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ntralcaribbe-my.sharepoint.com/personal/jjohnson_reefresearch_org/Documents/Projects/AGGRA/Data_messy/benthic/"/>
    </mc:Choice>
  </mc:AlternateContent>
  <xr:revisionPtr revIDLastSave="198" documentId="8_{0A2AAB64-D317-41CF-A86C-F3C20DFF8786}" xr6:coauthVersionLast="47" xr6:coauthVersionMax="47" xr10:uidLastSave="{BEE55717-93F7-416E-B3C2-10215EFDAD42}"/>
  <bookViews>
    <workbookView xWindow="4245" yWindow="1335" windowWidth="21600" windowHeight="11295" activeTab="1" xr2:uid="{87FF65C9-5FC3-4D8E-B928-E2B95B9926C2}"/>
  </bookViews>
  <sheets>
    <sheet name="Coral" sheetId="1" r:id="rId1"/>
    <sheet name="Algae" sheetId="2" r:id="rId2"/>
  </sheets>
  <definedNames>
    <definedName name="_xlnm._FilterDatabase" localSheetId="1" hidden="1">Algae!$A$1:$V$5474</definedName>
    <definedName name="_xlnm._FilterDatabase" localSheetId="0" hidden="1">Coral!$A$1:$W$16613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474" i="2" l="1"/>
  <c r="J5474" i="2"/>
  <c r="K5473" i="2"/>
  <c r="J5473" i="2"/>
  <c r="K5472" i="2"/>
  <c r="J5472" i="2"/>
  <c r="K5471" i="2"/>
  <c r="J5471" i="2"/>
  <c r="K5470" i="2"/>
  <c r="J5470" i="2"/>
  <c r="K5469" i="2"/>
  <c r="J5469" i="2"/>
  <c r="K5468" i="2"/>
  <c r="J5468" i="2"/>
  <c r="K5467" i="2"/>
  <c r="J5467" i="2"/>
  <c r="K5466" i="2"/>
  <c r="J5466" i="2"/>
  <c r="K5465" i="2"/>
  <c r="J5465" i="2"/>
  <c r="K5464" i="2"/>
  <c r="J5464" i="2"/>
  <c r="K5463" i="2"/>
  <c r="J5463" i="2"/>
  <c r="K5462" i="2"/>
  <c r="J5462" i="2"/>
  <c r="K5461" i="2"/>
  <c r="J5461" i="2"/>
  <c r="K5460" i="2"/>
  <c r="J5460" i="2"/>
  <c r="K5459" i="2"/>
  <c r="J5459" i="2"/>
  <c r="K5458" i="2"/>
  <c r="J5458" i="2"/>
  <c r="K5457" i="2"/>
  <c r="J5457" i="2"/>
  <c r="K5456" i="2"/>
  <c r="J5456" i="2"/>
  <c r="K5455" i="2"/>
  <c r="J5455" i="2"/>
  <c r="K5454" i="2"/>
  <c r="J5454" i="2"/>
  <c r="K5453" i="2"/>
  <c r="J5453" i="2"/>
  <c r="K5452" i="2"/>
  <c r="J5452" i="2"/>
  <c r="K5451" i="2"/>
  <c r="J5451" i="2"/>
  <c r="K5450" i="2"/>
  <c r="J5450" i="2"/>
  <c r="K5449" i="2"/>
  <c r="J5449" i="2"/>
  <c r="K5448" i="2"/>
  <c r="J5448" i="2"/>
  <c r="K5447" i="2"/>
  <c r="J5447" i="2"/>
  <c r="K5446" i="2"/>
  <c r="J5446" i="2"/>
  <c r="K5445" i="2"/>
  <c r="J5445" i="2"/>
  <c r="K5444" i="2"/>
  <c r="J5444" i="2"/>
  <c r="K5443" i="2"/>
  <c r="J5443" i="2"/>
  <c r="K5442" i="2"/>
  <c r="J5442" i="2"/>
  <c r="K5441" i="2"/>
  <c r="J5441" i="2"/>
  <c r="K5440" i="2"/>
  <c r="J5440" i="2"/>
  <c r="K5439" i="2"/>
  <c r="J5439" i="2"/>
  <c r="K5438" i="2"/>
  <c r="J5438" i="2"/>
  <c r="K5437" i="2"/>
  <c r="J5437" i="2"/>
  <c r="K5436" i="2"/>
  <c r="J5436" i="2"/>
  <c r="K5435" i="2"/>
  <c r="J5435" i="2"/>
  <c r="K5434" i="2"/>
  <c r="J5434" i="2"/>
  <c r="K5433" i="2"/>
  <c r="J5433" i="2"/>
  <c r="K5432" i="2"/>
  <c r="J5432" i="2"/>
  <c r="K5431" i="2"/>
  <c r="J5431" i="2"/>
  <c r="K5430" i="2"/>
  <c r="J5430" i="2"/>
  <c r="K5429" i="2"/>
  <c r="J5429" i="2"/>
  <c r="K5428" i="2"/>
  <c r="J5428" i="2"/>
  <c r="K5427" i="2"/>
  <c r="J5427" i="2"/>
  <c r="K5426" i="2"/>
  <c r="J5426" i="2"/>
  <c r="K5425" i="2"/>
  <c r="J5425" i="2"/>
  <c r="K5424" i="2"/>
  <c r="J5424" i="2"/>
  <c r="K5423" i="2"/>
  <c r="J5423" i="2"/>
  <c r="K5422" i="2"/>
  <c r="J5422" i="2"/>
  <c r="K5421" i="2"/>
  <c r="J5421" i="2"/>
  <c r="K5420" i="2"/>
  <c r="J5420" i="2"/>
  <c r="K5419" i="2"/>
  <c r="J5419" i="2"/>
  <c r="K5418" i="2"/>
  <c r="J5418" i="2"/>
  <c r="K5417" i="2"/>
  <c r="J5417" i="2"/>
  <c r="K5416" i="2"/>
  <c r="J5416" i="2"/>
  <c r="K5415" i="2"/>
  <c r="J5415" i="2"/>
  <c r="K5414" i="2"/>
  <c r="J5414" i="2"/>
  <c r="K5413" i="2"/>
  <c r="J5413" i="2"/>
  <c r="K5412" i="2"/>
  <c r="J5412" i="2"/>
  <c r="K5411" i="2"/>
  <c r="J5411" i="2"/>
  <c r="K5410" i="2"/>
  <c r="J5410" i="2"/>
  <c r="K5409" i="2"/>
  <c r="J5409" i="2"/>
  <c r="K5408" i="2"/>
  <c r="J5408" i="2"/>
  <c r="K5407" i="2"/>
  <c r="J5407" i="2"/>
  <c r="K5406" i="2"/>
  <c r="J5406" i="2"/>
  <c r="K5405" i="2"/>
  <c r="J5405" i="2"/>
  <c r="K5404" i="2"/>
  <c r="J5404" i="2"/>
  <c r="K5403" i="2"/>
  <c r="J5403" i="2"/>
  <c r="K5402" i="2"/>
  <c r="J5402" i="2"/>
  <c r="K5401" i="2"/>
  <c r="J5401" i="2"/>
  <c r="K5400" i="2"/>
  <c r="J5400" i="2"/>
  <c r="K5399" i="2"/>
  <c r="J5399" i="2"/>
  <c r="K5398" i="2"/>
  <c r="J5398" i="2"/>
  <c r="K5397" i="2"/>
  <c r="J5397" i="2"/>
  <c r="K5396" i="2"/>
  <c r="J5396" i="2"/>
  <c r="K5395" i="2"/>
  <c r="J5395" i="2"/>
  <c r="K5394" i="2"/>
  <c r="J5394" i="2"/>
  <c r="K5393" i="2"/>
  <c r="J5393" i="2"/>
  <c r="K5392" i="2"/>
  <c r="J5392" i="2"/>
  <c r="K5391" i="2"/>
  <c r="J5391" i="2"/>
  <c r="K5390" i="2"/>
  <c r="J5390" i="2"/>
  <c r="K5389" i="2"/>
  <c r="J5389" i="2"/>
  <c r="K5388" i="2"/>
  <c r="J5388" i="2"/>
  <c r="K5387" i="2"/>
  <c r="J5387" i="2"/>
  <c r="K5386" i="2"/>
  <c r="J5386" i="2"/>
  <c r="K5385" i="2"/>
  <c r="J5385" i="2"/>
  <c r="K5384" i="2"/>
  <c r="J5384" i="2"/>
  <c r="K5383" i="2"/>
  <c r="J5383" i="2"/>
  <c r="K5382" i="2"/>
  <c r="J5382" i="2"/>
  <c r="K5381" i="2"/>
  <c r="J5381" i="2"/>
  <c r="K5380" i="2"/>
  <c r="J5380" i="2"/>
  <c r="K5379" i="2"/>
  <c r="J5379" i="2"/>
  <c r="K5378" i="2"/>
  <c r="J5378" i="2"/>
  <c r="K5377" i="2"/>
  <c r="J5377" i="2"/>
  <c r="K5376" i="2"/>
  <c r="J5376" i="2"/>
  <c r="K5375" i="2"/>
  <c r="J5375" i="2"/>
  <c r="K5374" i="2"/>
  <c r="J5374" i="2"/>
  <c r="K5373" i="2"/>
  <c r="J5373" i="2"/>
  <c r="K5372" i="2"/>
  <c r="J5372" i="2"/>
  <c r="K5371" i="2"/>
  <c r="J5371" i="2"/>
  <c r="K5370" i="2"/>
  <c r="J5370" i="2"/>
  <c r="K5369" i="2"/>
  <c r="J5369" i="2"/>
  <c r="K5368" i="2"/>
  <c r="J5368" i="2"/>
  <c r="K5367" i="2"/>
  <c r="J5367" i="2"/>
  <c r="K5366" i="2"/>
  <c r="J5366" i="2"/>
  <c r="K5365" i="2"/>
  <c r="J5365" i="2"/>
  <c r="K5364" i="2"/>
  <c r="J5364" i="2"/>
  <c r="K5363" i="2"/>
  <c r="J5363" i="2"/>
  <c r="K5362" i="2"/>
  <c r="J5362" i="2"/>
  <c r="K5361" i="2"/>
  <c r="J5361" i="2"/>
  <c r="K5360" i="2"/>
  <c r="J5360" i="2"/>
  <c r="K5359" i="2"/>
  <c r="J5359" i="2"/>
  <c r="K5358" i="2"/>
  <c r="J5358" i="2"/>
  <c r="K5357" i="2"/>
  <c r="J5357" i="2"/>
  <c r="K5356" i="2"/>
  <c r="J5356" i="2"/>
  <c r="K5355" i="2"/>
  <c r="J5355" i="2"/>
  <c r="K5354" i="2"/>
  <c r="J5354" i="2"/>
  <c r="K5353" i="2"/>
  <c r="J5353" i="2"/>
  <c r="K5352" i="2"/>
  <c r="J5352" i="2"/>
  <c r="K5351" i="2"/>
  <c r="J5351" i="2"/>
  <c r="K5350" i="2"/>
  <c r="J5350" i="2"/>
  <c r="K5349" i="2"/>
  <c r="J5349" i="2"/>
  <c r="K5348" i="2"/>
  <c r="J5348" i="2"/>
  <c r="K5347" i="2"/>
  <c r="J5347" i="2"/>
  <c r="K5346" i="2"/>
  <c r="J5346" i="2"/>
  <c r="K5345" i="2"/>
  <c r="J5345" i="2"/>
  <c r="K5344" i="2"/>
  <c r="J5344" i="2"/>
  <c r="K5343" i="2"/>
  <c r="J5343" i="2"/>
  <c r="K5342" i="2"/>
  <c r="J5342" i="2"/>
  <c r="K5341" i="2"/>
  <c r="J5341" i="2"/>
  <c r="K5340" i="2"/>
  <c r="J5340" i="2"/>
  <c r="K5339" i="2"/>
  <c r="J5339" i="2"/>
  <c r="K5338" i="2"/>
  <c r="J5338" i="2"/>
  <c r="K5337" i="2"/>
  <c r="J5337" i="2"/>
  <c r="K5336" i="2"/>
  <c r="J5336" i="2"/>
  <c r="K5335" i="2"/>
  <c r="J5335" i="2"/>
  <c r="K5334" i="2"/>
  <c r="J5334" i="2"/>
  <c r="K5333" i="2"/>
  <c r="J5333" i="2"/>
  <c r="K5332" i="2"/>
  <c r="J5332" i="2"/>
  <c r="K5331" i="2"/>
  <c r="J5331" i="2"/>
  <c r="K5330" i="2"/>
  <c r="J5330" i="2"/>
  <c r="K5329" i="2"/>
  <c r="J5329" i="2"/>
  <c r="K5328" i="2"/>
  <c r="J5328" i="2"/>
  <c r="K5327" i="2"/>
  <c r="J5327" i="2"/>
  <c r="K5326" i="2"/>
  <c r="J5326" i="2"/>
  <c r="K5325" i="2"/>
  <c r="J5325" i="2"/>
  <c r="K5324" i="2"/>
  <c r="J5324" i="2"/>
  <c r="K5323" i="2"/>
  <c r="J5323" i="2"/>
  <c r="K5322" i="2"/>
  <c r="J5322" i="2"/>
  <c r="K5321" i="2"/>
  <c r="J5321" i="2"/>
  <c r="K5320" i="2"/>
  <c r="J5320" i="2"/>
  <c r="K5319" i="2"/>
  <c r="J5319" i="2"/>
  <c r="K5318" i="2"/>
  <c r="J5318" i="2"/>
  <c r="K5317" i="2"/>
  <c r="J5317" i="2"/>
  <c r="K5316" i="2"/>
  <c r="J5316" i="2"/>
  <c r="K5315" i="2"/>
  <c r="J5315" i="2"/>
  <c r="K5314" i="2"/>
  <c r="J5314" i="2"/>
  <c r="K5313" i="2"/>
  <c r="J5313" i="2"/>
  <c r="K5312" i="2"/>
  <c r="J5312" i="2"/>
  <c r="K5311" i="2"/>
  <c r="J5311" i="2"/>
  <c r="K5310" i="2"/>
  <c r="J5310" i="2"/>
  <c r="K5309" i="2"/>
  <c r="J5309" i="2"/>
  <c r="K5308" i="2"/>
  <c r="J5308" i="2"/>
  <c r="K5307" i="2"/>
  <c r="J5307" i="2"/>
  <c r="K5306" i="2"/>
  <c r="J5306" i="2"/>
  <c r="K5305" i="2"/>
  <c r="J5305" i="2"/>
  <c r="K5304" i="2"/>
  <c r="J5304" i="2"/>
  <c r="K5303" i="2"/>
  <c r="J5303" i="2"/>
  <c r="K5302" i="2"/>
  <c r="J5302" i="2"/>
  <c r="K5301" i="2"/>
  <c r="J5301" i="2"/>
  <c r="K5300" i="2"/>
  <c r="J5300" i="2"/>
  <c r="K5299" i="2"/>
  <c r="J5299" i="2"/>
  <c r="K5298" i="2"/>
  <c r="J5298" i="2"/>
  <c r="K5297" i="2"/>
  <c r="J5297" i="2"/>
  <c r="K5296" i="2"/>
  <c r="J5296" i="2"/>
  <c r="K5295" i="2"/>
  <c r="J5295" i="2"/>
  <c r="K5294" i="2"/>
  <c r="J5294" i="2"/>
  <c r="K5293" i="2"/>
  <c r="J5293" i="2"/>
  <c r="K5292" i="2"/>
  <c r="J5292" i="2"/>
  <c r="K5291" i="2"/>
  <c r="J5291" i="2"/>
  <c r="K5290" i="2"/>
  <c r="J5290" i="2"/>
  <c r="K5289" i="2"/>
  <c r="J5289" i="2"/>
  <c r="K5288" i="2"/>
  <c r="J5288" i="2"/>
  <c r="K5287" i="2"/>
  <c r="J5287" i="2"/>
  <c r="K5286" i="2"/>
  <c r="J5286" i="2"/>
  <c r="K5285" i="2"/>
  <c r="J5285" i="2"/>
  <c r="K5284" i="2"/>
  <c r="J5284" i="2"/>
  <c r="K5283" i="2"/>
  <c r="J5283" i="2"/>
  <c r="K5282" i="2"/>
  <c r="J5282" i="2"/>
  <c r="K5281" i="2"/>
  <c r="J5281" i="2"/>
  <c r="K5280" i="2"/>
  <c r="J5280" i="2"/>
  <c r="K5279" i="2"/>
  <c r="J5279" i="2"/>
  <c r="K5278" i="2"/>
  <c r="J5278" i="2"/>
  <c r="K5277" i="2"/>
  <c r="J5277" i="2"/>
  <c r="K5276" i="2"/>
  <c r="J5276" i="2"/>
  <c r="K5275" i="2"/>
  <c r="J5275" i="2"/>
  <c r="K5274" i="2"/>
  <c r="J5274" i="2"/>
  <c r="K5273" i="2"/>
  <c r="J5273" i="2"/>
  <c r="K5272" i="2"/>
  <c r="J5272" i="2"/>
  <c r="K5271" i="2"/>
  <c r="J5271" i="2"/>
  <c r="K5270" i="2"/>
  <c r="J5270" i="2"/>
  <c r="K5269" i="2"/>
  <c r="J5269" i="2"/>
  <c r="K5268" i="2"/>
  <c r="J5268" i="2"/>
  <c r="K5267" i="2"/>
  <c r="J5267" i="2"/>
  <c r="K5266" i="2"/>
  <c r="J5266" i="2"/>
  <c r="K5265" i="2"/>
  <c r="J5265" i="2"/>
  <c r="K5264" i="2"/>
  <c r="J5264" i="2"/>
  <c r="K5263" i="2"/>
  <c r="J5263" i="2"/>
  <c r="K5262" i="2"/>
  <c r="J5262" i="2"/>
  <c r="K5261" i="2"/>
  <c r="J5261" i="2"/>
  <c r="K5260" i="2"/>
  <c r="J5260" i="2"/>
  <c r="K5259" i="2"/>
  <c r="J5259" i="2"/>
  <c r="K5258" i="2"/>
  <c r="J5258" i="2"/>
  <c r="K5257" i="2"/>
  <c r="J5257" i="2"/>
  <c r="K5256" i="2"/>
  <c r="J5256" i="2"/>
  <c r="K5255" i="2"/>
  <c r="J5255" i="2"/>
  <c r="K5254" i="2"/>
  <c r="J5254" i="2"/>
  <c r="K5253" i="2"/>
  <c r="J5253" i="2"/>
  <c r="K5252" i="2"/>
  <c r="J5252" i="2"/>
  <c r="K5251" i="2"/>
  <c r="J5251" i="2"/>
  <c r="K5250" i="2"/>
  <c r="J5250" i="2"/>
  <c r="K5249" i="2"/>
  <c r="J5249" i="2"/>
  <c r="K5248" i="2"/>
  <c r="J5248" i="2"/>
  <c r="K5247" i="2"/>
  <c r="J5247" i="2"/>
  <c r="K5246" i="2"/>
  <c r="J5246" i="2"/>
  <c r="K5245" i="2"/>
  <c r="J5245" i="2"/>
  <c r="K5244" i="2"/>
  <c r="J5244" i="2"/>
  <c r="K5243" i="2"/>
  <c r="J5243" i="2"/>
  <c r="K5242" i="2"/>
  <c r="J5242" i="2"/>
  <c r="K5241" i="2"/>
  <c r="J5241" i="2"/>
  <c r="K5240" i="2"/>
  <c r="J5240" i="2"/>
  <c r="K5239" i="2"/>
  <c r="J5239" i="2"/>
  <c r="K5238" i="2"/>
  <c r="J5238" i="2"/>
  <c r="K5237" i="2"/>
  <c r="J5237" i="2"/>
  <c r="K5236" i="2"/>
  <c r="J5236" i="2"/>
  <c r="K5235" i="2"/>
  <c r="J5235" i="2"/>
  <c r="K5234" i="2"/>
  <c r="J5234" i="2"/>
  <c r="K5233" i="2"/>
  <c r="J5233" i="2"/>
  <c r="K5232" i="2"/>
  <c r="J5232" i="2"/>
  <c r="K5231" i="2"/>
  <c r="J5231" i="2"/>
  <c r="K5230" i="2"/>
  <c r="J5230" i="2"/>
  <c r="K5229" i="2"/>
  <c r="J5229" i="2"/>
  <c r="K5228" i="2"/>
  <c r="J5228" i="2"/>
  <c r="K5227" i="2"/>
  <c r="J5227" i="2"/>
  <c r="K5226" i="2"/>
  <c r="J5226" i="2"/>
  <c r="K5225" i="2"/>
  <c r="J5225" i="2"/>
  <c r="K5224" i="2"/>
  <c r="J5224" i="2"/>
  <c r="K5223" i="2"/>
  <c r="J5223" i="2"/>
  <c r="K5222" i="2"/>
  <c r="J5222" i="2"/>
  <c r="K5221" i="2"/>
  <c r="J5221" i="2"/>
  <c r="K5220" i="2"/>
  <c r="J5220" i="2"/>
  <c r="K5219" i="2"/>
  <c r="J5219" i="2"/>
  <c r="K5218" i="2"/>
  <c r="J5218" i="2"/>
  <c r="K5217" i="2"/>
  <c r="J5217" i="2"/>
  <c r="K5216" i="2"/>
  <c r="J5216" i="2"/>
  <c r="K5215" i="2"/>
  <c r="J5215" i="2"/>
  <c r="K5214" i="2"/>
  <c r="J5214" i="2"/>
  <c r="K5213" i="2"/>
  <c r="J5213" i="2"/>
  <c r="K5212" i="2"/>
  <c r="J5212" i="2"/>
  <c r="K5211" i="2"/>
  <c r="J5211" i="2"/>
  <c r="K5210" i="2"/>
  <c r="J5210" i="2"/>
  <c r="K5209" i="2"/>
  <c r="J5209" i="2"/>
  <c r="K5208" i="2"/>
  <c r="J5208" i="2"/>
  <c r="K5207" i="2"/>
  <c r="J5207" i="2"/>
  <c r="K5206" i="2"/>
  <c r="J5206" i="2"/>
  <c r="K5205" i="2"/>
  <c r="J5205" i="2"/>
  <c r="K5204" i="2"/>
  <c r="J5204" i="2"/>
  <c r="K5203" i="2"/>
  <c r="J5203" i="2"/>
  <c r="K5202" i="2"/>
  <c r="J5202" i="2"/>
  <c r="K5201" i="2"/>
  <c r="J5201" i="2"/>
  <c r="K5200" i="2"/>
  <c r="J5200" i="2"/>
  <c r="K5199" i="2"/>
  <c r="J5199" i="2"/>
  <c r="K5198" i="2"/>
  <c r="J5198" i="2"/>
  <c r="K5197" i="2"/>
  <c r="J5197" i="2"/>
  <c r="K5196" i="2"/>
  <c r="J5196" i="2"/>
  <c r="K5195" i="2"/>
  <c r="J5195" i="2"/>
  <c r="K5194" i="2"/>
  <c r="J5194" i="2"/>
  <c r="K5193" i="2"/>
  <c r="J5193" i="2"/>
  <c r="K5192" i="2"/>
  <c r="J5192" i="2"/>
  <c r="K5191" i="2"/>
  <c r="J5191" i="2"/>
  <c r="K5190" i="2"/>
  <c r="J5190" i="2"/>
  <c r="K5189" i="2"/>
  <c r="J5189" i="2"/>
  <c r="K5188" i="2"/>
  <c r="J5188" i="2"/>
  <c r="K5187" i="2"/>
  <c r="J5187" i="2"/>
  <c r="K5186" i="2"/>
  <c r="J5186" i="2"/>
  <c r="K5185" i="2"/>
  <c r="J5185" i="2"/>
  <c r="K5184" i="2"/>
  <c r="J5184" i="2"/>
  <c r="K5183" i="2"/>
  <c r="J5183" i="2"/>
  <c r="K5182" i="2"/>
  <c r="J5182" i="2"/>
  <c r="K5181" i="2"/>
  <c r="J5181" i="2"/>
  <c r="K5180" i="2"/>
  <c r="J5180" i="2"/>
  <c r="K5179" i="2"/>
  <c r="J5179" i="2"/>
  <c r="K5178" i="2"/>
  <c r="J5178" i="2"/>
  <c r="K5177" i="2"/>
  <c r="J5177" i="2"/>
  <c r="K5176" i="2"/>
  <c r="J5176" i="2"/>
  <c r="K5175" i="2"/>
  <c r="J5175" i="2"/>
  <c r="K5174" i="2"/>
  <c r="J5174" i="2"/>
  <c r="K5173" i="2"/>
  <c r="J5173" i="2"/>
  <c r="K5172" i="2"/>
  <c r="J5172" i="2"/>
  <c r="K5171" i="2"/>
  <c r="J5171" i="2"/>
  <c r="K5170" i="2"/>
  <c r="J5170" i="2"/>
  <c r="K5169" i="2"/>
  <c r="J5169" i="2"/>
  <c r="K5168" i="2"/>
  <c r="J5168" i="2"/>
  <c r="K5167" i="2"/>
  <c r="J5167" i="2"/>
  <c r="K5166" i="2"/>
  <c r="J5166" i="2"/>
  <c r="K5165" i="2"/>
  <c r="J5165" i="2"/>
  <c r="K5164" i="2"/>
  <c r="J5164" i="2"/>
  <c r="K5163" i="2"/>
  <c r="J5163" i="2"/>
  <c r="K5162" i="2"/>
  <c r="J5162" i="2"/>
  <c r="K5161" i="2"/>
  <c r="J5161" i="2"/>
  <c r="K5160" i="2"/>
  <c r="J5160" i="2"/>
  <c r="K5159" i="2"/>
  <c r="J5159" i="2"/>
  <c r="K5158" i="2"/>
  <c r="J5158" i="2"/>
  <c r="K5157" i="2"/>
  <c r="J5157" i="2"/>
  <c r="K5156" i="2"/>
  <c r="J5156" i="2"/>
  <c r="K5155" i="2"/>
  <c r="J5155" i="2"/>
  <c r="K5154" i="2"/>
  <c r="J5154" i="2"/>
  <c r="K5153" i="2"/>
  <c r="J5153" i="2"/>
  <c r="K5152" i="2"/>
  <c r="J5152" i="2"/>
  <c r="K5151" i="2"/>
  <c r="J5151" i="2"/>
  <c r="K5150" i="2"/>
  <c r="J5150" i="2"/>
  <c r="K5149" i="2"/>
  <c r="J5149" i="2"/>
  <c r="K5148" i="2"/>
  <c r="J5148" i="2"/>
  <c r="K5147" i="2"/>
  <c r="J5147" i="2"/>
  <c r="K5146" i="2"/>
  <c r="J5146" i="2"/>
  <c r="K5145" i="2"/>
  <c r="J5145" i="2"/>
  <c r="K5144" i="2"/>
  <c r="J5144" i="2"/>
  <c r="K5143" i="2"/>
  <c r="J5143" i="2"/>
  <c r="K5142" i="2"/>
  <c r="J5142" i="2"/>
  <c r="K5141" i="2"/>
  <c r="J5141" i="2"/>
  <c r="K5140" i="2"/>
  <c r="J5140" i="2"/>
  <c r="K5139" i="2"/>
  <c r="J5139" i="2"/>
  <c r="K5138" i="2"/>
  <c r="J5138" i="2"/>
  <c r="K5137" i="2"/>
  <c r="J5137" i="2"/>
  <c r="K5136" i="2"/>
  <c r="J5136" i="2"/>
  <c r="K5135" i="2"/>
  <c r="J5135" i="2"/>
  <c r="K5134" i="2"/>
  <c r="J5134" i="2"/>
  <c r="K5133" i="2"/>
  <c r="J5133" i="2"/>
  <c r="K5132" i="2"/>
  <c r="J5132" i="2"/>
  <c r="K5131" i="2"/>
  <c r="J5131" i="2"/>
  <c r="K5130" i="2"/>
  <c r="J5130" i="2"/>
  <c r="K5129" i="2"/>
  <c r="J5129" i="2"/>
  <c r="K5128" i="2"/>
  <c r="J5128" i="2"/>
  <c r="K5127" i="2"/>
  <c r="J5127" i="2"/>
  <c r="K5126" i="2"/>
  <c r="J5126" i="2"/>
  <c r="K5125" i="2"/>
  <c r="J5125" i="2"/>
  <c r="K5124" i="2"/>
  <c r="J5124" i="2"/>
  <c r="K5123" i="2"/>
  <c r="J5123" i="2"/>
  <c r="K5122" i="2"/>
  <c r="J5122" i="2"/>
  <c r="K5121" i="2"/>
  <c r="J5121" i="2"/>
  <c r="K5120" i="2"/>
  <c r="J5120" i="2"/>
  <c r="K5119" i="2"/>
  <c r="J5119" i="2"/>
  <c r="K5118" i="2"/>
  <c r="J5118" i="2"/>
  <c r="K5117" i="2"/>
  <c r="J5117" i="2"/>
  <c r="K5116" i="2"/>
  <c r="J5116" i="2"/>
  <c r="K5115" i="2"/>
  <c r="J5115" i="2"/>
  <c r="K5114" i="2"/>
  <c r="J5114" i="2"/>
  <c r="K5113" i="2"/>
  <c r="J5113" i="2"/>
  <c r="K5112" i="2"/>
  <c r="J5112" i="2"/>
  <c r="K5111" i="2"/>
  <c r="J5111" i="2"/>
  <c r="K5110" i="2"/>
  <c r="J5110" i="2"/>
  <c r="K5109" i="2"/>
  <c r="J5109" i="2"/>
  <c r="K5108" i="2"/>
  <c r="J5108" i="2"/>
  <c r="K5107" i="2"/>
  <c r="J5107" i="2"/>
  <c r="K5106" i="2"/>
  <c r="J5106" i="2"/>
  <c r="K5105" i="2"/>
  <c r="J5105" i="2"/>
  <c r="K5104" i="2"/>
  <c r="J5104" i="2"/>
  <c r="K5103" i="2"/>
  <c r="J5103" i="2"/>
  <c r="K5102" i="2"/>
  <c r="J5102" i="2"/>
  <c r="K5101" i="2"/>
  <c r="J5101" i="2"/>
  <c r="K5100" i="2"/>
  <c r="J5100" i="2"/>
  <c r="K5099" i="2"/>
  <c r="J5099" i="2"/>
  <c r="K5098" i="2"/>
  <c r="J5098" i="2"/>
  <c r="K5097" i="2"/>
  <c r="J5097" i="2"/>
  <c r="K5096" i="2"/>
  <c r="J5096" i="2"/>
  <c r="K5095" i="2"/>
  <c r="J5095" i="2"/>
  <c r="K5094" i="2"/>
  <c r="J5094" i="2"/>
  <c r="K5093" i="2"/>
  <c r="J5093" i="2"/>
  <c r="K5092" i="2"/>
  <c r="J5092" i="2"/>
  <c r="K5091" i="2"/>
  <c r="J5091" i="2"/>
  <c r="K5090" i="2"/>
  <c r="J5090" i="2"/>
  <c r="K5089" i="2"/>
  <c r="J5089" i="2"/>
  <c r="K5088" i="2"/>
  <c r="J5088" i="2"/>
  <c r="K5087" i="2"/>
  <c r="J5087" i="2"/>
  <c r="K5086" i="2"/>
  <c r="J5086" i="2"/>
  <c r="K5085" i="2"/>
  <c r="J5085" i="2"/>
  <c r="K5084" i="2"/>
  <c r="J5084" i="2"/>
  <c r="K5083" i="2"/>
  <c r="J5083" i="2"/>
  <c r="K5082" i="2"/>
  <c r="J5082" i="2"/>
  <c r="K5081" i="2"/>
  <c r="J5081" i="2"/>
  <c r="K5080" i="2"/>
  <c r="J5080" i="2"/>
  <c r="K5079" i="2"/>
  <c r="J5079" i="2"/>
  <c r="K5078" i="2"/>
  <c r="J5078" i="2"/>
  <c r="K5077" i="2"/>
  <c r="J5077" i="2"/>
  <c r="K5076" i="2"/>
  <c r="J5076" i="2"/>
  <c r="K5075" i="2"/>
  <c r="J5075" i="2"/>
  <c r="K5074" i="2"/>
  <c r="J5074" i="2"/>
  <c r="K5073" i="2"/>
  <c r="J5073" i="2"/>
  <c r="K5072" i="2"/>
  <c r="J5072" i="2"/>
  <c r="K5071" i="2"/>
  <c r="J5071" i="2"/>
  <c r="K5070" i="2"/>
  <c r="J5070" i="2"/>
  <c r="K5069" i="2"/>
  <c r="J5069" i="2"/>
  <c r="K5068" i="2"/>
  <c r="J5068" i="2"/>
  <c r="K5067" i="2"/>
  <c r="J5067" i="2"/>
  <c r="K5066" i="2"/>
  <c r="J5066" i="2"/>
  <c r="K5065" i="2"/>
  <c r="J5065" i="2"/>
  <c r="K5064" i="2"/>
  <c r="J5064" i="2"/>
  <c r="K5063" i="2"/>
  <c r="J5063" i="2"/>
  <c r="K5062" i="2"/>
  <c r="J5062" i="2"/>
  <c r="K5061" i="2"/>
  <c r="J5061" i="2"/>
  <c r="K5060" i="2"/>
  <c r="J5060" i="2"/>
  <c r="K5059" i="2"/>
  <c r="J5059" i="2"/>
  <c r="K5058" i="2"/>
  <c r="J5058" i="2"/>
  <c r="K5057" i="2"/>
  <c r="J5057" i="2"/>
  <c r="K5056" i="2"/>
  <c r="J5056" i="2"/>
  <c r="K5055" i="2"/>
  <c r="J5055" i="2"/>
  <c r="K5054" i="2"/>
  <c r="J5054" i="2"/>
  <c r="K5053" i="2"/>
  <c r="J5053" i="2"/>
  <c r="K5052" i="2"/>
  <c r="J5052" i="2"/>
  <c r="K5051" i="2"/>
  <c r="J5051" i="2"/>
  <c r="K5050" i="2"/>
  <c r="J5050" i="2"/>
  <c r="K5049" i="2"/>
  <c r="J5049" i="2"/>
  <c r="K5048" i="2"/>
  <c r="J5048" i="2"/>
  <c r="K5047" i="2"/>
  <c r="J5047" i="2"/>
  <c r="K5046" i="2"/>
  <c r="J5046" i="2"/>
  <c r="K5045" i="2"/>
  <c r="J5045" i="2"/>
  <c r="K5044" i="2"/>
  <c r="J5044" i="2"/>
  <c r="K5043" i="2"/>
  <c r="J5043" i="2"/>
  <c r="K5042" i="2"/>
  <c r="J5042" i="2"/>
  <c r="K4646" i="2" l="1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M16613" i="1"/>
  <c r="F16613" i="1"/>
  <c r="M16612" i="1"/>
  <c r="F16612" i="1"/>
  <c r="M16611" i="1"/>
  <c r="F16611" i="1"/>
  <c r="M16610" i="1"/>
  <c r="F16610" i="1"/>
  <c r="M16609" i="1"/>
  <c r="F16609" i="1"/>
  <c r="M16608" i="1"/>
  <c r="F16608" i="1"/>
  <c r="M16607" i="1"/>
  <c r="F16607" i="1"/>
  <c r="M16606" i="1"/>
  <c r="F16606" i="1"/>
  <c r="M16605" i="1"/>
  <c r="F16605" i="1"/>
  <c r="M16604" i="1"/>
  <c r="F16604" i="1"/>
  <c r="M16603" i="1"/>
  <c r="F16603" i="1"/>
  <c r="M16602" i="1"/>
  <c r="F16602" i="1"/>
  <c r="M16601" i="1"/>
  <c r="F16601" i="1"/>
  <c r="M16600" i="1"/>
  <c r="F16600" i="1"/>
  <c r="M16599" i="1"/>
  <c r="F16599" i="1"/>
  <c r="M16598" i="1"/>
  <c r="F16598" i="1"/>
  <c r="M16597" i="1"/>
  <c r="F16597" i="1"/>
  <c r="M16596" i="1"/>
  <c r="F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F16543" i="1"/>
  <c r="M16542" i="1"/>
  <c r="F16542" i="1"/>
  <c r="M16541" i="1"/>
  <c r="F16541" i="1"/>
  <c r="M16540" i="1"/>
  <c r="F16540" i="1"/>
  <c r="M16539" i="1"/>
  <c r="F16539" i="1"/>
  <c r="M16538" i="1"/>
  <c r="F16538" i="1"/>
  <c r="M16537" i="1"/>
  <c r="F16537" i="1"/>
  <c r="M16536" i="1"/>
  <c r="F16536" i="1"/>
  <c r="M16535" i="1"/>
  <c r="F16535" i="1"/>
  <c r="M16534" i="1"/>
  <c r="F16534" i="1"/>
  <c r="M16533" i="1"/>
  <c r="F16533" i="1"/>
  <c r="M16532" i="1"/>
  <c r="F16532" i="1"/>
  <c r="M16531" i="1"/>
  <c r="F16531" i="1"/>
  <c r="M16530" i="1"/>
  <c r="F16530" i="1"/>
  <c r="M16529" i="1"/>
  <c r="F16529" i="1"/>
  <c r="M16528" i="1"/>
  <c r="F16528" i="1"/>
  <c r="M16527" i="1"/>
  <c r="F16527" i="1"/>
  <c r="M16526" i="1"/>
  <c r="F16526" i="1"/>
  <c r="M16525" i="1"/>
  <c r="F16525" i="1"/>
  <c r="M16524" i="1"/>
  <c r="F16524" i="1"/>
  <c r="M16523" i="1"/>
  <c r="F16523" i="1"/>
  <c r="M16522" i="1"/>
  <c r="F16522" i="1"/>
  <c r="M16521" i="1"/>
  <c r="F16521" i="1"/>
  <c r="M16520" i="1"/>
  <c r="F16520" i="1"/>
  <c r="M16519" i="1"/>
  <c r="F16519" i="1"/>
  <c r="M16518" i="1"/>
  <c r="F16518" i="1"/>
  <c r="M16517" i="1"/>
  <c r="F16517" i="1"/>
  <c r="M16516" i="1"/>
  <c r="F16516" i="1"/>
  <c r="M16515" i="1"/>
  <c r="F16515" i="1"/>
  <c r="M16514" i="1"/>
  <c r="F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F16455" i="1"/>
  <c r="M16454" i="1"/>
  <c r="F16454" i="1"/>
  <c r="M16453" i="1"/>
  <c r="F16453" i="1"/>
  <c r="M16452" i="1"/>
  <c r="F16452" i="1"/>
  <c r="M16451" i="1"/>
  <c r="F16451" i="1"/>
  <c r="M16450" i="1"/>
  <c r="F16450" i="1"/>
  <c r="M16449" i="1"/>
  <c r="F16449" i="1"/>
  <c r="M16448" i="1"/>
  <c r="F16448" i="1"/>
  <c r="M16447" i="1"/>
  <c r="F16447" i="1"/>
  <c r="M16446" i="1"/>
  <c r="F16446" i="1"/>
  <c r="M16445" i="1"/>
  <c r="F16445" i="1"/>
  <c r="M16444" i="1"/>
  <c r="F16444" i="1"/>
  <c r="M16443" i="1"/>
  <c r="F16443" i="1"/>
  <c r="M16442" i="1"/>
  <c r="F16442" i="1"/>
  <c r="M16441" i="1"/>
  <c r="F16441" i="1"/>
  <c r="M16440" i="1"/>
  <c r="F16440" i="1"/>
  <c r="M16439" i="1"/>
  <c r="F16439" i="1"/>
  <c r="M16438" i="1"/>
  <c r="F16438" i="1"/>
  <c r="M16437" i="1"/>
  <c r="F16437" i="1"/>
  <c r="M16436" i="1"/>
  <c r="F16436" i="1"/>
  <c r="M16435" i="1"/>
  <c r="F16435" i="1"/>
  <c r="M16434" i="1"/>
  <c r="F16434" i="1"/>
  <c r="M16433" i="1"/>
  <c r="F16433" i="1"/>
  <c r="M16432" i="1"/>
  <c r="F16432" i="1"/>
  <c r="M16431" i="1"/>
  <c r="F16431" i="1"/>
  <c r="M16430" i="1"/>
  <c r="F16430" i="1"/>
  <c r="M16429" i="1"/>
  <c r="F16429" i="1"/>
  <c r="M16428" i="1"/>
  <c r="F16428" i="1"/>
  <c r="M16427" i="1"/>
  <c r="F16427" i="1"/>
  <c r="M16426" i="1"/>
  <c r="F16426" i="1"/>
  <c r="M16425" i="1"/>
  <c r="F16425" i="1"/>
  <c r="M16424" i="1"/>
  <c r="F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F16338" i="1"/>
  <c r="M16337" i="1"/>
  <c r="F16337" i="1"/>
  <c r="M16336" i="1"/>
  <c r="F16336" i="1"/>
  <c r="M16335" i="1"/>
  <c r="F16335" i="1"/>
  <c r="M16334" i="1"/>
  <c r="F16334" i="1"/>
  <c r="M16333" i="1"/>
  <c r="F16333" i="1"/>
  <c r="M16332" i="1"/>
  <c r="F16332" i="1"/>
  <c r="M16331" i="1"/>
  <c r="F16331" i="1"/>
  <c r="M16330" i="1"/>
  <c r="F16330" i="1"/>
  <c r="M16329" i="1"/>
  <c r="F16329" i="1"/>
  <c r="M16328" i="1"/>
  <c r="F16328" i="1"/>
  <c r="M16327" i="1"/>
  <c r="F16327" i="1"/>
  <c r="M16326" i="1"/>
  <c r="F16326" i="1"/>
  <c r="M16325" i="1"/>
  <c r="F16325" i="1"/>
  <c r="M16324" i="1"/>
  <c r="F16324" i="1"/>
  <c r="M16323" i="1"/>
  <c r="F16323" i="1"/>
  <c r="M16322" i="1"/>
  <c r="F16322" i="1"/>
  <c r="M16321" i="1"/>
  <c r="F16321" i="1"/>
  <c r="M16320" i="1"/>
  <c r="F16320" i="1"/>
  <c r="M16319" i="1"/>
  <c r="F16319" i="1"/>
  <c r="M16318" i="1"/>
  <c r="F16318" i="1"/>
  <c r="M16317" i="1"/>
  <c r="F16317" i="1"/>
  <c r="M16316" i="1"/>
  <c r="F16316" i="1"/>
  <c r="M16315" i="1"/>
  <c r="F16315" i="1"/>
  <c r="M16314" i="1"/>
  <c r="F16314" i="1"/>
  <c r="M16313" i="1"/>
  <c r="F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F16266" i="1"/>
  <c r="M16265" i="1"/>
  <c r="F16265" i="1"/>
  <c r="M16264" i="1"/>
  <c r="F16264" i="1"/>
  <c r="M16263" i="1"/>
  <c r="F16263" i="1"/>
  <c r="M16262" i="1"/>
  <c r="F16262" i="1"/>
  <c r="M16261" i="1"/>
  <c r="F16261" i="1"/>
  <c r="M16260" i="1"/>
  <c r="F16260" i="1"/>
  <c r="M16259" i="1"/>
  <c r="F16259" i="1"/>
  <c r="M16258" i="1"/>
  <c r="F16258" i="1"/>
  <c r="M16257" i="1"/>
  <c r="F16257" i="1"/>
  <c r="M16256" i="1"/>
  <c r="F16256" i="1"/>
  <c r="M16255" i="1"/>
  <c r="F16255" i="1"/>
  <c r="M16254" i="1"/>
  <c r="F16254" i="1"/>
  <c r="M16253" i="1"/>
  <c r="F16253" i="1"/>
  <c r="M16252" i="1"/>
  <c r="F16252" i="1"/>
  <c r="M16251" i="1"/>
  <c r="F16251" i="1"/>
  <c r="M16250" i="1"/>
  <c r="F16250" i="1"/>
  <c r="M16249" i="1"/>
  <c r="F16249" i="1"/>
  <c r="M16248" i="1"/>
  <c r="F16248" i="1"/>
  <c r="M16247" i="1"/>
  <c r="F16247" i="1"/>
  <c r="M16246" i="1"/>
  <c r="F16246" i="1"/>
  <c r="M16245" i="1"/>
  <c r="F16245" i="1"/>
  <c r="M16244" i="1"/>
  <c r="F16244" i="1"/>
  <c r="M16243" i="1"/>
  <c r="F16243" i="1"/>
  <c r="M16242" i="1"/>
  <c r="F16242" i="1"/>
  <c r="M16241" i="1"/>
  <c r="F16241" i="1"/>
  <c r="M16240" i="1"/>
  <c r="F16240" i="1"/>
  <c r="M16239" i="1"/>
  <c r="F16239" i="1"/>
  <c r="M16238" i="1"/>
  <c r="F16238" i="1"/>
  <c r="M16237" i="1"/>
  <c r="F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F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F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F16170" i="1"/>
  <c r="M16169" i="1"/>
  <c r="F16169" i="1"/>
  <c r="M16168" i="1"/>
  <c r="F16168" i="1"/>
  <c r="M16167" i="1"/>
  <c r="F16167" i="1"/>
  <c r="M16166" i="1"/>
  <c r="F16166" i="1"/>
  <c r="M16165" i="1"/>
  <c r="F16165" i="1"/>
  <c r="M16164" i="1"/>
  <c r="F16164" i="1"/>
  <c r="M16163" i="1"/>
  <c r="F16163" i="1"/>
  <c r="M16162" i="1"/>
  <c r="F16162" i="1"/>
  <c r="M16161" i="1"/>
  <c r="F16161" i="1"/>
  <c r="M16160" i="1"/>
  <c r="F16160" i="1"/>
  <c r="M16159" i="1"/>
  <c r="F16159" i="1"/>
  <c r="M16158" i="1"/>
  <c r="F16158" i="1"/>
  <c r="M16157" i="1"/>
  <c r="F16157" i="1"/>
  <c r="M16156" i="1"/>
  <c r="F16156" i="1"/>
  <c r="M16155" i="1"/>
  <c r="F16155" i="1"/>
  <c r="M16154" i="1"/>
  <c r="F16154" i="1"/>
  <c r="M16153" i="1"/>
  <c r="F16153" i="1"/>
  <c r="M16152" i="1"/>
  <c r="F16152" i="1"/>
  <c r="M16151" i="1"/>
  <c r="F16151" i="1"/>
  <c r="M16150" i="1"/>
  <c r="F16150" i="1"/>
  <c r="M16149" i="1"/>
  <c r="F16149" i="1"/>
  <c r="M16148" i="1"/>
  <c r="F16148" i="1"/>
  <c r="M16147" i="1"/>
  <c r="F16147" i="1"/>
  <c r="M16146" i="1"/>
  <c r="F16146" i="1"/>
  <c r="M16145" i="1"/>
  <c r="F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F16085" i="1"/>
  <c r="M16084" i="1"/>
  <c r="F16084" i="1"/>
  <c r="M16083" i="1"/>
  <c r="F16083" i="1"/>
  <c r="M16082" i="1"/>
  <c r="F16082" i="1"/>
  <c r="M16081" i="1"/>
  <c r="F16081" i="1"/>
  <c r="M16080" i="1"/>
  <c r="F16080" i="1"/>
  <c r="M16079" i="1"/>
  <c r="F16079" i="1"/>
  <c r="M16078" i="1"/>
  <c r="F16078" i="1"/>
  <c r="M16077" i="1"/>
  <c r="F16077" i="1"/>
  <c r="M16076" i="1"/>
  <c r="F16076" i="1"/>
  <c r="M16075" i="1"/>
  <c r="F16075" i="1"/>
  <c r="M16074" i="1"/>
  <c r="F16074" i="1"/>
  <c r="M16073" i="1"/>
  <c r="F16073" i="1"/>
  <c r="M16072" i="1"/>
  <c r="F16072" i="1"/>
  <c r="M16071" i="1"/>
  <c r="F16071" i="1"/>
  <c r="M16070" i="1"/>
  <c r="F16070" i="1"/>
  <c r="M16069" i="1"/>
  <c r="F16069" i="1"/>
  <c r="M16068" i="1"/>
  <c r="F16068" i="1"/>
  <c r="M16067" i="1"/>
  <c r="F16067" i="1"/>
  <c r="M16066" i="1"/>
  <c r="F16066" i="1"/>
  <c r="M16065" i="1"/>
  <c r="F16065" i="1"/>
  <c r="M16064" i="1"/>
  <c r="F16064" i="1"/>
  <c r="M16063" i="1"/>
  <c r="F16063" i="1"/>
  <c r="M16062" i="1"/>
  <c r="F16062" i="1"/>
  <c r="M16061" i="1"/>
  <c r="F16061" i="1"/>
  <c r="M16060" i="1"/>
  <c r="F16060" i="1"/>
  <c r="M16059" i="1"/>
  <c r="F16059" i="1"/>
  <c r="M16058" i="1"/>
  <c r="F16058" i="1"/>
  <c r="M16057" i="1"/>
  <c r="F16057" i="1"/>
  <c r="M16056" i="1"/>
  <c r="F16056" i="1"/>
  <c r="M16055" i="1"/>
  <c r="F16055" i="1"/>
  <c r="M16054" i="1"/>
  <c r="F16054" i="1"/>
  <c r="M16053" i="1"/>
  <c r="F16053" i="1"/>
  <c r="M16052" i="1"/>
  <c r="F16052" i="1"/>
  <c r="M16051" i="1"/>
  <c r="F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F15971" i="1"/>
  <c r="M15970" i="1"/>
  <c r="F15970" i="1"/>
  <c r="M15969" i="1"/>
  <c r="F15969" i="1"/>
  <c r="M15968" i="1"/>
  <c r="F15968" i="1"/>
  <c r="M15967" i="1"/>
  <c r="F15967" i="1"/>
  <c r="M15966" i="1"/>
  <c r="F15966" i="1"/>
  <c r="M15965" i="1"/>
  <c r="F15965" i="1"/>
  <c r="M15964" i="1"/>
  <c r="F15964" i="1"/>
  <c r="M15963" i="1"/>
  <c r="F15963" i="1"/>
  <c r="M15962" i="1"/>
  <c r="F15962" i="1"/>
  <c r="M15961" i="1"/>
  <c r="F15961" i="1"/>
  <c r="M15960" i="1"/>
  <c r="F15960" i="1"/>
  <c r="M15959" i="1"/>
  <c r="F15959" i="1"/>
  <c r="M15958" i="1"/>
  <c r="F15958" i="1"/>
  <c r="M15957" i="1"/>
  <c r="F15957" i="1"/>
  <c r="M15956" i="1"/>
  <c r="F15956" i="1"/>
  <c r="M15955" i="1"/>
  <c r="F15955" i="1"/>
  <c r="M15954" i="1"/>
  <c r="F15954" i="1"/>
  <c r="M15953" i="1"/>
  <c r="F15953" i="1"/>
  <c r="M15952" i="1"/>
  <c r="F15952" i="1"/>
  <c r="M15951" i="1"/>
  <c r="F15951" i="1"/>
  <c r="M15950" i="1"/>
  <c r="F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F15893" i="1"/>
  <c r="M15892" i="1"/>
  <c r="F15892" i="1"/>
  <c r="M15891" i="1"/>
  <c r="F15891" i="1"/>
  <c r="M15890" i="1"/>
  <c r="F15890" i="1"/>
  <c r="M15889" i="1"/>
  <c r="F15889" i="1"/>
  <c r="M15888" i="1"/>
  <c r="F15888" i="1"/>
  <c r="M15887" i="1"/>
  <c r="F15887" i="1"/>
  <c r="M15886" i="1"/>
  <c r="F15886" i="1"/>
  <c r="M15885" i="1"/>
  <c r="F15885" i="1"/>
  <c r="M15884" i="1"/>
  <c r="F15884" i="1"/>
  <c r="M15883" i="1"/>
  <c r="F15883" i="1"/>
  <c r="M15882" i="1"/>
  <c r="F15882" i="1"/>
  <c r="M15881" i="1"/>
  <c r="F15881" i="1"/>
  <c r="M15880" i="1"/>
  <c r="F15880" i="1"/>
  <c r="M15879" i="1"/>
  <c r="F15879" i="1"/>
  <c r="M15878" i="1"/>
  <c r="F15878" i="1"/>
  <c r="M15877" i="1"/>
  <c r="F15877" i="1"/>
  <c r="M15876" i="1"/>
  <c r="F15876" i="1"/>
  <c r="M15875" i="1"/>
  <c r="F15875" i="1"/>
  <c r="M15874" i="1"/>
  <c r="F15874" i="1"/>
  <c r="M15873" i="1"/>
  <c r="F15873" i="1"/>
  <c r="M15872" i="1"/>
  <c r="F15872" i="1"/>
  <c r="M15871" i="1"/>
  <c r="F15871" i="1"/>
  <c r="M15870" i="1"/>
  <c r="F15870" i="1"/>
  <c r="M15869" i="1"/>
  <c r="F15869" i="1"/>
  <c r="M15868" i="1"/>
  <c r="F15868" i="1"/>
  <c r="M15867" i="1"/>
  <c r="F15867" i="1"/>
  <c r="M15866" i="1"/>
  <c r="F15866" i="1"/>
  <c r="M15865" i="1"/>
  <c r="F15865" i="1"/>
  <c r="M15864" i="1"/>
  <c r="F15864" i="1"/>
  <c r="M15863" i="1"/>
  <c r="F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F15814" i="1"/>
  <c r="M15813" i="1"/>
  <c r="F15813" i="1"/>
  <c r="M15812" i="1"/>
  <c r="F15812" i="1"/>
  <c r="M15811" i="1"/>
  <c r="F15811" i="1"/>
  <c r="M15810" i="1"/>
  <c r="F15810" i="1"/>
  <c r="M15809" i="1"/>
  <c r="F15809" i="1"/>
  <c r="M15808" i="1"/>
  <c r="F15808" i="1"/>
  <c r="M15807" i="1"/>
  <c r="F15807" i="1"/>
  <c r="M15806" i="1"/>
  <c r="F15806" i="1"/>
  <c r="M15805" i="1"/>
  <c r="F15805" i="1"/>
  <c r="M15804" i="1"/>
  <c r="F15804" i="1"/>
  <c r="M15803" i="1"/>
  <c r="F15803" i="1"/>
  <c r="M15802" i="1"/>
  <c r="F15802" i="1"/>
  <c r="M15801" i="1"/>
  <c r="F15801" i="1"/>
  <c r="M15800" i="1"/>
  <c r="F15800" i="1"/>
  <c r="M15799" i="1"/>
  <c r="F15799" i="1"/>
  <c r="M15798" i="1"/>
  <c r="F15798" i="1"/>
  <c r="M15797" i="1"/>
  <c r="F15797" i="1"/>
  <c r="M15796" i="1"/>
  <c r="F15796" i="1"/>
  <c r="M15795" i="1"/>
  <c r="F15795" i="1"/>
  <c r="M15794" i="1"/>
  <c r="F15794" i="1"/>
  <c r="M15793" i="1"/>
  <c r="F15793" i="1"/>
  <c r="M15792" i="1"/>
  <c r="F15792" i="1"/>
  <c r="M15791" i="1"/>
  <c r="F15791" i="1"/>
  <c r="M15790" i="1"/>
  <c r="F15790" i="1"/>
  <c r="M15789" i="1"/>
  <c r="F15789" i="1"/>
  <c r="M15788" i="1"/>
  <c r="F15788" i="1"/>
  <c r="M15787" i="1"/>
  <c r="F15787" i="1"/>
  <c r="M15786" i="1"/>
  <c r="F15786" i="1"/>
  <c r="M15785" i="1"/>
  <c r="F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F15721" i="1"/>
  <c r="M15720" i="1"/>
  <c r="F15720" i="1"/>
  <c r="M15719" i="1"/>
  <c r="F15719" i="1"/>
  <c r="M15718" i="1"/>
  <c r="F15718" i="1"/>
  <c r="M15717" i="1"/>
  <c r="F15717" i="1"/>
  <c r="M15716" i="1"/>
  <c r="F15716" i="1"/>
  <c r="M15715" i="1"/>
  <c r="F15715" i="1"/>
  <c r="M15714" i="1"/>
  <c r="F15714" i="1"/>
  <c r="M15713" i="1"/>
  <c r="F15713" i="1"/>
  <c r="M15712" i="1"/>
  <c r="F15712" i="1"/>
  <c r="M15711" i="1"/>
  <c r="F15711" i="1"/>
  <c r="M15710" i="1"/>
  <c r="F15710" i="1"/>
  <c r="M15709" i="1"/>
  <c r="F15709" i="1"/>
  <c r="M15708" i="1"/>
  <c r="F15708" i="1"/>
  <c r="M15707" i="1"/>
  <c r="F15707" i="1"/>
  <c r="M15706" i="1"/>
  <c r="F15706" i="1"/>
  <c r="M15705" i="1"/>
  <c r="F15705" i="1"/>
  <c r="M15704" i="1"/>
  <c r="F15704" i="1"/>
  <c r="M15703" i="1"/>
  <c r="F15703" i="1"/>
  <c r="M15702" i="1"/>
  <c r="F15702" i="1"/>
  <c r="M15701" i="1"/>
  <c r="F15701" i="1"/>
  <c r="M15700" i="1"/>
  <c r="F15700" i="1"/>
  <c r="M15699" i="1"/>
  <c r="F15699" i="1"/>
  <c r="M15698" i="1"/>
  <c r="F15698" i="1"/>
  <c r="M15697" i="1"/>
  <c r="F15697" i="1"/>
  <c r="M15696" i="1"/>
  <c r="F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G15561" i="1" l="1"/>
  <c r="G15539" i="1"/>
  <c r="U15463" i="1"/>
  <c r="U15356" i="1"/>
  <c r="G15339" i="1"/>
  <c r="U15264" i="1"/>
  <c r="G15250" i="1"/>
  <c r="U15171" i="1"/>
  <c r="U15068" i="1"/>
  <c r="U14950" i="1"/>
  <c r="G14950" i="1"/>
  <c r="G14948" i="1"/>
  <c r="G14947" i="1"/>
  <c r="G14937" i="1"/>
  <c r="G14935" i="1"/>
  <c r="G14925" i="1"/>
  <c r="G14916" i="1"/>
  <c r="G14911" i="1"/>
  <c r="U14840" i="1"/>
  <c r="F14284" i="1" l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I14267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I14247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I14230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I14212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I14191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I14169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I14143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I14117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I14087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I14066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I14046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I14030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I14013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I13999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I13977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I13956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I13932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I13904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I13889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I13873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I13846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I13820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I13806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I13788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I13769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I13749" i="1"/>
  <c r="F13749" i="1"/>
  <c r="I13738" i="1"/>
  <c r="I13729" i="1"/>
  <c r="I13721" i="1"/>
  <c r="I13710" i="1"/>
  <c r="I13696" i="1"/>
  <c r="I13680" i="1"/>
  <c r="I13671" i="1"/>
  <c r="I13664" i="1"/>
  <c r="I13658" i="1"/>
  <c r="I13652" i="1"/>
  <c r="I13637" i="1"/>
  <c r="I13629" i="1"/>
  <c r="I13619" i="1"/>
  <c r="I13608" i="1"/>
  <c r="I13600" i="1"/>
  <c r="I13588" i="1"/>
  <c r="I13579" i="1"/>
  <c r="I13573" i="1"/>
  <c r="I13568" i="1"/>
  <c r="I13557" i="1"/>
  <c r="I13546" i="1"/>
  <c r="I13535" i="1"/>
  <c r="I13525" i="1"/>
  <c r="I13517" i="1"/>
  <c r="I13508" i="1"/>
  <c r="I13490" i="1"/>
  <c r="I13477" i="1"/>
  <c r="I13468" i="1"/>
  <c r="I13455" i="1"/>
  <c r="I13440" i="1"/>
  <c r="I13432" i="1"/>
  <c r="I13425" i="1"/>
  <c r="I13417" i="1"/>
  <c r="I13406" i="1"/>
  <c r="I13393" i="1"/>
  <c r="I13383" i="1"/>
  <c r="I13372" i="1"/>
  <c r="I13359" i="1"/>
  <c r="I13351" i="1"/>
  <c r="I13343" i="1"/>
  <c r="I13326" i="1"/>
  <c r="I13315" i="1"/>
  <c r="I13305" i="1"/>
  <c r="I13298" i="1"/>
  <c r="I13288" i="1"/>
  <c r="I13281" i="1"/>
  <c r="I13271" i="1"/>
  <c r="I13260" i="1"/>
  <c r="I13252" i="1"/>
  <c r="I13240" i="1"/>
  <c r="I13226" i="1"/>
  <c r="I13213" i="1"/>
  <c r="I13198" i="1"/>
  <c r="I13182" i="1"/>
  <c r="I13167" i="1"/>
  <c r="I13155" i="1"/>
  <c r="I13140" i="1"/>
  <c r="I13130" i="1"/>
  <c r="I13118" i="1"/>
  <c r="I13103" i="1"/>
  <c r="I13091" i="1"/>
  <c r="I13084" i="1"/>
  <c r="I13073" i="1"/>
  <c r="I13067" i="1"/>
  <c r="I13056" i="1"/>
  <c r="I13043" i="1"/>
  <c r="I13031" i="1"/>
  <c r="I13019" i="1"/>
  <c r="I13008" i="1"/>
  <c r="I12995" i="1"/>
  <c r="I12985" i="1"/>
  <c r="I12979" i="1"/>
  <c r="I12972" i="1"/>
  <c r="I12965" i="1"/>
  <c r="I12961" i="1"/>
  <c r="I12947" i="1"/>
  <c r="I12933" i="1"/>
  <c r="I12922" i="1"/>
  <c r="I12912" i="1"/>
  <c r="I12900" i="1"/>
  <c r="I12894" i="1"/>
  <c r="I12884" i="1"/>
  <c r="I12876" i="1"/>
  <c r="I12863" i="1"/>
  <c r="I12854" i="1"/>
  <c r="I12849" i="1"/>
  <c r="I12842" i="1"/>
  <c r="I12832" i="1"/>
  <c r="I12822" i="1"/>
  <c r="I12815" i="1"/>
  <c r="I12804" i="1"/>
  <c r="I12797" i="1"/>
  <c r="I12790" i="1"/>
  <c r="I12770" i="1"/>
  <c r="I12759" i="1"/>
  <c r="I12740" i="1"/>
  <c r="I12729" i="1"/>
  <c r="I12718" i="1"/>
  <c r="I12704" i="1"/>
  <c r="I12688" i="1"/>
  <c r="I12673" i="1"/>
  <c r="I12659" i="1"/>
  <c r="I12640" i="1"/>
  <c r="I12624" i="1"/>
  <c r="I12605" i="1"/>
  <c r="I12588" i="1"/>
  <c r="I12572" i="1"/>
  <c r="I12556" i="1"/>
  <c r="I12538" i="1"/>
  <c r="I12520" i="1"/>
  <c r="I12500" i="1"/>
  <c r="I12478" i="1"/>
  <c r="I12460" i="1"/>
  <c r="I12451" i="1"/>
  <c r="I12442" i="1"/>
  <c r="I12424" i="1"/>
  <c r="I12420" i="1"/>
  <c r="I12411" i="1"/>
  <c r="I12403" i="1"/>
  <c r="I12390" i="1"/>
  <c r="I12375" i="1"/>
  <c r="I12367" i="1"/>
  <c r="I12353" i="1"/>
  <c r="I12339" i="1"/>
  <c r="I12328" i="1"/>
  <c r="I12317" i="1"/>
  <c r="I12310" i="1"/>
  <c r="I12305" i="1"/>
  <c r="I12297" i="1"/>
  <c r="I12286" i="1"/>
  <c r="I12275" i="1"/>
  <c r="I12263" i="1"/>
  <c r="I12239" i="1"/>
  <c r="I12220" i="1"/>
  <c r="I12209" i="1"/>
  <c r="I12196" i="1"/>
  <c r="I12188" i="1"/>
  <c r="I12174" i="1"/>
  <c r="I12157" i="1"/>
  <c r="I12150" i="1"/>
  <c r="I12132" i="1"/>
  <c r="I12120" i="1"/>
  <c r="I12102" i="1"/>
  <c r="I12099" i="1"/>
  <c r="I12092" i="1"/>
  <c r="I12084" i="1"/>
  <c r="I12073" i="1"/>
  <c r="I12061" i="1"/>
  <c r="I12050" i="1"/>
  <c r="I12038" i="1"/>
  <c r="I12022" i="1"/>
  <c r="I12007" i="1"/>
  <c r="I11994" i="1"/>
  <c r="I11989" i="1"/>
  <c r="I11984" i="1"/>
  <c r="I11976" i="1"/>
  <c r="I11965" i="1"/>
  <c r="I11954" i="1"/>
  <c r="I11944" i="1"/>
  <c r="I11929" i="1"/>
  <c r="I11910" i="1"/>
  <c r="I11895" i="1"/>
  <c r="I11875" i="1"/>
  <c r="I11866" i="1"/>
  <c r="I11857" i="1"/>
  <c r="I11846" i="1"/>
  <c r="I11833" i="1"/>
  <c r="I11820" i="1"/>
  <c r="I11806" i="1"/>
  <c r="I11785" i="1"/>
  <c r="I11770" i="1"/>
  <c r="I11745" i="1"/>
  <c r="I11736" i="1"/>
  <c r="I11727" i="1"/>
  <c r="I11719" i="1"/>
  <c r="I11705" i="1"/>
  <c r="I11694" i="1"/>
  <c r="I11689" i="1"/>
  <c r="I11677" i="1"/>
  <c r="I11661" i="1"/>
  <c r="F11661" i="1"/>
  <c r="I11644" i="1"/>
  <c r="F11644" i="1"/>
  <c r="I11636" i="1"/>
  <c r="F11636" i="1"/>
  <c r="I11624" i="1"/>
  <c r="F11624" i="1"/>
  <c r="I11615" i="1"/>
  <c r="F11615" i="1"/>
  <c r="I11601" i="1"/>
  <c r="F11601" i="1"/>
  <c r="I11591" i="1"/>
  <c r="F11591" i="1"/>
  <c r="I11583" i="1"/>
  <c r="F11583" i="1"/>
  <c r="I11575" i="1"/>
  <c r="F11575" i="1"/>
  <c r="I11569" i="1"/>
  <c r="F11569" i="1"/>
  <c r="I11555" i="1"/>
  <c r="F11555" i="1"/>
  <c r="I11547" i="1"/>
  <c r="F11547" i="1"/>
  <c r="I11535" i="1"/>
  <c r="F11535" i="1"/>
  <c r="I11511" i="1"/>
  <c r="F11511" i="1"/>
  <c r="I11498" i="1"/>
  <c r="F11498" i="1"/>
  <c r="I11483" i="1"/>
  <c r="F11483" i="1"/>
  <c r="I11466" i="1"/>
  <c r="F11466" i="1"/>
  <c r="I11448" i="1"/>
  <c r="F11448" i="1"/>
  <c r="I11435" i="1"/>
  <c r="F11435" i="1"/>
  <c r="I11429" i="1"/>
  <c r="I11421" i="1"/>
  <c r="I11408" i="1"/>
  <c r="I11394" i="1"/>
  <c r="I11382" i="1"/>
  <c r="F11382" i="1"/>
  <c r="I11366" i="1"/>
  <c r="F11366" i="1"/>
  <c r="I11350" i="1"/>
  <c r="F11350" i="1"/>
  <c r="I11336" i="1"/>
  <c r="F11336" i="1"/>
  <c r="I11325" i="1"/>
  <c r="F11325" i="1"/>
  <c r="I11309" i="1"/>
  <c r="I11296" i="1"/>
  <c r="F11296" i="1"/>
  <c r="I11280" i="1"/>
  <c r="I11267" i="1"/>
  <c r="F11267" i="1"/>
  <c r="I11246" i="1"/>
  <c r="F11246" i="1"/>
  <c r="I11230" i="1"/>
  <c r="F11230" i="1"/>
  <c r="I11221" i="1"/>
  <c r="F11221" i="1"/>
  <c r="I11209" i="1"/>
  <c r="F11209" i="1"/>
  <c r="I11196" i="1"/>
  <c r="F11196" i="1"/>
  <c r="I11186" i="1"/>
  <c r="F11186" i="1"/>
  <c r="I11175" i="1"/>
  <c r="F11175" i="1"/>
  <c r="I11164" i="1"/>
  <c r="F11164" i="1"/>
  <c r="I11152" i="1"/>
  <c r="F11152" i="1"/>
  <c r="I11139" i="1"/>
  <c r="F11139" i="1"/>
  <c r="I11128" i="1"/>
  <c r="F11128" i="1"/>
  <c r="I11119" i="1"/>
  <c r="F11119" i="1"/>
  <c r="I11106" i="1"/>
  <c r="F11106" i="1"/>
  <c r="I11096" i="1"/>
  <c r="F11096" i="1"/>
  <c r="I11082" i="1"/>
  <c r="F11082" i="1"/>
  <c r="I11073" i="1"/>
  <c r="F11073" i="1"/>
  <c r="I11060" i="1"/>
  <c r="F11060" i="1"/>
  <c r="I11055" i="1"/>
  <c r="F11055" i="1"/>
  <c r="I11049" i="1"/>
  <c r="F11049" i="1"/>
  <c r="I11041" i="1"/>
  <c r="F11041" i="1"/>
  <c r="I11029" i="1"/>
  <c r="F11029" i="1"/>
  <c r="I11014" i="1"/>
  <c r="F11014" i="1"/>
  <c r="I11004" i="1"/>
  <c r="F11004" i="1"/>
  <c r="I10995" i="1"/>
  <c r="F10995" i="1"/>
  <c r="I10982" i="1"/>
  <c r="F10982" i="1"/>
  <c r="I10968" i="1"/>
  <c r="F10968" i="1"/>
  <c r="I10953" i="1"/>
  <c r="F10953" i="1"/>
  <c r="I10942" i="1"/>
  <c r="F10942" i="1"/>
  <c r="I10923" i="1"/>
  <c r="F10923" i="1"/>
  <c r="I10915" i="1"/>
  <c r="I10899" i="1"/>
  <c r="I10887" i="1"/>
  <c r="F10887" i="1"/>
  <c r="I10879" i="1"/>
  <c r="F10879" i="1"/>
  <c r="I10871" i="1"/>
  <c r="F10871" i="1"/>
  <c r="I10862" i="1"/>
  <c r="F10862" i="1"/>
  <c r="I10846" i="1"/>
  <c r="I10824" i="1"/>
  <c r="I10808" i="1"/>
  <c r="F10808" i="1"/>
  <c r="I10794" i="1"/>
  <c r="I10778" i="1"/>
  <c r="I10768" i="1"/>
  <c r="F10768" i="1"/>
  <c r="I10758" i="1"/>
  <c r="F10758" i="1"/>
  <c r="I10741" i="1"/>
  <c r="I10727" i="1"/>
  <c r="I10713" i="1"/>
  <c r="I10702" i="1"/>
  <c r="I10692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F10536" i="1"/>
  <c r="I10536" i="1" s="1"/>
  <c r="I10535" i="1"/>
  <c r="I10534" i="1"/>
  <c r="I10533" i="1"/>
  <c r="I10532" i="1"/>
  <c r="I10531" i="1"/>
  <c r="I10530" i="1"/>
  <c r="I10529" i="1"/>
  <c r="I10528" i="1"/>
  <c r="F10528" i="1"/>
  <c r="I10527" i="1"/>
  <c r="F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F10515" i="1"/>
  <c r="I10515" i="1" s="1"/>
  <c r="F10514" i="1"/>
  <c r="I10514" i="1" s="1"/>
  <c r="I10513" i="1"/>
  <c r="I10512" i="1"/>
  <c r="I10511" i="1"/>
  <c r="I10510" i="1"/>
  <c r="I10509" i="1"/>
  <c r="I10508" i="1"/>
  <c r="I10507" i="1"/>
  <c r="I10506" i="1"/>
  <c r="I10505" i="1"/>
  <c r="I10504" i="1"/>
  <c r="F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F10449" i="1"/>
  <c r="I10448" i="1"/>
  <c r="I10447" i="1"/>
  <c r="I10446" i="1"/>
  <c r="I10445" i="1"/>
  <c r="I10444" i="1"/>
  <c r="I10443" i="1"/>
  <c r="I10442" i="1"/>
  <c r="I10441" i="1"/>
  <c r="I10440" i="1"/>
  <c r="F10440" i="1"/>
  <c r="I10439" i="1"/>
  <c r="F10439" i="1"/>
  <c r="I10438" i="1"/>
  <c r="I10437" i="1"/>
  <c r="I10436" i="1"/>
  <c r="F10436" i="1"/>
  <c r="I10435" i="1"/>
  <c r="F10435" i="1"/>
  <c r="I10434" i="1"/>
  <c r="I10433" i="1"/>
  <c r="I10432" i="1"/>
  <c r="I10431" i="1"/>
  <c r="I10430" i="1"/>
  <c r="I10429" i="1"/>
  <c r="I10428" i="1"/>
  <c r="I10427" i="1"/>
  <c r="I10426" i="1"/>
  <c r="I10425" i="1"/>
  <c r="F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F10384" i="1"/>
  <c r="I10384" i="1" s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F10372" i="1"/>
  <c r="F10371" i="1"/>
  <c r="I10371" i="1" s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F10357" i="1"/>
  <c r="F10356" i="1"/>
  <c r="I10356" i="1" s="1"/>
  <c r="I10355" i="1"/>
  <c r="I10354" i="1"/>
  <c r="I10353" i="1"/>
  <c r="I10352" i="1"/>
  <c r="I10351" i="1"/>
  <c r="I10350" i="1"/>
  <c r="I10349" i="1"/>
  <c r="I10348" i="1"/>
  <c r="I10347" i="1"/>
  <c r="F10346" i="1"/>
  <c r="I10346" i="1" s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F10258" i="1"/>
  <c r="I10258" i="1" s="1"/>
  <c r="I10257" i="1"/>
  <c r="I10256" i="1"/>
  <c r="I10255" i="1"/>
  <c r="I10254" i="1"/>
  <c r="I10253" i="1"/>
  <c r="I10252" i="1"/>
  <c r="I10251" i="1"/>
  <c r="I10250" i="1"/>
  <c r="F10250" i="1"/>
  <c r="I10249" i="1"/>
  <c r="F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F10229" i="1"/>
  <c r="I10229" i="1" s="1"/>
  <c r="I10228" i="1"/>
  <c r="F10228" i="1"/>
  <c r="I10227" i="1"/>
  <c r="I10226" i="1"/>
  <c r="I10225" i="1"/>
  <c r="I10224" i="1"/>
  <c r="I10223" i="1"/>
  <c r="I10222" i="1"/>
  <c r="I10221" i="1"/>
  <c r="I10220" i="1"/>
  <c r="I10219" i="1"/>
  <c r="I10218" i="1"/>
  <c r="F10218" i="1"/>
  <c r="I10217" i="1"/>
  <c r="F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F10203" i="1"/>
  <c r="F10202" i="1"/>
  <c r="I10202" i="1" s="1"/>
  <c r="I10201" i="1"/>
  <c r="I10200" i="1"/>
  <c r="I10199" i="1"/>
  <c r="I10198" i="1"/>
  <c r="I10197" i="1"/>
  <c r="I10196" i="1"/>
  <c r="I10195" i="1"/>
  <c r="I10194" i="1"/>
  <c r="I10193" i="1"/>
  <c r="F10193" i="1"/>
  <c r="F10192" i="1"/>
  <c r="I10192" i="1" s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F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F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F10104" i="1"/>
  <c r="I10103" i="1"/>
  <c r="F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F10091" i="1"/>
  <c r="F10090" i="1"/>
  <c r="I10090" i="1" s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F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F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F9999" i="1"/>
  <c r="F9998" i="1"/>
  <c r="I9998" i="1" s="1"/>
  <c r="I9997" i="1"/>
  <c r="I9996" i="1"/>
  <c r="I9995" i="1"/>
  <c r="I9994" i="1"/>
  <c r="I9993" i="1"/>
  <c r="I9992" i="1"/>
  <c r="I9991" i="1"/>
  <c r="I9990" i="1"/>
  <c r="F9990" i="1"/>
  <c r="I9989" i="1"/>
  <c r="F9989" i="1"/>
  <c r="I9988" i="1"/>
  <c r="I9987" i="1"/>
  <c r="I9986" i="1"/>
  <c r="I9985" i="1"/>
  <c r="I9984" i="1"/>
  <c r="I9983" i="1"/>
  <c r="I9982" i="1"/>
  <c r="I9981" i="1"/>
  <c r="I9980" i="1"/>
  <c r="F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F9938" i="1"/>
  <c r="I9938" i="1" s="1"/>
  <c r="I9937" i="1"/>
  <c r="I9936" i="1"/>
  <c r="I9935" i="1"/>
  <c r="I9934" i="1"/>
  <c r="I9933" i="1"/>
  <c r="I9932" i="1"/>
  <c r="I9931" i="1"/>
  <c r="I9930" i="1"/>
  <c r="F9930" i="1"/>
  <c r="I9929" i="1"/>
  <c r="F9929" i="1"/>
  <c r="I9928" i="1"/>
  <c r="I9927" i="1"/>
  <c r="I9926" i="1"/>
  <c r="I9925" i="1"/>
  <c r="I9924" i="1"/>
  <c r="I9923" i="1"/>
  <c r="I9922" i="1"/>
  <c r="I9921" i="1"/>
  <c r="I9920" i="1"/>
  <c r="I9919" i="1"/>
  <c r="I9918" i="1"/>
  <c r="F9917" i="1"/>
  <c r="I9917" i="1" s="1"/>
  <c r="F9916" i="1"/>
  <c r="I9916" i="1" s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F9903" i="1"/>
  <c r="I9903" i="1" s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F9791" i="1"/>
  <c r="I9790" i="1"/>
  <c r="I9789" i="1"/>
  <c r="I9788" i="1"/>
  <c r="I9787" i="1"/>
  <c r="I9786" i="1"/>
  <c r="I9785" i="1"/>
  <c r="I9784" i="1"/>
  <c r="I9783" i="1"/>
  <c r="F9782" i="1"/>
  <c r="I9782" i="1" s="1"/>
  <c r="F9781" i="1"/>
  <c r="I9781" i="1" s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F9765" i="1"/>
  <c r="I9764" i="1"/>
  <c r="F9764" i="1"/>
  <c r="I9763" i="1"/>
  <c r="I9762" i="1"/>
  <c r="I9761" i="1"/>
  <c r="I9760" i="1"/>
  <c r="I9759" i="1"/>
  <c r="I9758" i="1"/>
  <c r="I9757" i="1"/>
  <c r="I9756" i="1"/>
  <c r="I9755" i="1"/>
  <c r="F9754" i="1"/>
  <c r="I9754" i="1" s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F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F9683" i="1"/>
  <c r="I9682" i="1"/>
  <c r="F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F9659" i="1"/>
  <c r="I9658" i="1"/>
  <c r="F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F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I7834" i="1"/>
  <c r="I7833" i="1"/>
  <c r="I7832" i="1"/>
  <c r="I7831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2" i="1"/>
  <c r="I7771" i="1"/>
  <c r="I7770" i="1"/>
  <c r="I7769" i="1"/>
  <c r="I7768" i="1"/>
  <c r="I7767" i="1"/>
  <c r="I7766" i="1"/>
  <c r="I7765" i="1"/>
  <c r="I7764" i="1"/>
  <c r="I7763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49" i="1"/>
  <c r="I7548" i="1"/>
  <c r="I7547" i="1"/>
  <c r="I7546" i="1"/>
  <c r="I7545" i="1"/>
  <c r="I7544" i="1"/>
  <c r="I7543" i="1"/>
  <c r="I7542" i="1"/>
  <c r="I7541" i="1"/>
  <c r="I7540" i="1"/>
  <c r="I7539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51" i="1"/>
  <c r="I7450" i="1"/>
  <c r="I7449" i="1"/>
  <c r="I7448" i="1"/>
  <c r="I7447" i="1"/>
  <c r="I7446" i="1"/>
  <c r="I7445" i="1"/>
  <c r="I7444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U1946" i="2"/>
  <c r="G1946" i="2"/>
  <c r="U1945" i="2"/>
  <c r="G1945" i="2"/>
  <c r="U1944" i="2"/>
  <c r="G1944" i="2"/>
  <c r="U1943" i="2"/>
  <c r="G1943" i="2"/>
  <c r="U1942" i="2"/>
  <c r="G1942" i="2"/>
  <c r="U1941" i="2"/>
  <c r="G1941" i="2"/>
  <c r="U1940" i="2"/>
  <c r="G1940" i="2"/>
  <c r="U1939" i="2"/>
  <c r="G1939" i="2"/>
  <c r="U1938" i="2"/>
  <c r="G1938" i="2"/>
  <c r="U1937" i="2"/>
  <c r="G1937" i="2"/>
  <c r="U1936" i="2"/>
  <c r="G1936" i="2"/>
  <c r="U1935" i="2"/>
  <c r="G1935" i="2"/>
  <c r="U1934" i="2"/>
  <c r="G1934" i="2"/>
  <c r="U1933" i="2"/>
  <c r="G1933" i="2"/>
  <c r="U1932" i="2"/>
  <c r="G1932" i="2"/>
  <c r="U1931" i="2"/>
  <c r="G1931" i="2"/>
  <c r="U1930" i="2"/>
  <c r="G1930" i="2"/>
  <c r="U1929" i="2"/>
  <c r="G1929" i="2"/>
  <c r="U1928" i="2"/>
  <c r="G1928" i="2"/>
  <c r="U1927" i="2"/>
  <c r="G1927" i="2"/>
  <c r="U1926" i="2"/>
  <c r="G1926" i="2"/>
  <c r="U1925" i="2"/>
  <c r="G1925" i="2"/>
  <c r="U1924" i="2"/>
  <c r="G1924" i="2"/>
  <c r="U1923" i="2"/>
  <c r="G1923" i="2"/>
  <c r="U1922" i="2"/>
  <c r="G1922" i="2"/>
  <c r="U1921" i="2"/>
  <c r="G1921" i="2"/>
  <c r="U1920" i="2"/>
  <c r="G1920" i="2"/>
  <c r="U1919" i="2"/>
  <c r="G1919" i="2"/>
  <c r="U1918" i="2"/>
  <c r="G1918" i="2"/>
  <c r="U1917" i="2"/>
  <c r="G1917" i="2"/>
  <c r="U1916" i="2"/>
  <c r="G1916" i="2"/>
  <c r="U1915" i="2"/>
  <c r="G1915" i="2"/>
  <c r="U1914" i="2"/>
  <c r="G1914" i="2"/>
  <c r="U1913" i="2"/>
  <c r="G1913" i="2"/>
  <c r="U1912" i="2"/>
  <c r="G1912" i="2"/>
  <c r="U1911" i="2"/>
  <c r="G1911" i="2"/>
  <c r="U1910" i="2"/>
  <c r="G1910" i="2"/>
  <c r="U1909" i="2"/>
  <c r="G1909" i="2"/>
  <c r="U1908" i="2"/>
  <c r="G1908" i="2"/>
  <c r="U1907" i="2"/>
  <c r="G1907" i="2"/>
  <c r="U1906" i="2"/>
  <c r="G1906" i="2"/>
  <c r="U1905" i="2"/>
  <c r="G1905" i="2"/>
  <c r="U1904" i="2"/>
  <c r="G1904" i="2"/>
  <c r="U1903" i="2"/>
  <c r="G1903" i="2"/>
  <c r="U1902" i="2"/>
  <c r="G1902" i="2"/>
  <c r="U1901" i="2"/>
  <c r="G1901" i="2"/>
  <c r="U1900" i="2"/>
  <c r="G1900" i="2"/>
  <c r="U1899" i="2"/>
  <c r="G1899" i="2"/>
  <c r="U1898" i="2"/>
  <c r="G1898" i="2"/>
  <c r="U1897" i="2"/>
  <c r="G1897" i="2"/>
  <c r="U1896" i="2"/>
  <c r="G1896" i="2"/>
  <c r="U1895" i="2"/>
  <c r="G1895" i="2"/>
  <c r="U1894" i="2"/>
  <c r="G1894" i="2"/>
  <c r="U1893" i="2"/>
  <c r="G1893" i="2"/>
  <c r="U1892" i="2"/>
  <c r="G1892" i="2"/>
  <c r="U1891" i="2"/>
  <c r="G1891" i="2"/>
  <c r="U1890" i="2"/>
  <c r="G1890" i="2"/>
  <c r="U1889" i="2"/>
  <c r="G1889" i="2"/>
  <c r="U1888" i="2"/>
  <c r="G1888" i="2"/>
  <c r="U1887" i="2"/>
  <c r="G1887" i="2"/>
  <c r="U1886" i="2"/>
  <c r="G1886" i="2"/>
  <c r="U1885" i="2"/>
  <c r="G1885" i="2"/>
  <c r="U1884" i="2"/>
  <c r="G1884" i="2"/>
  <c r="U1883" i="2"/>
  <c r="G1883" i="2"/>
  <c r="U1882" i="2"/>
  <c r="G1882" i="2"/>
  <c r="U1881" i="2"/>
  <c r="G1881" i="2"/>
  <c r="U1880" i="2"/>
  <c r="G1880" i="2"/>
  <c r="U1879" i="2"/>
  <c r="G1879" i="2"/>
  <c r="U1878" i="2"/>
  <c r="G1878" i="2"/>
  <c r="U1877" i="2"/>
  <c r="G1877" i="2"/>
  <c r="U1876" i="2"/>
  <c r="G1876" i="2"/>
  <c r="U1875" i="2"/>
  <c r="G1875" i="2"/>
  <c r="U1874" i="2"/>
  <c r="G1874" i="2"/>
  <c r="U1873" i="2"/>
  <c r="G1873" i="2"/>
  <c r="U1872" i="2"/>
  <c r="G1872" i="2"/>
  <c r="U1871" i="2"/>
  <c r="G1871" i="2"/>
  <c r="U1870" i="2"/>
  <c r="G1870" i="2"/>
  <c r="U1869" i="2"/>
  <c r="G1869" i="2"/>
  <c r="U1868" i="2"/>
  <c r="G1868" i="2"/>
  <c r="U1867" i="2"/>
  <c r="G1867" i="2"/>
  <c r="U1866" i="2"/>
  <c r="G1866" i="2"/>
  <c r="U1865" i="2"/>
  <c r="G1865" i="2"/>
  <c r="U1864" i="2"/>
  <c r="G1864" i="2"/>
  <c r="U1863" i="2"/>
  <c r="G1863" i="2"/>
  <c r="U1862" i="2"/>
  <c r="G1862" i="2"/>
  <c r="U1861" i="2"/>
  <c r="G1861" i="2"/>
  <c r="U1860" i="2"/>
  <c r="G1860" i="2"/>
  <c r="U1859" i="2"/>
  <c r="G1859" i="2"/>
  <c r="U1858" i="2"/>
  <c r="G1858" i="2"/>
  <c r="U1857" i="2"/>
  <c r="G1857" i="2"/>
  <c r="U1856" i="2"/>
  <c r="G1856" i="2"/>
  <c r="U1855" i="2"/>
  <c r="G1855" i="2"/>
  <c r="U1854" i="2"/>
  <c r="G1854" i="2"/>
  <c r="U1853" i="2"/>
  <c r="G1853" i="2"/>
  <c r="U1852" i="2"/>
  <c r="G1852" i="2"/>
  <c r="U1851" i="2"/>
  <c r="G1851" i="2"/>
  <c r="U1850" i="2"/>
  <c r="G1850" i="2"/>
  <c r="U1849" i="2"/>
  <c r="G1849" i="2"/>
  <c r="U1848" i="2"/>
  <c r="G1848" i="2"/>
  <c r="U1847" i="2"/>
  <c r="G1847" i="2"/>
  <c r="U1846" i="2"/>
  <c r="G1846" i="2"/>
  <c r="U1845" i="2"/>
  <c r="G1845" i="2"/>
  <c r="U1844" i="2"/>
  <c r="G1844" i="2"/>
  <c r="U1843" i="2"/>
  <c r="G1843" i="2"/>
  <c r="U1842" i="2"/>
  <c r="G1842" i="2"/>
  <c r="U1841" i="2"/>
  <c r="G1841" i="2"/>
  <c r="U1840" i="2"/>
  <c r="G1840" i="2"/>
  <c r="U1839" i="2"/>
  <c r="G1839" i="2"/>
  <c r="U1838" i="2"/>
  <c r="G1838" i="2"/>
  <c r="U1837" i="2"/>
  <c r="G1837" i="2"/>
  <c r="U1836" i="2"/>
  <c r="G1836" i="2"/>
  <c r="U1835" i="2"/>
  <c r="G1835" i="2"/>
  <c r="U1834" i="2"/>
  <c r="G1834" i="2"/>
  <c r="U1833" i="2"/>
  <c r="G1833" i="2"/>
  <c r="U1832" i="2"/>
  <c r="G1832" i="2"/>
  <c r="U1831" i="2"/>
  <c r="G1831" i="2"/>
  <c r="U1830" i="2"/>
  <c r="G1830" i="2"/>
  <c r="U1829" i="2"/>
  <c r="G1829" i="2"/>
  <c r="U1828" i="2"/>
  <c r="G1828" i="2"/>
  <c r="U1827" i="2"/>
  <c r="G1827" i="2"/>
  <c r="U1826" i="2"/>
  <c r="G1826" i="2"/>
  <c r="U1825" i="2"/>
  <c r="G1825" i="2"/>
  <c r="U1824" i="2"/>
  <c r="G1824" i="2"/>
  <c r="U1823" i="2"/>
  <c r="G1823" i="2"/>
  <c r="U1822" i="2"/>
  <c r="G1822" i="2"/>
  <c r="U1821" i="2"/>
  <c r="G1821" i="2"/>
  <c r="U1820" i="2"/>
  <c r="G1820" i="2"/>
  <c r="U1819" i="2"/>
  <c r="G1819" i="2"/>
  <c r="U1818" i="2"/>
  <c r="G1818" i="2"/>
  <c r="U1817" i="2"/>
  <c r="G1817" i="2"/>
  <c r="U1816" i="2"/>
  <c r="G1816" i="2"/>
  <c r="U1815" i="2"/>
  <c r="G1815" i="2"/>
  <c r="U1814" i="2"/>
  <c r="G1814" i="2"/>
  <c r="U1813" i="2"/>
  <c r="G1813" i="2"/>
  <c r="U1812" i="2"/>
  <c r="G1812" i="2"/>
  <c r="U1811" i="2"/>
  <c r="G1811" i="2"/>
  <c r="U1810" i="2"/>
  <c r="G1810" i="2"/>
  <c r="U1809" i="2"/>
  <c r="G1809" i="2"/>
  <c r="U1808" i="2"/>
  <c r="G1808" i="2"/>
  <c r="U1807" i="2"/>
  <c r="G1807" i="2"/>
  <c r="U1806" i="2"/>
  <c r="G1806" i="2"/>
  <c r="U1805" i="2"/>
  <c r="G1805" i="2"/>
  <c r="U1804" i="2"/>
  <c r="G1804" i="2"/>
  <c r="U1803" i="2"/>
  <c r="G1803" i="2"/>
  <c r="U1802" i="2"/>
  <c r="G1802" i="2"/>
  <c r="U1801" i="2"/>
  <c r="G1801" i="2"/>
  <c r="U1800" i="2"/>
  <c r="G1800" i="2"/>
  <c r="U1799" i="2"/>
  <c r="G1799" i="2"/>
  <c r="U1798" i="2"/>
  <c r="G1798" i="2"/>
  <c r="U1797" i="2"/>
  <c r="G1797" i="2"/>
  <c r="U1796" i="2"/>
  <c r="G1796" i="2"/>
  <c r="U1795" i="2"/>
  <c r="G1795" i="2"/>
  <c r="U1794" i="2"/>
  <c r="G1794" i="2"/>
  <c r="U1793" i="2"/>
  <c r="G1793" i="2"/>
  <c r="U1792" i="2"/>
  <c r="G1792" i="2"/>
  <c r="U1791" i="2"/>
  <c r="G1791" i="2"/>
  <c r="U1790" i="2"/>
  <c r="G1790" i="2"/>
  <c r="U1789" i="2"/>
  <c r="G1789" i="2"/>
  <c r="U1788" i="2"/>
  <c r="G1788" i="2"/>
  <c r="U1787" i="2"/>
  <c r="G1787" i="2"/>
  <c r="U1786" i="2"/>
  <c r="G1786" i="2"/>
  <c r="U1785" i="2"/>
  <c r="G1785" i="2"/>
  <c r="U1784" i="2"/>
  <c r="G1784" i="2"/>
  <c r="U1783" i="2"/>
  <c r="G1783" i="2"/>
  <c r="U1782" i="2"/>
  <c r="G1782" i="2"/>
  <c r="U1781" i="2"/>
  <c r="G1781" i="2"/>
  <c r="U1780" i="2"/>
  <c r="G1780" i="2"/>
  <c r="U1779" i="2"/>
  <c r="G1779" i="2"/>
  <c r="U1778" i="2"/>
  <c r="G1778" i="2"/>
  <c r="U1777" i="2"/>
  <c r="G1777" i="2"/>
  <c r="U1776" i="2"/>
  <c r="G1776" i="2"/>
  <c r="U1775" i="2"/>
  <c r="G1775" i="2"/>
  <c r="U1774" i="2"/>
  <c r="G1774" i="2"/>
  <c r="U1773" i="2"/>
  <c r="G1773" i="2"/>
  <c r="U1772" i="2"/>
  <c r="G1772" i="2"/>
  <c r="U1771" i="2"/>
  <c r="G1771" i="2"/>
  <c r="U1770" i="2"/>
  <c r="G1770" i="2"/>
  <c r="U1769" i="2"/>
  <c r="G1769" i="2"/>
  <c r="U1768" i="2"/>
  <c r="G1768" i="2"/>
  <c r="U1767" i="2"/>
  <c r="G1767" i="2"/>
  <c r="U1766" i="2"/>
  <c r="G1766" i="2"/>
  <c r="U1765" i="2"/>
  <c r="G1765" i="2"/>
  <c r="U1764" i="2"/>
  <c r="G1764" i="2"/>
  <c r="U1763" i="2"/>
  <c r="G1763" i="2"/>
  <c r="U1762" i="2"/>
  <c r="G1762" i="2"/>
  <c r="U1761" i="2"/>
  <c r="G1761" i="2"/>
  <c r="U1760" i="2"/>
  <c r="G1760" i="2"/>
  <c r="U1759" i="2"/>
  <c r="G1759" i="2"/>
  <c r="U1758" i="2"/>
  <c r="G1758" i="2"/>
  <c r="U1757" i="2"/>
  <c r="G1757" i="2"/>
  <c r="U1756" i="2"/>
  <c r="G1756" i="2"/>
  <c r="U1755" i="2"/>
  <c r="G1755" i="2"/>
  <c r="U1754" i="2"/>
  <c r="G1754" i="2"/>
  <c r="U1753" i="2"/>
  <c r="G1753" i="2"/>
  <c r="U1752" i="2"/>
  <c r="G1752" i="2"/>
  <c r="U1751" i="2"/>
  <c r="G1751" i="2"/>
  <c r="U1750" i="2"/>
  <c r="G1750" i="2"/>
  <c r="U1749" i="2"/>
  <c r="G1749" i="2"/>
  <c r="U1748" i="2"/>
  <c r="G1748" i="2"/>
  <c r="U1747" i="2"/>
  <c r="G1747" i="2"/>
  <c r="U1746" i="2"/>
  <c r="G1746" i="2"/>
  <c r="U1745" i="2"/>
  <c r="G1745" i="2"/>
  <c r="U1744" i="2"/>
  <c r="G1744" i="2"/>
  <c r="U1743" i="2"/>
  <c r="G1743" i="2"/>
  <c r="U1742" i="2"/>
  <c r="G1742" i="2"/>
  <c r="U1741" i="2"/>
  <c r="G1741" i="2"/>
  <c r="U1740" i="2"/>
  <c r="G1740" i="2"/>
  <c r="U1739" i="2"/>
  <c r="G1739" i="2"/>
  <c r="U1738" i="2"/>
  <c r="G1738" i="2"/>
  <c r="U1737" i="2"/>
  <c r="G1737" i="2"/>
  <c r="U1736" i="2"/>
  <c r="G1736" i="2"/>
  <c r="U1735" i="2"/>
  <c r="G1735" i="2"/>
  <c r="U1734" i="2"/>
  <c r="G1734" i="2"/>
  <c r="U1733" i="2"/>
  <c r="G1733" i="2"/>
  <c r="U1732" i="2"/>
  <c r="G1732" i="2"/>
  <c r="U1731" i="2"/>
  <c r="G1731" i="2"/>
  <c r="U1730" i="2"/>
  <c r="G1730" i="2"/>
  <c r="U1729" i="2"/>
  <c r="G1729" i="2"/>
  <c r="U1728" i="2"/>
  <c r="G1728" i="2"/>
  <c r="U1727" i="2"/>
  <c r="G1727" i="2"/>
  <c r="U1726" i="2"/>
  <c r="G1726" i="2"/>
  <c r="U1725" i="2"/>
  <c r="G1725" i="2"/>
  <c r="U1724" i="2"/>
  <c r="G1724" i="2"/>
  <c r="U1723" i="2"/>
  <c r="G1723" i="2"/>
  <c r="U1722" i="2"/>
  <c r="G1722" i="2"/>
  <c r="U1721" i="2"/>
  <c r="G1721" i="2"/>
  <c r="U1720" i="2"/>
  <c r="G1720" i="2"/>
  <c r="U1719" i="2"/>
  <c r="G1719" i="2"/>
  <c r="U1718" i="2"/>
  <c r="G1718" i="2"/>
  <c r="U1717" i="2"/>
  <c r="G1717" i="2"/>
  <c r="U1716" i="2"/>
  <c r="G1716" i="2"/>
  <c r="U1715" i="2"/>
  <c r="G1715" i="2"/>
  <c r="U1714" i="2"/>
  <c r="G1714" i="2"/>
  <c r="U1713" i="2"/>
  <c r="G1713" i="2"/>
  <c r="U1712" i="2"/>
  <c r="G1712" i="2"/>
  <c r="U1711" i="2"/>
  <c r="G1711" i="2"/>
  <c r="U1710" i="2"/>
  <c r="G1710" i="2"/>
  <c r="U1709" i="2"/>
  <c r="G1709" i="2"/>
  <c r="U1708" i="2"/>
  <c r="G1708" i="2"/>
  <c r="U1707" i="2"/>
  <c r="G1707" i="2"/>
  <c r="U1706" i="2"/>
  <c r="G1706" i="2"/>
  <c r="U1705" i="2"/>
  <c r="G1705" i="2"/>
  <c r="U1704" i="2"/>
  <c r="G1704" i="2"/>
  <c r="U1703" i="2"/>
  <c r="G1703" i="2"/>
  <c r="U1702" i="2"/>
  <c r="G1702" i="2"/>
  <c r="U1701" i="2"/>
  <c r="G1701" i="2"/>
  <c r="U1700" i="2"/>
  <c r="G1700" i="2"/>
  <c r="U1699" i="2"/>
  <c r="G1699" i="2"/>
  <c r="U1698" i="2"/>
  <c r="G1698" i="2"/>
  <c r="U1697" i="2"/>
  <c r="G1697" i="2"/>
  <c r="U1696" i="2"/>
  <c r="G1696" i="2"/>
  <c r="U1695" i="2"/>
  <c r="G1695" i="2"/>
  <c r="U1694" i="2"/>
  <c r="G1694" i="2"/>
  <c r="U1693" i="2"/>
  <c r="G1693" i="2"/>
  <c r="U1692" i="2"/>
  <c r="G1692" i="2"/>
  <c r="U1691" i="2"/>
  <c r="G1691" i="2"/>
  <c r="U1690" i="2"/>
  <c r="G1690" i="2"/>
  <c r="U1689" i="2"/>
  <c r="G1689" i="2"/>
  <c r="U1688" i="2"/>
  <c r="G1688" i="2"/>
  <c r="U1687" i="2"/>
  <c r="G1687" i="2"/>
  <c r="U1686" i="2"/>
  <c r="G1686" i="2"/>
  <c r="U1685" i="2"/>
  <c r="G1685" i="2"/>
  <c r="U1684" i="2"/>
  <c r="G1684" i="2"/>
  <c r="U1683" i="2"/>
  <c r="G1683" i="2"/>
  <c r="U1682" i="2"/>
  <c r="G1682" i="2"/>
  <c r="U1681" i="2"/>
  <c r="G1681" i="2"/>
  <c r="U1680" i="2"/>
  <c r="G1680" i="2"/>
  <c r="U1679" i="2"/>
  <c r="G1679" i="2"/>
  <c r="U1678" i="2"/>
  <c r="G1678" i="2"/>
  <c r="U1677" i="2"/>
  <c r="G1677" i="2"/>
  <c r="U1676" i="2"/>
  <c r="G1676" i="2"/>
  <c r="U1675" i="2"/>
  <c r="G1675" i="2"/>
  <c r="U1674" i="2"/>
  <c r="G1674" i="2"/>
  <c r="U1673" i="2"/>
  <c r="G1673" i="2"/>
  <c r="U1672" i="2"/>
  <c r="G1672" i="2"/>
  <c r="U1671" i="2"/>
  <c r="G1671" i="2"/>
  <c r="U1670" i="2"/>
  <c r="G1670" i="2"/>
  <c r="U1669" i="2"/>
  <c r="G1669" i="2"/>
  <c r="U1668" i="2"/>
  <c r="G1668" i="2"/>
  <c r="U1667" i="2"/>
  <c r="G1667" i="2"/>
  <c r="U1666" i="2"/>
  <c r="G1666" i="2"/>
  <c r="U1665" i="2"/>
  <c r="G1665" i="2"/>
  <c r="U1664" i="2"/>
  <c r="G1664" i="2"/>
  <c r="U1663" i="2"/>
  <c r="G1663" i="2"/>
  <c r="U1662" i="2"/>
  <c r="G1662" i="2"/>
  <c r="U1661" i="2"/>
  <c r="G1661" i="2"/>
  <c r="U1660" i="2"/>
  <c r="G1660" i="2"/>
  <c r="U1659" i="2"/>
  <c r="G1659" i="2"/>
  <c r="U1658" i="2"/>
  <c r="G1658" i="2"/>
  <c r="U1657" i="2"/>
  <c r="G1657" i="2"/>
  <c r="U1656" i="2"/>
  <c r="G1656" i="2"/>
  <c r="U1655" i="2"/>
  <c r="G1655" i="2"/>
  <c r="U1654" i="2"/>
  <c r="G1654" i="2"/>
  <c r="U1653" i="2"/>
  <c r="G1653" i="2"/>
  <c r="U1652" i="2"/>
  <c r="G1652" i="2"/>
  <c r="U1651" i="2"/>
  <c r="G1651" i="2"/>
  <c r="U1650" i="2"/>
  <c r="G1650" i="2"/>
  <c r="U1649" i="2"/>
  <c r="G1649" i="2"/>
  <c r="U1648" i="2"/>
  <c r="G1648" i="2"/>
  <c r="U1647" i="2"/>
  <c r="G1647" i="2"/>
  <c r="U1646" i="2"/>
  <c r="G1646" i="2"/>
  <c r="U1645" i="2"/>
  <c r="G1645" i="2"/>
  <c r="U1644" i="2"/>
  <c r="G1644" i="2"/>
  <c r="U1643" i="2"/>
  <c r="G1643" i="2"/>
  <c r="U1642" i="2"/>
  <c r="G1642" i="2"/>
  <c r="U1641" i="2"/>
  <c r="G1641" i="2"/>
  <c r="U1640" i="2"/>
  <c r="G1640" i="2"/>
  <c r="U1639" i="2"/>
  <c r="G1639" i="2"/>
  <c r="U1638" i="2"/>
  <c r="G1638" i="2"/>
  <c r="U1637" i="2"/>
  <c r="G1637" i="2"/>
  <c r="U1636" i="2"/>
  <c r="G1636" i="2"/>
  <c r="U1635" i="2"/>
  <c r="G1635" i="2"/>
  <c r="U1634" i="2"/>
  <c r="G1634" i="2"/>
  <c r="U1633" i="2"/>
  <c r="G1633" i="2"/>
  <c r="U1632" i="2"/>
  <c r="G1632" i="2"/>
  <c r="U1631" i="2"/>
  <c r="G1631" i="2"/>
  <c r="U1630" i="2"/>
  <c r="G1630" i="2"/>
  <c r="U1629" i="2"/>
  <c r="G1629" i="2"/>
  <c r="U1628" i="2"/>
  <c r="G1628" i="2"/>
  <c r="U1627" i="2"/>
  <c r="G1627" i="2"/>
  <c r="U1626" i="2"/>
  <c r="G1626" i="2"/>
  <c r="U1625" i="2"/>
  <c r="G1625" i="2"/>
  <c r="U1624" i="2"/>
  <c r="G1624" i="2"/>
  <c r="U1623" i="2"/>
  <c r="G1623" i="2"/>
  <c r="U1622" i="2"/>
  <c r="G1622" i="2"/>
  <c r="I6343" i="1"/>
  <c r="I6342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59" i="1"/>
  <c r="I6155" i="1"/>
  <c r="I6153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5" i="1"/>
  <c r="I6114" i="1"/>
  <c r="I6113" i="1"/>
  <c r="I6112" i="1"/>
  <c r="I6111" i="1"/>
  <c r="I6110" i="1"/>
  <c r="I6109" i="1"/>
  <c r="I6108" i="1"/>
  <c r="I6107" i="1"/>
  <c r="I6106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6" i="1"/>
  <c r="I5995" i="1"/>
  <c r="I5994" i="1"/>
  <c r="I5993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C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7" i="1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F4932" i="1"/>
  <c r="I4931" i="1"/>
  <c r="I4930" i="1"/>
  <c r="I4929" i="1"/>
  <c r="I4928" i="1"/>
  <c r="I4927" i="1"/>
  <c r="I4926" i="1"/>
  <c r="I4925" i="1"/>
  <c r="I4924" i="1"/>
  <c r="I4923" i="1"/>
  <c r="I4922" i="1"/>
  <c r="I4921" i="1"/>
  <c r="F4921" i="1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3" i="2"/>
  <c r="G922" i="2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F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F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F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F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F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F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F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F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F4606" i="1"/>
  <c r="I4605" i="1"/>
  <c r="F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F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F4340" i="1"/>
  <c r="I4339" i="1"/>
  <c r="I4338" i="1"/>
  <c r="I4337" i="1"/>
  <c r="I4336" i="1"/>
  <c r="I4335" i="1"/>
  <c r="I4334" i="1"/>
  <c r="I4333" i="1"/>
  <c r="I4332" i="1"/>
  <c r="I4331" i="1"/>
  <c r="F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F4319" i="1"/>
  <c r="I4318" i="1"/>
  <c r="I4317" i="1"/>
  <c r="I4316" i="1"/>
  <c r="I4315" i="1"/>
  <c r="I4314" i="1"/>
  <c r="I4313" i="1"/>
  <c r="I4312" i="1"/>
  <c r="F4312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F4129" i="1"/>
  <c r="I4128" i="1"/>
  <c r="I4127" i="1"/>
  <c r="I4126" i="1"/>
  <c r="I4125" i="1"/>
  <c r="I4124" i="1"/>
  <c r="I4123" i="1"/>
  <c r="I4122" i="1"/>
  <c r="I4121" i="1"/>
  <c r="I4120" i="1"/>
  <c r="F4120" i="1"/>
  <c r="I4119" i="1"/>
  <c r="I4118" i="1"/>
  <c r="I4117" i="1"/>
  <c r="I4116" i="1"/>
  <c r="I4115" i="1"/>
  <c r="I4114" i="1"/>
  <c r="I4113" i="1"/>
  <c r="I4112" i="1"/>
  <c r="I4111" i="1"/>
  <c r="I4110" i="1"/>
  <c r="F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F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F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2" i="1"/>
  <c r="I4031" i="1"/>
  <c r="I4030" i="1"/>
  <c r="I4029" i="1"/>
  <c r="I4028" i="1"/>
  <c r="I4027" i="1"/>
  <c r="I4026" i="1"/>
  <c r="I4025" i="1"/>
  <c r="I4024" i="1"/>
  <c r="I4023" i="1"/>
  <c r="F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F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F3994" i="1"/>
  <c r="I3993" i="1"/>
  <c r="I3992" i="1"/>
  <c r="I3991" i="1"/>
  <c r="I3990" i="1"/>
  <c r="I3989" i="1"/>
  <c r="I3988" i="1"/>
  <c r="I3987" i="1"/>
  <c r="I3986" i="1"/>
  <c r="I3985" i="1"/>
  <c r="I3984" i="1"/>
  <c r="F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F3936" i="1"/>
  <c r="I3935" i="1"/>
  <c r="I3934" i="1"/>
  <c r="I3933" i="1"/>
  <c r="I3932" i="1"/>
  <c r="I3931" i="1"/>
  <c r="I3930" i="1"/>
  <c r="I3929" i="1"/>
  <c r="F3929" i="1"/>
  <c r="I3928" i="1"/>
  <c r="I3927" i="1"/>
  <c r="I3926" i="1"/>
  <c r="I3925" i="1"/>
  <c r="I3924" i="1"/>
  <c r="I3923" i="1"/>
  <c r="I3922" i="1"/>
  <c r="I3921" i="1"/>
  <c r="I3919" i="1"/>
  <c r="I3918" i="1"/>
  <c r="I3917" i="1"/>
  <c r="I3916" i="1"/>
  <c r="I3915" i="1"/>
  <c r="I3914" i="1"/>
  <c r="I3913" i="1"/>
  <c r="I3912" i="1"/>
  <c r="I3911" i="1"/>
  <c r="I3910" i="1"/>
  <c r="F3910" i="1"/>
  <c r="I3909" i="1"/>
  <c r="I3908" i="1"/>
  <c r="I3907" i="1"/>
  <c r="I3906" i="1"/>
  <c r="I3905" i="1"/>
  <c r="I3904" i="1"/>
  <c r="I3903" i="1"/>
  <c r="I3902" i="1"/>
  <c r="I3901" i="1"/>
  <c r="I3900" i="1"/>
  <c r="I3899" i="1"/>
  <c r="F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F3887" i="1"/>
  <c r="I3886" i="1"/>
  <c r="I3885" i="1"/>
  <c r="I3884" i="1"/>
  <c r="I3883" i="1"/>
  <c r="I3882" i="1"/>
  <c r="I3881" i="1"/>
  <c r="I3880" i="1"/>
  <c r="I3879" i="1"/>
  <c r="I3878" i="1"/>
  <c r="I3877" i="1"/>
  <c r="I3876" i="1"/>
  <c r="F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F3841" i="1"/>
  <c r="I3840" i="1"/>
  <c r="F3840" i="1"/>
  <c r="I3839" i="1"/>
  <c r="I3838" i="1"/>
  <c r="I3837" i="1"/>
  <c r="I3836" i="1"/>
  <c r="I3835" i="1"/>
  <c r="I3834" i="1"/>
  <c r="I3833" i="1"/>
  <c r="I3832" i="1"/>
  <c r="I3831" i="1"/>
  <c r="I3830" i="1"/>
  <c r="I3829" i="1"/>
  <c r="F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F3815" i="1"/>
  <c r="I3814" i="1"/>
  <c r="F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F3798" i="1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I3651" i="1"/>
  <c r="I3650" i="1"/>
  <c r="I3649" i="1"/>
  <c r="I3648" i="1"/>
  <c r="I3647" i="1"/>
  <c r="I3646" i="1"/>
  <c r="I3645" i="1"/>
  <c r="I3644" i="1"/>
  <c r="I3643" i="1"/>
  <c r="F3643" i="1"/>
  <c r="I3642" i="1"/>
  <c r="F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F3626" i="1"/>
  <c r="I3625" i="1"/>
  <c r="F3625" i="1"/>
  <c r="I3624" i="1"/>
  <c r="I3623" i="1"/>
  <c r="I3622" i="1"/>
  <c r="I3621" i="1"/>
  <c r="I3620" i="1"/>
  <c r="I3619" i="1"/>
  <c r="I3618" i="1"/>
  <c r="I3617" i="1"/>
  <c r="I3616" i="1"/>
  <c r="I3615" i="1"/>
  <c r="F3615" i="1"/>
  <c r="I3614" i="1"/>
  <c r="I3613" i="1"/>
  <c r="I3612" i="1"/>
  <c r="I3611" i="1"/>
  <c r="I3610" i="1"/>
  <c r="I3609" i="1"/>
  <c r="I3608" i="1"/>
  <c r="F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F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F3575" i="1"/>
  <c r="I3574" i="1"/>
  <c r="I3573" i="1"/>
  <c r="I3572" i="1"/>
  <c r="I3571" i="1"/>
  <c r="I3570" i="1"/>
  <c r="I3569" i="1"/>
  <c r="I3568" i="1"/>
  <c r="I3567" i="1"/>
  <c r="I3566" i="1"/>
  <c r="F3566" i="1"/>
  <c r="I3565" i="1"/>
  <c r="F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F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F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F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F3474" i="1"/>
  <c r="I3473" i="1"/>
  <c r="I3472" i="1"/>
  <c r="I3471" i="1"/>
  <c r="I3470" i="1"/>
  <c r="I3469" i="1"/>
  <c r="I3468" i="1"/>
  <c r="I3467" i="1"/>
  <c r="I3466" i="1"/>
  <c r="I3465" i="1"/>
  <c r="I3464" i="1"/>
  <c r="F3464" i="1"/>
  <c r="I3463" i="1"/>
  <c r="I3462" i="1"/>
  <c r="I3461" i="1"/>
  <c r="I3460" i="1"/>
  <c r="I3459" i="1"/>
  <c r="I3458" i="1"/>
  <c r="F3458" i="1"/>
  <c r="I3457" i="1"/>
  <c r="F3457" i="1"/>
  <c r="I3456" i="1"/>
  <c r="I3455" i="1"/>
  <c r="I3454" i="1"/>
  <c r="I3453" i="1"/>
  <c r="I3452" i="1"/>
  <c r="I3451" i="1"/>
  <c r="I3450" i="1"/>
  <c r="I3449" i="1"/>
  <c r="I3448" i="1"/>
  <c r="I3447" i="1"/>
  <c r="I3446" i="1"/>
  <c r="F3446" i="1"/>
  <c r="I3445" i="1"/>
  <c r="F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F3432" i="1"/>
  <c r="I3431" i="1"/>
  <c r="I3430" i="1"/>
  <c r="I3429" i="1"/>
  <c r="I3428" i="1"/>
  <c r="I3427" i="1"/>
  <c r="I3426" i="1"/>
  <c r="I3425" i="1"/>
  <c r="I3424" i="1"/>
  <c r="I3423" i="1"/>
  <c r="I3422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F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F3391" i="1"/>
  <c r="I3390" i="1"/>
  <c r="F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F3378" i="1"/>
  <c r="I3377" i="1"/>
  <c r="F3377" i="1"/>
  <c r="I3376" i="1"/>
  <c r="I3375" i="1"/>
  <c r="I3374" i="1"/>
  <c r="I3373" i="1"/>
  <c r="I3372" i="1"/>
  <c r="I3371" i="1"/>
  <c r="I3370" i="1"/>
  <c r="I3369" i="1"/>
  <c r="I3368" i="1"/>
  <c r="I3367" i="1"/>
  <c r="I3366" i="1"/>
  <c r="F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F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F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F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F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F3297" i="1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K2" i="2"/>
  <c r="P14285" i="1"/>
</calcChain>
</file>

<file path=xl/sharedStrings.xml><?xml version="1.0" encoding="utf-8"?>
<sst xmlns="http://schemas.openxmlformats.org/spreadsheetml/2006/main" count="65948" uniqueCount="1258">
  <si>
    <t>Year</t>
  </si>
  <si>
    <t>Site</t>
  </si>
  <si>
    <t>Coral No.</t>
  </si>
  <si>
    <t>OBSERV</t>
  </si>
  <si>
    <t>TRANSECT</t>
  </si>
  <si>
    <t>Depth (m)</t>
  </si>
  <si>
    <t>Coral Cover (cm)</t>
  </si>
  <si>
    <t>Sand Cover (cm)</t>
  </si>
  <si>
    <t>CORR CORAL COVER</t>
  </si>
  <si>
    <t>Coral Spp.</t>
  </si>
  <si>
    <t>Max   Diameter   (cm)</t>
  </si>
  <si>
    <t>Max Width (cm)</t>
  </si>
  <si>
    <t>Max Height  (cm)</t>
  </si>
  <si>
    <t>% old</t>
  </si>
  <si>
    <t>%recent</t>
  </si>
  <si>
    <t xml:space="preserve">Disease 1 </t>
  </si>
  <si>
    <t>Disease 2</t>
  </si>
  <si>
    <t>Bleaching</t>
  </si>
  <si>
    <t>Damsel fish</t>
  </si>
  <si>
    <t>Comments</t>
  </si>
  <si>
    <t xml:space="preserve">Grundy's  Gardens </t>
  </si>
  <si>
    <t>CH</t>
  </si>
  <si>
    <t>Agaaga</t>
  </si>
  <si>
    <t>Duplicate w/RG</t>
  </si>
  <si>
    <t/>
  </si>
  <si>
    <t>Porpor</t>
  </si>
  <si>
    <t>Monfav</t>
  </si>
  <si>
    <t>Monfra</t>
  </si>
  <si>
    <t>Monann</t>
  </si>
  <si>
    <t>Moncav</t>
  </si>
  <si>
    <t>spot fish biting</t>
  </si>
  <si>
    <t>PB</t>
  </si>
  <si>
    <t>RG</t>
  </si>
  <si>
    <t>Duplicate w/CH</t>
  </si>
  <si>
    <t>CK</t>
  </si>
  <si>
    <t>Porast</t>
  </si>
  <si>
    <t>Dipstr</t>
  </si>
  <si>
    <t>Milspp</t>
  </si>
  <si>
    <t>BR</t>
  </si>
  <si>
    <t>Manare</t>
  </si>
  <si>
    <t>Sidsid</t>
  </si>
  <si>
    <t>Colnat</t>
  </si>
  <si>
    <t xml:space="preserve">West Point </t>
  </si>
  <si>
    <t>Meamea</t>
  </si>
  <si>
    <t>Diplab</t>
  </si>
  <si>
    <t>overgrowth by sponge</t>
  </si>
  <si>
    <t>snails</t>
  </si>
  <si>
    <t>P</t>
  </si>
  <si>
    <t>WP</t>
  </si>
  <si>
    <t>BB</t>
  </si>
  <si>
    <t>Dicsto</t>
  </si>
  <si>
    <t>p</t>
  </si>
  <si>
    <t xml:space="preserve">Coral City </t>
  </si>
  <si>
    <t>corallines</t>
  </si>
  <si>
    <t>Acrpal</t>
  </si>
  <si>
    <t>red algae overgrowth</t>
  </si>
  <si>
    <t>snails?</t>
  </si>
  <si>
    <t>Unknow</t>
  </si>
  <si>
    <t>Eusfas</t>
  </si>
  <si>
    <t>duplicate w/JH</t>
  </si>
  <si>
    <t>fish bites</t>
  </si>
  <si>
    <t>JH</t>
  </si>
  <si>
    <t>duplicate w/CK</t>
  </si>
  <si>
    <t xml:space="preserve">Mixing Bowl </t>
  </si>
  <si>
    <t>algal overgrowth</t>
  </si>
  <si>
    <t>weird discoloration</t>
  </si>
  <si>
    <t>Mycspp</t>
  </si>
  <si>
    <t>Acrcer</t>
  </si>
  <si>
    <t xml:space="preserve">Paul's Anchor </t>
  </si>
  <si>
    <t>Musang</t>
  </si>
  <si>
    <t xml:space="preserve">Snap Shot </t>
  </si>
  <si>
    <t>Jigsaw</t>
  </si>
  <si>
    <t>Wp</t>
  </si>
  <si>
    <t xml:space="preserve">Sailfin </t>
  </si>
  <si>
    <t xml:space="preserve"> </t>
  </si>
  <si>
    <t>Meadows</t>
  </si>
  <si>
    <t>colnat</t>
  </si>
  <si>
    <t>WB</t>
  </si>
  <si>
    <t>porpor</t>
  </si>
  <si>
    <t>monann</t>
  </si>
  <si>
    <t>sidsid</t>
  </si>
  <si>
    <t>moncav</t>
  </si>
  <si>
    <t>agaaga</t>
  </si>
  <si>
    <t>monfav</t>
  </si>
  <si>
    <t>diplab</t>
  </si>
  <si>
    <t>porast</t>
  </si>
  <si>
    <t>porspp</t>
  </si>
  <si>
    <t>agagra</t>
  </si>
  <si>
    <t>dipstr</t>
  </si>
  <si>
    <t>milspp</t>
  </si>
  <si>
    <t>monfra</t>
  </si>
  <si>
    <t>solbou</t>
  </si>
  <si>
    <t>WB,BB</t>
  </si>
  <si>
    <t>mycspp</t>
  </si>
  <si>
    <t>W</t>
  </si>
  <si>
    <t>Joy's Joy</t>
  </si>
  <si>
    <t>eusspp</t>
  </si>
  <si>
    <t>Nancy's Cup of Tea</t>
  </si>
  <si>
    <t>light bleaching</t>
  </si>
  <si>
    <t>dicsto</t>
  </si>
  <si>
    <t>?</t>
  </si>
  <si>
    <t>acrcer</t>
  </si>
  <si>
    <t>Rock Bottom</t>
  </si>
  <si>
    <t>mycfer</t>
  </si>
  <si>
    <t>scum</t>
  </si>
  <si>
    <t>eusfas</t>
  </si>
  <si>
    <t>sponge</t>
  </si>
  <si>
    <t>black algae</t>
  </si>
  <si>
    <t>Penguin's Leap</t>
  </si>
  <si>
    <t>meamea</t>
  </si>
  <si>
    <t>black algae for disease</t>
  </si>
  <si>
    <t xml:space="preserve">clear, pink, 3cm Diameter </t>
  </si>
  <si>
    <t>scum balls</t>
  </si>
  <si>
    <t>covered w/ macro algae</t>
  </si>
  <si>
    <t xml:space="preserve">monann </t>
  </si>
  <si>
    <t>AB</t>
  </si>
  <si>
    <t>Wreck</t>
  </si>
  <si>
    <t>ALGAE?</t>
  </si>
  <si>
    <t>ALGAE</t>
  </si>
  <si>
    <t>Main Channel - East Side</t>
  </si>
  <si>
    <t>acrpal</t>
  </si>
  <si>
    <t>dipcli</t>
  </si>
  <si>
    <t>Charle's Bay</t>
  </si>
  <si>
    <t>manspp</t>
  </si>
  <si>
    <t>steint</t>
  </si>
  <si>
    <t>overgrowth by asuda</t>
  </si>
  <si>
    <t>isospp</t>
  </si>
  <si>
    <t xml:space="preserve">monfav </t>
  </si>
  <si>
    <t>Fish bites</t>
  </si>
  <si>
    <t>Parrotfish bites</t>
  </si>
  <si>
    <t>No Name</t>
  </si>
  <si>
    <t>YB</t>
  </si>
  <si>
    <t>Black Tip Tunnels</t>
  </si>
  <si>
    <t>splotches</t>
  </si>
  <si>
    <t>agaga</t>
  </si>
  <si>
    <t>enc. Sponge</t>
  </si>
  <si>
    <t>Lucas's Ledge</t>
  </si>
  <si>
    <t>myclam</t>
  </si>
  <si>
    <t>VICTORIA</t>
  </si>
  <si>
    <t>ALEX</t>
  </si>
  <si>
    <t>Agaspp</t>
  </si>
  <si>
    <t>Milalc</t>
  </si>
  <si>
    <t>ERIKA</t>
  </si>
  <si>
    <t>ERIC</t>
  </si>
  <si>
    <t>ERC</t>
  </si>
  <si>
    <t>Solbou</t>
  </si>
  <si>
    <t>PATTI</t>
  </si>
  <si>
    <t>Milcom</t>
  </si>
  <si>
    <t>VANIA</t>
  </si>
  <si>
    <t>BITES</t>
  </si>
  <si>
    <t>Maddac</t>
  </si>
  <si>
    <t>BL</t>
  </si>
  <si>
    <t>NOT SURE ID</t>
  </si>
  <si>
    <t>madspp</t>
  </si>
  <si>
    <t>Sidrad</t>
  </si>
  <si>
    <t>Dipcli</t>
  </si>
  <si>
    <t>DS</t>
  </si>
  <si>
    <t>RB</t>
  </si>
  <si>
    <t>CARRIE</t>
  </si>
  <si>
    <t>patches</t>
  </si>
  <si>
    <t>Maddec</t>
  </si>
  <si>
    <t>RED SPOTS</t>
  </si>
  <si>
    <t>lepspp</t>
  </si>
  <si>
    <t>MOLDY</t>
  </si>
  <si>
    <t>RED SPOT</t>
  </si>
  <si>
    <t>BROWN COLORATION</t>
  </si>
  <si>
    <t>Favfra</t>
  </si>
  <si>
    <t>ENCRUSTING</t>
  </si>
  <si>
    <t>Solspp</t>
  </si>
  <si>
    <t>favfra</t>
  </si>
  <si>
    <t>Isorig</t>
  </si>
  <si>
    <t>PARTIAL RED COLORATION STILL ALIVE</t>
  </si>
  <si>
    <t xml:space="preserve">Meadows </t>
  </si>
  <si>
    <t>unknown</t>
  </si>
  <si>
    <t>Ocuspp</t>
  </si>
  <si>
    <t>Joselyd</t>
  </si>
  <si>
    <t>1 Diadema</t>
  </si>
  <si>
    <t>bl</t>
  </si>
  <si>
    <t xml:space="preserve">BL </t>
  </si>
  <si>
    <t>Carrie</t>
  </si>
  <si>
    <t>pb</t>
  </si>
  <si>
    <t>PB 100</t>
  </si>
  <si>
    <t>WP 100</t>
  </si>
  <si>
    <t xml:space="preserve">BL  </t>
  </si>
  <si>
    <t>100 BL, WP5</t>
  </si>
  <si>
    <t>Alexandra</t>
  </si>
  <si>
    <t>WS 100</t>
  </si>
  <si>
    <t>Liz</t>
  </si>
  <si>
    <t xml:space="preserve">PB  </t>
  </si>
  <si>
    <t>WP 100,PB 10</t>
  </si>
  <si>
    <t>Steint</t>
  </si>
  <si>
    <t>BS 100%</t>
  </si>
  <si>
    <t>WP 75%, PB 5%</t>
  </si>
  <si>
    <t>Vania</t>
  </si>
  <si>
    <t>sponge, 20%BL</t>
  </si>
  <si>
    <t>DS 100</t>
  </si>
  <si>
    <t>David</t>
  </si>
  <si>
    <t>Fish Bites</t>
  </si>
  <si>
    <t>100 BL</t>
  </si>
  <si>
    <t>Bill</t>
  </si>
  <si>
    <t>Black spots</t>
  </si>
  <si>
    <t>Isospp</t>
  </si>
  <si>
    <t>BL?</t>
  </si>
  <si>
    <t>PB 90</t>
  </si>
  <si>
    <t>dusky</t>
  </si>
  <si>
    <t>bicolor, 100%BL</t>
  </si>
  <si>
    <t>HBL</t>
  </si>
  <si>
    <t>100 PB</t>
  </si>
  <si>
    <t>bicolor</t>
  </si>
  <si>
    <t>PB 50</t>
  </si>
  <si>
    <t>BS 40</t>
  </si>
  <si>
    <t xml:space="preserve">DS  </t>
  </si>
  <si>
    <t>100%PB</t>
  </si>
  <si>
    <t>corallivores</t>
  </si>
  <si>
    <t>PB-2%</t>
  </si>
  <si>
    <t>100% BL</t>
  </si>
  <si>
    <t>BL-2%</t>
  </si>
  <si>
    <t>BL 90%</t>
  </si>
  <si>
    <t>BL-100%</t>
  </si>
  <si>
    <t>90%black spots</t>
  </si>
  <si>
    <t>Richard'sReef</t>
  </si>
  <si>
    <t>agaspp</t>
  </si>
  <si>
    <t>BL 5%</t>
  </si>
  <si>
    <t>WP 100%</t>
  </si>
  <si>
    <t>Alex</t>
  </si>
  <si>
    <t>agaten</t>
  </si>
  <si>
    <t>WP 50</t>
  </si>
  <si>
    <t>porfur</t>
  </si>
  <si>
    <t>PP</t>
  </si>
  <si>
    <t>100 Pale Blues</t>
  </si>
  <si>
    <t>Bicolor</t>
  </si>
  <si>
    <t>Dark Spot, 100%PB</t>
  </si>
  <si>
    <t>Dusky</t>
  </si>
  <si>
    <t>100 WP</t>
  </si>
  <si>
    <t>spots, fish bite</t>
  </si>
  <si>
    <t>Focus ridge</t>
  </si>
  <si>
    <t>Fish bits</t>
  </si>
  <si>
    <t>BL 1%</t>
  </si>
  <si>
    <t>DS 100%</t>
  </si>
  <si>
    <t>sidrad</t>
  </si>
  <si>
    <t>Tumor</t>
  </si>
  <si>
    <t>monfavr</t>
  </si>
  <si>
    <t>100% bleached</t>
  </si>
  <si>
    <t>bicolor damsel fish</t>
  </si>
  <si>
    <t>? Bleached 3 cm spot</t>
  </si>
  <si>
    <t>PB?</t>
  </si>
  <si>
    <t>Roy</t>
  </si>
  <si>
    <t>Koby</t>
  </si>
  <si>
    <t>Chris</t>
  </si>
  <si>
    <t>Marilyn</t>
  </si>
  <si>
    <t>Algae</t>
  </si>
  <si>
    <t>Threespot</t>
  </si>
  <si>
    <t>Sponge</t>
  </si>
  <si>
    <t>Bicolor/threespot</t>
  </si>
  <si>
    <t>Bicolor Damsel</t>
  </si>
  <si>
    <t>Discoloured Polyps</t>
  </si>
  <si>
    <t>sponge encr. coral</t>
  </si>
  <si>
    <t>FB</t>
  </si>
  <si>
    <t>Chris/Koby</t>
  </si>
  <si>
    <t>WP 20%</t>
  </si>
  <si>
    <t>Marylin</t>
  </si>
  <si>
    <t>pordiv</t>
  </si>
  <si>
    <t>1 bicolor</t>
  </si>
  <si>
    <t>4  bicolor</t>
  </si>
  <si>
    <t>milcom</t>
  </si>
  <si>
    <t>bites</t>
  </si>
  <si>
    <t>palithoa</t>
  </si>
  <si>
    <t>1 yellow tail</t>
  </si>
  <si>
    <t>2 bicolor 1 yellow tail</t>
  </si>
  <si>
    <t>1 yellowtail</t>
  </si>
  <si>
    <t>milalc</t>
  </si>
  <si>
    <t>ALBR</t>
  </si>
  <si>
    <t>Bl</t>
  </si>
  <si>
    <t>ENCRUSTING SPONGE</t>
  </si>
  <si>
    <t>KIJO</t>
  </si>
  <si>
    <t>REALLY ORANGE!</t>
  </si>
  <si>
    <t>VACO</t>
  </si>
  <si>
    <t>PB-LITTLE</t>
  </si>
  <si>
    <t>PB-WHITE SPOT</t>
  </si>
  <si>
    <t>SPONGE</t>
  </si>
  <si>
    <t>JO</t>
  </si>
  <si>
    <t>SPTA</t>
  </si>
  <si>
    <t>ENC ALGAE</t>
  </si>
  <si>
    <t>RADE</t>
  </si>
  <si>
    <t>ENC CORALLINE</t>
  </si>
  <si>
    <t>TUNICATE</t>
  </si>
  <si>
    <t>JUEA</t>
  </si>
  <si>
    <t>CORALIVORES</t>
  </si>
  <si>
    <t>ENCRUSTING ALGAE</t>
  </si>
  <si>
    <t>SOME DISCOLORING</t>
  </si>
  <si>
    <t>%OLD RECORDED AS &lt;5</t>
  </si>
  <si>
    <t>FISH BITES</t>
  </si>
  <si>
    <t>FISH BITES + CLIONA</t>
  </si>
  <si>
    <t>ENC. SPONGE</t>
  </si>
  <si>
    <t>ORANGE</t>
  </si>
  <si>
    <t>MUCOUSY</t>
  </si>
  <si>
    <t>WHITE!</t>
  </si>
  <si>
    <t>ENCRUSTING CORALLINE</t>
  </si>
  <si>
    <t>Myclam</t>
  </si>
  <si>
    <t>Jo</t>
  </si>
  <si>
    <t>FISH BITE</t>
  </si>
  <si>
    <t>XmonannS TREE WORMS</t>
  </si>
  <si>
    <t>porastLE ON ONE EDGE</t>
  </si>
  <si>
    <t>ALL porastLE</t>
  </si>
  <si>
    <t>DISCOLORED; LOTS OF SEDIMENT</t>
  </si>
  <si>
    <t>LOTS OF CRUSTOSE CORALLINE ALGAE</t>
  </si>
  <si>
    <t>ENCRUSTING TUNICATE; FISH BITES</t>
  </si>
  <si>
    <t>WORMS</t>
  </si>
  <si>
    <t>**TRANSECT MIGHT BE DIsidradEGARDED</t>
  </si>
  <si>
    <t>**TOO FEW CORALS</t>
  </si>
  <si>
    <t>BITE SCARS</t>
  </si>
  <si>
    <t>FLESHY ALGAE</t>
  </si>
  <si>
    <t>CORALLINE ALGAE</t>
  </si>
  <si>
    <t>1 LARGE LYTECHINUS VARIEGATUS</t>
  </si>
  <si>
    <t>BITTEN</t>
  </si>
  <si>
    <t>SUPER BITTEN</t>
  </si>
  <si>
    <t>ca</t>
  </si>
  <si>
    <t>3 SPOT</t>
  </si>
  <si>
    <t>BICOLOR</t>
  </si>
  <si>
    <t xml:space="preserve"> P</t>
  </si>
  <si>
    <t>TUNICATE COVER</t>
  </si>
  <si>
    <t>SPONGE-CLIONA</t>
  </si>
  <si>
    <t>COVERED BY TUNICATE</t>
  </si>
  <si>
    <t>agahum</t>
  </si>
  <si>
    <t>CORALLIVORES</t>
  </si>
  <si>
    <t>dsDS</t>
  </si>
  <si>
    <t>GREEN POLYPS</t>
  </si>
  <si>
    <t>SPONGE AND ALGAE</t>
  </si>
  <si>
    <t>R. Boonstra</t>
  </si>
  <si>
    <t>AcrPal</t>
  </si>
  <si>
    <t>MilAlc</t>
  </si>
  <si>
    <t>AgaAga</t>
  </si>
  <si>
    <t>MonFav</t>
  </si>
  <si>
    <t>MonSpp</t>
  </si>
  <si>
    <t>MonAnn</t>
  </si>
  <si>
    <t>sponge?</t>
  </si>
  <si>
    <t>DipStr</t>
  </si>
  <si>
    <t>SidSid</t>
  </si>
  <si>
    <t>discolored</t>
  </si>
  <si>
    <t>predation</t>
  </si>
  <si>
    <t>PorAst</t>
  </si>
  <si>
    <t>predation, sponge</t>
  </si>
  <si>
    <t>V. Coelho</t>
  </si>
  <si>
    <t>fallen piece</t>
  </si>
  <si>
    <t>MilCom</t>
  </si>
  <si>
    <t>SteInt</t>
  </si>
  <si>
    <t>J. Schittone</t>
  </si>
  <si>
    <t>PorPor</t>
  </si>
  <si>
    <t>MonCav</t>
  </si>
  <si>
    <t>cliona</t>
  </si>
  <si>
    <t>J. Surface</t>
  </si>
  <si>
    <t>MadDec</t>
  </si>
  <si>
    <t>PorFur</t>
  </si>
  <si>
    <t>DipLab</t>
  </si>
  <si>
    <t>IsoRig</t>
  </si>
  <si>
    <t>MeaMea</t>
  </si>
  <si>
    <t>Y</t>
  </si>
  <si>
    <t>AgaSpp</t>
  </si>
  <si>
    <t>tumors?</t>
  </si>
  <si>
    <t>tunicate</t>
  </si>
  <si>
    <t>encrusted on gorgonian</t>
  </si>
  <si>
    <t>V.Coelho</t>
  </si>
  <si>
    <t>C. Manfrino</t>
  </si>
  <si>
    <t>ds</t>
  </si>
  <si>
    <t>EusFas</t>
  </si>
  <si>
    <t>MycLam</t>
  </si>
  <si>
    <t>white spots, inactive WP?, sponge</t>
  </si>
  <si>
    <t>MonFra</t>
  </si>
  <si>
    <t>possible inactive WP</t>
  </si>
  <si>
    <t>had green spots</t>
  </si>
  <si>
    <t>blue coloration?</t>
  </si>
  <si>
    <t>MycAli</t>
  </si>
  <si>
    <t>SolBou</t>
  </si>
  <si>
    <t>Cliona</t>
  </si>
  <si>
    <t>Ds</t>
  </si>
  <si>
    <t>Sponge - Cliona</t>
  </si>
  <si>
    <t>SidRad</t>
  </si>
  <si>
    <t>HelCuc</t>
  </si>
  <si>
    <t>Inactive WP?, sponges</t>
  </si>
  <si>
    <t>White Spots</t>
  </si>
  <si>
    <t>1 - dusky</t>
  </si>
  <si>
    <t>sponges</t>
  </si>
  <si>
    <t>1 - bicolor</t>
  </si>
  <si>
    <t>2 - bicolor</t>
  </si>
  <si>
    <t>3 - bicolor</t>
  </si>
  <si>
    <t>CopNat</t>
  </si>
  <si>
    <t>DIPSTR</t>
  </si>
  <si>
    <t>MILALC</t>
  </si>
  <si>
    <t>MONANN</t>
  </si>
  <si>
    <t>MONFAV</t>
  </si>
  <si>
    <t>PORAST</t>
  </si>
  <si>
    <t>PORFUR</t>
  </si>
  <si>
    <t>SIDSID</t>
  </si>
  <si>
    <t>AGAAGA</t>
  </si>
  <si>
    <t>COLNAT</t>
  </si>
  <si>
    <t>Diana</t>
  </si>
  <si>
    <t>MILCOM</t>
  </si>
  <si>
    <t>MONCAV</t>
  </si>
  <si>
    <t>PORPOR</t>
  </si>
  <si>
    <t>DIPLAB</t>
  </si>
  <si>
    <t>MADFOR</t>
  </si>
  <si>
    <t>Christine</t>
  </si>
  <si>
    <t>ACRPAL</t>
  </si>
  <si>
    <t>KRISTA</t>
  </si>
  <si>
    <t>SID SID</t>
  </si>
  <si>
    <t>overgrown with algae</t>
  </si>
  <si>
    <t>many fish bites</t>
  </si>
  <si>
    <t>Lindsay</t>
  </si>
  <si>
    <t>ColNat</t>
  </si>
  <si>
    <t>Cliona sponge overgrowth</t>
  </si>
  <si>
    <t>Blue tunicate overgrowth</t>
  </si>
  <si>
    <t>Jeremy</t>
  </si>
  <si>
    <t xml:space="preserve">Lisa </t>
  </si>
  <si>
    <t>DicSto</t>
  </si>
  <si>
    <t>Max</t>
  </si>
  <si>
    <t>colony fallen over on side</t>
  </si>
  <si>
    <t>overgrowm with tunicates</t>
  </si>
  <si>
    <t>overgrown with other corals</t>
  </si>
  <si>
    <t>ISORIG</t>
  </si>
  <si>
    <t>Kim</t>
  </si>
  <si>
    <t>SIDRAD</t>
  </si>
  <si>
    <t>A few fish bites</t>
  </si>
  <si>
    <t>Small tunicate on top</t>
  </si>
  <si>
    <t>Several small pale spots</t>
  </si>
  <si>
    <t>AGALAM</t>
  </si>
  <si>
    <t>EUSFAS</t>
  </si>
  <si>
    <t xml:space="preserve">cliona </t>
  </si>
  <si>
    <t>MONFRA</t>
  </si>
  <si>
    <t>wp</t>
  </si>
  <si>
    <t>MYCFER</t>
  </si>
  <si>
    <t>MYCLAM</t>
  </si>
  <si>
    <t>Sara</t>
  </si>
  <si>
    <t xml:space="preserve">jeremy </t>
  </si>
  <si>
    <t>Broken and fallen over</t>
  </si>
  <si>
    <t>Gray, triangular sponge took over dead area</t>
  </si>
  <si>
    <t>Colony  broken off and fallen over</t>
  </si>
  <si>
    <t>STEINT</t>
  </si>
  <si>
    <t>WS</t>
  </si>
  <si>
    <t>MEAMEA</t>
  </si>
  <si>
    <t>MANARE</t>
  </si>
  <si>
    <t>BROWN SPONGE</t>
  </si>
  <si>
    <t>christine</t>
  </si>
  <si>
    <t>MON</t>
  </si>
  <si>
    <t>GENUS MONTASTREA SPECIES UNKOWN</t>
  </si>
  <si>
    <t xml:space="preserve">DS </t>
  </si>
  <si>
    <t>PORDIV</t>
  </si>
  <si>
    <t>Encrusting brown sponge</t>
  </si>
  <si>
    <t>Overgrown with sponges, tunicates and corals</t>
  </si>
  <si>
    <t>pale in spots</t>
  </si>
  <si>
    <t>Tagged 086</t>
  </si>
  <si>
    <t>FAN GROWING ON CORAL</t>
  </si>
  <si>
    <t>2% part. Bleaching</t>
  </si>
  <si>
    <t>Carey</t>
  </si>
  <si>
    <t>few fish bites</t>
  </si>
  <si>
    <t>DICSTO</t>
  </si>
  <si>
    <t>none</t>
  </si>
  <si>
    <t>DIPCLI</t>
  </si>
  <si>
    <t>Clivosa Encrusting Sponge</t>
  </si>
  <si>
    <t>Unidentified sponge</t>
  </si>
  <si>
    <t>NA</t>
  </si>
  <si>
    <t>red sponge on edge of a portion, effect UK</t>
  </si>
  <si>
    <t>Ethan</t>
  </si>
  <si>
    <t>ACRCER</t>
  </si>
  <si>
    <t>pale in places</t>
  </si>
  <si>
    <t>a few fish bites</t>
  </si>
  <si>
    <t>jeremy</t>
  </si>
  <si>
    <t>carey</t>
  </si>
  <si>
    <t>encrusting sponge</t>
  </si>
  <si>
    <t>Overgrown</t>
  </si>
  <si>
    <t>Orange Sponge</t>
  </si>
  <si>
    <t>some small cliona beginning to form</t>
  </si>
  <si>
    <t>starting to become pale</t>
  </si>
  <si>
    <t>MUSANG</t>
  </si>
  <si>
    <t>soft coral all over</t>
  </si>
  <si>
    <t>CD</t>
  </si>
  <si>
    <t>ALGAL COMP</t>
  </si>
  <si>
    <t>EDGES WHITE</t>
  </si>
  <si>
    <t>BORING SPONGE</t>
  </si>
  <si>
    <t>SCHIZOTHRIX OVERGROWING</t>
  </si>
  <si>
    <t>ORANGE ICING SPONGE</t>
  </si>
  <si>
    <t xml:space="preserve">porpor </t>
  </si>
  <si>
    <t>SPONGE COMP</t>
  </si>
  <si>
    <t>KW</t>
  </si>
  <si>
    <t>Blue</t>
  </si>
  <si>
    <t>manare</t>
  </si>
  <si>
    <t>ws</t>
  </si>
  <si>
    <t>Black receeding edges</t>
  </si>
  <si>
    <t>algal and sponge encroachment</t>
  </si>
  <si>
    <t>black line, algal comp</t>
  </si>
  <si>
    <t>cyanobacteria present</t>
  </si>
  <si>
    <t>sponge comp, comp with small colony porast (&lt;10cm)</t>
  </si>
  <si>
    <t xml:space="preserve">black line, apices white, schizothrix present, </t>
  </si>
  <si>
    <t>black line</t>
  </si>
  <si>
    <t>black line, orange icing sponge</t>
  </si>
  <si>
    <t>schizothrix present</t>
  </si>
  <si>
    <t>apices white, black line</t>
  </si>
  <si>
    <t>schizothrix</t>
  </si>
  <si>
    <t>ALGAL COMP BORING SPONGE</t>
  </si>
  <si>
    <t>ALGAL COMP AND OVERGROWING SPONGE</t>
  </si>
  <si>
    <t>madfor</t>
  </si>
  <si>
    <t>ALGAL COMP AROUND EDGES</t>
  </si>
  <si>
    <t>discolouration</t>
  </si>
  <si>
    <t>TRID, SPONGE AND ALGAL COMP</t>
  </si>
  <si>
    <t>Some polyps white</t>
  </si>
  <si>
    <t>dark edges</t>
  </si>
  <si>
    <t>ALGAL COMP AT EDGES</t>
  </si>
  <si>
    <t>WHITE EDGES</t>
  </si>
  <si>
    <t xml:space="preserve">  </t>
  </si>
  <si>
    <t>SEVERE RED AND GREEN DISCOLOURATION</t>
  </si>
  <si>
    <t>PARROTFISH BITING</t>
  </si>
  <si>
    <t>OR PARROTFISH, HALIMEDA ROUND EDGES</t>
  </si>
  <si>
    <t>Algal competintion at edges</t>
  </si>
  <si>
    <t>Boring sponge</t>
  </si>
  <si>
    <t>Boring sponge algal comp at edges</t>
  </si>
  <si>
    <t>Orange icing sponge</t>
  </si>
  <si>
    <t>Algal comp</t>
  </si>
  <si>
    <t xml:space="preserve">Sponge comp, patches of sediment with lobophora and halophila </t>
  </si>
  <si>
    <t>Dictyota encroachment</t>
  </si>
  <si>
    <t>Black receding edges</t>
  </si>
  <si>
    <t>Blue.  Boring sponge</t>
  </si>
  <si>
    <t>Lobophora encroachment</t>
  </si>
  <si>
    <t>Dictyota and red cyano? Encroachment</t>
  </si>
  <si>
    <t>Patches of sediment</t>
  </si>
  <si>
    <t>EDGES DISCOLOURED</t>
  </si>
  <si>
    <t xml:space="preserve">agaaga </t>
  </si>
  <si>
    <t>Small sediment patches</t>
  </si>
  <si>
    <t>Invasive tunicate overgrowth</t>
  </si>
  <si>
    <t>Sediment patches</t>
  </si>
  <si>
    <t>TRID</t>
  </si>
  <si>
    <t>LOBOPHORA COMPETITION</t>
  </si>
  <si>
    <t>leuspp</t>
  </si>
  <si>
    <t>COMP WITH dipstr</t>
  </si>
  <si>
    <t>COMP WITH diplab</t>
  </si>
  <si>
    <t>Lots of parrot fish bites</t>
  </si>
  <si>
    <t>black receeding edges</t>
  </si>
  <si>
    <t>thin layer of sediment</t>
  </si>
  <si>
    <t xml:space="preserve">Park of skeleton broken off </t>
  </si>
  <si>
    <t xml:space="preserve">Compromised health.  Sediment patches.  </t>
  </si>
  <si>
    <t>Lots of parrotfish bites</t>
  </si>
  <si>
    <t>dictyota encroachment</t>
  </si>
  <si>
    <t>Black line. Schizothrix present</t>
  </si>
  <si>
    <t>Discolouration, parrotfish bites, comp with sidsid below</t>
  </si>
  <si>
    <t>comp with agaaga above</t>
  </si>
  <si>
    <t>algal comp</t>
  </si>
  <si>
    <t>schizothrix, comp with overgrowing sponge</t>
  </si>
  <si>
    <t>comp with overgrowing sponge, parrotfish bites, black line, algal comp</t>
  </si>
  <si>
    <t xml:space="preserve">schizothrix </t>
  </si>
  <si>
    <t>blue, algal comp</t>
  </si>
  <si>
    <t>white edges and apices</t>
  </si>
  <si>
    <t>black line, schizothrix</t>
  </si>
  <si>
    <t>schizothrix, algal comp</t>
  </si>
  <si>
    <t>algal comp, black line</t>
  </si>
  <si>
    <t>discolouration, algal comp</t>
  </si>
  <si>
    <t>schizothrix, discolouration at edges, algal comp</t>
  </si>
  <si>
    <t>discolouration at edges</t>
  </si>
  <si>
    <t>schizothrix, black line, algal comp</t>
  </si>
  <si>
    <t>schizothrix, black line, algal comp, comp with millepora</t>
  </si>
  <si>
    <t>blue, discoloured edges</t>
  </si>
  <si>
    <t>black line, schizothrix present</t>
  </si>
  <si>
    <t>COMP WITH sidsid AND ALGAE</t>
  </si>
  <si>
    <t>BLUE</t>
  </si>
  <si>
    <t>CORAL AND ALGAL COMP</t>
  </si>
  <si>
    <t>SPONGE COMP, CORAL DARKER AT THAT EDGE</t>
  </si>
  <si>
    <t>white patch</t>
  </si>
  <si>
    <t>BLACK EDGES</t>
  </si>
  <si>
    <t>PALE ROUND EDGES</t>
  </si>
  <si>
    <t>APICES PALE</t>
  </si>
  <si>
    <t>ALGAL COMP, OLD HOLES FROM BORING WORMS</t>
  </si>
  <si>
    <t>BLACK LINE ROUND BASE?</t>
  </si>
  <si>
    <t xml:space="preserve">BLACK LINE </t>
  </si>
  <si>
    <t>BORING WORMS, HOLE SURROUNDED DARK</t>
  </si>
  <si>
    <t>Black receeding edges.</t>
  </si>
  <si>
    <t>boring worms</t>
  </si>
  <si>
    <t>blue</t>
  </si>
  <si>
    <t>boring sponge, blue, algal comp</t>
  </si>
  <si>
    <t>SCHIZOTHRIX</t>
  </si>
  <si>
    <t>APICES WHITE</t>
  </si>
  <si>
    <t>1 COCOA PRESENT</t>
  </si>
  <si>
    <t>DISCOLOURATION, EDGES WHITE, ALGAL COMP</t>
  </si>
  <si>
    <t>BLACK LINE PRESENT, ORANGE ICING SPONGE, ALGAL COMP</t>
  </si>
  <si>
    <t>BLACK LINE PRESENT</t>
  </si>
  <si>
    <t>comp with millepora</t>
  </si>
  <si>
    <t>orange icing sponge, black line, algal comp</t>
  </si>
  <si>
    <t>lepcuc</t>
  </si>
  <si>
    <t>EDGES PALE, PARROTFISH BITING</t>
  </si>
  <si>
    <t>isosin</t>
  </si>
  <si>
    <t>DSD</t>
  </si>
  <si>
    <t>CWS</t>
  </si>
  <si>
    <t>BLACK RECEEDING EDGES</t>
  </si>
  <si>
    <t xml:space="preserve">sidsid </t>
  </si>
  <si>
    <t>Parrot fish bites.  Invasive tunicate overgrowth.</t>
  </si>
  <si>
    <t>Boring spomge. Parrot fish bites.</t>
  </si>
  <si>
    <t>TRID OVERGROWTH</t>
  </si>
  <si>
    <t>3SPOT</t>
  </si>
  <si>
    <t>BICOLOUR</t>
  </si>
  <si>
    <t>EDGES WHITES</t>
  </si>
  <si>
    <t>AW</t>
  </si>
  <si>
    <t>aw</t>
  </si>
  <si>
    <t>fm</t>
  </si>
  <si>
    <t>madmir</t>
  </si>
  <si>
    <t>agalam</t>
  </si>
  <si>
    <t>maddec</t>
  </si>
  <si>
    <t>monare</t>
  </si>
  <si>
    <t>porats</t>
  </si>
  <si>
    <t>isorig</t>
  </si>
  <si>
    <t>mycdan</t>
  </si>
  <si>
    <t>sidbou</t>
  </si>
  <si>
    <t>poast</t>
  </si>
  <si>
    <t>EC</t>
  </si>
  <si>
    <t>PB 40% red cyan</t>
  </si>
  <si>
    <t>stressed</t>
  </si>
  <si>
    <t>pb5%</t>
  </si>
  <si>
    <t>10%pb</t>
  </si>
  <si>
    <t>CM</t>
  </si>
  <si>
    <t>p100%</t>
  </si>
  <si>
    <t>PB 5%</t>
  </si>
  <si>
    <t>PB 10%</t>
  </si>
  <si>
    <t>Had a white band around the end-looked like new growth but may have been stress.</t>
  </si>
  <si>
    <t>Healing bites</t>
  </si>
  <si>
    <t>P 100%</t>
  </si>
  <si>
    <t>1% wp</t>
  </si>
  <si>
    <t>20% PB</t>
  </si>
  <si>
    <t>100% P</t>
  </si>
  <si>
    <t>100%p</t>
  </si>
  <si>
    <t>blue pale 100%</t>
  </si>
  <si>
    <t>blue 100%</t>
  </si>
  <si>
    <t>scospp</t>
  </si>
  <si>
    <t>milacl</t>
  </si>
  <si>
    <t>fragmented</t>
  </si>
  <si>
    <t>mycali</t>
  </si>
  <si>
    <t>20% &amp; fragmented</t>
  </si>
  <si>
    <t>Stressed looking</t>
  </si>
  <si>
    <t>ec</t>
  </si>
  <si>
    <t>Pale/Stressed</t>
  </si>
  <si>
    <t>orange</t>
  </si>
  <si>
    <t>scumballs</t>
  </si>
  <si>
    <t>fav?</t>
  </si>
  <si>
    <t>aga</t>
  </si>
  <si>
    <t>50%p</t>
  </si>
  <si>
    <t>10%p</t>
  </si>
  <si>
    <t>red/cyan</t>
  </si>
  <si>
    <t>80% pale</t>
  </si>
  <si>
    <t>pale?</t>
  </si>
  <si>
    <t>5%pb</t>
  </si>
  <si>
    <t>holes + pb10%</t>
  </si>
  <si>
    <t>Hole</t>
  </si>
  <si>
    <t>2%pb</t>
  </si>
  <si>
    <t>Disoloration30</t>
  </si>
  <si>
    <t>20%ds</t>
  </si>
  <si>
    <t>10%rc, red cyan</t>
  </si>
  <si>
    <t>5% rc</t>
  </si>
  <si>
    <t>5%ds</t>
  </si>
  <si>
    <t>coralivore</t>
  </si>
  <si>
    <t>styspp</t>
  </si>
  <si>
    <t>branching</t>
  </si>
  <si>
    <t>musspp</t>
  </si>
  <si>
    <t>10%ds</t>
  </si>
  <si>
    <t>less than 5%wp</t>
  </si>
  <si>
    <t>50%pb</t>
  </si>
  <si>
    <t>pale blue 100%</t>
  </si>
  <si>
    <t>100% pale blue</t>
  </si>
  <si>
    <t>EFC</t>
  </si>
  <si>
    <t>scowel</t>
  </si>
  <si>
    <t>featherworm holes</t>
  </si>
  <si>
    <t>holes</t>
  </si>
  <si>
    <t>KEL</t>
  </si>
  <si>
    <t>bite marks</t>
  </si>
  <si>
    <t>scolac</t>
  </si>
  <si>
    <t>sponge overgrowth</t>
  </si>
  <si>
    <t>overgrown</t>
  </si>
  <si>
    <t>7 C. abbreviata</t>
  </si>
  <si>
    <t>feather duster holes</t>
  </si>
  <si>
    <t>algae</t>
  </si>
  <si>
    <t>madaur</t>
  </si>
  <si>
    <t>discoloration, holes</t>
  </si>
  <si>
    <t>C. abbreviata</t>
  </si>
  <si>
    <t>ICON</t>
  </si>
  <si>
    <t>sediment</t>
  </si>
  <si>
    <t>Mary's Bay</t>
  </si>
  <si>
    <t>Kristi Foster</t>
  </si>
  <si>
    <t>T1</t>
  </si>
  <si>
    <t>West of dock, substrate was hardbottom, 30July2012</t>
  </si>
  <si>
    <t>T2</t>
  </si>
  <si>
    <t>West of dock, substrate was hardbottom, no corals over 4 cm, 30July2012</t>
  </si>
  <si>
    <t>T3</t>
  </si>
  <si>
    <t>East of dock, substrate was hardbottom, 30July2012</t>
  </si>
  <si>
    <t>T4</t>
  </si>
  <si>
    <t>Beside first rack east of dock, substrate was hardbottom, 30July2012</t>
  </si>
  <si>
    <t>T5</t>
  </si>
  <si>
    <t>Between racks east of dock, substrate was hardbottom, 30July2012</t>
  </si>
  <si>
    <t>T6</t>
  </si>
  <si>
    <t>Beside second rack east of dock, substrate was hardbottom, no corals over 4 cm, 30July2012</t>
  </si>
  <si>
    <t>Jess's Jump</t>
  </si>
  <si>
    <t>East of entrance, substrate was hardbottom, no corals over 4 cm, 30July2012</t>
  </si>
  <si>
    <t>East of first transect, substrate was hardbottom, 30July2012</t>
  </si>
  <si>
    <t>East of second transect, substrate was hardbottom, no corals over 4 cm, 30July2012</t>
  </si>
  <si>
    <t>East of third transect, substrate was hardbottom, no corals over 4 cm, 30July2012</t>
  </si>
  <si>
    <t>East of fourth transect, substrate was hardbottom, no corals over 4 cm, 30July2012</t>
  </si>
  <si>
    <t>East of fifth transect, substrate was hardbottom, no corals over 4 cm, 30July2012</t>
  </si>
  <si>
    <t>Grape Tree Bay</t>
  </si>
  <si>
    <t>East of racks at 3rd light pole east of LCRC, substrate was hardbottom, no corals over 4 cm, 01August2012</t>
  </si>
  <si>
    <t>Between 2nd and 3rd light pole east of LCRC, substrate is seagrass/MA, no corals over 4 cm, 01August2012</t>
  </si>
  <si>
    <t>Start at 2nd light pole east of LCRC &amp; head east, substrate is seagrass/MA, no corals over 4 cm, 01August2012</t>
  </si>
  <si>
    <t>Start at middle rack east of LCRC &amp; head west, substrate is seagrass/MA, no corals over 4 cm, 01August2012</t>
  </si>
  <si>
    <t>Start at 1st light pole east of LCRC &amp; head east, substrate is seagrass/MA, no corals over 4 cm, 01August2012</t>
  </si>
  <si>
    <t>Start at 1st light pole east of LCRC &amp; head west, substrate is seagrass/MA, no corals over 4 cm, 01August2012</t>
  </si>
  <si>
    <t>Ann's Attic</t>
  </si>
  <si>
    <t>East of bouy, at racks. 02Aug2012</t>
  </si>
  <si>
    <t>At bouy, at racks, 02Aug2012</t>
  </si>
  <si>
    <t>CO = Competitive Overgrowth</t>
  </si>
  <si>
    <t>West of mooring buoy, at racks, 02Aug2012</t>
  </si>
  <si>
    <t>CO</t>
  </si>
  <si>
    <t>Holes</t>
  </si>
  <si>
    <t>N/A</t>
  </si>
  <si>
    <t>AGAHUM</t>
  </si>
  <si>
    <t>PREDATION</t>
  </si>
  <si>
    <t>K. Lohr</t>
  </si>
  <si>
    <t>S. Bejarano</t>
  </si>
  <si>
    <t>COLONIZED BY MACROALGAE</t>
  </si>
  <si>
    <t>P 1%</t>
  </si>
  <si>
    <t>S. Hamilton</t>
  </si>
  <si>
    <t>SOLBOU</t>
  </si>
  <si>
    <t>P 5%</t>
  </si>
  <si>
    <t>AGAGRA</t>
  </si>
  <si>
    <t xml:space="preserve">P </t>
  </si>
  <si>
    <t>DS 10</t>
  </si>
  <si>
    <t>DS 90</t>
  </si>
  <si>
    <t>SPONGE OVERGROWTH</t>
  </si>
  <si>
    <t>MONSPP</t>
  </si>
  <si>
    <t>ISOSIN</t>
  </si>
  <si>
    <t>P 50%</t>
  </si>
  <si>
    <t>K. Foster</t>
  </si>
  <si>
    <t>AGASPP</t>
  </si>
  <si>
    <t>REMNANT PATCH</t>
  </si>
  <si>
    <t>P 10%</t>
  </si>
  <si>
    <t>parrotfish bites</t>
  </si>
  <si>
    <t>NEW = SMALL BITES</t>
  </si>
  <si>
    <t>NEW MORTALITY MAY BE BITES</t>
  </si>
  <si>
    <t>overgrown cca</t>
  </si>
  <si>
    <t>C. ABBREVIATA</t>
  </si>
  <si>
    <t>PATCHES OF LIVE TISSUE</t>
  </si>
  <si>
    <t>E. Camp</t>
  </si>
  <si>
    <t>DS 10%</t>
  </si>
  <si>
    <t>P 20%</t>
  </si>
  <si>
    <t>DS 20%</t>
  </si>
  <si>
    <t>TUBE SPONGES</t>
  </si>
  <si>
    <t>DS 15%</t>
  </si>
  <si>
    <t>DS 30%</t>
  </si>
  <si>
    <t>cliona/mortality w/algae</t>
  </si>
  <si>
    <t>ICON Reef</t>
  </si>
  <si>
    <t>TUNICATE OVERGROWTH</t>
  </si>
  <si>
    <t>BITE MARKS 5% COLONY</t>
  </si>
  <si>
    <t>DS 20</t>
  </si>
  <si>
    <t>DS 6</t>
  </si>
  <si>
    <t>PARROTFISH BITES</t>
  </si>
  <si>
    <t>calcareous algae</t>
  </si>
  <si>
    <t>MADAUR</t>
  </si>
  <si>
    <t>NEW = BITES</t>
  </si>
  <si>
    <t>PORSPP</t>
  </si>
  <si>
    <t>P 40%</t>
  </si>
  <si>
    <t>MYCSPP</t>
  </si>
  <si>
    <t>TURF ON TRANSITIONAL MORTALITY</t>
  </si>
  <si>
    <t>MADSPP</t>
  </si>
  <si>
    <t>DS 40</t>
  </si>
  <si>
    <t>CLIONA</t>
  </si>
  <si>
    <t>FALLEN OVER RAMET</t>
  </si>
  <si>
    <t>1 DIADEMA</t>
  </si>
  <si>
    <t>FAVFAR</t>
  </si>
  <si>
    <t>AGAFRA</t>
  </si>
  <si>
    <t>J. Binstein</t>
  </si>
  <si>
    <t>FAVFRA</t>
  </si>
  <si>
    <t>4 C.abbreviats</t>
  </si>
  <si>
    <t>CMAT</t>
  </si>
  <si>
    <t>BL 70%</t>
  </si>
  <si>
    <t>BBD</t>
  </si>
  <si>
    <t>PB 30%</t>
  </si>
  <si>
    <t>Icon</t>
  </si>
  <si>
    <t>DIAB</t>
  </si>
  <si>
    <t>Possible disease?</t>
  </si>
  <si>
    <t>PRNGLE CORAL</t>
  </si>
  <si>
    <t>1 WORM</t>
  </si>
  <si>
    <t>PB 2%</t>
  </si>
  <si>
    <t>PB 60%</t>
  </si>
  <si>
    <t>LABARI</t>
  </si>
  <si>
    <t>P 75%</t>
  </si>
  <si>
    <t>PB 80%</t>
  </si>
  <si>
    <t>PB 1%</t>
  </si>
  <si>
    <t>P 15%</t>
  </si>
  <si>
    <t>P 30%</t>
  </si>
  <si>
    <t>MYCALI</t>
  </si>
  <si>
    <t>MADDEC</t>
  </si>
  <si>
    <t>PB 20%</t>
  </si>
  <si>
    <t>URCHIN</t>
  </si>
  <si>
    <t>POSSIBLE SNAIL PREDATION</t>
  </si>
  <si>
    <t>BL5</t>
  </si>
  <si>
    <t>P50</t>
  </si>
  <si>
    <t>P80</t>
  </si>
  <si>
    <t>Fins</t>
  </si>
  <si>
    <t>Crystal Palace</t>
  </si>
  <si>
    <t>AAGA</t>
  </si>
  <si>
    <t>AHUM</t>
  </si>
  <si>
    <t>MFRA</t>
  </si>
  <si>
    <t>PFUR</t>
  </si>
  <si>
    <t>PAST</t>
  </si>
  <si>
    <t>MFAV</t>
  </si>
  <si>
    <t>MANN</t>
  </si>
  <si>
    <t>PPOR</t>
  </si>
  <si>
    <t>SSID</t>
  </si>
  <si>
    <t>AFRA</t>
  </si>
  <si>
    <t>DAMSELFISH BITES</t>
  </si>
  <si>
    <t>DSTR</t>
  </si>
  <si>
    <t>MFAC</t>
  </si>
  <si>
    <t>CRINOID</t>
  </si>
  <si>
    <t>MMEA</t>
  </si>
  <si>
    <t>MLAM</t>
  </si>
  <si>
    <t>MCAV</t>
  </si>
  <si>
    <t>EFAS</t>
  </si>
  <si>
    <t>H. Hughes</t>
  </si>
  <si>
    <t>DLAB</t>
  </si>
  <si>
    <t>CNAT</t>
  </si>
  <si>
    <t>ENCRUSTING TUNICATE</t>
  </si>
  <si>
    <t>AAFA</t>
  </si>
  <si>
    <t>SINT</t>
  </si>
  <si>
    <t>SNAIL PREDATION</t>
  </si>
  <si>
    <t>NEW PREDATION</t>
  </si>
  <si>
    <t>APAL</t>
  </si>
  <si>
    <t>PSTR</t>
  </si>
  <si>
    <t>A. Camp</t>
  </si>
  <si>
    <t>SBOU</t>
  </si>
  <si>
    <t>DSTO</t>
  </si>
  <si>
    <t>SRAD</t>
  </si>
  <si>
    <t>PDIV</t>
  </si>
  <si>
    <t>MDAN</t>
  </si>
  <si>
    <t>SSOD</t>
  </si>
  <si>
    <t>,FAV</t>
  </si>
  <si>
    <t>XMAS TREE WORMS</t>
  </si>
  <si>
    <t>C. ABBREVIATA PREDATION</t>
  </si>
  <si>
    <t>TRIODEMUM SOLIDA</t>
  </si>
  <si>
    <t>SSIS</t>
  </si>
  <si>
    <t>MFER</t>
  </si>
  <si>
    <t>FFRA</t>
  </si>
  <si>
    <t>MARE</t>
  </si>
  <si>
    <t>Katie Correia</t>
  </si>
  <si>
    <t>OFRA</t>
  </si>
  <si>
    <t>7 ISOS</t>
  </si>
  <si>
    <t>MFOR</t>
  </si>
  <si>
    <t>OFAV</t>
  </si>
  <si>
    <t>27ISOS</t>
  </si>
  <si>
    <t>16ISOS</t>
  </si>
  <si>
    <t>10 TUNICATE</t>
  </si>
  <si>
    <t>CYANO</t>
  </si>
  <si>
    <t>18 isos; 25%CDEL</t>
  </si>
  <si>
    <t>SCUB</t>
  </si>
  <si>
    <t>25CDEL</t>
  </si>
  <si>
    <t>75CDEL; 5 ISOS</t>
  </si>
  <si>
    <t>20%CTEN</t>
  </si>
  <si>
    <t>OANN</t>
  </si>
  <si>
    <t>17ISOS</t>
  </si>
  <si>
    <t>W;CYANO</t>
  </si>
  <si>
    <t>15%OIS</t>
  </si>
  <si>
    <t>CYANO; 5%PFB</t>
  </si>
  <si>
    <t>CYANO; W</t>
  </si>
  <si>
    <t>MMIR</t>
  </si>
  <si>
    <t>25%CDEL</t>
  </si>
  <si>
    <t>4ISOS</t>
  </si>
  <si>
    <t>WD</t>
  </si>
  <si>
    <t>MALC</t>
  </si>
  <si>
    <t xml:space="preserve">CYANO; CABB PRED. </t>
  </si>
  <si>
    <t>5CDEL</t>
  </si>
  <si>
    <t>5PBF; CYANO</t>
  </si>
  <si>
    <t>5CABB</t>
  </si>
  <si>
    <t>5 YELLOW TUNICATES</t>
  </si>
  <si>
    <t>1 YELLOW TUNICATES</t>
  </si>
  <si>
    <t>5FB; CYANO</t>
  </si>
  <si>
    <t>MFRO</t>
  </si>
  <si>
    <t>10OIS</t>
  </si>
  <si>
    <t>5PFB</t>
  </si>
  <si>
    <t>10CDEL</t>
  </si>
  <si>
    <t>W; 10YELLOW TUNICATE</t>
  </si>
  <si>
    <t>ALAM</t>
  </si>
  <si>
    <t>W; CYANO</t>
  </si>
  <si>
    <t>CYANO; 10OIS</t>
  </si>
  <si>
    <t>5CTEN</t>
  </si>
  <si>
    <t>Martha's Finyard</t>
  </si>
  <si>
    <t>CYANO; 5 YELLOW TUNICATES</t>
  </si>
  <si>
    <t>ACER</t>
  </si>
  <si>
    <t>01/17 CCMI OUTPLANT; 20 HERM PRED; CYANO</t>
  </si>
  <si>
    <t>01/17 CCMI OUTPLANT; 25 HERM PRED; CYANO</t>
  </si>
  <si>
    <t>01/17 CCMI OUTPLANT; 5 HERM PRED</t>
  </si>
  <si>
    <t>CYANO; MA</t>
  </si>
  <si>
    <t>01/17 CCMI OUTPLANT</t>
  </si>
  <si>
    <t>01/17 CCMI OUTPLANT; BROKEN FRAGMENT</t>
  </si>
  <si>
    <t>01/17 CCMI OUTPLANT; 1 HERM PRED</t>
  </si>
  <si>
    <t>5 MALC</t>
  </si>
  <si>
    <t>20 TUNICATE</t>
  </si>
  <si>
    <t>W; CYANO; MA</t>
  </si>
  <si>
    <t>1CABB</t>
  </si>
  <si>
    <t>20 CDEL</t>
  </si>
  <si>
    <t>5OIS; CYANO</t>
  </si>
  <si>
    <t>30 CDEL</t>
  </si>
  <si>
    <t>5 ENCRUSTING TRUNICATE; 10 OIS</t>
  </si>
  <si>
    <t>5OIS</t>
  </si>
  <si>
    <t>5OIS; 5 ENCRUSTING TUNICATE</t>
  </si>
  <si>
    <t>W; 5 CABB; LOOKS GREAT!</t>
  </si>
  <si>
    <t>5 ENCRUSTING BRIARIUM</t>
  </si>
  <si>
    <t>RBD</t>
  </si>
  <si>
    <t>CYANO; ENCRUSTING TUNICATE</t>
  </si>
  <si>
    <t>30CTEN; CYANO</t>
  </si>
  <si>
    <t>CYANO; 1 ENCRUSTING TUNICATE</t>
  </si>
  <si>
    <t>10 COCOA DAMSEL; NATURAL COLONY</t>
  </si>
  <si>
    <t>Daniel Veras</t>
  </si>
  <si>
    <t>Agar</t>
  </si>
  <si>
    <t>15% Cliona</t>
  </si>
  <si>
    <t>AGAR</t>
  </si>
  <si>
    <t>Covered by green sponge possibly Cliona</t>
  </si>
  <si>
    <t>Tim Kary</t>
  </si>
  <si>
    <t>5% CDEL</t>
  </si>
  <si>
    <t>AAGA over growing</t>
  </si>
  <si>
    <t>multiple PFB; CABB</t>
  </si>
  <si>
    <t>MALI</t>
  </si>
  <si>
    <t>macroalgae overgrowth on dead</t>
  </si>
  <si>
    <t>DSD 15%</t>
  </si>
  <si>
    <t>Sponges overgrowing 10%</t>
  </si>
  <si>
    <t>CYAN 20%</t>
  </si>
  <si>
    <t>DSD 15%; macroalgae overgrowth on dead</t>
  </si>
  <si>
    <t>PFB on edges</t>
  </si>
  <si>
    <t>PFB 10</t>
  </si>
  <si>
    <t>PFB 4</t>
  </si>
  <si>
    <t>Competition with Gorgonian</t>
  </si>
  <si>
    <t>Competition with Sponge</t>
  </si>
  <si>
    <t>Competition with AAGA and Sponge</t>
  </si>
  <si>
    <t>MCOM</t>
  </si>
  <si>
    <t>PCLI</t>
  </si>
  <si>
    <t>CZOO</t>
  </si>
  <si>
    <t>past</t>
  </si>
  <si>
    <t>pstr</t>
  </si>
  <si>
    <t>CCA</t>
  </si>
  <si>
    <t>Barrel Sponge</t>
  </si>
  <si>
    <t>Xmas tree worm</t>
  </si>
  <si>
    <t>Competition</t>
  </si>
  <si>
    <t xml:space="preserve">CNAT </t>
  </si>
  <si>
    <t>70%P</t>
  </si>
  <si>
    <t xml:space="preserve">SINT </t>
  </si>
  <si>
    <t>20%P</t>
  </si>
  <si>
    <t>UK</t>
  </si>
  <si>
    <t>DCLI</t>
  </si>
  <si>
    <t>60%P</t>
  </si>
  <si>
    <t>65%P</t>
  </si>
  <si>
    <t>SWOLE</t>
  </si>
  <si>
    <t>SWOLLEN POLUPS</t>
  </si>
  <si>
    <t xml:space="preserve">PAST </t>
  </si>
  <si>
    <t>AAG</t>
  </si>
  <si>
    <t>Icing Sponge</t>
  </si>
  <si>
    <t>OFAC</t>
  </si>
  <si>
    <t>10%P</t>
  </si>
  <si>
    <t>SM</t>
  </si>
  <si>
    <t>3 spot</t>
  </si>
  <si>
    <t>DEA</t>
  </si>
  <si>
    <t>GA</t>
  </si>
  <si>
    <t>CILLIATES</t>
  </si>
  <si>
    <t>KC</t>
  </si>
  <si>
    <t>1GORG</t>
  </si>
  <si>
    <t>5MA</t>
  </si>
  <si>
    <t>10MA; 1GORG</t>
  </si>
  <si>
    <t>25CILIATES</t>
  </si>
  <si>
    <t>5PFB; 10MA</t>
  </si>
  <si>
    <t>100TA &amp; MA</t>
  </si>
  <si>
    <t>25MA; 25TA</t>
  </si>
  <si>
    <t>10MA</t>
  </si>
  <si>
    <t>20MA</t>
  </si>
  <si>
    <t>1GORG; 1CILIATES; 10MA</t>
  </si>
  <si>
    <t>1MA</t>
  </si>
  <si>
    <t>1SP; 1MA</t>
  </si>
  <si>
    <t>MEADOWS</t>
  </si>
  <si>
    <t>SN</t>
  </si>
  <si>
    <t>100 P</t>
  </si>
  <si>
    <t>FLUORECENCE</t>
  </si>
  <si>
    <t>PEB</t>
  </si>
  <si>
    <t>3, LONGIFIN</t>
  </si>
  <si>
    <t>MDEC</t>
  </si>
  <si>
    <t>ATEN</t>
  </si>
  <si>
    <t>2, 3 SPOT</t>
  </si>
  <si>
    <t>PALE SPOTS</t>
  </si>
  <si>
    <t>1, LONGFIN</t>
  </si>
  <si>
    <t>1PFB; 1GORG; 10MA</t>
  </si>
  <si>
    <t>1DUSKY</t>
  </si>
  <si>
    <t>10TSOL; 10MA</t>
  </si>
  <si>
    <t>5MA; 1GORG</t>
  </si>
  <si>
    <t>10CYANO; 1 GORG; 10MA</t>
  </si>
  <si>
    <t>1SP; 1MA; 1GORG; 1MALC</t>
  </si>
  <si>
    <t>1CYANO; 1 GORG; 1MA; 1BRIARIUM</t>
  </si>
  <si>
    <t>1CYANO; 1MA; 1 WORM</t>
  </si>
  <si>
    <t>1LONGFIN</t>
  </si>
  <si>
    <t>4COCOA</t>
  </si>
  <si>
    <t>1MA; 1GORG; 1CYANO</t>
  </si>
  <si>
    <t>1GORG; 1MA; 1SP</t>
  </si>
  <si>
    <t>5PFB; 1GORG; 1MA</t>
  </si>
  <si>
    <t>1MA; 1GORG; 1PFB; 1TUNICATES</t>
  </si>
  <si>
    <t>3COCOA</t>
  </si>
  <si>
    <t>1MA; 1GORG</t>
  </si>
  <si>
    <t>1CYANO; 1MA; 1 GORG</t>
  </si>
  <si>
    <t>MYCE</t>
  </si>
  <si>
    <t>PFB</t>
  </si>
  <si>
    <t>1W</t>
  </si>
  <si>
    <t>40MA/TA</t>
  </si>
  <si>
    <t>25MA/TA</t>
  </si>
  <si>
    <t>5CYANO</t>
  </si>
  <si>
    <t>15MA/TA</t>
  </si>
  <si>
    <t>20MA/TA</t>
  </si>
  <si>
    <t>5MA/CYANO</t>
  </si>
  <si>
    <t>10MA/CYANO/GORG</t>
  </si>
  <si>
    <t>1FB/10CYANO/MA/TA</t>
  </si>
  <si>
    <t>10MA/TA/GORG</t>
  </si>
  <si>
    <t>5MA/MALC</t>
  </si>
  <si>
    <t>1BICOLOR</t>
  </si>
  <si>
    <t>1FB/10MA/TA</t>
  </si>
  <si>
    <t>1DUSKY; 1BICOLOR</t>
  </si>
  <si>
    <t>10CYANO/MA/TA</t>
  </si>
  <si>
    <t>10MA/BRIARIUM</t>
  </si>
  <si>
    <t>1FB/10MA/GORG</t>
  </si>
  <si>
    <t>10MA/TA</t>
  </si>
  <si>
    <t>5FB/10MA/GORG</t>
  </si>
  <si>
    <t>55MA/SPONGE/GORG/CYANO</t>
  </si>
  <si>
    <t>10MA/SPONGE</t>
  </si>
  <si>
    <t>MAUR</t>
  </si>
  <si>
    <t>30P</t>
  </si>
  <si>
    <t>20P</t>
  </si>
  <si>
    <t>FLUOR</t>
  </si>
  <si>
    <t>1 BICOLOR</t>
  </si>
  <si>
    <t>MEAN</t>
  </si>
  <si>
    <t>LONGFIN</t>
  </si>
  <si>
    <t>2LONGFIN</t>
  </si>
  <si>
    <t>100P</t>
  </si>
  <si>
    <t>75MA/CYANO</t>
  </si>
  <si>
    <t>10MA/GORG</t>
  </si>
  <si>
    <t>20CDEL</t>
  </si>
  <si>
    <t>5FB/60MA</t>
  </si>
  <si>
    <t>30MA</t>
  </si>
  <si>
    <t>10MA/CYANO</t>
  </si>
  <si>
    <t>ESTO</t>
  </si>
  <si>
    <t>25CDEL/25MA/TA</t>
  </si>
  <si>
    <t>20MA/GORG</t>
  </si>
  <si>
    <t>5MA/TA</t>
  </si>
  <si>
    <t>1FB/5MA</t>
  </si>
  <si>
    <t>25CYANO/MA</t>
  </si>
  <si>
    <t>70CTEN/5MA</t>
  </si>
  <si>
    <t>30MA/TA</t>
  </si>
  <si>
    <t>75MA/TA</t>
  </si>
  <si>
    <t>15SPONGE/MA/GORG</t>
  </si>
  <si>
    <t>10MA/MALC/SPONGE/GORG</t>
  </si>
  <si>
    <t>40MA</t>
  </si>
  <si>
    <t>5SPONGE</t>
  </si>
  <si>
    <t>25GORG/MA</t>
  </si>
  <si>
    <t>45MA</t>
  </si>
  <si>
    <t>50MA/TA</t>
  </si>
  <si>
    <t>5GORG/SPONGE</t>
  </si>
  <si>
    <t>100CTEN</t>
  </si>
  <si>
    <t>20MA/SPONGE</t>
  </si>
  <si>
    <t>40CYANO/MA/GORG</t>
  </si>
  <si>
    <t>15MA</t>
  </si>
  <si>
    <t>80CYANO/MA/TA/SPONGE</t>
  </si>
  <si>
    <t>DS (10 cm)</t>
  </si>
  <si>
    <t>PPB</t>
  </si>
  <si>
    <t>30MA/GORG</t>
  </si>
  <si>
    <t>25MA/GORG</t>
  </si>
  <si>
    <t>40CDEL/10CYANO/10MA</t>
  </si>
  <si>
    <t>70CDEL/10MA/10TA</t>
  </si>
  <si>
    <t>5MA/GORG</t>
  </si>
  <si>
    <t>2LONGFIN/2COCOA</t>
  </si>
  <si>
    <t>2BICOLOR</t>
  </si>
  <si>
    <t>95MA/TA</t>
  </si>
  <si>
    <t>50MA</t>
  </si>
  <si>
    <t>10AM</t>
  </si>
  <si>
    <t>50MA/GORG/TA/MALC</t>
  </si>
  <si>
    <t>MPHA</t>
  </si>
  <si>
    <t>30GORG/MA/TA/SPONGE</t>
  </si>
  <si>
    <t>10MA/MALC</t>
  </si>
  <si>
    <t>Bites</t>
  </si>
  <si>
    <t>20GORG/MA/TA</t>
  </si>
  <si>
    <t>5CDEL/10MA</t>
  </si>
  <si>
    <t>50MA/SPONGE</t>
  </si>
  <si>
    <t>25MA</t>
  </si>
  <si>
    <t>20CDEL/20MA</t>
  </si>
  <si>
    <t>20CDEL/MA/GORG/MALC</t>
  </si>
  <si>
    <t>1BEAUG</t>
  </si>
  <si>
    <t>5MA/SPONGE</t>
  </si>
  <si>
    <t>5FB/GORG/CYANO/MA/TA</t>
  </si>
  <si>
    <t>50CYANO/MA/TA</t>
  </si>
  <si>
    <t>3BICOLOR</t>
  </si>
  <si>
    <t>40SPONGE/MA/TA/TRIDEDENDUM</t>
  </si>
  <si>
    <t>19MA/CYANO</t>
  </si>
  <si>
    <t>10CDEL/MA/TA/SPONGE</t>
  </si>
  <si>
    <t>15MA/CYANO/GORG</t>
  </si>
  <si>
    <t>5CDEL/20MA/GORG</t>
  </si>
  <si>
    <t>95GORG/CTEL/CYANO</t>
  </si>
  <si>
    <t>10MA/GORG/CYANO</t>
  </si>
  <si>
    <t>55MA/CCA</t>
  </si>
  <si>
    <t>45TUNICATE/MA/TA/GORG</t>
  </si>
  <si>
    <t>1FB/10MA</t>
  </si>
  <si>
    <t>20CYANO/MA/GORG</t>
  </si>
  <si>
    <t>5CYANO/MA</t>
  </si>
  <si>
    <t>5GORG/MA</t>
  </si>
  <si>
    <t>45MA/TA</t>
  </si>
  <si>
    <t>30MALC</t>
  </si>
  <si>
    <t>10CYANO/MA</t>
  </si>
  <si>
    <t>70MA/CYANO/GORG</t>
  </si>
  <si>
    <t>3SPOT, 1</t>
  </si>
  <si>
    <t>LONGFIN, 3</t>
  </si>
  <si>
    <t>BICOLOR, 2</t>
  </si>
  <si>
    <t>20CYANO/MA/TA</t>
  </si>
  <si>
    <t>20GORG/CYANO/MA/TA</t>
  </si>
  <si>
    <t>25MA/CYANO</t>
  </si>
  <si>
    <t>1FB/50CYANO/MA/TA</t>
  </si>
  <si>
    <t>25CYANO/MA/TA</t>
  </si>
  <si>
    <t>10-TUNICATE/10MA/CYANO</t>
  </si>
  <si>
    <t>75CYANO/MA/TA</t>
  </si>
  <si>
    <t>5PSTR/MA/MALC</t>
  </si>
  <si>
    <t>10MA/CYANO/TA</t>
  </si>
  <si>
    <t>CDEL/MA/TA/GORG/CYANO</t>
  </si>
  <si>
    <t>1CYANO</t>
  </si>
  <si>
    <t>10MA/TUNICATE</t>
  </si>
  <si>
    <t>25MA/TA/CYANO</t>
  </si>
  <si>
    <t>SHYA</t>
  </si>
  <si>
    <t>5P</t>
  </si>
  <si>
    <t>10B</t>
  </si>
  <si>
    <t>10P</t>
  </si>
  <si>
    <t>4 THREESPOT</t>
  </si>
  <si>
    <t>4 BICOLOR</t>
  </si>
  <si>
    <t>2 LONGFIN</t>
  </si>
  <si>
    <t>1 YELLOWTAIL</t>
  </si>
  <si>
    <t>60MA/GORG/CYANO</t>
  </si>
  <si>
    <t>2COCOA</t>
  </si>
  <si>
    <t>20MA/TA/SPONGE</t>
  </si>
  <si>
    <t>20GORG/CYANO/MA</t>
  </si>
  <si>
    <t>25GORG/CYANO/MA</t>
  </si>
  <si>
    <t>50MA/CYANO</t>
  </si>
  <si>
    <t>50GORG/MA/TA</t>
  </si>
  <si>
    <t>20MA/CYANO</t>
  </si>
  <si>
    <t>50GORG/CYANO/MA/TA</t>
  </si>
  <si>
    <t>2 BICOLOUR</t>
  </si>
  <si>
    <t>Transect #</t>
  </si>
  <si>
    <t>Quadrat #</t>
  </si>
  <si>
    <t>Substrate</t>
  </si>
  <si>
    <t>Cructose</t>
  </si>
  <si>
    <t>Macro Total</t>
  </si>
  <si>
    <t>Macro Fleshy</t>
  </si>
  <si>
    <t>Macro Calc</t>
  </si>
  <si>
    <t>Turf</t>
  </si>
  <si>
    <t>Fleshy canopy Height (cm)</t>
  </si>
  <si>
    <t>Calc canopy Height (cm)</t>
  </si>
  <si>
    <t>Number of juvenile corals</t>
  </si>
  <si>
    <t>Species a</t>
  </si>
  <si>
    <t>Species b</t>
  </si>
  <si>
    <t>Species c</t>
  </si>
  <si>
    <t>Species d</t>
  </si>
  <si>
    <t>Species e</t>
  </si>
  <si>
    <t>Species f</t>
  </si>
  <si>
    <t>Species g</t>
  </si>
  <si>
    <t>Diadema # per transect (1 x 10 m)</t>
  </si>
  <si>
    <t>pv</t>
  </si>
  <si>
    <t>co</t>
  </si>
  <si>
    <t>West Point</t>
  </si>
  <si>
    <t>Coral City</t>
  </si>
  <si>
    <t>Mixing Bowl</t>
  </si>
  <si>
    <t>Eusspp</t>
  </si>
  <si>
    <t>Paul's Anchor</t>
  </si>
  <si>
    <t>Snapshot</t>
  </si>
  <si>
    <t>Sailfin</t>
  </si>
  <si>
    <t>PV</t>
  </si>
  <si>
    <t>PV, CO</t>
  </si>
  <si>
    <t>CO, PV</t>
  </si>
  <si>
    <t>Richards's Reef</t>
  </si>
  <si>
    <t>S</t>
  </si>
  <si>
    <t>Asp=2,2; scum(cyanobact)=40%</t>
  </si>
  <si>
    <t>Asp=2</t>
  </si>
  <si>
    <t>90% scum</t>
  </si>
  <si>
    <t>D=3,A=2</t>
  </si>
  <si>
    <t>P=3</t>
  </si>
  <si>
    <t>MC=5</t>
  </si>
  <si>
    <t>SR=2</t>
  </si>
  <si>
    <t>PA=7</t>
  </si>
  <si>
    <t>EF=10</t>
  </si>
  <si>
    <t>Asp=2,Pa=5</t>
  </si>
  <si>
    <t>Asp=5</t>
  </si>
  <si>
    <t>PA=2,50%dead</t>
  </si>
  <si>
    <t>OTHER=SPONGE</t>
  </si>
  <si>
    <t>monspp</t>
  </si>
  <si>
    <t>OTHER=SOFT CORAL</t>
  </si>
  <si>
    <t>OTHER=TUNICATE</t>
  </si>
  <si>
    <t>RECRUIT COMPLETELY BLEACHED</t>
  </si>
  <si>
    <t>SOFT CORAL</t>
  </si>
  <si>
    <t>RUSTY SPOTS</t>
  </si>
  <si>
    <t>MOSTLY ENCURSTING SPONGE</t>
  </si>
  <si>
    <t>RECRUIT HAD PALE BLEACHING</t>
  </si>
  <si>
    <t>MAN ANN</t>
  </si>
  <si>
    <t>AGA AGA</t>
  </si>
  <si>
    <t>sidspp</t>
  </si>
  <si>
    <t>1 lobster!!!!!</t>
  </si>
  <si>
    <t>Lobophora</t>
  </si>
  <si>
    <t>Halimeda</t>
  </si>
  <si>
    <t>pv/co</t>
  </si>
  <si>
    <t>ALL ENCRUSTING SPONGE</t>
  </si>
  <si>
    <t>ru/co</t>
  </si>
  <si>
    <t>diadema is a juv</t>
  </si>
  <si>
    <t>LOTS OF SEDIMENTATION</t>
  </si>
  <si>
    <t>Lots of sedmentation</t>
  </si>
  <si>
    <t xml:space="preserve">pv/co </t>
  </si>
  <si>
    <t>LC</t>
  </si>
  <si>
    <t>DC</t>
  </si>
  <si>
    <t>(QUADRAT MOVED IF OVER 100% LIVE CORAL)</t>
  </si>
  <si>
    <t>LOTS OF SEDIMENTATION AND SCHIZOTHRIX</t>
  </si>
  <si>
    <t>Out of time to record relief</t>
  </si>
  <si>
    <t>solspp</t>
  </si>
  <si>
    <t>sa/pv</t>
  </si>
  <si>
    <t>pv/sa</t>
  </si>
  <si>
    <t>cp</t>
  </si>
  <si>
    <t>porporfur</t>
  </si>
  <si>
    <t>T</t>
  </si>
  <si>
    <t>F</t>
  </si>
  <si>
    <t>C</t>
  </si>
  <si>
    <t>ICON CREWS</t>
  </si>
  <si>
    <t>dead coral</t>
  </si>
  <si>
    <t>dead coral + rubble</t>
  </si>
  <si>
    <t>reef</t>
  </si>
  <si>
    <t>hardpan</t>
  </si>
  <si>
    <t>pavement</t>
  </si>
  <si>
    <t>2 SRAD</t>
  </si>
  <si>
    <t>1 AAGA</t>
  </si>
  <si>
    <t>2 PAST</t>
  </si>
  <si>
    <t>hp</t>
  </si>
  <si>
    <t>rubble</t>
  </si>
  <si>
    <t>ALL SSID</t>
  </si>
  <si>
    <t>4 AAGA</t>
  </si>
  <si>
    <t>sand</t>
  </si>
  <si>
    <t>HDBT</t>
  </si>
  <si>
    <t xml:space="preserve">Jigsaw </t>
  </si>
  <si>
    <t>DC/HDBT</t>
  </si>
  <si>
    <t>LC/DC</t>
  </si>
  <si>
    <t>dc</t>
  </si>
  <si>
    <t>LC/HDBT</t>
  </si>
  <si>
    <t>Luca's Ledge</t>
  </si>
  <si>
    <t>Pavement</t>
  </si>
  <si>
    <t>SA</t>
  </si>
  <si>
    <t>Rubble</t>
  </si>
  <si>
    <t>Pavement/Rubble</t>
  </si>
  <si>
    <t>Blacktip tunnel</t>
  </si>
  <si>
    <t>FFRA, PAST</t>
  </si>
  <si>
    <t>HOLE</t>
  </si>
  <si>
    <t>Reef</t>
  </si>
  <si>
    <t>REEF</t>
  </si>
  <si>
    <t>JIGSAW</t>
  </si>
  <si>
    <t>ORB</t>
  </si>
  <si>
    <t>PAVE</t>
  </si>
  <si>
    <t>MDEL</t>
  </si>
  <si>
    <t>SNAPSHOT</t>
  </si>
  <si>
    <t>SCOL</t>
  </si>
  <si>
    <t>CORAL CITY</t>
  </si>
  <si>
    <t>PAVMENT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</si>
</sst>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1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Californian FB"/>
      <family val="1"/>
    </font>
    <font>
      <b/>
      <sz val="10"/>
      <color theme="1"/>
      <name val="Arial"/>
      <family val="2"/>
    </font>
    <font>
      <sz val="1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</borders>
  <cellStyleXfs count="2">
    <xf numFmtId="0" fontId="0" fillId="0" borderId="0"/>
    <xf numFmtId="0" fontId="14" fillId="0" borderId="0"/>
  </cellStyleXfs>
  <cellXfs count="52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2" fontId="2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" fillId="0" borderId="0" xfId="0" applyFont="1"/>
    <xf numFmtId="0" fontId="6" fillId="2" borderId="0" xfId="0" applyFont="1" applyFill="1"/>
    <xf numFmtId="1" fontId="0" fillId="0" borderId="0" xfId="0" applyNumberFormat="1"/>
    <xf numFmtId="9" fontId="6" fillId="0" borderId="0" xfId="0" applyNumberFormat="1" applyFont="1"/>
    <xf numFmtId="0" fontId="5" fillId="0" borderId="0" xfId="0" applyFont="1"/>
    <xf numFmtId="0" fontId="7" fillId="0" borderId="0" xfId="0" applyFont="1"/>
    <xf numFmtId="164" fontId="6" fillId="0" borderId="0" xfId="0" applyNumberFormat="1" applyFont="1"/>
    <xf numFmtId="0" fontId="8" fillId="0" borderId="0" xfId="0" applyFont="1"/>
    <xf numFmtId="0" fontId="6" fillId="0" borderId="0" xfId="0" applyFont="1" applyAlignment="1">
      <alignment horizontal="right"/>
    </xf>
    <xf numFmtId="1" fontId="6" fillId="0" borderId="0" xfId="0" applyNumberFormat="1" applyFont="1"/>
    <xf numFmtId="0" fontId="6" fillId="0" borderId="0" xfId="0" applyFont="1" applyAlignment="1">
      <alignment horizontal="center"/>
    </xf>
    <xf numFmtId="1" fontId="5" fillId="0" borderId="0" xfId="0" applyNumberFormat="1" applyFont="1"/>
    <xf numFmtId="2" fontId="9" fillId="0" borderId="0" xfId="0" applyNumberFormat="1" applyFont="1"/>
    <xf numFmtId="49" fontId="6" fillId="0" borderId="0" xfId="0" applyNumberFormat="1" applyFont="1"/>
    <xf numFmtId="0" fontId="10" fillId="0" borderId="0" xfId="0" applyFont="1"/>
    <xf numFmtId="0" fontId="5" fillId="0" borderId="0" xfId="0" applyFont="1" applyAlignment="1">
      <alignment horizontal="right"/>
    </xf>
    <xf numFmtId="0" fontId="4" fillId="0" borderId="0" xfId="0" applyFont="1"/>
    <xf numFmtId="0" fontId="0" fillId="0" borderId="0" xfId="0" applyAlignment="1">
      <alignment horizontal="right"/>
    </xf>
    <xf numFmtId="164" fontId="5" fillId="0" borderId="0" xfId="0" applyNumberFormat="1" applyFont="1"/>
    <xf numFmtId="18" fontId="6" fillId="0" borderId="0" xfId="0" applyNumberFormat="1" applyFont="1"/>
    <xf numFmtId="0" fontId="11" fillId="0" borderId="0" xfId="0" applyFont="1"/>
    <xf numFmtId="0" fontId="12" fillId="0" borderId="0" xfId="0" applyFont="1"/>
    <xf numFmtId="164" fontId="13" fillId="0" borderId="0" xfId="0" applyNumberFormat="1" applyFont="1"/>
    <xf numFmtId="0" fontId="5" fillId="0" borderId="0" xfId="1" applyFont="1"/>
    <xf numFmtId="9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9" fontId="5" fillId="0" borderId="0" xfId="0" applyNumberFormat="1" applyFont="1"/>
    <xf numFmtId="0" fontId="5" fillId="3" borderId="0" xfId="0" applyFont="1" applyFill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3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 xr:uid="{3FF20AB9-9228-431A-8B55-C0095D0067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CA331-F582-47EC-8386-EAC5A421D68F}">
  <dimension ref="A1:W16613"/>
  <sheetViews>
    <sheetView zoomScale="60" zoomScaleNormal="60" workbookViewId="0">
      <pane ySplit="1" topLeftCell="A2" activePane="bottomLeft" state="frozen"/>
      <selection pane="bottomLeft"/>
    </sheetView>
  </sheetViews>
  <sheetFormatPr defaultRowHeight="15" x14ac:dyDescent="0.25"/>
  <cols>
    <col min="2" max="2" width="23" bestFit="1" customWidth="1"/>
    <col min="3" max="3" width="8.28515625" bestFit="1" customWidth="1"/>
    <col min="4" max="4" width="12.42578125" bestFit="1" customWidth="1"/>
    <col min="18" max="18" width="8.85546875"/>
    <col min="20" max="20" width="12.42578125" customWidth="1"/>
  </cols>
  <sheetData>
    <row r="1" spans="1:20" s="1" customFormat="1" ht="38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>
        <v>1999</v>
      </c>
      <c r="B2" s="6" t="s">
        <v>20</v>
      </c>
      <c r="C2" s="6">
        <v>1</v>
      </c>
      <c r="D2" s="6" t="s">
        <v>21</v>
      </c>
      <c r="E2" s="6">
        <v>1</v>
      </c>
      <c r="F2" s="6">
        <v>9.8000000000000007</v>
      </c>
      <c r="G2" s="6">
        <v>420</v>
      </c>
      <c r="H2" s="6">
        <v>0</v>
      </c>
      <c r="I2" s="6">
        <v>420</v>
      </c>
      <c r="J2" s="6" t="s">
        <v>22</v>
      </c>
      <c r="K2" s="6">
        <v>35</v>
      </c>
      <c r="L2" s="6"/>
      <c r="M2" s="6">
        <v>20</v>
      </c>
      <c r="N2" s="6">
        <v>50</v>
      </c>
      <c r="O2" s="6">
        <v>0</v>
      </c>
      <c r="P2" s="6"/>
      <c r="Q2" s="6"/>
      <c r="R2" s="6"/>
      <c r="S2" s="6"/>
      <c r="T2" s="6" t="s">
        <v>23</v>
      </c>
    </row>
    <row r="3" spans="1:20" x14ac:dyDescent="0.25">
      <c r="A3">
        <v>1999</v>
      </c>
      <c r="B3" s="6" t="s">
        <v>20</v>
      </c>
      <c r="C3" s="6">
        <v>2</v>
      </c>
      <c r="D3" s="6" t="s">
        <v>21</v>
      </c>
      <c r="E3" s="6"/>
      <c r="F3" s="6"/>
      <c r="G3" s="6"/>
      <c r="H3" s="6"/>
      <c r="I3" s="6" t="s">
        <v>24</v>
      </c>
      <c r="J3" s="6" t="s">
        <v>25</v>
      </c>
      <c r="K3" s="6">
        <v>50</v>
      </c>
      <c r="L3" s="6"/>
      <c r="M3" s="6">
        <v>40</v>
      </c>
      <c r="N3" s="6">
        <v>20</v>
      </c>
      <c r="O3" s="6">
        <v>30</v>
      </c>
      <c r="P3" s="6"/>
      <c r="Q3" s="6"/>
      <c r="R3" s="6"/>
      <c r="S3" s="6"/>
      <c r="T3" s="6"/>
    </row>
    <row r="4" spans="1:20" x14ac:dyDescent="0.25">
      <c r="A4">
        <v>1999</v>
      </c>
      <c r="B4" s="6" t="s">
        <v>20</v>
      </c>
      <c r="C4" s="6">
        <v>3</v>
      </c>
      <c r="D4" s="6" t="s">
        <v>21</v>
      </c>
      <c r="E4" s="6"/>
      <c r="F4" s="6"/>
      <c r="G4" s="6"/>
      <c r="H4" s="6"/>
      <c r="I4" s="6" t="s">
        <v>24</v>
      </c>
      <c r="J4" s="6" t="s">
        <v>26</v>
      </c>
      <c r="K4" s="6">
        <v>80</v>
      </c>
      <c r="L4" s="6"/>
      <c r="M4" s="6">
        <v>70</v>
      </c>
      <c r="N4" s="6">
        <v>10</v>
      </c>
      <c r="O4" s="6">
        <v>0</v>
      </c>
      <c r="P4" s="6"/>
      <c r="Q4" s="6"/>
      <c r="R4" s="6"/>
      <c r="S4" s="6"/>
      <c r="T4" s="6"/>
    </row>
    <row r="5" spans="1:20" x14ac:dyDescent="0.25">
      <c r="A5">
        <v>1999</v>
      </c>
      <c r="B5" s="6" t="s">
        <v>20</v>
      </c>
      <c r="C5" s="6">
        <v>4</v>
      </c>
      <c r="D5" s="6" t="s">
        <v>21</v>
      </c>
      <c r="E5" s="6"/>
      <c r="F5" s="6"/>
      <c r="G5" s="6"/>
      <c r="H5" s="6"/>
      <c r="I5" s="6" t="s">
        <v>24</v>
      </c>
      <c r="J5" s="6" t="s">
        <v>27</v>
      </c>
      <c r="K5" s="6">
        <v>60</v>
      </c>
      <c r="L5" s="6"/>
      <c r="M5" s="6">
        <v>40</v>
      </c>
      <c r="N5" s="6">
        <v>20</v>
      </c>
      <c r="O5" s="6">
        <v>0</v>
      </c>
      <c r="P5" s="6"/>
      <c r="Q5" s="6"/>
      <c r="R5" s="6"/>
      <c r="S5" s="6"/>
      <c r="T5" s="6"/>
    </row>
    <row r="6" spans="1:20" x14ac:dyDescent="0.25">
      <c r="A6">
        <v>1999</v>
      </c>
      <c r="B6" s="6" t="s">
        <v>20</v>
      </c>
      <c r="C6" s="6">
        <v>5</v>
      </c>
      <c r="D6" s="6" t="s">
        <v>21</v>
      </c>
      <c r="E6" s="6"/>
      <c r="F6" s="6"/>
      <c r="G6" s="6"/>
      <c r="H6" s="6"/>
      <c r="I6" s="6" t="s">
        <v>24</v>
      </c>
      <c r="J6" s="6" t="s">
        <v>28</v>
      </c>
      <c r="K6" s="6">
        <v>120</v>
      </c>
      <c r="L6" s="6"/>
      <c r="M6" s="6">
        <v>70</v>
      </c>
      <c r="N6" s="6">
        <v>20</v>
      </c>
      <c r="O6" s="6">
        <v>0</v>
      </c>
      <c r="P6" s="6"/>
      <c r="Q6" s="6"/>
      <c r="R6" s="6"/>
      <c r="S6" s="6"/>
      <c r="T6" s="6"/>
    </row>
    <row r="7" spans="1:20" x14ac:dyDescent="0.25">
      <c r="A7">
        <v>1999</v>
      </c>
      <c r="B7" s="6" t="s">
        <v>20</v>
      </c>
      <c r="C7" s="6">
        <v>6</v>
      </c>
      <c r="D7" s="6" t="s">
        <v>21</v>
      </c>
      <c r="E7" s="6"/>
      <c r="F7" s="6"/>
      <c r="G7" s="6"/>
      <c r="H7" s="6"/>
      <c r="I7" s="6" t="s">
        <v>24</v>
      </c>
      <c r="J7" s="6" t="s">
        <v>29</v>
      </c>
      <c r="K7" s="6">
        <v>20</v>
      </c>
      <c r="L7" s="6"/>
      <c r="M7" s="6">
        <v>40</v>
      </c>
      <c r="N7" s="6">
        <v>0</v>
      </c>
      <c r="O7" s="6">
        <v>0</v>
      </c>
      <c r="P7" s="6"/>
      <c r="Q7" s="6"/>
      <c r="R7" s="6"/>
      <c r="S7" s="6"/>
      <c r="T7" s="6"/>
    </row>
    <row r="8" spans="1:20" x14ac:dyDescent="0.25">
      <c r="A8">
        <v>1999</v>
      </c>
      <c r="B8" s="6" t="s">
        <v>20</v>
      </c>
      <c r="C8" s="6">
        <v>7</v>
      </c>
      <c r="D8" s="6" t="s">
        <v>21</v>
      </c>
      <c r="E8" s="6"/>
      <c r="F8" s="6">
        <v>11</v>
      </c>
      <c r="G8" s="6"/>
      <c r="H8" s="6"/>
      <c r="I8" s="6" t="s">
        <v>24</v>
      </c>
      <c r="J8" s="6" t="s">
        <v>28</v>
      </c>
      <c r="K8" s="6">
        <v>55</v>
      </c>
      <c r="L8" s="6"/>
      <c r="M8" s="6">
        <v>40</v>
      </c>
      <c r="N8" s="6">
        <v>40</v>
      </c>
      <c r="O8" s="6">
        <v>0</v>
      </c>
      <c r="P8" s="6"/>
      <c r="Q8" s="6"/>
      <c r="R8" s="6"/>
      <c r="S8" s="6"/>
      <c r="T8" s="6"/>
    </row>
    <row r="9" spans="1:20" x14ac:dyDescent="0.25">
      <c r="A9">
        <v>1999</v>
      </c>
      <c r="B9" s="6" t="s">
        <v>20</v>
      </c>
      <c r="C9" s="6">
        <v>8</v>
      </c>
      <c r="D9" s="6" t="s">
        <v>21</v>
      </c>
      <c r="E9" s="6">
        <v>2</v>
      </c>
      <c r="F9" s="6">
        <v>9.8000000000000007</v>
      </c>
      <c r="G9" s="6">
        <v>530</v>
      </c>
      <c r="H9" s="6">
        <v>0</v>
      </c>
      <c r="I9" s="6">
        <v>530</v>
      </c>
      <c r="J9" s="6" t="s">
        <v>26</v>
      </c>
      <c r="K9" s="6">
        <v>190</v>
      </c>
      <c r="L9" s="6"/>
      <c r="M9" s="6">
        <v>320</v>
      </c>
      <c r="N9" s="6">
        <v>0</v>
      </c>
      <c r="O9" s="6">
        <v>0</v>
      </c>
      <c r="P9" s="6"/>
      <c r="Q9" s="6"/>
      <c r="R9" s="6"/>
      <c r="S9" s="6"/>
      <c r="T9" s="6" t="s">
        <v>23</v>
      </c>
    </row>
    <row r="10" spans="1:20" x14ac:dyDescent="0.25">
      <c r="A10">
        <v>1999</v>
      </c>
      <c r="B10" s="6" t="s">
        <v>20</v>
      </c>
      <c r="C10" s="6">
        <v>9</v>
      </c>
      <c r="D10" s="6" t="s">
        <v>21</v>
      </c>
      <c r="E10" s="6"/>
      <c r="F10" s="6"/>
      <c r="G10" s="6"/>
      <c r="H10" s="6"/>
      <c r="I10" s="6" t="s">
        <v>24</v>
      </c>
      <c r="J10" s="6" t="s">
        <v>28</v>
      </c>
      <c r="K10" s="6">
        <v>110</v>
      </c>
      <c r="L10" s="6"/>
      <c r="M10" s="6">
        <v>100</v>
      </c>
      <c r="N10" s="6">
        <v>0</v>
      </c>
      <c r="O10" s="6">
        <v>3</v>
      </c>
      <c r="P10" s="6"/>
      <c r="Q10" s="6"/>
      <c r="R10" s="6"/>
      <c r="S10" s="6"/>
      <c r="T10" s="6" t="s">
        <v>30</v>
      </c>
    </row>
    <row r="11" spans="1:20" x14ac:dyDescent="0.25">
      <c r="A11">
        <v>1999</v>
      </c>
      <c r="B11" s="6" t="s">
        <v>20</v>
      </c>
      <c r="C11" s="6">
        <v>10</v>
      </c>
      <c r="D11" s="6" t="s">
        <v>21</v>
      </c>
      <c r="E11" s="6"/>
      <c r="F11" s="6"/>
      <c r="G11" s="6"/>
      <c r="H11" s="6"/>
      <c r="I11" s="6" t="s">
        <v>24</v>
      </c>
      <c r="J11" s="6" t="s">
        <v>27</v>
      </c>
      <c r="K11" s="6">
        <v>110</v>
      </c>
      <c r="L11" s="6"/>
      <c r="M11" s="6">
        <v>180</v>
      </c>
      <c r="N11" s="6">
        <v>10</v>
      </c>
      <c r="O11" s="6">
        <v>0</v>
      </c>
      <c r="P11" s="6"/>
      <c r="Q11" s="6"/>
      <c r="R11" s="6"/>
      <c r="S11" s="6"/>
      <c r="T11" s="6"/>
    </row>
    <row r="12" spans="1:20" x14ac:dyDescent="0.25">
      <c r="A12">
        <v>1999</v>
      </c>
      <c r="B12" s="6" t="s">
        <v>20</v>
      </c>
      <c r="C12" s="6">
        <v>11</v>
      </c>
      <c r="D12" s="6" t="s">
        <v>21</v>
      </c>
      <c r="E12" s="6"/>
      <c r="F12" s="6"/>
      <c r="G12" s="6"/>
      <c r="H12" s="6"/>
      <c r="I12" s="6" t="s">
        <v>24</v>
      </c>
      <c r="J12" s="6" t="s">
        <v>27</v>
      </c>
      <c r="K12" s="6">
        <v>100</v>
      </c>
      <c r="L12" s="6"/>
      <c r="M12" s="6">
        <v>50</v>
      </c>
      <c r="N12" s="6">
        <v>0</v>
      </c>
      <c r="O12" s="6">
        <v>0</v>
      </c>
      <c r="P12" s="6"/>
      <c r="Q12" s="6"/>
      <c r="R12" s="6"/>
      <c r="S12" s="6"/>
      <c r="T12" s="6"/>
    </row>
    <row r="13" spans="1:20" x14ac:dyDescent="0.25">
      <c r="A13">
        <v>1999</v>
      </c>
      <c r="B13" s="6" t="s">
        <v>20</v>
      </c>
      <c r="C13" s="6">
        <v>12</v>
      </c>
      <c r="D13" s="6" t="s">
        <v>21</v>
      </c>
      <c r="E13" s="6"/>
      <c r="F13" s="6"/>
      <c r="G13" s="6"/>
      <c r="H13" s="6"/>
      <c r="I13" s="6" t="s">
        <v>24</v>
      </c>
      <c r="J13" s="6" t="s">
        <v>27</v>
      </c>
      <c r="K13" s="6">
        <v>120</v>
      </c>
      <c r="L13" s="6"/>
      <c r="M13" s="6">
        <v>80</v>
      </c>
      <c r="N13" s="6">
        <v>0</v>
      </c>
      <c r="O13" s="6">
        <v>0</v>
      </c>
      <c r="P13" s="6"/>
      <c r="Q13" s="6"/>
      <c r="R13" s="6"/>
      <c r="S13" s="6"/>
      <c r="T13" s="6"/>
    </row>
    <row r="14" spans="1:20" x14ac:dyDescent="0.25">
      <c r="A14">
        <v>1999</v>
      </c>
      <c r="B14" s="6" t="s">
        <v>20</v>
      </c>
      <c r="C14" s="6">
        <v>13</v>
      </c>
      <c r="D14" s="6" t="s">
        <v>21</v>
      </c>
      <c r="E14" s="6"/>
      <c r="F14" s="6">
        <v>10</v>
      </c>
      <c r="G14" s="6"/>
      <c r="H14" s="6"/>
      <c r="I14" s="6" t="s">
        <v>24</v>
      </c>
      <c r="J14" s="6" t="s">
        <v>28</v>
      </c>
      <c r="K14" s="6">
        <v>100</v>
      </c>
      <c r="L14" s="6"/>
      <c r="M14" s="6">
        <v>75</v>
      </c>
      <c r="N14" s="6">
        <v>0</v>
      </c>
      <c r="O14" s="6">
        <v>0</v>
      </c>
      <c r="P14" s="6"/>
      <c r="Q14" s="6"/>
      <c r="R14" s="6"/>
      <c r="S14" s="6"/>
      <c r="T14" s="6"/>
    </row>
    <row r="15" spans="1:20" x14ac:dyDescent="0.25">
      <c r="A15">
        <v>1999</v>
      </c>
      <c r="B15" s="6" t="s">
        <v>20</v>
      </c>
      <c r="C15" s="6">
        <v>14</v>
      </c>
      <c r="D15" s="6" t="s">
        <v>21</v>
      </c>
      <c r="E15" s="6">
        <v>3</v>
      </c>
      <c r="F15" s="6">
        <v>9</v>
      </c>
      <c r="G15" s="6">
        <v>430</v>
      </c>
      <c r="H15" s="6">
        <v>0</v>
      </c>
      <c r="I15" s="6">
        <v>430</v>
      </c>
      <c r="J15" s="6" t="s">
        <v>28</v>
      </c>
      <c r="K15" s="6">
        <v>50</v>
      </c>
      <c r="L15" s="6"/>
      <c r="M15" s="6">
        <v>50</v>
      </c>
      <c r="N15" s="6">
        <v>0</v>
      </c>
      <c r="O15" s="6">
        <v>0</v>
      </c>
      <c r="P15" s="6"/>
      <c r="Q15" s="6"/>
      <c r="R15" s="6"/>
      <c r="S15" s="6"/>
      <c r="T15" s="6"/>
    </row>
    <row r="16" spans="1:20" x14ac:dyDescent="0.25">
      <c r="A16">
        <v>1999</v>
      </c>
      <c r="B16" s="6" t="s">
        <v>20</v>
      </c>
      <c r="C16" s="6">
        <v>15</v>
      </c>
      <c r="D16" s="6" t="s">
        <v>21</v>
      </c>
      <c r="E16" s="6"/>
      <c r="F16" s="6"/>
      <c r="G16" s="6"/>
      <c r="H16" s="6"/>
      <c r="I16" s="6" t="s">
        <v>24</v>
      </c>
      <c r="J16" s="6" t="s">
        <v>26</v>
      </c>
      <c r="K16" s="6">
        <v>200</v>
      </c>
      <c r="L16" s="6"/>
      <c r="M16" s="6">
        <v>130</v>
      </c>
      <c r="N16" s="6">
        <v>0</v>
      </c>
      <c r="O16" s="6">
        <v>0</v>
      </c>
      <c r="P16" s="6"/>
      <c r="Q16" s="6"/>
      <c r="R16" s="6" t="s">
        <v>31</v>
      </c>
      <c r="S16" s="6"/>
      <c r="T16" s="6"/>
    </row>
    <row r="17" spans="1:20" x14ac:dyDescent="0.25">
      <c r="A17">
        <v>1999</v>
      </c>
      <c r="B17" s="6" t="s">
        <v>20</v>
      </c>
      <c r="C17" s="6">
        <v>16</v>
      </c>
      <c r="D17" s="6" t="s">
        <v>21</v>
      </c>
      <c r="E17" s="6"/>
      <c r="F17" s="6"/>
      <c r="G17" s="6"/>
      <c r="H17" s="6"/>
      <c r="I17" s="6" t="s">
        <v>24</v>
      </c>
      <c r="J17" s="6" t="s">
        <v>28</v>
      </c>
      <c r="K17" s="6">
        <v>40</v>
      </c>
      <c r="L17" s="6"/>
      <c r="M17" s="6">
        <v>30</v>
      </c>
      <c r="N17" s="6">
        <v>0</v>
      </c>
      <c r="O17" s="6">
        <v>30</v>
      </c>
      <c r="P17" s="6"/>
      <c r="Q17" s="6"/>
      <c r="R17" s="6"/>
      <c r="S17" s="6"/>
      <c r="T17" s="6"/>
    </row>
    <row r="18" spans="1:20" x14ac:dyDescent="0.25">
      <c r="A18">
        <v>1999</v>
      </c>
      <c r="B18" s="6" t="s">
        <v>20</v>
      </c>
      <c r="C18" s="6">
        <v>17</v>
      </c>
      <c r="D18" s="6" t="s">
        <v>21</v>
      </c>
      <c r="E18" s="6"/>
      <c r="F18" s="6"/>
      <c r="G18" s="6"/>
      <c r="H18" s="6"/>
      <c r="I18" s="6" t="s">
        <v>24</v>
      </c>
      <c r="J18" s="6" t="s">
        <v>28</v>
      </c>
      <c r="K18" s="6">
        <v>110</v>
      </c>
      <c r="L18" s="6"/>
      <c r="M18" s="6">
        <v>50</v>
      </c>
      <c r="N18" s="6">
        <v>0</v>
      </c>
      <c r="O18" s="6">
        <v>0</v>
      </c>
      <c r="P18" s="6"/>
      <c r="Q18" s="6"/>
      <c r="R18" s="6"/>
      <c r="S18" s="6"/>
      <c r="T18" s="6"/>
    </row>
    <row r="19" spans="1:20" x14ac:dyDescent="0.25">
      <c r="A19">
        <v>1999</v>
      </c>
      <c r="B19" s="6" t="s">
        <v>20</v>
      </c>
      <c r="C19" s="6">
        <v>18</v>
      </c>
      <c r="D19" s="6" t="s">
        <v>21</v>
      </c>
      <c r="E19" s="6"/>
      <c r="F19" s="6"/>
      <c r="G19" s="6"/>
      <c r="H19" s="6"/>
      <c r="I19" s="6" t="s">
        <v>24</v>
      </c>
      <c r="J19" s="6" t="s">
        <v>28</v>
      </c>
      <c r="K19" s="6">
        <v>60</v>
      </c>
      <c r="L19" s="6"/>
      <c r="M19" s="6">
        <v>50</v>
      </c>
      <c r="N19" s="6">
        <v>0</v>
      </c>
      <c r="O19" s="6">
        <v>0</v>
      </c>
      <c r="P19" s="6"/>
      <c r="Q19" s="6"/>
      <c r="R19" s="6"/>
      <c r="S19" s="6"/>
      <c r="T19" s="6"/>
    </row>
    <row r="20" spans="1:20" x14ac:dyDescent="0.25">
      <c r="A20">
        <v>1999</v>
      </c>
      <c r="B20" s="6" t="s">
        <v>20</v>
      </c>
      <c r="C20" s="6">
        <v>19</v>
      </c>
      <c r="D20" s="6" t="s">
        <v>21</v>
      </c>
      <c r="E20" s="6"/>
      <c r="F20" s="6"/>
      <c r="G20" s="6"/>
      <c r="H20" s="6"/>
      <c r="I20" s="6" t="s">
        <v>24</v>
      </c>
      <c r="J20" s="6" t="s">
        <v>28</v>
      </c>
      <c r="K20" s="6">
        <v>40</v>
      </c>
      <c r="L20" s="6"/>
      <c r="M20" s="6">
        <v>50</v>
      </c>
      <c r="N20" s="6">
        <v>0</v>
      </c>
      <c r="O20" s="6">
        <v>0</v>
      </c>
      <c r="P20" s="6"/>
      <c r="Q20" s="6"/>
      <c r="R20" s="6"/>
      <c r="S20" s="6"/>
      <c r="T20" s="6"/>
    </row>
    <row r="21" spans="1:20" x14ac:dyDescent="0.25">
      <c r="A21">
        <v>1999</v>
      </c>
      <c r="B21" s="6" t="s">
        <v>20</v>
      </c>
      <c r="C21" s="6">
        <v>20</v>
      </c>
      <c r="D21" s="6" t="s">
        <v>32</v>
      </c>
      <c r="E21" s="6"/>
      <c r="F21" s="6"/>
      <c r="G21" s="6"/>
      <c r="H21" s="6"/>
      <c r="I21" s="6" t="s">
        <v>24</v>
      </c>
      <c r="J21" s="6" t="s">
        <v>22</v>
      </c>
      <c r="K21" s="6">
        <v>30</v>
      </c>
      <c r="L21" s="6"/>
      <c r="M21" s="6">
        <v>20</v>
      </c>
      <c r="N21" s="6">
        <v>50</v>
      </c>
      <c r="O21" s="6">
        <v>0</v>
      </c>
      <c r="P21" s="6"/>
      <c r="Q21" s="6"/>
      <c r="R21" s="6"/>
      <c r="S21" s="6"/>
      <c r="T21" s="6" t="s">
        <v>33</v>
      </c>
    </row>
    <row r="22" spans="1:20" x14ac:dyDescent="0.25">
      <c r="A22">
        <v>1999</v>
      </c>
      <c r="B22" s="6" t="s">
        <v>20</v>
      </c>
      <c r="C22" s="6">
        <v>21</v>
      </c>
      <c r="D22" s="6" t="s">
        <v>32</v>
      </c>
      <c r="E22" s="6"/>
      <c r="F22" s="6"/>
      <c r="G22" s="6"/>
      <c r="H22" s="6"/>
      <c r="I22" s="6" t="s">
        <v>24</v>
      </c>
      <c r="J22" s="6" t="s">
        <v>26</v>
      </c>
      <c r="K22" s="6">
        <v>80</v>
      </c>
      <c r="L22" s="6"/>
      <c r="M22" s="6">
        <v>60</v>
      </c>
      <c r="N22" s="6">
        <v>25</v>
      </c>
      <c r="O22" s="6">
        <v>0</v>
      </c>
      <c r="P22" s="6"/>
      <c r="Q22" s="6"/>
      <c r="R22" s="6"/>
      <c r="S22" s="6"/>
      <c r="T22" s="6"/>
    </row>
    <row r="23" spans="1:20" x14ac:dyDescent="0.25">
      <c r="A23">
        <v>1999</v>
      </c>
      <c r="B23" s="6" t="s">
        <v>20</v>
      </c>
      <c r="C23" s="6">
        <v>22</v>
      </c>
      <c r="D23" s="6" t="s">
        <v>32</v>
      </c>
      <c r="E23" s="6"/>
      <c r="F23" s="6"/>
      <c r="G23" s="6"/>
      <c r="H23" s="6"/>
      <c r="I23" s="6" t="s">
        <v>24</v>
      </c>
      <c r="J23" s="6" t="s">
        <v>26</v>
      </c>
      <c r="K23" s="6">
        <v>40</v>
      </c>
      <c r="L23" s="6"/>
      <c r="M23" s="6">
        <v>40</v>
      </c>
      <c r="N23" s="6">
        <v>30</v>
      </c>
      <c r="O23" s="6">
        <v>0</v>
      </c>
      <c r="P23" s="6"/>
      <c r="Q23" s="6"/>
      <c r="R23" s="6"/>
      <c r="S23" s="6"/>
      <c r="T23" s="6"/>
    </row>
    <row r="24" spans="1:20" x14ac:dyDescent="0.25">
      <c r="A24">
        <v>1999</v>
      </c>
      <c r="B24" s="6" t="s">
        <v>20</v>
      </c>
      <c r="C24" s="6">
        <v>23</v>
      </c>
      <c r="D24" s="6" t="s">
        <v>32</v>
      </c>
      <c r="E24" s="6"/>
      <c r="F24" s="6"/>
      <c r="G24" s="6"/>
      <c r="H24" s="6"/>
      <c r="I24" s="6" t="s">
        <v>24</v>
      </c>
      <c r="J24" s="6" t="s">
        <v>26</v>
      </c>
      <c r="K24" s="6">
        <v>60</v>
      </c>
      <c r="L24" s="6"/>
      <c r="M24" s="6">
        <v>30</v>
      </c>
      <c r="N24" s="6">
        <v>20</v>
      </c>
      <c r="O24" s="6">
        <v>0</v>
      </c>
      <c r="P24" s="6"/>
      <c r="Q24" s="6"/>
      <c r="R24" s="6"/>
      <c r="S24" s="6"/>
      <c r="T24" s="6"/>
    </row>
    <row r="25" spans="1:20" x14ac:dyDescent="0.25">
      <c r="A25">
        <v>1999</v>
      </c>
      <c r="B25" s="6" t="s">
        <v>20</v>
      </c>
      <c r="C25" s="6">
        <v>24</v>
      </c>
      <c r="D25" s="6" t="s">
        <v>32</v>
      </c>
      <c r="E25" s="6"/>
      <c r="F25" s="6"/>
      <c r="G25" s="6"/>
      <c r="H25" s="6"/>
      <c r="I25" s="6" t="s">
        <v>24</v>
      </c>
      <c r="J25" s="6" t="s">
        <v>28</v>
      </c>
      <c r="K25" s="6">
        <v>120</v>
      </c>
      <c r="L25" s="6"/>
      <c r="M25" s="6">
        <v>80</v>
      </c>
      <c r="N25" s="6">
        <v>30</v>
      </c>
      <c r="O25" s="6">
        <v>0</v>
      </c>
      <c r="P25" s="6"/>
      <c r="Q25" s="6"/>
      <c r="R25" s="6"/>
      <c r="S25" s="6"/>
      <c r="T25" s="6"/>
    </row>
    <row r="26" spans="1:20" x14ac:dyDescent="0.25">
      <c r="A26">
        <v>1999</v>
      </c>
      <c r="B26" s="6" t="s">
        <v>20</v>
      </c>
      <c r="C26" s="6">
        <v>25</v>
      </c>
      <c r="D26" s="6" t="s">
        <v>32</v>
      </c>
      <c r="E26" s="6"/>
      <c r="F26" s="6">
        <v>10.7</v>
      </c>
      <c r="G26" s="6"/>
      <c r="H26" s="6"/>
      <c r="I26" s="6" t="s">
        <v>24</v>
      </c>
      <c r="J26" s="6" t="s">
        <v>28</v>
      </c>
      <c r="K26" s="6">
        <v>60</v>
      </c>
      <c r="L26" s="6"/>
      <c r="M26" s="6">
        <v>40</v>
      </c>
      <c r="N26" s="6">
        <v>50</v>
      </c>
      <c r="O26" s="6">
        <v>0</v>
      </c>
      <c r="P26" s="6"/>
      <c r="Q26" s="6"/>
      <c r="R26" s="6"/>
      <c r="S26" s="6"/>
      <c r="T26" s="6"/>
    </row>
    <row r="27" spans="1:20" x14ac:dyDescent="0.25">
      <c r="A27">
        <v>1999</v>
      </c>
      <c r="B27" s="6" t="s">
        <v>20</v>
      </c>
      <c r="C27" s="6">
        <v>26</v>
      </c>
      <c r="D27" s="6" t="s">
        <v>32</v>
      </c>
      <c r="E27" s="6">
        <v>4</v>
      </c>
      <c r="F27" s="6">
        <v>10.7</v>
      </c>
      <c r="G27" s="6">
        <v>400</v>
      </c>
      <c r="H27" s="6">
        <v>0</v>
      </c>
      <c r="I27" s="6">
        <v>400</v>
      </c>
      <c r="J27" s="6" t="s">
        <v>26</v>
      </c>
      <c r="K27" s="6">
        <v>220</v>
      </c>
      <c r="L27" s="6"/>
      <c r="M27" s="6">
        <v>110</v>
      </c>
      <c r="N27" s="6">
        <v>10</v>
      </c>
      <c r="O27" s="6">
        <v>0</v>
      </c>
      <c r="P27" s="6"/>
      <c r="Q27" s="6"/>
      <c r="R27" s="6"/>
      <c r="S27" s="6"/>
      <c r="T27" s="6" t="s">
        <v>33</v>
      </c>
    </row>
    <row r="28" spans="1:20" x14ac:dyDescent="0.25">
      <c r="A28">
        <v>1999</v>
      </c>
      <c r="B28" s="6" t="s">
        <v>20</v>
      </c>
      <c r="C28" s="6">
        <v>27</v>
      </c>
      <c r="D28" s="6" t="s">
        <v>32</v>
      </c>
      <c r="E28" s="6"/>
      <c r="F28" s="6"/>
      <c r="G28" s="6"/>
      <c r="H28" s="6"/>
      <c r="I28" s="6" t="s">
        <v>24</v>
      </c>
      <c r="J28" s="6" t="s">
        <v>28</v>
      </c>
      <c r="K28" s="6">
        <v>100</v>
      </c>
      <c r="L28" s="6"/>
      <c r="M28" s="6">
        <v>80</v>
      </c>
      <c r="N28" s="6">
        <v>60</v>
      </c>
      <c r="O28" s="6">
        <v>0</v>
      </c>
      <c r="P28" s="6"/>
      <c r="Q28" s="6"/>
      <c r="R28" s="6"/>
      <c r="S28" s="6"/>
      <c r="T28" s="6"/>
    </row>
    <row r="29" spans="1:20" x14ac:dyDescent="0.25">
      <c r="A29">
        <v>1999</v>
      </c>
      <c r="B29" s="6" t="s">
        <v>20</v>
      </c>
      <c r="C29" s="6">
        <v>28</v>
      </c>
      <c r="D29" s="6" t="s">
        <v>32</v>
      </c>
      <c r="E29" s="6"/>
      <c r="F29" s="6"/>
      <c r="G29" s="6"/>
      <c r="H29" s="6"/>
      <c r="I29" s="6" t="s">
        <v>24</v>
      </c>
      <c r="J29" s="6" t="s">
        <v>27</v>
      </c>
      <c r="K29" s="6">
        <v>80</v>
      </c>
      <c r="L29" s="6"/>
      <c r="M29" s="6">
        <v>160</v>
      </c>
      <c r="N29" s="6">
        <v>5</v>
      </c>
      <c r="O29" s="6">
        <v>0</v>
      </c>
      <c r="P29" s="6"/>
      <c r="Q29" s="6"/>
      <c r="R29" s="6"/>
      <c r="S29" s="6"/>
      <c r="T29" s="6"/>
    </row>
    <row r="30" spans="1:20" x14ac:dyDescent="0.25">
      <c r="A30">
        <v>1999</v>
      </c>
      <c r="B30" s="6" t="s">
        <v>20</v>
      </c>
      <c r="C30" s="6">
        <v>29</v>
      </c>
      <c r="D30" s="6" t="s">
        <v>32</v>
      </c>
      <c r="E30" s="6"/>
      <c r="F30" s="6"/>
      <c r="G30" s="6"/>
      <c r="H30" s="6"/>
      <c r="I30" s="6" t="s">
        <v>24</v>
      </c>
      <c r="J30" s="6" t="s">
        <v>27</v>
      </c>
      <c r="K30" s="6">
        <v>100</v>
      </c>
      <c r="L30" s="6"/>
      <c r="M30" s="6">
        <v>70</v>
      </c>
      <c r="N30" s="6">
        <v>10</v>
      </c>
      <c r="O30" s="6">
        <v>0</v>
      </c>
      <c r="P30" s="6"/>
      <c r="Q30" s="6"/>
      <c r="R30" s="6"/>
      <c r="S30" s="6"/>
      <c r="T30" s="6"/>
    </row>
    <row r="31" spans="1:20" x14ac:dyDescent="0.25">
      <c r="A31">
        <v>1999</v>
      </c>
      <c r="B31" s="6" t="s">
        <v>20</v>
      </c>
      <c r="C31" s="6">
        <v>30</v>
      </c>
      <c r="D31" s="6" t="s">
        <v>32</v>
      </c>
      <c r="E31" s="6"/>
      <c r="F31" s="6"/>
      <c r="G31" s="6"/>
      <c r="H31" s="6"/>
      <c r="I31" s="6" t="s">
        <v>24</v>
      </c>
      <c r="J31" s="6" t="s">
        <v>26</v>
      </c>
      <c r="K31" s="6">
        <v>120</v>
      </c>
      <c r="L31" s="6"/>
      <c r="M31" s="6">
        <v>60</v>
      </c>
      <c r="N31" s="6">
        <v>25</v>
      </c>
      <c r="O31" s="6">
        <v>0</v>
      </c>
      <c r="P31" s="6"/>
      <c r="Q31" s="6"/>
      <c r="R31" s="6"/>
      <c r="S31" s="6"/>
      <c r="T31" s="6"/>
    </row>
    <row r="32" spans="1:20" x14ac:dyDescent="0.25">
      <c r="A32">
        <v>1999</v>
      </c>
      <c r="B32" s="6" t="s">
        <v>20</v>
      </c>
      <c r="C32" s="6">
        <v>31</v>
      </c>
      <c r="D32" s="6" t="s">
        <v>32</v>
      </c>
      <c r="E32" s="6"/>
      <c r="F32" s="6">
        <v>9</v>
      </c>
      <c r="G32" s="6"/>
      <c r="H32" s="6"/>
      <c r="I32" s="6" t="s">
        <v>24</v>
      </c>
      <c r="J32" s="6" t="s">
        <v>28</v>
      </c>
      <c r="K32" s="6">
        <v>80</v>
      </c>
      <c r="L32" s="6"/>
      <c r="M32" s="6">
        <v>60</v>
      </c>
      <c r="N32" s="6">
        <v>10</v>
      </c>
      <c r="O32" s="6">
        <v>0</v>
      </c>
      <c r="P32" s="6"/>
      <c r="Q32" s="6"/>
      <c r="R32" s="6"/>
      <c r="S32" s="6"/>
      <c r="T32" s="6"/>
    </row>
    <row r="33" spans="1:20" x14ac:dyDescent="0.25">
      <c r="A33">
        <v>1999</v>
      </c>
      <c r="B33" s="6" t="s">
        <v>20</v>
      </c>
      <c r="C33" s="6">
        <v>32</v>
      </c>
      <c r="D33" s="6" t="s">
        <v>34</v>
      </c>
      <c r="E33" s="6">
        <v>5</v>
      </c>
      <c r="F33" s="6">
        <v>9.8000000000000007</v>
      </c>
      <c r="G33" s="6">
        <v>140</v>
      </c>
      <c r="H33" s="6">
        <v>0</v>
      </c>
      <c r="I33" s="6">
        <v>140</v>
      </c>
      <c r="J33" s="6" t="s">
        <v>35</v>
      </c>
      <c r="K33" s="6">
        <v>30</v>
      </c>
      <c r="L33" s="6"/>
      <c r="M33" s="6">
        <v>15</v>
      </c>
      <c r="N33" s="6">
        <v>0</v>
      </c>
      <c r="O33" s="6">
        <v>0</v>
      </c>
      <c r="P33" s="6"/>
      <c r="Q33" s="6"/>
      <c r="R33" s="6"/>
      <c r="S33" s="6"/>
      <c r="T33" s="6"/>
    </row>
    <row r="34" spans="1:20" x14ac:dyDescent="0.25">
      <c r="A34">
        <v>1999</v>
      </c>
      <c r="B34" s="6" t="s">
        <v>20</v>
      </c>
      <c r="C34" s="6">
        <v>33</v>
      </c>
      <c r="D34" s="6" t="s">
        <v>34</v>
      </c>
      <c r="E34" s="6"/>
      <c r="F34" s="6"/>
      <c r="G34" s="6"/>
      <c r="H34" s="6"/>
      <c r="I34" s="6" t="s">
        <v>24</v>
      </c>
      <c r="J34" s="6" t="s">
        <v>36</v>
      </c>
      <c r="K34" s="6">
        <v>10</v>
      </c>
      <c r="L34" s="6"/>
      <c r="M34" s="6">
        <v>5</v>
      </c>
      <c r="N34" s="6">
        <v>0</v>
      </c>
      <c r="O34" s="6">
        <v>0</v>
      </c>
      <c r="P34" s="6"/>
      <c r="Q34" s="6"/>
      <c r="R34" s="6"/>
      <c r="S34" s="6"/>
      <c r="T34" s="6"/>
    </row>
    <row r="35" spans="1:20" x14ac:dyDescent="0.25">
      <c r="A35">
        <v>1999</v>
      </c>
      <c r="B35" s="6" t="s">
        <v>20</v>
      </c>
      <c r="C35" s="6">
        <v>34</v>
      </c>
      <c r="D35" s="6" t="s">
        <v>34</v>
      </c>
      <c r="E35" s="6"/>
      <c r="F35" s="6"/>
      <c r="G35" s="6"/>
      <c r="H35" s="6"/>
      <c r="I35" s="6" t="s">
        <v>24</v>
      </c>
      <c r="J35" s="6" t="s">
        <v>36</v>
      </c>
      <c r="K35" s="6">
        <v>10</v>
      </c>
      <c r="L35" s="6"/>
      <c r="M35" s="6">
        <v>5</v>
      </c>
      <c r="N35" s="6">
        <v>0</v>
      </c>
      <c r="O35" s="6">
        <v>0</v>
      </c>
      <c r="P35" s="6"/>
      <c r="Q35" s="6"/>
      <c r="R35" s="6"/>
      <c r="S35" s="6"/>
      <c r="T35" s="6"/>
    </row>
    <row r="36" spans="1:20" x14ac:dyDescent="0.25">
      <c r="A36">
        <v>1999</v>
      </c>
      <c r="B36" s="6" t="s">
        <v>20</v>
      </c>
      <c r="C36" s="6">
        <v>35</v>
      </c>
      <c r="D36" s="6" t="s">
        <v>34</v>
      </c>
      <c r="E36" s="6"/>
      <c r="F36" s="6"/>
      <c r="G36" s="6"/>
      <c r="H36" s="6"/>
      <c r="I36" s="6" t="s">
        <v>24</v>
      </c>
      <c r="J36" s="6" t="s">
        <v>26</v>
      </c>
      <c r="K36" s="6">
        <v>90</v>
      </c>
      <c r="L36" s="6"/>
      <c r="M36" s="6">
        <v>60</v>
      </c>
      <c r="N36" s="6">
        <v>15</v>
      </c>
      <c r="O36" s="6">
        <v>0</v>
      </c>
      <c r="P36" s="6"/>
      <c r="Q36" s="6"/>
      <c r="R36" s="6"/>
      <c r="S36" s="6"/>
      <c r="T36" s="6"/>
    </row>
    <row r="37" spans="1:20" x14ac:dyDescent="0.25">
      <c r="A37">
        <v>1999</v>
      </c>
      <c r="B37" s="6" t="s">
        <v>20</v>
      </c>
      <c r="C37" s="6">
        <v>36</v>
      </c>
      <c r="D37" s="6" t="s">
        <v>34</v>
      </c>
      <c r="E37" s="6"/>
      <c r="F37" s="6"/>
      <c r="G37" s="6"/>
      <c r="H37" s="6"/>
      <c r="I37" s="6" t="s">
        <v>24</v>
      </c>
      <c r="J37" s="6" t="s">
        <v>22</v>
      </c>
      <c r="K37" s="6">
        <v>80</v>
      </c>
      <c r="L37" s="6"/>
      <c r="M37" s="6">
        <v>20</v>
      </c>
      <c r="N37" s="6">
        <v>50</v>
      </c>
      <c r="O37" s="6">
        <v>0</v>
      </c>
      <c r="P37" s="6"/>
      <c r="Q37" s="6"/>
      <c r="R37" s="6"/>
      <c r="S37" s="6"/>
      <c r="T37" s="6"/>
    </row>
    <row r="38" spans="1:20" x14ac:dyDescent="0.25">
      <c r="A38">
        <v>1999</v>
      </c>
      <c r="B38" s="6" t="s">
        <v>20</v>
      </c>
      <c r="C38" s="6">
        <v>37</v>
      </c>
      <c r="D38" s="6" t="s">
        <v>34</v>
      </c>
      <c r="E38" s="6"/>
      <c r="F38" s="6"/>
      <c r="G38" s="6"/>
      <c r="H38" s="6"/>
      <c r="I38" s="6" t="s">
        <v>24</v>
      </c>
      <c r="J38" s="6" t="s">
        <v>28</v>
      </c>
      <c r="K38" s="6">
        <v>35</v>
      </c>
      <c r="L38" s="6"/>
      <c r="M38" s="6">
        <v>60</v>
      </c>
      <c r="N38" s="6">
        <v>40</v>
      </c>
      <c r="O38" s="6">
        <v>0</v>
      </c>
      <c r="P38" s="6"/>
      <c r="Q38" s="6"/>
      <c r="R38" s="6"/>
      <c r="S38" s="6"/>
      <c r="T38" s="6"/>
    </row>
    <row r="39" spans="1:20" x14ac:dyDescent="0.25">
      <c r="A39">
        <v>1999</v>
      </c>
      <c r="B39" s="6" t="s">
        <v>20</v>
      </c>
      <c r="C39" s="6">
        <v>38</v>
      </c>
      <c r="D39" s="6" t="s">
        <v>34</v>
      </c>
      <c r="E39" s="6"/>
      <c r="F39" s="6"/>
      <c r="G39" s="6"/>
      <c r="H39" s="6"/>
      <c r="I39" s="6" t="s">
        <v>24</v>
      </c>
      <c r="J39" s="6" t="s">
        <v>37</v>
      </c>
      <c r="K39" s="6">
        <v>30</v>
      </c>
      <c r="L39" s="6"/>
      <c r="M39" s="6">
        <v>35</v>
      </c>
      <c r="N39" s="6">
        <v>20</v>
      </c>
      <c r="O39" s="6">
        <v>0</v>
      </c>
      <c r="P39" s="6"/>
      <c r="Q39" s="6"/>
      <c r="R39" s="6"/>
      <c r="S39" s="6"/>
      <c r="T39" s="6"/>
    </row>
    <row r="40" spans="1:20" x14ac:dyDescent="0.25">
      <c r="A40">
        <v>1999</v>
      </c>
      <c r="B40" s="6" t="s">
        <v>20</v>
      </c>
      <c r="C40" s="6">
        <v>39</v>
      </c>
      <c r="D40" s="6" t="s">
        <v>34</v>
      </c>
      <c r="E40" s="6"/>
      <c r="F40" s="6"/>
      <c r="G40" s="6"/>
      <c r="H40" s="6"/>
      <c r="I40" s="6" t="s">
        <v>24</v>
      </c>
      <c r="J40" s="6" t="s">
        <v>22</v>
      </c>
      <c r="K40" s="6">
        <v>25</v>
      </c>
      <c r="L40" s="6"/>
      <c r="M40" s="6">
        <v>10</v>
      </c>
      <c r="N40" s="6">
        <v>10</v>
      </c>
      <c r="O40" s="6">
        <v>0</v>
      </c>
      <c r="P40" s="6"/>
      <c r="Q40" s="6"/>
      <c r="R40" s="6"/>
      <c r="S40" s="6"/>
      <c r="T40" s="6"/>
    </row>
    <row r="41" spans="1:20" x14ac:dyDescent="0.25">
      <c r="A41">
        <v>1999</v>
      </c>
      <c r="B41" s="6" t="s">
        <v>20</v>
      </c>
      <c r="C41" s="6">
        <v>40</v>
      </c>
      <c r="D41" s="6" t="s">
        <v>34</v>
      </c>
      <c r="E41" s="6"/>
      <c r="F41" s="6"/>
      <c r="G41" s="6"/>
      <c r="H41" s="6"/>
      <c r="I41" s="6" t="s">
        <v>24</v>
      </c>
      <c r="J41" s="6" t="s">
        <v>22</v>
      </c>
      <c r="K41" s="6">
        <v>15</v>
      </c>
      <c r="L41" s="6"/>
      <c r="M41" s="6">
        <v>15</v>
      </c>
      <c r="N41" s="6">
        <v>10</v>
      </c>
      <c r="O41" s="6">
        <v>0</v>
      </c>
      <c r="P41" s="6"/>
      <c r="Q41" s="6"/>
      <c r="R41" s="6"/>
      <c r="S41" s="6"/>
      <c r="T41" s="6"/>
    </row>
    <row r="42" spans="1:20" x14ac:dyDescent="0.25">
      <c r="A42">
        <v>1999</v>
      </c>
      <c r="B42" s="6" t="s">
        <v>20</v>
      </c>
      <c r="C42" s="6">
        <v>41</v>
      </c>
      <c r="D42" s="6" t="s">
        <v>34</v>
      </c>
      <c r="E42" s="6"/>
      <c r="F42" s="6"/>
      <c r="G42" s="6"/>
      <c r="H42" s="6"/>
      <c r="I42" s="6" t="s">
        <v>24</v>
      </c>
      <c r="J42" s="6" t="s">
        <v>22</v>
      </c>
      <c r="K42" s="6">
        <v>40</v>
      </c>
      <c r="L42" s="6"/>
      <c r="M42" s="6">
        <v>20</v>
      </c>
      <c r="N42" s="6">
        <v>25</v>
      </c>
      <c r="O42" s="6">
        <v>0</v>
      </c>
      <c r="P42" s="6"/>
      <c r="Q42" s="6"/>
      <c r="R42" s="6"/>
      <c r="S42" s="6"/>
      <c r="T42" s="6"/>
    </row>
    <row r="43" spans="1:20" x14ac:dyDescent="0.25">
      <c r="A43">
        <v>1999</v>
      </c>
      <c r="B43" s="6" t="s">
        <v>20</v>
      </c>
      <c r="C43" s="6">
        <v>42</v>
      </c>
      <c r="D43" s="6" t="s">
        <v>34</v>
      </c>
      <c r="E43" s="6"/>
      <c r="F43" s="6"/>
      <c r="G43" s="6"/>
      <c r="H43" s="6"/>
      <c r="I43" s="6" t="s">
        <v>24</v>
      </c>
      <c r="J43" s="6" t="s">
        <v>22</v>
      </c>
      <c r="K43" s="6">
        <v>20</v>
      </c>
      <c r="L43" s="6"/>
      <c r="M43" s="6">
        <v>20</v>
      </c>
      <c r="N43" s="6">
        <v>10</v>
      </c>
      <c r="O43" s="6">
        <v>0</v>
      </c>
      <c r="P43" s="6"/>
      <c r="Q43" s="6"/>
      <c r="R43" s="6"/>
      <c r="S43" s="6"/>
      <c r="T43" s="6"/>
    </row>
    <row r="44" spans="1:20" x14ac:dyDescent="0.25">
      <c r="A44">
        <v>1999</v>
      </c>
      <c r="B44" s="6" t="s">
        <v>20</v>
      </c>
      <c r="C44" s="6">
        <v>43</v>
      </c>
      <c r="D44" s="6" t="s">
        <v>34</v>
      </c>
      <c r="E44" s="6"/>
      <c r="F44" s="6"/>
      <c r="G44" s="6"/>
      <c r="H44" s="6"/>
      <c r="I44" s="6" t="s">
        <v>24</v>
      </c>
      <c r="J44" s="6" t="s">
        <v>25</v>
      </c>
      <c r="K44" s="6">
        <v>30</v>
      </c>
      <c r="L44" s="6"/>
      <c r="M44" s="6">
        <v>10</v>
      </c>
      <c r="N44" s="6">
        <v>40</v>
      </c>
      <c r="O44" s="6">
        <v>0</v>
      </c>
      <c r="P44" s="6"/>
      <c r="Q44" s="6"/>
      <c r="R44" s="6"/>
      <c r="S44" s="6"/>
      <c r="T44" s="6"/>
    </row>
    <row r="45" spans="1:20" x14ac:dyDescent="0.25">
      <c r="A45">
        <v>1999</v>
      </c>
      <c r="B45" s="6" t="s">
        <v>20</v>
      </c>
      <c r="C45" s="6">
        <v>44</v>
      </c>
      <c r="D45" s="6" t="s">
        <v>34</v>
      </c>
      <c r="E45" s="6">
        <v>6</v>
      </c>
      <c r="F45" s="6">
        <v>9</v>
      </c>
      <c r="G45" s="6">
        <v>260</v>
      </c>
      <c r="H45" s="6">
        <v>0</v>
      </c>
      <c r="I45" s="6">
        <v>260</v>
      </c>
      <c r="J45" s="6" t="s">
        <v>28</v>
      </c>
      <c r="K45" s="6">
        <v>50</v>
      </c>
      <c r="L45" s="6"/>
      <c r="M45" s="6">
        <v>30</v>
      </c>
      <c r="N45" s="6">
        <v>50</v>
      </c>
      <c r="O45" s="6">
        <v>0</v>
      </c>
      <c r="P45" s="6"/>
      <c r="Q45" s="6"/>
      <c r="R45" s="6"/>
      <c r="S45" s="6"/>
      <c r="T45" s="6"/>
    </row>
    <row r="46" spans="1:20" x14ac:dyDescent="0.25">
      <c r="A46">
        <v>1999</v>
      </c>
      <c r="B46" s="6" t="s">
        <v>20</v>
      </c>
      <c r="C46" s="6">
        <v>45</v>
      </c>
      <c r="D46" s="6" t="s">
        <v>34</v>
      </c>
      <c r="E46" s="6"/>
      <c r="F46" s="6"/>
      <c r="G46" s="6"/>
      <c r="H46" s="6"/>
      <c r="I46" s="6" t="s">
        <v>24</v>
      </c>
      <c r="J46" s="6" t="s">
        <v>22</v>
      </c>
      <c r="K46" s="6">
        <v>30</v>
      </c>
      <c r="L46" s="6"/>
      <c r="M46" s="6">
        <v>5</v>
      </c>
      <c r="N46" s="6">
        <v>20</v>
      </c>
      <c r="O46" s="6">
        <v>0</v>
      </c>
      <c r="P46" s="6"/>
      <c r="Q46" s="6"/>
      <c r="R46" s="6"/>
      <c r="S46" s="6"/>
      <c r="T46" s="6"/>
    </row>
    <row r="47" spans="1:20" x14ac:dyDescent="0.25">
      <c r="A47">
        <v>1999</v>
      </c>
      <c r="B47" s="6" t="s">
        <v>20</v>
      </c>
      <c r="C47" s="6">
        <v>46</v>
      </c>
      <c r="D47" s="6" t="s">
        <v>34</v>
      </c>
      <c r="E47" s="6"/>
      <c r="F47" s="6"/>
      <c r="G47" s="6"/>
      <c r="H47" s="6"/>
      <c r="I47" s="6" t="s">
        <v>24</v>
      </c>
      <c r="J47" s="6" t="s">
        <v>22</v>
      </c>
      <c r="K47" s="6">
        <v>25</v>
      </c>
      <c r="L47" s="6"/>
      <c r="M47" s="6">
        <v>10</v>
      </c>
      <c r="N47" s="6">
        <v>5</v>
      </c>
      <c r="O47" s="6">
        <v>0</v>
      </c>
      <c r="P47" s="6"/>
      <c r="Q47" s="6"/>
      <c r="R47" s="6"/>
      <c r="S47" s="6"/>
      <c r="T47" s="6"/>
    </row>
    <row r="48" spans="1:20" x14ac:dyDescent="0.25">
      <c r="A48">
        <v>1999</v>
      </c>
      <c r="B48" s="6" t="s">
        <v>20</v>
      </c>
      <c r="C48" s="6">
        <v>47</v>
      </c>
      <c r="D48" s="6" t="s">
        <v>34</v>
      </c>
      <c r="E48" s="6"/>
      <c r="F48" s="6"/>
      <c r="G48" s="6"/>
      <c r="H48" s="6"/>
      <c r="I48" s="6" t="s">
        <v>24</v>
      </c>
      <c r="J48" s="6" t="s">
        <v>37</v>
      </c>
      <c r="K48" s="6">
        <v>30</v>
      </c>
      <c r="L48" s="6"/>
      <c r="M48" s="6">
        <v>20</v>
      </c>
      <c r="N48" s="6">
        <v>10</v>
      </c>
      <c r="O48" s="6">
        <v>0</v>
      </c>
      <c r="P48" s="6"/>
      <c r="Q48" s="6"/>
      <c r="R48" s="6"/>
      <c r="S48" s="6"/>
      <c r="T48" s="6"/>
    </row>
    <row r="49" spans="1:20" x14ac:dyDescent="0.25">
      <c r="A49">
        <v>1999</v>
      </c>
      <c r="B49" s="6" t="s">
        <v>20</v>
      </c>
      <c r="C49" s="6">
        <v>48</v>
      </c>
      <c r="D49" s="6" t="s">
        <v>34</v>
      </c>
      <c r="E49" s="6"/>
      <c r="F49" s="6"/>
      <c r="G49" s="6"/>
      <c r="H49" s="6"/>
      <c r="I49" s="6" t="s">
        <v>24</v>
      </c>
      <c r="J49" s="6" t="s">
        <v>22</v>
      </c>
      <c r="K49" s="6">
        <v>35</v>
      </c>
      <c r="L49" s="6"/>
      <c r="M49" s="6">
        <v>25</v>
      </c>
      <c r="N49" s="6">
        <v>50</v>
      </c>
      <c r="O49" s="6">
        <v>0</v>
      </c>
      <c r="P49" s="6"/>
      <c r="Q49" s="6"/>
      <c r="R49" s="6"/>
      <c r="S49" s="6"/>
      <c r="T49" s="6"/>
    </row>
    <row r="50" spans="1:20" x14ac:dyDescent="0.25">
      <c r="A50">
        <v>1999</v>
      </c>
      <c r="B50" s="6" t="s">
        <v>20</v>
      </c>
      <c r="C50" s="6">
        <v>49</v>
      </c>
      <c r="D50" s="6" t="s">
        <v>34</v>
      </c>
      <c r="E50" s="6"/>
      <c r="F50" s="6"/>
      <c r="G50" s="6"/>
      <c r="H50" s="6"/>
      <c r="I50" s="6" t="s">
        <v>24</v>
      </c>
      <c r="J50" s="6" t="s">
        <v>37</v>
      </c>
      <c r="K50" s="6">
        <v>30</v>
      </c>
      <c r="L50" s="6"/>
      <c r="M50" s="6">
        <v>20</v>
      </c>
      <c r="N50" s="6">
        <v>10</v>
      </c>
      <c r="O50" s="6">
        <v>0</v>
      </c>
      <c r="P50" s="6"/>
      <c r="Q50" s="6"/>
      <c r="R50" s="6"/>
      <c r="S50" s="6"/>
      <c r="T50" s="6"/>
    </row>
    <row r="51" spans="1:20" x14ac:dyDescent="0.25">
      <c r="A51">
        <v>1999</v>
      </c>
      <c r="B51" s="6" t="s">
        <v>20</v>
      </c>
      <c r="C51" s="6">
        <v>50</v>
      </c>
      <c r="D51" s="6" t="s">
        <v>34</v>
      </c>
      <c r="E51" s="6"/>
      <c r="F51" s="6"/>
      <c r="G51" s="6"/>
      <c r="H51" s="6"/>
      <c r="I51" s="6" t="s">
        <v>24</v>
      </c>
      <c r="J51" s="6" t="s">
        <v>22</v>
      </c>
      <c r="K51" s="6">
        <v>30</v>
      </c>
      <c r="L51" s="6"/>
      <c r="M51" s="6">
        <v>20</v>
      </c>
      <c r="N51" s="6">
        <v>60</v>
      </c>
      <c r="O51" s="6">
        <v>0</v>
      </c>
      <c r="P51" s="6"/>
      <c r="Q51" s="6"/>
      <c r="R51" s="6"/>
      <c r="S51" s="6"/>
      <c r="T51" s="6"/>
    </row>
    <row r="52" spans="1:20" x14ac:dyDescent="0.25">
      <c r="A52">
        <v>1999</v>
      </c>
      <c r="B52" s="6" t="s">
        <v>20</v>
      </c>
      <c r="C52" s="6">
        <v>51</v>
      </c>
      <c r="D52" s="6" t="s">
        <v>34</v>
      </c>
      <c r="E52" s="6"/>
      <c r="F52" s="6"/>
      <c r="G52" s="6"/>
      <c r="H52" s="6"/>
      <c r="I52" s="6" t="s">
        <v>24</v>
      </c>
      <c r="J52" s="6" t="s">
        <v>25</v>
      </c>
      <c r="K52" s="6">
        <v>25</v>
      </c>
      <c r="L52" s="6"/>
      <c r="M52" s="6">
        <v>10</v>
      </c>
      <c r="N52" s="6">
        <v>65</v>
      </c>
      <c r="O52" s="6">
        <v>0</v>
      </c>
      <c r="P52" s="6"/>
      <c r="Q52" s="6"/>
      <c r="R52" s="6"/>
      <c r="S52" s="6"/>
      <c r="T52" s="6"/>
    </row>
    <row r="53" spans="1:20" x14ac:dyDescent="0.25">
      <c r="A53">
        <v>1999</v>
      </c>
      <c r="B53" s="6" t="s">
        <v>20</v>
      </c>
      <c r="C53" s="6">
        <v>52</v>
      </c>
      <c r="D53" s="6" t="s">
        <v>34</v>
      </c>
      <c r="E53" s="6"/>
      <c r="F53" s="6"/>
      <c r="G53" s="6"/>
      <c r="H53" s="6"/>
      <c r="I53" s="6" t="s">
        <v>24</v>
      </c>
      <c r="J53" s="6" t="s">
        <v>37</v>
      </c>
      <c r="K53" s="6">
        <v>20</v>
      </c>
      <c r="L53" s="6"/>
      <c r="M53" s="6">
        <v>15</v>
      </c>
      <c r="N53" s="6">
        <v>5</v>
      </c>
      <c r="O53" s="6">
        <v>0</v>
      </c>
      <c r="P53" s="6"/>
      <c r="Q53" s="6"/>
      <c r="R53" s="6"/>
      <c r="S53" s="6"/>
      <c r="T53" s="6"/>
    </row>
    <row r="54" spans="1:20" x14ac:dyDescent="0.25">
      <c r="A54">
        <v>1999</v>
      </c>
      <c r="B54" s="6" t="s">
        <v>20</v>
      </c>
      <c r="C54" s="6">
        <v>53</v>
      </c>
      <c r="D54" s="6" t="s">
        <v>34</v>
      </c>
      <c r="E54" s="6"/>
      <c r="F54" s="6"/>
      <c r="G54" s="6"/>
      <c r="H54" s="6"/>
      <c r="I54" s="6" t="s">
        <v>24</v>
      </c>
      <c r="J54" s="6" t="s">
        <v>22</v>
      </c>
      <c r="K54" s="6">
        <v>20</v>
      </c>
      <c r="L54" s="6"/>
      <c r="M54" s="6">
        <v>10</v>
      </c>
      <c r="N54" s="6">
        <v>15</v>
      </c>
      <c r="O54" s="6">
        <v>0</v>
      </c>
      <c r="P54" s="6"/>
      <c r="Q54" s="6"/>
      <c r="R54" s="6"/>
      <c r="S54" s="6"/>
      <c r="T54" s="6"/>
    </row>
    <row r="55" spans="1:20" x14ac:dyDescent="0.25">
      <c r="A55">
        <v>1999</v>
      </c>
      <c r="B55" s="6" t="s">
        <v>20</v>
      </c>
      <c r="C55" s="6">
        <v>54</v>
      </c>
      <c r="D55" s="6" t="s">
        <v>34</v>
      </c>
      <c r="E55" s="6"/>
      <c r="F55" s="6"/>
      <c r="G55" s="6"/>
      <c r="H55" s="6"/>
      <c r="I55" s="6" t="s">
        <v>24</v>
      </c>
      <c r="J55" s="6" t="s">
        <v>28</v>
      </c>
      <c r="K55" s="6">
        <v>40</v>
      </c>
      <c r="L55" s="6"/>
      <c r="M55" s="6">
        <v>20</v>
      </c>
      <c r="N55" s="6">
        <v>10</v>
      </c>
      <c r="O55" s="6">
        <v>0</v>
      </c>
      <c r="P55" s="6"/>
      <c r="Q55" s="6"/>
      <c r="R55" s="6"/>
      <c r="S55" s="6"/>
      <c r="T55" s="6"/>
    </row>
    <row r="56" spans="1:20" x14ac:dyDescent="0.25">
      <c r="A56">
        <v>1999</v>
      </c>
      <c r="B56" s="6" t="s">
        <v>20</v>
      </c>
      <c r="C56" s="6">
        <v>55</v>
      </c>
      <c r="D56" s="6" t="s">
        <v>34</v>
      </c>
      <c r="E56" s="6"/>
      <c r="F56" s="6"/>
      <c r="G56" s="6"/>
      <c r="H56" s="6"/>
      <c r="I56" s="6" t="s">
        <v>24</v>
      </c>
      <c r="J56" s="6" t="s">
        <v>26</v>
      </c>
      <c r="K56" s="6">
        <v>210</v>
      </c>
      <c r="L56" s="6"/>
      <c r="M56" s="6">
        <v>170</v>
      </c>
      <c r="N56" s="6">
        <v>10</v>
      </c>
      <c r="O56" s="6">
        <v>0</v>
      </c>
      <c r="P56" s="6"/>
      <c r="Q56" s="6"/>
      <c r="R56" s="6"/>
      <c r="S56" s="6"/>
      <c r="T56" s="6"/>
    </row>
    <row r="57" spans="1:20" x14ac:dyDescent="0.25">
      <c r="A57">
        <v>1999</v>
      </c>
      <c r="B57" s="6" t="s">
        <v>20</v>
      </c>
      <c r="C57" s="6">
        <v>56</v>
      </c>
      <c r="D57" s="6" t="s">
        <v>34</v>
      </c>
      <c r="E57" s="6">
        <v>7</v>
      </c>
      <c r="F57" s="6">
        <v>9.5</v>
      </c>
      <c r="G57" s="6">
        <v>280</v>
      </c>
      <c r="H57" s="6">
        <v>0</v>
      </c>
      <c r="I57" s="6">
        <v>280</v>
      </c>
      <c r="J57" s="6" t="s">
        <v>26</v>
      </c>
      <c r="K57" s="6">
        <v>110</v>
      </c>
      <c r="L57" s="6"/>
      <c r="M57" s="6">
        <v>90</v>
      </c>
      <c r="N57" s="6">
        <v>25</v>
      </c>
      <c r="O57" s="6">
        <v>0</v>
      </c>
      <c r="P57" s="6"/>
      <c r="Q57" s="6"/>
      <c r="R57" s="6"/>
      <c r="S57" s="6"/>
      <c r="T57" s="6"/>
    </row>
    <row r="58" spans="1:20" x14ac:dyDescent="0.25">
      <c r="A58">
        <v>1999</v>
      </c>
      <c r="B58" s="6" t="s">
        <v>20</v>
      </c>
      <c r="C58" s="6">
        <v>57</v>
      </c>
      <c r="D58" s="6" t="s">
        <v>34</v>
      </c>
      <c r="E58" s="6"/>
      <c r="F58" s="6"/>
      <c r="G58" s="6"/>
      <c r="H58" s="6"/>
      <c r="I58" s="6" t="s">
        <v>24</v>
      </c>
      <c r="J58" s="6" t="s">
        <v>26</v>
      </c>
      <c r="K58" s="6">
        <v>220</v>
      </c>
      <c r="L58" s="6"/>
      <c r="M58" s="6">
        <v>180</v>
      </c>
      <c r="N58" s="6">
        <v>35</v>
      </c>
      <c r="O58" s="6">
        <v>0</v>
      </c>
      <c r="P58" s="6"/>
      <c r="Q58" s="6"/>
      <c r="R58" s="6"/>
      <c r="S58" s="6"/>
      <c r="T58" s="6"/>
    </row>
    <row r="59" spans="1:20" x14ac:dyDescent="0.25">
      <c r="A59">
        <v>1999</v>
      </c>
      <c r="B59" s="6" t="s">
        <v>20</v>
      </c>
      <c r="C59" s="6">
        <v>58</v>
      </c>
      <c r="D59" s="6" t="s">
        <v>34</v>
      </c>
      <c r="E59" s="6"/>
      <c r="F59" s="6"/>
      <c r="G59" s="6"/>
      <c r="H59" s="6"/>
      <c r="I59" s="6" t="s">
        <v>24</v>
      </c>
      <c r="J59" s="6" t="s">
        <v>22</v>
      </c>
      <c r="K59" s="6">
        <v>30</v>
      </c>
      <c r="L59" s="6"/>
      <c r="M59" s="6">
        <v>10</v>
      </c>
      <c r="N59" s="6">
        <v>20</v>
      </c>
      <c r="O59" s="6">
        <v>0</v>
      </c>
      <c r="P59" s="6"/>
      <c r="Q59" s="6"/>
      <c r="R59" s="6"/>
      <c r="S59" s="6"/>
      <c r="T59" s="6"/>
    </row>
    <row r="60" spans="1:20" x14ac:dyDescent="0.25">
      <c r="A60">
        <v>1999</v>
      </c>
      <c r="B60" s="6" t="s">
        <v>20</v>
      </c>
      <c r="C60" s="6">
        <v>59</v>
      </c>
      <c r="D60" s="6" t="s">
        <v>34</v>
      </c>
      <c r="E60" s="6"/>
      <c r="F60" s="6"/>
      <c r="G60" s="6"/>
      <c r="H60" s="6"/>
      <c r="I60" s="6" t="s">
        <v>24</v>
      </c>
      <c r="J60" s="6" t="s">
        <v>28</v>
      </c>
      <c r="K60" s="6">
        <v>15</v>
      </c>
      <c r="L60" s="6"/>
      <c r="M60" s="6">
        <v>10</v>
      </c>
      <c r="N60" s="6">
        <v>30</v>
      </c>
      <c r="O60" s="6">
        <v>5</v>
      </c>
      <c r="P60" s="6"/>
      <c r="Q60" s="6"/>
      <c r="R60" s="6"/>
      <c r="S60" s="6"/>
      <c r="T60" s="6"/>
    </row>
    <row r="61" spans="1:20" x14ac:dyDescent="0.25">
      <c r="A61">
        <v>1999</v>
      </c>
      <c r="B61" s="6" t="s">
        <v>20</v>
      </c>
      <c r="C61" s="6">
        <v>60</v>
      </c>
      <c r="D61" s="6" t="s">
        <v>34</v>
      </c>
      <c r="E61" s="6"/>
      <c r="F61" s="6"/>
      <c r="G61" s="6"/>
      <c r="H61" s="6"/>
      <c r="I61" s="6" t="s">
        <v>24</v>
      </c>
      <c r="J61" s="6" t="s">
        <v>28</v>
      </c>
      <c r="K61" s="6">
        <v>50</v>
      </c>
      <c r="L61" s="6"/>
      <c r="M61" s="6">
        <v>60</v>
      </c>
      <c r="N61" s="6">
        <v>55</v>
      </c>
      <c r="O61" s="6">
        <v>0</v>
      </c>
      <c r="P61" s="6"/>
      <c r="Q61" s="6"/>
      <c r="R61" s="6"/>
      <c r="S61" s="6"/>
      <c r="T61" s="6"/>
    </row>
    <row r="62" spans="1:20" x14ac:dyDescent="0.25">
      <c r="A62">
        <v>1999</v>
      </c>
      <c r="B62" s="6" t="s">
        <v>20</v>
      </c>
      <c r="C62" s="6">
        <v>61</v>
      </c>
      <c r="D62" s="6" t="s">
        <v>34</v>
      </c>
      <c r="E62" s="6"/>
      <c r="F62" s="6"/>
      <c r="G62" s="6"/>
      <c r="H62" s="6"/>
      <c r="I62" s="6" t="s">
        <v>24</v>
      </c>
      <c r="J62" s="6" t="s">
        <v>22</v>
      </c>
      <c r="K62" s="6">
        <v>15</v>
      </c>
      <c r="L62" s="6"/>
      <c r="M62" s="6">
        <v>10</v>
      </c>
      <c r="N62" s="6">
        <v>20</v>
      </c>
      <c r="O62" s="6">
        <v>0</v>
      </c>
      <c r="P62" s="6"/>
      <c r="Q62" s="6"/>
      <c r="R62" s="6"/>
      <c r="S62" s="6"/>
      <c r="T62" s="6"/>
    </row>
    <row r="63" spans="1:20" x14ac:dyDescent="0.25">
      <c r="A63">
        <v>1999</v>
      </c>
      <c r="B63" s="6" t="s">
        <v>20</v>
      </c>
      <c r="C63" s="6">
        <v>62</v>
      </c>
      <c r="D63" s="6" t="s">
        <v>34</v>
      </c>
      <c r="E63" s="6"/>
      <c r="F63" s="6"/>
      <c r="G63" s="6"/>
      <c r="H63" s="6"/>
      <c r="I63" s="6" t="s">
        <v>24</v>
      </c>
      <c r="J63" s="6" t="s">
        <v>28</v>
      </c>
      <c r="K63" s="6">
        <v>10</v>
      </c>
      <c r="L63" s="6"/>
      <c r="M63" s="6">
        <v>5</v>
      </c>
      <c r="N63" s="6">
        <v>20</v>
      </c>
      <c r="O63" s="6">
        <v>0</v>
      </c>
      <c r="P63" s="6"/>
      <c r="Q63" s="6"/>
      <c r="R63" s="6"/>
      <c r="S63" s="6"/>
      <c r="T63" s="6"/>
    </row>
    <row r="64" spans="1:20" x14ac:dyDescent="0.25">
      <c r="A64">
        <v>1999</v>
      </c>
      <c r="B64" s="6" t="s">
        <v>20</v>
      </c>
      <c r="C64" s="6">
        <v>63</v>
      </c>
      <c r="D64" s="6" t="s">
        <v>34</v>
      </c>
      <c r="E64" s="6"/>
      <c r="F64" s="6"/>
      <c r="G64" s="6"/>
      <c r="H64" s="6"/>
      <c r="I64" s="6" t="s">
        <v>24</v>
      </c>
      <c r="J64" s="6" t="s">
        <v>22</v>
      </c>
      <c r="K64" s="6">
        <v>25</v>
      </c>
      <c r="L64" s="6"/>
      <c r="M64" s="6">
        <v>10</v>
      </c>
      <c r="N64" s="6">
        <v>70</v>
      </c>
      <c r="O64" s="6">
        <v>0</v>
      </c>
      <c r="P64" s="6"/>
      <c r="Q64" s="6"/>
      <c r="R64" s="6"/>
      <c r="S64" s="6"/>
      <c r="T64" s="6"/>
    </row>
    <row r="65" spans="1:20" x14ac:dyDescent="0.25">
      <c r="A65">
        <v>1999</v>
      </c>
      <c r="B65" s="6" t="s">
        <v>20</v>
      </c>
      <c r="C65" s="6">
        <v>64</v>
      </c>
      <c r="D65" s="6" t="s">
        <v>38</v>
      </c>
      <c r="E65" s="6">
        <v>8</v>
      </c>
      <c r="F65" s="6">
        <v>8</v>
      </c>
      <c r="G65" s="6">
        <v>450</v>
      </c>
      <c r="H65" s="6">
        <v>0</v>
      </c>
      <c r="I65" s="6">
        <v>450</v>
      </c>
      <c r="J65" s="6" t="s">
        <v>26</v>
      </c>
      <c r="K65" s="6">
        <v>60</v>
      </c>
      <c r="L65" s="6"/>
      <c r="M65" s="6">
        <v>70</v>
      </c>
      <c r="N65" s="6">
        <v>70</v>
      </c>
      <c r="O65" s="6">
        <v>0</v>
      </c>
      <c r="P65" s="6"/>
      <c r="Q65" s="6"/>
      <c r="R65" s="6"/>
      <c r="S65" s="6"/>
      <c r="T65" s="6"/>
    </row>
    <row r="66" spans="1:20" x14ac:dyDescent="0.25">
      <c r="A66">
        <v>1999</v>
      </c>
      <c r="B66" s="6" t="s">
        <v>20</v>
      </c>
      <c r="C66" s="6">
        <v>65</v>
      </c>
      <c r="D66" s="6" t="s">
        <v>38</v>
      </c>
      <c r="E66" s="6"/>
      <c r="F66" s="6"/>
      <c r="G66" s="6"/>
      <c r="H66" s="6"/>
      <c r="I66" s="6" t="s">
        <v>24</v>
      </c>
      <c r="J66" s="6" t="s">
        <v>26</v>
      </c>
      <c r="K66" s="6">
        <v>200</v>
      </c>
      <c r="L66" s="6"/>
      <c r="M66" s="6">
        <v>250</v>
      </c>
      <c r="N66" s="6">
        <v>50</v>
      </c>
      <c r="O66" s="6">
        <v>0</v>
      </c>
      <c r="P66" s="6"/>
      <c r="Q66" s="6"/>
      <c r="R66" s="6"/>
      <c r="S66" s="6"/>
      <c r="T66" s="6"/>
    </row>
    <row r="67" spans="1:20" x14ac:dyDescent="0.25">
      <c r="A67">
        <v>1999</v>
      </c>
      <c r="B67" s="6" t="s">
        <v>20</v>
      </c>
      <c r="C67" s="6">
        <v>66</v>
      </c>
      <c r="D67" s="6" t="s">
        <v>38</v>
      </c>
      <c r="E67" s="6"/>
      <c r="F67" s="6"/>
      <c r="G67" s="6"/>
      <c r="H67" s="6"/>
      <c r="I67" s="6" t="s">
        <v>24</v>
      </c>
      <c r="J67" s="6" t="s">
        <v>26</v>
      </c>
      <c r="K67" s="6">
        <v>400</v>
      </c>
      <c r="L67" s="6"/>
      <c r="M67" s="6">
        <v>150</v>
      </c>
      <c r="N67" s="6">
        <v>40</v>
      </c>
      <c r="O67" s="6">
        <v>0</v>
      </c>
      <c r="P67" s="6"/>
      <c r="Q67" s="6"/>
      <c r="R67" s="6"/>
      <c r="S67" s="6"/>
      <c r="T67" s="6"/>
    </row>
    <row r="68" spans="1:20" x14ac:dyDescent="0.25">
      <c r="A68">
        <v>1999</v>
      </c>
      <c r="B68" s="6" t="s">
        <v>20</v>
      </c>
      <c r="C68" s="6">
        <v>67</v>
      </c>
      <c r="D68" s="6" t="s">
        <v>38</v>
      </c>
      <c r="E68" s="6"/>
      <c r="F68" s="6"/>
      <c r="G68" s="6"/>
      <c r="H68" s="6"/>
      <c r="I68" s="6" t="s">
        <v>24</v>
      </c>
      <c r="J68" s="6" t="s">
        <v>28</v>
      </c>
      <c r="K68" s="6">
        <v>120</v>
      </c>
      <c r="L68" s="6"/>
      <c r="M68" s="6">
        <v>70</v>
      </c>
      <c r="N68" s="6">
        <v>30</v>
      </c>
      <c r="O68" s="6">
        <v>0</v>
      </c>
      <c r="P68" s="6"/>
      <c r="Q68" s="6"/>
      <c r="R68" s="6"/>
      <c r="S68" s="6"/>
      <c r="T68" s="6"/>
    </row>
    <row r="69" spans="1:20" x14ac:dyDescent="0.25">
      <c r="A69">
        <v>1999</v>
      </c>
      <c r="B69" s="6" t="s">
        <v>20</v>
      </c>
      <c r="C69" s="6">
        <v>68</v>
      </c>
      <c r="D69" s="6" t="s">
        <v>38</v>
      </c>
      <c r="E69" s="6"/>
      <c r="F69" s="6">
        <v>10</v>
      </c>
      <c r="G69" s="6"/>
      <c r="H69" s="6"/>
      <c r="I69" s="6" t="s">
        <v>24</v>
      </c>
      <c r="J69" s="6" t="s">
        <v>28</v>
      </c>
      <c r="K69" s="6">
        <v>60</v>
      </c>
      <c r="L69" s="6"/>
      <c r="M69" s="6">
        <v>40</v>
      </c>
      <c r="N69" s="6">
        <v>50</v>
      </c>
      <c r="O69" s="6">
        <v>0</v>
      </c>
      <c r="P69" s="6"/>
      <c r="Q69" s="6"/>
      <c r="R69" s="6"/>
      <c r="S69" s="6"/>
      <c r="T69" s="6"/>
    </row>
    <row r="70" spans="1:20" x14ac:dyDescent="0.25">
      <c r="A70">
        <v>1999</v>
      </c>
      <c r="B70" s="6" t="s">
        <v>20</v>
      </c>
      <c r="C70" s="6">
        <v>69</v>
      </c>
      <c r="D70" s="6" t="s">
        <v>38</v>
      </c>
      <c r="E70" s="6">
        <v>9</v>
      </c>
      <c r="F70" s="6">
        <v>8</v>
      </c>
      <c r="G70" s="6">
        <v>370</v>
      </c>
      <c r="H70" s="6">
        <v>0</v>
      </c>
      <c r="I70" s="6">
        <v>370</v>
      </c>
      <c r="J70" s="6" t="s">
        <v>26</v>
      </c>
      <c r="K70" s="6">
        <v>150</v>
      </c>
      <c r="L70" s="6"/>
      <c r="M70" s="6">
        <v>100</v>
      </c>
      <c r="N70" s="6">
        <v>40</v>
      </c>
      <c r="O70" s="6">
        <v>0</v>
      </c>
      <c r="P70" s="6"/>
      <c r="Q70" s="6"/>
      <c r="R70" s="6"/>
      <c r="S70" s="6"/>
      <c r="T70" s="6"/>
    </row>
    <row r="71" spans="1:20" x14ac:dyDescent="0.25">
      <c r="A71">
        <v>1999</v>
      </c>
      <c r="B71" s="6" t="s">
        <v>20</v>
      </c>
      <c r="C71" s="6">
        <v>70</v>
      </c>
      <c r="D71" s="6" t="s">
        <v>38</v>
      </c>
      <c r="E71" s="6"/>
      <c r="F71" s="6"/>
      <c r="G71" s="6"/>
      <c r="H71" s="6"/>
      <c r="I71" s="6" t="s">
        <v>24</v>
      </c>
      <c r="J71" s="6" t="s">
        <v>26</v>
      </c>
      <c r="K71" s="6">
        <v>100</v>
      </c>
      <c r="L71" s="6"/>
      <c r="M71" s="6">
        <v>70</v>
      </c>
      <c r="N71" s="6">
        <v>20</v>
      </c>
      <c r="O71" s="6">
        <v>0</v>
      </c>
      <c r="P71" s="6"/>
      <c r="Q71" s="6"/>
      <c r="R71" s="6"/>
      <c r="S71" s="6"/>
      <c r="T71" s="6"/>
    </row>
    <row r="72" spans="1:20" x14ac:dyDescent="0.25">
      <c r="A72">
        <v>1999</v>
      </c>
      <c r="B72" s="6" t="s">
        <v>20</v>
      </c>
      <c r="C72" s="6">
        <v>71</v>
      </c>
      <c r="D72" s="6" t="s">
        <v>38</v>
      </c>
      <c r="E72" s="6"/>
      <c r="F72" s="6"/>
      <c r="G72" s="6"/>
      <c r="H72" s="6"/>
      <c r="I72" s="6" t="s">
        <v>24</v>
      </c>
      <c r="J72" s="6" t="s">
        <v>39</v>
      </c>
      <c r="K72" s="6">
        <v>20</v>
      </c>
      <c r="L72" s="6"/>
      <c r="M72" s="6">
        <v>5</v>
      </c>
      <c r="N72" s="6">
        <v>0</v>
      </c>
      <c r="O72" s="6">
        <v>0</v>
      </c>
      <c r="P72" s="6"/>
      <c r="Q72" s="6"/>
      <c r="R72" s="6"/>
      <c r="S72" s="6"/>
      <c r="T72" s="6"/>
    </row>
    <row r="73" spans="1:20" x14ac:dyDescent="0.25">
      <c r="A73">
        <v>1999</v>
      </c>
      <c r="B73" s="6" t="s">
        <v>20</v>
      </c>
      <c r="C73" s="6">
        <v>72</v>
      </c>
      <c r="D73" s="6" t="s">
        <v>38</v>
      </c>
      <c r="E73" s="6"/>
      <c r="F73" s="6"/>
      <c r="G73" s="6"/>
      <c r="H73" s="6"/>
      <c r="I73" s="6" t="s">
        <v>24</v>
      </c>
      <c r="J73" s="6" t="s">
        <v>26</v>
      </c>
      <c r="K73" s="6">
        <v>160</v>
      </c>
      <c r="L73" s="6"/>
      <c r="M73" s="6">
        <v>140</v>
      </c>
      <c r="N73" s="6">
        <v>30</v>
      </c>
      <c r="O73" s="6">
        <v>0</v>
      </c>
      <c r="P73" s="6"/>
      <c r="Q73" s="6"/>
      <c r="R73" s="6"/>
      <c r="S73" s="6"/>
      <c r="T73" s="6"/>
    </row>
    <row r="74" spans="1:20" x14ac:dyDescent="0.25">
      <c r="A74">
        <v>1999</v>
      </c>
      <c r="B74" s="6" t="s">
        <v>20</v>
      </c>
      <c r="C74" s="6">
        <v>73</v>
      </c>
      <c r="D74" s="6" t="s">
        <v>38</v>
      </c>
      <c r="E74" s="6"/>
      <c r="F74" s="6"/>
      <c r="G74" s="6"/>
      <c r="H74" s="6"/>
      <c r="I74" s="6" t="s">
        <v>24</v>
      </c>
      <c r="J74" s="6" t="s">
        <v>22</v>
      </c>
      <c r="K74" s="6">
        <v>20</v>
      </c>
      <c r="L74" s="6"/>
      <c r="M74" s="6">
        <v>10</v>
      </c>
      <c r="N74" s="6">
        <v>20</v>
      </c>
      <c r="O74" s="6">
        <v>0</v>
      </c>
      <c r="P74" s="6"/>
      <c r="Q74" s="6"/>
      <c r="R74" s="6"/>
      <c r="S74" s="6"/>
      <c r="T74" s="6"/>
    </row>
    <row r="75" spans="1:20" x14ac:dyDescent="0.25">
      <c r="A75">
        <v>1999</v>
      </c>
      <c r="B75" s="6" t="s">
        <v>20</v>
      </c>
      <c r="C75" s="6">
        <v>74</v>
      </c>
      <c r="D75" s="6" t="s">
        <v>38</v>
      </c>
      <c r="E75" s="6"/>
      <c r="F75" s="6">
        <v>10</v>
      </c>
      <c r="G75" s="6"/>
      <c r="H75" s="6"/>
      <c r="I75" s="6" t="s">
        <v>24</v>
      </c>
      <c r="J75" s="6" t="s">
        <v>26</v>
      </c>
      <c r="K75" s="6">
        <v>90</v>
      </c>
      <c r="L75" s="6"/>
      <c r="M75" s="6">
        <v>60</v>
      </c>
      <c r="N75" s="6">
        <v>75</v>
      </c>
      <c r="O75" s="6">
        <v>0</v>
      </c>
      <c r="P75" s="6"/>
      <c r="Q75" s="6"/>
      <c r="R75" s="6"/>
      <c r="S75" s="6"/>
      <c r="T75" s="6"/>
    </row>
    <row r="76" spans="1:20" x14ac:dyDescent="0.25">
      <c r="A76">
        <v>1999</v>
      </c>
      <c r="B76" s="6" t="s">
        <v>20</v>
      </c>
      <c r="C76" s="6">
        <v>75</v>
      </c>
      <c r="D76" s="6" t="s">
        <v>38</v>
      </c>
      <c r="E76" s="6">
        <v>10</v>
      </c>
      <c r="F76" s="6">
        <v>7</v>
      </c>
      <c r="G76" s="6">
        <v>340</v>
      </c>
      <c r="H76" s="6">
        <v>0</v>
      </c>
      <c r="I76" s="6">
        <v>340</v>
      </c>
      <c r="J76" s="6" t="s">
        <v>26</v>
      </c>
      <c r="K76" s="6">
        <v>100</v>
      </c>
      <c r="L76" s="6"/>
      <c r="M76" s="6">
        <v>80</v>
      </c>
      <c r="N76" s="6">
        <v>50</v>
      </c>
      <c r="O76" s="6">
        <v>0</v>
      </c>
      <c r="P76" s="6"/>
      <c r="Q76" s="6"/>
      <c r="R76" s="6"/>
      <c r="S76" s="6"/>
      <c r="T76" s="6"/>
    </row>
    <row r="77" spans="1:20" x14ac:dyDescent="0.25">
      <c r="A77">
        <v>1999</v>
      </c>
      <c r="B77" s="6" t="s">
        <v>20</v>
      </c>
      <c r="C77" s="6">
        <v>76</v>
      </c>
      <c r="D77" s="6" t="s">
        <v>38</v>
      </c>
      <c r="E77" s="6"/>
      <c r="F77" s="6"/>
      <c r="G77" s="6"/>
      <c r="H77" s="6"/>
      <c r="I77" s="6" t="s">
        <v>24</v>
      </c>
      <c r="J77" s="6" t="s">
        <v>26</v>
      </c>
      <c r="K77" s="6">
        <v>140</v>
      </c>
      <c r="L77" s="6"/>
      <c r="M77" s="6">
        <v>100</v>
      </c>
      <c r="N77" s="6">
        <v>10</v>
      </c>
      <c r="O77" s="6">
        <v>0</v>
      </c>
      <c r="P77" s="6"/>
      <c r="Q77" s="6"/>
      <c r="R77" s="6"/>
      <c r="S77" s="6"/>
      <c r="T77" s="6"/>
    </row>
    <row r="78" spans="1:20" x14ac:dyDescent="0.25">
      <c r="A78">
        <v>1999</v>
      </c>
      <c r="B78" s="6" t="s">
        <v>20</v>
      </c>
      <c r="C78" s="6">
        <v>77</v>
      </c>
      <c r="D78" s="6" t="s">
        <v>38</v>
      </c>
      <c r="E78" s="6"/>
      <c r="F78" s="6"/>
      <c r="G78" s="6"/>
      <c r="H78" s="6"/>
      <c r="I78" s="6" t="s">
        <v>24</v>
      </c>
      <c r="J78" s="6" t="s">
        <v>26</v>
      </c>
      <c r="K78" s="6">
        <v>170</v>
      </c>
      <c r="L78" s="6"/>
      <c r="M78" s="6">
        <v>170</v>
      </c>
      <c r="N78" s="6">
        <v>5</v>
      </c>
      <c r="O78" s="6">
        <v>0</v>
      </c>
      <c r="P78" s="6"/>
      <c r="Q78" s="6"/>
      <c r="R78" s="6"/>
      <c r="S78" s="6"/>
      <c r="T78" s="6"/>
    </row>
    <row r="79" spans="1:20" x14ac:dyDescent="0.25">
      <c r="A79">
        <v>1999</v>
      </c>
      <c r="B79" s="6" t="s">
        <v>20</v>
      </c>
      <c r="C79" s="6">
        <v>78</v>
      </c>
      <c r="D79" s="6" t="s">
        <v>38</v>
      </c>
      <c r="E79" s="6"/>
      <c r="F79" s="6"/>
      <c r="G79" s="6"/>
      <c r="H79" s="6"/>
      <c r="I79" s="6" t="s">
        <v>24</v>
      </c>
      <c r="J79" s="6" t="s">
        <v>22</v>
      </c>
      <c r="K79" s="6">
        <v>25</v>
      </c>
      <c r="L79" s="6"/>
      <c r="M79" s="6">
        <v>25</v>
      </c>
      <c r="N79" s="6">
        <v>5</v>
      </c>
      <c r="O79" s="6">
        <v>0</v>
      </c>
      <c r="P79" s="6"/>
      <c r="Q79" s="6"/>
      <c r="R79" s="6"/>
      <c r="S79" s="6"/>
      <c r="T79" s="6"/>
    </row>
    <row r="80" spans="1:20" x14ac:dyDescent="0.25">
      <c r="A80">
        <v>1999</v>
      </c>
      <c r="B80" s="6" t="s">
        <v>20</v>
      </c>
      <c r="C80" s="6">
        <v>79</v>
      </c>
      <c r="D80" s="6" t="s">
        <v>38</v>
      </c>
      <c r="E80" s="6"/>
      <c r="F80" s="6"/>
      <c r="G80" s="6"/>
      <c r="H80" s="6"/>
      <c r="I80" s="6" t="s">
        <v>24</v>
      </c>
      <c r="J80" s="6" t="s">
        <v>28</v>
      </c>
      <c r="K80" s="6">
        <v>40</v>
      </c>
      <c r="L80" s="6"/>
      <c r="M80" s="6">
        <v>20</v>
      </c>
      <c r="N80" s="6">
        <v>60</v>
      </c>
      <c r="O80" s="6">
        <v>0</v>
      </c>
      <c r="P80" s="6"/>
      <c r="Q80" s="6"/>
      <c r="R80" s="6"/>
      <c r="S80" s="6"/>
      <c r="T80" s="6"/>
    </row>
    <row r="81" spans="1:20" x14ac:dyDescent="0.25">
      <c r="A81">
        <v>1999</v>
      </c>
      <c r="B81" s="6" t="s">
        <v>20</v>
      </c>
      <c r="C81" s="6">
        <v>80</v>
      </c>
      <c r="D81" s="6" t="s">
        <v>38</v>
      </c>
      <c r="E81" s="6"/>
      <c r="F81" s="6"/>
      <c r="G81" s="6"/>
      <c r="H81" s="6"/>
      <c r="I81" s="6" t="s">
        <v>24</v>
      </c>
      <c r="J81" s="6" t="s">
        <v>40</v>
      </c>
      <c r="K81" s="6">
        <v>60</v>
      </c>
      <c r="L81" s="6"/>
      <c r="M81" s="6">
        <v>20</v>
      </c>
      <c r="N81" s="6">
        <v>2</v>
      </c>
      <c r="O81" s="6">
        <v>0</v>
      </c>
      <c r="P81" s="6"/>
      <c r="Q81" s="6"/>
      <c r="R81" s="6"/>
      <c r="S81" s="6"/>
      <c r="T81" s="6"/>
    </row>
    <row r="82" spans="1:20" x14ac:dyDescent="0.25">
      <c r="A82">
        <v>1999</v>
      </c>
      <c r="B82" s="6" t="s">
        <v>20</v>
      </c>
      <c r="C82" s="6">
        <v>81</v>
      </c>
      <c r="D82" s="6" t="s">
        <v>38</v>
      </c>
      <c r="E82" s="6"/>
      <c r="F82" s="6"/>
      <c r="G82" s="6"/>
      <c r="H82" s="6"/>
      <c r="I82" s="6" t="s">
        <v>24</v>
      </c>
      <c r="J82" s="6" t="s">
        <v>22</v>
      </c>
      <c r="K82" s="6">
        <v>20</v>
      </c>
      <c r="L82" s="6"/>
      <c r="M82" s="6">
        <v>20</v>
      </c>
      <c r="N82" s="6">
        <v>10</v>
      </c>
      <c r="O82" s="6">
        <v>0</v>
      </c>
      <c r="P82" s="6"/>
      <c r="Q82" s="6"/>
      <c r="R82" s="6"/>
      <c r="S82" s="6"/>
      <c r="T82" s="6"/>
    </row>
    <row r="83" spans="1:20" x14ac:dyDescent="0.25">
      <c r="A83">
        <v>1999</v>
      </c>
      <c r="B83" s="6" t="s">
        <v>20</v>
      </c>
      <c r="C83" s="6">
        <v>82</v>
      </c>
      <c r="D83" s="6" t="s">
        <v>38</v>
      </c>
      <c r="E83" s="6"/>
      <c r="F83" s="6"/>
      <c r="G83" s="6"/>
      <c r="H83" s="6"/>
      <c r="I83" s="6" t="s">
        <v>24</v>
      </c>
      <c r="J83" s="6" t="s">
        <v>22</v>
      </c>
      <c r="K83" s="6">
        <v>30</v>
      </c>
      <c r="L83" s="6"/>
      <c r="M83" s="6">
        <v>10</v>
      </c>
      <c r="N83" s="6">
        <v>2</v>
      </c>
      <c r="O83" s="6">
        <v>0</v>
      </c>
      <c r="P83" s="6"/>
      <c r="Q83" s="6"/>
      <c r="R83" s="6"/>
      <c r="S83" s="6"/>
      <c r="T83" s="6"/>
    </row>
    <row r="84" spans="1:20" x14ac:dyDescent="0.25">
      <c r="A84">
        <v>1999</v>
      </c>
      <c r="B84" s="6" t="s">
        <v>20</v>
      </c>
      <c r="C84" s="6">
        <v>83</v>
      </c>
      <c r="D84" s="6" t="s">
        <v>38</v>
      </c>
      <c r="E84" s="6"/>
      <c r="F84" s="6"/>
      <c r="G84" s="6"/>
      <c r="H84" s="6"/>
      <c r="I84" s="6" t="s">
        <v>24</v>
      </c>
      <c r="J84" s="6" t="s">
        <v>28</v>
      </c>
      <c r="K84" s="6">
        <v>40</v>
      </c>
      <c r="L84" s="6"/>
      <c r="M84" s="6">
        <v>30</v>
      </c>
      <c r="N84" s="6">
        <v>5</v>
      </c>
      <c r="O84" s="6">
        <v>0</v>
      </c>
      <c r="P84" s="6"/>
      <c r="Q84" s="6"/>
      <c r="R84" s="6"/>
      <c r="S84" s="6"/>
      <c r="T84" s="6"/>
    </row>
    <row r="85" spans="1:20" x14ac:dyDescent="0.25">
      <c r="A85">
        <v>1999</v>
      </c>
      <c r="B85" s="6" t="s">
        <v>20</v>
      </c>
      <c r="C85" s="6">
        <v>84</v>
      </c>
      <c r="D85" s="6" t="s">
        <v>38</v>
      </c>
      <c r="E85" s="6">
        <v>11</v>
      </c>
      <c r="F85" s="6">
        <v>8</v>
      </c>
      <c r="G85" s="6">
        <v>530</v>
      </c>
      <c r="H85" s="6">
        <v>0</v>
      </c>
      <c r="I85" s="6">
        <v>530</v>
      </c>
      <c r="J85" s="6" t="s">
        <v>36</v>
      </c>
      <c r="K85" s="6">
        <v>330</v>
      </c>
      <c r="L85" s="6"/>
      <c r="M85" s="6">
        <v>390</v>
      </c>
      <c r="N85" s="6">
        <v>7</v>
      </c>
      <c r="O85" s="6">
        <v>0</v>
      </c>
      <c r="P85" s="6"/>
      <c r="Q85" s="6"/>
      <c r="R85" s="6"/>
      <c r="S85" s="6"/>
      <c r="T85" s="6"/>
    </row>
    <row r="86" spans="1:20" x14ac:dyDescent="0.25">
      <c r="A86">
        <v>1999</v>
      </c>
      <c r="B86" s="6" t="s">
        <v>20</v>
      </c>
      <c r="C86" s="6">
        <v>85</v>
      </c>
      <c r="D86" s="6" t="s">
        <v>38</v>
      </c>
      <c r="E86" s="6"/>
      <c r="F86" s="6"/>
      <c r="G86" s="6"/>
      <c r="H86" s="6"/>
      <c r="I86" s="6" t="s">
        <v>24</v>
      </c>
      <c r="J86" s="6" t="s">
        <v>28</v>
      </c>
      <c r="K86" s="6">
        <v>230</v>
      </c>
      <c r="L86" s="6"/>
      <c r="M86" s="6">
        <v>100</v>
      </c>
      <c r="N86" s="6">
        <v>85</v>
      </c>
      <c r="O86" s="6">
        <v>0</v>
      </c>
      <c r="P86" s="6"/>
      <c r="Q86" s="6"/>
      <c r="R86" s="6"/>
      <c r="S86" s="6"/>
      <c r="T86" s="6"/>
    </row>
    <row r="87" spans="1:20" x14ac:dyDescent="0.25">
      <c r="A87">
        <v>1999</v>
      </c>
      <c r="B87" s="6" t="s">
        <v>20</v>
      </c>
      <c r="C87" s="6">
        <v>86</v>
      </c>
      <c r="D87" s="6" t="s">
        <v>38</v>
      </c>
      <c r="E87" s="6"/>
      <c r="F87" s="6"/>
      <c r="G87" s="6"/>
      <c r="H87" s="6"/>
      <c r="I87" s="6" t="s">
        <v>24</v>
      </c>
      <c r="J87" s="6" t="s">
        <v>28</v>
      </c>
      <c r="K87" s="6">
        <v>110</v>
      </c>
      <c r="L87" s="6"/>
      <c r="M87" s="6">
        <v>30</v>
      </c>
      <c r="N87" s="6">
        <v>85</v>
      </c>
      <c r="O87" s="6">
        <v>0</v>
      </c>
      <c r="P87" s="6"/>
      <c r="Q87" s="6"/>
      <c r="R87" s="6"/>
      <c r="S87" s="6"/>
      <c r="T87" s="6"/>
    </row>
    <row r="88" spans="1:20" x14ac:dyDescent="0.25">
      <c r="A88">
        <v>1999</v>
      </c>
      <c r="B88" s="6" t="s">
        <v>20</v>
      </c>
      <c r="C88" s="6">
        <v>87</v>
      </c>
      <c r="D88" s="6" t="s">
        <v>38</v>
      </c>
      <c r="E88" s="6"/>
      <c r="F88" s="6"/>
      <c r="G88" s="6"/>
      <c r="H88" s="6"/>
      <c r="I88" s="6" t="s">
        <v>24</v>
      </c>
      <c r="J88" s="6" t="s">
        <v>41</v>
      </c>
      <c r="K88" s="6">
        <v>130</v>
      </c>
      <c r="L88" s="6"/>
      <c r="M88" s="6">
        <v>30</v>
      </c>
      <c r="N88" s="6">
        <v>20</v>
      </c>
      <c r="O88" s="6">
        <v>0</v>
      </c>
      <c r="P88" s="6"/>
      <c r="Q88" s="6"/>
      <c r="R88" s="6"/>
      <c r="S88" s="6"/>
      <c r="T88" s="6"/>
    </row>
    <row r="89" spans="1:20" x14ac:dyDescent="0.25">
      <c r="A89">
        <v>1999</v>
      </c>
      <c r="B89" s="6" t="s">
        <v>20</v>
      </c>
      <c r="C89" s="6">
        <v>88</v>
      </c>
      <c r="D89" s="6" t="s">
        <v>38</v>
      </c>
      <c r="E89" s="6"/>
      <c r="F89" s="6"/>
      <c r="G89" s="6"/>
      <c r="H89" s="6"/>
      <c r="I89" s="6" t="s">
        <v>24</v>
      </c>
      <c r="J89" s="6" t="s">
        <v>26</v>
      </c>
      <c r="K89" s="6">
        <v>30</v>
      </c>
      <c r="L89" s="6"/>
      <c r="M89" s="6">
        <v>10</v>
      </c>
      <c r="N89" s="6">
        <v>5</v>
      </c>
      <c r="O89" s="6">
        <v>0</v>
      </c>
      <c r="P89" s="6"/>
      <c r="Q89" s="6"/>
      <c r="R89" s="6"/>
      <c r="S89" s="6"/>
      <c r="T89" s="6"/>
    </row>
    <row r="90" spans="1:20" x14ac:dyDescent="0.25">
      <c r="A90">
        <v>1999</v>
      </c>
      <c r="B90" s="6" t="s">
        <v>20</v>
      </c>
      <c r="C90" s="6">
        <v>89</v>
      </c>
      <c r="D90" s="6" t="s">
        <v>38</v>
      </c>
      <c r="E90" s="6"/>
      <c r="F90" s="6"/>
      <c r="G90" s="6"/>
      <c r="H90" s="6"/>
      <c r="I90" s="6" t="s">
        <v>24</v>
      </c>
      <c r="J90" s="6" t="s">
        <v>22</v>
      </c>
      <c r="K90" s="6">
        <v>40</v>
      </c>
      <c r="L90" s="6"/>
      <c r="M90" s="6">
        <v>10</v>
      </c>
      <c r="N90" s="6">
        <v>2</v>
      </c>
      <c r="O90" s="6">
        <v>0</v>
      </c>
      <c r="P90" s="6"/>
      <c r="Q90" s="6"/>
      <c r="R90" s="6"/>
      <c r="S90" s="6"/>
      <c r="T90" s="6"/>
    </row>
    <row r="91" spans="1:20" x14ac:dyDescent="0.25">
      <c r="A91">
        <v>1999</v>
      </c>
      <c r="B91" s="6" t="s">
        <v>20</v>
      </c>
      <c r="C91" s="6">
        <v>90</v>
      </c>
      <c r="D91" s="6" t="s">
        <v>38</v>
      </c>
      <c r="E91" s="6"/>
      <c r="F91" s="6">
        <v>8</v>
      </c>
      <c r="G91" s="6"/>
      <c r="H91" s="6"/>
      <c r="I91" s="6" t="s">
        <v>24</v>
      </c>
      <c r="J91" s="6" t="s">
        <v>28</v>
      </c>
      <c r="K91" s="6">
        <v>170</v>
      </c>
      <c r="L91" s="6"/>
      <c r="M91" s="6">
        <v>20</v>
      </c>
      <c r="N91" s="6">
        <v>15</v>
      </c>
      <c r="O91" s="6">
        <v>0</v>
      </c>
      <c r="P91" s="6"/>
      <c r="Q91" s="6"/>
      <c r="R91" s="6"/>
      <c r="S91" s="6"/>
      <c r="T91" s="6"/>
    </row>
    <row r="92" spans="1:20" x14ac:dyDescent="0.25">
      <c r="A92">
        <v>1999</v>
      </c>
      <c r="B92" s="6" t="s">
        <v>42</v>
      </c>
      <c r="C92" s="6">
        <v>1</v>
      </c>
      <c r="D92" s="6" t="s">
        <v>38</v>
      </c>
      <c r="E92" s="6">
        <v>1</v>
      </c>
      <c r="F92" s="6">
        <v>17</v>
      </c>
      <c r="G92" s="6">
        <v>330</v>
      </c>
      <c r="H92" s="6">
        <v>0</v>
      </c>
      <c r="I92" s="6">
        <v>330</v>
      </c>
      <c r="J92" s="6" t="s">
        <v>35</v>
      </c>
      <c r="K92" s="6">
        <v>35</v>
      </c>
      <c r="L92" s="6"/>
      <c r="M92" s="6">
        <v>10</v>
      </c>
      <c r="N92" s="6">
        <v>0</v>
      </c>
      <c r="O92" s="6">
        <v>0</v>
      </c>
      <c r="P92" s="6"/>
      <c r="Q92" s="6"/>
      <c r="R92" s="6"/>
      <c r="S92" s="6"/>
      <c r="T92" s="6"/>
    </row>
    <row r="93" spans="1:20" x14ac:dyDescent="0.25">
      <c r="A93">
        <v>1999</v>
      </c>
      <c r="B93" s="6" t="s">
        <v>42</v>
      </c>
      <c r="C93" s="6">
        <v>2</v>
      </c>
      <c r="D93" s="6" t="s">
        <v>38</v>
      </c>
      <c r="E93" s="6"/>
      <c r="F93" s="6"/>
      <c r="G93" s="6"/>
      <c r="H93" s="6"/>
      <c r="I93" s="6" t="s">
        <v>24</v>
      </c>
      <c r="J93" s="6" t="s">
        <v>22</v>
      </c>
      <c r="K93" s="6">
        <v>30</v>
      </c>
      <c r="L93" s="6"/>
      <c r="M93" s="6">
        <v>15</v>
      </c>
      <c r="N93" s="6">
        <v>30</v>
      </c>
      <c r="O93" s="6">
        <v>0</v>
      </c>
      <c r="P93" s="6"/>
      <c r="Q93" s="6"/>
      <c r="R93" s="6"/>
      <c r="S93" s="6"/>
      <c r="T93" s="6"/>
    </row>
    <row r="94" spans="1:20" x14ac:dyDescent="0.25">
      <c r="A94">
        <v>1999</v>
      </c>
      <c r="B94" s="6" t="s">
        <v>42</v>
      </c>
      <c r="C94" s="6">
        <v>3</v>
      </c>
      <c r="D94" s="6" t="s">
        <v>38</v>
      </c>
      <c r="E94" s="6"/>
      <c r="F94" s="6"/>
      <c r="G94" s="6"/>
      <c r="H94" s="6"/>
      <c r="I94" s="6" t="s">
        <v>24</v>
      </c>
      <c r="J94" s="6" t="s">
        <v>43</v>
      </c>
      <c r="K94" s="6">
        <v>60</v>
      </c>
      <c r="L94" s="6"/>
      <c r="M94" s="6">
        <v>15</v>
      </c>
      <c r="N94" s="6">
        <v>0</v>
      </c>
      <c r="O94" s="6">
        <v>0</v>
      </c>
      <c r="P94" s="6"/>
      <c r="Q94" s="6"/>
      <c r="R94" s="6"/>
      <c r="S94" s="6"/>
      <c r="T94" s="6"/>
    </row>
    <row r="95" spans="1:20" x14ac:dyDescent="0.25">
      <c r="A95">
        <v>1999</v>
      </c>
      <c r="B95" s="6" t="s">
        <v>42</v>
      </c>
      <c r="C95" s="6">
        <v>4</v>
      </c>
      <c r="D95" s="6" t="s">
        <v>38</v>
      </c>
      <c r="E95" s="6"/>
      <c r="F95" s="6"/>
      <c r="G95" s="6"/>
      <c r="H95" s="6"/>
      <c r="I95" s="6" t="s">
        <v>24</v>
      </c>
      <c r="J95" s="6" t="s">
        <v>26</v>
      </c>
      <c r="K95" s="6">
        <v>90</v>
      </c>
      <c r="L95" s="6"/>
      <c r="M95" s="6">
        <v>15</v>
      </c>
      <c r="N95" s="6">
        <v>0</v>
      </c>
      <c r="O95" s="6">
        <v>0</v>
      </c>
      <c r="P95" s="6"/>
      <c r="Q95" s="6"/>
      <c r="R95" s="6"/>
      <c r="S95" s="6"/>
      <c r="T95" s="6"/>
    </row>
    <row r="96" spans="1:20" x14ac:dyDescent="0.25">
      <c r="A96">
        <v>1999</v>
      </c>
      <c r="B96" s="6" t="s">
        <v>42</v>
      </c>
      <c r="C96" s="6">
        <v>5</v>
      </c>
      <c r="D96" s="6" t="s">
        <v>38</v>
      </c>
      <c r="E96" s="6"/>
      <c r="F96" s="6"/>
      <c r="G96" s="6"/>
      <c r="H96" s="6"/>
      <c r="I96" s="6" t="s">
        <v>24</v>
      </c>
      <c r="J96" s="6" t="s">
        <v>25</v>
      </c>
      <c r="K96" s="6">
        <v>70</v>
      </c>
      <c r="L96" s="6"/>
      <c r="M96" s="6">
        <v>30</v>
      </c>
      <c r="N96" s="6">
        <v>20</v>
      </c>
      <c r="O96" s="6">
        <v>0</v>
      </c>
      <c r="P96" s="6"/>
      <c r="Q96" s="6"/>
      <c r="R96" s="6"/>
      <c r="S96" s="6"/>
      <c r="T96" s="6"/>
    </row>
    <row r="97" spans="1:20" x14ac:dyDescent="0.25">
      <c r="A97">
        <v>1999</v>
      </c>
      <c r="B97" s="6" t="s">
        <v>42</v>
      </c>
      <c r="C97" s="6">
        <v>6</v>
      </c>
      <c r="D97" s="6" t="s">
        <v>38</v>
      </c>
      <c r="E97" s="6"/>
      <c r="F97" s="6"/>
      <c r="G97" s="6"/>
      <c r="H97" s="6"/>
      <c r="I97" s="6" t="s">
        <v>24</v>
      </c>
      <c r="J97" s="6" t="s">
        <v>36</v>
      </c>
      <c r="K97" s="6">
        <v>50</v>
      </c>
      <c r="L97" s="6"/>
      <c r="M97" s="6">
        <v>20</v>
      </c>
      <c r="N97" s="6">
        <v>0</v>
      </c>
      <c r="O97" s="6">
        <v>0</v>
      </c>
      <c r="P97" s="6"/>
      <c r="Q97" s="6"/>
      <c r="R97" s="6"/>
      <c r="S97" s="6"/>
      <c r="T97" s="6"/>
    </row>
    <row r="98" spans="1:20" x14ac:dyDescent="0.25">
      <c r="A98">
        <v>1999</v>
      </c>
      <c r="B98" s="6" t="s">
        <v>42</v>
      </c>
      <c r="C98" s="6">
        <v>7</v>
      </c>
      <c r="D98" s="6" t="s">
        <v>38</v>
      </c>
      <c r="E98" s="6"/>
      <c r="F98" s="6"/>
      <c r="G98" s="6"/>
      <c r="H98" s="6"/>
      <c r="I98" s="6" t="s">
        <v>24</v>
      </c>
      <c r="J98" s="6" t="s">
        <v>26</v>
      </c>
      <c r="K98" s="6">
        <v>40</v>
      </c>
      <c r="L98" s="6"/>
      <c r="M98" s="6">
        <v>20</v>
      </c>
      <c r="N98" s="6">
        <v>0</v>
      </c>
      <c r="O98" s="6">
        <v>0</v>
      </c>
      <c r="P98" s="6"/>
      <c r="Q98" s="6"/>
      <c r="R98" s="6"/>
      <c r="S98" s="6"/>
      <c r="T98" s="6"/>
    </row>
    <row r="99" spans="1:20" x14ac:dyDescent="0.25">
      <c r="A99">
        <v>1999</v>
      </c>
      <c r="B99" s="6" t="s">
        <v>42</v>
      </c>
      <c r="C99" s="6">
        <v>8</v>
      </c>
      <c r="D99" s="6" t="s">
        <v>38</v>
      </c>
      <c r="E99" s="6"/>
      <c r="F99" s="6"/>
      <c r="G99" s="6"/>
      <c r="H99" s="6"/>
      <c r="I99" s="6" t="s">
        <v>24</v>
      </c>
      <c r="J99" s="6" t="s">
        <v>44</v>
      </c>
      <c r="K99" s="6">
        <v>35</v>
      </c>
      <c r="L99" s="6"/>
      <c r="M99" s="6">
        <v>15</v>
      </c>
      <c r="N99" s="6">
        <v>2</v>
      </c>
      <c r="O99" s="6">
        <v>0</v>
      </c>
      <c r="P99" s="6"/>
      <c r="Q99" s="6"/>
      <c r="R99" s="6"/>
      <c r="S99" s="6"/>
      <c r="T99" s="6"/>
    </row>
    <row r="100" spans="1:20" x14ac:dyDescent="0.25">
      <c r="A100">
        <v>1999</v>
      </c>
      <c r="B100" s="6" t="s">
        <v>42</v>
      </c>
      <c r="C100" s="6">
        <v>9</v>
      </c>
      <c r="D100" s="6" t="s">
        <v>38</v>
      </c>
      <c r="E100" s="6"/>
      <c r="F100" s="6"/>
      <c r="G100" s="6"/>
      <c r="H100" s="6"/>
      <c r="I100" s="6" t="s">
        <v>24</v>
      </c>
      <c r="J100" s="6" t="s">
        <v>22</v>
      </c>
      <c r="K100" s="6">
        <v>40</v>
      </c>
      <c r="L100" s="6"/>
      <c r="M100" s="6">
        <v>20</v>
      </c>
      <c r="N100" s="6">
        <v>0</v>
      </c>
      <c r="O100" s="6">
        <v>20</v>
      </c>
      <c r="P100" s="6"/>
      <c r="Q100" s="6"/>
      <c r="R100" s="6"/>
      <c r="S100" s="6"/>
      <c r="T100" s="6"/>
    </row>
    <row r="101" spans="1:20" x14ac:dyDescent="0.25">
      <c r="A101">
        <v>1999</v>
      </c>
      <c r="B101" s="6" t="s">
        <v>42</v>
      </c>
      <c r="C101" s="6">
        <v>10</v>
      </c>
      <c r="D101" s="6" t="s">
        <v>38</v>
      </c>
      <c r="E101" s="6"/>
      <c r="F101" s="6"/>
      <c r="G101" s="6"/>
      <c r="H101" s="6"/>
      <c r="I101" s="6" t="s">
        <v>24</v>
      </c>
      <c r="J101" s="6" t="s">
        <v>22</v>
      </c>
      <c r="K101" s="6">
        <v>50</v>
      </c>
      <c r="L101" s="6"/>
      <c r="M101" s="6">
        <v>20</v>
      </c>
      <c r="N101" s="6">
        <v>10</v>
      </c>
      <c r="O101" s="6">
        <v>10</v>
      </c>
      <c r="P101" s="6"/>
      <c r="Q101" s="6"/>
      <c r="R101" s="6"/>
      <c r="S101" s="6"/>
      <c r="T101" s="6"/>
    </row>
    <row r="102" spans="1:20" x14ac:dyDescent="0.25">
      <c r="A102">
        <v>1999</v>
      </c>
      <c r="B102" s="6" t="s">
        <v>42</v>
      </c>
      <c r="C102" s="6">
        <v>11</v>
      </c>
      <c r="D102" s="6" t="s">
        <v>38</v>
      </c>
      <c r="E102" s="6"/>
      <c r="F102" s="6"/>
      <c r="G102" s="6"/>
      <c r="H102" s="6"/>
      <c r="I102" s="6" t="s">
        <v>24</v>
      </c>
      <c r="J102" s="6" t="s">
        <v>29</v>
      </c>
      <c r="K102" s="6">
        <v>100</v>
      </c>
      <c r="L102" s="6"/>
      <c r="M102" s="6">
        <v>140</v>
      </c>
      <c r="N102" s="6">
        <v>30</v>
      </c>
      <c r="O102" s="6">
        <v>0</v>
      </c>
      <c r="P102" s="6"/>
      <c r="Q102" s="6"/>
      <c r="R102" s="6"/>
      <c r="S102" s="6"/>
      <c r="T102" s="6" t="s">
        <v>45</v>
      </c>
    </row>
    <row r="103" spans="1:20" x14ac:dyDescent="0.25">
      <c r="A103">
        <v>1999</v>
      </c>
      <c r="B103" s="6" t="s">
        <v>42</v>
      </c>
      <c r="C103" s="6">
        <v>12</v>
      </c>
      <c r="D103" s="6" t="s">
        <v>38</v>
      </c>
      <c r="E103" s="6"/>
      <c r="F103" s="6"/>
      <c r="G103" s="6"/>
      <c r="H103" s="6"/>
      <c r="I103" s="6" t="s">
        <v>24</v>
      </c>
      <c r="J103" s="6" t="s">
        <v>25</v>
      </c>
      <c r="K103" s="6">
        <v>100</v>
      </c>
      <c r="L103" s="6"/>
      <c r="M103" s="6">
        <v>30</v>
      </c>
      <c r="N103" s="6">
        <v>0</v>
      </c>
      <c r="O103" s="6">
        <v>0</v>
      </c>
      <c r="P103" s="6"/>
      <c r="Q103" s="6"/>
      <c r="R103" s="6"/>
      <c r="S103" s="6"/>
      <c r="T103" s="6"/>
    </row>
    <row r="104" spans="1:20" x14ac:dyDescent="0.25">
      <c r="A104">
        <v>1999</v>
      </c>
      <c r="B104" s="6" t="s">
        <v>42</v>
      </c>
      <c r="C104" s="6">
        <v>13</v>
      </c>
      <c r="D104" s="6" t="s">
        <v>38</v>
      </c>
      <c r="E104" s="6">
        <v>2</v>
      </c>
      <c r="F104" s="6">
        <v>15</v>
      </c>
      <c r="G104" s="6">
        <v>250</v>
      </c>
      <c r="H104" s="6">
        <v>0</v>
      </c>
      <c r="I104" s="6">
        <v>250</v>
      </c>
      <c r="J104" s="6" t="s">
        <v>41</v>
      </c>
      <c r="K104" s="6">
        <v>120</v>
      </c>
      <c r="L104" s="6"/>
      <c r="M104" s="6">
        <v>150</v>
      </c>
      <c r="N104" s="6">
        <v>0</v>
      </c>
      <c r="O104" s="6">
        <v>0</v>
      </c>
      <c r="P104" s="6"/>
      <c r="Q104" s="6"/>
      <c r="R104" s="6"/>
      <c r="S104" s="6"/>
      <c r="T104" s="6"/>
    </row>
    <row r="105" spans="1:20" x14ac:dyDescent="0.25">
      <c r="A105">
        <v>1999</v>
      </c>
      <c r="B105" s="6" t="s">
        <v>42</v>
      </c>
      <c r="C105" s="6">
        <v>14</v>
      </c>
      <c r="D105" s="6" t="s">
        <v>38</v>
      </c>
      <c r="E105" s="6"/>
      <c r="F105" s="6"/>
      <c r="G105" s="6"/>
      <c r="H105" s="6"/>
      <c r="I105" s="6" t="s">
        <v>24</v>
      </c>
      <c r="J105" s="6" t="s">
        <v>28</v>
      </c>
      <c r="K105" s="6">
        <v>100</v>
      </c>
      <c r="L105" s="6"/>
      <c r="M105" s="6">
        <v>30</v>
      </c>
      <c r="N105" s="6">
        <v>5</v>
      </c>
      <c r="O105" s="6">
        <v>5</v>
      </c>
      <c r="P105" s="6"/>
      <c r="Q105" s="6"/>
      <c r="R105" s="6"/>
      <c r="S105" s="6"/>
      <c r="T105" s="6" t="s">
        <v>46</v>
      </c>
    </row>
    <row r="106" spans="1:20" x14ac:dyDescent="0.25">
      <c r="A106">
        <v>1999</v>
      </c>
      <c r="B106" s="6" t="s">
        <v>42</v>
      </c>
      <c r="C106" s="6">
        <v>15</v>
      </c>
      <c r="D106" s="6" t="s">
        <v>38</v>
      </c>
      <c r="E106" s="6"/>
      <c r="F106" s="6"/>
      <c r="G106" s="6"/>
      <c r="H106" s="6"/>
      <c r="I106" s="6" t="s">
        <v>24</v>
      </c>
      <c r="J106" s="6" t="s">
        <v>36</v>
      </c>
      <c r="K106" s="6">
        <v>60</v>
      </c>
      <c r="L106" s="6"/>
      <c r="M106" s="6">
        <v>5</v>
      </c>
      <c r="N106" s="6">
        <v>5</v>
      </c>
      <c r="O106" s="6">
        <v>0</v>
      </c>
      <c r="P106" s="6"/>
      <c r="Q106" s="6"/>
      <c r="R106" s="6"/>
      <c r="S106" s="6"/>
      <c r="T106" s="6"/>
    </row>
    <row r="107" spans="1:20" x14ac:dyDescent="0.25">
      <c r="A107">
        <v>1999</v>
      </c>
      <c r="B107" s="6" t="s">
        <v>42</v>
      </c>
      <c r="C107" s="6">
        <v>16</v>
      </c>
      <c r="D107" s="6" t="s">
        <v>38</v>
      </c>
      <c r="E107" s="6"/>
      <c r="F107" s="6"/>
      <c r="G107" s="6"/>
      <c r="H107" s="6"/>
      <c r="I107" s="6" t="s">
        <v>24</v>
      </c>
      <c r="J107" s="6" t="s">
        <v>26</v>
      </c>
      <c r="K107" s="6">
        <v>30</v>
      </c>
      <c r="L107" s="6"/>
      <c r="M107" s="6">
        <v>20</v>
      </c>
      <c r="N107" s="6">
        <v>0</v>
      </c>
      <c r="O107" s="6">
        <v>2</v>
      </c>
      <c r="P107" s="6"/>
      <c r="Q107" s="6"/>
      <c r="R107" s="6"/>
      <c r="S107" s="6"/>
      <c r="T107" s="6"/>
    </row>
    <row r="108" spans="1:20" x14ac:dyDescent="0.25">
      <c r="A108">
        <v>1999</v>
      </c>
      <c r="B108" s="6" t="s">
        <v>42</v>
      </c>
      <c r="C108" s="6">
        <v>17</v>
      </c>
      <c r="D108" s="6" t="s">
        <v>38</v>
      </c>
      <c r="E108" s="6"/>
      <c r="F108" s="6"/>
      <c r="G108" s="6"/>
      <c r="H108" s="6"/>
      <c r="I108" s="6" t="s">
        <v>24</v>
      </c>
      <c r="J108" s="6" t="s">
        <v>28</v>
      </c>
      <c r="K108" s="6">
        <v>30</v>
      </c>
      <c r="L108" s="6"/>
      <c r="M108" s="6">
        <v>20</v>
      </c>
      <c r="N108" s="6">
        <v>2</v>
      </c>
      <c r="O108" s="6">
        <v>0</v>
      </c>
      <c r="P108" s="6"/>
      <c r="Q108" s="6"/>
      <c r="R108" s="6"/>
      <c r="S108" s="6"/>
      <c r="T108" s="6"/>
    </row>
    <row r="109" spans="1:20" x14ac:dyDescent="0.25">
      <c r="A109">
        <v>1999</v>
      </c>
      <c r="B109" s="6" t="s">
        <v>42</v>
      </c>
      <c r="C109" s="6">
        <v>18</v>
      </c>
      <c r="D109" s="6" t="s">
        <v>38</v>
      </c>
      <c r="E109" s="6"/>
      <c r="F109" s="6"/>
      <c r="G109" s="6"/>
      <c r="H109" s="6"/>
      <c r="I109" s="6" t="s">
        <v>24</v>
      </c>
      <c r="J109" s="6" t="s">
        <v>28</v>
      </c>
      <c r="K109" s="6">
        <v>40</v>
      </c>
      <c r="L109" s="6"/>
      <c r="M109" s="6">
        <v>20</v>
      </c>
      <c r="N109" s="6">
        <v>60</v>
      </c>
      <c r="O109" s="6">
        <v>0</v>
      </c>
      <c r="P109" s="6"/>
      <c r="Q109" s="6"/>
      <c r="R109" s="6"/>
      <c r="S109" s="6"/>
      <c r="T109" s="6"/>
    </row>
    <row r="110" spans="1:20" x14ac:dyDescent="0.25">
      <c r="A110">
        <v>1999</v>
      </c>
      <c r="B110" s="6" t="s">
        <v>42</v>
      </c>
      <c r="C110" s="6">
        <v>19</v>
      </c>
      <c r="D110" s="6" t="s">
        <v>38</v>
      </c>
      <c r="E110" s="6"/>
      <c r="F110" s="6"/>
      <c r="G110" s="6"/>
      <c r="H110" s="6"/>
      <c r="I110" s="6" t="s">
        <v>24</v>
      </c>
      <c r="J110" s="6" t="s">
        <v>29</v>
      </c>
      <c r="K110" s="6">
        <v>40</v>
      </c>
      <c r="L110" s="6"/>
      <c r="M110" s="6">
        <v>20</v>
      </c>
      <c r="N110" s="6">
        <v>60</v>
      </c>
      <c r="O110" s="6">
        <v>0</v>
      </c>
      <c r="P110" s="6"/>
      <c r="Q110" s="6"/>
      <c r="R110" s="6"/>
      <c r="S110" s="6"/>
      <c r="T110" s="6"/>
    </row>
    <row r="111" spans="1:20" x14ac:dyDescent="0.25">
      <c r="A111">
        <v>1999</v>
      </c>
      <c r="B111" s="6" t="s">
        <v>42</v>
      </c>
      <c r="C111" s="6">
        <v>20</v>
      </c>
      <c r="D111" s="6" t="s">
        <v>38</v>
      </c>
      <c r="E111" s="6"/>
      <c r="F111" s="6"/>
      <c r="G111" s="6"/>
      <c r="H111" s="6"/>
      <c r="I111" s="6" t="s">
        <v>24</v>
      </c>
      <c r="J111" s="6" t="s">
        <v>22</v>
      </c>
      <c r="K111" s="6">
        <v>30</v>
      </c>
      <c r="L111" s="6"/>
      <c r="M111" s="6">
        <v>20</v>
      </c>
      <c r="N111" s="6">
        <v>30</v>
      </c>
      <c r="O111" s="6">
        <v>0</v>
      </c>
      <c r="P111" s="6"/>
      <c r="Q111" s="6"/>
      <c r="R111" s="6"/>
      <c r="S111" s="6"/>
      <c r="T111" s="6"/>
    </row>
    <row r="112" spans="1:20" x14ac:dyDescent="0.25">
      <c r="A112">
        <v>1999</v>
      </c>
      <c r="B112" s="6" t="s">
        <v>42</v>
      </c>
      <c r="C112" s="6">
        <v>21</v>
      </c>
      <c r="D112" s="6" t="s">
        <v>38</v>
      </c>
      <c r="E112" s="6"/>
      <c r="F112" s="6"/>
      <c r="G112" s="6"/>
      <c r="H112" s="6"/>
      <c r="I112" s="6" t="s">
        <v>24</v>
      </c>
      <c r="J112" s="6" t="s">
        <v>29</v>
      </c>
      <c r="K112" s="6">
        <v>60</v>
      </c>
      <c r="L112" s="6"/>
      <c r="M112" s="6">
        <v>20</v>
      </c>
      <c r="N112" s="6">
        <v>20</v>
      </c>
      <c r="O112" s="6">
        <v>0</v>
      </c>
      <c r="P112" s="6"/>
      <c r="Q112" s="6"/>
      <c r="R112" s="6"/>
      <c r="S112" s="6"/>
      <c r="T112" s="6"/>
    </row>
    <row r="113" spans="1:20" x14ac:dyDescent="0.25">
      <c r="A113">
        <v>1999</v>
      </c>
      <c r="B113" s="6" t="s">
        <v>42</v>
      </c>
      <c r="C113" s="6">
        <v>22</v>
      </c>
      <c r="D113" s="6" t="s">
        <v>38</v>
      </c>
      <c r="E113" s="6"/>
      <c r="F113" s="6"/>
      <c r="G113" s="6"/>
      <c r="H113" s="6"/>
      <c r="I113" s="6" t="s">
        <v>24</v>
      </c>
      <c r="J113" s="6" t="s">
        <v>28</v>
      </c>
      <c r="K113" s="6">
        <v>35</v>
      </c>
      <c r="L113" s="6"/>
      <c r="M113" s="6">
        <v>20</v>
      </c>
      <c r="N113" s="6">
        <v>5</v>
      </c>
      <c r="O113" s="6">
        <v>0</v>
      </c>
      <c r="P113" s="6"/>
      <c r="Q113" s="6"/>
      <c r="R113" s="6"/>
      <c r="S113" s="6"/>
      <c r="T113" s="6"/>
    </row>
    <row r="114" spans="1:20" x14ac:dyDescent="0.25">
      <c r="A114">
        <v>1999</v>
      </c>
      <c r="B114" s="6" t="s">
        <v>42</v>
      </c>
      <c r="C114" s="6">
        <v>23</v>
      </c>
      <c r="D114" s="6" t="s">
        <v>38</v>
      </c>
      <c r="E114" s="6">
        <v>3</v>
      </c>
      <c r="F114" s="6">
        <v>14</v>
      </c>
      <c r="G114" s="6">
        <v>230</v>
      </c>
      <c r="H114" s="6">
        <v>0</v>
      </c>
      <c r="I114" s="6">
        <v>230</v>
      </c>
      <c r="J114" s="6" t="s">
        <v>28</v>
      </c>
      <c r="K114" s="6">
        <v>35</v>
      </c>
      <c r="L114" s="6"/>
      <c r="M114" s="6">
        <v>20</v>
      </c>
      <c r="N114" s="6">
        <v>15</v>
      </c>
      <c r="O114" s="6">
        <v>0</v>
      </c>
      <c r="P114" s="6"/>
      <c r="Q114" s="6"/>
      <c r="R114" s="6"/>
      <c r="S114" s="6"/>
      <c r="T114" s="6"/>
    </row>
    <row r="115" spans="1:20" x14ac:dyDescent="0.25">
      <c r="A115">
        <v>1999</v>
      </c>
      <c r="B115" s="6" t="s">
        <v>42</v>
      </c>
      <c r="C115" s="6">
        <v>24</v>
      </c>
      <c r="D115" s="6" t="s">
        <v>38</v>
      </c>
      <c r="E115" s="6"/>
      <c r="F115" s="6"/>
      <c r="G115" s="6"/>
      <c r="H115" s="6"/>
      <c r="I115" s="6" t="s">
        <v>24</v>
      </c>
      <c r="J115" s="6" t="s">
        <v>22</v>
      </c>
      <c r="K115" s="6">
        <v>30</v>
      </c>
      <c r="L115" s="6"/>
      <c r="M115" s="6">
        <v>5</v>
      </c>
      <c r="N115" s="6">
        <v>2</v>
      </c>
      <c r="O115" s="6">
        <v>0</v>
      </c>
      <c r="P115" s="6"/>
      <c r="Q115" s="6"/>
      <c r="R115" s="6"/>
      <c r="S115" s="6"/>
      <c r="T115" s="6"/>
    </row>
    <row r="116" spans="1:20" x14ac:dyDescent="0.25">
      <c r="A116">
        <v>1999</v>
      </c>
      <c r="B116" s="6" t="s">
        <v>42</v>
      </c>
      <c r="C116" s="6">
        <v>25</v>
      </c>
      <c r="D116" s="6" t="s">
        <v>38</v>
      </c>
      <c r="E116" s="6"/>
      <c r="F116" s="6"/>
      <c r="G116" s="6"/>
      <c r="H116" s="6"/>
      <c r="I116" s="6" t="s">
        <v>24</v>
      </c>
      <c r="J116" s="6" t="s">
        <v>41</v>
      </c>
      <c r="K116" s="6">
        <v>50</v>
      </c>
      <c r="L116" s="6"/>
      <c r="M116" s="6">
        <v>10</v>
      </c>
      <c r="N116" s="6">
        <v>90</v>
      </c>
      <c r="O116" s="6">
        <v>0</v>
      </c>
      <c r="P116" s="6"/>
      <c r="Q116" s="6"/>
      <c r="R116" s="6"/>
      <c r="S116" s="6"/>
      <c r="T116" s="6"/>
    </row>
    <row r="117" spans="1:20" x14ac:dyDescent="0.25">
      <c r="A117">
        <v>1999</v>
      </c>
      <c r="B117" s="6" t="s">
        <v>42</v>
      </c>
      <c r="C117" s="6">
        <v>26</v>
      </c>
      <c r="D117" s="6" t="s">
        <v>38</v>
      </c>
      <c r="E117" s="6"/>
      <c r="F117" s="6"/>
      <c r="G117" s="6"/>
      <c r="H117" s="6"/>
      <c r="I117" s="6" t="s">
        <v>24</v>
      </c>
      <c r="J117" s="6" t="s">
        <v>28</v>
      </c>
      <c r="K117" s="6">
        <v>70</v>
      </c>
      <c r="L117" s="6"/>
      <c r="M117" s="6">
        <v>40</v>
      </c>
      <c r="N117" s="6">
        <v>80</v>
      </c>
      <c r="O117" s="6">
        <v>0</v>
      </c>
      <c r="P117" s="6"/>
      <c r="Q117" s="6"/>
      <c r="R117" s="6"/>
      <c r="S117" s="6"/>
      <c r="T117" s="6"/>
    </row>
    <row r="118" spans="1:20" x14ac:dyDescent="0.25">
      <c r="A118">
        <v>1999</v>
      </c>
      <c r="B118" s="6" t="s">
        <v>42</v>
      </c>
      <c r="C118" s="6">
        <v>27</v>
      </c>
      <c r="D118" s="6" t="s">
        <v>38</v>
      </c>
      <c r="E118" s="6"/>
      <c r="F118" s="6"/>
      <c r="G118" s="6"/>
      <c r="H118" s="6"/>
      <c r="I118" s="6" t="s">
        <v>24</v>
      </c>
      <c r="J118" s="6" t="s">
        <v>35</v>
      </c>
      <c r="K118" s="6">
        <v>30</v>
      </c>
      <c r="L118" s="6"/>
      <c r="M118" s="6">
        <v>10</v>
      </c>
      <c r="N118" s="6">
        <v>0</v>
      </c>
      <c r="O118" s="6">
        <v>0</v>
      </c>
      <c r="P118" s="6"/>
      <c r="Q118" s="6"/>
      <c r="R118" s="6"/>
      <c r="S118" s="6"/>
      <c r="T118" s="6"/>
    </row>
    <row r="119" spans="1:20" x14ac:dyDescent="0.25">
      <c r="A119">
        <v>1999</v>
      </c>
      <c r="B119" s="6" t="s">
        <v>42</v>
      </c>
      <c r="C119" s="6">
        <v>28</v>
      </c>
      <c r="D119" s="6" t="s">
        <v>38</v>
      </c>
      <c r="E119" s="6"/>
      <c r="F119" s="6"/>
      <c r="G119" s="6"/>
      <c r="H119" s="6"/>
      <c r="I119" s="6" t="s">
        <v>24</v>
      </c>
      <c r="J119" s="6" t="s">
        <v>28</v>
      </c>
      <c r="K119" s="6">
        <v>30</v>
      </c>
      <c r="L119" s="6"/>
      <c r="M119" s="6">
        <v>20</v>
      </c>
      <c r="N119" s="6">
        <v>5</v>
      </c>
      <c r="O119" s="6">
        <v>0</v>
      </c>
      <c r="P119" s="6"/>
      <c r="Q119" s="6"/>
      <c r="R119" s="6"/>
      <c r="S119" s="6"/>
      <c r="T119" s="6"/>
    </row>
    <row r="120" spans="1:20" x14ac:dyDescent="0.25">
      <c r="A120">
        <v>1999</v>
      </c>
      <c r="B120" s="6" t="s">
        <v>42</v>
      </c>
      <c r="C120" s="6">
        <v>29</v>
      </c>
      <c r="D120" s="6" t="s">
        <v>38</v>
      </c>
      <c r="E120" s="6"/>
      <c r="F120" s="6"/>
      <c r="G120" s="6"/>
      <c r="H120" s="6"/>
      <c r="I120" s="6" t="s">
        <v>24</v>
      </c>
      <c r="J120" s="6" t="s">
        <v>22</v>
      </c>
      <c r="K120" s="6">
        <v>40</v>
      </c>
      <c r="L120" s="6"/>
      <c r="M120" s="6">
        <v>10</v>
      </c>
      <c r="N120" s="6">
        <v>15</v>
      </c>
      <c r="O120" s="6">
        <v>0</v>
      </c>
      <c r="P120" s="6"/>
      <c r="Q120" s="6"/>
      <c r="R120" s="6"/>
      <c r="S120" s="6"/>
      <c r="T120" s="6"/>
    </row>
    <row r="121" spans="1:20" x14ac:dyDescent="0.25">
      <c r="A121">
        <v>1999</v>
      </c>
      <c r="B121" s="6" t="s">
        <v>42</v>
      </c>
      <c r="C121" s="6">
        <v>30</v>
      </c>
      <c r="D121" s="6" t="s">
        <v>38</v>
      </c>
      <c r="E121" s="6"/>
      <c r="F121" s="6"/>
      <c r="G121" s="6"/>
      <c r="H121" s="6"/>
      <c r="I121" s="6" t="s">
        <v>24</v>
      </c>
      <c r="J121" s="6" t="s">
        <v>28</v>
      </c>
      <c r="K121" s="6">
        <v>40</v>
      </c>
      <c r="L121" s="6"/>
      <c r="M121" s="6">
        <v>30</v>
      </c>
      <c r="N121" s="6">
        <v>20</v>
      </c>
      <c r="O121" s="6">
        <v>0</v>
      </c>
      <c r="P121" s="6"/>
      <c r="Q121" s="6"/>
      <c r="R121" s="6"/>
      <c r="S121" s="6"/>
      <c r="T121" s="6"/>
    </row>
    <row r="122" spans="1:20" x14ac:dyDescent="0.25">
      <c r="A122">
        <v>1999</v>
      </c>
      <c r="B122" s="6" t="s">
        <v>42</v>
      </c>
      <c r="C122" s="6">
        <v>31</v>
      </c>
      <c r="D122" s="6" t="s">
        <v>38</v>
      </c>
      <c r="E122" s="6"/>
      <c r="F122" s="6"/>
      <c r="G122" s="6"/>
      <c r="H122" s="6"/>
      <c r="I122" s="6" t="s">
        <v>24</v>
      </c>
      <c r="J122" s="6" t="s">
        <v>40</v>
      </c>
      <c r="K122" s="6">
        <v>30</v>
      </c>
      <c r="L122" s="6"/>
      <c r="M122" s="6">
        <v>10</v>
      </c>
      <c r="N122" s="6">
        <v>5</v>
      </c>
      <c r="O122" s="6">
        <v>0</v>
      </c>
      <c r="P122" s="6"/>
      <c r="Q122" s="6"/>
      <c r="R122" s="6"/>
      <c r="S122" s="6"/>
      <c r="T122" s="6"/>
    </row>
    <row r="123" spans="1:20" x14ac:dyDescent="0.25">
      <c r="A123">
        <v>1999</v>
      </c>
      <c r="B123" s="6" t="s">
        <v>42</v>
      </c>
      <c r="C123" s="6">
        <v>32</v>
      </c>
      <c r="D123" s="6" t="s">
        <v>38</v>
      </c>
      <c r="E123" s="6"/>
      <c r="F123" s="6"/>
      <c r="G123" s="6"/>
      <c r="H123" s="6"/>
      <c r="I123" s="6" t="s">
        <v>24</v>
      </c>
      <c r="J123" s="6" t="s">
        <v>40</v>
      </c>
      <c r="K123" s="6">
        <v>40</v>
      </c>
      <c r="L123" s="6"/>
      <c r="M123" s="6">
        <v>10</v>
      </c>
      <c r="N123" s="6">
        <v>5</v>
      </c>
      <c r="O123" s="6">
        <v>0</v>
      </c>
      <c r="P123" s="6"/>
      <c r="Q123" s="6"/>
      <c r="R123" s="6"/>
      <c r="S123" s="6"/>
      <c r="T123" s="6"/>
    </row>
    <row r="124" spans="1:20" x14ac:dyDescent="0.25">
      <c r="A124">
        <v>1999</v>
      </c>
      <c r="B124" s="6" t="s">
        <v>42</v>
      </c>
      <c r="C124" s="6">
        <v>33</v>
      </c>
      <c r="D124" s="6" t="s">
        <v>38</v>
      </c>
      <c r="E124" s="6"/>
      <c r="F124" s="6"/>
      <c r="G124" s="6"/>
      <c r="H124" s="6"/>
      <c r="I124" s="6" t="s">
        <v>24</v>
      </c>
      <c r="J124" s="6" t="s">
        <v>29</v>
      </c>
      <c r="K124" s="6">
        <v>50</v>
      </c>
      <c r="L124" s="6"/>
      <c r="M124" s="6">
        <v>30</v>
      </c>
      <c r="N124" s="6">
        <v>25</v>
      </c>
      <c r="O124" s="6">
        <v>0</v>
      </c>
      <c r="P124" s="6"/>
      <c r="Q124" s="6"/>
      <c r="R124" s="6"/>
      <c r="S124" s="6"/>
      <c r="T124" s="6"/>
    </row>
    <row r="125" spans="1:20" x14ac:dyDescent="0.25">
      <c r="A125">
        <v>1999</v>
      </c>
      <c r="B125" s="6" t="s">
        <v>42</v>
      </c>
      <c r="C125" s="6">
        <v>34</v>
      </c>
      <c r="D125" s="6" t="s">
        <v>38</v>
      </c>
      <c r="E125" s="6">
        <v>4</v>
      </c>
      <c r="F125" s="6">
        <v>16</v>
      </c>
      <c r="G125" s="6">
        <v>280</v>
      </c>
      <c r="H125" s="6">
        <v>0</v>
      </c>
      <c r="I125" s="6">
        <v>280</v>
      </c>
      <c r="J125" s="6" t="s">
        <v>29</v>
      </c>
      <c r="K125" s="6">
        <v>40</v>
      </c>
      <c r="L125" s="6"/>
      <c r="M125" s="6">
        <v>30</v>
      </c>
      <c r="N125" s="6">
        <v>2</v>
      </c>
      <c r="O125" s="6">
        <v>0</v>
      </c>
      <c r="P125" s="6"/>
      <c r="Q125" s="6"/>
      <c r="R125" s="6"/>
      <c r="S125" s="6"/>
      <c r="T125" s="6"/>
    </row>
    <row r="126" spans="1:20" x14ac:dyDescent="0.25">
      <c r="A126">
        <v>1999</v>
      </c>
      <c r="B126" s="6" t="s">
        <v>42</v>
      </c>
      <c r="C126" s="6">
        <v>35</v>
      </c>
      <c r="D126" s="6" t="s">
        <v>38</v>
      </c>
      <c r="E126" s="6"/>
      <c r="F126" s="6"/>
      <c r="G126" s="6"/>
      <c r="H126" s="6"/>
      <c r="I126" s="6" t="s">
        <v>24</v>
      </c>
      <c r="J126" s="6" t="s">
        <v>27</v>
      </c>
      <c r="K126" s="6">
        <v>50</v>
      </c>
      <c r="L126" s="6"/>
      <c r="M126" s="6">
        <v>40</v>
      </c>
      <c r="N126" s="6">
        <v>10</v>
      </c>
      <c r="O126" s="6">
        <v>0</v>
      </c>
      <c r="P126" s="6"/>
      <c r="Q126" s="6"/>
      <c r="R126" s="6"/>
      <c r="S126" s="6"/>
      <c r="T126" s="6"/>
    </row>
    <row r="127" spans="1:20" x14ac:dyDescent="0.25">
      <c r="A127">
        <v>1999</v>
      </c>
      <c r="B127" s="6" t="s">
        <v>42</v>
      </c>
      <c r="C127" s="6">
        <v>36</v>
      </c>
      <c r="D127" s="6" t="s">
        <v>38</v>
      </c>
      <c r="E127" s="6"/>
      <c r="F127" s="6"/>
      <c r="G127" s="6"/>
      <c r="H127" s="6"/>
      <c r="I127" s="6" t="s">
        <v>24</v>
      </c>
      <c r="J127" s="6" t="s">
        <v>29</v>
      </c>
      <c r="K127" s="6">
        <v>30</v>
      </c>
      <c r="L127" s="6"/>
      <c r="M127" s="6">
        <v>20</v>
      </c>
      <c r="N127" s="6">
        <v>5</v>
      </c>
      <c r="O127" s="6">
        <v>0</v>
      </c>
      <c r="P127" s="6"/>
      <c r="Q127" s="6"/>
      <c r="R127" s="6"/>
      <c r="S127" s="6"/>
      <c r="T127" s="6"/>
    </row>
    <row r="128" spans="1:20" x14ac:dyDescent="0.25">
      <c r="A128">
        <v>1999</v>
      </c>
      <c r="B128" s="6" t="s">
        <v>42</v>
      </c>
      <c r="C128" s="6">
        <v>37</v>
      </c>
      <c r="D128" s="6" t="s">
        <v>38</v>
      </c>
      <c r="E128" s="6"/>
      <c r="F128" s="6"/>
      <c r="G128" s="6"/>
      <c r="H128" s="6"/>
      <c r="I128" s="6" t="s">
        <v>24</v>
      </c>
      <c r="J128" s="6" t="s">
        <v>28</v>
      </c>
      <c r="K128" s="6">
        <v>40</v>
      </c>
      <c r="L128" s="6"/>
      <c r="M128" s="6">
        <v>20</v>
      </c>
      <c r="N128" s="6">
        <v>0</v>
      </c>
      <c r="O128" s="6">
        <v>0</v>
      </c>
      <c r="P128" s="6"/>
      <c r="Q128" s="6"/>
      <c r="R128" s="6"/>
      <c r="S128" s="6"/>
      <c r="T128" s="6"/>
    </row>
    <row r="129" spans="1:20" x14ac:dyDescent="0.25">
      <c r="A129">
        <v>1999</v>
      </c>
      <c r="B129" s="6" t="s">
        <v>42</v>
      </c>
      <c r="C129" s="6">
        <v>38</v>
      </c>
      <c r="D129" s="6" t="s">
        <v>38</v>
      </c>
      <c r="E129" s="6"/>
      <c r="F129" s="6"/>
      <c r="G129" s="6"/>
      <c r="H129" s="6"/>
      <c r="I129" s="6" t="s">
        <v>24</v>
      </c>
      <c r="J129" s="6" t="s">
        <v>35</v>
      </c>
      <c r="K129" s="6">
        <v>25</v>
      </c>
      <c r="L129" s="6"/>
      <c r="M129" s="6">
        <v>10</v>
      </c>
      <c r="N129" s="6">
        <v>0</v>
      </c>
      <c r="O129" s="6">
        <v>0</v>
      </c>
      <c r="P129" s="6"/>
      <c r="Q129" s="6"/>
      <c r="R129" s="6"/>
      <c r="S129" s="6"/>
      <c r="T129" s="6"/>
    </row>
    <row r="130" spans="1:20" x14ac:dyDescent="0.25">
      <c r="A130">
        <v>1999</v>
      </c>
      <c r="B130" s="6" t="s">
        <v>42</v>
      </c>
      <c r="C130" s="6">
        <v>39</v>
      </c>
      <c r="D130" s="6" t="s">
        <v>38</v>
      </c>
      <c r="E130" s="6"/>
      <c r="F130" s="6"/>
      <c r="G130" s="6"/>
      <c r="H130" s="6"/>
      <c r="I130" s="6" t="s">
        <v>24</v>
      </c>
      <c r="J130" s="6" t="s">
        <v>44</v>
      </c>
      <c r="K130" s="6">
        <v>50</v>
      </c>
      <c r="L130" s="6"/>
      <c r="M130" s="6">
        <v>20</v>
      </c>
      <c r="N130" s="6">
        <v>10</v>
      </c>
      <c r="O130" s="6">
        <v>0</v>
      </c>
      <c r="P130" s="6"/>
      <c r="Q130" s="6"/>
      <c r="R130" s="6"/>
      <c r="S130" s="6"/>
      <c r="T130" s="6"/>
    </row>
    <row r="131" spans="1:20" x14ac:dyDescent="0.25">
      <c r="A131">
        <v>1999</v>
      </c>
      <c r="B131" s="6" t="s">
        <v>42</v>
      </c>
      <c r="C131" s="6">
        <v>40</v>
      </c>
      <c r="D131" s="6" t="s">
        <v>38</v>
      </c>
      <c r="E131" s="6"/>
      <c r="F131" s="6"/>
      <c r="G131" s="6"/>
      <c r="H131" s="6"/>
      <c r="I131" s="6" t="s">
        <v>24</v>
      </c>
      <c r="J131" s="6" t="s">
        <v>35</v>
      </c>
      <c r="K131" s="6">
        <v>30</v>
      </c>
      <c r="L131" s="6"/>
      <c r="M131" s="6">
        <v>20</v>
      </c>
      <c r="N131" s="6">
        <v>40</v>
      </c>
      <c r="O131" s="6">
        <v>0</v>
      </c>
      <c r="P131" s="6"/>
      <c r="Q131" s="6"/>
      <c r="R131" s="6"/>
      <c r="S131" s="6"/>
      <c r="T131" s="6"/>
    </row>
    <row r="132" spans="1:20" x14ac:dyDescent="0.25">
      <c r="A132">
        <v>1999</v>
      </c>
      <c r="B132" s="6" t="s">
        <v>42</v>
      </c>
      <c r="C132" s="6">
        <v>41</v>
      </c>
      <c r="D132" s="6" t="s">
        <v>38</v>
      </c>
      <c r="E132" s="6"/>
      <c r="F132" s="6"/>
      <c r="G132" s="6"/>
      <c r="H132" s="6"/>
      <c r="I132" s="6" t="s">
        <v>24</v>
      </c>
      <c r="J132" s="6" t="s">
        <v>27</v>
      </c>
      <c r="K132" s="6">
        <v>50</v>
      </c>
      <c r="L132" s="6"/>
      <c r="M132" s="6">
        <v>20</v>
      </c>
      <c r="N132" s="6">
        <v>30</v>
      </c>
      <c r="O132" s="6">
        <v>0</v>
      </c>
      <c r="P132" s="6"/>
      <c r="Q132" s="6"/>
      <c r="R132" s="6" t="s">
        <v>47</v>
      </c>
      <c r="S132" s="6"/>
      <c r="T132" s="6"/>
    </row>
    <row r="133" spans="1:20" x14ac:dyDescent="0.25">
      <c r="A133">
        <v>1999</v>
      </c>
      <c r="B133" s="6" t="s">
        <v>42</v>
      </c>
      <c r="C133" s="6">
        <v>42</v>
      </c>
      <c r="D133" s="6" t="s">
        <v>38</v>
      </c>
      <c r="E133" s="6"/>
      <c r="F133" s="6"/>
      <c r="G133" s="6"/>
      <c r="H133" s="6"/>
      <c r="I133" s="6" t="s">
        <v>24</v>
      </c>
      <c r="J133" s="6" t="s">
        <v>25</v>
      </c>
      <c r="K133" s="6">
        <v>60</v>
      </c>
      <c r="L133" s="6"/>
      <c r="M133" s="6">
        <v>30</v>
      </c>
      <c r="N133" s="6">
        <v>15</v>
      </c>
      <c r="O133" s="6">
        <v>2</v>
      </c>
      <c r="P133" s="6" t="s">
        <v>48</v>
      </c>
      <c r="Q133" s="6"/>
      <c r="R133" s="6"/>
      <c r="S133" s="6"/>
      <c r="T133" s="6"/>
    </row>
    <row r="134" spans="1:20" x14ac:dyDescent="0.25">
      <c r="A134">
        <v>1999</v>
      </c>
      <c r="B134" s="6" t="s">
        <v>42</v>
      </c>
      <c r="C134" s="6">
        <v>43</v>
      </c>
      <c r="D134" s="6" t="s">
        <v>38</v>
      </c>
      <c r="E134" s="6"/>
      <c r="F134" s="6"/>
      <c r="G134" s="6"/>
      <c r="H134" s="6"/>
      <c r="I134" s="6" t="s">
        <v>24</v>
      </c>
      <c r="J134" s="6" t="s">
        <v>29</v>
      </c>
      <c r="K134" s="6">
        <v>100</v>
      </c>
      <c r="L134" s="6"/>
      <c r="M134" s="6">
        <v>20</v>
      </c>
      <c r="N134" s="6">
        <v>0</v>
      </c>
      <c r="O134" s="6">
        <v>0</v>
      </c>
      <c r="P134" s="6"/>
      <c r="Q134" s="6"/>
      <c r="R134" s="6"/>
      <c r="S134" s="6"/>
      <c r="T134" s="6"/>
    </row>
    <row r="135" spans="1:20" x14ac:dyDescent="0.25">
      <c r="A135">
        <v>1999</v>
      </c>
      <c r="B135" s="6" t="s">
        <v>42</v>
      </c>
      <c r="C135" s="6">
        <v>44</v>
      </c>
      <c r="D135" s="6" t="s">
        <v>38</v>
      </c>
      <c r="E135" s="6">
        <v>5</v>
      </c>
      <c r="F135" s="6">
        <v>14</v>
      </c>
      <c r="G135" s="6">
        <v>270</v>
      </c>
      <c r="H135" s="6">
        <v>0</v>
      </c>
      <c r="I135" s="6">
        <v>270</v>
      </c>
      <c r="J135" s="6" t="s">
        <v>39</v>
      </c>
      <c r="K135" s="6">
        <v>25</v>
      </c>
      <c r="L135" s="6"/>
      <c r="M135" s="6">
        <v>5</v>
      </c>
      <c r="N135" s="6">
        <v>5</v>
      </c>
      <c r="O135" s="6">
        <v>0</v>
      </c>
      <c r="P135" s="6"/>
      <c r="Q135" s="6"/>
      <c r="R135" s="6"/>
      <c r="S135" s="6"/>
      <c r="T135" s="6"/>
    </row>
    <row r="136" spans="1:20" x14ac:dyDescent="0.25">
      <c r="A136">
        <v>1999</v>
      </c>
      <c r="B136" s="6" t="s">
        <v>42</v>
      </c>
      <c r="C136" s="6">
        <v>45</v>
      </c>
      <c r="D136" s="6" t="s">
        <v>38</v>
      </c>
      <c r="E136" s="6"/>
      <c r="F136" s="6"/>
      <c r="G136" s="6"/>
      <c r="H136" s="6"/>
      <c r="I136" s="6" t="s">
        <v>24</v>
      </c>
      <c r="J136" s="6" t="s">
        <v>29</v>
      </c>
      <c r="K136" s="6">
        <v>30</v>
      </c>
      <c r="L136" s="6"/>
      <c r="M136" s="6">
        <v>10</v>
      </c>
      <c r="N136" s="6">
        <v>5</v>
      </c>
      <c r="O136" s="6">
        <v>0</v>
      </c>
      <c r="P136" s="6"/>
      <c r="Q136" s="6"/>
      <c r="R136" s="6"/>
      <c r="S136" s="6"/>
      <c r="T136" s="6"/>
    </row>
    <row r="137" spans="1:20" x14ac:dyDescent="0.25">
      <c r="A137">
        <v>1999</v>
      </c>
      <c r="B137" s="6" t="s">
        <v>42</v>
      </c>
      <c r="C137" s="6">
        <v>46</v>
      </c>
      <c r="D137" s="6" t="s">
        <v>38</v>
      </c>
      <c r="E137" s="6"/>
      <c r="F137" s="6"/>
      <c r="G137" s="6"/>
      <c r="H137" s="6"/>
      <c r="I137" s="6" t="s">
        <v>24</v>
      </c>
      <c r="J137" s="6" t="s">
        <v>28</v>
      </c>
      <c r="K137" s="6">
        <v>25</v>
      </c>
      <c r="L137" s="6"/>
      <c r="M137" s="6">
        <v>30</v>
      </c>
      <c r="N137" s="6">
        <v>0</v>
      </c>
      <c r="O137" s="6">
        <v>0</v>
      </c>
      <c r="P137" s="6"/>
      <c r="Q137" s="6"/>
      <c r="R137" s="6"/>
      <c r="S137" s="6"/>
      <c r="T137" s="6"/>
    </row>
    <row r="138" spans="1:20" x14ac:dyDescent="0.25">
      <c r="A138">
        <v>1999</v>
      </c>
      <c r="B138" s="6" t="s">
        <v>42</v>
      </c>
      <c r="C138" s="6">
        <v>47</v>
      </c>
      <c r="D138" s="6" t="s">
        <v>38</v>
      </c>
      <c r="E138" s="6"/>
      <c r="F138" s="6"/>
      <c r="G138" s="6"/>
      <c r="H138" s="6"/>
      <c r="I138" s="6" t="s">
        <v>24</v>
      </c>
      <c r="J138" s="6" t="s">
        <v>28</v>
      </c>
      <c r="K138" s="6">
        <v>25</v>
      </c>
      <c r="L138" s="6"/>
      <c r="M138" s="6">
        <v>20</v>
      </c>
      <c r="N138" s="6">
        <v>30</v>
      </c>
      <c r="O138" s="6">
        <v>0</v>
      </c>
      <c r="P138" s="6"/>
      <c r="Q138" s="6"/>
      <c r="R138" s="6"/>
      <c r="S138" s="6"/>
      <c r="T138" s="6"/>
    </row>
    <row r="139" spans="1:20" x14ac:dyDescent="0.25">
      <c r="A139">
        <v>1999</v>
      </c>
      <c r="B139" s="6" t="s">
        <v>42</v>
      </c>
      <c r="C139" s="6">
        <v>48</v>
      </c>
      <c r="D139" s="6" t="s">
        <v>38</v>
      </c>
      <c r="E139" s="6"/>
      <c r="F139" s="6"/>
      <c r="G139" s="6"/>
      <c r="H139" s="6"/>
      <c r="I139" s="6" t="s">
        <v>24</v>
      </c>
      <c r="J139" s="6" t="s">
        <v>22</v>
      </c>
      <c r="K139" s="6">
        <v>30</v>
      </c>
      <c r="L139" s="6"/>
      <c r="M139" s="6">
        <v>5</v>
      </c>
      <c r="N139" s="6">
        <v>10</v>
      </c>
      <c r="O139" s="6">
        <v>0</v>
      </c>
      <c r="P139" s="6"/>
      <c r="Q139" s="6"/>
      <c r="R139" s="6"/>
      <c r="S139" s="6"/>
      <c r="T139" s="6"/>
    </row>
    <row r="140" spans="1:20" x14ac:dyDescent="0.25">
      <c r="A140">
        <v>1999</v>
      </c>
      <c r="B140" s="6" t="s">
        <v>42</v>
      </c>
      <c r="C140" s="6">
        <v>49</v>
      </c>
      <c r="D140" s="6" t="s">
        <v>38</v>
      </c>
      <c r="E140" s="6"/>
      <c r="F140" s="6"/>
      <c r="G140" s="6"/>
      <c r="H140" s="6"/>
      <c r="I140" s="6" t="s">
        <v>24</v>
      </c>
      <c r="J140" s="6" t="s">
        <v>35</v>
      </c>
      <c r="K140" s="6">
        <v>30</v>
      </c>
      <c r="L140" s="6"/>
      <c r="M140" s="6">
        <v>5</v>
      </c>
      <c r="N140" s="6">
        <v>2</v>
      </c>
      <c r="O140" s="6">
        <v>0</v>
      </c>
      <c r="P140" s="6"/>
      <c r="Q140" s="6"/>
      <c r="R140" s="6"/>
      <c r="S140" s="6"/>
      <c r="T140" s="6"/>
    </row>
    <row r="141" spans="1:20" x14ac:dyDescent="0.25">
      <c r="A141">
        <v>1999</v>
      </c>
      <c r="B141" s="6" t="s">
        <v>42</v>
      </c>
      <c r="C141" s="6">
        <v>50</v>
      </c>
      <c r="D141" s="6" t="s">
        <v>38</v>
      </c>
      <c r="E141" s="6"/>
      <c r="F141" s="6"/>
      <c r="G141" s="6"/>
      <c r="H141" s="6"/>
      <c r="I141" s="6" t="s">
        <v>24</v>
      </c>
      <c r="J141" s="6" t="s">
        <v>28</v>
      </c>
      <c r="K141" s="6">
        <v>80</v>
      </c>
      <c r="L141" s="6"/>
      <c r="M141" s="6">
        <v>40</v>
      </c>
      <c r="N141" s="6">
        <v>30</v>
      </c>
      <c r="O141" s="6">
        <v>0</v>
      </c>
      <c r="P141" s="6"/>
      <c r="Q141" s="6"/>
      <c r="R141" s="6"/>
      <c r="S141" s="6"/>
      <c r="T141" s="6"/>
    </row>
    <row r="142" spans="1:20" x14ac:dyDescent="0.25">
      <c r="A142">
        <v>1999</v>
      </c>
      <c r="B142" s="6" t="s">
        <v>42</v>
      </c>
      <c r="C142" s="6">
        <v>51</v>
      </c>
      <c r="D142" s="6" t="s">
        <v>38</v>
      </c>
      <c r="E142" s="6"/>
      <c r="F142" s="6"/>
      <c r="G142" s="6"/>
      <c r="H142" s="6"/>
      <c r="I142" s="6" t="s">
        <v>24</v>
      </c>
      <c r="J142" s="6" t="s">
        <v>41</v>
      </c>
      <c r="K142" s="6">
        <v>100</v>
      </c>
      <c r="L142" s="6"/>
      <c r="M142" s="6">
        <v>70</v>
      </c>
      <c r="N142" s="6">
        <v>0</v>
      </c>
      <c r="O142" s="6">
        <v>0</v>
      </c>
      <c r="P142" s="6"/>
      <c r="Q142" s="6"/>
      <c r="R142" s="6"/>
      <c r="S142" s="6"/>
      <c r="T142" s="6"/>
    </row>
    <row r="143" spans="1:20" x14ac:dyDescent="0.25">
      <c r="A143">
        <v>1999</v>
      </c>
      <c r="B143" s="6" t="s">
        <v>42</v>
      </c>
      <c r="C143" s="6">
        <v>52</v>
      </c>
      <c r="D143" s="6" t="s">
        <v>38</v>
      </c>
      <c r="E143" s="6"/>
      <c r="F143" s="6"/>
      <c r="G143" s="6"/>
      <c r="H143" s="6"/>
      <c r="I143" s="6" t="s">
        <v>24</v>
      </c>
      <c r="J143" s="6" t="s">
        <v>28</v>
      </c>
      <c r="K143" s="6">
        <v>40</v>
      </c>
      <c r="L143" s="6"/>
      <c r="M143" s="6">
        <v>20</v>
      </c>
      <c r="N143" s="6">
        <v>40</v>
      </c>
      <c r="O143" s="6">
        <v>0</v>
      </c>
      <c r="P143" s="6"/>
      <c r="Q143" s="6"/>
      <c r="R143" s="6"/>
      <c r="S143" s="6"/>
      <c r="T143" s="6"/>
    </row>
    <row r="144" spans="1:20" x14ac:dyDescent="0.25">
      <c r="A144">
        <v>1999</v>
      </c>
      <c r="B144" s="6" t="s">
        <v>42</v>
      </c>
      <c r="C144" s="6">
        <v>53</v>
      </c>
      <c r="D144" s="6" t="s">
        <v>38</v>
      </c>
      <c r="E144" s="6"/>
      <c r="F144" s="6"/>
      <c r="G144" s="6"/>
      <c r="H144" s="6"/>
      <c r="I144" s="6" t="s">
        <v>24</v>
      </c>
      <c r="J144" s="6" t="s">
        <v>29</v>
      </c>
      <c r="K144" s="6">
        <v>100</v>
      </c>
      <c r="L144" s="6"/>
      <c r="M144" s="6">
        <v>60</v>
      </c>
      <c r="N144" s="6">
        <v>50</v>
      </c>
      <c r="O144" s="6">
        <v>0</v>
      </c>
      <c r="P144" s="6"/>
      <c r="Q144" s="6"/>
      <c r="R144" s="6"/>
      <c r="S144" s="6"/>
      <c r="T144" s="6"/>
    </row>
    <row r="145" spans="1:20" x14ac:dyDescent="0.25">
      <c r="A145">
        <v>1999</v>
      </c>
      <c r="B145" s="6" t="s">
        <v>42</v>
      </c>
      <c r="C145" s="6">
        <v>54</v>
      </c>
      <c r="D145" s="6" t="s">
        <v>32</v>
      </c>
      <c r="E145" s="6">
        <v>6</v>
      </c>
      <c r="F145" s="6">
        <v>12</v>
      </c>
      <c r="G145" s="6">
        <v>175</v>
      </c>
      <c r="H145" s="6">
        <v>0</v>
      </c>
      <c r="I145" s="6">
        <v>175</v>
      </c>
      <c r="J145" s="6" t="s">
        <v>41</v>
      </c>
      <c r="K145" s="6">
        <v>140</v>
      </c>
      <c r="L145" s="6"/>
      <c r="M145" s="6">
        <v>80</v>
      </c>
      <c r="N145" s="6">
        <v>30</v>
      </c>
      <c r="O145" s="6">
        <v>10</v>
      </c>
      <c r="P145" s="6" t="s">
        <v>49</v>
      </c>
      <c r="Q145" s="6"/>
      <c r="R145" s="6"/>
      <c r="S145" s="6"/>
      <c r="T145" s="6"/>
    </row>
    <row r="146" spans="1:20" x14ac:dyDescent="0.25">
      <c r="A146">
        <v>1999</v>
      </c>
      <c r="B146" s="6" t="s">
        <v>42</v>
      </c>
      <c r="C146" s="6">
        <v>55</v>
      </c>
      <c r="D146" s="6" t="s">
        <v>32</v>
      </c>
      <c r="E146" s="6"/>
      <c r="F146" s="6"/>
      <c r="G146" s="6"/>
      <c r="H146" s="6"/>
      <c r="I146" s="6" t="s">
        <v>24</v>
      </c>
      <c r="J146" s="6" t="s">
        <v>28</v>
      </c>
      <c r="K146" s="6">
        <v>60</v>
      </c>
      <c r="L146" s="6"/>
      <c r="M146" s="6">
        <v>25</v>
      </c>
      <c r="N146" s="6">
        <v>20</v>
      </c>
      <c r="O146" s="6">
        <v>0</v>
      </c>
      <c r="P146" s="6"/>
      <c r="Q146" s="6"/>
      <c r="R146" s="6"/>
      <c r="S146" s="6">
        <v>1</v>
      </c>
      <c r="T146" s="6"/>
    </row>
    <row r="147" spans="1:20" x14ac:dyDescent="0.25">
      <c r="A147">
        <v>1999</v>
      </c>
      <c r="B147" s="6" t="s">
        <v>42</v>
      </c>
      <c r="C147" s="6">
        <v>56</v>
      </c>
      <c r="D147" s="6" t="s">
        <v>32</v>
      </c>
      <c r="E147" s="6"/>
      <c r="F147" s="6"/>
      <c r="G147" s="6"/>
      <c r="H147" s="6"/>
      <c r="I147" s="6" t="s">
        <v>24</v>
      </c>
      <c r="J147" s="6" t="s">
        <v>50</v>
      </c>
      <c r="K147" s="6">
        <v>25</v>
      </c>
      <c r="L147" s="6"/>
      <c r="M147" s="6">
        <v>5</v>
      </c>
      <c r="N147" s="6">
        <v>0</v>
      </c>
      <c r="O147" s="6">
        <v>0</v>
      </c>
      <c r="P147" s="6"/>
      <c r="Q147" s="6"/>
      <c r="R147" s="6"/>
      <c r="S147" s="6"/>
      <c r="T147" s="6"/>
    </row>
    <row r="148" spans="1:20" x14ac:dyDescent="0.25">
      <c r="A148">
        <v>1999</v>
      </c>
      <c r="B148" s="6" t="s">
        <v>42</v>
      </c>
      <c r="C148" s="6">
        <v>57</v>
      </c>
      <c r="D148" s="6" t="s">
        <v>32</v>
      </c>
      <c r="E148" s="6"/>
      <c r="F148" s="6"/>
      <c r="G148" s="6"/>
      <c r="H148" s="6"/>
      <c r="I148" s="6" t="s">
        <v>24</v>
      </c>
      <c r="J148" s="6" t="s">
        <v>26</v>
      </c>
      <c r="K148" s="6">
        <v>30</v>
      </c>
      <c r="L148" s="6"/>
      <c r="M148" s="6">
        <v>20</v>
      </c>
      <c r="N148" s="6">
        <v>10</v>
      </c>
      <c r="O148" s="6">
        <v>0</v>
      </c>
      <c r="P148" s="6"/>
      <c r="Q148" s="6"/>
      <c r="R148" s="6" t="s">
        <v>31</v>
      </c>
      <c r="S148" s="6"/>
      <c r="T148" s="6"/>
    </row>
    <row r="149" spans="1:20" x14ac:dyDescent="0.25">
      <c r="A149">
        <v>1999</v>
      </c>
      <c r="B149" s="6" t="s">
        <v>42</v>
      </c>
      <c r="C149" s="6">
        <v>58</v>
      </c>
      <c r="D149" s="6" t="s">
        <v>32</v>
      </c>
      <c r="E149" s="6"/>
      <c r="F149" s="6"/>
      <c r="G149" s="6"/>
      <c r="H149" s="6"/>
      <c r="I149" s="6" t="s">
        <v>24</v>
      </c>
      <c r="J149" s="6" t="s">
        <v>29</v>
      </c>
      <c r="K149" s="6">
        <v>40</v>
      </c>
      <c r="L149" s="6"/>
      <c r="M149" s="6">
        <v>35</v>
      </c>
      <c r="N149" s="6">
        <v>0</v>
      </c>
      <c r="O149" s="6">
        <v>0</v>
      </c>
      <c r="P149" s="6"/>
      <c r="Q149" s="6"/>
      <c r="R149" s="6"/>
      <c r="S149" s="6"/>
      <c r="T149" s="6"/>
    </row>
    <row r="150" spans="1:20" x14ac:dyDescent="0.25">
      <c r="A150">
        <v>1999</v>
      </c>
      <c r="B150" s="6" t="s">
        <v>42</v>
      </c>
      <c r="C150" s="6">
        <v>59</v>
      </c>
      <c r="D150" s="6" t="s">
        <v>32</v>
      </c>
      <c r="E150" s="6"/>
      <c r="F150" s="6"/>
      <c r="G150" s="6"/>
      <c r="H150" s="6"/>
      <c r="I150" s="6" t="s">
        <v>24</v>
      </c>
      <c r="J150" s="6" t="s">
        <v>44</v>
      </c>
      <c r="K150" s="6">
        <v>35</v>
      </c>
      <c r="L150" s="6"/>
      <c r="M150" s="6">
        <v>25</v>
      </c>
      <c r="N150" s="6">
        <v>0</v>
      </c>
      <c r="O150" s="6">
        <v>80</v>
      </c>
      <c r="P150" s="6"/>
      <c r="Q150" s="6"/>
      <c r="R150" s="6"/>
      <c r="S150" s="6"/>
      <c r="T150" s="6"/>
    </row>
    <row r="151" spans="1:20" x14ac:dyDescent="0.25">
      <c r="A151">
        <v>1999</v>
      </c>
      <c r="B151" s="6" t="s">
        <v>42</v>
      </c>
      <c r="C151" s="6">
        <v>60</v>
      </c>
      <c r="D151" s="6" t="s">
        <v>32</v>
      </c>
      <c r="E151" s="6"/>
      <c r="F151" s="6"/>
      <c r="G151" s="6"/>
      <c r="H151" s="6"/>
      <c r="I151" s="6" t="s">
        <v>24</v>
      </c>
      <c r="J151" s="6" t="s">
        <v>29</v>
      </c>
      <c r="K151" s="6">
        <v>3</v>
      </c>
      <c r="L151" s="6"/>
      <c r="M151" s="6">
        <v>25</v>
      </c>
      <c r="N151" s="6">
        <v>50</v>
      </c>
      <c r="O151" s="6">
        <v>0</v>
      </c>
      <c r="P151" s="6"/>
      <c r="Q151" s="6"/>
      <c r="R151" s="6"/>
      <c r="S151" s="6"/>
      <c r="T151" s="6"/>
    </row>
    <row r="152" spans="1:20" x14ac:dyDescent="0.25">
      <c r="A152">
        <v>1999</v>
      </c>
      <c r="B152" s="6" t="s">
        <v>42</v>
      </c>
      <c r="C152" s="6">
        <v>61</v>
      </c>
      <c r="D152" s="6" t="s">
        <v>32</v>
      </c>
      <c r="E152" s="6"/>
      <c r="F152" s="6"/>
      <c r="G152" s="6"/>
      <c r="H152" s="6"/>
      <c r="I152" s="6" t="s">
        <v>24</v>
      </c>
      <c r="J152" s="6" t="s">
        <v>29</v>
      </c>
      <c r="K152" s="6">
        <v>60</v>
      </c>
      <c r="L152" s="6"/>
      <c r="M152" s="6">
        <v>45</v>
      </c>
      <c r="N152" s="6">
        <v>40</v>
      </c>
      <c r="O152" s="6">
        <v>0</v>
      </c>
      <c r="P152" s="6"/>
      <c r="Q152" s="6"/>
      <c r="R152" s="6"/>
      <c r="S152" s="6"/>
      <c r="T152" s="6"/>
    </row>
    <row r="153" spans="1:20" x14ac:dyDescent="0.25">
      <c r="A153">
        <v>1999</v>
      </c>
      <c r="B153" s="6" t="s">
        <v>42</v>
      </c>
      <c r="C153" s="6">
        <v>62</v>
      </c>
      <c r="D153" s="6" t="s">
        <v>32</v>
      </c>
      <c r="E153" s="6"/>
      <c r="F153" s="6"/>
      <c r="G153" s="6"/>
      <c r="H153" s="6"/>
      <c r="I153" s="6" t="s">
        <v>24</v>
      </c>
      <c r="J153" s="6" t="s">
        <v>40</v>
      </c>
      <c r="K153" s="6">
        <v>50</v>
      </c>
      <c r="L153" s="6"/>
      <c r="M153" s="6">
        <v>25</v>
      </c>
      <c r="N153" s="6">
        <v>0</v>
      </c>
      <c r="O153" s="6">
        <v>0</v>
      </c>
      <c r="P153" s="6"/>
      <c r="Q153" s="6"/>
      <c r="R153" s="6"/>
      <c r="S153" s="6"/>
      <c r="T153" s="6"/>
    </row>
    <row r="154" spans="1:20" x14ac:dyDescent="0.25">
      <c r="A154">
        <v>1999</v>
      </c>
      <c r="B154" s="6" t="s">
        <v>42</v>
      </c>
      <c r="C154" s="6">
        <v>63</v>
      </c>
      <c r="D154" s="6" t="s">
        <v>32</v>
      </c>
      <c r="E154" s="6"/>
      <c r="F154" s="6">
        <v>13</v>
      </c>
      <c r="G154" s="6"/>
      <c r="H154" s="6"/>
      <c r="I154" s="6" t="s">
        <v>24</v>
      </c>
      <c r="J154" s="6" t="s">
        <v>36</v>
      </c>
      <c r="K154" s="6">
        <v>70</v>
      </c>
      <c r="L154" s="6"/>
      <c r="M154" s="6">
        <v>50</v>
      </c>
      <c r="N154" s="6">
        <v>40</v>
      </c>
      <c r="O154" s="6">
        <v>10</v>
      </c>
      <c r="P154" s="6"/>
      <c r="Q154" s="6"/>
      <c r="R154" s="6"/>
      <c r="S154" s="6"/>
      <c r="T154" s="6"/>
    </row>
    <row r="155" spans="1:20" x14ac:dyDescent="0.25">
      <c r="A155">
        <v>1999</v>
      </c>
      <c r="B155" s="6" t="s">
        <v>42</v>
      </c>
      <c r="C155" s="6">
        <v>64</v>
      </c>
      <c r="D155" s="6" t="s">
        <v>32</v>
      </c>
      <c r="E155" s="6">
        <v>7</v>
      </c>
      <c r="F155" s="6">
        <v>13</v>
      </c>
      <c r="G155" s="6">
        <v>185</v>
      </c>
      <c r="H155" s="6">
        <v>0</v>
      </c>
      <c r="I155" s="6">
        <v>185</v>
      </c>
      <c r="J155" s="6" t="s">
        <v>22</v>
      </c>
      <c r="K155" s="6">
        <v>30</v>
      </c>
      <c r="L155" s="6"/>
      <c r="M155" s="6">
        <v>25</v>
      </c>
      <c r="N155" s="6">
        <v>0</v>
      </c>
      <c r="O155" s="6">
        <v>0</v>
      </c>
      <c r="P155" s="6"/>
      <c r="Q155" s="6"/>
      <c r="R155" s="6"/>
      <c r="S155" s="6"/>
      <c r="T155" s="6"/>
    </row>
    <row r="156" spans="1:20" x14ac:dyDescent="0.25">
      <c r="A156">
        <v>1999</v>
      </c>
      <c r="B156" s="6" t="s">
        <v>42</v>
      </c>
      <c r="C156" s="6">
        <v>65</v>
      </c>
      <c r="D156" s="6" t="s">
        <v>32</v>
      </c>
      <c r="E156" s="6"/>
      <c r="F156" s="6"/>
      <c r="G156" s="6"/>
      <c r="H156" s="6"/>
      <c r="I156" s="6" t="s">
        <v>24</v>
      </c>
      <c r="J156" s="6" t="s">
        <v>26</v>
      </c>
      <c r="K156" s="6">
        <v>40</v>
      </c>
      <c r="L156" s="6"/>
      <c r="M156" s="6">
        <v>20</v>
      </c>
      <c r="N156" s="6">
        <v>10</v>
      </c>
      <c r="O156" s="6">
        <v>0</v>
      </c>
      <c r="P156" s="6"/>
      <c r="Q156" s="6"/>
      <c r="R156" s="6"/>
      <c r="S156" s="6">
        <v>2</v>
      </c>
      <c r="T156" s="6"/>
    </row>
    <row r="157" spans="1:20" x14ac:dyDescent="0.25">
      <c r="A157">
        <v>1999</v>
      </c>
      <c r="B157" s="6" t="s">
        <v>42</v>
      </c>
      <c r="C157" s="6">
        <v>66</v>
      </c>
      <c r="D157" s="6" t="s">
        <v>32</v>
      </c>
      <c r="E157" s="6"/>
      <c r="F157" s="6"/>
      <c r="G157" s="6"/>
      <c r="H157" s="6"/>
      <c r="I157" s="6" t="s">
        <v>24</v>
      </c>
      <c r="J157" s="6" t="s">
        <v>29</v>
      </c>
      <c r="K157" s="6">
        <v>30</v>
      </c>
      <c r="L157" s="6"/>
      <c r="M157" s="6">
        <v>25</v>
      </c>
      <c r="N157" s="6">
        <v>50</v>
      </c>
      <c r="O157" s="6">
        <v>0</v>
      </c>
      <c r="P157" s="6" t="s">
        <v>49</v>
      </c>
      <c r="Q157" s="6"/>
      <c r="R157" s="6"/>
      <c r="S157" s="6"/>
      <c r="T157" s="6"/>
    </row>
    <row r="158" spans="1:20" x14ac:dyDescent="0.25">
      <c r="A158">
        <v>1999</v>
      </c>
      <c r="B158" s="6" t="s">
        <v>42</v>
      </c>
      <c r="C158" s="6">
        <v>67</v>
      </c>
      <c r="D158" s="6" t="s">
        <v>32</v>
      </c>
      <c r="E158" s="6"/>
      <c r="F158" s="6"/>
      <c r="G158" s="6"/>
      <c r="H158" s="6"/>
      <c r="I158" s="6" t="s">
        <v>24</v>
      </c>
      <c r="J158" s="6" t="s">
        <v>35</v>
      </c>
      <c r="K158" s="6">
        <v>25</v>
      </c>
      <c r="L158" s="6"/>
      <c r="M158" s="6">
        <v>5</v>
      </c>
      <c r="N158" s="6">
        <v>0</v>
      </c>
      <c r="O158" s="6">
        <v>0</v>
      </c>
      <c r="P158" s="6"/>
      <c r="Q158" s="6"/>
      <c r="R158" s="6"/>
      <c r="S158" s="6"/>
      <c r="T158" s="6"/>
    </row>
    <row r="159" spans="1:20" x14ac:dyDescent="0.25">
      <c r="A159">
        <v>1999</v>
      </c>
      <c r="B159" s="6" t="s">
        <v>42</v>
      </c>
      <c r="C159" s="6">
        <v>68</v>
      </c>
      <c r="D159" s="6" t="s">
        <v>32</v>
      </c>
      <c r="E159" s="6"/>
      <c r="F159" s="6"/>
      <c r="G159" s="6"/>
      <c r="H159" s="6"/>
      <c r="I159" s="6" t="s">
        <v>24</v>
      </c>
      <c r="J159" s="6" t="s">
        <v>29</v>
      </c>
      <c r="K159" s="6">
        <v>45</v>
      </c>
      <c r="L159" s="6"/>
      <c r="M159" s="6">
        <v>20</v>
      </c>
      <c r="N159" s="6">
        <v>30</v>
      </c>
      <c r="O159" s="6">
        <v>0</v>
      </c>
      <c r="P159" s="6"/>
      <c r="Q159" s="6"/>
      <c r="R159" s="6"/>
      <c r="S159" s="6"/>
      <c r="T159" s="6"/>
    </row>
    <row r="160" spans="1:20" x14ac:dyDescent="0.25">
      <c r="A160">
        <v>1999</v>
      </c>
      <c r="B160" s="6" t="s">
        <v>42</v>
      </c>
      <c r="C160" s="6">
        <v>69</v>
      </c>
      <c r="D160" s="6" t="s">
        <v>32</v>
      </c>
      <c r="E160" s="6"/>
      <c r="F160" s="6"/>
      <c r="G160" s="6"/>
      <c r="H160" s="6"/>
      <c r="I160" s="6" t="s">
        <v>24</v>
      </c>
      <c r="J160" s="6" t="s">
        <v>22</v>
      </c>
      <c r="K160" s="6">
        <v>25</v>
      </c>
      <c r="L160" s="6"/>
      <c r="M160" s="6">
        <v>10</v>
      </c>
      <c r="N160" s="6">
        <v>0</v>
      </c>
      <c r="O160" s="6">
        <v>0</v>
      </c>
      <c r="P160" s="6"/>
      <c r="Q160" s="6"/>
      <c r="R160" s="6"/>
      <c r="S160" s="6"/>
      <c r="T160" s="6"/>
    </row>
    <row r="161" spans="1:20" x14ac:dyDescent="0.25">
      <c r="A161">
        <v>1999</v>
      </c>
      <c r="B161" s="6" t="s">
        <v>42</v>
      </c>
      <c r="C161" s="6">
        <v>70</v>
      </c>
      <c r="D161" s="6" t="s">
        <v>32</v>
      </c>
      <c r="E161" s="6"/>
      <c r="F161" s="6"/>
      <c r="G161" s="6"/>
      <c r="H161" s="6"/>
      <c r="I161" s="6" t="s">
        <v>24</v>
      </c>
      <c r="J161" s="6" t="s">
        <v>26</v>
      </c>
      <c r="K161" s="6">
        <v>45</v>
      </c>
      <c r="L161" s="6"/>
      <c r="M161" s="6">
        <v>25</v>
      </c>
      <c r="N161" s="6">
        <v>20</v>
      </c>
      <c r="O161" s="6">
        <v>0</v>
      </c>
      <c r="P161" s="6"/>
      <c r="Q161" s="6"/>
      <c r="R161" s="6"/>
      <c r="S161" s="6"/>
      <c r="T161" s="6"/>
    </row>
    <row r="162" spans="1:20" x14ac:dyDescent="0.25">
      <c r="A162">
        <v>1999</v>
      </c>
      <c r="B162" s="6" t="s">
        <v>42</v>
      </c>
      <c r="C162" s="6">
        <v>71</v>
      </c>
      <c r="D162" s="6" t="s">
        <v>32</v>
      </c>
      <c r="E162" s="6"/>
      <c r="F162" s="6"/>
      <c r="G162" s="6"/>
      <c r="H162" s="6"/>
      <c r="I162" s="6" t="s">
        <v>24</v>
      </c>
      <c r="J162" s="6" t="s">
        <v>26</v>
      </c>
      <c r="K162" s="6">
        <v>25</v>
      </c>
      <c r="L162" s="6"/>
      <c r="M162" s="6">
        <v>10</v>
      </c>
      <c r="N162" s="6">
        <v>0</v>
      </c>
      <c r="O162" s="6">
        <v>0</v>
      </c>
      <c r="P162" s="6"/>
      <c r="Q162" s="6"/>
      <c r="R162" s="6"/>
      <c r="S162" s="6"/>
      <c r="T162" s="6"/>
    </row>
    <row r="163" spans="1:20" x14ac:dyDescent="0.25">
      <c r="A163">
        <v>1999</v>
      </c>
      <c r="B163" s="6" t="s">
        <v>42</v>
      </c>
      <c r="C163" s="6">
        <v>72</v>
      </c>
      <c r="D163" s="6" t="s">
        <v>32</v>
      </c>
      <c r="E163" s="6"/>
      <c r="F163" s="6"/>
      <c r="G163" s="6"/>
      <c r="H163" s="6"/>
      <c r="I163" s="6" t="s">
        <v>24</v>
      </c>
      <c r="J163" s="6" t="s">
        <v>44</v>
      </c>
      <c r="K163" s="6">
        <v>35</v>
      </c>
      <c r="L163" s="6"/>
      <c r="M163" s="6">
        <v>30</v>
      </c>
      <c r="N163" s="6">
        <v>50</v>
      </c>
      <c r="O163" s="6">
        <v>10</v>
      </c>
      <c r="P163" s="6"/>
      <c r="Q163" s="6"/>
      <c r="R163" s="6" t="s">
        <v>51</v>
      </c>
      <c r="S163" s="6">
        <v>1</v>
      </c>
      <c r="T163" s="6"/>
    </row>
    <row r="164" spans="1:20" x14ac:dyDescent="0.25">
      <c r="A164">
        <v>1999</v>
      </c>
      <c r="B164" s="6" t="s">
        <v>42</v>
      </c>
      <c r="C164" s="6">
        <v>73</v>
      </c>
      <c r="D164" s="6" t="s">
        <v>32</v>
      </c>
      <c r="E164" s="6"/>
      <c r="F164" s="6">
        <v>13</v>
      </c>
      <c r="G164" s="6"/>
      <c r="H164" s="6"/>
      <c r="I164" s="6" t="s">
        <v>24</v>
      </c>
      <c r="J164" s="6" t="s">
        <v>44</v>
      </c>
      <c r="K164" s="6">
        <v>45</v>
      </c>
      <c r="L164" s="6"/>
      <c r="M164" s="6">
        <v>40</v>
      </c>
      <c r="N164" s="6">
        <v>20</v>
      </c>
      <c r="O164" s="6">
        <v>0</v>
      </c>
      <c r="P164" s="6"/>
      <c r="Q164" s="6"/>
      <c r="R164" s="6"/>
      <c r="S164" s="6"/>
      <c r="T164" s="6"/>
    </row>
    <row r="165" spans="1:20" x14ac:dyDescent="0.25">
      <c r="A165">
        <v>1999</v>
      </c>
      <c r="B165" s="6" t="s">
        <v>42</v>
      </c>
      <c r="C165" s="6">
        <v>74</v>
      </c>
      <c r="D165" s="6" t="s">
        <v>32</v>
      </c>
      <c r="E165" s="6">
        <v>8</v>
      </c>
      <c r="F165" s="6">
        <v>13</v>
      </c>
      <c r="G165" s="6">
        <v>235</v>
      </c>
      <c r="H165" s="6">
        <v>0</v>
      </c>
      <c r="I165" s="6">
        <v>235</v>
      </c>
      <c r="J165" s="6" t="s">
        <v>29</v>
      </c>
      <c r="K165" s="6">
        <v>25</v>
      </c>
      <c r="L165" s="6"/>
      <c r="M165" s="6">
        <v>5</v>
      </c>
      <c r="N165" s="6">
        <v>0</v>
      </c>
      <c r="O165" s="6">
        <v>0</v>
      </c>
      <c r="P165" s="6"/>
      <c r="Q165" s="6"/>
      <c r="R165" s="6"/>
      <c r="S165" s="6"/>
      <c r="T165" s="6"/>
    </row>
    <row r="166" spans="1:20" x14ac:dyDescent="0.25">
      <c r="A166">
        <v>1999</v>
      </c>
      <c r="B166" s="6" t="s">
        <v>42</v>
      </c>
      <c r="C166" s="6">
        <v>75</v>
      </c>
      <c r="D166" s="6" t="s">
        <v>32</v>
      </c>
      <c r="E166" s="6"/>
      <c r="F166" s="6"/>
      <c r="G166" s="6"/>
      <c r="H166" s="6"/>
      <c r="I166" s="6" t="s">
        <v>24</v>
      </c>
      <c r="J166" s="6" t="s">
        <v>22</v>
      </c>
      <c r="K166" s="6">
        <v>25</v>
      </c>
      <c r="L166" s="6"/>
      <c r="M166" s="6">
        <v>30</v>
      </c>
      <c r="N166" s="6">
        <v>10</v>
      </c>
      <c r="O166" s="6">
        <v>0</v>
      </c>
      <c r="P166" s="6"/>
      <c r="Q166" s="6"/>
      <c r="R166" s="6"/>
      <c r="S166" s="6">
        <v>1</v>
      </c>
      <c r="T166" s="6"/>
    </row>
    <row r="167" spans="1:20" x14ac:dyDescent="0.25">
      <c r="A167">
        <v>1999</v>
      </c>
      <c r="B167" s="6" t="s">
        <v>42</v>
      </c>
      <c r="C167" s="6">
        <v>76</v>
      </c>
      <c r="D167" s="6" t="s">
        <v>32</v>
      </c>
      <c r="E167" s="6"/>
      <c r="F167" s="6"/>
      <c r="G167" s="6"/>
      <c r="H167" s="6"/>
      <c r="I167" s="6" t="s">
        <v>24</v>
      </c>
      <c r="J167" s="6" t="s">
        <v>29</v>
      </c>
      <c r="K167" s="6">
        <v>55</v>
      </c>
      <c r="L167" s="6"/>
      <c r="M167" s="6">
        <v>25</v>
      </c>
      <c r="N167" s="6">
        <v>10</v>
      </c>
      <c r="O167" s="6">
        <v>0</v>
      </c>
      <c r="P167" s="6"/>
      <c r="Q167" s="6"/>
      <c r="R167" s="6"/>
      <c r="S167" s="6"/>
      <c r="T167" s="6"/>
    </row>
    <row r="168" spans="1:20" x14ac:dyDescent="0.25">
      <c r="A168">
        <v>1999</v>
      </c>
      <c r="B168" s="6" t="s">
        <v>42</v>
      </c>
      <c r="C168" s="6">
        <v>77</v>
      </c>
      <c r="D168" s="6" t="s">
        <v>32</v>
      </c>
      <c r="E168" s="6"/>
      <c r="F168" s="6"/>
      <c r="G168" s="6"/>
      <c r="H168" s="6"/>
      <c r="I168" s="6" t="s">
        <v>24</v>
      </c>
      <c r="J168" s="6" t="s">
        <v>41</v>
      </c>
      <c r="K168" s="6">
        <v>130</v>
      </c>
      <c r="L168" s="6"/>
      <c r="M168" s="6">
        <v>55</v>
      </c>
      <c r="N168" s="6">
        <v>60</v>
      </c>
      <c r="O168" s="6">
        <v>10</v>
      </c>
      <c r="P168" s="6"/>
      <c r="Q168" s="6"/>
      <c r="R168" s="6" t="s">
        <v>51</v>
      </c>
      <c r="S168" s="6"/>
      <c r="T168" s="6"/>
    </row>
    <row r="169" spans="1:20" x14ac:dyDescent="0.25">
      <c r="A169">
        <v>1999</v>
      </c>
      <c r="B169" s="6" t="s">
        <v>42</v>
      </c>
      <c r="C169" s="6">
        <v>78</v>
      </c>
      <c r="D169" s="6" t="s">
        <v>32</v>
      </c>
      <c r="E169" s="6"/>
      <c r="F169" s="6"/>
      <c r="G169" s="6"/>
      <c r="H169" s="6"/>
      <c r="I169" s="6" t="s">
        <v>24</v>
      </c>
      <c r="J169" s="6" t="s">
        <v>26</v>
      </c>
      <c r="K169" s="6">
        <v>30</v>
      </c>
      <c r="L169" s="6"/>
      <c r="M169" s="6">
        <v>10</v>
      </c>
      <c r="N169" s="6">
        <v>10</v>
      </c>
      <c r="O169" s="6">
        <v>0</v>
      </c>
      <c r="P169" s="6"/>
      <c r="Q169" s="6"/>
      <c r="R169" s="6"/>
      <c r="S169" s="6"/>
      <c r="T169" s="6"/>
    </row>
    <row r="170" spans="1:20" x14ac:dyDescent="0.25">
      <c r="A170">
        <v>1999</v>
      </c>
      <c r="B170" s="6" t="s">
        <v>42</v>
      </c>
      <c r="C170" s="6">
        <v>79</v>
      </c>
      <c r="D170" s="6" t="s">
        <v>32</v>
      </c>
      <c r="E170" s="6"/>
      <c r="F170" s="6"/>
      <c r="G170" s="6"/>
      <c r="H170" s="6"/>
      <c r="I170" s="6" t="s">
        <v>24</v>
      </c>
      <c r="J170" s="6" t="s">
        <v>43</v>
      </c>
      <c r="K170" s="6">
        <v>30</v>
      </c>
      <c r="L170" s="6"/>
      <c r="M170" s="6">
        <v>10</v>
      </c>
      <c r="N170" s="6">
        <v>10</v>
      </c>
      <c r="O170" s="6">
        <v>0</v>
      </c>
      <c r="P170" s="6"/>
      <c r="Q170" s="6"/>
      <c r="R170" s="6"/>
      <c r="S170" s="6"/>
      <c r="T170" s="6"/>
    </row>
    <row r="171" spans="1:20" x14ac:dyDescent="0.25">
      <c r="A171">
        <v>1999</v>
      </c>
      <c r="B171" s="6" t="s">
        <v>42</v>
      </c>
      <c r="C171" s="6">
        <v>80</v>
      </c>
      <c r="D171" s="6" t="s">
        <v>32</v>
      </c>
      <c r="E171" s="6"/>
      <c r="F171" s="6"/>
      <c r="G171" s="6"/>
      <c r="H171" s="6"/>
      <c r="I171" s="6" t="s">
        <v>24</v>
      </c>
      <c r="J171" s="6" t="s">
        <v>26</v>
      </c>
      <c r="K171" s="6">
        <v>25</v>
      </c>
      <c r="L171" s="6"/>
      <c r="M171" s="6">
        <v>5</v>
      </c>
      <c r="N171" s="6">
        <v>0</v>
      </c>
      <c r="O171" s="6">
        <v>0</v>
      </c>
      <c r="P171" s="6"/>
      <c r="Q171" s="6"/>
      <c r="R171" s="6"/>
      <c r="S171" s="6"/>
      <c r="T171" s="6"/>
    </row>
    <row r="172" spans="1:20" x14ac:dyDescent="0.25">
      <c r="A172">
        <v>1999</v>
      </c>
      <c r="B172" s="6" t="s">
        <v>42</v>
      </c>
      <c r="C172" s="6">
        <v>81</v>
      </c>
      <c r="D172" s="6" t="s">
        <v>32</v>
      </c>
      <c r="E172" s="6"/>
      <c r="F172" s="6"/>
      <c r="G172" s="6"/>
      <c r="H172" s="6"/>
      <c r="I172" s="6" t="s">
        <v>24</v>
      </c>
      <c r="J172" s="6" t="s">
        <v>22</v>
      </c>
      <c r="K172" s="6">
        <v>30</v>
      </c>
      <c r="L172" s="6"/>
      <c r="M172" s="6">
        <v>35</v>
      </c>
      <c r="N172" s="6">
        <v>10</v>
      </c>
      <c r="O172" s="6">
        <v>0</v>
      </c>
      <c r="P172" s="6"/>
      <c r="Q172" s="6"/>
      <c r="R172" s="6"/>
      <c r="S172" s="6">
        <v>2</v>
      </c>
      <c r="T172" s="6"/>
    </row>
    <row r="173" spans="1:20" x14ac:dyDescent="0.25">
      <c r="A173">
        <v>1999</v>
      </c>
      <c r="B173" s="6" t="s">
        <v>42</v>
      </c>
      <c r="C173" s="6">
        <v>82</v>
      </c>
      <c r="D173" s="6" t="s">
        <v>32</v>
      </c>
      <c r="E173" s="6"/>
      <c r="F173" s="6"/>
      <c r="G173" s="6"/>
      <c r="H173" s="6"/>
      <c r="I173" s="6" t="s">
        <v>24</v>
      </c>
      <c r="J173" s="6" t="s">
        <v>29</v>
      </c>
      <c r="K173" s="6">
        <v>30</v>
      </c>
      <c r="L173" s="6"/>
      <c r="M173" s="6">
        <v>10</v>
      </c>
      <c r="N173" s="6">
        <v>0</v>
      </c>
      <c r="O173" s="6">
        <v>0</v>
      </c>
      <c r="P173" s="6"/>
      <c r="Q173" s="6"/>
      <c r="R173" s="6"/>
      <c r="S173" s="6">
        <v>1</v>
      </c>
      <c r="T173" s="6"/>
    </row>
    <row r="174" spans="1:20" x14ac:dyDescent="0.25">
      <c r="A174">
        <v>1999</v>
      </c>
      <c r="B174" s="6" t="s">
        <v>42</v>
      </c>
      <c r="C174" s="6">
        <v>83</v>
      </c>
      <c r="D174" s="6" t="s">
        <v>32</v>
      </c>
      <c r="E174" s="6"/>
      <c r="F174" s="6">
        <v>14</v>
      </c>
      <c r="G174" s="6"/>
      <c r="H174" s="6"/>
      <c r="I174" s="6" t="s">
        <v>24</v>
      </c>
      <c r="J174" s="6" t="s">
        <v>29</v>
      </c>
      <c r="K174" s="6">
        <v>30</v>
      </c>
      <c r="L174" s="6"/>
      <c r="M174" s="6">
        <v>30</v>
      </c>
      <c r="N174" s="6">
        <v>10</v>
      </c>
      <c r="O174" s="6">
        <v>0</v>
      </c>
      <c r="P174" s="6"/>
      <c r="Q174" s="6"/>
      <c r="R174" s="6"/>
      <c r="S174" s="6"/>
      <c r="T174" s="6"/>
    </row>
    <row r="175" spans="1:20" x14ac:dyDescent="0.25">
      <c r="A175">
        <v>1999</v>
      </c>
      <c r="B175" s="6" t="s">
        <v>42</v>
      </c>
      <c r="C175" s="6">
        <v>84</v>
      </c>
      <c r="D175" s="6" t="s">
        <v>32</v>
      </c>
      <c r="E175" s="6">
        <v>9</v>
      </c>
      <c r="F175" s="6">
        <v>13</v>
      </c>
      <c r="G175" s="6">
        <v>330</v>
      </c>
      <c r="H175" s="6">
        <v>0</v>
      </c>
      <c r="I175" s="6">
        <v>330</v>
      </c>
      <c r="J175" s="6" t="s">
        <v>29</v>
      </c>
      <c r="K175" s="6">
        <v>60</v>
      </c>
      <c r="L175" s="6"/>
      <c r="M175" s="6">
        <v>65</v>
      </c>
      <c r="N175" s="6">
        <v>20</v>
      </c>
      <c r="O175" s="6">
        <v>0</v>
      </c>
      <c r="P175" s="6"/>
      <c r="Q175" s="6"/>
      <c r="R175" s="6"/>
      <c r="S175" s="6"/>
      <c r="T175" s="6"/>
    </row>
    <row r="176" spans="1:20" x14ac:dyDescent="0.25">
      <c r="A176">
        <v>1999</v>
      </c>
      <c r="B176" s="6" t="s">
        <v>42</v>
      </c>
      <c r="C176" s="6">
        <v>85</v>
      </c>
      <c r="D176" s="6" t="s">
        <v>32</v>
      </c>
      <c r="E176" s="6"/>
      <c r="F176" s="6"/>
      <c r="G176" s="6"/>
      <c r="H176" s="6"/>
      <c r="I176" s="6" t="s">
        <v>24</v>
      </c>
      <c r="J176" s="6" t="s">
        <v>29</v>
      </c>
      <c r="K176" s="6">
        <v>40</v>
      </c>
      <c r="L176" s="6"/>
      <c r="M176" s="6">
        <v>45</v>
      </c>
      <c r="N176" s="6">
        <v>15</v>
      </c>
      <c r="O176" s="6">
        <v>0</v>
      </c>
      <c r="P176" s="6"/>
      <c r="Q176" s="6"/>
      <c r="R176" s="6"/>
      <c r="S176" s="6">
        <v>1</v>
      </c>
      <c r="T176" s="6"/>
    </row>
    <row r="177" spans="1:20" x14ac:dyDescent="0.25">
      <c r="A177">
        <v>1999</v>
      </c>
      <c r="B177" s="6" t="s">
        <v>42</v>
      </c>
      <c r="C177" s="6">
        <v>86</v>
      </c>
      <c r="D177" s="6" t="s">
        <v>32</v>
      </c>
      <c r="E177" s="6"/>
      <c r="F177" s="6"/>
      <c r="G177" s="6"/>
      <c r="H177" s="6"/>
      <c r="I177" s="6" t="s">
        <v>24</v>
      </c>
      <c r="J177" s="6" t="s">
        <v>22</v>
      </c>
      <c r="K177" s="6">
        <v>25</v>
      </c>
      <c r="L177" s="6"/>
      <c r="M177" s="6">
        <v>10</v>
      </c>
      <c r="N177" s="6">
        <v>0</v>
      </c>
      <c r="O177" s="6">
        <v>0</v>
      </c>
      <c r="P177" s="6"/>
      <c r="Q177" s="6"/>
      <c r="R177" s="6"/>
      <c r="S177" s="6"/>
      <c r="T177" s="6"/>
    </row>
    <row r="178" spans="1:20" x14ac:dyDescent="0.25">
      <c r="A178">
        <v>1999</v>
      </c>
      <c r="B178" s="6" t="s">
        <v>42</v>
      </c>
      <c r="C178" s="6">
        <v>87</v>
      </c>
      <c r="D178" s="6" t="s">
        <v>32</v>
      </c>
      <c r="E178" s="6"/>
      <c r="F178" s="6"/>
      <c r="G178" s="6"/>
      <c r="H178" s="6"/>
      <c r="I178" s="6" t="s">
        <v>24</v>
      </c>
      <c r="J178" s="6" t="s">
        <v>22</v>
      </c>
      <c r="K178" s="6">
        <v>25</v>
      </c>
      <c r="L178" s="6"/>
      <c r="M178" s="6">
        <v>15</v>
      </c>
      <c r="N178" s="6">
        <v>10</v>
      </c>
      <c r="O178" s="6">
        <v>0</v>
      </c>
      <c r="P178" s="6"/>
      <c r="Q178" s="6"/>
      <c r="R178" s="6"/>
      <c r="S178" s="6"/>
      <c r="T178" s="6"/>
    </row>
    <row r="179" spans="1:20" x14ac:dyDescent="0.25">
      <c r="A179">
        <v>1999</v>
      </c>
      <c r="B179" s="6" t="s">
        <v>42</v>
      </c>
      <c r="C179" s="6">
        <v>88</v>
      </c>
      <c r="D179" s="6" t="s">
        <v>32</v>
      </c>
      <c r="E179" s="6"/>
      <c r="F179" s="6"/>
      <c r="G179" s="6"/>
      <c r="H179" s="6"/>
      <c r="I179" s="6" t="s">
        <v>24</v>
      </c>
      <c r="J179" s="6" t="s">
        <v>29</v>
      </c>
      <c r="K179" s="6">
        <v>30</v>
      </c>
      <c r="L179" s="6"/>
      <c r="M179" s="6">
        <v>10</v>
      </c>
      <c r="N179" s="6">
        <v>10</v>
      </c>
      <c r="O179" s="6">
        <v>0</v>
      </c>
      <c r="P179" s="6"/>
      <c r="Q179" s="6"/>
      <c r="R179" s="6"/>
      <c r="S179" s="6"/>
      <c r="T179" s="6"/>
    </row>
    <row r="180" spans="1:20" x14ac:dyDescent="0.25">
      <c r="A180">
        <v>1999</v>
      </c>
      <c r="B180" s="6" t="s">
        <v>42</v>
      </c>
      <c r="C180" s="6">
        <v>89</v>
      </c>
      <c r="D180" s="6" t="s">
        <v>32</v>
      </c>
      <c r="E180" s="6"/>
      <c r="F180" s="6"/>
      <c r="G180" s="6"/>
      <c r="H180" s="6"/>
      <c r="I180" s="6" t="s">
        <v>24</v>
      </c>
      <c r="J180" s="6" t="s">
        <v>40</v>
      </c>
      <c r="K180" s="6">
        <v>30</v>
      </c>
      <c r="L180" s="6"/>
      <c r="M180" s="6">
        <v>15</v>
      </c>
      <c r="N180" s="6">
        <v>0</v>
      </c>
      <c r="O180" s="6">
        <v>0</v>
      </c>
      <c r="P180" s="6"/>
      <c r="Q180" s="6"/>
      <c r="R180" s="6"/>
      <c r="S180" s="6"/>
      <c r="T180" s="6"/>
    </row>
    <row r="181" spans="1:20" x14ac:dyDescent="0.25">
      <c r="A181">
        <v>1999</v>
      </c>
      <c r="B181" s="6" t="s">
        <v>42</v>
      </c>
      <c r="C181" s="6">
        <v>90</v>
      </c>
      <c r="D181" s="6" t="s">
        <v>32</v>
      </c>
      <c r="E181" s="6"/>
      <c r="F181" s="6"/>
      <c r="G181" s="6"/>
      <c r="H181" s="6"/>
      <c r="I181" s="6" t="s">
        <v>24</v>
      </c>
      <c r="J181" s="6" t="s">
        <v>29</v>
      </c>
      <c r="K181" s="6">
        <v>35</v>
      </c>
      <c r="L181" s="6"/>
      <c r="M181" s="6">
        <v>40</v>
      </c>
      <c r="N181" s="6">
        <v>25</v>
      </c>
      <c r="O181" s="6">
        <v>10</v>
      </c>
      <c r="P181" s="6"/>
      <c r="Q181" s="6"/>
      <c r="R181" s="6"/>
      <c r="S181" s="6"/>
      <c r="T181" s="6"/>
    </row>
    <row r="182" spans="1:20" x14ac:dyDescent="0.25">
      <c r="A182">
        <v>1999</v>
      </c>
      <c r="B182" s="6" t="s">
        <v>42</v>
      </c>
      <c r="C182" s="6">
        <v>91</v>
      </c>
      <c r="D182" s="6" t="s">
        <v>32</v>
      </c>
      <c r="E182" s="6"/>
      <c r="F182" s="6"/>
      <c r="G182" s="6"/>
      <c r="H182" s="6"/>
      <c r="I182" s="6" t="s">
        <v>24</v>
      </c>
      <c r="J182" s="6" t="s">
        <v>50</v>
      </c>
      <c r="K182" s="6">
        <v>30</v>
      </c>
      <c r="L182" s="6"/>
      <c r="M182" s="6">
        <v>10</v>
      </c>
      <c r="N182" s="6">
        <v>10</v>
      </c>
      <c r="O182" s="6">
        <v>0</v>
      </c>
      <c r="P182" s="6"/>
      <c r="Q182" s="6"/>
      <c r="R182" s="6"/>
      <c r="S182" s="6"/>
      <c r="T182" s="6"/>
    </row>
    <row r="183" spans="1:20" x14ac:dyDescent="0.25">
      <c r="A183">
        <v>1999</v>
      </c>
      <c r="B183" s="6" t="s">
        <v>42</v>
      </c>
      <c r="C183" s="6">
        <v>92</v>
      </c>
      <c r="D183" s="6" t="s">
        <v>32</v>
      </c>
      <c r="E183" s="6"/>
      <c r="F183" s="6"/>
      <c r="G183" s="6"/>
      <c r="H183" s="6"/>
      <c r="I183" s="6" t="s">
        <v>24</v>
      </c>
      <c r="J183" s="6" t="s">
        <v>26</v>
      </c>
      <c r="K183" s="6">
        <v>80</v>
      </c>
      <c r="L183" s="6"/>
      <c r="M183" s="6">
        <v>30</v>
      </c>
      <c r="N183" s="6">
        <v>15</v>
      </c>
      <c r="O183" s="6">
        <v>0</v>
      </c>
      <c r="P183" s="6"/>
      <c r="Q183" s="6"/>
      <c r="R183" s="6"/>
      <c r="S183" s="6"/>
      <c r="T183" s="6"/>
    </row>
    <row r="184" spans="1:20" x14ac:dyDescent="0.25">
      <c r="A184">
        <v>1999</v>
      </c>
      <c r="B184" s="6" t="s">
        <v>42</v>
      </c>
      <c r="C184" s="6">
        <v>93</v>
      </c>
      <c r="D184" s="6" t="s">
        <v>32</v>
      </c>
      <c r="E184" s="6"/>
      <c r="F184" s="6"/>
      <c r="G184" s="6"/>
      <c r="H184" s="6"/>
      <c r="I184" s="6" t="s">
        <v>24</v>
      </c>
      <c r="J184" s="6" t="s">
        <v>25</v>
      </c>
      <c r="K184" s="6">
        <v>35</v>
      </c>
      <c r="L184" s="6"/>
      <c r="M184" s="6">
        <v>10</v>
      </c>
      <c r="N184" s="6">
        <v>20</v>
      </c>
      <c r="O184" s="6">
        <v>0</v>
      </c>
      <c r="P184" s="6"/>
      <c r="Q184" s="6"/>
      <c r="R184" s="6"/>
      <c r="S184" s="6"/>
      <c r="T184" s="6"/>
    </row>
    <row r="185" spans="1:20" x14ac:dyDescent="0.25">
      <c r="A185">
        <v>1999</v>
      </c>
      <c r="B185" s="6" t="s">
        <v>42</v>
      </c>
      <c r="C185" s="6">
        <v>94</v>
      </c>
      <c r="D185" s="6" t="s">
        <v>32</v>
      </c>
      <c r="E185" s="6"/>
      <c r="F185" s="6"/>
      <c r="G185" s="6"/>
      <c r="H185" s="6"/>
      <c r="I185" s="6" t="s">
        <v>24</v>
      </c>
      <c r="J185" s="6" t="s">
        <v>26</v>
      </c>
      <c r="K185" s="6">
        <v>40</v>
      </c>
      <c r="L185" s="6"/>
      <c r="M185" s="6">
        <v>10</v>
      </c>
      <c r="N185" s="6">
        <v>10</v>
      </c>
      <c r="O185" s="6">
        <v>0</v>
      </c>
      <c r="P185" s="6"/>
      <c r="Q185" s="6"/>
      <c r="R185" s="6"/>
      <c r="S185" s="6"/>
      <c r="T185" s="6"/>
    </row>
    <row r="186" spans="1:20" x14ac:dyDescent="0.25">
      <c r="A186">
        <v>1999</v>
      </c>
      <c r="B186" s="6" t="s">
        <v>42</v>
      </c>
      <c r="C186" s="6">
        <v>95</v>
      </c>
      <c r="D186" s="6" t="s">
        <v>32</v>
      </c>
      <c r="E186" s="6"/>
      <c r="F186" s="6">
        <v>15</v>
      </c>
      <c r="G186" s="6"/>
      <c r="H186" s="6"/>
      <c r="I186" s="6" t="s">
        <v>24</v>
      </c>
      <c r="J186" s="6" t="s">
        <v>22</v>
      </c>
      <c r="K186" s="6">
        <v>55</v>
      </c>
      <c r="L186" s="6"/>
      <c r="M186" s="6">
        <v>30</v>
      </c>
      <c r="N186" s="6">
        <v>20</v>
      </c>
      <c r="O186" s="6">
        <v>0</v>
      </c>
      <c r="P186" s="6"/>
      <c r="Q186" s="6"/>
      <c r="R186" s="6"/>
      <c r="S186" s="6"/>
      <c r="T186" s="6"/>
    </row>
    <row r="187" spans="1:20" x14ac:dyDescent="0.25">
      <c r="A187">
        <v>1999</v>
      </c>
      <c r="B187" s="6" t="s">
        <v>42</v>
      </c>
      <c r="C187" s="6">
        <v>96</v>
      </c>
      <c r="D187" s="6" t="s">
        <v>32</v>
      </c>
      <c r="E187" s="6">
        <v>10</v>
      </c>
      <c r="F187" s="6">
        <v>14</v>
      </c>
      <c r="G187" s="6">
        <v>285</v>
      </c>
      <c r="H187" s="6">
        <v>0</v>
      </c>
      <c r="I187" s="6">
        <v>285</v>
      </c>
      <c r="J187" s="6" t="s">
        <v>40</v>
      </c>
      <c r="K187" s="6">
        <v>25</v>
      </c>
      <c r="L187" s="6"/>
      <c r="M187" s="6">
        <v>10</v>
      </c>
      <c r="N187" s="6">
        <v>0</v>
      </c>
      <c r="O187" s="6">
        <v>0</v>
      </c>
      <c r="P187" s="6"/>
      <c r="Q187" s="6"/>
      <c r="R187" s="6"/>
      <c r="S187" s="6"/>
      <c r="T187" s="6"/>
    </row>
    <row r="188" spans="1:20" x14ac:dyDescent="0.25">
      <c r="A188">
        <v>1999</v>
      </c>
      <c r="B188" s="6" t="s">
        <v>42</v>
      </c>
      <c r="C188" s="6">
        <v>97</v>
      </c>
      <c r="D188" s="6" t="s">
        <v>32</v>
      </c>
      <c r="E188" s="6"/>
      <c r="F188" s="6"/>
      <c r="G188" s="6"/>
      <c r="H188" s="6"/>
      <c r="I188" s="6" t="s">
        <v>24</v>
      </c>
      <c r="J188" s="6" t="s">
        <v>26</v>
      </c>
      <c r="K188" s="6">
        <v>35</v>
      </c>
      <c r="L188" s="6"/>
      <c r="M188" s="6">
        <v>10</v>
      </c>
      <c r="N188" s="6">
        <v>10</v>
      </c>
      <c r="O188" s="6">
        <v>0</v>
      </c>
      <c r="P188" s="6"/>
      <c r="Q188" s="6"/>
      <c r="R188" s="6" t="s">
        <v>51</v>
      </c>
      <c r="S188" s="6"/>
      <c r="T188" s="6"/>
    </row>
    <row r="189" spans="1:20" x14ac:dyDescent="0.25">
      <c r="A189">
        <v>1999</v>
      </c>
      <c r="B189" s="6" t="s">
        <v>42</v>
      </c>
      <c r="C189" s="6">
        <v>98</v>
      </c>
      <c r="D189" s="6" t="s">
        <v>32</v>
      </c>
      <c r="E189" s="6"/>
      <c r="F189" s="6"/>
      <c r="G189" s="6"/>
      <c r="H189" s="6"/>
      <c r="I189" s="6" t="s">
        <v>24</v>
      </c>
      <c r="J189" s="6" t="s">
        <v>29</v>
      </c>
      <c r="K189" s="6">
        <v>40</v>
      </c>
      <c r="L189" s="6"/>
      <c r="M189" s="6">
        <v>15</v>
      </c>
      <c r="N189" s="6">
        <v>10</v>
      </c>
      <c r="O189" s="6">
        <v>0</v>
      </c>
      <c r="P189" s="6"/>
      <c r="Q189" s="6"/>
      <c r="R189" s="6"/>
      <c r="S189" s="6"/>
      <c r="T189" s="6"/>
    </row>
    <row r="190" spans="1:20" x14ac:dyDescent="0.25">
      <c r="A190">
        <v>1999</v>
      </c>
      <c r="B190" s="6" t="s">
        <v>42</v>
      </c>
      <c r="C190" s="6">
        <v>99</v>
      </c>
      <c r="D190" s="6" t="s">
        <v>32</v>
      </c>
      <c r="E190" s="6"/>
      <c r="F190" s="6"/>
      <c r="G190" s="6"/>
      <c r="H190" s="6"/>
      <c r="I190" s="6" t="s">
        <v>24</v>
      </c>
      <c r="J190" s="6" t="s">
        <v>40</v>
      </c>
      <c r="K190" s="6">
        <v>35</v>
      </c>
      <c r="L190" s="6"/>
      <c r="M190" s="6">
        <v>20</v>
      </c>
      <c r="N190" s="6">
        <v>10</v>
      </c>
      <c r="O190" s="6">
        <v>0</v>
      </c>
      <c r="P190" s="6"/>
      <c r="Q190" s="6"/>
      <c r="R190" s="6"/>
      <c r="S190" s="6"/>
      <c r="T190" s="6"/>
    </row>
    <row r="191" spans="1:20" x14ac:dyDescent="0.25">
      <c r="A191">
        <v>1999</v>
      </c>
      <c r="B191" s="6" t="s">
        <v>42</v>
      </c>
      <c r="C191" s="6">
        <v>100</v>
      </c>
      <c r="D191" s="6" t="s">
        <v>32</v>
      </c>
      <c r="E191" s="6"/>
      <c r="F191" s="6"/>
      <c r="G191" s="6"/>
      <c r="H191" s="6"/>
      <c r="I191" s="6" t="s">
        <v>24</v>
      </c>
      <c r="J191" s="6" t="s">
        <v>41</v>
      </c>
      <c r="K191" s="6">
        <v>125</v>
      </c>
      <c r="L191" s="6"/>
      <c r="M191" s="6">
        <v>40</v>
      </c>
      <c r="N191" s="6">
        <v>25</v>
      </c>
      <c r="O191" s="6">
        <v>0</v>
      </c>
      <c r="P191" s="6"/>
      <c r="Q191" s="6"/>
      <c r="R191" s="6"/>
      <c r="S191" s="6"/>
      <c r="T191" s="6"/>
    </row>
    <row r="192" spans="1:20" x14ac:dyDescent="0.25">
      <c r="A192">
        <v>1999</v>
      </c>
      <c r="B192" s="6" t="s">
        <v>42</v>
      </c>
      <c r="C192" s="6">
        <v>101</v>
      </c>
      <c r="D192" s="6" t="s">
        <v>32</v>
      </c>
      <c r="E192" s="6"/>
      <c r="F192" s="6"/>
      <c r="G192" s="6"/>
      <c r="H192" s="6"/>
      <c r="I192" s="6" t="s">
        <v>24</v>
      </c>
      <c r="J192" s="6" t="s">
        <v>36</v>
      </c>
      <c r="K192" s="6">
        <v>40</v>
      </c>
      <c r="L192" s="6"/>
      <c r="M192" s="6">
        <v>50</v>
      </c>
      <c r="N192" s="6">
        <v>60</v>
      </c>
      <c r="O192" s="6">
        <v>0</v>
      </c>
      <c r="P192" s="6"/>
      <c r="Q192" s="6"/>
      <c r="R192" s="6"/>
      <c r="S192" s="6"/>
      <c r="T192" s="6"/>
    </row>
    <row r="193" spans="1:20" x14ac:dyDescent="0.25">
      <c r="A193">
        <v>1999</v>
      </c>
      <c r="B193" s="6" t="s">
        <v>42</v>
      </c>
      <c r="C193" s="6">
        <v>102</v>
      </c>
      <c r="D193" s="6" t="s">
        <v>32</v>
      </c>
      <c r="E193" s="6"/>
      <c r="F193" s="6"/>
      <c r="G193" s="6"/>
      <c r="H193" s="6"/>
      <c r="I193" s="6" t="s">
        <v>24</v>
      </c>
      <c r="J193" s="6" t="s">
        <v>28</v>
      </c>
      <c r="K193" s="6">
        <v>40</v>
      </c>
      <c r="L193" s="6"/>
      <c r="M193" s="6">
        <v>35</v>
      </c>
      <c r="N193" s="6">
        <v>20</v>
      </c>
      <c r="O193" s="6">
        <v>0</v>
      </c>
      <c r="P193" s="6"/>
      <c r="Q193" s="6"/>
      <c r="R193" s="6"/>
      <c r="S193" s="6">
        <v>1</v>
      </c>
      <c r="T193" s="6"/>
    </row>
    <row r="194" spans="1:20" x14ac:dyDescent="0.25">
      <c r="A194">
        <v>1999</v>
      </c>
      <c r="B194" s="6" t="s">
        <v>42</v>
      </c>
      <c r="C194" s="6">
        <v>103</v>
      </c>
      <c r="D194" s="6" t="s">
        <v>32</v>
      </c>
      <c r="E194" s="6"/>
      <c r="F194" s="6"/>
      <c r="G194" s="6"/>
      <c r="H194" s="6"/>
      <c r="I194" s="6" t="s">
        <v>24</v>
      </c>
      <c r="J194" s="6" t="s">
        <v>22</v>
      </c>
      <c r="K194" s="6">
        <v>25</v>
      </c>
      <c r="L194" s="6"/>
      <c r="M194" s="6">
        <v>20</v>
      </c>
      <c r="N194" s="6">
        <v>0</v>
      </c>
      <c r="O194" s="6">
        <v>0</v>
      </c>
      <c r="P194" s="6"/>
      <c r="Q194" s="6"/>
      <c r="R194" s="6"/>
      <c r="S194" s="6">
        <v>1</v>
      </c>
      <c r="T194" s="6"/>
    </row>
    <row r="195" spans="1:20" x14ac:dyDescent="0.25">
      <c r="A195">
        <v>1999</v>
      </c>
      <c r="B195" s="6" t="s">
        <v>42</v>
      </c>
      <c r="C195" s="6">
        <v>104</v>
      </c>
      <c r="D195" s="6" t="s">
        <v>32</v>
      </c>
      <c r="E195" s="6"/>
      <c r="F195" s="6"/>
      <c r="G195" s="6"/>
      <c r="H195" s="6"/>
      <c r="I195" s="6" t="s">
        <v>24</v>
      </c>
      <c r="J195" s="6" t="s">
        <v>25</v>
      </c>
      <c r="K195" s="6">
        <v>40</v>
      </c>
      <c r="L195" s="6"/>
      <c r="M195" s="6">
        <v>25</v>
      </c>
      <c r="N195" s="6">
        <v>10</v>
      </c>
      <c r="O195" s="6">
        <v>0</v>
      </c>
      <c r="P195" s="6"/>
      <c r="Q195" s="6"/>
      <c r="R195" s="6"/>
      <c r="S195" s="6"/>
      <c r="T195" s="6"/>
    </row>
    <row r="196" spans="1:20" x14ac:dyDescent="0.25">
      <c r="A196">
        <v>1999</v>
      </c>
      <c r="B196" s="6" t="s">
        <v>42</v>
      </c>
      <c r="C196" s="6">
        <v>105</v>
      </c>
      <c r="D196" s="6" t="s">
        <v>32</v>
      </c>
      <c r="E196" s="6"/>
      <c r="F196" s="6"/>
      <c r="G196" s="6"/>
      <c r="H196" s="6"/>
      <c r="I196" s="6" t="s">
        <v>24</v>
      </c>
      <c r="J196" s="6" t="s">
        <v>29</v>
      </c>
      <c r="K196" s="6">
        <v>35</v>
      </c>
      <c r="L196" s="6"/>
      <c r="M196" s="6">
        <v>45</v>
      </c>
      <c r="N196" s="6">
        <v>25</v>
      </c>
      <c r="O196" s="6">
        <v>0</v>
      </c>
      <c r="P196" s="6"/>
      <c r="Q196" s="6"/>
      <c r="R196" s="6"/>
      <c r="S196" s="6">
        <v>1</v>
      </c>
      <c r="T196" s="6"/>
    </row>
    <row r="197" spans="1:20" x14ac:dyDescent="0.25">
      <c r="A197">
        <v>1999</v>
      </c>
      <c r="B197" s="6" t="s">
        <v>42</v>
      </c>
      <c r="C197" s="6">
        <v>106</v>
      </c>
      <c r="D197" s="6" t="s">
        <v>32</v>
      </c>
      <c r="E197" s="6"/>
      <c r="F197" s="6">
        <v>14</v>
      </c>
      <c r="G197" s="6"/>
      <c r="H197" s="6"/>
      <c r="I197" s="6" t="s">
        <v>24</v>
      </c>
      <c r="J197" s="6" t="s">
        <v>25</v>
      </c>
      <c r="K197" s="6">
        <v>20</v>
      </c>
      <c r="L197" s="6"/>
      <c r="M197" s="6">
        <v>10</v>
      </c>
      <c r="N197" s="6">
        <v>10</v>
      </c>
      <c r="O197" s="6">
        <v>0</v>
      </c>
      <c r="P197" s="6"/>
      <c r="Q197" s="6"/>
      <c r="R197" s="6"/>
      <c r="S197" s="6"/>
      <c r="T197" s="6"/>
    </row>
    <row r="198" spans="1:20" x14ac:dyDescent="0.25">
      <c r="A198">
        <v>1999</v>
      </c>
      <c r="B198" s="6" t="s">
        <v>52</v>
      </c>
      <c r="C198" s="6">
        <v>1</v>
      </c>
      <c r="D198" s="6" t="s">
        <v>38</v>
      </c>
      <c r="E198" s="6">
        <v>1</v>
      </c>
      <c r="F198" s="6">
        <v>8</v>
      </c>
      <c r="G198" s="6">
        <v>300</v>
      </c>
      <c r="H198" s="6">
        <v>0</v>
      </c>
      <c r="I198" s="6">
        <v>300</v>
      </c>
      <c r="J198" s="6" t="s">
        <v>26</v>
      </c>
      <c r="K198" s="6">
        <v>100</v>
      </c>
      <c r="L198" s="6"/>
      <c r="M198" s="6">
        <v>90</v>
      </c>
      <c r="N198" s="6">
        <v>50</v>
      </c>
      <c r="O198" s="6">
        <v>0</v>
      </c>
      <c r="P198" s="6"/>
      <c r="Q198" s="6"/>
      <c r="R198" s="6"/>
      <c r="S198" s="6"/>
      <c r="T198" s="6"/>
    </row>
    <row r="199" spans="1:20" x14ac:dyDescent="0.25">
      <c r="A199">
        <v>1999</v>
      </c>
      <c r="B199" s="6" t="s">
        <v>52</v>
      </c>
      <c r="C199" s="6">
        <v>2</v>
      </c>
      <c r="D199" s="6" t="s">
        <v>38</v>
      </c>
      <c r="E199" s="6"/>
      <c r="F199" s="6"/>
      <c r="G199" s="6"/>
      <c r="H199" s="6"/>
      <c r="I199" s="6" t="s">
        <v>24</v>
      </c>
      <c r="J199" s="6" t="s">
        <v>28</v>
      </c>
      <c r="K199" s="6">
        <v>110</v>
      </c>
      <c r="L199" s="6"/>
      <c r="M199" s="6">
        <v>60</v>
      </c>
      <c r="N199" s="6">
        <v>70</v>
      </c>
      <c r="O199" s="6">
        <v>0</v>
      </c>
      <c r="P199" s="6"/>
      <c r="Q199" s="6"/>
      <c r="R199" s="6"/>
      <c r="S199" s="6"/>
      <c r="T199" s="6"/>
    </row>
    <row r="200" spans="1:20" x14ac:dyDescent="0.25">
      <c r="A200">
        <v>1999</v>
      </c>
      <c r="B200" s="6" t="s">
        <v>52</v>
      </c>
      <c r="C200" s="6">
        <v>3</v>
      </c>
      <c r="D200" s="6" t="s">
        <v>38</v>
      </c>
      <c r="E200" s="6"/>
      <c r="F200" s="6"/>
      <c r="G200" s="6"/>
      <c r="H200" s="6"/>
      <c r="I200" s="6" t="s">
        <v>24</v>
      </c>
      <c r="J200" s="6" t="s">
        <v>28</v>
      </c>
      <c r="K200" s="6">
        <v>140</v>
      </c>
      <c r="L200" s="6"/>
      <c r="M200" s="6">
        <v>60</v>
      </c>
      <c r="N200" s="6">
        <v>3</v>
      </c>
      <c r="O200" s="6">
        <v>2</v>
      </c>
      <c r="P200" s="6"/>
      <c r="Q200" s="6"/>
      <c r="R200" s="6"/>
      <c r="S200" s="6"/>
      <c r="T200" s="6"/>
    </row>
    <row r="201" spans="1:20" x14ac:dyDescent="0.25">
      <c r="A201">
        <v>1999</v>
      </c>
      <c r="B201" s="6" t="s">
        <v>52</v>
      </c>
      <c r="C201" s="6">
        <v>4</v>
      </c>
      <c r="D201" s="6" t="s">
        <v>38</v>
      </c>
      <c r="E201" s="6"/>
      <c r="F201" s="6"/>
      <c r="G201" s="6"/>
      <c r="H201" s="6"/>
      <c r="I201" s="6" t="s">
        <v>24</v>
      </c>
      <c r="J201" s="6" t="s">
        <v>28</v>
      </c>
      <c r="K201" s="6">
        <v>100</v>
      </c>
      <c r="L201" s="6"/>
      <c r="M201" s="6">
        <v>60</v>
      </c>
      <c r="N201" s="6">
        <v>95</v>
      </c>
      <c r="O201" s="6">
        <v>0</v>
      </c>
      <c r="P201" s="6"/>
      <c r="Q201" s="6"/>
      <c r="R201" s="6"/>
      <c r="S201" s="6"/>
      <c r="T201" s="6" t="s">
        <v>53</v>
      </c>
    </row>
    <row r="202" spans="1:20" x14ac:dyDescent="0.25">
      <c r="A202">
        <v>1999</v>
      </c>
      <c r="B202" s="6" t="s">
        <v>52</v>
      </c>
      <c r="C202" s="6">
        <v>5</v>
      </c>
      <c r="D202" s="6" t="s">
        <v>38</v>
      </c>
      <c r="E202" s="6"/>
      <c r="F202" s="6"/>
      <c r="G202" s="6"/>
      <c r="H202" s="6"/>
      <c r="I202" s="6" t="s">
        <v>24</v>
      </c>
      <c r="J202" s="6" t="s">
        <v>28</v>
      </c>
      <c r="K202" s="6">
        <v>100</v>
      </c>
      <c r="L202" s="6"/>
      <c r="M202" s="6">
        <v>50</v>
      </c>
      <c r="N202" s="6">
        <v>30</v>
      </c>
      <c r="O202" s="6">
        <v>10</v>
      </c>
      <c r="P202" s="6" t="s">
        <v>48</v>
      </c>
      <c r="Q202" s="6"/>
      <c r="R202" s="6"/>
      <c r="S202" s="6"/>
      <c r="T202" s="6" t="s">
        <v>53</v>
      </c>
    </row>
    <row r="203" spans="1:20" x14ac:dyDescent="0.25">
      <c r="A203">
        <v>1999</v>
      </c>
      <c r="B203" s="6" t="s">
        <v>52</v>
      </c>
      <c r="C203" s="6">
        <v>6</v>
      </c>
      <c r="D203" s="6" t="s">
        <v>38</v>
      </c>
      <c r="E203" s="6"/>
      <c r="F203" s="6"/>
      <c r="G203" s="6"/>
      <c r="H203" s="6"/>
      <c r="I203" s="6" t="s">
        <v>24</v>
      </c>
      <c r="J203" s="6" t="s">
        <v>28</v>
      </c>
      <c r="K203" s="6">
        <v>90</v>
      </c>
      <c r="L203" s="6"/>
      <c r="M203" s="6">
        <v>40</v>
      </c>
      <c r="N203" s="6">
        <v>90</v>
      </c>
      <c r="O203" s="6">
        <v>0</v>
      </c>
      <c r="P203" s="6"/>
      <c r="Q203" s="6"/>
      <c r="R203" s="6"/>
      <c r="S203" s="6"/>
      <c r="T203" s="6" t="s">
        <v>53</v>
      </c>
    </row>
    <row r="204" spans="1:20" x14ac:dyDescent="0.25">
      <c r="A204">
        <v>1999</v>
      </c>
      <c r="B204" s="6" t="s">
        <v>52</v>
      </c>
      <c r="C204" s="6">
        <v>7</v>
      </c>
      <c r="D204" s="6" t="s">
        <v>38</v>
      </c>
      <c r="E204" s="6"/>
      <c r="F204" s="6"/>
      <c r="G204" s="6"/>
      <c r="H204" s="6"/>
      <c r="I204" s="6" t="s">
        <v>24</v>
      </c>
      <c r="J204" s="6" t="s">
        <v>37</v>
      </c>
      <c r="K204" s="6">
        <v>100</v>
      </c>
      <c r="L204" s="6"/>
      <c r="M204" s="6">
        <v>80</v>
      </c>
      <c r="N204" s="6">
        <v>20</v>
      </c>
      <c r="O204" s="6">
        <v>0</v>
      </c>
      <c r="P204" s="6"/>
      <c r="Q204" s="6"/>
      <c r="R204" s="6"/>
      <c r="S204" s="6">
        <v>3</v>
      </c>
      <c r="T204" s="6"/>
    </row>
    <row r="205" spans="1:20" x14ac:dyDescent="0.25">
      <c r="A205">
        <v>1999</v>
      </c>
      <c r="B205" s="6" t="s">
        <v>52</v>
      </c>
      <c r="C205" s="6">
        <v>8</v>
      </c>
      <c r="D205" s="6" t="s">
        <v>38</v>
      </c>
      <c r="E205" s="6"/>
      <c r="F205" s="6"/>
      <c r="G205" s="6"/>
      <c r="H205" s="6"/>
      <c r="I205" s="6" t="s">
        <v>24</v>
      </c>
      <c r="J205" s="6" t="s">
        <v>28</v>
      </c>
      <c r="K205" s="6">
        <v>25</v>
      </c>
      <c r="L205" s="6"/>
      <c r="M205" s="6">
        <v>20</v>
      </c>
      <c r="N205" s="6">
        <v>5</v>
      </c>
      <c r="O205" s="6">
        <v>0</v>
      </c>
      <c r="P205" s="6"/>
      <c r="Q205" s="6"/>
      <c r="R205" s="6"/>
      <c r="S205" s="6"/>
      <c r="T205" s="6"/>
    </row>
    <row r="206" spans="1:20" x14ac:dyDescent="0.25">
      <c r="A206">
        <v>1999</v>
      </c>
      <c r="B206" s="6" t="s">
        <v>52</v>
      </c>
      <c r="C206" s="6">
        <v>9</v>
      </c>
      <c r="D206" s="6" t="s">
        <v>38</v>
      </c>
      <c r="E206" s="6"/>
      <c r="F206" s="6"/>
      <c r="G206" s="6"/>
      <c r="H206" s="6"/>
      <c r="I206" s="6" t="s">
        <v>24</v>
      </c>
      <c r="J206" s="6" t="s">
        <v>54</v>
      </c>
      <c r="K206" s="6">
        <v>160</v>
      </c>
      <c r="L206" s="6"/>
      <c r="M206" s="6">
        <v>100</v>
      </c>
      <c r="N206" s="6">
        <v>0</v>
      </c>
      <c r="O206" s="6">
        <v>0</v>
      </c>
      <c r="P206" s="6"/>
      <c r="Q206" s="6"/>
      <c r="R206" s="6"/>
      <c r="S206" s="6"/>
      <c r="T206" s="6"/>
    </row>
    <row r="207" spans="1:20" x14ac:dyDescent="0.25">
      <c r="A207">
        <v>1999</v>
      </c>
      <c r="B207" s="6" t="s">
        <v>52</v>
      </c>
      <c r="C207" s="6">
        <v>10</v>
      </c>
      <c r="D207" s="6" t="s">
        <v>38</v>
      </c>
      <c r="E207" s="6"/>
      <c r="F207" s="6">
        <v>10</v>
      </c>
      <c r="G207" s="6"/>
      <c r="H207" s="6"/>
      <c r="I207" s="6" t="s">
        <v>24</v>
      </c>
      <c r="J207" s="6" t="s">
        <v>54</v>
      </c>
      <c r="K207" s="6">
        <v>130</v>
      </c>
      <c r="L207" s="6"/>
      <c r="M207" s="6">
        <v>20</v>
      </c>
      <c r="N207" s="6">
        <v>0</v>
      </c>
      <c r="O207" s="6">
        <v>0</v>
      </c>
      <c r="P207" s="6"/>
      <c r="Q207" s="6"/>
      <c r="R207" s="6"/>
      <c r="S207" s="6"/>
      <c r="T207" s="6"/>
    </row>
    <row r="208" spans="1:20" x14ac:dyDescent="0.25">
      <c r="A208">
        <v>1999</v>
      </c>
      <c r="B208" s="6" t="s">
        <v>52</v>
      </c>
      <c r="C208" s="6">
        <v>11</v>
      </c>
      <c r="D208" s="6" t="s">
        <v>38</v>
      </c>
      <c r="E208" s="6">
        <v>2</v>
      </c>
      <c r="F208" s="6">
        <v>10</v>
      </c>
      <c r="G208" s="6">
        <v>220</v>
      </c>
      <c r="H208" s="6">
        <v>0</v>
      </c>
      <c r="I208" s="6">
        <v>220</v>
      </c>
      <c r="J208" s="6" t="s">
        <v>26</v>
      </c>
      <c r="K208" s="6">
        <v>40</v>
      </c>
      <c r="L208" s="6"/>
      <c r="M208" s="6">
        <v>30</v>
      </c>
      <c r="N208" s="6">
        <v>30</v>
      </c>
      <c r="O208" s="6">
        <v>0</v>
      </c>
      <c r="P208" s="6"/>
      <c r="Q208" s="6"/>
      <c r="R208" s="6"/>
      <c r="S208" s="6"/>
      <c r="T208" s="6"/>
    </row>
    <row r="209" spans="1:20" x14ac:dyDescent="0.25">
      <c r="A209">
        <v>1999</v>
      </c>
      <c r="B209" s="6" t="s">
        <v>52</v>
      </c>
      <c r="C209" s="6">
        <v>12</v>
      </c>
      <c r="D209" s="6" t="s">
        <v>38</v>
      </c>
      <c r="E209" s="6"/>
      <c r="F209" s="6"/>
      <c r="G209" s="6"/>
      <c r="H209" s="6"/>
      <c r="I209" s="6" t="s">
        <v>24</v>
      </c>
      <c r="J209" s="6" t="s">
        <v>26</v>
      </c>
      <c r="K209" s="6">
        <v>130</v>
      </c>
      <c r="L209" s="6"/>
      <c r="M209" s="6">
        <v>70</v>
      </c>
      <c r="N209" s="6">
        <v>40</v>
      </c>
      <c r="O209" s="6">
        <v>0</v>
      </c>
      <c r="P209" s="6"/>
      <c r="Q209" s="6"/>
      <c r="R209" s="6"/>
      <c r="S209" s="6"/>
      <c r="T209" s="6"/>
    </row>
    <row r="210" spans="1:20" x14ac:dyDescent="0.25">
      <c r="A210">
        <v>1999</v>
      </c>
      <c r="B210" s="6" t="s">
        <v>52</v>
      </c>
      <c r="C210" s="6">
        <v>13</v>
      </c>
      <c r="D210" s="6" t="s">
        <v>38</v>
      </c>
      <c r="E210" s="6"/>
      <c r="F210" s="6"/>
      <c r="G210" s="6"/>
      <c r="H210" s="6"/>
      <c r="I210" s="6" t="s">
        <v>24</v>
      </c>
      <c r="J210" s="6" t="s">
        <v>22</v>
      </c>
      <c r="K210" s="6">
        <v>30</v>
      </c>
      <c r="L210" s="6"/>
      <c r="M210" s="6">
        <v>10</v>
      </c>
      <c r="N210" s="6">
        <v>5</v>
      </c>
      <c r="O210" s="6">
        <v>0</v>
      </c>
      <c r="P210" s="6"/>
      <c r="Q210" s="6"/>
      <c r="R210" s="6"/>
      <c r="S210" s="6"/>
      <c r="T210" s="6" t="s">
        <v>55</v>
      </c>
    </row>
    <row r="211" spans="1:20" x14ac:dyDescent="0.25">
      <c r="A211">
        <v>1999</v>
      </c>
      <c r="B211" s="6" t="s">
        <v>52</v>
      </c>
      <c r="C211" s="6">
        <v>14</v>
      </c>
      <c r="D211" s="6" t="s">
        <v>38</v>
      </c>
      <c r="E211" s="6"/>
      <c r="F211" s="6"/>
      <c r="G211" s="6"/>
      <c r="H211" s="6"/>
      <c r="I211" s="6" t="s">
        <v>24</v>
      </c>
      <c r="J211" s="6" t="s">
        <v>22</v>
      </c>
      <c r="K211" s="6">
        <v>40</v>
      </c>
      <c r="L211" s="6"/>
      <c r="M211" s="6">
        <v>20</v>
      </c>
      <c r="N211" s="6">
        <v>5</v>
      </c>
      <c r="O211" s="6">
        <v>0</v>
      </c>
      <c r="P211" s="6"/>
      <c r="Q211" s="6"/>
      <c r="R211" s="6"/>
      <c r="S211" s="6"/>
      <c r="T211" s="6"/>
    </row>
    <row r="212" spans="1:20" x14ac:dyDescent="0.25">
      <c r="A212">
        <v>1999</v>
      </c>
      <c r="B212" s="6" t="s">
        <v>52</v>
      </c>
      <c r="C212" s="6">
        <v>15</v>
      </c>
      <c r="D212" s="6" t="s">
        <v>38</v>
      </c>
      <c r="E212" s="6"/>
      <c r="F212" s="6"/>
      <c r="G212" s="6"/>
      <c r="H212" s="6"/>
      <c r="I212" s="6" t="s">
        <v>24</v>
      </c>
      <c r="J212" s="6" t="s">
        <v>36</v>
      </c>
      <c r="K212" s="6">
        <v>25</v>
      </c>
      <c r="L212" s="6"/>
      <c r="M212" s="6">
        <v>15</v>
      </c>
      <c r="N212" s="6">
        <v>0</v>
      </c>
      <c r="O212" s="6">
        <v>0</v>
      </c>
      <c r="P212" s="6"/>
      <c r="Q212" s="6"/>
      <c r="R212" s="6"/>
      <c r="S212" s="6"/>
      <c r="T212" s="6"/>
    </row>
    <row r="213" spans="1:20" x14ac:dyDescent="0.25">
      <c r="A213">
        <v>1999</v>
      </c>
      <c r="B213" s="6" t="s">
        <v>52</v>
      </c>
      <c r="C213" s="6">
        <v>16</v>
      </c>
      <c r="D213" s="6" t="s">
        <v>38</v>
      </c>
      <c r="E213" s="6"/>
      <c r="F213" s="6"/>
      <c r="G213" s="6"/>
      <c r="H213" s="6"/>
      <c r="I213" s="6" t="s">
        <v>24</v>
      </c>
      <c r="J213" s="6" t="s">
        <v>28</v>
      </c>
      <c r="K213" s="6">
        <v>20</v>
      </c>
      <c r="L213" s="6"/>
      <c r="M213" s="6">
        <v>10</v>
      </c>
      <c r="N213" s="6">
        <v>5</v>
      </c>
      <c r="O213" s="6">
        <v>0</v>
      </c>
      <c r="P213" s="6"/>
      <c r="Q213" s="6"/>
      <c r="R213" s="6"/>
      <c r="S213" s="6"/>
      <c r="T213" s="6"/>
    </row>
    <row r="214" spans="1:20" x14ac:dyDescent="0.25">
      <c r="A214">
        <v>1999</v>
      </c>
      <c r="B214" s="6" t="s">
        <v>52</v>
      </c>
      <c r="C214" s="6">
        <v>17</v>
      </c>
      <c r="D214" s="6" t="s">
        <v>38</v>
      </c>
      <c r="E214" s="6"/>
      <c r="F214" s="6"/>
      <c r="G214" s="6"/>
      <c r="H214" s="6"/>
      <c r="I214" s="6" t="s">
        <v>24</v>
      </c>
      <c r="J214" s="6" t="s">
        <v>25</v>
      </c>
      <c r="K214" s="6">
        <v>40</v>
      </c>
      <c r="L214" s="6"/>
      <c r="M214" s="6">
        <v>10</v>
      </c>
      <c r="N214" s="6">
        <v>20</v>
      </c>
      <c r="O214" s="6">
        <v>0</v>
      </c>
      <c r="P214" s="6"/>
      <c r="Q214" s="6"/>
      <c r="R214" s="6"/>
      <c r="S214" s="6"/>
      <c r="T214" s="6" t="s">
        <v>56</v>
      </c>
    </row>
    <row r="215" spans="1:20" x14ac:dyDescent="0.25">
      <c r="A215">
        <v>1999</v>
      </c>
      <c r="B215" s="6" t="s">
        <v>52</v>
      </c>
      <c r="C215" s="6">
        <v>18</v>
      </c>
      <c r="D215" s="6" t="s">
        <v>38</v>
      </c>
      <c r="E215" s="6"/>
      <c r="F215" s="6"/>
      <c r="G215" s="6"/>
      <c r="H215" s="6"/>
      <c r="I215" s="6" t="s">
        <v>24</v>
      </c>
      <c r="J215" s="6" t="s">
        <v>54</v>
      </c>
      <c r="K215" s="6">
        <v>140</v>
      </c>
      <c r="L215" s="6"/>
      <c r="M215" s="6">
        <v>100</v>
      </c>
      <c r="N215" s="6">
        <v>10</v>
      </c>
      <c r="O215" s="6">
        <v>5</v>
      </c>
      <c r="P215" s="6"/>
      <c r="Q215" s="6"/>
      <c r="R215" s="6"/>
      <c r="S215" s="6"/>
      <c r="T215" s="6"/>
    </row>
    <row r="216" spans="1:20" x14ac:dyDescent="0.25">
      <c r="A216">
        <v>1999</v>
      </c>
      <c r="B216" s="6" t="s">
        <v>52</v>
      </c>
      <c r="C216" s="6">
        <v>19</v>
      </c>
      <c r="D216" s="6" t="s">
        <v>38</v>
      </c>
      <c r="E216" s="6"/>
      <c r="F216" s="6"/>
      <c r="G216" s="6"/>
      <c r="H216" s="6"/>
      <c r="I216" s="6" t="s">
        <v>24</v>
      </c>
      <c r="J216" s="6" t="s">
        <v>54</v>
      </c>
      <c r="K216" s="6">
        <v>70</v>
      </c>
      <c r="L216" s="6"/>
      <c r="M216" s="6">
        <v>80</v>
      </c>
      <c r="N216" s="6">
        <v>10</v>
      </c>
      <c r="O216" s="6">
        <v>0</v>
      </c>
      <c r="P216" s="6"/>
      <c r="Q216" s="6"/>
      <c r="R216" s="6"/>
      <c r="S216" s="6"/>
      <c r="T216" s="6"/>
    </row>
    <row r="217" spans="1:20" x14ac:dyDescent="0.25">
      <c r="A217">
        <v>1999</v>
      </c>
      <c r="B217" s="6" t="s">
        <v>52</v>
      </c>
      <c r="C217" s="6">
        <v>20</v>
      </c>
      <c r="D217" s="6" t="s">
        <v>38</v>
      </c>
      <c r="E217" s="6"/>
      <c r="F217" s="6"/>
      <c r="G217" s="6"/>
      <c r="H217" s="6"/>
      <c r="I217" s="6" t="s">
        <v>24</v>
      </c>
      <c r="J217" s="6" t="s">
        <v>57</v>
      </c>
      <c r="K217" s="6">
        <v>35</v>
      </c>
      <c r="L217" s="6"/>
      <c r="M217" s="6">
        <v>25</v>
      </c>
      <c r="N217" s="6">
        <v>10</v>
      </c>
      <c r="O217" s="6">
        <v>0</v>
      </c>
      <c r="P217" s="6"/>
      <c r="Q217" s="6"/>
      <c r="R217" s="6"/>
      <c r="S217" s="6"/>
      <c r="T217" s="6"/>
    </row>
    <row r="218" spans="1:20" x14ac:dyDescent="0.25">
      <c r="A218">
        <v>1999</v>
      </c>
      <c r="B218" s="6" t="s">
        <v>52</v>
      </c>
      <c r="C218" s="6">
        <v>21</v>
      </c>
      <c r="D218" s="6" t="s">
        <v>38</v>
      </c>
      <c r="E218" s="6">
        <v>3</v>
      </c>
      <c r="F218" s="6">
        <v>12</v>
      </c>
      <c r="G218" s="6">
        <v>290</v>
      </c>
      <c r="H218" s="6">
        <v>0</v>
      </c>
      <c r="I218" s="6">
        <v>290</v>
      </c>
      <c r="J218" s="6" t="s">
        <v>25</v>
      </c>
      <c r="K218" s="6">
        <v>50</v>
      </c>
      <c r="L218" s="6"/>
      <c r="M218" s="6">
        <v>20</v>
      </c>
      <c r="N218" s="6">
        <v>15</v>
      </c>
      <c r="O218" s="6">
        <v>0</v>
      </c>
      <c r="P218" s="6"/>
      <c r="Q218" s="6"/>
      <c r="R218" s="6"/>
      <c r="S218" s="6"/>
      <c r="T218" s="6"/>
    </row>
    <row r="219" spans="1:20" x14ac:dyDescent="0.25">
      <c r="A219">
        <v>1999</v>
      </c>
      <c r="B219" s="6" t="s">
        <v>52</v>
      </c>
      <c r="C219" s="6">
        <v>22</v>
      </c>
      <c r="D219" s="6" t="s">
        <v>38</v>
      </c>
      <c r="E219" s="6"/>
      <c r="F219" s="6"/>
      <c r="G219" s="6"/>
      <c r="H219" s="6"/>
      <c r="I219" s="6" t="s">
        <v>24</v>
      </c>
      <c r="J219" s="6" t="s">
        <v>26</v>
      </c>
      <c r="K219" s="6">
        <v>120</v>
      </c>
      <c r="L219" s="6"/>
      <c r="M219" s="6">
        <v>100</v>
      </c>
      <c r="N219" s="6">
        <v>50</v>
      </c>
      <c r="O219" s="6">
        <v>0</v>
      </c>
      <c r="P219" s="6"/>
      <c r="Q219" s="6"/>
      <c r="R219" s="6"/>
      <c r="S219" s="6"/>
      <c r="T219" s="6"/>
    </row>
    <row r="220" spans="1:20" x14ac:dyDescent="0.25">
      <c r="A220">
        <v>1999</v>
      </c>
      <c r="B220" s="6" t="s">
        <v>52</v>
      </c>
      <c r="C220" s="6">
        <v>23</v>
      </c>
      <c r="D220" s="6" t="s">
        <v>38</v>
      </c>
      <c r="E220" s="6"/>
      <c r="F220" s="6"/>
      <c r="G220" s="6"/>
      <c r="H220" s="6"/>
      <c r="I220" s="6" t="s">
        <v>24</v>
      </c>
      <c r="J220" s="6" t="s">
        <v>28</v>
      </c>
      <c r="K220" s="6">
        <v>30</v>
      </c>
      <c r="L220" s="6"/>
      <c r="M220" s="6">
        <v>20</v>
      </c>
      <c r="N220" s="6">
        <v>50</v>
      </c>
      <c r="O220" s="6">
        <v>0</v>
      </c>
      <c r="P220" s="6"/>
      <c r="Q220" s="6"/>
      <c r="R220" s="6"/>
      <c r="S220" s="6"/>
      <c r="T220" s="6"/>
    </row>
    <row r="221" spans="1:20" x14ac:dyDescent="0.25">
      <c r="A221">
        <v>1999</v>
      </c>
      <c r="B221" s="6" t="s">
        <v>52</v>
      </c>
      <c r="C221" s="6">
        <v>24</v>
      </c>
      <c r="D221" s="6" t="s">
        <v>38</v>
      </c>
      <c r="E221" s="6"/>
      <c r="F221" s="6"/>
      <c r="G221" s="6"/>
      <c r="H221" s="6"/>
      <c r="I221" s="6" t="s">
        <v>24</v>
      </c>
      <c r="J221" s="6" t="s">
        <v>28</v>
      </c>
      <c r="K221" s="6">
        <v>25</v>
      </c>
      <c r="L221" s="6"/>
      <c r="M221" s="6">
        <v>15</v>
      </c>
      <c r="N221" s="6">
        <v>10</v>
      </c>
      <c r="O221" s="6">
        <v>0</v>
      </c>
      <c r="P221" s="6"/>
      <c r="Q221" s="6"/>
      <c r="R221" s="6"/>
      <c r="S221" s="6"/>
      <c r="T221" s="6"/>
    </row>
    <row r="222" spans="1:20" x14ac:dyDescent="0.25">
      <c r="A222">
        <v>1999</v>
      </c>
      <c r="B222" s="6" t="s">
        <v>52</v>
      </c>
      <c r="C222" s="6">
        <v>25</v>
      </c>
      <c r="D222" s="6" t="s">
        <v>38</v>
      </c>
      <c r="E222" s="6"/>
      <c r="F222" s="6"/>
      <c r="G222" s="6"/>
      <c r="H222" s="6"/>
      <c r="I222" s="6" t="s">
        <v>24</v>
      </c>
      <c r="J222" s="6" t="s">
        <v>25</v>
      </c>
      <c r="K222" s="6">
        <v>30</v>
      </c>
      <c r="L222" s="6"/>
      <c r="M222" s="6">
        <v>20</v>
      </c>
      <c r="N222" s="6">
        <v>30</v>
      </c>
      <c r="O222" s="6">
        <v>0</v>
      </c>
      <c r="P222" s="6"/>
      <c r="Q222" s="6"/>
      <c r="R222" s="6"/>
      <c r="S222" s="6"/>
      <c r="T222" s="6"/>
    </row>
    <row r="223" spans="1:20" x14ac:dyDescent="0.25">
      <c r="A223">
        <v>1999</v>
      </c>
      <c r="B223" s="6" t="s">
        <v>52</v>
      </c>
      <c r="C223" s="6">
        <v>26</v>
      </c>
      <c r="D223" s="6" t="s">
        <v>38</v>
      </c>
      <c r="E223" s="6"/>
      <c r="F223" s="6"/>
      <c r="G223" s="6"/>
      <c r="H223" s="6"/>
      <c r="I223" s="6" t="s">
        <v>24</v>
      </c>
      <c r="J223" s="6" t="s">
        <v>27</v>
      </c>
      <c r="K223" s="6">
        <v>40</v>
      </c>
      <c r="L223" s="6"/>
      <c r="M223" s="6">
        <v>50</v>
      </c>
      <c r="N223" s="6">
        <v>10</v>
      </c>
      <c r="O223" s="6">
        <v>0</v>
      </c>
      <c r="P223" s="6"/>
      <c r="Q223" s="6"/>
      <c r="R223" s="6"/>
      <c r="S223" s="6"/>
      <c r="T223" s="6"/>
    </row>
    <row r="224" spans="1:20" x14ac:dyDescent="0.25">
      <c r="A224">
        <v>1999</v>
      </c>
      <c r="B224" s="6" t="s">
        <v>52</v>
      </c>
      <c r="C224" s="6">
        <v>27</v>
      </c>
      <c r="D224" s="6" t="s">
        <v>38</v>
      </c>
      <c r="E224" s="6"/>
      <c r="F224" s="6"/>
      <c r="G224" s="6"/>
      <c r="H224" s="6"/>
      <c r="I224" s="6" t="s">
        <v>24</v>
      </c>
      <c r="J224" s="6" t="s">
        <v>27</v>
      </c>
      <c r="K224" s="6">
        <v>90</v>
      </c>
      <c r="L224" s="6"/>
      <c r="M224" s="6">
        <v>40</v>
      </c>
      <c r="N224" s="6">
        <v>5</v>
      </c>
      <c r="O224" s="6">
        <v>0</v>
      </c>
      <c r="P224" s="6"/>
      <c r="Q224" s="6"/>
      <c r="R224" s="6"/>
      <c r="S224" s="6"/>
      <c r="T224" s="6"/>
    </row>
    <row r="225" spans="1:20" x14ac:dyDescent="0.25">
      <c r="A225">
        <v>1999</v>
      </c>
      <c r="B225" s="6" t="s">
        <v>52</v>
      </c>
      <c r="C225" s="6">
        <v>28</v>
      </c>
      <c r="D225" s="6" t="s">
        <v>38</v>
      </c>
      <c r="E225" s="6"/>
      <c r="F225" s="6"/>
      <c r="G225" s="6"/>
      <c r="H225" s="6"/>
      <c r="I225" s="6" t="s">
        <v>24</v>
      </c>
      <c r="J225" s="6" t="s">
        <v>28</v>
      </c>
      <c r="K225" s="6">
        <v>30</v>
      </c>
      <c r="L225" s="6"/>
      <c r="M225" s="6">
        <v>10</v>
      </c>
      <c r="N225" s="6">
        <v>0</v>
      </c>
      <c r="O225" s="6">
        <v>0</v>
      </c>
      <c r="P225" s="6"/>
      <c r="Q225" s="6"/>
      <c r="R225" s="6"/>
      <c r="S225" s="6"/>
      <c r="T225" s="6"/>
    </row>
    <row r="226" spans="1:20" x14ac:dyDescent="0.25">
      <c r="A226">
        <v>1999</v>
      </c>
      <c r="B226" s="6" t="s">
        <v>52</v>
      </c>
      <c r="C226" s="6">
        <v>29</v>
      </c>
      <c r="D226" s="6" t="s">
        <v>38</v>
      </c>
      <c r="E226" s="6"/>
      <c r="F226" s="6"/>
      <c r="G226" s="6"/>
      <c r="H226" s="6"/>
      <c r="I226" s="6" t="s">
        <v>24</v>
      </c>
      <c r="J226" s="6" t="s">
        <v>28</v>
      </c>
      <c r="K226" s="6">
        <v>30</v>
      </c>
      <c r="L226" s="6"/>
      <c r="M226" s="6">
        <v>10</v>
      </c>
      <c r="N226" s="6">
        <v>70</v>
      </c>
      <c r="O226" s="6">
        <v>0</v>
      </c>
      <c r="P226" s="6"/>
      <c r="Q226" s="6"/>
      <c r="R226" s="6"/>
      <c r="S226" s="6"/>
      <c r="T226" s="6"/>
    </row>
    <row r="227" spans="1:20" x14ac:dyDescent="0.25">
      <c r="A227">
        <v>1999</v>
      </c>
      <c r="B227" s="6" t="s">
        <v>52</v>
      </c>
      <c r="C227" s="6">
        <v>30</v>
      </c>
      <c r="D227" s="6" t="s">
        <v>38</v>
      </c>
      <c r="E227" s="6">
        <v>4</v>
      </c>
      <c r="F227" s="6">
        <v>9</v>
      </c>
      <c r="G227" s="6">
        <v>420</v>
      </c>
      <c r="H227" s="6">
        <v>0</v>
      </c>
      <c r="I227" s="6">
        <v>420</v>
      </c>
      <c r="J227" s="6" t="s">
        <v>54</v>
      </c>
      <c r="K227" s="6">
        <v>240</v>
      </c>
      <c r="L227" s="6"/>
      <c r="M227" s="6">
        <v>120</v>
      </c>
      <c r="N227" s="6">
        <v>10</v>
      </c>
      <c r="O227" s="6">
        <v>5</v>
      </c>
      <c r="P227" s="6"/>
      <c r="Q227" s="6"/>
      <c r="R227" s="6"/>
      <c r="S227" s="6">
        <v>4</v>
      </c>
      <c r="T227" s="6"/>
    </row>
    <row r="228" spans="1:20" x14ac:dyDescent="0.25">
      <c r="A228">
        <v>1999</v>
      </c>
      <c r="B228" s="6" t="s">
        <v>52</v>
      </c>
      <c r="C228" s="6">
        <v>31</v>
      </c>
      <c r="D228" s="6" t="s">
        <v>38</v>
      </c>
      <c r="E228" s="6"/>
      <c r="F228" s="6"/>
      <c r="G228" s="6"/>
      <c r="H228" s="6"/>
      <c r="I228" s="6" t="s">
        <v>24</v>
      </c>
      <c r="J228" s="6" t="s">
        <v>37</v>
      </c>
      <c r="K228" s="6">
        <v>30</v>
      </c>
      <c r="L228" s="6"/>
      <c r="M228" s="6">
        <v>20</v>
      </c>
      <c r="N228" s="6">
        <v>15</v>
      </c>
      <c r="O228" s="6">
        <v>0</v>
      </c>
      <c r="P228" s="6"/>
      <c r="Q228" s="6"/>
      <c r="R228" s="6"/>
      <c r="S228" s="6"/>
      <c r="T228" s="6"/>
    </row>
    <row r="229" spans="1:20" x14ac:dyDescent="0.25">
      <c r="A229">
        <v>1999</v>
      </c>
      <c r="B229" s="6" t="s">
        <v>52</v>
      </c>
      <c r="C229" s="6">
        <v>32</v>
      </c>
      <c r="D229" s="6" t="s">
        <v>38</v>
      </c>
      <c r="E229" s="6"/>
      <c r="F229" s="6"/>
      <c r="G229" s="6"/>
      <c r="H229" s="6"/>
      <c r="I229" s="6" t="s">
        <v>24</v>
      </c>
      <c r="J229" s="6" t="s">
        <v>29</v>
      </c>
      <c r="K229" s="6">
        <v>30</v>
      </c>
      <c r="L229" s="6"/>
      <c r="M229" s="6">
        <v>20</v>
      </c>
      <c r="N229" s="6">
        <v>70</v>
      </c>
      <c r="O229" s="6">
        <v>0</v>
      </c>
      <c r="P229" s="6"/>
      <c r="Q229" s="6"/>
      <c r="R229" s="6"/>
      <c r="S229" s="6"/>
      <c r="T229" s="6"/>
    </row>
    <row r="230" spans="1:20" x14ac:dyDescent="0.25">
      <c r="A230">
        <v>1999</v>
      </c>
      <c r="B230" s="6" t="s">
        <v>52</v>
      </c>
      <c r="C230" s="6">
        <v>33</v>
      </c>
      <c r="D230" s="6" t="s">
        <v>38</v>
      </c>
      <c r="E230" s="6"/>
      <c r="F230" s="6"/>
      <c r="G230" s="6"/>
      <c r="H230" s="6"/>
      <c r="I230" s="6" t="s">
        <v>24</v>
      </c>
      <c r="J230" s="6" t="s">
        <v>22</v>
      </c>
      <c r="K230" s="6">
        <v>35</v>
      </c>
      <c r="L230" s="6"/>
      <c r="M230" s="6">
        <v>20</v>
      </c>
      <c r="N230" s="6">
        <v>15</v>
      </c>
      <c r="O230" s="6">
        <v>0</v>
      </c>
      <c r="P230" s="6"/>
      <c r="Q230" s="6"/>
      <c r="R230" s="6"/>
      <c r="S230" s="6"/>
      <c r="T230" s="6"/>
    </row>
    <row r="231" spans="1:20" x14ac:dyDescent="0.25">
      <c r="A231">
        <v>1999</v>
      </c>
      <c r="B231" s="6" t="s">
        <v>52</v>
      </c>
      <c r="C231" s="6">
        <v>34</v>
      </c>
      <c r="D231" s="6" t="s">
        <v>38</v>
      </c>
      <c r="E231" s="6"/>
      <c r="F231" s="6"/>
      <c r="G231" s="6"/>
      <c r="H231" s="6"/>
      <c r="I231" s="6" t="s">
        <v>24</v>
      </c>
      <c r="J231" s="6" t="s">
        <v>28</v>
      </c>
      <c r="K231" s="6">
        <v>50</v>
      </c>
      <c r="L231" s="6"/>
      <c r="M231" s="6">
        <v>40</v>
      </c>
      <c r="N231" s="6">
        <v>10</v>
      </c>
      <c r="O231" s="6">
        <v>2</v>
      </c>
      <c r="P231" s="6"/>
      <c r="Q231" s="6"/>
      <c r="R231" s="6"/>
      <c r="S231" s="6"/>
      <c r="T231" s="6"/>
    </row>
    <row r="232" spans="1:20" x14ac:dyDescent="0.25">
      <c r="A232">
        <v>1999</v>
      </c>
      <c r="B232" s="6" t="s">
        <v>52</v>
      </c>
      <c r="C232" s="6">
        <v>35</v>
      </c>
      <c r="D232" s="6" t="s">
        <v>38</v>
      </c>
      <c r="E232" s="6"/>
      <c r="F232" s="6"/>
      <c r="G232" s="6"/>
      <c r="H232" s="6"/>
      <c r="I232" s="6" t="s">
        <v>24</v>
      </c>
      <c r="J232" s="6" t="s">
        <v>25</v>
      </c>
      <c r="K232" s="6">
        <v>50</v>
      </c>
      <c r="L232" s="6"/>
      <c r="M232" s="6">
        <v>20</v>
      </c>
      <c r="N232" s="6">
        <v>90</v>
      </c>
      <c r="O232" s="6">
        <v>0</v>
      </c>
      <c r="P232" s="6"/>
      <c r="Q232" s="6"/>
      <c r="R232" s="6"/>
      <c r="S232" s="6"/>
      <c r="T232" s="6"/>
    </row>
    <row r="233" spans="1:20" x14ac:dyDescent="0.25">
      <c r="A233">
        <v>1999</v>
      </c>
      <c r="B233" s="6" t="s">
        <v>52</v>
      </c>
      <c r="C233" s="6">
        <v>36</v>
      </c>
      <c r="D233" s="6" t="s">
        <v>38</v>
      </c>
      <c r="E233" s="6"/>
      <c r="F233" s="6"/>
      <c r="G233" s="6"/>
      <c r="H233" s="6"/>
      <c r="I233" s="6" t="s">
        <v>24</v>
      </c>
      <c r="J233" s="6" t="s">
        <v>54</v>
      </c>
      <c r="K233" s="6">
        <v>300</v>
      </c>
      <c r="L233" s="6"/>
      <c r="M233" s="6">
        <v>150</v>
      </c>
      <c r="N233" s="6">
        <v>10</v>
      </c>
      <c r="O233" s="6">
        <v>0</v>
      </c>
      <c r="P233" s="6"/>
      <c r="Q233" s="6"/>
      <c r="R233" s="6"/>
      <c r="S233" s="6"/>
      <c r="T233" s="6"/>
    </row>
    <row r="234" spans="1:20" x14ac:dyDescent="0.25">
      <c r="A234">
        <v>1999</v>
      </c>
      <c r="B234" s="6" t="s">
        <v>52</v>
      </c>
      <c r="C234" s="6">
        <v>37</v>
      </c>
      <c r="D234" s="6" t="s">
        <v>38</v>
      </c>
      <c r="E234" s="6"/>
      <c r="F234" s="6"/>
      <c r="G234" s="6"/>
      <c r="H234" s="6"/>
      <c r="I234" s="6" t="s">
        <v>24</v>
      </c>
      <c r="J234" s="6" t="s">
        <v>35</v>
      </c>
      <c r="K234" s="6">
        <v>30</v>
      </c>
      <c r="L234" s="6"/>
      <c r="M234" s="6">
        <v>20</v>
      </c>
      <c r="N234" s="6">
        <v>0</v>
      </c>
      <c r="O234" s="6">
        <v>5</v>
      </c>
      <c r="P234" s="6"/>
      <c r="Q234" s="6"/>
      <c r="R234" s="6"/>
      <c r="S234" s="6"/>
      <c r="T234" s="6"/>
    </row>
    <row r="235" spans="1:20" x14ac:dyDescent="0.25">
      <c r="A235">
        <v>1999</v>
      </c>
      <c r="B235" s="6" t="s">
        <v>52</v>
      </c>
      <c r="C235" s="6">
        <v>38</v>
      </c>
      <c r="D235" s="6" t="s">
        <v>38</v>
      </c>
      <c r="E235" s="6"/>
      <c r="F235" s="6"/>
      <c r="G235" s="6"/>
      <c r="H235" s="6"/>
      <c r="I235" s="6" t="s">
        <v>24</v>
      </c>
      <c r="J235" s="6" t="s">
        <v>58</v>
      </c>
      <c r="K235" s="6">
        <v>30</v>
      </c>
      <c r="L235" s="6"/>
      <c r="M235" s="6">
        <v>10</v>
      </c>
      <c r="N235" s="6">
        <v>10</v>
      </c>
      <c r="O235" s="6">
        <v>0</v>
      </c>
      <c r="P235" s="6"/>
      <c r="Q235" s="6"/>
      <c r="R235" s="6"/>
      <c r="S235" s="6"/>
      <c r="T235" s="6"/>
    </row>
    <row r="236" spans="1:20" x14ac:dyDescent="0.25">
      <c r="A236">
        <v>1999</v>
      </c>
      <c r="B236" s="6" t="s">
        <v>52</v>
      </c>
      <c r="C236" s="6">
        <v>39</v>
      </c>
      <c r="D236" s="6" t="s">
        <v>38</v>
      </c>
      <c r="E236" s="6"/>
      <c r="F236" s="6"/>
      <c r="G236" s="6"/>
      <c r="H236" s="6"/>
      <c r="I236" s="6" t="s">
        <v>24</v>
      </c>
      <c r="J236" s="6" t="s">
        <v>54</v>
      </c>
      <c r="K236" s="6">
        <v>90</v>
      </c>
      <c r="L236" s="6"/>
      <c r="M236" s="6">
        <v>60</v>
      </c>
      <c r="N236" s="6">
        <v>10</v>
      </c>
      <c r="O236" s="6">
        <v>20</v>
      </c>
      <c r="P236" s="6"/>
      <c r="Q236" s="6"/>
      <c r="R236" s="6"/>
      <c r="S236" s="6"/>
      <c r="T236" s="6"/>
    </row>
    <row r="237" spans="1:20" x14ac:dyDescent="0.25">
      <c r="A237">
        <v>1999</v>
      </c>
      <c r="B237" s="6" t="s">
        <v>52</v>
      </c>
      <c r="C237" s="6">
        <v>40</v>
      </c>
      <c r="D237" s="6" t="s">
        <v>38</v>
      </c>
      <c r="E237" s="6">
        <v>5</v>
      </c>
      <c r="F237" s="6">
        <v>9</v>
      </c>
      <c r="G237" s="6">
        <v>250</v>
      </c>
      <c r="H237" s="6">
        <v>0</v>
      </c>
      <c r="I237" s="6">
        <v>250</v>
      </c>
      <c r="J237" s="6" t="s">
        <v>26</v>
      </c>
      <c r="K237" s="6">
        <v>120</v>
      </c>
      <c r="L237" s="6"/>
      <c r="M237" s="6">
        <v>100</v>
      </c>
      <c r="N237" s="6">
        <v>0</v>
      </c>
      <c r="O237" s="6">
        <v>70</v>
      </c>
      <c r="P237" s="6"/>
      <c r="Q237" s="6"/>
      <c r="R237" s="6"/>
      <c r="S237" s="6"/>
      <c r="T237" s="6"/>
    </row>
    <row r="238" spans="1:20" x14ac:dyDescent="0.25">
      <c r="A238">
        <v>1999</v>
      </c>
      <c r="B238" s="6" t="s">
        <v>52</v>
      </c>
      <c r="C238" s="6">
        <v>41</v>
      </c>
      <c r="D238" s="6" t="s">
        <v>38</v>
      </c>
      <c r="E238" s="6"/>
      <c r="F238" s="6"/>
      <c r="G238" s="6"/>
      <c r="H238" s="6"/>
      <c r="I238" s="6" t="s">
        <v>24</v>
      </c>
      <c r="J238" s="6" t="s">
        <v>25</v>
      </c>
      <c r="K238" s="6">
        <v>40</v>
      </c>
      <c r="L238" s="6"/>
      <c r="M238" s="6">
        <v>30</v>
      </c>
      <c r="N238" s="6">
        <v>90</v>
      </c>
      <c r="O238" s="6">
        <v>0</v>
      </c>
      <c r="P238" s="6"/>
      <c r="Q238" s="6"/>
      <c r="R238" s="6"/>
      <c r="S238" s="6"/>
      <c r="T238" s="6"/>
    </row>
    <row r="239" spans="1:20" x14ac:dyDescent="0.25">
      <c r="A239">
        <v>1999</v>
      </c>
      <c r="B239" s="6" t="s">
        <v>52</v>
      </c>
      <c r="C239" s="6">
        <v>42</v>
      </c>
      <c r="D239" s="6" t="s">
        <v>38</v>
      </c>
      <c r="E239" s="6"/>
      <c r="F239" s="6"/>
      <c r="G239" s="6"/>
      <c r="H239" s="6"/>
      <c r="I239" s="6" t="s">
        <v>24</v>
      </c>
      <c r="J239" s="6" t="s">
        <v>25</v>
      </c>
      <c r="K239" s="6">
        <v>30</v>
      </c>
      <c r="L239" s="6"/>
      <c r="M239" s="6">
        <v>10</v>
      </c>
      <c r="N239" s="6">
        <v>0</v>
      </c>
      <c r="O239" s="6">
        <v>10</v>
      </c>
      <c r="P239" s="6"/>
      <c r="Q239" s="6"/>
      <c r="R239" s="6"/>
      <c r="S239" s="6"/>
      <c r="T239" s="6"/>
    </row>
    <row r="240" spans="1:20" x14ac:dyDescent="0.25">
      <c r="A240">
        <v>1999</v>
      </c>
      <c r="B240" s="6" t="s">
        <v>52</v>
      </c>
      <c r="C240" s="6">
        <v>43</v>
      </c>
      <c r="D240" s="6" t="s">
        <v>38</v>
      </c>
      <c r="E240" s="6"/>
      <c r="F240" s="6"/>
      <c r="G240" s="6"/>
      <c r="H240" s="6"/>
      <c r="I240" s="6" t="s">
        <v>24</v>
      </c>
      <c r="J240" s="6" t="s">
        <v>22</v>
      </c>
      <c r="K240" s="6">
        <v>30</v>
      </c>
      <c r="L240" s="6"/>
      <c r="M240" s="6">
        <v>20</v>
      </c>
      <c r="N240" s="6">
        <v>0</v>
      </c>
      <c r="O240" s="6">
        <v>10</v>
      </c>
      <c r="P240" s="6"/>
      <c r="Q240" s="6"/>
      <c r="R240" s="6"/>
      <c r="S240" s="6"/>
      <c r="T240" s="6"/>
    </row>
    <row r="241" spans="1:20" x14ac:dyDescent="0.25">
      <c r="A241">
        <v>1999</v>
      </c>
      <c r="B241" s="6" t="s">
        <v>52</v>
      </c>
      <c r="C241" s="6">
        <v>44</v>
      </c>
      <c r="D241" s="6" t="s">
        <v>38</v>
      </c>
      <c r="E241" s="6"/>
      <c r="F241" s="6"/>
      <c r="G241" s="6"/>
      <c r="H241" s="6"/>
      <c r="I241" s="6" t="s">
        <v>24</v>
      </c>
      <c r="J241" s="6" t="s">
        <v>22</v>
      </c>
      <c r="K241" s="6">
        <v>30</v>
      </c>
      <c r="L241" s="6"/>
      <c r="M241" s="6">
        <v>20</v>
      </c>
      <c r="N241" s="6">
        <v>0</v>
      </c>
      <c r="O241" s="6">
        <v>0</v>
      </c>
      <c r="P241" s="6"/>
      <c r="Q241" s="6"/>
      <c r="R241" s="6"/>
      <c r="S241" s="6"/>
      <c r="T241" s="6"/>
    </row>
    <row r="242" spans="1:20" x14ac:dyDescent="0.25">
      <c r="A242">
        <v>1999</v>
      </c>
      <c r="B242" s="6" t="s">
        <v>52</v>
      </c>
      <c r="C242" s="6">
        <v>45</v>
      </c>
      <c r="D242" s="6" t="s">
        <v>38</v>
      </c>
      <c r="E242" s="6"/>
      <c r="F242" s="6"/>
      <c r="G242" s="6"/>
      <c r="H242" s="6"/>
      <c r="I242" s="6" t="s">
        <v>24</v>
      </c>
      <c r="J242" s="6" t="s">
        <v>26</v>
      </c>
      <c r="K242" s="6">
        <v>100</v>
      </c>
      <c r="L242" s="6"/>
      <c r="M242" s="6">
        <v>100</v>
      </c>
      <c r="N242" s="6">
        <v>40</v>
      </c>
      <c r="O242" s="6">
        <v>30</v>
      </c>
      <c r="P242" s="6"/>
      <c r="Q242" s="6"/>
      <c r="R242" s="6"/>
      <c r="S242" s="6"/>
      <c r="T242" s="6"/>
    </row>
    <row r="243" spans="1:20" x14ac:dyDescent="0.25">
      <c r="A243">
        <v>1999</v>
      </c>
      <c r="B243" s="6" t="s">
        <v>52</v>
      </c>
      <c r="C243" s="6">
        <v>46</v>
      </c>
      <c r="D243" s="6" t="s">
        <v>38</v>
      </c>
      <c r="E243" s="6"/>
      <c r="F243" s="6"/>
      <c r="G243" s="6"/>
      <c r="H243" s="6"/>
      <c r="I243" s="6" t="s">
        <v>24</v>
      </c>
      <c r="J243" s="6" t="s">
        <v>28</v>
      </c>
      <c r="K243" s="6">
        <v>50</v>
      </c>
      <c r="L243" s="6"/>
      <c r="M243" s="6">
        <v>40</v>
      </c>
      <c r="N243" s="6">
        <v>90</v>
      </c>
      <c r="O243" s="6">
        <v>0</v>
      </c>
      <c r="P243" s="6"/>
      <c r="Q243" s="6"/>
      <c r="R243" s="6"/>
      <c r="S243" s="6"/>
      <c r="T243" s="6"/>
    </row>
    <row r="244" spans="1:20" x14ac:dyDescent="0.25">
      <c r="A244">
        <v>1999</v>
      </c>
      <c r="B244" s="6" t="s">
        <v>52</v>
      </c>
      <c r="C244" s="6">
        <v>47</v>
      </c>
      <c r="D244" s="6" t="s">
        <v>38</v>
      </c>
      <c r="E244" s="6"/>
      <c r="F244" s="6"/>
      <c r="G244" s="6"/>
      <c r="H244" s="6"/>
      <c r="I244" s="6" t="s">
        <v>24</v>
      </c>
      <c r="J244" s="6" t="s">
        <v>41</v>
      </c>
      <c r="K244" s="6">
        <v>60</v>
      </c>
      <c r="L244" s="6"/>
      <c r="M244" s="6">
        <v>30</v>
      </c>
      <c r="N244" s="6">
        <v>0</v>
      </c>
      <c r="O244" s="6">
        <v>0</v>
      </c>
      <c r="P244" s="6"/>
      <c r="Q244" s="6"/>
      <c r="R244" s="6"/>
      <c r="S244" s="6"/>
      <c r="T244" s="6"/>
    </row>
    <row r="245" spans="1:20" x14ac:dyDescent="0.25">
      <c r="A245">
        <v>1999</v>
      </c>
      <c r="B245" s="6" t="s">
        <v>52</v>
      </c>
      <c r="C245" s="6">
        <v>48</v>
      </c>
      <c r="D245" s="6" t="s">
        <v>38</v>
      </c>
      <c r="E245" s="6"/>
      <c r="F245" s="6"/>
      <c r="G245" s="6"/>
      <c r="H245" s="6"/>
      <c r="I245" s="6" t="s">
        <v>24</v>
      </c>
      <c r="J245" s="6" t="s">
        <v>28</v>
      </c>
      <c r="K245" s="6">
        <v>30</v>
      </c>
      <c r="L245" s="6"/>
      <c r="M245" s="6">
        <v>10</v>
      </c>
      <c r="N245" s="6">
        <v>10</v>
      </c>
      <c r="O245" s="6">
        <v>0</v>
      </c>
      <c r="P245" s="6"/>
      <c r="Q245" s="6"/>
      <c r="R245" s="6"/>
      <c r="S245" s="6"/>
      <c r="T245" s="6"/>
    </row>
    <row r="246" spans="1:20" x14ac:dyDescent="0.25">
      <c r="A246">
        <v>1999</v>
      </c>
      <c r="B246" s="6" t="s">
        <v>52</v>
      </c>
      <c r="C246" s="6">
        <v>49</v>
      </c>
      <c r="D246" s="6" t="s">
        <v>38</v>
      </c>
      <c r="E246" s="6"/>
      <c r="F246" s="6"/>
      <c r="G246" s="6"/>
      <c r="H246" s="6"/>
      <c r="I246" s="6" t="s">
        <v>24</v>
      </c>
      <c r="J246" s="6" t="s">
        <v>28</v>
      </c>
      <c r="K246" s="6">
        <v>30</v>
      </c>
      <c r="L246" s="6"/>
      <c r="M246" s="6">
        <v>20</v>
      </c>
      <c r="N246" s="6">
        <v>70</v>
      </c>
      <c r="O246" s="6">
        <v>0</v>
      </c>
      <c r="P246" s="6"/>
      <c r="Q246" s="6"/>
      <c r="R246" s="6"/>
      <c r="S246" s="6"/>
      <c r="T246" s="6"/>
    </row>
    <row r="247" spans="1:20" x14ac:dyDescent="0.25">
      <c r="A247">
        <v>1999</v>
      </c>
      <c r="B247" s="6" t="s">
        <v>52</v>
      </c>
      <c r="C247" s="6">
        <v>50</v>
      </c>
      <c r="D247" s="6" t="s">
        <v>38</v>
      </c>
      <c r="E247" s="6"/>
      <c r="F247" s="6"/>
      <c r="G247" s="6"/>
      <c r="H247" s="6"/>
      <c r="I247" s="6" t="s">
        <v>24</v>
      </c>
      <c r="J247" s="6" t="s">
        <v>54</v>
      </c>
      <c r="K247" s="6">
        <v>90</v>
      </c>
      <c r="L247" s="6"/>
      <c r="M247" s="6">
        <v>80</v>
      </c>
      <c r="N247" s="6">
        <v>0</v>
      </c>
      <c r="O247" s="6">
        <v>0</v>
      </c>
      <c r="P247" s="6"/>
      <c r="Q247" s="6"/>
      <c r="R247" s="6"/>
      <c r="S247" s="6"/>
      <c r="T247" s="6"/>
    </row>
    <row r="248" spans="1:20" x14ac:dyDescent="0.25">
      <c r="A248">
        <v>1999</v>
      </c>
      <c r="B248" s="6" t="s">
        <v>52</v>
      </c>
      <c r="C248" s="6">
        <v>51</v>
      </c>
      <c r="D248" s="6" t="s">
        <v>34</v>
      </c>
      <c r="E248" s="6">
        <v>6</v>
      </c>
      <c r="F248" s="6">
        <v>9.5</v>
      </c>
      <c r="G248" s="6">
        <v>225</v>
      </c>
      <c r="H248" s="6">
        <v>0</v>
      </c>
      <c r="I248" s="6">
        <v>225</v>
      </c>
      <c r="J248" s="6" t="s">
        <v>28</v>
      </c>
      <c r="K248" s="6">
        <v>28</v>
      </c>
      <c r="L248" s="6"/>
      <c r="M248" s="6">
        <v>35</v>
      </c>
      <c r="N248" s="6">
        <v>25</v>
      </c>
      <c r="O248" s="6">
        <v>0</v>
      </c>
      <c r="P248" s="6"/>
      <c r="Q248" s="6"/>
      <c r="R248" s="6"/>
      <c r="S248" s="6"/>
      <c r="T248" s="6" t="s">
        <v>59</v>
      </c>
    </row>
    <row r="249" spans="1:20" x14ac:dyDescent="0.25">
      <c r="A249">
        <v>1999</v>
      </c>
      <c r="B249" s="6" t="s">
        <v>52</v>
      </c>
      <c r="C249" s="6">
        <v>52</v>
      </c>
      <c r="D249" s="6" t="s">
        <v>34</v>
      </c>
      <c r="E249" s="6"/>
      <c r="F249" s="6"/>
      <c r="G249" s="6"/>
      <c r="H249" s="6"/>
      <c r="I249" s="6" t="s">
        <v>24</v>
      </c>
      <c r="J249" s="6" t="s">
        <v>26</v>
      </c>
      <c r="K249" s="6">
        <v>65</v>
      </c>
      <c r="L249" s="6"/>
      <c r="M249" s="6">
        <v>70</v>
      </c>
      <c r="N249" s="6">
        <v>15</v>
      </c>
      <c r="O249" s="6">
        <v>0</v>
      </c>
      <c r="P249" s="6"/>
      <c r="Q249" s="6"/>
      <c r="R249" s="6"/>
      <c r="S249" s="6"/>
      <c r="T249" s="6"/>
    </row>
    <row r="250" spans="1:20" x14ac:dyDescent="0.25">
      <c r="A250">
        <v>1999</v>
      </c>
      <c r="B250" s="6" t="s">
        <v>52</v>
      </c>
      <c r="C250" s="6">
        <v>53</v>
      </c>
      <c r="D250" s="6" t="s">
        <v>34</v>
      </c>
      <c r="E250" s="6"/>
      <c r="F250" s="6"/>
      <c r="G250" s="6"/>
      <c r="H250" s="6"/>
      <c r="I250" s="6" t="s">
        <v>24</v>
      </c>
      <c r="J250" s="6" t="s">
        <v>36</v>
      </c>
      <c r="K250" s="6">
        <v>40</v>
      </c>
      <c r="L250" s="6"/>
      <c r="M250" s="6">
        <v>35</v>
      </c>
      <c r="N250" s="6">
        <v>5</v>
      </c>
      <c r="O250" s="6">
        <v>0</v>
      </c>
      <c r="P250" s="6"/>
      <c r="Q250" s="6"/>
      <c r="R250" s="6"/>
      <c r="S250" s="6"/>
      <c r="T250" s="6"/>
    </row>
    <row r="251" spans="1:20" x14ac:dyDescent="0.25">
      <c r="A251">
        <v>1999</v>
      </c>
      <c r="B251" s="6" t="s">
        <v>52</v>
      </c>
      <c r="C251" s="6">
        <v>54</v>
      </c>
      <c r="D251" s="6" t="s">
        <v>34</v>
      </c>
      <c r="E251" s="6"/>
      <c r="F251" s="6"/>
      <c r="G251" s="6"/>
      <c r="H251" s="6"/>
      <c r="I251" s="6" t="s">
        <v>24</v>
      </c>
      <c r="J251" s="6" t="s">
        <v>36</v>
      </c>
      <c r="K251" s="6">
        <v>40</v>
      </c>
      <c r="L251" s="6"/>
      <c r="M251" s="6">
        <v>20</v>
      </c>
      <c r="N251" s="6">
        <v>8</v>
      </c>
      <c r="O251" s="6">
        <v>0</v>
      </c>
      <c r="P251" s="6"/>
      <c r="Q251" s="6"/>
      <c r="R251" s="6"/>
      <c r="S251" s="6"/>
      <c r="T251" s="6"/>
    </row>
    <row r="252" spans="1:20" x14ac:dyDescent="0.25">
      <c r="A252">
        <v>1999</v>
      </c>
      <c r="B252" s="6" t="s">
        <v>52</v>
      </c>
      <c r="C252" s="6">
        <v>55</v>
      </c>
      <c r="D252" s="6" t="s">
        <v>34</v>
      </c>
      <c r="E252" s="6"/>
      <c r="F252" s="6"/>
      <c r="G252" s="6"/>
      <c r="H252" s="6"/>
      <c r="I252" s="6" t="s">
        <v>24</v>
      </c>
      <c r="J252" s="6" t="s">
        <v>28</v>
      </c>
      <c r="K252" s="6">
        <v>35</v>
      </c>
      <c r="L252" s="6"/>
      <c r="M252" s="6">
        <v>25</v>
      </c>
      <c r="N252" s="6">
        <v>75</v>
      </c>
      <c r="O252" s="6">
        <v>0</v>
      </c>
      <c r="P252" s="6"/>
      <c r="Q252" s="6"/>
      <c r="R252" s="6"/>
      <c r="S252" s="6"/>
      <c r="T252" s="6"/>
    </row>
    <row r="253" spans="1:20" x14ac:dyDescent="0.25">
      <c r="A253">
        <v>1999</v>
      </c>
      <c r="B253" s="6" t="s">
        <v>52</v>
      </c>
      <c r="C253" s="6">
        <v>56</v>
      </c>
      <c r="D253" s="6" t="s">
        <v>34</v>
      </c>
      <c r="E253" s="6"/>
      <c r="F253" s="6"/>
      <c r="G253" s="6"/>
      <c r="H253" s="6"/>
      <c r="I253" s="6" t="s">
        <v>24</v>
      </c>
      <c r="J253" s="6" t="s">
        <v>28</v>
      </c>
      <c r="K253" s="6">
        <v>30</v>
      </c>
      <c r="L253" s="6"/>
      <c r="M253" s="6">
        <v>40</v>
      </c>
      <c r="N253" s="6">
        <v>25</v>
      </c>
      <c r="O253" s="6">
        <v>0</v>
      </c>
      <c r="P253" s="6"/>
      <c r="Q253" s="6"/>
      <c r="R253" s="6"/>
      <c r="S253" s="6"/>
      <c r="T253" s="6"/>
    </row>
    <row r="254" spans="1:20" x14ac:dyDescent="0.25">
      <c r="A254">
        <v>1999</v>
      </c>
      <c r="B254" s="6" t="s">
        <v>52</v>
      </c>
      <c r="C254" s="6">
        <v>57</v>
      </c>
      <c r="D254" s="6" t="s">
        <v>34</v>
      </c>
      <c r="E254" s="6"/>
      <c r="F254" s="6"/>
      <c r="G254" s="6"/>
      <c r="H254" s="6"/>
      <c r="I254" s="6" t="s">
        <v>24</v>
      </c>
      <c r="J254" s="6" t="s">
        <v>36</v>
      </c>
      <c r="K254" s="6">
        <v>35</v>
      </c>
      <c r="L254" s="6"/>
      <c r="M254" s="6">
        <v>25</v>
      </c>
      <c r="N254" s="6">
        <v>5</v>
      </c>
      <c r="O254" s="6">
        <v>0</v>
      </c>
      <c r="P254" s="6"/>
      <c r="Q254" s="6"/>
      <c r="R254" s="6"/>
      <c r="S254" s="6"/>
      <c r="T254" s="6"/>
    </row>
    <row r="255" spans="1:20" x14ac:dyDescent="0.25">
      <c r="A255">
        <v>1999</v>
      </c>
      <c r="B255" s="6" t="s">
        <v>52</v>
      </c>
      <c r="C255" s="6">
        <v>58</v>
      </c>
      <c r="D255" s="6" t="s">
        <v>34</v>
      </c>
      <c r="E255" s="6"/>
      <c r="F255" s="6"/>
      <c r="G255" s="6"/>
      <c r="H255" s="6"/>
      <c r="I255" s="6" t="s">
        <v>24</v>
      </c>
      <c r="J255" s="6" t="s">
        <v>26</v>
      </c>
      <c r="K255" s="6">
        <v>70</v>
      </c>
      <c r="L255" s="6"/>
      <c r="M255" s="6">
        <v>30</v>
      </c>
      <c r="N255" s="6">
        <v>85</v>
      </c>
      <c r="O255" s="6">
        <v>0</v>
      </c>
      <c r="P255" s="6"/>
      <c r="Q255" s="6"/>
      <c r="R255" s="6"/>
      <c r="S255" s="6"/>
      <c r="T255" s="6"/>
    </row>
    <row r="256" spans="1:20" x14ac:dyDescent="0.25">
      <c r="A256">
        <v>1999</v>
      </c>
      <c r="B256" s="6" t="s">
        <v>52</v>
      </c>
      <c r="C256" s="6">
        <v>59</v>
      </c>
      <c r="D256" s="6" t="s">
        <v>34</v>
      </c>
      <c r="E256" s="6"/>
      <c r="F256" s="6"/>
      <c r="G256" s="6"/>
      <c r="H256" s="6"/>
      <c r="I256" s="6" t="s">
        <v>24</v>
      </c>
      <c r="J256" s="6" t="s">
        <v>35</v>
      </c>
      <c r="K256" s="6">
        <v>25</v>
      </c>
      <c r="L256" s="6"/>
      <c r="M256" s="6">
        <v>20</v>
      </c>
      <c r="N256" s="6">
        <v>5</v>
      </c>
      <c r="O256" s="6">
        <v>0</v>
      </c>
      <c r="P256" s="6"/>
      <c r="Q256" s="6"/>
      <c r="R256" s="6"/>
      <c r="S256" s="6"/>
      <c r="T256" s="6"/>
    </row>
    <row r="257" spans="1:20" x14ac:dyDescent="0.25">
      <c r="A257">
        <v>1999</v>
      </c>
      <c r="B257" s="6" t="s">
        <v>52</v>
      </c>
      <c r="C257" s="6">
        <v>60</v>
      </c>
      <c r="D257" s="6" t="s">
        <v>34</v>
      </c>
      <c r="E257" s="6">
        <v>7</v>
      </c>
      <c r="F257" s="6">
        <v>9</v>
      </c>
      <c r="G257" s="6">
        <v>150</v>
      </c>
      <c r="H257" s="6">
        <v>0</v>
      </c>
      <c r="I257" s="6">
        <v>150</v>
      </c>
      <c r="J257" s="6" t="s">
        <v>37</v>
      </c>
      <c r="K257" s="6">
        <v>70</v>
      </c>
      <c r="L257" s="6"/>
      <c r="M257" s="6">
        <v>60</v>
      </c>
      <c r="N257" s="6">
        <v>10</v>
      </c>
      <c r="O257" s="6">
        <v>0</v>
      </c>
      <c r="P257" s="6"/>
      <c r="Q257" s="6"/>
      <c r="R257" s="6"/>
      <c r="S257" s="6"/>
      <c r="T257" s="6"/>
    </row>
    <row r="258" spans="1:20" x14ac:dyDescent="0.25">
      <c r="A258">
        <v>1999</v>
      </c>
      <c r="B258" s="6" t="s">
        <v>52</v>
      </c>
      <c r="C258" s="6">
        <v>61</v>
      </c>
      <c r="D258" s="6" t="s">
        <v>34</v>
      </c>
      <c r="E258" s="6"/>
      <c r="F258" s="6"/>
      <c r="G258" s="6"/>
      <c r="H258" s="6"/>
      <c r="I258" s="6" t="s">
        <v>24</v>
      </c>
      <c r="J258" s="6" t="s">
        <v>28</v>
      </c>
      <c r="K258" s="6">
        <v>60</v>
      </c>
      <c r="L258" s="6"/>
      <c r="M258" s="6">
        <v>35</v>
      </c>
      <c r="N258" s="6">
        <v>20</v>
      </c>
      <c r="O258" s="6">
        <v>0</v>
      </c>
      <c r="P258" s="6"/>
      <c r="Q258" s="6"/>
      <c r="R258" s="6"/>
      <c r="S258" s="6"/>
      <c r="T258" s="6"/>
    </row>
    <row r="259" spans="1:20" x14ac:dyDescent="0.25">
      <c r="A259">
        <v>1999</v>
      </c>
      <c r="B259" s="6" t="s">
        <v>52</v>
      </c>
      <c r="C259" s="6">
        <v>62</v>
      </c>
      <c r="D259" s="6" t="s">
        <v>34</v>
      </c>
      <c r="E259" s="6"/>
      <c r="F259" s="6"/>
      <c r="G259" s="6"/>
      <c r="H259" s="6"/>
      <c r="I259" s="6" t="s">
        <v>24</v>
      </c>
      <c r="J259" s="6" t="s">
        <v>28</v>
      </c>
      <c r="K259" s="6">
        <v>50</v>
      </c>
      <c r="L259" s="6"/>
      <c r="M259" s="6">
        <v>50</v>
      </c>
      <c r="N259" s="6">
        <v>25</v>
      </c>
      <c r="O259" s="6">
        <v>0</v>
      </c>
      <c r="P259" s="6"/>
      <c r="Q259" s="6"/>
      <c r="R259" s="6"/>
      <c r="S259" s="6"/>
      <c r="T259" s="6"/>
    </row>
    <row r="260" spans="1:20" x14ac:dyDescent="0.25">
      <c r="A260">
        <v>1999</v>
      </c>
      <c r="B260" s="6" t="s">
        <v>52</v>
      </c>
      <c r="C260" s="6">
        <v>63</v>
      </c>
      <c r="D260" s="6" t="s">
        <v>34</v>
      </c>
      <c r="E260" s="6"/>
      <c r="F260" s="6"/>
      <c r="G260" s="6"/>
      <c r="H260" s="6"/>
      <c r="I260" s="6" t="s">
        <v>24</v>
      </c>
      <c r="J260" s="6" t="s">
        <v>40</v>
      </c>
      <c r="K260" s="6">
        <v>40</v>
      </c>
      <c r="L260" s="6"/>
      <c r="M260" s="6">
        <v>10</v>
      </c>
      <c r="N260" s="6">
        <v>10</v>
      </c>
      <c r="O260" s="6">
        <v>0</v>
      </c>
      <c r="P260" s="6"/>
      <c r="Q260" s="6"/>
      <c r="R260" s="6"/>
      <c r="S260" s="6"/>
      <c r="T260" s="6"/>
    </row>
    <row r="261" spans="1:20" x14ac:dyDescent="0.25">
      <c r="A261">
        <v>1999</v>
      </c>
      <c r="B261" s="6" t="s">
        <v>52</v>
      </c>
      <c r="C261" s="6">
        <v>64</v>
      </c>
      <c r="D261" s="6" t="s">
        <v>34</v>
      </c>
      <c r="E261" s="6"/>
      <c r="F261" s="6"/>
      <c r="G261" s="6"/>
      <c r="H261" s="6"/>
      <c r="I261" s="6" t="s">
        <v>24</v>
      </c>
      <c r="J261" s="6" t="s">
        <v>36</v>
      </c>
      <c r="K261" s="6">
        <v>35</v>
      </c>
      <c r="L261" s="6"/>
      <c r="M261" s="6">
        <v>24</v>
      </c>
      <c r="N261" s="6">
        <v>5</v>
      </c>
      <c r="O261" s="6">
        <v>0</v>
      </c>
      <c r="P261" s="6"/>
      <c r="Q261" s="6"/>
      <c r="R261" s="6"/>
      <c r="S261" s="6"/>
      <c r="T261" s="6"/>
    </row>
    <row r="262" spans="1:20" x14ac:dyDescent="0.25">
      <c r="A262">
        <v>1999</v>
      </c>
      <c r="B262" s="6" t="s">
        <v>52</v>
      </c>
      <c r="C262" s="6">
        <v>65</v>
      </c>
      <c r="D262" s="6" t="s">
        <v>34</v>
      </c>
      <c r="E262" s="6"/>
      <c r="F262" s="6"/>
      <c r="G262" s="6"/>
      <c r="H262" s="6"/>
      <c r="I262" s="6" t="s">
        <v>24</v>
      </c>
      <c r="J262" s="6" t="s">
        <v>28</v>
      </c>
      <c r="K262" s="6">
        <v>30</v>
      </c>
      <c r="L262" s="6"/>
      <c r="M262" s="6">
        <v>30</v>
      </c>
      <c r="N262" s="6">
        <v>10</v>
      </c>
      <c r="O262" s="6">
        <v>0</v>
      </c>
      <c r="P262" s="6"/>
      <c r="Q262" s="6"/>
      <c r="R262" s="6"/>
      <c r="S262" s="6"/>
      <c r="T262" s="6"/>
    </row>
    <row r="263" spans="1:20" x14ac:dyDescent="0.25">
      <c r="A263">
        <v>1999</v>
      </c>
      <c r="B263" s="6" t="s">
        <v>52</v>
      </c>
      <c r="C263" s="6">
        <v>66</v>
      </c>
      <c r="D263" s="6" t="s">
        <v>34</v>
      </c>
      <c r="E263" s="6"/>
      <c r="F263" s="6"/>
      <c r="G263" s="6"/>
      <c r="H263" s="6"/>
      <c r="I263" s="6" t="s">
        <v>24</v>
      </c>
      <c r="J263" s="6" t="s">
        <v>22</v>
      </c>
      <c r="K263" s="6">
        <v>70</v>
      </c>
      <c r="L263" s="6"/>
      <c r="M263" s="6">
        <v>50</v>
      </c>
      <c r="N263" s="6">
        <v>50</v>
      </c>
      <c r="O263" s="6">
        <v>0</v>
      </c>
      <c r="P263" s="6"/>
      <c r="Q263" s="6"/>
      <c r="R263" s="6"/>
      <c r="S263" s="6"/>
      <c r="T263" s="6"/>
    </row>
    <row r="264" spans="1:20" x14ac:dyDescent="0.25">
      <c r="A264">
        <v>1999</v>
      </c>
      <c r="B264" s="6" t="s">
        <v>52</v>
      </c>
      <c r="C264" s="6">
        <v>67</v>
      </c>
      <c r="D264" s="6" t="s">
        <v>34</v>
      </c>
      <c r="E264" s="6"/>
      <c r="F264" s="6"/>
      <c r="G264" s="6"/>
      <c r="H264" s="6"/>
      <c r="I264" s="6" t="s">
        <v>24</v>
      </c>
      <c r="J264" s="6" t="s">
        <v>35</v>
      </c>
      <c r="K264" s="6">
        <v>15</v>
      </c>
      <c r="L264" s="6"/>
      <c r="M264" s="6">
        <v>2</v>
      </c>
      <c r="N264" s="6">
        <v>0</v>
      </c>
      <c r="O264" s="6">
        <v>0</v>
      </c>
      <c r="P264" s="6"/>
      <c r="Q264" s="6"/>
      <c r="R264" s="6"/>
      <c r="S264" s="6"/>
      <c r="T264" s="6"/>
    </row>
    <row r="265" spans="1:20" x14ac:dyDescent="0.25">
      <c r="A265">
        <v>1999</v>
      </c>
      <c r="B265" s="6" t="s">
        <v>52</v>
      </c>
      <c r="C265" s="6">
        <v>68</v>
      </c>
      <c r="D265" s="6" t="s">
        <v>34</v>
      </c>
      <c r="E265" s="6"/>
      <c r="F265" s="6"/>
      <c r="G265" s="6"/>
      <c r="H265" s="6"/>
      <c r="I265" s="6" t="s">
        <v>24</v>
      </c>
      <c r="J265" s="6" t="s">
        <v>26</v>
      </c>
      <c r="K265" s="6">
        <v>25</v>
      </c>
      <c r="L265" s="6"/>
      <c r="M265" s="6">
        <v>10</v>
      </c>
      <c r="N265" s="6">
        <v>0</v>
      </c>
      <c r="O265" s="6">
        <v>0</v>
      </c>
      <c r="P265" s="6"/>
      <c r="Q265" s="6"/>
      <c r="R265" s="6"/>
      <c r="S265" s="6"/>
      <c r="T265" s="6"/>
    </row>
    <row r="266" spans="1:20" x14ac:dyDescent="0.25">
      <c r="A266">
        <v>1999</v>
      </c>
      <c r="B266" s="6" t="s">
        <v>52</v>
      </c>
      <c r="C266" s="6">
        <v>69</v>
      </c>
      <c r="D266" s="6" t="s">
        <v>34</v>
      </c>
      <c r="E266" s="6"/>
      <c r="F266" s="6"/>
      <c r="G266" s="6"/>
      <c r="H266" s="6"/>
      <c r="I266" s="6" t="s">
        <v>24</v>
      </c>
      <c r="J266" s="6" t="s">
        <v>40</v>
      </c>
      <c r="K266" s="6">
        <v>25</v>
      </c>
      <c r="L266" s="6"/>
      <c r="M266" s="6">
        <v>10</v>
      </c>
      <c r="N266" s="6">
        <v>0</v>
      </c>
      <c r="O266" s="6">
        <v>0</v>
      </c>
      <c r="P266" s="6"/>
      <c r="Q266" s="6"/>
      <c r="R266" s="6"/>
      <c r="S266" s="6"/>
      <c r="T266" s="6"/>
    </row>
    <row r="267" spans="1:20" x14ac:dyDescent="0.25">
      <c r="A267">
        <v>1999</v>
      </c>
      <c r="B267" s="6" t="s">
        <v>52</v>
      </c>
      <c r="C267" s="6">
        <v>70</v>
      </c>
      <c r="D267" s="6" t="s">
        <v>34</v>
      </c>
      <c r="E267" s="6"/>
      <c r="F267" s="6"/>
      <c r="G267" s="6"/>
      <c r="H267" s="6"/>
      <c r="I267" s="6" t="s">
        <v>24</v>
      </c>
      <c r="J267" s="6" t="s">
        <v>28</v>
      </c>
      <c r="K267" s="6">
        <v>45</v>
      </c>
      <c r="L267" s="6"/>
      <c r="M267" s="6">
        <v>48</v>
      </c>
      <c r="N267" s="6">
        <v>10</v>
      </c>
      <c r="O267" s="6">
        <v>0</v>
      </c>
      <c r="P267" s="6"/>
      <c r="Q267" s="6"/>
      <c r="R267" s="6"/>
      <c r="S267" s="6"/>
      <c r="T267" s="6"/>
    </row>
    <row r="268" spans="1:20" x14ac:dyDescent="0.25">
      <c r="A268">
        <v>1999</v>
      </c>
      <c r="B268" s="6" t="s">
        <v>52</v>
      </c>
      <c r="C268" s="6">
        <v>71</v>
      </c>
      <c r="D268" s="6" t="s">
        <v>21</v>
      </c>
      <c r="E268" s="6">
        <v>8</v>
      </c>
      <c r="F268" s="6">
        <v>9.8000000000000007</v>
      </c>
      <c r="G268" s="6">
        <v>270</v>
      </c>
      <c r="H268" s="6">
        <v>0</v>
      </c>
      <c r="I268" s="6">
        <v>270</v>
      </c>
      <c r="J268" s="6" t="s">
        <v>28</v>
      </c>
      <c r="K268" s="6">
        <v>50</v>
      </c>
      <c r="L268" s="6"/>
      <c r="M268" s="6">
        <v>50</v>
      </c>
      <c r="N268" s="6">
        <v>50</v>
      </c>
      <c r="O268" s="6">
        <v>0</v>
      </c>
      <c r="P268" s="6"/>
      <c r="Q268" s="6"/>
      <c r="R268" s="6"/>
      <c r="S268" s="6"/>
      <c r="T268" s="6"/>
    </row>
    <row r="269" spans="1:20" x14ac:dyDescent="0.25">
      <c r="A269">
        <v>1999</v>
      </c>
      <c r="B269" s="6" t="s">
        <v>52</v>
      </c>
      <c r="C269" s="6">
        <v>72</v>
      </c>
      <c r="D269" s="6" t="s">
        <v>21</v>
      </c>
      <c r="E269" s="6"/>
      <c r="F269" s="6"/>
      <c r="G269" s="6"/>
      <c r="H269" s="6"/>
      <c r="I269" s="6" t="s">
        <v>24</v>
      </c>
      <c r="J269" s="6" t="s">
        <v>28</v>
      </c>
      <c r="K269" s="6">
        <v>45</v>
      </c>
      <c r="L269" s="6"/>
      <c r="M269" s="6">
        <v>50</v>
      </c>
      <c r="N269" s="6">
        <v>10</v>
      </c>
      <c r="O269" s="6">
        <v>0</v>
      </c>
      <c r="P269" s="6"/>
      <c r="Q269" s="6"/>
      <c r="R269" s="6"/>
      <c r="S269" s="6"/>
      <c r="T269" s="6"/>
    </row>
    <row r="270" spans="1:20" x14ac:dyDescent="0.25">
      <c r="A270">
        <v>1999</v>
      </c>
      <c r="B270" s="6" t="s">
        <v>52</v>
      </c>
      <c r="C270" s="6">
        <v>73</v>
      </c>
      <c r="D270" s="6" t="s">
        <v>21</v>
      </c>
      <c r="E270" s="6"/>
      <c r="F270" s="6"/>
      <c r="G270" s="6"/>
      <c r="H270" s="6"/>
      <c r="I270" s="6" t="s">
        <v>24</v>
      </c>
      <c r="J270" s="6" t="s">
        <v>28</v>
      </c>
      <c r="K270" s="6">
        <v>90</v>
      </c>
      <c r="L270" s="6"/>
      <c r="M270" s="6">
        <v>30</v>
      </c>
      <c r="N270" s="6">
        <v>80</v>
      </c>
      <c r="O270" s="6">
        <v>0</v>
      </c>
      <c r="P270" s="6"/>
      <c r="Q270" s="6"/>
      <c r="R270" s="6"/>
      <c r="S270" s="6"/>
      <c r="T270" s="6"/>
    </row>
    <row r="271" spans="1:20" x14ac:dyDescent="0.25">
      <c r="A271">
        <v>1999</v>
      </c>
      <c r="B271" s="6" t="s">
        <v>52</v>
      </c>
      <c r="C271" s="6">
        <v>74</v>
      </c>
      <c r="D271" s="6" t="s">
        <v>21</v>
      </c>
      <c r="E271" s="6"/>
      <c r="F271" s="6"/>
      <c r="G271" s="6"/>
      <c r="H271" s="6"/>
      <c r="I271" s="6" t="s">
        <v>24</v>
      </c>
      <c r="J271" s="6" t="s">
        <v>27</v>
      </c>
      <c r="K271" s="6">
        <v>100</v>
      </c>
      <c r="L271" s="6"/>
      <c r="M271" s="6">
        <v>130</v>
      </c>
      <c r="N271" s="6">
        <v>90</v>
      </c>
      <c r="O271" s="6">
        <v>0</v>
      </c>
      <c r="P271" s="6"/>
      <c r="Q271" s="6"/>
      <c r="R271" s="6"/>
      <c r="S271" s="6"/>
      <c r="T271" s="6"/>
    </row>
    <row r="272" spans="1:20" x14ac:dyDescent="0.25">
      <c r="A272">
        <v>1999</v>
      </c>
      <c r="B272" s="6" t="s">
        <v>52</v>
      </c>
      <c r="C272" s="6">
        <v>75</v>
      </c>
      <c r="D272" s="6" t="s">
        <v>21</v>
      </c>
      <c r="E272" s="6"/>
      <c r="F272" s="6"/>
      <c r="G272" s="6"/>
      <c r="H272" s="6"/>
      <c r="I272" s="6" t="s">
        <v>24</v>
      </c>
      <c r="J272" s="6" t="s">
        <v>36</v>
      </c>
      <c r="K272" s="6">
        <v>35</v>
      </c>
      <c r="L272" s="6"/>
      <c r="M272" s="6">
        <v>25</v>
      </c>
      <c r="N272" s="6">
        <v>0</v>
      </c>
      <c r="O272" s="6">
        <v>0</v>
      </c>
      <c r="P272" s="6"/>
      <c r="Q272" s="6"/>
      <c r="R272" s="6"/>
      <c r="S272" s="6"/>
      <c r="T272" s="6"/>
    </row>
    <row r="273" spans="1:20" x14ac:dyDescent="0.25">
      <c r="A273">
        <v>1999</v>
      </c>
      <c r="B273" s="6" t="s">
        <v>52</v>
      </c>
      <c r="C273" s="6">
        <v>76</v>
      </c>
      <c r="D273" s="6" t="s">
        <v>21</v>
      </c>
      <c r="E273" s="6"/>
      <c r="F273" s="6"/>
      <c r="G273" s="6"/>
      <c r="H273" s="6"/>
      <c r="I273" s="6" t="s">
        <v>24</v>
      </c>
      <c r="J273" s="6" t="s">
        <v>44</v>
      </c>
      <c r="K273" s="6">
        <v>30</v>
      </c>
      <c r="L273" s="6"/>
      <c r="M273" s="6">
        <v>20</v>
      </c>
      <c r="N273" s="6">
        <v>0</v>
      </c>
      <c r="O273" s="6">
        <v>0</v>
      </c>
      <c r="P273" s="6"/>
      <c r="Q273" s="6"/>
      <c r="R273" s="6"/>
      <c r="S273" s="6"/>
      <c r="T273" s="6"/>
    </row>
    <row r="274" spans="1:20" x14ac:dyDescent="0.25">
      <c r="A274">
        <v>1999</v>
      </c>
      <c r="B274" s="6" t="s">
        <v>52</v>
      </c>
      <c r="C274" s="6">
        <v>77</v>
      </c>
      <c r="D274" s="6" t="s">
        <v>21</v>
      </c>
      <c r="E274" s="6"/>
      <c r="F274" s="6"/>
      <c r="G274" s="6"/>
      <c r="H274" s="6"/>
      <c r="I274" s="6" t="s">
        <v>24</v>
      </c>
      <c r="J274" s="6" t="s">
        <v>40</v>
      </c>
      <c r="K274" s="6">
        <v>40</v>
      </c>
      <c r="L274" s="6"/>
      <c r="M274" s="6">
        <v>25</v>
      </c>
      <c r="N274" s="6">
        <v>0</v>
      </c>
      <c r="O274" s="6">
        <v>0</v>
      </c>
      <c r="P274" s="6"/>
      <c r="Q274" s="6"/>
      <c r="R274" s="6"/>
      <c r="S274" s="6"/>
      <c r="T274" s="6"/>
    </row>
    <row r="275" spans="1:20" x14ac:dyDescent="0.25">
      <c r="A275">
        <v>1999</v>
      </c>
      <c r="B275" s="6" t="s">
        <v>52</v>
      </c>
      <c r="C275" s="6">
        <v>78</v>
      </c>
      <c r="D275" s="6" t="s">
        <v>21</v>
      </c>
      <c r="E275" s="6"/>
      <c r="F275" s="6"/>
      <c r="G275" s="6"/>
      <c r="H275" s="6"/>
      <c r="I275" s="6" t="s">
        <v>24</v>
      </c>
      <c r="J275" s="6" t="s">
        <v>28</v>
      </c>
      <c r="K275" s="6">
        <v>55</v>
      </c>
      <c r="L275" s="6"/>
      <c r="M275" s="6">
        <v>20</v>
      </c>
      <c r="N275" s="6">
        <v>60</v>
      </c>
      <c r="O275" s="6">
        <v>0</v>
      </c>
      <c r="P275" s="6"/>
      <c r="Q275" s="6"/>
      <c r="R275" s="6"/>
      <c r="S275" s="6"/>
      <c r="T275" s="6"/>
    </row>
    <row r="276" spans="1:20" x14ac:dyDescent="0.25">
      <c r="A276">
        <v>1999</v>
      </c>
      <c r="B276" s="6" t="s">
        <v>52</v>
      </c>
      <c r="C276" s="6">
        <v>79</v>
      </c>
      <c r="D276" s="6" t="s">
        <v>21</v>
      </c>
      <c r="E276" s="6"/>
      <c r="F276" s="6"/>
      <c r="G276" s="6"/>
      <c r="H276" s="6"/>
      <c r="I276" s="6" t="s">
        <v>24</v>
      </c>
      <c r="J276" s="6" t="s">
        <v>26</v>
      </c>
      <c r="K276" s="6">
        <v>40</v>
      </c>
      <c r="L276" s="6"/>
      <c r="M276" s="6">
        <v>10</v>
      </c>
      <c r="N276" s="6">
        <v>30</v>
      </c>
      <c r="O276" s="6">
        <v>0</v>
      </c>
      <c r="P276" s="6"/>
      <c r="Q276" s="6"/>
      <c r="R276" s="6"/>
      <c r="S276" s="6"/>
      <c r="T276" s="6"/>
    </row>
    <row r="277" spans="1:20" x14ac:dyDescent="0.25">
      <c r="A277">
        <v>1999</v>
      </c>
      <c r="B277" s="6" t="s">
        <v>52</v>
      </c>
      <c r="C277" s="6">
        <v>80</v>
      </c>
      <c r="D277" s="6" t="s">
        <v>21</v>
      </c>
      <c r="E277" s="6"/>
      <c r="F277" s="6"/>
      <c r="G277" s="6"/>
      <c r="H277" s="6"/>
      <c r="I277" s="6" t="s">
        <v>24</v>
      </c>
      <c r="J277" s="6" t="s">
        <v>29</v>
      </c>
      <c r="K277" s="6">
        <v>30</v>
      </c>
      <c r="L277" s="6"/>
      <c r="M277" s="6">
        <v>30</v>
      </c>
      <c r="N277" s="6">
        <v>0</v>
      </c>
      <c r="O277" s="6">
        <v>0</v>
      </c>
      <c r="P277" s="6"/>
      <c r="Q277" s="6"/>
      <c r="R277" s="6"/>
      <c r="S277" s="6"/>
      <c r="T277" s="6"/>
    </row>
    <row r="278" spans="1:20" x14ac:dyDescent="0.25">
      <c r="A278">
        <v>1999</v>
      </c>
      <c r="B278" s="6" t="s">
        <v>52</v>
      </c>
      <c r="C278" s="6">
        <v>81</v>
      </c>
      <c r="D278" s="6" t="s">
        <v>21</v>
      </c>
      <c r="E278" s="6"/>
      <c r="F278" s="6"/>
      <c r="G278" s="6"/>
      <c r="H278" s="6"/>
      <c r="I278" s="6" t="s">
        <v>24</v>
      </c>
      <c r="J278" s="6" t="s">
        <v>40</v>
      </c>
      <c r="K278" s="6">
        <v>30</v>
      </c>
      <c r="L278" s="6"/>
      <c r="M278" s="6">
        <v>15</v>
      </c>
      <c r="N278" s="6">
        <v>0</v>
      </c>
      <c r="O278" s="6">
        <v>0</v>
      </c>
      <c r="P278" s="6"/>
      <c r="Q278" s="6"/>
      <c r="R278" s="6"/>
      <c r="S278" s="6"/>
      <c r="T278" s="6"/>
    </row>
    <row r="279" spans="1:20" x14ac:dyDescent="0.25">
      <c r="A279">
        <v>1999</v>
      </c>
      <c r="B279" s="6" t="s">
        <v>52</v>
      </c>
      <c r="C279" s="6">
        <v>82</v>
      </c>
      <c r="D279" s="6" t="s">
        <v>21</v>
      </c>
      <c r="E279" s="6"/>
      <c r="F279" s="6">
        <v>10</v>
      </c>
      <c r="G279" s="6"/>
      <c r="H279" s="6"/>
      <c r="I279" s="6" t="s">
        <v>24</v>
      </c>
      <c r="J279" s="6" t="s">
        <v>28</v>
      </c>
      <c r="K279" s="6">
        <v>30</v>
      </c>
      <c r="L279" s="6"/>
      <c r="M279" s="6">
        <v>20</v>
      </c>
      <c r="N279" s="6">
        <v>50</v>
      </c>
      <c r="O279" s="6">
        <v>0</v>
      </c>
      <c r="P279" s="6"/>
      <c r="Q279" s="6"/>
      <c r="R279" s="6"/>
      <c r="S279" s="6"/>
      <c r="T279" s="6"/>
    </row>
    <row r="280" spans="1:20" x14ac:dyDescent="0.25">
      <c r="A280">
        <v>1999</v>
      </c>
      <c r="B280" s="6" t="s">
        <v>52</v>
      </c>
      <c r="C280" s="6">
        <v>83</v>
      </c>
      <c r="D280" s="6" t="s">
        <v>21</v>
      </c>
      <c r="E280" s="6">
        <v>9</v>
      </c>
      <c r="F280" s="6">
        <v>9.8000000000000007</v>
      </c>
      <c r="G280" s="6">
        <v>210</v>
      </c>
      <c r="H280" s="6">
        <v>0</v>
      </c>
      <c r="I280" s="6">
        <v>210</v>
      </c>
      <c r="J280" s="6" t="s">
        <v>36</v>
      </c>
      <c r="K280" s="6">
        <v>80</v>
      </c>
      <c r="L280" s="6"/>
      <c r="M280" s="6">
        <v>10</v>
      </c>
      <c r="N280" s="6">
        <v>10</v>
      </c>
      <c r="O280" s="6">
        <v>0</v>
      </c>
      <c r="P280" s="6"/>
      <c r="Q280" s="6"/>
      <c r="R280" s="6"/>
      <c r="S280" s="6"/>
      <c r="T280" s="6"/>
    </row>
    <row r="281" spans="1:20" x14ac:dyDescent="0.25">
      <c r="A281">
        <v>1999</v>
      </c>
      <c r="B281" s="6" t="s">
        <v>52</v>
      </c>
      <c r="C281" s="6">
        <v>84</v>
      </c>
      <c r="D281" s="6" t="s">
        <v>21</v>
      </c>
      <c r="E281" s="6"/>
      <c r="F281" s="6"/>
      <c r="G281" s="6"/>
      <c r="H281" s="6"/>
      <c r="I281" s="6" t="s">
        <v>24</v>
      </c>
      <c r="J281" s="6" t="s">
        <v>37</v>
      </c>
      <c r="K281" s="6">
        <v>20</v>
      </c>
      <c r="L281" s="6"/>
      <c r="M281" s="6">
        <v>40</v>
      </c>
      <c r="N281" s="6">
        <v>0</v>
      </c>
      <c r="O281" s="6">
        <v>0</v>
      </c>
      <c r="P281" s="6"/>
      <c r="Q281" s="6"/>
      <c r="R281" s="6"/>
      <c r="S281" s="6"/>
      <c r="T281" s="6"/>
    </row>
    <row r="282" spans="1:20" x14ac:dyDescent="0.25">
      <c r="A282">
        <v>1999</v>
      </c>
      <c r="B282" s="6" t="s">
        <v>52</v>
      </c>
      <c r="C282" s="6">
        <v>85</v>
      </c>
      <c r="D282" s="6" t="s">
        <v>21</v>
      </c>
      <c r="E282" s="6"/>
      <c r="F282" s="6"/>
      <c r="G282" s="6"/>
      <c r="H282" s="6"/>
      <c r="I282" s="6" t="s">
        <v>24</v>
      </c>
      <c r="J282" s="6" t="s">
        <v>22</v>
      </c>
      <c r="K282" s="6">
        <v>15</v>
      </c>
      <c r="L282" s="6"/>
      <c r="M282" s="6">
        <v>5</v>
      </c>
      <c r="N282" s="6">
        <v>0</v>
      </c>
      <c r="O282" s="6">
        <v>0</v>
      </c>
      <c r="P282" s="6"/>
      <c r="Q282" s="6"/>
      <c r="R282" s="6"/>
      <c r="S282" s="6"/>
      <c r="T282" s="6"/>
    </row>
    <row r="283" spans="1:20" x14ac:dyDescent="0.25">
      <c r="A283">
        <v>1999</v>
      </c>
      <c r="B283" s="6" t="s">
        <v>52</v>
      </c>
      <c r="C283" s="6">
        <v>86</v>
      </c>
      <c r="D283" s="6" t="s">
        <v>21</v>
      </c>
      <c r="E283" s="6"/>
      <c r="F283" s="6"/>
      <c r="G283" s="6"/>
      <c r="H283" s="6"/>
      <c r="I283" s="6" t="s">
        <v>24</v>
      </c>
      <c r="J283" s="6" t="s">
        <v>26</v>
      </c>
      <c r="K283" s="6">
        <v>60</v>
      </c>
      <c r="L283" s="6"/>
      <c r="M283" s="6">
        <v>20</v>
      </c>
      <c r="N283" s="6">
        <v>60</v>
      </c>
      <c r="O283" s="6">
        <v>0</v>
      </c>
      <c r="P283" s="6"/>
      <c r="Q283" s="6"/>
      <c r="R283" s="6"/>
      <c r="S283" s="6"/>
      <c r="T283" s="6"/>
    </row>
    <row r="284" spans="1:20" x14ac:dyDescent="0.25">
      <c r="A284">
        <v>1999</v>
      </c>
      <c r="B284" s="6" t="s">
        <v>52</v>
      </c>
      <c r="C284" s="6">
        <v>87</v>
      </c>
      <c r="D284" s="6" t="s">
        <v>21</v>
      </c>
      <c r="E284" s="6"/>
      <c r="F284" s="6"/>
      <c r="G284" s="6"/>
      <c r="H284" s="6"/>
      <c r="I284" s="6" t="s">
        <v>24</v>
      </c>
      <c r="J284" s="6" t="s">
        <v>28</v>
      </c>
      <c r="K284" s="6">
        <v>40</v>
      </c>
      <c r="L284" s="6"/>
      <c r="M284" s="6">
        <v>40</v>
      </c>
      <c r="N284" s="6">
        <v>40</v>
      </c>
      <c r="O284" s="6">
        <v>0</v>
      </c>
      <c r="P284" s="6"/>
      <c r="Q284" s="6"/>
      <c r="R284" s="6"/>
      <c r="S284" s="6"/>
      <c r="T284" s="6" t="s">
        <v>60</v>
      </c>
    </row>
    <row r="285" spans="1:20" x14ac:dyDescent="0.25">
      <c r="A285">
        <v>1999</v>
      </c>
      <c r="B285" s="6" t="s">
        <v>52</v>
      </c>
      <c r="C285" s="6">
        <v>88</v>
      </c>
      <c r="D285" s="6" t="s">
        <v>21</v>
      </c>
      <c r="E285" s="6"/>
      <c r="F285" s="6"/>
      <c r="G285" s="6"/>
      <c r="H285" s="6"/>
      <c r="I285" s="6" t="s">
        <v>24</v>
      </c>
      <c r="J285" s="6" t="s">
        <v>22</v>
      </c>
      <c r="K285" s="6">
        <v>25</v>
      </c>
      <c r="L285" s="6"/>
      <c r="M285" s="6">
        <v>30</v>
      </c>
      <c r="N285" s="6">
        <v>0</v>
      </c>
      <c r="O285" s="6">
        <v>0</v>
      </c>
      <c r="P285" s="6"/>
      <c r="Q285" s="6"/>
      <c r="R285" s="6"/>
      <c r="S285" s="6"/>
      <c r="T285" s="6"/>
    </row>
    <row r="286" spans="1:20" x14ac:dyDescent="0.25">
      <c r="A286">
        <v>1999</v>
      </c>
      <c r="B286" s="6" t="s">
        <v>52</v>
      </c>
      <c r="C286" s="6">
        <v>89</v>
      </c>
      <c r="D286" s="6" t="s">
        <v>21</v>
      </c>
      <c r="E286" s="6"/>
      <c r="F286" s="6"/>
      <c r="G286" s="6"/>
      <c r="H286" s="6"/>
      <c r="I286" s="6" t="s">
        <v>24</v>
      </c>
      <c r="J286" s="6" t="s">
        <v>28</v>
      </c>
      <c r="K286" s="6">
        <v>70</v>
      </c>
      <c r="L286" s="6"/>
      <c r="M286" s="6">
        <v>40</v>
      </c>
      <c r="N286" s="6">
        <v>90</v>
      </c>
      <c r="O286" s="6">
        <v>0</v>
      </c>
      <c r="P286" s="6"/>
      <c r="Q286" s="6"/>
      <c r="R286" s="6"/>
      <c r="S286" s="6"/>
      <c r="T286" s="6"/>
    </row>
    <row r="287" spans="1:20" x14ac:dyDescent="0.25">
      <c r="A287">
        <v>1999</v>
      </c>
      <c r="B287" s="6" t="s">
        <v>52</v>
      </c>
      <c r="C287" s="6">
        <v>90</v>
      </c>
      <c r="D287" s="6" t="s">
        <v>21</v>
      </c>
      <c r="E287" s="6"/>
      <c r="F287" s="6"/>
      <c r="G287" s="6"/>
      <c r="H287" s="6"/>
      <c r="I287" s="6" t="s">
        <v>24</v>
      </c>
      <c r="J287" s="6" t="s">
        <v>26</v>
      </c>
      <c r="K287" s="6">
        <v>35</v>
      </c>
      <c r="L287" s="6"/>
      <c r="M287" s="6">
        <v>15</v>
      </c>
      <c r="N287" s="6">
        <v>0</v>
      </c>
      <c r="O287" s="6">
        <v>0</v>
      </c>
      <c r="P287" s="6"/>
      <c r="Q287" s="6"/>
      <c r="R287" s="6"/>
      <c r="S287" s="6"/>
      <c r="T287" s="6"/>
    </row>
    <row r="288" spans="1:20" x14ac:dyDescent="0.25">
      <c r="A288">
        <v>1999</v>
      </c>
      <c r="B288" s="6" t="s">
        <v>52</v>
      </c>
      <c r="C288" s="6">
        <v>91</v>
      </c>
      <c r="D288" s="6" t="s">
        <v>21</v>
      </c>
      <c r="E288" s="6"/>
      <c r="F288" s="6">
        <v>10</v>
      </c>
      <c r="G288" s="6"/>
      <c r="H288" s="6"/>
      <c r="I288" s="6" t="s">
        <v>24</v>
      </c>
      <c r="J288" s="6" t="s">
        <v>36</v>
      </c>
      <c r="K288" s="6">
        <v>5</v>
      </c>
      <c r="L288" s="6"/>
      <c r="M288" s="6">
        <v>30</v>
      </c>
      <c r="N288" s="6">
        <v>15</v>
      </c>
      <c r="O288" s="6">
        <v>0</v>
      </c>
      <c r="P288" s="6"/>
      <c r="Q288" s="6"/>
      <c r="R288" s="6"/>
      <c r="S288" s="6"/>
      <c r="T288" s="6"/>
    </row>
    <row r="289" spans="1:20" x14ac:dyDescent="0.25">
      <c r="A289">
        <v>1999</v>
      </c>
      <c r="B289" s="6" t="s">
        <v>52</v>
      </c>
      <c r="C289" s="6">
        <v>92</v>
      </c>
      <c r="D289" s="6" t="s">
        <v>21</v>
      </c>
      <c r="E289" s="6">
        <v>10</v>
      </c>
      <c r="F289" s="6">
        <v>10</v>
      </c>
      <c r="G289" s="6">
        <v>190</v>
      </c>
      <c r="H289" s="6">
        <v>0</v>
      </c>
      <c r="I289" s="6">
        <v>190</v>
      </c>
      <c r="J289" s="6" t="s">
        <v>22</v>
      </c>
      <c r="K289" s="6">
        <v>25</v>
      </c>
      <c r="L289" s="6"/>
      <c r="M289" s="6">
        <v>30</v>
      </c>
      <c r="N289" s="6">
        <v>0</v>
      </c>
      <c r="O289" s="6">
        <v>0</v>
      </c>
      <c r="P289" s="6"/>
      <c r="Q289" s="6"/>
      <c r="R289" s="6"/>
      <c r="S289" s="6"/>
      <c r="T289" s="6"/>
    </row>
    <row r="290" spans="1:20" x14ac:dyDescent="0.25">
      <c r="A290">
        <v>1999</v>
      </c>
      <c r="B290" s="6" t="s">
        <v>52</v>
      </c>
      <c r="C290" s="6">
        <v>93</v>
      </c>
      <c r="D290" s="6" t="s">
        <v>21</v>
      </c>
      <c r="E290" s="6"/>
      <c r="F290" s="6"/>
      <c r="G290" s="6"/>
      <c r="H290" s="6"/>
      <c r="I290" s="6" t="s">
        <v>24</v>
      </c>
      <c r="J290" s="6" t="s">
        <v>37</v>
      </c>
      <c r="K290" s="6">
        <v>30</v>
      </c>
      <c r="L290" s="6"/>
      <c r="M290" s="6">
        <v>20</v>
      </c>
      <c r="N290" s="6">
        <v>0</v>
      </c>
      <c r="O290" s="6">
        <v>0</v>
      </c>
      <c r="P290" s="6"/>
      <c r="Q290" s="6"/>
      <c r="R290" s="6"/>
      <c r="S290" s="6"/>
      <c r="T290" s="6"/>
    </row>
    <row r="291" spans="1:20" x14ac:dyDescent="0.25">
      <c r="A291">
        <v>1999</v>
      </c>
      <c r="B291" s="6" t="s">
        <v>52</v>
      </c>
      <c r="C291" s="6">
        <v>94</v>
      </c>
      <c r="D291" s="6" t="s">
        <v>21</v>
      </c>
      <c r="E291" s="6"/>
      <c r="F291" s="6"/>
      <c r="G291" s="6"/>
      <c r="H291" s="6"/>
      <c r="I291" s="6" t="s">
        <v>24</v>
      </c>
      <c r="J291" s="6" t="s">
        <v>22</v>
      </c>
      <c r="K291" s="6">
        <v>20</v>
      </c>
      <c r="L291" s="6"/>
      <c r="M291" s="6">
        <v>30</v>
      </c>
      <c r="N291" s="6">
        <v>0</v>
      </c>
      <c r="O291" s="6">
        <v>0</v>
      </c>
      <c r="P291" s="6"/>
      <c r="Q291" s="6"/>
      <c r="R291" s="6"/>
      <c r="S291" s="6"/>
      <c r="T291" s="6"/>
    </row>
    <row r="292" spans="1:20" x14ac:dyDescent="0.25">
      <c r="A292">
        <v>1999</v>
      </c>
      <c r="B292" s="6" t="s">
        <v>52</v>
      </c>
      <c r="C292" s="6">
        <v>95</v>
      </c>
      <c r="D292" s="6" t="s">
        <v>21</v>
      </c>
      <c r="E292" s="6"/>
      <c r="F292" s="6"/>
      <c r="G292" s="6"/>
      <c r="H292" s="6"/>
      <c r="I292" s="6" t="s">
        <v>24</v>
      </c>
      <c r="J292" s="6" t="s">
        <v>26</v>
      </c>
      <c r="K292" s="6">
        <v>55</v>
      </c>
      <c r="L292" s="6"/>
      <c r="M292" s="6">
        <v>30</v>
      </c>
      <c r="N292" s="6">
        <v>40</v>
      </c>
      <c r="O292" s="6">
        <v>0</v>
      </c>
      <c r="P292" s="6"/>
      <c r="Q292" s="6"/>
      <c r="R292" s="6"/>
      <c r="S292" s="6"/>
      <c r="T292" s="6"/>
    </row>
    <row r="293" spans="1:20" x14ac:dyDescent="0.25">
      <c r="A293">
        <v>1999</v>
      </c>
      <c r="B293" s="6" t="s">
        <v>52</v>
      </c>
      <c r="C293" s="6">
        <v>96</v>
      </c>
      <c r="D293" s="6" t="s">
        <v>21</v>
      </c>
      <c r="E293" s="6"/>
      <c r="F293" s="6"/>
      <c r="G293" s="6"/>
      <c r="H293" s="6"/>
      <c r="I293" s="6" t="s">
        <v>24</v>
      </c>
      <c r="J293" s="6" t="s">
        <v>44</v>
      </c>
      <c r="K293" s="6">
        <v>35</v>
      </c>
      <c r="L293" s="6"/>
      <c r="M293" s="6">
        <v>15</v>
      </c>
      <c r="N293" s="6">
        <v>10</v>
      </c>
      <c r="O293" s="6">
        <v>0</v>
      </c>
      <c r="P293" s="6"/>
      <c r="Q293" s="6"/>
      <c r="R293" s="6"/>
      <c r="S293" s="6"/>
      <c r="T293" s="6"/>
    </row>
    <row r="294" spans="1:20" x14ac:dyDescent="0.25">
      <c r="A294">
        <v>1999</v>
      </c>
      <c r="B294" s="6" t="s">
        <v>52</v>
      </c>
      <c r="C294" s="6">
        <v>97</v>
      </c>
      <c r="D294" s="6" t="s">
        <v>21</v>
      </c>
      <c r="E294" s="6"/>
      <c r="F294" s="6"/>
      <c r="G294" s="6"/>
      <c r="H294" s="6"/>
      <c r="I294" s="6" t="s">
        <v>24</v>
      </c>
      <c r="J294" s="6" t="s">
        <v>44</v>
      </c>
      <c r="K294" s="6">
        <v>40</v>
      </c>
      <c r="L294" s="6"/>
      <c r="M294" s="6">
        <v>25</v>
      </c>
      <c r="N294" s="6">
        <v>0</v>
      </c>
      <c r="O294" s="6">
        <v>0</v>
      </c>
      <c r="P294" s="6"/>
      <c r="Q294" s="6"/>
      <c r="R294" s="6"/>
      <c r="S294" s="6"/>
      <c r="T294" s="6"/>
    </row>
    <row r="295" spans="1:20" x14ac:dyDescent="0.25">
      <c r="A295">
        <v>1999</v>
      </c>
      <c r="B295" s="6" t="s">
        <v>52</v>
      </c>
      <c r="C295" s="6">
        <v>98</v>
      </c>
      <c r="D295" s="6" t="s">
        <v>21</v>
      </c>
      <c r="E295" s="6"/>
      <c r="F295" s="6"/>
      <c r="G295" s="6"/>
      <c r="H295" s="6"/>
      <c r="I295" s="6" t="s">
        <v>24</v>
      </c>
      <c r="J295" s="6" t="s">
        <v>26</v>
      </c>
      <c r="K295" s="6">
        <v>65</v>
      </c>
      <c r="L295" s="6"/>
      <c r="M295" s="6">
        <v>50</v>
      </c>
      <c r="N295" s="6">
        <v>0</v>
      </c>
      <c r="O295" s="6">
        <v>0</v>
      </c>
      <c r="P295" s="6"/>
      <c r="Q295" s="6"/>
      <c r="R295" s="6"/>
      <c r="S295" s="6"/>
      <c r="T295" s="6"/>
    </row>
    <row r="296" spans="1:20" x14ac:dyDescent="0.25">
      <c r="A296">
        <v>1999</v>
      </c>
      <c r="B296" s="6" t="s">
        <v>52</v>
      </c>
      <c r="C296" s="6">
        <v>99</v>
      </c>
      <c r="D296" s="6" t="s">
        <v>21</v>
      </c>
      <c r="E296" s="6"/>
      <c r="F296" s="6"/>
      <c r="G296" s="6"/>
      <c r="H296" s="6"/>
      <c r="I296" s="6" t="s">
        <v>24</v>
      </c>
      <c r="J296" s="6" t="s">
        <v>26</v>
      </c>
      <c r="K296" s="6">
        <v>40</v>
      </c>
      <c r="L296" s="6"/>
      <c r="M296" s="6">
        <v>30</v>
      </c>
      <c r="N296" s="6">
        <v>70</v>
      </c>
      <c r="O296" s="6">
        <v>0</v>
      </c>
      <c r="P296" s="6"/>
      <c r="Q296" s="6"/>
      <c r="R296" s="6"/>
      <c r="S296" s="6"/>
      <c r="T296" s="6"/>
    </row>
    <row r="297" spans="1:20" x14ac:dyDescent="0.25">
      <c r="A297">
        <v>1999</v>
      </c>
      <c r="B297" s="6" t="s">
        <v>52</v>
      </c>
      <c r="C297" s="6">
        <v>100</v>
      </c>
      <c r="D297" s="6" t="s">
        <v>21</v>
      </c>
      <c r="E297" s="6"/>
      <c r="F297" s="6"/>
      <c r="G297" s="6"/>
      <c r="H297" s="6"/>
      <c r="I297" s="6" t="s">
        <v>24</v>
      </c>
      <c r="J297" s="6" t="s">
        <v>25</v>
      </c>
      <c r="K297" s="6">
        <v>50</v>
      </c>
      <c r="L297" s="6"/>
      <c r="M297" s="6">
        <v>30</v>
      </c>
      <c r="N297" s="6">
        <v>0</v>
      </c>
      <c r="O297" s="6">
        <v>0</v>
      </c>
      <c r="P297" s="6"/>
      <c r="Q297" s="6"/>
      <c r="R297" s="6"/>
      <c r="S297" s="6"/>
      <c r="T297" s="6"/>
    </row>
    <row r="298" spans="1:20" x14ac:dyDescent="0.25">
      <c r="A298">
        <v>1999</v>
      </c>
      <c r="B298" s="6" t="s">
        <v>52</v>
      </c>
      <c r="C298" s="6">
        <v>101</v>
      </c>
      <c r="D298" s="6" t="s">
        <v>21</v>
      </c>
      <c r="E298" s="6"/>
      <c r="F298" s="6"/>
      <c r="G298" s="6"/>
      <c r="H298" s="6"/>
      <c r="I298" s="6" t="s">
        <v>24</v>
      </c>
      <c r="J298" s="6" t="s">
        <v>28</v>
      </c>
      <c r="K298" s="6">
        <v>45</v>
      </c>
      <c r="L298" s="6"/>
      <c r="M298" s="6">
        <v>30</v>
      </c>
      <c r="N298" s="6">
        <v>0</v>
      </c>
      <c r="O298" s="6">
        <v>0</v>
      </c>
      <c r="P298" s="6"/>
      <c r="Q298" s="6"/>
      <c r="R298" s="6"/>
      <c r="S298" s="6"/>
      <c r="T298" s="6"/>
    </row>
    <row r="299" spans="1:20" x14ac:dyDescent="0.25">
      <c r="A299">
        <v>1999</v>
      </c>
      <c r="B299" s="6" t="s">
        <v>52</v>
      </c>
      <c r="C299" s="6">
        <v>102</v>
      </c>
      <c r="D299" s="6" t="s">
        <v>21</v>
      </c>
      <c r="E299" s="6"/>
      <c r="F299" s="6"/>
      <c r="G299" s="6"/>
      <c r="H299" s="6"/>
      <c r="I299" s="6" t="s">
        <v>24</v>
      </c>
      <c r="J299" s="6" t="s">
        <v>26</v>
      </c>
      <c r="K299" s="6">
        <v>30</v>
      </c>
      <c r="L299" s="6"/>
      <c r="M299" s="6">
        <v>40</v>
      </c>
      <c r="N299" s="6">
        <v>0</v>
      </c>
      <c r="O299" s="6">
        <v>0</v>
      </c>
      <c r="P299" s="6"/>
      <c r="Q299" s="6"/>
      <c r="R299" s="6"/>
      <c r="S299" s="6"/>
      <c r="T299" s="6"/>
    </row>
    <row r="300" spans="1:20" x14ac:dyDescent="0.25">
      <c r="A300">
        <v>1999</v>
      </c>
      <c r="B300" s="6" t="s">
        <v>52</v>
      </c>
      <c r="C300" s="6">
        <v>103</v>
      </c>
      <c r="D300" s="6" t="s">
        <v>21</v>
      </c>
      <c r="E300" s="6"/>
      <c r="F300" s="6">
        <v>10.7</v>
      </c>
      <c r="G300" s="6"/>
      <c r="H300" s="6"/>
      <c r="I300" s="6" t="s">
        <v>24</v>
      </c>
      <c r="J300" s="6" t="s">
        <v>28</v>
      </c>
      <c r="K300" s="6">
        <v>45</v>
      </c>
      <c r="L300" s="6"/>
      <c r="M300" s="6">
        <v>35</v>
      </c>
      <c r="N300" s="6">
        <v>0</v>
      </c>
      <c r="O300" s="6">
        <v>0</v>
      </c>
      <c r="P300" s="6"/>
      <c r="Q300" s="6"/>
      <c r="R300" s="6"/>
      <c r="S300" s="6"/>
      <c r="T300" s="6"/>
    </row>
    <row r="301" spans="1:20" x14ac:dyDescent="0.25">
      <c r="A301">
        <v>1999</v>
      </c>
      <c r="B301" s="6" t="s">
        <v>52</v>
      </c>
      <c r="C301" s="6">
        <v>104</v>
      </c>
      <c r="D301" s="6" t="s">
        <v>61</v>
      </c>
      <c r="E301" s="6">
        <v>11</v>
      </c>
      <c r="F301" s="6">
        <v>10.7</v>
      </c>
      <c r="G301" s="6">
        <v>245</v>
      </c>
      <c r="H301" s="6">
        <v>0</v>
      </c>
      <c r="I301" s="6">
        <v>245</v>
      </c>
      <c r="J301" s="6" t="s">
        <v>28</v>
      </c>
      <c r="K301" s="6">
        <v>30</v>
      </c>
      <c r="L301" s="6"/>
      <c r="M301" s="6">
        <v>35</v>
      </c>
      <c r="N301" s="6">
        <v>25</v>
      </c>
      <c r="O301" s="6">
        <v>0</v>
      </c>
      <c r="P301" s="6"/>
      <c r="Q301" s="6"/>
      <c r="R301" s="6"/>
      <c r="S301" s="6"/>
      <c r="T301" s="6" t="s">
        <v>62</v>
      </c>
    </row>
    <row r="302" spans="1:20" x14ac:dyDescent="0.25">
      <c r="A302">
        <v>1999</v>
      </c>
      <c r="B302" s="6" t="s">
        <v>52</v>
      </c>
      <c r="C302" s="6">
        <v>105</v>
      </c>
      <c r="D302" s="6" t="s">
        <v>61</v>
      </c>
      <c r="E302" s="6"/>
      <c r="F302" s="6"/>
      <c r="G302" s="6"/>
      <c r="H302" s="6"/>
      <c r="I302" s="6" t="s">
        <v>24</v>
      </c>
      <c r="J302" s="6" t="s">
        <v>26</v>
      </c>
      <c r="K302" s="6">
        <v>70</v>
      </c>
      <c r="L302" s="6"/>
      <c r="M302" s="6">
        <v>70</v>
      </c>
      <c r="N302" s="6">
        <v>20</v>
      </c>
      <c r="O302" s="6">
        <v>0</v>
      </c>
      <c r="P302" s="6"/>
      <c r="Q302" s="6"/>
      <c r="R302" s="6"/>
      <c r="S302" s="6"/>
      <c r="T302" s="6"/>
    </row>
    <row r="303" spans="1:20" x14ac:dyDescent="0.25">
      <c r="A303">
        <v>1999</v>
      </c>
      <c r="B303" s="6" t="s">
        <v>52</v>
      </c>
      <c r="C303" s="6">
        <v>106</v>
      </c>
      <c r="D303" s="6" t="s">
        <v>61</v>
      </c>
      <c r="E303" s="6"/>
      <c r="F303" s="6"/>
      <c r="G303" s="6"/>
      <c r="H303" s="6"/>
      <c r="I303" s="6" t="s">
        <v>24</v>
      </c>
      <c r="J303" s="6" t="s">
        <v>36</v>
      </c>
      <c r="K303" s="6">
        <v>40</v>
      </c>
      <c r="L303" s="6"/>
      <c r="M303" s="6">
        <v>38</v>
      </c>
      <c r="N303" s="6">
        <v>5</v>
      </c>
      <c r="O303" s="6">
        <v>0</v>
      </c>
      <c r="P303" s="6"/>
      <c r="Q303" s="6"/>
      <c r="R303" s="6"/>
      <c r="S303" s="6"/>
      <c r="T303" s="6"/>
    </row>
    <row r="304" spans="1:20" x14ac:dyDescent="0.25">
      <c r="A304">
        <v>1999</v>
      </c>
      <c r="B304" s="6" t="s">
        <v>52</v>
      </c>
      <c r="C304" s="6">
        <v>107</v>
      </c>
      <c r="D304" s="6" t="s">
        <v>61</v>
      </c>
      <c r="E304" s="6"/>
      <c r="F304" s="6"/>
      <c r="G304" s="6"/>
      <c r="H304" s="6"/>
      <c r="I304" s="6" t="s">
        <v>24</v>
      </c>
      <c r="J304" s="6" t="s">
        <v>36</v>
      </c>
      <c r="K304" s="6">
        <v>40</v>
      </c>
      <c r="L304" s="6"/>
      <c r="M304" s="6">
        <v>18</v>
      </c>
      <c r="N304" s="6">
        <v>5</v>
      </c>
      <c r="O304" s="6">
        <v>0</v>
      </c>
      <c r="P304" s="6"/>
      <c r="Q304" s="6"/>
      <c r="R304" s="6"/>
      <c r="S304" s="6"/>
      <c r="T304" s="6"/>
    </row>
    <row r="305" spans="1:20" x14ac:dyDescent="0.25">
      <c r="A305">
        <v>1999</v>
      </c>
      <c r="B305" s="6" t="s">
        <v>52</v>
      </c>
      <c r="C305" s="6">
        <v>108</v>
      </c>
      <c r="D305" s="6" t="s">
        <v>61</v>
      </c>
      <c r="E305" s="6"/>
      <c r="F305" s="6"/>
      <c r="G305" s="6"/>
      <c r="H305" s="6"/>
      <c r="I305" s="6" t="s">
        <v>24</v>
      </c>
      <c r="J305" s="6" t="s">
        <v>28</v>
      </c>
      <c r="K305" s="6">
        <v>32</v>
      </c>
      <c r="L305" s="6"/>
      <c r="M305" s="6">
        <v>30</v>
      </c>
      <c r="N305" s="6">
        <v>85</v>
      </c>
      <c r="O305" s="6">
        <v>0</v>
      </c>
      <c r="P305" s="6"/>
      <c r="Q305" s="6"/>
      <c r="R305" s="6"/>
      <c r="S305" s="6"/>
      <c r="T305" s="6"/>
    </row>
    <row r="306" spans="1:20" x14ac:dyDescent="0.25">
      <c r="A306">
        <v>1999</v>
      </c>
      <c r="B306" s="6" t="s">
        <v>52</v>
      </c>
      <c r="C306" s="6">
        <v>109</v>
      </c>
      <c r="D306" s="6" t="s">
        <v>61</v>
      </c>
      <c r="E306" s="6"/>
      <c r="F306" s="6"/>
      <c r="G306" s="6"/>
      <c r="H306" s="6"/>
      <c r="I306" s="6" t="s">
        <v>24</v>
      </c>
      <c r="J306" s="6" t="s">
        <v>28</v>
      </c>
      <c r="K306" s="6">
        <v>30</v>
      </c>
      <c r="L306" s="6"/>
      <c r="M306" s="6">
        <v>42</v>
      </c>
      <c r="N306" s="6">
        <v>30</v>
      </c>
      <c r="O306" s="6">
        <v>0</v>
      </c>
      <c r="P306" s="6"/>
      <c r="Q306" s="6"/>
      <c r="R306" s="6"/>
      <c r="S306" s="6"/>
      <c r="T306" s="6"/>
    </row>
    <row r="307" spans="1:20" x14ac:dyDescent="0.25">
      <c r="A307">
        <v>1999</v>
      </c>
      <c r="B307" s="6" t="s">
        <v>52</v>
      </c>
      <c r="C307" s="6">
        <v>110</v>
      </c>
      <c r="D307" s="6" t="s">
        <v>61</v>
      </c>
      <c r="E307" s="6"/>
      <c r="F307" s="6"/>
      <c r="G307" s="6"/>
      <c r="H307" s="6"/>
      <c r="I307" s="6"/>
      <c r="J307" s="6" t="s">
        <v>36</v>
      </c>
      <c r="K307" s="6">
        <v>3</v>
      </c>
      <c r="L307" s="6"/>
      <c r="M307" s="6">
        <v>24</v>
      </c>
      <c r="N307" s="6">
        <v>7</v>
      </c>
      <c r="O307" s="6">
        <v>0</v>
      </c>
      <c r="P307" s="6"/>
      <c r="Q307" s="6"/>
      <c r="R307" s="6"/>
      <c r="S307" s="6"/>
      <c r="T307" s="6"/>
    </row>
    <row r="308" spans="1:20" x14ac:dyDescent="0.25">
      <c r="A308">
        <v>1999</v>
      </c>
      <c r="B308" s="6" t="s">
        <v>52</v>
      </c>
      <c r="C308" s="6">
        <v>111</v>
      </c>
      <c r="D308" s="6" t="s">
        <v>61</v>
      </c>
      <c r="E308" s="6"/>
      <c r="F308" s="6"/>
      <c r="G308" s="6"/>
      <c r="H308" s="6"/>
      <c r="I308" s="6"/>
      <c r="J308" s="6" t="s">
        <v>35</v>
      </c>
      <c r="K308" s="6">
        <v>25</v>
      </c>
      <c r="L308" s="6"/>
      <c r="M308" s="6">
        <v>18</v>
      </c>
      <c r="N308" s="6">
        <v>7</v>
      </c>
      <c r="O308" s="6">
        <v>0</v>
      </c>
      <c r="P308" s="6"/>
      <c r="Q308" s="6"/>
      <c r="R308" s="6"/>
      <c r="S308" s="6"/>
      <c r="T308" s="6"/>
    </row>
    <row r="309" spans="1:20" x14ac:dyDescent="0.25">
      <c r="A309">
        <v>1999</v>
      </c>
      <c r="B309" s="6" t="s">
        <v>52</v>
      </c>
      <c r="C309" s="6">
        <v>112</v>
      </c>
      <c r="D309" s="6" t="s">
        <v>32</v>
      </c>
      <c r="E309" s="6"/>
      <c r="F309" s="6"/>
      <c r="G309" s="6"/>
      <c r="H309" s="6"/>
      <c r="I309" s="6"/>
      <c r="J309" s="6" t="s">
        <v>27</v>
      </c>
      <c r="K309" s="6">
        <v>60</v>
      </c>
      <c r="L309" s="6"/>
      <c r="M309" s="6">
        <v>30</v>
      </c>
      <c r="N309" s="6">
        <v>20</v>
      </c>
      <c r="O309" s="6">
        <v>0</v>
      </c>
      <c r="P309" s="6"/>
      <c r="Q309" s="6"/>
      <c r="R309" s="6"/>
      <c r="S309" s="6">
        <v>1</v>
      </c>
      <c r="T309" s="6"/>
    </row>
    <row r="310" spans="1:20" x14ac:dyDescent="0.25">
      <c r="A310">
        <v>1999</v>
      </c>
      <c r="B310" s="6" t="s">
        <v>52</v>
      </c>
      <c r="C310" s="6">
        <v>113</v>
      </c>
      <c r="D310" s="6" t="s">
        <v>32</v>
      </c>
      <c r="E310" s="6"/>
      <c r="F310" s="6"/>
      <c r="G310" s="6"/>
      <c r="H310" s="6"/>
      <c r="I310" s="6"/>
      <c r="J310" s="6" t="s">
        <v>27</v>
      </c>
      <c r="K310" s="6">
        <v>70</v>
      </c>
      <c r="L310" s="6"/>
      <c r="M310" s="6">
        <v>60</v>
      </c>
      <c r="N310" s="6">
        <v>20</v>
      </c>
      <c r="O310" s="6">
        <v>0</v>
      </c>
      <c r="P310" s="6"/>
      <c r="Q310" s="6"/>
      <c r="R310" s="6"/>
      <c r="S310" s="6"/>
      <c r="T310" s="6"/>
    </row>
    <row r="311" spans="1:20" x14ac:dyDescent="0.25">
      <c r="A311">
        <v>1999</v>
      </c>
      <c r="B311" s="6" t="s">
        <v>52</v>
      </c>
      <c r="C311" s="6">
        <v>114</v>
      </c>
      <c r="D311" s="6" t="s">
        <v>32</v>
      </c>
      <c r="E311" s="6"/>
      <c r="F311" s="6"/>
      <c r="G311" s="6"/>
      <c r="H311" s="6"/>
      <c r="I311" s="6"/>
      <c r="J311" s="6" t="s">
        <v>25</v>
      </c>
      <c r="K311" s="6">
        <v>50</v>
      </c>
      <c r="L311" s="6"/>
      <c r="M311" s="6">
        <v>30</v>
      </c>
      <c r="N311" s="6">
        <v>70</v>
      </c>
      <c r="O311" s="6">
        <v>0</v>
      </c>
      <c r="P311" s="6"/>
      <c r="Q311" s="6"/>
      <c r="R311" s="6"/>
      <c r="S311" s="6"/>
      <c r="T311" s="6"/>
    </row>
    <row r="312" spans="1:20" x14ac:dyDescent="0.25">
      <c r="A312">
        <v>1999</v>
      </c>
      <c r="B312" s="6" t="s">
        <v>52</v>
      </c>
      <c r="C312" s="6">
        <v>115</v>
      </c>
      <c r="D312" s="6" t="s">
        <v>32</v>
      </c>
      <c r="E312" s="6"/>
      <c r="F312" s="6"/>
      <c r="G312" s="6"/>
      <c r="H312" s="6"/>
      <c r="I312" s="6" t="s">
        <v>24</v>
      </c>
      <c r="J312" s="6" t="s">
        <v>22</v>
      </c>
      <c r="K312" s="6">
        <v>20</v>
      </c>
      <c r="L312" s="6"/>
      <c r="M312" s="6">
        <v>5</v>
      </c>
      <c r="N312" s="6">
        <v>10</v>
      </c>
      <c r="O312" s="6">
        <v>0</v>
      </c>
      <c r="P312" s="6"/>
      <c r="Q312" s="6"/>
      <c r="R312" s="6"/>
      <c r="S312" s="6"/>
      <c r="T312" s="6"/>
    </row>
    <row r="313" spans="1:20" x14ac:dyDescent="0.25">
      <c r="A313">
        <v>1999</v>
      </c>
      <c r="B313" s="6" t="s">
        <v>52</v>
      </c>
      <c r="C313" s="6">
        <v>116</v>
      </c>
      <c r="D313" s="6" t="s">
        <v>32</v>
      </c>
      <c r="E313" s="6"/>
      <c r="F313" s="6"/>
      <c r="G313" s="6"/>
      <c r="H313" s="6"/>
      <c r="I313" s="6" t="s">
        <v>24</v>
      </c>
      <c r="J313" s="6" t="s">
        <v>54</v>
      </c>
      <c r="K313" s="6">
        <v>40</v>
      </c>
      <c r="L313" s="6"/>
      <c r="M313" s="6">
        <v>60</v>
      </c>
      <c r="N313" s="6">
        <v>90</v>
      </c>
      <c r="O313" s="6">
        <v>0</v>
      </c>
      <c r="P313" s="6"/>
      <c r="Q313" s="6"/>
      <c r="R313" s="6"/>
      <c r="S313" s="6">
        <v>1</v>
      </c>
      <c r="T313" s="6"/>
    </row>
    <row r="314" spans="1:20" x14ac:dyDescent="0.25">
      <c r="A314">
        <v>1999</v>
      </c>
      <c r="B314" s="6" t="s">
        <v>52</v>
      </c>
      <c r="C314" s="6">
        <v>117</v>
      </c>
      <c r="D314" s="6" t="s">
        <v>32</v>
      </c>
      <c r="E314" s="6"/>
      <c r="F314" s="6"/>
      <c r="G314" s="6"/>
      <c r="H314" s="6"/>
      <c r="I314" s="6" t="s">
        <v>24</v>
      </c>
      <c r="J314" s="6" t="s">
        <v>44</v>
      </c>
      <c r="K314" s="6">
        <v>20</v>
      </c>
      <c r="L314" s="6"/>
      <c r="M314" s="6">
        <v>5</v>
      </c>
      <c r="N314" s="6">
        <v>10</v>
      </c>
      <c r="O314" s="6">
        <v>0</v>
      </c>
      <c r="P314" s="6"/>
      <c r="Q314" s="6"/>
      <c r="R314" s="6"/>
      <c r="S314" s="6"/>
      <c r="T314" s="6"/>
    </row>
    <row r="315" spans="1:20" x14ac:dyDescent="0.25">
      <c r="A315">
        <v>1999</v>
      </c>
      <c r="B315" s="6" t="s">
        <v>52</v>
      </c>
      <c r="C315" s="6">
        <v>118</v>
      </c>
      <c r="D315" s="6" t="s">
        <v>32</v>
      </c>
      <c r="E315" s="6"/>
      <c r="F315" s="6"/>
      <c r="G315" s="6"/>
      <c r="H315" s="6"/>
      <c r="I315" s="6" t="s">
        <v>24</v>
      </c>
      <c r="J315" s="6" t="s">
        <v>27</v>
      </c>
      <c r="K315" s="6">
        <v>35</v>
      </c>
      <c r="L315" s="6"/>
      <c r="M315" s="6">
        <v>5</v>
      </c>
      <c r="N315" s="6">
        <v>10</v>
      </c>
      <c r="O315" s="6">
        <v>0</v>
      </c>
      <c r="P315" s="6"/>
      <c r="Q315" s="6"/>
      <c r="R315" s="6"/>
      <c r="S315" s="6">
        <v>1</v>
      </c>
      <c r="T315" s="6"/>
    </row>
    <row r="316" spans="1:20" x14ac:dyDescent="0.25">
      <c r="A316">
        <v>1999</v>
      </c>
      <c r="B316" s="6" t="s">
        <v>52</v>
      </c>
      <c r="C316" s="6">
        <v>119</v>
      </c>
      <c r="D316" s="6" t="s">
        <v>32</v>
      </c>
      <c r="E316" s="6"/>
      <c r="F316" s="6">
        <v>10</v>
      </c>
      <c r="G316" s="6"/>
      <c r="H316" s="6"/>
      <c r="I316" s="6" t="s">
        <v>24</v>
      </c>
      <c r="J316" s="6" t="s">
        <v>28</v>
      </c>
      <c r="K316" s="6">
        <v>40</v>
      </c>
      <c r="L316" s="6"/>
      <c r="M316" s="6">
        <v>30</v>
      </c>
      <c r="N316" s="6">
        <v>10</v>
      </c>
      <c r="O316" s="6">
        <v>0</v>
      </c>
      <c r="P316" s="6"/>
      <c r="Q316" s="6"/>
      <c r="R316" s="6"/>
      <c r="S316" s="6">
        <v>1</v>
      </c>
      <c r="T316" s="6"/>
    </row>
    <row r="317" spans="1:20" x14ac:dyDescent="0.25">
      <c r="A317">
        <v>1999</v>
      </c>
      <c r="B317" s="6" t="s">
        <v>52</v>
      </c>
      <c r="C317" s="6">
        <v>120</v>
      </c>
      <c r="D317" s="6" t="s">
        <v>32</v>
      </c>
      <c r="E317" s="6">
        <v>12</v>
      </c>
      <c r="F317" s="6">
        <v>9</v>
      </c>
      <c r="G317" s="6">
        <v>260</v>
      </c>
      <c r="H317" s="6">
        <v>0</v>
      </c>
      <c r="I317" s="6">
        <v>260</v>
      </c>
      <c r="J317" s="6" t="s">
        <v>36</v>
      </c>
      <c r="K317" s="6">
        <v>30</v>
      </c>
      <c r="L317" s="6"/>
      <c r="M317" s="6">
        <v>25</v>
      </c>
      <c r="N317" s="6">
        <v>10</v>
      </c>
      <c r="O317" s="6">
        <v>0</v>
      </c>
      <c r="P317" s="6"/>
      <c r="Q317" s="6"/>
      <c r="R317" s="6"/>
      <c r="S317" s="6"/>
      <c r="T317" s="6"/>
    </row>
    <row r="318" spans="1:20" x14ac:dyDescent="0.25">
      <c r="A318">
        <v>1999</v>
      </c>
      <c r="B318" s="6" t="s">
        <v>52</v>
      </c>
      <c r="C318" s="6">
        <v>121</v>
      </c>
      <c r="D318" s="6" t="s">
        <v>32</v>
      </c>
      <c r="E318" s="6"/>
      <c r="F318" s="6"/>
      <c r="G318" s="6"/>
      <c r="H318" s="6"/>
      <c r="I318" s="6" t="s">
        <v>24</v>
      </c>
      <c r="J318" s="6" t="s">
        <v>28</v>
      </c>
      <c r="K318" s="6">
        <v>40</v>
      </c>
      <c r="L318" s="6"/>
      <c r="M318" s="6">
        <v>20</v>
      </c>
      <c r="N318" s="6">
        <v>10</v>
      </c>
      <c r="O318" s="6">
        <v>0</v>
      </c>
      <c r="P318" s="6"/>
      <c r="Q318" s="6"/>
      <c r="R318" s="6"/>
      <c r="S318" s="6"/>
      <c r="T318" s="6"/>
    </row>
    <row r="319" spans="1:20" x14ac:dyDescent="0.25">
      <c r="A319">
        <v>1999</v>
      </c>
      <c r="B319" s="6" t="s">
        <v>52</v>
      </c>
      <c r="C319" s="6">
        <v>122</v>
      </c>
      <c r="D319" s="6" t="s">
        <v>32</v>
      </c>
      <c r="E319" s="6"/>
      <c r="F319" s="6"/>
      <c r="G319" s="6"/>
      <c r="H319" s="6"/>
      <c r="I319" s="6" t="s">
        <v>24</v>
      </c>
      <c r="J319" s="6" t="s">
        <v>29</v>
      </c>
      <c r="K319" s="6">
        <v>30</v>
      </c>
      <c r="L319" s="6"/>
      <c r="M319" s="6">
        <v>5</v>
      </c>
      <c r="N319" s="6">
        <v>0</v>
      </c>
      <c r="O319" s="6">
        <v>0</v>
      </c>
      <c r="P319" s="6"/>
      <c r="Q319" s="6"/>
      <c r="R319" s="6"/>
      <c r="S319" s="6"/>
      <c r="T319" s="6"/>
    </row>
    <row r="320" spans="1:20" x14ac:dyDescent="0.25">
      <c r="A320">
        <v>1999</v>
      </c>
      <c r="B320" s="6" t="s">
        <v>52</v>
      </c>
      <c r="C320" s="6">
        <v>123</v>
      </c>
      <c r="D320" s="6" t="s">
        <v>32</v>
      </c>
      <c r="E320" s="6"/>
      <c r="F320" s="6"/>
      <c r="G320" s="6"/>
      <c r="H320" s="6"/>
      <c r="I320" s="6" t="s">
        <v>24</v>
      </c>
      <c r="J320" s="6" t="s">
        <v>36</v>
      </c>
      <c r="K320" s="6">
        <v>30</v>
      </c>
      <c r="L320" s="6"/>
      <c r="M320" s="6">
        <v>20</v>
      </c>
      <c r="N320" s="6">
        <v>30</v>
      </c>
      <c r="O320" s="6">
        <v>0</v>
      </c>
      <c r="P320" s="6"/>
      <c r="Q320" s="6"/>
      <c r="R320" s="6"/>
      <c r="S320" s="6">
        <v>1</v>
      </c>
      <c r="T320" s="6"/>
    </row>
    <row r="321" spans="1:20" x14ac:dyDescent="0.25">
      <c r="A321">
        <v>1999</v>
      </c>
      <c r="B321" s="6" t="s">
        <v>52</v>
      </c>
      <c r="C321" s="6">
        <v>124</v>
      </c>
      <c r="D321" s="6" t="s">
        <v>32</v>
      </c>
      <c r="E321" s="6"/>
      <c r="F321" s="6"/>
      <c r="G321" s="6"/>
      <c r="H321" s="6"/>
      <c r="I321" s="6" t="s">
        <v>24</v>
      </c>
      <c r="J321" s="6" t="s">
        <v>40</v>
      </c>
      <c r="K321" s="6">
        <v>35</v>
      </c>
      <c r="L321" s="6"/>
      <c r="M321" s="6">
        <v>15</v>
      </c>
      <c r="N321" s="6">
        <v>0</v>
      </c>
      <c r="O321" s="6">
        <v>0</v>
      </c>
      <c r="P321" s="6"/>
      <c r="Q321" s="6"/>
      <c r="R321" s="6"/>
      <c r="S321" s="6"/>
      <c r="T321" s="6"/>
    </row>
    <row r="322" spans="1:20" x14ac:dyDescent="0.25">
      <c r="A322">
        <v>1999</v>
      </c>
      <c r="B322" s="6" t="s">
        <v>52</v>
      </c>
      <c r="C322" s="6">
        <v>125</v>
      </c>
      <c r="D322" s="6" t="s">
        <v>32</v>
      </c>
      <c r="E322" s="6"/>
      <c r="F322" s="6"/>
      <c r="G322" s="6"/>
      <c r="H322" s="6"/>
      <c r="I322" s="6" t="s">
        <v>24</v>
      </c>
      <c r="J322" s="6" t="s">
        <v>44</v>
      </c>
      <c r="K322" s="6">
        <v>20</v>
      </c>
      <c r="L322" s="6"/>
      <c r="M322" s="6">
        <v>10</v>
      </c>
      <c r="N322" s="6">
        <v>10</v>
      </c>
      <c r="O322" s="6">
        <v>0</v>
      </c>
      <c r="P322" s="6"/>
      <c r="Q322" s="6"/>
      <c r="R322" s="6"/>
      <c r="S322" s="6"/>
      <c r="T322" s="6"/>
    </row>
    <row r="323" spans="1:20" x14ac:dyDescent="0.25">
      <c r="A323">
        <v>1999</v>
      </c>
      <c r="B323" s="6" t="s">
        <v>52</v>
      </c>
      <c r="C323" s="6">
        <v>126</v>
      </c>
      <c r="D323" s="6" t="s">
        <v>32</v>
      </c>
      <c r="E323" s="6"/>
      <c r="F323" s="6"/>
      <c r="G323" s="6"/>
      <c r="H323" s="6"/>
      <c r="I323" s="6" t="s">
        <v>24</v>
      </c>
      <c r="J323" s="6" t="s">
        <v>36</v>
      </c>
      <c r="K323" s="6">
        <v>30</v>
      </c>
      <c r="L323" s="6"/>
      <c r="M323" s="6">
        <v>10</v>
      </c>
      <c r="N323" s="6">
        <v>10</v>
      </c>
      <c r="O323" s="6">
        <v>0</v>
      </c>
      <c r="P323" s="6"/>
      <c r="Q323" s="6"/>
      <c r="R323" s="6"/>
      <c r="S323" s="6"/>
      <c r="T323" s="6"/>
    </row>
    <row r="324" spans="1:20" x14ac:dyDescent="0.25">
      <c r="A324">
        <v>1999</v>
      </c>
      <c r="B324" s="6" t="s">
        <v>52</v>
      </c>
      <c r="C324" s="6">
        <v>127</v>
      </c>
      <c r="D324" s="6" t="s">
        <v>32</v>
      </c>
      <c r="E324" s="6"/>
      <c r="F324" s="6">
        <v>10</v>
      </c>
      <c r="G324" s="6"/>
      <c r="H324" s="6"/>
      <c r="I324" s="6" t="s">
        <v>24</v>
      </c>
      <c r="J324" s="6" t="s">
        <v>28</v>
      </c>
      <c r="K324" s="6">
        <v>20</v>
      </c>
      <c r="L324" s="6"/>
      <c r="M324" s="6">
        <v>10</v>
      </c>
      <c r="N324" s="6">
        <v>10</v>
      </c>
      <c r="O324" s="6">
        <v>0</v>
      </c>
      <c r="P324" s="6"/>
      <c r="Q324" s="6"/>
      <c r="R324" s="6"/>
      <c r="S324" s="6">
        <v>1</v>
      </c>
      <c r="T324" s="6"/>
    </row>
    <row r="325" spans="1:20" x14ac:dyDescent="0.25">
      <c r="A325">
        <v>1999</v>
      </c>
      <c r="B325" s="6" t="s">
        <v>52</v>
      </c>
      <c r="C325" s="6">
        <v>128</v>
      </c>
      <c r="D325" s="6" t="s">
        <v>32</v>
      </c>
      <c r="E325" s="6">
        <v>13</v>
      </c>
      <c r="F325" s="6">
        <v>10</v>
      </c>
      <c r="G325" s="6">
        <v>280</v>
      </c>
      <c r="H325" s="6">
        <v>0</v>
      </c>
      <c r="I325" s="6">
        <v>280</v>
      </c>
      <c r="J325" s="6" t="s">
        <v>36</v>
      </c>
      <c r="K325" s="6">
        <v>20</v>
      </c>
      <c r="L325" s="6"/>
      <c r="M325" s="6">
        <v>5</v>
      </c>
      <c r="N325" s="6">
        <v>20</v>
      </c>
      <c r="O325" s="6">
        <v>0</v>
      </c>
      <c r="P325" s="6"/>
      <c r="Q325" s="6"/>
      <c r="R325" s="6"/>
      <c r="S325" s="6"/>
      <c r="T325" s="6"/>
    </row>
    <row r="326" spans="1:20" x14ac:dyDescent="0.25">
      <c r="A326">
        <v>1999</v>
      </c>
      <c r="B326" s="6" t="s">
        <v>52</v>
      </c>
      <c r="C326" s="6">
        <v>129</v>
      </c>
      <c r="D326" s="6" t="s">
        <v>32</v>
      </c>
      <c r="E326" s="6"/>
      <c r="F326" s="6"/>
      <c r="G326" s="6"/>
      <c r="H326" s="6"/>
      <c r="I326" s="6" t="s">
        <v>24</v>
      </c>
      <c r="J326" s="6" t="s">
        <v>29</v>
      </c>
      <c r="K326" s="6">
        <v>15</v>
      </c>
      <c r="L326" s="6"/>
      <c r="M326" s="6">
        <v>20</v>
      </c>
      <c r="N326" s="6">
        <v>10</v>
      </c>
      <c r="O326" s="6">
        <v>0</v>
      </c>
      <c r="P326" s="6"/>
      <c r="Q326" s="6"/>
      <c r="R326" s="6"/>
      <c r="S326" s="6"/>
      <c r="T326" s="6"/>
    </row>
    <row r="327" spans="1:20" x14ac:dyDescent="0.25">
      <c r="A327">
        <v>1999</v>
      </c>
      <c r="B327" s="6" t="s">
        <v>52</v>
      </c>
      <c r="C327" s="6">
        <v>130</v>
      </c>
      <c r="D327" s="6" t="s">
        <v>32</v>
      </c>
      <c r="E327" s="6"/>
      <c r="F327" s="6"/>
      <c r="G327" s="6"/>
      <c r="H327" s="6"/>
      <c r="I327" s="6" t="s">
        <v>24</v>
      </c>
      <c r="J327" s="6" t="s">
        <v>25</v>
      </c>
      <c r="K327" s="6">
        <v>30</v>
      </c>
      <c r="L327" s="6"/>
      <c r="M327" s="6">
        <v>20</v>
      </c>
      <c r="N327" s="6">
        <v>40</v>
      </c>
      <c r="O327" s="6">
        <v>0</v>
      </c>
      <c r="P327" s="6"/>
      <c r="Q327" s="6"/>
      <c r="R327" s="6"/>
      <c r="S327" s="6"/>
      <c r="T327" s="6"/>
    </row>
    <row r="328" spans="1:20" x14ac:dyDescent="0.25">
      <c r="A328">
        <v>1999</v>
      </c>
      <c r="B328" s="6" t="s">
        <v>52</v>
      </c>
      <c r="C328" s="6">
        <v>131</v>
      </c>
      <c r="D328" s="6" t="s">
        <v>32</v>
      </c>
      <c r="E328" s="6"/>
      <c r="F328" s="6"/>
      <c r="G328" s="6"/>
      <c r="H328" s="6"/>
      <c r="I328" s="6" t="s">
        <v>24</v>
      </c>
      <c r="J328" s="6" t="s">
        <v>29</v>
      </c>
      <c r="K328" s="6">
        <v>20</v>
      </c>
      <c r="L328" s="6"/>
      <c r="M328" s="6">
        <v>10</v>
      </c>
      <c r="N328" s="6">
        <v>0</v>
      </c>
      <c r="O328" s="6">
        <v>0</v>
      </c>
      <c r="P328" s="6"/>
      <c r="Q328" s="6"/>
      <c r="R328" s="6"/>
      <c r="S328" s="6"/>
      <c r="T328" s="6"/>
    </row>
    <row r="329" spans="1:20" x14ac:dyDescent="0.25">
      <c r="A329">
        <v>1999</v>
      </c>
      <c r="B329" s="6" t="s">
        <v>52</v>
      </c>
      <c r="C329" s="6">
        <v>132</v>
      </c>
      <c r="D329" s="6" t="s">
        <v>32</v>
      </c>
      <c r="E329" s="6"/>
      <c r="F329" s="6"/>
      <c r="G329" s="6"/>
      <c r="H329" s="6"/>
      <c r="I329" s="6" t="s">
        <v>24</v>
      </c>
      <c r="J329" s="6" t="s">
        <v>29</v>
      </c>
      <c r="K329" s="6">
        <v>20</v>
      </c>
      <c r="L329" s="6"/>
      <c r="M329" s="6">
        <v>20</v>
      </c>
      <c r="N329" s="6">
        <v>10</v>
      </c>
      <c r="O329" s="6">
        <v>0</v>
      </c>
      <c r="P329" s="6"/>
      <c r="Q329" s="6"/>
      <c r="R329" s="6"/>
      <c r="S329" s="6"/>
      <c r="T329" s="6"/>
    </row>
    <row r="330" spans="1:20" x14ac:dyDescent="0.25">
      <c r="A330">
        <v>1999</v>
      </c>
      <c r="B330" s="6" t="s">
        <v>52</v>
      </c>
      <c r="C330" s="6">
        <v>133</v>
      </c>
      <c r="D330" s="6" t="s">
        <v>32</v>
      </c>
      <c r="E330" s="6"/>
      <c r="F330" s="6"/>
      <c r="G330" s="6"/>
      <c r="H330" s="6"/>
      <c r="I330" s="6" t="s">
        <v>24</v>
      </c>
      <c r="J330" s="6" t="s">
        <v>36</v>
      </c>
      <c r="K330" s="6">
        <v>30</v>
      </c>
      <c r="L330" s="6"/>
      <c r="M330" s="6">
        <v>20</v>
      </c>
      <c r="N330" s="6">
        <v>10</v>
      </c>
      <c r="O330" s="6">
        <v>0</v>
      </c>
      <c r="P330" s="6"/>
      <c r="Q330" s="6"/>
      <c r="R330" s="6"/>
      <c r="S330" s="6"/>
      <c r="T330" s="6"/>
    </row>
    <row r="331" spans="1:20" x14ac:dyDescent="0.25">
      <c r="A331">
        <v>1999</v>
      </c>
      <c r="B331" s="6" t="s">
        <v>52</v>
      </c>
      <c r="C331" s="6">
        <v>134</v>
      </c>
      <c r="D331" s="6" t="s">
        <v>32</v>
      </c>
      <c r="E331" s="6"/>
      <c r="F331" s="6"/>
      <c r="G331" s="6"/>
      <c r="H331" s="6"/>
      <c r="I331" s="6" t="s">
        <v>24</v>
      </c>
      <c r="J331" s="6" t="s">
        <v>40</v>
      </c>
      <c r="K331" s="6">
        <v>30</v>
      </c>
      <c r="L331" s="6"/>
      <c r="M331" s="6">
        <v>20</v>
      </c>
      <c r="N331" s="6">
        <v>10</v>
      </c>
      <c r="O331" s="6">
        <v>0</v>
      </c>
      <c r="P331" s="6"/>
      <c r="Q331" s="6"/>
      <c r="R331" s="6" t="s">
        <v>51</v>
      </c>
      <c r="S331" s="6"/>
      <c r="T331" s="6"/>
    </row>
    <row r="332" spans="1:20" x14ac:dyDescent="0.25">
      <c r="A332">
        <v>1999</v>
      </c>
      <c r="B332" s="6" t="s">
        <v>52</v>
      </c>
      <c r="C332" s="6">
        <v>135</v>
      </c>
      <c r="D332" s="6" t="s">
        <v>32</v>
      </c>
      <c r="E332" s="6"/>
      <c r="F332" s="6"/>
      <c r="G332" s="6"/>
      <c r="H332" s="6"/>
      <c r="I332" s="6" t="s">
        <v>24</v>
      </c>
      <c r="J332" s="6" t="s">
        <v>40</v>
      </c>
      <c r="K332" s="6">
        <v>20</v>
      </c>
      <c r="L332" s="6"/>
      <c r="M332" s="6">
        <v>10</v>
      </c>
      <c r="N332" s="6">
        <v>0</v>
      </c>
      <c r="O332" s="6">
        <v>0</v>
      </c>
      <c r="P332" s="6"/>
      <c r="Q332" s="6"/>
      <c r="R332" s="6" t="s">
        <v>51</v>
      </c>
      <c r="S332" s="6"/>
      <c r="T332" s="6"/>
    </row>
    <row r="333" spans="1:20" x14ac:dyDescent="0.25">
      <c r="A333">
        <v>1999</v>
      </c>
      <c r="B333" s="6" t="s">
        <v>52</v>
      </c>
      <c r="C333" s="6">
        <v>136</v>
      </c>
      <c r="D333" s="6" t="s">
        <v>32</v>
      </c>
      <c r="E333" s="6"/>
      <c r="F333" s="6"/>
      <c r="G333" s="6"/>
      <c r="H333" s="6"/>
      <c r="I333" s="6" t="s">
        <v>24</v>
      </c>
      <c r="J333" s="6" t="s">
        <v>26</v>
      </c>
      <c r="K333" s="6">
        <v>20</v>
      </c>
      <c r="L333" s="6"/>
      <c r="M333" s="6">
        <v>10</v>
      </c>
      <c r="N333" s="6">
        <v>10</v>
      </c>
      <c r="O333" s="6">
        <v>0</v>
      </c>
      <c r="P333" s="6"/>
      <c r="Q333" s="6"/>
      <c r="R333" s="6"/>
      <c r="S333" s="6"/>
      <c r="T333" s="6"/>
    </row>
    <row r="334" spans="1:20" x14ac:dyDescent="0.25">
      <c r="A334">
        <v>1999</v>
      </c>
      <c r="B334" s="6" t="s">
        <v>52</v>
      </c>
      <c r="C334" s="6">
        <v>137</v>
      </c>
      <c r="D334" s="6" t="s">
        <v>32</v>
      </c>
      <c r="E334" s="6"/>
      <c r="F334" s="6"/>
      <c r="G334" s="6"/>
      <c r="H334" s="6"/>
      <c r="I334" s="6" t="s">
        <v>24</v>
      </c>
      <c r="J334" s="6" t="s">
        <v>28</v>
      </c>
      <c r="K334" s="6">
        <v>30</v>
      </c>
      <c r="L334" s="6"/>
      <c r="M334" s="6">
        <v>20</v>
      </c>
      <c r="N334" s="6">
        <v>10</v>
      </c>
      <c r="O334" s="6">
        <v>0</v>
      </c>
      <c r="P334" s="6"/>
      <c r="Q334" s="6"/>
      <c r="R334" s="6" t="s">
        <v>51</v>
      </c>
      <c r="S334" s="6"/>
      <c r="T334" s="6"/>
    </row>
    <row r="335" spans="1:20" x14ac:dyDescent="0.25">
      <c r="A335">
        <v>1999</v>
      </c>
      <c r="B335" s="6" t="s">
        <v>52</v>
      </c>
      <c r="C335" s="6">
        <v>138</v>
      </c>
      <c r="D335" s="6" t="s">
        <v>32</v>
      </c>
      <c r="E335" s="6"/>
      <c r="F335" s="6"/>
      <c r="G335" s="6"/>
      <c r="H335" s="6"/>
      <c r="I335" s="6" t="s">
        <v>24</v>
      </c>
      <c r="J335" s="6" t="s">
        <v>26</v>
      </c>
      <c r="K335" s="6">
        <v>50</v>
      </c>
      <c r="L335" s="6"/>
      <c r="M335" s="6">
        <v>30</v>
      </c>
      <c r="N335" s="6">
        <v>10</v>
      </c>
      <c r="O335" s="6">
        <v>0</v>
      </c>
      <c r="P335" s="6"/>
      <c r="Q335" s="6"/>
      <c r="R335" s="6"/>
      <c r="S335" s="6"/>
      <c r="T335" s="6"/>
    </row>
    <row r="336" spans="1:20" x14ac:dyDescent="0.25">
      <c r="A336">
        <v>1999</v>
      </c>
      <c r="B336" s="6" t="s">
        <v>52</v>
      </c>
      <c r="C336" s="6">
        <v>139</v>
      </c>
      <c r="D336" s="6" t="s">
        <v>32</v>
      </c>
      <c r="E336" s="6"/>
      <c r="F336" s="6"/>
      <c r="G336" s="6"/>
      <c r="H336" s="6"/>
      <c r="I336" s="6" t="s">
        <v>24</v>
      </c>
      <c r="J336" s="6" t="s">
        <v>26</v>
      </c>
      <c r="K336" s="6">
        <v>40</v>
      </c>
      <c r="L336" s="6"/>
      <c r="M336" s="6">
        <v>30</v>
      </c>
      <c r="N336" s="6">
        <v>0</v>
      </c>
      <c r="O336" s="6">
        <v>0</v>
      </c>
      <c r="P336" s="6"/>
      <c r="Q336" s="6"/>
      <c r="R336" s="6"/>
      <c r="S336" s="6"/>
      <c r="T336" s="6"/>
    </row>
    <row r="337" spans="1:20" x14ac:dyDescent="0.25">
      <c r="A337">
        <v>1999</v>
      </c>
      <c r="B337" s="6" t="s">
        <v>52</v>
      </c>
      <c r="C337" s="6">
        <v>140</v>
      </c>
      <c r="D337" s="6" t="s">
        <v>32</v>
      </c>
      <c r="E337" s="6"/>
      <c r="F337" s="6">
        <v>10</v>
      </c>
      <c r="G337" s="6"/>
      <c r="H337" s="6"/>
      <c r="I337" s="6" t="s">
        <v>24</v>
      </c>
      <c r="J337" s="6" t="s">
        <v>22</v>
      </c>
      <c r="K337" s="6">
        <v>20</v>
      </c>
      <c r="L337" s="6"/>
      <c r="M337" s="6">
        <v>20</v>
      </c>
      <c r="N337" s="6">
        <v>10</v>
      </c>
      <c r="O337" s="6">
        <v>0</v>
      </c>
      <c r="P337" s="6"/>
      <c r="Q337" s="6"/>
      <c r="R337" s="6"/>
      <c r="S337" s="6"/>
      <c r="T337" s="6"/>
    </row>
    <row r="338" spans="1:20" x14ac:dyDescent="0.25">
      <c r="A338">
        <v>1999</v>
      </c>
      <c r="B338" s="6" t="s">
        <v>52</v>
      </c>
      <c r="C338" s="6">
        <v>141</v>
      </c>
      <c r="D338" s="6" t="s">
        <v>32</v>
      </c>
      <c r="E338" s="6">
        <v>14</v>
      </c>
      <c r="F338" s="6">
        <v>10</v>
      </c>
      <c r="G338" s="6">
        <v>250</v>
      </c>
      <c r="H338" s="6">
        <v>0</v>
      </c>
      <c r="I338" s="6">
        <v>250</v>
      </c>
      <c r="J338" s="6" t="s">
        <v>28</v>
      </c>
      <c r="K338" s="6">
        <v>10</v>
      </c>
      <c r="L338" s="6"/>
      <c r="M338" s="6">
        <v>10</v>
      </c>
      <c r="N338" s="6">
        <v>0</v>
      </c>
      <c r="O338" s="6">
        <v>0</v>
      </c>
      <c r="P338" s="6"/>
      <c r="Q338" s="6"/>
      <c r="R338" s="6"/>
      <c r="S338" s="6"/>
      <c r="T338" s="6"/>
    </row>
    <row r="339" spans="1:20" x14ac:dyDescent="0.25">
      <c r="A339">
        <v>1999</v>
      </c>
      <c r="B339" s="6" t="s">
        <v>52</v>
      </c>
      <c r="C339" s="6">
        <v>142</v>
      </c>
      <c r="D339" s="6" t="s">
        <v>32</v>
      </c>
      <c r="E339" s="6"/>
      <c r="F339" s="6"/>
      <c r="G339" s="6"/>
      <c r="H339" s="6"/>
      <c r="I339" s="6" t="s">
        <v>24</v>
      </c>
      <c r="J339" s="6" t="s">
        <v>29</v>
      </c>
      <c r="K339" s="6">
        <v>10</v>
      </c>
      <c r="L339" s="6"/>
      <c r="M339" s="6">
        <v>20</v>
      </c>
      <c r="N339" s="6">
        <v>10</v>
      </c>
      <c r="O339" s="6">
        <v>0</v>
      </c>
      <c r="P339" s="6"/>
      <c r="Q339" s="6"/>
      <c r="R339" s="6"/>
      <c r="S339" s="6"/>
      <c r="T339" s="6"/>
    </row>
    <row r="340" spans="1:20" x14ac:dyDescent="0.25">
      <c r="A340">
        <v>1999</v>
      </c>
      <c r="B340" s="6" t="s">
        <v>52</v>
      </c>
      <c r="C340" s="6">
        <v>143</v>
      </c>
      <c r="D340" s="6" t="s">
        <v>32</v>
      </c>
      <c r="E340" s="6"/>
      <c r="F340" s="6"/>
      <c r="G340" s="6"/>
      <c r="H340" s="6"/>
      <c r="I340" s="6" t="s">
        <v>24</v>
      </c>
      <c r="J340" s="6" t="s">
        <v>40</v>
      </c>
      <c r="K340" s="6">
        <v>20</v>
      </c>
      <c r="L340" s="6"/>
      <c r="M340" s="6">
        <v>10</v>
      </c>
      <c r="N340" s="6">
        <v>20</v>
      </c>
      <c r="O340" s="6">
        <v>0</v>
      </c>
      <c r="P340" s="6"/>
      <c r="Q340" s="6"/>
      <c r="R340" s="6"/>
      <c r="S340" s="6"/>
      <c r="T340" s="6"/>
    </row>
    <row r="341" spans="1:20" x14ac:dyDescent="0.25">
      <c r="A341">
        <v>1999</v>
      </c>
      <c r="B341" s="6" t="s">
        <v>52</v>
      </c>
      <c r="C341" s="6">
        <v>144</v>
      </c>
      <c r="D341" s="6" t="s">
        <v>32</v>
      </c>
      <c r="E341" s="6"/>
      <c r="F341" s="6"/>
      <c r="G341" s="6"/>
      <c r="H341" s="6"/>
      <c r="I341" s="6" t="s">
        <v>24</v>
      </c>
      <c r="J341" s="6" t="s">
        <v>40</v>
      </c>
      <c r="K341" s="6">
        <v>20</v>
      </c>
      <c r="L341" s="6"/>
      <c r="M341" s="6">
        <v>10</v>
      </c>
      <c r="N341" s="6">
        <v>10</v>
      </c>
      <c r="O341" s="6">
        <v>0</v>
      </c>
      <c r="P341" s="6"/>
      <c r="Q341" s="6"/>
      <c r="R341" s="6" t="s">
        <v>51</v>
      </c>
      <c r="S341" s="6"/>
      <c r="T341" s="6"/>
    </row>
    <row r="342" spans="1:20" x14ac:dyDescent="0.25">
      <c r="A342">
        <v>1999</v>
      </c>
      <c r="B342" s="6" t="s">
        <v>52</v>
      </c>
      <c r="C342" s="6">
        <v>145</v>
      </c>
      <c r="D342" s="6" t="s">
        <v>32</v>
      </c>
      <c r="E342" s="6"/>
      <c r="F342" s="6"/>
      <c r="G342" s="6"/>
      <c r="H342" s="6"/>
      <c r="I342" s="6" t="s">
        <v>24</v>
      </c>
      <c r="J342" s="6" t="s">
        <v>36</v>
      </c>
      <c r="K342" s="6">
        <v>20</v>
      </c>
      <c r="L342" s="6"/>
      <c r="M342" s="6">
        <v>10</v>
      </c>
      <c r="N342" s="6">
        <v>10</v>
      </c>
      <c r="O342" s="6">
        <v>0</v>
      </c>
      <c r="P342" s="6"/>
      <c r="Q342" s="6"/>
      <c r="R342" s="6"/>
      <c r="S342" s="6"/>
      <c r="T342" s="6"/>
    </row>
    <row r="343" spans="1:20" x14ac:dyDescent="0.25">
      <c r="A343">
        <v>1999</v>
      </c>
      <c r="B343" s="6" t="s">
        <v>52</v>
      </c>
      <c r="C343" s="6">
        <v>146</v>
      </c>
      <c r="D343" s="6" t="s">
        <v>32</v>
      </c>
      <c r="E343" s="6"/>
      <c r="F343" s="6"/>
      <c r="G343" s="6"/>
      <c r="H343" s="6"/>
      <c r="I343" s="6" t="s">
        <v>24</v>
      </c>
      <c r="J343" s="6" t="s">
        <v>22</v>
      </c>
      <c r="K343" s="6">
        <v>30</v>
      </c>
      <c r="L343" s="6"/>
      <c r="M343" s="6">
        <v>20</v>
      </c>
      <c r="N343" s="6">
        <v>10</v>
      </c>
      <c r="O343" s="6">
        <v>0</v>
      </c>
      <c r="P343" s="6"/>
      <c r="Q343" s="6"/>
      <c r="R343" s="6"/>
      <c r="S343" s="6"/>
      <c r="T343" s="6"/>
    </row>
    <row r="344" spans="1:20" x14ac:dyDescent="0.25">
      <c r="A344">
        <v>1999</v>
      </c>
      <c r="B344" s="6" t="s">
        <v>52</v>
      </c>
      <c r="C344" s="6">
        <v>147</v>
      </c>
      <c r="D344" s="6" t="s">
        <v>32</v>
      </c>
      <c r="E344" s="6"/>
      <c r="F344" s="6"/>
      <c r="G344" s="6"/>
      <c r="H344" s="6"/>
      <c r="I344" s="6" t="s">
        <v>24</v>
      </c>
      <c r="J344" s="6" t="s">
        <v>28</v>
      </c>
      <c r="K344" s="6">
        <v>40</v>
      </c>
      <c r="L344" s="6"/>
      <c r="M344" s="6">
        <v>20</v>
      </c>
      <c r="N344" s="6">
        <v>15</v>
      </c>
      <c r="O344" s="6">
        <v>0</v>
      </c>
      <c r="P344" s="6"/>
      <c r="Q344" s="6"/>
      <c r="R344" s="6"/>
      <c r="S344" s="6">
        <v>1</v>
      </c>
      <c r="T344" s="6"/>
    </row>
    <row r="345" spans="1:20" x14ac:dyDescent="0.25">
      <c r="A345">
        <v>1999</v>
      </c>
      <c r="B345" s="6" t="s">
        <v>52</v>
      </c>
      <c r="C345" s="6">
        <v>148</v>
      </c>
      <c r="D345" s="6" t="s">
        <v>32</v>
      </c>
      <c r="E345" s="6"/>
      <c r="F345" s="6"/>
      <c r="G345" s="6"/>
      <c r="H345" s="6"/>
      <c r="I345" s="6" t="s">
        <v>24</v>
      </c>
      <c r="J345" s="6" t="s">
        <v>25</v>
      </c>
      <c r="K345" s="6">
        <v>20</v>
      </c>
      <c r="L345" s="6"/>
      <c r="M345" s="6">
        <v>20</v>
      </c>
      <c r="N345" s="6">
        <v>0</v>
      </c>
      <c r="O345" s="6">
        <v>0</v>
      </c>
      <c r="P345" s="6"/>
      <c r="Q345" s="6"/>
      <c r="R345" s="6"/>
      <c r="S345" s="6"/>
      <c r="T345" s="6"/>
    </row>
    <row r="346" spans="1:20" x14ac:dyDescent="0.25">
      <c r="A346">
        <v>1999</v>
      </c>
      <c r="B346" s="6" t="s">
        <v>52</v>
      </c>
      <c r="C346" s="6">
        <v>149</v>
      </c>
      <c r="D346" s="6" t="s">
        <v>32</v>
      </c>
      <c r="E346" s="6"/>
      <c r="F346" s="6"/>
      <c r="G346" s="6"/>
      <c r="H346" s="6"/>
      <c r="I346" s="6" t="s">
        <v>24</v>
      </c>
      <c r="J346" s="6" t="s">
        <v>27</v>
      </c>
      <c r="K346" s="6">
        <v>20</v>
      </c>
      <c r="L346" s="6"/>
      <c r="M346" s="6">
        <v>20</v>
      </c>
      <c r="N346" s="6">
        <v>10</v>
      </c>
      <c r="O346" s="6">
        <v>0</v>
      </c>
      <c r="P346" s="6"/>
      <c r="Q346" s="6"/>
      <c r="R346" s="6"/>
      <c r="S346" s="6"/>
      <c r="T346" s="6"/>
    </row>
    <row r="347" spans="1:20" x14ac:dyDescent="0.25">
      <c r="A347">
        <v>1999</v>
      </c>
      <c r="B347" s="6" t="s">
        <v>52</v>
      </c>
      <c r="C347" s="6">
        <v>150</v>
      </c>
      <c r="D347" s="6" t="s">
        <v>32</v>
      </c>
      <c r="E347" s="6"/>
      <c r="F347" s="6"/>
      <c r="G347" s="6"/>
      <c r="H347" s="6"/>
      <c r="I347" s="6" t="s">
        <v>24</v>
      </c>
      <c r="J347" s="6" t="s">
        <v>26</v>
      </c>
      <c r="K347" s="6">
        <v>50</v>
      </c>
      <c r="L347" s="6"/>
      <c r="M347" s="6">
        <v>10</v>
      </c>
      <c r="N347" s="6">
        <v>20</v>
      </c>
      <c r="O347" s="6">
        <v>0</v>
      </c>
      <c r="P347" s="6"/>
      <c r="Q347" s="6"/>
      <c r="R347" s="6"/>
      <c r="S347" s="6"/>
      <c r="T347" s="6"/>
    </row>
    <row r="348" spans="1:20" x14ac:dyDescent="0.25">
      <c r="A348">
        <v>1999</v>
      </c>
      <c r="B348" s="6" t="s">
        <v>52</v>
      </c>
      <c r="C348" s="6">
        <v>151</v>
      </c>
      <c r="D348" s="6" t="s">
        <v>32</v>
      </c>
      <c r="E348" s="6"/>
      <c r="F348" s="6"/>
      <c r="G348" s="6"/>
      <c r="H348" s="6"/>
      <c r="I348" s="6" t="s">
        <v>24</v>
      </c>
      <c r="J348" s="6" t="s">
        <v>37</v>
      </c>
      <c r="K348" s="6">
        <v>10</v>
      </c>
      <c r="L348" s="6"/>
      <c r="M348" s="6">
        <v>40</v>
      </c>
      <c r="N348" s="6">
        <v>0</v>
      </c>
      <c r="O348" s="6">
        <v>0</v>
      </c>
      <c r="P348" s="6"/>
      <c r="Q348" s="6"/>
      <c r="R348" s="6"/>
      <c r="S348" s="6"/>
      <c r="T348" s="6"/>
    </row>
    <row r="349" spans="1:20" x14ac:dyDescent="0.25">
      <c r="A349">
        <v>1999</v>
      </c>
      <c r="B349" s="6" t="s">
        <v>52</v>
      </c>
      <c r="C349" s="6">
        <v>152</v>
      </c>
      <c r="D349" s="6" t="s">
        <v>32</v>
      </c>
      <c r="E349" s="6"/>
      <c r="F349" s="6">
        <v>10.7</v>
      </c>
      <c r="G349" s="6"/>
      <c r="H349" s="6"/>
      <c r="I349" s="6" t="s">
        <v>24</v>
      </c>
      <c r="J349" s="6" t="s">
        <v>26</v>
      </c>
      <c r="K349" s="6">
        <v>20</v>
      </c>
      <c r="L349" s="6"/>
      <c r="M349" s="6">
        <v>10</v>
      </c>
      <c r="N349" s="6">
        <v>30</v>
      </c>
      <c r="O349" s="6">
        <v>0</v>
      </c>
      <c r="P349" s="6"/>
      <c r="Q349" s="6"/>
      <c r="R349" s="6"/>
      <c r="S349" s="6"/>
      <c r="T349" s="6"/>
    </row>
    <row r="350" spans="1:20" x14ac:dyDescent="0.25">
      <c r="A350">
        <v>1999</v>
      </c>
      <c r="B350" s="6" t="s">
        <v>63</v>
      </c>
      <c r="C350" s="6">
        <v>1</v>
      </c>
      <c r="D350" s="6" t="s">
        <v>61</v>
      </c>
      <c r="E350" s="6">
        <v>1</v>
      </c>
      <c r="F350" s="6">
        <v>13</v>
      </c>
      <c r="G350" s="6">
        <v>225</v>
      </c>
      <c r="H350" s="6">
        <v>0</v>
      </c>
      <c r="I350" s="6">
        <v>225</v>
      </c>
      <c r="J350" s="6" t="s">
        <v>35</v>
      </c>
      <c r="K350" s="6">
        <v>12</v>
      </c>
      <c r="L350" s="6"/>
      <c r="M350" s="6">
        <v>9</v>
      </c>
      <c r="N350" s="6">
        <v>1</v>
      </c>
      <c r="O350" s="6">
        <v>0</v>
      </c>
      <c r="P350" s="6"/>
      <c r="Q350" s="6"/>
      <c r="R350" s="6"/>
      <c r="S350" s="6"/>
      <c r="T350" s="6"/>
    </row>
    <row r="351" spans="1:20" x14ac:dyDescent="0.25">
      <c r="A351">
        <v>1999</v>
      </c>
      <c r="B351" s="6" t="s">
        <v>63</v>
      </c>
      <c r="C351" s="6">
        <v>2</v>
      </c>
      <c r="D351" s="6" t="s">
        <v>61</v>
      </c>
      <c r="E351" s="6"/>
      <c r="F351" s="6"/>
      <c r="G351" s="6"/>
      <c r="H351" s="6"/>
      <c r="I351" s="6" t="s">
        <v>24</v>
      </c>
      <c r="J351" s="6" t="s">
        <v>26</v>
      </c>
      <c r="K351" s="6">
        <v>23</v>
      </c>
      <c r="L351" s="6"/>
      <c r="M351" s="6">
        <v>30</v>
      </c>
      <c r="N351" s="6">
        <v>20</v>
      </c>
      <c r="O351" s="6">
        <v>0</v>
      </c>
      <c r="P351" s="6"/>
      <c r="Q351" s="6"/>
      <c r="R351" s="6"/>
      <c r="S351" s="6"/>
      <c r="T351" s="6"/>
    </row>
    <row r="352" spans="1:20" x14ac:dyDescent="0.25">
      <c r="A352">
        <v>1999</v>
      </c>
      <c r="B352" s="6" t="s">
        <v>63</v>
      </c>
      <c r="C352" s="6">
        <v>3</v>
      </c>
      <c r="D352" s="6" t="s">
        <v>61</v>
      </c>
      <c r="E352" s="6"/>
      <c r="F352" s="6"/>
      <c r="G352" s="6"/>
      <c r="H352" s="6"/>
      <c r="I352" s="6" t="s">
        <v>24</v>
      </c>
      <c r="J352" s="6" t="s">
        <v>22</v>
      </c>
      <c r="K352" s="6">
        <v>20</v>
      </c>
      <c r="L352" s="6"/>
      <c r="M352" s="6">
        <v>13</v>
      </c>
      <c r="N352" s="6">
        <v>2</v>
      </c>
      <c r="O352" s="6">
        <v>0</v>
      </c>
      <c r="P352" s="6"/>
      <c r="Q352" s="6"/>
      <c r="R352" s="6"/>
      <c r="S352" s="6"/>
      <c r="T352" s="6"/>
    </row>
    <row r="353" spans="1:20" x14ac:dyDescent="0.25">
      <c r="A353">
        <v>1999</v>
      </c>
      <c r="B353" s="6" t="s">
        <v>63</v>
      </c>
      <c r="C353" s="6">
        <v>4</v>
      </c>
      <c r="D353" s="6" t="s">
        <v>61</v>
      </c>
      <c r="E353" s="6"/>
      <c r="F353" s="6"/>
      <c r="G353" s="6"/>
      <c r="H353" s="6"/>
      <c r="I353" s="6" t="s">
        <v>24</v>
      </c>
      <c r="J353" s="6" t="s">
        <v>26</v>
      </c>
      <c r="K353" s="6">
        <v>43</v>
      </c>
      <c r="L353" s="6"/>
      <c r="M353" s="6">
        <v>22</v>
      </c>
      <c r="N353" s="6">
        <v>8</v>
      </c>
      <c r="O353" s="6">
        <v>0</v>
      </c>
      <c r="P353" s="6"/>
      <c r="Q353" s="6"/>
      <c r="R353" s="6"/>
      <c r="S353" s="6"/>
      <c r="T353" s="6"/>
    </row>
    <row r="354" spans="1:20" x14ac:dyDescent="0.25">
      <c r="A354">
        <v>1999</v>
      </c>
      <c r="B354" s="6" t="s">
        <v>63</v>
      </c>
      <c r="C354" s="6">
        <v>5</v>
      </c>
      <c r="D354" s="6" t="s">
        <v>61</v>
      </c>
      <c r="E354" s="6"/>
      <c r="F354" s="6"/>
      <c r="G354" s="6"/>
      <c r="H354" s="6"/>
      <c r="I354" s="6" t="s">
        <v>24</v>
      </c>
      <c r="J354" s="6" t="s">
        <v>22</v>
      </c>
      <c r="K354" s="6">
        <v>20</v>
      </c>
      <c r="L354" s="6"/>
      <c r="M354" s="6">
        <v>28</v>
      </c>
      <c r="N354" s="6">
        <v>40</v>
      </c>
      <c r="O354" s="6">
        <v>0</v>
      </c>
      <c r="P354" s="6"/>
      <c r="Q354" s="6"/>
      <c r="R354" s="6"/>
      <c r="S354" s="6"/>
      <c r="T354" s="6"/>
    </row>
    <row r="355" spans="1:20" x14ac:dyDescent="0.25">
      <c r="A355">
        <v>1999</v>
      </c>
      <c r="B355" s="6" t="s">
        <v>63</v>
      </c>
      <c r="C355" s="6">
        <v>6</v>
      </c>
      <c r="D355" s="6" t="s">
        <v>61</v>
      </c>
      <c r="E355" s="6"/>
      <c r="F355" s="6"/>
      <c r="G355" s="6"/>
      <c r="H355" s="6"/>
      <c r="I355" s="6" t="s">
        <v>24</v>
      </c>
      <c r="J355" s="6" t="s">
        <v>22</v>
      </c>
      <c r="K355" s="6">
        <v>33</v>
      </c>
      <c r="L355" s="6"/>
      <c r="M355" s="6">
        <v>28</v>
      </c>
      <c r="N355" s="6">
        <v>50</v>
      </c>
      <c r="O355" s="6">
        <v>0</v>
      </c>
      <c r="P355" s="6"/>
      <c r="Q355" s="6"/>
      <c r="R355" s="6"/>
      <c r="S355" s="6"/>
      <c r="T355" s="6"/>
    </row>
    <row r="356" spans="1:20" x14ac:dyDescent="0.25">
      <c r="A356">
        <v>1999</v>
      </c>
      <c r="B356" s="6" t="s">
        <v>63</v>
      </c>
      <c r="C356" s="6">
        <v>7</v>
      </c>
      <c r="D356" s="6" t="s">
        <v>61</v>
      </c>
      <c r="E356" s="6"/>
      <c r="F356" s="6"/>
      <c r="G356" s="6"/>
      <c r="H356" s="6"/>
      <c r="I356" s="6" t="s">
        <v>24</v>
      </c>
      <c r="J356" s="6" t="s">
        <v>26</v>
      </c>
      <c r="K356" s="6">
        <v>50</v>
      </c>
      <c r="L356" s="6"/>
      <c r="M356" s="6">
        <v>25</v>
      </c>
      <c r="N356" s="6">
        <v>70</v>
      </c>
      <c r="O356" s="6">
        <v>0</v>
      </c>
      <c r="P356" s="6"/>
      <c r="Q356" s="6"/>
      <c r="R356" s="6"/>
      <c r="S356" s="6"/>
      <c r="T356" s="6"/>
    </row>
    <row r="357" spans="1:20" x14ac:dyDescent="0.25">
      <c r="A357">
        <v>1999</v>
      </c>
      <c r="B357" s="6" t="s">
        <v>63</v>
      </c>
      <c r="C357" s="6">
        <v>8</v>
      </c>
      <c r="D357" s="6" t="s">
        <v>61</v>
      </c>
      <c r="E357" s="6"/>
      <c r="F357" s="6"/>
      <c r="G357" s="6"/>
      <c r="H357" s="6"/>
      <c r="I357" s="6" t="s">
        <v>24</v>
      </c>
      <c r="J357" s="6" t="s">
        <v>36</v>
      </c>
      <c r="K357" s="6">
        <v>30</v>
      </c>
      <c r="L357" s="6"/>
      <c r="M357" s="6">
        <v>17</v>
      </c>
      <c r="N357" s="6">
        <v>35</v>
      </c>
      <c r="O357" s="6">
        <v>0</v>
      </c>
      <c r="P357" s="6"/>
      <c r="Q357" s="6"/>
      <c r="R357" s="6"/>
      <c r="S357" s="6"/>
      <c r="T357" s="6"/>
    </row>
    <row r="358" spans="1:20" x14ac:dyDescent="0.25">
      <c r="A358">
        <v>1999</v>
      </c>
      <c r="B358" s="6" t="s">
        <v>63</v>
      </c>
      <c r="C358" s="6">
        <v>9</v>
      </c>
      <c r="D358" s="6" t="s">
        <v>61</v>
      </c>
      <c r="E358" s="6"/>
      <c r="F358" s="6"/>
      <c r="G358" s="6"/>
      <c r="H358" s="6"/>
      <c r="I358" s="6" t="s">
        <v>24</v>
      </c>
      <c r="J358" s="6" t="s">
        <v>22</v>
      </c>
      <c r="K358" s="6">
        <v>62</v>
      </c>
      <c r="L358" s="6"/>
      <c r="M358" s="6">
        <v>44</v>
      </c>
      <c r="N358" s="6">
        <v>50</v>
      </c>
      <c r="O358" s="6">
        <v>0</v>
      </c>
      <c r="P358" s="6"/>
      <c r="Q358" s="6"/>
      <c r="R358" s="6"/>
      <c r="S358" s="6"/>
      <c r="T358" s="6"/>
    </row>
    <row r="359" spans="1:20" x14ac:dyDescent="0.25">
      <c r="A359">
        <v>1999</v>
      </c>
      <c r="B359" s="6" t="s">
        <v>63</v>
      </c>
      <c r="C359" s="6">
        <v>10</v>
      </c>
      <c r="D359" s="6" t="s">
        <v>61</v>
      </c>
      <c r="E359" s="6"/>
      <c r="F359" s="6"/>
      <c r="G359" s="6"/>
      <c r="H359" s="6"/>
      <c r="I359" s="6" t="s">
        <v>24</v>
      </c>
      <c r="J359" s="6" t="s">
        <v>26</v>
      </c>
      <c r="K359" s="6">
        <v>62</v>
      </c>
      <c r="L359" s="6"/>
      <c r="M359" s="6">
        <v>52</v>
      </c>
      <c r="N359" s="6">
        <v>50</v>
      </c>
      <c r="O359" s="6">
        <v>0</v>
      </c>
      <c r="P359" s="6"/>
      <c r="Q359" s="6"/>
      <c r="R359" s="6"/>
      <c r="S359" s="6"/>
      <c r="T359" s="6"/>
    </row>
    <row r="360" spans="1:20" x14ac:dyDescent="0.25">
      <c r="A360">
        <v>1999</v>
      </c>
      <c r="B360" s="6" t="s">
        <v>63</v>
      </c>
      <c r="C360" s="6">
        <v>11</v>
      </c>
      <c r="D360" s="6" t="s">
        <v>61</v>
      </c>
      <c r="E360" s="6"/>
      <c r="F360" s="6"/>
      <c r="G360" s="6"/>
      <c r="H360" s="6"/>
      <c r="I360" s="6" t="s">
        <v>24</v>
      </c>
      <c r="J360" s="6" t="s">
        <v>26</v>
      </c>
      <c r="K360" s="6">
        <v>31</v>
      </c>
      <c r="L360" s="6"/>
      <c r="M360" s="6">
        <v>22</v>
      </c>
      <c r="N360" s="6">
        <v>10</v>
      </c>
      <c r="O360" s="6">
        <v>0</v>
      </c>
      <c r="P360" s="6"/>
      <c r="Q360" s="6"/>
      <c r="R360" s="6"/>
      <c r="S360" s="6"/>
      <c r="T360" s="6"/>
    </row>
    <row r="361" spans="1:20" x14ac:dyDescent="0.25">
      <c r="A361">
        <v>1999</v>
      </c>
      <c r="B361" s="6" t="s">
        <v>63</v>
      </c>
      <c r="C361" s="6">
        <v>12</v>
      </c>
      <c r="D361" s="6" t="s">
        <v>61</v>
      </c>
      <c r="E361" s="6"/>
      <c r="F361" s="6"/>
      <c r="G361" s="6"/>
      <c r="H361" s="6"/>
      <c r="I361" s="6" t="s">
        <v>24</v>
      </c>
      <c r="J361" s="6" t="s">
        <v>22</v>
      </c>
      <c r="K361" s="6">
        <v>13</v>
      </c>
      <c r="L361" s="6"/>
      <c r="M361" s="6">
        <v>13</v>
      </c>
      <c r="N361" s="6">
        <v>15</v>
      </c>
      <c r="O361" s="6">
        <v>0</v>
      </c>
      <c r="P361" s="6"/>
      <c r="Q361" s="6"/>
      <c r="R361" s="6"/>
      <c r="S361" s="6"/>
      <c r="T361" s="6"/>
    </row>
    <row r="362" spans="1:20" x14ac:dyDescent="0.25">
      <c r="A362">
        <v>1999</v>
      </c>
      <c r="B362" s="6" t="s">
        <v>63</v>
      </c>
      <c r="C362" s="6">
        <v>13</v>
      </c>
      <c r="D362" s="6" t="s">
        <v>61</v>
      </c>
      <c r="E362" s="6">
        <v>2</v>
      </c>
      <c r="F362" s="6">
        <v>13</v>
      </c>
      <c r="G362" s="6">
        <v>145</v>
      </c>
      <c r="H362" s="6">
        <v>0</v>
      </c>
      <c r="I362" s="6">
        <v>145</v>
      </c>
      <c r="J362" s="6" t="s">
        <v>40</v>
      </c>
      <c r="K362" s="6">
        <v>32</v>
      </c>
      <c r="L362" s="6"/>
      <c r="M362" s="6">
        <v>30</v>
      </c>
      <c r="N362" s="6">
        <v>20</v>
      </c>
      <c r="O362" s="6">
        <v>0</v>
      </c>
      <c r="P362" s="6"/>
      <c r="Q362" s="6"/>
      <c r="R362" s="6"/>
      <c r="S362" s="6"/>
      <c r="T362" s="6"/>
    </row>
    <row r="363" spans="1:20" x14ac:dyDescent="0.25">
      <c r="A363">
        <v>1999</v>
      </c>
      <c r="B363" s="6" t="s">
        <v>63</v>
      </c>
      <c r="C363" s="6">
        <v>14</v>
      </c>
      <c r="D363" s="6" t="s">
        <v>61</v>
      </c>
      <c r="E363" s="6"/>
      <c r="F363" s="6"/>
      <c r="G363" s="6"/>
      <c r="H363" s="6"/>
      <c r="I363" s="6"/>
      <c r="J363" s="6" t="s">
        <v>22</v>
      </c>
      <c r="K363" s="6">
        <v>21</v>
      </c>
      <c r="L363" s="6"/>
      <c r="M363" s="6">
        <v>17</v>
      </c>
      <c r="N363" s="6">
        <v>40</v>
      </c>
      <c r="O363" s="6">
        <v>0</v>
      </c>
      <c r="P363" s="6"/>
      <c r="Q363" s="6"/>
      <c r="R363" s="6"/>
      <c r="S363" s="6"/>
      <c r="T363" s="6"/>
    </row>
    <row r="364" spans="1:20" x14ac:dyDescent="0.25">
      <c r="A364">
        <v>1999</v>
      </c>
      <c r="B364" s="6" t="s">
        <v>63</v>
      </c>
      <c r="C364" s="6">
        <v>15</v>
      </c>
      <c r="D364" s="6" t="s">
        <v>61</v>
      </c>
      <c r="E364" s="6"/>
      <c r="F364" s="6"/>
      <c r="G364" s="6"/>
      <c r="H364" s="6"/>
      <c r="I364" s="6" t="s">
        <v>24</v>
      </c>
      <c r="J364" s="6" t="s">
        <v>22</v>
      </c>
      <c r="K364" s="6">
        <v>39</v>
      </c>
      <c r="L364" s="6"/>
      <c r="M364" s="6">
        <v>42</v>
      </c>
      <c r="N364" s="6">
        <v>20</v>
      </c>
      <c r="O364" s="6">
        <v>0</v>
      </c>
      <c r="P364" s="6"/>
      <c r="Q364" s="6"/>
      <c r="R364" s="6"/>
      <c r="S364" s="6"/>
      <c r="T364" s="6"/>
    </row>
    <row r="365" spans="1:20" x14ac:dyDescent="0.25">
      <c r="A365">
        <v>1999</v>
      </c>
      <c r="B365" s="6" t="s">
        <v>63</v>
      </c>
      <c r="C365" s="6">
        <v>16</v>
      </c>
      <c r="D365" s="6" t="s">
        <v>61</v>
      </c>
      <c r="E365" s="6"/>
      <c r="F365" s="6"/>
      <c r="G365" s="6"/>
      <c r="H365" s="6"/>
      <c r="I365" s="6" t="s">
        <v>24</v>
      </c>
      <c r="J365" s="6" t="s">
        <v>22</v>
      </c>
      <c r="K365" s="6">
        <v>37</v>
      </c>
      <c r="L365" s="6"/>
      <c r="M365" s="6">
        <v>43</v>
      </c>
      <c r="N365" s="6">
        <v>30</v>
      </c>
      <c r="O365" s="6">
        <v>0</v>
      </c>
      <c r="P365" s="6"/>
      <c r="Q365" s="6"/>
      <c r="R365" s="6"/>
      <c r="S365" s="6"/>
      <c r="T365" s="6"/>
    </row>
    <row r="366" spans="1:20" x14ac:dyDescent="0.25">
      <c r="A366">
        <v>1999</v>
      </c>
      <c r="B366" s="6" t="s">
        <v>63</v>
      </c>
      <c r="C366" s="6">
        <v>17</v>
      </c>
      <c r="D366" s="6" t="s">
        <v>61</v>
      </c>
      <c r="E366" s="6"/>
      <c r="F366" s="6"/>
      <c r="G366" s="6"/>
      <c r="H366" s="6"/>
      <c r="I366" s="6" t="s">
        <v>24</v>
      </c>
      <c r="J366" s="6" t="s">
        <v>26</v>
      </c>
      <c r="K366" s="6">
        <v>100</v>
      </c>
      <c r="L366" s="6"/>
      <c r="M366" s="6">
        <v>150</v>
      </c>
      <c r="N366" s="6">
        <v>50</v>
      </c>
      <c r="O366" s="6">
        <v>0</v>
      </c>
      <c r="P366" s="6"/>
      <c r="Q366" s="6"/>
      <c r="R366" s="6"/>
      <c r="S366" s="6"/>
      <c r="T366" s="6"/>
    </row>
    <row r="367" spans="1:20" x14ac:dyDescent="0.25">
      <c r="A367">
        <v>1999</v>
      </c>
      <c r="B367" s="6" t="s">
        <v>63</v>
      </c>
      <c r="C367" s="6">
        <v>18</v>
      </c>
      <c r="D367" s="6" t="s">
        <v>61</v>
      </c>
      <c r="E367" s="6"/>
      <c r="F367" s="6"/>
      <c r="G367" s="6"/>
      <c r="H367" s="6"/>
      <c r="I367" s="6" t="s">
        <v>24</v>
      </c>
      <c r="J367" s="6" t="s">
        <v>44</v>
      </c>
      <c r="K367" s="6">
        <v>50</v>
      </c>
      <c r="L367" s="6"/>
      <c r="M367" s="6">
        <v>35</v>
      </c>
      <c r="N367" s="6">
        <v>50</v>
      </c>
      <c r="O367" s="6">
        <v>0</v>
      </c>
      <c r="P367" s="6"/>
      <c r="Q367" s="6"/>
      <c r="R367" s="6"/>
      <c r="S367" s="6"/>
      <c r="T367" s="6"/>
    </row>
    <row r="368" spans="1:20" x14ac:dyDescent="0.25">
      <c r="A368">
        <v>1999</v>
      </c>
      <c r="B368" s="6" t="s">
        <v>63</v>
      </c>
      <c r="C368" s="6">
        <v>19</v>
      </c>
      <c r="D368" s="6" t="s">
        <v>61</v>
      </c>
      <c r="E368" s="6"/>
      <c r="F368" s="6"/>
      <c r="G368" s="6"/>
      <c r="H368" s="6"/>
      <c r="I368" s="6" t="s">
        <v>24</v>
      </c>
      <c r="J368" s="6" t="s">
        <v>22</v>
      </c>
      <c r="K368" s="6">
        <v>18</v>
      </c>
      <c r="L368" s="6"/>
      <c r="M368" s="6">
        <v>18</v>
      </c>
      <c r="N368" s="6">
        <v>10</v>
      </c>
      <c r="O368" s="6">
        <v>0</v>
      </c>
      <c r="P368" s="6"/>
      <c r="Q368" s="6"/>
      <c r="R368" s="6"/>
      <c r="S368" s="6"/>
      <c r="T368" s="6"/>
    </row>
    <row r="369" spans="1:20" x14ac:dyDescent="0.25">
      <c r="A369">
        <v>1999</v>
      </c>
      <c r="B369" s="6" t="s">
        <v>63</v>
      </c>
      <c r="C369" s="6">
        <v>20</v>
      </c>
      <c r="D369" s="6" t="s">
        <v>61</v>
      </c>
      <c r="E369" s="6"/>
      <c r="F369" s="6"/>
      <c r="G369" s="6"/>
      <c r="H369" s="6"/>
      <c r="I369" s="6" t="s">
        <v>24</v>
      </c>
      <c r="J369" s="6" t="s">
        <v>22</v>
      </c>
      <c r="K369" s="6">
        <v>19</v>
      </c>
      <c r="L369" s="6"/>
      <c r="M369" s="6">
        <v>9</v>
      </c>
      <c r="N369" s="6">
        <v>10</v>
      </c>
      <c r="O369" s="6">
        <v>0</v>
      </c>
      <c r="P369" s="6"/>
      <c r="Q369" s="6"/>
      <c r="R369" s="6"/>
      <c r="S369" s="6"/>
      <c r="T369" s="6"/>
    </row>
    <row r="370" spans="1:20" x14ac:dyDescent="0.25">
      <c r="A370">
        <v>1999</v>
      </c>
      <c r="B370" s="6" t="s">
        <v>63</v>
      </c>
      <c r="C370" s="6">
        <v>21</v>
      </c>
      <c r="D370" s="6" t="s">
        <v>61</v>
      </c>
      <c r="E370" s="6"/>
      <c r="F370" s="6"/>
      <c r="G370" s="6"/>
      <c r="H370" s="6"/>
      <c r="I370" s="6" t="s">
        <v>24</v>
      </c>
      <c r="J370" s="6" t="s">
        <v>26</v>
      </c>
      <c r="K370" s="6">
        <v>88</v>
      </c>
      <c r="L370" s="6"/>
      <c r="M370" s="6">
        <v>52</v>
      </c>
      <c r="N370" s="6">
        <v>50</v>
      </c>
      <c r="O370" s="6">
        <v>0</v>
      </c>
      <c r="P370" s="6"/>
      <c r="Q370" s="6"/>
      <c r="R370" s="6"/>
      <c r="S370" s="6"/>
      <c r="T370" s="6"/>
    </row>
    <row r="371" spans="1:20" x14ac:dyDescent="0.25">
      <c r="A371">
        <v>1999</v>
      </c>
      <c r="B371" s="6" t="s">
        <v>63</v>
      </c>
      <c r="C371" s="6">
        <v>22</v>
      </c>
      <c r="D371" s="6" t="s">
        <v>61</v>
      </c>
      <c r="E371" s="6"/>
      <c r="F371" s="6"/>
      <c r="G371" s="6"/>
      <c r="H371" s="6"/>
      <c r="I371" s="6" t="s">
        <v>24</v>
      </c>
      <c r="J371" s="6" t="s">
        <v>22</v>
      </c>
      <c r="K371" s="6">
        <v>28</v>
      </c>
      <c r="L371" s="6"/>
      <c r="M371" s="6">
        <v>12</v>
      </c>
      <c r="N371" s="6">
        <v>50</v>
      </c>
      <c r="O371" s="6">
        <v>0</v>
      </c>
      <c r="P371" s="6"/>
      <c r="Q371" s="6"/>
      <c r="R371" s="6"/>
      <c r="S371" s="6"/>
      <c r="T371" s="6"/>
    </row>
    <row r="372" spans="1:20" x14ac:dyDescent="0.25">
      <c r="A372">
        <v>1999</v>
      </c>
      <c r="B372" s="6" t="s">
        <v>63</v>
      </c>
      <c r="C372" s="6">
        <v>23</v>
      </c>
      <c r="D372" s="6" t="s">
        <v>61</v>
      </c>
      <c r="E372" s="6"/>
      <c r="F372" s="6">
        <v>13</v>
      </c>
      <c r="G372" s="6"/>
      <c r="H372" s="6"/>
      <c r="I372" s="6" t="s">
        <v>24</v>
      </c>
      <c r="J372" s="6" t="s">
        <v>28</v>
      </c>
      <c r="K372" s="6">
        <v>23</v>
      </c>
      <c r="L372" s="6"/>
      <c r="M372" s="6">
        <v>30</v>
      </c>
      <c r="N372" s="6">
        <v>40</v>
      </c>
      <c r="O372" s="6">
        <v>0</v>
      </c>
      <c r="P372" s="6"/>
      <c r="Q372" s="6"/>
      <c r="R372" s="6"/>
      <c r="S372" s="6"/>
      <c r="T372" s="6"/>
    </row>
    <row r="373" spans="1:20" x14ac:dyDescent="0.25">
      <c r="A373">
        <v>1999</v>
      </c>
      <c r="B373" s="6" t="s">
        <v>63</v>
      </c>
      <c r="C373" s="6">
        <v>24</v>
      </c>
      <c r="D373" s="6" t="s">
        <v>21</v>
      </c>
      <c r="E373" s="6">
        <v>3</v>
      </c>
      <c r="F373" s="6">
        <v>12</v>
      </c>
      <c r="G373" s="6">
        <v>320</v>
      </c>
      <c r="H373" s="6">
        <v>0</v>
      </c>
      <c r="I373" s="6">
        <v>320</v>
      </c>
      <c r="J373" s="6" t="s">
        <v>27</v>
      </c>
      <c r="K373" s="6">
        <v>45</v>
      </c>
      <c r="L373" s="6"/>
      <c r="M373" s="6">
        <v>40</v>
      </c>
      <c r="N373" s="6">
        <v>20</v>
      </c>
      <c r="O373" s="6">
        <v>0</v>
      </c>
      <c r="P373" s="6"/>
      <c r="Q373" s="6"/>
      <c r="R373" s="6"/>
      <c r="S373" s="6"/>
      <c r="T373" s="6"/>
    </row>
    <row r="374" spans="1:20" x14ac:dyDescent="0.25">
      <c r="A374">
        <v>1999</v>
      </c>
      <c r="B374" s="6" t="s">
        <v>63</v>
      </c>
      <c r="C374" s="6">
        <v>25</v>
      </c>
      <c r="D374" s="6" t="s">
        <v>21</v>
      </c>
      <c r="E374" s="6"/>
      <c r="F374" s="6"/>
      <c r="G374" s="6"/>
      <c r="H374" s="6"/>
      <c r="I374" s="6" t="s">
        <v>24</v>
      </c>
      <c r="J374" s="6" t="s">
        <v>29</v>
      </c>
      <c r="K374" s="6">
        <v>50</v>
      </c>
      <c r="L374" s="6"/>
      <c r="M374" s="6">
        <v>55</v>
      </c>
      <c r="N374" s="6">
        <v>0</v>
      </c>
      <c r="O374" s="6">
        <v>0</v>
      </c>
      <c r="P374" s="6"/>
      <c r="Q374" s="6"/>
      <c r="R374" s="6"/>
      <c r="S374" s="6"/>
      <c r="T374" s="6"/>
    </row>
    <row r="375" spans="1:20" x14ac:dyDescent="0.25">
      <c r="A375">
        <v>1999</v>
      </c>
      <c r="B375" s="6" t="s">
        <v>63</v>
      </c>
      <c r="C375" s="6">
        <v>26</v>
      </c>
      <c r="D375" s="6" t="s">
        <v>21</v>
      </c>
      <c r="E375" s="6"/>
      <c r="F375" s="6"/>
      <c r="G375" s="6"/>
      <c r="H375" s="6"/>
      <c r="I375" s="6" t="s">
        <v>24</v>
      </c>
      <c r="J375" s="6" t="s">
        <v>26</v>
      </c>
      <c r="K375" s="6">
        <v>40</v>
      </c>
      <c r="L375" s="6"/>
      <c r="M375" s="6">
        <v>40</v>
      </c>
      <c r="N375" s="6">
        <v>0</v>
      </c>
      <c r="O375" s="6">
        <v>0</v>
      </c>
      <c r="P375" s="6"/>
      <c r="Q375" s="6"/>
      <c r="R375" s="6"/>
      <c r="S375" s="6"/>
      <c r="T375" s="6"/>
    </row>
    <row r="376" spans="1:20" x14ac:dyDescent="0.25">
      <c r="A376">
        <v>1999</v>
      </c>
      <c r="B376" s="6" t="s">
        <v>63</v>
      </c>
      <c r="C376" s="6">
        <v>27</v>
      </c>
      <c r="D376" s="6" t="s">
        <v>21</v>
      </c>
      <c r="E376" s="6"/>
      <c r="F376" s="6"/>
      <c r="G376" s="6"/>
      <c r="H376" s="6"/>
      <c r="I376" s="6" t="s">
        <v>24</v>
      </c>
      <c r="J376" s="6" t="s">
        <v>25</v>
      </c>
      <c r="K376" s="6">
        <v>45</v>
      </c>
      <c r="L376" s="6"/>
      <c r="M376" s="6">
        <v>10</v>
      </c>
      <c r="N376" s="6">
        <v>20</v>
      </c>
      <c r="O376" s="6">
        <v>0</v>
      </c>
      <c r="P376" s="6"/>
      <c r="Q376" s="6"/>
      <c r="R376" s="6"/>
      <c r="S376" s="6"/>
      <c r="T376" s="6"/>
    </row>
    <row r="377" spans="1:20" x14ac:dyDescent="0.25">
      <c r="A377">
        <v>1999</v>
      </c>
      <c r="B377" s="6" t="s">
        <v>63</v>
      </c>
      <c r="C377" s="6">
        <v>28</v>
      </c>
      <c r="D377" s="6" t="s">
        <v>21</v>
      </c>
      <c r="E377" s="6"/>
      <c r="F377" s="6"/>
      <c r="G377" s="6"/>
      <c r="H377" s="6"/>
      <c r="I377" s="6" t="s">
        <v>24</v>
      </c>
      <c r="J377" s="6" t="s">
        <v>27</v>
      </c>
      <c r="K377" s="6">
        <v>45</v>
      </c>
      <c r="L377" s="6"/>
      <c r="M377" s="6">
        <v>40</v>
      </c>
      <c r="N377" s="6">
        <v>10</v>
      </c>
      <c r="O377" s="6">
        <v>0</v>
      </c>
      <c r="P377" s="6"/>
      <c r="Q377" s="6"/>
      <c r="R377" s="6"/>
      <c r="S377" s="6"/>
      <c r="T377" s="6"/>
    </row>
    <row r="378" spans="1:20" x14ac:dyDescent="0.25">
      <c r="A378">
        <v>1999</v>
      </c>
      <c r="B378" s="6" t="s">
        <v>63</v>
      </c>
      <c r="C378" s="6">
        <v>29</v>
      </c>
      <c r="D378" s="6" t="s">
        <v>21</v>
      </c>
      <c r="E378" s="6"/>
      <c r="F378" s="6"/>
      <c r="G378" s="6"/>
      <c r="H378" s="6"/>
      <c r="I378" s="6" t="s">
        <v>24</v>
      </c>
      <c r="J378" s="6" t="s">
        <v>22</v>
      </c>
      <c r="K378" s="6">
        <v>20</v>
      </c>
      <c r="L378" s="6"/>
      <c r="M378" s="6">
        <v>15</v>
      </c>
      <c r="N378" s="6">
        <v>0</v>
      </c>
      <c r="O378" s="6">
        <v>0</v>
      </c>
      <c r="P378" s="6"/>
      <c r="Q378" s="6"/>
      <c r="R378" s="6"/>
      <c r="S378" s="6"/>
      <c r="T378" s="6"/>
    </row>
    <row r="379" spans="1:20" x14ac:dyDescent="0.25">
      <c r="A379">
        <v>1999</v>
      </c>
      <c r="B379" s="6" t="s">
        <v>63</v>
      </c>
      <c r="C379" s="6">
        <v>30</v>
      </c>
      <c r="D379" s="6" t="s">
        <v>21</v>
      </c>
      <c r="E379" s="6"/>
      <c r="F379" s="6"/>
      <c r="G379" s="6"/>
      <c r="H379" s="6"/>
      <c r="I379" s="6" t="s">
        <v>24</v>
      </c>
      <c r="J379" s="6" t="s">
        <v>35</v>
      </c>
      <c r="K379" s="6">
        <v>30</v>
      </c>
      <c r="L379" s="6"/>
      <c r="M379" s="6">
        <v>20</v>
      </c>
      <c r="N379" s="6">
        <v>0</v>
      </c>
      <c r="O379" s="6">
        <v>0</v>
      </c>
      <c r="P379" s="6"/>
      <c r="Q379" s="6"/>
      <c r="R379" s="6"/>
      <c r="S379" s="6"/>
      <c r="T379" s="6"/>
    </row>
    <row r="380" spans="1:20" x14ac:dyDescent="0.25">
      <c r="A380">
        <v>1999</v>
      </c>
      <c r="B380" s="6" t="s">
        <v>63</v>
      </c>
      <c r="C380" s="6">
        <v>31</v>
      </c>
      <c r="D380" s="6" t="s">
        <v>21</v>
      </c>
      <c r="E380" s="6"/>
      <c r="F380" s="6"/>
      <c r="G380" s="6"/>
      <c r="H380" s="6"/>
      <c r="I380" s="6" t="s">
        <v>24</v>
      </c>
      <c r="J380" s="6" t="s">
        <v>22</v>
      </c>
      <c r="K380" s="6">
        <v>40</v>
      </c>
      <c r="L380" s="6"/>
      <c r="M380" s="6">
        <v>20</v>
      </c>
      <c r="N380" s="6">
        <v>40</v>
      </c>
      <c r="O380" s="6">
        <v>0</v>
      </c>
      <c r="P380" s="6"/>
      <c r="Q380" s="6"/>
      <c r="R380" s="6"/>
      <c r="S380" s="6"/>
      <c r="T380" s="6"/>
    </row>
    <row r="381" spans="1:20" x14ac:dyDescent="0.25">
      <c r="A381">
        <v>1999</v>
      </c>
      <c r="B381" s="6" t="s">
        <v>63</v>
      </c>
      <c r="C381" s="6">
        <v>32</v>
      </c>
      <c r="D381" s="6" t="s">
        <v>21</v>
      </c>
      <c r="E381" s="6"/>
      <c r="F381" s="6"/>
      <c r="G381" s="6"/>
      <c r="H381" s="6"/>
      <c r="I381" s="6" t="s">
        <v>24</v>
      </c>
      <c r="J381" s="6" t="s">
        <v>35</v>
      </c>
      <c r="K381" s="6">
        <v>25</v>
      </c>
      <c r="L381" s="6"/>
      <c r="M381" s="6">
        <v>10</v>
      </c>
      <c r="N381" s="6">
        <v>5</v>
      </c>
      <c r="O381" s="6">
        <v>0</v>
      </c>
      <c r="P381" s="6"/>
      <c r="Q381" s="6"/>
      <c r="R381" s="6"/>
      <c r="S381" s="6"/>
      <c r="T381" s="6"/>
    </row>
    <row r="382" spans="1:20" x14ac:dyDescent="0.25">
      <c r="A382">
        <v>1999</v>
      </c>
      <c r="B382" s="6" t="s">
        <v>63</v>
      </c>
      <c r="C382" s="6">
        <v>33</v>
      </c>
      <c r="D382" s="6" t="s">
        <v>21</v>
      </c>
      <c r="E382" s="6"/>
      <c r="F382" s="6"/>
      <c r="G382" s="6"/>
      <c r="H382" s="6"/>
      <c r="I382" s="6" t="s">
        <v>24</v>
      </c>
      <c r="J382" s="6" t="s">
        <v>26</v>
      </c>
      <c r="K382" s="6">
        <v>30</v>
      </c>
      <c r="L382" s="6"/>
      <c r="M382" s="6">
        <v>35</v>
      </c>
      <c r="N382" s="6">
        <v>20</v>
      </c>
      <c r="O382" s="6">
        <v>0</v>
      </c>
      <c r="P382" s="6"/>
      <c r="Q382" s="6"/>
      <c r="R382" s="6"/>
      <c r="S382" s="6"/>
      <c r="T382" s="6"/>
    </row>
    <row r="383" spans="1:20" x14ac:dyDescent="0.25">
      <c r="A383">
        <v>1999</v>
      </c>
      <c r="B383" s="6" t="s">
        <v>63</v>
      </c>
      <c r="C383" s="6">
        <v>34</v>
      </c>
      <c r="D383" s="6" t="s">
        <v>21</v>
      </c>
      <c r="E383" s="6"/>
      <c r="F383" s="6"/>
      <c r="G383" s="6"/>
      <c r="H383" s="6"/>
      <c r="I383" s="6" t="s">
        <v>24</v>
      </c>
      <c r="J383" s="6" t="s">
        <v>22</v>
      </c>
      <c r="K383" s="6">
        <v>40</v>
      </c>
      <c r="L383" s="6"/>
      <c r="M383" s="6">
        <v>30</v>
      </c>
      <c r="N383" s="6">
        <v>0</v>
      </c>
      <c r="O383" s="6">
        <v>0</v>
      </c>
      <c r="P383" s="6"/>
      <c r="Q383" s="6"/>
      <c r="R383" s="6"/>
      <c r="S383" s="6"/>
      <c r="T383" s="6"/>
    </row>
    <row r="384" spans="1:20" x14ac:dyDescent="0.25">
      <c r="A384">
        <v>1999</v>
      </c>
      <c r="B384" s="6" t="s">
        <v>63</v>
      </c>
      <c r="C384" s="6">
        <v>35</v>
      </c>
      <c r="D384" s="6" t="s">
        <v>21</v>
      </c>
      <c r="E384" s="6"/>
      <c r="F384" s="6">
        <v>12.5</v>
      </c>
      <c r="G384" s="6"/>
      <c r="H384" s="6"/>
      <c r="I384" s="6" t="s">
        <v>24</v>
      </c>
      <c r="J384" s="6" t="s">
        <v>22</v>
      </c>
      <c r="K384" s="6">
        <v>25</v>
      </c>
      <c r="L384" s="6"/>
      <c r="M384" s="6">
        <v>20</v>
      </c>
      <c r="N384" s="6">
        <v>10</v>
      </c>
      <c r="O384" s="6">
        <v>0</v>
      </c>
      <c r="P384" s="6"/>
      <c r="Q384" s="6"/>
      <c r="R384" s="6"/>
      <c r="S384" s="6"/>
      <c r="T384" s="6"/>
    </row>
    <row r="385" spans="1:20" x14ac:dyDescent="0.25">
      <c r="A385">
        <v>1999</v>
      </c>
      <c r="B385" s="6" t="s">
        <v>63</v>
      </c>
      <c r="C385" s="6">
        <v>36</v>
      </c>
      <c r="D385" s="6" t="s">
        <v>21</v>
      </c>
      <c r="E385" s="6">
        <v>4</v>
      </c>
      <c r="F385" s="6">
        <v>11.6</v>
      </c>
      <c r="G385" s="6">
        <v>380</v>
      </c>
      <c r="H385" s="6">
        <v>0</v>
      </c>
      <c r="I385" s="6">
        <v>380</v>
      </c>
      <c r="J385" s="6" t="s">
        <v>27</v>
      </c>
      <c r="K385" s="6">
        <v>80</v>
      </c>
      <c r="L385" s="6"/>
      <c r="M385" s="6">
        <v>100</v>
      </c>
      <c r="N385" s="6">
        <v>40</v>
      </c>
      <c r="O385" s="6">
        <v>0</v>
      </c>
      <c r="P385" s="6"/>
      <c r="Q385" s="6"/>
      <c r="R385" s="6"/>
      <c r="S385" s="6"/>
      <c r="T385" s="6"/>
    </row>
    <row r="386" spans="1:20" x14ac:dyDescent="0.25">
      <c r="A386">
        <v>1999</v>
      </c>
      <c r="B386" s="6" t="s">
        <v>63</v>
      </c>
      <c r="C386" s="6">
        <v>37</v>
      </c>
      <c r="D386" s="6" t="s">
        <v>21</v>
      </c>
      <c r="E386" s="6"/>
      <c r="F386" s="6"/>
      <c r="G386" s="6"/>
      <c r="H386" s="6"/>
      <c r="I386" s="6" t="s">
        <v>24</v>
      </c>
      <c r="J386" s="6" t="s">
        <v>25</v>
      </c>
      <c r="K386" s="6">
        <v>30</v>
      </c>
      <c r="L386" s="6"/>
      <c r="M386" s="6">
        <v>15</v>
      </c>
      <c r="N386" s="6">
        <v>0</v>
      </c>
      <c r="O386" s="6">
        <v>0</v>
      </c>
      <c r="P386" s="6"/>
      <c r="Q386" s="6"/>
      <c r="R386" s="6"/>
      <c r="S386" s="6"/>
      <c r="T386" s="6"/>
    </row>
    <row r="387" spans="1:20" x14ac:dyDescent="0.25">
      <c r="A387">
        <v>1999</v>
      </c>
      <c r="B387" s="6" t="s">
        <v>63</v>
      </c>
      <c r="C387" s="6">
        <v>38</v>
      </c>
      <c r="D387" s="6" t="s">
        <v>21</v>
      </c>
      <c r="E387" s="6"/>
      <c r="F387" s="6"/>
      <c r="G387" s="6"/>
      <c r="H387" s="6"/>
      <c r="I387" s="6" t="s">
        <v>24</v>
      </c>
      <c r="J387" s="6" t="s">
        <v>28</v>
      </c>
      <c r="K387" s="6">
        <v>35</v>
      </c>
      <c r="L387" s="6"/>
      <c r="M387" s="6">
        <v>25</v>
      </c>
      <c r="N387" s="6">
        <v>0</v>
      </c>
      <c r="O387" s="6">
        <v>0</v>
      </c>
      <c r="P387" s="6"/>
      <c r="Q387" s="6"/>
      <c r="R387" s="6"/>
      <c r="S387" s="6"/>
      <c r="T387" s="6"/>
    </row>
    <row r="388" spans="1:20" x14ac:dyDescent="0.25">
      <c r="A388">
        <v>1999</v>
      </c>
      <c r="B388" s="6" t="s">
        <v>63</v>
      </c>
      <c r="C388" s="6">
        <v>39</v>
      </c>
      <c r="D388" s="6" t="s">
        <v>21</v>
      </c>
      <c r="E388" s="6"/>
      <c r="F388" s="6"/>
      <c r="G388" s="6"/>
      <c r="H388" s="6"/>
      <c r="I388" s="6" t="s">
        <v>24</v>
      </c>
      <c r="J388" s="6" t="s">
        <v>25</v>
      </c>
      <c r="K388" s="6">
        <v>30</v>
      </c>
      <c r="L388" s="6"/>
      <c r="M388" s="6">
        <v>0.2</v>
      </c>
      <c r="N388" s="6">
        <v>0</v>
      </c>
      <c r="O388" s="6">
        <v>0</v>
      </c>
      <c r="P388" s="6"/>
      <c r="Q388" s="6"/>
      <c r="R388" s="6"/>
      <c r="S388" s="6"/>
      <c r="T388" s="6"/>
    </row>
    <row r="389" spans="1:20" x14ac:dyDescent="0.25">
      <c r="A389">
        <v>1999</v>
      </c>
      <c r="B389" s="6" t="s">
        <v>63</v>
      </c>
      <c r="C389" s="6">
        <v>40</v>
      </c>
      <c r="D389" s="6" t="s">
        <v>21</v>
      </c>
      <c r="E389" s="6"/>
      <c r="F389" s="6"/>
      <c r="G389" s="6"/>
      <c r="H389" s="6"/>
      <c r="I389" s="6" t="s">
        <v>24</v>
      </c>
      <c r="J389" s="6" t="s">
        <v>22</v>
      </c>
      <c r="K389" s="6">
        <v>20</v>
      </c>
      <c r="L389" s="6"/>
      <c r="M389" s="6">
        <v>20</v>
      </c>
      <c r="N389" s="6">
        <v>0</v>
      </c>
      <c r="O389" s="6">
        <v>0</v>
      </c>
      <c r="P389" s="6"/>
      <c r="Q389" s="6"/>
      <c r="R389" s="6"/>
      <c r="S389" s="6"/>
      <c r="T389" s="6"/>
    </row>
    <row r="390" spans="1:20" x14ac:dyDescent="0.25">
      <c r="A390">
        <v>1999</v>
      </c>
      <c r="B390" s="6" t="s">
        <v>63</v>
      </c>
      <c r="C390" s="6">
        <v>41</v>
      </c>
      <c r="D390" s="6" t="s">
        <v>21</v>
      </c>
      <c r="E390" s="6"/>
      <c r="F390" s="6"/>
      <c r="G390" s="6"/>
      <c r="H390" s="6"/>
      <c r="I390" s="6" t="s">
        <v>24</v>
      </c>
      <c r="J390" s="6" t="s">
        <v>26</v>
      </c>
      <c r="K390" s="6">
        <v>40</v>
      </c>
      <c r="L390" s="6"/>
      <c r="M390" s="6">
        <v>70</v>
      </c>
      <c r="N390" s="6">
        <v>30</v>
      </c>
      <c r="O390" s="6">
        <v>0</v>
      </c>
      <c r="P390" s="6"/>
      <c r="Q390" s="6"/>
      <c r="R390" s="6" t="s">
        <v>51</v>
      </c>
      <c r="S390" s="6"/>
      <c r="T390" s="6"/>
    </row>
    <row r="391" spans="1:20" x14ac:dyDescent="0.25">
      <c r="A391">
        <v>1999</v>
      </c>
      <c r="B391" s="6" t="s">
        <v>63</v>
      </c>
      <c r="C391" s="6">
        <v>42</v>
      </c>
      <c r="D391" s="6" t="s">
        <v>21</v>
      </c>
      <c r="E391" s="6"/>
      <c r="F391" s="6"/>
      <c r="G391" s="6"/>
      <c r="H391" s="6"/>
      <c r="I391" s="6" t="s">
        <v>24</v>
      </c>
      <c r="J391" s="6" t="s">
        <v>22</v>
      </c>
      <c r="K391" s="6">
        <v>40</v>
      </c>
      <c r="L391" s="6"/>
      <c r="M391" s="6">
        <v>10</v>
      </c>
      <c r="N391" s="6">
        <v>40</v>
      </c>
      <c r="O391" s="6">
        <v>0</v>
      </c>
      <c r="P391" s="6"/>
      <c r="Q391" s="6"/>
      <c r="R391" s="6"/>
      <c r="S391" s="6"/>
      <c r="T391" s="6"/>
    </row>
    <row r="392" spans="1:20" x14ac:dyDescent="0.25">
      <c r="A392">
        <v>1999</v>
      </c>
      <c r="B392" s="6" t="s">
        <v>63</v>
      </c>
      <c r="C392" s="6">
        <v>43</v>
      </c>
      <c r="D392" s="6" t="s">
        <v>21</v>
      </c>
      <c r="E392" s="6"/>
      <c r="F392" s="6"/>
      <c r="G392" s="6"/>
      <c r="H392" s="6"/>
      <c r="I392" s="6" t="s">
        <v>24</v>
      </c>
      <c r="J392" s="6" t="s">
        <v>22</v>
      </c>
      <c r="K392" s="6">
        <v>40</v>
      </c>
      <c r="L392" s="6"/>
      <c r="M392" s="6">
        <v>20</v>
      </c>
      <c r="N392" s="6">
        <v>10</v>
      </c>
      <c r="O392" s="6">
        <v>0</v>
      </c>
      <c r="P392" s="6"/>
      <c r="Q392" s="6"/>
      <c r="R392" s="6"/>
      <c r="S392" s="6"/>
      <c r="T392" s="6"/>
    </row>
    <row r="393" spans="1:20" x14ac:dyDescent="0.25">
      <c r="A393">
        <v>1999</v>
      </c>
      <c r="B393" s="6" t="s">
        <v>63</v>
      </c>
      <c r="C393" s="6">
        <v>44</v>
      </c>
      <c r="D393" s="6" t="s">
        <v>21</v>
      </c>
      <c r="E393" s="6"/>
      <c r="F393" s="6">
        <v>12</v>
      </c>
      <c r="G393" s="6"/>
      <c r="H393" s="6"/>
      <c r="I393" s="6" t="s">
        <v>24</v>
      </c>
      <c r="J393" s="6" t="s">
        <v>40</v>
      </c>
      <c r="K393" s="6">
        <v>40</v>
      </c>
      <c r="L393" s="6"/>
      <c r="M393" s="6">
        <v>10</v>
      </c>
      <c r="N393" s="6">
        <v>20</v>
      </c>
      <c r="O393" s="6">
        <v>0</v>
      </c>
      <c r="P393" s="6"/>
      <c r="Q393" s="6"/>
      <c r="R393" s="6"/>
      <c r="S393" s="6"/>
      <c r="T393" s="6"/>
    </row>
    <row r="394" spans="1:20" x14ac:dyDescent="0.25">
      <c r="A394">
        <v>1999</v>
      </c>
      <c r="B394" s="6" t="s">
        <v>63</v>
      </c>
      <c r="C394" s="6">
        <v>45</v>
      </c>
      <c r="D394" s="6" t="s">
        <v>21</v>
      </c>
      <c r="E394" s="6">
        <v>5</v>
      </c>
      <c r="F394" s="6">
        <v>11.3</v>
      </c>
      <c r="G394" s="6">
        <v>320</v>
      </c>
      <c r="H394" s="6">
        <v>0</v>
      </c>
      <c r="I394" s="6">
        <v>320</v>
      </c>
      <c r="J394" s="6" t="s">
        <v>26</v>
      </c>
      <c r="K394" s="6">
        <v>20</v>
      </c>
      <c r="L394" s="6"/>
      <c r="M394" s="6">
        <v>20</v>
      </c>
      <c r="N394" s="6">
        <v>0</v>
      </c>
      <c r="O394" s="6">
        <v>0</v>
      </c>
      <c r="P394" s="6"/>
      <c r="Q394" s="6"/>
      <c r="R394" s="6"/>
      <c r="S394" s="6"/>
      <c r="T394" s="6"/>
    </row>
    <row r="395" spans="1:20" x14ac:dyDescent="0.25">
      <c r="A395">
        <v>1999</v>
      </c>
      <c r="B395" s="6" t="s">
        <v>63</v>
      </c>
      <c r="C395" s="6">
        <v>46</v>
      </c>
      <c r="D395" s="6" t="s">
        <v>21</v>
      </c>
      <c r="E395" s="6"/>
      <c r="F395" s="6"/>
      <c r="G395" s="6"/>
      <c r="H395" s="6"/>
      <c r="I395" s="6" t="s">
        <v>24</v>
      </c>
      <c r="J395" s="6" t="s">
        <v>36</v>
      </c>
      <c r="K395" s="6">
        <v>35</v>
      </c>
      <c r="L395" s="6"/>
      <c r="M395" s="6">
        <v>25</v>
      </c>
      <c r="N395" s="6">
        <v>0</v>
      </c>
      <c r="O395" s="6">
        <v>0</v>
      </c>
      <c r="P395" s="6"/>
      <c r="Q395" s="6"/>
      <c r="R395" s="6"/>
      <c r="S395" s="6"/>
      <c r="T395" s="6"/>
    </row>
    <row r="396" spans="1:20" x14ac:dyDescent="0.25">
      <c r="A396">
        <v>1999</v>
      </c>
      <c r="B396" s="6" t="s">
        <v>63</v>
      </c>
      <c r="C396" s="6">
        <v>47</v>
      </c>
      <c r="D396" s="6" t="s">
        <v>21</v>
      </c>
      <c r="E396" s="6"/>
      <c r="F396" s="6"/>
      <c r="G396" s="6"/>
      <c r="H396" s="6"/>
      <c r="I396" s="6" t="s">
        <v>24</v>
      </c>
      <c r="J396" s="6" t="s">
        <v>28</v>
      </c>
      <c r="K396" s="6">
        <v>40</v>
      </c>
      <c r="L396" s="6"/>
      <c r="M396" s="6">
        <v>40</v>
      </c>
      <c r="N396" s="6">
        <v>20</v>
      </c>
      <c r="O396" s="6">
        <v>0</v>
      </c>
      <c r="P396" s="6"/>
      <c r="Q396" s="6"/>
      <c r="R396" s="6"/>
      <c r="S396" s="6"/>
      <c r="T396" s="6"/>
    </row>
    <row r="397" spans="1:20" x14ac:dyDescent="0.25">
      <c r="A397">
        <v>1999</v>
      </c>
      <c r="B397" s="6" t="s">
        <v>63</v>
      </c>
      <c r="C397" s="6">
        <v>48</v>
      </c>
      <c r="D397" s="6" t="s">
        <v>21</v>
      </c>
      <c r="E397" s="6"/>
      <c r="F397" s="6"/>
      <c r="G397" s="6"/>
      <c r="H397" s="6"/>
      <c r="I397" s="6" t="s">
        <v>24</v>
      </c>
      <c r="J397" s="6" t="s">
        <v>26</v>
      </c>
      <c r="K397" s="6">
        <v>50</v>
      </c>
      <c r="L397" s="6"/>
      <c r="M397" s="6">
        <v>70</v>
      </c>
      <c r="N397" s="6">
        <v>70</v>
      </c>
      <c r="O397" s="6">
        <v>0</v>
      </c>
      <c r="P397" s="6"/>
      <c r="Q397" s="6"/>
      <c r="R397" s="6"/>
      <c r="S397" s="6"/>
      <c r="T397" s="6"/>
    </row>
    <row r="398" spans="1:20" x14ac:dyDescent="0.25">
      <c r="A398">
        <v>1999</v>
      </c>
      <c r="B398" s="6" t="s">
        <v>63</v>
      </c>
      <c r="C398" s="6">
        <v>49</v>
      </c>
      <c r="D398" s="6" t="s">
        <v>21</v>
      </c>
      <c r="E398" s="6"/>
      <c r="F398" s="6"/>
      <c r="G398" s="6"/>
      <c r="H398" s="6"/>
      <c r="I398" s="6" t="s">
        <v>24</v>
      </c>
      <c r="J398" s="6" t="s">
        <v>27</v>
      </c>
      <c r="K398" s="6">
        <v>50</v>
      </c>
      <c r="L398" s="6"/>
      <c r="M398" s="6">
        <v>55</v>
      </c>
      <c r="N398" s="6">
        <v>20</v>
      </c>
      <c r="O398" s="6">
        <v>0</v>
      </c>
      <c r="P398" s="6"/>
      <c r="Q398" s="6"/>
      <c r="R398" s="6"/>
      <c r="S398" s="6"/>
      <c r="T398" s="6"/>
    </row>
    <row r="399" spans="1:20" x14ac:dyDescent="0.25">
      <c r="A399">
        <v>1999</v>
      </c>
      <c r="B399" s="6" t="s">
        <v>63</v>
      </c>
      <c r="C399" s="6">
        <v>50</v>
      </c>
      <c r="D399" s="6" t="s">
        <v>21</v>
      </c>
      <c r="E399" s="6"/>
      <c r="F399" s="6"/>
      <c r="G399" s="6"/>
      <c r="H399" s="6"/>
      <c r="I399" s="6" t="s">
        <v>24</v>
      </c>
      <c r="J399" s="6" t="s">
        <v>35</v>
      </c>
      <c r="K399" s="6">
        <v>30</v>
      </c>
      <c r="L399" s="6"/>
      <c r="M399" s="6">
        <v>10</v>
      </c>
      <c r="N399" s="6">
        <v>5</v>
      </c>
      <c r="O399" s="6">
        <v>0</v>
      </c>
      <c r="P399" s="6"/>
      <c r="Q399" s="6"/>
      <c r="R399" s="6"/>
      <c r="S399" s="6"/>
      <c r="T399" s="6"/>
    </row>
    <row r="400" spans="1:20" x14ac:dyDescent="0.25">
      <c r="A400">
        <v>1999</v>
      </c>
      <c r="B400" s="6" t="s">
        <v>63</v>
      </c>
      <c r="C400" s="6">
        <v>51</v>
      </c>
      <c r="D400" s="6" t="s">
        <v>21</v>
      </c>
      <c r="E400" s="6"/>
      <c r="F400" s="6"/>
      <c r="G400" s="6"/>
      <c r="H400" s="6"/>
      <c r="I400" s="6" t="s">
        <v>24</v>
      </c>
      <c r="J400" s="6" t="s">
        <v>29</v>
      </c>
      <c r="K400" s="6">
        <v>40</v>
      </c>
      <c r="L400" s="6"/>
      <c r="M400" s="6">
        <v>20</v>
      </c>
      <c r="N400" s="6">
        <v>30</v>
      </c>
      <c r="O400" s="6">
        <v>0</v>
      </c>
      <c r="P400" s="6"/>
      <c r="Q400" s="6"/>
      <c r="R400" s="6" t="s">
        <v>51</v>
      </c>
      <c r="S400" s="6"/>
      <c r="T400" s="6"/>
    </row>
    <row r="401" spans="1:20" x14ac:dyDescent="0.25">
      <c r="A401">
        <v>1999</v>
      </c>
      <c r="B401" s="6" t="s">
        <v>63</v>
      </c>
      <c r="C401" s="6">
        <v>52</v>
      </c>
      <c r="D401" s="6" t="s">
        <v>21</v>
      </c>
      <c r="E401" s="6"/>
      <c r="F401" s="6"/>
      <c r="G401" s="6"/>
      <c r="H401" s="6"/>
      <c r="I401" s="6" t="s">
        <v>24</v>
      </c>
      <c r="J401" s="6" t="s">
        <v>35</v>
      </c>
      <c r="K401" s="6">
        <v>25</v>
      </c>
      <c r="L401" s="6"/>
      <c r="M401" s="6">
        <v>45</v>
      </c>
      <c r="N401" s="6">
        <v>10</v>
      </c>
      <c r="O401" s="6">
        <v>0</v>
      </c>
      <c r="P401" s="6"/>
      <c r="Q401" s="6"/>
      <c r="R401" s="6"/>
      <c r="S401" s="6"/>
      <c r="T401" s="6"/>
    </row>
    <row r="402" spans="1:20" x14ac:dyDescent="0.25">
      <c r="A402">
        <v>1999</v>
      </c>
      <c r="B402" s="6" t="s">
        <v>63</v>
      </c>
      <c r="C402" s="6">
        <v>53</v>
      </c>
      <c r="D402" s="6" t="s">
        <v>21</v>
      </c>
      <c r="E402" s="6"/>
      <c r="F402" s="6"/>
      <c r="G402" s="6"/>
      <c r="H402" s="6"/>
      <c r="I402" s="6" t="s">
        <v>24</v>
      </c>
      <c r="J402" s="6" t="s">
        <v>40</v>
      </c>
      <c r="K402" s="6">
        <v>50</v>
      </c>
      <c r="L402" s="6"/>
      <c r="M402" s="6">
        <v>20</v>
      </c>
      <c r="N402" s="6">
        <v>40</v>
      </c>
      <c r="O402" s="6">
        <v>0</v>
      </c>
      <c r="P402" s="6"/>
      <c r="Q402" s="6"/>
      <c r="R402" s="6"/>
      <c r="S402" s="6"/>
      <c r="T402" s="6"/>
    </row>
    <row r="403" spans="1:20" x14ac:dyDescent="0.25">
      <c r="A403">
        <v>1999</v>
      </c>
      <c r="B403" s="6" t="s">
        <v>63</v>
      </c>
      <c r="C403" s="6">
        <v>54</v>
      </c>
      <c r="D403" s="6" t="s">
        <v>21</v>
      </c>
      <c r="E403" s="6"/>
      <c r="F403" s="6"/>
      <c r="G403" s="6"/>
      <c r="H403" s="6"/>
      <c r="I403" s="6" t="s">
        <v>24</v>
      </c>
      <c r="J403" s="6" t="s">
        <v>27</v>
      </c>
      <c r="K403" s="6">
        <v>30</v>
      </c>
      <c r="L403" s="6"/>
      <c r="M403" s="6">
        <v>40</v>
      </c>
      <c r="N403" s="6">
        <v>20</v>
      </c>
      <c r="O403" s="6">
        <v>0</v>
      </c>
      <c r="P403" s="6"/>
      <c r="Q403" s="6"/>
      <c r="R403" s="6"/>
      <c r="S403" s="6"/>
      <c r="T403" s="6"/>
    </row>
    <row r="404" spans="1:20" x14ac:dyDescent="0.25">
      <c r="A404">
        <v>1999</v>
      </c>
      <c r="B404" s="6" t="s">
        <v>63</v>
      </c>
      <c r="C404" s="6">
        <v>55</v>
      </c>
      <c r="D404" s="6" t="s">
        <v>21</v>
      </c>
      <c r="E404" s="6"/>
      <c r="F404" s="6"/>
      <c r="G404" s="6"/>
      <c r="H404" s="6"/>
      <c r="I404" s="6" t="s">
        <v>24</v>
      </c>
      <c r="J404" s="6" t="s">
        <v>26</v>
      </c>
      <c r="K404" s="6">
        <v>50</v>
      </c>
      <c r="L404" s="6"/>
      <c r="M404" s="6">
        <v>60</v>
      </c>
      <c r="N404" s="6">
        <v>0</v>
      </c>
      <c r="O404" s="6">
        <v>0</v>
      </c>
      <c r="P404" s="6"/>
      <c r="Q404" s="6"/>
      <c r="R404" s="6"/>
      <c r="S404" s="6"/>
      <c r="T404" s="6"/>
    </row>
    <row r="405" spans="1:20" x14ac:dyDescent="0.25">
      <c r="A405">
        <v>1999</v>
      </c>
      <c r="B405" s="6" t="s">
        <v>63</v>
      </c>
      <c r="C405" s="6">
        <v>56</v>
      </c>
      <c r="D405" s="6" t="s">
        <v>21</v>
      </c>
      <c r="E405" s="6"/>
      <c r="F405" s="6"/>
      <c r="G405" s="6"/>
      <c r="H405" s="6"/>
      <c r="I405" s="6" t="s">
        <v>24</v>
      </c>
      <c r="J405" s="6" t="s">
        <v>40</v>
      </c>
      <c r="K405" s="6">
        <v>40</v>
      </c>
      <c r="L405" s="6"/>
      <c r="M405" s="6">
        <v>15</v>
      </c>
      <c r="N405" s="6">
        <v>0</v>
      </c>
      <c r="O405" s="6">
        <v>0</v>
      </c>
      <c r="P405" s="6"/>
      <c r="Q405" s="6"/>
      <c r="R405" s="6"/>
      <c r="S405" s="6"/>
      <c r="T405" s="6"/>
    </row>
    <row r="406" spans="1:20" x14ac:dyDescent="0.25">
      <c r="A406">
        <v>1999</v>
      </c>
      <c r="B406" s="6" t="s">
        <v>63</v>
      </c>
      <c r="C406" s="6">
        <v>57</v>
      </c>
      <c r="D406" s="6" t="s">
        <v>21</v>
      </c>
      <c r="E406" s="6"/>
      <c r="F406" s="6">
        <v>13.8</v>
      </c>
      <c r="G406" s="6"/>
      <c r="H406" s="6"/>
      <c r="I406" s="6" t="s">
        <v>24</v>
      </c>
      <c r="J406" s="6" t="s">
        <v>40</v>
      </c>
      <c r="K406" s="6">
        <v>30</v>
      </c>
      <c r="L406" s="6"/>
      <c r="M406" s="6">
        <v>35</v>
      </c>
      <c r="N406" s="6">
        <v>0</v>
      </c>
      <c r="O406" s="6">
        <v>0</v>
      </c>
      <c r="P406" s="6"/>
      <c r="Q406" s="6"/>
      <c r="R406" s="6"/>
      <c r="S406" s="6"/>
      <c r="T406" s="6"/>
    </row>
    <row r="407" spans="1:20" x14ac:dyDescent="0.25">
      <c r="A407">
        <v>1999</v>
      </c>
      <c r="B407" s="6" t="s">
        <v>63</v>
      </c>
      <c r="C407" s="6">
        <v>58</v>
      </c>
      <c r="D407" s="6" t="s">
        <v>38</v>
      </c>
      <c r="E407" s="6">
        <v>6</v>
      </c>
      <c r="F407" s="6">
        <v>12</v>
      </c>
      <c r="G407" s="6">
        <v>260</v>
      </c>
      <c r="H407" s="6">
        <v>0</v>
      </c>
      <c r="I407" s="6">
        <v>260</v>
      </c>
      <c r="J407" s="6" t="s">
        <v>22</v>
      </c>
      <c r="K407" s="6">
        <v>25</v>
      </c>
      <c r="L407" s="6"/>
      <c r="M407" s="6">
        <v>10</v>
      </c>
      <c r="N407" s="6">
        <v>10</v>
      </c>
      <c r="O407" s="6">
        <v>0</v>
      </c>
      <c r="P407" s="6"/>
      <c r="Q407" s="6"/>
      <c r="R407" s="6"/>
      <c r="S407" s="6"/>
      <c r="T407" s="6"/>
    </row>
    <row r="408" spans="1:20" x14ac:dyDescent="0.25">
      <c r="A408">
        <v>1999</v>
      </c>
      <c r="B408" s="6" t="s">
        <v>63</v>
      </c>
      <c r="C408" s="6">
        <v>59</v>
      </c>
      <c r="D408" s="6" t="s">
        <v>38</v>
      </c>
      <c r="E408" s="6"/>
      <c r="F408" s="6"/>
      <c r="G408" s="6"/>
      <c r="H408" s="6"/>
      <c r="I408" s="6" t="s">
        <v>24</v>
      </c>
      <c r="J408" s="6" t="s">
        <v>27</v>
      </c>
      <c r="K408" s="6">
        <v>50</v>
      </c>
      <c r="L408" s="6"/>
      <c r="M408" s="6">
        <v>50</v>
      </c>
      <c r="N408" s="6">
        <v>5</v>
      </c>
      <c r="O408" s="6">
        <v>0</v>
      </c>
      <c r="P408" s="6"/>
      <c r="Q408" s="6"/>
      <c r="R408" s="6"/>
      <c r="S408" s="6"/>
      <c r="T408" s="6"/>
    </row>
    <row r="409" spans="1:20" x14ac:dyDescent="0.25">
      <c r="A409">
        <v>1999</v>
      </c>
      <c r="B409" s="6" t="s">
        <v>63</v>
      </c>
      <c r="C409" s="6">
        <v>60</v>
      </c>
      <c r="D409" s="6" t="s">
        <v>38</v>
      </c>
      <c r="E409" s="6"/>
      <c r="F409" s="6"/>
      <c r="G409" s="6"/>
      <c r="H409" s="6"/>
      <c r="I409" s="6" t="s">
        <v>24</v>
      </c>
      <c r="J409" s="6" t="s">
        <v>22</v>
      </c>
      <c r="K409" s="6">
        <v>30</v>
      </c>
      <c r="L409" s="6"/>
      <c r="M409" s="6">
        <v>30</v>
      </c>
      <c r="N409" s="6">
        <v>15</v>
      </c>
      <c r="O409" s="6">
        <v>0</v>
      </c>
      <c r="P409" s="6"/>
      <c r="Q409" s="6"/>
      <c r="R409" s="6"/>
      <c r="S409" s="6"/>
      <c r="T409" s="6"/>
    </row>
    <row r="410" spans="1:20" x14ac:dyDescent="0.25">
      <c r="A410">
        <v>1999</v>
      </c>
      <c r="B410" s="6" t="s">
        <v>63</v>
      </c>
      <c r="C410" s="6">
        <v>61</v>
      </c>
      <c r="D410" s="6" t="s">
        <v>38</v>
      </c>
      <c r="E410" s="6"/>
      <c r="F410" s="6"/>
      <c r="G410" s="6"/>
      <c r="H410" s="6"/>
      <c r="I410" s="6" t="s">
        <v>24</v>
      </c>
      <c r="J410" s="6" t="s">
        <v>27</v>
      </c>
      <c r="K410" s="6">
        <v>50</v>
      </c>
      <c r="L410" s="6"/>
      <c r="M410" s="6">
        <v>60</v>
      </c>
      <c r="N410" s="6">
        <v>2</v>
      </c>
      <c r="O410" s="6">
        <v>0</v>
      </c>
      <c r="P410" s="6"/>
      <c r="Q410" s="6"/>
      <c r="R410" s="6"/>
      <c r="S410" s="6"/>
      <c r="T410" s="6"/>
    </row>
    <row r="411" spans="1:20" x14ac:dyDescent="0.25">
      <c r="A411">
        <v>1999</v>
      </c>
      <c r="B411" s="6" t="s">
        <v>63</v>
      </c>
      <c r="C411" s="6">
        <v>62</v>
      </c>
      <c r="D411" s="6" t="s">
        <v>38</v>
      </c>
      <c r="E411" s="6"/>
      <c r="F411" s="6"/>
      <c r="G411" s="6"/>
      <c r="H411" s="6"/>
      <c r="I411" s="6" t="s">
        <v>24</v>
      </c>
      <c r="J411" s="6" t="s">
        <v>27</v>
      </c>
      <c r="K411" s="6">
        <v>50</v>
      </c>
      <c r="L411" s="6"/>
      <c r="M411" s="6">
        <v>50</v>
      </c>
      <c r="N411" s="6">
        <v>0</v>
      </c>
      <c r="O411" s="6">
        <v>20</v>
      </c>
      <c r="P411" s="6"/>
      <c r="Q411" s="6"/>
      <c r="R411" s="6"/>
      <c r="S411" s="6"/>
      <c r="T411" s="6"/>
    </row>
    <row r="412" spans="1:20" x14ac:dyDescent="0.25">
      <c r="A412">
        <v>1999</v>
      </c>
      <c r="B412" s="6" t="s">
        <v>63</v>
      </c>
      <c r="C412" s="6">
        <v>63</v>
      </c>
      <c r="D412" s="6" t="s">
        <v>38</v>
      </c>
      <c r="E412" s="6"/>
      <c r="F412" s="6"/>
      <c r="G412" s="6"/>
      <c r="H412" s="6"/>
      <c r="I412" s="6" t="s">
        <v>24</v>
      </c>
      <c r="J412" s="6" t="s">
        <v>27</v>
      </c>
      <c r="K412" s="6">
        <v>30</v>
      </c>
      <c r="L412" s="6"/>
      <c r="M412" s="6">
        <v>50</v>
      </c>
      <c r="N412" s="6">
        <v>5</v>
      </c>
      <c r="O412" s="6">
        <v>0</v>
      </c>
      <c r="P412" s="6"/>
      <c r="Q412" s="6"/>
      <c r="R412" s="6"/>
      <c r="S412" s="6"/>
      <c r="T412" s="6"/>
    </row>
    <row r="413" spans="1:20" x14ac:dyDescent="0.25">
      <c r="A413">
        <v>1999</v>
      </c>
      <c r="B413" s="6" t="s">
        <v>63</v>
      </c>
      <c r="C413" s="6">
        <v>64</v>
      </c>
      <c r="D413" s="6" t="s">
        <v>38</v>
      </c>
      <c r="E413" s="6"/>
      <c r="F413" s="6"/>
      <c r="G413" s="6"/>
      <c r="H413" s="6"/>
      <c r="I413" s="6" t="s">
        <v>24</v>
      </c>
      <c r="J413" s="6" t="s">
        <v>29</v>
      </c>
      <c r="K413" s="6">
        <v>45</v>
      </c>
      <c r="L413" s="6"/>
      <c r="M413" s="6">
        <v>45</v>
      </c>
      <c r="N413" s="6">
        <v>0</v>
      </c>
      <c r="O413" s="6">
        <v>0</v>
      </c>
      <c r="P413" s="6"/>
      <c r="Q413" s="6"/>
      <c r="R413" s="6"/>
      <c r="S413" s="6"/>
      <c r="T413" s="6"/>
    </row>
    <row r="414" spans="1:20" x14ac:dyDescent="0.25">
      <c r="A414">
        <v>1999</v>
      </c>
      <c r="B414" s="6" t="s">
        <v>63</v>
      </c>
      <c r="C414" s="6">
        <v>65</v>
      </c>
      <c r="D414" s="6" t="s">
        <v>38</v>
      </c>
      <c r="E414" s="6"/>
      <c r="F414" s="6"/>
      <c r="G414" s="6"/>
      <c r="H414" s="6"/>
      <c r="I414" s="6" t="s">
        <v>24</v>
      </c>
      <c r="J414" s="6" t="s">
        <v>29</v>
      </c>
      <c r="K414" s="6">
        <v>30</v>
      </c>
      <c r="L414" s="6"/>
      <c r="M414" s="6">
        <v>40</v>
      </c>
      <c r="N414" s="6">
        <v>0</v>
      </c>
      <c r="O414" s="6">
        <v>2</v>
      </c>
      <c r="P414" s="6"/>
      <c r="Q414" s="6"/>
      <c r="R414" s="6"/>
      <c r="S414" s="6"/>
      <c r="T414" s="6" t="s">
        <v>64</v>
      </c>
    </row>
    <row r="415" spans="1:20" x14ac:dyDescent="0.25">
      <c r="A415">
        <v>1999</v>
      </c>
      <c r="B415" s="6" t="s">
        <v>63</v>
      </c>
      <c r="C415" s="6">
        <v>66</v>
      </c>
      <c r="D415" s="6" t="s">
        <v>38</v>
      </c>
      <c r="E415" s="6"/>
      <c r="F415" s="6"/>
      <c r="G415" s="6"/>
      <c r="H415" s="6"/>
      <c r="I415" s="6" t="s">
        <v>24</v>
      </c>
      <c r="J415" s="6" t="s">
        <v>35</v>
      </c>
      <c r="K415" s="6">
        <v>30</v>
      </c>
      <c r="L415" s="6"/>
      <c r="M415" s="6">
        <v>10</v>
      </c>
      <c r="N415" s="6">
        <v>3</v>
      </c>
      <c r="O415" s="6">
        <v>0</v>
      </c>
      <c r="P415" s="6"/>
      <c r="Q415" s="6"/>
      <c r="R415" s="6"/>
      <c r="S415" s="6"/>
      <c r="T415" s="6"/>
    </row>
    <row r="416" spans="1:20" x14ac:dyDescent="0.25">
      <c r="A416">
        <v>1999</v>
      </c>
      <c r="B416" s="6" t="s">
        <v>63</v>
      </c>
      <c r="C416" s="6">
        <v>67</v>
      </c>
      <c r="D416" s="6" t="s">
        <v>38</v>
      </c>
      <c r="E416" s="6"/>
      <c r="F416" s="6"/>
      <c r="G416" s="6"/>
      <c r="H416" s="6"/>
      <c r="I416" s="6" t="s">
        <v>24</v>
      </c>
      <c r="J416" s="6" t="s">
        <v>26</v>
      </c>
      <c r="K416" s="6">
        <v>120</v>
      </c>
      <c r="L416" s="6"/>
      <c r="M416" s="6">
        <v>30</v>
      </c>
      <c r="N416" s="6">
        <v>30</v>
      </c>
      <c r="O416" s="6">
        <v>30</v>
      </c>
      <c r="P416" s="6" t="s">
        <v>48</v>
      </c>
      <c r="Q416" s="6"/>
      <c r="R416" s="6"/>
      <c r="S416" s="6"/>
      <c r="T416" s="6"/>
    </row>
    <row r="417" spans="1:20" x14ac:dyDescent="0.25">
      <c r="A417">
        <v>1999</v>
      </c>
      <c r="B417" s="6" t="s">
        <v>63</v>
      </c>
      <c r="C417" s="6">
        <v>68</v>
      </c>
      <c r="D417" s="6" t="s">
        <v>38</v>
      </c>
      <c r="E417" s="6">
        <v>7</v>
      </c>
      <c r="F417" s="6">
        <v>12</v>
      </c>
      <c r="G417" s="6">
        <v>290</v>
      </c>
      <c r="H417" s="6">
        <v>0</v>
      </c>
      <c r="I417" s="6">
        <v>290</v>
      </c>
      <c r="J417" s="6" t="s">
        <v>22</v>
      </c>
      <c r="K417" s="6">
        <v>25</v>
      </c>
      <c r="L417" s="6"/>
      <c r="M417" s="6">
        <v>20</v>
      </c>
      <c r="N417" s="6">
        <v>5</v>
      </c>
      <c r="O417" s="6">
        <v>0</v>
      </c>
      <c r="P417" s="6"/>
      <c r="Q417" s="6"/>
      <c r="R417" s="6"/>
      <c r="S417" s="6"/>
      <c r="T417" s="6"/>
    </row>
    <row r="418" spans="1:20" x14ac:dyDescent="0.25">
      <c r="A418">
        <v>1999</v>
      </c>
      <c r="B418" s="6" t="s">
        <v>63</v>
      </c>
      <c r="C418" s="6">
        <v>69</v>
      </c>
      <c r="D418" s="6" t="s">
        <v>38</v>
      </c>
      <c r="E418" s="6"/>
      <c r="F418" s="6"/>
      <c r="G418" s="6"/>
      <c r="H418" s="6"/>
      <c r="I418" s="6" t="s">
        <v>24</v>
      </c>
      <c r="J418" s="6" t="s">
        <v>22</v>
      </c>
      <c r="K418" s="6">
        <v>40</v>
      </c>
      <c r="L418" s="6"/>
      <c r="M418" s="6">
        <v>20</v>
      </c>
      <c r="N418" s="6">
        <v>0</v>
      </c>
      <c r="O418" s="6">
        <v>0</v>
      </c>
      <c r="P418" s="6"/>
      <c r="Q418" s="6"/>
      <c r="R418" s="6"/>
      <c r="S418" s="6"/>
      <c r="T418" s="6"/>
    </row>
    <row r="419" spans="1:20" x14ac:dyDescent="0.25">
      <c r="A419">
        <v>1999</v>
      </c>
      <c r="B419" s="6" t="s">
        <v>63</v>
      </c>
      <c r="C419" s="6">
        <v>70</v>
      </c>
      <c r="D419" s="6" t="s">
        <v>38</v>
      </c>
      <c r="E419" s="6"/>
      <c r="F419" s="6"/>
      <c r="G419" s="6"/>
      <c r="H419" s="6"/>
      <c r="I419" s="6" t="s">
        <v>24</v>
      </c>
      <c r="J419" s="6" t="s">
        <v>36</v>
      </c>
      <c r="K419" s="6">
        <v>50</v>
      </c>
      <c r="L419" s="6"/>
      <c r="M419" s="6">
        <v>60</v>
      </c>
      <c r="N419" s="6">
        <v>0</v>
      </c>
      <c r="O419" s="6">
        <v>10</v>
      </c>
      <c r="P419" s="6"/>
      <c r="Q419" s="6"/>
      <c r="R419" s="6"/>
      <c r="S419" s="6"/>
      <c r="T419" s="6" t="s">
        <v>65</v>
      </c>
    </row>
    <row r="420" spans="1:20" x14ac:dyDescent="0.25">
      <c r="A420">
        <v>1999</v>
      </c>
      <c r="B420" s="6" t="s">
        <v>63</v>
      </c>
      <c r="C420" s="6">
        <v>71</v>
      </c>
      <c r="D420" s="6" t="s">
        <v>38</v>
      </c>
      <c r="E420" s="6"/>
      <c r="F420" s="6"/>
      <c r="G420" s="6"/>
      <c r="H420" s="6"/>
      <c r="I420" s="6" t="s">
        <v>24</v>
      </c>
      <c r="J420" s="6" t="s">
        <v>22</v>
      </c>
      <c r="K420" s="6">
        <v>30</v>
      </c>
      <c r="L420" s="6"/>
      <c r="M420" s="6">
        <v>20</v>
      </c>
      <c r="N420" s="6">
        <v>10</v>
      </c>
      <c r="O420" s="6">
        <v>0</v>
      </c>
      <c r="P420" s="6"/>
      <c r="Q420" s="6"/>
      <c r="R420" s="6"/>
      <c r="S420" s="6"/>
      <c r="T420" s="6"/>
    </row>
    <row r="421" spans="1:20" x14ac:dyDescent="0.25">
      <c r="A421">
        <v>1999</v>
      </c>
      <c r="B421" s="6" t="s">
        <v>63</v>
      </c>
      <c r="C421" s="6">
        <v>72</v>
      </c>
      <c r="D421" s="6" t="s">
        <v>38</v>
      </c>
      <c r="E421" s="6"/>
      <c r="F421" s="6"/>
      <c r="G421" s="6"/>
      <c r="H421" s="6"/>
      <c r="I421" s="6" t="s">
        <v>24</v>
      </c>
      <c r="J421" s="6" t="s">
        <v>26</v>
      </c>
      <c r="K421" s="6">
        <v>50</v>
      </c>
      <c r="L421" s="6"/>
      <c r="M421" s="6">
        <v>40</v>
      </c>
      <c r="N421" s="6">
        <v>10</v>
      </c>
      <c r="O421" s="6">
        <v>5</v>
      </c>
      <c r="P421" s="6"/>
      <c r="Q421" s="6"/>
      <c r="R421" s="6"/>
      <c r="S421" s="6"/>
      <c r="T421" s="6"/>
    </row>
    <row r="422" spans="1:20" x14ac:dyDescent="0.25">
      <c r="A422">
        <v>1999</v>
      </c>
      <c r="B422" s="6" t="s">
        <v>63</v>
      </c>
      <c r="C422" s="6">
        <v>73</v>
      </c>
      <c r="D422" s="6" t="s">
        <v>38</v>
      </c>
      <c r="E422" s="6"/>
      <c r="F422" s="6"/>
      <c r="G422" s="6"/>
      <c r="H422" s="6"/>
      <c r="I422" s="6" t="s">
        <v>24</v>
      </c>
      <c r="J422" s="6" t="s">
        <v>66</v>
      </c>
      <c r="K422" s="6">
        <v>15</v>
      </c>
      <c r="L422" s="6"/>
      <c r="M422" s="6">
        <v>5</v>
      </c>
      <c r="N422" s="6">
        <v>0</v>
      </c>
      <c r="O422" s="6">
        <v>0</v>
      </c>
      <c r="P422" s="6"/>
      <c r="Q422" s="6"/>
      <c r="R422" s="6"/>
      <c r="S422" s="6"/>
      <c r="T422" s="6"/>
    </row>
    <row r="423" spans="1:20" x14ac:dyDescent="0.25">
      <c r="A423">
        <v>1999</v>
      </c>
      <c r="B423" s="6" t="s">
        <v>63</v>
      </c>
      <c r="C423" s="6">
        <v>74</v>
      </c>
      <c r="D423" s="6" t="s">
        <v>38</v>
      </c>
      <c r="E423" s="6"/>
      <c r="F423" s="6"/>
      <c r="G423" s="6"/>
      <c r="H423" s="6"/>
      <c r="I423" s="6" t="s">
        <v>24</v>
      </c>
      <c r="J423" s="6" t="s">
        <v>22</v>
      </c>
      <c r="K423" s="6">
        <v>60</v>
      </c>
      <c r="L423" s="6"/>
      <c r="M423" s="6">
        <v>30</v>
      </c>
      <c r="N423" s="6">
        <v>10</v>
      </c>
      <c r="O423" s="6">
        <v>0</v>
      </c>
      <c r="P423" s="6"/>
      <c r="Q423" s="6"/>
      <c r="R423" s="6"/>
      <c r="S423" s="6"/>
      <c r="T423" s="6"/>
    </row>
    <row r="424" spans="1:20" x14ac:dyDescent="0.25">
      <c r="A424">
        <v>1999</v>
      </c>
      <c r="B424" s="6" t="s">
        <v>63</v>
      </c>
      <c r="C424" s="6">
        <v>75</v>
      </c>
      <c r="D424" s="6" t="s">
        <v>38</v>
      </c>
      <c r="E424" s="6"/>
      <c r="F424" s="6"/>
      <c r="G424" s="6"/>
      <c r="H424" s="6"/>
      <c r="I424" s="6" t="s">
        <v>24</v>
      </c>
      <c r="J424" s="6" t="s">
        <v>26</v>
      </c>
      <c r="K424" s="6">
        <v>110</v>
      </c>
      <c r="L424" s="6"/>
      <c r="M424" s="6">
        <v>70</v>
      </c>
      <c r="N424" s="6">
        <v>30</v>
      </c>
      <c r="O424" s="6">
        <v>0</v>
      </c>
      <c r="P424" s="6"/>
      <c r="Q424" s="6"/>
      <c r="R424" s="6"/>
      <c r="S424" s="6"/>
      <c r="T424" s="6"/>
    </row>
    <row r="425" spans="1:20" x14ac:dyDescent="0.25">
      <c r="A425">
        <v>1999</v>
      </c>
      <c r="B425" s="6" t="s">
        <v>63</v>
      </c>
      <c r="C425" s="6">
        <v>76</v>
      </c>
      <c r="D425" s="6" t="s">
        <v>38</v>
      </c>
      <c r="E425" s="6"/>
      <c r="F425" s="6"/>
      <c r="G425" s="6"/>
      <c r="H425" s="6"/>
      <c r="I425" s="6" t="s">
        <v>24</v>
      </c>
      <c r="J425" s="6" t="s">
        <v>26</v>
      </c>
      <c r="K425" s="6">
        <v>40</v>
      </c>
      <c r="L425" s="6"/>
      <c r="M425" s="6">
        <v>60</v>
      </c>
      <c r="N425" s="6">
        <v>5</v>
      </c>
      <c r="O425" s="6">
        <v>0</v>
      </c>
      <c r="P425" s="6"/>
      <c r="Q425" s="6"/>
      <c r="R425" s="6"/>
      <c r="S425" s="6"/>
      <c r="T425" s="6"/>
    </row>
    <row r="426" spans="1:20" x14ac:dyDescent="0.25">
      <c r="A426">
        <v>1999</v>
      </c>
      <c r="B426" s="6" t="s">
        <v>63</v>
      </c>
      <c r="C426" s="6">
        <v>77</v>
      </c>
      <c r="D426" s="6" t="s">
        <v>38</v>
      </c>
      <c r="E426" s="6"/>
      <c r="F426" s="6"/>
      <c r="G426" s="6"/>
      <c r="H426" s="6"/>
      <c r="I426" s="6" t="s">
        <v>24</v>
      </c>
      <c r="J426" s="6" t="s">
        <v>22</v>
      </c>
      <c r="K426" s="6">
        <v>40</v>
      </c>
      <c r="L426" s="6"/>
      <c r="M426" s="6">
        <v>30</v>
      </c>
      <c r="N426" s="6">
        <v>15</v>
      </c>
      <c r="O426" s="6">
        <v>0</v>
      </c>
      <c r="P426" s="6"/>
      <c r="Q426" s="6"/>
      <c r="R426" s="6"/>
      <c r="S426" s="6"/>
      <c r="T426" s="6"/>
    </row>
    <row r="427" spans="1:20" x14ac:dyDescent="0.25">
      <c r="A427">
        <v>1999</v>
      </c>
      <c r="B427" s="6" t="s">
        <v>63</v>
      </c>
      <c r="C427" s="6">
        <v>78</v>
      </c>
      <c r="D427" s="6" t="s">
        <v>38</v>
      </c>
      <c r="E427" s="6"/>
      <c r="F427" s="6"/>
      <c r="G427" s="6"/>
      <c r="H427" s="6"/>
      <c r="I427" s="6" t="s">
        <v>24</v>
      </c>
      <c r="J427" s="6" t="s">
        <v>26</v>
      </c>
      <c r="K427" s="6">
        <v>20</v>
      </c>
      <c r="L427" s="6"/>
      <c r="M427" s="6">
        <v>20</v>
      </c>
      <c r="N427" s="6">
        <v>40</v>
      </c>
      <c r="O427" s="6">
        <v>0</v>
      </c>
      <c r="P427" s="6"/>
      <c r="Q427" s="6"/>
      <c r="R427" s="6"/>
      <c r="S427" s="6"/>
      <c r="T427" s="6"/>
    </row>
    <row r="428" spans="1:20" x14ac:dyDescent="0.25">
      <c r="A428">
        <v>1999</v>
      </c>
      <c r="B428" s="6" t="s">
        <v>63</v>
      </c>
      <c r="C428" s="6">
        <v>79</v>
      </c>
      <c r="D428" s="6" t="s">
        <v>38</v>
      </c>
      <c r="E428" s="6"/>
      <c r="F428" s="6"/>
      <c r="G428" s="6"/>
      <c r="H428" s="6"/>
      <c r="I428" s="6" t="s">
        <v>24</v>
      </c>
      <c r="J428" s="6" t="s">
        <v>22</v>
      </c>
      <c r="K428" s="6">
        <v>30</v>
      </c>
      <c r="L428" s="6"/>
      <c r="M428" s="6">
        <v>20</v>
      </c>
      <c r="N428" s="6">
        <v>10</v>
      </c>
      <c r="O428" s="6">
        <v>0</v>
      </c>
      <c r="P428" s="6"/>
      <c r="Q428" s="6"/>
      <c r="R428" s="6"/>
      <c r="S428" s="6"/>
      <c r="T428" s="6"/>
    </row>
    <row r="429" spans="1:20" x14ac:dyDescent="0.25">
      <c r="A429">
        <v>1999</v>
      </c>
      <c r="B429" s="6" t="s">
        <v>63</v>
      </c>
      <c r="C429" s="6">
        <v>80</v>
      </c>
      <c r="D429" s="6" t="s">
        <v>38</v>
      </c>
      <c r="E429" s="6">
        <v>8</v>
      </c>
      <c r="F429" s="6">
        <v>13</v>
      </c>
      <c r="G429" s="6">
        <v>270</v>
      </c>
      <c r="H429" s="6">
        <v>0</v>
      </c>
      <c r="I429" s="6">
        <v>270</v>
      </c>
      <c r="J429" s="6" t="s">
        <v>28</v>
      </c>
      <c r="K429" s="6">
        <v>60</v>
      </c>
      <c r="L429" s="6"/>
      <c r="M429" s="6">
        <v>20</v>
      </c>
      <c r="N429" s="6">
        <v>15</v>
      </c>
      <c r="O429" s="6">
        <v>0</v>
      </c>
      <c r="P429" s="6"/>
      <c r="Q429" s="6"/>
      <c r="R429" s="6"/>
      <c r="S429" s="6"/>
      <c r="T429" s="6"/>
    </row>
    <row r="430" spans="1:20" x14ac:dyDescent="0.25">
      <c r="A430">
        <v>1999</v>
      </c>
      <c r="B430" s="6" t="s">
        <v>63</v>
      </c>
      <c r="C430" s="6">
        <v>81</v>
      </c>
      <c r="D430" s="6" t="s">
        <v>38</v>
      </c>
      <c r="E430" s="6"/>
      <c r="F430" s="6"/>
      <c r="G430" s="6"/>
      <c r="H430" s="6"/>
      <c r="I430" s="6" t="s">
        <v>24</v>
      </c>
      <c r="J430" s="6" t="s">
        <v>22</v>
      </c>
      <c r="K430" s="6">
        <v>45</v>
      </c>
      <c r="L430" s="6"/>
      <c r="M430" s="6">
        <v>20</v>
      </c>
      <c r="N430" s="6">
        <v>40</v>
      </c>
      <c r="O430" s="6">
        <v>0</v>
      </c>
      <c r="P430" s="6"/>
      <c r="Q430" s="6"/>
      <c r="R430" s="6"/>
      <c r="S430" s="6"/>
      <c r="T430" s="6"/>
    </row>
    <row r="431" spans="1:20" x14ac:dyDescent="0.25">
      <c r="A431">
        <v>1999</v>
      </c>
      <c r="B431" s="6" t="s">
        <v>63</v>
      </c>
      <c r="C431" s="6">
        <v>82</v>
      </c>
      <c r="D431" s="6" t="s">
        <v>38</v>
      </c>
      <c r="E431" s="6"/>
      <c r="F431" s="6"/>
      <c r="G431" s="6"/>
      <c r="H431" s="6"/>
      <c r="I431" s="6" t="s">
        <v>24</v>
      </c>
      <c r="J431" s="6" t="s">
        <v>27</v>
      </c>
      <c r="K431" s="6">
        <v>60</v>
      </c>
      <c r="L431" s="6"/>
      <c r="M431" s="6">
        <v>40</v>
      </c>
      <c r="N431" s="6">
        <v>50</v>
      </c>
      <c r="O431" s="6">
        <v>0</v>
      </c>
      <c r="P431" s="6"/>
      <c r="Q431" s="6"/>
      <c r="R431" s="6"/>
      <c r="S431" s="6"/>
      <c r="T431" s="6"/>
    </row>
    <row r="432" spans="1:20" x14ac:dyDescent="0.25">
      <c r="A432">
        <v>1999</v>
      </c>
      <c r="B432" s="6" t="s">
        <v>63</v>
      </c>
      <c r="C432" s="6">
        <v>83</v>
      </c>
      <c r="D432" s="6" t="s">
        <v>38</v>
      </c>
      <c r="E432" s="6"/>
      <c r="F432" s="6"/>
      <c r="G432" s="6"/>
      <c r="H432" s="6"/>
      <c r="I432" s="6" t="s">
        <v>24</v>
      </c>
      <c r="J432" s="6" t="s">
        <v>67</v>
      </c>
      <c r="K432" s="6">
        <v>20</v>
      </c>
      <c r="L432" s="6"/>
      <c r="M432" s="6">
        <v>10</v>
      </c>
      <c r="N432" s="6">
        <v>10</v>
      </c>
      <c r="O432" s="6">
        <v>0</v>
      </c>
      <c r="P432" s="6"/>
      <c r="Q432" s="6"/>
      <c r="R432" s="6"/>
      <c r="S432" s="6"/>
      <c r="T432" s="6"/>
    </row>
    <row r="433" spans="1:20" x14ac:dyDescent="0.25">
      <c r="A433">
        <v>1999</v>
      </c>
      <c r="B433" s="6" t="s">
        <v>63</v>
      </c>
      <c r="C433" s="6">
        <v>84</v>
      </c>
      <c r="D433" s="6" t="s">
        <v>38</v>
      </c>
      <c r="E433" s="6"/>
      <c r="F433" s="6"/>
      <c r="G433" s="6"/>
      <c r="H433" s="6"/>
      <c r="I433" s="6" t="s">
        <v>24</v>
      </c>
      <c r="J433" s="6" t="s">
        <v>26</v>
      </c>
      <c r="K433" s="6">
        <v>70</v>
      </c>
      <c r="L433" s="6"/>
      <c r="M433" s="6">
        <v>50</v>
      </c>
      <c r="N433" s="6">
        <v>60</v>
      </c>
      <c r="O433" s="6">
        <v>0</v>
      </c>
      <c r="P433" s="6"/>
      <c r="Q433" s="6"/>
      <c r="R433" s="6"/>
      <c r="S433" s="6"/>
      <c r="T433" s="6"/>
    </row>
    <row r="434" spans="1:20" x14ac:dyDescent="0.25">
      <c r="A434">
        <v>1999</v>
      </c>
      <c r="B434" s="6" t="s">
        <v>63</v>
      </c>
      <c r="C434" s="6">
        <v>85</v>
      </c>
      <c r="D434" s="6" t="s">
        <v>38</v>
      </c>
      <c r="E434" s="6"/>
      <c r="F434" s="6"/>
      <c r="G434" s="6"/>
      <c r="H434" s="6"/>
      <c r="I434" s="6" t="s">
        <v>24</v>
      </c>
      <c r="J434" s="6" t="s">
        <v>35</v>
      </c>
      <c r="K434" s="6">
        <v>40</v>
      </c>
      <c r="L434" s="6"/>
      <c r="M434" s="6">
        <v>10</v>
      </c>
      <c r="N434" s="6">
        <v>10</v>
      </c>
      <c r="O434" s="6">
        <v>0</v>
      </c>
      <c r="P434" s="6"/>
      <c r="Q434" s="6"/>
      <c r="R434" s="6"/>
      <c r="S434" s="6"/>
      <c r="T434" s="6"/>
    </row>
    <row r="435" spans="1:20" x14ac:dyDescent="0.25">
      <c r="A435">
        <v>1999</v>
      </c>
      <c r="B435" s="6" t="s">
        <v>63</v>
      </c>
      <c r="C435" s="6">
        <v>86</v>
      </c>
      <c r="D435" s="6" t="s">
        <v>38</v>
      </c>
      <c r="E435" s="6"/>
      <c r="F435" s="6"/>
      <c r="G435" s="6"/>
      <c r="H435" s="6"/>
      <c r="I435" s="6" t="s">
        <v>24</v>
      </c>
      <c r="J435" s="6" t="s">
        <v>26</v>
      </c>
      <c r="K435" s="6">
        <v>90</v>
      </c>
      <c r="L435" s="6"/>
      <c r="M435" s="6">
        <v>90</v>
      </c>
      <c r="N435" s="6">
        <v>50</v>
      </c>
      <c r="O435" s="6">
        <v>0</v>
      </c>
      <c r="P435" s="6"/>
      <c r="Q435" s="6"/>
      <c r="R435" s="6"/>
      <c r="S435" s="6"/>
      <c r="T435" s="6"/>
    </row>
    <row r="436" spans="1:20" x14ac:dyDescent="0.25">
      <c r="A436">
        <v>1999</v>
      </c>
      <c r="B436" s="6" t="s">
        <v>63</v>
      </c>
      <c r="C436" s="6">
        <v>87</v>
      </c>
      <c r="D436" s="6" t="s">
        <v>38</v>
      </c>
      <c r="E436" s="6"/>
      <c r="F436" s="6"/>
      <c r="G436" s="6"/>
      <c r="H436" s="6"/>
      <c r="I436" s="6" t="s">
        <v>24</v>
      </c>
      <c r="J436" s="6" t="s">
        <v>35</v>
      </c>
      <c r="K436" s="6">
        <v>35</v>
      </c>
      <c r="L436" s="6"/>
      <c r="M436" s="6">
        <v>15</v>
      </c>
      <c r="N436" s="6">
        <v>5</v>
      </c>
      <c r="O436" s="6">
        <v>0</v>
      </c>
      <c r="P436" s="6"/>
      <c r="Q436" s="6"/>
      <c r="R436" s="6"/>
      <c r="S436" s="6"/>
      <c r="T436" s="6"/>
    </row>
    <row r="437" spans="1:20" x14ac:dyDescent="0.25">
      <c r="A437">
        <v>1999</v>
      </c>
      <c r="B437" s="6" t="s">
        <v>63</v>
      </c>
      <c r="C437" s="6">
        <v>88</v>
      </c>
      <c r="D437" s="6" t="s">
        <v>38</v>
      </c>
      <c r="E437" s="6"/>
      <c r="F437" s="6"/>
      <c r="G437" s="6"/>
      <c r="H437" s="6"/>
      <c r="I437" s="6" t="s">
        <v>24</v>
      </c>
      <c r="J437" s="6" t="s">
        <v>29</v>
      </c>
      <c r="K437" s="6">
        <v>70</v>
      </c>
      <c r="L437" s="6"/>
      <c r="M437" s="6">
        <v>70</v>
      </c>
      <c r="N437" s="6">
        <v>0</v>
      </c>
      <c r="O437" s="6">
        <v>0</v>
      </c>
      <c r="P437" s="6"/>
      <c r="Q437" s="6"/>
      <c r="R437" s="6"/>
      <c r="S437" s="6"/>
      <c r="T437" s="6"/>
    </row>
    <row r="438" spans="1:20" x14ac:dyDescent="0.25">
      <c r="A438">
        <v>1999</v>
      </c>
      <c r="B438" s="6" t="s">
        <v>63</v>
      </c>
      <c r="C438" s="6">
        <v>89</v>
      </c>
      <c r="D438" s="6" t="s">
        <v>38</v>
      </c>
      <c r="E438" s="6"/>
      <c r="F438" s="6"/>
      <c r="G438" s="6"/>
      <c r="H438" s="6"/>
      <c r="I438" s="6" t="s">
        <v>24</v>
      </c>
      <c r="J438" s="6" t="s">
        <v>22</v>
      </c>
      <c r="K438" s="6">
        <v>70</v>
      </c>
      <c r="L438" s="6"/>
      <c r="M438" s="6">
        <v>50</v>
      </c>
      <c r="N438" s="6">
        <v>15</v>
      </c>
      <c r="O438" s="6">
        <v>0</v>
      </c>
      <c r="P438" s="6"/>
      <c r="Q438" s="6"/>
      <c r="R438" s="6"/>
      <c r="S438" s="6"/>
      <c r="T438" s="6"/>
    </row>
    <row r="439" spans="1:20" x14ac:dyDescent="0.25">
      <c r="A439">
        <v>1999</v>
      </c>
      <c r="B439" s="6" t="s">
        <v>63</v>
      </c>
      <c r="C439" s="6">
        <v>90</v>
      </c>
      <c r="D439" s="6" t="s">
        <v>38</v>
      </c>
      <c r="E439" s="6"/>
      <c r="F439" s="6"/>
      <c r="G439" s="6"/>
      <c r="H439" s="6"/>
      <c r="I439" s="6" t="s">
        <v>24</v>
      </c>
      <c r="J439" s="6" t="s">
        <v>26</v>
      </c>
      <c r="K439" s="6">
        <v>100</v>
      </c>
      <c r="L439" s="6"/>
      <c r="M439" s="6">
        <v>90</v>
      </c>
      <c r="N439" s="6">
        <v>40</v>
      </c>
      <c r="O439" s="6">
        <v>0</v>
      </c>
      <c r="P439" s="6"/>
      <c r="Q439" s="6"/>
      <c r="R439" s="6"/>
      <c r="S439" s="6"/>
      <c r="T439" s="6"/>
    </row>
    <row r="440" spans="1:20" x14ac:dyDescent="0.25">
      <c r="A440">
        <v>1999</v>
      </c>
      <c r="B440" s="6" t="s">
        <v>63</v>
      </c>
      <c r="C440" s="6">
        <v>91</v>
      </c>
      <c r="D440" s="6" t="s">
        <v>38</v>
      </c>
      <c r="E440" s="6"/>
      <c r="F440" s="6"/>
      <c r="G440" s="6"/>
      <c r="H440" s="6"/>
      <c r="I440" s="6" t="s">
        <v>24</v>
      </c>
      <c r="J440" s="6" t="s">
        <v>26</v>
      </c>
      <c r="K440" s="6">
        <v>40</v>
      </c>
      <c r="L440" s="6"/>
      <c r="M440" s="6">
        <v>30</v>
      </c>
      <c r="N440" s="6">
        <v>40</v>
      </c>
      <c r="O440" s="6">
        <v>0</v>
      </c>
      <c r="P440" s="6"/>
      <c r="Q440" s="6"/>
      <c r="R440" s="6"/>
      <c r="S440" s="6"/>
      <c r="T440" s="6"/>
    </row>
    <row r="441" spans="1:20" x14ac:dyDescent="0.25">
      <c r="A441">
        <v>1999</v>
      </c>
      <c r="B441" s="6" t="s">
        <v>63</v>
      </c>
      <c r="C441" s="6">
        <v>92</v>
      </c>
      <c r="D441" s="6" t="s">
        <v>38</v>
      </c>
      <c r="E441" s="6">
        <v>9</v>
      </c>
      <c r="F441" s="6">
        <v>11</v>
      </c>
      <c r="G441" s="6">
        <v>160</v>
      </c>
      <c r="H441" s="6">
        <v>0</v>
      </c>
      <c r="I441" s="6">
        <v>160</v>
      </c>
      <c r="J441" s="6" t="s">
        <v>27</v>
      </c>
      <c r="K441" s="6">
        <v>20</v>
      </c>
      <c r="L441" s="6"/>
      <c r="M441" s="6">
        <v>20</v>
      </c>
      <c r="N441" s="6">
        <v>5</v>
      </c>
      <c r="O441" s="6">
        <v>0</v>
      </c>
      <c r="P441" s="6"/>
      <c r="Q441" s="6"/>
      <c r="R441" s="6"/>
      <c r="S441" s="6"/>
      <c r="T441" s="6"/>
    </row>
    <row r="442" spans="1:20" x14ac:dyDescent="0.25">
      <c r="A442">
        <v>1999</v>
      </c>
      <c r="B442" s="6" t="s">
        <v>63</v>
      </c>
      <c r="C442" s="6">
        <v>93</v>
      </c>
      <c r="D442" s="6" t="s">
        <v>38</v>
      </c>
      <c r="E442" s="6"/>
      <c r="F442" s="6"/>
      <c r="G442" s="6"/>
      <c r="H442" s="6"/>
      <c r="I442" s="6" t="s">
        <v>24</v>
      </c>
      <c r="J442" s="6" t="s">
        <v>22</v>
      </c>
      <c r="K442" s="6">
        <v>30</v>
      </c>
      <c r="L442" s="6"/>
      <c r="M442" s="6">
        <v>20</v>
      </c>
      <c r="N442" s="6">
        <v>10</v>
      </c>
      <c r="O442" s="6">
        <v>0</v>
      </c>
      <c r="P442" s="6"/>
      <c r="Q442" s="6"/>
      <c r="R442" s="6"/>
      <c r="S442" s="6"/>
      <c r="T442" s="6"/>
    </row>
    <row r="443" spans="1:20" x14ac:dyDescent="0.25">
      <c r="A443">
        <v>1999</v>
      </c>
      <c r="B443" s="6" t="s">
        <v>63</v>
      </c>
      <c r="C443" s="6">
        <v>94</v>
      </c>
      <c r="D443" s="6" t="s">
        <v>38</v>
      </c>
      <c r="E443" s="6"/>
      <c r="F443" s="6"/>
      <c r="G443" s="6"/>
      <c r="H443" s="6"/>
      <c r="I443" s="6" t="s">
        <v>24</v>
      </c>
      <c r="J443" s="6" t="s">
        <v>26</v>
      </c>
      <c r="K443" s="6">
        <v>70</v>
      </c>
      <c r="L443" s="6"/>
      <c r="M443" s="6">
        <v>30</v>
      </c>
      <c r="N443" s="6">
        <v>20</v>
      </c>
      <c r="O443" s="6">
        <v>0</v>
      </c>
      <c r="P443" s="6"/>
      <c r="Q443" s="6"/>
      <c r="R443" s="6"/>
      <c r="S443" s="6"/>
      <c r="T443" s="6"/>
    </row>
    <row r="444" spans="1:20" x14ac:dyDescent="0.25">
      <c r="A444">
        <v>1999</v>
      </c>
      <c r="B444" s="6" t="s">
        <v>63</v>
      </c>
      <c r="C444" s="6">
        <v>95</v>
      </c>
      <c r="D444" s="6" t="s">
        <v>38</v>
      </c>
      <c r="E444" s="6"/>
      <c r="F444" s="6"/>
      <c r="G444" s="6"/>
      <c r="H444" s="6"/>
      <c r="I444" s="6" t="s">
        <v>24</v>
      </c>
      <c r="J444" s="6" t="s">
        <v>66</v>
      </c>
      <c r="K444" s="6">
        <v>10</v>
      </c>
      <c r="L444" s="6"/>
      <c r="M444" s="6">
        <v>5</v>
      </c>
      <c r="N444" s="6">
        <v>0</v>
      </c>
      <c r="O444" s="6">
        <v>0</v>
      </c>
      <c r="P444" s="6"/>
      <c r="Q444" s="6"/>
      <c r="R444" s="6"/>
      <c r="S444" s="6"/>
      <c r="T444" s="6"/>
    </row>
    <row r="445" spans="1:20" x14ac:dyDescent="0.25">
      <c r="A445">
        <v>1999</v>
      </c>
      <c r="B445" s="6" t="s">
        <v>63</v>
      </c>
      <c r="C445" s="6">
        <v>96</v>
      </c>
      <c r="D445" s="6" t="s">
        <v>38</v>
      </c>
      <c r="E445" s="6"/>
      <c r="F445" s="6"/>
      <c r="G445" s="6"/>
      <c r="H445" s="6"/>
      <c r="I445" s="6" t="s">
        <v>24</v>
      </c>
      <c r="J445" s="6" t="s">
        <v>22</v>
      </c>
      <c r="K445" s="6">
        <v>30</v>
      </c>
      <c r="L445" s="6"/>
      <c r="M445" s="6">
        <v>20</v>
      </c>
      <c r="N445" s="6">
        <v>50</v>
      </c>
      <c r="O445" s="6">
        <v>0</v>
      </c>
      <c r="P445" s="6"/>
      <c r="Q445" s="6"/>
      <c r="R445" s="6"/>
      <c r="S445" s="6"/>
      <c r="T445" s="6"/>
    </row>
    <row r="446" spans="1:20" x14ac:dyDescent="0.25">
      <c r="A446">
        <v>1999</v>
      </c>
      <c r="B446" s="6" t="s">
        <v>63</v>
      </c>
      <c r="C446" s="6">
        <v>97</v>
      </c>
      <c r="D446" s="6" t="s">
        <v>38</v>
      </c>
      <c r="E446" s="6"/>
      <c r="F446" s="6"/>
      <c r="G446" s="6"/>
      <c r="H446" s="6"/>
      <c r="I446" s="6" t="s">
        <v>24</v>
      </c>
      <c r="J446" s="6" t="s">
        <v>26</v>
      </c>
      <c r="K446" s="6">
        <v>50</v>
      </c>
      <c r="L446" s="6"/>
      <c r="M446" s="6">
        <v>20</v>
      </c>
      <c r="N446" s="6">
        <v>30</v>
      </c>
      <c r="O446" s="6">
        <v>0</v>
      </c>
      <c r="P446" s="6"/>
      <c r="Q446" s="6"/>
      <c r="R446" s="6"/>
      <c r="S446" s="6"/>
      <c r="T446" s="6"/>
    </row>
    <row r="447" spans="1:20" x14ac:dyDescent="0.25">
      <c r="A447">
        <v>1999</v>
      </c>
      <c r="B447" s="6" t="s">
        <v>63</v>
      </c>
      <c r="C447" s="6">
        <v>98</v>
      </c>
      <c r="D447" s="6" t="s">
        <v>38</v>
      </c>
      <c r="E447" s="6"/>
      <c r="F447" s="6"/>
      <c r="G447" s="6"/>
      <c r="H447" s="6"/>
      <c r="I447" s="6" t="s">
        <v>24</v>
      </c>
      <c r="J447" s="6" t="s">
        <v>40</v>
      </c>
      <c r="K447" s="6">
        <v>50</v>
      </c>
      <c r="L447" s="6"/>
      <c r="M447" s="6">
        <v>30</v>
      </c>
      <c r="N447" s="6">
        <v>0</v>
      </c>
      <c r="O447" s="6">
        <v>0</v>
      </c>
      <c r="P447" s="6"/>
      <c r="Q447" s="6"/>
      <c r="R447" s="6"/>
      <c r="S447" s="6"/>
      <c r="T447" s="6"/>
    </row>
    <row r="448" spans="1:20" x14ac:dyDescent="0.25">
      <c r="A448">
        <v>1999</v>
      </c>
      <c r="B448" s="6" t="s">
        <v>63</v>
      </c>
      <c r="C448" s="6">
        <v>99</v>
      </c>
      <c r="D448" s="6" t="s">
        <v>38</v>
      </c>
      <c r="E448" s="6"/>
      <c r="F448" s="6"/>
      <c r="G448" s="6"/>
      <c r="H448" s="6"/>
      <c r="I448" s="6" t="s">
        <v>24</v>
      </c>
      <c r="J448" s="6" t="s">
        <v>35</v>
      </c>
      <c r="K448" s="6">
        <v>25</v>
      </c>
      <c r="L448" s="6"/>
      <c r="M448" s="6">
        <v>20</v>
      </c>
      <c r="N448" s="6">
        <v>0</v>
      </c>
      <c r="O448" s="6">
        <v>0</v>
      </c>
      <c r="P448" s="6"/>
      <c r="Q448" s="6"/>
      <c r="R448" s="6"/>
      <c r="S448" s="6"/>
      <c r="T448" s="6"/>
    </row>
    <row r="449" spans="1:20" x14ac:dyDescent="0.25">
      <c r="A449">
        <v>1999</v>
      </c>
      <c r="B449" s="6" t="s">
        <v>63</v>
      </c>
      <c r="C449" s="6">
        <v>100</v>
      </c>
      <c r="D449" s="6" t="s">
        <v>38</v>
      </c>
      <c r="E449" s="6"/>
      <c r="F449" s="6"/>
      <c r="G449" s="6"/>
      <c r="H449" s="6"/>
      <c r="I449" s="6" t="s">
        <v>24</v>
      </c>
      <c r="J449" s="6" t="s">
        <v>26</v>
      </c>
      <c r="K449" s="6">
        <v>25</v>
      </c>
      <c r="L449" s="6"/>
      <c r="M449" s="6">
        <v>50</v>
      </c>
      <c r="N449" s="6">
        <v>5</v>
      </c>
      <c r="O449" s="6">
        <v>0</v>
      </c>
      <c r="P449" s="6"/>
      <c r="Q449" s="6"/>
      <c r="R449" s="6"/>
      <c r="S449" s="6"/>
      <c r="T449" s="6"/>
    </row>
    <row r="450" spans="1:20" x14ac:dyDescent="0.25">
      <c r="A450">
        <v>1999</v>
      </c>
      <c r="B450" s="6" t="s">
        <v>63</v>
      </c>
      <c r="C450" s="6">
        <v>101</v>
      </c>
      <c r="D450" s="6" t="s">
        <v>38</v>
      </c>
      <c r="E450" s="6"/>
      <c r="F450" s="6"/>
      <c r="G450" s="6"/>
      <c r="H450" s="6"/>
      <c r="I450" s="6" t="s">
        <v>24</v>
      </c>
      <c r="J450" s="6" t="s">
        <v>29</v>
      </c>
      <c r="K450" s="6">
        <v>30</v>
      </c>
      <c r="L450" s="6"/>
      <c r="M450" s="6">
        <v>30</v>
      </c>
      <c r="N450" s="6">
        <v>80</v>
      </c>
      <c r="O450" s="6">
        <v>0</v>
      </c>
      <c r="P450" s="6"/>
      <c r="Q450" s="6"/>
      <c r="R450" s="6"/>
      <c r="S450" s="6"/>
      <c r="T450" s="6"/>
    </row>
    <row r="451" spans="1:20" x14ac:dyDescent="0.25">
      <c r="A451">
        <v>1999</v>
      </c>
      <c r="B451" s="6" t="s">
        <v>63</v>
      </c>
      <c r="C451" s="6">
        <v>102</v>
      </c>
      <c r="D451" s="6" t="s">
        <v>38</v>
      </c>
      <c r="E451" s="6"/>
      <c r="F451" s="6"/>
      <c r="G451" s="6"/>
      <c r="H451" s="6"/>
      <c r="I451" s="6" t="s">
        <v>24</v>
      </c>
      <c r="J451" s="6" t="s">
        <v>39</v>
      </c>
      <c r="K451" s="6">
        <v>20</v>
      </c>
      <c r="L451" s="6"/>
      <c r="M451" s="6">
        <v>5</v>
      </c>
      <c r="N451" s="6">
        <v>10</v>
      </c>
      <c r="O451" s="6">
        <v>0</v>
      </c>
      <c r="P451" s="6"/>
      <c r="Q451" s="6"/>
      <c r="R451" s="6"/>
      <c r="S451" s="6"/>
      <c r="T451" s="6"/>
    </row>
    <row r="452" spans="1:20" x14ac:dyDescent="0.25">
      <c r="A452">
        <v>1999</v>
      </c>
      <c r="B452" s="6" t="s">
        <v>63</v>
      </c>
      <c r="C452" s="6">
        <v>103</v>
      </c>
      <c r="D452" s="6" t="s">
        <v>38</v>
      </c>
      <c r="E452" s="6"/>
      <c r="F452" s="6"/>
      <c r="G452" s="6"/>
      <c r="H452" s="6"/>
      <c r="I452" s="6" t="s">
        <v>24</v>
      </c>
      <c r="J452" s="6" t="s">
        <v>22</v>
      </c>
      <c r="K452" s="6">
        <v>30</v>
      </c>
      <c r="L452" s="6"/>
      <c r="M452" s="6">
        <v>20</v>
      </c>
      <c r="N452" s="6">
        <v>20</v>
      </c>
      <c r="O452" s="6">
        <v>0</v>
      </c>
      <c r="P452" s="6"/>
      <c r="Q452" s="6"/>
      <c r="R452" s="6"/>
      <c r="S452" s="6"/>
      <c r="T452" s="6"/>
    </row>
    <row r="453" spans="1:20" x14ac:dyDescent="0.25">
      <c r="A453">
        <v>1999</v>
      </c>
      <c r="B453" s="6" t="s">
        <v>63</v>
      </c>
      <c r="C453" s="6">
        <v>104</v>
      </c>
      <c r="D453" s="6" t="s">
        <v>38</v>
      </c>
      <c r="E453" s="6">
        <v>10</v>
      </c>
      <c r="F453" s="6">
        <v>13</v>
      </c>
      <c r="G453" s="6">
        <v>390</v>
      </c>
      <c r="H453" s="6">
        <v>0</v>
      </c>
      <c r="I453" s="6">
        <v>390</v>
      </c>
      <c r="J453" s="6" t="s">
        <v>25</v>
      </c>
      <c r="K453" s="6">
        <v>80</v>
      </c>
      <c r="L453" s="6"/>
      <c r="M453" s="6">
        <v>10</v>
      </c>
      <c r="N453" s="6">
        <v>10</v>
      </c>
      <c r="O453" s="6">
        <v>0</v>
      </c>
      <c r="P453" s="6"/>
      <c r="Q453" s="6"/>
      <c r="R453" s="6"/>
      <c r="S453" s="6"/>
      <c r="T453" s="6"/>
    </row>
    <row r="454" spans="1:20" x14ac:dyDescent="0.25">
      <c r="A454">
        <v>1999</v>
      </c>
      <c r="B454" s="6" t="s">
        <v>63</v>
      </c>
      <c r="C454" s="6">
        <v>105</v>
      </c>
      <c r="D454" s="6" t="s">
        <v>38</v>
      </c>
      <c r="E454" s="6"/>
      <c r="F454" s="6"/>
      <c r="G454" s="6"/>
      <c r="H454" s="6"/>
      <c r="I454" s="6" t="s">
        <v>24</v>
      </c>
      <c r="J454" s="6" t="s">
        <v>22</v>
      </c>
      <c r="K454" s="6">
        <v>30</v>
      </c>
      <c r="L454" s="6"/>
      <c r="M454" s="6">
        <v>10</v>
      </c>
      <c r="N454" s="6">
        <v>0</v>
      </c>
      <c r="O454" s="6">
        <v>0</v>
      </c>
      <c r="P454" s="6"/>
      <c r="Q454" s="6"/>
      <c r="R454" s="6"/>
      <c r="S454" s="6"/>
      <c r="T454" s="6"/>
    </row>
    <row r="455" spans="1:20" x14ac:dyDescent="0.25">
      <c r="A455">
        <v>1999</v>
      </c>
      <c r="B455" s="6" t="s">
        <v>63</v>
      </c>
      <c r="C455" s="6">
        <v>106</v>
      </c>
      <c r="D455" s="6" t="s">
        <v>38</v>
      </c>
      <c r="E455" s="6"/>
      <c r="F455" s="6"/>
      <c r="G455" s="6"/>
      <c r="H455" s="6"/>
      <c r="I455" s="6" t="s">
        <v>24</v>
      </c>
      <c r="J455" s="6" t="s">
        <v>29</v>
      </c>
      <c r="K455" s="6">
        <v>40</v>
      </c>
      <c r="L455" s="6"/>
      <c r="M455" s="6">
        <v>30</v>
      </c>
      <c r="N455" s="6">
        <v>25</v>
      </c>
      <c r="O455" s="6">
        <v>0</v>
      </c>
      <c r="P455" s="6"/>
      <c r="Q455" s="6"/>
      <c r="R455" s="6"/>
      <c r="S455" s="6"/>
      <c r="T455" s="6"/>
    </row>
    <row r="456" spans="1:20" x14ac:dyDescent="0.25">
      <c r="A456">
        <v>1999</v>
      </c>
      <c r="B456" s="6" t="s">
        <v>63</v>
      </c>
      <c r="C456" s="6">
        <v>107</v>
      </c>
      <c r="D456" s="6" t="s">
        <v>38</v>
      </c>
      <c r="E456" s="6"/>
      <c r="F456" s="6"/>
      <c r="G456" s="6"/>
      <c r="H456" s="6"/>
      <c r="I456" s="6" t="s">
        <v>24</v>
      </c>
      <c r="J456" s="6" t="s">
        <v>27</v>
      </c>
      <c r="K456" s="6">
        <v>40</v>
      </c>
      <c r="L456" s="6"/>
      <c r="M456" s="6">
        <v>40</v>
      </c>
      <c r="N456" s="6">
        <v>50</v>
      </c>
      <c r="O456" s="6">
        <v>0</v>
      </c>
      <c r="P456" s="6"/>
      <c r="Q456" s="6"/>
      <c r="R456" s="6"/>
      <c r="S456" s="6"/>
      <c r="T456" s="6"/>
    </row>
    <row r="457" spans="1:20" x14ac:dyDescent="0.25">
      <c r="A457">
        <v>1999</v>
      </c>
      <c r="B457" s="6" t="s">
        <v>63</v>
      </c>
      <c r="C457" s="6">
        <v>108</v>
      </c>
      <c r="D457" s="6" t="s">
        <v>38</v>
      </c>
      <c r="E457" s="6"/>
      <c r="F457" s="6"/>
      <c r="G457" s="6"/>
      <c r="H457" s="6"/>
      <c r="I457" s="6" t="s">
        <v>24</v>
      </c>
      <c r="J457" s="6" t="s">
        <v>27</v>
      </c>
      <c r="K457" s="6">
        <v>50</v>
      </c>
      <c r="L457" s="6"/>
      <c r="M457" s="6">
        <v>10</v>
      </c>
      <c r="N457" s="6">
        <v>20</v>
      </c>
      <c r="O457" s="6">
        <v>0</v>
      </c>
      <c r="P457" s="6"/>
      <c r="Q457" s="6"/>
      <c r="R457" s="6"/>
      <c r="S457" s="6"/>
      <c r="T457" s="6"/>
    </row>
    <row r="458" spans="1:20" x14ac:dyDescent="0.25">
      <c r="A458">
        <v>1999</v>
      </c>
      <c r="B458" s="6" t="s">
        <v>63</v>
      </c>
      <c r="C458" s="6">
        <v>109</v>
      </c>
      <c r="D458" s="6" t="s">
        <v>38</v>
      </c>
      <c r="E458" s="6"/>
      <c r="F458" s="6"/>
      <c r="G458" s="6"/>
      <c r="H458" s="6"/>
      <c r="I458" s="6" t="s">
        <v>24</v>
      </c>
      <c r="J458" s="6" t="s">
        <v>28</v>
      </c>
      <c r="K458" s="6">
        <v>70</v>
      </c>
      <c r="L458" s="6"/>
      <c r="M458" s="6">
        <v>60</v>
      </c>
      <c r="N458" s="6">
        <v>70</v>
      </c>
      <c r="O458" s="6">
        <v>0</v>
      </c>
      <c r="P458" s="6"/>
      <c r="Q458" s="6"/>
      <c r="R458" s="6"/>
      <c r="S458" s="6"/>
      <c r="T458" s="6"/>
    </row>
    <row r="459" spans="1:20" x14ac:dyDescent="0.25">
      <c r="A459">
        <v>1999</v>
      </c>
      <c r="B459" s="6" t="s">
        <v>63</v>
      </c>
      <c r="C459" s="6">
        <v>110</v>
      </c>
      <c r="D459" s="6" t="s">
        <v>38</v>
      </c>
      <c r="E459" s="6"/>
      <c r="F459" s="6"/>
      <c r="G459" s="6"/>
      <c r="H459" s="6"/>
      <c r="I459" s="6" t="s">
        <v>24</v>
      </c>
      <c r="J459" s="6" t="s">
        <v>22</v>
      </c>
      <c r="K459" s="6">
        <v>25</v>
      </c>
      <c r="L459" s="6"/>
      <c r="M459" s="6">
        <v>20</v>
      </c>
      <c r="N459" s="6">
        <v>10</v>
      </c>
      <c r="O459" s="6">
        <v>0</v>
      </c>
      <c r="P459" s="6"/>
      <c r="Q459" s="6"/>
      <c r="R459" s="6"/>
      <c r="S459" s="6"/>
      <c r="T459" s="6"/>
    </row>
    <row r="460" spans="1:20" x14ac:dyDescent="0.25">
      <c r="A460">
        <v>1999</v>
      </c>
      <c r="B460" s="6" t="s">
        <v>63</v>
      </c>
      <c r="C460" s="6">
        <v>111</v>
      </c>
      <c r="D460" s="6" t="s">
        <v>38</v>
      </c>
      <c r="E460" s="6"/>
      <c r="F460" s="6"/>
      <c r="G460" s="6"/>
      <c r="H460" s="6"/>
      <c r="I460" s="6" t="s">
        <v>24</v>
      </c>
      <c r="J460" s="6" t="s">
        <v>28</v>
      </c>
      <c r="K460" s="6">
        <v>70</v>
      </c>
      <c r="L460" s="6"/>
      <c r="M460" s="6">
        <v>5</v>
      </c>
      <c r="N460" s="6">
        <v>60</v>
      </c>
      <c r="O460" s="6">
        <v>0</v>
      </c>
      <c r="P460" s="6"/>
      <c r="Q460" s="6"/>
      <c r="R460" s="6"/>
      <c r="S460" s="6"/>
      <c r="T460" s="6"/>
    </row>
    <row r="461" spans="1:20" x14ac:dyDescent="0.25">
      <c r="A461">
        <v>1999</v>
      </c>
      <c r="B461" s="6" t="s">
        <v>63</v>
      </c>
      <c r="C461" s="6">
        <v>112</v>
      </c>
      <c r="D461" s="6" t="s">
        <v>38</v>
      </c>
      <c r="E461" s="6"/>
      <c r="F461" s="6"/>
      <c r="G461" s="6"/>
      <c r="H461" s="6"/>
      <c r="I461" s="6" t="s">
        <v>24</v>
      </c>
      <c r="J461" s="6" t="s">
        <v>26</v>
      </c>
      <c r="K461" s="6">
        <v>40</v>
      </c>
      <c r="L461" s="6"/>
      <c r="M461" s="6">
        <v>30</v>
      </c>
      <c r="N461" s="6">
        <v>60</v>
      </c>
      <c r="O461" s="6">
        <v>0</v>
      </c>
      <c r="P461" s="6"/>
      <c r="Q461" s="6"/>
      <c r="R461" s="6"/>
      <c r="S461" s="6"/>
      <c r="T461" s="6"/>
    </row>
    <row r="462" spans="1:20" x14ac:dyDescent="0.25">
      <c r="A462">
        <v>1999</v>
      </c>
      <c r="B462" s="6" t="s">
        <v>63</v>
      </c>
      <c r="C462" s="6">
        <v>113</v>
      </c>
      <c r="D462" s="6" t="s">
        <v>38</v>
      </c>
      <c r="E462" s="6"/>
      <c r="F462" s="6"/>
      <c r="G462" s="6"/>
      <c r="H462" s="6"/>
      <c r="I462" s="6" t="s">
        <v>24</v>
      </c>
      <c r="J462" s="6" t="s">
        <v>25</v>
      </c>
      <c r="K462" s="6">
        <v>120</v>
      </c>
      <c r="L462" s="6"/>
      <c r="M462" s="6">
        <v>20</v>
      </c>
      <c r="N462" s="6">
        <v>70</v>
      </c>
      <c r="O462" s="6">
        <v>0</v>
      </c>
      <c r="P462" s="6"/>
      <c r="Q462" s="6"/>
      <c r="R462" s="6"/>
      <c r="S462" s="6"/>
      <c r="T462" s="6"/>
    </row>
    <row r="463" spans="1:20" x14ac:dyDescent="0.25">
      <c r="A463">
        <v>1999</v>
      </c>
      <c r="B463" s="6" t="s">
        <v>63</v>
      </c>
      <c r="C463" s="6">
        <v>114</v>
      </c>
      <c r="D463" s="6" t="s">
        <v>38</v>
      </c>
      <c r="E463" s="6"/>
      <c r="F463" s="6"/>
      <c r="G463" s="6"/>
      <c r="H463" s="6"/>
      <c r="I463" s="6" t="s">
        <v>24</v>
      </c>
      <c r="J463" s="6" t="s">
        <v>25</v>
      </c>
      <c r="K463" s="6">
        <v>60</v>
      </c>
      <c r="L463" s="6"/>
      <c r="M463" s="6">
        <v>20</v>
      </c>
      <c r="N463" s="6">
        <v>60</v>
      </c>
      <c r="O463" s="6">
        <v>0</v>
      </c>
      <c r="P463" s="6"/>
      <c r="Q463" s="6"/>
      <c r="R463" s="6"/>
      <c r="S463" s="6"/>
      <c r="T463" s="6"/>
    </row>
    <row r="464" spans="1:20" x14ac:dyDescent="0.25">
      <c r="A464">
        <v>1999</v>
      </c>
      <c r="B464" s="6" t="s">
        <v>63</v>
      </c>
      <c r="C464" s="6">
        <v>115</v>
      </c>
      <c r="D464" s="6" t="s">
        <v>38</v>
      </c>
      <c r="E464" s="6"/>
      <c r="F464" s="6"/>
      <c r="G464" s="6"/>
      <c r="H464" s="6"/>
      <c r="I464" s="6" t="s">
        <v>24</v>
      </c>
      <c r="J464" s="6" t="s">
        <v>40</v>
      </c>
      <c r="K464" s="6">
        <v>70</v>
      </c>
      <c r="L464" s="6"/>
      <c r="M464" s="6">
        <v>30</v>
      </c>
      <c r="N464" s="6">
        <v>10</v>
      </c>
      <c r="O464" s="6">
        <v>0</v>
      </c>
      <c r="P464" s="6"/>
      <c r="Q464" s="6"/>
      <c r="R464" s="6"/>
      <c r="S464" s="6"/>
      <c r="T464" s="6"/>
    </row>
    <row r="465" spans="1:20" x14ac:dyDescent="0.25">
      <c r="A465">
        <v>1999</v>
      </c>
      <c r="B465" s="6" t="s">
        <v>63</v>
      </c>
      <c r="C465" s="6">
        <v>116</v>
      </c>
      <c r="D465" s="6" t="s">
        <v>38</v>
      </c>
      <c r="E465" s="6"/>
      <c r="F465" s="6"/>
      <c r="G465" s="6"/>
      <c r="H465" s="6"/>
      <c r="I465" s="6" t="s">
        <v>24</v>
      </c>
      <c r="J465" s="6" t="s">
        <v>28</v>
      </c>
      <c r="K465" s="6">
        <v>50</v>
      </c>
      <c r="L465" s="6"/>
      <c r="M465" s="6">
        <v>40</v>
      </c>
      <c r="N465" s="6">
        <v>30</v>
      </c>
      <c r="O465" s="6">
        <v>0</v>
      </c>
      <c r="P465" s="6"/>
      <c r="Q465" s="6"/>
      <c r="R465" s="6"/>
      <c r="S465" s="6"/>
      <c r="T465" s="6"/>
    </row>
    <row r="466" spans="1:20" x14ac:dyDescent="0.25">
      <c r="A466">
        <v>1999</v>
      </c>
      <c r="B466" s="6" t="s">
        <v>63</v>
      </c>
      <c r="C466" s="6">
        <v>117</v>
      </c>
      <c r="D466" s="6" t="s">
        <v>38</v>
      </c>
      <c r="E466" s="6"/>
      <c r="F466" s="6"/>
      <c r="G466" s="6"/>
      <c r="H466" s="6"/>
      <c r="I466" s="6" t="s">
        <v>24</v>
      </c>
      <c r="J466" s="6" t="s">
        <v>28</v>
      </c>
      <c r="K466" s="6">
        <v>60</v>
      </c>
      <c r="L466" s="6"/>
      <c r="M466" s="6">
        <v>40</v>
      </c>
      <c r="N466" s="6">
        <v>70</v>
      </c>
      <c r="O466" s="6">
        <v>0</v>
      </c>
      <c r="P466" s="6"/>
      <c r="Q466" s="6"/>
      <c r="R466" s="6"/>
      <c r="S466" s="6"/>
      <c r="T466" s="6"/>
    </row>
    <row r="467" spans="1:20" x14ac:dyDescent="0.25">
      <c r="A467">
        <v>1999</v>
      </c>
      <c r="B467" s="6" t="s">
        <v>63</v>
      </c>
      <c r="C467" s="6">
        <v>118</v>
      </c>
      <c r="D467" s="6" t="s">
        <v>34</v>
      </c>
      <c r="E467" s="6">
        <v>11</v>
      </c>
      <c r="F467" s="6">
        <v>12</v>
      </c>
      <c r="G467" s="6">
        <v>150</v>
      </c>
      <c r="H467" s="6">
        <v>0</v>
      </c>
      <c r="I467" s="6">
        <v>150</v>
      </c>
      <c r="J467" s="6" t="s">
        <v>40</v>
      </c>
      <c r="K467" s="6">
        <v>30</v>
      </c>
      <c r="L467" s="6"/>
      <c r="M467" s="6">
        <v>20</v>
      </c>
      <c r="N467" s="6">
        <v>2</v>
      </c>
      <c r="O467" s="6">
        <v>0</v>
      </c>
      <c r="P467" s="6"/>
      <c r="Q467" s="6"/>
      <c r="R467" s="6"/>
      <c r="S467" s="6"/>
      <c r="T467" s="6"/>
    </row>
    <row r="468" spans="1:20" x14ac:dyDescent="0.25">
      <c r="A468">
        <v>1999</v>
      </c>
      <c r="B468" s="6" t="s">
        <v>63</v>
      </c>
      <c r="C468" s="6">
        <v>119</v>
      </c>
      <c r="D468" s="6" t="s">
        <v>34</v>
      </c>
      <c r="E468" s="6"/>
      <c r="F468" s="6"/>
      <c r="G468" s="6"/>
      <c r="H468" s="6"/>
      <c r="I468" s="6" t="s">
        <v>24</v>
      </c>
      <c r="J468" s="6" t="s">
        <v>22</v>
      </c>
      <c r="K468" s="6">
        <v>40</v>
      </c>
      <c r="L468" s="6"/>
      <c r="M468" s="6">
        <v>20</v>
      </c>
      <c r="N468" s="6">
        <v>70</v>
      </c>
      <c r="O468" s="6">
        <v>0</v>
      </c>
      <c r="P468" s="6"/>
      <c r="Q468" s="6"/>
      <c r="R468" s="6"/>
      <c r="S468" s="6"/>
      <c r="T468" s="6"/>
    </row>
    <row r="469" spans="1:20" x14ac:dyDescent="0.25">
      <c r="A469">
        <v>1999</v>
      </c>
      <c r="B469" s="6" t="s">
        <v>63</v>
      </c>
      <c r="C469" s="6">
        <v>120</v>
      </c>
      <c r="D469" s="6" t="s">
        <v>34</v>
      </c>
      <c r="E469" s="6"/>
      <c r="F469" s="6"/>
      <c r="G469" s="6"/>
      <c r="H469" s="6"/>
      <c r="I469" s="6" t="s">
        <v>24</v>
      </c>
      <c r="J469" s="6" t="s">
        <v>22</v>
      </c>
      <c r="K469" s="6">
        <v>25</v>
      </c>
      <c r="L469" s="6"/>
      <c r="M469" s="6">
        <v>10</v>
      </c>
      <c r="N469" s="6">
        <v>0</v>
      </c>
      <c r="O469" s="6">
        <v>0</v>
      </c>
      <c r="P469" s="6"/>
      <c r="Q469" s="6"/>
      <c r="R469" s="6"/>
      <c r="S469" s="6"/>
      <c r="T469" s="6"/>
    </row>
    <row r="470" spans="1:20" x14ac:dyDescent="0.25">
      <c r="A470">
        <v>1999</v>
      </c>
      <c r="B470" s="6" t="s">
        <v>63</v>
      </c>
      <c r="C470" s="6">
        <v>121</v>
      </c>
      <c r="D470" s="6" t="s">
        <v>34</v>
      </c>
      <c r="E470" s="6"/>
      <c r="F470" s="6"/>
      <c r="G470" s="6"/>
      <c r="H470" s="6"/>
      <c r="I470" s="6" t="s">
        <v>24</v>
      </c>
      <c r="J470" s="6" t="s">
        <v>35</v>
      </c>
      <c r="K470" s="6">
        <v>25</v>
      </c>
      <c r="L470" s="6"/>
      <c r="M470" s="6">
        <v>10</v>
      </c>
      <c r="N470" s="6">
        <v>0</v>
      </c>
      <c r="O470" s="6">
        <v>0</v>
      </c>
      <c r="P470" s="6"/>
      <c r="Q470" s="6"/>
      <c r="R470" s="6"/>
      <c r="S470" s="6"/>
      <c r="T470" s="6"/>
    </row>
    <row r="471" spans="1:20" x14ac:dyDescent="0.25">
      <c r="A471">
        <v>1999</v>
      </c>
      <c r="B471" s="6" t="s">
        <v>63</v>
      </c>
      <c r="C471" s="6">
        <v>122</v>
      </c>
      <c r="D471" s="6" t="s">
        <v>34</v>
      </c>
      <c r="E471" s="6"/>
      <c r="F471" s="6"/>
      <c r="G471" s="6"/>
      <c r="H471" s="6"/>
      <c r="I471" s="6" t="s">
        <v>24</v>
      </c>
      <c r="J471" s="6" t="s">
        <v>35</v>
      </c>
      <c r="K471" s="6">
        <v>10</v>
      </c>
      <c r="L471" s="6"/>
      <c r="M471" s="6">
        <v>20</v>
      </c>
      <c r="N471" s="6">
        <v>5</v>
      </c>
      <c r="O471" s="6">
        <v>0</v>
      </c>
      <c r="P471" s="6"/>
      <c r="Q471" s="6"/>
      <c r="R471" s="6"/>
      <c r="S471" s="6"/>
      <c r="T471" s="6"/>
    </row>
    <row r="472" spans="1:20" x14ac:dyDescent="0.25">
      <c r="A472">
        <v>1999</v>
      </c>
      <c r="B472" s="6" t="s">
        <v>63</v>
      </c>
      <c r="C472" s="6">
        <v>123</v>
      </c>
      <c r="D472" s="6" t="s">
        <v>34</v>
      </c>
      <c r="E472" s="6"/>
      <c r="F472" s="6"/>
      <c r="G472" s="6"/>
      <c r="H472" s="6"/>
      <c r="I472" s="6" t="s">
        <v>24</v>
      </c>
      <c r="J472" s="6" t="s">
        <v>26</v>
      </c>
      <c r="K472" s="6">
        <v>30</v>
      </c>
      <c r="L472" s="6"/>
      <c r="M472" s="6">
        <v>35</v>
      </c>
      <c r="N472" s="6">
        <v>50</v>
      </c>
      <c r="O472" s="6">
        <v>0</v>
      </c>
      <c r="P472" s="6"/>
      <c r="Q472" s="6"/>
      <c r="R472" s="6"/>
      <c r="S472" s="6"/>
      <c r="T472" s="6"/>
    </row>
    <row r="473" spans="1:20" x14ac:dyDescent="0.25">
      <c r="A473">
        <v>1999</v>
      </c>
      <c r="B473" s="6" t="s">
        <v>63</v>
      </c>
      <c r="C473" s="6">
        <v>124</v>
      </c>
      <c r="D473" s="6" t="s">
        <v>34</v>
      </c>
      <c r="E473" s="6"/>
      <c r="F473" s="6"/>
      <c r="G473" s="6"/>
      <c r="H473" s="6"/>
      <c r="I473" s="6" t="s">
        <v>24</v>
      </c>
      <c r="J473" s="6" t="s">
        <v>35</v>
      </c>
      <c r="K473" s="6">
        <v>10</v>
      </c>
      <c r="L473" s="6"/>
      <c r="M473" s="6">
        <v>15</v>
      </c>
      <c r="N473" s="6">
        <v>40</v>
      </c>
      <c r="O473" s="6">
        <v>0</v>
      </c>
      <c r="P473" s="6"/>
      <c r="Q473" s="6"/>
      <c r="R473" s="6"/>
      <c r="S473" s="6"/>
      <c r="T473" s="6"/>
    </row>
    <row r="474" spans="1:20" x14ac:dyDescent="0.25">
      <c r="A474">
        <v>1999</v>
      </c>
      <c r="B474" s="6" t="s">
        <v>63</v>
      </c>
      <c r="C474" s="6">
        <v>125</v>
      </c>
      <c r="D474" s="6" t="s">
        <v>34</v>
      </c>
      <c r="E474" s="6"/>
      <c r="F474" s="6"/>
      <c r="G474" s="6"/>
      <c r="H474" s="6"/>
      <c r="I474" s="6" t="s">
        <v>24</v>
      </c>
      <c r="J474" s="6" t="s">
        <v>26</v>
      </c>
      <c r="K474" s="6">
        <v>35</v>
      </c>
      <c r="L474" s="6"/>
      <c r="M474" s="6">
        <v>55</v>
      </c>
      <c r="N474" s="6">
        <v>40</v>
      </c>
      <c r="O474" s="6">
        <v>0</v>
      </c>
      <c r="P474" s="6"/>
      <c r="Q474" s="6"/>
      <c r="R474" s="6"/>
      <c r="S474" s="6"/>
      <c r="T474" s="6"/>
    </row>
    <row r="475" spans="1:20" x14ac:dyDescent="0.25">
      <c r="A475">
        <v>1999</v>
      </c>
      <c r="B475" s="6" t="s">
        <v>63</v>
      </c>
      <c r="C475" s="6">
        <v>126</v>
      </c>
      <c r="D475" s="6" t="s">
        <v>34</v>
      </c>
      <c r="E475" s="6"/>
      <c r="F475" s="6"/>
      <c r="G475" s="6"/>
      <c r="H475" s="6"/>
      <c r="I475" s="6" t="s">
        <v>24</v>
      </c>
      <c r="J475" s="6" t="s">
        <v>22</v>
      </c>
      <c r="K475" s="6">
        <v>8</v>
      </c>
      <c r="L475" s="6"/>
      <c r="M475" s="6">
        <v>6</v>
      </c>
      <c r="N475" s="6">
        <v>0</v>
      </c>
      <c r="O475" s="6">
        <v>0</v>
      </c>
      <c r="P475" s="6"/>
      <c r="Q475" s="6"/>
      <c r="R475" s="6"/>
      <c r="S475" s="6"/>
      <c r="T475" s="6"/>
    </row>
    <row r="476" spans="1:20" x14ac:dyDescent="0.25">
      <c r="A476">
        <v>1999</v>
      </c>
      <c r="B476" s="6" t="s">
        <v>63</v>
      </c>
      <c r="C476" s="6">
        <v>127</v>
      </c>
      <c r="D476" s="6" t="s">
        <v>34</v>
      </c>
      <c r="E476" s="6"/>
      <c r="F476" s="6"/>
      <c r="G476" s="6"/>
      <c r="H476" s="6"/>
      <c r="I476" s="6" t="s">
        <v>24</v>
      </c>
      <c r="J476" s="6" t="s">
        <v>27</v>
      </c>
      <c r="K476" s="6">
        <v>45</v>
      </c>
      <c r="L476" s="6"/>
      <c r="M476" s="6">
        <v>60</v>
      </c>
      <c r="N476" s="6">
        <v>5</v>
      </c>
      <c r="O476" s="6">
        <v>0</v>
      </c>
      <c r="P476" s="6"/>
      <c r="Q476" s="6"/>
      <c r="R476" s="6"/>
      <c r="S476" s="6"/>
      <c r="T476" s="6"/>
    </row>
    <row r="477" spans="1:20" x14ac:dyDescent="0.25">
      <c r="A477">
        <v>1999</v>
      </c>
      <c r="B477" s="6" t="s">
        <v>63</v>
      </c>
      <c r="C477" s="6">
        <v>128</v>
      </c>
      <c r="D477" s="6" t="s">
        <v>34</v>
      </c>
      <c r="E477" s="6"/>
      <c r="F477" s="6"/>
      <c r="G477" s="6"/>
      <c r="H477" s="6"/>
      <c r="I477" s="6" t="s">
        <v>24</v>
      </c>
      <c r="J477" s="6" t="s">
        <v>26</v>
      </c>
      <c r="K477" s="6">
        <v>35</v>
      </c>
      <c r="L477" s="6"/>
      <c r="M477" s="6">
        <v>28</v>
      </c>
      <c r="N477" s="6">
        <v>30</v>
      </c>
      <c r="O477" s="6">
        <v>0</v>
      </c>
      <c r="P477" s="6"/>
      <c r="Q477" s="6"/>
      <c r="R477" s="6"/>
      <c r="S477" s="6"/>
      <c r="T477" s="6"/>
    </row>
    <row r="478" spans="1:20" x14ac:dyDescent="0.25">
      <c r="A478">
        <v>1999</v>
      </c>
      <c r="B478" s="6" t="s">
        <v>63</v>
      </c>
      <c r="C478" s="6">
        <v>129</v>
      </c>
      <c r="D478" s="6" t="s">
        <v>34</v>
      </c>
      <c r="E478" s="6"/>
      <c r="F478" s="6"/>
      <c r="G478" s="6"/>
      <c r="H478" s="6"/>
      <c r="I478" s="6" t="s">
        <v>24</v>
      </c>
      <c r="J478" s="6" t="s">
        <v>22</v>
      </c>
      <c r="K478" s="6">
        <v>25</v>
      </c>
      <c r="L478" s="6"/>
      <c r="M478" s="6">
        <v>10</v>
      </c>
      <c r="N478" s="6">
        <v>30</v>
      </c>
      <c r="O478" s="6">
        <v>0</v>
      </c>
      <c r="P478" s="6"/>
      <c r="Q478" s="6"/>
      <c r="R478" s="6"/>
      <c r="S478" s="6"/>
      <c r="T478" s="6"/>
    </row>
    <row r="479" spans="1:20" x14ac:dyDescent="0.25">
      <c r="A479">
        <v>1999</v>
      </c>
      <c r="B479" s="6" t="s">
        <v>63</v>
      </c>
      <c r="C479" s="6">
        <v>130</v>
      </c>
      <c r="D479" s="6" t="s">
        <v>34</v>
      </c>
      <c r="E479" s="6"/>
      <c r="F479" s="6"/>
      <c r="G479" s="6"/>
      <c r="H479" s="6"/>
      <c r="I479" s="6" t="s">
        <v>24</v>
      </c>
      <c r="J479" s="6" t="s">
        <v>22</v>
      </c>
      <c r="K479" s="6">
        <v>25</v>
      </c>
      <c r="L479" s="6"/>
      <c r="M479" s="6">
        <v>10</v>
      </c>
      <c r="N479" s="6">
        <v>35</v>
      </c>
      <c r="O479" s="6">
        <v>0</v>
      </c>
      <c r="P479" s="6"/>
      <c r="Q479" s="6"/>
      <c r="R479" s="6"/>
      <c r="S479" s="6"/>
      <c r="T479" s="6"/>
    </row>
    <row r="480" spans="1:20" x14ac:dyDescent="0.25">
      <c r="A480">
        <v>1999</v>
      </c>
      <c r="B480" s="6" t="s">
        <v>63</v>
      </c>
      <c r="C480" s="6">
        <v>131</v>
      </c>
      <c r="D480" s="6" t="s">
        <v>34</v>
      </c>
      <c r="E480" s="6"/>
      <c r="F480" s="6"/>
      <c r="G480" s="6"/>
      <c r="H480" s="6"/>
      <c r="I480" s="6" t="s">
        <v>24</v>
      </c>
      <c r="J480" s="6" t="s">
        <v>29</v>
      </c>
      <c r="K480" s="6">
        <v>30</v>
      </c>
      <c r="L480" s="6"/>
      <c r="M480" s="6">
        <v>25</v>
      </c>
      <c r="N480" s="6">
        <v>90</v>
      </c>
      <c r="O480" s="6">
        <v>0</v>
      </c>
      <c r="P480" s="6"/>
      <c r="Q480" s="6"/>
      <c r="R480" s="6"/>
      <c r="S480" s="6"/>
      <c r="T480" s="6"/>
    </row>
    <row r="481" spans="1:20" x14ac:dyDescent="0.25">
      <c r="A481">
        <v>1999</v>
      </c>
      <c r="B481" s="6" t="s">
        <v>63</v>
      </c>
      <c r="C481" s="6">
        <v>132</v>
      </c>
      <c r="D481" s="6" t="s">
        <v>34</v>
      </c>
      <c r="E481" s="6"/>
      <c r="F481" s="6"/>
      <c r="G481" s="6"/>
      <c r="H481" s="6"/>
      <c r="I481" s="6" t="s">
        <v>24</v>
      </c>
      <c r="J481" s="6" t="s">
        <v>28</v>
      </c>
      <c r="K481" s="6">
        <v>25</v>
      </c>
      <c r="L481" s="6"/>
      <c r="M481" s="6">
        <v>40</v>
      </c>
      <c r="N481" s="6">
        <v>10</v>
      </c>
      <c r="O481" s="6">
        <v>0</v>
      </c>
      <c r="P481" s="6"/>
      <c r="Q481" s="6"/>
      <c r="R481" s="6"/>
      <c r="S481" s="6"/>
      <c r="T481" s="6"/>
    </row>
    <row r="482" spans="1:20" x14ac:dyDescent="0.25">
      <c r="A482">
        <v>1999</v>
      </c>
      <c r="B482" s="6" t="s">
        <v>63</v>
      </c>
      <c r="C482" s="6">
        <v>133</v>
      </c>
      <c r="D482" s="6" t="s">
        <v>34</v>
      </c>
      <c r="E482" s="6"/>
      <c r="F482" s="6"/>
      <c r="G482" s="6"/>
      <c r="H482" s="6"/>
      <c r="I482" s="6" t="s">
        <v>24</v>
      </c>
      <c r="J482" s="6" t="s">
        <v>22</v>
      </c>
      <c r="K482" s="6">
        <v>30</v>
      </c>
      <c r="L482" s="6"/>
      <c r="M482" s="6">
        <v>20</v>
      </c>
      <c r="N482" s="6">
        <v>40</v>
      </c>
      <c r="O482" s="6">
        <v>0</v>
      </c>
      <c r="P482" s="6"/>
      <c r="Q482" s="6"/>
      <c r="R482" s="6"/>
      <c r="S482" s="6"/>
      <c r="T482" s="6"/>
    </row>
    <row r="483" spans="1:20" x14ac:dyDescent="0.25">
      <c r="A483">
        <v>1999</v>
      </c>
      <c r="B483" s="6" t="s">
        <v>63</v>
      </c>
      <c r="C483" s="6">
        <v>134</v>
      </c>
      <c r="D483" s="6" t="s">
        <v>34</v>
      </c>
      <c r="E483" s="6">
        <v>12</v>
      </c>
      <c r="F483" s="6">
        <v>12.8</v>
      </c>
      <c r="G483" s="6">
        <v>570</v>
      </c>
      <c r="H483" s="6">
        <v>0</v>
      </c>
      <c r="I483" s="6">
        <v>570</v>
      </c>
      <c r="J483" s="6" t="s">
        <v>22</v>
      </c>
      <c r="K483" s="6">
        <v>25</v>
      </c>
      <c r="L483" s="6"/>
      <c r="M483" s="6">
        <v>10</v>
      </c>
      <c r="N483" s="6">
        <v>0</v>
      </c>
      <c r="O483" s="6">
        <v>0</v>
      </c>
      <c r="P483" s="6"/>
      <c r="Q483" s="6"/>
      <c r="R483" s="6"/>
      <c r="S483" s="6"/>
      <c r="T483" s="6"/>
    </row>
    <row r="484" spans="1:20" x14ac:dyDescent="0.25">
      <c r="A484">
        <v>1999</v>
      </c>
      <c r="B484" s="6" t="s">
        <v>63</v>
      </c>
      <c r="C484" s="6">
        <v>135</v>
      </c>
      <c r="D484" s="6" t="s">
        <v>34</v>
      </c>
      <c r="E484" s="6"/>
      <c r="F484" s="6"/>
      <c r="G484" s="6"/>
      <c r="H484" s="6"/>
      <c r="I484" s="6" t="s">
        <v>24</v>
      </c>
      <c r="J484" s="6" t="s">
        <v>22</v>
      </c>
      <c r="K484" s="6">
        <v>40</v>
      </c>
      <c r="L484" s="6"/>
      <c r="M484" s="6">
        <v>20</v>
      </c>
      <c r="N484" s="6">
        <v>10</v>
      </c>
      <c r="O484" s="6">
        <v>0</v>
      </c>
      <c r="P484" s="6"/>
      <c r="Q484" s="6"/>
      <c r="R484" s="6"/>
      <c r="S484" s="6"/>
      <c r="T484" s="6"/>
    </row>
    <row r="485" spans="1:20" x14ac:dyDescent="0.25">
      <c r="A485">
        <v>1999</v>
      </c>
      <c r="B485" s="6" t="s">
        <v>63</v>
      </c>
      <c r="C485" s="6">
        <v>136</v>
      </c>
      <c r="D485" s="6" t="s">
        <v>34</v>
      </c>
      <c r="E485" s="6"/>
      <c r="F485" s="6"/>
      <c r="G485" s="6"/>
      <c r="H485" s="6"/>
      <c r="I485" s="6" t="s">
        <v>24</v>
      </c>
      <c r="J485" s="6" t="s">
        <v>22</v>
      </c>
      <c r="K485" s="6">
        <v>60</v>
      </c>
      <c r="L485" s="6"/>
      <c r="M485" s="6">
        <v>40</v>
      </c>
      <c r="N485" s="6">
        <v>30</v>
      </c>
      <c r="O485" s="6">
        <v>0</v>
      </c>
      <c r="P485" s="6"/>
      <c r="Q485" s="6"/>
      <c r="R485" s="6"/>
      <c r="S485" s="6"/>
      <c r="T485" s="6"/>
    </row>
    <row r="486" spans="1:20" x14ac:dyDescent="0.25">
      <c r="A486">
        <v>1999</v>
      </c>
      <c r="B486" s="6" t="s">
        <v>63</v>
      </c>
      <c r="C486" s="6">
        <v>137</v>
      </c>
      <c r="D486" s="6" t="s">
        <v>34</v>
      </c>
      <c r="E486" s="6"/>
      <c r="F486" s="6"/>
      <c r="G486" s="6"/>
      <c r="H486" s="6"/>
      <c r="I486" s="6" t="s">
        <v>24</v>
      </c>
      <c r="J486" s="6" t="s">
        <v>22</v>
      </c>
      <c r="K486" s="6">
        <v>25</v>
      </c>
      <c r="L486" s="6"/>
      <c r="M486" s="6">
        <v>10</v>
      </c>
      <c r="N486" s="6">
        <v>0</v>
      </c>
      <c r="O486" s="6">
        <v>0</v>
      </c>
      <c r="P486" s="6"/>
      <c r="Q486" s="6"/>
      <c r="R486" s="6"/>
      <c r="S486" s="6"/>
      <c r="T486" s="6"/>
    </row>
    <row r="487" spans="1:20" x14ac:dyDescent="0.25">
      <c r="A487">
        <v>1999</v>
      </c>
      <c r="B487" s="6" t="s">
        <v>63</v>
      </c>
      <c r="C487" s="6">
        <v>138</v>
      </c>
      <c r="D487" s="6" t="s">
        <v>34</v>
      </c>
      <c r="E487" s="6"/>
      <c r="F487" s="6"/>
      <c r="G487" s="6"/>
      <c r="H487" s="6"/>
      <c r="I487" s="6" t="s">
        <v>24</v>
      </c>
      <c r="J487" s="6" t="s">
        <v>36</v>
      </c>
      <c r="K487" s="6">
        <v>25</v>
      </c>
      <c r="L487" s="6"/>
      <c r="M487" s="6">
        <v>8</v>
      </c>
      <c r="N487" s="6">
        <v>5</v>
      </c>
      <c r="O487" s="6">
        <v>0</v>
      </c>
      <c r="P487" s="6"/>
      <c r="Q487" s="6"/>
      <c r="R487" s="6"/>
      <c r="S487" s="6"/>
      <c r="T487" s="6"/>
    </row>
    <row r="488" spans="1:20" x14ac:dyDescent="0.25">
      <c r="A488">
        <v>1999</v>
      </c>
      <c r="B488" s="6" t="s">
        <v>63</v>
      </c>
      <c r="C488" s="6">
        <v>139</v>
      </c>
      <c r="D488" s="6" t="s">
        <v>34</v>
      </c>
      <c r="E488" s="6"/>
      <c r="F488" s="6"/>
      <c r="G488" s="6"/>
      <c r="H488" s="6"/>
      <c r="I488" s="6" t="s">
        <v>24</v>
      </c>
      <c r="J488" s="6" t="s">
        <v>25</v>
      </c>
      <c r="K488" s="6">
        <v>60</v>
      </c>
      <c r="L488" s="6"/>
      <c r="M488" s="6">
        <v>10</v>
      </c>
      <c r="N488" s="6">
        <v>60</v>
      </c>
      <c r="O488" s="6">
        <v>0</v>
      </c>
      <c r="P488" s="6"/>
      <c r="Q488" s="6"/>
      <c r="R488" s="6"/>
      <c r="S488" s="6"/>
      <c r="T488" s="6"/>
    </row>
    <row r="489" spans="1:20" x14ac:dyDescent="0.25">
      <c r="A489">
        <v>1999</v>
      </c>
      <c r="B489" s="6" t="s">
        <v>63</v>
      </c>
      <c r="C489" s="6">
        <v>140</v>
      </c>
      <c r="D489" s="6" t="s">
        <v>34</v>
      </c>
      <c r="E489" s="6"/>
      <c r="F489" s="6"/>
      <c r="G489" s="6"/>
      <c r="H489" s="6"/>
      <c r="I489" s="6" t="s">
        <v>24</v>
      </c>
      <c r="J489" s="6" t="s">
        <v>40</v>
      </c>
      <c r="K489" s="6">
        <v>20</v>
      </c>
      <c r="L489" s="6"/>
      <c r="M489" s="6">
        <v>3</v>
      </c>
      <c r="N489" s="6">
        <v>10</v>
      </c>
      <c r="O489" s="6">
        <v>0</v>
      </c>
      <c r="P489" s="6"/>
      <c r="Q489" s="6"/>
      <c r="R489" s="6"/>
      <c r="S489" s="6"/>
      <c r="T489" s="6"/>
    </row>
    <row r="490" spans="1:20" x14ac:dyDescent="0.25">
      <c r="A490">
        <v>1999</v>
      </c>
      <c r="B490" s="6" t="s">
        <v>63</v>
      </c>
      <c r="C490" s="6">
        <v>141</v>
      </c>
      <c r="D490" s="6" t="s">
        <v>34</v>
      </c>
      <c r="E490" s="6"/>
      <c r="F490" s="6"/>
      <c r="G490" s="6"/>
      <c r="H490" s="6"/>
      <c r="I490" s="6" t="s">
        <v>24</v>
      </c>
      <c r="J490" s="6" t="s">
        <v>40</v>
      </c>
      <c r="K490" s="6">
        <v>25</v>
      </c>
      <c r="L490" s="6"/>
      <c r="M490" s="6">
        <v>10</v>
      </c>
      <c r="N490" s="6">
        <v>0</v>
      </c>
      <c r="O490" s="6">
        <v>0</v>
      </c>
      <c r="P490" s="6"/>
      <c r="Q490" s="6"/>
      <c r="R490" s="6"/>
      <c r="S490" s="6"/>
      <c r="T490" s="6"/>
    </row>
    <row r="491" spans="1:20" x14ac:dyDescent="0.25">
      <c r="A491">
        <v>1999</v>
      </c>
      <c r="B491" s="6" t="s">
        <v>63</v>
      </c>
      <c r="C491" s="6">
        <v>142</v>
      </c>
      <c r="D491" s="6" t="s">
        <v>34</v>
      </c>
      <c r="E491" s="6"/>
      <c r="F491" s="6"/>
      <c r="G491" s="6"/>
      <c r="H491" s="6"/>
      <c r="I491" s="6" t="s">
        <v>24</v>
      </c>
      <c r="J491" s="6" t="s">
        <v>40</v>
      </c>
      <c r="K491" s="6">
        <v>60</v>
      </c>
      <c r="L491" s="6"/>
      <c r="M491" s="6">
        <v>35</v>
      </c>
      <c r="N491" s="6">
        <v>5</v>
      </c>
      <c r="O491" s="6">
        <v>0</v>
      </c>
      <c r="P491" s="6"/>
      <c r="Q491" s="6"/>
      <c r="R491" s="6"/>
      <c r="S491" s="6"/>
      <c r="T491" s="6"/>
    </row>
    <row r="492" spans="1:20" x14ac:dyDescent="0.25">
      <c r="A492">
        <v>1999</v>
      </c>
      <c r="B492" s="6" t="s">
        <v>63</v>
      </c>
      <c r="C492" s="6">
        <v>143</v>
      </c>
      <c r="D492" s="6" t="s">
        <v>34</v>
      </c>
      <c r="E492" s="6"/>
      <c r="F492" s="6"/>
      <c r="G492" s="6"/>
      <c r="H492" s="6"/>
      <c r="I492" s="6" t="s">
        <v>24</v>
      </c>
      <c r="J492" s="6" t="s">
        <v>27</v>
      </c>
      <c r="K492" s="6">
        <v>45</v>
      </c>
      <c r="L492" s="6"/>
      <c r="M492" s="6">
        <v>50</v>
      </c>
      <c r="N492" s="6">
        <v>25</v>
      </c>
      <c r="O492" s="6">
        <v>0</v>
      </c>
      <c r="P492" s="6"/>
      <c r="Q492" s="6"/>
      <c r="R492" s="6"/>
      <c r="S492" s="6"/>
      <c r="T492" s="6"/>
    </row>
    <row r="493" spans="1:20" x14ac:dyDescent="0.25">
      <c r="A493">
        <v>1999</v>
      </c>
      <c r="B493" s="6" t="s">
        <v>63</v>
      </c>
      <c r="C493" s="6">
        <v>144</v>
      </c>
      <c r="D493" s="6" t="s">
        <v>34</v>
      </c>
      <c r="E493" s="6"/>
      <c r="F493" s="6"/>
      <c r="G493" s="6"/>
      <c r="H493" s="6"/>
      <c r="I493" s="6" t="s">
        <v>24</v>
      </c>
      <c r="J493" s="6" t="s">
        <v>22</v>
      </c>
      <c r="K493" s="6">
        <v>50</v>
      </c>
      <c r="L493" s="6"/>
      <c r="M493" s="6">
        <v>50</v>
      </c>
      <c r="N493" s="6">
        <v>50</v>
      </c>
      <c r="O493" s="6">
        <v>0</v>
      </c>
      <c r="P493" s="6"/>
      <c r="Q493" s="6"/>
      <c r="R493" s="6"/>
      <c r="S493" s="6"/>
      <c r="T493" s="6"/>
    </row>
    <row r="494" spans="1:20" x14ac:dyDescent="0.25">
      <c r="A494">
        <v>1999</v>
      </c>
      <c r="B494" s="6" t="s">
        <v>63</v>
      </c>
      <c r="C494" s="6">
        <v>145</v>
      </c>
      <c r="D494" s="6" t="s">
        <v>34</v>
      </c>
      <c r="E494" s="6"/>
      <c r="F494" s="6"/>
      <c r="G494" s="6"/>
      <c r="H494" s="6"/>
      <c r="I494" s="6" t="s">
        <v>24</v>
      </c>
      <c r="J494" s="6" t="s">
        <v>22</v>
      </c>
      <c r="K494" s="6">
        <v>30</v>
      </c>
      <c r="L494" s="6"/>
      <c r="M494" s="6">
        <v>10</v>
      </c>
      <c r="N494" s="6">
        <v>5</v>
      </c>
      <c r="O494" s="6">
        <v>0</v>
      </c>
      <c r="P494" s="6"/>
      <c r="Q494" s="6"/>
      <c r="R494" s="6"/>
      <c r="S494" s="6"/>
      <c r="T494" s="6"/>
    </row>
    <row r="495" spans="1:20" x14ac:dyDescent="0.25">
      <c r="A495">
        <v>1999</v>
      </c>
      <c r="B495" s="6" t="s">
        <v>63</v>
      </c>
      <c r="C495" s="6">
        <v>146</v>
      </c>
      <c r="D495" s="6" t="s">
        <v>34</v>
      </c>
      <c r="E495" s="6"/>
      <c r="F495" s="6"/>
      <c r="G495" s="6"/>
      <c r="H495" s="6"/>
      <c r="I495" s="6" t="s">
        <v>24</v>
      </c>
      <c r="J495" s="6" t="s">
        <v>26</v>
      </c>
      <c r="K495" s="6">
        <v>60</v>
      </c>
      <c r="L495" s="6"/>
      <c r="M495" s="6">
        <v>30</v>
      </c>
      <c r="N495" s="6">
        <v>10</v>
      </c>
      <c r="O495" s="6">
        <v>0</v>
      </c>
      <c r="P495" s="6"/>
      <c r="Q495" s="6"/>
      <c r="R495" s="6"/>
      <c r="S495" s="6"/>
      <c r="T495" s="6"/>
    </row>
    <row r="496" spans="1:20" x14ac:dyDescent="0.25">
      <c r="A496">
        <v>1999</v>
      </c>
      <c r="B496" s="6" t="s">
        <v>63</v>
      </c>
      <c r="C496" s="6">
        <v>147</v>
      </c>
      <c r="D496" s="6" t="s">
        <v>34</v>
      </c>
      <c r="E496" s="6"/>
      <c r="F496" s="6"/>
      <c r="G496" s="6"/>
      <c r="H496" s="6"/>
      <c r="I496" s="6" t="s">
        <v>24</v>
      </c>
      <c r="J496" s="6" t="s">
        <v>40</v>
      </c>
      <c r="K496" s="6">
        <v>65</v>
      </c>
      <c r="L496" s="6"/>
      <c r="M496" s="6">
        <v>30</v>
      </c>
      <c r="N496" s="6">
        <v>80</v>
      </c>
      <c r="O496" s="6">
        <v>0</v>
      </c>
      <c r="P496" s="6"/>
      <c r="Q496" s="6"/>
      <c r="R496" s="6"/>
      <c r="S496" s="6"/>
      <c r="T496" s="6"/>
    </row>
    <row r="497" spans="1:20" x14ac:dyDescent="0.25">
      <c r="A497">
        <v>1999</v>
      </c>
      <c r="B497" s="6" t="s">
        <v>63</v>
      </c>
      <c r="C497" s="6">
        <v>148</v>
      </c>
      <c r="D497" s="6" t="s">
        <v>34</v>
      </c>
      <c r="E497" s="6"/>
      <c r="F497" s="6"/>
      <c r="G497" s="6"/>
      <c r="H497" s="6"/>
      <c r="I497" s="6" t="s">
        <v>24</v>
      </c>
      <c r="J497" s="6" t="s">
        <v>22</v>
      </c>
      <c r="K497" s="6">
        <v>30</v>
      </c>
      <c r="L497" s="6"/>
      <c r="M497" s="6">
        <v>10</v>
      </c>
      <c r="N497" s="6">
        <v>90</v>
      </c>
      <c r="O497" s="6">
        <v>0</v>
      </c>
      <c r="P497" s="6"/>
      <c r="Q497" s="6"/>
      <c r="R497" s="6"/>
      <c r="S497" s="6"/>
      <c r="T497" s="6"/>
    </row>
    <row r="498" spans="1:20" x14ac:dyDescent="0.25">
      <c r="A498">
        <v>1999</v>
      </c>
      <c r="B498" s="6" t="s">
        <v>63</v>
      </c>
      <c r="C498" s="6">
        <v>149</v>
      </c>
      <c r="D498" s="6" t="s">
        <v>34</v>
      </c>
      <c r="E498" s="6"/>
      <c r="F498" s="6"/>
      <c r="G498" s="6"/>
      <c r="H498" s="6"/>
      <c r="I498" s="6" t="s">
        <v>24</v>
      </c>
      <c r="J498" s="6" t="s">
        <v>22</v>
      </c>
      <c r="K498" s="6">
        <v>40</v>
      </c>
      <c r="L498" s="6"/>
      <c r="M498" s="6">
        <v>20</v>
      </c>
      <c r="N498" s="6">
        <v>40</v>
      </c>
      <c r="O498" s="6">
        <v>0</v>
      </c>
      <c r="P498" s="6"/>
      <c r="Q498" s="6"/>
      <c r="R498" s="6"/>
      <c r="S498" s="6"/>
      <c r="T498" s="6"/>
    </row>
    <row r="499" spans="1:20" x14ac:dyDescent="0.25">
      <c r="A499">
        <v>1999</v>
      </c>
      <c r="B499" s="6" t="s">
        <v>63</v>
      </c>
      <c r="C499" s="6">
        <v>150</v>
      </c>
      <c r="D499" s="6" t="s">
        <v>34</v>
      </c>
      <c r="E499" s="6"/>
      <c r="F499" s="6"/>
      <c r="G499" s="6"/>
      <c r="H499" s="6"/>
      <c r="I499" s="6" t="s">
        <v>24</v>
      </c>
      <c r="J499" s="6" t="s">
        <v>28</v>
      </c>
      <c r="K499" s="6">
        <v>35</v>
      </c>
      <c r="L499" s="6"/>
      <c r="M499" s="6">
        <v>30</v>
      </c>
      <c r="N499" s="6">
        <v>25</v>
      </c>
      <c r="O499" s="6">
        <v>0</v>
      </c>
      <c r="P499" s="6"/>
      <c r="Q499" s="6"/>
      <c r="R499" s="6"/>
      <c r="S499" s="6"/>
      <c r="T499" s="6"/>
    </row>
    <row r="500" spans="1:20" x14ac:dyDescent="0.25">
      <c r="A500">
        <v>1999</v>
      </c>
      <c r="B500" s="6" t="s">
        <v>63</v>
      </c>
      <c r="C500" s="6">
        <v>151</v>
      </c>
      <c r="D500" s="6" t="s">
        <v>34</v>
      </c>
      <c r="E500" s="6"/>
      <c r="F500" s="6"/>
      <c r="G500" s="6"/>
      <c r="H500" s="6"/>
      <c r="I500" s="6" t="s">
        <v>24</v>
      </c>
      <c r="J500" s="6" t="s">
        <v>29</v>
      </c>
      <c r="K500" s="6">
        <v>75</v>
      </c>
      <c r="L500" s="6"/>
      <c r="M500" s="6">
        <v>95</v>
      </c>
      <c r="N500" s="6">
        <v>3</v>
      </c>
      <c r="O500" s="6">
        <v>0</v>
      </c>
      <c r="P500" s="6"/>
      <c r="Q500" s="6"/>
      <c r="R500" s="6"/>
      <c r="S500" s="6"/>
      <c r="T500" s="6"/>
    </row>
    <row r="501" spans="1:20" x14ac:dyDescent="0.25">
      <c r="A501">
        <v>1999</v>
      </c>
      <c r="B501" s="6" t="s">
        <v>63</v>
      </c>
      <c r="C501" s="6">
        <v>152</v>
      </c>
      <c r="D501" s="6" t="s">
        <v>34</v>
      </c>
      <c r="E501" s="6">
        <v>13</v>
      </c>
      <c r="F501" s="6">
        <v>13.4</v>
      </c>
      <c r="G501" s="6">
        <v>290</v>
      </c>
      <c r="H501" s="6">
        <v>0</v>
      </c>
      <c r="I501" s="6">
        <v>290</v>
      </c>
      <c r="J501" s="6" t="s">
        <v>29</v>
      </c>
      <c r="K501" s="6">
        <v>60</v>
      </c>
      <c r="L501" s="6"/>
      <c r="M501" s="6">
        <v>95</v>
      </c>
      <c r="N501" s="6">
        <v>5</v>
      </c>
      <c r="O501" s="6">
        <v>0</v>
      </c>
      <c r="P501" s="6"/>
      <c r="Q501" s="6"/>
      <c r="R501" s="6"/>
      <c r="S501" s="6"/>
      <c r="T501" s="6"/>
    </row>
    <row r="502" spans="1:20" x14ac:dyDescent="0.25">
      <c r="A502">
        <v>1999</v>
      </c>
      <c r="B502" s="6" t="s">
        <v>63</v>
      </c>
      <c r="C502" s="6">
        <v>153</v>
      </c>
      <c r="D502" s="6" t="s">
        <v>34</v>
      </c>
      <c r="E502" s="6"/>
      <c r="F502" s="6"/>
      <c r="G502" s="6"/>
      <c r="H502" s="6"/>
      <c r="I502" s="6" t="s">
        <v>24</v>
      </c>
      <c r="J502" s="6" t="s">
        <v>29</v>
      </c>
      <c r="K502" s="6">
        <v>35</v>
      </c>
      <c r="L502" s="6"/>
      <c r="M502" s="6">
        <v>40</v>
      </c>
      <c r="N502" s="6">
        <v>40</v>
      </c>
      <c r="O502" s="6">
        <v>0</v>
      </c>
      <c r="P502" s="6"/>
      <c r="Q502" s="6"/>
      <c r="R502" s="6"/>
      <c r="S502" s="6"/>
      <c r="T502" s="6"/>
    </row>
    <row r="503" spans="1:20" x14ac:dyDescent="0.25">
      <c r="A503">
        <v>1999</v>
      </c>
      <c r="B503" s="6" t="s">
        <v>63</v>
      </c>
      <c r="C503" s="6">
        <v>154</v>
      </c>
      <c r="D503" s="6" t="s">
        <v>34</v>
      </c>
      <c r="E503" s="6"/>
      <c r="F503" s="6"/>
      <c r="G503" s="6"/>
      <c r="H503" s="6"/>
      <c r="I503" s="6" t="s">
        <v>24</v>
      </c>
      <c r="J503" s="6" t="s">
        <v>26</v>
      </c>
      <c r="K503" s="6">
        <v>40</v>
      </c>
      <c r="L503" s="6"/>
      <c r="M503" s="6">
        <v>20</v>
      </c>
      <c r="N503" s="6">
        <v>20</v>
      </c>
      <c r="O503" s="6">
        <v>0</v>
      </c>
      <c r="P503" s="6"/>
      <c r="Q503" s="6"/>
      <c r="R503" s="6"/>
      <c r="S503" s="6"/>
      <c r="T503" s="6"/>
    </row>
    <row r="504" spans="1:20" x14ac:dyDescent="0.25">
      <c r="A504">
        <v>1999</v>
      </c>
      <c r="B504" s="6" t="s">
        <v>63</v>
      </c>
      <c r="C504" s="6">
        <v>155</v>
      </c>
      <c r="D504" s="6" t="s">
        <v>34</v>
      </c>
      <c r="E504" s="6"/>
      <c r="F504" s="6"/>
      <c r="G504" s="6"/>
      <c r="H504" s="6"/>
      <c r="I504" s="6" t="s">
        <v>24</v>
      </c>
      <c r="J504" s="6" t="s">
        <v>22</v>
      </c>
      <c r="K504" s="6">
        <v>35</v>
      </c>
      <c r="L504" s="6"/>
      <c r="M504" s="6">
        <v>20</v>
      </c>
      <c r="N504" s="6">
        <v>10</v>
      </c>
      <c r="O504" s="6">
        <v>0</v>
      </c>
      <c r="P504" s="6"/>
      <c r="Q504" s="6"/>
      <c r="R504" s="6"/>
      <c r="S504" s="6"/>
      <c r="T504" s="6"/>
    </row>
    <row r="505" spans="1:20" x14ac:dyDescent="0.25">
      <c r="A505">
        <v>1999</v>
      </c>
      <c r="B505" s="6" t="s">
        <v>63</v>
      </c>
      <c r="C505" s="6">
        <v>156</v>
      </c>
      <c r="D505" s="6" t="s">
        <v>34</v>
      </c>
      <c r="E505" s="6"/>
      <c r="F505" s="6"/>
      <c r="G505" s="6"/>
      <c r="H505" s="6"/>
      <c r="I505" s="6" t="s">
        <v>24</v>
      </c>
      <c r="J505" s="6" t="s">
        <v>26</v>
      </c>
      <c r="K505" s="6">
        <v>30</v>
      </c>
      <c r="L505" s="6"/>
      <c r="M505" s="6">
        <v>15</v>
      </c>
      <c r="N505" s="6">
        <v>60</v>
      </c>
      <c r="O505" s="6">
        <v>0</v>
      </c>
      <c r="P505" s="6"/>
      <c r="Q505" s="6"/>
      <c r="R505" s="6"/>
      <c r="S505" s="6"/>
      <c r="T505" s="6"/>
    </row>
    <row r="506" spans="1:20" x14ac:dyDescent="0.25">
      <c r="A506">
        <v>1999</v>
      </c>
      <c r="B506" s="6" t="s">
        <v>63</v>
      </c>
      <c r="C506" s="6">
        <v>157</v>
      </c>
      <c r="D506" s="6" t="s">
        <v>34</v>
      </c>
      <c r="E506" s="6"/>
      <c r="F506" s="6"/>
      <c r="G506" s="6"/>
      <c r="H506" s="6"/>
      <c r="I506" s="6" t="s">
        <v>24</v>
      </c>
      <c r="J506" s="6" t="s">
        <v>41</v>
      </c>
      <c r="K506" s="6">
        <v>120</v>
      </c>
      <c r="L506" s="6"/>
      <c r="M506" s="6">
        <v>80</v>
      </c>
      <c r="N506" s="6">
        <v>90</v>
      </c>
      <c r="O506" s="6">
        <v>0</v>
      </c>
      <c r="P506" s="6"/>
      <c r="Q506" s="6"/>
      <c r="R506" s="6"/>
      <c r="S506" s="6"/>
      <c r="T506" s="6"/>
    </row>
    <row r="507" spans="1:20" x14ac:dyDescent="0.25">
      <c r="A507">
        <v>1999</v>
      </c>
      <c r="B507" s="6" t="s">
        <v>63</v>
      </c>
      <c r="C507" s="6">
        <v>158</v>
      </c>
      <c r="D507" s="6" t="s">
        <v>34</v>
      </c>
      <c r="E507" s="6"/>
      <c r="F507" s="6"/>
      <c r="G507" s="6"/>
      <c r="H507" s="6"/>
      <c r="I507" s="6" t="s">
        <v>24</v>
      </c>
      <c r="J507" s="6" t="s">
        <v>29</v>
      </c>
      <c r="K507" s="6">
        <v>40</v>
      </c>
      <c r="L507" s="6"/>
      <c r="M507" s="6">
        <v>20</v>
      </c>
      <c r="N507" s="6">
        <v>70</v>
      </c>
      <c r="O507" s="6">
        <v>0</v>
      </c>
      <c r="P507" s="6"/>
      <c r="Q507" s="6"/>
      <c r="R507" s="6"/>
      <c r="S507" s="6"/>
      <c r="T507" s="6"/>
    </row>
    <row r="508" spans="1:20" x14ac:dyDescent="0.25">
      <c r="A508">
        <v>1999</v>
      </c>
      <c r="B508" s="6" t="s">
        <v>63</v>
      </c>
      <c r="C508" s="6">
        <v>159</v>
      </c>
      <c r="D508" s="6" t="s">
        <v>34</v>
      </c>
      <c r="E508" s="6"/>
      <c r="F508" s="6"/>
      <c r="G508" s="6"/>
      <c r="H508" s="6"/>
      <c r="I508" s="6" t="s">
        <v>24</v>
      </c>
      <c r="J508" s="6" t="s">
        <v>26</v>
      </c>
      <c r="K508" s="6">
        <v>35</v>
      </c>
      <c r="L508" s="6"/>
      <c r="M508" s="6">
        <v>30</v>
      </c>
      <c r="N508" s="6">
        <v>3</v>
      </c>
      <c r="O508" s="6">
        <v>0</v>
      </c>
      <c r="P508" s="6"/>
      <c r="Q508" s="6"/>
      <c r="R508" s="6"/>
      <c r="S508" s="6"/>
      <c r="T508" s="6"/>
    </row>
    <row r="509" spans="1:20" x14ac:dyDescent="0.25">
      <c r="A509">
        <v>1999</v>
      </c>
      <c r="B509" s="6" t="s">
        <v>63</v>
      </c>
      <c r="C509" s="6">
        <v>160</v>
      </c>
      <c r="D509" s="6" t="s">
        <v>34</v>
      </c>
      <c r="E509" s="6"/>
      <c r="F509" s="6"/>
      <c r="G509" s="6"/>
      <c r="H509" s="6"/>
      <c r="I509" s="6" t="s">
        <v>24</v>
      </c>
      <c r="J509" s="6" t="s">
        <v>26</v>
      </c>
      <c r="K509" s="6">
        <v>30</v>
      </c>
      <c r="L509" s="6"/>
      <c r="M509" s="6">
        <v>20</v>
      </c>
      <c r="N509" s="6">
        <v>15</v>
      </c>
      <c r="O509" s="6">
        <v>0</v>
      </c>
      <c r="P509" s="6"/>
      <c r="Q509" s="6"/>
      <c r="R509" s="6"/>
      <c r="S509" s="6"/>
      <c r="T509" s="6"/>
    </row>
    <row r="510" spans="1:20" x14ac:dyDescent="0.25">
      <c r="A510">
        <v>1999</v>
      </c>
      <c r="B510" s="6" t="s">
        <v>63</v>
      </c>
      <c r="C510" s="6">
        <v>161</v>
      </c>
      <c r="D510" s="6" t="s">
        <v>34</v>
      </c>
      <c r="E510" s="6"/>
      <c r="F510" s="6"/>
      <c r="G510" s="6"/>
      <c r="H510" s="6"/>
      <c r="I510" s="6" t="s">
        <v>24</v>
      </c>
      <c r="J510" s="6" t="s">
        <v>29</v>
      </c>
      <c r="K510" s="6">
        <v>30</v>
      </c>
      <c r="L510" s="6"/>
      <c r="M510" s="6">
        <v>30</v>
      </c>
      <c r="N510" s="6">
        <v>0</v>
      </c>
      <c r="O510" s="6">
        <v>0</v>
      </c>
      <c r="P510" s="6"/>
      <c r="Q510" s="6"/>
      <c r="R510" s="6"/>
      <c r="S510" s="6"/>
      <c r="T510" s="6"/>
    </row>
    <row r="511" spans="1:20" x14ac:dyDescent="0.25">
      <c r="A511">
        <v>1999</v>
      </c>
      <c r="B511" s="6" t="s">
        <v>63</v>
      </c>
      <c r="C511" s="6">
        <v>162</v>
      </c>
      <c r="D511" s="6" t="s">
        <v>34</v>
      </c>
      <c r="E511" s="6"/>
      <c r="F511" s="6"/>
      <c r="G511" s="6"/>
      <c r="H511" s="6"/>
      <c r="I511" s="6" t="s">
        <v>24</v>
      </c>
      <c r="J511" s="6" t="s">
        <v>27</v>
      </c>
      <c r="K511" s="6">
        <v>50</v>
      </c>
      <c r="L511" s="6"/>
      <c r="M511" s="6">
        <v>40</v>
      </c>
      <c r="N511" s="6">
        <v>60</v>
      </c>
      <c r="O511" s="6">
        <v>0</v>
      </c>
      <c r="P511" s="6"/>
      <c r="Q511" s="6"/>
      <c r="R511" s="6"/>
      <c r="S511" s="6"/>
      <c r="T511" s="6"/>
    </row>
    <row r="512" spans="1:20" x14ac:dyDescent="0.25">
      <c r="A512">
        <v>1999</v>
      </c>
      <c r="B512" s="6" t="s">
        <v>63</v>
      </c>
      <c r="C512" s="6">
        <v>163</v>
      </c>
      <c r="D512" s="6" t="s">
        <v>34</v>
      </c>
      <c r="E512" s="6"/>
      <c r="F512" s="6"/>
      <c r="G512" s="6"/>
      <c r="H512" s="6"/>
      <c r="I512" s="6" t="s">
        <v>24</v>
      </c>
      <c r="J512" s="6" t="s">
        <v>29</v>
      </c>
      <c r="K512" s="6">
        <v>20</v>
      </c>
      <c r="L512" s="6"/>
      <c r="M512" s="6">
        <v>20</v>
      </c>
      <c r="N512" s="6">
        <v>0</v>
      </c>
      <c r="O512" s="6">
        <v>0</v>
      </c>
      <c r="P512" s="6"/>
      <c r="Q512" s="6"/>
      <c r="R512" s="6"/>
      <c r="S512" s="6"/>
      <c r="T512" s="6"/>
    </row>
    <row r="513" spans="1:20" x14ac:dyDescent="0.25">
      <c r="A513">
        <v>1999</v>
      </c>
      <c r="B513" s="6" t="s">
        <v>63</v>
      </c>
      <c r="C513" s="6">
        <v>164</v>
      </c>
      <c r="D513" s="6" t="s">
        <v>34</v>
      </c>
      <c r="E513" s="6"/>
      <c r="F513" s="6"/>
      <c r="G513" s="6"/>
      <c r="H513" s="6"/>
      <c r="I513" s="6" t="s">
        <v>24</v>
      </c>
      <c r="J513" s="6" t="s">
        <v>27</v>
      </c>
      <c r="K513" s="6">
        <v>40</v>
      </c>
      <c r="L513" s="6"/>
      <c r="M513" s="6">
        <v>30</v>
      </c>
      <c r="N513" s="6">
        <v>0</v>
      </c>
      <c r="O513" s="6">
        <v>0</v>
      </c>
      <c r="P513" s="6"/>
      <c r="Q513" s="6"/>
      <c r="R513" s="6"/>
      <c r="S513" s="6"/>
      <c r="T513" s="6"/>
    </row>
    <row r="514" spans="1:20" x14ac:dyDescent="0.25">
      <c r="A514">
        <v>1999</v>
      </c>
      <c r="B514" s="6" t="s">
        <v>63</v>
      </c>
      <c r="C514" s="6">
        <v>165</v>
      </c>
      <c r="D514" s="6" t="s">
        <v>34</v>
      </c>
      <c r="E514" s="6"/>
      <c r="F514" s="6"/>
      <c r="G514" s="6"/>
      <c r="H514" s="6"/>
      <c r="I514" s="6" t="s">
        <v>24</v>
      </c>
      <c r="J514" s="6" t="s">
        <v>22</v>
      </c>
      <c r="K514" s="6">
        <v>50</v>
      </c>
      <c r="L514" s="6"/>
      <c r="M514" s="6">
        <v>20</v>
      </c>
      <c r="N514" s="6">
        <v>60</v>
      </c>
      <c r="O514" s="6">
        <v>0</v>
      </c>
      <c r="P514" s="6"/>
      <c r="Q514" s="6"/>
      <c r="R514" s="6"/>
      <c r="S514" s="6"/>
      <c r="T514" s="6"/>
    </row>
    <row r="515" spans="1:20" x14ac:dyDescent="0.25">
      <c r="A515">
        <v>1999</v>
      </c>
      <c r="B515" s="6" t="s">
        <v>63</v>
      </c>
      <c r="C515" s="6">
        <v>166</v>
      </c>
      <c r="D515" s="6" t="s">
        <v>34</v>
      </c>
      <c r="E515" s="6"/>
      <c r="F515" s="6"/>
      <c r="G515" s="6"/>
      <c r="H515" s="6"/>
      <c r="I515" s="6" t="s">
        <v>24</v>
      </c>
      <c r="J515" s="6" t="s">
        <v>27</v>
      </c>
      <c r="K515" s="6">
        <v>60</v>
      </c>
      <c r="L515" s="6"/>
      <c r="M515" s="6">
        <v>30</v>
      </c>
      <c r="N515" s="6">
        <v>5</v>
      </c>
      <c r="O515" s="6">
        <v>0</v>
      </c>
      <c r="P515" s="6"/>
      <c r="Q515" s="6"/>
      <c r="R515" s="6"/>
      <c r="S515" s="6"/>
      <c r="T515" s="6"/>
    </row>
    <row r="516" spans="1:20" x14ac:dyDescent="0.25">
      <c r="A516">
        <v>1999</v>
      </c>
      <c r="B516" s="6" t="s">
        <v>63</v>
      </c>
      <c r="C516" s="6">
        <v>167</v>
      </c>
      <c r="D516" s="6" t="s">
        <v>34</v>
      </c>
      <c r="E516" s="6"/>
      <c r="F516" s="6"/>
      <c r="G516" s="6"/>
      <c r="H516" s="6"/>
      <c r="I516" s="6" t="s">
        <v>24</v>
      </c>
      <c r="J516" s="6" t="s">
        <v>25</v>
      </c>
      <c r="K516" s="6">
        <v>50</v>
      </c>
      <c r="L516" s="6"/>
      <c r="M516" s="6">
        <v>20</v>
      </c>
      <c r="N516" s="6">
        <v>10</v>
      </c>
      <c r="O516" s="6">
        <v>0</v>
      </c>
      <c r="P516" s="6"/>
      <c r="Q516" s="6"/>
      <c r="R516" s="6"/>
      <c r="S516" s="6"/>
      <c r="T516" s="6"/>
    </row>
    <row r="517" spans="1:20" x14ac:dyDescent="0.25">
      <c r="A517">
        <v>1999</v>
      </c>
      <c r="B517" s="6" t="s">
        <v>63</v>
      </c>
      <c r="C517" s="6">
        <v>168</v>
      </c>
      <c r="D517" s="6" t="s">
        <v>34</v>
      </c>
      <c r="E517" s="6"/>
      <c r="F517" s="6"/>
      <c r="G517" s="6"/>
      <c r="H517" s="6"/>
      <c r="I517" s="6" t="s">
        <v>24</v>
      </c>
      <c r="J517" s="6" t="s">
        <v>40</v>
      </c>
      <c r="K517" s="6">
        <v>60</v>
      </c>
      <c r="L517" s="6"/>
      <c r="M517" s="6">
        <v>30</v>
      </c>
      <c r="N517" s="6">
        <v>50</v>
      </c>
      <c r="O517" s="6">
        <v>0</v>
      </c>
      <c r="P517" s="6"/>
      <c r="Q517" s="6"/>
      <c r="R517" s="6"/>
      <c r="S517" s="6"/>
      <c r="T517" s="6"/>
    </row>
    <row r="518" spans="1:20" x14ac:dyDescent="0.25">
      <c r="A518">
        <v>1999</v>
      </c>
      <c r="B518" s="6" t="s">
        <v>63</v>
      </c>
      <c r="C518" s="6">
        <v>169</v>
      </c>
      <c r="D518" s="6" t="s">
        <v>32</v>
      </c>
      <c r="E518" s="6">
        <v>14</v>
      </c>
      <c r="F518" s="6">
        <v>12</v>
      </c>
      <c r="G518" s="6">
        <v>420</v>
      </c>
      <c r="H518" s="6">
        <v>0</v>
      </c>
      <c r="I518" s="6">
        <v>420</v>
      </c>
      <c r="J518" s="6" t="s">
        <v>29</v>
      </c>
      <c r="K518" s="6">
        <v>20</v>
      </c>
      <c r="L518" s="6"/>
      <c r="M518" s="6">
        <v>30</v>
      </c>
      <c r="N518" s="6">
        <v>0</v>
      </c>
      <c r="O518" s="6">
        <v>0</v>
      </c>
      <c r="P518" s="6"/>
      <c r="Q518" s="6"/>
      <c r="R518" s="6"/>
      <c r="S518" s="6"/>
      <c r="T518" s="6"/>
    </row>
    <row r="519" spans="1:20" x14ac:dyDescent="0.25">
      <c r="A519">
        <v>1999</v>
      </c>
      <c r="B519" s="6" t="s">
        <v>63</v>
      </c>
      <c r="C519" s="6">
        <v>170</v>
      </c>
      <c r="D519" s="6" t="s">
        <v>32</v>
      </c>
      <c r="E519" s="6"/>
      <c r="F519" s="6"/>
      <c r="G519" s="6"/>
      <c r="H519" s="6"/>
      <c r="I519" s="6" t="s">
        <v>24</v>
      </c>
      <c r="J519" s="6" t="s">
        <v>40</v>
      </c>
      <c r="K519" s="6">
        <v>35</v>
      </c>
      <c r="L519" s="6"/>
      <c r="M519" s="6">
        <v>30</v>
      </c>
      <c r="N519" s="6">
        <v>60</v>
      </c>
      <c r="O519" s="6">
        <v>0</v>
      </c>
      <c r="P519" s="6"/>
      <c r="Q519" s="6"/>
      <c r="R519" s="6"/>
      <c r="S519" s="6"/>
      <c r="T519" s="6"/>
    </row>
    <row r="520" spans="1:20" x14ac:dyDescent="0.25">
      <c r="A520">
        <v>1999</v>
      </c>
      <c r="B520" s="6" t="s">
        <v>63</v>
      </c>
      <c r="C520" s="6">
        <v>171</v>
      </c>
      <c r="D520" s="6" t="s">
        <v>32</v>
      </c>
      <c r="E520" s="6"/>
      <c r="F520" s="6"/>
      <c r="G520" s="6"/>
      <c r="H520" s="6"/>
      <c r="I520" s="6" t="s">
        <v>24</v>
      </c>
      <c r="J520" s="6" t="s">
        <v>22</v>
      </c>
      <c r="K520" s="6">
        <v>20</v>
      </c>
      <c r="L520" s="6"/>
      <c r="M520" s="6">
        <v>10</v>
      </c>
      <c r="N520" s="6">
        <v>0</v>
      </c>
      <c r="O520" s="6">
        <v>0</v>
      </c>
      <c r="P520" s="6"/>
      <c r="Q520" s="6"/>
      <c r="R520" s="6"/>
      <c r="S520" s="6"/>
      <c r="T520" s="6"/>
    </row>
    <row r="521" spans="1:20" x14ac:dyDescent="0.25">
      <c r="A521">
        <v>1999</v>
      </c>
      <c r="B521" s="6" t="s">
        <v>63</v>
      </c>
      <c r="C521" s="6">
        <v>172</v>
      </c>
      <c r="D521" s="6" t="s">
        <v>32</v>
      </c>
      <c r="E521" s="6"/>
      <c r="F521" s="6"/>
      <c r="G521" s="6"/>
      <c r="H521" s="6"/>
      <c r="I521" s="6" t="s">
        <v>24</v>
      </c>
      <c r="J521" s="6" t="s">
        <v>22</v>
      </c>
      <c r="K521" s="6">
        <v>50</v>
      </c>
      <c r="L521" s="6"/>
      <c r="M521" s="6">
        <v>45</v>
      </c>
      <c r="N521" s="6">
        <v>40</v>
      </c>
      <c r="O521" s="6">
        <v>0</v>
      </c>
      <c r="P521" s="6"/>
      <c r="Q521" s="6"/>
      <c r="R521" s="6"/>
      <c r="S521" s="6"/>
      <c r="T521" s="6"/>
    </row>
    <row r="522" spans="1:20" x14ac:dyDescent="0.25">
      <c r="A522">
        <v>1999</v>
      </c>
      <c r="B522" s="6" t="s">
        <v>63</v>
      </c>
      <c r="C522" s="6">
        <v>173</v>
      </c>
      <c r="D522" s="6" t="s">
        <v>32</v>
      </c>
      <c r="E522" s="6"/>
      <c r="F522" s="6"/>
      <c r="G522" s="6"/>
      <c r="H522" s="6"/>
      <c r="I522" s="6" t="s">
        <v>24</v>
      </c>
      <c r="J522" s="6" t="s">
        <v>44</v>
      </c>
      <c r="K522" s="6">
        <v>40</v>
      </c>
      <c r="L522" s="6"/>
      <c r="M522" s="6">
        <v>15</v>
      </c>
      <c r="N522" s="6">
        <v>10</v>
      </c>
      <c r="O522" s="6">
        <v>0</v>
      </c>
      <c r="P522" s="6"/>
      <c r="Q522" s="6"/>
      <c r="R522" s="6"/>
      <c r="S522" s="6"/>
      <c r="T522" s="6"/>
    </row>
    <row r="523" spans="1:20" x14ac:dyDescent="0.25">
      <c r="A523">
        <v>1999</v>
      </c>
      <c r="B523" s="6" t="s">
        <v>63</v>
      </c>
      <c r="C523" s="6">
        <v>174</v>
      </c>
      <c r="D523" s="6" t="s">
        <v>32</v>
      </c>
      <c r="E523" s="6"/>
      <c r="F523" s="6"/>
      <c r="G523" s="6"/>
      <c r="H523" s="6"/>
      <c r="I523" s="6" t="s">
        <v>24</v>
      </c>
      <c r="J523" s="6" t="s">
        <v>27</v>
      </c>
      <c r="K523" s="6">
        <v>40</v>
      </c>
      <c r="L523" s="6"/>
      <c r="M523" s="6">
        <v>30</v>
      </c>
      <c r="N523" s="6">
        <v>5</v>
      </c>
      <c r="O523" s="6">
        <v>0</v>
      </c>
      <c r="P523" s="6"/>
      <c r="Q523" s="6"/>
      <c r="R523" s="6"/>
      <c r="S523" s="6"/>
      <c r="T523" s="6"/>
    </row>
    <row r="524" spans="1:20" x14ac:dyDescent="0.25">
      <c r="A524">
        <v>1999</v>
      </c>
      <c r="B524" s="6" t="s">
        <v>63</v>
      </c>
      <c r="C524" s="6">
        <v>175</v>
      </c>
      <c r="D524" s="6" t="s">
        <v>32</v>
      </c>
      <c r="E524" s="6"/>
      <c r="F524" s="6"/>
      <c r="G524" s="6"/>
      <c r="H524" s="6"/>
      <c r="I524" s="6" t="s">
        <v>24</v>
      </c>
      <c r="J524" s="6" t="s">
        <v>22</v>
      </c>
      <c r="K524" s="6">
        <v>60</v>
      </c>
      <c r="L524" s="6"/>
      <c r="M524" s="6">
        <v>30</v>
      </c>
      <c r="N524" s="6">
        <v>50</v>
      </c>
      <c r="O524" s="6">
        <v>0</v>
      </c>
      <c r="P524" s="6"/>
      <c r="Q524" s="6"/>
      <c r="R524" s="6"/>
      <c r="S524" s="6"/>
      <c r="T524" s="6"/>
    </row>
    <row r="525" spans="1:20" x14ac:dyDescent="0.25">
      <c r="A525">
        <v>1999</v>
      </c>
      <c r="B525" s="6" t="s">
        <v>63</v>
      </c>
      <c r="C525" s="6">
        <v>176</v>
      </c>
      <c r="D525" s="6" t="s">
        <v>32</v>
      </c>
      <c r="E525" s="6"/>
      <c r="F525" s="6"/>
      <c r="G525" s="6"/>
      <c r="H525" s="6"/>
      <c r="I525" s="6" t="s">
        <v>24</v>
      </c>
      <c r="J525" s="6" t="s">
        <v>26</v>
      </c>
      <c r="K525" s="6">
        <v>60</v>
      </c>
      <c r="L525" s="6"/>
      <c r="M525" s="6">
        <v>40</v>
      </c>
      <c r="N525" s="6">
        <v>40</v>
      </c>
      <c r="O525" s="6">
        <v>0</v>
      </c>
      <c r="P525" s="6"/>
      <c r="Q525" s="6"/>
      <c r="R525" s="6"/>
      <c r="S525" s="6"/>
      <c r="T525" s="6"/>
    </row>
    <row r="526" spans="1:20" x14ac:dyDescent="0.25">
      <c r="A526">
        <v>1999</v>
      </c>
      <c r="B526" s="6" t="s">
        <v>63</v>
      </c>
      <c r="C526" s="6">
        <v>177</v>
      </c>
      <c r="D526" s="6" t="s">
        <v>32</v>
      </c>
      <c r="E526" s="6"/>
      <c r="F526" s="6"/>
      <c r="G526" s="6"/>
      <c r="H526" s="6"/>
      <c r="I526" s="6" t="s">
        <v>24</v>
      </c>
      <c r="J526" s="6" t="s">
        <v>25</v>
      </c>
      <c r="K526" s="6">
        <v>40</v>
      </c>
      <c r="L526" s="6"/>
      <c r="M526" s="6">
        <v>15</v>
      </c>
      <c r="N526" s="6">
        <v>10</v>
      </c>
      <c r="O526" s="6">
        <v>0</v>
      </c>
      <c r="P526" s="6"/>
      <c r="Q526" s="6"/>
      <c r="R526" s="6"/>
      <c r="S526" s="6"/>
      <c r="T526" s="6"/>
    </row>
    <row r="527" spans="1:20" x14ac:dyDescent="0.25">
      <c r="A527">
        <v>1999</v>
      </c>
      <c r="B527" s="6" t="s">
        <v>63</v>
      </c>
      <c r="C527" s="6">
        <v>178</v>
      </c>
      <c r="D527" s="6" t="s">
        <v>32</v>
      </c>
      <c r="E527" s="6"/>
      <c r="F527" s="6"/>
      <c r="G527" s="6"/>
      <c r="H527" s="6"/>
      <c r="I527" s="6" t="s">
        <v>24</v>
      </c>
      <c r="J527" s="6" t="s">
        <v>29</v>
      </c>
      <c r="K527" s="6">
        <v>20</v>
      </c>
      <c r="L527" s="6"/>
      <c r="M527" s="6">
        <v>15</v>
      </c>
      <c r="N527" s="6">
        <v>0</v>
      </c>
      <c r="O527" s="6">
        <v>0</v>
      </c>
      <c r="P527" s="6"/>
      <c r="Q527" s="6"/>
      <c r="R527" s="6"/>
      <c r="S527" s="6"/>
      <c r="T527" s="6"/>
    </row>
    <row r="528" spans="1:20" x14ac:dyDescent="0.25">
      <c r="A528">
        <v>1999</v>
      </c>
      <c r="B528" s="6" t="s">
        <v>63</v>
      </c>
      <c r="C528" s="6">
        <v>179</v>
      </c>
      <c r="D528" s="6" t="s">
        <v>32</v>
      </c>
      <c r="E528" s="6"/>
      <c r="F528" s="6"/>
      <c r="G528" s="6"/>
      <c r="H528" s="6"/>
      <c r="I528" s="6" t="s">
        <v>24</v>
      </c>
      <c r="J528" s="6" t="s">
        <v>26</v>
      </c>
      <c r="K528" s="6">
        <v>40</v>
      </c>
      <c r="L528" s="6"/>
      <c r="M528" s="6">
        <v>30</v>
      </c>
      <c r="N528" s="6">
        <v>50</v>
      </c>
      <c r="O528" s="6">
        <v>0</v>
      </c>
      <c r="P528" s="6"/>
      <c r="Q528" s="6"/>
      <c r="R528" s="6"/>
      <c r="S528" s="6"/>
      <c r="T528" s="6"/>
    </row>
    <row r="529" spans="1:20" x14ac:dyDescent="0.25">
      <c r="A529">
        <v>1999</v>
      </c>
      <c r="B529" s="6" t="s">
        <v>63</v>
      </c>
      <c r="C529" s="6">
        <v>180</v>
      </c>
      <c r="D529" s="6" t="s">
        <v>32</v>
      </c>
      <c r="E529" s="6"/>
      <c r="F529" s="6"/>
      <c r="G529" s="6"/>
      <c r="H529" s="6"/>
      <c r="I529" s="6" t="s">
        <v>24</v>
      </c>
      <c r="J529" s="6" t="s">
        <v>28</v>
      </c>
      <c r="K529" s="6">
        <v>20</v>
      </c>
      <c r="L529" s="6"/>
      <c r="M529" s="6">
        <v>20</v>
      </c>
      <c r="N529" s="6">
        <v>20</v>
      </c>
      <c r="O529" s="6">
        <v>0</v>
      </c>
      <c r="P529" s="6"/>
      <c r="Q529" s="6"/>
      <c r="R529" s="6"/>
      <c r="S529" s="6"/>
      <c r="T529" s="6"/>
    </row>
    <row r="530" spans="1:20" x14ac:dyDescent="0.25">
      <c r="A530">
        <v>1999</v>
      </c>
      <c r="B530" s="6" t="s">
        <v>63</v>
      </c>
      <c r="C530" s="6">
        <v>181</v>
      </c>
      <c r="D530" s="6" t="s">
        <v>32</v>
      </c>
      <c r="E530" s="6"/>
      <c r="F530" s="6"/>
      <c r="G530" s="6"/>
      <c r="H530" s="6"/>
      <c r="I530" s="6" t="s">
        <v>24</v>
      </c>
      <c r="J530" s="6" t="s">
        <v>22</v>
      </c>
      <c r="K530" s="6">
        <v>15</v>
      </c>
      <c r="L530" s="6"/>
      <c r="M530" s="6">
        <v>10</v>
      </c>
      <c r="N530" s="6">
        <v>10</v>
      </c>
      <c r="O530" s="6">
        <v>0</v>
      </c>
      <c r="P530" s="6"/>
      <c r="Q530" s="6"/>
      <c r="R530" s="6"/>
      <c r="S530" s="6"/>
      <c r="T530" s="6"/>
    </row>
    <row r="531" spans="1:20" x14ac:dyDescent="0.25">
      <c r="A531">
        <v>1999</v>
      </c>
      <c r="B531" s="6" t="s">
        <v>63</v>
      </c>
      <c r="C531" s="6">
        <v>182</v>
      </c>
      <c r="D531" s="6" t="s">
        <v>32</v>
      </c>
      <c r="E531" s="6"/>
      <c r="F531" s="6"/>
      <c r="G531" s="6"/>
      <c r="H531" s="6"/>
      <c r="I531" s="6" t="s">
        <v>24</v>
      </c>
      <c r="J531" s="6" t="s">
        <v>35</v>
      </c>
      <c r="K531" s="6">
        <v>10</v>
      </c>
      <c r="L531" s="6"/>
      <c r="M531" s="6">
        <v>10</v>
      </c>
      <c r="N531" s="6">
        <v>0</v>
      </c>
      <c r="O531" s="6">
        <v>0</v>
      </c>
      <c r="P531" s="6"/>
      <c r="Q531" s="6"/>
      <c r="R531" s="6"/>
      <c r="S531" s="6"/>
      <c r="T531" s="6"/>
    </row>
    <row r="532" spans="1:20" x14ac:dyDescent="0.25">
      <c r="A532">
        <v>1999</v>
      </c>
      <c r="B532" s="6" t="s">
        <v>63</v>
      </c>
      <c r="C532" s="6">
        <v>183</v>
      </c>
      <c r="D532" s="6" t="s">
        <v>32</v>
      </c>
      <c r="E532" s="6"/>
      <c r="F532" s="6"/>
      <c r="G532" s="6"/>
      <c r="H532" s="6"/>
      <c r="I532" s="6" t="s">
        <v>24</v>
      </c>
      <c r="J532" s="6" t="s">
        <v>26</v>
      </c>
      <c r="K532" s="6">
        <v>40</v>
      </c>
      <c r="L532" s="6"/>
      <c r="M532" s="6">
        <v>20</v>
      </c>
      <c r="N532" s="6">
        <v>10</v>
      </c>
      <c r="O532" s="6">
        <v>0</v>
      </c>
      <c r="P532" s="6"/>
      <c r="Q532" s="6"/>
      <c r="R532" s="6"/>
      <c r="S532" s="6"/>
      <c r="T532" s="6"/>
    </row>
    <row r="533" spans="1:20" x14ac:dyDescent="0.25">
      <c r="A533">
        <v>1999</v>
      </c>
      <c r="B533" s="6" t="s">
        <v>63</v>
      </c>
      <c r="C533" s="6">
        <v>184</v>
      </c>
      <c r="D533" s="6" t="s">
        <v>32</v>
      </c>
      <c r="E533" s="6"/>
      <c r="F533" s="6">
        <v>12</v>
      </c>
      <c r="G533" s="6"/>
      <c r="H533" s="6"/>
      <c r="I533" s="6" t="s">
        <v>24</v>
      </c>
      <c r="J533" s="6" t="s">
        <v>44</v>
      </c>
      <c r="K533" s="6">
        <v>60</v>
      </c>
      <c r="L533" s="6"/>
      <c r="M533" s="6">
        <v>40</v>
      </c>
      <c r="N533" s="6">
        <v>75</v>
      </c>
      <c r="O533" s="6">
        <v>0</v>
      </c>
      <c r="P533" s="6"/>
      <c r="Q533" s="6"/>
      <c r="R533" s="6"/>
      <c r="S533" s="6"/>
      <c r="T533" s="6"/>
    </row>
    <row r="534" spans="1:20" x14ac:dyDescent="0.25">
      <c r="A534">
        <v>1999</v>
      </c>
      <c r="B534" s="6" t="s">
        <v>63</v>
      </c>
      <c r="C534" s="6">
        <v>185</v>
      </c>
      <c r="D534" s="6" t="s">
        <v>32</v>
      </c>
      <c r="E534" s="6">
        <v>15</v>
      </c>
      <c r="F534" s="6">
        <v>13.7</v>
      </c>
      <c r="G534" s="6">
        <v>380</v>
      </c>
      <c r="H534" s="6">
        <v>0</v>
      </c>
      <c r="I534" s="6">
        <v>380</v>
      </c>
      <c r="J534" s="6" t="s">
        <v>28</v>
      </c>
      <c r="K534" s="6">
        <v>40</v>
      </c>
      <c r="L534" s="6"/>
      <c r="M534" s="6">
        <v>30</v>
      </c>
      <c r="N534" s="6">
        <v>20</v>
      </c>
      <c r="O534" s="6">
        <v>0</v>
      </c>
      <c r="P534" s="6"/>
      <c r="Q534" s="6"/>
      <c r="R534" s="6"/>
      <c r="S534" s="6"/>
      <c r="T534" s="6"/>
    </row>
    <row r="535" spans="1:20" x14ac:dyDescent="0.25">
      <c r="A535">
        <v>1999</v>
      </c>
      <c r="B535" s="6" t="s">
        <v>63</v>
      </c>
      <c r="C535" s="6">
        <v>186</v>
      </c>
      <c r="D535" s="6" t="s">
        <v>32</v>
      </c>
      <c r="E535" s="6"/>
      <c r="F535" s="6"/>
      <c r="G535" s="6"/>
      <c r="H535" s="6"/>
      <c r="I535" s="6" t="s">
        <v>24</v>
      </c>
      <c r="J535" s="6" t="s">
        <v>50</v>
      </c>
      <c r="K535" s="6">
        <v>15</v>
      </c>
      <c r="L535" s="6"/>
      <c r="M535" s="6">
        <v>5</v>
      </c>
      <c r="N535" s="6">
        <v>0</v>
      </c>
      <c r="O535" s="6">
        <v>0</v>
      </c>
      <c r="P535" s="6"/>
      <c r="Q535" s="6"/>
      <c r="R535" s="6"/>
      <c r="S535" s="6"/>
      <c r="T535" s="6"/>
    </row>
    <row r="536" spans="1:20" x14ac:dyDescent="0.25">
      <c r="A536">
        <v>1999</v>
      </c>
      <c r="B536" s="6" t="s">
        <v>63</v>
      </c>
      <c r="C536" s="6">
        <v>187</v>
      </c>
      <c r="D536" s="6" t="s">
        <v>32</v>
      </c>
      <c r="E536" s="6"/>
      <c r="F536" s="6"/>
      <c r="G536" s="6"/>
      <c r="H536" s="6"/>
      <c r="I536" s="6" t="s">
        <v>24</v>
      </c>
      <c r="J536" s="6" t="s">
        <v>35</v>
      </c>
      <c r="K536" s="6">
        <v>10</v>
      </c>
      <c r="L536" s="6"/>
      <c r="M536" s="6">
        <v>5</v>
      </c>
      <c r="N536" s="6">
        <v>0</v>
      </c>
      <c r="O536" s="6">
        <v>0</v>
      </c>
      <c r="P536" s="6"/>
      <c r="Q536" s="6"/>
      <c r="R536" s="6"/>
      <c r="S536" s="6"/>
      <c r="T536" s="6"/>
    </row>
    <row r="537" spans="1:20" x14ac:dyDescent="0.25">
      <c r="A537">
        <v>1999</v>
      </c>
      <c r="B537" s="6" t="s">
        <v>63</v>
      </c>
      <c r="C537" s="6">
        <v>188</v>
      </c>
      <c r="D537" s="6" t="s">
        <v>32</v>
      </c>
      <c r="E537" s="6"/>
      <c r="F537" s="6"/>
      <c r="G537" s="6"/>
      <c r="H537" s="6"/>
      <c r="I537" s="6" t="s">
        <v>24</v>
      </c>
      <c r="J537" s="6" t="s">
        <v>22</v>
      </c>
      <c r="K537" s="6">
        <v>25</v>
      </c>
      <c r="L537" s="6"/>
      <c r="M537" s="6">
        <v>15</v>
      </c>
      <c r="N537" s="6">
        <v>10</v>
      </c>
      <c r="O537" s="6">
        <v>0</v>
      </c>
      <c r="P537" s="6"/>
      <c r="Q537" s="6"/>
      <c r="R537" s="6"/>
      <c r="S537" s="6"/>
      <c r="T537" s="6"/>
    </row>
    <row r="538" spans="1:20" x14ac:dyDescent="0.25">
      <c r="A538">
        <v>1999</v>
      </c>
      <c r="B538" s="6" t="s">
        <v>63</v>
      </c>
      <c r="C538" s="6">
        <v>189</v>
      </c>
      <c r="D538" s="6" t="s">
        <v>32</v>
      </c>
      <c r="E538" s="6"/>
      <c r="F538" s="6"/>
      <c r="G538" s="6"/>
      <c r="H538" s="6"/>
      <c r="I538" s="6" t="s">
        <v>24</v>
      </c>
      <c r="J538" s="6" t="s">
        <v>27</v>
      </c>
      <c r="K538" s="6">
        <v>25</v>
      </c>
      <c r="L538" s="6"/>
      <c r="M538" s="6">
        <v>20</v>
      </c>
      <c r="N538" s="6">
        <v>0</v>
      </c>
      <c r="O538" s="6">
        <v>0</v>
      </c>
      <c r="P538" s="6"/>
      <c r="Q538" s="6"/>
      <c r="R538" s="6"/>
      <c r="S538" s="6"/>
      <c r="T538" s="6"/>
    </row>
    <row r="539" spans="1:20" x14ac:dyDescent="0.25">
      <c r="A539">
        <v>1999</v>
      </c>
      <c r="B539" s="6" t="s">
        <v>63</v>
      </c>
      <c r="C539" s="6">
        <v>190</v>
      </c>
      <c r="D539" s="6" t="s">
        <v>32</v>
      </c>
      <c r="E539" s="6"/>
      <c r="F539" s="6"/>
      <c r="G539" s="6"/>
      <c r="H539" s="6"/>
      <c r="I539" s="6" t="s">
        <v>24</v>
      </c>
      <c r="J539" s="6" t="s">
        <v>44</v>
      </c>
      <c r="K539" s="6">
        <v>60</v>
      </c>
      <c r="L539" s="6"/>
      <c r="M539" s="6">
        <v>40</v>
      </c>
      <c r="N539" s="6">
        <v>75</v>
      </c>
      <c r="O539" s="6">
        <v>0</v>
      </c>
      <c r="P539" s="6"/>
      <c r="Q539" s="6"/>
      <c r="R539" s="6"/>
      <c r="S539" s="6"/>
      <c r="T539" s="6"/>
    </row>
    <row r="540" spans="1:20" x14ac:dyDescent="0.25">
      <c r="A540">
        <v>1999</v>
      </c>
      <c r="B540" s="6" t="s">
        <v>63</v>
      </c>
      <c r="C540" s="6">
        <v>191</v>
      </c>
      <c r="D540" s="6" t="s">
        <v>32</v>
      </c>
      <c r="E540" s="6"/>
      <c r="F540" s="6"/>
      <c r="G540" s="6"/>
      <c r="H540" s="6"/>
      <c r="I540" s="6" t="s">
        <v>24</v>
      </c>
      <c r="J540" s="6" t="s">
        <v>29</v>
      </c>
      <c r="K540" s="6">
        <v>30</v>
      </c>
      <c r="L540" s="6"/>
      <c r="M540" s="6">
        <v>15</v>
      </c>
      <c r="N540" s="6">
        <v>50</v>
      </c>
      <c r="O540" s="6">
        <v>0</v>
      </c>
      <c r="P540" s="6"/>
      <c r="Q540" s="6"/>
      <c r="R540" s="6"/>
      <c r="S540" s="6"/>
      <c r="T540" s="6"/>
    </row>
    <row r="541" spans="1:20" x14ac:dyDescent="0.25">
      <c r="A541">
        <v>1999</v>
      </c>
      <c r="B541" s="6" t="s">
        <v>63</v>
      </c>
      <c r="C541" s="6">
        <v>192</v>
      </c>
      <c r="D541" s="6" t="s">
        <v>32</v>
      </c>
      <c r="E541" s="6"/>
      <c r="F541" s="6"/>
      <c r="G541" s="6"/>
      <c r="H541" s="6"/>
      <c r="I541" s="6" t="s">
        <v>24</v>
      </c>
      <c r="J541" s="6" t="s">
        <v>22</v>
      </c>
      <c r="K541" s="6">
        <v>60</v>
      </c>
      <c r="L541" s="6"/>
      <c r="M541" s="6">
        <v>30</v>
      </c>
      <c r="N541" s="6">
        <v>30</v>
      </c>
      <c r="O541" s="6">
        <v>0</v>
      </c>
      <c r="P541" s="6"/>
      <c r="Q541" s="6"/>
      <c r="R541" s="6"/>
      <c r="S541" s="6"/>
      <c r="T541" s="6"/>
    </row>
    <row r="542" spans="1:20" x14ac:dyDescent="0.25">
      <c r="A542">
        <v>1999</v>
      </c>
      <c r="B542" s="6" t="s">
        <v>63</v>
      </c>
      <c r="C542" s="6">
        <v>193</v>
      </c>
      <c r="D542" s="6" t="s">
        <v>32</v>
      </c>
      <c r="E542" s="6"/>
      <c r="F542" s="6"/>
      <c r="G542" s="6"/>
      <c r="H542" s="6"/>
      <c r="I542" s="6" t="s">
        <v>24</v>
      </c>
      <c r="J542" s="6" t="s">
        <v>66</v>
      </c>
      <c r="K542" s="6">
        <v>20</v>
      </c>
      <c r="L542" s="6"/>
      <c r="M542" s="6">
        <v>10</v>
      </c>
      <c r="N542" s="6">
        <v>0</v>
      </c>
      <c r="O542" s="6">
        <v>0</v>
      </c>
      <c r="P542" s="6"/>
      <c r="Q542" s="6"/>
      <c r="R542" s="6"/>
      <c r="S542" s="6"/>
      <c r="T542" s="6"/>
    </row>
    <row r="543" spans="1:20" x14ac:dyDescent="0.25">
      <c r="A543">
        <v>1999</v>
      </c>
      <c r="B543" s="6" t="s">
        <v>63</v>
      </c>
      <c r="C543" s="6">
        <v>194</v>
      </c>
      <c r="D543" s="6" t="s">
        <v>32</v>
      </c>
      <c r="E543" s="6"/>
      <c r="F543" s="6"/>
      <c r="G543" s="6"/>
      <c r="H543" s="6"/>
      <c r="I543" s="6" t="s">
        <v>24</v>
      </c>
      <c r="J543" s="6" t="s">
        <v>29</v>
      </c>
      <c r="K543" s="6">
        <v>25</v>
      </c>
      <c r="L543" s="6"/>
      <c r="M543" s="6">
        <v>10</v>
      </c>
      <c r="N543" s="6">
        <v>0</v>
      </c>
      <c r="O543" s="6">
        <v>0</v>
      </c>
      <c r="P543" s="6"/>
      <c r="Q543" s="6"/>
      <c r="R543" s="6"/>
      <c r="S543" s="6"/>
      <c r="T543" s="6"/>
    </row>
    <row r="544" spans="1:20" x14ac:dyDescent="0.25">
      <c r="A544">
        <v>1999</v>
      </c>
      <c r="B544" s="6" t="s">
        <v>63</v>
      </c>
      <c r="C544" s="6">
        <v>195</v>
      </c>
      <c r="D544" s="6" t="s">
        <v>32</v>
      </c>
      <c r="E544" s="6"/>
      <c r="F544" s="6"/>
      <c r="G544" s="6"/>
      <c r="H544" s="6"/>
      <c r="I544" s="6" t="s">
        <v>24</v>
      </c>
      <c r="J544" s="6" t="s">
        <v>25</v>
      </c>
      <c r="K544" s="6">
        <v>20</v>
      </c>
      <c r="L544" s="6"/>
      <c r="M544" s="6">
        <v>10</v>
      </c>
      <c r="N544" s="6">
        <v>20</v>
      </c>
      <c r="O544" s="6">
        <v>0</v>
      </c>
      <c r="P544" s="6"/>
      <c r="Q544" s="6"/>
      <c r="R544" s="6"/>
      <c r="S544" s="6"/>
      <c r="T544" s="6"/>
    </row>
    <row r="545" spans="1:20" x14ac:dyDescent="0.25">
      <c r="A545">
        <v>1999</v>
      </c>
      <c r="B545" s="6" t="s">
        <v>63</v>
      </c>
      <c r="C545" s="6">
        <v>196</v>
      </c>
      <c r="D545" s="6" t="s">
        <v>32</v>
      </c>
      <c r="E545" s="6"/>
      <c r="F545" s="6">
        <v>12</v>
      </c>
      <c r="G545" s="6"/>
      <c r="H545" s="6"/>
      <c r="I545" s="6" t="s">
        <v>24</v>
      </c>
      <c r="J545" s="6" t="s">
        <v>27</v>
      </c>
      <c r="K545" s="6">
        <v>50</v>
      </c>
      <c r="L545" s="6"/>
      <c r="M545" s="6">
        <v>40</v>
      </c>
      <c r="N545" s="6">
        <v>10</v>
      </c>
      <c r="O545" s="6">
        <v>0</v>
      </c>
      <c r="P545" s="6"/>
      <c r="Q545" s="6"/>
      <c r="R545" s="6"/>
      <c r="S545" s="6"/>
      <c r="T545" s="6"/>
    </row>
    <row r="546" spans="1:20" x14ac:dyDescent="0.25">
      <c r="A546">
        <v>1999</v>
      </c>
      <c r="B546" s="6" t="s">
        <v>68</v>
      </c>
      <c r="C546" s="6">
        <v>1</v>
      </c>
      <c r="D546" s="6" t="s">
        <v>38</v>
      </c>
      <c r="E546" s="6">
        <v>1</v>
      </c>
      <c r="F546" s="6">
        <v>15</v>
      </c>
      <c r="G546" s="6">
        <v>155</v>
      </c>
      <c r="H546" s="6">
        <v>0</v>
      </c>
      <c r="I546" s="6">
        <v>155</v>
      </c>
      <c r="J546" s="6" t="s">
        <v>27</v>
      </c>
      <c r="K546" s="6">
        <v>70</v>
      </c>
      <c r="L546" s="6"/>
      <c r="M546" s="6">
        <v>50</v>
      </c>
      <c r="N546" s="6">
        <v>60</v>
      </c>
      <c r="O546" s="6">
        <v>2</v>
      </c>
      <c r="P546" s="6" t="s">
        <v>48</v>
      </c>
      <c r="Q546" s="6"/>
      <c r="R546" s="6"/>
      <c r="S546" s="6"/>
      <c r="T546" s="6"/>
    </row>
    <row r="547" spans="1:20" x14ac:dyDescent="0.25">
      <c r="A547">
        <v>1999</v>
      </c>
      <c r="B547" s="6" t="s">
        <v>68</v>
      </c>
      <c r="C547" s="6">
        <v>2</v>
      </c>
      <c r="D547" s="6" t="s">
        <v>38</v>
      </c>
      <c r="E547" s="6"/>
      <c r="F547" s="6"/>
      <c r="G547" s="6"/>
      <c r="H547" s="6"/>
      <c r="I547" s="6" t="s">
        <v>24</v>
      </c>
      <c r="J547" s="6" t="s">
        <v>27</v>
      </c>
      <c r="K547" s="6">
        <v>25</v>
      </c>
      <c r="L547" s="6"/>
      <c r="M547" s="6">
        <v>30</v>
      </c>
      <c r="N547" s="6">
        <v>0</v>
      </c>
      <c r="O547" s="6">
        <v>0</v>
      </c>
      <c r="P547" s="6"/>
      <c r="Q547" s="6"/>
      <c r="R547" s="6"/>
      <c r="S547" s="6"/>
      <c r="T547" s="6"/>
    </row>
    <row r="548" spans="1:20" x14ac:dyDescent="0.25">
      <c r="A548">
        <v>1999</v>
      </c>
      <c r="B548" s="6" t="s">
        <v>68</v>
      </c>
      <c r="C548" s="6">
        <v>3</v>
      </c>
      <c r="D548" s="6" t="s">
        <v>38</v>
      </c>
      <c r="E548" s="6"/>
      <c r="F548" s="6"/>
      <c r="G548" s="6"/>
      <c r="H548" s="6"/>
      <c r="I548" s="6" t="s">
        <v>24</v>
      </c>
      <c r="J548" s="6" t="s">
        <v>26</v>
      </c>
      <c r="K548" s="6">
        <v>40</v>
      </c>
      <c r="L548" s="6"/>
      <c r="M548" s="6">
        <v>30</v>
      </c>
      <c r="N548" s="6">
        <v>70</v>
      </c>
      <c r="O548" s="6">
        <v>20</v>
      </c>
      <c r="P548" s="6" t="s">
        <v>48</v>
      </c>
      <c r="Q548" s="6"/>
      <c r="R548" s="6"/>
      <c r="S548" s="6"/>
      <c r="T548" s="6"/>
    </row>
    <row r="549" spans="1:20" x14ac:dyDescent="0.25">
      <c r="A549">
        <v>1999</v>
      </c>
      <c r="B549" s="6" t="s">
        <v>68</v>
      </c>
      <c r="C549" s="6">
        <v>4</v>
      </c>
      <c r="D549" s="6" t="s">
        <v>38</v>
      </c>
      <c r="E549" s="6"/>
      <c r="F549" s="6"/>
      <c r="G549" s="6"/>
      <c r="H549" s="6"/>
      <c r="I549" s="6" t="s">
        <v>24</v>
      </c>
      <c r="J549" s="6" t="s">
        <v>22</v>
      </c>
      <c r="K549" s="6">
        <v>30</v>
      </c>
      <c r="L549" s="6"/>
      <c r="M549" s="6">
        <v>5</v>
      </c>
      <c r="N549" s="6">
        <v>0</v>
      </c>
      <c r="O549" s="6">
        <v>0</v>
      </c>
      <c r="P549" s="6"/>
      <c r="Q549" s="6"/>
      <c r="R549" s="6"/>
      <c r="S549" s="6"/>
      <c r="T549" s="6"/>
    </row>
    <row r="550" spans="1:20" x14ac:dyDescent="0.25">
      <c r="A550">
        <v>1999</v>
      </c>
      <c r="B550" s="6" t="s">
        <v>68</v>
      </c>
      <c r="C550" s="6">
        <v>5</v>
      </c>
      <c r="D550" s="6" t="s">
        <v>38</v>
      </c>
      <c r="E550" s="6"/>
      <c r="F550" s="6"/>
      <c r="G550" s="6"/>
      <c r="H550" s="6"/>
      <c r="I550" s="6" t="s">
        <v>24</v>
      </c>
      <c r="J550" s="6" t="s">
        <v>40</v>
      </c>
      <c r="K550" s="6">
        <v>25</v>
      </c>
      <c r="L550" s="6"/>
      <c r="M550" s="6">
        <v>10</v>
      </c>
      <c r="N550" s="6">
        <v>10</v>
      </c>
      <c r="O550" s="6">
        <v>0</v>
      </c>
      <c r="P550" s="6"/>
      <c r="Q550" s="6"/>
      <c r="R550" s="6"/>
      <c r="S550" s="6"/>
      <c r="T550" s="6"/>
    </row>
    <row r="551" spans="1:20" x14ac:dyDescent="0.25">
      <c r="A551">
        <v>1999</v>
      </c>
      <c r="B551" s="6" t="s">
        <v>68</v>
      </c>
      <c r="C551" s="6">
        <v>6</v>
      </c>
      <c r="D551" s="6" t="s">
        <v>38</v>
      </c>
      <c r="E551" s="6"/>
      <c r="F551" s="6"/>
      <c r="G551" s="6"/>
      <c r="H551" s="6"/>
      <c r="I551" s="6" t="s">
        <v>24</v>
      </c>
      <c r="J551" s="6" t="s">
        <v>22</v>
      </c>
      <c r="K551" s="6">
        <v>30</v>
      </c>
      <c r="L551" s="6"/>
      <c r="M551" s="6">
        <v>25</v>
      </c>
      <c r="N551" s="6">
        <v>5</v>
      </c>
      <c r="O551" s="6">
        <v>0</v>
      </c>
      <c r="P551" s="6"/>
      <c r="Q551" s="6"/>
      <c r="R551" s="6"/>
      <c r="S551" s="6"/>
      <c r="T551" s="6"/>
    </row>
    <row r="552" spans="1:20" x14ac:dyDescent="0.25">
      <c r="A552">
        <v>1999</v>
      </c>
      <c r="B552" s="6" t="s">
        <v>68</v>
      </c>
      <c r="C552" s="6">
        <v>7</v>
      </c>
      <c r="D552" s="6" t="s">
        <v>38</v>
      </c>
      <c r="E552" s="6"/>
      <c r="F552" s="6"/>
      <c r="G552" s="6"/>
      <c r="H552" s="6"/>
      <c r="I552" s="6" t="s">
        <v>24</v>
      </c>
      <c r="J552" s="6" t="s">
        <v>22</v>
      </c>
      <c r="K552" s="6">
        <v>25</v>
      </c>
      <c r="L552" s="6"/>
      <c r="M552" s="6">
        <v>20</v>
      </c>
      <c r="N552" s="6">
        <v>30</v>
      </c>
      <c r="O552" s="6">
        <v>0</v>
      </c>
      <c r="P552" s="6"/>
      <c r="Q552" s="6"/>
      <c r="R552" s="6"/>
      <c r="S552" s="6"/>
      <c r="T552" s="6"/>
    </row>
    <row r="553" spans="1:20" x14ac:dyDescent="0.25">
      <c r="A553">
        <v>1999</v>
      </c>
      <c r="B553" s="6" t="s">
        <v>68</v>
      </c>
      <c r="C553" s="6">
        <v>8</v>
      </c>
      <c r="D553" s="6" t="s">
        <v>38</v>
      </c>
      <c r="E553" s="6"/>
      <c r="F553" s="6"/>
      <c r="G553" s="6"/>
      <c r="H553" s="6"/>
      <c r="I553" s="6" t="s">
        <v>24</v>
      </c>
      <c r="J553" s="6" t="s">
        <v>26</v>
      </c>
      <c r="K553" s="6">
        <v>40</v>
      </c>
      <c r="L553" s="6"/>
      <c r="M553" s="6">
        <v>20</v>
      </c>
      <c r="N553" s="6">
        <v>70</v>
      </c>
      <c r="O553" s="6">
        <v>0</v>
      </c>
      <c r="P553" s="6"/>
      <c r="Q553" s="6"/>
      <c r="R553" s="6"/>
      <c r="S553" s="6"/>
      <c r="T553" s="6"/>
    </row>
    <row r="554" spans="1:20" x14ac:dyDescent="0.25">
      <c r="A554">
        <v>1999</v>
      </c>
      <c r="B554" s="6" t="s">
        <v>68</v>
      </c>
      <c r="C554" s="6">
        <v>9</v>
      </c>
      <c r="D554" s="6" t="s">
        <v>38</v>
      </c>
      <c r="E554" s="6"/>
      <c r="F554" s="6"/>
      <c r="G554" s="6"/>
      <c r="H554" s="6"/>
      <c r="I554" s="6" t="s">
        <v>24</v>
      </c>
      <c r="J554" s="6" t="s">
        <v>26</v>
      </c>
      <c r="K554" s="6">
        <v>30</v>
      </c>
      <c r="L554" s="6"/>
      <c r="M554" s="6">
        <v>10</v>
      </c>
      <c r="N554" s="6">
        <v>50</v>
      </c>
      <c r="O554" s="6">
        <v>0</v>
      </c>
      <c r="P554" s="6"/>
      <c r="Q554" s="6"/>
      <c r="R554" s="6"/>
      <c r="S554" s="6"/>
      <c r="T554" s="6"/>
    </row>
    <row r="555" spans="1:20" x14ac:dyDescent="0.25">
      <c r="A555">
        <v>1999</v>
      </c>
      <c r="B555" s="6" t="s">
        <v>68</v>
      </c>
      <c r="C555" s="6">
        <v>10</v>
      </c>
      <c r="D555" s="6" t="s">
        <v>38</v>
      </c>
      <c r="E555" s="6"/>
      <c r="F555" s="6"/>
      <c r="G555" s="6"/>
      <c r="H555" s="6"/>
      <c r="I555" s="6" t="s">
        <v>24</v>
      </c>
      <c r="J555" s="6" t="s">
        <v>40</v>
      </c>
      <c r="K555" s="6">
        <v>30</v>
      </c>
      <c r="L555" s="6"/>
      <c r="M555" s="6">
        <v>10</v>
      </c>
      <c r="N555" s="6">
        <v>2</v>
      </c>
      <c r="O555" s="6">
        <v>0</v>
      </c>
      <c r="P555" s="6"/>
      <c r="Q555" s="6"/>
      <c r="R555" s="6"/>
      <c r="S555" s="6"/>
      <c r="T555" s="6"/>
    </row>
    <row r="556" spans="1:20" x14ac:dyDescent="0.25">
      <c r="A556">
        <v>1999</v>
      </c>
      <c r="B556" s="6" t="s">
        <v>68</v>
      </c>
      <c r="C556" s="6">
        <v>11</v>
      </c>
      <c r="D556" s="6" t="s">
        <v>38</v>
      </c>
      <c r="E556" s="6">
        <v>2</v>
      </c>
      <c r="F556" s="6">
        <v>15</v>
      </c>
      <c r="G556" s="6">
        <v>85</v>
      </c>
      <c r="H556" s="6">
        <v>0</v>
      </c>
      <c r="I556" s="6">
        <v>85</v>
      </c>
      <c r="J556" s="6" t="s">
        <v>22</v>
      </c>
      <c r="K556" s="6">
        <v>25</v>
      </c>
      <c r="L556" s="6"/>
      <c r="M556" s="6">
        <v>25</v>
      </c>
      <c r="N556" s="6">
        <v>5</v>
      </c>
      <c r="O556" s="6">
        <v>0</v>
      </c>
      <c r="P556" s="6"/>
      <c r="Q556" s="6"/>
      <c r="R556" s="6"/>
      <c r="S556" s="6"/>
      <c r="T556" s="6"/>
    </row>
    <row r="557" spans="1:20" x14ac:dyDescent="0.25">
      <c r="A557">
        <v>1999</v>
      </c>
      <c r="B557" s="6" t="s">
        <v>68</v>
      </c>
      <c r="C557" s="6">
        <v>12</v>
      </c>
      <c r="D557" s="6" t="s">
        <v>38</v>
      </c>
      <c r="E557" s="6"/>
      <c r="F557" s="6"/>
      <c r="G557" s="6"/>
      <c r="H557" s="6"/>
      <c r="I557" s="6" t="s">
        <v>24</v>
      </c>
      <c r="J557" s="6" t="s">
        <v>29</v>
      </c>
      <c r="K557" s="6">
        <v>45</v>
      </c>
      <c r="L557" s="6"/>
      <c r="M557" s="6">
        <v>30</v>
      </c>
      <c r="N557" s="6">
        <v>10</v>
      </c>
      <c r="O557" s="6">
        <v>0</v>
      </c>
      <c r="P557" s="6"/>
      <c r="Q557" s="6"/>
      <c r="R557" s="6"/>
      <c r="S557" s="6"/>
      <c r="T557" s="6"/>
    </row>
    <row r="558" spans="1:20" x14ac:dyDescent="0.25">
      <c r="A558">
        <v>1999</v>
      </c>
      <c r="B558" s="6" t="s">
        <v>68</v>
      </c>
      <c r="C558" s="6">
        <v>13</v>
      </c>
      <c r="D558" s="6" t="s">
        <v>38</v>
      </c>
      <c r="E558" s="6"/>
      <c r="F558" s="6"/>
      <c r="G558" s="6"/>
      <c r="H558" s="6"/>
      <c r="I558" s="6" t="s">
        <v>24</v>
      </c>
      <c r="J558" s="6" t="s">
        <v>27</v>
      </c>
      <c r="K558" s="6">
        <v>50</v>
      </c>
      <c r="L558" s="6"/>
      <c r="M558" s="6">
        <v>30</v>
      </c>
      <c r="N558" s="6">
        <v>60</v>
      </c>
      <c r="O558" s="6">
        <v>30</v>
      </c>
      <c r="P558" s="6"/>
      <c r="Q558" s="6"/>
      <c r="R558" s="6"/>
      <c r="S558" s="6"/>
      <c r="T558" s="6"/>
    </row>
    <row r="559" spans="1:20" x14ac:dyDescent="0.25">
      <c r="A559">
        <v>1999</v>
      </c>
      <c r="B559" s="6" t="s">
        <v>68</v>
      </c>
      <c r="C559" s="6">
        <v>14</v>
      </c>
      <c r="D559" s="6" t="s">
        <v>38</v>
      </c>
      <c r="E559" s="6"/>
      <c r="F559" s="6"/>
      <c r="G559" s="6"/>
      <c r="H559" s="6"/>
      <c r="I559" s="6" t="s">
        <v>24</v>
      </c>
      <c r="J559" s="6" t="s">
        <v>29</v>
      </c>
      <c r="K559" s="6">
        <v>35</v>
      </c>
      <c r="L559" s="6"/>
      <c r="M559" s="6">
        <v>20</v>
      </c>
      <c r="N559" s="6">
        <v>40</v>
      </c>
      <c r="O559" s="6">
        <v>0</v>
      </c>
      <c r="P559" s="6"/>
      <c r="Q559" s="6"/>
      <c r="R559" s="6"/>
      <c r="S559" s="6"/>
      <c r="T559" s="6"/>
    </row>
    <row r="560" spans="1:20" x14ac:dyDescent="0.25">
      <c r="A560">
        <v>1999</v>
      </c>
      <c r="B560" s="6" t="s">
        <v>68</v>
      </c>
      <c r="C560" s="6">
        <v>15</v>
      </c>
      <c r="D560" s="6" t="s">
        <v>38</v>
      </c>
      <c r="E560" s="6"/>
      <c r="F560" s="6"/>
      <c r="G560" s="6"/>
      <c r="H560" s="6"/>
      <c r="I560" s="6" t="s">
        <v>24</v>
      </c>
      <c r="J560" s="6" t="s">
        <v>22</v>
      </c>
      <c r="K560" s="6">
        <v>30</v>
      </c>
      <c r="L560" s="6"/>
      <c r="M560" s="6">
        <v>20</v>
      </c>
      <c r="N560" s="6">
        <v>10</v>
      </c>
      <c r="O560" s="6">
        <v>0</v>
      </c>
      <c r="P560" s="6"/>
      <c r="Q560" s="6"/>
      <c r="R560" s="6"/>
      <c r="S560" s="6"/>
      <c r="T560" s="6"/>
    </row>
    <row r="561" spans="1:20" x14ac:dyDescent="0.25">
      <c r="A561">
        <v>1999</v>
      </c>
      <c r="B561" s="6" t="s">
        <v>68</v>
      </c>
      <c r="C561" s="6">
        <v>16</v>
      </c>
      <c r="D561" s="6" t="s">
        <v>38</v>
      </c>
      <c r="E561" s="6"/>
      <c r="F561" s="6"/>
      <c r="G561" s="6"/>
      <c r="H561" s="6"/>
      <c r="I561" s="6" t="s">
        <v>24</v>
      </c>
      <c r="J561" s="6" t="s">
        <v>29</v>
      </c>
      <c r="K561" s="6">
        <v>30</v>
      </c>
      <c r="L561" s="6"/>
      <c r="M561" s="6">
        <v>30</v>
      </c>
      <c r="N561" s="6">
        <v>15</v>
      </c>
      <c r="O561" s="6">
        <v>2</v>
      </c>
      <c r="P561" s="6"/>
      <c r="Q561" s="6"/>
      <c r="R561" s="6"/>
      <c r="S561" s="6"/>
      <c r="T561" s="6"/>
    </row>
    <row r="562" spans="1:20" x14ac:dyDescent="0.25">
      <c r="A562">
        <v>1999</v>
      </c>
      <c r="B562" s="6" t="s">
        <v>68</v>
      </c>
      <c r="C562" s="6">
        <v>17</v>
      </c>
      <c r="D562" s="6" t="s">
        <v>38</v>
      </c>
      <c r="E562" s="6"/>
      <c r="F562" s="6"/>
      <c r="G562" s="6"/>
      <c r="H562" s="6"/>
      <c r="I562" s="6" t="s">
        <v>24</v>
      </c>
      <c r="J562" s="6" t="s">
        <v>28</v>
      </c>
      <c r="K562" s="6">
        <v>40</v>
      </c>
      <c r="L562" s="6"/>
      <c r="M562" s="6">
        <v>20</v>
      </c>
      <c r="N562" s="6">
        <v>70</v>
      </c>
      <c r="O562" s="6">
        <v>0</v>
      </c>
      <c r="P562" s="6"/>
      <c r="Q562" s="6"/>
      <c r="R562" s="6"/>
      <c r="S562" s="6"/>
      <c r="T562" s="6"/>
    </row>
    <row r="563" spans="1:20" x14ac:dyDescent="0.25">
      <c r="A563">
        <v>1999</v>
      </c>
      <c r="B563" s="6" t="s">
        <v>68</v>
      </c>
      <c r="C563" s="6">
        <v>18</v>
      </c>
      <c r="D563" s="6" t="s">
        <v>38</v>
      </c>
      <c r="E563" s="6"/>
      <c r="F563" s="6"/>
      <c r="G563" s="6"/>
      <c r="H563" s="6"/>
      <c r="I563" s="6" t="s">
        <v>24</v>
      </c>
      <c r="J563" s="6" t="s">
        <v>22</v>
      </c>
      <c r="K563" s="6">
        <v>40</v>
      </c>
      <c r="L563" s="6"/>
      <c r="M563" s="6">
        <v>30</v>
      </c>
      <c r="N563" s="6">
        <v>25</v>
      </c>
      <c r="O563" s="6">
        <v>0</v>
      </c>
      <c r="P563" s="6"/>
      <c r="Q563" s="6"/>
      <c r="R563" s="6"/>
      <c r="S563" s="6"/>
      <c r="T563" s="6"/>
    </row>
    <row r="564" spans="1:20" x14ac:dyDescent="0.25">
      <c r="A564">
        <v>1999</v>
      </c>
      <c r="B564" s="6" t="s">
        <v>68</v>
      </c>
      <c r="C564" s="6">
        <v>19</v>
      </c>
      <c r="D564" s="6" t="s">
        <v>38</v>
      </c>
      <c r="E564" s="6"/>
      <c r="F564" s="6"/>
      <c r="G564" s="6"/>
      <c r="H564" s="6"/>
      <c r="I564" s="6" t="s">
        <v>24</v>
      </c>
      <c r="J564" s="6" t="s">
        <v>40</v>
      </c>
      <c r="K564" s="6">
        <v>35</v>
      </c>
      <c r="L564" s="6"/>
      <c r="M564" s="6">
        <v>20</v>
      </c>
      <c r="N564" s="6">
        <v>55</v>
      </c>
      <c r="O564" s="6">
        <v>0</v>
      </c>
      <c r="P564" s="6"/>
      <c r="Q564" s="6"/>
      <c r="R564" s="6"/>
      <c r="S564" s="6"/>
      <c r="T564" s="6"/>
    </row>
    <row r="565" spans="1:20" x14ac:dyDescent="0.25">
      <c r="A565">
        <v>1999</v>
      </c>
      <c r="B565" s="6" t="s">
        <v>68</v>
      </c>
      <c r="C565" s="6">
        <v>20</v>
      </c>
      <c r="D565" s="6" t="s">
        <v>38</v>
      </c>
      <c r="E565" s="6"/>
      <c r="F565" s="6"/>
      <c r="G565" s="6"/>
      <c r="H565" s="6"/>
      <c r="I565" s="6" t="s">
        <v>24</v>
      </c>
      <c r="J565" s="6" t="s">
        <v>26</v>
      </c>
      <c r="K565" s="6">
        <v>30</v>
      </c>
      <c r="L565" s="6"/>
      <c r="M565" s="6">
        <v>25</v>
      </c>
      <c r="N565" s="6">
        <v>10</v>
      </c>
      <c r="O565" s="6">
        <v>0</v>
      </c>
      <c r="P565" s="6"/>
      <c r="Q565" s="6"/>
      <c r="R565" s="6"/>
      <c r="S565" s="6"/>
      <c r="T565" s="6"/>
    </row>
    <row r="566" spans="1:20" x14ac:dyDescent="0.25">
      <c r="A566">
        <v>1999</v>
      </c>
      <c r="B566" s="6" t="s">
        <v>68</v>
      </c>
      <c r="C566" s="6">
        <v>21</v>
      </c>
      <c r="D566" s="6" t="s">
        <v>38</v>
      </c>
      <c r="E566" s="6"/>
      <c r="F566" s="6"/>
      <c r="G566" s="6"/>
      <c r="H566" s="6"/>
      <c r="I566" s="6" t="s">
        <v>24</v>
      </c>
      <c r="J566" s="6" t="s">
        <v>28</v>
      </c>
      <c r="K566" s="6">
        <v>30</v>
      </c>
      <c r="L566" s="6"/>
      <c r="M566" s="6">
        <v>50</v>
      </c>
      <c r="N566" s="6">
        <v>0</v>
      </c>
      <c r="O566" s="6">
        <v>5</v>
      </c>
      <c r="P566" s="6"/>
      <c r="Q566" s="6"/>
      <c r="R566" s="6"/>
      <c r="S566" s="6"/>
      <c r="T566" s="6"/>
    </row>
    <row r="567" spans="1:20" x14ac:dyDescent="0.25">
      <c r="A567">
        <v>1999</v>
      </c>
      <c r="B567" s="6" t="s">
        <v>68</v>
      </c>
      <c r="C567" s="6">
        <v>22</v>
      </c>
      <c r="D567" s="6" t="s">
        <v>38</v>
      </c>
      <c r="E567" s="6"/>
      <c r="F567" s="6"/>
      <c r="G567" s="6"/>
      <c r="H567" s="6"/>
      <c r="I567" s="6" t="s">
        <v>24</v>
      </c>
      <c r="J567" s="6" t="s">
        <v>29</v>
      </c>
      <c r="K567" s="6">
        <v>50</v>
      </c>
      <c r="L567" s="6"/>
      <c r="M567" s="6">
        <v>35</v>
      </c>
      <c r="N567" s="6">
        <v>5</v>
      </c>
      <c r="O567" s="6">
        <v>0</v>
      </c>
      <c r="P567" s="6"/>
      <c r="Q567" s="6"/>
      <c r="R567" s="6"/>
      <c r="S567" s="6"/>
      <c r="T567" s="6"/>
    </row>
    <row r="568" spans="1:20" x14ac:dyDescent="0.25">
      <c r="A568">
        <v>1999</v>
      </c>
      <c r="B568" s="6" t="s">
        <v>68</v>
      </c>
      <c r="C568" s="6">
        <v>23</v>
      </c>
      <c r="D568" s="6" t="s">
        <v>38</v>
      </c>
      <c r="E568" s="6"/>
      <c r="F568" s="6"/>
      <c r="G568" s="6"/>
      <c r="H568" s="6"/>
      <c r="I568" s="6" t="s">
        <v>24</v>
      </c>
      <c r="J568" s="6" t="s">
        <v>28</v>
      </c>
      <c r="K568" s="6">
        <v>60</v>
      </c>
      <c r="L568" s="6"/>
      <c r="M568" s="6">
        <v>40</v>
      </c>
      <c r="N568" s="6">
        <v>80</v>
      </c>
      <c r="O568" s="6">
        <v>0</v>
      </c>
      <c r="P568" s="6"/>
      <c r="Q568" s="6"/>
      <c r="R568" s="6"/>
      <c r="S568" s="6"/>
      <c r="T568" s="6"/>
    </row>
    <row r="569" spans="1:20" x14ac:dyDescent="0.25">
      <c r="A569">
        <v>1999</v>
      </c>
      <c r="B569" s="6" t="s">
        <v>68</v>
      </c>
      <c r="C569" s="6">
        <v>24</v>
      </c>
      <c r="D569" s="6" t="s">
        <v>38</v>
      </c>
      <c r="E569" s="6"/>
      <c r="F569" s="6"/>
      <c r="G569" s="6"/>
      <c r="H569" s="6"/>
      <c r="I569" s="6" t="s">
        <v>24</v>
      </c>
      <c r="J569" s="6" t="s">
        <v>29</v>
      </c>
      <c r="K569" s="6">
        <v>70</v>
      </c>
      <c r="L569" s="6"/>
      <c r="M569" s="6">
        <v>40</v>
      </c>
      <c r="N569" s="6">
        <v>80</v>
      </c>
      <c r="O569" s="6">
        <v>0</v>
      </c>
      <c r="P569" s="6"/>
      <c r="Q569" s="6"/>
      <c r="R569" s="6"/>
      <c r="S569" s="6"/>
      <c r="T569" s="6"/>
    </row>
    <row r="570" spans="1:20" x14ac:dyDescent="0.25">
      <c r="A570">
        <v>1999</v>
      </c>
      <c r="B570" s="6" t="s">
        <v>68</v>
      </c>
      <c r="C570" s="6">
        <v>25</v>
      </c>
      <c r="D570" s="6" t="s">
        <v>38</v>
      </c>
      <c r="E570" s="6"/>
      <c r="F570" s="6"/>
      <c r="G570" s="6"/>
      <c r="H570" s="6"/>
      <c r="I570" s="6" t="s">
        <v>24</v>
      </c>
      <c r="J570" s="6" t="s">
        <v>25</v>
      </c>
      <c r="K570" s="6">
        <v>50</v>
      </c>
      <c r="L570" s="6"/>
      <c r="M570" s="6">
        <v>20</v>
      </c>
      <c r="N570" s="6">
        <v>40</v>
      </c>
      <c r="O570" s="6">
        <v>0</v>
      </c>
      <c r="P570" s="6"/>
      <c r="Q570" s="6"/>
      <c r="R570" s="6"/>
      <c r="S570" s="6"/>
      <c r="T570" s="6"/>
    </row>
    <row r="571" spans="1:20" x14ac:dyDescent="0.25">
      <c r="A571">
        <v>1999</v>
      </c>
      <c r="B571" s="6" t="s">
        <v>68</v>
      </c>
      <c r="C571" s="6">
        <v>26</v>
      </c>
      <c r="D571" s="6" t="s">
        <v>38</v>
      </c>
      <c r="E571" s="6"/>
      <c r="F571" s="6"/>
      <c r="G571" s="6"/>
      <c r="H571" s="6"/>
      <c r="I571" s="6" t="s">
        <v>24</v>
      </c>
      <c r="J571" s="6" t="s">
        <v>28</v>
      </c>
      <c r="K571" s="6">
        <v>30</v>
      </c>
      <c r="L571" s="6"/>
      <c r="M571" s="6">
        <v>20</v>
      </c>
      <c r="N571" s="6">
        <v>60</v>
      </c>
      <c r="O571" s="6">
        <v>0</v>
      </c>
      <c r="P571" s="6"/>
      <c r="Q571" s="6"/>
      <c r="R571" s="6"/>
      <c r="S571" s="6"/>
      <c r="T571" s="6"/>
    </row>
    <row r="572" spans="1:20" x14ac:dyDescent="0.25">
      <c r="A572">
        <v>1999</v>
      </c>
      <c r="B572" s="6" t="s">
        <v>68</v>
      </c>
      <c r="C572" s="6">
        <v>27</v>
      </c>
      <c r="D572" s="6" t="s">
        <v>38</v>
      </c>
      <c r="E572" s="6"/>
      <c r="F572" s="6"/>
      <c r="G572" s="6"/>
      <c r="H572" s="6"/>
      <c r="I572" s="6" t="s">
        <v>24</v>
      </c>
      <c r="J572" s="6" t="s">
        <v>26</v>
      </c>
      <c r="K572" s="6">
        <v>25</v>
      </c>
      <c r="L572" s="6"/>
      <c r="M572" s="6">
        <v>15</v>
      </c>
      <c r="N572" s="6">
        <v>15</v>
      </c>
      <c r="O572" s="6">
        <v>0</v>
      </c>
      <c r="P572" s="6"/>
      <c r="Q572" s="6"/>
      <c r="R572" s="6"/>
      <c r="S572" s="6"/>
      <c r="T572" s="6"/>
    </row>
    <row r="573" spans="1:20" x14ac:dyDescent="0.25">
      <c r="A573">
        <v>1999</v>
      </c>
      <c r="B573" s="6" t="s">
        <v>68</v>
      </c>
      <c r="C573" s="6">
        <v>28</v>
      </c>
      <c r="D573" s="6" t="s">
        <v>38</v>
      </c>
      <c r="E573" s="6"/>
      <c r="F573" s="6"/>
      <c r="G573" s="6"/>
      <c r="H573" s="6"/>
      <c r="I573" s="6" t="s">
        <v>24</v>
      </c>
      <c r="J573" s="6" t="s">
        <v>29</v>
      </c>
      <c r="K573" s="6">
        <v>80</v>
      </c>
      <c r="L573" s="6"/>
      <c r="M573" s="6">
        <v>60</v>
      </c>
      <c r="N573" s="6">
        <v>85</v>
      </c>
      <c r="O573" s="6">
        <v>0</v>
      </c>
      <c r="P573" s="6"/>
      <c r="Q573" s="6"/>
      <c r="R573" s="6"/>
      <c r="S573" s="6"/>
      <c r="T573" s="6"/>
    </row>
    <row r="574" spans="1:20" x14ac:dyDescent="0.25">
      <c r="A574">
        <v>1999</v>
      </c>
      <c r="B574" s="6" t="s">
        <v>68</v>
      </c>
      <c r="C574" s="6">
        <v>29</v>
      </c>
      <c r="D574" s="6" t="s">
        <v>38</v>
      </c>
      <c r="E574" s="6"/>
      <c r="F574" s="6"/>
      <c r="G574" s="6"/>
      <c r="H574" s="6"/>
      <c r="I574" s="6" t="s">
        <v>24</v>
      </c>
      <c r="J574" s="6" t="s">
        <v>27</v>
      </c>
      <c r="K574" s="6">
        <v>50</v>
      </c>
      <c r="L574" s="6"/>
      <c r="M574" s="6">
        <v>50</v>
      </c>
      <c r="N574" s="6">
        <v>50</v>
      </c>
      <c r="O574" s="6">
        <v>10</v>
      </c>
      <c r="P574" s="6"/>
      <c r="Q574" s="6"/>
      <c r="R574" s="6"/>
      <c r="S574" s="6"/>
      <c r="T574" s="6"/>
    </row>
    <row r="575" spans="1:20" x14ac:dyDescent="0.25">
      <c r="A575">
        <v>1999</v>
      </c>
      <c r="B575" s="6" t="s">
        <v>68</v>
      </c>
      <c r="C575" s="6">
        <v>30</v>
      </c>
      <c r="D575" s="6" t="s">
        <v>38</v>
      </c>
      <c r="E575" s="6"/>
      <c r="F575" s="6"/>
      <c r="G575" s="6"/>
      <c r="H575" s="6"/>
      <c r="I575" s="6" t="s">
        <v>24</v>
      </c>
      <c r="J575" s="6" t="s">
        <v>28</v>
      </c>
      <c r="K575" s="6">
        <v>40</v>
      </c>
      <c r="L575" s="6"/>
      <c r="M575" s="6">
        <v>20</v>
      </c>
      <c r="N575" s="6">
        <v>40</v>
      </c>
      <c r="O575" s="6">
        <v>0</v>
      </c>
      <c r="P575" s="6"/>
      <c r="Q575" s="6"/>
      <c r="R575" s="6"/>
      <c r="S575" s="6"/>
      <c r="T575" s="6"/>
    </row>
    <row r="576" spans="1:20" x14ac:dyDescent="0.25">
      <c r="A576">
        <v>1999</v>
      </c>
      <c r="B576" s="6" t="s">
        <v>68</v>
      </c>
      <c r="C576" s="6">
        <v>31</v>
      </c>
      <c r="D576" s="6" t="s">
        <v>32</v>
      </c>
      <c r="E576" s="6">
        <v>3</v>
      </c>
      <c r="F576" s="6">
        <v>12</v>
      </c>
      <c r="G576" s="6">
        <v>225</v>
      </c>
      <c r="H576" s="6">
        <v>0</v>
      </c>
      <c r="I576" s="6">
        <v>225</v>
      </c>
      <c r="J576" s="6" t="s">
        <v>40</v>
      </c>
      <c r="K576" s="6">
        <v>40</v>
      </c>
      <c r="L576" s="6"/>
      <c r="M576" s="6">
        <v>20</v>
      </c>
      <c r="N576" s="6">
        <v>10</v>
      </c>
      <c r="O576" s="6">
        <v>0</v>
      </c>
      <c r="P576" s="6"/>
      <c r="Q576" s="6"/>
      <c r="R576" s="6"/>
      <c r="S576" s="6"/>
      <c r="T576" s="6"/>
    </row>
    <row r="577" spans="1:20" x14ac:dyDescent="0.25">
      <c r="A577">
        <v>1999</v>
      </c>
      <c r="B577" s="6" t="s">
        <v>68</v>
      </c>
      <c r="C577" s="6">
        <v>32</v>
      </c>
      <c r="D577" s="6" t="s">
        <v>32</v>
      </c>
      <c r="E577" s="6"/>
      <c r="F577" s="6"/>
      <c r="G577" s="6"/>
      <c r="H577" s="6"/>
      <c r="I577" s="6" t="s">
        <v>24</v>
      </c>
      <c r="J577" s="6" t="s">
        <v>26</v>
      </c>
      <c r="K577" s="6">
        <v>60</v>
      </c>
      <c r="L577" s="6"/>
      <c r="M577" s="6">
        <v>40</v>
      </c>
      <c r="N577" s="6">
        <v>50</v>
      </c>
      <c r="O577" s="6">
        <v>10</v>
      </c>
      <c r="P577" s="6" t="s">
        <v>49</v>
      </c>
      <c r="Q577" s="6"/>
      <c r="R577" s="6"/>
      <c r="S577" s="6"/>
      <c r="T577" s="6"/>
    </row>
    <row r="578" spans="1:20" x14ac:dyDescent="0.25">
      <c r="A578">
        <v>1999</v>
      </c>
      <c r="B578" s="6" t="s">
        <v>68</v>
      </c>
      <c r="C578" s="6">
        <v>33</v>
      </c>
      <c r="D578" s="6" t="s">
        <v>32</v>
      </c>
      <c r="E578" s="6"/>
      <c r="F578" s="6"/>
      <c r="G578" s="6"/>
      <c r="H578" s="6"/>
      <c r="I578" s="6" t="s">
        <v>24</v>
      </c>
      <c r="J578" s="6" t="s">
        <v>22</v>
      </c>
      <c r="K578" s="6">
        <v>30</v>
      </c>
      <c r="L578" s="6"/>
      <c r="M578" s="6">
        <v>30</v>
      </c>
      <c r="N578" s="6">
        <v>10</v>
      </c>
      <c r="O578" s="6">
        <v>0</v>
      </c>
      <c r="P578" s="6"/>
      <c r="Q578" s="6"/>
      <c r="R578" s="6"/>
      <c r="S578" s="6"/>
      <c r="T578" s="6"/>
    </row>
    <row r="579" spans="1:20" x14ac:dyDescent="0.25">
      <c r="A579">
        <v>1999</v>
      </c>
      <c r="B579" s="6" t="s">
        <v>68</v>
      </c>
      <c r="C579" s="6">
        <v>34</v>
      </c>
      <c r="D579" s="6" t="s">
        <v>32</v>
      </c>
      <c r="E579" s="6"/>
      <c r="F579" s="6"/>
      <c r="G579" s="6"/>
      <c r="H579" s="6"/>
      <c r="I579" s="6" t="s">
        <v>24</v>
      </c>
      <c r="J579" s="6" t="s">
        <v>41</v>
      </c>
      <c r="K579" s="6">
        <v>50</v>
      </c>
      <c r="L579" s="6"/>
      <c r="M579" s="6">
        <v>60</v>
      </c>
      <c r="N579" s="6">
        <v>15</v>
      </c>
      <c r="O579" s="6">
        <v>0</v>
      </c>
      <c r="P579" s="6"/>
      <c r="Q579" s="6"/>
      <c r="R579" s="6"/>
      <c r="S579" s="6"/>
      <c r="T579" s="6"/>
    </row>
    <row r="580" spans="1:20" x14ac:dyDescent="0.25">
      <c r="A580">
        <v>1999</v>
      </c>
      <c r="B580" s="6" t="s">
        <v>68</v>
      </c>
      <c r="C580" s="6">
        <v>35</v>
      </c>
      <c r="D580" s="6" t="s">
        <v>32</v>
      </c>
      <c r="E580" s="6"/>
      <c r="F580" s="6"/>
      <c r="G580" s="6"/>
      <c r="H580" s="6"/>
      <c r="I580" s="6" t="s">
        <v>24</v>
      </c>
      <c r="J580" s="6" t="s">
        <v>58</v>
      </c>
      <c r="K580" s="6">
        <v>20</v>
      </c>
      <c r="L580" s="6"/>
      <c r="M580" s="6">
        <v>10</v>
      </c>
      <c r="N580" s="6">
        <v>0</v>
      </c>
      <c r="O580" s="6">
        <v>0</v>
      </c>
      <c r="P580" s="6"/>
      <c r="Q580" s="6"/>
      <c r="R580" s="6"/>
      <c r="S580" s="6"/>
      <c r="T580" s="6"/>
    </row>
    <row r="581" spans="1:20" x14ac:dyDescent="0.25">
      <c r="A581">
        <v>1999</v>
      </c>
      <c r="B581" s="6" t="s">
        <v>68</v>
      </c>
      <c r="C581" s="6">
        <v>36</v>
      </c>
      <c r="D581" s="6" t="s">
        <v>32</v>
      </c>
      <c r="E581" s="6"/>
      <c r="F581" s="6"/>
      <c r="G581" s="6"/>
      <c r="H581" s="6"/>
      <c r="I581" s="6" t="s">
        <v>24</v>
      </c>
      <c r="J581" s="6" t="s">
        <v>28</v>
      </c>
      <c r="K581" s="6">
        <v>30</v>
      </c>
      <c r="L581" s="6"/>
      <c r="M581" s="6">
        <v>35</v>
      </c>
      <c r="N581" s="6">
        <v>75</v>
      </c>
      <c r="O581" s="6">
        <v>0</v>
      </c>
      <c r="P581" s="6"/>
      <c r="Q581" s="6"/>
      <c r="R581" s="6"/>
      <c r="S581" s="6"/>
      <c r="T581" s="6"/>
    </row>
    <row r="582" spans="1:20" x14ac:dyDescent="0.25">
      <c r="A582">
        <v>1999</v>
      </c>
      <c r="B582" s="6" t="s">
        <v>68</v>
      </c>
      <c r="C582" s="6">
        <v>37</v>
      </c>
      <c r="D582" s="6" t="s">
        <v>32</v>
      </c>
      <c r="E582" s="6"/>
      <c r="F582" s="6"/>
      <c r="G582" s="6"/>
      <c r="H582" s="6"/>
      <c r="I582" s="6" t="s">
        <v>24</v>
      </c>
      <c r="J582" s="6" t="s">
        <v>27</v>
      </c>
      <c r="K582" s="6">
        <v>10</v>
      </c>
      <c r="L582" s="6"/>
      <c r="M582" s="6">
        <v>25</v>
      </c>
      <c r="N582" s="6">
        <v>0</v>
      </c>
      <c r="O582" s="6">
        <v>0</v>
      </c>
      <c r="P582" s="6"/>
      <c r="Q582" s="6"/>
      <c r="R582" s="6"/>
      <c r="S582" s="6"/>
      <c r="T582" s="6"/>
    </row>
    <row r="583" spans="1:20" x14ac:dyDescent="0.25">
      <c r="A583">
        <v>1999</v>
      </c>
      <c r="B583" s="6" t="s">
        <v>68</v>
      </c>
      <c r="C583" s="6">
        <v>38</v>
      </c>
      <c r="D583" s="6" t="s">
        <v>32</v>
      </c>
      <c r="E583" s="6"/>
      <c r="F583" s="6"/>
      <c r="G583" s="6"/>
      <c r="H583" s="6"/>
      <c r="I583" s="6" t="s">
        <v>24</v>
      </c>
      <c r="J583" s="6" t="s">
        <v>29</v>
      </c>
      <c r="K583" s="6">
        <v>40</v>
      </c>
      <c r="L583" s="6"/>
      <c r="M583" s="6">
        <v>20</v>
      </c>
      <c r="N583" s="6">
        <v>25</v>
      </c>
      <c r="O583" s="6">
        <v>0</v>
      </c>
      <c r="P583" s="6"/>
      <c r="Q583" s="6"/>
      <c r="R583" s="6"/>
      <c r="S583" s="6"/>
      <c r="T583" s="6"/>
    </row>
    <row r="584" spans="1:20" x14ac:dyDescent="0.25">
      <c r="A584">
        <v>1999</v>
      </c>
      <c r="B584" s="6" t="s">
        <v>68</v>
      </c>
      <c r="C584" s="6">
        <v>39</v>
      </c>
      <c r="D584" s="6" t="s">
        <v>32</v>
      </c>
      <c r="E584" s="6"/>
      <c r="F584" s="6"/>
      <c r="G584" s="6"/>
      <c r="H584" s="6"/>
      <c r="I584" s="6" t="s">
        <v>24</v>
      </c>
      <c r="J584" s="6" t="s">
        <v>29</v>
      </c>
      <c r="K584" s="6">
        <v>30</v>
      </c>
      <c r="L584" s="6"/>
      <c r="M584" s="6">
        <v>25</v>
      </c>
      <c r="N584" s="6">
        <v>30</v>
      </c>
      <c r="O584" s="6">
        <v>0</v>
      </c>
      <c r="P584" s="6"/>
      <c r="Q584" s="6"/>
      <c r="R584" s="6"/>
      <c r="S584" s="6"/>
      <c r="T584" s="6"/>
    </row>
    <row r="585" spans="1:20" x14ac:dyDescent="0.25">
      <c r="A585">
        <v>1999</v>
      </c>
      <c r="B585" s="6" t="s">
        <v>68</v>
      </c>
      <c r="C585" s="6">
        <v>40</v>
      </c>
      <c r="D585" s="6" t="s">
        <v>32</v>
      </c>
      <c r="E585" s="6"/>
      <c r="F585" s="6">
        <v>11</v>
      </c>
      <c r="G585" s="6"/>
      <c r="H585" s="6"/>
      <c r="I585" s="6" t="s">
        <v>24</v>
      </c>
      <c r="J585" s="6" t="s">
        <v>26</v>
      </c>
      <c r="K585" s="6">
        <v>20</v>
      </c>
      <c r="L585" s="6"/>
      <c r="M585" s="6">
        <v>20</v>
      </c>
      <c r="N585" s="6">
        <v>10</v>
      </c>
      <c r="O585" s="6">
        <v>0</v>
      </c>
      <c r="P585" s="6"/>
      <c r="Q585" s="6"/>
      <c r="R585" s="6"/>
      <c r="S585" s="6"/>
      <c r="T585" s="6"/>
    </row>
    <row r="586" spans="1:20" x14ac:dyDescent="0.25">
      <c r="A586">
        <v>1999</v>
      </c>
      <c r="B586" s="6" t="s">
        <v>68</v>
      </c>
      <c r="C586" s="6">
        <v>41</v>
      </c>
      <c r="D586" s="6" t="s">
        <v>32</v>
      </c>
      <c r="E586" s="6">
        <v>4</v>
      </c>
      <c r="F586" s="6">
        <v>11</v>
      </c>
      <c r="G586" s="6">
        <v>260</v>
      </c>
      <c r="H586" s="6">
        <v>0</v>
      </c>
      <c r="I586" s="6">
        <v>260</v>
      </c>
      <c r="J586" s="6" t="s">
        <v>27</v>
      </c>
      <c r="K586" s="6">
        <v>70</v>
      </c>
      <c r="L586" s="6"/>
      <c r="M586" s="6">
        <v>110</v>
      </c>
      <c r="N586" s="6">
        <v>40</v>
      </c>
      <c r="O586" s="6">
        <v>0</v>
      </c>
      <c r="P586" s="6"/>
      <c r="Q586" s="6"/>
      <c r="R586" s="6"/>
      <c r="S586" s="6"/>
      <c r="T586" s="6"/>
    </row>
    <row r="587" spans="1:20" x14ac:dyDescent="0.25">
      <c r="A587">
        <v>1999</v>
      </c>
      <c r="B587" s="6" t="s">
        <v>68</v>
      </c>
      <c r="C587" s="6">
        <v>42</v>
      </c>
      <c r="D587" s="6" t="s">
        <v>32</v>
      </c>
      <c r="E587" s="6"/>
      <c r="F587" s="6"/>
      <c r="G587" s="6"/>
      <c r="H587" s="6"/>
      <c r="I587" s="6" t="s">
        <v>24</v>
      </c>
      <c r="J587" s="6" t="s">
        <v>26</v>
      </c>
      <c r="K587" s="6">
        <v>30</v>
      </c>
      <c r="L587" s="6"/>
      <c r="M587" s="6">
        <v>15</v>
      </c>
      <c r="N587" s="6">
        <v>25</v>
      </c>
      <c r="O587" s="6">
        <v>0</v>
      </c>
      <c r="P587" s="6"/>
      <c r="Q587" s="6"/>
      <c r="R587" s="6"/>
      <c r="S587" s="6"/>
      <c r="T587" s="6"/>
    </row>
    <row r="588" spans="1:20" x14ac:dyDescent="0.25">
      <c r="A588">
        <v>1999</v>
      </c>
      <c r="B588" s="6" t="s">
        <v>68</v>
      </c>
      <c r="C588" s="6">
        <v>43</v>
      </c>
      <c r="D588" s="6" t="s">
        <v>32</v>
      </c>
      <c r="E588" s="6"/>
      <c r="F588" s="6"/>
      <c r="G588" s="6"/>
      <c r="H588" s="6"/>
      <c r="I588" s="6" t="s">
        <v>24</v>
      </c>
      <c r="J588" s="6" t="s">
        <v>29</v>
      </c>
      <c r="K588" s="6">
        <v>50</v>
      </c>
      <c r="L588" s="6"/>
      <c r="M588" s="6">
        <v>45</v>
      </c>
      <c r="N588" s="6">
        <v>20</v>
      </c>
      <c r="O588" s="6">
        <v>20</v>
      </c>
      <c r="P588" s="6" t="s">
        <v>49</v>
      </c>
      <c r="Q588" s="6"/>
      <c r="R588" s="6"/>
      <c r="S588" s="6"/>
      <c r="T588" s="6"/>
    </row>
    <row r="589" spans="1:20" x14ac:dyDescent="0.25">
      <c r="A589">
        <v>1999</v>
      </c>
      <c r="B589" s="6" t="s">
        <v>68</v>
      </c>
      <c r="C589" s="6">
        <v>44</v>
      </c>
      <c r="D589" s="6" t="s">
        <v>32</v>
      </c>
      <c r="E589" s="6"/>
      <c r="F589" s="6"/>
      <c r="G589" s="6"/>
      <c r="H589" s="6"/>
      <c r="I589" s="6" t="s">
        <v>24</v>
      </c>
      <c r="J589" s="6" t="s">
        <v>26</v>
      </c>
      <c r="K589" s="6">
        <v>30</v>
      </c>
      <c r="L589" s="6"/>
      <c r="M589" s="6">
        <v>10</v>
      </c>
      <c r="N589" s="6">
        <v>50</v>
      </c>
      <c r="O589" s="6">
        <v>0</v>
      </c>
      <c r="P589" s="6"/>
      <c r="Q589" s="6"/>
      <c r="R589" s="6"/>
      <c r="S589" s="6"/>
      <c r="T589" s="6"/>
    </row>
    <row r="590" spans="1:20" x14ac:dyDescent="0.25">
      <c r="A590">
        <v>1999</v>
      </c>
      <c r="B590" s="6" t="s">
        <v>68</v>
      </c>
      <c r="C590" s="6">
        <v>45</v>
      </c>
      <c r="D590" s="6" t="s">
        <v>32</v>
      </c>
      <c r="E590" s="6"/>
      <c r="F590" s="6"/>
      <c r="G590" s="6"/>
      <c r="H590" s="6"/>
      <c r="I590" s="6" t="s">
        <v>24</v>
      </c>
      <c r="J590" s="6" t="s">
        <v>22</v>
      </c>
      <c r="K590" s="6">
        <v>25</v>
      </c>
      <c r="L590" s="6"/>
      <c r="M590" s="6">
        <v>15</v>
      </c>
      <c r="N590" s="6">
        <v>0</v>
      </c>
      <c r="O590" s="6">
        <v>0</v>
      </c>
      <c r="P590" s="6"/>
      <c r="Q590" s="6"/>
      <c r="R590" s="6"/>
      <c r="S590" s="6"/>
      <c r="T590" s="6"/>
    </row>
    <row r="591" spans="1:20" x14ac:dyDescent="0.25">
      <c r="A591">
        <v>1999</v>
      </c>
      <c r="B591" s="6" t="s">
        <v>68</v>
      </c>
      <c r="C591" s="6">
        <v>46</v>
      </c>
      <c r="D591" s="6" t="s">
        <v>32</v>
      </c>
      <c r="E591" s="6"/>
      <c r="F591" s="6"/>
      <c r="G591" s="6"/>
      <c r="H591" s="6"/>
      <c r="I591" s="6" t="s">
        <v>24</v>
      </c>
      <c r="J591" s="6" t="s">
        <v>43</v>
      </c>
      <c r="K591" s="6">
        <v>10</v>
      </c>
      <c r="L591" s="6"/>
      <c r="M591" s="6">
        <v>5</v>
      </c>
      <c r="N591" s="6">
        <v>0</v>
      </c>
      <c r="O591" s="6">
        <v>0</v>
      </c>
      <c r="P591" s="6"/>
      <c r="Q591" s="6"/>
      <c r="R591" s="6"/>
      <c r="S591" s="6"/>
      <c r="T591" s="6"/>
    </row>
    <row r="592" spans="1:20" x14ac:dyDescent="0.25">
      <c r="A592">
        <v>1999</v>
      </c>
      <c r="B592" s="6" t="s">
        <v>68</v>
      </c>
      <c r="C592" s="6">
        <v>47</v>
      </c>
      <c r="D592" s="6" t="s">
        <v>32</v>
      </c>
      <c r="E592" s="6"/>
      <c r="F592" s="6"/>
      <c r="G592" s="6"/>
      <c r="H592" s="6"/>
      <c r="I592" s="6" t="s">
        <v>24</v>
      </c>
      <c r="J592" s="6" t="s">
        <v>27</v>
      </c>
      <c r="K592" s="6">
        <v>20</v>
      </c>
      <c r="L592" s="6"/>
      <c r="M592" s="6">
        <v>30</v>
      </c>
      <c r="N592" s="6">
        <v>0</v>
      </c>
      <c r="O592" s="6">
        <v>0</v>
      </c>
      <c r="P592" s="6"/>
      <c r="Q592" s="6"/>
      <c r="R592" s="6"/>
      <c r="S592" s="6"/>
      <c r="T592" s="6"/>
    </row>
    <row r="593" spans="1:20" x14ac:dyDescent="0.25">
      <c r="A593">
        <v>1999</v>
      </c>
      <c r="B593" s="6" t="s">
        <v>68</v>
      </c>
      <c r="C593" s="6">
        <v>48</v>
      </c>
      <c r="D593" s="6" t="s">
        <v>32</v>
      </c>
      <c r="E593" s="6"/>
      <c r="F593" s="6"/>
      <c r="G593" s="6"/>
      <c r="H593" s="6"/>
      <c r="I593" s="6" t="s">
        <v>24</v>
      </c>
      <c r="J593" s="6" t="s">
        <v>26</v>
      </c>
      <c r="K593" s="6">
        <v>50</v>
      </c>
      <c r="L593" s="6"/>
      <c r="M593" s="6">
        <v>70</v>
      </c>
      <c r="N593" s="6">
        <v>75</v>
      </c>
      <c r="O593" s="6">
        <v>0</v>
      </c>
      <c r="P593" s="6"/>
      <c r="Q593" s="6"/>
      <c r="R593" s="6"/>
      <c r="S593" s="6"/>
      <c r="T593" s="6"/>
    </row>
    <row r="594" spans="1:20" x14ac:dyDescent="0.25">
      <c r="A594">
        <v>1999</v>
      </c>
      <c r="B594" s="6" t="s">
        <v>68</v>
      </c>
      <c r="C594" s="6">
        <v>49</v>
      </c>
      <c r="D594" s="6" t="s">
        <v>32</v>
      </c>
      <c r="E594" s="6"/>
      <c r="F594" s="6"/>
      <c r="G594" s="6"/>
      <c r="H594" s="6"/>
      <c r="I594" s="6" t="s">
        <v>24</v>
      </c>
      <c r="J594" s="6" t="s">
        <v>29</v>
      </c>
      <c r="K594" s="6">
        <v>35</v>
      </c>
      <c r="L594" s="6"/>
      <c r="M594" s="6">
        <v>35</v>
      </c>
      <c r="N594" s="6">
        <v>30</v>
      </c>
      <c r="O594" s="6">
        <v>0</v>
      </c>
      <c r="P594" s="6"/>
      <c r="Q594" s="6"/>
      <c r="R594" s="6"/>
      <c r="S594" s="6"/>
      <c r="T594" s="6"/>
    </row>
    <row r="595" spans="1:20" x14ac:dyDescent="0.25">
      <c r="A595">
        <v>1999</v>
      </c>
      <c r="B595" s="6" t="s">
        <v>68</v>
      </c>
      <c r="C595" s="6">
        <v>50</v>
      </c>
      <c r="D595" s="6" t="s">
        <v>32</v>
      </c>
      <c r="E595" s="6"/>
      <c r="F595" s="6">
        <v>11</v>
      </c>
      <c r="G595" s="6"/>
      <c r="H595" s="6"/>
      <c r="I595" s="6" t="s">
        <v>24</v>
      </c>
      <c r="J595" s="6" t="s">
        <v>43</v>
      </c>
      <c r="K595" s="6">
        <v>45</v>
      </c>
      <c r="L595" s="6"/>
      <c r="M595" s="6">
        <v>35</v>
      </c>
      <c r="N595" s="6">
        <v>20</v>
      </c>
      <c r="O595" s="6">
        <v>0</v>
      </c>
      <c r="P595" s="6" t="s">
        <v>48</v>
      </c>
      <c r="Q595" s="6"/>
      <c r="R595" s="6"/>
      <c r="S595" s="6"/>
      <c r="T595" s="6"/>
    </row>
    <row r="596" spans="1:20" x14ac:dyDescent="0.25">
      <c r="A596">
        <v>1999</v>
      </c>
      <c r="B596" s="6" t="s">
        <v>68</v>
      </c>
      <c r="C596" s="6">
        <v>51</v>
      </c>
      <c r="D596" s="6" t="s">
        <v>32</v>
      </c>
      <c r="E596" s="6">
        <v>5</v>
      </c>
      <c r="F596" s="6">
        <v>12</v>
      </c>
      <c r="G596" s="6">
        <v>435</v>
      </c>
      <c r="H596" s="6">
        <v>0</v>
      </c>
      <c r="I596" s="6">
        <v>435</v>
      </c>
      <c r="J596" s="6" t="s">
        <v>28</v>
      </c>
      <c r="K596" s="6">
        <v>40</v>
      </c>
      <c r="L596" s="6"/>
      <c r="M596" s="6">
        <v>40</v>
      </c>
      <c r="N596" s="6">
        <v>35</v>
      </c>
      <c r="O596" s="6">
        <v>0</v>
      </c>
      <c r="P596" s="6"/>
      <c r="Q596" s="6"/>
      <c r="R596" s="6"/>
      <c r="S596" s="6"/>
      <c r="T596" s="6"/>
    </row>
    <row r="597" spans="1:20" x14ac:dyDescent="0.25">
      <c r="A597">
        <v>1999</v>
      </c>
      <c r="B597" s="6" t="s">
        <v>68</v>
      </c>
      <c r="C597" s="6">
        <v>52</v>
      </c>
      <c r="D597" s="6" t="s">
        <v>32</v>
      </c>
      <c r="E597" s="6"/>
      <c r="F597" s="6"/>
      <c r="G597" s="6"/>
      <c r="H597" s="6"/>
      <c r="I597" s="6" t="s">
        <v>24</v>
      </c>
      <c r="J597" s="6" t="s">
        <v>26</v>
      </c>
      <c r="K597" s="6">
        <v>50</v>
      </c>
      <c r="L597" s="6"/>
      <c r="M597" s="6">
        <v>70</v>
      </c>
      <c r="N597" s="6">
        <v>15</v>
      </c>
      <c r="O597" s="6">
        <v>0</v>
      </c>
      <c r="P597" s="6" t="s">
        <v>48</v>
      </c>
      <c r="Q597" s="6"/>
      <c r="R597" s="6"/>
      <c r="S597" s="6"/>
      <c r="T597" s="6"/>
    </row>
    <row r="598" spans="1:20" x14ac:dyDescent="0.25">
      <c r="A598">
        <v>1999</v>
      </c>
      <c r="B598" s="6" t="s">
        <v>68</v>
      </c>
      <c r="C598" s="6">
        <v>53</v>
      </c>
      <c r="D598" s="6" t="s">
        <v>32</v>
      </c>
      <c r="E598" s="6"/>
      <c r="F598" s="6"/>
      <c r="G598" s="6"/>
      <c r="H598" s="6"/>
      <c r="I598" s="6" t="s">
        <v>24</v>
      </c>
      <c r="J598" s="6" t="s">
        <v>22</v>
      </c>
      <c r="K598" s="6">
        <v>35</v>
      </c>
      <c r="L598" s="6"/>
      <c r="M598" s="6">
        <v>30</v>
      </c>
      <c r="N598" s="6">
        <v>0</v>
      </c>
      <c r="O598" s="6">
        <v>0</v>
      </c>
      <c r="P598" s="6"/>
      <c r="Q598" s="6"/>
      <c r="R598" s="6"/>
      <c r="S598" s="6"/>
      <c r="T598" s="6"/>
    </row>
    <row r="599" spans="1:20" x14ac:dyDescent="0.25">
      <c r="A599">
        <v>1999</v>
      </c>
      <c r="B599" s="6" t="s">
        <v>68</v>
      </c>
      <c r="C599" s="6">
        <v>54</v>
      </c>
      <c r="D599" s="6" t="s">
        <v>32</v>
      </c>
      <c r="E599" s="6"/>
      <c r="F599" s="6"/>
      <c r="G599" s="6"/>
      <c r="H599" s="6"/>
      <c r="I599" s="6" t="s">
        <v>24</v>
      </c>
      <c r="J599" s="6" t="s">
        <v>44</v>
      </c>
      <c r="K599" s="6">
        <v>10</v>
      </c>
      <c r="L599" s="6"/>
      <c r="M599" s="6">
        <v>5</v>
      </c>
      <c r="N599" s="6">
        <v>0</v>
      </c>
      <c r="O599" s="6">
        <v>0</v>
      </c>
      <c r="P599" s="6"/>
      <c r="Q599" s="6"/>
      <c r="R599" s="6"/>
      <c r="S599" s="6"/>
      <c r="T599" s="6"/>
    </row>
    <row r="600" spans="1:20" x14ac:dyDescent="0.25">
      <c r="A600">
        <v>1999</v>
      </c>
      <c r="B600" s="6" t="s">
        <v>68</v>
      </c>
      <c r="C600" s="6">
        <v>55</v>
      </c>
      <c r="D600" s="6" t="s">
        <v>32</v>
      </c>
      <c r="E600" s="6"/>
      <c r="F600" s="6"/>
      <c r="G600" s="6"/>
      <c r="H600" s="6"/>
      <c r="I600" s="6" t="s">
        <v>24</v>
      </c>
      <c r="J600" s="6" t="s">
        <v>40</v>
      </c>
      <c r="K600" s="6">
        <v>30</v>
      </c>
      <c r="L600" s="6"/>
      <c r="M600" s="6">
        <v>15</v>
      </c>
      <c r="N600" s="6">
        <v>10</v>
      </c>
      <c r="O600" s="6">
        <v>0</v>
      </c>
      <c r="P600" s="6"/>
      <c r="Q600" s="6"/>
      <c r="R600" s="6"/>
      <c r="S600" s="6"/>
      <c r="T600" s="6"/>
    </row>
    <row r="601" spans="1:20" x14ac:dyDescent="0.25">
      <c r="A601">
        <v>1999</v>
      </c>
      <c r="B601" s="6" t="s">
        <v>68</v>
      </c>
      <c r="C601" s="6">
        <v>56</v>
      </c>
      <c r="D601" s="6" t="s">
        <v>32</v>
      </c>
      <c r="E601" s="6"/>
      <c r="F601" s="6"/>
      <c r="G601" s="6"/>
      <c r="H601" s="6"/>
      <c r="I601" s="6" t="s">
        <v>24</v>
      </c>
      <c r="J601" s="6" t="s">
        <v>22</v>
      </c>
      <c r="K601" s="6">
        <v>30</v>
      </c>
      <c r="L601" s="6"/>
      <c r="M601" s="6">
        <v>20</v>
      </c>
      <c r="N601" s="6">
        <v>20</v>
      </c>
      <c r="O601" s="6">
        <v>0</v>
      </c>
      <c r="P601" s="6"/>
      <c r="Q601" s="6"/>
      <c r="R601" s="6"/>
      <c r="S601" s="6"/>
      <c r="T601" s="6"/>
    </row>
    <row r="602" spans="1:20" x14ac:dyDescent="0.25">
      <c r="A602">
        <v>1999</v>
      </c>
      <c r="B602" s="6" t="s">
        <v>68</v>
      </c>
      <c r="C602" s="6">
        <v>57</v>
      </c>
      <c r="D602" s="6" t="s">
        <v>32</v>
      </c>
      <c r="E602" s="6"/>
      <c r="F602" s="6"/>
      <c r="G602" s="6"/>
      <c r="H602" s="6"/>
      <c r="I602" s="6" t="s">
        <v>24</v>
      </c>
      <c r="J602" s="6" t="s">
        <v>66</v>
      </c>
      <c r="K602" s="6">
        <v>20</v>
      </c>
      <c r="L602" s="6"/>
      <c r="M602" s="6">
        <v>25</v>
      </c>
      <c r="N602" s="6">
        <v>10</v>
      </c>
      <c r="O602" s="6">
        <v>0</v>
      </c>
      <c r="P602" s="6"/>
      <c r="Q602" s="6"/>
      <c r="R602" s="6"/>
      <c r="S602" s="6"/>
      <c r="T602" s="6"/>
    </row>
    <row r="603" spans="1:20" x14ac:dyDescent="0.25">
      <c r="A603">
        <v>1999</v>
      </c>
      <c r="B603" s="6" t="s">
        <v>68</v>
      </c>
      <c r="C603" s="6">
        <v>58</v>
      </c>
      <c r="D603" s="6" t="s">
        <v>32</v>
      </c>
      <c r="E603" s="6"/>
      <c r="F603" s="6"/>
      <c r="G603" s="6"/>
      <c r="H603" s="6"/>
      <c r="I603" s="6" t="s">
        <v>24</v>
      </c>
      <c r="J603" s="6" t="s">
        <v>27</v>
      </c>
      <c r="K603" s="6">
        <v>70</v>
      </c>
      <c r="L603" s="6"/>
      <c r="M603" s="6">
        <v>65</v>
      </c>
      <c r="N603" s="6">
        <v>20</v>
      </c>
      <c r="O603" s="6">
        <v>0</v>
      </c>
      <c r="P603" s="6" t="s">
        <v>48</v>
      </c>
      <c r="Q603" s="6"/>
      <c r="R603" s="6"/>
      <c r="S603" s="6"/>
      <c r="T603" s="6"/>
    </row>
    <row r="604" spans="1:20" x14ac:dyDescent="0.25">
      <c r="A604">
        <v>1999</v>
      </c>
      <c r="B604" s="6" t="s">
        <v>68</v>
      </c>
      <c r="C604" s="6">
        <v>59</v>
      </c>
      <c r="D604" s="6" t="s">
        <v>32</v>
      </c>
      <c r="E604" s="6"/>
      <c r="F604" s="6"/>
      <c r="G604" s="6"/>
      <c r="H604" s="6"/>
      <c r="I604" s="6" t="s">
        <v>24</v>
      </c>
      <c r="J604" s="6" t="s">
        <v>26</v>
      </c>
      <c r="K604" s="6">
        <v>40</v>
      </c>
      <c r="L604" s="6"/>
      <c r="M604" s="6">
        <v>30</v>
      </c>
      <c r="N604" s="6">
        <v>35</v>
      </c>
      <c r="O604" s="6">
        <v>0</v>
      </c>
      <c r="P604" s="6"/>
      <c r="Q604" s="6"/>
      <c r="R604" s="6"/>
      <c r="S604" s="6"/>
      <c r="T604" s="6"/>
    </row>
    <row r="605" spans="1:20" x14ac:dyDescent="0.25">
      <c r="A605">
        <v>1999</v>
      </c>
      <c r="B605" s="6" t="s">
        <v>68</v>
      </c>
      <c r="C605" s="6">
        <v>60</v>
      </c>
      <c r="D605" s="6" t="s">
        <v>32</v>
      </c>
      <c r="E605" s="6"/>
      <c r="F605" s="6"/>
      <c r="G605" s="6"/>
      <c r="H605" s="6"/>
      <c r="I605" s="6" t="s">
        <v>24</v>
      </c>
      <c r="J605" s="6" t="s">
        <v>35</v>
      </c>
      <c r="K605" s="6">
        <v>15</v>
      </c>
      <c r="L605" s="6"/>
      <c r="M605" s="6">
        <v>20</v>
      </c>
      <c r="N605" s="6">
        <v>0</v>
      </c>
      <c r="O605" s="6">
        <v>0</v>
      </c>
      <c r="P605" s="6"/>
      <c r="Q605" s="6"/>
      <c r="R605" s="6"/>
      <c r="S605" s="6"/>
      <c r="T605" s="6"/>
    </row>
    <row r="606" spans="1:20" x14ac:dyDescent="0.25">
      <c r="A606">
        <v>1999</v>
      </c>
      <c r="B606" s="6" t="s">
        <v>68</v>
      </c>
      <c r="C606" s="6">
        <v>61</v>
      </c>
      <c r="D606" s="6" t="s">
        <v>32</v>
      </c>
      <c r="E606" s="6"/>
      <c r="F606" s="6"/>
      <c r="G606" s="6"/>
      <c r="H606" s="6"/>
      <c r="I606" s="6" t="s">
        <v>24</v>
      </c>
      <c r="J606" s="6" t="s">
        <v>25</v>
      </c>
      <c r="K606" s="6">
        <v>90</v>
      </c>
      <c r="L606" s="6"/>
      <c r="M606" s="6">
        <v>35</v>
      </c>
      <c r="N606" s="6">
        <v>10</v>
      </c>
      <c r="O606" s="6">
        <v>0</v>
      </c>
      <c r="P606" s="6"/>
      <c r="Q606" s="6"/>
      <c r="R606" s="6"/>
      <c r="S606" s="6"/>
      <c r="T606" s="6"/>
    </row>
    <row r="607" spans="1:20" x14ac:dyDescent="0.25">
      <c r="A607">
        <v>1999</v>
      </c>
      <c r="B607" s="6" t="s">
        <v>68</v>
      </c>
      <c r="C607" s="6">
        <v>62</v>
      </c>
      <c r="D607" s="6" t="s">
        <v>32</v>
      </c>
      <c r="E607" s="6"/>
      <c r="F607" s="6"/>
      <c r="G607" s="6"/>
      <c r="H607" s="6"/>
      <c r="I607" s="6" t="s">
        <v>24</v>
      </c>
      <c r="J607" s="6" t="s">
        <v>28</v>
      </c>
      <c r="K607" s="6">
        <v>85</v>
      </c>
      <c r="L607" s="6"/>
      <c r="M607" s="6">
        <v>65</v>
      </c>
      <c r="N607" s="6">
        <v>25</v>
      </c>
      <c r="O607" s="6">
        <v>0</v>
      </c>
      <c r="P607" s="6"/>
      <c r="Q607" s="6"/>
      <c r="R607" s="6"/>
      <c r="S607" s="6"/>
      <c r="T607" s="6"/>
    </row>
    <row r="608" spans="1:20" x14ac:dyDescent="0.25">
      <c r="A608">
        <v>1999</v>
      </c>
      <c r="B608" s="6" t="s">
        <v>68</v>
      </c>
      <c r="C608" s="6">
        <v>63</v>
      </c>
      <c r="D608" s="6" t="s">
        <v>32</v>
      </c>
      <c r="E608" s="6"/>
      <c r="F608" s="6"/>
      <c r="G608" s="6"/>
      <c r="H608" s="6"/>
      <c r="I608" s="6" t="s">
        <v>24</v>
      </c>
      <c r="J608" s="6" t="s">
        <v>22</v>
      </c>
      <c r="K608" s="6">
        <v>30</v>
      </c>
      <c r="L608" s="6"/>
      <c r="M608" s="6">
        <v>10</v>
      </c>
      <c r="N608" s="6">
        <v>10</v>
      </c>
      <c r="O608" s="6">
        <v>0</v>
      </c>
      <c r="P608" s="6"/>
      <c r="Q608" s="6"/>
      <c r="R608" s="6"/>
      <c r="S608" s="6"/>
      <c r="T608" s="6"/>
    </row>
    <row r="609" spans="1:20" x14ac:dyDescent="0.25">
      <c r="A609">
        <v>1999</v>
      </c>
      <c r="B609" s="6" t="s">
        <v>68</v>
      </c>
      <c r="C609" s="6">
        <v>64</v>
      </c>
      <c r="D609" s="6" t="s">
        <v>32</v>
      </c>
      <c r="E609" s="6"/>
      <c r="F609" s="6"/>
      <c r="G609" s="6"/>
      <c r="H609" s="6"/>
      <c r="I609" s="6" t="s">
        <v>24</v>
      </c>
      <c r="J609" s="6" t="s">
        <v>69</v>
      </c>
      <c r="K609" s="6">
        <v>30</v>
      </c>
      <c r="L609" s="6"/>
      <c r="M609" s="6">
        <v>20</v>
      </c>
      <c r="N609" s="6">
        <v>0</v>
      </c>
      <c r="O609" s="6">
        <v>0</v>
      </c>
      <c r="P609" s="6"/>
      <c r="Q609" s="6"/>
      <c r="R609" s="6"/>
      <c r="S609" s="6"/>
      <c r="T609" s="6"/>
    </row>
    <row r="610" spans="1:20" x14ac:dyDescent="0.25">
      <c r="A610">
        <v>1999</v>
      </c>
      <c r="B610" s="6" t="s">
        <v>68</v>
      </c>
      <c r="C610" s="6">
        <v>65</v>
      </c>
      <c r="D610" s="6" t="s">
        <v>32</v>
      </c>
      <c r="E610" s="6"/>
      <c r="F610" s="6">
        <v>17</v>
      </c>
      <c r="G610" s="6"/>
      <c r="H610" s="6"/>
      <c r="I610" s="6" t="s">
        <v>24</v>
      </c>
      <c r="J610" s="6" t="s">
        <v>25</v>
      </c>
      <c r="K610" s="6">
        <v>25</v>
      </c>
      <c r="L610" s="6"/>
      <c r="M610" s="6">
        <v>15</v>
      </c>
      <c r="N610" s="6">
        <v>10</v>
      </c>
      <c r="O610" s="6">
        <v>0</v>
      </c>
      <c r="P610" s="6"/>
      <c r="Q610" s="6"/>
      <c r="R610" s="6"/>
      <c r="S610" s="6"/>
      <c r="T610" s="6"/>
    </row>
    <row r="611" spans="1:20" x14ac:dyDescent="0.25">
      <c r="A611">
        <v>1999</v>
      </c>
      <c r="B611" s="6" t="s">
        <v>68</v>
      </c>
      <c r="C611" s="6">
        <v>66</v>
      </c>
      <c r="D611" s="6" t="s">
        <v>34</v>
      </c>
      <c r="E611" s="6">
        <v>6</v>
      </c>
      <c r="F611" s="6">
        <v>13</v>
      </c>
      <c r="G611" s="6">
        <v>60</v>
      </c>
      <c r="H611" s="6">
        <v>0</v>
      </c>
      <c r="I611" s="6">
        <v>60</v>
      </c>
      <c r="J611" s="6" t="s">
        <v>35</v>
      </c>
      <c r="K611" s="6">
        <v>10</v>
      </c>
      <c r="L611" s="6"/>
      <c r="M611" s="6">
        <v>5</v>
      </c>
      <c r="N611" s="6">
        <v>10</v>
      </c>
      <c r="O611" s="6">
        <v>0</v>
      </c>
      <c r="P611" s="6"/>
      <c r="Q611" s="6"/>
      <c r="R611" s="6"/>
      <c r="S611" s="6"/>
      <c r="T611" s="6"/>
    </row>
    <row r="612" spans="1:20" x14ac:dyDescent="0.25">
      <c r="A612">
        <v>1999</v>
      </c>
      <c r="B612" s="6" t="s">
        <v>68</v>
      </c>
      <c r="C612" s="6">
        <v>67</v>
      </c>
      <c r="D612" s="6" t="s">
        <v>34</v>
      </c>
      <c r="E612" s="6"/>
      <c r="F612" s="6"/>
      <c r="G612" s="6"/>
      <c r="H612" s="6"/>
      <c r="I612" s="6" t="s">
        <v>24</v>
      </c>
      <c r="J612" s="6" t="s">
        <v>22</v>
      </c>
      <c r="K612" s="6">
        <v>30</v>
      </c>
      <c r="L612" s="6"/>
      <c r="M612" s="6">
        <v>10</v>
      </c>
      <c r="N612" s="6">
        <v>5</v>
      </c>
      <c r="O612" s="6">
        <v>0</v>
      </c>
      <c r="P612" s="6"/>
      <c r="Q612" s="6"/>
      <c r="R612" s="6"/>
      <c r="S612" s="6"/>
      <c r="T612" s="6"/>
    </row>
    <row r="613" spans="1:20" x14ac:dyDescent="0.25">
      <c r="A613">
        <v>1999</v>
      </c>
      <c r="B613" s="6" t="s">
        <v>68</v>
      </c>
      <c r="C613" s="6">
        <v>68</v>
      </c>
      <c r="D613" s="6" t="s">
        <v>34</v>
      </c>
      <c r="E613" s="6"/>
      <c r="F613" s="6"/>
      <c r="G613" s="6"/>
      <c r="H613" s="6"/>
      <c r="I613" s="6" t="s">
        <v>24</v>
      </c>
      <c r="J613" s="6" t="s">
        <v>22</v>
      </c>
      <c r="K613" s="6">
        <v>25</v>
      </c>
      <c r="L613" s="6"/>
      <c r="M613" s="6">
        <v>10</v>
      </c>
      <c r="N613" s="6">
        <v>5</v>
      </c>
      <c r="O613" s="6">
        <v>1</v>
      </c>
      <c r="P613" s="6"/>
      <c r="Q613" s="6"/>
      <c r="R613" s="6"/>
      <c r="S613" s="6"/>
      <c r="T613" s="6"/>
    </row>
    <row r="614" spans="1:20" x14ac:dyDescent="0.25">
      <c r="A614">
        <v>1999</v>
      </c>
      <c r="B614" s="6" t="s">
        <v>68</v>
      </c>
      <c r="C614" s="6">
        <v>69</v>
      </c>
      <c r="D614" s="6" t="s">
        <v>34</v>
      </c>
      <c r="E614" s="6"/>
      <c r="F614" s="6"/>
      <c r="G614" s="6"/>
      <c r="H614" s="6"/>
      <c r="I614" s="6" t="s">
        <v>24</v>
      </c>
      <c r="J614" s="6" t="s">
        <v>40</v>
      </c>
      <c r="K614" s="6">
        <v>25</v>
      </c>
      <c r="L614" s="6"/>
      <c r="M614" s="6">
        <v>5</v>
      </c>
      <c r="N614" s="6">
        <v>40</v>
      </c>
      <c r="O614" s="6">
        <v>0</v>
      </c>
      <c r="P614" s="6"/>
      <c r="Q614" s="6"/>
      <c r="R614" s="6"/>
      <c r="S614" s="6"/>
      <c r="T614" s="6"/>
    </row>
    <row r="615" spans="1:20" x14ac:dyDescent="0.25">
      <c r="A615">
        <v>1999</v>
      </c>
      <c r="B615" s="6" t="s">
        <v>68</v>
      </c>
      <c r="C615" s="6">
        <v>70</v>
      </c>
      <c r="D615" s="6" t="s">
        <v>34</v>
      </c>
      <c r="E615" s="6"/>
      <c r="F615" s="6"/>
      <c r="G615" s="6"/>
      <c r="H615" s="6"/>
      <c r="I615" s="6" t="s">
        <v>24</v>
      </c>
      <c r="J615" s="6" t="s">
        <v>22</v>
      </c>
      <c r="K615" s="6">
        <v>20</v>
      </c>
      <c r="L615" s="6"/>
      <c r="M615" s="6">
        <v>2</v>
      </c>
      <c r="N615" s="6">
        <v>40</v>
      </c>
      <c r="O615" s="6">
        <v>0</v>
      </c>
      <c r="P615" s="6"/>
      <c r="Q615" s="6"/>
      <c r="R615" s="6"/>
      <c r="S615" s="6"/>
      <c r="T615" s="6"/>
    </row>
    <row r="616" spans="1:20" x14ac:dyDescent="0.25">
      <c r="A616">
        <v>1999</v>
      </c>
      <c r="B616" s="6" t="s">
        <v>68</v>
      </c>
      <c r="C616" s="6">
        <v>71</v>
      </c>
      <c r="D616" s="6" t="s">
        <v>34</v>
      </c>
      <c r="E616" s="6"/>
      <c r="F616" s="6"/>
      <c r="G616" s="6"/>
      <c r="H616" s="6"/>
      <c r="I616" s="6" t="s">
        <v>24</v>
      </c>
      <c r="J616" s="6" t="s">
        <v>22</v>
      </c>
      <c r="K616" s="6">
        <v>30</v>
      </c>
      <c r="L616" s="6"/>
      <c r="M616" s="6">
        <v>15</v>
      </c>
      <c r="N616" s="6">
        <v>40</v>
      </c>
      <c r="O616" s="6">
        <v>10</v>
      </c>
      <c r="P616" s="6"/>
      <c r="Q616" s="6"/>
      <c r="R616" s="6"/>
      <c r="S616" s="6"/>
      <c r="T616" s="6"/>
    </row>
    <row r="617" spans="1:20" x14ac:dyDescent="0.25">
      <c r="A617">
        <v>1999</v>
      </c>
      <c r="B617" s="6" t="s">
        <v>68</v>
      </c>
      <c r="C617" s="6">
        <v>72</v>
      </c>
      <c r="D617" s="6" t="s">
        <v>34</v>
      </c>
      <c r="E617" s="6"/>
      <c r="F617" s="6"/>
      <c r="G617" s="6"/>
      <c r="H617" s="6"/>
      <c r="I617" s="6" t="s">
        <v>24</v>
      </c>
      <c r="J617" s="6" t="s">
        <v>40</v>
      </c>
      <c r="K617" s="6">
        <v>60</v>
      </c>
      <c r="L617" s="6"/>
      <c r="M617" s="6">
        <v>20</v>
      </c>
      <c r="N617" s="6">
        <v>25</v>
      </c>
      <c r="O617" s="6">
        <v>0</v>
      </c>
      <c r="P617" s="6"/>
      <c r="Q617" s="6"/>
      <c r="R617" s="6"/>
      <c r="S617" s="6"/>
      <c r="T617" s="6"/>
    </row>
    <row r="618" spans="1:20" x14ac:dyDescent="0.25">
      <c r="A618">
        <v>1999</v>
      </c>
      <c r="B618" s="6" t="s">
        <v>68</v>
      </c>
      <c r="C618" s="6">
        <v>73</v>
      </c>
      <c r="D618" s="6" t="s">
        <v>34</v>
      </c>
      <c r="E618" s="6"/>
      <c r="F618" s="6"/>
      <c r="G618" s="6"/>
      <c r="H618" s="6"/>
      <c r="I618" s="6" t="s">
        <v>24</v>
      </c>
      <c r="J618" s="6" t="s">
        <v>28</v>
      </c>
      <c r="K618" s="6">
        <v>25</v>
      </c>
      <c r="L618" s="6"/>
      <c r="M618" s="6">
        <v>25</v>
      </c>
      <c r="N618" s="6">
        <v>90</v>
      </c>
      <c r="O618" s="6">
        <v>0</v>
      </c>
      <c r="P618" s="6"/>
      <c r="Q618" s="6"/>
      <c r="R618" s="6"/>
      <c r="S618" s="6"/>
      <c r="T618" s="6"/>
    </row>
    <row r="619" spans="1:20" x14ac:dyDescent="0.25">
      <c r="A619">
        <v>1999</v>
      </c>
      <c r="B619" s="6" t="s">
        <v>68</v>
      </c>
      <c r="C619" s="6">
        <v>74</v>
      </c>
      <c r="D619" s="6" t="s">
        <v>34</v>
      </c>
      <c r="E619" s="6"/>
      <c r="F619" s="6"/>
      <c r="G619" s="6"/>
      <c r="H619" s="6"/>
      <c r="I619" s="6" t="s">
        <v>24</v>
      </c>
      <c r="J619" s="6" t="s">
        <v>22</v>
      </c>
      <c r="K619" s="6">
        <v>30</v>
      </c>
      <c r="L619" s="6"/>
      <c r="M619" s="6">
        <v>15</v>
      </c>
      <c r="N619" s="6">
        <v>10</v>
      </c>
      <c r="O619" s="6">
        <v>0</v>
      </c>
      <c r="P619" s="6"/>
      <c r="Q619" s="6"/>
      <c r="R619" s="6"/>
      <c r="S619" s="6"/>
      <c r="T619" s="6"/>
    </row>
    <row r="620" spans="1:20" x14ac:dyDescent="0.25">
      <c r="A620">
        <v>1999</v>
      </c>
      <c r="B620" s="6" t="s">
        <v>68</v>
      </c>
      <c r="C620" s="6">
        <v>75</v>
      </c>
      <c r="D620" s="6" t="s">
        <v>34</v>
      </c>
      <c r="E620" s="6"/>
      <c r="F620" s="6"/>
      <c r="G620" s="6"/>
      <c r="H620" s="6"/>
      <c r="I620" s="6" t="s">
        <v>24</v>
      </c>
      <c r="J620" s="6" t="s">
        <v>27</v>
      </c>
      <c r="K620" s="6">
        <v>25</v>
      </c>
      <c r="L620" s="6"/>
      <c r="M620" s="6">
        <v>10</v>
      </c>
      <c r="N620" s="6">
        <v>30</v>
      </c>
      <c r="O620" s="6">
        <v>0</v>
      </c>
      <c r="P620" s="6"/>
      <c r="Q620" s="6"/>
      <c r="R620" s="6"/>
      <c r="S620" s="6"/>
      <c r="T620" s="6"/>
    </row>
    <row r="621" spans="1:20" x14ac:dyDescent="0.25">
      <c r="A621">
        <v>1999</v>
      </c>
      <c r="B621" s="6" t="s">
        <v>68</v>
      </c>
      <c r="C621" s="6">
        <v>76</v>
      </c>
      <c r="D621" s="6" t="s">
        <v>34</v>
      </c>
      <c r="E621" s="6">
        <v>7</v>
      </c>
      <c r="F621" s="6">
        <v>13</v>
      </c>
      <c r="G621" s="6">
        <v>11</v>
      </c>
      <c r="H621" s="6">
        <v>0</v>
      </c>
      <c r="I621" s="6">
        <v>110</v>
      </c>
      <c r="J621" s="6" t="s">
        <v>22</v>
      </c>
      <c r="K621" s="6">
        <v>50</v>
      </c>
      <c r="L621" s="6"/>
      <c r="M621" s="6">
        <v>30</v>
      </c>
      <c r="N621" s="6">
        <v>5</v>
      </c>
      <c r="O621" s="6">
        <v>0</v>
      </c>
      <c r="P621" s="6"/>
      <c r="Q621" s="6"/>
      <c r="R621" s="6"/>
      <c r="S621" s="6"/>
      <c r="T621" s="6"/>
    </row>
    <row r="622" spans="1:20" x14ac:dyDescent="0.25">
      <c r="A622">
        <v>1999</v>
      </c>
      <c r="B622" s="6" t="s">
        <v>68</v>
      </c>
      <c r="C622" s="6">
        <v>77</v>
      </c>
      <c r="D622" s="6" t="s">
        <v>34</v>
      </c>
      <c r="E622" s="6"/>
      <c r="F622" s="6"/>
      <c r="G622" s="6"/>
      <c r="H622" s="6"/>
      <c r="I622" s="6" t="s">
        <v>24</v>
      </c>
      <c r="J622" s="6" t="s">
        <v>28</v>
      </c>
      <c r="K622" s="6">
        <v>25</v>
      </c>
      <c r="L622" s="6"/>
      <c r="M622" s="6">
        <v>30</v>
      </c>
      <c r="N622" s="6">
        <v>40</v>
      </c>
      <c r="O622" s="6">
        <v>10</v>
      </c>
      <c r="P622" s="6"/>
      <c r="Q622" s="6"/>
      <c r="R622" s="6"/>
      <c r="S622" s="6"/>
      <c r="T622" s="6"/>
    </row>
    <row r="623" spans="1:20" x14ac:dyDescent="0.25">
      <c r="A623">
        <v>1999</v>
      </c>
      <c r="B623" s="6" t="s">
        <v>68</v>
      </c>
      <c r="C623" s="6">
        <v>78</v>
      </c>
      <c r="D623" s="6" t="s">
        <v>34</v>
      </c>
      <c r="E623" s="6"/>
      <c r="F623" s="6"/>
      <c r="G623" s="6"/>
      <c r="H623" s="6"/>
      <c r="I623" s="6" t="s">
        <v>24</v>
      </c>
      <c r="J623" s="6" t="s">
        <v>22</v>
      </c>
      <c r="K623" s="6">
        <v>30</v>
      </c>
      <c r="L623" s="6"/>
      <c r="M623" s="6">
        <v>25</v>
      </c>
      <c r="N623" s="6">
        <v>35</v>
      </c>
      <c r="O623" s="6">
        <v>0</v>
      </c>
      <c r="P623" s="6"/>
      <c r="Q623" s="6"/>
      <c r="R623" s="6"/>
      <c r="S623" s="6"/>
      <c r="T623" s="6"/>
    </row>
    <row r="624" spans="1:20" x14ac:dyDescent="0.25">
      <c r="A624">
        <v>1999</v>
      </c>
      <c r="B624" s="6" t="s">
        <v>68</v>
      </c>
      <c r="C624" s="6">
        <v>79</v>
      </c>
      <c r="D624" s="6" t="s">
        <v>34</v>
      </c>
      <c r="E624" s="6"/>
      <c r="F624" s="6"/>
      <c r="G624" s="6"/>
      <c r="H624" s="6"/>
      <c r="I624" s="6" t="s">
        <v>24</v>
      </c>
      <c r="J624" s="6" t="s">
        <v>22</v>
      </c>
      <c r="K624" s="6">
        <v>15</v>
      </c>
      <c r="L624" s="6"/>
      <c r="M624" s="6">
        <v>5</v>
      </c>
      <c r="N624" s="6">
        <v>5</v>
      </c>
      <c r="O624" s="6">
        <v>0</v>
      </c>
      <c r="P624" s="6"/>
      <c r="Q624" s="6"/>
      <c r="R624" s="6"/>
      <c r="S624" s="6"/>
      <c r="T624" s="6"/>
    </row>
    <row r="625" spans="1:20" x14ac:dyDescent="0.25">
      <c r="A625">
        <v>1999</v>
      </c>
      <c r="B625" s="6" t="s">
        <v>68</v>
      </c>
      <c r="C625" s="6">
        <v>80</v>
      </c>
      <c r="D625" s="6" t="s">
        <v>34</v>
      </c>
      <c r="E625" s="6"/>
      <c r="F625" s="6"/>
      <c r="G625" s="6"/>
      <c r="H625" s="6"/>
      <c r="I625" s="6" t="s">
        <v>24</v>
      </c>
      <c r="J625" s="6" t="s">
        <v>44</v>
      </c>
      <c r="K625" s="6">
        <v>25</v>
      </c>
      <c r="L625" s="6"/>
      <c r="M625" s="6">
        <v>10</v>
      </c>
      <c r="N625" s="6">
        <v>20</v>
      </c>
      <c r="O625" s="6">
        <v>0</v>
      </c>
      <c r="P625" s="6"/>
      <c r="Q625" s="6"/>
      <c r="R625" s="6"/>
      <c r="S625" s="6"/>
      <c r="T625" s="6"/>
    </row>
    <row r="626" spans="1:20" x14ac:dyDescent="0.25">
      <c r="A626">
        <v>1999</v>
      </c>
      <c r="B626" s="6" t="s">
        <v>68</v>
      </c>
      <c r="C626" s="6">
        <v>81</v>
      </c>
      <c r="D626" s="6" t="s">
        <v>34</v>
      </c>
      <c r="E626" s="6"/>
      <c r="F626" s="6"/>
      <c r="G626" s="6"/>
      <c r="H626" s="6"/>
      <c r="I626" s="6" t="s">
        <v>24</v>
      </c>
      <c r="J626" s="6" t="s">
        <v>27</v>
      </c>
      <c r="K626" s="6">
        <v>25</v>
      </c>
      <c r="L626" s="6"/>
      <c r="M626" s="6">
        <v>5</v>
      </c>
      <c r="N626" s="6">
        <v>0</v>
      </c>
      <c r="O626" s="6">
        <v>8</v>
      </c>
      <c r="P626" s="6"/>
      <c r="Q626" s="6"/>
      <c r="R626" s="6"/>
      <c r="S626" s="6"/>
      <c r="T626" s="6"/>
    </row>
    <row r="627" spans="1:20" x14ac:dyDescent="0.25">
      <c r="A627">
        <v>1999</v>
      </c>
      <c r="B627" s="6" t="s">
        <v>68</v>
      </c>
      <c r="C627" s="6">
        <v>82</v>
      </c>
      <c r="D627" s="6" t="s">
        <v>34</v>
      </c>
      <c r="E627" s="6"/>
      <c r="F627" s="6"/>
      <c r="G627" s="6"/>
      <c r="H627" s="6"/>
      <c r="I627" s="6" t="s">
        <v>24</v>
      </c>
      <c r="J627" s="6" t="s">
        <v>27</v>
      </c>
      <c r="K627" s="6">
        <v>5</v>
      </c>
      <c r="L627" s="6"/>
      <c r="M627" s="6">
        <v>2</v>
      </c>
      <c r="N627" s="6">
        <v>5</v>
      </c>
      <c r="O627" s="6">
        <v>0</v>
      </c>
      <c r="P627" s="6"/>
      <c r="Q627" s="6"/>
      <c r="R627" s="6"/>
      <c r="S627" s="6"/>
      <c r="T627" s="6"/>
    </row>
    <row r="628" spans="1:20" x14ac:dyDescent="0.25">
      <c r="A628">
        <v>1999</v>
      </c>
      <c r="B628" s="6" t="s">
        <v>68</v>
      </c>
      <c r="C628" s="6">
        <v>83</v>
      </c>
      <c r="D628" s="6" t="s">
        <v>34</v>
      </c>
      <c r="E628" s="6"/>
      <c r="F628" s="6"/>
      <c r="G628" s="6"/>
      <c r="H628" s="6"/>
      <c r="I628" s="6" t="s">
        <v>24</v>
      </c>
      <c r="J628" s="6" t="s">
        <v>22</v>
      </c>
      <c r="K628" s="6">
        <v>30</v>
      </c>
      <c r="L628" s="6"/>
      <c r="M628" s="6">
        <v>10</v>
      </c>
      <c r="N628" s="6">
        <v>10</v>
      </c>
      <c r="O628" s="6">
        <v>0</v>
      </c>
      <c r="P628" s="6"/>
      <c r="Q628" s="6"/>
      <c r="R628" s="6"/>
      <c r="S628" s="6"/>
      <c r="T628" s="6"/>
    </row>
    <row r="629" spans="1:20" x14ac:dyDescent="0.25">
      <c r="A629">
        <v>1999</v>
      </c>
      <c r="B629" s="6" t="s">
        <v>68</v>
      </c>
      <c r="C629" s="6">
        <v>84</v>
      </c>
      <c r="D629" s="6" t="s">
        <v>34</v>
      </c>
      <c r="E629" s="6"/>
      <c r="F629" s="6"/>
      <c r="G629" s="6"/>
      <c r="H629" s="6"/>
      <c r="I629" s="6" t="s">
        <v>24</v>
      </c>
      <c r="J629" s="6" t="s">
        <v>40</v>
      </c>
      <c r="K629" s="6">
        <v>50</v>
      </c>
      <c r="L629" s="6"/>
      <c r="M629" s="6">
        <v>40</v>
      </c>
      <c r="N629" s="6">
        <v>40</v>
      </c>
      <c r="O629" s="6">
        <v>0</v>
      </c>
      <c r="P629" s="6"/>
      <c r="Q629" s="6"/>
      <c r="R629" s="6"/>
      <c r="S629" s="6"/>
      <c r="T629" s="6"/>
    </row>
    <row r="630" spans="1:20" x14ac:dyDescent="0.25">
      <c r="A630">
        <v>1999</v>
      </c>
      <c r="B630" s="6" t="s">
        <v>68</v>
      </c>
      <c r="C630" s="6">
        <v>85</v>
      </c>
      <c r="D630" s="6" t="s">
        <v>34</v>
      </c>
      <c r="E630" s="6"/>
      <c r="F630" s="6"/>
      <c r="G630" s="6"/>
      <c r="H630" s="6"/>
      <c r="I630" s="6" t="s">
        <v>24</v>
      </c>
      <c r="J630" s="6" t="s">
        <v>27</v>
      </c>
      <c r="K630" s="6">
        <v>25</v>
      </c>
      <c r="L630" s="6"/>
      <c r="M630" s="6">
        <v>5</v>
      </c>
      <c r="N630" s="6">
        <v>15</v>
      </c>
      <c r="O630" s="6">
        <v>0</v>
      </c>
      <c r="P630" s="6"/>
      <c r="Q630" s="6"/>
      <c r="R630" s="6"/>
      <c r="S630" s="6"/>
      <c r="T630" s="6"/>
    </row>
    <row r="631" spans="1:20" x14ac:dyDescent="0.25">
      <c r="A631">
        <v>1999</v>
      </c>
      <c r="B631" s="6" t="s">
        <v>68</v>
      </c>
      <c r="C631" s="6">
        <v>86</v>
      </c>
      <c r="D631" s="6" t="s">
        <v>34</v>
      </c>
      <c r="E631" s="6"/>
      <c r="F631" s="6"/>
      <c r="G631" s="6"/>
      <c r="H631" s="6"/>
      <c r="I631" s="6" t="s">
        <v>24</v>
      </c>
      <c r="J631" s="6" t="s">
        <v>22</v>
      </c>
      <c r="K631" s="6">
        <v>30</v>
      </c>
      <c r="L631" s="6"/>
      <c r="M631" s="6">
        <v>20</v>
      </c>
      <c r="N631" s="6">
        <v>90</v>
      </c>
      <c r="O631" s="6">
        <v>0</v>
      </c>
      <c r="P631" s="6"/>
      <c r="Q631" s="6"/>
      <c r="R631" s="6"/>
      <c r="S631" s="6"/>
      <c r="T631" s="6"/>
    </row>
    <row r="632" spans="1:20" x14ac:dyDescent="0.25">
      <c r="A632">
        <v>1999</v>
      </c>
      <c r="B632" s="6" t="s">
        <v>68</v>
      </c>
      <c r="C632" s="6">
        <v>87</v>
      </c>
      <c r="D632" s="6" t="s">
        <v>34</v>
      </c>
      <c r="E632" s="6"/>
      <c r="F632" s="6"/>
      <c r="G632" s="6"/>
      <c r="H632" s="6"/>
      <c r="I632" s="6" t="s">
        <v>24</v>
      </c>
      <c r="J632" s="6" t="s">
        <v>22</v>
      </c>
      <c r="K632" s="6">
        <v>35</v>
      </c>
      <c r="L632" s="6"/>
      <c r="M632" s="6">
        <v>18</v>
      </c>
      <c r="N632" s="6">
        <v>40</v>
      </c>
      <c r="O632" s="6">
        <v>0</v>
      </c>
      <c r="P632" s="6"/>
      <c r="Q632" s="6"/>
      <c r="R632" s="6"/>
      <c r="S632" s="6"/>
      <c r="T632" s="6"/>
    </row>
    <row r="633" spans="1:20" x14ac:dyDescent="0.25">
      <c r="A633">
        <v>1999</v>
      </c>
      <c r="B633" s="6" t="s">
        <v>68</v>
      </c>
      <c r="C633" s="6">
        <v>88</v>
      </c>
      <c r="D633" s="6" t="s">
        <v>34</v>
      </c>
      <c r="E633" s="6"/>
      <c r="F633" s="6"/>
      <c r="G633" s="6"/>
      <c r="H633" s="6"/>
      <c r="I633" s="6" t="s">
        <v>24</v>
      </c>
      <c r="J633" s="6" t="s">
        <v>25</v>
      </c>
      <c r="K633" s="6">
        <v>20</v>
      </c>
      <c r="L633" s="6"/>
      <c r="M633" s="6">
        <v>10</v>
      </c>
      <c r="N633" s="6">
        <v>10</v>
      </c>
      <c r="O633" s="6">
        <v>0</v>
      </c>
      <c r="P633" s="6"/>
      <c r="Q633" s="6"/>
      <c r="R633" s="6"/>
      <c r="S633" s="6"/>
      <c r="T633" s="6"/>
    </row>
    <row r="634" spans="1:20" x14ac:dyDescent="0.25">
      <c r="A634">
        <v>1999</v>
      </c>
      <c r="B634" s="6" t="s">
        <v>68</v>
      </c>
      <c r="C634" s="6">
        <v>89</v>
      </c>
      <c r="D634" s="6" t="s">
        <v>34</v>
      </c>
      <c r="E634" s="6"/>
      <c r="F634" s="6"/>
      <c r="G634" s="6"/>
      <c r="H634" s="6"/>
      <c r="I634" s="6" t="s">
        <v>24</v>
      </c>
      <c r="J634" s="6" t="s">
        <v>22</v>
      </c>
      <c r="K634" s="6">
        <v>30</v>
      </c>
      <c r="L634" s="6"/>
      <c r="M634" s="6">
        <v>20</v>
      </c>
      <c r="N634" s="6">
        <v>20</v>
      </c>
      <c r="O634" s="6">
        <v>0</v>
      </c>
      <c r="P634" s="6"/>
      <c r="Q634" s="6"/>
      <c r="R634" s="6"/>
      <c r="S634" s="6"/>
      <c r="T634" s="6"/>
    </row>
    <row r="635" spans="1:20" x14ac:dyDescent="0.25">
      <c r="A635">
        <v>1999</v>
      </c>
      <c r="B635" s="6" t="s">
        <v>68</v>
      </c>
      <c r="C635" s="6">
        <v>90</v>
      </c>
      <c r="D635" s="6" t="s">
        <v>34</v>
      </c>
      <c r="E635" s="6"/>
      <c r="F635" s="6"/>
      <c r="G635" s="6"/>
      <c r="H635" s="6"/>
      <c r="I635" s="6" t="s">
        <v>24</v>
      </c>
      <c r="J635" s="6" t="s">
        <v>25</v>
      </c>
      <c r="K635" s="6">
        <v>30</v>
      </c>
      <c r="L635" s="6"/>
      <c r="M635" s="6">
        <v>10</v>
      </c>
      <c r="N635" s="6">
        <v>20</v>
      </c>
      <c r="O635" s="6">
        <v>0</v>
      </c>
      <c r="P635" s="6"/>
      <c r="Q635" s="6"/>
      <c r="R635" s="6"/>
      <c r="S635" s="6"/>
      <c r="T635" s="6"/>
    </row>
    <row r="636" spans="1:20" x14ac:dyDescent="0.25">
      <c r="A636">
        <v>1999</v>
      </c>
      <c r="B636" s="6" t="s">
        <v>68</v>
      </c>
      <c r="C636" s="6">
        <v>91</v>
      </c>
      <c r="D636" s="6" t="s">
        <v>34</v>
      </c>
      <c r="E636" s="6"/>
      <c r="F636" s="6"/>
      <c r="G636" s="6"/>
      <c r="H636" s="6"/>
      <c r="I636" s="6" t="s">
        <v>24</v>
      </c>
      <c r="J636" s="6" t="s">
        <v>29</v>
      </c>
      <c r="K636" s="6">
        <v>35</v>
      </c>
      <c r="L636" s="6"/>
      <c r="M636" s="6">
        <v>20</v>
      </c>
      <c r="N636" s="6">
        <v>40</v>
      </c>
      <c r="O636" s="6">
        <v>0</v>
      </c>
      <c r="P636" s="6"/>
      <c r="Q636" s="6"/>
      <c r="R636" s="6"/>
      <c r="S636" s="6"/>
      <c r="T636" s="6"/>
    </row>
    <row r="637" spans="1:20" x14ac:dyDescent="0.25">
      <c r="A637">
        <v>1999</v>
      </c>
      <c r="B637" s="6" t="s">
        <v>68</v>
      </c>
      <c r="C637" s="6">
        <v>92</v>
      </c>
      <c r="D637" s="6" t="s">
        <v>34</v>
      </c>
      <c r="E637" s="6">
        <v>8</v>
      </c>
      <c r="F637" s="6">
        <v>12</v>
      </c>
      <c r="G637" s="6">
        <v>80</v>
      </c>
      <c r="H637" s="6">
        <v>0</v>
      </c>
      <c r="I637" s="6">
        <v>80</v>
      </c>
      <c r="J637" s="6" t="s">
        <v>25</v>
      </c>
      <c r="K637" s="6">
        <v>25</v>
      </c>
      <c r="L637" s="6"/>
      <c r="M637" s="6">
        <v>10</v>
      </c>
      <c r="N637" s="6">
        <v>5</v>
      </c>
      <c r="O637" s="6">
        <v>2</v>
      </c>
      <c r="P637" s="6"/>
      <c r="Q637" s="6"/>
      <c r="R637" s="6"/>
      <c r="S637" s="6"/>
      <c r="T637" s="6"/>
    </row>
    <row r="638" spans="1:20" x14ac:dyDescent="0.25">
      <c r="A638">
        <v>1999</v>
      </c>
      <c r="B638" s="6" t="s">
        <v>68</v>
      </c>
      <c r="C638" s="6">
        <v>93</v>
      </c>
      <c r="D638" s="6" t="s">
        <v>34</v>
      </c>
      <c r="E638" s="6"/>
      <c r="F638" s="6"/>
      <c r="G638" s="6"/>
      <c r="H638" s="6"/>
      <c r="I638" s="6" t="s">
        <v>24</v>
      </c>
      <c r="J638" s="6" t="s">
        <v>27</v>
      </c>
      <c r="K638" s="6">
        <v>30</v>
      </c>
      <c r="L638" s="6"/>
      <c r="M638" s="6">
        <v>10</v>
      </c>
      <c r="N638" s="6">
        <v>2</v>
      </c>
      <c r="O638" s="6">
        <v>0</v>
      </c>
      <c r="P638" s="6"/>
      <c r="Q638" s="6"/>
      <c r="R638" s="6"/>
      <c r="S638" s="6"/>
      <c r="T638" s="6"/>
    </row>
    <row r="639" spans="1:20" x14ac:dyDescent="0.25">
      <c r="A639">
        <v>1999</v>
      </c>
      <c r="B639" s="6" t="s">
        <v>68</v>
      </c>
      <c r="C639" s="6">
        <v>94</v>
      </c>
      <c r="D639" s="6" t="s">
        <v>34</v>
      </c>
      <c r="E639" s="6"/>
      <c r="F639" s="6"/>
      <c r="G639" s="6"/>
      <c r="H639" s="6"/>
      <c r="I639" s="6" t="s">
        <v>24</v>
      </c>
      <c r="J639" s="6" t="s">
        <v>27</v>
      </c>
      <c r="K639" s="6">
        <v>35</v>
      </c>
      <c r="L639" s="6"/>
      <c r="M639" s="6">
        <v>15</v>
      </c>
      <c r="N639" s="6">
        <v>10</v>
      </c>
      <c r="O639" s="6">
        <v>0</v>
      </c>
      <c r="P639" s="6"/>
      <c r="Q639" s="6"/>
      <c r="R639" s="6"/>
      <c r="S639" s="6"/>
      <c r="T639" s="6"/>
    </row>
    <row r="640" spans="1:20" x14ac:dyDescent="0.25">
      <c r="A640">
        <v>1999</v>
      </c>
      <c r="B640" s="6" t="s">
        <v>68</v>
      </c>
      <c r="C640" s="6">
        <v>95</v>
      </c>
      <c r="D640" s="6" t="s">
        <v>34</v>
      </c>
      <c r="E640" s="6"/>
      <c r="F640" s="6"/>
      <c r="G640" s="6"/>
      <c r="H640" s="6"/>
      <c r="I640" s="6" t="s">
        <v>24</v>
      </c>
      <c r="J640" s="6" t="s">
        <v>35</v>
      </c>
      <c r="K640" s="6">
        <v>10</v>
      </c>
      <c r="L640" s="6"/>
      <c r="M640" s="6">
        <v>10</v>
      </c>
      <c r="N640" s="6">
        <v>0</v>
      </c>
      <c r="O640" s="6">
        <v>0</v>
      </c>
      <c r="P640" s="6"/>
      <c r="Q640" s="6"/>
      <c r="R640" s="6"/>
      <c r="S640" s="6"/>
      <c r="T640" s="6"/>
    </row>
    <row r="641" spans="1:20" x14ac:dyDescent="0.25">
      <c r="A641">
        <v>1999</v>
      </c>
      <c r="B641" s="6" t="s">
        <v>68</v>
      </c>
      <c r="C641" s="6">
        <v>96</v>
      </c>
      <c r="D641" s="6" t="s">
        <v>34</v>
      </c>
      <c r="E641" s="6"/>
      <c r="F641" s="6"/>
      <c r="G641" s="6"/>
      <c r="H641" s="6"/>
      <c r="I641" s="6" t="s">
        <v>24</v>
      </c>
      <c r="J641" s="6" t="s">
        <v>22</v>
      </c>
      <c r="K641" s="6">
        <v>15</v>
      </c>
      <c r="L641" s="6"/>
      <c r="M641" s="6">
        <v>20</v>
      </c>
      <c r="N641" s="6">
        <v>10</v>
      </c>
      <c r="O641" s="6">
        <v>20</v>
      </c>
      <c r="P641" s="6"/>
      <c r="Q641" s="6"/>
      <c r="R641" s="6"/>
      <c r="S641" s="6"/>
      <c r="T641" s="6"/>
    </row>
    <row r="642" spans="1:20" x14ac:dyDescent="0.25">
      <c r="A642">
        <v>1999</v>
      </c>
      <c r="B642" s="6" t="s">
        <v>68</v>
      </c>
      <c r="C642" s="6">
        <v>97</v>
      </c>
      <c r="D642" s="6" t="s">
        <v>34</v>
      </c>
      <c r="E642" s="6"/>
      <c r="F642" s="6"/>
      <c r="G642" s="6"/>
      <c r="H642" s="6"/>
      <c r="I642" s="6" t="s">
        <v>24</v>
      </c>
      <c r="J642" s="6" t="s">
        <v>22</v>
      </c>
      <c r="K642" s="6">
        <v>25</v>
      </c>
      <c r="L642" s="6"/>
      <c r="M642" s="6">
        <v>15</v>
      </c>
      <c r="N642" s="6">
        <v>60</v>
      </c>
      <c r="O642" s="6">
        <v>10</v>
      </c>
      <c r="P642" s="6"/>
      <c r="Q642" s="6"/>
      <c r="R642" s="6"/>
      <c r="S642" s="6"/>
      <c r="T642" s="6"/>
    </row>
    <row r="643" spans="1:20" x14ac:dyDescent="0.25">
      <c r="A643">
        <v>1999</v>
      </c>
      <c r="B643" s="6" t="s">
        <v>68</v>
      </c>
      <c r="C643" s="6">
        <v>98</v>
      </c>
      <c r="D643" s="6" t="s">
        <v>34</v>
      </c>
      <c r="E643" s="6"/>
      <c r="F643" s="6"/>
      <c r="G643" s="6"/>
      <c r="H643" s="6"/>
      <c r="I643" s="6" t="s">
        <v>24</v>
      </c>
      <c r="J643" s="6" t="s">
        <v>22</v>
      </c>
      <c r="K643" s="6">
        <v>30</v>
      </c>
      <c r="L643" s="6"/>
      <c r="M643" s="6">
        <v>30</v>
      </c>
      <c r="N643" s="6">
        <v>15</v>
      </c>
      <c r="O643" s="6">
        <v>0</v>
      </c>
      <c r="P643" s="6"/>
      <c r="Q643" s="6"/>
      <c r="R643" s="6"/>
      <c r="S643" s="6"/>
      <c r="T643" s="6"/>
    </row>
    <row r="644" spans="1:20" x14ac:dyDescent="0.25">
      <c r="A644">
        <v>1999</v>
      </c>
      <c r="B644" s="6" t="s">
        <v>68</v>
      </c>
      <c r="C644" s="6">
        <v>99</v>
      </c>
      <c r="D644" s="6" t="s">
        <v>34</v>
      </c>
      <c r="E644" s="6"/>
      <c r="F644" s="6"/>
      <c r="G644" s="6"/>
      <c r="H644" s="6"/>
      <c r="I644" s="6" t="s">
        <v>24</v>
      </c>
      <c r="J644" s="6" t="s">
        <v>29</v>
      </c>
      <c r="K644" s="6">
        <v>30</v>
      </c>
      <c r="L644" s="6"/>
      <c r="M644" s="6">
        <v>20</v>
      </c>
      <c r="N644" s="6">
        <v>50</v>
      </c>
      <c r="O644" s="6">
        <v>0</v>
      </c>
      <c r="P644" s="6"/>
      <c r="Q644" s="6"/>
      <c r="R644" s="6"/>
      <c r="S644" s="6"/>
      <c r="T644" s="6"/>
    </row>
    <row r="645" spans="1:20" x14ac:dyDescent="0.25">
      <c r="A645">
        <v>1999</v>
      </c>
      <c r="B645" s="6" t="s">
        <v>68</v>
      </c>
      <c r="C645" s="6">
        <v>100</v>
      </c>
      <c r="D645" s="6" t="s">
        <v>34</v>
      </c>
      <c r="E645" s="6"/>
      <c r="F645" s="6"/>
      <c r="G645" s="6"/>
      <c r="H645" s="6"/>
      <c r="I645" s="6" t="s">
        <v>24</v>
      </c>
      <c r="J645" s="6" t="s">
        <v>22</v>
      </c>
      <c r="K645" s="6">
        <v>30</v>
      </c>
      <c r="L645" s="6"/>
      <c r="M645" s="6">
        <v>20</v>
      </c>
      <c r="N645" s="6">
        <v>30</v>
      </c>
      <c r="O645" s="6">
        <v>0</v>
      </c>
      <c r="P645" s="6"/>
      <c r="Q645" s="6"/>
      <c r="R645" s="6"/>
      <c r="S645" s="6"/>
      <c r="T645" s="6"/>
    </row>
    <row r="646" spans="1:20" x14ac:dyDescent="0.25">
      <c r="A646">
        <v>1999</v>
      </c>
      <c r="B646" s="6" t="s">
        <v>68</v>
      </c>
      <c r="C646" s="6">
        <v>101</v>
      </c>
      <c r="D646" s="6" t="s">
        <v>34</v>
      </c>
      <c r="E646" s="6"/>
      <c r="F646" s="6"/>
      <c r="G646" s="6"/>
      <c r="H646" s="6"/>
      <c r="I646" s="6" t="s">
        <v>24</v>
      </c>
      <c r="J646" s="6" t="s">
        <v>22</v>
      </c>
      <c r="K646" s="6">
        <v>35</v>
      </c>
      <c r="L646" s="6"/>
      <c r="M646" s="6">
        <v>30</v>
      </c>
      <c r="N646" s="6">
        <v>10</v>
      </c>
      <c r="O646" s="6">
        <v>0</v>
      </c>
      <c r="P646" s="6"/>
      <c r="Q646" s="6"/>
      <c r="R646" s="6"/>
      <c r="S646" s="6"/>
      <c r="T646" s="6"/>
    </row>
    <row r="647" spans="1:20" x14ac:dyDescent="0.25">
      <c r="A647">
        <v>1999</v>
      </c>
      <c r="B647" s="6" t="s">
        <v>68</v>
      </c>
      <c r="C647" s="6">
        <v>102</v>
      </c>
      <c r="D647" s="6" t="s">
        <v>34</v>
      </c>
      <c r="E647" s="6"/>
      <c r="F647" s="6"/>
      <c r="G647" s="6"/>
      <c r="H647" s="6"/>
      <c r="I647" s="6" t="s">
        <v>24</v>
      </c>
      <c r="J647" s="6" t="s">
        <v>29</v>
      </c>
      <c r="K647" s="6">
        <v>40</v>
      </c>
      <c r="L647" s="6"/>
      <c r="M647" s="6">
        <v>30</v>
      </c>
      <c r="N647" s="6">
        <v>10</v>
      </c>
      <c r="O647" s="6">
        <v>0</v>
      </c>
      <c r="P647" s="6"/>
      <c r="Q647" s="6"/>
      <c r="R647" s="6"/>
      <c r="S647" s="6"/>
      <c r="T647" s="6"/>
    </row>
    <row r="648" spans="1:20" x14ac:dyDescent="0.25">
      <c r="A648">
        <v>1999</v>
      </c>
      <c r="B648" s="6" t="s">
        <v>68</v>
      </c>
      <c r="C648" s="6">
        <v>103</v>
      </c>
      <c r="D648" s="6" t="s">
        <v>34</v>
      </c>
      <c r="E648" s="6"/>
      <c r="F648" s="6"/>
      <c r="G648" s="6"/>
      <c r="H648" s="6"/>
      <c r="I648" s="6" t="s">
        <v>24</v>
      </c>
      <c r="J648" s="6" t="s">
        <v>29</v>
      </c>
      <c r="K648" s="6">
        <v>30</v>
      </c>
      <c r="L648" s="6"/>
      <c r="M648" s="6">
        <v>20</v>
      </c>
      <c r="N648" s="6">
        <v>0</v>
      </c>
      <c r="O648" s="6">
        <v>0</v>
      </c>
      <c r="P648" s="6"/>
      <c r="Q648" s="6"/>
      <c r="R648" s="6"/>
      <c r="S648" s="6"/>
      <c r="T648" s="6"/>
    </row>
    <row r="649" spans="1:20" x14ac:dyDescent="0.25">
      <c r="A649">
        <v>1999</v>
      </c>
      <c r="B649" s="6" t="s">
        <v>68</v>
      </c>
      <c r="C649" s="6">
        <v>104</v>
      </c>
      <c r="D649" s="6" t="s">
        <v>34</v>
      </c>
      <c r="E649" s="6"/>
      <c r="F649" s="6"/>
      <c r="G649" s="6"/>
      <c r="H649" s="6"/>
      <c r="I649" s="6" t="s">
        <v>24</v>
      </c>
      <c r="J649" s="6" t="s">
        <v>27</v>
      </c>
      <c r="K649" s="6">
        <v>40</v>
      </c>
      <c r="L649" s="6"/>
      <c r="M649" s="6">
        <v>30</v>
      </c>
      <c r="N649" s="6">
        <v>20</v>
      </c>
      <c r="O649" s="6">
        <v>0</v>
      </c>
      <c r="P649" s="6"/>
      <c r="Q649" s="6"/>
      <c r="R649" s="6"/>
      <c r="S649" s="6"/>
      <c r="T649" s="6"/>
    </row>
    <row r="650" spans="1:20" x14ac:dyDescent="0.25">
      <c r="A650">
        <v>1999</v>
      </c>
      <c r="B650" s="6" t="s">
        <v>68</v>
      </c>
      <c r="C650" s="6">
        <v>105</v>
      </c>
      <c r="D650" s="6" t="s">
        <v>34</v>
      </c>
      <c r="E650" s="6"/>
      <c r="F650" s="6"/>
      <c r="G650" s="6"/>
      <c r="H650" s="6"/>
      <c r="I650" s="6" t="s">
        <v>24</v>
      </c>
      <c r="J650" s="6" t="s">
        <v>44</v>
      </c>
      <c r="K650" s="6">
        <v>40</v>
      </c>
      <c r="L650" s="6"/>
      <c r="M650" s="6">
        <v>30</v>
      </c>
      <c r="N650" s="6">
        <v>8</v>
      </c>
      <c r="O650" s="6">
        <v>0</v>
      </c>
      <c r="P650" s="6"/>
      <c r="Q650" s="6"/>
      <c r="R650" s="6"/>
      <c r="S650" s="6"/>
      <c r="T650" s="6"/>
    </row>
    <row r="651" spans="1:20" x14ac:dyDescent="0.25">
      <c r="A651">
        <v>1999</v>
      </c>
      <c r="B651" s="6" t="s">
        <v>68</v>
      </c>
      <c r="C651" s="6">
        <v>106</v>
      </c>
      <c r="D651" s="6" t="s">
        <v>34</v>
      </c>
      <c r="E651" s="6"/>
      <c r="F651" s="6"/>
      <c r="G651" s="6"/>
      <c r="H651" s="6"/>
      <c r="I651" s="6" t="s">
        <v>24</v>
      </c>
      <c r="J651" s="6" t="s">
        <v>27</v>
      </c>
      <c r="K651" s="6">
        <v>30</v>
      </c>
      <c r="L651" s="6"/>
      <c r="M651" s="6">
        <v>20</v>
      </c>
      <c r="N651" s="6">
        <v>0</v>
      </c>
      <c r="O651" s="6">
        <v>0</v>
      </c>
      <c r="P651" s="6"/>
      <c r="Q651" s="6"/>
      <c r="R651" s="6"/>
      <c r="S651" s="6"/>
      <c r="T651" s="6"/>
    </row>
    <row r="652" spans="1:20" x14ac:dyDescent="0.25">
      <c r="A652">
        <v>1999</v>
      </c>
      <c r="B652" s="6" t="s">
        <v>68</v>
      </c>
      <c r="C652" s="6">
        <v>107</v>
      </c>
      <c r="D652" s="6" t="s">
        <v>21</v>
      </c>
      <c r="E652" s="6">
        <v>9</v>
      </c>
      <c r="F652" s="6">
        <v>12</v>
      </c>
      <c r="G652" s="6">
        <v>130</v>
      </c>
      <c r="H652" s="6">
        <v>0</v>
      </c>
      <c r="I652" s="6">
        <v>130</v>
      </c>
      <c r="J652" s="6" t="s">
        <v>26</v>
      </c>
      <c r="K652" s="6">
        <v>30</v>
      </c>
      <c r="L652" s="6"/>
      <c r="M652" s="6">
        <v>25</v>
      </c>
      <c r="N652" s="6">
        <v>30</v>
      </c>
      <c r="O652" s="6">
        <v>0</v>
      </c>
      <c r="P652" s="6"/>
      <c r="Q652" s="6"/>
      <c r="R652" s="6"/>
      <c r="S652" s="6"/>
      <c r="T652" s="6"/>
    </row>
    <row r="653" spans="1:20" x14ac:dyDescent="0.25">
      <c r="A653">
        <v>1999</v>
      </c>
      <c r="B653" s="6" t="s">
        <v>68</v>
      </c>
      <c r="C653" s="6">
        <v>108</v>
      </c>
      <c r="D653" s="6" t="s">
        <v>21</v>
      </c>
      <c r="E653" s="6"/>
      <c r="F653" s="6"/>
      <c r="G653" s="6"/>
      <c r="H653" s="6"/>
      <c r="I653" s="6" t="s">
        <v>24</v>
      </c>
      <c r="J653" s="6" t="s">
        <v>29</v>
      </c>
      <c r="K653" s="6">
        <v>60</v>
      </c>
      <c r="L653" s="6"/>
      <c r="M653" s="6">
        <v>30</v>
      </c>
      <c r="N653" s="6">
        <v>70</v>
      </c>
      <c r="O653" s="6">
        <v>0</v>
      </c>
      <c r="P653" s="6"/>
      <c r="Q653" s="6"/>
      <c r="R653" s="6"/>
      <c r="S653" s="6"/>
      <c r="T653" s="6"/>
    </row>
    <row r="654" spans="1:20" x14ac:dyDescent="0.25">
      <c r="A654">
        <v>1999</v>
      </c>
      <c r="B654" s="6" t="s">
        <v>68</v>
      </c>
      <c r="C654" s="6">
        <v>109</v>
      </c>
      <c r="D654" s="6" t="s">
        <v>21</v>
      </c>
      <c r="E654" s="6"/>
      <c r="F654" s="6"/>
      <c r="G654" s="6"/>
      <c r="H654" s="6"/>
      <c r="I654" s="6" t="s">
        <v>24</v>
      </c>
      <c r="J654" s="6" t="s">
        <v>25</v>
      </c>
      <c r="K654" s="6">
        <v>25</v>
      </c>
      <c r="L654" s="6"/>
      <c r="M654" s="6">
        <v>10</v>
      </c>
      <c r="N654" s="6">
        <v>30</v>
      </c>
      <c r="O654" s="6">
        <v>10</v>
      </c>
      <c r="P654" s="6"/>
      <c r="Q654" s="6"/>
      <c r="R654" s="6"/>
      <c r="S654" s="6"/>
      <c r="T654" s="6"/>
    </row>
    <row r="655" spans="1:20" x14ac:dyDescent="0.25">
      <c r="A655">
        <v>1999</v>
      </c>
      <c r="B655" s="6" t="s">
        <v>68</v>
      </c>
      <c r="C655" s="6">
        <v>110</v>
      </c>
      <c r="D655" s="6" t="s">
        <v>21</v>
      </c>
      <c r="E655" s="6"/>
      <c r="F655" s="6"/>
      <c r="G655" s="6"/>
      <c r="H655" s="6"/>
      <c r="I655" s="6" t="s">
        <v>24</v>
      </c>
      <c r="J655" s="6" t="s">
        <v>22</v>
      </c>
      <c r="K655" s="6">
        <v>15</v>
      </c>
      <c r="L655" s="6"/>
      <c r="M655" s="6">
        <v>5</v>
      </c>
      <c r="N655" s="6">
        <v>0</v>
      </c>
      <c r="O655" s="6">
        <v>0</v>
      </c>
      <c r="P655" s="6"/>
      <c r="Q655" s="6"/>
      <c r="R655" s="6"/>
      <c r="S655" s="6"/>
      <c r="T655" s="6"/>
    </row>
    <row r="656" spans="1:20" x14ac:dyDescent="0.25">
      <c r="A656">
        <v>1999</v>
      </c>
      <c r="B656" s="6" t="s">
        <v>68</v>
      </c>
      <c r="C656" s="6">
        <v>111</v>
      </c>
      <c r="D656" s="6" t="s">
        <v>21</v>
      </c>
      <c r="E656" s="6"/>
      <c r="F656" s="6"/>
      <c r="G656" s="6"/>
      <c r="H656" s="6"/>
      <c r="I656" s="6" t="s">
        <v>24</v>
      </c>
      <c r="J656" s="6" t="s">
        <v>35</v>
      </c>
      <c r="K656" s="6">
        <v>5</v>
      </c>
      <c r="L656" s="6"/>
      <c r="M656" s="6">
        <v>3</v>
      </c>
      <c r="N656" s="6">
        <v>0</v>
      </c>
      <c r="O656" s="6">
        <v>0</v>
      </c>
      <c r="P656" s="6"/>
      <c r="Q656" s="6"/>
      <c r="R656" s="6"/>
      <c r="S656" s="6"/>
      <c r="T656" s="6"/>
    </row>
    <row r="657" spans="1:20" x14ac:dyDescent="0.25">
      <c r="A657">
        <v>1999</v>
      </c>
      <c r="B657" s="6" t="s">
        <v>68</v>
      </c>
      <c r="C657" s="6">
        <v>112</v>
      </c>
      <c r="D657" s="6" t="s">
        <v>21</v>
      </c>
      <c r="E657" s="6"/>
      <c r="F657" s="6"/>
      <c r="G657" s="6"/>
      <c r="H657" s="6"/>
      <c r="I657" s="6" t="s">
        <v>24</v>
      </c>
      <c r="J657" s="6" t="s">
        <v>22</v>
      </c>
      <c r="K657" s="6">
        <v>25</v>
      </c>
      <c r="L657" s="6"/>
      <c r="M657" s="6">
        <v>10</v>
      </c>
      <c r="N657" s="6">
        <v>20</v>
      </c>
      <c r="O657" s="6">
        <v>0</v>
      </c>
      <c r="P657" s="6"/>
      <c r="Q657" s="6"/>
      <c r="R657" s="6"/>
      <c r="S657" s="6"/>
      <c r="T657" s="6"/>
    </row>
    <row r="658" spans="1:20" x14ac:dyDescent="0.25">
      <c r="A658">
        <v>1999</v>
      </c>
      <c r="B658" s="6" t="s">
        <v>68</v>
      </c>
      <c r="C658" s="6">
        <v>113</v>
      </c>
      <c r="D658" s="6" t="s">
        <v>21</v>
      </c>
      <c r="E658" s="6"/>
      <c r="F658" s="6"/>
      <c r="G658" s="6"/>
      <c r="H658" s="6"/>
      <c r="I658" s="6" t="s">
        <v>24</v>
      </c>
      <c r="J658" s="6" t="s">
        <v>29</v>
      </c>
      <c r="K658" s="6">
        <v>10</v>
      </c>
      <c r="L658" s="6"/>
      <c r="M658" s="6">
        <v>5</v>
      </c>
      <c r="N658" s="6">
        <v>0</v>
      </c>
      <c r="O658" s="6">
        <v>0</v>
      </c>
      <c r="P658" s="6"/>
      <c r="Q658" s="6"/>
      <c r="R658" s="6"/>
      <c r="S658" s="6"/>
      <c r="T658" s="6"/>
    </row>
    <row r="659" spans="1:20" x14ac:dyDescent="0.25">
      <c r="A659">
        <v>1999</v>
      </c>
      <c r="B659" s="6" t="s">
        <v>68</v>
      </c>
      <c r="C659" s="6">
        <v>114</v>
      </c>
      <c r="D659" s="6" t="s">
        <v>21</v>
      </c>
      <c r="E659" s="6"/>
      <c r="F659" s="6"/>
      <c r="G659" s="6"/>
      <c r="H659" s="6"/>
      <c r="I659" s="6" t="s">
        <v>24</v>
      </c>
      <c r="J659" s="6" t="s">
        <v>36</v>
      </c>
      <c r="K659" s="6">
        <v>120</v>
      </c>
      <c r="L659" s="6"/>
      <c r="M659" s="6">
        <v>35</v>
      </c>
      <c r="N659" s="6">
        <v>30</v>
      </c>
      <c r="O659" s="6">
        <v>0</v>
      </c>
      <c r="P659" s="6"/>
      <c r="Q659" s="6"/>
      <c r="R659" s="6"/>
      <c r="S659" s="6"/>
      <c r="T659" s="6"/>
    </row>
    <row r="660" spans="1:20" x14ac:dyDescent="0.25">
      <c r="A660">
        <v>1999</v>
      </c>
      <c r="B660" s="6" t="s">
        <v>68</v>
      </c>
      <c r="C660" s="6">
        <v>115</v>
      </c>
      <c r="D660" s="6" t="s">
        <v>21</v>
      </c>
      <c r="E660" s="6"/>
      <c r="F660" s="6"/>
      <c r="G660" s="6"/>
      <c r="H660" s="6"/>
      <c r="I660" s="6" t="s">
        <v>24</v>
      </c>
      <c r="J660" s="6" t="s">
        <v>22</v>
      </c>
      <c r="K660" s="6">
        <v>45</v>
      </c>
      <c r="L660" s="6"/>
      <c r="M660" s="6">
        <v>15</v>
      </c>
      <c r="N660" s="6">
        <v>80</v>
      </c>
      <c r="O660" s="6">
        <v>0</v>
      </c>
      <c r="P660" s="6"/>
      <c r="Q660" s="6"/>
      <c r="R660" s="6"/>
      <c r="S660" s="6"/>
      <c r="T660" s="6"/>
    </row>
    <row r="661" spans="1:20" x14ac:dyDescent="0.25">
      <c r="A661">
        <v>1999</v>
      </c>
      <c r="B661" s="6" t="s">
        <v>68</v>
      </c>
      <c r="C661" s="6">
        <v>116</v>
      </c>
      <c r="D661" s="6" t="s">
        <v>21</v>
      </c>
      <c r="E661" s="6"/>
      <c r="F661" s="6">
        <v>12.5</v>
      </c>
      <c r="G661" s="6"/>
      <c r="H661" s="6"/>
      <c r="I661" s="6" t="s">
        <v>24</v>
      </c>
      <c r="J661" s="6" t="s">
        <v>22</v>
      </c>
      <c r="K661" s="6">
        <v>30</v>
      </c>
      <c r="L661" s="6"/>
      <c r="M661" s="6">
        <v>10</v>
      </c>
      <c r="N661" s="6">
        <v>0</v>
      </c>
      <c r="O661" s="6">
        <v>0</v>
      </c>
      <c r="P661" s="6"/>
      <c r="Q661" s="6"/>
      <c r="R661" s="6"/>
      <c r="S661" s="6"/>
      <c r="T661" s="6"/>
    </row>
    <row r="662" spans="1:20" x14ac:dyDescent="0.25">
      <c r="A662">
        <v>1999</v>
      </c>
      <c r="B662" s="6" t="s">
        <v>68</v>
      </c>
      <c r="C662" s="6">
        <v>117</v>
      </c>
      <c r="D662" s="6" t="s">
        <v>21</v>
      </c>
      <c r="E662" s="6">
        <v>10</v>
      </c>
      <c r="F662" s="6">
        <v>17</v>
      </c>
      <c r="G662" s="6">
        <v>170</v>
      </c>
      <c r="H662" s="6">
        <v>0</v>
      </c>
      <c r="I662" s="6">
        <v>170</v>
      </c>
      <c r="J662" s="6" t="s">
        <v>40</v>
      </c>
      <c r="K662" s="6">
        <v>25</v>
      </c>
      <c r="L662" s="6"/>
      <c r="M662" s="6">
        <v>15</v>
      </c>
      <c r="N662" s="6">
        <v>3</v>
      </c>
      <c r="O662" s="6">
        <v>0</v>
      </c>
      <c r="P662" s="6"/>
      <c r="Q662" s="6"/>
      <c r="R662" s="6"/>
      <c r="S662" s="6"/>
      <c r="T662" s="6"/>
    </row>
    <row r="663" spans="1:20" x14ac:dyDescent="0.25">
      <c r="A663">
        <v>1999</v>
      </c>
      <c r="B663" s="6" t="s">
        <v>68</v>
      </c>
      <c r="C663" s="6">
        <v>118</v>
      </c>
      <c r="D663" s="6" t="s">
        <v>21</v>
      </c>
      <c r="E663" s="6"/>
      <c r="F663" s="6"/>
      <c r="G663" s="6"/>
      <c r="H663" s="6"/>
      <c r="I663" s="6" t="s">
        <v>24</v>
      </c>
      <c r="J663" s="6" t="s">
        <v>37</v>
      </c>
      <c r="K663" s="6">
        <v>25</v>
      </c>
      <c r="L663" s="6"/>
      <c r="M663" s="6">
        <v>35</v>
      </c>
      <c r="N663" s="6">
        <v>0</v>
      </c>
      <c r="O663" s="6">
        <v>0</v>
      </c>
      <c r="P663" s="6"/>
      <c r="Q663" s="6"/>
      <c r="R663" s="6"/>
      <c r="S663" s="6"/>
      <c r="T663" s="6"/>
    </row>
    <row r="664" spans="1:20" x14ac:dyDescent="0.25">
      <c r="A664">
        <v>1999</v>
      </c>
      <c r="B664" s="6" t="s">
        <v>68</v>
      </c>
      <c r="C664" s="6">
        <v>119</v>
      </c>
      <c r="D664" s="6" t="s">
        <v>21</v>
      </c>
      <c r="E664" s="6"/>
      <c r="F664" s="6"/>
      <c r="G664" s="6"/>
      <c r="H664" s="6"/>
      <c r="I664" s="6" t="s">
        <v>24</v>
      </c>
      <c r="J664" s="6" t="s">
        <v>36</v>
      </c>
      <c r="K664" s="6">
        <v>30</v>
      </c>
      <c r="L664" s="6"/>
      <c r="M664" s="6">
        <v>15</v>
      </c>
      <c r="N664" s="6">
        <v>0</v>
      </c>
      <c r="O664" s="6">
        <v>0</v>
      </c>
      <c r="P664" s="6"/>
      <c r="Q664" s="6"/>
      <c r="R664" s="6"/>
      <c r="S664" s="6"/>
      <c r="T664" s="6"/>
    </row>
    <row r="665" spans="1:20" x14ac:dyDescent="0.25">
      <c r="A665">
        <v>1999</v>
      </c>
      <c r="B665" s="6" t="s">
        <v>68</v>
      </c>
      <c r="C665" s="6">
        <v>120</v>
      </c>
      <c r="D665" s="6" t="s">
        <v>21</v>
      </c>
      <c r="E665" s="6"/>
      <c r="F665" s="6"/>
      <c r="G665" s="6"/>
      <c r="H665" s="6"/>
      <c r="I665" s="6" t="s">
        <v>24</v>
      </c>
      <c r="J665" s="6" t="s">
        <v>29</v>
      </c>
      <c r="K665" s="6">
        <v>20</v>
      </c>
      <c r="L665" s="6"/>
      <c r="M665" s="6">
        <v>15</v>
      </c>
      <c r="N665" s="6">
        <v>0</v>
      </c>
      <c r="O665" s="6">
        <v>0</v>
      </c>
      <c r="P665" s="6"/>
      <c r="Q665" s="6"/>
      <c r="R665" s="6"/>
      <c r="S665" s="6"/>
      <c r="T665" s="6"/>
    </row>
    <row r="666" spans="1:20" x14ac:dyDescent="0.25">
      <c r="A666">
        <v>1999</v>
      </c>
      <c r="B666" s="6" t="s">
        <v>68</v>
      </c>
      <c r="C666" s="6">
        <v>121</v>
      </c>
      <c r="D666" s="6" t="s">
        <v>21</v>
      </c>
      <c r="E666" s="6"/>
      <c r="F666" s="6"/>
      <c r="G666" s="6"/>
      <c r="H666" s="6"/>
      <c r="I666" s="6" t="s">
        <v>24</v>
      </c>
      <c r="J666" s="6" t="s">
        <v>37</v>
      </c>
      <c r="K666" s="6">
        <v>5</v>
      </c>
      <c r="L666" s="6"/>
      <c r="M666" s="6">
        <v>30</v>
      </c>
      <c r="N666" s="6">
        <v>0</v>
      </c>
      <c r="O666" s="6">
        <v>0</v>
      </c>
      <c r="P666" s="6"/>
      <c r="Q666" s="6"/>
      <c r="R666" s="6"/>
      <c r="S666" s="6"/>
      <c r="T666" s="6"/>
    </row>
    <row r="667" spans="1:20" x14ac:dyDescent="0.25">
      <c r="A667">
        <v>1999</v>
      </c>
      <c r="B667" s="6" t="s">
        <v>68</v>
      </c>
      <c r="C667" s="6">
        <v>122</v>
      </c>
      <c r="D667" s="6" t="s">
        <v>21</v>
      </c>
      <c r="E667" s="6"/>
      <c r="F667" s="6"/>
      <c r="G667" s="6"/>
      <c r="H667" s="6"/>
      <c r="I667" s="6" t="s">
        <v>24</v>
      </c>
      <c r="J667" s="6" t="s">
        <v>22</v>
      </c>
      <c r="K667" s="6">
        <v>15</v>
      </c>
      <c r="L667" s="6"/>
      <c r="M667" s="6">
        <v>5</v>
      </c>
      <c r="N667" s="6">
        <v>30</v>
      </c>
      <c r="O667" s="6">
        <v>0</v>
      </c>
      <c r="P667" s="6"/>
      <c r="Q667" s="6"/>
      <c r="R667" s="6"/>
      <c r="S667" s="6"/>
      <c r="T667" s="6"/>
    </row>
    <row r="668" spans="1:20" x14ac:dyDescent="0.25">
      <c r="A668">
        <v>1999</v>
      </c>
      <c r="B668" s="6" t="s">
        <v>68</v>
      </c>
      <c r="C668" s="6">
        <v>123</v>
      </c>
      <c r="D668" s="6" t="s">
        <v>21</v>
      </c>
      <c r="E668" s="6"/>
      <c r="F668" s="6"/>
      <c r="G668" s="6"/>
      <c r="H668" s="6"/>
      <c r="I668" s="6" t="s">
        <v>24</v>
      </c>
      <c r="J668" s="6" t="s">
        <v>22</v>
      </c>
      <c r="K668" s="6">
        <v>40</v>
      </c>
      <c r="L668" s="6"/>
      <c r="M668" s="6">
        <v>15</v>
      </c>
      <c r="N668" s="6">
        <v>20</v>
      </c>
      <c r="O668" s="6">
        <v>0</v>
      </c>
      <c r="P668" s="6"/>
      <c r="Q668" s="6"/>
      <c r="R668" s="6"/>
      <c r="S668" s="6"/>
      <c r="T668" s="6"/>
    </row>
    <row r="669" spans="1:20" x14ac:dyDescent="0.25">
      <c r="A669">
        <v>1999</v>
      </c>
      <c r="B669" s="6" t="s">
        <v>68</v>
      </c>
      <c r="C669" s="6">
        <v>124</v>
      </c>
      <c r="D669" s="6" t="s">
        <v>21</v>
      </c>
      <c r="E669" s="6"/>
      <c r="F669" s="6"/>
      <c r="G669" s="6"/>
      <c r="H669" s="6"/>
      <c r="I669" s="6" t="s">
        <v>24</v>
      </c>
      <c r="J669" s="6" t="s">
        <v>35</v>
      </c>
      <c r="K669" s="6">
        <v>20</v>
      </c>
      <c r="L669" s="6"/>
      <c r="M669" s="6">
        <v>5</v>
      </c>
      <c r="N669" s="6">
        <v>0</v>
      </c>
      <c r="O669" s="6">
        <v>0</v>
      </c>
      <c r="P669" s="6"/>
      <c r="Q669" s="6"/>
      <c r="R669" s="6"/>
      <c r="S669" s="6"/>
      <c r="T669" s="6"/>
    </row>
    <row r="670" spans="1:20" x14ac:dyDescent="0.25">
      <c r="A670">
        <v>1999</v>
      </c>
      <c r="B670" s="6" t="s">
        <v>68</v>
      </c>
      <c r="C670" s="6">
        <v>125</v>
      </c>
      <c r="D670" s="6" t="s">
        <v>21</v>
      </c>
      <c r="E670" s="6"/>
      <c r="F670" s="6"/>
      <c r="G670" s="6"/>
      <c r="H670" s="6"/>
      <c r="I670" s="6" t="s">
        <v>24</v>
      </c>
      <c r="J670" s="6" t="s">
        <v>29</v>
      </c>
      <c r="K670" s="6">
        <v>65</v>
      </c>
      <c r="L670" s="6"/>
      <c r="M670" s="6">
        <v>45</v>
      </c>
      <c r="N670" s="6">
        <v>30</v>
      </c>
      <c r="O670" s="6">
        <v>20</v>
      </c>
      <c r="P670" s="6"/>
      <c r="Q670" s="6"/>
      <c r="R670" s="6"/>
      <c r="S670" s="6"/>
      <c r="T670" s="6"/>
    </row>
    <row r="671" spans="1:20" x14ac:dyDescent="0.25">
      <c r="A671">
        <v>1999</v>
      </c>
      <c r="B671" s="6" t="s">
        <v>68</v>
      </c>
      <c r="C671" s="6">
        <v>126</v>
      </c>
      <c r="D671" s="6" t="s">
        <v>21</v>
      </c>
      <c r="E671" s="6"/>
      <c r="F671" s="6">
        <v>12</v>
      </c>
      <c r="G671" s="6"/>
      <c r="H671" s="6"/>
      <c r="I671" s="6" t="s">
        <v>24</v>
      </c>
      <c r="J671" s="6" t="s">
        <v>22</v>
      </c>
      <c r="K671" s="6">
        <v>30</v>
      </c>
      <c r="L671" s="6"/>
      <c r="M671" s="6">
        <v>15</v>
      </c>
      <c r="N671" s="6">
        <v>10</v>
      </c>
      <c r="O671" s="6">
        <v>0</v>
      </c>
      <c r="P671" s="6"/>
      <c r="Q671" s="6"/>
      <c r="R671" s="6"/>
      <c r="S671" s="6"/>
      <c r="T671" s="6"/>
    </row>
    <row r="672" spans="1:20" x14ac:dyDescent="0.25">
      <c r="A672">
        <v>1999</v>
      </c>
      <c r="B672" s="6" t="s">
        <v>68</v>
      </c>
      <c r="C672" s="6">
        <v>127</v>
      </c>
      <c r="D672" s="6" t="s">
        <v>21</v>
      </c>
      <c r="E672" s="6">
        <v>11</v>
      </c>
      <c r="F672" s="6">
        <v>12</v>
      </c>
      <c r="G672" s="6">
        <v>270</v>
      </c>
      <c r="H672" s="6">
        <v>0</v>
      </c>
      <c r="I672" s="6">
        <v>270</v>
      </c>
      <c r="J672" s="6" t="s">
        <v>22</v>
      </c>
      <c r="K672" s="6">
        <v>25</v>
      </c>
      <c r="L672" s="6"/>
      <c r="M672" s="6">
        <v>30</v>
      </c>
      <c r="N672" s="6">
        <v>20</v>
      </c>
      <c r="O672" s="6">
        <v>10</v>
      </c>
      <c r="P672" s="6"/>
      <c r="Q672" s="6"/>
      <c r="R672" s="6"/>
      <c r="S672" s="6"/>
      <c r="T672" s="6"/>
    </row>
    <row r="673" spans="1:20" x14ac:dyDescent="0.25">
      <c r="A673">
        <v>1999</v>
      </c>
      <c r="B673" s="6" t="s">
        <v>68</v>
      </c>
      <c r="C673" s="6">
        <v>128</v>
      </c>
      <c r="D673" s="6" t="s">
        <v>21</v>
      </c>
      <c r="E673" s="6"/>
      <c r="F673" s="6"/>
      <c r="G673" s="6"/>
      <c r="H673" s="6"/>
      <c r="I673" s="6" t="s">
        <v>24</v>
      </c>
      <c r="J673" s="6" t="s">
        <v>26</v>
      </c>
      <c r="K673" s="6">
        <v>35</v>
      </c>
      <c r="L673" s="6"/>
      <c r="M673" s="6">
        <v>40</v>
      </c>
      <c r="N673" s="6">
        <v>0</v>
      </c>
      <c r="O673" s="6">
        <v>0</v>
      </c>
      <c r="P673" s="6"/>
      <c r="Q673" s="6"/>
      <c r="R673" s="6" t="s">
        <v>47</v>
      </c>
      <c r="S673" s="6"/>
      <c r="T673" s="6"/>
    </row>
    <row r="674" spans="1:20" x14ac:dyDescent="0.25">
      <c r="A674">
        <v>1999</v>
      </c>
      <c r="B674" s="6" t="s">
        <v>68</v>
      </c>
      <c r="C674" s="6">
        <v>129</v>
      </c>
      <c r="D674" s="6" t="s">
        <v>21</v>
      </c>
      <c r="E674" s="6"/>
      <c r="F674" s="6"/>
      <c r="G674" s="6"/>
      <c r="H674" s="6"/>
      <c r="I674" s="6" t="s">
        <v>24</v>
      </c>
      <c r="J674" s="6" t="s">
        <v>26</v>
      </c>
      <c r="K674" s="6">
        <v>70</v>
      </c>
      <c r="L674" s="6"/>
      <c r="M674" s="6">
        <v>30</v>
      </c>
      <c r="N674" s="6">
        <v>90</v>
      </c>
      <c r="O674" s="6">
        <v>0</v>
      </c>
      <c r="P674" s="6"/>
      <c r="Q674" s="6"/>
      <c r="R674" s="6" t="s">
        <v>47</v>
      </c>
      <c r="S674" s="6"/>
      <c r="T674" s="6"/>
    </row>
    <row r="675" spans="1:20" x14ac:dyDescent="0.25">
      <c r="A675">
        <v>1999</v>
      </c>
      <c r="B675" s="6" t="s">
        <v>68</v>
      </c>
      <c r="C675" s="6">
        <v>130</v>
      </c>
      <c r="D675" s="6" t="s">
        <v>21</v>
      </c>
      <c r="E675" s="6"/>
      <c r="F675" s="6"/>
      <c r="G675" s="6"/>
      <c r="H675" s="6"/>
      <c r="I675" s="6" t="s">
        <v>24</v>
      </c>
      <c r="J675" s="6" t="s">
        <v>40</v>
      </c>
      <c r="K675" s="6">
        <v>30</v>
      </c>
      <c r="L675" s="6"/>
      <c r="M675" s="6">
        <v>5</v>
      </c>
      <c r="N675" s="6">
        <v>70</v>
      </c>
      <c r="O675" s="6">
        <v>0</v>
      </c>
      <c r="P675" s="6"/>
      <c r="Q675" s="6"/>
      <c r="R675" s="6"/>
      <c r="S675" s="6"/>
      <c r="T675" s="6"/>
    </row>
    <row r="676" spans="1:20" x14ac:dyDescent="0.25">
      <c r="A676">
        <v>1999</v>
      </c>
      <c r="B676" s="6" t="s">
        <v>68</v>
      </c>
      <c r="C676" s="6">
        <v>131</v>
      </c>
      <c r="D676" s="6" t="s">
        <v>21</v>
      </c>
      <c r="E676" s="6"/>
      <c r="F676" s="6"/>
      <c r="G676" s="6"/>
      <c r="H676" s="6"/>
      <c r="I676" s="6" t="s">
        <v>24</v>
      </c>
      <c r="J676" s="6" t="s">
        <v>22</v>
      </c>
      <c r="K676" s="6">
        <v>25</v>
      </c>
      <c r="L676" s="6"/>
      <c r="M676" s="6">
        <v>10</v>
      </c>
      <c r="N676" s="6">
        <v>0</v>
      </c>
      <c r="O676" s="6">
        <v>5</v>
      </c>
      <c r="P676" s="6"/>
      <c r="Q676" s="6"/>
      <c r="R676" s="6"/>
      <c r="S676" s="6"/>
      <c r="T676" s="6"/>
    </row>
    <row r="677" spans="1:20" x14ac:dyDescent="0.25">
      <c r="A677">
        <v>1999</v>
      </c>
      <c r="B677" s="6" t="s">
        <v>68</v>
      </c>
      <c r="C677" s="6">
        <v>132</v>
      </c>
      <c r="D677" s="6" t="s">
        <v>21</v>
      </c>
      <c r="E677" s="6"/>
      <c r="F677" s="6"/>
      <c r="G677" s="6"/>
      <c r="H677" s="6"/>
      <c r="I677" s="6" t="s">
        <v>24</v>
      </c>
      <c r="J677" s="6" t="s">
        <v>29</v>
      </c>
      <c r="K677" s="6">
        <v>25</v>
      </c>
      <c r="L677" s="6"/>
      <c r="M677" s="6">
        <v>20</v>
      </c>
      <c r="N677" s="6">
        <v>70</v>
      </c>
      <c r="O677" s="6">
        <v>25</v>
      </c>
      <c r="P677" s="6"/>
      <c r="Q677" s="6"/>
      <c r="R677" s="6"/>
      <c r="S677" s="6"/>
      <c r="T677" s="6"/>
    </row>
    <row r="678" spans="1:20" x14ac:dyDescent="0.25">
      <c r="A678">
        <v>1999</v>
      </c>
      <c r="B678" s="6" t="s">
        <v>68</v>
      </c>
      <c r="C678" s="6">
        <v>133</v>
      </c>
      <c r="D678" s="6" t="s">
        <v>21</v>
      </c>
      <c r="E678" s="6"/>
      <c r="F678" s="6"/>
      <c r="G678" s="6"/>
      <c r="H678" s="6"/>
      <c r="I678" s="6" t="s">
        <v>24</v>
      </c>
      <c r="J678" s="6" t="s">
        <v>40</v>
      </c>
      <c r="K678" s="6">
        <v>25</v>
      </c>
      <c r="L678" s="6"/>
      <c r="M678" s="6">
        <v>10</v>
      </c>
      <c r="N678" s="6">
        <v>10</v>
      </c>
      <c r="O678" s="6">
        <v>0</v>
      </c>
      <c r="P678" s="6"/>
      <c r="Q678" s="6"/>
      <c r="R678" s="6"/>
      <c r="S678" s="6"/>
      <c r="T678" s="6"/>
    </row>
    <row r="679" spans="1:20" x14ac:dyDescent="0.25">
      <c r="A679">
        <v>1999</v>
      </c>
      <c r="B679" s="6" t="s">
        <v>68</v>
      </c>
      <c r="C679" s="6">
        <v>134</v>
      </c>
      <c r="D679" s="6" t="s">
        <v>21</v>
      </c>
      <c r="E679" s="6"/>
      <c r="F679" s="6"/>
      <c r="G679" s="6"/>
      <c r="H679" s="6"/>
      <c r="I679" s="6" t="s">
        <v>24</v>
      </c>
      <c r="J679" s="6" t="s">
        <v>29</v>
      </c>
      <c r="K679" s="6">
        <v>40</v>
      </c>
      <c r="L679" s="6"/>
      <c r="M679" s="6">
        <v>30</v>
      </c>
      <c r="N679" s="6">
        <v>40</v>
      </c>
      <c r="O679" s="6">
        <v>0</v>
      </c>
      <c r="P679" s="6"/>
      <c r="Q679" s="6"/>
      <c r="R679" s="6"/>
      <c r="S679" s="6"/>
      <c r="T679" s="6"/>
    </row>
    <row r="680" spans="1:20" x14ac:dyDescent="0.25">
      <c r="A680">
        <v>1999</v>
      </c>
      <c r="B680" s="6" t="s">
        <v>68</v>
      </c>
      <c r="C680" s="6">
        <v>135</v>
      </c>
      <c r="D680" s="6" t="s">
        <v>21</v>
      </c>
      <c r="E680" s="6"/>
      <c r="F680" s="6"/>
      <c r="G680" s="6"/>
      <c r="H680" s="6"/>
      <c r="I680" s="6" t="s">
        <v>24</v>
      </c>
      <c r="J680" s="6" t="s">
        <v>36</v>
      </c>
      <c r="K680" s="6">
        <v>75</v>
      </c>
      <c r="L680" s="6"/>
      <c r="M680" s="6">
        <v>45</v>
      </c>
      <c r="N680" s="6">
        <v>20</v>
      </c>
      <c r="O680" s="6">
        <v>0</v>
      </c>
      <c r="P680" s="6"/>
      <c r="Q680" s="6"/>
      <c r="R680" s="6"/>
      <c r="S680" s="6"/>
      <c r="T680" s="6"/>
    </row>
    <row r="681" spans="1:20" x14ac:dyDescent="0.25">
      <c r="A681">
        <v>1999</v>
      </c>
      <c r="B681" s="6" t="s">
        <v>68</v>
      </c>
      <c r="C681" s="6">
        <v>136</v>
      </c>
      <c r="D681" s="6" t="s">
        <v>21</v>
      </c>
      <c r="E681" s="6"/>
      <c r="F681" s="6"/>
      <c r="G681" s="6"/>
      <c r="H681" s="6"/>
      <c r="I681" s="6" t="s">
        <v>24</v>
      </c>
      <c r="J681" s="6" t="s">
        <v>29</v>
      </c>
      <c r="K681" s="6">
        <v>70</v>
      </c>
      <c r="L681" s="6"/>
      <c r="M681" s="6">
        <v>40</v>
      </c>
      <c r="N681" s="6">
        <v>60</v>
      </c>
      <c r="O681" s="6">
        <v>0</v>
      </c>
      <c r="P681" s="6"/>
      <c r="Q681" s="6"/>
      <c r="R681" s="6"/>
      <c r="S681" s="6"/>
      <c r="T681" s="6"/>
    </row>
    <row r="682" spans="1:20" x14ac:dyDescent="0.25">
      <c r="A682">
        <v>1999</v>
      </c>
      <c r="B682" s="6" t="s">
        <v>68</v>
      </c>
      <c r="C682" s="6">
        <v>137</v>
      </c>
      <c r="D682" s="6" t="s">
        <v>21</v>
      </c>
      <c r="E682" s="6"/>
      <c r="F682" s="6"/>
      <c r="G682" s="6"/>
      <c r="H682" s="6"/>
      <c r="I682" s="6" t="s">
        <v>24</v>
      </c>
      <c r="J682" s="6" t="s">
        <v>22</v>
      </c>
      <c r="K682" s="6">
        <v>25</v>
      </c>
      <c r="L682" s="6"/>
      <c r="M682" s="6">
        <v>10</v>
      </c>
      <c r="N682" s="6">
        <v>20</v>
      </c>
      <c r="O682" s="6">
        <v>10</v>
      </c>
      <c r="P682" s="6"/>
      <c r="Q682" s="6"/>
      <c r="R682" s="6"/>
      <c r="S682" s="6"/>
      <c r="T682" s="6"/>
    </row>
    <row r="683" spans="1:20" x14ac:dyDescent="0.25">
      <c r="A683">
        <v>1999</v>
      </c>
      <c r="B683" s="6" t="s">
        <v>68</v>
      </c>
      <c r="C683" s="6">
        <v>138</v>
      </c>
      <c r="D683" s="6" t="s">
        <v>21</v>
      </c>
      <c r="E683" s="6"/>
      <c r="F683" s="6"/>
      <c r="G683" s="6"/>
      <c r="H683" s="6"/>
      <c r="I683" s="6" t="s">
        <v>24</v>
      </c>
      <c r="J683" s="6" t="s">
        <v>26</v>
      </c>
      <c r="K683" s="6">
        <v>40</v>
      </c>
      <c r="L683" s="6"/>
      <c r="M683" s="6">
        <v>25</v>
      </c>
      <c r="N683" s="6">
        <v>30</v>
      </c>
      <c r="O683" s="6">
        <v>10</v>
      </c>
      <c r="P683" s="6"/>
      <c r="Q683" s="6"/>
      <c r="R683" s="6"/>
      <c r="S683" s="6"/>
      <c r="T683" s="6"/>
    </row>
    <row r="684" spans="1:20" x14ac:dyDescent="0.25">
      <c r="A684">
        <v>1999</v>
      </c>
      <c r="B684" s="6" t="s">
        <v>68</v>
      </c>
      <c r="C684" s="6">
        <v>139</v>
      </c>
      <c r="D684" s="6" t="s">
        <v>21</v>
      </c>
      <c r="E684" s="6"/>
      <c r="F684" s="6">
        <v>12</v>
      </c>
      <c r="G684" s="6"/>
      <c r="H684" s="6"/>
      <c r="I684" s="6" t="s">
        <v>24</v>
      </c>
      <c r="J684" s="6" t="s">
        <v>36</v>
      </c>
      <c r="K684" s="6">
        <v>20</v>
      </c>
      <c r="L684" s="6"/>
      <c r="M684" s="6">
        <v>5</v>
      </c>
      <c r="N684" s="6">
        <v>0</v>
      </c>
      <c r="O684" s="6">
        <v>0</v>
      </c>
      <c r="P684" s="6"/>
      <c r="Q684" s="6"/>
      <c r="R684" s="6"/>
      <c r="S684" s="6"/>
      <c r="T684" s="6"/>
    </row>
    <row r="685" spans="1:20" x14ac:dyDescent="0.25">
      <c r="A685">
        <v>1999</v>
      </c>
      <c r="B685" s="6" t="s">
        <v>70</v>
      </c>
      <c r="C685" s="6">
        <v>1</v>
      </c>
      <c r="D685" s="6" t="s">
        <v>38</v>
      </c>
      <c r="E685" s="6">
        <v>1</v>
      </c>
      <c r="F685" s="6">
        <v>15</v>
      </c>
      <c r="G685" s="6">
        <v>310</v>
      </c>
      <c r="H685" s="6">
        <v>0</v>
      </c>
      <c r="I685" s="6">
        <v>310</v>
      </c>
      <c r="J685" s="6" t="s">
        <v>25</v>
      </c>
      <c r="K685" s="6">
        <v>50</v>
      </c>
      <c r="L685" s="6"/>
      <c r="M685" s="6">
        <v>50</v>
      </c>
      <c r="N685" s="6">
        <v>50</v>
      </c>
      <c r="O685" s="6">
        <v>0</v>
      </c>
      <c r="P685" s="6"/>
      <c r="Q685" s="6"/>
      <c r="R685" s="6"/>
      <c r="S685" s="6"/>
      <c r="T685" s="6"/>
    </row>
    <row r="686" spans="1:20" x14ac:dyDescent="0.25">
      <c r="A686">
        <v>1999</v>
      </c>
      <c r="B686" s="6" t="s">
        <v>70</v>
      </c>
      <c r="C686" s="6">
        <v>2</v>
      </c>
      <c r="D686" s="6" t="s">
        <v>38</v>
      </c>
      <c r="E686" s="6"/>
      <c r="F686" s="6"/>
      <c r="G686" s="6"/>
      <c r="H686" s="6"/>
      <c r="I686" s="6" t="s">
        <v>24</v>
      </c>
      <c r="J686" s="6" t="s">
        <v>26</v>
      </c>
      <c r="K686" s="6">
        <v>70</v>
      </c>
      <c r="L686" s="6"/>
      <c r="M686" s="6">
        <v>30</v>
      </c>
      <c r="N686" s="6">
        <v>60</v>
      </c>
      <c r="O686" s="6">
        <v>0</v>
      </c>
      <c r="P686" s="6"/>
      <c r="Q686" s="6"/>
      <c r="R686" s="6"/>
      <c r="S686" s="6"/>
      <c r="T686" s="6"/>
    </row>
    <row r="687" spans="1:20" x14ac:dyDescent="0.25">
      <c r="A687">
        <v>1999</v>
      </c>
      <c r="B687" s="6" t="s">
        <v>70</v>
      </c>
      <c r="C687" s="6">
        <v>3</v>
      </c>
      <c r="D687" s="6" t="s">
        <v>38</v>
      </c>
      <c r="E687" s="6"/>
      <c r="F687" s="6"/>
      <c r="G687" s="6"/>
      <c r="H687" s="6"/>
      <c r="I687" s="6" t="s">
        <v>24</v>
      </c>
      <c r="J687" s="6" t="s">
        <v>26</v>
      </c>
      <c r="K687" s="6">
        <v>70</v>
      </c>
      <c r="L687" s="6"/>
      <c r="M687" s="6">
        <v>30</v>
      </c>
      <c r="N687" s="6">
        <v>40</v>
      </c>
      <c r="O687" s="6">
        <v>0</v>
      </c>
      <c r="P687" s="6"/>
      <c r="Q687" s="6"/>
      <c r="R687" s="6"/>
      <c r="S687" s="6"/>
      <c r="T687" s="6"/>
    </row>
    <row r="688" spans="1:20" x14ac:dyDescent="0.25">
      <c r="A688">
        <v>1999</v>
      </c>
      <c r="B688" s="6" t="s">
        <v>70</v>
      </c>
      <c r="C688" s="6">
        <v>4</v>
      </c>
      <c r="D688" s="6" t="s">
        <v>38</v>
      </c>
      <c r="E688" s="6"/>
      <c r="F688" s="6"/>
      <c r="G688" s="6"/>
      <c r="H688" s="6"/>
      <c r="I688" s="6" t="s">
        <v>24</v>
      </c>
      <c r="J688" s="6" t="s">
        <v>40</v>
      </c>
      <c r="K688" s="6">
        <v>60</v>
      </c>
      <c r="L688" s="6"/>
      <c r="M688" s="6">
        <v>20</v>
      </c>
      <c r="N688" s="6">
        <v>10</v>
      </c>
      <c r="O688" s="6">
        <v>0</v>
      </c>
      <c r="P688" s="6"/>
      <c r="Q688" s="6"/>
      <c r="R688" s="6"/>
      <c r="S688" s="6"/>
      <c r="T688" s="6"/>
    </row>
    <row r="689" spans="1:20" x14ac:dyDescent="0.25">
      <c r="A689">
        <v>1999</v>
      </c>
      <c r="B689" s="6" t="s">
        <v>70</v>
      </c>
      <c r="C689" s="6">
        <v>5</v>
      </c>
      <c r="D689" s="6" t="s">
        <v>38</v>
      </c>
      <c r="E689" s="6"/>
      <c r="F689" s="6"/>
      <c r="G689" s="6"/>
      <c r="H689" s="6"/>
      <c r="I689" s="6" t="s">
        <v>24</v>
      </c>
      <c r="J689" s="6" t="s">
        <v>28</v>
      </c>
      <c r="K689" s="6">
        <v>50</v>
      </c>
      <c r="L689" s="6"/>
      <c r="M689" s="6">
        <v>30</v>
      </c>
      <c r="N689" s="6">
        <v>0</v>
      </c>
      <c r="O689" s="6">
        <v>30</v>
      </c>
      <c r="P689" s="6"/>
      <c r="Q689" s="6"/>
      <c r="R689" s="6"/>
      <c r="S689" s="6"/>
      <c r="T689" s="6"/>
    </row>
    <row r="690" spans="1:20" x14ac:dyDescent="0.25">
      <c r="A690">
        <v>1999</v>
      </c>
      <c r="B690" s="6" t="s">
        <v>70</v>
      </c>
      <c r="C690" s="6">
        <v>6</v>
      </c>
      <c r="D690" s="6" t="s">
        <v>38</v>
      </c>
      <c r="E690" s="6"/>
      <c r="F690" s="6"/>
      <c r="G690" s="6"/>
      <c r="H690" s="6"/>
      <c r="I690" s="6" t="s">
        <v>24</v>
      </c>
      <c r="J690" s="6" t="s">
        <v>26</v>
      </c>
      <c r="K690" s="6">
        <v>200</v>
      </c>
      <c r="L690" s="6"/>
      <c r="M690" s="6">
        <v>100</v>
      </c>
      <c r="N690" s="6">
        <v>70</v>
      </c>
      <c r="O690" s="6">
        <v>0</v>
      </c>
      <c r="P690" s="6"/>
      <c r="Q690" s="6"/>
      <c r="R690" s="6"/>
      <c r="S690" s="6"/>
      <c r="T690" s="6"/>
    </row>
    <row r="691" spans="1:20" x14ac:dyDescent="0.25">
      <c r="A691">
        <v>1999</v>
      </c>
      <c r="B691" s="6" t="s">
        <v>70</v>
      </c>
      <c r="C691" s="6">
        <v>7</v>
      </c>
      <c r="D691" s="6" t="s">
        <v>38</v>
      </c>
      <c r="E691" s="6"/>
      <c r="F691" s="6"/>
      <c r="G691" s="6"/>
      <c r="H691" s="6"/>
      <c r="I691" s="6" t="s">
        <v>24</v>
      </c>
      <c r="J691" s="6" t="s">
        <v>26</v>
      </c>
      <c r="K691" s="6">
        <v>40</v>
      </c>
      <c r="L691" s="6"/>
      <c r="M691" s="6">
        <v>20</v>
      </c>
      <c r="N691" s="6">
        <v>70</v>
      </c>
      <c r="O691" s="6">
        <v>0</v>
      </c>
      <c r="P691" s="6"/>
      <c r="Q691" s="6"/>
      <c r="R691" s="6"/>
      <c r="S691" s="6"/>
      <c r="T691" s="6"/>
    </row>
    <row r="692" spans="1:20" x14ac:dyDescent="0.25">
      <c r="A692">
        <v>1999</v>
      </c>
      <c r="B692" s="6" t="s">
        <v>70</v>
      </c>
      <c r="C692" s="6">
        <v>8</v>
      </c>
      <c r="D692" s="6" t="s">
        <v>38</v>
      </c>
      <c r="E692" s="6"/>
      <c r="F692" s="6"/>
      <c r="G692" s="6"/>
      <c r="H692" s="6"/>
      <c r="I692" s="6" t="s">
        <v>24</v>
      </c>
      <c r="J692" s="6" t="s">
        <v>44</v>
      </c>
      <c r="K692" s="6">
        <v>90</v>
      </c>
      <c r="L692" s="6"/>
      <c r="M692" s="6">
        <v>20</v>
      </c>
      <c r="N692" s="6">
        <v>30</v>
      </c>
      <c r="O692" s="6">
        <v>0</v>
      </c>
      <c r="P692" s="6"/>
      <c r="Q692" s="6"/>
      <c r="R692" s="6"/>
      <c r="S692" s="6"/>
      <c r="T692" s="6"/>
    </row>
    <row r="693" spans="1:20" x14ac:dyDescent="0.25">
      <c r="A693">
        <v>1999</v>
      </c>
      <c r="B693" s="6" t="s">
        <v>70</v>
      </c>
      <c r="C693" s="6">
        <v>9</v>
      </c>
      <c r="D693" s="6" t="s">
        <v>38</v>
      </c>
      <c r="E693" s="6"/>
      <c r="F693" s="6"/>
      <c r="G693" s="6"/>
      <c r="H693" s="6"/>
      <c r="I693" s="6" t="s">
        <v>24</v>
      </c>
      <c r="J693" s="6" t="s">
        <v>66</v>
      </c>
      <c r="K693" s="6">
        <v>25</v>
      </c>
      <c r="L693" s="6"/>
      <c r="M693" s="6">
        <v>5</v>
      </c>
      <c r="N693" s="6">
        <v>40</v>
      </c>
      <c r="O693" s="6">
        <v>0</v>
      </c>
      <c r="P693" s="6"/>
      <c r="Q693" s="6"/>
      <c r="R693" s="6"/>
      <c r="S693" s="6"/>
      <c r="T693" s="6"/>
    </row>
    <row r="694" spans="1:20" x14ac:dyDescent="0.25">
      <c r="A694">
        <v>1999</v>
      </c>
      <c r="B694" s="6" t="s">
        <v>70</v>
      </c>
      <c r="C694" s="6">
        <v>10</v>
      </c>
      <c r="D694" s="6" t="s">
        <v>38</v>
      </c>
      <c r="E694" s="6">
        <v>2</v>
      </c>
      <c r="F694" s="6">
        <v>13</v>
      </c>
      <c r="G694" s="6">
        <v>100</v>
      </c>
      <c r="H694" s="6">
        <v>0</v>
      </c>
      <c r="I694" s="6">
        <v>100</v>
      </c>
      <c r="J694" s="6" t="s">
        <v>28</v>
      </c>
      <c r="K694" s="6">
        <v>100</v>
      </c>
      <c r="L694" s="6"/>
      <c r="M694" s="6">
        <v>50</v>
      </c>
      <c r="N694" s="6">
        <v>70</v>
      </c>
      <c r="O694" s="6">
        <v>0</v>
      </c>
      <c r="P694" s="6"/>
      <c r="Q694" s="6"/>
      <c r="R694" s="6"/>
      <c r="S694" s="6"/>
      <c r="T694" s="6"/>
    </row>
    <row r="695" spans="1:20" x14ac:dyDescent="0.25">
      <c r="A695">
        <v>1999</v>
      </c>
      <c r="B695" s="6" t="s">
        <v>70</v>
      </c>
      <c r="C695" s="6">
        <v>11</v>
      </c>
      <c r="D695" s="6" t="s">
        <v>38</v>
      </c>
      <c r="E695" s="6"/>
      <c r="F695" s="6"/>
      <c r="G695" s="6"/>
      <c r="H695" s="6"/>
      <c r="I695" s="6" t="s">
        <v>24</v>
      </c>
      <c r="J695" s="6" t="s">
        <v>22</v>
      </c>
      <c r="K695" s="6">
        <v>50</v>
      </c>
      <c r="L695" s="6"/>
      <c r="M695" s="6">
        <v>20</v>
      </c>
      <c r="N695" s="6">
        <v>15</v>
      </c>
      <c r="O695" s="6">
        <v>0</v>
      </c>
      <c r="P695" s="6"/>
      <c r="Q695" s="6"/>
      <c r="R695" s="6"/>
      <c r="S695" s="6"/>
      <c r="T695" s="6"/>
    </row>
    <row r="696" spans="1:20" x14ac:dyDescent="0.25">
      <c r="A696">
        <v>1999</v>
      </c>
      <c r="B696" s="6" t="s">
        <v>70</v>
      </c>
      <c r="C696" s="6">
        <v>12</v>
      </c>
      <c r="D696" s="6" t="s">
        <v>38</v>
      </c>
      <c r="E696" s="6"/>
      <c r="F696" s="6"/>
      <c r="G696" s="6"/>
      <c r="H696" s="6"/>
      <c r="I696" s="6" t="s">
        <v>24</v>
      </c>
      <c r="J696" s="6" t="s">
        <v>25</v>
      </c>
      <c r="K696" s="6">
        <v>50</v>
      </c>
      <c r="L696" s="6"/>
      <c r="M696" s="6">
        <v>30</v>
      </c>
      <c r="N696" s="6">
        <v>20</v>
      </c>
      <c r="O696" s="6">
        <v>0</v>
      </c>
      <c r="P696" s="6"/>
      <c r="Q696" s="6"/>
      <c r="R696" s="6"/>
      <c r="S696" s="6"/>
      <c r="T696" s="6"/>
    </row>
    <row r="697" spans="1:20" x14ac:dyDescent="0.25">
      <c r="A697">
        <v>1999</v>
      </c>
      <c r="B697" s="6" t="s">
        <v>70</v>
      </c>
      <c r="C697" s="6">
        <v>13</v>
      </c>
      <c r="D697" s="6" t="s">
        <v>38</v>
      </c>
      <c r="E697" s="6"/>
      <c r="F697" s="6"/>
      <c r="G697" s="6"/>
      <c r="H697" s="6"/>
      <c r="I697" s="6" t="s">
        <v>24</v>
      </c>
      <c r="J697" s="6" t="s">
        <v>28</v>
      </c>
      <c r="K697" s="6">
        <v>40</v>
      </c>
      <c r="L697" s="6"/>
      <c r="M697" s="6">
        <v>30</v>
      </c>
      <c r="N697" s="6">
        <v>80</v>
      </c>
      <c r="O697" s="6">
        <v>0</v>
      </c>
      <c r="P697" s="6"/>
      <c r="Q697" s="6"/>
      <c r="R697" s="6"/>
      <c r="S697" s="6"/>
      <c r="T697" s="6"/>
    </row>
    <row r="698" spans="1:20" x14ac:dyDescent="0.25">
      <c r="A698">
        <v>1999</v>
      </c>
      <c r="B698" s="6" t="s">
        <v>70</v>
      </c>
      <c r="C698" s="6">
        <v>14</v>
      </c>
      <c r="D698" s="6" t="s">
        <v>38</v>
      </c>
      <c r="E698" s="6"/>
      <c r="F698" s="6"/>
      <c r="G698" s="6"/>
      <c r="H698" s="6"/>
      <c r="I698" s="6" t="s">
        <v>24</v>
      </c>
      <c r="J698" s="6" t="s">
        <v>22</v>
      </c>
      <c r="K698" s="6">
        <v>20</v>
      </c>
      <c r="L698" s="6"/>
      <c r="M698" s="6">
        <v>10</v>
      </c>
      <c r="N698" s="6">
        <v>40</v>
      </c>
      <c r="O698" s="6">
        <v>0</v>
      </c>
      <c r="P698" s="6"/>
      <c r="Q698" s="6"/>
      <c r="R698" s="6"/>
      <c r="S698" s="6"/>
      <c r="T698" s="6"/>
    </row>
    <row r="699" spans="1:20" x14ac:dyDescent="0.25">
      <c r="A699">
        <v>1999</v>
      </c>
      <c r="B699" s="6" t="s">
        <v>70</v>
      </c>
      <c r="C699" s="6">
        <v>15</v>
      </c>
      <c r="D699" s="6" t="s">
        <v>38</v>
      </c>
      <c r="E699" s="6"/>
      <c r="F699" s="6"/>
      <c r="G699" s="6"/>
      <c r="H699" s="6"/>
      <c r="I699" s="6" t="s">
        <v>24</v>
      </c>
      <c r="J699" s="6" t="s">
        <v>22</v>
      </c>
      <c r="K699" s="6">
        <v>30</v>
      </c>
      <c r="L699" s="6"/>
      <c r="M699" s="6">
        <v>20</v>
      </c>
      <c r="N699" s="6">
        <v>10</v>
      </c>
      <c r="O699" s="6">
        <v>0</v>
      </c>
      <c r="P699" s="6"/>
      <c r="Q699" s="6"/>
      <c r="R699" s="6"/>
      <c r="S699" s="6"/>
      <c r="T699" s="6"/>
    </row>
    <row r="700" spans="1:20" x14ac:dyDescent="0.25">
      <c r="A700">
        <v>1999</v>
      </c>
      <c r="B700" s="6" t="s">
        <v>70</v>
      </c>
      <c r="C700" s="6">
        <v>16</v>
      </c>
      <c r="D700" s="6" t="s">
        <v>38</v>
      </c>
      <c r="E700" s="6">
        <v>3</v>
      </c>
      <c r="F700" s="6">
        <v>10</v>
      </c>
      <c r="G700" s="6">
        <v>350</v>
      </c>
      <c r="H700" s="6">
        <v>0</v>
      </c>
      <c r="I700" s="6">
        <v>350</v>
      </c>
      <c r="J700" s="6" t="s">
        <v>26</v>
      </c>
      <c r="K700" s="6">
        <v>60</v>
      </c>
      <c r="L700" s="6"/>
      <c r="M700" s="6">
        <v>50</v>
      </c>
      <c r="N700" s="6">
        <v>40</v>
      </c>
      <c r="O700" s="6">
        <v>0</v>
      </c>
      <c r="P700" s="6"/>
      <c r="Q700" s="6"/>
      <c r="R700" s="6"/>
      <c r="S700" s="6"/>
      <c r="T700" s="6"/>
    </row>
    <row r="701" spans="1:20" x14ac:dyDescent="0.25">
      <c r="A701">
        <v>1999</v>
      </c>
      <c r="B701" s="6" t="s">
        <v>70</v>
      </c>
      <c r="C701" s="6">
        <v>17</v>
      </c>
      <c r="D701" s="6" t="s">
        <v>38</v>
      </c>
      <c r="E701" s="6"/>
      <c r="F701" s="6"/>
      <c r="G701" s="6"/>
      <c r="H701" s="6"/>
      <c r="I701" s="6" t="s">
        <v>24</v>
      </c>
      <c r="J701" s="6" t="s">
        <v>25</v>
      </c>
      <c r="K701" s="6">
        <v>60</v>
      </c>
      <c r="L701" s="6"/>
      <c r="M701" s="6">
        <v>30</v>
      </c>
      <c r="N701" s="6">
        <v>30</v>
      </c>
      <c r="O701" s="6">
        <v>0</v>
      </c>
      <c r="P701" s="6"/>
      <c r="Q701" s="6"/>
      <c r="R701" s="6"/>
      <c r="S701" s="6"/>
      <c r="T701" s="6"/>
    </row>
    <row r="702" spans="1:20" x14ac:dyDescent="0.25">
      <c r="A702">
        <v>1999</v>
      </c>
      <c r="B702" s="6" t="s">
        <v>70</v>
      </c>
      <c r="C702" s="6">
        <v>18</v>
      </c>
      <c r="D702" s="6" t="s">
        <v>38</v>
      </c>
      <c r="E702" s="6"/>
      <c r="F702" s="6"/>
      <c r="G702" s="6"/>
      <c r="H702" s="6"/>
      <c r="I702" s="6" t="s">
        <v>24</v>
      </c>
      <c r="J702" s="6" t="s">
        <v>26</v>
      </c>
      <c r="K702" s="6">
        <v>30</v>
      </c>
      <c r="L702" s="6"/>
      <c r="M702" s="6">
        <v>10</v>
      </c>
      <c r="N702" s="6">
        <v>5</v>
      </c>
      <c r="O702" s="6">
        <v>0</v>
      </c>
      <c r="P702" s="6"/>
      <c r="Q702" s="6"/>
      <c r="R702" s="6"/>
      <c r="S702" s="6"/>
      <c r="T702" s="6"/>
    </row>
    <row r="703" spans="1:20" x14ac:dyDescent="0.25">
      <c r="A703">
        <v>1999</v>
      </c>
      <c r="B703" s="6" t="s">
        <v>70</v>
      </c>
      <c r="C703" s="6">
        <v>19</v>
      </c>
      <c r="D703" s="6" t="s">
        <v>38</v>
      </c>
      <c r="E703" s="6"/>
      <c r="F703" s="6"/>
      <c r="G703" s="6"/>
      <c r="H703" s="6"/>
      <c r="I703" s="6" t="s">
        <v>24</v>
      </c>
      <c r="J703" s="6" t="s">
        <v>26</v>
      </c>
      <c r="K703" s="6">
        <v>45</v>
      </c>
      <c r="L703" s="6"/>
      <c r="M703" s="6">
        <v>30</v>
      </c>
      <c r="N703" s="6">
        <v>2</v>
      </c>
      <c r="O703" s="6">
        <v>0</v>
      </c>
      <c r="P703" s="6"/>
      <c r="Q703" s="6"/>
      <c r="R703" s="6"/>
      <c r="S703" s="6"/>
      <c r="T703" s="6"/>
    </row>
    <row r="704" spans="1:20" x14ac:dyDescent="0.25">
      <c r="A704">
        <v>1999</v>
      </c>
      <c r="B704" s="6" t="s">
        <v>70</v>
      </c>
      <c r="C704" s="6">
        <v>20</v>
      </c>
      <c r="D704" s="6" t="s">
        <v>38</v>
      </c>
      <c r="E704" s="6"/>
      <c r="F704" s="6"/>
      <c r="G704" s="6"/>
      <c r="H704" s="6"/>
      <c r="I704" s="6" t="s">
        <v>24</v>
      </c>
      <c r="J704" s="6" t="s">
        <v>22</v>
      </c>
      <c r="K704" s="6">
        <v>35</v>
      </c>
      <c r="L704" s="6"/>
      <c r="M704" s="6">
        <v>30</v>
      </c>
      <c r="N704" s="6">
        <v>5</v>
      </c>
      <c r="O704" s="6">
        <v>0</v>
      </c>
      <c r="P704" s="6"/>
      <c r="Q704" s="6"/>
      <c r="R704" s="6"/>
      <c r="S704" s="6"/>
      <c r="T704" s="6"/>
    </row>
    <row r="705" spans="1:20" x14ac:dyDescent="0.25">
      <c r="A705">
        <v>1999</v>
      </c>
      <c r="B705" s="6" t="s">
        <v>70</v>
      </c>
      <c r="C705" s="6">
        <v>21</v>
      </c>
      <c r="D705" s="6" t="s">
        <v>38</v>
      </c>
      <c r="E705" s="6"/>
      <c r="F705" s="6"/>
      <c r="G705" s="6"/>
      <c r="H705" s="6"/>
      <c r="I705" s="6" t="s">
        <v>24</v>
      </c>
      <c r="J705" s="6" t="s">
        <v>40</v>
      </c>
      <c r="K705" s="6">
        <v>40</v>
      </c>
      <c r="L705" s="6"/>
      <c r="M705" s="6">
        <v>15</v>
      </c>
      <c r="N705" s="6">
        <v>5</v>
      </c>
      <c r="O705" s="6">
        <v>0</v>
      </c>
      <c r="P705" s="6"/>
      <c r="Q705" s="6"/>
      <c r="R705" s="6"/>
      <c r="S705" s="6"/>
      <c r="T705" s="6"/>
    </row>
    <row r="706" spans="1:20" x14ac:dyDescent="0.25">
      <c r="A706">
        <v>1999</v>
      </c>
      <c r="B706" s="6" t="s">
        <v>70</v>
      </c>
      <c r="C706" s="6">
        <v>22</v>
      </c>
      <c r="D706" s="6" t="s">
        <v>38</v>
      </c>
      <c r="E706" s="6"/>
      <c r="F706" s="6"/>
      <c r="G706" s="6"/>
      <c r="H706" s="6"/>
      <c r="I706" s="6" t="s">
        <v>24</v>
      </c>
      <c r="J706" s="6" t="s">
        <v>22</v>
      </c>
      <c r="K706" s="6">
        <v>25</v>
      </c>
      <c r="L706" s="6"/>
      <c r="M706" s="6">
        <v>10</v>
      </c>
      <c r="N706" s="6">
        <v>20</v>
      </c>
      <c r="O706" s="6">
        <v>0</v>
      </c>
      <c r="P706" s="6"/>
      <c r="Q706" s="6"/>
      <c r="R706" s="6"/>
      <c r="S706" s="6"/>
      <c r="T706" s="6"/>
    </row>
    <row r="707" spans="1:20" x14ac:dyDescent="0.25">
      <c r="A707">
        <v>1999</v>
      </c>
      <c r="B707" s="6" t="s">
        <v>70</v>
      </c>
      <c r="C707" s="6">
        <v>23</v>
      </c>
      <c r="D707" s="6" t="s">
        <v>38</v>
      </c>
      <c r="E707" s="6"/>
      <c r="F707" s="6"/>
      <c r="G707" s="6"/>
      <c r="H707" s="6"/>
      <c r="I707" s="6" t="s">
        <v>24</v>
      </c>
      <c r="J707" s="6" t="s">
        <v>28</v>
      </c>
      <c r="K707" s="6">
        <v>50</v>
      </c>
      <c r="L707" s="6"/>
      <c r="M707" s="6">
        <v>20</v>
      </c>
      <c r="N707" s="6">
        <v>20</v>
      </c>
      <c r="O707" s="6">
        <v>2</v>
      </c>
      <c r="P707" s="6" t="s">
        <v>48</v>
      </c>
      <c r="Q707" s="6"/>
      <c r="R707" s="6"/>
      <c r="S707" s="6"/>
      <c r="T707" s="6"/>
    </row>
    <row r="708" spans="1:20" x14ac:dyDescent="0.25">
      <c r="A708">
        <v>1999</v>
      </c>
      <c r="B708" s="6" t="s">
        <v>70</v>
      </c>
      <c r="C708" s="6">
        <v>24</v>
      </c>
      <c r="D708" s="6" t="s">
        <v>38</v>
      </c>
      <c r="E708" s="6"/>
      <c r="F708" s="6"/>
      <c r="G708" s="6"/>
      <c r="H708" s="6"/>
      <c r="I708" s="6" t="s">
        <v>24</v>
      </c>
      <c r="J708" s="6" t="s">
        <v>28</v>
      </c>
      <c r="K708" s="6">
        <v>30</v>
      </c>
      <c r="L708" s="6"/>
      <c r="M708" s="6">
        <v>20</v>
      </c>
      <c r="N708" s="6">
        <v>40</v>
      </c>
      <c r="O708" s="6">
        <v>0</v>
      </c>
      <c r="P708" s="6"/>
      <c r="Q708" s="6"/>
      <c r="R708" s="6"/>
      <c r="S708" s="6"/>
      <c r="T708" s="6"/>
    </row>
    <row r="709" spans="1:20" x14ac:dyDescent="0.25">
      <c r="A709">
        <v>1999</v>
      </c>
      <c r="B709" s="6" t="s">
        <v>70</v>
      </c>
      <c r="C709" s="6">
        <v>25</v>
      </c>
      <c r="D709" s="6" t="s">
        <v>38</v>
      </c>
      <c r="E709" s="6"/>
      <c r="F709" s="6"/>
      <c r="G709" s="6"/>
      <c r="H709" s="6"/>
      <c r="I709" s="6" t="s">
        <v>24</v>
      </c>
      <c r="J709" s="6" t="s">
        <v>26</v>
      </c>
      <c r="K709" s="6">
        <v>90</v>
      </c>
      <c r="L709" s="6"/>
      <c r="M709" s="6">
        <v>50</v>
      </c>
      <c r="N709" s="6">
        <v>80</v>
      </c>
      <c r="O709" s="6">
        <v>0</v>
      </c>
      <c r="P709" s="6"/>
      <c r="Q709" s="6"/>
      <c r="R709" s="6"/>
      <c r="S709" s="6"/>
      <c r="T709" s="6"/>
    </row>
    <row r="710" spans="1:20" x14ac:dyDescent="0.25">
      <c r="A710">
        <v>1999</v>
      </c>
      <c r="B710" s="6" t="s">
        <v>70</v>
      </c>
      <c r="C710" s="6">
        <v>26</v>
      </c>
      <c r="D710" s="6" t="s">
        <v>38</v>
      </c>
      <c r="E710" s="6"/>
      <c r="F710" s="6"/>
      <c r="G710" s="6"/>
      <c r="H710" s="6"/>
      <c r="I710" s="6" t="s">
        <v>24</v>
      </c>
      <c r="J710" s="6" t="s">
        <v>35</v>
      </c>
      <c r="K710" s="6">
        <v>30</v>
      </c>
      <c r="L710" s="6"/>
      <c r="M710" s="6">
        <v>5</v>
      </c>
      <c r="N710" s="6">
        <v>0</v>
      </c>
      <c r="O710" s="6">
        <v>0</v>
      </c>
      <c r="P710" s="6"/>
      <c r="Q710" s="6"/>
      <c r="R710" s="6"/>
      <c r="S710" s="6"/>
      <c r="T710" s="6"/>
    </row>
    <row r="711" spans="1:20" x14ac:dyDescent="0.25">
      <c r="A711">
        <v>1999</v>
      </c>
      <c r="B711" s="6" t="s">
        <v>70</v>
      </c>
      <c r="C711" s="6">
        <v>27</v>
      </c>
      <c r="D711" s="6" t="s">
        <v>38</v>
      </c>
      <c r="E711" s="6"/>
      <c r="F711" s="6"/>
      <c r="G711" s="6"/>
      <c r="H711" s="6"/>
      <c r="I711" s="6" t="s">
        <v>24</v>
      </c>
      <c r="J711" s="6" t="s">
        <v>26</v>
      </c>
      <c r="K711" s="6">
        <v>140</v>
      </c>
      <c r="L711" s="6"/>
      <c r="M711" s="6">
        <v>50</v>
      </c>
      <c r="N711" s="6">
        <v>20</v>
      </c>
      <c r="O711" s="6">
        <v>0</v>
      </c>
      <c r="P711" s="6"/>
      <c r="Q711" s="6"/>
      <c r="R711" s="6"/>
      <c r="S711" s="6"/>
      <c r="T711" s="6"/>
    </row>
    <row r="712" spans="1:20" x14ac:dyDescent="0.25">
      <c r="A712">
        <v>1999</v>
      </c>
      <c r="B712" s="6" t="s">
        <v>70</v>
      </c>
      <c r="C712" s="6">
        <v>28</v>
      </c>
      <c r="D712" s="6" t="s">
        <v>38</v>
      </c>
      <c r="E712" s="6"/>
      <c r="F712" s="6"/>
      <c r="G712" s="6"/>
      <c r="H712" s="6"/>
      <c r="I712" s="6" t="s">
        <v>24</v>
      </c>
      <c r="J712" s="6" t="s">
        <v>28</v>
      </c>
      <c r="K712" s="6">
        <v>40</v>
      </c>
      <c r="L712" s="6"/>
      <c r="M712" s="6">
        <v>20</v>
      </c>
      <c r="N712" s="6">
        <v>60</v>
      </c>
      <c r="O712" s="6">
        <v>0</v>
      </c>
      <c r="P712" s="6"/>
      <c r="Q712" s="6"/>
      <c r="R712" s="6"/>
      <c r="S712" s="6"/>
      <c r="T712" s="6"/>
    </row>
    <row r="713" spans="1:20" x14ac:dyDescent="0.25">
      <c r="A713">
        <v>1999</v>
      </c>
      <c r="B713" s="6" t="s">
        <v>70</v>
      </c>
      <c r="C713" s="6">
        <v>29</v>
      </c>
      <c r="D713" s="6" t="s">
        <v>34</v>
      </c>
      <c r="E713" s="6">
        <v>4</v>
      </c>
      <c r="F713" s="6">
        <v>12</v>
      </c>
      <c r="G713" s="6">
        <v>150</v>
      </c>
      <c r="H713" s="6">
        <v>0</v>
      </c>
      <c r="I713" s="6">
        <v>150</v>
      </c>
      <c r="J713" s="6" t="s">
        <v>25</v>
      </c>
      <c r="K713" s="6">
        <v>25</v>
      </c>
      <c r="L713" s="6"/>
      <c r="M713" s="6">
        <v>10</v>
      </c>
      <c r="N713" s="6">
        <v>10</v>
      </c>
      <c r="O713" s="6">
        <v>20</v>
      </c>
      <c r="P713" s="6"/>
      <c r="Q713" s="6"/>
      <c r="R713" s="6"/>
      <c r="S713" s="6"/>
      <c r="T713" s="6"/>
    </row>
    <row r="714" spans="1:20" x14ac:dyDescent="0.25">
      <c r="A714">
        <v>1999</v>
      </c>
      <c r="B714" s="6" t="s">
        <v>70</v>
      </c>
      <c r="C714" s="6">
        <v>30</v>
      </c>
      <c r="D714" s="6" t="s">
        <v>34</v>
      </c>
      <c r="E714" s="6"/>
      <c r="F714" s="6"/>
      <c r="G714" s="6"/>
      <c r="H714" s="6"/>
      <c r="I714" s="6" t="s">
        <v>24</v>
      </c>
      <c r="J714" s="6" t="s">
        <v>27</v>
      </c>
      <c r="K714" s="6">
        <v>35</v>
      </c>
      <c r="L714" s="6"/>
      <c r="M714" s="6">
        <v>20</v>
      </c>
      <c r="N714" s="6">
        <v>2</v>
      </c>
      <c r="O714" s="6">
        <v>0</v>
      </c>
      <c r="P714" s="6"/>
      <c r="Q714" s="6"/>
      <c r="R714" s="6" t="s">
        <v>47</v>
      </c>
      <c r="S714" s="6"/>
      <c r="T714" s="6"/>
    </row>
    <row r="715" spans="1:20" x14ac:dyDescent="0.25">
      <c r="A715">
        <v>1999</v>
      </c>
      <c r="B715" s="6" t="s">
        <v>70</v>
      </c>
      <c r="C715" s="6">
        <v>31</v>
      </c>
      <c r="D715" s="6" t="s">
        <v>34</v>
      </c>
      <c r="E715" s="6"/>
      <c r="F715" s="6"/>
      <c r="G715" s="6"/>
      <c r="H715" s="6"/>
      <c r="I715" s="6" t="s">
        <v>24</v>
      </c>
      <c r="J715" s="6" t="s">
        <v>22</v>
      </c>
      <c r="K715" s="6">
        <v>35</v>
      </c>
      <c r="L715" s="6"/>
      <c r="M715" s="6">
        <v>15</v>
      </c>
      <c r="N715" s="6">
        <v>60</v>
      </c>
      <c r="O715" s="6">
        <v>0</v>
      </c>
      <c r="P715" s="6"/>
      <c r="Q715" s="6"/>
      <c r="R715" s="6"/>
      <c r="S715" s="6"/>
      <c r="T715" s="6"/>
    </row>
    <row r="716" spans="1:20" x14ac:dyDescent="0.25">
      <c r="A716">
        <v>1999</v>
      </c>
      <c r="B716" s="6" t="s">
        <v>70</v>
      </c>
      <c r="C716" s="6">
        <v>32</v>
      </c>
      <c r="D716" s="6" t="s">
        <v>34</v>
      </c>
      <c r="E716" s="6"/>
      <c r="F716" s="6"/>
      <c r="G716" s="6"/>
      <c r="H716" s="6"/>
      <c r="I716" s="6" t="s">
        <v>24</v>
      </c>
      <c r="J716" s="6" t="s">
        <v>22</v>
      </c>
      <c r="K716" s="6">
        <v>25</v>
      </c>
      <c r="L716" s="6"/>
      <c r="M716" s="6">
        <v>20</v>
      </c>
      <c r="N716" s="6">
        <v>50</v>
      </c>
      <c r="O716" s="6">
        <v>0</v>
      </c>
      <c r="P716" s="6"/>
      <c r="Q716" s="6"/>
      <c r="R716" s="6"/>
      <c r="S716" s="6"/>
      <c r="T716" s="6"/>
    </row>
    <row r="717" spans="1:20" x14ac:dyDescent="0.25">
      <c r="A717">
        <v>1999</v>
      </c>
      <c r="B717" s="6" t="s">
        <v>70</v>
      </c>
      <c r="C717" s="6">
        <v>33</v>
      </c>
      <c r="D717" s="6" t="s">
        <v>34</v>
      </c>
      <c r="E717" s="6"/>
      <c r="F717" s="6"/>
      <c r="G717" s="6"/>
      <c r="H717" s="6"/>
      <c r="I717" s="6" t="s">
        <v>24</v>
      </c>
      <c r="J717" s="6" t="s">
        <v>58</v>
      </c>
      <c r="K717" s="6">
        <v>5</v>
      </c>
      <c r="L717" s="6"/>
      <c r="M717" s="6">
        <v>2</v>
      </c>
      <c r="N717" s="6">
        <v>0</v>
      </c>
      <c r="O717" s="6">
        <v>0</v>
      </c>
      <c r="P717" s="6"/>
      <c r="Q717" s="6"/>
      <c r="R717" s="6"/>
      <c r="S717" s="6"/>
      <c r="T717" s="6"/>
    </row>
    <row r="718" spans="1:20" x14ac:dyDescent="0.25">
      <c r="A718">
        <v>1999</v>
      </c>
      <c r="B718" s="6" t="s">
        <v>70</v>
      </c>
      <c r="C718" s="6">
        <v>34</v>
      </c>
      <c r="D718" s="6" t="s">
        <v>34</v>
      </c>
      <c r="E718" s="6"/>
      <c r="F718" s="6"/>
      <c r="G718" s="6"/>
      <c r="H718" s="6"/>
      <c r="I718" s="6" t="s">
        <v>24</v>
      </c>
      <c r="J718" s="6" t="s">
        <v>22</v>
      </c>
      <c r="K718" s="6">
        <v>40</v>
      </c>
      <c r="L718" s="6"/>
      <c r="M718" s="6">
        <v>20</v>
      </c>
      <c r="N718" s="6">
        <v>90</v>
      </c>
      <c r="O718" s="6">
        <v>0</v>
      </c>
      <c r="P718" s="6"/>
      <c r="Q718" s="6"/>
      <c r="R718" s="6"/>
      <c r="S718" s="6"/>
      <c r="T718" s="6"/>
    </row>
    <row r="719" spans="1:20" x14ac:dyDescent="0.25">
      <c r="A719">
        <v>1999</v>
      </c>
      <c r="B719" s="6" t="s">
        <v>70</v>
      </c>
      <c r="C719" s="6">
        <v>35</v>
      </c>
      <c r="D719" s="6" t="s">
        <v>34</v>
      </c>
      <c r="E719" s="6"/>
      <c r="F719" s="6"/>
      <c r="G719" s="6"/>
      <c r="H719" s="6"/>
      <c r="I719" s="6" t="s">
        <v>24</v>
      </c>
      <c r="J719" s="6" t="s">
        <v>35</v>
      </c>
      <c r="K719" s="6">
        <v>10</v>
      </c>
      <c r="L719" s="6"/>
      <c r="M719" s="6">
        <v>5</v>
      </c>
      <c r="N719" s="6">
        <v>0</v>
      </c>
      <c r="O719" s="6">
        <v>0</v>
      </c>
      <c r="P719" s="6"/>
      <c r="Q719" s="6"/>
      <c r="R719" s="6"/>
      <c r="S719" s="6"/>
      <c r="T719" s="6"/>
    </row>
    <row r="720" spans="1:20" x14ac:dyDescent="0.25">
      <c r="A720">
        <v>1999</v>
      </c>
      <c r="B720" s="6" t="s">
        <v>70</v>
      </c>
      <c r="C720" s="6">
        <v>36</v>
      </c>
      <c r="D720" s="6" t="s">
        <v>34</v>
      </c>
      <c r="E720" s="6"/>
      <c r="F720" s="6"/>
      <c r="G720" s="6"/>
      <c r="H720" s="6"/>
      <c r="I720" s="6" t="s">
        <v>24</v>
      </c>
      <c r="J720" s="6" t="s">
        <v>29</v>
      </c>
      <c r="K720" s="6">
        <v>40</v>
      </c>
      <c r="L720" s="6"/>
      <c r="M720" s="6">
        <v>30</v>
      </c>
      <c r="N720" s="6">
        <v>50</v>
      </c>
      <c r="O720" s="6">
        <v>0</v>
      </c>
      <c r="P720" s="6"/>
      <c r="Q720" s="6"/>
      <c r="R720" s="6"/>
      <c r="S720" s="6"/>
      <c r="T720" s="6"/>
    </row>
    <row r="721" spans="1:20" x14ac:dyDescent="0.25">
      <c r="A721">
        <v>1999</v>
      </c>
      <c r="B721" s="6" t="s">
        <v>70</v>
      </c>
      <c r="C721" s="6">
        <v>37</v>
      </c>
      <c r="D721" s="6" t="s">
        <v>34</v>
      </c>
      <c r="E721" s="6"/>
      <c r="F721" s="6"/>
      <c r="G721" s="6"/>
      <c r="H721" s="6"/>
      <c r="I721" s="6" t="s">
        <v>24</v>
      </c>
      <c r="J721" s="6" t="s">
        <v>40</v>
      </c>
      <c r="K721" s="6">
        <v>25</v>
      </c>
      <c r="L721" s="6"/>
      <c r="M721" s="6">
        <v>10</v>
      </c>
      <c r="N721" s="6">
        <v>5</v>
      </c>
      <c r="O721" s="6">
        <v>0</v>
      </c>
      <c r="P721" s="6"/>
      <c r="Q721" s="6"/>
      <c r="R721" s="6"/>
      <c r="S721" s="6"/>
      <c r="T721" s="6"/>
    </row>
    <row r="722" spans="1:20" x14ac:dyDescent="0.25">
      <c r="A722">
        <v>1999</v>
      </c>
      <c r="B722" s="6" t="s">
        <v>70</v>
      </c>
      <c r="C722" s="6">
        <v>38</v>
      </c>
      <c r="D722" s="6" t="s">
        <v>34</v>
      </c>
      <c r="E722" s="6"/>
      <c r="F722" s="6"/>
      <c r="G722" s="6"/>
      <c r="H722" s="6"/>
      <c r="I722" s="6" t="s">
        <v>24</v>
      </c>
      <c r="J722" s="6" t="s">
        <v>22</v>
      </c>
      <c r="K722" s="6">
        <v>25</v>
      </c>
      <c r="L722" s="6"/>
      <c r="M722" s="6">
        <v>10</v>
      </c>
      <c r="N722" s="6">
        <v>60</v>
      </c>
      <c r="O722" s="6">
        <v>0</v>
      </c>
      <c r="P722" s="6"/>
      <c r="Q722" s="6"/>
      <c r="R722" s="6"/>
      <c r="S722" s="6"/>
      <c r="T722" s="6"/>
    </row>
    <row r="723" spans="1:20" x14ac:dyDescent="0.25">
      <c r="A723">
        <v>1999</v>
      </c>
      <c r="B723" s="6" t="s">
        <v>70</v>
      </c>
      <c r="C723" s="6">
        <v>39</v>
      </c>
      <c r="D723" s="6" t="s">
        <v>34</v>
      </c>
      <c r="E723" s="6"/>
      <c r="F723" s="6"/>
      <c r="G723" s="6"/>
      <c r="H723" s="6"/>
      <c r="I723" s="6" t="s">
        <v>24</v>
      </c>
      <c r="J723" s="6" t="s">
        <v>27</v>
      </c>
      <c r="K723" s="6">
        <v>60</v>
      </c>
      <c r="L723" s="6"/>
      <c r="M723" s="6">
        <v>30</v>
      </c>
      <c r="N723" s="6">
        <v>55</v>
      </c>
      <c r="O723" s="6">
        <v>0</v>
      </c>
      <c r="P723" s="6"/>
      <c r="Q723" s="6"/>
      <c r="R723" s="6"/>
      <c r="S723" s="6"/>
      <c r="T723" s="6"/>
    </row>
    <row r="724" spans="1:20" x14ac:dyDescent="0.25">
      <c r="A724">
        <v>1999</v>
      </c>
      <c r="B724" s="6" t="s">
        <v>70</v>
      </c>
      <c r="C724" s="6">
        <v>40</v>
      </c>
      <c r="D724" s="6" t="s">
        <v>34</v>
      </c>
      <c r="E724" s="6"/>
      <c r="F724" s="6"/>
      <c r="G724" s="6"/>
      <c r="H724" s="6"/>
      <c r="I724" s="6" t="s">
        <v>24</v>
      </c>
      <c r="J724" s="6" t="s">
        <v>22</v>
      </c>
      <c r="K724" s="6">
        <v>30</v>
      </c>
      <c r="L724" s="6"/>
      <c r="M724" s="6">
        <v>20</v>
      </c>
      <c r="N724" s="6">
        <v>25</v>
      </c>
      <c r="O724" s="6">
        <v>10</v>
      </c>
      <c r="P724" s="6"/>
      <c r="Q724" s="6"/>
      <c r="R724" s="6"/>
      <c r="S724" s="6"/>
      <c r="T724" s="6"/>
    </row>
    <row r="725" spans="1:20" x14ac:dyDescent="0.25">
      <c r="A725">
        <v>1999</v>
      </c>
      <c r="B725" s="6" t="s">
        <v>70</v>
      </c>
      <c r="C725" s="6">
        <v>41</v>
      </c>
      <c r="D725" s="6" t="s">
        <v>34</v>
      </c>
      <c r="E725" s="6"/>
      <c r="F725" s="6"/>
      <c r="G725" s="6"/>
      <c r="H725" s="6"/>
      <c r="I725" s="6" t="s">
        <v>24</v>
      </c>
      <c r="J725" s="6" t="s">
        <v>22</v>
      </c>
      <c r="K725" s="6">
        <v>30</v>
      </c>
      <c r="L725" s="6"/>
      <c r="M725" s="6">
        <v>25</v>
      </c>
      <c r="N725" s="6">
        <v>10</v>
      </c>
      <c r="O725" s="6">
        <v>2</v>
      </c>
      <c r="P725" s="6"/>
      <c r="Q725" s="6"/>
      <c r="R725" s="6"/>
      <c r="S725" s="6"/>
      <c r="T725" s="6"/>
    </row>
    <row r="726" spans="1:20" x14ac:dyDescent="0.25">
      <c r="A726">
        <v>1999</v>
      </c>
      <c r="B726" s="6" t="s">
        <v>70</v>
      </c>
      <c r="C726" s="6">
        <v>42</v>
      </c>
      <c r="D726" s="6" t="s">
        <v>34</v>
      </c>
      <c r="E726" s="6"/>
      <c r="F726" s="6"/>
      <c r="G726" s="6"/>
      <c r="H726" s="6"/>
      <c r="I726" s="6" t="s">
        <v>24</v>
      </c>
      <c r="J726" s="6" t="s">
        <v>35</v>
      </c>
      <c r="K726" s="6">
        <v>25</v>
      </c>
      <c r="L726" s="6"/>
      <c r="M726" s="6">
        <v>10</v>
      </c>
      <c r="N726" s="6">
        <v>5</v>
      </c>
      <c r="O726" s="6">
        <v>0</v>
      </c>
      <c r="P726" s="6"/>
      <c r="Q726" s="6"/>
      <c r="R726" s="6"/>
      <c r="S726" s="6"/>
      <c r="T726" s="6"/>
    </row>
    <row r="727" spans="1:20" x14ac:dyDescent="0.25">
      <c r="A727">
        <v>1999</v>
      </c>
      <c r="B727" s="6" t="s">
        <v>70</v>
      </c>
      <c r="C727" s="6">
        <v>43</v>
      </c>
      <c r="D727" s="6" t="s">
        <v>34</v>
      </c>
      <c r="E727" s="6"/>
      <c r="F727" s="6"/>
      <c r="G727" s="6"/>
      <c r="H727" s="6"/>
      <c r="I727" s="6" t="s">
        <v>24</v>
      </c>
      <c r="J727" s="6" t="s">
        <v>26</v>
      </c>
      <c r="K727" s="6">
        <v>25</v>
      </c>
      <c r="L727" s="6"/>
      <c r="M727" s="6">
        <v>10</v>
      </c>
      <c r="N727" s="6">
        <v>10</v>
      </c>
      <c r="O727" s="6">
        <v>0</v>
      </c>
      <c r="P727" s="6"/>
      <c r="Q727" s="6"/>
      <c r="R727" s="6"/>
      <c r="S727" s="6"/>
      <c r="T727" s="6"/>
    </row>
    <row r="728" spans="1:20" x14ac:dyDescent="0.25">
      <c r="A728">
        <v>1999</v>
      </c>
      <c r="B728" s="6" t="s">
        <v>70</v>
      </c>
      <c r="C728" s="6">
        <v>44</v>
      </c>
      <c r="D728" s="6" t="s">
        <v>34</v>
      </c>
      <c r="E728" s="6"/>
      <c r="F728" s="6"/>
      <c r="G728" s="6"/>
      <c r="H728" s="6"/>
      <c r="I728" s="6" t="s">
        <v>24</v>
      </c>
      <c r="J728" s="6" t="s">
        <v>27</v>
      </c>
      <c r="K728" s="6">
        <v>40</v>
      </c>
      <c r="L728" s="6"/>
      <c r="M728" s="6">
        <v>35</v>
      </c>
      <c r="N728" s="6">
        <v>60</v>
      </c>
      <c r="O728" s="6">
        <v>0</v>
      </c>
      <c r="P728" s="6"/>
      <c r="Q728" s="6"/>
      <c r="R728" s="6" t="s">
        <v>47</v>
      </c>
      <c r="S728" s="6"/>
      <c r="T728" s="6"/>
    </row>
    <row r="729" spans="1:20" x14ac:dyDescent="0.25">
      <c r="A729">
        <v>1999</v>
      </c>
      <c r="B729" s="6" t="s">
        <v>70</v>
      </c>
      <c r="C729" s="6">
        <v>45</v>
      </c>
      <c r="D729" s="6" t="s">
        <v>34</v>
      </c>
      <c r="E729" s="6"/>
      <c r="F729" s="6"/>
      <c r="G729" s="6"/>
      <c r="H729" s="6"/>
      <c r="I729" s="6" t="s">
        <v>24</v>
      </c>
      <c r="J729" s="6" t="s">
        <v>26</v>
      </c>
      <c r="K729" s="6">
        <v>80</v>
      </c>
      <c r="L729" s="6"/>
      <c r="M729" s="6">
        <v>30</v>
      </c>
      <c r="N729" s="6">
        <v>70</v>
      </c>
      <c r="O729" s="6">
        <v>0</v>
      </c>
      <c r="P729" s="6"/>
      <c r="Q729" s="6"/>
      <c r="R729" s="6" t="s">
        <v>47</v>
      </c>
      <c r="S729" s="6"/>
      <c r="T729" s="6"/>
    </row>
    <row r="730" spans="1:20" x14ac:dyDescent="0.25">
      <c r="A730">
        <v>1999</v>
      </c>
      <c r="B730" s="6" t="s">
        <v>70</v>
      </c>
      <c r="C730" s="6">
        <v>46</v>
      </c>
      <c r="D730" s="6" t="s">
        <v>34</v>
      </c>
      <c r="E730" s="6"/>
      <c r="F730" s="6"/>
      <c r="G730" s="6"/>
      <c r="H730" s="6"/>
      <c r="I730" s="6" t="s">
        <v>24</v>
      </c>
      <c r="J730" s="6" t="s">
        <v>22</v>
      </c>
      <c r="K730" s="6">
        <v>60</v>
      </c>
      <c r="L730" s="6"/>
      <c r="M730" s="6">
        <v>40</v>
      </c>
      <c r="N730" s="6">
        <v>30</v>
      </c>
      <c r="O730" s="6">
        <v>10</v>
      </c>
      <c r="P730" s="6"/>
      <c r="Q730" s="6"/>
      <c r="R730" s="6"/>
      <c r="S730" s="6"/>
      <c r="T730" s="6"/>
    </row>
    <row r="731" spans="1:20" x14ac:dyDescent="0.25">
      <c r="A731">
        <v>1999</v>
      </c>
      <c r="B731" s="6" t="s">
        <v>70</v>
      </c>
      <c r="C731" s="6">
        <v>47</v>
      </c>
      <c r="D731" s="6" t="s">
        <v>34</v>
      </c>
      <c r="E731" s="6">
        <v>5</v>
      </c>
      <c r="F731" s="6">
        <v>13</v>
      </c>
      <c r="G731" s="6">
        <v>170</v>
      </c>
      <c r="H731" s="6">
        <v>0</v>
      </c>
      <c r="I731" s="6">
        <v>170</v>
      </c>
      <c r="J731" s="6" t="s">
        <v>40</v>
      </c>
      <c r="K731" s="6">
        <v>60</v>
      </c>
      <c r="L731" s="6"/>
      <c r="M731" s="6">
        <v>3</v>
      </c>
      <c r="N731" s="6">
        <v>20</v>
      </c>
      <c r="O731" s="6">
        <v>0</v>
      </c>
      <c r="P731" s="6"/>
      <c r="Q731" s="6"/>
      <c r="R731" s="6"/>
      <c r="S731" s="6"/>
      <c r="T731" s="6"/>
    </row>
    <row r="732" spans="1:20" x14ac:dyDescent="0.25">
      <c r="A732">
        <v>1999</v>
      </c>
      <c r="B732" s="6" t="s">
        <v>70</v>
      </c>
      <c r="C732" s="6">
        <v>48</v>
      </c>
      <c r="D732" s="6" t="s">
        <v>34</v>
      </c>
      <c r="E732" s="6"/>
      <c r="F732" s="6"/>
      <c r="G732" s="6"/>
      <c r="H732" s="6"/>
      <c r="I732" s="6" t="s">
        <v>24</v>
      </c>
      <c r="J732" s="6" t="s">
        <v>22</v>
      </c>
      <c r="K732" s="6">
        <v>50</v>
      </c>
      <c r="L732" s="6"/>
      <c r="M732" s="6">
        <v>40</v>
      </c>
      <c r="N732" s="6">
        <v>15</v>
      </c>
      <c r="O732" s="6">
        <v>0</v>
      </c>
      <c r="P732" s="6"/>
      <c r="Q732" s="6"/>
      <c r="R732" s="6"/>
      <c r="S732" s="6"/>
      <c r="T732" s="6"/>
    </row>
    <row r="733" spans="1:20" x14ac:dyDescent="0.25">
      <c r="A733">
        <v>1999</v>
      </c>
      <c r="B733" s="6" t="s">
        <v>70</v>
      </c>
      <c r="C733" s="6">
        <v>49</v>
      </c>
      <c r="D733" s="6" t="s">
        <v>34</v>
      </c>
      <c r="E733" s="6"/>
      <c r="F733" s="6"/>
      <c r="G733" s="6"/>
      <c r="H733" s="6"/>
      <c r="I733" s="6" t="s">
        <v>24</v>
      </c>
      <c r="J733" s="6" t="s">
        <v>40</v>
      </c>
      <c r="K733" s="6">
        <v>15</v>
      </c>
      <c r="L733" s="6"/>
      <c r="M733" s="6">
        <v>5</v>
      </c>
      <c r="N733" s="6">
        <v>0</v>
      </c>
      <c r="O733" s="6">
        <v>0</v>
      </c>
      <c r="P733" s="6"/>
      <c r="Q733" s="6"/>
      <c r="R733" s="6"/>
      <c r="S733" s="6"/>
      <c r="T733" s="6"/>
    </row>
    <row r="734" spans="1:20" x14ac:dyDescent="0.25">
      <c r="A734">
        <v>1999</v>
      </c>
      <c r="B734" s="6" t="s">
        <v>70</v>
      </c>
      <c r="C734" s="6">
        <v>50</v>
      </c>
      <c r="D734" s="6" t="s">
        <v>34</v>
      </c>
      <c r="E734" s="6"/>
      <c r="F734" s="6"/>
      <c r="G734" s="6"/>
      <c r="H734" s="6"/>
      <c r="I734" s="6" t="s">
        <v>24</v>
      </c>
      <c r="J734" s="6" t="s">
        <v>25</v>
      </c>
      <c r="K734" s="6">
        <v>25</v>
      </c>
      <c r="L734" s="6"/>
      <c r="M734" s="6">
        <v>10</v>
      </c>
      <c r="N734" s="6">
        <v>10</v>
      </c>
      <c r="O734" s="6">
        <v>0</v>
      </c>
      <c r="P734" s="6"/>
      <c r="Q734" s="6"/>
      <c r="R734" s="6"/>
      <c r="S734" s="6"/>
      <c r="T734" s="6"/>
    </row>
    <row r="735" spans="1:20" x14ac:dyDescent="0.25">
      <c r="A735">
        <v>1999</v>
      </c>
      <c r="B735" s="6" t="s">
        <v>70</v>
      </c>
      <c r="C735" s="6">
        <v>51</v>
      </c>
      <c r="D735" s="6" t="s">
        <v>34</v>
      </c>
      <c r="E735" s="6"/>
      <c r="F735" s="6"/>
      <c r="G735" s="6"/>
      <c r="H735" s="6"/>
      <c r="I735" s="6" t="s">
        <v>24</v>
      </c>
      <c r="J735" s="6" t="s">
        <v>22</v>
      </c>
      <c r="K735" s="6">
        <v>45</v>
      </c>
      <c r="L735" s="6"/>
      <c r="M735" s="6">
        <v>20</v>
      </c>
      <c r="N735" s="6">
        <v>70</v>
      </c>
      <c r="O735" s="6">
        <v>0</v>
      </c>
      <c r="P735" s="6"/>
      <c r="Q735" s="6"/>
      <c r="R735" s="6" t="s">
        <v>47</v>
      </c>
      <c r="S735" s="6"/>
      <c r="T735" s="6"/>
    </row>
    <row r="736" spans="1:20" x14ac:dyDescent="0.25">
      <c r="A736">
        <v>1999</v>
      </c>
      <c r="B736" s="6" t="s">
        <v>70</v>
      </c>
      <c r="C736" s="6">
        <v>52</v>
      </c>
      <c r="D736" s="6" t="s">
        <v>34</v>
      </c>
      <c r="E736" s="6"/>
      <c r="F736" s="6"/>
      <c r="G736" s="6"/>
      <c r="H736" s="6"/>
      <c r="I736" s="6" t="s">
        <v>24</v>
      </c>
      <c r="J736" s="6" t="s">
        <v>58</v>
      </c>
      <c r="K736" s="6">
        <v>20</v>
      </c>
      <c r="L736" s="6"/>
      <c r="M736" s="6">
        <v>5</v>
      </c>
      <c r="N736" s="6">
        <v>0</v>
      </c>
      <c r="O736" s="6">
        <v>0</v>
      </c>
      <c r="P736" s="6"/>
      <c r="Q736" s="6"/>
      <c r="R736" s="6"/>
      <c r="S736" s="6"/>
      <c r="T736" s="6"/>
    </row>
    <row r="737" spans="1:20" x14ac:dyDescent="0.25">
      <c r="A737">
        <v>1999</v>
      </c>
      <c r="B737" s="6" t="s">
        <v>70</v>
      </c>
      <c r="C737" s="6">
        <v>53</v>
      </c>
      <c r="D737" s="6" t="s">
        <v>34</v>
      </c>
      <c r="E737" s="6"/>
      <c r="F737" s="6"/>
      <c r="G737" s="6"/>
      <c r="H737" s="6"/>
      <c r="I737" s="6" t="s">
        <v>24</v>
      </c>
      <c r="J737" s="6" t="s">
        <v>28</v>
      </c>
      <c r="K737" s="6">
        <v>40</v>
      </c>
      <c r="L737" s="6"/>
      <c r="M737" s="6">
        <v>30</v>
      </c>
      <c r="N737" s="6">
        <v>70</v>
      </c>
      <c r="O737" s="6">
        <v>5</v>
      </c>
      <c r="P737" s="6"/>
      <c r="Q737" s="6"/>
      <c r="R737" s="6" t="s">
        <v>47</v>
      </c>
      <c r="S737" s="6"/>
      <c r="T737" s="6"/>
    </row>
    <row r="738" spans="1:20" x14ac:dyDescent="0.25">
      <c r="A738">
        <v>1999</v>
      </c>
      <c r="B738" s="6" t="s">
        <v>70</v>
      </c>
      <c r="C738" s="6">
        <v>54</v>
      </c>
      <c r="D738" s="6" t="s">
        <v>34</v>
      </c>
      <c r="E738" s="6"/>
      <c r="F738" s="6"/>
      <c r="G738" s="6"/>
      <c r="H738" s="6"/>
      <c r="I738" s="6" t="s">
        <v>24</v>
      </c>
      <c r="J738" s="6" t="s">
        <v>40</v>
      </c>
      <c r="K738" s="6">
        <v>40</v>
      </c>
      <c r="L738" s="6"/>
      <c r="M738" s="6">
        <v>10</v>
      </c>
      <c r="N738" s="6">
        <v>40</v>
      </c>
      <c r="O738" s="6">
        <v>1</v>
      </c>
      <c r="P738" s="6" t="s">
        <v>48</v>
      </c>
      <c r="Q738" s="6"/>
      <c r="R738" s="6"/>
      <c r="S738" s="6"/>
      <c r="T738" s="6"/>
    </row>
    <row r="739" spans="1:20" x14ac:dyDescent="0.25">
      <c r="A739">
        <v>1999</v>
      </c>
      <c r="B739" s="6" t="s">
        <v>70</v>
      </c>
      <c r="C739" s="6">
        <v>55</v>
      </c>
      <c r="D739" s="6" t="s">
        <v>34</v>
      </c>
      <c r="E739" s="6"/>
      <c r="F739" s="6"/>
      <c r="G739" s="6"/>
      <c r="H739" s="6"/>
      <c r="I739" s="6" t="s">
        <v>24</v>
      </c>
      <c r="J739" s="6" t="s">
        <v>35</v>
      </c>
      <c r="K739" s="6">
        <v>10</v>
      </c>
      <c r="L739" s="6"/>
      <c r="M739" s="6">
        <v>5</v>
      </c>
      <c r="N739" s="6">
        <v>0</v>
      </c>
      <c r="O739" s="6">
        <v>0</v>
      </c>
      <c r="P739" s="6"/>
      <c r="Q739" s="6"/>
      <c r="R739" s="6"/>
      <c r="S739" s="6"/>
      <c r="T739" s="6"/>
    </row>
    <row r="740" spans="1:20" x14ac:dyDescent="0.25">
      <c r="A740">
        <v>1999</v>
      </c>
      <c r="B740" s="6" t="s">
        <v>70</v>
      </c>
      <c r="C740" s="6">
        <v>56</v>
      </c>
      <c r="D740" s="6" t="s">
        <v>34</v>
      </c>
      <c r="E740" s="6"/>
      <c r="F740" s="6"/>
      <c r="G740" s="6"/>
      <c r="H740" s="6"/>
      <c r="I740" s="6" t="s">
        <v>24</v>
      </c>
      <c r="J740" s="6" t="s">
        <v>26</v>
      </c>
      <c r="K740" s="6">
        <v>70</v>
      </c>
      <c r="L740" s="6"/>
      <c r="M740" s="6">
        <v>35</v>
      </c>
      <c r="N740" s="6">
        <v>60</v>
      </c>
      <c r="O740" s="6">
        <v>10</v>
      </c>
      <c r="P740" s="6"/>
      <c r="Q740" s="6"/>
      <c r="R740" s="6" t="s">
        <v>47</v>
      </c>
      <c r="S740" s="6"/>
      <c r="T740" s="6"/>
    </row>
    <row r="741" spans="1:20" x14ac:dyDescent="0.25">
      <c r="A741">
        <v>1999</v>
      </c>
      <c r="B741" s="6" t="s">
        <v>70</v>
      </c>
      <c r="C741" s="6">
        <v>57</v>
      </c>
      <c r="D741" s="6" t="s">
        <v>34</v>
      </c>
      <c r="E741" s="6"/>
      <c r="F741" s="6"/>
      <c r="G741" s="6"/>
      <c r="H741" s="6"/>
      <c r="I741" s="6" t="s">
        <v>24</v>
      </c>
      <c r="J741" s="6" t="s">
        <v>35</v>
      </c>
      <c r="K741" s="6">
        <v>25</v>
      </c>
      <c r="L741" s="6"/>
      <c r="M741" s="6">
        <v>15</v>
      </c>
      <c r="N741" s="6">
        <v>0</v>
      </c>
      <c r="O741" s="6">
        <v>0</v>
      </c>
      <c r="P741" s="6"/>
      <c r="Q741" s="6"/>
      <c r="R741" s="6"/>
      <c r="S741" s="6"/>
      <c r="T741" s="6"/>
    </row>
    <row r="742" spans="1:20" x14ac:dyDescent="0.25">
      <c r="A742">
        <v>1999</v>
      </c>
      <c r="B742" s="6" t="s">
        <v>70</v>
      </c>
      <c r="C742" s="6">
        <v>58</v>
      </c>
      <c r="D742" s="6" t="s">
        <v>34</v>
      </c>
      <c r="E742" s="6"/>
      <c r="F742" s="6"/>
      <c r="G742" s="6"/>
      <c r="H742" s="6"/>
      <c r="I742" s="6" t="s">
        <v>24</v>
      </c>
      <c r="J742" s="6" t="s">
        <v>22</v>
      </c>
      <c r="K742" s="6">
        <v>25</v>
      </c>
      <c r="L742" s="6"/>
      <c r="M742" s="6">
        <v>10</v>
      </c>
      <c r="N742" s="6">
        <v>5</v>
      </c>
      <c r="O742" s="6">
        <v>0</v>
      </c>
      <c r="P742" s="6"/>
      <c r="Q742" s="6"/>
      <c r="R742" s="6"/>
      <c r="S742" s="6"/>
      <c r="T742" s="6"/>
    </row>
    <row r="743" spans="1:20" x14ac:dyDescent="0.25">
      <c r="A743">
        <v>1999</v>
      </c>
      <c r="B743" s="6" t="s">
        <v>70</v>
      </c>
      <c r="C743" s="6">
        <v>59</v>
      </c>
      <c r="D743" s="6" t="s">
        <v>34</v>
      </c>
      <c r="E743" s="6"/>
      <c r="F743" s="6"/>
      <c r="G743" s="6"/>
      <c r="H743" s="6"/>
      <c r="I743" s="6" t="s">
        <v>24</v>
      </c>
      <c r="J743" s="6" t="s">
        <v>22</v>
      </c>
      <c r="K743" s="6">
        <v>45</v>
      </c>
      <c r="L743" s="6"/>
      <c r="M743" s="6">
        <v>40</v>
      </c>
      <c r="N743" s="6">
        <v>80</v>
      </c>
      <c r="O743" s="6">
        <v>5</v>
      </c>
      <c r="P743" s="6"/>
      <c r="Q743" s="6"/>
      <c r="R743" s="6"/>
      <c r="S743" s="6"/>
      <c r="T743" s="6"/>
    </row>
    <row r="744" spans="1:20" x14ac:dyDescent="0.25">
      <c r="A744">
        <v>1999</v>
      </c>
      <c r="B744" s="6" t="s">
        <v>70</v>
      </c>
      <c r="C744" s="6">
        <v>60</v>
      </c>
      <c r="D744" s="6" t="s">
        <v>34</v>
      </c>
      <c r="E744" s="6"/>
      <c r="F744" s="6"/>
      <c r="G744" s="6"/>
      <c r="H744" s="6"/>
      <c r="I744" s="6" t="s">
        <v>24</v>
      </c>
      <c r="J744" s="6" t="s">
        <v>40</v>
      </c>
      <c r="K744" s="6">
        <v>40</v>
      </c>
      <c r="L744" s="6"/>
      <c r="M744" s="6">
        <v>20</v>
      </c>
      <c r="N744" s="6">
        <v>10</v>
      </c>
      <c r="O744" s="6">
        <v>0</v>
      </c>
      <c r="P744" s="6"/>
      <c r="Q744" s="6"/>
      <c r="R744" s="6"/>
      <c r="S744" s="6"/>
      <c r="T744" s="6"/>
    </row>
    <row r="745" spans="1:20" x14ac:dyDescent="0.25">
      <c r="A745">
        <v>1999</v>
      </c>
      <c r="B745" s="6" t="s">
        <v>70</v>
      </c>
      <c r="C745" s="6">
        <v>61</v>
      </c>
      <c r="D745" s="6" t="s">
        <v>34</v>
      </c>
      <c r="E745" s="6">
        <v>6</v>
      </c>
      <c r="F745" s="6">
        <v>13</v>
      </c>
      <c r="G745" s="6">
        <v>130</v>
      </c>
      <c r="H745" s="6">
        <v>0</v>
      </c>
      <c r="I745" s="6">
        <v>130</v>
      </c>
      <c r="J745" s="6" t="s">
        <v>26</v>
      </c>
      <c r="K745" s="6">
        <v>60</v>
      </c>
      <c r="L745" s="6"/>
      <c r="M745" s="6">
        <v>50</v>
      </c>
      <c r="N745" s="6">
        <v>30</v>
      </c>
      <c r="O745" s="6">
        <v>0</v>
      </c>
      <c r="P745" s="6"/>
      <c r="Q745" s="6"/>
      <c r="R745" s="6"/>
      <c r="S745" s="6"/>
      <c r="T745" s="6"/>
    </row>
    <row r="746" spans="1:20" x14ac:dyDescent="0.25">
      <c r="A746">
        <v>1999</v>
      </c>
      <c r="B746" s="6" t="s">
        <v>70</v>
      </c>
      <c r="C746" s="6">
        <v>62</v>
      </c>
      <c r="D746" s="6" t="s">
        <v>34</v>
      </c>
      <c r="E746" s="6"/>
      <c r="F746" s="6"/>
      <c r="G746" s="6"/>
      <c r="H746" s="6"/>
      <c r="I746" s="6" t="s">
        <v>24</v>
      </c>
      <c r="J746" s="6" t="s">
        <v>28</v>
      </c>
      <c r="K746" s="6">
        <v>40</v>
      </c>
      <c r="L746" s="6"/>
      <c r="M746" s="6">
        <v>30</v>
      </c>
      <c r="N746" s="6">
        <v>80</v>
      </c>
      <c r="O746" s="6">
        <v>0</v>
      </c>
      <c r="P746" s="6"/>
      <c r="Q746" s="6"/>
      <c r="R746" s="6" t="s">
        <v>47</v>
      </c>
      <c r="S746" s="6"/>
      <c r="T746" s="6"/>
    </row>
    <row r="747" spans="1:20" x14ac:dyDescent="0.25">
      <c r="A747">
        <v>1999</v>
      </c>
      <c r="B747" s="6" t="s">
        <v>70</v>
      </c>
      <c r="C747" s="6">
        <v>63</v>
      </c>
      <c r="D747" s="6" t="s">
        <v>34</v>
      </c>
      <c r="E747" s="6"/>
      <c r="F747" s="6"/>
      <c r="G747" s="6"/>
      <c r="H747" s="6"/>
      <c r="I747" s="6" t="s">
        <v>24</v>
      </c>
      <c r="J747" s="6" t="s">
        <v>40</v>
      </c>
      <c r="K747" s="6">
        <v>20</v>
      </c>
      <c r="L747" s="6"/>
      <c r="M747" s="6">
        <v>5</v>
      </c>
      <c r="N747" s="6">
        <v>10</v>
      </c>
      <c r="O747" s="6">
        <v>0</v>
      </c>
      <c r="P747" s="6"/>
      <c r="Q747" s="6"/>
      <c r="R747" s="6"/>
      <c r="S747" s="6"/>
      <c r="T747" s="6"/>
    </row>
    <row r="748" spans="1:20" x14ac:dyDescent="0.25">
      <c r="A748">
        <v>1999</v>
      </c>
      <c r="B748" s="6" t="s">
        <v>70</v>
      </c>
      <c r="C748" s="6">
        <v>64</v>
      </c>
      <c r="D748" s="6" t="s">
        <v>34</v>
      </c>
      <c r="E748" s="6"/>
      <c r="F748" s="6"/>
      <c r="G748" s="6"/>
      <c r="H748" s="6"/>
      <c r="I748" s="6" t="s">
        <v>24</v>
      </c>
      <c r="J748" s="6" t="s">
        <v>58</v>
      </c>
      <c r="K748" s="6">
        <v>10</v>
      </c>
      <c r="L748" s="6"/>
      <c r="M748" s="6">
        <v>5</v>
      </c>
      <c r="N748" s="6">
        <v>0</v>
      </c>
      <c r="O748" s="6">
        <v>0</v>
      </c>
      <c r="P748" s="6"/>
      <c r="Q748" s="6"/>
      <c r="R748" s="6" t="s">
        <v>47</v>
      </c>
      <c r="S748" s="6"/>
      <c r="T748" s="6"/>
    </row>
    <row r="749" spans="1:20" x14ac:dyDescent="0.25">
      <c r="A749">
        <v>1999</v>
      </c>
      <c r="B749" s="6" t="s">
        <v>70</v>
      </c>
      <c r="C749" s="6">
        <v>65</v>
      </c>
      <c r="D749" s="6" t="s">
        <v>34</v>
      </c>
      <c r="E749" s="6"/>
      <c r="F749" s="6"/>
      <c r="G749" s="6"/>
      <c r="H749" s="6"/>
      <c r="I749" s="6" t="s">
        <v>24</v>
      </c>
      <c r="J749" s="6" t="s">
        <v>22</v>
      </c>
      <c r="K749" s="6">
        <v>30</v>
      </c>
      <c r="L749" s="6"/>
      <c r="M749" s="6">
        <v>20</v>
      </c>
      <c r="N749" s="6">
        <v>60</v>
      </c>
      <c r="O749" s="6">
        <v>0</v>
      </c>
      <c r="P749" s="6"/>
      <c r="Q749" s="6"/>
      <c r="R749" s="6"/>
      <c r="S749" s="6"/>
      <c r="T749" s="6"/>
    </row>
    <row r="750" spans="1:20" x14ac:dyDescent="0.25">
      <c r="A750">
        <v>1999</v>
      </c>
      <c r="B750" s="6" t="s">
        <v>70</v>
      </c>
      <c r="C750" s="6">
        <v>66</v>
      </c>
      <c r="D750" s="6" t="s">
        <v>34</v>
      </c>
      <c r="E750" s="6"/>
      <c r="F750" s="6"/>
      <c r="G750" s="6"/>
      <c r="H750" s="6"/>
      <c r="I750" s="6" t="s">
        <v>24</v>
      </c>
      <c r="J750" s="6" t="s">
        <v>28</v>
      </c>
      <c r="K750" s="6">
        <v>70</v>
      </c>
      <c r="L750" s="6"/>
      <c r="M750" s="6">
        <v>60</v>
      </c>
      <c r="N750" s="6">
        <v>90</v>
      </c>
      <c r="O750" s="6">
        <v>0</v>
      </c>
      <c r="P750" s="6"/>
      <c r="Q750" s="6"/>
      <c r="R750" s="6"/>
      <c r="S750" s="6"/>
      <c r="T750" s="6"/>
    </row>
    <row r="751" spans="1:20" x14ac:dyDescent="0.25">
      <c r="A751">
        <v>1999</v>
      </c>
      <c r="B751" s="6" t="s">
        <v>70</v>
      </c>
      <c r="C751" s="6">
        <v>67</v>
      </c>
      <c r="D751" s="6" t="s">
        <v>34</v>
      </c>
      <c r="E751" s="6"/>
      <c r="F751" s="6"/>
      <c r="G751" s="6"/>
      <c r="H751" s="6"/>
      <c r="I751" s="6" t="s">
        <v>24</v>
      </c>
      <c r="J751" s="6" t="s">
        <v>22</v>
      </c>
      <c r="K751" s="6">
        <v>40</v>
      </c>
      <c r="L751" s="6"/>
      <c r="M751" s="6">
        <v>35</v>
      </c>
      <c r="N751" s="6">
        <v>20</v>
      </c>
      <c r="O751" s="6">
        <v>0</v>
      </c>
      <c r="P751" s="6"/>
      <c r="Q751" s="6"/>
      <c r="R751" s="6"/>
      <c r="S751" s="6"/>
      <c r="T751" s="6"/>
    </row>
    <row r="752" spans="1:20" x14ac:dyDescent="0.25">
      <c r="A752">
        <v>1999</v>
      </c>
      <c r="B752" s="6" t="s">
        <v>70</v>
      </c>
      <c r="C752" s="6">
        <v>68</v>
      </c>
      <c r="D752" s="6" t="s">
        <v>34</v>
      </c>
      <c r="E752" s="6"/>
      <c r="F752" s="6"/>
      <c r="G752" s="6"/>
      <c r="H752" s="6"/>
      <c r="I752" s="6" t="s">
        <v>24</v>
      </c>
      <c r="J752" s="6" t="s">
        <v>27</v>
      </c>
      <c r="K752" s="6">
        <v>30</v>
      </c>
      <c r="L752" s="6"/>
      <c r="M752" s="6">
        <v>30</v>
      </c>
      <c r="N752" s="6">
        <v>5</v>
      </c>
      <c r="O752" s="6">
        <v>5</v>
      </c>
      <c r="P752" s="6"/>
      <c r="Q752" s="6"/>
      <c r="R752" s="6"/>
      <c r="S752" s="6"/>
      <c r="T752" s="6"/>
    </row>
    <row r="753" spans="1:20" x14ac:dyDescent="0.25">
      <c r="A753">
        <v>1999</v>
      </c>
      <c r="B753" s="6" t="s">
        <v>70</v>
      </c>
      <c r="C753" s="6">
        <v>69</v>
      </c>
      <c r="D753" s="6" t="s">
        <v>34</v>
      </c>
      <c r="E753" s="6"/>
      <c r="F753" s="6"/>
      <c r="G753" s="6"/>
      <c r="H753" s="6"/>
      <c r="I753" s="6" t="s">
        <v>24</v>
      </c>
      <c r="J753" s="6" t="s">
        <v>27</v>
      </c>
      <c r="K753" s="6">
        <v>40</v>
      </c>
      <c r="L753" s="6"/>
      <c r="M753" s="6">
        <v>30</v>
      </c>
      <c r="N753" s="6">
        <v>50</v>
      </c>
      <c r="O753" s="6">
        <v>0</v>
      </c>
      <c r="P753" s="6"/>
      <c r="Q753" s="6"/>
      <c r="R753" s="6"/>
      <c r="S753" s="6"/>
      <c r="T753" s="6"/>
    </row>
    <row r="754" spans="1:20" x14ac:dyDescent="0.25">
      <c r="A754">
        <v>1999</v>
      </c>
      <c r="B754" s="6" t="s">
        <v>70</v>
      </c>
      <c r="C754" s="6">
        <v>70</v>
      </c>
      <c r="D754" s="6" t="s">
        <v>34</v>
      </c>
      <c r="E754" s="6"/>
      <c r="F754" s="6"/>
      <c r="G754" s="6"/>
      <c r="H754" s="6"/>
      <c r="I754" s="6" t="s">
        <v>24</v>
      </c>
      <c r="J754" s="6" t="s">
        <v>22</v>
      </c>
      <c r="K754" s="6">
        <v>15</v>
      </c>
      <c r="L754" s="6"/>
      <c r="M754" s="6">
        <v>10</v>
      </c>
      <c r="N754" s="6">
        <v>0</v>
      </c>
      <c r="O754" s="6">
        <v>0</v>
      </c>
      <c r="P754" s="6"/>
      <c r="Q754" s="6"/>
      <c r="R754" s="6"/>
      <c r="S754" s="6"/>
      <c r="T754" s="6"/>
    </row>
    <row r="755" spans="1:20" x14ac:dyDescent="0.25">
      <c r="A755">
        <v>1999</v>
      </c>
      <c r="B755" s="6" t="s">
        <v>70</v>
      </c>
      <c r="C755" s="6">
        <v>71</v>
      </c>
      <c r="D755" s="6" t="s">
        <v>34</v>
      </c>
      <c r="E755" s="6"/>
      <c r="F755" s="6"/>
      <c r="G755" s="6"/>
      <c r="H755" s="6"/>
      <c r="I755" s="6" t="s">
        <v>24</v>
      </c>
      <c r="J755" s="6" t="s">
        <v>22</v>
      </c>
      <c r="K755" s="6">
        <v>30</v>
      </c>
      <c r="L755" s="6"/>
      <c r="M755" s="6">
        <v>40</v>
      </c>
      <c r="N755" s="6">
        <v>2</v>
      </c>
      <c r="O755" s="6">
        <v>0</v>
      </c>
      <c r="P755" s="6"/>
      <c r="Q755" s="6"/>
      <c r="R755" s="6"/>
      <c r="S755" s="6"/>
      <c r="T755" s="6"/>
    </row>
    <row r="756" spans="1:20" x14ac:dyDescent="0.25">
      <c r="A756">
        <v>1999</v>
      </c>
      <c r="B756" s="6" t="s">
        <v>70</v>
      </c>
      <c r="C756" s="6">
        <v>72</v>
      </c>
      <c r="D756" s="6" t="s">
        <v>34</v>
      </c>
      <c r="E756" s="6"/>
      <c r="F756" s="6"/>
      <c r="G756" s="6"/>
      <c r="H756" s="6"/>
      <c r="I756" s="6" t="s">
        <v>24</v>
      </c>
      <c r="J756" s="6" t="s">
        <v>25</v>
      </c>
      <c r="K756" s="6">
        <v>15</v>
      </c>
      <c r="L756" s="6"/>
      <c r="M756" s="6">
        <v>10</v>
      </c>
      <c r="N756" s="6">
        <v>15</v>
      </c>
      <c r="O756" s="6">
        <v>0</v>
      </c>
      <c r="P756" s="6"/>
      <c r="Q756" s="6"/>
      <c r="R756" s="6"/>
      <c r="S756" s="6"/>
      <c r="T756" s="6"/>
    </row>
    <row r="757" spans="1:20" x14ac:dyDescent="0.25">
      <c r="A757">
        <v>1999</v>
      </c>
      <c r="B757" s="6" t="s">
        <v>70</v>
      </c>
      <c r="C757" s="6">
        <v>73</v>
      </c>
      <c r="D757" s="6" t="s">
        <v>32</v>
      </c>
      <c r="E757" s="6">
        <v>7</v>
      </c>
      <c r="F757" s="6">
        <v>14</v>
      </c>
      <c r="G757" s="6">
        <v>145</v>
      </c>
      <c r="H757" s="6">
        <v>0</v>
      </c>
      <c r="I757" s="6">
        <v>145</v>
      </c>
      <c r="J757" s="6" t="s">
        <v>35</v>
      </c>
      <c r="K757" s="6">
        <v>15</v>
      </c>
      <c r="L757" s="6"/>
      <c r="M757" s="6">
        <v>5</v>
      </c>
      <c r="N757" s="6">
        <v>0</v>
      </c>
      <c r="O757" s="6">
        <v>0</v>
      </c>
      <c r="P757" s="6"/>
      <c r="Q757" s="6"/>
      <c r="R757" s="6"/>
      <c r="S757" s="6"/>
      <c r="T757" s="6"/>
    </row>
    <row r="758" spans="1:20" x14ac:dyDescent="0.25">
      <c r="A758">
        <v>1999</v>
      </c>
      <c r="B758" s="6" t="s">
        <v>70</v>
      </c>
      <c r="C758" s="6">
        <v>74</v>
      </c>
      <c r="D758" s="6" t="s">
        <v>32</v>
      </c>
      <c r="E758" s="6"/>
      <c r="F758" s="6"/>
      <c r="G758" s="6"/>
      <c r="H758" s="6"/>
      <c r="I758" s="6" t="s">
        <v>24</v>
      </c>
      <c r="J758" s="6" t="s">
        <v>27</v>
      </c>
      <c r="K758" s="6">
        <v>30</v>
      </c>
      <c r="L758" s="6"/>
      <c r="M758" s="6">
        <v>40</v>
      </c>
      <c r="N758" s="6">
        <v>10</v>
      </c>
      <c r="O758" s="6">
        <v>0</v>
      </c>
      <c r="P758" s="6"/>
      <c r="Q758" s="6"/>
      <c r="R758" s="6"/>
      <c r="S758" s="6"/>
      <c r="T758" s="6"/>
    </row>
    <row r="759" spans="1:20" x14ac:dyDescent="0.25">
      <c r="A759">
        <v>1999</v>
      </c>
      <c r="B759" s="6" t="s">
        <v>70</v>
      </c>
      <c r="C759" s="6">
        <v>75</v>
      </c>
      <c r="D759" s="6" t="s">
        <v>32</v>
      </c>
      <c r="E759" s="6"/>
      <c r="F759" s="6"/>
      <c r="G759" s="6"/>
      <c r="H759" s="6"/>
      <c r="I759" s="6" t="s">
        <v>24</v>
      </c>
      <c r="J759" s="6" t="s">
        <v>35</v>
      </c>
      <c r="K759" s="6">
        <v>30</v>
      </c>
      <c r="L759" s="6"/>
      <c r="M759" s="6">
        <v>20</v>
      </c>
      <c r="N759" s="6">
        <v>0</v>
      </c>
      <c r="O759" s="6">
        <v>0</v>
      </c>
      <c r="P759" s="6"/>
      <c r="Q759" s="6"/>
      <c r="R759" s="6"/>
      <c r="S759" s="6"/>
      <c r="T759" s="6"/>
    </row>
    <row r="760" spans="1:20" x14ac:dyDescent="0.25">
      <c r="A760">
        <v>1999</v>
      </c>
      <c r="B760" s="6" t="s">
        <v>70</v>
      </c>
      <c r="C760" s="6">
        <v>76</v>
      </c>
      <c r="D760" s="6" t="s">
        <v>32</v>
      </c>
      <c r="E760" s="6"/>
      <c r="F760" s="6"/>
      <c r="G760" s="6"/>
      <c r="H760" s="6"/>
      <c r="I760" s="6" t="s">
        <v>24</v>
      </c>
      <c r="J760" s="6" t="s">
        <v>22</v>
      </c>
      <c r="K760" s="6">
        <v>35</v>
      </c>
      <c r="L760" s="6"/>
      <c r="M760" s="6">
        <v>25</v>
      </c>
      <c r="N760" s="6">
        <v>15</v>
      </c>
      <c r="O760" s="6">
        <v>0</v>
      </c>
      <c r="P760" s="6"/>
      <c r="Q760" s="6"/>
      <c r="R760" s="6"/>
      <c r="S760" s="6"/>
      <c r="T760" s="6"/>
    </row>
    <row r="761" spans="1:20" x14ac:dyDescent="0.25">
      <c r="A761">
        <v>1999</v>
      </c>
      <c r="B761" s="6" t="s">
        <v>70</v>
      </c>
      <c r="C761" s="6">
        <v>77</v>
      </c>
      <c r="D761" s="6" t="s">
        <v>32</v>
      </c>
      <c r="E761" s="6"/>
      <c r="F761" s="6"/>
      <c r="G761" s="6"/>
      <c r="H761" s="6"/>
      <c r="I761" s="6" t="s">
        <v>24</v>
      </c>
      <c r="J761" s="6" t="s">
        <v>29</v>
      </c>
      <c r="K761" s="6">
        <v>20</v>
      </c>
      <c r="L761" s="6"/>
      <c r="M761" s="6">
        <v>25</v>
      </c>
      <c r="N761" s="6">
        <v>0</v>
      </c>
      <c r="O761" s="6">
        <v>0</v>
      </c>
      <c r="P761" s="6"/>
      <c r="Q761" s="6"/>
      <c r="R761" s="6" t="s">
        <v>47</v>
      </c>
      <c r="S761" s="6"/>
      <c r="T761" s="6"/>
    </row>
    <row r="762" spans="1:20" x14ac:dyDescent="0.25">
      <c r="A762">
        <v>1999</v>
      </c>
      <c r="B762" s="6" t="s">
        <v>70</v>
      </c>
      <c r="C762" s="6">
        <v>78</v>
      </c>
      <c r="D762" s="6" t="s">
        <v>32</v>
      </c>
      <c r="E762" s="6"/>
      <c r="F762" s="6"/>
      <c r="G762" s="6"/>
      <c r="H762" s="6"/>
      <c r="I762" s="6" t="s">
        <v>24</v>
      </c>
      <c r="J762" s="6" t="s">
        <v>50</v>
      </c>
      <c r="K762" s="6">
        <v>10</v>
      </c>
      <c r="L762" s="6"/>
      <c r="M762" s="6">
        <v>5</v>
      </c>
      <c r="N762" s="6">
        <v>0</v>
      </c>
      <c r="O762" s="6">
        <v>0</v>
      </c>
      <c r="P762" s="6"/>
      <c r="Q762" s="6"/>
      <c r="R762" s="6"/>
      <c r="S762" s="6"/>
      <c r="T762" s="6"/>
    </row>
    <row r="763" spans="1:20" x14ac:dyDescent="0.25">
      <c r="A763">
        <v>1999</v>
      </c>
      <c r="B763" s="6" t="s">
        <v>70</v>
      </c>
      <c r="C763" s="6">
        <v>79</v>
      </c>
      <c r="D763" s="6" t="s">
        <v>32</v>
      </c>
      <c r="E763" s="6"/>
      <c r="F763" s="6"/>
      <c r="G763" s="6"/>
      <c r="H763" s="6"/>
      <c r="I763" s="6" t="s">
        <v>24</v>
      </c>
      <c r="J763" s="6" t="s">
        <v>40</v>
      </c>
      <c r="K763" s="6">
        <v>35</v>
      </c>
      <c r="L763" s="6"/>
      <c r="M763" s="6">
        <v>25</v>
      </c>
      <c r="N763" s="6">
        <v>50</v>
      </c>
      <c r="O763" s="6">
        <v>30</v>
      </c>
      <c r="P763" s="6"/>
      <c r="Q763" s="6"/>
      <c r="R763" s="6"/>
      <c r="S763" s="6"/>
      <c r="T763" s="6"/>
    </row>
    <row r="764" spans="1:20" x14ac:dyDescent="0.25">
      <c r="A764">
        <v>1999</v>
      </c>
      <c r="B764" s="6" t="s">
        <v>70</v>
      </c>
      <c r="C764" s="6">
        <v>80</v>
      </c>
      <c r="D764" s="6" t="s">
        <v>32</v>
      </c>
      <c r="E764" s="6"/>
      <c r="F764" s="6"/>
      <c r="G764" s="6"/>
      <c r="H764" s="6"/>
      <c r="I764" s="6" t="s">
        <v>24</v>
      </c>
      <c r="J764" s="6" t="s">
        <v>22</v>
      </c>
      <c r="K764" s="6">
        <v>50</v>
      </c>
      <c r="L764" s="6"/>
      <c r="M764" s="6">
        <v>40</v>
      </c>
      <c r="N764" s="6">
        <v>50</v>
      </c>
      <c r="O764" s="6">
        <v>0</v>
      </c>
      <c r="P764" s="6"/>
      <c r="Q764" s="6"/>
      <c r="R764" s="6"/>
      <c r="S764" s="6"/>
      <c r="T764" s="6"/>
    </row>
    <row r="765" spans="1:20" x14ac:dyDescent="0.25">
      <c r="A765">
        <v>1999</v>
      </c>
      <c r="B765" s="6" t="s">
        <v>70</v>
      </c>
      <c r="C765" s="6">
        <v>81</v>
      </c>
      <c r="D765" s="6" t="s">
        <v>32</v>
      </c>
      <c r="E765" s="6"/>
      <c r="F765" s="6"/>
      <c r="G765" s="6"/>
      <c r="H765" s="6"/>
      <c r="I765" s="6" t="s">
        <v>24</v>
      </c>
      <c r="J765" s="6" t="s">
        <v>40</v>
      </c>
      <c r="K765" s="6">
        <v>25</v>
      </c>
      <c r="L765" s="6"/>
      <c r="M765" s="6">
        <v>15</v>
      </c>
      <c r="N765" s="6">
        <v>10</v>
      </c>
      <c r="O765" s="6">
        <v>0</v>
      </c>
      <c r="P765" s="6"/>
      <c r="Q765" s="6"/>
      <c r="R765" s="6"/>
      <c r="S765" s="6"/>
      <c r="T765" s="6"/>
    </row>
    <row r="766" spans="1:20" x14ac:dyDescent="0.25">
      <c r="A766">
        <v>1999</v>
      </c>
      <c r="B766" s="6" t="s">
        <v>70</v>
      </c>
      <c r="C766" s="6">
        <v>82</v>
      </c>
      <c r="D766" s="6" t="s">
        <v>32</v>
      </c>
      <c r="E766" s="6"/>
      <c r="F766" s="6"/>
      <c r="G766" s="6"/>
      <c r="H766" s="6"/>
      <c r="I766" s="6" t="s">
        <v>24</v>
      </c>
      <c r="J766" s="6" t="s">
        <v>22</v>
      </c>
      <c r="K766" s="6">
        <v>40</v>
      </c>
      <c r="L766" s="6"/>
      <c r="M766" s="6">
        <v>20</v>
      </c>
      <c r="N766" s="6">
        <v>10</v>
      </c>
      <c r="O766" s="6">
        <v>0</v>
      </c>
      <c r="P766" s="6"/>
      <c r="Q766" s="6"/>
      <c r="R766" s="6"/>
      <c r="S766" s="6"/>
      <c r="T766" s="6"/>
    </row>
    <row r="767" spans="1:20" x14ac:dyDescent="0.25">
      <c r="A767">
        <v>1999</v>
      </c>
      <c r="B767" s="6" t="s">
        <v>70</v>
      </c>
      <c r="C767" s="6">
        <v>83</v>
      </c>
      <c r="D767" s="6" t="s">
        <v>32</v>
      </c>
      <c r="E767" s="6"/>
      <c r="F767" s="6">
        <v>14</v>
      </c>
      <c r="G767" s="6"/>
      <c r="H767" s="6"/>
      <c r="I767" s="6" t="s">
        <v>24</v>
      </c>
      <c r="J767" s="6" t="s">
        <v>40</v>
      </c>
      <c r="K767" s="6">
        <v>30</v>
      </c>
      <c r="L767" s="6"/>
      <c r="M767" s="6">
        <v>20</v>
      </c>
      <c r="N767" s="6">
        <v>10</v>
      </c>
      <c r="O767" s="6">
        <v>0</v>
      </c>
      <c r="P767" s="6"/>
      <c r="Q767" s="6"/>
      <c r="R767" s="6"/>
      <c r="S767" s="6"/>
      <c r="T767" s="6"/>
    </row>
    <row r="768" spans="1:20" x14ac:dyDescent="0.25">
      <c r="A768">
        <v>1999</v>
      </c>
      <c r="B768" s="6" t="s">
        <v>70</v>
      </c>
      <c r="C768" s="6">
        <v>84</v>
      </c>
      <c r="D768" s="6" t="s">
        <v>32</v>
      </c>
      <c r="E768" s="6">
        <v>8</v>
      </c>
      <c r="F768" s="6">
        <v>14</v>
      </c>
      <c r="G768" s="6">
        <v>175</v>
      </c>
      <c r="H768" s="6">
        <v>0</v>
      </c>
      <c r="I768" s="6">
        <v>175</v>
      </c>
      <c r="J768" s="6" t="s">
        <v>22</v>
      </c>
      <c r="K768" s="6">
        <v>25</v>
      </c>
      <c r="L768" s="6"/>
      <c r="M768" s="6">
        <v>20</v>
      </c>
      <c r="N768" s="6">
        <v>0</v>
      </c>
      <c r="O768" s="6">
        <v>0</v>
      </c>
      <c r="P768" s="6"/>
      <c r="Q768" s="6"/>
      <c r="R768" s="6"/>
      <c r="S768" s="6"/>
      <c r="T768" s="6"/>
    </row>
    <row r="769" spans="1:20" x14ac:dyDescent="0.25">
      <c r="A769">
        <v>1999</v>
      </c>
      <c r="B769" s="6" t="s">
        <v>70</v>
      </c>
      <c r="C769" s="6">
        <v>85</v>
      </c>
      <c r="D769" s="6" t="s">
        <v>32</v>
      </c>
      <c r="E769" s="6"/>
      <c r="F769" s="6"/>
      <c r="G769" s="6"/>
      <c r="H769" s="6"/>
      <c r="I769" s="6" t="s">
        <v>24</v>
      </c>
      <c r="J769" s="6" t="s">
        <v>28</v>
      </c>
      <c r="K769" s="6">
        <v>30</v>
      </c>
      <c r="L769" s="6"/>
      <c r="M769" s="6">
        <v>25</v>
      </c>
      <c r="N769" s="6">
        <v>90</v>
      </c>
      <c r="O769" s="6">
        <v>0</v>
      </c>
      <c r="P769" s="6"/>
      <c r="Q769" s="6"/>
      <c r="R769" s="6"/>
      <c r="S769" s="6"/>
      <c r="T769" s="6"/>
    </row>
    <row r="770" spans="1:20" x14ac:dyDescent="0.25">
      <c r="A770">
        <v>1999</v>
      </c>
      <c r="B770" s="6" t="s">
        <v>70</v>
      </c>
      <c r="C770" s="6">
        <v>86</v>
      </c>
      <c r="D770" s="6" t="s">
        <v>32</v>
      </c>
      <c r="E770" s="6"/>
      <c r="F770" s="6"/>
      <c r="G770" s="6"/>
      <c r="H770" s="6"/>
      <c r="I770" s="6" t="s">
        <v>24</v>
      </c>
      <c r="J770" s="6" t="s">
        <v>40</v>
      </c>
      <c r="K770" s="6">
        <v>25</v>
      </c>
      <c r="L770" s="6"/>
      <c r="M770" s="6">
        <v>20</v>
      </c>
      <c r="N770" s="6">
        <v>50</v>
      </c>
      <c r="O770" s="6">
        <v>0</v>
      </c>
      <c r="P770" s="6" t="s">
        <v>49</v>
      </c>
      <c r="Q770" s="6"/>
      <c r="R770" s="6"/>
      <c r="S770" s="6"/>
      <c r="T770" s="6"/>
    </row>
    <row r="771" spans="1:20" x14ac:dyDescent="0.25">
      <c r="A771">
        <v>1999</v>
      </c>
      <c r="B771" s="6" t="s">
        <v>70</v>
      </c>
      <c r="C771" s="6">
        <v>87</v>
      </c>
      <c r="D771" s="6" t="s">
        <v>32</v>
      </c>
      <c r="E771" s="6"/>
      <c r="F771" s="6"/>
      <c r="G771" s="6"/>
      <c r="H771" s="6"/>
      <c r="I771" s="6" t="s">
        <v>24</v>
      </c>
      <c r="J771" s="6" t="s">
        <v>22</v>
      </c>
      <c r="K771" s="6">
        <v>15</v>
      </c>
      <c r="L771" s="6"/>
      <c r="M771" s="6">
        <v>15</v>
      </c>
      <c r="N771" s="6">
        <v>10</v>
      </c>
      <c r="O771" s="6">
        <v>0</v>
      </c>
      <c r="P771" s="6"/>
      <c r="Q771" s="6"/>
      <c r="R771" s="6"/>
      <c r="S771" s="6"/>
      <c r="T771" s="6"/>
    </row>
    <row r="772" spans="1:20" x14ac:dyDescent="0.25">
      <c r="A772">
        <v>1999</v>
      </c>
      <c r="B772" s="6" t="s">
        <v>70</v>
      </c>
      <c r="C772" s="6">
        <v>88</v>
      </c>
      <c r="D772" s="6" t="s">
        <v>32</v>
      </c>
      <c r="E772" s="6"/>
      <c r="F772" s="6"/>
      <c r="G772" s="6"/>
      <c r="H772" s="6"/>
      <c r="I772" s="6" t="s">
        <v>24</v>
      </c>
      <c r="J772" s="6" t="s">
        <v>22</v>
      </c>
      <c r="K772" s="6">
        <v>30</v>
      </c>
      <c r="L772" s="6"/>
      <c r="M772" s="6">
        <v>15</v>
      </c>
      <c r="N772" s="6">
        <v>10</v>
      </c>
      <c r="O772" s="6">
        <v>10</v>
      </c>
      <c r="P772" s="6"/>
      <c r="Q772" s="6"/>
      <c r="R772" s="6"/>
      <c r="S772" s="6"/>
      <c r="T772" s="6"/>
    </row>
    <row r="773" spans="1:20" x14ac:dyDescent="0.25">
      <c r="A773">
        <v>1999</v>
      </c>
      <c r="B773" s="6" t="s">
        <v>70</v>
      </c>
      <c r="C773" s="6">
        <v>89</v>
      </c>
      <c r="D773" s="6" t="s">
        <v>32</v>
      </c>
      <c r="E773" s="6"/>
      <c r="F773" s="6"/>
      <c r="G773" s="6"/>
      <c r="H773" s="6"/>
      <c r="I773" s="6" t="s">
        <v>24</v>
      </c>
      <c r="J773" s="6" t="s">
        <v>35</v>
      </c>
      <c r="K773" s="6">
        <v>20</v>
      </c>
      <c r="L773" s="6"/>
      <c r="M773" s="6">
        <v>5</v>
      </c>
      <c r="N773" s="6">
        <v>0</v>
      </c>
      <c r="O773" s="6">
        <v>0</v>
      </c>
      <c r="P773" s="6"/>
      <c r="Q773" s="6"/>
      <c r="R773" s="6"/>
      <c r="S773" s="6"/>
      <c r="T773" s="6"/>
    </row>
    <row r="774" spans="1:20" x14ac:dyDescent="0.25">
      <c r="A774">
        <v>1999</v>
      </c>
      <c r="B774" s="6" t="s">
        <v>70</v>
      </c>
      <c r="C774" s="6">
        <v>90</v>
      </c>
      <c r="D774" s="6" t="s">
        <v>32</v>
      </c>
      <c r="E774" s="6"/>
      <c r="F774" s="6"/>
      <c r="G774" s="6"/>
      <c r="H774" s="6"/>
      <c r="I774" s="6" t="s">
        <v>24</v>
      </c>
      <c r="J774" s="6" t="s">
        <v>22</v>
      </c>
      <c r="K774" s="6">
        <v>20</v>
      </c>
      <c r="L774" s="6"/>
      <c r="M774" s="6">
        <v>30</v>
      </c>
      <c r="N774" s="6">
        <v>50</v>
      </c>
      <c r="O774" s="6">
        <v>0</v>
      </c>
      <c r="P774" s="6"/>
      <c r="Q774" s="6"/>
      <c r="R774" s="6"/>
      <c r="S774" s="6"/>
      <c r="T774" s="6"/>
    </row>
    <row r="775" spans="1:20" x14ac:dyDescent="0.25">
      <c r="A775">
        <v>1999</v>
      </c>
      <c r="B775" s="6" t="s">
        <v>70</v>
      </c>
      <c r="C775" s="6">
        <v>91</v>
      </c>
      <c r="D775" s="6" t="s">
        <v>32</v>
      </c>
      <c r="E775" s="6"/>
      <c r="F775" s="6"/>
      <c r="G775" s="6"/>
      <c r="H775" s="6"/>
      <c r="I775" s="6" t="s">
        <v>24</v>
      </c>
      <c r="J775" s="6" t="s">
        <v>35</v>
      </c>
      <c r="K775" s="6">
        <v>25</v>
      </c>
      <c r="L775" s="6"/>
      <c r="M775" s="6">
        <v>15</v>
      </c>
      <c r="N775" s="6">
        <v>10</v>
      </c>
      <c r="O775" s="6">
        <v>0</v>
      </c>
      <c r="P775" s="6"/>
      <c r="Q775" s="6"/>
      <c r="R775" s="6"/>
      <c r="S775" s="6"/>
      <c r="T775" s="6"/>
    </row>
    <row r="776" spans="1:20" x14ac:dyDescent="0.25">
      <c r="A776">
        <v>1999</v>
      </c>
      <c r="B776" s="6" t="s">
        <v>70</v>
      </c>
      <c r="C776" s="6">
        <v>92</v>
      </c>
      <c r="D776" s="6" t="s">
        <v>32</v>
      </c>
      <c r="E776" s="6"/>
      <c r="F776" s="6"/>
      <c r="G776" s="6"/>
      <c r="H776" s="6"/>
      <c r="I776" s="6" t="s">
        <v>24</v>
      </c>
      <c r="J776" s="6" t="s">
        <v>40</v>
      </c>
      <c r="K776" s="6">
        <v>25</v>
      </c>
      <c r="L776" s="6"/>
      <c r="M776" s="6">
        <v>10</v>
      </c>
      <c r="N776" s="6">
        <v>20</v>
      </c>
      <c r="O776" s="6">
        <v>15</v>
      </c>
      <c r="P776" s="6" t="s">
        <v>49</v>
      </c>
      <c r="Q776" s="6"/>
      <c r="R776" s="6"/>
      <c r="S776" s="6"/>
      <c r="T776" s="6"/>
    </row>
    <row r="777" spans="1:20" x14ac:dyDescent="0.25">
      <c r="A777">
        <v>1999</v>
      </c>
      <c r="B777" s="6" t="s">
        <v>70</v>
      </c>
      <c r="C777" s="6">
        <v>93</v>
      </c>
      <c r="D777" s="6" t="s">
        <v>32</v>
      </c>
      <c r="E777" s="6"/>
      <c r="F777" s="6">
        <v>14</v>
      </c>
      <c r="G777" s="6"/>
      <c r="H777" s="6"/>
      <c r="I777" s="6" t="s">
        <v>24</v>
      </c>
      <c r="J777" s="6" t="s">
        <v>26</v>
      </c>
      <c r="K777" s="6">
        <v>25</v>
      </c>
      <c r="L777" s="6"/>
      <c r="M777" s="6">
        <v>15</v>
      </c>
      <c r="N777" s="6">
        <v>10</v>
      </c>
      <c r="O777" s="6">
        <v>0</v>
      </c>
      <c r="P777" s="6"/>
      <c r="Q777" s="6"/>
      <c r="R777" s="6" t="s">
        <v>47</v>
      </c>
      <c r="S777" s="6"/>
      <c r="T777" s="6"/>
    </row>
    <row r="778" spans="1:20" x14ac:dyDescent="0.25">
      <c r="A778">
        <v>1999</v>
      </c>
      <c r="B778" s="6" t="s">
        <v>70</v>
      </c>
      <c r="C778" s="6">
        <v>94</v>
      </c>
      <c r="D778" s="6" t="s">
        <v>32</v>
      </c>
      <c r="E778" s="6">
        <v>9</v>
      </c>
      <c r="F778" s="6">
        <v>14</v>
      </c>
      <c r="G778" s="6">
        <v>225</v>
      </c>
      <c r="H778" s="6">
        <v>0</v>
      </c>
      <c r="I778" s="6">
        <v>225</v>
      </c>
      <c r="J778" s="6" t="s">
        <v>22</v>
      </c>
      <c r="K778" s="6">
        <v>30</v>
      </c>
      <c r="L778" s="6"/>
      <c r="M778" s="6">
        <v>45</v>
      </c>
      <c r="N778" s="6">
        <v>25</v>
      </c>
      <c r="O778" s="6">
        <v>0</v>
      </c>
      <c r="P778" s="6"/>
      <c r="Q778" s="6"/>
      <c r="R778" s="6"/>
      <c r="S778" s="6"/>
      <c r="T778" s="6"/>
    </row>
    <row r="779" spans="1:20" x14ac:dyDescent="0.25">
      <c r="A779">
        <v>1999</v>
      </c>
      <c r="B779" s="6" t="s">
        <v>70</v>
      </c>
      <c r="C779" s="6">
        <v>95</v>
      </c>
      <c r="D779" s="6" t="s">
        <v>32</v>
      </c>
      <c r="E779" s="6"/>
      <c r="F779" s="6"/>
      <c r="G779" s="6"/>
      <c r="H779" s="6"/>
      <c r="I779" s="6" t="s">
        <v>24</v>
      </c>
      <c r="J779" s="6" t="s">
        <v>22</v>
      </c>
      <c r="K779" s="6">
        <v>30</v>
      </c>
      <c r="L779" s="6"/>
      <c r="M779" s="6">
        <v>35</v>
      </c>
      <c r="N779" s="6">
        <v>20</v>
      </c>
      <c r="O779" s="6">
        <v>0</v>
      </c>
      <c r="P779" s="6"/>
      <c r="Q779" s="6"/>
      <c r="R779" s="6"/>
      <c r="S779" s="6"/>
      <c r="T779" s="6"/>
    </row>
    <row r="780" spans="1:20" x14ac:dyDescent="0.25">
      <c r="A780">
        <v>1999</v>
      </c>
      <c r="B780" s="6" t="s">
        <v>70</v>
      </c>
      <c r="C780" s="6">
        <v>96</v>
      </c>
      <c r="D780" s="6" t="s">
        <v>32</v>
      </c>
      <c r="E780" s="6"/>
      <c r="F780" s="6"/>
      <c r="G780" s="6"/>
      <c r="H780" s="6"/>
      <c r="I780" s="6" t="s">
        <v>24</v>
      </c>
      <c r="J780" s="6" t="s">
        <v>40</v>
      </c>
      <c r="K780" s="6">
        <v>20</v>
      </c>
      <c r="L780" s="6"/>
      <c r="M780" s="6">
        <v>15</v>
      </c>
      <c r="N780" s="6">
        <v>0</v>
      </c>
      <c r="O780" s="6">
        <v>0</v>
      </c>
      <c r="P780" s="6"/>
      <c r="Q780" s="6"/>
      <c r="R780" s="6"/>
      <c r="S780" s="6"/>
      <c r="T780" s="6"/>
    </row>
    <row r="781" spans="1:20" x14ac:dyDescent="0.25">
      <c r="A781">
        <v>1999</v>
      </c>
      <c r="B781" s="6" t="s">
        <v>70</v>
      </c>
      <c r="C781" s="6">
        <v>97</v>
      </c>
      <c r="D781" s="6" t="s">
        <v>32</v>
      </c>
      <c r="E781" s="6"/>
      <c r="F781" s="6"/>
      <c r="G781" s="6"/>
      <c r="H781" s="6"/>
      <c r="I781" s="6" t="s">
        <v>24</v>
      </c>
      <c r="J781" s="6" t="s">
        <v>35</v>
      </c>
      <c r="K781" s="6">
        <v>20</v>
      </c>
      <c r="L781" s="6"/>
      <c r="M781" s="6">
        <v>15</v>
      </c>
      <c r="N781" s="6">
        <v>0</v>
      </c>
      <c r="O781" s="6">
        <v>0</v>
      </c>
      <c r="P781" s="6"/>
      <c r="Q781" s="6"/>
      <c r="R781" s="6"/>
      <c r="S781" s="6"/>
      <c r="T781" s="6"/>
    </row>
    <row r="782" spans="1:20" x14ac:dyDescent="0.25">
      <c r="A782">
        <v>1999</v>
      </c>
      <c r="B782" s="6" t="s">
        <v>70</v>
      </c>
      <c r="C782" s="6">
        <v>98</v>
      </c>
      <c r="D782" s="6" t="s">
        <v>32</v>
      </c>
      <c r="E782" s="6"/>
      <c r="F782" s="6"/>
      <c r="G782" s="6"/>
      <c r="H782" s="6"/>
      <c r="I782" s="6" t="s">
        <v>24</v>
      </c>
      <c r="J782" s="6" t="s">
        <v>40</v>
      </c>
      <c r="K782" s="6">
        <v>40</v>
      </c>
      <c r="L782" s="6"/>
      <c r="M782" s="6">
        <v>20</v>
      </c>
      <c r="N782" s="6">
        <v>10</v>
      </c>
      <c r="O782" s="6">
        <v>0</v>
      </c>
      <c r="P782" s="6"/>
      <c r="Q782" s="6"/>
      <c r="R782" s="6"/>
      <c r="S782" s="6"/>
      <c r="T782" s="6"/>
    </row>
    <row r="783" spans="1:20" x14ac:dyDescent="0.25">
      <c r="A783">
        <v>1999</v>
      </c>
      <c r="B783" s="6" t="s">
        <v>70</v>
      </c>
      <c r="C783" s="6">
        <v>99</v>
      </c>
      <c r="D783" s="6" t="s">
        <v>32</v>
      </c>
      <c r="E783" s="6"/>
      <c r="F783" s="6"/>
      <c r="G783" s="6"/>
      <c r="H783" s="6"/>
      <c r="I783" s="6" t="s">
        <v>24</v>
      </c>
      <c r="J783" s="6" t="s">
        <v>35</v>
      </c>
      <c r="K783" s="6">
        <v>10</v>
      </c>
      <c r="L783" s="6"/>
      <c r="M783" s="6">
        <v>10</v>
      </c>
      <c r="N783" s="6">
        <v>25</v>
      </c>
      <c r="O783" s="6">
        <v>0</v>
      </c>
      <c r="P783" s="6"/>
      <c r="Q783" s="6"/>
      <c r="R783" s="6"/>
      <c r="S783" s="6"/>
      <c r="T783" s="6"/>
    </row>
    <row r="784" spans="1:20" x14ac:dyDescent="0.25">
      <c r="A784">
        <v>1999</v>
      </c>
      <c r="B784" s="6" t="s">
        <v>70</v>
      </c>
      <c r="C784" s="6">
        <v>100</v>
      </c>
      <c r="D784" s="6" t="s">
        <v>32</v>
      </c>
      <c r="E784" s="6"/>
      <c r="F784" s="6"/>
      <c r="G784" s="6"/>
      <c r="H784" s="6"/>
      <c r="I784" s="6" t="s">
        <v>24</v>
      </c>
      <c r="J784" s="6" t="s">
        <v>25</v>
      </c>
      <c r="K784" s="6">
        <v>30</v>
      </c>
      <c r="L784" s="6"/>
      <c r="M784" s="6">
        <v>10</v>
      </c>
      <c r="N784" s="6">
        <v>90</v>
      </c>
      <c r="O784" s="6">
        <v>0</v>
      </c>
      <c r="P784" s="6"/>
      <c r="Q784" s="6"/>
      <c r="R784" s="6"/>
      <c r="S784" s="6"/>
      <c r="T784" s="6"/>
    </row>
    <row r="785" spans="1:20" x14ac:dyDescent="0.25">
      <c r="A785">
        <v>1999</v>
      </c>
      <c r="B785" s="6" t="s">
        <v>70</v>
      </c>
      <c r="C785" s="6">
        <v>101</v>
      </c>
      <c r="D785" s="6" t="s">
        <v>32</v>
      </c>
      <c r="E785" s="6"/>
      <c r="F785" s="6"/>
      <c r="G785" s="6"/>
      <c r="H785" s="6"/>
      <c r="I785" s="6" t="s">
        <v>24</v>
      </c>
      <c r="J785" s="6" t="s">
        <v>35</v>
      </c>
      <c r="K785" s="6">
        <v>10</v>
      </c>
      <c r="L785" s="6"/>
      <c r="M785" s="6">
        <v>10</v>
      </c>
      <c r="N785" s="6">
        <v>0</v>
      </c>
      <c r="O785" s="6">
        <v>0</v>
      </c>
      <c r="P785" s="6"/>
      <c r="Q785" s="6"/>
      <c r="R785" s="6"/>
      <c r="S785" s="6"/>
      <c r="T785" s="6"/>
    </row>
    <row r="786" spans="1:20" x14ac:dyDescent="0.25">
      <c r="A786">
        <v>1999</v>
      </c>
      <c r="B786" s="6" t="s">
        <v>70</v>
      </c>
      <c r="C786" s="6">
        <v>102</v>
      </c>
      <c r="D786" s="6" t="s">
        <v>32</v>
      </c>
      <c r="E786" s="6"/>
      <c r="F786" s="6"/>
      <c r="G786" s="6"/>
      <c r="H786" s="6"/>
      <c r="I786" s="6" t="s">
        <v>24</v>
      </c>
      <c r="J786" s="6" t="s">
        <v>40</v>
      </c>
      <c r="K786" s="6">
        <v>40</v>
      </c>
      <c r="L786" s="6"/>
      <c r="M786" s="6">
        <v>10</v>
      </c>
      <c r="N786" s="6">
        <v>10</v>
      </c>
      <c r="O786" s="6">
        <v>0</v>
      </c>
      <c r="P786" s="6"/>
      <c r="Q786" s="6"/>
      <c r="R786" s="6"/>
      <c r="S786" s="6"/>
      <c r="T786" s="6"/>
    </row>
    <row r="787" spans="1:20" x14ac:dyDescent="0.25">
      <c r="A787">
        <v>1999</v>
      </c>
      <c r="B787" s="6" t="s">
        <v>70</v>
      </c>
      <c r="C787" s="6">
        <v>103</v>
      </c>
      <c r="D787" s="6" t="s">
        <v>32</v>
      </c>
      <c r="E787" s="6"/>
      <c r="F787" s="6"/>
      <c r="G787" s="6"/>
      <c r="H787" s="6"/>
      <c r="I787" s="6" t="s">
        <v>24</v>
      </c>
      <c r="J787" s="6" t="s">
        <v>22</v>
      </c>
      <c r="K787" s="6">
        <v>90</v>
      </c>
      <c r="L787" s="6"/>
      <c r="M787" s="6">
        <v>40</v>
      </c>
      <c r="N787" s="6">
        <v>50</v>
      </c>
      <c r="O787" s="6">
        <v>0</v>
      </c>
      <c r="P787" s="6"/>
      <c r="Q787" s="6"/>
      <c r="R787" s="6"/>
      <c r="S787" s="6"/>
      <c r="T787" s="6"/>
    </row>
    <row r="788" spans="1:20" x14ac:dyDescent="0.25">
      <c r="A788">
        <v>1999</v>
      </c>
      <c r="B788" s="6" t="s">
        <v>70</v>
      </c>
      <c r="C788" s="6">
        <v>104</v>
      </c>
      <c r="D788" s="6" t="s">
        <v>32</v>
      </c>
      <c r="E788" s="6"/>
      <c r="F788" s="6">
        <v>14</v>
      </c>
      <c r="G788" s="6"/>
      <c r="H788" s="6"/>
      <c r="I788" s="6" t="s">
        <v>24</v>
      </c>
      <c r="J788" s="6" t="s">
        <v>29</v>
      </c>
      <c r="K788" s="6">
        <v>25</v>
      </c>
      <c r="L788" s="6"/>
      <c r="M788" s="6">
        <v>10</v>
      </c>
      <c r="N788" s="6">
        <v>0</v>
      </c>
      <c r="O788" s="6">
        <v>0</v>
      </c>
      <c r="P788" s="6"/>
      <c r="Q788" s="6"/>
      <c r="R788" s="6"/>
      <c r="S788" s="6"/>
      <c r="T788" s="6"/>
    </row>
    <row r="789" spans="1:20" x14ac:dyDescent="0.25">
      <c r="A789">
        <v>1999</v>
      </c>
      <c r="B789" s="6" t="s">
        <v>70</v>
      </c>
      <c r="C789" s="6">
        <v>105</v>
      </c>
      <c r="D789" s="6" t="s">
        <v>21</v>
      </c>
      <c r="E789" s="6">
        <v>10</v>
      </c>
      <c r="F789" s="6">
        <v>12</v>
      </c>
      <c r="G789" s="6">
        <v>450</v>
      </c>
      <c r="H789" s="6">
        <v>0</v>
      </c>
      <c r="I789" s="6">
        <v>450</v>
      </c>
      <c r="J789" s="6" t="s">
        <v>26</v>
      </c>
      <c r="K789" s="6">
        <v>20</v>
      </c>
      <c r="L789" s="6"/>
      <c r="M789" s="6">
        <v>40</v>
      </c>
      <c r="N789" s="6">
        <v>5</v>
      </c>
      <c r="O789" s="6">
        <v>0</v>
      </c>
      <c r="P789" s="6"/>
      <c r="Q789" s="6"/>
      <c r="R789" s="6"/>
      <c r="S789" s="6"/>
      <c r="T789" s="6"/>
    </row>
    <row r="790" spans="1:20" x14ac:dyDescent="0.25">
      <c r="A790">
        <v>1999</v>
      </c>
      <c r="B790" s="6" t="s">
        <v>70</v>
      </c>
      <c r="C790" s="6">
        <v>106</v>
      </c>
      <c r="D790" s="6" t="s">
        <v>21</v>
      </c>
      <c r="E790" s="6"/>
      <c r="F790" s="6"/>
      <c r="G790" s="6"/>
      <c r="H790" s="6"/>
      <c r="I790" s="6" t="s">
        <v>24</v>
      </c>
      <c r="J790" s="6" t="s">
        <v>27</v>
      </c>
      <c r="K790" s="6">
        <v>110</v>
      </c>
      <c r="L790" s="6"/>
      <c r="M790" s="6">
        <v>60</v>
      </c>
      <c r="N790" s="6">
        <v>70</v>
      </c>
      <c r="O790" s="6">
        <v>0</v>
      </c>
      <c r="P790" s="6"/>
      <c r="Q790" s="6"/>
      <c r="R790" s="6"/>
      <c r="S790" s="6"/>
      <c r="T790" s="6"/>
    </row>
    <row r="791" spans="1:20" x14ac:dyDescent="0.25">
      <c r="A791">
        <v>1999</v>
      </c>
      <c r="B791" s="6" t="s">
        <v>70</v>
      </c>
      <c r="C791" s="6">
        <v>107</v>
      </c>
      <c r="D791" s="6" t="s">
        <v>21</v>
      </c>
      <c r="E791" s="6"/>
      <c r="F791" s="6"/>
      <c r="G791" s="6"/>
      <c r="H791" s="6"/>
      <c r="I791" s="6" t="s">
        <v>24</v>
      </c>
      <c r="J791" s="6" t="s">
        <v>35</v>
      </c>
      <c r="K791" s="6">
        <v>25</v>
      </c>
      <c r="L791" s="6"/>
      <c r="M791" s="6">
        <v>5</v>
      </c>
      <c r="N791" s="6">
        <v>0</v>
      </c>
      <c r="O791" s="6">
        <v>0</v>
      </c>
      <c r="P791" s="6"/>
      <c r="Q791" s="6"/>
      <c r="R791" s="6"/>
      <c r="S791" s="6"/>
      <c r="T791" s="6"/>
    </row>
    <row r="792" spans="1:20" x14ac:dyDescent="0.25">
      <c r="A792">
        <v>1999</v>
      </c>
      <c r="B792" s="6" t="s">
        <v>70</v>
      </c>
      <c r="C792" s="6">
        <v>108</v>
      </c>
      <c r="D792" s="6" t="s">
        <v>21</v>
      </c>
      <c r="E792" s="6"/>
      <c r="F792" s="6"/>
      <c r="G792" s="6"/>
      <c r="H792" s="6"/>
      <c r="I792" s="6" t="s">
        <v>24</v>
      </c>
      <c r="J792" s="6" t="s">
        <v>28</v>
      </c>
      <c r="K792" s="6">
        <v>35</v>
      </c>
      <c r="L792" s="6"/>
      <c r="M792" s="6">
        <v>20</v>
      </c>
      <c r="N792" s="6">
        <v>60</v>
      </c>
      <c r="O792" s="6">
        <v>0</v>
      </c>
      <c r="P792" s="6"/>
      <c r="Q792" s="6"/>
      <c r="R792" s="6"/>
      <c r="S792" s="6"/>
      <c r="T792" s="6"/>
    </row>
    <row r="793" spans="1:20" x14ac:dyDescent="0.25">
      <c r="A793">
        <v>1999</v>
      </c>
      <c r="B793" s="6" t="s">
        <v>70</v>
      </c>
      <c r="C793" s="6">
        <v>109</v>
      </c>
      <c r="D793" s="6" t="s">
        <v>21</v>
      </c>
      <c r="E793" s="6"/>
      <c r="F793" s="6"/>
      <c r="G793" s="6"/>
      <c r="H793" s="6"/>
      <c r="I793" s="6" t="s">
        <v>24</v>
      </c>
      <c r="J793" s="6" t="s">
        <v>36</v>
      </c>
      <c r="K793" s="6">
        <v>55</v>
      </c>
      <c r="L793" s="6"/>
      <c r="M793" s="6">
        <v>20</v>
      </c>
      <c r="N793" s="6">
        <v>20</v>
      </c>
      <c r="O793" s="6">
        <v>0</v>
      </c>
      <c r="P793" s="6"/>
      <c r="Q793" s="6"/>
      <c r="R793" s="6"/>
      <c r="S793" s="6"/>
      <c r="T793" s="6"/>
    </row>
    <row r="794" spans="1:20" x14ac:dyDescent="0.25">
      <c r="A794">
        <v>1999</v>
      </c>
      <c r="B794" s="6" t="s">
        <v>70</v>
      </c>
      <c r="C794" s="6">
        <v>110</v>
      </c>
      <c r="D794" s="6" t="s">
        <v>21</v>
      </c>
      <c r="E794" s="6"/>
      <c r="F794" s="6"/>
      <c r="G794" s="6"/>
      <c r="H794" s="6"/>
      <c r="I794" s="6" t="s">
        <v>24</v>
      </c>
      <c r="J794" s="6" t="s">
        <v>28</v>
      </c>
      <c r="K794" s="6">
        <v>35</v>
      </c>
      <c r="L794" s="6"/>
      <c r="M794" s="6">
        <v>15</v>
      </c>
      <c r="N794" s="6">
        <v>0</v>
      </c>
      <c r="O794" s="6">
        <v>0</v>
      </c>
      <c r="P794" s="6"/>
      <c r="Q794" s="6"/>
      <c r="R794" s="6"/>
      <c r="S794" s="6"/>
      <c r="T794" s="6"/>
    </row>
    <row r="795" spans="1:20" x14ac:dyDescent="0.25">
      <c r="A795">
        <v>1999</v>
      </c>
      <c r="B795" s="6" t="s">
        <v>70</v>
      </c>
      <c r="C795" s="6">
        <v>111</v>
      </c>
      <c r="D795" s="6" t="s">
        <v>21</v>
      </c>
      <c r="E795" s="6"/>
      <c r="F795" s="6"/>
      <c r="G795" s="6"/>
      <c r="H795" s="6"/>
      <c r="I795" s="6" t="s">
        <v>24</v>
      </c>
      <c r="J795" s="6" t="s">
        <v>29</v>
      </c>
      <c r="K795" s="6">
        <v>70</v>
      </c>
      <c r="L795" s="6"/>
      <c r="M795" s="6">
        <v>70</v>
      </c>
      <c r="N795" s="6">
        <v>30</v>
      </c>
      <c r="O795" s="6">
        <v>0</v>
      </c>
      <c r="P795" s="6"/>
      <c r="Q795" s="6"/>
      <c r="R795" s="6"/>
      <c r="S795" s="6"/>
      <c r="T795" s="6"/>
    </row>
    <row r="796" spans="1:20" x14ac:dyDescent="0.25">
      <c r="A796">
        <v>1999</v>
      </c>
      <c r="B796" s="6" t="s">
        <v>70</v>
      </c>
      <c r="C796" s="6">
        <v>112</v>
      </c>
      <c r="D796" s="6" t="s">
        <v>21</v>
      </c>
      <c r="E796" s="6"/>
      <c r="F796" s="6"/>
      <c r="G796" s="6"/>
      <c r="H796" s="6"/>
      <c r="I796" s="6" t="s">
        <v>24</v>
      </c>
      <c r="J796" s="6" t="s">
        <v>35</v>
      </c>
      <c r="K796" s="6">
        <v>25</v>
      </c>
      <c r="L796" s="6"/>
      <c r="M796" s="6">
        <v>15</v>
      </c>
      <c r="N796" s="6">
        <v>5</v>
      </c>
      <c r="O796" s="6">
        <v>0</v>
      </c>
      <c r="P796" s="6"/>
      <c r="Q796" s="6"/>
      <c r="R796" s="6"/>
      <c r="S796" s="6"/>
      <c r="T796" s="6"/>
    </row>
    <row r="797" spans="1:20" x14ac:dyDescent="0.25">
      <c r="A797">
        <v>1999</v>
      </c>
      <c r="B797" s="6" t="s">
        <v>70</v>
      </c>
      <c r="C797" s="6">
        <v>113</v>
      </c>
      <c r="D797" s="6" t="s">
        <v>21</v>
      </c>
      <c r="E797" s="6"/>
      <c r="F797" s="6"/>
      <c r="G797" s="6"/>
      <c r="H797" s="6"/>
      <c r="I797" s="6" t="s">
        <v>24</v>
      </c>
      <c r="J797" s="6" t="s">
        <v>27</v>
      </c>
      <c r="K797" s="6">
        <v>135</v>
      </c>
      <c r="L797" s="6"/>
      <c r="M797" s="6">
        <v>140</v>
      </c>
      <c r="N797" s="6">
        <v>20</v>
      </c>
      <c r="O797" s="6">
        <v>0</v>
      </c>
      <c r="P797" s="6"/>
      <c r="Q797" s="6"/>
      <c r="R797" s="6"/>
      <c r="S797" s="6"/>
      <c r="T797" s="6"/>
    </row>
    <row r="798" spans="1:20" x14ac:dyDescent="0.25">
      <c r="A798">
        <v>1999</v>
      </c>
      <c r="B798" s="6" t="s">
        <v>70</v>
      </c>
      <c r="C798" s="6">
        <v>114</v>
      </c>
      <c r="D798" s="6" t="s">
        <v>21</v>
      </c>
      <c r="E798" s="6"/>
      <c r="F798" s="6"/>
      <c r="G798" s="6"/>
      <c r="H798" s="6"/>
      <c r="I798" s="6" t="s">
        <v>24</v>
      </c>
      <c r="J798" s="6" t="s">
        <v>28</v>
      </c>
      <c r="K798" s="6">
        <v>90</v>
      </c>
      <c r="L798" s="6"/>
      <c r="M798" s="6">
        <v>45</v>
      </c>
      <c r="N798" s="6">
        <v>30</v>
      </c>
      <c r="O798" s="6">
        <v>0</v>
      </c>
      <c r="P798" s="6"/>
      <c r="Q798" s="6"/>
      <c r="R798" s="6"/>
      <c r="S798" s="6"/>
      <c r="T798" s="6"/>
    </row>
    <row r="799" spans="1:20" x14ac:dyDescent="0.25">
      <c r="A799">
        <v>1999</v>
      </c>
      <c r="B799" s="6" t="s">
        <v>70</v>
      </c>
      <c r="C799" s="6">
        <v>115</v>
      </c>
      <c r="D799" s="6" t="s">
        <v>21</v>
      </c>
      <c r="E799" s="6"/>
      <c r="F799" s="6"/>
      <c r="G799" s="6"/>
      <c r="H799" s="6"/>
      <c r="I799" s="6" t="s">
        <v>24</v>
      </c>
      <c r="J799" s="6" t="s">
        <v>28</v>
      </c>
      <c r="K799" s="6">
        <v>130</v>
      </c>
      <c r="L799" s="6"/>
      <c r="M799" s="6">
        <v>30</v>
      </c>
      <c r="N799" s="6">
        <v>30</v>
      </c>
      <c r="O799" s="6">
        <v>20</v>
      </c>
      <c r="P799" s="6"/>
      <c r="Q799" s="6"/>
      <c r="R799" s="6"/>
      <c r="S799" s="6"/>
      <c r="T799" s="6"/>
    </row>
    <row r="800" spans="1:20" x14ac:dyDescent="0.25">
      <c r="A800">
        <v>1999</v>
      </c>
      <c r="B800" s="6" t="s">
        <v>70</v>
      </c>
      <c r="C800" s="6">
        <v>116</v>
      </c>
      <c r="D800" s="6" t="s">
        <v>21</v>
      </c>
      <c r="E800" s="6"/>
      <c r="F800" s="6"/>
      <c r="G800" s="6"/>
      <c r="H800" s="6"/>
      <c r="I800" s="6" t="s">
        <v>24</v>
      </c>
      <c r="J800" s="6" t="s">
        <v>25</v>
      </c>
      <c r="K800" s="6">
        <v>30</v>
      </c>
      <c r="L800" s="6"/>
      <c r="M800" s="6">
        <v>20</v>
      </c>
      <c r="N800" s="6">
        <v>30</v>
      </c>
      <c r="O800" s="6">
        <v>0</v>
      </c>
      <c r="P800" s="6"/>
      <c r="Q800" s="6"/>
      <c r="R800" s="6"/>
      <c r="S800" s="6"/>
      <c r="T800" s="6"/>
    </row>
    <row r="801" spans="1:20" x14ac:dyDescent="0.25">
      <c r="A801">
        <v>1999</v>
      </c>
      <c r="B801" s="6" t="s">
        <v>70</v>
      </c>
      <c r="C801" s="6">
        <v>117</v>
      </c>
      <c r="D801" s="6" t="s">
        <v>21</v>
      </c>
      <c r="E801" s="6"/>
      <c r="F801" s="6">
        <v>10</v>
      </c>
      <c r="G801" s="6"/>
      <c r="H801" s="6"/>
      <c r="I801" s="6" t="s">
        <v>24</v>
      </c>
      <c r="J801" s="6" t="s">
        <v>22</v>
      </c>
      <c r="K801" s="6">
        <v>40</v>
      </c>
      <c r="L801" s="6"/>
      <c r="M801" s="6">
        <v>20</v>
      </c>
      <c r="N801" s="6">
        <v>30</v>
      </c>
      <c r="O801" s="6">
        <v>0</v>
      </c>
      <c r="P801" s="6"/>
      <c r="Q801" s="6"/>
      <c r="R801" s="6"/>
      <c r="S801" s="6"/>
      <c r="T801" s="6"/>
    </row>
    <row r="802" spans="1:20" x14ac:dyDescent="0.25">
      <c r="A802">
        <v>1999</v>
      </c>
      <c r="B802" s="6" t="s">
        <v>70</v>
      </c>
      <c r="C802" s="6">
        <v>118</v>
      </c>
      <c r="D802" s="6" t="s">
        <v>21</v>
      </c>
      <c r="E802" s="6">
        <v>11</v>
      </c>
      <c r="F802" s="6">
        <v>12</v>
      </c>
      <c r="G802" s="6">
        <v>260</v>
      </c>
      <c r="H802" s="6">
        <v>0</v>
      </c>
      <c r="I802" s="6">
        <v>260</v>
      </c>
      <c r="J802" s="6" t="s">
        <v>35</v>
      </c>
      <c r="K802" s="6">
        <v>35</v>
      </c>
      <c r="L802" s="6"/>
      <c r="M802" s="6">
        <v>5</v>
      </c>
      <c r="N802" s="6">
        <v>0</v>
      </c>
      <c r="O802" s="6">
        <v>0</v>
      </c>
      <c r="P802" s="6"/>
      <c r="Q802" s="6"/>
      <c r="R802" s="6"/>
      <c r="S802" s="6"/>
      <c r="T802" s="6"/>
    </row>
    <row r="803" spans="1:20" x14ac:dyDescent="0.25">
      <c r="A803">
        <v>1999</v>
      </c>
      <c r="B803" s="6" t="s">
        <v>70</v>
      </c>
      <c r="C803" s="6">
        <v>119</v>
      </c>
      <c r="D803" s="6" t="s">
        <v>21</v>
      </c>
      <c r="E803" s="6"/>
      <c r="F803" s="6"/>
      <c r="G803" s="6"/>
      <c r="H803" s="6"/>
      <c r="I803" s="6" t="s">
        <v>24</v>
      </c>
      <c r="J803" s="6" t="s">
        <v>22</v>
      </c>
      <c r="K803" s="6">
        <v>45</v>
      </c>
      <c r="L803" s="6"/>
      <c r="M803" s="6">
        <v>30</v>
      </c>
      <c r="N803" s="6">
        <v>40</v>
      </c>
      <c r="O803" s="6">
        <v>0</v>
      </c>
      <c r="P803" s="6"/>
      <c r="Q803" s="6"/>
      <c r="R803" s="6"/>
      <c r="S803" s="6"/>
      <c r="T803" s="6"/>
    </row>
    <row r="804" spans="1:20" x14ac:dyDescent="0.25">
      <c r="A804">
        <v>1999</v>
      </c>
      <c r="B804" s="6" t="s">
        <v>70</v>
      </c>
      <c r="C804" s="6">
        <v>120</v>
      </c>
      <c r="D804" s="6" t="s">
        <v>21</v>
      </c>
      <c r="E804" s="6"/>
      <c r="F804" s="6"/>
      <c r="G804" s="6"/>
      <c r="H804" s="6"/>
      <c r="I804" s="6" t="s">
        <v>24</v>
      </c>
      <c r="J804" s="6" t="s">
        <v>22</v>
      </c>
      <c r="K804" s="6">
        <v>30</v>
      </c>
      <c r="L804" s="6"/>
      <c r="M804" s="6">
        <v>10</v>
      </c>
      <c r="N804" s="6">
        <v>40</v>
      </c>
      <c r="O804" s="6">
        <v>0</v>
      </c>
      <c r="P804" s="6"/>
      <c r="Q804" s="6"/>
      <c r="R804" s="6"/>
      <c r="S804" s="6"/>
      <c r="T804" s="6"/>
    </row>
    <row r="805" spans="1:20" x14ac:dyDescent="0.25">
      <c r="A805">
        <v>1999</v>
      </c>
      <c r="B805" s="6" t="s">
        <v>70</v>
      </c>
      <c r="C805" s="6">
        <v>121</v>
      </c>
      <c r="D805" s="6" t="s">
        <v>21</v>
      </c>
      <c r="E805" s="6"/>
      <c r="F805" s="6"/>
      <c r="G805" s="6"/>
      <c r="H805" s="6"/>
      <c r="I805" s="6" t="s">
        <v>24</v>
      </c>
      <c r="J805" s="6" t="s">
        <v>25</v>
      </c>
      <c r="K805" s="6">
        <v>25</v>
      </c>
      <c r="L805" s="6"/>
      <c r="M805" s="6">
        <v>5</v>
      </c>
      <c r="N805" s="6">
        <v>10</v>
      </c>
      <c r="O805" s="6">
        <v>0</v>
      </c>
      <c r="P805" s="6"/>
      <c r="Q805" s="6"/>
      <c r="R805" s="6"/>
      <c r="S805" s="6"/>
      <c r="T805" s="6"/>
    </row>
    <row r="806" spans="1:20" x14ac:dyDescent="0.25">
      <c r="A806">
        <v>1999</v>
      </c>
      <c r="B806" s="6" t="s">
        <v>70</v>
      </c>
      <c r="C806" s="6">
        <v>122</v>
      </c>
      <c r="D806" s="6" t="s">
        <v>21</v>
      </c>
      <c r="E806" s="6"/>
      <c r="F806" s="6"/>
      <c r="G806" s="6"/>
      <c r="H806" s="6"/>
      <c r="I806" s="6" t="s">
        <v>24</v>
      </c>
      <c r="J806" s="6" t="s">
        <v>22</v>
      </c>
      <c r="K806" s="6">
        <v>50</v>
      </c>
      <c r="L806" s="6"/>
      <c r="M806" s="6">
        <v>20</v>
      </c>
      <c r="N806" s="6">
        <v>20</v>
      </c>
      <c r="O806" s="6">
        <v>0</v>
      </c>
      <c r="P806" s="6"/>
      <c r="Q806" s="6"/>
      <c r="R806" s="6"/>
      <c r="S806" s="6"/>
      <c r="T806" s="6"/>
    </row>
    <row r="807" spans="1:20" x14ac:dyDescent="0.25">
      <c r="A807">
        <v>1999</v>
      </c>
      <c r="B807" s="6" t="s">
        <v>70</v>
      </c>
      <c r="C807" s="6">
        <v>123</v>
      </c>
      <c r="D807" s="6" t="s">
        <v>21</v>
      </c>
      <c r="E807" s="6"/>
      <c r="F807" s="6"/>
      <c r="G807" s="6"/>
      <c r="H807" s="6"/>
      <c r="I807" s="6" t="s">
        <v>24</v>
      </c>
      <c r="J807" s="6" t="s">
        <v>22</v>
      </c>
      <c r="K807" s="6">
        <v>25</v>
      </c>
      <c r="L807" s="6"/>
      <c r="M807" s="6">
        <v>10</v>
      </c>
      <c r="N807" s="6">
        <v>30</v>
      </c>
      <c r="O807" s="6">
        <v>0</v>
      </c>
      <c r="P807" s="6"/>
      <c r="Q807" s="6"/>
      <c r="R807" s="6"/>
      <c r="S807" s="6"/>
      <c r="T807" s="6"/>
    </row>
    <row r="808" spans="1:20" x14ac:dyDescent="0.25">
      <c r="A808">
        <v>1999</v>
      </c>
      <c r="B808" s="6" t="s">
        <v>70</v>
      </c>
      <c r="C808" s="6">
        <v>124</v>
      </c>
      <c r="D808" s="6" t="s">
        <v>21</v>
      </c>
      <c r="E808" s="6"/>
      <c r="F808" s="6"/>
      <c r="G808" s="6"/>
      <c r="H808" s="6"/>
      <c r="I808" s="6" t="s">
        <v>24</v>
      </c>
      <c r="J808" s="6" t="s">
        <v>22</v>
      </c>
      <c r="K808" s="6">
        <v>45</v>
      </c>
      <c r="L808" s="6"/>
      <c r="M808" s="6">
        <v>30</v>
      </c>
      <c r="N808" s="6">
        <v>30</v>
      </c>
      <c r="O808" s="6">
        <v>0</v>
      </c>
      <c r="P808" s="6"/>
      <c r="Q808" s="6"/>
      <c r="R808" s="6"/>
      <c r="S808" s="6"/>
      <c r="T808" s="6"/>
    </row>
    <row r="809" spans="1:20" x14ac:dyDescent="0.25">
      <c r="A809">
        <v>1999</v>
      </c>
      <c r="B809" s="6" t="s">
        <v>70</v>
      </c>
      <c r="C809" s="6">
        <v>125</v>
      </c>
      <c r="D809" s="6" t="s">
        <v>21</v>
      </c>
      <c r="E809" s="6"/>
      <c r="F809" s="6"/>
      <c r="G809" s="6"/>
      <c r="H809" s="6"/>
      <c r="I809" s="6" t="s">
        <v>24</v>
      </c>
      <c r="J809" s="6" t="s">
        <v>28</v>
      </c>
      <c r="K809" s="6">
        <v>90</v>
      </c>
      <c r="L809" s="6"/>
      <c r="M809" s="6">
        <v>20</v>
      </c>
      <c r="N809" s="6">
        <v>20</v>
      </c>
      <c r="O809" s="6">
        <v>0</v>
      </c>
      <c r="P809" s="6"/>
      <c r="Q809" s="6"/>
      <c r="R809" s="6"/>
      <c r="S809" s="6"/>
      <c r="T809" s="6"/>
    </row>
    <row r="810" spans="1:20" x14ac:dyDescent="0.25">
      <c r="A810">
        <v>1999</v>
      </c>
      <c r="B810" s="6" t="s">
        <v>70</v>
      </c>
      <c r="C810" s="6">
        <v>126</v>
      </c>
      <c r="D810" s="6" t="s">
        <v>21</v>
      </c>
      <c r="E810" s="6"/>
      <c r="F810" s="6"/>
      <c r="G810" s="6"/>
      <c r="H810" s="6"/>
      <c r="I810" s="6" t="s">
        <v>24</v>
      </c>
      <c r="J810" s="6" t="s">
        <v>28</v>
      </c>
      <c r="K810" s="6">
        <v>30</v>
      </c>
      <c r="L810" s="6"/>
      <c r="M810" s="6">
        <v>20</v>
      </c>
      <c r="N810" s="6">
        <v>10</v>
      </c>
      <c r="O810" s="6">
        <v>0</v>
      </c>
      <c r="P810" s="6"/>
      <c r="Q810" s="6"/>
      <c r="R810" s="6"/>
      <c r="S810" s="6"/>
      <c r="T810" s="6"/>
    </row>
    <row r="811" spans="1:20" x14ac:dyDescent="0.25">
      <c r="A811">
        <v>1999</v>
      </c>
      <c r="B811" s="6" t="s">
        <v>70</v>
      </c>
      <c r="C811" s="6">
        <v>127</v>
      </c>
      <c r="D811" s="6" t="s">
        <v>21</v>
      </c>
      <c r="E811" s="6"/>
      <c r="F811" s="6"/>
      <c r="G811" s="6"/>
      <c r="H811" s="6"/>
      <c r="I811" s="6" t="s">
        <v>24</v>
      </c>
      <c r="J811" s="6" t="s">
        <v>44</v>
      </c>
      <c r="K811" s="6">
        <v>75</v>
      </c>
      <c r="L811" s="6"/>
      <c r="M811" s="6">
        <v>50</v>
      </c>
      <c r="N811" s="6">
        <v>15</v>
      </c>
      <c r="O811" s="6">
        <v>0</v>
      </c>
      <c r="P811" s="6"/>
      <c r="Q811" s="6"/>
      <c r="R811" s="6"/>
      <c r="S811" s="6"/>
      <c r="T811" s="6"/>
    </row>
    <row r="812" spans="1:20" x14ac:dyDescent="0.25">
      <c r="A812">
        <v>1999</v>
      </c>
      <c r="B812" s="6" t="s">
        <v>70</v>
      </c>
      <c r="C812" s="6">
        <v>128</v>
      </c>
      <c r="D812" s="6" t="s">
        <v>21</v>
      </c>
      <c r="E812" s="6"/>
      <c r="F812" s="6"/>
      <c r="G812" s="6"/>
      <c r="H812" s="6"/>
      <c r="I812" s="6" t="s">
        <v>24</v>
      </c>
      <c r="J812" s="6" t="s">
        <v>28</v>
      </c>
      <c r="K812" s="6">
        <v>40</v>
      </c>
      <c r="L812" s="6"/>
      <c r="M812" s="6">
        <v>20</v>
      </c>
      <c r="N812" s="6">
        <v>0</v>
      </c>
      <c r="O812" s="6">
        <v>0</v>
      </c>
      <c r="P812" s="6"/>
      <c r="Q812" s="6"/>
      <c r="R812" s="6"/>
      <c r="S812" s="6"/>
      <c r="T812" s="6"/>
    </row>
    <row r="813" spans="1:20" x14ac:dyDescent="0.25">
      <c r="A813">
        <v>1999</v>
      </c>
      <c r="B813" s="6" t="s">
        <v>70</v>
      </c>
      <c r="C813" s="6">
        <v>129</v>
      </c>
      <c r="D813" s="6" t="s">
        <v>21</v>
      </c>
      <c r="E813" s="6"/>
      <c r="F813" s="6"/>
      <c r="G813" s="6"/>
      <c r="H813" s="6"/>
      <c r="I813" s="6" t="s">
        <v>24</v>
      </c>
      <c r="J813" s="6" t="s">
        <v>22</v>
      </c>
      <c r="K813" s="6">
        <v>25</v>
      </c>
      <c r="L813" s="6"/>
      <c r="M813" s="6">
        <v>10</v>
      </c>
      <c r="N813" s="6">
        <v>0</v>
      </c>
      <c r="O813" s="6">
        <v>0</v>
      </c>
      <c r="P813" s="6"/>
      <c r="Q813" s="6"/>
      <c r="R813" s="6"/>
      <c r="S813" s="6"/>
      <c r="T813" s="6"/>
    </row>
    <row r="814" spans="1:20" x14ac:dyDescent="0.25">
      <c r="A814">
        <v>1999</v>
      </c>
      <c r="B814" s="6" t="s">
        <v>70</v>
      </c>
      <c r="C814" s="6">
        <v>130</v>
      </c>
      <c r="D814" s="6" t="s">
        <v>21</v>
      </c>
      <c r="E814" s="6"/>
      <c r="F814" s="6"/>
      <c r="G814" s="6"/>
      <c r="H814" s="6"/>
      <c r="I814" s="6" t="s">
        <v>24</v>
      </c>
      <c r="J814" s="6" t="s">
        <v>36</v>
      </c>
      <c r="K814" s="6">
        <v>35</v>
      </c>
      <c r="L814" s="6"/>
      <c r="M814" s="6">
        <v>30</v>
      </c>
      <c r="N814" s="6">
        <v>0</v>
      </c>
      <c r="O814" s="6">
        <v>0</v>
      </c>
      <c r="P814" s="6"/>
      <c r="Q814" s="6"/>
      <c r="R814" s="6"/>
      <c r="S814" s="6"/>
      <c r="T814" s="6"/>
    </row>
    <row r="815" spans="1:20" x14ac:dyDescent="0.25">
      <c r="A815">
        <v>1999</v>
      </c>
      <c r="B815" s="6" t="s">
        <v>70</v>
      </c>
      <c r="C815" s="6">
        <v>131</v>
      </c>
      <c r="D815" s="6" t="s">
        <v>21</v>
      </c>
      <c r="E815" s="6"/>
      <c r="F815" s="6">
        <v>10</v>
      </c>
      <c r="G815" s="6"/>
      <c r="H815" s="6"/>
      <c r="I815" s="6" t="s">
        <v>24</v>
      </c>
      <c r="J815" s="6" t="s">
        <v>22</v>
      </c>
      <c r="K815" s="6">
        <v>40</v>
      </c>
      <c r="L815" s="6"/>
      <c r="M815" s="6">
        <v>20</v>
      </c>
      <c r="N815" s="6">
        <v>60</v>
      </c>
      <c r="O815" s="6">
        <v>0</v>
      </c>
      <c r="P815" s="6"/>
      <c r="Q815" s="6"/>
      <c r="R815" s="6"/>
      <c r="S815" s="6"/>
      <c r="T815" s="6"/>
    </row>
    <row r="816" spans="1:20" x14ac:dyDescent="0.25">
      <c r="A816">
        <v>1999</v>
      </c>
      <c r="B816" s="6" t="s">
        <v>70</v>
      </c>
      <c r="C816" s="6">
        <v>132</v>
      </c>
      <c r="D816" s="6" t="s">
        <v>21</v>
      </c>
      <c r="E816" s="6">
        <v>12</v>
      </c>
      <c r="F816" s="6">
        <v>10</v>
      </c>
      <c r="G816" s="6">
        <v>245</v>
      </c>
      <c r="H816" s="6">
        <v>0</v>
      </c>
      <c r="I816" s="6">
        <v>245</v>
      </c>
      <c r="J816" s="6" t="s">
        <v>40</v>
      </c>
      <c r="K816" s="6">
        <v>25</v>
      </c>
      <c r="L816" s="6"/>
      <c r="M816" s="6">
        <v>15</v>
      </c>
      <c r="N816" s="6">
        <v>0</v>
      </c>
      <c r="O816" s="6">
        <v>0</v>
      </c>
      <c r="P816" s="6"/>
      <c r="Q816" s="6"/>
      <c r="R816" s="6"/>
      <c r="S816" s="6"/>
      <c r="T816" s="6"/>
    </row>
    <row r="817" spans="1:20" x14ac:dyDescent="0.25">
      <c r="A817">
        <v>1999</v>
      </c>
      <c r="B817" s="6" t="s">
        <v>70</v>
      </c>
      <c r="C817" s="6">
        <v>133</v>
      </c>
      <c r="D817" s="6" t="s">
        <v>21</v>
      </c>
      <c r="E817" s="6"/>
      <c r="F817" s="6"/>
      <c r="G817" s="6"/>
      <c r="H817" s="6"/>
      <c r="I817" s="6" t="s">
        <v>24</v>
      </c>
      <c r="J817" s="6" t="s">
        <v>36</v>
      </c>
      <c r="K817" s="6">
        <v>45</v>
      </c>
      <c r="L817" s="6"/>
      <c r="M817" s="6">
        <v>20</v>
      </c>
      <c r="N817" s="6">
        <v>20</v>
      </c>
      <c r="O817" s="6">
        <v>0</v>
      </c>
      <c r="P817" s="6"/>
      <c r="Q817" s="6"/>
      <c r="R817" s="6"/>
      <c r="S817" s="6"/>
      <c r="T817" s="6"/>
    </row>
    <row r="818" spans="1:20" x14ac:dyDescent="0.25">
      <c r="A818">
        <v>1999</v>
      </c>
      <c r="B818" s="6" t="s">
        <v>70</v>
      </c>
      <c r="C818" s="6">
        <v>134</v>
      </c>
      <c r="D818" s="6" t="s">
        <v>21</v>
      </c>
      <c r="E818" s="6"/>
      <c r="F818" s="6"/>
      <c r="G818" s="6"/>
      <c r="H818" s="6"/>
      <c r="I818" s="6" t="s">
        <v>24</v>
      </c>
      <c r="J818" s="6" t="s">
        <v>25</v>
      </c>
      <c r="K818" s="6">
        <v>15</v>
      </c>
      <c r="L818" s="6"/>
      <c r="M818" s="6">
        <v>5</v>
      </c>
      <c r="N818" s="6">
        <v>60</v>
      </c>
      <c r="O818" s="6">
        <v>0</v>
      </c>
      <c r="P818" s="6"/>
      <c r="Q818" s="6"/>
      <c r="R818" s="6"/>
      <c r="S818" s="6"/>
      <c r="T818" s="6"/>
    </row>
    <row r="819" spans="1:20" x14ac:dyDescent="0.25">
      <c r="A819">
        <v>1999</v>
      </c>
      <c r="B819" s="6" t="s">
        <v>70</v>
      </c>
      <c r="C819" s="6">
        <v>135</v>
      </c>
      <c r="D819" s="6" t="s">
        <v>21</v>
      </c>
      <c r="E819" s="6"/>
      <c r="F819" s="6"/>
      <c r="G819" s="6"/>
      <c r="H819" s="6"/>
      <c r="I819" s="6" t="s">
        <v>24</v>
      </c>
      <c r="J819" s="6" t="s">
        <v>35</v>
      </c>
      <c r="K819" s="6">
        <v>25</v>
      </c>
      <c r="L819" s="6"/>
      <c r="M819" s="6">
        <v>3</v>
      </c>
      <c r="N819" s="6">
        <v>0</v>
      </c>
      <c r="O819" s="6">
        <v>0</v>
      </c>
      <c r="P819" s="6"/>
      <c r="Q819" s="6"/>
      <c r="R819" s="6"/>
      <c r="S819" s="6"/>
      <c r="T819" s="6"/>
    </row>
    <row r="820" spans="1:20" x14ac:dyDescent="0.25">
      <c r="A820">
        <v>1999</v>
      </c>
      <c r="B820" s="6" t="s">
        <v>70</v>
      </c>
      <c r="C820" s="6">
        <v>136</v>
      </c>
      <c r="D820" s="6" t="s">
        <v>21</v>
      </c>
      <c r="E820" s="6"/>
      <c r="F820" s="6"/>
      <c r="G820" s="6"/>
      <c r="H820" s="6"/>
      <c r="I820" s="6" t="s">
        <v>24</v>
      </c>
      <c r="J820" s="6" t="s">
        <v>40</v>
      </c>
      <c r="K820" s="6">
        <v>40</v>
      </c>
      <c r="L820" s="6"/>
      <c r="M820" s="6">
        <v>20</v>
      </c>
      <c r="N820" s="6">
        <v>0</v>
      </c>
      <c r="O820" s="6">
        <v>0</v>
      </c>
      <c r="P820" s="6"/>
      <c r="Q820" s="6"/>
      <c r="R820" s="6"/>
      <c r="S820" s="6"/>
      <c r="T820" s="6"/>
    </row>
    <row r="821" spans="1:20" x14ac:dyDescent="0.25">
      <c r="A821">
        <v>1999</v>
      </c>
      <c r="B821" s="6" t="s">
        <v>70</v>
      </c>
      <c r="C821" s="6">
        <v>137</v>
      </c>
      <c r="D821" s="6" t="s">
        <v>21</v>
      </c>
      <c r="E821" s="6"/>
      <c r="F821" s="6"/>
      <c r="G821" s="6"/>
      <c r="H821" s="6"/>
      <c r="I821" s="6" t="s">
        <v>24</v>
      </c>
      <c r="J821" s="6" t="s">
        <v>36</v>
      </c>
      <c r="K821" s="6">
        <v>35</v>
      </c>
      <c r="L821" s="6"/>
      <c r="M821" s="6">
        <v>20</v>
      </c>
      <c r="N821" s="6">
        <v>5</v>
      </c>
      <c r="O821" s="6">
        <v>0</v>
      </c>
      <c r="P821" s="6"/>
      <c r="Q821" s="6"/>
      <c r="R821" s="6"/>
      <c r="S821" s="6"/>
      <c r="T821" s="6"/>
    </row>
    <row r="822" spans="1:20" x14ac:dyDescent="0.25">
      <c r="A822">
        <v>1999</v>
      </c>
      <c r="B822" s="6" t="s">
        <v>70</v>
      </c>
      <c r="C822" s="6">
        <v>138</v>
      </c>
      <c r="D822" s="6" t="s">
        <v>21</v>
      </c>
      <c r="E822" s="6"/>
      <c r="F822" s="6"/>
      <c r="G822" s="6"/>
      <c r="H822" s="6"/>
      <c r="I822" s="6" t="s">
        <v>24</v>
      </c>
      <c r="J822" s="6" t="s">
        <v>22</v>
      </c>
      <c r="K822" s="6">
        <v>20</v>
      </c>
      <c r="L822" s="6"/>
      <c r="M822" s="6">
        <v>5</v>
      </c>
      <c r="N822" s="6">
        <v>5</v>
      </c>
      <c r="O822" s="6">
        <v>0</v>
      </c>
      <c r="P822" s="6"/>
      <c r="Q822" s="6"/>
      <c r="R822" s="6"/>
      <c r="S822" s="6"/>
      <c r="T822" s="6"/>
    </row>
    <row r="823" spans="1:20" x14ac:dyDescent="0.25">
      <c r="A823">
        <v>1999</v>
      </c>
      <c r="B823" s="6" t="s">
        <v>70</v>
      </c>
      <c r="C823" s="6">
        <v>139</v>
      </c>
      <c r="D823" s="6" t="s">
        <v>21</v>
      </c>
      <c r="E823" s="6"/>
      <c r="F823" s="6"/>
      <c r="G823" s="6"/>
      <c r="H823" s="6"/>
      <c r="I823" s="6" t="s">
        <v>24</v>
      </c>
      <c r="J823" s="6" t="s">
        <v>28</v>
      </c>
      <c r="K823" s="6">
        <v>15</v>
      </c>
      <c r="L823" s="6"/>
      <c r="M823" s="6">
        <v>15</v>
      </c>
      <c r="N823" s="6">
        <v>0</v>
      </c>
      <c r="O823" s="6">
        <v>0</v>
      </c>
      <c r="P823" s="6"/>
      <c r="Q823" s="6"/>
      <c r="R823" s="6"/>
      <c r="S823" s="6"/>
      <c r="T823" s="6"/>
    </row>
    <row r="824" spans="1:20" x14ac:dyDescent="0.25">
      <c r="A824">
        <v>1999</v>
      </c>
      <c r="B824" s="6" t="s">
        <v>70</v>
      </c>
      <c r="C824" s="6">
        <v>140</v>
      </c>
      <c r="D824" s="6" t="s">
        <v>21</v>
      </c>
      <c r="E824" s="6"/>
      <c r="F824" s="6"/>
      <c r="G824" s="6"/>
      <c r="H824" s="6"/>
      <c r="I824" s="6" t="s">
        <v>24</v>
      </c>
      <c r="J824" s="6" t="s">
        <v>27</v>
      </c>
      <c r="K824" s="6">
        <v>110</v>
      </c>
      <c r="L824" s="6"/>
      <c r="M824" s="6">
        <v>40</v>
      </c>
      <c r="N824" s="6">
        <v>30</v>
      </c>
      <c r="O824" s="6">
        <v>0</v>
      </c>
      <c r="P824" s="6"/>
      <c r="Q824" s="6"/>
      <c r="R824" s="6"/>
      <c r="S824" s="6"/>
      <c r="T824" s="6"/>
    </row>
    <row r="825" spans="1:20" x14ac:dyDescent="0.25">
      <c r="A825">
        <v>1999</v>
      </c>
      <c r="B825" s="6" t="s">
        <v>70</v>
      </c>
      <c r="C825" s="6">
        <v>141</v>
      </c>
      <c r="D825" s="6" t="s">
        <v>21</v>
      </c>
      <c r="E825" s="6"/>
      <c r="F825" s="6"/>
      <c r="G825" s="6"/>
      <c r="H825" s="6"/>
      <c r="I825" s="6" t="s">
        <v>24</v>
      </c>
      <c r="J825" s="6" t="s">
        <v>25</v>
      </c>
      <c r="K825" s="6">
        <v>45</v>
      </c>
      <c r="L825" s="6"/>
      <c r="M825" s="6">
        <v>40</v>
      </c>
      <c r="N825" s="6">
        <v>50</v>
      </c>
      <c r="O825" s="6">
        <v>0</v>
      </c>
      <c r="P825" s="6"/>
      <c r="Q825" s="6"/>
      <c r="R825" s="6"/>
      <c r="S825" s="6"/>
      <c r="T825" s="6"/>
    </row>
    <row r="826" spans="1:20" x14ac:dyDescent="0.25">
      <c r="A826">
        <v>1999</v>
      </c>
      <c r="B826" s="6" t="s">
        <v>70</v>
      </c>
      <c r="C826" s="6">
        <v>142</v>
      </c>
      <c r="D826" s="6" t="s">
        <v>21</v>
      </c>
      <c r="E826" s="6"/>
      <c r="F826" s="6">
        <v>12</v>
      </c>
      <c r="G826" s="6"/>
      <c r="H826" s="6"/>
      <c r="I826" s="6" t="s">
        <v>24</v>
      </c>
      <c r="J826" s="6" t="s">
        <v>28</v>
      </c>
      <c r="K826" s="6">
        <v>45</v>
      </c>
      <c r="L826" s="6"/>
      <c r="M826" s="6">
        <v>20</v>
      </c>
      <c r="N826" s="6">
        <v>60</v>
      </c>
      <c r="O826" s="6">
        <v>0</v>
      </c>
      <c r="P826" s="6"/>
      <c r="Q826" s="6"/>
      <c r="R826" s="6"/>
      <c r="S826" s="6"/>
      <c r="T826" s="6"/>
    </row>
    <row r="827" spans="1:20" x14ac:dyDescent="0.25">
      <c r="A827">
        <v>1999</v>
      </c>
      <c r="B827" s="6" t="s">
        <v>71</v>
      </c>
      <c r="C827" s="6">
        <v>1</v>
      </c>
      <c r="D827" s="6" t="s">
        <v>32</v>
      </c>
      <c r="E827" s="6">
        <v>1</v>
      </c>
      <c r="F827" s="6">
        <v>12</v>
      </c>
      <c r="G827" s="6">
        <v>230</v>
      </c>
      <c r="H827" s="6">
        <v>0</v>
      </c>
      <c r="I827" s="6">
        <v>230</v>
      </c>
      <c r="J827" s="6" t="s">
        <v>35</v>
      </c>
      <c r="K827" s="6">
        <v>30</v>
      </c>
      <c r="L827" s="6"/>
      <c r="M827" s="6">
        <v>15</v>
      </c>
      <c r="N827" s="6">
        <v>40</v>
      </c>
      <c r="O827" s="6">
        <v>0</v>
      </c>
      <c r="P827" s="6"/>
      <c r="Q827" s="6"/>
      <c r="R827" s="6"/>
      <c r="S827" s="6"/>
      <c r="T827" s="6"/>
    </row>
    <row r="828" spans="1:20" x14ac:dyDescent="0.25">
      <c r="A828">
        <v>1999</v>
      </c>
      <c r="B828" s="6" t="s">
        <v>71</v>
      </c>
      <c r="C828" s="6">
        <v>2</v>
      </c>
      <c r="D828" s="6" t="s">
        <v>32</v>
      </c>
      <c r="E828" s="6"/>
      <c r="F828" s="6"/>
      <c r="G828" s="6"/>
      <c r="H828" s="6"/>
      <c r="I828" s="6" t="s">
        <v>24</v>
      </c>
      <c r="J828" s="6" t="s">
        <v>29</v>
      </c>
      <c r="K828" s="6">
        <v>20</v>
      </c>
      <c r="L828" s="6"/>
      <c r="M828" s="6">
        <v>20</v>
      </c>
      <c r="N828" s="6">
        <v>0</v>
      </c>
      <c r="O828" s="6">
        <v>0</v>
      </c>
      <c r="P828" s="6"/>
      <c r="Q828" s="6"/>
      <c r="R828" s="6"/>
      <c r="S828" s="6"/>
      <c r="T828" s="6"/>
    </row>
    <row r="829" spans="1:20" x14ac:dyDescent="0.25">
      <c r="A829">
        <v>1999</v>
      </c>
      <c r="B829" s="6" t="s">
        <v>71</v>
      </c>
      <c r="C829" s="6">
        <v>3</v>
      </c>
      <c r="D829" s="6" t="s">
        <v>32</v>
      </c>
      <c r="E829" s="6"/>
      <c r="F829" s="6"/>
      <c r="G829" s="6"/>
      <c r="H829" s="6"/>
      <c r="I829" s="6" t="s">
        <v>24</v>
      </c>
      <c r="J829" s="6" t="s">
        <v>29</v>
      </c>
      <c r="K829" s="6">
        <v>35</v>
      </c>
      <c r="L829" s="6"/>
      <c r="M829" s="6">
        <v>40</v>
      </c>
      <c r="N829" s="6">
        <v>50</v>
      </c>
      <c r="O829" s="6">
        <v>0</v>
      </c>
      <c r="P829" s="6"/>
      <c r="Q829" s="6"/>
      <c r="R829" s="6"/>
      <c r="S829" s="6"/>
      <c r="T829" s="6"/>
    </row>
    <row r="830" spans="1:20" x14ac:dyDescent="0.25">
      <c r="A830">
        <v>1999</v>
      </c>
      <c r="B830" s="6" t="s">
        <v>71</v>
      </c>
      <c r="C830" s="6">
        <v>4</v>
      </c>
      <c r="D830" s="6" t="s">
        <v>32</v>
      </c>
      <c r="E830" s="6"/>
      <c r="F830" s="6"/>
      <c r="G830" s="6"/>
      <c r="H830" s="6"/>
      <c r="I830" s="6" t="s">
        <v>24</v>
      </c>
      <c r="J830" s="6" t="s">
        <v>25</v>
      </c>
      <c r="K830" s="6">
        <v>20</v>
      </c>
      <c r="L830" s="6"/>
      <c r="M830" s="6">
        <v>20</v>
      </c>
      <c r="N830" s="6">
        <v>10</v>
      </c>
      <c r="O830" s="6">
        <v>0</v>
      </c>
      <c r="P830" s="6"/>
      <c r="Q830" s="6"/>
      <c r="R830" s="6"/>
      <c r="S830" s="6"/>
      <c r="T830" s="6"/>
    </row>
    <row r="831" spans="1:20" x14ac:dyDescent="0.25">
      <c r="A831">
        <v>1999</v>
      </c>
      <c r="B831" s="6" t="s">
        <v>71</v>
      </c>
      <c r="C831" s="6">
        <v>5</v>
      </c>
      <c r="D831" s="6" t="s">
        <v>32</v>
      </c>
      <c r="E831" s="6"/>
      <c r="F831" s="6"/>
      <c r="G831" s="6"/>
      <c r="H831" s="6"/>
      <c r="I831" s="6" t="s">
        <v>24</v>
      </c>
      <c r="J831" s="6" t="s">
        <v>29</v>
      </c>
      <c r="K831" s="6">
        <v>15</v>
      </c>
      <c r="L831" s="6"/>
      <c r="M831" s="6">
        <v>10</v>
      </c>
      <c r="N831" s="6">
        <v>0</v>
      </c>
      <c r="O831" s="6">
        <v>0</v>
      </c>
      <c r="P831" s="6"/>
      <c r="Q831" s="6"/>
      <c r="R831" s="6"/>
      <c r="S831" s="6"/>
      <c r="T831" s="6"/>
    </row>
    <row r="832" spans="1:20" x14ac:dyDescent="0.25">
      <c r="A832">
        <v>1999</v>
      </c>
      <c r="B832" s="6" t="s">
        <v>71</v>
      </c>
      <c r="C832" s="6">
        <v>6</v>
      </c>
      <c r="D832" s="6" t="s">
        <v>32</v>
      </c>
      <c r="E832" s="6"/>
      <c r="F832" s="6"/>
      <c r="G832" s="6"/>
      <c r="H832" s="6"/>
      <c r="I832" s="6" t="s">
        <v>24</v>
      </c>
      <c r="J832" s="6" t="s">
        <v>22</v>
      </c>
      <c r="K832" s="6">
        <v>15</v>
      </c>
      <c r="L832" s="6"/>
      <c r="M832" s="6">
        <v>10</v>
      </c>
      <c r="N832" s="6">
        <v>10</v>
      </c>
      <c r="O832" s="6">
        <v>0</v>
      </c>
      <c r="P832" s="6"/>
      <c r="Q832" s="6"/>
      <c r="R832" s="6"/>
      <c r="S832" s="6"/>
      <c r="T832" s="6"/>
    </row>
    <row r="833" spans="1:20" x14ac:dyDescent="0.25">
      <c r="A833">
        <v>1999</v>
      </c>
      <c r="B833" s="6" t="s">
        <v>71</v>
      </c>
      <c r="C833" s="6">
        <v>7</v>
      </c>
      <c r="D833" s="6" t="s">
        <v>32</v>
      </c>
      <c r="E833" s="6"/>
      <c r="F833" s="6"/>
      <c r="G833" s="6"/>
      <c r="H833" s="6"/>
      <c r="I833" s="6" t="s">
        <v>24</v>
      </c>
      <c r="J833" s="6" t="s">
        <v>22</v>
      </c>
      <c r="K833" s="6">
        <v>25</v>
      </c>
      <c r="L833" s="6"/>
      <c r="M833" s="6">
        <v>20</v>
      </c>
      <c r="N833" s="6">
        <v>10</v>
      </c>
      <c r="O833" s="6">
        <v>0</v>
      </c>
      <c r="P833" s="6"/>
      <c r="Q833" s="6"/>
      <c r="R833" s="6"/>
      <c r="S833" s="6"/>
      <c r="T833" s="6"/>
    </row>
    <row r="834" spans="1:20" x14ac:dyDescent="0.25">
      <c r="A834">
        <v>1999</v>
      </c>
      <c r="B834" s="6" t="s">
        <v>71</v>
      </c>
      <c r="C834" s="6">
        <v>8</v>
      </c>
      <c r="D834" s="6" t="s">
        <v>32</v>
      </c>
      <c r="E834" s="6"/>
      <c r="F834" s="6"/>
      <c r="G834" s="6"/>
      <c r="H834" s="6"/>
      <c r="I834" s="6" t="s">
        <v>24</v>
      </c>
      <c r="J834" s="6" t="s">
        <v>28</v>
      </c>
      <c r="K834" s="6">
        <v>20</v>
      </c>
      <c r="L834" s="6"/>
      <c r="M834" s="6">
        <v>25</v>
      </c>
      <c r="N834" s="6">
        <v>60</v>
      </c>
      <c r="O834" s="6">
        <v>0</v>
      </c>
      <c r="P834" s="6"/>
      <c r="Q834" s="6"/>
      <c r="R834" s="6"/>
      <c r="S834" s="6"/>
      <c r="T834" s="6"/>
    </row>
    <row r="835" spans="1:20" x14ac:dyDescent="0.25">
      <c r="A835">
        <v>1999</v>
      </c>
      <c r="B835" s="6" t="s">
        <v>71</v>
      </c>
      <c r="C835" s="6">
        <v>9</v>
      </c>
      <c r="D835" s="6" t="s">
        <v>32</v>
      </c>
      <c r="E835" s="6"/>
      <c r="F835" s="6"/>
      <c r="G835" s="6"/>
      <c r="H835" s="6"/>
      <c r="I835" s="6" t="s">
        <v>24</v>
      </c>
      <c r="J835" s="6" t="s">
        <v>36</v>
      </c>
      <c r="K835" s="6">
        <v>20</v>
      </c>
      <c r="L835" s="6"/>
      <c r="M835" s="6">
        <v>20</v>
      </c>
      <c r="N835" s="6">
        <v>0</v>
      </c>
      <c r="O835" s="6">
        <v>0</v>
      </c>
      <c r="P835" s="6"/>
      <c r="Q835" s="6"/>
      <c r="R835" s="6"/>
      <c r="S835" s="6"/>
      <c r="T835" s="6"/>
    </row>
    <row r="836" spans="1:20" x14ac:dyDescent="0.25">
      <c r="A836">
        <v>1999</v>
      </c>
      <c r="B836" s="6" t="s">
        <v>71</v>
      </c>
      <c r="C836" s="6">
        <v>10</v>
      </c>
      <c r="D836" s="6" t="s">
        <v>32</v>
      </c>
      <c r="E836" s="6"/>
      <c r="F836" s="6">
        <v>13.8</v>
      </c>
      <c r="G836" s="6"/>
      <c r="H836" s="6"/>
      <c r="I836" s="6" t="s">
        <v>24</v>
      </c>
      <c r="J836" s="6" t="s">
        <v>35</v>
      </c>
      <c r="K836" s="6">
        <v>15</v>
      </c>
      <c r="L836" s="6"/>
      <c r="M836" s="6">
        <v>10</v>
      </c>
      <c r="N836" s="6">
        <v>0</v>
      </c>
      <c r="O836" s="6">
        <v>0</v>
      </c>
      <c r="P836" s="6"/>
      <c r="Q836" s="6"/>
      <c r="R836" s="6"/>
      <c r="S836" s="6"/>
      <c r="T836" s="6"/>
    </row>
    <row r="837" spans="1:20" x14ac:dyDescent="0.25">
      <c r="A837">
        <v>1999</v>
      </c>
      <c r="B837" s="6" t="s">
        <v>71</v>
      </c>
      <c r="C837" s="6">
        <v>11</v>
      </c>
      <c r="D837" s="6" t="s">
        <v>32</v>
      </c>
      <c r="E837" s="6">
        <v>2</v>
      </c>
      <c r="F837" s="6">
        <v>10.7</v>
      </c>
      <c r="G837" s="6">
        <v>300</v>
      </c>
      <c r="H837" s="6">
        <v>0</v>
      </c>
      <c r="I837" s="6">
        <v>300</v>
      </c>
      <c r="J837" s="6" t="s">
        <v>22</v>
      </c>
      <c r="K837" s="6">
        <v>40</v>
      </c>
      <c r="L837" s="6"/>
      <c r="M837" s="6">
        <v>20</v>
      </c>
      <c r="N837" s="6">
        <v>10</v>
      </c>
      <c r="O837" s="6">
        <v>0</v>
      </c>
      <c r="P837" s="6"/>
      <c r="Q837" s="6"/>
      <c r="R837" s="6"/>
      <c r="S837" s="6"/>
      <c r="T837" s="6"/>
    </row>
    <row r="838" spans="1:20" x14ac:dyDescent="0.25">
      <c r="A838">
        <v>1999</v>
      </c>
      <c r="B838" s="6" t="s">
        <v>71</v>
      </c>
      <c r="C838" s="6">
        <v>12</v>
      </c>
      <c r="D838" s="6" t="s">
        <v>32</v>
      </c>
      <c r="E838" s="6"/>
      <c r="F838" s="6"/>
      <c r="G838" s="6"/>
      <c r="H838" s="6"/>
      <c r="I838" s="6" t="s">
        <v>24</v>
      </c>
      <c r="J838" s="6" t="s">
        <v>37</v>
      </c>
      <c r="K838" s="6">
        <v>20</v>
      </c>
      <c r="L838" s="6"/>
      <c r="M838" s="6">
        <v>15</v>
      </c>
      <c r="N838" s="6">
        <v>0</v>
      </c>
      <c r="O838" s="6">
        <v>0</v>
      </c>
      <c r="P838" s="6"/>
      <c r="Q838" s="6"/>
      <c r="R838" s="6"/>
      <c r="S838" s="6"/>
      <c r="T838" s="6"/>
    </row>
    <row r="839" spans="1:20" x14ac:dyDescent="0.25">
      <c r="A839">
        <v>1999</v>
      </c>
      <c r="B839" s="6" t="s">
        <v>71</v>
      </c>
      <c r="C839" s="6">
        <v>13</v>
      </c>
      <c r="D839" s="6" t="s">
        <v>32</v>
      </c>
      <c r="E839" s="6"/>
      <c r="F839" s="6"/>
      <c r="G839" s="6"/>
      <c r="H839" s="6"/>
      <c r="I839" s="6" t="s">
        <v>24</v>
      </c>
      <c r="J839" s="6" t="s">
        <v>22</v>
      </c>
      <c r="K839" s="6">
        <v>15</v>
      </c>
      <c r="L839" s="6"/>
      <c r="M839" s="6">
        <v>5</v>
      </c>
      <c r="N839" s="6">
        <v>0</v>
      </c>
      <c r="O839" s="6">
        <v>0</v>
      </c>
      <c r="P839" s="6"/>
      <c r="Q839" s="6"/>
      <c r="R839" s="6"/>
      <c r="S839" s="6"/>
      <c r="T839" s="6"/>
    </row>
    <row r="840" spans="1:20" x14ac:dyDescent="0.25">
      <c r="A840">
        <v>1999</v>
      </c>
      <c r="B840" s="6" t="s">
        <v>71</v>
      </c>
      <c r="C840" s="6">
        <v>14</v>
      </c>
      <c r="D840" s="6" t="s">
        <v>32</v>
      </c>
      <c r="E840" s="6"/>
      <c r="F840" s="6"/>
      <c r="G840" s="6"/>
      <c r="H840" s="6"/>
      <c r="I840" s="6" t="s">
        <v>24</v>
      </c>
      <c r="J840" s="6" t="s">
        <v>25</v>
      </c>
      <c r="K840" s="6">
        <v>20</v>
      </c>
      <c r="L840" s="6"/>
      <c r="M840" s="6">
        <v>10</v>
      </c>
      <c r="N840" s="6">
        <v>10</v>
      </c>
      <c r="O840" s="6">
        <v>0</v>
      </c>
      <c r="P840" s="6"/>
      <c r="Q840" s="6"/>
      <c r="R840" s="6"/>
      <c r="S840" s="6"/>
      <c r="T840" s="6"/>
    </row>
    <row r="841" spans="1:20" x14ac:dyDescent="0.25">
      <c r="A841">
        <v>1999</v>
      </c>
      <c r="B841" s="6" t="s">
        <v>71</v>
      </c>
      <c r="C841" s="6">
        <v>15</v>
      </c>
      <c r="D841" s="6" t="s">
        <v>32</v>
      </c>
      <c r="E841" s="6"/>
      <c r="F841" s="6"/>
      <c r="G841" s="6"/>
      <c r="H841" s="6"/>
      <c r="I841" s="6" t="s">
        <v>24</v>
      </c>
      <c r="J841" s="6" t="s">
        <v>40</v>
      </c>
      <c r="K841" s="6">
        <v>30</v>
      </c>
      <c r="L841" s="6"/>
      <c r="M841" s="6">
        <v>10</v>
      </c>
      <c r="N841" s="6">
        <v>10</v>
      </c>
      <c r="O841" s="6">
        <v>0</v>
      </c>
      <c r="P841" s="6"/>
      <c r="Q841" s="6"/>
      <c r="R841" s="6"/>
      <c r="S841" s="6"/>
      <c r="T841" s="6"/>
    </row>
    <row r="842" spans="1:20" x14ac:dyDescent="0.25">
      <c r="A842">
        <v>1999</v>
      </c>
      <c r="B842" s="6" t="s">
        <v>71</v>
      </c>
      <c r="C842" s="6">
        <v>16</v>
      </c>
      <c r="D842" s="6" t="s">
        <v>32</v>
      </c>
      <c r="E842" s="6"/>
      <c r="F842" s="6"/>
      <c r="G842" s="6"/>
      <c r="H842" s="6"/>
      <c r="I842" s="6" t="s">
        <v>24</v>
      </c>
      <c r="J842" s="6" t="s">
        <v>29</v>
      </c>
      <c r="K842" s="6">
        <v>30</v>
      </c>
      <c r="L842" s="6"/>
      <c r="M842" s="6">
        <v>30</v>
      </c>
      <c r="N842" s="6">
        <v>15</v>
      </c>
      <c r="O842" s="6">
        <v>0</v>
      </c>
      <c r="P842" s="6"/>
      <c r="Q842" s="6"/>
      <c r="R842" s="6"/>
      <c r="S842" s="6"/>
      <c r="T842" s="6"/>
    </row>
    <row r="843" spans="1:20" x14ac:dyDescent="0.25">
      <c r="A843">
        <v>1999</v>
      </c>
      <c r="B843" s="6" t="s">
        <v>71</v>
      </c>
      <c r="C843" s="6">
        <v>17</v>
      </c>
      <c r="D843" s="6" t="s">
        <v>32</v>
      </c>
      <c r="E843" s="6"/>
      <c r="F843" s="6"/>
      <c r="G843" s="6"/>
      <c r="H843" s="6"/>
      <c r="I843" s="6" t="s">
        <v>24</v>
      </c>
      <c r="J843" s="6" t="s">
        <v>26</v>
      </c>
      <c r="K843" s="6">
        <v>30</v>
      </c>
      <c r="L843" s="6"/>
      <c r="M843" s="6">
        <v>20</v>
      </c>
      <c r="N843" s="6">
        <v>0</v>
      </c>
      <c r="O843" s="6">
        <v>0</v>
      </c>
      <c r="P843" s="6"/>
      <c r="Q843" s="6"/>
      <c r="R843" s="6"/>
      <c r="S843" s="6"/>
      <c r="T843" s="6"/>
    </row>
    <row r="844" spans="1:20" x14ac:dyDescent="0.25">
      <c r="A844">
        <v>1999</v>
      </c>
      <c r="B844" s="6" t="s">
        <v>71</v>
      </c>
      <c r="C844" s="6">
        <v>18</v>
      </c>
      <c r="D844" s="6" t="s">
        <v>32</v>
      </c>
      <c r="E844" s="6"/>
      <c r="F844" s="6"/>
      <c r="G844" s="6"/>
      <c r="H844" s="6"/>
      <c r="I844" s="6" t="s">
        <v>24</v>
      </c>
      <c r="J844" s="6" t="s">
        <v>26</v>
      </c>
      <c r="K844" s="6">
        <v>25</v>
      </c>
      <c r="L844" s="6"/>
      <c r="M844" s="6">
        <v>5</v>
      </c>
      <c r="N844" s="6">
        <v>5</v>
      </c>
      <c r="O844" s="6">
        <v>0</v>
      </c>
      <c r="P844" s="6"/>
      <c r="Q844" s="6"/>
      <c r="R844" s="6"/>
      <c r="S844" s="6"/>
      <c r="T844" s="6"/>
    </row>
    <row r="845" spans="1:20" x14ac:dyDescent="0.25">
      <c r="A845">
        <v>1999</v>
      </c>
      <c r="B845" s="6" t="s">
        <v>71</v>
      </c>
      <c r="C845" s="6">
        <v>19</v>
      </c>
      <c r="D845" s="6" t="s">
        <v>32</v>
      </c>
      <c r="E845" s="6"/>
      <c r="F845" s="6"/>
      <c r="G845" s="6"/>
      <c r="H845" s="6"/>
      <c r="I845" s="6" t="s">
        <v>24</v>
      </c>
      <c r="J845" s="6" t="s">
        <v>40</v>
      </c>
      <c r="K845" s="6">
        <v>30</v>
      </c>
      <c r="L845" s="6"/>
      <c r="M845" s="6">
        <v>5</v>
      </c>
      <c r="N845" s="6">
        <v>10</v>
      </c>
      <c r="O845" s="6">
        <v>0</v>
      </c>
      <c r="P845" s="6"/>
      <c r="Q845" s="6"/>
      <c r="R845" s="6"/>
      <c r="S845" s="6"/>
      <c r="T845" s="6"/>
    </row>
    <row r="846" spans="1:20" x14ac:dyDescent="0.25">
      <c r="A846">
        <v>1999</v>
      </c>
      <c r="B846" s="6" t="s">
        <v>71</v>
      </c>
      <c r="C846" s="6">
        <v>20</v>
      </c>
      <c r="D846" s="6" t="s">
        <v>32</v>
      </c>
      <c r="E846" s="6"/>
      <c r="F846" s="6"/>
      <c r="G846" s="6"/>
      <c r="H846" s="6"/>
      <c r="I846" s="6" t="s">
        <v>24</v>
      </c>
      <c r="J846" s="6" t="s">
        <v>29</v>
      </c>
      <c r="K846" s="6">
        <v>50</v>
      </c>
      <c r="L846" s="6"/>
      <c r="M846" s="6">
        <v>10</v>
      </c>
      <c r="N846" s="6">
        <v>70</v>
      </c>
      <c r="O846" s="6">
        <v>30</v>
      </c>
      <c r="P846" s="6"/>
      <c r="Q846" s="6"/>
      <c r="R846" s="6"/>
      <c r="S846" s="6"/>
      <c r="T846" s="6"/>
    </row>
    <row r="847" spans="1:20" x14ac:dyDescent="0.25">
      <c r="A847">
        <v>1999</v>
      </c>
      <c r="B847" s="6" t="s">
        <v>71</v>
      </c>
      <c r="C847" s="6">
        <v>21</v>
      </c>
      <c r="D847" s="6" t="s">
        <v>32</v>
      </c>
      <c r="E847" s="6"/>
      <c r="F847" s="6">
        <v>12</v>
      </c>
      <c r="G847" s="6"/>
      <c r="H847" s="6"/>
      <c r="I847" s="6" t="s">
        <v>24</v>
      </c>
      <c r="J847" s="6" t="s">
        <v>27</v>
      </c>
      <c r="K847" s="6">
        <v>60</v>
      </c>
      <c r="L847" s="6"/>
      <c r="M847" s="6">
        <v>70</v>
      </c>
      <c r="N847" s="6">
        <v>10</v>
      </c>
      <c r="O847" s="6">
        <v>0</v>
      </c>
      <c r="P847" s="6"/>
      <c r="Q847" s="6"/>
      <c r="R847" s="6"/>
      <c r="S847" s="6"/>
      <c r="T847" s="6"/>
    </row>
    <row r="848" spans="1:20" x14ac:dyDescent="0.25">
      <c r="A848">
        <v>1999</v>
      </c>
      <c r="B848" s="6" t="s">
        <v>71</v>
      </c>
      <c r="C848" s="6">
        <v>22</v>
      </c>
      <c r="D848" s="6" t="s">
        <v>32</v>
      </c>
      <c r="E848" s="6">
        <v>3</v>
      </c>
      <c r="F848" s="6">
        <v>12</v>
      </c>
      <c r="G848" s="6">
        <v>320</v>
      </c>
      <c r="H848" s="6">
        <v>0</v>
      </c>
      <c r="I848" s="6">
        <v>320</v>
      </c>
      <c r="J848" s="6" t="s">
        <v>22</v>
      </c>
      <c r="K848" s="6">
        <v>35</v>
      </c>
      <c r="L848" s="6"/>
      <c r="M848" s="6">
        <v>20</v>
      </c>
      <c r="N848" s="6">
        <v>10</v>
      </c>
      <c r="O848" s="6">
        <v>0</v>
      </c>
      <c r="P848" s="6"/>
      <c r="Q848" s="6"/>
      <c r="R848" s="6"/>
      <c r="S848" s="6"/>
      <c r="T848" s="6"/>
    </row>
    <row r="849" spans="1:20" x14ac:dyDescent="0.25">
      <c r="A849">
        <v>1999</v>
      </c>
      <c r="B849" s="6" t="s">
        <v>71</v>
      </c>
      <c r="C849" s="6">
        <v>23</v>
      </c>
      <c r="D849" s="6" t="s">
        <v>32</v>
      </c>
      <c r="E849" s="6"/>
      <c r="F849" s="6"/>
      <c r="G849" s="6"/>
      <c r="H849" s="6"/>
      <c r="I849" s="6" t="s">
        <v>24</v>
      </c>
      <c r="J849" s="6" t="s">
        <v>22</v>
      </c>
      <c r="K849" s="6">
        <v>50</v>
      </c>
      <c r="L849" s="6"/>
      <c r="M849" s="6">
        <v>40</v>
      </c>
      <c r="N849" s="6">
        <v>10</v>
      </c>
      <c r="O849" s="6">
        <v>0</v>
      </c>
      <c r="P849" s="6"/>
      <c r="Q849" s="6"/>
      <c r="R849" s="6"/>
      <c r="S849" s="6"/>
      <c r="T849" s="6"/>
    </row>
    <row r="850" spans="1:20" x14ac:dyDescent="0.25">
      <c r="A850">
        <v>1999</v>
      </c>
      <c r="B850" s="6" t="s">
        <v>71</v>
      </c>
      <c r="C850" s="6">
        <v>24</v>
      </c>
      <c r="D850" s="6" t="s">
        <v>32</v>
      </c>
      <c r="E850" s="6"/>
      <c r="F850" s="6"/>
      <c r="G850" s="6"/>
      <c r="H850" s="6"/>
      <c r="I850" s="6" t="s">
        <v>24</v>
      </c>
      <c r="J850" s="6" t="s">
        <v>22</v>
      </c>
      <c r="K850" s="6">
        <v>30</v>
      </c>
      <c r="L850" s="6"/>
      <c r="M850" s="6">
        <v>20</v>
      </c>
      <c r="N850" s="6">
        <v>20</v>
      </c>
      <c r="O850" s="6">
        <v>0</v>
      </c>
      <c r="P850" s="6"/>
      <c r="Q850" s="6"/>
      <c r="R850" s="6"/>
      <c r="S850" s="6"/>
      <c r="T850" s="6"/>
    </row>
    <row r="851" spans="1:20" x14ac:dyDescent="0.25">
      <c r="A851">
        <v>1999</v>
      </c>
      <c r="B851" s="6" t="s">
        <v>71</v>
      </c>
      <c r="C851" s="6">
        <v>25</v>
      </c>
      <c r="D851" s="6" t="s">
        <v>32</v>
      </c>
      <c r="E851" s="6"/>
      <c r="F851" s="6"/>
      <c r="G851" s="6"/>
      <c r="H851" s="6"/>
      <c r="I851" s="6" t="s">
        <v>24</v>
      </c>
      <c r="J851" s="6" t="s">
        <v>40</v>
      </c>
      <c r="K851" s="6">
        <v>25</v>
      </c>
      <c r="L851" s="6"/>
      <c r="M851" s="6">
        <v>5</v>
      </c>
      <c r="N851" s="6">
        <v>0</v>
      </c>
      <c r="O851" s="6">
        <v>0</v>
      </c>
      <c r="P851" s="6"/>
      <c r="Q851" s="6"/>
      <c r="R851" s="6"/>
      <c r="S851" s="6"/>
      <c r="T851" s="6"/>
    </row>
    <row r="852" spans="1:20" x14ac:dyDescent="0.25">
      <c r="A852">
        <v>1999</v>
      </c>
      <c r="B852" s="6" t="s">
        <v>71</v>
      </c>
      <c r="C852" s="6">
        <v>26</v>
      </c>
      <c r="D852" s="6" t="s">
        <v>32</v>
      </c>
      <c r="E852" s="6"/>
      <c r="F852" s="6"/>
      <c r="G852" s="6"/>
      <c r="H852" s="6"/>
      <c r="I852" s="6" t="s">
        <v>24</v>
      </c>
      <c r="J852" s="6" t="s">
        <v>26</v>
      </c>
      <c r="K852" s="6">
        <v>60</v>
      </c>
      <c r="L852" s="6"/>
      <c r="M852" s="6">
        <v>70</v>
      </c>
      <c r="N852" s="6">
        <v>25</v>
      </c>
      <c r="O852" s="6">
        <v>0</v>
      </c>
      <c r="P852" s="6"/>
      <c r="Q852" s="6"/>
      <c r="R852" s="6"/>
      <c r="S852" s="6"/>
      <c r="T852" s="6"/>
    </row>
    <row r="853" spans="1:20" x14ac:dyDescent="0.25">
      <c r="A853">
        <v>1999</v>
      </c>
      <c r="B853" s="6" t="s">
        <v>71</v>
      </c>
      <c r="C853" s="6">
        <v>27</v>
      </c>
      <c r="D853" s="6" t="s">
        <v>32</v>
      </c>
      <c r="E853" s="6"/>
      <c r="F853" s="6"/>
      <c r="G853" s="6"/>
      <c r="H853" s="6"/>
      <c r="I853" s="6" t="s">
        <v>24</v>
      </c>
      <c r="J853" s="6" t="s">
        <v>28</v>
      </c>
      <c r="K853" s="6">
        <v>20</v>
      </c>
      <c r="L853" s="6"/>
      <c r="M853" s="6">
        <v>30</v>
      </c>
      <c r="N853" s="6">
        <v>30</v>
      </c>
      <c r="O853" s="6">
        <v>0</v>
      </c>
      <c r="P853" s="6"/>
      <c r="Q853" s="6"/>
      <c r="R853" s="6"/>
      <c r="S853" s="6"/>
      <c r="T853" s="6"/>
    </row>
    <row r="854" spans="1:20" x14ac:dyDescent="0.25">
      <c r="A854">
        <v>1999</v>
      </c>
      <c r="B854" s="6" t="s">
        <v>71</v>
      </c>
      <c r="C854" s="6">
        <v>28</v>
      </c>
      <c r="D854" s="6" t="s">
        <v>32</v>
      </c>
      <c r="E854" s="6"/>
      <c r="F854" s="6"/>
      <c r="G854" s="6"/>
      <c r="H854" s="6"/>
      <c r="I854" s="6" t="s">
        <v>24</v>
      </c>
      <c r="J854" s="6" t="s">
        <v>28</v>
      </c>
      <c r="K854" s="6">
        <v>40</v>
      </c>
      <c r="L854" s="6"/>
      <c r="M854" s="6">
        <v>20</v>
      </c>
      <c r="N854" s="6">
        <v>20</v>
      </c>
      <c r="O854" s="6">
        <v>0</v>
      </c>
      <c r="P854" s="6"/>
      <c r="Q854" s="6"/>
      <c r="R854" s="6"/>
      <c r="S854" s="6"/>
      <c r="T854" s="6"/>
    </row>
    <row r="855" spans="1:20" x14ac:dyDescent="0.25">
      <c r="A855">
        <v>1999</v>
      </c>
      <c r="B855" s="6" t="s">
        <v>71</v>
      </c>
      <c r="C855" s="6">
        <v>29</v>
      </c>
      <c r="D855" s="6" t="s">
        <v>32</v>
      </c>
      <c r="E855" s="6"/>
      <c r="F855" s="6"/>
      <c r="G855" s="6"/>
      <c r="H855" s="6"/>
      <c r="I855" s="6" t="s">
        <v>24</v>
      </c>
      <c r="J855" s="6" t="s">
        <v>28</v>
      </c>
      <c r="K855" s="6">
        <v>70</v>
      </c>
      <c r="L855" s="6"/>
      <c r="M855" s="6">
        <v>50</v>
      </c>
      <c r="N855" s="6">
        <v>20</v>
      </c>
      <c r="O855" s="6">
        <v>0</v>
      </c>
      <c r="P855" s="6"/>
      <c r="Q855" s="6"/>
      <c r="R855" s="6"/>
      <c r="S855" s="6"/>
      <c r="T855" s="6"/>
    </row>
    <row r="856" spans="1:20" x14ac:dyDescent="0.25">
      <c r="A856">
        <v>1999</v>
      </c>
      <c r="B856" s="6" t="s">
        <v>71</v>
      </c>
      <c r="C856" s="6">
        <v>30</v>
      </c>
      <c r="D856" s="6" t="s">
        <v>32</v>
      </c>
      <c r="E856" s="6"/>
      <c r="F856" s="6">
        <v>13.7</v>
      </c>
      <c r="G856" s="6"/>
      <c r="H856" s="6"/>
      <c r="I856" s="6" t="s">
        <v>24</v>
      </c>
      <c r="J856" s="6" t="s">
        <v>22</v>
      </c>
      <c r="K856" s="6">
        <v>20</v>
      </c>
      <c r="L856" s="6"/>
      <c r="M856" s="6">
        <v>5</v>
      </c>
      <c r="N856" s="6">
        <v>10</v>
      </c>
      <c r="O856" s="6">
        <v>0</v>
      </c>
      <c r="P856" s="6"/>
      <c r="Q856" s="6"/>
      <c r="R856" s="6"/>
      <c r="S856" s="6"/>
      <c r="T856" s="6"/>
    </row>
    <row r="857" spans="1:20" x14ac:dyDescent="0.25">
      <c r="A857">
        <v>1999</v>
      </c>
      <c r="B857" s="6" t="s">
        <v>71</v>
      </c>
      <c r="C857" s="6">
        <v>31</v>
      </c>
      <c r="D857" s="6" t="s">
        <v>38</v>
      </c>
      <c r="E857" s="6">
        <v>4</v>
      </c>
      <c r="F857" s="6">
        <v>9</v>
      </c>
      <c r="G857" s="6">
        <v>150</v>
      </c>
      <c r="H857" s="6">
        <v>0</v>
      </c>
      <c r="I857" s="6">
        <v>150</v>
      </c>
      <c r="J857" s="6" t="s">
        <v>44</v>
      </c>
      <c r="K857" s="6">
        <v>70</v>
      </c>
      <c r="L857" s="6"/>
      <c r="M857" s="6">
        <v>35</v>
      </c>
      <c r="N857" s="6">
        <v>20</v>
      </c>
      <c r="O857" s="6">
        <v>0</v>
      </c>
      <c r="P857" s="6"/>
      <c r="Q857" s="6"/>
      <c r="R857" s="6"/>
      <c r="S857" s="6"/>
      <c r="T857" s="6"/>
    </row>
    <row r="858" spans="1:20" x14ac:dyDescent="0.25">
      <c r="A858">
        <v>1999</v>
      </c>
      <c r="B858" s="6" t="s">
        <v>71</v>
      </c>
      <c r="C858" s="6">
        <v>32</v>
      </c>
      <c r="D858" s="6" t="s">
        <v>38</v>
      </c>
      <c r="E858" s="6"/>
      <c r="F858" s="6"/>
      <c r="G858" s="6"/>
      <c r="H858" s="6"/>
      <c r="I858" s="6" t="s">
        <v>24</v>
      </c>
      <c r="J858" s="6" t="s">
        <v>22</v>
      </c>
      <c r="K858" s="6">
        <v>25</v>
      </c>
      <c r="L858" s="6"/>
      <c r="M858" s="6">
        <v>20</v>
      </c>
      <c r="N858" s="6">
        <v>10</v>
      </c>
      <c r="O858" s="6">
        <v>0</v>
      </c>
      <c r="P858" s="6"/>
      <c r="Q858" s="6"/>
      <c r="R858" s="6"/>
      <c r="S858" s="6"/>
      <c r="T858" s="6"/>
    </row>
    <row r="859" spans="1:20" x14ac:dyDescent="0.25">
      <c r="A859">
        <v>1999</v>
      </c>
      <c r="B859" s="6" t="s">
        <v>71</v>
      </c>
      <c r="C859" s="6">
        <v>33</v>
      </c>
      <c r="D859" s="6" t="s">
        <v>38</v>
      </c>
      <c r="E859" s="6"/>
      <c r="F859" s="6"/>
      <c r="G859" s="6"/>
      <c r="H859" s="6"/>
      <c r="I859" s="6" t="s">
        <v>24</v>
      </c>
      <c r="J859" s="6" t="s">
        <v>22</v>
      </c>
      <c r="K859" s="6">
        <v>25</v>
      </c>
      <c r="L859" s="6"/>
      <c r="M859" s="6">
        <v>15</v>
      </c>
      <c r="N859" s="6">
        <v>50</v>
      </c>
      <c r="O859" s="6">
        <v>0</v>
      </c>
      <c r="P859" s="6"/>
      <c r="Q859" s="6"/>
      <c r="R859" s="6"/>
      <c r="S859" s="6"/>
      <c r="T859" s="6"/>
    </row>
    <row r="860" spans="1:20" x14ac:dyDescent="0.25">
      <c r="A860">
        <v>1999</v>
      </c>
      <c r="B860" s="6" t="s">
        <v>71</v>
      </c>
      <c r="C860" s="6">
        <v>34</v>
      </c>
      <c r="D860" s="6" t="s">
        <v>38</v>
      </c>
      <c r="E860" s="6"/>
      <c r="F860" s="6"/>
      <c r="G860" s="6"/>
      <c r="H860" s="6"/>
      <c r="I860" s="6" t="s">
        <v>24</v>
      </c>
      <c r="J860" s="6" t="s">
        <v>22</v>
      </c>
      <c r="K860" s="6">
        <v>40</v>
      </c>
      <c r="L860" s="6"/>
      <c r="M860" s="6">
        <v>20</v>
      </c>
      <c r="N860" s="6">
        <v>50</v>
      </c>
      <c r="O860" s="6">
        <v>0</v>
      </c>
      <c r="P860" s="6"/>
      <c r="Q860" s="6"/>
      <c r="R860" s="6"/>
      <c r="S860" s="6"/>
      <c r="T860" s="6"/>
    </row>
    <row r="861" spans="1:20" x14ac:dyDescent="0.25">
      <c r="A861">
        <v>1999</v>
      </c>
      <c r="B861" s="6" t="s">
        <v>71</v>
      </c>
      <c r="C861" s="6">
        <v>35</v>
      </c>
      <c r="D861" s="6" t="s">
        <v>38</v>
      </c>
      <c r="E861" s="6"/>
      <c r="F861" s="6"/>
      <c r="G861" s="6"/>
      <c r="H861" s="6"/>
      <c r="I861" s="6" t="s">
        <v>24</v>
      </c>
      <c r="J861" s="6" t="s">
        <v>28</v>
      </c>
      <c r="K861" s="6">
        <v>100</v>
      </c>
      <c r="L861" s="6"/>
      <c r="M861" s="6">
        <v>60</v>
      </c>
      <c r="N861" s="6">
        <v>70</v>
      </c>
      <c r="O861" s="6">
        <v>0</v>
      </c>
      <c r="P861" s="6"/>
      <c r="Q861" s="6"/>
      <c r="R861" s="6"/>
      <c r="S861" s="6"/>
      <c r="T861" s="6"/>
    </row>
    <row r="862" spans="1:20" x14ac:dyDescent="0.25">
      <c r="A862">
        <v>1999</v>
      </c>
      <c r="B862" s="6" t="s">
        <v>71</v>
      </c>
      <c r="C862" s="6">
        <v>36</v>
      </c>
      <c r="D862" s="6" t="s">
        <v>38</v>
      </c>
      <c r="E862" s="6"/>
      <c r="F862" s="6"/>
      <c r="G862" s="6"/>
      <c r="H862" s="6"/>
      <c r="I862" s="6" t="s">
        <v>24</v>
      </c>
      <c r="J862" s="6" t="s">
        <v>40</v>
      </c>
      <c r="K862" s="6">
        <v>40</v>
      </c>
      <c r="L862" s="6"/>
      <c r="M862" s="6">
        <v>20</v>
      </c>
      <c r="N862" s="6">
        <v>0</v>
      </c>
      <c r="O862" s="6">
        <v>0</v>
      </c>
      <c r="P862" s="6"/>
      <c r="Q862" s="6"/>
      <c r="R862" s="6"/>
      <c r="S862" s="6"/>
      <c r="T862" s="6"/>
    </row>
    <row r="863" spans="1:20" x14ac:dyDescent="0.25">
      <c r="A863">
        <v>1999</v>
      </c>
      <c r="B863" s="6" t="s">
        <v>71</v>
      </c>
      <c r="C863" s="6">
        <v>37</v>
      </c>
      <c r="D863" s="6" t="s">
        <v>38</v>
      </c>
      <c r="E863" s="6"/>
      <c r="F863" s="6"/>
      <c r="G863" s="6"/>
      <c r="H863" s="6"/>
      <c r="I863" s="6" t="s">
        <v>24</v>
      </c>
      <c r="J863" s="6" t="s">
        <v>50</v>
      </c>
      <c r="K863" s="6">
        <v>20</v>
      </c>
      <c r="L863" s="6"/>
      <c r="M863" s="6">
        <v>20</v>
      </c>
      <c r="N863" s="6">
        <v>5</v>
      </c>
      <c r="O863" s="6">
        <v>0</v>
      </c>
      <c r="P863" s="6"/>
      <c r="Q863" s="6"/>
      <c r="R863" s="6"/>
      <c r="S863" s="6"/>
      <c r="T863" s="6"/>
    </row>
    <row r="864" spans="1:20" x14ac:dyDescent="0.25">
      <c r="A864">
        <v>1999</v>
      </c>
      <c r="B864" s="6" t="s">
        <v>71</v>
      </c>
      <c r="C864" s="6">
        <v>38</v>
      </c>
      <c r="D864" s="6" t="s">
        <v>38</v>
      </c>
      <c r="E864" s="6"/>
      <c r="F864" s="6"/>
      <c r="G864" s="6"/>
      <c r="H864" s="6"/>
      <c r="I864" s="6" t="s">
        <v>24</v>
      </c>
      <c r="J864" s="6" t="s">
        <v>22</v>
      </c>
      <c r="K864" s="6">
        <v>25</v>
      </c>
      <c r="L864" s="6"/>
      <c r="M864" s="6">
        <v>5</v>
      </c>
      <c r="N864" s="6">
        <v>2</v>
      </c>
      <c r="O864" s="6">
        <v>0</v>
      </c>
      <c r="P864" s="6"/>
      <c r="Q864" s="6"/>
      <c r="R864" s="6"/>
      <c r="S864" s="6"/>
      <c r="T864" s="6"/>
    </row>
    <row r="865" spans="1:20" x14ac:dyDescent="0.25">
      <c r="A865">
        <v>1999</v>
      </c>
      <c r="B865" s="6" t="s">
        <v>71</v>
      </c>
      <c r="C865" s="6">
        <v>39</v>
      </c>
      <c r="D865" s="6" t="s">
        <v>38</v>
      </c>
      <c r="E865" s="6"/>
      <c r="F865" s="6"/>
      <c r="G865" s="6"/>
      <c r="H865" s="6"/>
      <c r="I865" s="6" t="s">
        <v>24</v>
      </c>
      <c r="J865" s="6" t="s">
        <v>44</v>
      </c>
      <c r="K865" s="6">
        <v>40</v>
      </c>
      <c r="L865" s="6"/>
      <c r="M865" s="6">
        <v>10</v>
      </c>
      <c r="N865" s="6">
        <v>10</v>
      </c>
      <c r="O865" s="6">
        <v>0</v>
      </c>
      <c r="P865" s="6"/>
      <c r="Q865" s="6"/>
      <c r="R865" s="6"/>
      <c r="S865" s="6"/>
      <c r="T865" s="6"/>
    </row>
    <row r="866" spans="1:20" x14ac:dyDescent="0.25">
      <c r="A866">
        <v>1999</v>
      </c>
      <c r="B866" s="6" t="s">
        <v>71</v>
      </c>
      <c r="C866" s="6">
        <v>40</v>
      </c>
      <c r="D866" s="6" t="s">
        <v>38</v>
      </c>
      <c r="E866" s="6"/>
      <c r="F866" s="6">
        <v>9</v>
      </c>
      <c r="G866" s="6"/>
      <c r="H866" s="6"/>
      <c r="I866" s="6" t="s">
        <v>24</v>
      </c>
      <c r="J866" s="6" t="s">
        <v>25</v>
      </c>
      <c r="K866" s="6">
        <v>50</v>
      </c>
      <c r="L866" s="6"/>
      <c r="M866" s="6">
        <v>30</v>
      </c>
      <c r="N866" s="6">
        <v>50</v>
      </c>
      <c r="O866" s="6">
        <v>0</v>
      </c>
      <c r="P866" s="6"/>
      <c r="Q866" s="6"/>
      <c r="R866" s="6"/>
      <c r="S866" s="6"/>
      <c r="T866" s="6"/>
    </row>
    <row r="867" spans="1:20" x14ac:dyDescent="0.25">
      <c r="A867">
        <v>1999</v>
      </c>
      <c r="B867" s="6" t="s">
        <v>71</v>
      </c>
      <c r="C867" s="6">
        <v>41</v>
      </c>
      <c r="D867" s="6" t="s">
        <v>38</v>
      </c>
      <c r="E867" s="6">
        <v>5</v>
      </c>
      <c r="F867" s="6">
        <v>8</v>
      </c>
      <c r="G867" s="6">
        <v>300</v>
      </c>
      <c r="H867" s="6">
        <v>0</v>
      </c>
      <c r="I867" s="6">
        <v>300</v>
      </c>
      <c r="J867" s="6" t="s">
        <v>36</v>
      </c>
      <c r="K867" s="6">
        <v>50</v>
      </c>
      <c r="L867" s="6"/>
      <c r="M867" s="6">
        <v>30</v>
      </c>
      <c r="N867" s="6">
        <v>0</v>
      </c>
      <c r="O867" s="6">
        <v>0</v>
      </c>
      <c r="P867" s="6"/>
      <c r="Q867" s="6"/>
      <c r="R867" s="6"/>
      <c r="S867" s="6"/>
      <c r="T867" s="6"/>
    </row>
    <row r="868" spans="1:20" x14ac:dyDescent="0.25">
      <c r="A868">
        <v>1999</v>
      </c>
      <c r="B868" s="6" t="s">
        <v>71</v>
      </c>
      <c r="C868" s="6">
        <v>42</v>
      </c>
      <c r="D868" s="6" t="s">
        <v>38</v>
      </c>
      <c r="E868" s="6"/>
      <c r="F868" s="6"/>
      <c r="G868" s="6"/>
      <c r="H868" s="6"/>
      <c r="I868" s="6" t="s">
        <v>24</v>
      </c>
      <c r="J868" s="6" t="s">
        <v>44</v>
      </c>
      <c r="K868" s="6">
        <v>50</v>
      </c>
      <c r="L868" s="6"/>
      <c r="M868" s="6">
        <v>30</v>
      </c>
      <c r="N868" s="6">
        <v>15</v>
      </c>
      <c r="O868" s="6">
        <v>5</v>
      </c>
      <c r="P868" s="6"/>
      <c r="Q868" s="6"/>
      <c r="R868" s="6"/>
      <c r="S868" s="6"/>
      <c r="T868" s="6"/>
    </row>
    <row r="869" spans="1:20" x14ac:dyDescent="0.25">
      <c r="A869">
        <v>1999</v>
      </c>
      <c r="B869" s="6" t="s">
        <v>71</v>
      </c>
      <c r="C869" s="6">
        <v>43</v>
      </c>
      <c r="D869" s="6" t="s">
        <v>38</v>
      </c>
      <c r="E869" s="6"/>
      <c r="F869" s="6"/>
      <c r="G869" s="6"/>
      <c r="H869" s="6"/>
      <c r="I869" s="6" t="s">
        <v>24</v>
      </c>
      <c r="J869" s="6" t="s">
        <v>28</v>
      </c>
      <c r="K869" s="6">
        <v>60</v>
      </c>
      <c r="L869" s="6"/>
      <c r="M869" s="6">
        <v>30</v>
      </c>
      <c r="N869" s="6">
        <v>10</v>
      </c>
      <c r="O869" s="6">
        <v>0</v>
      </c>
      <c r="P869" s="6"/>
      <c r="Q869" s="6"/>
      <c r="R869" s="6"/>
      <c r="S869" s="6"/>
      <c r="T869" s="6"/>
    </row>
    <row r="870" spans="1:20" x14ac:dyDescent="0.25">
      <c r="A870">
        <v>1999</v>
      </c>
      <c r="B870" s="6" t="s">
        <v>71</v>
      </c>
      <c r="C870" s="6">
        <v>44</v>
      </c>
      <c r="D870" s="6" t="s">
        <v>38</v>
      </c>
      <c r="E870" s="6"/>
      <c r="F870" s="6"/>
      <c r="G870" s="6"/>
      <c r="H870" s="6"/>
      <c r="I870" s="6" t="s">
        <v>24</v>
      </c>
      <c r="J870" s="6" t="s">
        <v>28</v>
      </c>
      <c r="K870" s="6">
        <v>90</v>
      </c>
      <c r="L870" s="6"/>
      <c r="M870" s="6">
        <v>60</v>
      </c>
      <c r="N870" s="6">
        <v>40</v>
      </c>
      <c r="O870" s="6">
        <v>0</v>
      </c>
      <c r="P870" s="6"/>
      <c r="Q870" s="6"/>
      <c r="R870" s="6"/>
      <c r="S870" s="6"/>
      <c r="T870" s="6"/>
    </row>
    <row r="871" spans="1:20" x14ac:dyDescent="0.25">
      <c r="A871">
        <v>1999</v>
      </c>
      <c r="B871" s="6" t="s">
        <v>71</v>
      </c>
      <c r="C871" s="6">
        <v>45</v>
      </c>
      <c r="D871" s="6" t="s">
        <v>38</v>
      </c>
      <c r="E871" s="6"/>
      <c r="F871" s="6"/>
      <c r="G871" s="6"/>
      <c r="H871" s="6"/>
      <c r="I871" s="6" t="s">
        <v>24</v>
      </c>
      <c r="J871" s="6" t="s">
        <v>40</v>
      </c>
      <c r="K871" s="6">
        <v>50</v>
      </c>
      <c r="L871" s="6"/>
      <c r="M871" s="6">
        <v>20</v>
      </c>
      <c r="N871" s="6">
        <v>0</v>
      </c>
      <c r="O871" s="6">
        <v>0</v>
      </c>
      <c r="P871" s="6"/>
      <c r="Q871" s="6"/>
      <c r="R871" s="6"/>
      <c r="S871" s="6"/>
      <c r="T871" s="6"/>
    </row>
    <row r="872" spans="1:20" x14ac:dyDescent="0.25">
      <c r="A872">
        <v>1999</v>
      </c>
      <c r="B872" s="6" t="s">
        <v>71</v>
      </c>
      <c r="C872" s="6">
        <v>46</v>
      </c>
      <c r="D872" s="6" t="s">
        <v>38</v>
      </c>
      <c r="E872" s="6"/>
      <c r="F872" s="6"/>
      <c r="G872" s="6"/>
      <c r="H872" s="6"/>
      <c r="I872" s="6" t="s">
        <v>24</v>
      </c>
      <c r="J872" s="6" t="s">
        <v>40</v>
      </c>
      <c r="K872" s="6">
        <v>30</v>
      </c>
      <c r="L872" s="6"/>
      <c r="M872" s="6">
        <v>20</v>
      </c>
      <c r="N872" s="6">
        <v>50</v>
      </c>
      <c r="O872" s="6">
        <v>0</v>
      </c>
      <c r="P872" s="6"/>
      <c r="Q872" s="6"/>
      <c r="R872" s="6"/>
      <c r="S872" s="6"/>
      <c r="T872" s="6"/>
    </row>
    <row r="873" spans="1:20" x14ac:dyDescent="0.25">
      <c r="A873">
        <v>1999</v>
      </c>
      <c r="B873" s="6" t="s">
        <v>71</v>
      </c>
      <c r="C873" s="6">
        <v>47</v>
      </c>
      <c r="D873" s="6" t="s">
        <v>38</v>
      </c>
      <c r="E873" s="6"/>
      <c r="F873" s="6"/>
      <c r="G873" s="6"/>
      <c r="H873" s="6"/>
      <c r="I873" s="6" t="s">
        <v>24</v>
      </c>
      <c r="J873" s="6" t="s">
        <v>22</v>
      </c>
      <c r="K873" s="6">
        <v>25</v>
      </c>
      <c r="L873" s="6"/>
      <c r="M873" s="6">
        <v>10</v>
      </c>
      <c r="N873" s="6">
        <v>40</v>
      </c>
      <c r="O873" s="6">
        <v>0</v>
      </c>
      <c r="P873" s="6"/>
      <c r="Q873" s="6"/>
      <c r="R873" s="6"/>
      <c r="S873" s="6"/>
      <c r="T873" s="6"/>
    </row>
    <row r="874" spans="1:20" x14ac:dyDescent="0.25">
      <c r="A874">
        <v>1999</v>
      </c>
      <c r="B874" s="6" t="s">
        <v>71</v>
      </c>
      <c r="C874" s="6">
        <v>48</v>
      </c>
      <c r="D874" s="6" t="s">
        <v>38</v>
      </c>
      <c r="E874" s="6"/>
      <c r="F874" s="6"/>
      <c r="G874" s="6"/>
      <c r="H874" s="6"/>
      <c r="I874" s="6" t="s">
        <v>24</v>
      </c>
      <c r="J874" s="6" t="s">
        <v>28</v>
      </c>
      <c r="K874" s="6">
        <v>60</v>
      </c>
      <c r="L874" s="6"/>
      <c r="M874" s="6">
        <v>30</v>
      </c>
      <c r="N874" s="6">
        <v>40</v>
      </c>
      <c r="O874" s="6">
        <v>0</v>
      </c>
      <c r="P874" s="6"/>
      <c r="Q874" s="6"/>
      <c r="R874" s="6"/>
      <c r="S874" s="6"/>
      <c r="T874" s="6"/>
    </row>
    <row r="875" spans="1:20" x14ac:dyDescent="0.25">
      <c r="A875">
        <v>1999</v>
      </c>
      <c r="B875" s="6" t="s">
        <v>71</v>
      </c>
      <c r="C875" s="6">
        <v>49</v>
      </c>
      <c r="D875" s="6" t="s">
        <v>38</v>
      </c>
      <c r="E875" s="6"/>
      <c r="F875" s="6"/>
      <c r="G875" s="6"/>
      <c r="H875" s="6"/>
      <c r="I875" s="6" t="s">
        <v>24</v>
      </c>
      <c r="J875" s="6" t="s">
        <v>22</v>
      </c>
      <c r="K875" s="6">
        <v>40</v>
      </c>
      <c r="L875" s="6"/>
      <c r="M875" s="6">
        <v>10</v>
      </c>
      <c r="N875" s="6">
        <v>10</v>
      </c>
      <c r="O875" s="6">
        <v>0</v>
      </c>
      <c r="P875" s="6"/>
      <c r="Q875" s="6"/>
      <c r="R875" s="6"/>
      <c r="S875" s="6"/>
      <c r="T875" s="6"/>
    </row>
    <row r="876" spans="1:20" x14ac:dyDescent="0.25">
      <c r="A876">
        <v>1999</v>
      </c>
      <c r="B876" s="6" t="s">
        <v>71</v>
      </c>
      <c r="C876" s="6">
        <v>50</v>
      </c>
      <c r="D876" s="6" t="s">
        <v>38</v>
      </c>
      <c r="E876" s="6"/>
      <c r="F876" s="6">
        <v>8</v>
      </c>
      <c r="G876" s="6"/>
      <c r="H876" s="6"/>
      <c r="I876" s="6" t="s">
        <v>24</v>
      </c>
      <c r="J876" s="6" t="s">
        <v>28</v>
      </c>
      <c r="K876" s="6">
        <v>100</v>
      </c>
      <c r="L876" s="6"/>
      <c r="M876" s="6">
        <v>70</v>
      </c>
      <c r="N876" s="6">
        <v>5</v>
      </c>
      <c r="O876" s="6">
        <v>0</v>
      </c>
      <c r="P876" s="6"/>
      <c r="Q876" s="6"/>
      <c r="R876" s="6"/>
      <c r="S876" s="6"/>
      <c r="T876" s="6"/>
    </row>
    <row r="877" spans="1:20" x14ac:dyDescent="0.25">
      <c r="A877">
        <v>1999</v>
      </c>
      <c r="B877" s="6" t="s">
        <v>71</v>
      </c>
      <c r="C877" s="6">
        <v>51</v>
      </c>
      <c r="D877" s="6" t="s">
        <v>38</v>
      </c>
      <c r="E877" s="6">
        <v>6</v>
      </c>
      <c r="F877" s="6">
        <v>8</v>
      </c>
      <c r="G877" s="6">
        <v>370</v>
      </c>
      <c r="H877" s="6">
        <v>0</v>
      </c>
      <c r="I877" s="6">
        <v>370</v>
      </c>
      <c r="J877" s="6" t="s">
        <v>25</v>
      </c>
      <c r="K877" s="6">
        <v>40</v>
      </c>
      <c r="L877" s="6"/>
      <c r="M877" s="6">
        <v>25</v>
      </c>
      <c r="N877" s="6">
        <v>30</v>
      </c>
      <c r="O877" s="6">
        <v>0</v>
      </c>
      <c r="P877" s="6"/>
      <c r="Q877" s="6"/>
      <c r="R877" s="6"/>
      <c r="S877" s="6"/>
      <c r="T877" s="6"/>
    </row>
    <row r="878" spans="1:20" x14ac:dyDescent="0.25">
      <c r="A878">
        <v>1999</v>
      </c>
      <c r="B878" s="6" t="s">
        <v>71</v>
      </c>
      <c r="C878" s="6">
        <v>52</v>
      </c>
      <c r="D878" s="6" t="s">
        <v>38</v>
      </c>
      <c r="E878" s="6"/>
      <c r="F878" s="6"/>
      <c r="G878" s="6"/>
      <c r="H878" s="6"/>
      <c r="I878" s="6" t="s">
        <v>24</v>
      </c>
      <c r="J878" s="6" t="s">
        <v>22</v>
      </c>
      <c r="K878" s="6">
        <v>60</v>
      </c>
      <c r="L878" s="6"/>
      <c r="M878" s="6">
        <v>50</v>
      </c>
      <c r="N878" s="6">
        <v>40</v>
      </c>
      <c r="O878" s="6">
        <v>0</v>
      </c>
      <c r="P878" s="6"/>
      <c r="Q878" s="6"/>
      <c r="R878" s="6"/>
      <c r="S878" s="6"/>
      <c r="T878" s="6"/>
    </row>
    <row r="879" spans="1:20" x14ac:dyDescent="0.25">
      <c r="A879">
        <v>1999</v>
      </c>
      <c r="B879" s="6" t="s">
        <v>71</v>
      </c>
      <c r="C879" s="6">
        <v>53</v>
      </c>
      <c r="D879" s="6" t="s">
        <v>38</v>
      </c>
      <c r="E879" s="6"/>
      <c r="F879" s="6"/>
      <c r="G879" s="6"/>
      <c r="H879" s="6"/>
      <c r="I879" s="6" t="s">
        <v>24</v>
      </c>
      <c r="J879" s="6" t="s">
        <v>28</v>
      </c>
      <c r="K879" s="6">
        <v>70</v>
      </c>
      <c r="L879" s="6"/>
      <c r="M879" s="6">
        <v>50</v>
      </c>
      <c r="N879" s="6">
        <v>40</v>
      </c>
      <c r="O879" s="6">
        <v>0</v>
      </c>
      <c r="P879" s="6"/>
      <c r="Q879" s="6"/>
      <c r="R879" s="6"/>
      <c r="S879" s="6"/>
      <c r="T879" s="6"/>
    </row>
    <row r="880" spans="1:20" x14ac:dyDescent="0.25">
      <c r="A880">
        <v>1999</v>
      </c>
      <c r="B880" s="6" t="s">
        <v>71</v>
      </c>
      <c r="C880" s="6">
        <v>54</v>
      </c>
      <c r="D880" s="6" t="s">
        <v>38</v>
      </c>
      <c r="E880" s="6"/>
      <c r="F880" s="6"/>
      <c r="G880" s="6"/>
      <c r="H880" s="6"/>
      <c r="I880" s="6" t="s">
        <v>24</v>
      </c>
      <c r="J880" s="6" t="s">
        <v>44</v>
      </c>
      <c r="K880" s="6">
        <v>70</v>
      </c>
      <c r="L880" s="6"/>
      <c r="M880" s="6">
        <v>40</v>
      </c>
      <c r="N880" s="6">
        <v>10</v>
      </c>
      <c r="O880" s="6">
        <v>0</v>
      </c>
      <c r="P880" s="6"/>
      <c r="Q880" s="6"/>
      <c r="R880" s="6"/>
      <c r="S880" s="6"/>
      <c r="T880" s="6"/>
    </row>
    <row r="881" spans="1:20" x14ac:dyDescent="0.25">
      <c r="A881">
        <v>1999</v>
      </c>
      <c r="B881" s="6" t="s">
        <v>71</v>
      </c>
      <c r="C881" s="6">
        <v>55</v>
      </c>
      <c r="D881" s="6" t="s">
        <v>38</v>
      </c>
      <c r="E881" s="6"/>
      <c r="F881" s="6"/>
      <c r="G881" s="6"/>
      <c r="H881" s="6"/>
      <c r="I881" s="6" t="s">
        <v>24</v>
      </c>
      <c r="J881" s="6" t="s">
        <v>28</v>
      </c>
      <c r="K881" s="6">
        <v>100</v>
      </c>
      <c r="L881" s="6"/>
      <c r="M881" s="6">
        <v>60</v>
      </c>
      <c r="N881" s="6">
        <v>0</v>
      </c>
      <c r="O881" s="6">
        <v>70</v>
      </c>
      <c r="P881" s="6" t="s">
        <v>72</v>
      </c>
      <c r="Q881" s="6"/>
      <c r="R881" s="6"/>
      <c r="S881" s="6"/>
      <c r="T881" s="6"/>
    </row>
    <row r="882" spans="1:20" x14ac:dyDescent="0.25">
      <c r="A882">
        <v>1999</v>
      </c>
      <c r="B882" s="6" t="s">
        <v>71</v>
      </c>
      <c r="C882" s="6">
        <v>56</v>
      </c>
      <c r="D882" s="6" t="s">
        <v>38</v>
      </c>
      <c r="E882" s="6"/>
      <c r="F882" s="6"/>
      <c r="G882" s="6"/>
      <c r="H882" s="6"/>
      <c r="I882" s="6" t="s">
        <v>24</v>
      </c>
      <c r="J882" s="6" t="s">
        <v>40</v>
      </c>
      <c r="K882" s="6">
        <v>50</v>
      </c>
      <c r="L882" s="6"/>
      <c r="M882" s="6">
        <v>30</v>
      </c>
      <c r="N882" s="6">
        <v>10</v>
      </c>
      <c r="O882" s="6">
        <v>0</v>
      </c>
      <c r="P882" s="6"/>
      <c r="Q882" s="6"/>
      <c r="R882" s="6"/>
      <c r="S882" s="6"/>
      <c r="T882" s="6"/>
    </row>
    <row r="883" spans="1:20" x14ac:dyDescent="0.25">
      <c r="A883">
        <v>1999</v>
      </c>
      <c r="B883" s="6" t="s">
        <v>71</v>
      </c>
      <c r="C883" s="6">
        <v>57</v>
      </c>
      <c r="D883" s="6" t="s">
        <v>38</v>
      </c>
      <c r="E883" s="6"/>
      <c r="F883" s="6"/>
      <c r="G883" s="6"/>
      <c r="H883" s="6"/>
      <c r="I883" s="6" t="s">
        <v>24</v>
      </c>
      <c r="J883" s="6" t="s">
        <v>44</v>
      </c>
      <c r="K883" s="6">
        <v>20</v>
      </c>
      <c r="L883" s="6"/>
      <c r="M883" s="6">
        <v>20</v>
      </c>
      <c r="N883" s="6">
        <v>0</v>
      </c>
      <c r="O883" s="6">
        <v>0</v>
      </c>
      <c r="P883" s="6"/>
      <c r="Q883" s="6"/>
      <c r="R883" s="6"/>
      <c r="S883" s="6"/>
      <c r="T883" s="6"/>
    </row>
    <row r="884" spans="1:20" x14ac:dyDescent="0.25">
      <c r="A884">
        <v>1999</v>
      </c>
      <c r="B884" s="6" t="s">
        <v>71</v>
      </c>
      <c r="C884" s="6">
        <v>58</v>
      </c>
      <c r="D884" s="6" t="s">
        <v>38</v>
      </c>
      <c r="E884" s="6"/>
      <c r="F884" s="6">
        <v>8</v>
      </c>
      <c r="G884" s="6"/>
      <c r="H884" s="6"/>
      <c r="I884" s="6" t="s">
        <v>24</v>
      </c>
      <c r="J884" s="6" t="s">
        <v>28</v>
      </c>
      <c r="K884" s="6">
        <v>20</v>
      </c>
      <c r="L884" s="6"/>
      <c r="M884" s="6">
        <v>40</v>
      </c>
      <c r="N884" s="6">
        <v>20</v>
      </c>
      <c r="O884" s="6">
        <v>0</v>
      </c>
      <c r="P884" s="6"/>
      <c r="Q884" s="6"/>
      <c r="R884" s="6"/>
      <c r="S884" s="6"/>
      <c r="T884" s="6"/>
    </row>
    <row r="885" spans="1:20" x14ac:dyDescent="0.25">
      <c r="A885">
        <v>1999</v>
      </c>
      <c r="B885" s="6" t="s">
        <v>71</v>
      </c>
      <c r="C885" s="6">
        <v>59</v>
      </c>
      <c r="D885" s="6" t="s">
        <v>38</v>
      </c>
      <c r="E885" s="6">
        <v>7</v>
      </c>
      <c r="F885" s="6">
        <v>10</v>
      </c>
      <c r="G885" s="6">
        <v>420</v>
      </c>
      <c r="H885" s="6">
        <v>0</v>
      </c>
      <c r="I885" s="6">
        <v>420</v>
      </c>
      <c r="J885" s="6" t="s">
        <v>28</v>
      </c>
      <c r="K885" s="6">
        <v>100</v>
      </c>
      <c r="L885" s="6"/>
      <c r="M885" s="6">
        <v>80</v>
      </c>
      <c r="N885" s="6">
        <v>20</v>
      </c>
      <c r="O885" s="6">
        <v>1</v>
      </c>
      <c r="P885" s="6"/>
      <c r="Q885" s="6"/>
      <c r="R885" s="6"/>
      <c r="S885" s="6"/>
      <c r="T885" s="6"/>
    </row>
    <row r="886" spans="1:20" x14ac:dyDescent="0.25">
      <c r="A886">
        <v>1999</v>
      </c>
      <c r="B886" s="6" t="s">
        <v>71</v>
      </c>
      <c r="C886" s="6">
        <v>60</v>
      </c>
      <c r="D886" s="6" t="s">
        <v>38</v>
      </c>
      <c r="E886" s="6"/>
      <c r="F886" s="6"/>
      <c r="G886" s="6"/>
      <c r="H886" s="6"/>
      <c r="I886" s="6" t="s">
        <v>24</v>
      </c>
      <c r="J886" s="6" t="s">
        <v>44</v>
      </c>
      <c r="K886" s="6">
        <v>30</v>
      </c>
      <c r="L886" s="6"/>
      <c r="M886" s="6">
        <v>20</v>
      </c>
      <c r="N886" s="6">
        <v>10</v>
      </c>
      <c r="O886" s="6">
        <v>0</v>
      </c>
      <c r="P886" s="6"/>
      <c r="Q886" s="6"/>
      <c r="R886" s="6"/>
      <c r="S886" s="6"/>
      <c r="T886" s="6"/>
    </row>
    <row r="887" spans="1:20" x14ac:dyDescent="0.25">
      <c r="A887">
        <v>1999</v>
      </c>
      <c r="B887" s="6" t="s">
        <v>71</v>
      </c>
      <c r="C887" s="6">
        <v>61</v>
      </c>
      <c r="D887" s="6" t="s">
        <v>38</v>
      </c>
      <c r="E887" s="6"/>
      <c r="F887" s="6"/>
      <c r="G887" s="6"/>
      <c r="H887" s="6"/>
      <c r="I887" s="6" t="s">
        <v>24</v>
      </c>
      <c r="J887" s="6" t="s">
        <v>40</v>
      </c>
      <c r="K887" s="6">
        <v>15</v>
      </c>
      <c r="L887" s="6"/>
      <c r="M887" s="6">
        <v>30</v>
      </c>
      <c r="N887" s="6">
        <v>40</v>
      </c>
      <c r="O887" s="6">
        <v>0</v>
      </c>
      <c r="P887" s="6"/>
      <c r="Q887" s="6"/>
      <c r="R887" s="6"/>
      <c r="S887" s="6"/>
      <c r="T887" s="6"/>
    </row>
    <row r="888" spans="1:20" x14ac:dyDescent="0.25">
      <c r="A888">
        <v>1999</v>
      </c>
      <c r="B888" s="6" t="s">
        <v>71</v>
      </c>
      <c r="C888" s="6">
        <v>62</v>
      </c>
      <c r="D888" s="6" t="s">
        <v>38</v>
      </c>
      <c r="E888" s="6"/>
      <c r="F888" s="6"/>
      <c r="G888" s="6"/>
      <c r="H888" s="6"/>
      <c r="I888" s="6" t="s">
        <v>24</v>
      </c>
      <c r="J888" s="6" t="s">
        <v>28</v>
      </c>
      <c r="K888" s="6">
        <v>50</v>
      </c>
      <c r="L888" s="6"/>
      <c r="M888" s="6">
        <v>10</v>
      </c>
      <c r="N888" s="6">
        <v>50</v>
      </c>
      <c r="O888" s="6">
        <v>0</v>
      </c>
      <c r="P888" s="6"/>
      <c r="Q888" s="6"/>
      <c r="R888" s="6"/>
      <c r="S888" s="6"/>
      <c r="T888" s="6"/>
    </row>
    <row r="889" spans="1:20" x14ac:dyDescent="0.25">
      <c r="A889">
        <v>1999</v>
      </c>
      <c r="B889" s="6" t="s">
        <v>71</v>
      </c>
      <c r="C889" s="6">
        <v>63</v>
      </c>
      <c r="D889" s="6" t="s">
        <v>38</v>
      </c>
      <c r="E889" s="6"/>
      <c r="F889" s="6"/>
      <c r="G889" s="6"/>
      <c r="H889" s="6"/>
      <c r="I889" s="6" t="s">
        <v>24</v>
      </c>
      <c r="J889" s="6" t="s">
        <v>28</v>
      </c>
      <c r="K889" s="6">
        <v>50</v>
      </c>
      <c r="L889" s="6"/>
      <c r="M889" s="6">
        <v>30</v>
      </c>
      <c r="N889" s="6">
        <v>35</v>
      </c>
      <c r="O889" s="6">
        <v>0</v>
      </c>
      <c r="P889" s="6"/>
      <c r="Q889" s="6"/>
      <c r="R889" s="6"/>
      <c r="S889" s="6"/>
      <c r="T889" s="6"/>
    </row>
    <row r="890" spans="1:20" x14ac:dyDescent="0.25">
      <c r="A890">
        <v>1999</v>
      </c>
      <c r="B890" s="6" t="s">
        <v>71</v>
      </c>
      <c r="C890" s="6">
        <v>64</v>
      </c>
      <c r="D890" s="6" t="s">
        <v>38</v>
      </c>
      <c r="E890" s="6"/>
      <c r="F890" s="6"/>
      <c r="G890" s="6"/>
      <c r="H890" s="6"/>
      <c r="I890" s="6" t="s">
        <v>24</v>
      </c>
      <c r="J890" s="6" t="s">
        <v>22</v>
      </c>
      <c r="K890" s="6">
        <v>40</v>
      </c>
      <c r="L890" s="6"/>
      <c r="M890" s="6">
        <v>20</v>
      </c>
      <c r="N890" s="6">
        <v>50</v>
      </c>
      <c r="O890" s="6">
        <v>0</v>
      </c>
      <c r="P890" s="6"/>
      <c r="Q890" s="6"/>
      <c r="R890" s="6"/>
      <c r="S890" s="6"/>
      <c r="T890" s="6"/>
    </row>
    <row r="891" spans="1:20" x14ac:dyDescent="0.25">
      <c r="A891">
        <v>1999</v>
      </c>
      <c r="B891" s="6" t="s">
        <v>71</v>
      </c>
      <c r="C891" s="6">
        <v>65</v>
      </c>
      <c r="D891" s="6" t="s">
        <v>38</v>
      </c>
      <c r="E891" s="6"/>
      <c r="F891" s="6"/>
      <c r="G891" s="6"/>
      <c r="H891" s="6"/>
      <c r="I891" s="6" t="s">
        <v>24</v>
      </c>
      <c r="J891" s="6" t="s">
        <v>40</v>
      </c>
      <c r="K891" s="6">
        <v>60</v>
      </c>
      <c r="L891" s="6"/>
      <c r="M891" s="6">
        <v>20</v>
      </c>
      <c r="N891" s="6">
        <v>10</v>
      </c>
      <c r="O891" s="6">
        <v>0</v>
      </c>
      <c r="P891" s="6"/>
      <c r="Q891" s="6"/>
      <c r="R891" s="6"/>
      <c r="S891" s="6"/>
      <c r="T891" s="6"/>
    </row>
    <row r="892" spans="1:20" x14ac:dyDescent="0.25">
      <c r="A892">
        <v>1999</v>
      </c>
      <c r="B892" s="6" t="s">
        <v>71</v>
      </c>
      <c r="C892" s="6">
        <v>66</v>
      </c>
      <c r="D892" s="6" t="s">
        <v>38</v>
      </c>
      <c r="E892" s="6"/>
      <c r="F892" s="6">
        <v>10</v>
      </c>
      <c r="G892" s="6"/>
      <c r="H892" s="6"/>
      <c r="I892" s="6" t="s">
        <v>24</v>
      </c>
      <c r="J892" s="6" t="s">
        <v>41</v>
      </c>
      <c r="K892" s="6">
        <v>40</v>
      </c>
      <c r="L892" s="6"/>
      <c r="M892" s="6">
        <v>10</v>
      </c>
      <c r="N892" s="6">
        <v>10</v>
      </c>
      <c r="O892" s="6">
        <v>0</v>
      </c>
      <c r="P892" s="6"/>
      <c r="Q892" s="6"/>
      <c r="R892" s="6"/>
      <c r="S892" s="6"/>
      <c r="T892" s="6"/>
    </row>
    <row r="893" spans="1:20" x14ac:dyDescent="0.25">
      <c r="A893">
        <v>1999</v>
      </c>
      <c r="B893" s="6" t="s">
        <v>71</v>
      </c>
      <c r="C893" s="6">
        <v>67</v>
      </c>
      <c r="D893" s="6" t="s">
        <v>38</v>
      </c>
      <c r="E893" s="6">
        <v>8</v>
      </c>
      <c r="F893" s="6">
        <v>9</v>
      </c>
      <c r="G893" s="6">
        <v>310</v>
      </c>
      <c r="H893" s="6">
        <v>0</v>
      </c>
      <c r="I893" s="6">
        <v>310</v>
      </c>
      <c r="J893" s="6" t="s">
        <v>28</v>
      </c>
      <c r="K893" s="6">
        <v>50</v>
      </c>
      <c r="L893" s="6"/>
      <c r="M893" s="6">
        <v>30</v>
      </c>
      <c r="N893" s="6">
        <v>15</v>
      </c>
      <c r="O893" s="6">
        <v>0</v>
      </c>
      <c r="P893" s="6"/>
      <c r="Q893" s="6"/>
      <c r="R893" s="6"/>
      <c r="S893" s="6"/>
      <c r="T893" s="6"/>
    </row>
    <row r="894" spans="1:20" x14ac:dyDescent="0.25">
      <c r="A894">
        <v>1999</v>
      </c>
      <c r="B894" s="6" t="s">
        <v>71</v>
      </c>
      <c r="C894" s="6">
        <v>68</v>
      </c>
      <c r="D894" s="6" t="s">
        <v>38</v>
      </c>
      <c r="E894" s="6"/>
      <c r="F894" s="6"/>
      <c r="G894" s="6"/>
      <c r="H894" s="6"/>
      <c r="I894" s="6" t="s">
        <v>24</v>
      </c>
      <c r="J894" s="6" t="s">
        <v>22</v>
      </c>
      <c r="K894" s="6">
        <v>30</v>
      </c>
      <c r="L894" s="6"/>
      <c r="M894" s="6">
        <v>20</v>
      </c>
      <c r="N894" s="6">
        <v>50</v>
      </c>
      <c r="O894" s="6">
        <v>0</v>
      </c>
      <c r="P894" s="6"/>
      <c r="Q894" s="6"/>
      <c r="R894" s="6"/>
      <c r="S894" s="6"/>
      <c r="T894" s="6"/>
    </row>
    <row r="895" spans="1:20" x14ac:dyDescent="0.25">
      <c r="A895">
        <v>1999</v>
      </c>
      <c r="B895" s="6" t="s">
        <v>71</v>
      </c>
      <c r="C895" s="6">
        <v>69</v>
      </c>
      <c r="D895" s="6" t="s">
        <v>38</v>
      </c>
      <c r="E895" s="6"/>
      <c r="F895" s="6"/>
      <c r="G895" s="6"/>
      <c r="H895" s="6"/>
      <c r="I895" s="6" t="s">
        <v>24</v>
      </c>
      <c r="J895" s="6" t="s">
        <v>58</v>
      </c>
      <c r="K895" s="6">
        <v>25</v>
      </c>
      <c r="L895" s="6"/>
      <c r="M895" s="6">
        <v>20</v>
      </c>
      <c r="N895" s="6">
        <v>10</v>
      </c>
      <c r="O895" s="6">
        <v>0</v>
      </c>
      <c r="P895" s="6"/>
      <c r="Q895" s="6"/>
      <c r="R895" s="6"/>
      <c r="S895" s="6"/>
      <c r="T895" s="6"/>
    </row>
    <row r="896" spans="1:20" x14ac:dyDescent="0.25">
      <c r="A896">
        <v>1999</v>
      </c>
      <c r="B896" s="6" t="s">
        <v>71</v>
      </c>
      <c r="C896" s="6">
        <v>70</v>
      </c>
      <c r="D896" s="6" t="s">
        <v>38</v>
      </c>
      <c r="E896" s="6"/>
      <c r="F896" s="6"/>
      <c r="G896" s="6"/>
      <c r="H896" s="6"/>
      <c r="I896" s="6" t="s">
        <v>24</v>
      </c>
      <c r="J896" s="6" t="s">
        <v>37</v>
      </c>
      <c r="K896" s="6">
        <v>25</v>
      </c>
      <c r="L896" s="6"/>
      <c r="M896" s="6">
        <v>10</v>
      </c>
      <c r="N896" s="6">
        <v>0</v>
      </c>
      <c r="O896" s="6">
        <v>0</v>
      </c>
      <c r="P896" s="6"/>
      <c r="Q896" s="6"/>
      <c r="R896" s="6"/>
      <c r="S896" s="6"/>
      <c r="T896" s="6"/>
    </row>
    <row r="897" spans="1:20" x14ac:dyDescent="0.25">
      <c r="A897">
        <v>1999</v>
      </c>
      <c r="B897" s="6" t="s">
        <v>71</v>
      </c>
      <c r="C897" s="6">
        <v>71</v>
      </c>
      <c r="D897" s="6" t="s">
        <v>38</v>
      </c>
      <c r="E897" s="6"/>
      <c r="F897" s="6"/>
      <c r="G897" s="6"/>
      <c r="H897" s="6"/>
      <c r="I897" s="6" t="s">
        <v>24</v>
      </c>
      <c r="J897" s="6" t="s">
        <v>28</v>
      </c>
      <c r="K897" s="6">
        <v>30</v>
      </c>
      <c r="L897" s="6"/>
      <c r="M897" s="6">
        <v>30</v>
      </c>
      <c r="N897" s="6">
        <v>60</v>
      </c>
      <c r="O897" s="6">
        <v>0</v>
      </c>
      <c r="P897" s="6"/>
      <c r="Q897" s="6"/>
      <c r="R897" s="6"/>
      <c r="S897" s="6"/>
      <c r="T897" s="6"/>
    </row>
    <row r="898" spans="1:20" x14ac:dyDescent="0.25">
      <c r="A898">
        <v>1999</v>
      </c>
      <c r="B898" s="6" t="s">
        <v>71</v>
      </c>
      <c r="C898" s="6">
        <v>72</v>
      </c>
      <c r="D898" s="6" t="s">
        <v>38</v>
      </c>
      <c r="E898" s="6"/>
      <c r="F898" s="6"/>
      <c r="G898" s="6"/>
      <c r="H898" s="6"/>
      <c r="I898" s="6" t="s">
        <v>24</v>
      </c>
      <c r="J898" s="6" t="s">
        <v>29</v>
      </c>
      <c r="K898" s="6">
        <v>40</v>
      </c>
      <c r="L898" s="6"/>
      <c r="M898" s="6">
        <v>20</v>
      </c>
      <c r="N898" s="6">
        <v>30</v>
      </c>
      <c r="O898" s="6">
        <v>0</v>
      </c>
      <c r="P898" s="6"/>
      <c r="Q898" s="6"/>
      <c r="R898" s="6"/>
      <c r="S898" s="6"/>
      <c r="T898" s="6"/>
    </row>
    <row r="899" spans="1:20" x14ac:dyDescent="0.25">
      <c r="A899">
        <v>1999</v>
      </c>
      <c r="B899" s="6" t="s">
        <v>71</v>
      </c>
      <c r="C899" s="6">
        <v>73</v>
      </c>
      <c r="D899" s="6" t="s">
        <v>38</v>
      </c>
      <c r="E899" s="6"/>
      <c r="F899" s="6"/>
      <c r="G899" s="6"/>
      <c r="H899" s="6"/>
      <c r="I899" s="6" t="s">
        <v>24</v>
      </c>
      <c r="J899" s="6" t="s">
        <v>22</v>
      </c>
      <c r="K899" s="6">
        <v>25</v>
      </c>
      <c r="L899" s="6"/>
      <c r="M899" s="6">
        <v>10</v>
      </c>
      <c r="N899" s="6">
        <v>0</v>
      </c>
      <c r="O899" s="6">
        <v>0</v>
      </c>
      <c r="P899" s="6"/>
      <c r="Q899" s="6"/>
      <c r="R899" s="6"/>
      <c r="S899" s="6"/>
      <c r="T899" s="6"/>
    </row>
    <row r="900" spans="1:20" x14ac:dyDescent="0.25">
      <c r="A900">
        <v>1999</v>
      </c>
      <c r="B900" s="6" t="s">
        <v>71</v>
      </c>
      <c r="C900" s="6">
        <v>74</v>
      </c>
      <c r="D900" s="6" t="s">
        <v>38</v>
      </c>
      <c r="E900" s="6"/>
      <c r="F900" s="6"/>
      <c r="G900" s="6"/>
      <c r="H900" s="6"/>
      <c r="I900" s="6" t="s">
        <v>24</v>
      </c>
      <c r="J900" s="6" t="s">
        <v>28</v>
      </c>
      <c r="K900" s="6">
        <v>30</v>
      </c>
      <c r="L900" s="6"/>
      <c r="M900" s="6">
        <v>30</v>
      </c>
      <c r="N900" s="6">
        <v>70</v>
      </c>
      <c r="O900" s="6">
        <v>0</v>
      </c>
      <c r="P900" s="6"/>
      <c r="Q900" s="6"/>
      <c r="R900" s="6"/>
      <c r="S900" s="6"/>
      <c r="T900" s="6"/>
    </row>
    <row r="901" spans="1:20" x14ac:dyDescent="0.25">
      <c r="A901">
        <v>1999</v>
      </c>
      <c r="B901" s="6" t="s">
        <v>71</v>
      </c>
      <c r="C901" s="6">
        <v>75</v>
      </c>
      <c r="D901" s="6" t="s">
        <v>38</v>
      </c>
      <c r="E901" s="6"/>
      <c r="F901" s="6"/>
      <c r="G901" s="6"/>
      <c r="H901" s="6"/>
      <c r="I901" s="6" t="s">
        <v>24</v>
      </c>
      <c r="J901" s="6" t="s">
        <v>28</v>
      </c>
      <c r="K901" s="6">
        <v>30</v>
      </c>
      <c r="L901" s="6"/>
      <c r="M901" s="6">
        <v>60</v>
      </c>
      <c r="N901" s="6">
        <v>50</v>
      </c>
      <c r="O901" s="6">
        <v>0</v>
      </c>
      <c r="P901" s="6"/>
      <c r="Q901" s="6"/>
      <c r="R901" s="6"/>
      <c r="S901" s="6"/>
      <c r="T901" s="6"/>
    </row>
    <row r="902" spans="1:20" x14ac:dyDescent="0.25">
      <c r="A902">
        <v>1999</v>
      </c>
      <c r="B902" s="6" t="s">
        <v>71</v>
      </c>
      <c r="C902" s="6">
        <v>76</v>
      </c>
      <c r="D902" s="6" t="s">
        <v>38</v>
      </c>
      <c r="E902" s="6"/>
      <c r="F902" s="6">
        <v>9</v>
      </c>
      <c r="G902" s="6"/>
      <c r="H902" s="6"/>
      <c r="I902" s="6" t="s">
        <v>24</v>
      </c>
      <c r="J902" s="6" t="s">
        <v>41</v>
      </c>
      <c r="K902" s="6">
        <v>100</v>
      </c>
      <c r="L902" s="6"/>
      <c r="M902" s="6">
        <v>90</v>
      </c>
      <c r="N902" s="6">
        <v>80</v>
      </c>
      <c r="O902" s="6">
        <v>0</v>
      </c>
      <c r="P902" s="6"/>
      <c r="Q902" s="6"/>
      <c r="R902" s="6"/>
      <c r="S902" s="6"/>
      <c r="T902" s="6"/>
    </row>
    <row r="903" spans="1:20" x14ac:dyDescent="0.25">
      <c r="A903">
        <v>1999</v>
      </c>
      <c r="B903" s="6" t="s">
        <v>71</v>
      </c>
      <c r="C903" s="6">
        <v>77</v>
      </c>
      <c r="D903" s="6" t="s">
        <v>38</v>
      </c>
      <c r="E903" s="6">
        <v>9</v>
      </c>
      <c r="F903" s="6">
        <v>9</v>
      </c>
      <c r="G903" s="6">
        <v>340</v>
      </c>
      <c r="H903" s="6">
        <v>0</v>
      </c>
      <c r="I903" s="6">
        <v>340</v>
      </c>
      <c r="J903" s="6" t="s">
        <v>22</v>
      </c>
      <c r="K903" s="6">
        <v>35</v>
      </c>
      <c r="L903" s="6"/>
      <c r="M903" s="6">
        <v>20</v>
      </c>
      <c r="N903" s="6">
        <v>0</v>
      </c>
      <c r="O903" s="6">
        <v>0</v>
      </c>
      <c r="P903" s="6"/>
      <c r="Q903" s="6"/>
      <c r="R903" s="6"/>
      <c r="S903" s="6"/>
      <c r="T903" s="6"/>
    </row>
    <row r="904" spans="1:20" x14ac:dyDescent="0.25">
      <c r="A904">
        <v>1999</v>
      </c>
      <c r="B904" s="6" t="s">
        <v>71</v>
      </c>
      <c r="C904" s="6">
        <v>78</v>
      </c>
      <c r="D904" s="6" t="s">
        <v>38</v>
      </c>
      <c r="E904" s="6"/>
      <c r="F904" s="6"/>
      <c r="G904" s="6"/>
      <c r="H904" s="6"/>
      <c r="I904" s="6" t="s">
        <v>24</v>
      </c>
      <c r="J904" s="6" t="s">
        <v>35</v>
      </c>
      <c r="K904" s="6">
        <v>25</v>
      </c>
      <c r="L904" s="6"/>
      <c r="M904" s="6">
        <v>10</v>
      </c>
      <c r="N904" s="6">
        <v>0</v>
      </c>
      <c r="O904" s="6">
        <v>0</v>
      </c>
      <c r="P904" s="6"/>
      <c r="Q904" s="6"/>
      <c r="R904" s="6"/>
      <c r="S904" s="6"/>
      <c r="T904" s="6"/>
    </row>
    <row r="905" spans="1:20" x14ac:dyDescent="0.25">
      <c r="A905">
        <v>1999</v>
      </c>
      <c r="B905" s="6" t="s">
        <v>71</v>
      </c>
      <c r="C905" s="6">
        <v>79</v>
      </c>
      <c r="D905" s="6" t="s">
        <v>38</v>
      </c>
      <c r="E905" s="6"/>
      <c r="F905" s="6"/>
      <c r="G905" s="6"/>
      <c r="H905" s="6"/>
      <c r="I905" s="6" t="s">
        <v>24</v>
      </c>
      <c r="J905" s="6" t="s">
        <v>29</v>
      </c>
      <c r="K905" s="6">
        <v>50</v>
      </c>
      <c r="L905" s="6"/>
      <c r="M905" s="6">
        <v>10</v>
      </c>
      <c r="N905" s="6">
        <v>10</v>
      </c>
      <c r="O905" s="6">
        <v>0</v>
      </c>
      <c r="P905" s="6"/>
      <c r="Q905" s="6"/>
      <c r="R905" s="6"/>
      <c r="S905" s="6"/>
      <c r="T905" s="6"/>
    </row>
    <row r="906" spans="1:20" x14ac:dyDescent="0.25">
      <c r="A906">
        <v>1999</v>
      </c>
      <c r="B906" s="6" t="s">
        <v>71</v>
      </c>
      <c r="C906" s="6">
        <v>80</v>
      </c>
      <c r="D906" s="6" t="s">
        <v>38</v>
      </c>
      <c r="E906" s="6"/>
      <c r="F906" s="6"/>
      <c r="G906" s="6"/>
      <c r="H906" s="6"/>
      <c r="I906" s="6" t="s">
        <v>24</v>
      </c>
      <c r="J906" s="6" t="s">
        <v>28</v>
      </c>
      <c r="K906" s="6">
        <v>100</v>
      </c>
      <c r="L906" s="6"/>
      <c r="M906" s="6">
        <v>100</v>
      </c>
      <c r="N906" s="6">
        <v>10</v>
      </c>
      <c r="O906" s="6">
        <v>5</v>
      </c>
      <c r="P906" s="6"/>
      <c r="Q906" s="6"/>
      <c r="R906" s="6"/>
      <c r="S906" s="6"/>
      <c r="T906" s="6"/>
    </row>
    <row r="907" spans="1:20" x14ac:dyDescent="0.25">
      <c r="A907">
        <v>1999</v>
      </c>
      <c r="B907" s="6" t="s">
        <v>71</v>
      </c>
      <c r="C907" s="6">
        <v>81</v>
      </c>
      <c r="D907" s="6" t="s">
        <v>38</v>
      </c>
      <c r="E907" s="6"/>
      <c r="F907" s="6"/>
      <c r="G907" s="6"/>
      <c r="H907" s="6"/>
      <c r="I907" s="6" t="s">
        <v>24</v>
      </c>
      <c r="J907" s="6" t="s">
        <v>28</v>
      </c>
      <c r="K907" s="6">
        <v>90</v>
      </c>
      <c r="L907" s="6"/>
      <c r="M907" s="6">
        <v>50</v>
      </c>
      <c r="N907" s="6">
        <v>30</v>
      </c>
      <c r="O907" s="6">
        <v>0</v>
      </c>
      <c r="P907" s="6"/>
      <c r="Q907" s="6"/>
      <c r="R907" s="6"/>
      <c r="S907" s="6"/>
      <c r="T907" s="6"/>
    </row>
    <row r="908" spans="1:20" x14ac:dyDescent="0.25">
      <c r="A908">
        <v>1999</v>
      </c>
      <c r="B908" s="6" t="s">
        <v>71</v>
      </c>
      <c r="C908" s="6">
        <v>82</v>
      </c>
      <c r="D908" s="6" t="s">
        <v>38</v>
      </c>
      <c r="E908" s="6"/>
      <c r="F908" s="6"/>
      <c r="G908" s="6"/>
      <c r="H908" s="6"/>
      <c r="I908" s="6" t="s">
        <v>24</v>
      </c>
      <c r="J908" s="6" t="s">
        <v>28</v>
      </c>
      <c r="K908" s="6">
        <v>100</v>
      </c>
      <c r="L908" s="6"/>
      <c r="M908" s="6">
        <v>50</v>
      </c>
      <c r="N908" s="6">
        <v>30</v>
      </c>
      <c r="O908" s="6">
        <v>0</v>
      </c>
      <c r="P908" s="6"/>
      <c r="Q908" s="6"/>
      <c r="R908" s="6"/>
      <c r="S908" s="6"/>
      <c r="T908" s="6"/>
    </row>
    <row r="909" spans="1:20" x14ac:dyDescent="0.25">
      <c r="A909">
        <v>1999</v>
      </c>
      <c r="B909" s="6" t="s">
        <v>71</v>
      </c>
      <c r="C909" s="6">
        <v>83</v>
      </c>
      <c r="D909" s="6" t="s">
        <v>38</v>
      </c>
      <c r="E909" s="6"/>
      <c r="F909" s="6"/>
      <c r="G909" s="6"/>
      <c r="H909" s="6"/>
      <c r="I909" s="6" t="s">
        <v>24</v>
      </c>
      <c r="J909" s="6" t="s">
        <v>28</v>
      </c>
      <c r="K909" s="6">
        <v>100</v>
      </c>
      <c r="L909" s="6"/>
      <c r="M909" s="6">
        <v>80</v>
      </c>
      <c r="N909" s="6">
        <v>5</v>
      </c>
      <c r="O909" s="6">
        <v>0</v>
      </c>
      <c r="P909" s="6"/>
      <c r="Q909" s="6"/>
      <c r="R909" s="6"/>
      <c r="S909" s="6"/>
      <c r="T909" s="6"/>
    </row>
    <row r="910" spans="1:20" x14ac:dyDescent="0.25">
      <c r="A910">
        <v>1999</v>
      </c>
      <c r="B910" s="6" t="s">
        <v>71</v>
      </c>
      <c r="C910" s="6">
        <v>84</v>
      </c>
      <c r="D910" s="6" t="s">
        <v>38</v>
      </c>
      <c r="E910" s="6"/>
      <c r="F910" s="6"/>
      <c r="G910" s="6"/>
      <c r="H910" s="6"/>
      <c r="I910" s="6" t="s">
        <v>24</v>
      </c>
      <c r="J910" s="6" t="s">
        <v>28</v>
      </c>
      <c r="K910" s="6">
        <v>40</v>
      </c>
      <c r="L910" s="6"/>
      <c r="M910" s="6">
        <v>40</v>
      </c>
      <c r="N910" s="6">
        <v>20</v>
      </c>
      <c r="O910" s="6">
        <v>0</v>
      </c>
      <c r="P910" s="6"/>
      <c r="Q910" s="6"/>
      <c r="R910" s="6"/>
      <c r="S910" s="6"/>
      <c r="T910" s="6"/>
    </row>
    <row r="911" spans="1:20" x14ac:dyDescent="0.25">
      <c r="A911">
        <v>1999</v>
      </c>
      <c r="B911" s="6" t="s">
        <v>71</v>
      </c>
      <c r="C911" s="6">
        <v>85</v>
      </c>
      <c r="D911" s="6" t="s">
        <v>38</v>
      </c>
      <c r="E911" s="6"/>
      <c r="F911" s="6"/>
      <c r="G911" s="6"/>
      <c r="H911" s="6"/>
      <c r="I911" s="6" t="s">
        <v>24</v>
      </c>
      <c r="J911" s="6" t="s">
        <v>28</v>
      </c>
      <c r="K911" s="6">
        <v>60</v>
      </c>
      <c r="L911" s="6"/>
      <c r="M911" s="6">
        <v>20</v>
      </c>
      <c r="N911" s="6">
        <v>20</v>
      </c>
      <c r="O911" s="6">
        <v>0</v>
      </c>
      <c r="P911" s="6"/>
      <c r="Q911" s="6"/>
      <c r="R911" s="6"/>
      <c r="S911" s="6"/>
      <c r="T911" s="6"/>
    </row>
    <row r="912" spans="1:20" x14ac:dyDescent="0.25">
      <c r="A912">
        <v>1999</v>
      </c>
      <c r="B912" s="6" t="s">
        <v>71</v>
      </c>
      <c r="C912" s="6">
        <v>86</v>
      </c>
      <c r="D912" s="6" t="s">
        <v>38</v>
      </c>
      <c r="E912" s="6"/>
      <c r="F912" s="6">
        <v>9</v>
      </c>
      <c r="G912" s="6"/>
      <c r="H912" s="6"/>
      <c r="I912" s="6" t="s">
        <v>24</v>
      </c>
      <c r="J912" s="6" t="s">
        <v>22</v>
      </c>
      <c r="K912" s="6">
        <v>40</v>
      </c>
      <c r="L912" s="6"/>
      <c r="M912" s="6">
        <v>20</v>
      </c>
      <c r="N912" s="6">
        <v>70</v>
      </c>
      <c r="O912" s="6">
        <v>0</v>
      </c>
      <c r="P912" s="6"/>
      <c r="Q912" s="6"/>
      <c r="R912" s="6"/>
      <c r="S912" s="6"/>
      <c r="T912" s="6"/>
    </row>
    <row r="913" spans="1:20" x14ac:dyDescent="0.25">
      <c r="A913">
        <v>1999</v>
      </c>
      <c r="B913" s="6" t="s">
        <v>71</v>
      </c>
      <c r="C913" s="6">
        <v>87</v>
      </c>
      <c r="D913" s="6" t="s">
        <v>21</v>
      </c>
      <c r="E913" s="6">
        <v>10</v>
      </c>
      <c r="F913" s="6">
        <v>12.8</v>
      </c>
      <c r="G913" s="6">
        <v>280</v>
      </c>
      <c r="H913" s="6">
        <v>0</v>
      </c>
      <c r="I913" s="6">
        <v>280</v>
      </c>
      <c r="J913" s="6" t="s">
        <v>29</v>
      </c>
      <c r="K913" s="6">
        <v>40</v>
      </c>
      <c r="L913" s="6"/>
      <c r="M913" s="6">
        <v>30</v>
      </c>
      <c r="N913" s="6">
        <v>0</v>
      </c>
      <c r="O913" s="6">
        <v>0</v>
      </c>
      <c r="P913" s="6"/>
      <c r="Q913" s="6"/>
      <c r="R913" s="6"/>
      <c r="S913" s="6"/>
      <c r="T913" s="6"/>
    </row>
    <row r="914" spans="1:20" x14ac:dyDescent="0.25">
      <c r="A914">
        <v>1999</v>
      </c>
      <c r="B914" s="6" t="s">
        <v>71</v>
      </c>
      <c r="C914" s="6">
        <v>88</v>
      </c>
      <c r="D914" s="6" t="s">
        <v>21</v>
      </c>
      <c r="E914" s="6"/>
      <c r="F914" s="6"/>
      <c r="G914" s="6"/>
      <c r="H914" s="6"/>
      <c r="I914" s="6" t="s">
        <v>24</v>
      </c>
      <c r="J914" s="6" t="s">
        <v>22</v>
      </c>
      <c r="K914" s="6">
        <v>30</v>
      </c>
      <c r="L914" s="6"/>
      <c r="M914" s="6">
        <v>10</v>
      </c>
      <c r="N914" s="6">
        <v>0</v>
      </c>
      <c r="O914" s="6">
        <v>0</v>
      </c>
      <c r="P914" s="6"/>
      <c r="Q914" s="6"/>
      <c r="R914" s="6"/>
      <c r="S914" s="6"/>
      <c r="T914" s="6"/>
    </row>
    <row r="915" spans="1:20" x14ac:dyDescent="0.25">
      <c r="A915">
        <v>1999</v>
      </c>
      <c r="B915" s="6" t="s">
        <v>71</v>
      </c>
      <c r="C915" s="6">
        <v>89</v>
      </c>
      <c r="D915" s="6" t="s">
        <v>21</v>
      </c>
      <c r="E915" s="6"/>
      <c r="F915" s="6"/>
      <c r="G915" s="6"/>
      <c r="H915" s="6"/>
      <c r="I915" s="6" t="s">
        <v>24</v>
      </c>
      <c r="J915" s="6" t="s">
        <v>22</v>
      </c>
      <c r="K915" s="6">
        <v>35</v>
      </c>
      <c r="L915" s="6"/>
      <c r="M915" s="6">
        <v>50</v>
      </c>
      <c r="N915" s="6">
        <v>0</v>
      </c>
      <c r="O915" s="6">
        <v>0</v>
      </c>
      <c r="P915" s="6"/>
      <c r="Q915" s="6"/>
      <c r="R915" s="6"/>
      <c r="S915" s="6"/>
      <c r="T915" s="6"/>
    </row>
    <row r="916" spans="1:20" x14ac:dyDescent="0.25">
      <c r="A916">
        <v>1999</v>
      </c>
      <c r="B916" s="6" t="s">
        <v>71</v>
      </c>
      <c r="C916" s="6">
        <v>90</v>
      </c>
      <c r="D916" s="6" t="s">
        <v>21</v>
      </c>
      <c r="E916" s="6"/>
      <c r="F916" s="6"/>
      <c r="G916" s="6"/>
      <c r="H916" s="6"/>
      <c r="I916" s="6" t="s">
        <v>24</v>
      </c>
      <c r="J916" s="6" t="s">
        <v>35</v>
      </c>
      <c r="K916" s="6">
        <v>30</v>
      </c>
      <c r="L916" s="6"/>
      <c r="M916" s="6">
        <v>3</v>
      </c>
      <c r="N916" s="6">
        <v>0</v>
      </c>
      <c r="O916" s="6">
        <v>0</v>
      </c>
      <c r="P916" s="6"/>
      <c r="Q916" s="6"/>
      <c r="R916" s="6"/>
      <c r="S916" s="6"/>
      <c r="T916" s="6"/>
    </row>
    <row r="917" spans="1:20" x14ac:dyDescent="0.25">
      <c r="A917">
        <v>1999</v>
      </c>
      <c r="B917" s="6" t="s">
        <v>71</v>
      </c>
      <c r="C917" s="6">
        <v>91</v>
      </c>
      <c r="D917" s="6" t="s">
        <v>21</v>
      </c>
      <c r="E917" s="6"/>
      <c r="F917" s="6"/>
      <c r="G917" s="6"/>
      <c r="H917" s="6"/>
      <c r="I917" s="6" t="s">
        <v>24</v>
      </c>
      <c r="J917" s="6" t="s">
        <v>22</v>
      </c>
      <c r="K917" s="6">
        <v>45</v>
      </c>
      <c r="L917" s="6"/>
      <c r="M917" s="6">
        <v>25</v>
      </c>
      <c r="N917" s="6">
        <v>5</v>
      </c>
      <c r="O917" s="6">
        <v>0</v>
      </c>
      <c r="P917" s="6" t="s">
        <v>72</v>
      </c>
      <c r="Q917" s="6"/>
      <c r="R917" s="6"/>
      <c r="S917" s="6"/>
      <c r="T917" s="6"/>
    </row>
    <row r="918" spans="1:20" x14ac:dyDescent="0.25">
      <c r="A918">
        <v>1999</v>
      </c>
      <c r="B918" s="6" t="s">
        <v>71</v>
      </c>
      <c r="C918" s="6">
        <v>92</v>
      </c>
      <c r="D918" s="6" t="s">
        <v>21</v>
      </c>
      <c r="E918" s="6"/>
      <c r="F918" s="6"/>
      <c r="G918" s="6"/>
      <c r="H918" s="6"/>
      <c r="I918" s="6" t="s">
        <v>24</v>
      </c>
      <c r="J918" s="6" t="s">
        <v>22</v>
      </c>
      <c r="K918" s="6">
        <v>40</v>
      </c>
      <c r="L918" s="6"/>
      <c r="M918" s="6">
        <v>35</v>
      </c>
      <c r="N918" s="6">
        <v>0</v>
      </c>
      <c r="O918" s="6">
        <v>0</v>
      </c>
      <c r="P918" s="6"/>
      <c r="Q918" s="6"/>
      <c r="R918" s="6"/>
      <c r="S918" s="6"/>
      <c r="T918" s="6"/>
    </row>
    <row r="919" spans="1:20" x14ac:dyDescent="0.25">
      <c r="A919">
        <v>1999</v>
      </c>
      <c r="B919" s="6" t="s">
        <v>71</v>
      </c>
      <c r="C919" s="6">
        <v>93</v>
      </c>
      <c r="D919" s="6" t="s">
        <v>21</v>
      </c>
      <c r="E919" s="6"/>
      <c r="F919" s="6"/>
      <c r="G919" s="6"/>
      <c r="H919" s="6"/>
      <c r="I919" s="6" t="s">
        <v>24</v>
      </c>
      <c r="J919" s="6" t="s">
        <v>37</v>
      </c>
      <c r="K919" s="6">
        <v>80</v>
      </c>
      <c r="L919" s="6"/>
      <c r="M919" s="6">
        <v>60</v>
      </c>
      <c r="N919" s="6">
        <v>0</v>
      </c>
      <c r="O919" s="6">
        <v>0</v>
      </c>
      <c r="P919" s="6"/>
      <c r="Q919" s="6"/>
      <c r="R919" s="6"/>
      <c r="S919" s="6"/>
      <c r="T919" s="6"/>
    </row>
    <row r="920" spans="1:20" x14ac:dyDescent="0.25">
      <c r="A920">
        <v>1999</v>
      </c>
      <c r="B920" s="6" t="s">
        <v>71</v>
      </c>
      <c r="C920" s="6">
        <v>94</v>
      </c>
      <c r="D920" s="6" t="s">
        <v>21</v>
      </c>
      <c r="E920" s="6"/>
      <c r="F920" s="6"/>
      <c r="G920" s="6"/>
      <c r="H920" s="6"/>
      <c r="I920" s="6" t="s">
        <v>24</v>
      </c>
      <c r="J920" s="6" t="s">
        <v>37</v>
      </c>
      <c r="K920" s="6">
        <v>40</v>
      </c>
      <c r="L920" s="6"/>
      <c r="M920" s="6">
        <v>50</v>
      </c>
      <c r="N920" s="6">
        <v>0</v>
      </c>
      <c r="O920" s="6">
        <v>0</v>
      </c>
      <c r="P920" s="6"/>
      <c r="Q920" s="6"/>
      <c r="R920" s="6"/>
      <c r="S920" s="6"/>
      <c r="T920" s="6"/>
    </row>
    <row r="921" spans="1:20" x14ac:dyDescent="0.25">
      <c r="A921">
        <v>1999</v>
      </c>
      <c r="B921" s="6" t="s">
        <v>71</v>
      </c>
      <c r="C921" s="6">
        <v>95</v>
      </c>
      <c r="D921" s="6" t="s">
        <v>21</v>
      </c>
      <c r="E921" s="6"/>
      <c r="F921" s="6"/>
      <c r="G921" s="6"/>
      <c r="H921" s="6"/>
      <c r="I921" s="6" t="s">
        <v>24</v>
      </c>
      <c r="J921" s="6" t="s">
        <v>44</v>
      </c>
      <c r="K921" s="6">
        <v>20</v>
      </c>
      <c r="L921" s="6"/>
      <c r="M921" s="6">
        <v>50</v>
      </c>
      <c r="N921" s="6">
        <v>0</v>
      </c>
      <c r="O921" s="6">
        <v>0</v>
      </c>
      <c r="P921" s="6"/>
      <c r="Q921" s="6"/>
      <c r="R921" s="6"/>
      <c r="S921" s="6"/>
      <c r="T921" s="6"/>
    </row>
    <row r="922" spans="1:20" x14ac:dyDescent="0.25">
      <c r="A922">
        <v>1999</v>
      </c>
      <c r="B922" s="6" t="s">
        <v>71</v>
      </c>
      <c r="C922" s="6">
        <v>96</v>
      </c>
      <c r="D922" s="6" t="s">
        <v>21</v>
      </c>
      <c r="E922" s="6"/>
      <c r="F922" s="6">
        <v>10</v>
      </c>
      <c r="G922" s="6"/>
      <c r="H922" s="6"/>
      <c r="I922" s="6" t="s">
        <v>24</v>
      </c>
      <c r="J922" s="6" t="s">
        <v>22</v>
      </c>
      <c r="K922" s="6">
        <v>40</v>
      </c>
      <c r="L922" s="6"/>
      <c r="M922" s="6">
        <v>50</v>
      </c>
      <c r="N922" s="6">
        <v>20</v>
      </c>
      <c r="O922" s="6">
        <v>0</v>
      </c>
      <c r="P922" s="6"/>
      <c r="Q922" s="6"/>
      <c r="R922" s="6"/>
      <c r="S922" s="6"/>
      <c r="T922" s="6"/>
    </row>
    <row r="923" spans="1:20" x14ac:dyDescent="0.25">
      <c r="A923">
        <v>1999</v>
      </c>
      <c r="B923" s="6" t="s">
        <v>71</v>
      </c>
      <c r="C923" s="6">
        <v>97</v>
      </c>
      <c r="D923" s="6" t="s">
        <v>21</v>
      </c>
      <c r="E923" s="6">
        <v>11</v>
      </c>
      <c r="F923" s="6">
        <v>11.6</v>
      </c>
      <c r="G923" s="6">
        <v>200</v>
      </c>
      <c r="H923" s="6">
        <v>0</v>
      </c>
      <c r="I923" s="6">
        <v>200</v>
      </c>
      <c r="J923" s="6" t="s">
        <v>22</v>
      </c>
      <c r="K923" s="6">
        <v>40</v>
      </c>
      <c r="L923" s="6"/>
      <c r="M923" s="6">
        <v>30</v>
      </c>
      <c r="N923" s="6">
        <v>0</v>
      </c>
      <c r="O923" s="6">
        <v>0</v>
      </c>
      <c r="P923" s="6"/>
      <c r="Q923" s="6"/>
      <c r="R923" s="6"/>
      <c r="S923" s="6"/>
      <c r="T923" s="6"/>
    </row>
    <row r="924" spans="1:20" x14ac:dyDescent="0.25">
      <c r="A924">
        <v>1999</v>
      </c>
      <c r="B924" s="6" t="s">
        <v>71</v>
      </c>
      <c r="C924" s="6">
        <v>98</v>
      </c>
      <c r="D924" s="6" t="s">
        <v>21</v>
      </c>
      <c r="E924" s="6"/>
      <c r="F924" s="6"/>
      <c r="G924" s="6"/>
      <c r="H924" s="6"/>
      <c r="I924" s="6" t="s">
        <v>24</v>
      </c>
      <c r="J924" s="6" t="s">
        <v>22</v>
      </c>
      <c r="K924" s="6">
        <v>50</v>
      </c>
      <c r="L924" s="6"/>
      <c r="M924" s="6">
        <v>25</v>
      </c>
      <c r="N924" s="6">
        <v>30</v>
      </c>
      <c r="O924" s="6">
        <v>0</v>
      </c>
      <c r="P924" s="6"/>
      <c r="Q924" s="6"/>
      <c r="R924" s="6"/>
      <c r="S924" s="6"/>
      <c r="T924" s="6"/>
    </row>
    <row r="925" spans="1:20" x14ac:dyDescent="0.25">
      <c r="A925">
        <v>1999</v>
      </c>
      <c r="B925" s="6" t="s">
        <v>71</v>
      </c>
      <c r="C925" s="6">
        <v>99</v>
      </c>
      <c r="D925" s="6" t="s">
        <v>21</v>
      </c>
      <c r="E925" s="6"/>
      <c r="F925" s="6"/>
      <c r="G925" s="6"/>
      <c r="H925" s="6"/>
      <c r="I925" s="6" t="s">
        <v>24</v>
      </c>
      <c r="J925" s="6" t="s">
        <v>22</v>
      </c>
      <c r="K925" s="6">
        <v>25</v>
      </c>
      <c r="L925" s="6"/>
      <c r="M925" s="6">
        <v>30</v>
      </c>
      <c r="N925" s="6">
        <v>0</v>
      </c>
      <c r="O925" s="6">
        <v>0</v>
      </c>
      <c r="P925" s="6"/>
      <c r="Q925" s="6"/>
      <c r="R925" s="6"/>
      <c r="S925" s="6"/>
      <c r="T925" s="6"/>
    </row>
    <row r="926" spans="1:20" x14ac:dyDescent="0.25">
      <c r="A926">
        <v>1999</v>
      </c>
      <c r="B926" s="6" t="s">
        <v>71</v>
      </c>
      <c r="C926" s="6">
        <v>100</v>
      </c>
      <c r="D926" s="6" t="s">
        <v>21</v>
      </c>
      <c r="E926" s="6"/>
      <c r="F926" s="6"/>
      <c r="G926" s="6"/>
      <c r="H926" s="6"/>
      <c r="I926" s="6" t="s">
        <v>24</v>
      </c>
      <c r="J926" s="6" t="s">
        <v>36</v>
      </c>
      <c r="K926" s="6">
        <v>35</v>
      </c>
      <c r="L926" s="6"/>
      <c r="M926" s="6">
        <v>30</v>
      </c>
      <c r="N926" s="6">
        <v>0</v>
      </c>
      <c r="O926" s="6">
        <v>0</v>
      </c>
      <c r="P926" s="6"/>
      <c r="Q926" s="6"/>
      <c r="R926" s="6"/>
      <c r="S926" s="6"/>
      <c r="T926" s="6"/>
    </row>
    <row r="927" spans="1:20" x14ac:dyDescent="0.25">
      <c r="A927">
        <v>1999</v>
      </c>
      <c r="B927" s="6" t="s">
        <v>71</v>
      </c>
      <c r="C927" s="6">
        <v>101</v>
      </c>
      <c r="D927" s="6" t="s">
        <v>21</v>
      </c>
      <c r="E927" s="6"/>
      <c r="F927" s="6"/>
      <c r="G927" s="6"/>
      <c r="H927" s="6"/>
      <c r="I927" s="6" t="s">
        <v>24</v>
      </c>
      <c r="J927" s="6" t="s">
        <v>22</v>
      </c>
      <c r="K927" s="6">
        <v>25</v>
      </c>
      <c r="L927" s="6"/>
      <c r="M927" s="6">
        <v>20</v>
      </c>
      <c r="N927" s="6">
        <v>0</v>
      </c>
      <c r="O927" s="6">
        <v>0</v>
      </c>
      <c r="P927" s="6"/>
      <c r="Q927" s="6"/>
      <c r="R927" s="6"/>
      <c r="S927" s="6"/>
      <c r="T927" s="6"/>
    </row>
    <row r="928" spans="1:20" x14ac:dyDescent="0.25">
      <c r="A928">
        <v>1999</v>
      </c>
      <c r="B928" s="6" t="s">
        <v>71</v>
      </c>
      <c r="C928" s="6">
        <v>102</v>
      </c>
      <c r="D928" s="6" t="s">
        <v>21</v>
      </c>
      <c r="E928" s="6"/>
      <c r="F928" s="6"/>
      <c r="G928" s="6"/>
      <c r="H928" s="6"/>
      <c r="I928" s="6" t="s">
        <v>24</v>
      </c>
      <c r="J928" s="6" t="s">
        <v>37</v>
      </c>
      <c r="K928" s="6">
        <v>45</v>
      </c>
      <c r="L928" s="6"/>
      <c r="M928" s="6">
        <v>70</v>
      </c>
      <c r="N928" s="6">
        <v>0</v>
      </c>
      <c r="O928" s="6">
        <v>0</v>
      </c>
      <c r="P928" s="6"/>
      <c r="Q928" s="6"/>
      <c r="R928" s="6"/>
      <c r="S928" s="6"/>
      <c r="T928" s="6"/>
    </row>
    <row r="929" spans="1:20" x14ac:dyDescent="0.25">
      <c r="A929">
        <v>1999</v>
      </c>
      <c r="B929" s="6" t="s">
        <v>71</v>
      </c>
      <c r="C929" s="6">
        <v>103</v>
      </c>
      <c r="D929" s="6" t="s">
        <v>21</v>
      </c>
      <c r="E929" s="6"/>
      <c r="F929" s="6"/>
      <c r="G929" s="6"/>
      <c r="H929" s="6"/>
      <c r="I929" s="6" t="s">
        <v>24</v>
      </c>
      <c r="J929" s="6" t="s">
        <v>35</v>
      </c>
      <c r="K929" s="6">
        <v>30</v>
      </c>
      <c r="L929" s="6"/>
      <c r="M929" s="6">
        <v>3</v>
      </c>
      <c r="N929" s="6">
        <v>0</v>
      </c>
      <c r="O929" s="6">
        <v>0</v>
      </c>
      <c r="P929" s="6"/>
      <c r="Q929" s="6"/>
      <c r="R929" s="6"/>
      <c r="S929" s="6"/>
      <c r="T929" s="6"/>
    </row>
    <row r="930" spans="1:20" x14ac:dyDescent="0.25">
      <c r="A930">
        <v>1999</v>
      </c>
      <c r="B930" s="6" t="s">
        <v>71</v>
      </c>
      <c r="C930" s="6">
        <v>104</v>
      </c>
      <c r="D930" s="6" t="s">
        <v>21</v>
      </c>
      <c r="E930" s="6"/>
      <c r="F930" s="6">
        <v>7</v>
      </c>
      <c r="G930" s="6"/>
      <c r="H930" s="6"/>
      <c r="I930" s="6" t="s">
        <v>24</v>
      </c>
      <c r="J930" s="6" t="s">
        <v>28</v>
      </c>
      <c r="K930" s="6">
        <v>30</v>
      </c>
      <c r="L930" s="6"/>
      <c r="M930" s="6">
        <v>30</v>
      </c>
      <c r="N930" s="6">
        <v>0</v>
      </c>
      <c r="O930" s="6">
        <v>0</v>
      </c>
      <c r="P930" s="6"/>
      <c r="Q930" s="6"/>
      <c r="R930" s="6"/>
      <c r="S930" s="6"/>
      <c r="T930" s="6"/>
    </row>
    <row r="931" spans="1:20" x14ac:dyDescent="0.25">
      <c r="A931">
        <v>1999</v>
      </c>
      <c r="B931" s="6" t="s">
        <v>71</v>
      </c>
      <c r="C931" s="6">
        <v>105</v>
      </c>
      <c r="D931" s="6" t="s">
        <v>21</v>
      </c>
      <c r="E931" s="6">
        <v>12</v>
      </c>
      <c r="F931" s="6">
        <v>10</v>
      </c>
      <c r="G931" s="6">
        <v>350</v>
      </c>
      <c r="H931" s="6">
        <v>0</v>
      </c>
      <c r="I931" s="6">
        <v>350</v>
      </c>
      <c r="J931" s="6" t="s">
        <v>22</v>
      </c>
      <c r="K931" s="6">
        <v>60</v>
      </c>
      <c r="L931" s="6"/>
      <c r="M931" s="6">
        <v>30</v>
      </c>
      <c r="N931" s="6">
        <v>20</v>
      </c>
      <c r="O931" s="6">
        <v>0</v>
      </c>
      <c r="P931" s="6"/>
      <c r="Q931" s="6"/>
      <c r="R931" s="6"/>
      <c r="S931" s="6"/>
      <c r="T931" s="6"/>
    </row>
    <row r="932" spans="1:20" x14ac:dyDescent="0.25">
      <c r="A932">
        <v>1999</v>
      </c>
      <c r="B932" s="6" t="s">
        <v>71</v>
      </c>
      <c r="C932" s="6">
        <v>106</v>
      </c>
      <c r="D932" s="6" t="s">
        <v>21</v>
      </c>
      <c r="E932" s="6"/>
      <c r="F932" s="6"/>
      <c r="G932" s="6"/>
      <c r="H932" s="6"/>
      <c r="I932" s="6" t="s">
        <v>24</v>
      </c>
      <c r="J932" s="6" t="s">
        <v>28</v>
      </c>
      <c r="K932" s="6">
        <v>30</v>
      </c>
      <c r="L932" s="6"/>
      <c r="M932" s="6">
        <v>20</v>
      </c>
      <c r="N932" s="6">
        <v>0</v>
      </c>
      <c r="O932" s="6">
        <v>0</v>
      </c>
      <c r="P932" s="6"/>
      <c r="Q932" s="6"/>
      <c r="R932" s="6"/>
      <c r="S932" s="6"/>
      <c r="T932" s="6"/>
    </row>
    <row r="933" spans="1:20" x14ac:dyDescent="0.25">
      <c r="A933">
        <v>1999</v>
      </c>
      <c r="B933" s="6" t="s">
        <v>71</v>
      </c>
      <c r="C933" s="6">
        <v>107</v>
      </c>
      <c r="D933" s="6" t="s">
        <v>21</v>
      </c>
      <c r="E933" s="6"/>
      <c r="F933" s="6"/>
      <c r="G933" s="6"/>
      <c r="H933" s="6"/>
      <c r="I933" s="6" t="s">
        <v>24</v>
      </c>
      <c r="J933" s="6" t="s">
        <v>27</v>
      </c>
      <c r="K933" s="6">
        <v>150</v>
      </c>
      <c r="L933" s="6"/>
      <c r="M933" s="6">
        <v>130</v>
      </c>
      <c r="N933" s="6">
        <v>30</v>
      </c>
      <c r="O933" s="6">
        <v>0</v>
      </c>
      <c r="P933" s="6"/>
      <c r="Q933" s="6"/>
      <c r="R933" s="6"/>
      <c r="S933" s="6"/>
      <c r="T933" s="6"/>
    </row>
    <row r="934" spans="1:20" x14ac:dyDescent="0.25">
      <c r="A934">
        <v>1999</v>
      </c>
      <c r="B934" s="6" t="s">
        <v>71</v>
      </c>
      <c r="C934" s="6">
        <v>108</v>
      </c>
      <c r="D934" s="6" t="s">
        <v>21</v>
      </c>
      <c r="E934" s="6"/>
      <c r="F934" s="6"/>
      <c r="G934" s="6"/>
      <c r="H934" s="6"/>
      <c r="I934" s="6" t="s">
        <v>24</v>
      </c>
      <c r="J934" s="6" t="s">
        <v>27</v>
      </c>
      <c r="K934" s="6">
        <v>60</v>
      </c>
      <c r="L934" s="6"/>
      <c r="M934" s="6">
        <v>50</v>
      </c>
      <c r="N934" s="6">
        <v>10</v>
      </c>
      <c r="O934" s="6">
        <v>0</v>
      </c>
      <c r="P934" s="6"/>
      <c r="Q934" s="6"/>
      <c r="R934" s="6"/>
      <c r="S934" s="6"/>
      <c r="T934" s="6"/>
    </row>
    <row r="935" spans="1:20" x14ac:dyDescent="0.25">
      <c r="A935">
        <v>1999</v>
      </c>
      <c r="B935" s="6" t="s">
        <v>71</v>
      </c>
      <c r="C935" s="6">
        <v>109</v>
      </c>
      <c r="D935" s="6" t="s">
        <v>21</v>
      </c>
      <c r="E935" s="6"/>
      <c r="F935" s="6"/>
      <c r="G935" s="6"/>
      <c r="H935" s="6"/>
      <c r="I935" s="6" t="s">
        <v>24</v>
      </c>
      <c r="J935" s="6" t="s">
        <v>25</v>
      </c>
      <c r="K935" s="6">
        <v>40</v>
      </c>
      <c r="L935" s="6"/>
      <c r="M935" s="6">
        <v>30</v>
      </c>
      <c r="N935" s="6">
        <v>50</v>
      </c>
      <c r="O935" s="6">
        <v>0</v>
      </c>
      <c r="P935" s="6"/>
      <c r="Q935" s="6"/>
      <c r="R935" s="6"/>
      <c r="S935" s="6"/>
      <c r="T935" s="6"/>
    </row>
    <row r="936" spans="1:20" x14ac:dyDescent="0.25">
      <c r="A936">
        <v>1999</v>
      </c>
      <c r="B936" s="6" t="s">
        <v>71</v>
      </c>
      <c r="C936" s="6">
        <v>110</v>
      </c>
      <c r="D936" s="6" t="s">
        <v>21</v>
      </c>
      <c r="E936" s="6"/>
      <c r="F936" s="6"/>
      <c r="G936" s="6"/>
      <c r="H936" s="6"/>
      <c r="I936" s="6" t="s">
        <v>24</v>
      </c>
      <c r="J936" s="6" t="s">
        <v>28</v>
      </c>
      <c r="K936" s="6">
        <v>40</v>
      </c>
      <c r="L936" s="6"/>
      <c r="M936" s="6">
        <v>20</v>
      </c>
      <c r="N936" s="6">
        <v>30</v>
      </c>
      <c r="O936" s="6">
        <v>0</v>
      </c>
      <c r="P936" s="6"/>
      <c r="Q936" s="6"/>
      <c r="R936" s="6"/>
      <c r="S936" s="6"/>
      <c r="T936" s="6"/>
    </row>
    <row r="937" spans="1:20" x14ac:dyDescent="0.25">
      <c r="A937">
        <v>1999</v>
      </c>
      <c r="B937" s="6" t="s">
        <v>71</v>
      </c>
      <c r="C937" s="6">
        <v>111</v>
      </c>
      <c r="D937" s="6" t="s">
        <v>21</v>
      </c>
      <c r="E937" s="6"/>
      <c r="F937" s="6"/>
      <c r="G937" s="6"/>
      <c r="H937" s="6"/>
      <c r="I937" s="6" t="s">
        <v>24</v>
      </c>
      <c r="J937" s="6" t="s">
        <v>40</v>
      </c>
      <c r="K937" s="6">
        <v>70</v>
      </c>
      <c r="L937" s="6"/>
      <c r="M937" s="6">
        <v>30</v>
      </c>
      <c r="N937" s="6">
        <v>20</v>
      </c>
      <c r="O937" s="6">
        <v>0</v>
      </c>
      <c r="P937" s="6"/>
      <c r="Q937" s="6"/>
      <c r="R937" s="6"/>
      <c r="S937" s="6"/>
      <c r="T937" s="6"/>
    </row>
    <row r="938" spans="1:20" x14ac:dyDescent="0.25">
      <c r="A938">
        <v>1999</v>
      </c>
      <c r="B938" s="6" t="s">
        <v>71</v>
      </c>
      <c r="C938" s="6">
        <v>112</v>
      </c>
      <c r="D938" s="6" t="s">
        <v>21</v>
      </c>
      <c r="E938" s="6"/>
      <c r="F938" s="6">
        <v>10</v>
      </c>
      <c r="G938" s="6"/>
      <c r="H938" s="6"/>
      <c r="I938" s="6" t="s">
        <v>24</v>
      </c>
      <c r="J938" s="6" t="s">
        <v>35</v>
      </c>
      <c r="K938" s="6">
        <v>25</v>
      </c>
      <c r="L938" s="6"/>
      <c r="M938" s="6">
        <v>3</v>
      </c>
      <c r="N938" s="6">
        <v>0</v>
      </c>
      <c r="O938" s="6"/>
      <c r="P938" s="6"/>
      <c r="Q938" s="6"/>
      <c r="R938" s="6"/>
      <c r="S938" s="6"/>
      <c r="T938" s="6"/>
    </row>
    <row r="939" spans="1:20" x14ac:dyDescent="0.25">
      <c r="A939">
        <v>1999</v>
      </c>
      <c r="B939" s="6" t="s">
        <v>71</v>
      </c>
      <c r="C939" s="6">
        <v>113</v>
      </c>
      <c r="D939" s="6" t="s">
        <v>34</v>
      </c>
      <c r="E939" s="6">
        <v>13</v>
      </c>
      <c r="F939" s="6">
        <v>11.6</v>
      </c>
      <c r="G939" s="6">
        <v>80</v>
      </c>
      <c r="H939" s="6">
        <v>0</v>
      </c>
      <c r="I939" s="6">
        <v>80</v>
      </c>
      <c r="J939" s="6" t="s">
        <v>22</v>
      </c>
      <c r="K939" s="6">
        <v>40</v>
      </c>
      <c r="L939" s="6"/>
      <c r="M939" s="6">
        <v>35</v>
      </c>
      <c r="N939" s="6">
        <v>20</v>
      </c>
      <c r="O939" s="6">
        <v>0</v>
      </c>
      <c r="P939" s="6"/>
      <c r="Q939" s="6"/>
      <c r="R939" s="6"/>
      <c r="S939" s="6"/>
      <c r="T939" s="6"/>
    </row>
    <row r="940" spans="1:20" x14ac:dyDescent="0.25">
      <c r="A940">
        <v>1999</v>
      </c>
      <c r="B940" s="6" t="s">
        <v>71</v>
      </c>
      <c r="C940" s="6">
        <v>114</v>
      </c>
      <c r="D940" s="6" t="s">
        <v>34</v>
      </c>
      <c r="E940" s="6"/>
      <c r="F940" s="6"/>
      <c r="G940" s="6"/>
      <c r="H940" s="6"/>
      <c r="I940" s="6" t="s">
        <v>24</v>
      </c>
      <c r="J940" s="6" t="s">
        <v>26</v>
      </c>
      <c r="K940" s="6">
        <v>40</v>
      </c>
      <c r="L940" s="6"/>
      <c r="M940" s="6">
        <v>50</v>
      </c>
      <c r="N940" s="6">
        <v>20</v>
      </c>
      <c r="O940" s="6">
        <v>0</v>
      </c>
      <c r="P940" s="6"/>
      <c r="Q940" s="6"/>
      <c r="R940" s="6"/>
      <c r="S940" s="6"/>
      <c r="T940" s="6"/>
    </row>
    <row r="941" spans="1:20" x14ac:dyDescent="0.25">
      <c r="A941">
        <v>1999</v>
      </c>
      <c r="B941" s="6" t="s">
        <v>71</v>
      </c>
      <c r="C941" s="6">
        <v>115</v>
      </c>
      <c r="D941" s="6" t="s">
        <v>34</v>
      </c>
      <c r="E941" s="6"/>
      <c r="F941" s="6"/>
      <c r="G941" s="6"/>
      <c r="H941" s="6"/>
      <c r="I941" s="6" t="s">
        <v>24</v>
      </c>
      <c r="J941" s="6" t="s">
        <v>22</v>
      </c>
      <c r="K941" s="6">
        <v>35</v>
      </c>
      <c r="L941" s="6"/>
      <c r="M941" s="6">
        <v>25</v>
      </c>
      <c r="N941" s="6">
        <v>60</v>
      </c>
      <c r="O941" s="6">
        <v>0</v>
      </c>
      <c r="P941" s="6"/>
      <c r="Q941" s="6"/>
      <c r="R941" s="6"/>
      <c r="S941" s="6"/>
      <c r="T941" s="6"/>
    </row>
    <row r="942" spans="1:20" x14ac:dyDescent="0.25">
      <c r="A942">
        <v>1999</v>
      </c>
      <c r="B942" s="6" t="s">
        <v>71</v>
      </c>
      <c r="C942" s="6">
        <v>116</v>
      </c>
      <c r="D942" s="6" t="s">
        <v>34</v>
      </c>
      <c r="E942" s="6"/>
      <c r="F942" s="6"/>
      <c r="G942" s="6"/>
      <c r="H942" s="6"/>
      <c r="I942" s="6" t="s">
        <v>24</v>
      </c>
      <c r="J942" s="6" t="s">
        <v>28</v>
      </c>
      <c r="K942" s="6">
        <v>50</v>
      </c>
      <c r="L942" s="6"/>
      <c r="M942" s="6">
        <v>35</v>
      </c>
      <c r="N942" s="6">
        <v>20</v>
      </c>
      <c r="O942" s="6">
        <v>0</v>
      </c>
      <c r="P942" s="6"/>
      <c r="Q942" s="6"/>
      <c r="R942" s="6"/>
      <c r="S942" s="6"/>
      <c r="T942" s="6"/>
    </row>
    <row r="943" spans="1:20" x14ac:dyDescent="0.25">
      <c r="A943">
        <v>1999</v>
      </c>
      <c r="B943" s="6" t="s">
        <v>71</v>
      </c>
      <c r="C943" s="6">
        <v>117</v>
      </c>
      <c r="D943" s="6" t="s">
        <v>34</v>
      </c>
      <c r="E943" s="6"/>
      <c r="F943" s="6"/>
      <c r="G943" s="6"/>
      <c r="H943" s="6"/>
      <c r="I943" s="6" t="s">
        <v>24</v>
      </c>
      <c r="J943" s="6" t="s">
        <v>22</v>
      </c>
      <c r="K943" s="6">
        <v>30</v>
      </c>
      <c r="L943" s="6"/>
      <c r="M943" s="6">
        <v>25</v>
      </c>
      <c r="N943" s="6">
        <v>30</v>
      </c>
      <c r="O943" s="6">
        <v>0</v>
      </c>
      <c r="P943" s="6"/>
      <c r="Q943" s="6"/>
      <c r="R943" s="6"/>
      <c r="S943" s="6"/>
      <c r="T943" s="6"/>
    </row>
    <row r="944" spans="1:20" x14ac:dyDescent="0.25">
      <c r="A944">
        <v>1999</v>
      </c>
      <c r="B944" s="6" t="s">
        <v>71</v>
      </c>
      <c r="C944" s="6">
        <v>118</v>
      </c>
      <c r="D944" s="6" t="s">
        <v>34</v>
      </c>
      <c r="E944" s="6"/>
      <c r="F944" s="6"/>
      <c r="G944" s="6"/>
      <c r="H944" s="6"/>
      <c r="I944" s="6" t="s">
        <v>24</v>
      </c>
      <c r="J944" s="6" t="s">
        <v>28</v>
      </c>
      <c r="K944" s="6">
        <v>45</v>
      </c>
      <c r="L944" s="6"/>
      <c r="M944" s="6">
        <v>60</v>
      </c>
      <c r="N944" s="6">
        <v>30</v>
      </c>
      <c r="O944" s="6">
        <v>0</v>
      </c>
      <c r="P944" s="6"/>
      <c r="Q944" s="6"/>
      <c r="R944" s="6"/>
      <c r="S944" s="6"/>
      <c r="T944" s="6"/>
    </row>
    <row r="945" spans="1:20" x14ac:dyDescent="0.25">
      <c r="A945">
        <v>1999</v>
      </c>
      <c r="B945" s="6" t="s">
        <v>71</v>
      </c>
      <c r="C945" s="6">
        <v>119</v>
      </c>
      <c r="D945" s="6" t="s">
        <v>34</v>
      </c>
      <c r="E945" s="6"/>
      <c r="F945" s="6"/>
      <c r="G945" s="6"/>
      <c r="H945" s="6"/>
      <c r="I945" s="6" t="s">
        <v>24</v>
      </c>
      <c r="J945" s="6" t="s">
        <v>28</v>
      </c>
      <c r="K945" s="6">
        <v>50</v>
      </c>
      <c r="L945" s="6"/>
      <c r="M945" s="6">
        <v>40</v>
      </c>
      <c r="N945" s="6">
        <v>50</v>
      </c>
      <c r="O945" s="6">
        <v>0</v>
      </c>
      <c r="P945" s="6"/>
      <c r="Q945" s="6"/>
      <c r="R945" s="6"/>
      <c r="S945" s="6"/>
      <c r="T945" s="6"/>
    </row>
    <row r="946" spans="1:20" x14ac:dyDescent="0.25">
      <c r="A946">
        <v>1999</v>
      </c>
      <c r="B946" s="6" t="s">
        <v>71</v>
      </c>
      <c r="C946" s="6">
        <v>120</v>
      </c>
      <c r="D946" s="6" t="s">
        <v>34</v>
      </c>
      <c r="E946" s="6"/>
      <c r="F946" s="6">
        <v>11.6</v>
      </c>
      <c r="G946" s="6"/>
      <c r="H946" s="6"/>
      <c r="I946" s="6" t="s">
        <v>24</v>
      </c>
      <c r="J946" s="6" t="s">
        <v>29</v>
      </c>
      <c r="K946" s="6">
        <v>30</v>
      </c>
      <c r="L946" s="6"/>
      <c r="M946" s="6">
        <v>20</v>
      </c>
      <c r="N946" s="6">
        <v>0</v>
      </c>
      <c r="O946" s="6">
        <v>0</v>
      </c>
      <c r="P946" s="6"/>
      <c r="Q946" s="6"/>
      <c r="R946" s="6"/>
      <c r="S946" s="6"/>
      <c r="T946" s="6"/>
    </row>
    <row r="947" spans="1:20" x14ac:dyDescent="0.25">
      <c r="A947">
        <v>1999</v>
      </c>
      <c r="B947" s="6" t="s">
        <v>71</v>
      </c>
      <c r="C947" s="6">
        <v>121</v>
      </c>
      <c r="D947" s="6" t="s">
        <v>61</v>
      </c>
      <c r="E947" s="6">
        <v>14</v>
      </c>
      <c r="F947" s="6">
        <v>12</v>
      </c>
      <c r="G947" s="6">
        <v>150</v>
      </c>
      <c r="H947" s="6">
        <v>0</v>
      </c>
      <c r="I947" s="6">
        <v>150</v>
      </c>
      <c r="J947" s="6" t="s">
        <v>22</v>
      </c>
      <c r="K947" s="6">
        <v>40</v>
      </c>
      <c r="L947" s="6"/>
      <c r="M947" s="6">
        <v>35</v>
      </c>
      <c r="N947" s="6">
        <v>20</v>
      </c>
      <c r="O947" s="6">
        <v>0</v>
      </c>
      <c r="P947" s="6"/>
      <c r="Q947" s="6"/>
      <c r="R947" s="6"/>
      <c r="S947" s="6"/>
      <c r="T947" s="6"/>
    </row>
    <row r="948" spans="1:20" x14ac:dyDescent="0.25">
      <c r="A948">
        <v>1999</v>
      </c>
      <c r="B948" s="6" t="s">
        <v>71</v>
      </c>
      <c r="C948" s="6">
        <v>122</v>
      </c>
      <c r="D948" s="6" t="s">
        <v>61</v>
      </c>
      <c r="E948" s="6"/>
      <c r="F948" s="6"/>
      <c r="G948" s="6"/>
      <c r="H948" s="6"/>
      <c r="I948" s="6" t="s">
        <v>24</v>
      </c>
      <c r="J948" s="6" t="s">
        <v>26</v>
      </c>
      <c r="K948" s="6">
        <v>33</v>
      </c>
      <c r="L948" s="6"/>
      <c r="M948" s="6">
        <v>62</v>
      </c>
      <c r="N948" s="6">
        <v>15</v>
      </c>
      <c r="O948" s="6">
        <v>0</v>
      </c>
      <c r="P948" s="6"/>
      <c r="Q948" s="6"/>
      <c r="R948" s="6"/>
      <c r="S948" s="6"/>
      <c r="T948" s="6"/>
    </row>
    <row r="949" spans="1:20" x14ac:dyDescent="0.25">
      <c r="A949">
        <v>1999</v>
      </c>
      <c r="B949" s="6" t="s">
        <v>71</v>
      </c>
      <c r="C949" s="6">
        <v>123</v>
      </c>
      <c r="D949" s="6" t="s">
        <v>61</v>
      </c>
      <c r="E949" s="6"/>
      <c r="F949" s="6"/>
      <c r="G949" s="6"/>
      <c r="H949" s="6"/>
      <c r="I949" s="6" t="s">
        <v>24</v>
      </c>
      <c r="J949" s="6" t="s">
        <v>22</v>
      </c>
      <c r="K949" s="6">
        <v>35</v>
      </c>
      <c r="L949" s="6"/>
      <c r="M949" s="6">
        <v>41</v>
      </c>
      <c r="N949" s="6">
        <v>30</v>
      </c>
      <c r="O949" s="6">
        <v>0</v>
      </c>
      <c r="P949" s="6"/>
      <c r="Q949" s="6"/>
      <c r="R949" s="6"/>
      <c r="S949" s="6"/>
      <c r="T949" s="6"/>
    </row>
    <row r="950" spans="1:20" x14ac:dyDescent="0.25">
      <c r="A950">
        <v>1999</v>
      </c>
      <c r="B950" s="6" t="s">
        <v>71</v>
      </c>
      <c r="C950" s="6">
        <v>124</v>
      </c>
      <c r="D950" s="6" t="s">
        <v>61</v>
      </c>
      <c r="E950" s="6"/>
      <c r="F950" s="6"/>
      <c r="G950" s="6"/>
      <c r="H950" s="6"/>
      <c r="I950" s="6" t="s">
        <v>24</v>
      </c>
      <c r="J950" s="6" t="s">
        <v>28</v>
      </c>
      <c r="K950" s="6">
        <v>55</v>
      </c>
      <c r="L950" s="6"/>
      <c r="M950" s="6">
        <v>33</v>
      </c>
      <c r="N950" s="6">
        <v>15</v>
      </c>
      <c r="O950" s="6">
        <v>0</v>
      </c>
      <c r="P950" s="6"/>
      <c r="Q950" s="6"/>
      <c r="R950" s="6"/>
      <c r="S950" s="6"/>
      <c r="T950" s="6"/>
    </row>
    <row r="951" spans="1:20" x14ac:dyDescent="0.25">
      <c r="A951">
        <v>1999</v>
      </c>
      <c r="B951" s="6" t="s">
        <v>71</v>
      </c>
      <c r="C951" s="6">
        <v>125</v>
      </c>
      <c r="D951" s="6" t="s">
        <v>61</v>
      </c>
      <c r="E951" s="6"/>
      <c r="F951" s="6"/>
      <c r="G951" s="6"/>
      <c r="H951" s="6"/>
      <c r="I951" s="6" t="s">
        <v>24</v>
      </c>
      <c r="J951" s="6" t="s">
        <v>22</v>
      </c>
      <c r="K951" s="6">
        <v>32</v>
      </c>
      <c r="L951" s="6"/>
      <c r="M951" s="6">
        <v>25</v>
      </c>
      <c r="N951" s="6">
        <v>60</v>
      </c>
      <c r="O951" s="6">
        <v>0</v>
      </c>
      <c r="P951" s="6"/>
      <c r="Q951" s="6"/>
      <c r="R951" s="6"/>
      <c r="S951" s="6"/>
      <c r="T951" s="6"/>
    </row>
    <row r="952" spans="1:20" x14ac:dyDescent="0.25">
      <c r="A952">
        <v>1999</v>
      </c>
      <c r="B952" s="6" t="s">
        <v>71</v>
      </c>
      <c r="C952" s="6">
        <v>126</v>
      </c>
      <c r="D952" s="6" t="s">
        <v>61</v>
      </c>
      <c r="E952" s="6"/>
      <c r="F952" s="6"/>
      <c r="G952" s="6"/>
      <c r="H952" s="6"/>
      <c r="I952" s="6" t="s">
        <v>24</v>
      </c>
      <c r="J952" s="6" t="s">
        <v>28</v>
      </c>
      <c r="K952" s="6">
        <v>40</v>
      </c>
      <c r="L952" s="6"/>
      <c r="M952" s="6">
        <v>48</v>
      </c>
      <c r="N952" s="6">
        <v>15</v>
      </c>
      <c r="O952" s="6">
        <v>0</v>
      </c>
      <c r="P952" s="6"/>
      <c r="Q952" s="6"/>
      <c r="R952" s="6"/>
      <c r="S952" s="6"/>
      <c r="T952" s="6"/>
    </row>
    <row r="953" spans="1:20" x14ac:dyDescent="0.25">
      <c r="A953">
        <v>1999</v>
      </c>
      <c r="B953" s="6" t="s">
        <v>71</v>
      </c>
      <c r="C953" s="6">
        <v>127</v>
      </c>
      <c r="D953" s="6" t="s">
        <v>61</v>
      </c>
      <c r="E953" s="6"/>
      <c r="F953" s="6"/>
      <c r="G953" s="6"/>
      <c r="H953" s="6"/>
      <c r="I953" s="6" t="s">
        <v>24</v>
      </c>
      <c r="J953" s="6" t="s">
        <v>28</v>
      </c>
      <c r="K953" s="6">
        <v>41</v>
      </c>
      <c r="L953" s="6"/>
      <c r="M953" s="6">
        <v>33</v>
      </c>
      <c r="N953" s="6">
        <v>60</v>
      </c>
      <c r="O953" s="6">
        <v>0</v>
      </c>
      <c r="P953" s="6"/>
      <c r="Q953" s="6"/>
      <c r="R953" s="6"/>
      <c r="S953" s="6"/>
      <c r="T953" s="6"/>
    </row>
    <row r="954" spans="1:20" x14ac:dyDescent="0.25">
      <c r="A954">
        <v>1999</v>
      </c>
      <c r="B954" s="6" t="s">
        <v>71</v>
      </c>
      <c r="C954" s="6">
        <v>128</v>
      </c>
      <c r="D954" s="6" t="s">
        <v>61</v>
      </c>
      <c r="E954" s="6"/>
      <c r="F954" s="6">
        <v>12</v>
      </c>
      <c r="G954" s="6"/>
      <c r="H954" s="6"/>
      <c r="I954" s="6" t="s">
        <v>24</v>
      </c>
      <c r="J954" s="6" t="s">
        <v>29</v>
      </c>
      <c r="K954" s="6">
        <v>28</v>
      </c>
      <c r="L954" s="6"/>
      <c r="M954" s="6">
        <v>25</v>
      </c>
      <c r="N954" s="6">
        <v>0</v>
      </c>
      <c r="O954" s="6">
        <v>0</v>
      </c>
      <c r="P954" s="6"/>
      <c r="Q954" s="6"/>
      <c r="R954" s="6"/>
      <c r="S954" s="6"/>
      <c r="T954" s="6"/>
    </row>
    <row r="955" spans="1:20" x14ac:dyDescent="0.25">
      <c r="A955">
        <v>1999</v>
      </c>
      <c r="B955" s="6" t="s">
        <v>73</v>
      </c>
      <c r="C955" s="6">
        <v>1</v>
      </c>
      <c r="D955" s="6" t="s">
        <v>38</v>
      </c>
      <c r="E955" s="6">
        <v>1</v>
      </c>
      <c r="F955" s="6">
        <v>9</v>
      </c>
      <c r="G955" s="6">
        <v>150</v>
      </c>
      <c r="H955" s="6">
        <v>0</v>
      </c>
      <c r="I955" s="6">
        <v>150</v>
      </c>
      <c r="J955" s="6" t="s">
        <v>28</v>
      </c>
      <c r="K955" s="6">
        <v>80</v>
      </c>
      <c r="L955" s="6"/>
      <c r="M955" s="6">
        <v>30</v>
      </c>
      <c r="N955" s="6">
        <v>45</v>
      </c>
      <c r="O955" s="6">
        <v>0</v>
      </c>
      <c r="P955" s="6"/>
      <c r="Q955" s="6"/>
      <c r="R955" s="6"/>
      <c r="S955" s="6"/>
      <c r="T955" s="6"/>
    </row>
    <row r="956" spans="1:20" x14ac:dyDescent="0.25">
      <c r="A956">
        <v>1999</v>
      </c>
      <c r="B956" s="6" t="s">
        <v>73</v>
      </c>
      <c r="C956" s="6">
        <v>2</v>
      </c>
      <c r="D956" s="6" t="s">
        <v>38</v>
      </c>
      <c r="E956" s="6"/>
      <c r="F956" s="6"/>
      <c r="G956" s="6"/>
      <c r="H956" s="6"/>
      <c r="I956" s="6" t="s">
        <v>24</v>
      </c>
      <c r="J956" s="6" t="s">
        <v>36</v>
      </c>
      <c r="K956" s="6">
        <v>60</v>
      </c>
      <c r="L956" s="6"/>
      <c r="M956" s="6">
        <v>30</v>
      </c>
      <c r="N956" s="6">
        <v>70</v>
      </c>
      <c r="O956" s="6">
        <v>0</v>
      </c>
      <c r="P956" s="6"/>
      <c r="Q956" s="6"/>
      <c r="R956" s="6"/>
      <c r="S956" s="6"/>
      <c r="T956" s="6"/>
    </row>
    <row r="957" spans="1:20" x14ac:dyDescent="0.25">
      <c r="A957">
        <v>1999</v>
      </c>
      <c r="B957" s="6" t="s">
        <v>73</v>
      </c>
      <c r="C957" s="6">
        <v>3</v>
      </c>
      <c r="D957" s="6" t="s">
        <v>38</v>
      </c>
      <c r="E957" s="6"/>
      <c r="F957" s="6"/>
      <c r="G957" s="6"/>
      <c r="H957" s="6"/>
      <c r="I957" s="6" t="s">
        <v>24</v>
      </c>
      <c r="J957" s="6" t="s">
        <v>28</v>
      </c>
      <c r="K957" s="6">
        <v>30</v>
      </c>
      <c r="L957" s="6"/>
      <c r="M957" s="6">
        <v>20</v>
      </c>
      <c r="N957" s="6">
        <v>50</v>
      </c>
      <c r="O957" s="6">
        <v>0</v>
      </c>
      <c r="P957" s="6"/>
      <c r="Q957" s="6"/>
      <c r="R957" s="6"/>
      <c r="S957" s="6"/>
      <c r="T957" s="6"/>
    </row>
    <row r="958" spans="1:20" x14ac:dyDescent="0.25">
      <c r="A958">
        <v>1999</v>
      </c>
      <c r="B958" s="6" t="s">
        <v>73</v>
      </c>
      <c r="C958" s="6">
        <v>4</v>
      </c>
      <c r="D958" s="6" t="s">
        <v>38</v>
      </c>
      <c r="E958" s="6"/>
      <c r="F958" s="6"/>
      <c r="G958" s="6"/>
      <c r="H958" s="6"/>
      <c r="I958" s="6" t="s">
        <v>24</v>
      </c>
      <c r="J958" s="6" t="s">
        <v>28</v>
      </c>
      <c r="K958" s="6">
        <v>100</v>
      </c>
      <c r="L958" s="6"/>
      <c r="M958" s="6">
        <v>30</v>
      </c>
      <c r="N958" s="6">
        <v>60</v>
      </c>
      <c r="O958" s="6">
        <v>0</v>
      </c>
      <c r="P958" s="6"/>
      <c r="Q958" s="6"/>
      <c r="R958" s="6"/>
      <c r="S958" s="6"/>
      <c r="T958" s="6"/>
    </row>
    <row r="959" spans="1:20" x14ac:dyDescent="0.25">
      <c r="A959">
        <v>1999</v>
      </c>
      <c r="B959" s="6" t="s">
        <v>73</v>
      </c>
      <c r="C959" s="6">
        <v>5</v>
      </c>
      <c r="D959" s="6" t="s">
        <v>38</v>
      </c>
      <c r="E959" s="6"/>
      <c r="F959" s="6"/>
      <c r="G959" s="6"/>
      <c r="H959" s="6"/>
      <c r="I959" s="6" t="s">
        <v>24</v>
      </c>
      <c r="J959" s="6" t="s">
        <v>28</v>
      </c>
      <c r="K959" s="6">
        <v>60</v>
      </c>
      <c r="L959" s="6"/>
      <c r="M959" s="6">
        <v>30</v>
      </c>
      <c r="N959" s="6">
        <v>20</v>
      </c>
      <c r="O959" s="6">
        <v>0</v>
      </c>
      <c r="P959" s="6"/>
      <c r="Q959" s="6"/>
      <c r="R959" s="6"/>
      <c r="S959" s="6"/>
      <c r="T959" s="6"/>
    </row>
    <row r="960" spans="1:20" x14ac:dyDescent="0.25">
      <c r="A960">
        <v>1999</v>
      </c>
      <c r="B960" s="6" t="s">
        <v>73</v>
      </c>
      <c r="C960" s="6">
        <v>6</v>
      </c>
      <c r="D960" s="6" t="s">
        <v>38</v>
      </c>
      <c r="E960" s="6"/>
      <c r="F960" s="6"/>
      <c r="G960" s="6"/>
      <c r="H960" s="6"/>
      <c r="I960" s="6" t="s">
        <v>24</v>
      </c>
      <c r="J960" s="6" t="s">
        <v>26</v>
      </c>
      <c r="K960" s="6">
        <v>60</v>
      </c>
      <c r="L960" s="6"/>
      <c r="M960" s="6">
        <v>60</v>
      </c>
      <c r="N960" s="6">
        <v>10</v>
      </c>
      <c r="O960" s="6">
        <v>0</v>
      </c>
      <c r="P960" s="6"/>
      <c r="Q960" s="6"/>
      <c r="R960" s="6"/>
      <c r="S960" s="6"/>
      <c r="T960" s="6"/>
    </row>
    <row r="961" spans="1:20" x14ac:dyDescent="0.25">
      <c r="A961">
        <v>1999</v>
      </c>
      <c r="B961" s="6" t="s">
        <v>73</v>
      </c>
      <c r="C961" s="6">
        <v>7</v>
      </c>
      <c r="D961" s="6" t="s">
        <v>38</v>
      </c>
      <c r="E961" s="6"/>
      <c r="F961" s="6"/>
      <c r="G961" s="6"/>
      <c r="H961" s="6"/>
      <c r="I961" s="6" t="s">
        <v>24</v>
      </c>
      <c r="J961" s="6" t="s">
        <v>25</v>
      </c>
      <c r="K961" s="6">
        <v>50</v>
      </c>
      <c r="L961" s="6"/>
      <c r="M961" s="6">
        <v>20</v>
      </c>
      <c r="N961" s="6">
        <v>2</v>
      </c>
      <c r="O961" s="6">
        <v>0</v>
      </c>
      <c r="P961" s="6"/>
      <c r="Q961" s="6"/>
      <c r="R961" s="6"/>
      <c r="S961" s="6"/>
      <c r="T961" s="6"/>
    </row>
    <row r="962" spans="1:20" x14ac:dyDescent="0.25">
      <c r="A962">
        <v>1999</v>
      </c>
      <c r="B962" s="6" t="s">
        <v>73</v>
      </c>
      <c r="C962" s="6">
        <v>8</v>
      </c>
      <c r="D962" s="6" t="s">
        <v>38</v>
      </c>
      <c r="E962" s="6"/>
      <c r="F962" s="6"/>
      <c r="G962" s="6"/>
      <c r="H962" s="6"/>
      <c r="I962" s="6" t="s">
        <v>24</v>
      </c>
      <c r="J962" s="6" t="s">
        <v>22</v>
      </c>
      <c r="K962" s="6">
        <v>40</v>
      </c>
      <c r="L962" s="6"/>
      <c r="M962" s="6">
        <v>20</v>
      </c>
      <c r="N962" s="6">
        <v>10</v>
      </c>
      <c r="O962" s="6">
        <v>0</v>
      </c>
      <c r="P962" s="6"/>
      <c r="Q962" s="6"/>
      <c r="R962" s="6"/>
      <c r="S962" s="6"/>
      <c r="T962" s="6"/>
    </row>
    <row r="963" spans="1:20" x14ac:dyDescent="0.25">
      <c r="A963">
        <v>1999</v>
      </c>
      <c r="B963" s="6" t="s">
        <v>73</v>
      </c>
      <c r="C963" s="6">
        <v>9</v>
      </c>
      <c r="D963" s="6" t="s">
        <v>38</v>
      </c>
      <c r="E963" s="6"/>
      <c r="F963" s="6"/>
      <c r="G963" s="6"/>
      <c r="H963" s="6"/>
      <c r="I963" s="6" t="s">
        <v>74</v>
      </c>
      <c r="J963" s="6" t="s">
        <v>22</v>
      </c>
      <c r="K963" s="6">
        <v>25</v>
      </c>
      <c r="L963" s="6"/>
      <c r="M963" s="6">
        <v>10</v>
      </c>
      <c r="N963" s="6">
        <v>30</v>
      </c>
      <c r="O963" s="6">
        <v>0</v>
      </c>
      <c r="P963" s="6"/>
      <c r="Q963" s="6"/>
      <c r="R963" s="6"/>
      <c r="S963" s="6"/>
      <c r="T963" s="6"/>
    </row>
    <row r="964" spans="1:20" x14ac:dyDescent="0.25">
      <c r="A964">
        <v>1999</v>
      </c>
      <c r="B964" s="6" t="s">
        <v>73</v>
      </c>
      <c r="C964" s="6">
        <v>10</v>
      </c>
      <c r="D964" s="6" t="s">
        <v>38</v>
      </c>
      <c r="E964" s="6">
        <v>2</v>
      </c>
      <c r="F964" s="6"/>
      <c r="G964" s="6">
        <v>250</v>
      </c>
      <c r="H964" s="6">
        <v>0</v>
      </c>
      <c r="I964" s="6">
        <v>250</v>
      </c>
      <c r="J964" s="6" t="s">
        <v>28</v>
      </c>
      <c r="K964" s="6">
        <v>50</v>
      </c>
      <c r="L964" s="6"/>
      <c r="M964" s="6">
        <v>40</v>
      </c>
      <c r="N964" s="6">
        <v>10</v>
      </c>
      <c r="O964" s="6">
        <v>0</v>
      </c>
      <c r="P964" s="6"/>
      <c r="Q964" s="6"/>
      <c r="R964" s="6"/>
      <c r="S964" s="6"/>
      <c r="T964" s="6"/>
    </row>
    <row r="965" spans="1:20" x14ac:dyDescent="0.25">
      <c r="A965">
        <v>1999</v>
      </c>
      <c r="B965" s="6" t="s">
        <v>73</v>
      </c>
      <c r="C965" s="6">
        <v>11</v>
      </c>
      <c r="D965" s="6" t="s">
        <v>38</v>
      </c>
      <c r="E965" s="6"/>
      <c r="F965" s="6"/>
      <c r="G965" s="6"/>
      <c r="H965" s="6"/>
      <c r="I965" s="6" t="s">
        <v>24</v>
      </c>
      <c r="J965" s="6" t="s">
        <v>22</v>
      </c>
      <c r="K965" s="6">
        <v>35</v>
      </c>
      <c r="L965" s="6"/>
      <c r="M965" s="6">
        <v>20</v>
      </c>
      <c r="N965" s="6">
        <v>20</v>
      </c>
      <c r="O965" s="6">
        <v>0</v>
      </c>
      <c r="P965" s="6"/>
      <c r="Q965" s="6"/>
      <c r="R965" s="6"/>
      <c r="S965" s="6"/>
      <c r="T965" s="6"/>
    </row>
    <row r="966" spans="1:20" x14ac:dyDescent="0.25">
      <c r="A966">
        <v>1999</v>
      </c>
      <c r="B966" s="6" t="s">
        <v>73</v>
      </c>
      <c r="C966" s="6">
        <v>12</v>
      </c>
      <c r="D966" s="6" t="s">
        <v>38</v>
      </c>
      <c r="E966" s="6"/>
      <c r="F966" s="6"/>
      <c r="G966" s="6"/>
      <c r="H966" s="6"/>
      <c r="I966" s="6" t="s">
        <v>24</v>
      </c>
      <c r="J966" s="6" t="s">
        <v>28</v>
      </c>
      <c r="K966" s="6">
        <v>80</v>
      </c>
      <c r="L966" s="6"/>
      <c r="M966" s="6">
        <v>40</v>
      </c>
      <c r="N966" s="6">
        <v>5</v>
      </c>
      <c r="O966" s="6">
        <v>0</v>
      </c>
      <c r="P966" s="6"/>
      <c r="Q966" s="6"/>
      <c r="R966" s="6"/>
      <c r="S966" s="6"/>
      <c r="T966" s="6"/>
    </row>
    <row r="967" spans="1:20" x14ac:dyDescent="0.25">
      <c r="A967">
        <v>1999</v>
      </c>
      <c r="B967" s="6" t="s">
        <v>73</v>
      </c>
      <c r="C967" s="6">
        <v>13</v>
      </c>
      <c r="D967" s="6" t="s">
        <v>38</v>
      </c>
      <c r="E967" s="6"/>
      <c r="F967" s="6"/>
      <c r="G967" s="6"/>
      <c r="H967" s="6"/>
      <c r="I967" s="6" t="s">
        <v>24</v>
      </c>
      <c r="J967" s="6" t="s">
        <v>26</v>
      </c>
      <c r="K967" s="6">
        <v>150</v>
      </c>
      <c r="L967" s="6"/>
      <c r="M967" s="6">
        <v>130</v>
      </c>
      <c r="N967" s="6">
        <v>10</v>
      </c>
      <c r="O967" s="6">
        <v>0</v>
      </c>
      <c r="P967" s="6"/>
      <c r="Q967" s="6"/>
      <c r="R967" s="6"/>
      <c r="S967" s="6"/>
      <c r="T967" s="6"/>
    </row>
    <row r="968" spans="1:20" x14ac:dyDescent="0.25">
      <c r="A968">
        <v>1999</v>
      </c>
      <c r="B968" s="6" t="s">
        <v>73</v>
      </c>
      <c r="C968" s="6">
        <v>14</v>
      </c>
      <c r="D968" s="6" t="s">
        <v>38</v>
      </c>
      <c r="E968" s="6"/>
      <c r="F968" s="6"/>
      <c r="G968" s="6"/>
      <c r="H968" s="6"/>
      <c r="I968" s="6" t="s">
        <v>24</v>
      </c>
      <c r="J968" s="6" t="s">
        <v>22</v>
      </c>
      <c r="K968" s="6">
        <v>35</v>
      </c>
      <c r="L968" s="6"/>
      <c r="M968" s="6">
        <v>20</v>
      </c>
      <c r="N968" s="6">
        <v>5</v>
      </c>
      <c r="O968" s="6">
        <v>0</v>
      </c>
      <c r="P968" s="6"/>
      <c r="Q968" s="6"/>
      <c r="R968" s="6"/>
      <c r="S968" s="6"/>
      <c r="T968" s="6"/>
    </row>
    <row r="969" spans="1:20" x14ac:dyDescent="0.25">
      <c r="A969">
        <v>1999</v>
      </c>
      <c r="B969" s="6" t="s">
        <v>73</v>
      </c>
      <c r="C969" s="6">
        <v>15</v>
      </c>
      <c r="D969" s="6" t="s">
        <v>38</v>
      </c>
      <c r="E969" s="6"/>
      <c r="F969" s="6"/>
      <c r="G969" s="6"/>
      <c r="H969" s="6"/>
      <c r="I969" s="6" t="s">
        <v>24</v>
      </c>
      <c r="J969" s="6" t="s">
        <v>25</v>
      </c>
      <c r="K969" s="6">
        <v>70</v>
      </c>
      <c r="L969" s="6"/>
      <c r="M969" s="6">
        <v>40</v>
      </c>
      <c r="N969" s="6">
        <v>10</v>
      </c>
      <c r="O969" s="6">
        <v>0</v>
      </c>
      <c r="P969" s="6"/>
      <c r="Q969" s="6"/>
      <c r="R969" s="6"/>
      <c r="S969" s="6"/>
      <c r="T969" s="6"/>
    </row>
    <row r="970" spans="1:20" x14ac:dyDescent="0.25">
      <c r="A970">
        <v>1999</v>
      </c>
      <c r="B970" s="6" t="s">
        <v>73</v>
      </c>
      <c r="C970" s="6">
        <v>16</v>
      </c>
      <c r="D970" s="6" t="s">
        <v>38</v>
      </c>
      <c r="E970" s="6"/>
      <c r="F970" s="6"/>
      <c r="G970" s="6"/>
      <c r="H970" s="6"/>
      <c r="I970" s="6" t="s">
        <v>24</v>
      </c>
      <c r="J970" s="6" t="s">
        <v>22</v>
      </c>
      <c r="K970" s="6">
        <v>35</v>
      </c>
      <c r="L970" s="6"/>
      <c r="M970" s="6">
        <v>20</v>
      </c>
      <c r="N970" s="6">
        <v>50</v>
      </c>
      <c r="O970" s="6">
        <v>0</v>
      </c>
      <c r="P970" s="6"/>
      <c r="Q970" s="6"/>
      <c r="R970" s="6"/>
      <c r="S970" s="6"/>
      <c r="T970" s="6"/>
    </row>
    <row r="971" spans="1:20" x14ac:dyDescent="0.25">
      <c r="A971">
        <v>1999</v>
      </c>
      <c r="B971" s="6" t="s">
        <v>73</v>
      </c>
      <c r="C971" s="6">
        <v>17</v>
      </c>
      <c r="D971" s="6" t="s">
        <v>38</v>
      </c>
      <c r="E971" s="6"/>
      <c r="F971" s="6"/>
      <c r="G971" s="6"/>
      <c r="H971" s="6"/>
      <c r="I971" s="6" t="s">
        <v>24</v>
      </c>
      <c r="J971" s="6" t="s">
        <v>22</v>
      </c>
      <c r="K971" s="6">
        <v>30</v>
      </c>
      <c r="L971" s="6"/>
      <c r="M971" s="6">
        <v>30</v>
      </c>
      <c r="N971" s="6">
        <v>10</v>
      </c>
      <c r="O971" s="6">
        <v>0</v>
      </c>
      <c r="P971" s="6"/>
      <c r="Q971" s="6"/>
      <c r="R971" s="6"/>
      <c r="S971" s="6"/>
      <c r="T971" s="6"/>
    </row>
    <row r="972" spans="1:20" x14ac:dyDescent="0.25">
      <c r="A972">
        <v>1999</v>
      </c>
      <c r="B972" s="6" t="s">
        <v>73</v>
      </c>
      <c r="C972" s="6">
        <v>18</v>
      </c>
      <c r="D972" s="6" t="s">
        <v>38</v>
      </c>
      <c r="E972" s="6"/>
      <c r="F972" s="6"/>
      <c r="G972" s="6"/>
      <c r="H972" s="6"/>
      <c r="I972" s="6"/>
      <c r="J972" s="6" t="s">
        <v>27</v>
      </c>
      <c r="K972" s="6">
        <v>50</v>
      </c>
      <c r="L972" s="6"/>
      <c r="M972" s="6">
        <v>40</v>
      </c>
      <c r="N972" s="6">
        <v>2</v>
      </c>
      <c r="O972" s="6">
        <v>0</v>
      </c>
      <c r="P972" s="6"/>
      <c r="Q972" s="6"/>
      <c r="R972" s="6"/>
      <c r="S972" s="6"/>
      <c r="T972" s="6"/>
    </row>
    <row r="973" spans="1:20" x14ac:dyDescent="0.25">
      <c r="A973">
        <v>1999</v>
      </c>
      <c r="B973" s="6" t="s">
        <v>73</v>
      </c>
      <c r="C973" s="6">
        <v>19</v>
      </c>
      <c r="D973" s="6" t="s">
        <v>38</v>
      </c>
      <c r="E973" s="6"/>
      <c r="F973" s="6"/>
      <c r="G973" s="6"/>
      <c r="H973" s="6"/>
      <c r="I973" s="6" t="s">
        <v>24</v>
      </c>
      <c r="J973" s="6" t="s">
        <v>25</v>
      </c>
      <c r="K973" s="6">
        <v>25</v>
      </c>
      <c r="L973" s="6"/>
      <c r="M973" s="6">
        <v>10</v>
      </c>
      <c r="N973" s="6">
        <v>10</v>
      </c>
      <c r="O973" s="6">
        <v>0</v>
      </c>
      <c r="P973" s="6"/>
      <c r="Q973" s="6"/>
      <c r="R973" s="6"/>
      <c r="S973" s="6"/>
      <c r="T973" s="6"/>
    </row>
    <row r="974" spans="1:20" x14ac:dyDescent="0.25">
      <c r="A974">
        <v>1999</v>
      </c>
      <c r="B974" s="6" t="s">
        <v>73</v>
      </c>
      <c r="C974" s="6">
        <v>20</v>
      </c>
      <c r="D974" s="6" t="s">
        <v>38</v>
      </c>
      <c r="E974" s="6">
        <v>3</v>
      </c>
      <c r="F974" s="6"/>
      <c r="G974" s="6">
        <v>160</v>
      </c>
      <c r="H974" s="6">
        <v>0</v>
      </c>
      <c r="I974" s="6">
        <v>160</v>
      </c>
      <c r="J974" s="6" t="s">
        <v>22</v>
      </c>
      <c r="K974" s="6">
        <v>25</v>
      </c>
      <c r="L974" s="6"/>
      <c r="M974" s="6">
        <v>10</v>
      </c>
      <c r="N974" s="6">
        <v>20</v>
      </c>
      <c r="O974" s="6">
        <v>0</v>
      </c>
      <c r="P974" s="6"/>
      <c r="Q974" s="6"/>
      <c r="R974" s="6"/>
      <c r="S974" s="6"/>
      <c r="T974" s="6"/>
    </row>
    <row r="975" spans="1:20" x14ac:dyDescent="0.25">
      <c r="A975">
        <v>1999</v>
      </c>
      <c r="B975" s="6" t="s">
        <v>73</v>
      </c>
      <c r="C975" s="6">
        <v>21</v>
      </c>
      <c r="D975" s="6" t="s">
        <v>38</v>
      </c>
      <c r="E975" s="6"/>
      <c r="F975" s="6"/>
      <c r="G975" s="6"/>
      <c r="H975" s="6"/>
      <c r="I975" s="6" t="s">
        <v>24</v>
      </c>
      <c r="J975" s="6" t="s">
        <v>28</v>
      </c>
      <c r="K975" s="6">
        <v>35</v>
      </c>
      <c r="L975" s="6"/>
      <c r="M975" s="6">
        <v>10</v>
      </c>
      <c r="N975" s="6">
        <v>10</v>
      </c>
      <c r="O975" s="6">
        <v>0</v>
      </c>
      <c r="P975" s="6"/>
      <c r="Q975" s="6"/>
      <c r="R975" s="6"/>
      <c r="S975" s="6"/>
      <c r="T975" s="6"/>
    </row>
    <row r="976" spans="1:20" x14ac:dyDescent="0.25">
      <c r="A976">
        <v>1999</v>
      </c>
      <c r="B976" s="6" t="s">
        <v>73</v>
      </c>
      <c r="C976" s="6">
        <v>22</v>
      </c>
      <c r="D976" s="6" t="s">
        <v>38</v>
      </c>
      <c r="E976" s="6"/>
      <c r="F976" s="6"/>
      <c r="G976" s="6"/>
      <c r="H976" s="6"/>
      <c r="I976" s="6" t="s">
        <v>24</v>
      </c>
      <c r="J976" s="6" t="s">
        <v>25</v>
      </c>
      <c r="K976" s="6">
        <v>60</v>
      </c>
      <c r="L976" s="6"/>
      <c r="M976" s="6">
        <v>30</v>
      </c>
      <c r="N976" s="6">
        <v>70</v>
      </c>
      <c r="O976" s="6">
        <v>0</v>
      </c>
      <c r="P976" s="6"/>
      <c r="Q976" s="6"/>
      <c r="R976" s="6"/>
      <c r="S976" s="6"/>
      <c r="T976" s="6"/>
    </row>
    <row r="977" spans="1:20" x14ac:dyDescent="0.25">
      <c r="A977">
        <v>1999</v>
      </c>
      <c r="B977" s="6" t="s">
        <v>73</v>
      </c>
      <c r="C977" s="6">
        <v>23</v>
      </c>
      <c r="D977" s="6" t="s">
        <v>38</v>
      </c>
      <c r="E977" s="6"/>
      <c r="F977" s="6"/>
      <c r="G977" s="6"/>
      <c r="H977" s="6"/>
      <c r="I977" s="6" t="s">
        <v>24</v>
      </c>
      <c r="J977" s="6" t="s">
        <v>22</v>
      </c>
      <c r="K977" s="6">
        <v>40</v>
      </c>
      <c r="L977" s="6"/>
      <c r="M977" s="6">
        <v>30</v>
      </c>
      <c r="N977" s="6">
        <v>70</v>
      </c>
      <c r="O977" s="6">
        <v>0</v>
      </c>
      <c r="P977" s="6"/>
      <c r="Q977" s="6"/>
      <c r="R977" s="6"/>
      <c r="S977" s="6"/>
      <c r="T977" s="6"/>
    </row>
    <row r="978" spans="1:20" x14ac:dyDescent="0.25">
      <c r="A978">
        <v>1999</v>
      </c>
      <c r="B978" s="6" t="s">
        <v>73</v>
      </c>
      <c r="C978" s="6">
        <v>24</v>
      </c>
      <c r="D978" s="6" t="s">
        <v>38</v>
      </c>
      <c r="E978" s="6"/>
      <c r="F978" s="6"/>
      <c r="G978" s="6"/>
      <c r="H978" s="6"/>
      <c r="I978" s="6" t="s">
        <v>24</v>
      </c>
      <c r="J978" s="6" t="s">
        <v>35</v>
      </c>
      <c r="K978" s="6">
        <v>40</v>
      </c>
      <c r="L978" s="6"/>
      <c r="M978" s="6">
        <v>30</v>
      </c>
      <c r="N978" s="6">
        <v>60</v>
      </c>
      <c r="O978" s="6">
        <v>0</v>
      </c>
      <c r="P978" s="6"/>
      <c r="Q978" s="6"/>
      <c r="R978" s="6"/>
      <c r="S978" s="6"/>
      <c r="T978" s="6"/>
    </row>
    <row r="979" spans="1:20" x14ac:dyDescent="0.25">
      <c r="A979">
        <v>1999</v>
      </c>
      <c r="B979" s="6" t="s">
        <v>73</v>
      </c>
      <c r="C979" s="6">
        <v>25</v>
      </c>
      <c r="D979" s="6" t="s">
        <v>38</v>
      </c>
      <c r="E979" s="6"/>
      <c r="F979" s="6"/>
      <c r="G979" s="6"/>
      <c r="H979" s="6"/>
      <c r="I979" s="6" t="s">
        <v>24</v>
      </c>
      <c r="J979" s="6" t="s">
        <v>44</v>
      </c>
      <c r="K979" s="6">
        <v>50</v>
      </c>
      <c r="L979" s="6"/>
      <c r="M979" s="6">
        <v>20</v>
      </c>
      <c r="N979" s="6">
        <v>5</v>
      </c>
      <c r="O979" s="6">
        <v>0</v>
      </c>
      <c r="P979" s="6"/>
      <c r="Q979" s="6"/>
      <c r="R979" s="6"/>
      <c r="S979" s="6"/>
      <c r="T979" s="6"/>
    </row>
    <row r="980" spans="1:20" x14ac:dyDescent="0.25">
      <c r="A980">
        <v>1999</v>
      </c>
      <c r="B980" s="6" t="s">
        <v>73</v>
      </c>
      <c r="C980" s="6">
        <v>26</v>
      </c>
      <c r="D980" s="6" t="s">
        <v>38</v>
      </c>
      <c r="E980" s="6"/>
      <c r="F980" s="6"/>
      <c r="G980" s="6"/>
      <c r="H980" s="6"/>
      <c r="I980" s="6" t="s">
        <v>24</v>
      </c>
      <c r="J980" s="6" t="s">
        <v>28</v>
      </c>
      <c r="K980" s="6">
        <v>40</v>
      </c>
      <c r="L980" s="6"/>
      <c r="M980" s="6">
        <v>20</v>
      </c>
      <c r="N980" s="6">
        <v>5</v>
      </c>
      <c r="O980" s="6">
        <v>0</v>
      </c>
      <c r="P980" s="6"/>
      <c r="Q980" s="6"/>
      <c r="R980" s="6"/>
      <c r="S980" s="6"/>
      <c r="T980" s="6"/>
    </row>
    <row r="981" spans="1:20" x14ac:dyDescent="0.25">
      <c r="A981">
        <v>1999</v>
      </c>
      <c r="B981" s="6" t="s">
        <v>73</v>
      </c>
      <c r="C981" s="6">
        <v>27</v>
      </c>
      <c r="D981" s="6" t="s">
        <v>38</v>
      </c>
      <c r="E981" s="6"/>
      <c r="F981" s="6"/>
      <c r="G981" s="6"/>
      <c r="H981" s="6"/>
      <c r="I981" s="6" t="s">
        <v>24</v>
      </c>
      <c r="J981" s="6" t="s">
        <v>44</v>
      </c>
      <c r="K981" s="6">
        <v>35</v>
      </c>
      <c r="L981" s="6"/>
      <c r="M981" s="6">
        <v>20</v>
      </c>
      <c r="N981" s="6">
        <v>15</v>
      </c>
      <c r="O981" s="6">
        <v>0</v>
      </c>
      <c r="P981" s="6"/>
      <c r="Q981" s="6"/>
      <c r="R981" s="6"/>
      <c r="S981" s="6"/>
      <c r="T981" s="6"/>
    </row>
    <row r="982" spans="1:20" x14ac:dyDescent="0.25">
      <c r="A982">
        <v>1999</v>
      </c>
      <c r="B982" s="6" t="s">
        <v>73</v>
      </c>
      <c r="C982" s="6">
        <v>28</v>
      </c>
      <c r="D982" s="6" t="s">
        <v>38</v>
      </c>
      <c r="E982" s="6"/>
      <c r="F982" s="6"/>
      <c r="G982" s="6"/>
      <c r="H982" s="6"/>
      <c r="I982" s="6"/>
      <c r="J982" s="6" t="s">
        <v>27</v>
      </c>
      <c r="K982" s="6">
        <v>35</v>
      </c>
      <c r="L982" s="6"/>
      <c r="M982" s="6">
        <v>15</v>
      </c>
      <c r="N982" s="6">
        <v>40</v>
      </c>
      <c r="O982" s="6">
        <v>0</v>
      </c>
      <c r="P982" s="6"/>
      <c r="Q982" s="6"/>
      <c r="R982" s="6"/>
      <c r="S982" s="6"/>
      <c r="T982" s="6"/>
    </row>
    <row r="983" spans="1:20" x14ac:dyDescent="0.25">
      <c r="A983">
        <v>1999</v>
      </c>
      <c r="B983" s="6" t="s">
        <v>73</v>
      </c>
      <c r="C983" s="6">
        <v>29</v>
      </c>
      <c r="D983" s="6" t="s">
        <v>38</v>
      </c>
      <c r="E983" s="6"/>
      <c r="F983" s="6"/>
      <c r="G983" s="6"/>
      <c r="H983" s="6"/>
      <c r="I983" s="6" t="s">
        <v>24</v>
      </c>
      <c r="J983" s="6" t="s">
        <v>25</v>
      </c>
      <c r="K983" s="6">
        <v>30</v>
      </c>
      <c r="L983" s="6"/>
      <c r="M983" s="6">
        <v>10</v>
      </c>
      <c r="N983" s="6">
        <v>10</v>
      </c>
      <c r="O983" s="6">
        <v>0</v>
      </c>
      <c r="P983" s="6"/>
      <c r="Q983" s="6"/>
      <c r="R983" s="6"/>
      <c r="S983" s="6"/>
      <c r="T983" s="6"/>
    </row>
    <row r="984" spans="1:20" x14ac:dyDescent="0.25">
      <c r="A984">
        <v>1999</v>
      </c>
      <c r="B984" s="6" t="s">
        <v>73</v>
      </c>
      <c r="C984" s="6">
        <v>30</v>
      </c>
      <c r="D984" s="6" t="s">
        <v>38</v>
      </c>
      <c r="E984" s="6">
        <v>4</v>
      </c>
      <c r="F984" s="6">
        <v>12</v>
      </c>
      <c r="G984" s="6">
        <v>190</v>
      </c>
      <c r="H984" s="6">
        <v>0</v>
      </c>
      <c r="I984" s="6">
        <v>190</v>
      </c>
      <c r="J984" s="6" t="s">
        <v>26</v>
      </c>
      <c r="K984" s="6">
        <v>120</v>
      </c>
      <c r="L984" s="6"/>
      <c r="M984" s="6">
        <v>100</v>
      </c>
      <c r="N984" s="6">
        <v>5</v>
      </c>
      <c r="O984" s="6">
        <v>0</v>
      </c>
      <c r="P984" s="6"/>
      <c r="Q984" s="6"/>
      <c r="R984" s="6"/>
      <c r="S984" s="6"/>
      <c r="T984" s="6"/>
    </row>
    <row r="985" spans="1:20" x14ac:dyDescent="0.25">
      <c r="A985">
        <v>1999</v>
      </c>
      <c r="B985" s="6" t="s">
        <v>73</v>
      </c>
      <c r="C985" s="6">
        <v>31</v>
      </c>
      <c r="D985" s="6" t="s">
        <v>38</v>
      </c>
      <c r="E985" s="6"/>
      <c r="F985" s="6"/>
      <c r="G985" s="6"/>
      <c r="H985" s="6"/>
      <c r="I985" s="6" t="s">
        <v>24</v>
      </c>
      <c r="J985" s="6" t="s">
        <v>28</v>
      </c>
      <c r="K985" s="6">
        <v>40</v>
      </c>
      <c r="L985" s="6"/>
      <c r="M985" s="6">
        <v>30</v>
      </c>
      <c r="N985" s="6">
        <v>30</v>
      </c>
      <c r="O985" s="6">
        <v>0</v>
      </c>
      <c r="P985" s="6"/>
      <c r="Q985" s="6"/>
      <c r="R985" s="6"/>
      <c r="S985" s="6"/>
      <c r="T985" s="6"/>
    </row>
    <row r="986" spans="1:20" x14ac:dyDescent="0.25">
      <c r="A986">
        <v>1999</v>
      </c>
      <c r="B986" s="6" t="s">
        <v>73</v>
      </c>
      <c r="C986" s="6">
        <v>32</v>
      </c>
      <c r="D986" s="6" t="s">
        <v>38</v>
      </c>
      <c r="E986" s="6"/>
      <c r="F986" s="6"/>
      <c r="G986" s="6"/>
      <c r="H986" s="6"/>
      <c r="I986" s="6" t="s">
        <v>24</v>
      </c>
      <c r="J986" s="6" t="s">
        <v>35</v>
      </c>
      <c r="K986" s="6">
        <v>50</v>
      </c>
      <c r="L986" s="6"/>
      <c r="M986" s="6">
        <v>30</v>
      </c>
      <c r="N986" s="6">
        <v>0</v>
      </c>
      <c r="O986" s="6">
        <v>0</v>
      </c>
      <c r="P986" s="6"/>
      <c r="Q986" s="6"/>
      <c r="R986" s="6"/>
      <c r="S986" s="6"/>
      <c r="T986" s="6"/>
    </row>
    <row r="987" spans="1:20" x14ac:dyDescent="0.25">
      <c r="A987">
        <v>1999</v>
      </c>
      <c r="B987" s="6" t="s">
        <v>73</v>
      </c>
      <c r="C987" s="6">
        <v>33</v>
      </c>
      <c r="D987" s="6" t="s">
        <v>38</v>
      </c>
      <c r="E987" s="6"/>
      <c r="F987" s="6"/>
      <c r="G987" s="6"/>
      <c r="H987" s="6"/>
      <c r="I987" s="6" t="s">
        <v>24</v>
      </c>
      <c r="J987" s="6" t="s">
        <v>35</v>
      </c>
      <c r="K987" s="6">
        <v>25</v>
      </c>
      <c r="L987" s="6"/>
      <c r="M987" s="6">
        <v>20</v>
      </c>
      <c r="N987" s="6">
        <v>5</v>
      </c>
      <c r="O987" s="6">
        <v>0</v>
      </c>
      <c r="P987" s="6"/>
      <c r="Q987" s="6"/>
      <c r="R987" s="6"/>
      <c r="S987" s="6"/>
      <c r="T987" s="6"/>
    </row>
    <row r="988" spans="1:20" x14ac:dyDescent="0.25">
      <c r="A988">
        <v>1999</v>
      </c>
      <c r="B988" s="6" t="s">
        <v>73</v>
      </c>
      <c r="C988" s="6">
        <v>34</v>
      </c>
      <c r="D988" s="6" t="s">
        <v>38</v>
      </c>
      <c r="E988" s="6"/>
      <c r="F988" s="6"/>
      <c r="G988" s="6"/>
      <c r="H988" s="6"/>
      <c r="I988" s="6" t="s">
        <v>24</v>
      </c>
      <c r="J988" s="6" t="s">
        <v>28</v>
      </c>
      <c r="K988" s="6">
        <v>60</v>
      </c>
      <c r="L988" s="6"/>
      <c r="M988" s="6">
        <v>30</v>
      </c>
      <c r="N988" s="6">
        <v>5</v>
      </c>
      <c r="O988" s="6">
        <v>2</v>
      </c>
      <c r="P988" s="6"/>
      <c r="Q988" s="6"/>
      <c r="R988" s="6"/>
      <c r="S988" s="6"/>
      <c r="T988" s="6"/>
    </row>
    <row r="989" spans="1:20" x14ac:dyDescent="0.25">
      <c r="A989">
        <v>1999</v>
      </c>
      <c r="B989" s="6" t="s">
        <v>73</v>
      </c>
      <c r="C989" s="6">
        <v>35</v>
      </c>
      <c r="D989" s="6" t="s">
        <v>38</v>
      </c>
      <c r="E989" s="6"/>
      <c r="F989" s="6"/>
      <c r="G989" s="6"/>
      <c r="H989" s="6"/>
      <c r="I989" s="6" t="s">
        <v>24</v>
      </c>
      <c r="J989" s="6" t="s">
        <v>28</v>
      </c>
      <c r="K989" s="6">
        <v>50</v>
      </c>
      <c r="L989" s="6"/>
      <c r="M989" s="6">
        <v>15</v>
      </c>
      <c r="N989" s="6">
        <v>30</v>
      </c>
      <c r="O989" s="6">
        <v>0</v>
      </c>
      <c r="P989" s="6"/>
      <c r="Q989" s="6"/>
      <c r="R989" s="6"/>
      <c r="S989" s="6"/>
      <c r="T989" s="6"/>
    </row>
    <row r="990" spans="1:20" x14ac:dyDescent="0.25">
      <c r="A990">
        <v>1999</v>
      </c>
      <c r="B990" s="6" t="s">
        <v>73</v>
      </c>
      <c r="C990" s="6">
        <v>36</v>
      </c>
      <c r="D990" s="6" t="s">
        <v>38</v>
      </c>
      <c r="E990" s="6"/>
      <c r="F990" s="6"/>
      <c r="G990" s="6"/>
      <c r="H990" s="6"/>
      <c r="I990" s="6" t="s">
        <v>24</v>
      </c>
      <c r="J990" s="6" t="s">
        <v>40</v>
      </c>
      <c r="K990" s="6">
        <v>35</v>
      </c>
      <c r="L990" s="6"/>
      <c r="M990" s="6">
        <v>20</v>
      </c>
      <c r="N990" s="6">
        <v>10</v>
      </c>
      <c r="O990" s="6">
        <v>0</v>
      </c>
      <c r="P990" s="6"/>
      <c r="Q990" s="6"/>
      <c r="R990" s="6"/>
      <c r="S990" s="6"/>
      <c r="T990" s="6"/>
    </row>
    <row r="991" spans="1:20" x14ac:dyDescent="0.25">
      <c r="A991">
        <v>1999</v>
      </c>
      <c r="B991" s="6" t="s">
        <v>73</v>
      </c>
      <c r="C991" s="6">
        <v>37</v>
      </c>
      <c r="D991" s="6" t="s">
        <v>38</v>
      </c>
      <c r="E991" s="6"/>
      <c r="F991" s="6"/>
      <c r="G991" s="6"/>
      <c r="H991" s="6"/>
      <c r="I991" s="6" t="s">
        <v>24</v>
      </c>
      <c r="J991" s="6" t="s">
        <v>25</v>
      </c>
      <c r="K991" s="6">
        <v>60</v>
      </c>
      <c r="L991" s="6"/>
      <c r="M991" s="6">
        <v>20</v>
      </c>
      <c r="N991" s="6">
        <v>30</v>
      </c>
      <c r="O991" s="6">
        <v>0</v>
      </c>
      <c r="P991" s="6"/>
      <c r="Q991" s="6"/>
      <c r="R991" s="6"/>
      <c r="S991" s="6"/>
      <c r="T991" s="6"/>
    </row>
    <row r="992" spans="1:20" x14ac:dyDescent="0.25">
      <c r="A992">
        <v>1999</v>
      </c>
      <c r="B992" s="6" t="s">
        <v>73</v>
      </c>
      <c r="C992" s="6">
        <v>38</v>
      </c>
      <c r="D992" s="6" t="s">
        <v>38</v>
      </c>
      <c r="E992" s="6"/>
      <c r="F992" s="6"/>
      <c r="G992" s="6"/>
      <c r="H992" s="6"/>
      <c r="I992" s="6"/>
      <c r="J992" s="6" t="s">
        <v>40</v>
      </c>
      <c r="K992" s="6">
        <v>50</v>
      </c>
      <c r="L992" s="6"/>
      <c r="M992" s="6">
        <v>20</v>
      </c>
      <c r="N992" s="6">
        <v>25</v>
      </c>
      <c r="O992" s="6">
        <v>0</v>
      </c>
      <c r="P992" s="6"/>
      <c r="Q992" s="6"/>
      <c r="R992" s="6"/>
      <c r="S992" s="6"/>
      <c r="T992" s="6"/>
    </row>
    <row r="993" spans="1:20" x14ac:dyDescent="0.25">
      <c r="A993">
        <v>1999</v>
      </c>
      <c r="B993" s="6" t="s">
        <v>73</v>
      </c>
      <c r="C993" s="6">
        <v>39</v>
      </c>
      <c r="D993" s="6" t="s">
        <v>38</v>
      </c>
      <c r="E993" s="6">
        <v>5</v>
      </c>
      <c r="F993" s="6">
        <v>12</v>
      </c>
      <c r="G993" s="6">
        <v>260</v>
      </c>
      <c r="H993" s="6">
        <v>0</v>
      </c>
      <c r="I993" s="6">
        <v>260</v>
      </c>
      <c r="J993" s="6" t="s">
        <v>28</v>
      </c>
      <c r="K993" s="6">
        <v>40</v>
      </c>
      <c r="L993" s="6"/>
      <c r="M993" s="6">
        <v>20</v>
      </c>
      <c r="N993" s="6">
        <v>10</v>
      </c>
      <c r="O993" s="6">
        <v>0</v>
      </c>
      <c r="P993" s="6"/>
      <c r="Q993" s="6"/>
      <c r="R993" s="6"/>
      <c r="S993" s="6"/>
      <c r="T993" s="6"/>
    </row>
    <row r="994" spans="1:20" x14ac:dyDescent="0.25">
      <c r="A994">
        <v>1999</v>
      </c>
      <c r="B994" s="6" t="s">
        <v>73</v>
      </c>
      <c r="C994" s="6">
        <v>40</v>
      </c>
      <c r="D994" s="6" t="s">
        <v>38</v>
      </c>
      <c r="E994" s="6"/>
      <c r="F994" s="6"/>
      <c r="G994" s="6"/>
      <c r="H994" s="6"/>
      <c r="I994" s="6" t="s">
        <v>24</v>
      </c>
      <c r="J994" s="6" t="s">
        <v>26</v>
      </c>
      <c r="K994" s="6">
        <v>100</v>
      </c>
      <c r="L994" s="6"/>
      <c r="M994" s="6">
        <v>70</v>
      </c>
      <c r="N994" s="6">
        <v>30</v>
      </c>
      <c r="O994" s="6">
        <v>0</v>
      </c>
      <c r="P994" s="6"/>
      <c r="Q994" s="6"/>
      <c r="R994" s="6"/>
      <c r="S994" s="6"/>
      <c r="T994" s="6"/>
    </row>
    <row r="995" spans="1:20" x14ac:dyDescent="0.25">
      <c r="A995">
        <v>1999</v>
      </c>
      <c r="B995" s="6" t="s">
        <v>73</v>
      </c>
      <c r="C995" s="6">
        <v>41</v>
      </c>
      <c r="D995" s="6" t="s">
        <v>38</v>
      </c>
      <c r="E995" s="6"/>
      <c r="F995" s="6"/>
      <c r="G995" s="6"/>
      <c r="H995" s="6"/>
      <c r="I995" s="6" t="s">
        <v>24</v>
      </c>
      <c r="J995" s="6" t="s">
        <v>25</v>
      </c>
      <c r="K995" s="6">
        <v>30</v>
      </c>
      <c r="L995" s="6"/>
      <c r="M995" s="6">
        <v>20</v>
      </c>
      <c r="N995" s="6">
        <v>10</v>
      </c>
      <c r="O995" s="6">
        <v>0</v>
      </c>
      <c r="P995" s="6"/>
      <c r="Q995" s="6"/>
      <c r="R995" s="6"/>
      <c r="S995" s="6"/>
      <c r="T995" s="6"/>
    </row>
    <row r="996" spans="1:20" x14ac:dyDescent="0.25">
      <c r="A996">
        <v>1999</v>
      </c>
      <c r="B996" s="6" t="s">
        <v>73</v>
      </c>
      <c r="C996" s="6">
        <v>42</v>
      </c>
      <c r="D996" s="6" t="s">
        <v>38</v>
      </c>
      <c r="E996" s="6"/>
      <c r="F996" s="6"/>
      <c r="G996" s="6"/>
      <c r="H996" s="6"/>
      <c r="I996" s="6" t="s">
        <v>24</v>
      </c>
      <c r="J996" s="6" t="s">
        <v>22</v>
      </c>
      <c r="K996" s="6">
        <v>40</v>
      </c>
      <c r="L996" s="6"/>
      <c r="M996" s="6">
        <v>15</v>
      </c>
      <c r="N996" s="6">
        <v>30</v>
      </c>
      <c r="O996" s="6">
        <v>0</v>
      </c>
      <c r="P996" s="6"/>
      <c r="Q996" s="6"/>
      <c r="R996" s="6"/>
      <c r="S996" s="6"/>
      <c r="T996" s="6"/>
    </row>
    <row r="997" spans="1:20" x14ac:dyDescent="0.25">
      <c r="A997">
        <v>1999</v>
      </c>
      <c r="B997" s="6" t="s">
        <v>73</v>
      </c>
      <c r="C997" s="6">
        <v>43</v>
      </c>
      <c r="D997" s="6" t="s">
        <v>38</v>
      </c>
      <c r="E997" s="6"/>
      <c r="F997" s="6"/>
      <c r="G997" s="6"/>
      <c r="H997" s="6"/>
      <c r="I997" s="6" t="s">
        <v>24</v>
      </c>
      <c r="J997" s="6" t="s">
        <v>41</v>
      </c>
      <c r="K997" s="6">
        <v>100</v>
      </c>
      <c r="L997" s="6"/>
      <c r="M997" s="6">
        <v>30</v>
      </c>
      <c r="N997" s="6">
        <v>20</v>
      </c>
      <c r="O997" s="6">
        <v>0</v>
      </c>
      <c r="P997" s="6"/>
      <c r="Q997" s="6"/>
      <c r="R997" s="6"/>
      <c r="S997" s="6"/>
      <c r="T997" s="6"/>
    </row>
    <row r="998" spans="1:20" x14ac:dyDescent="0.25">
      <c r="A998">
        <v>1999</v>
      </c>
      <c r="B998" s="6" t="s">
        <v>73</v>
      </c>
      <c r="C998" s="6">
        <v>44</v>
      </c>
      <c r="D998" s="6" t="s">
        <v>38</v>
      </c>
      <c r="E998" s="6"/>
      <c r="F998" s="6"/>
      <c r="G998" s="6"/>
      <c r="H998" s="6"/>
      <c r="I998" s="6" t="s">
        <v>24</v>
      </c>
      <c r="J998" s="6" t="s">
        <v>28</v>
      </c>
      <c r="K998" s="6">
        <v>50</v>
      </c>
      <c r="L998" s="6"/>
      <c r="M998" s="6">
        <v>20</v>
      </c>
      <c r="N998" s="6">
        <v>40</v>
      </c>
      <c r="O998" s="6">
        <v>0</v>
      </c>
      <c r="P998" s="6"/>
      <c r="Q998" s="6"/>
      <c r="R998" s="6"/>
      <c r="S998" s="6"/>
      <c r="T998" s="6"/>
    </row>
    <row r="999" spans="1:20" x14ac:dyDescent="0.25">
      <c r="A999">
        <v>1999</v>
      </c>
      <c r="B999" s="6" t="s">
        <v>73</v>
      </c>
      <c r="C999" s="6">
        <v>45</v>
      </c>
      <c r="D999" s="6" t="s">
        <v>38</v>
      </c>
      <c r="E999" s="6"/>
      <c r="F999" s="6"/>
      <c r="G999" s="6"/>
      <c r="H999" s="6"/>
      <c r="I999" s="6" t="s">
        <v>24</v>
      </c>
      <c r="J999" s="6" t="s">
        <v>26</v>
      </c>
      <c r="K999" s="6">
        <v>60</v>
      </c>
      <c r="L999" s="6"/>
      <c r="M999" s="6">
        <v>50</v>
      </c>
      <c r="N999" s="6">
        <v>40</v>
      </c>
      <c r="O999" s="6">
        <v>0</v>
      </c>
      <c r="P999" s="6"/>
      <c r="Q999" s="6"/>
      <c r="R999" s="6"/>
      <c r="S999" s="6"/>
      <c r="T999" s="6"/>
    </row>
    <row r="1000" spans="1:20" x14ac:dyDescent="0.25">
      <c r="A1000">
        <v>1999</v>
      </c>
      <c r="B1000" s="6" t="s">
        <v>73</v>
      </c>
      <c r="C1000" s="6">
        <v>46</v>
      </c>
      <c r="D1000" s="6" t="s">
        <v>38</v>
      </c>
      <c r="E1000" s="6"/>
      <c r="F1000" s="6"/>
      <c r="G1000" s="6"/>
      <c r="H1000" s="6"/>
      <c r="I1000" s="6" t="s">
        <v>24</v>
      </c>
      <c r="J1000" s="6" t="s">
        <v>29</v>
      </c>
      <c r="K1000" s="6">
        <v>40</v>
      </c>
      <c r="L1000" s="6"/>
      <c r="M1000" s="6">
        <v>20</v>
      </c>
      <c r="N1000" s="6">
        <v>0</v>
      </c>
      <c r="O1000" s="6">
        <v>0</v>
      </c>
      <c r="P1000" s="6"/>
      <c r="Q1000" s="6"/>
      <c r="R1000" s="6"/>
      <c r="S1000" s="6"/>
      <c r="T1000" s="6"/>
    </row>
    <row r="1001" spans="1:20" x14ac:dyDescent="0.25">
      <c r="A1001">
        <v>1999</v>
      </c>
      <c r="B1001" s="6" t="s">
        <v>73</v>
      </c>
      <c r="C1001" s="6">
        <v>47</v>
      </c>
      <c r="D1001" s="6" t="s">
        <v>38</v>
      </c>
      <c r="E1001" s="6"/>
      <c r="F1001" s="6"/>
      <c r="G1001" s="6"/>
      <c r="H1001" s="6"/>
      <c r="I1001" s="6"/>
      <c r="J1001" s="6" t="s">
        <v>28</v>
      </c>
      <c r="K1001" s="6">
        <v>45</v>
      </c>
      <c r="L1001" s="6"/>
      <c r="M1001" s="6">
        <v>20</v>
      </c>
      <c r="N1001" s="6">
        <v>0</v>
      </c>
      <c r="O1001" s="6">
        <v>0</v>
      </c>
      <c r="P1001" s="6"/>
      <c r="Q1001" s="6"/>
      <c r="R1001" s="6"/>
      <c r="S1001" s="6"/>
      <c r="T1001" s="6"/>
    </row>
    <row r="1002" spans="1:20" x14ac:dyDescent="0.25">
      <c r="A1002">
        <v>1999</v>
      </c>
      <c r="B1002" s="6" t="s">
        <v>73</v>
      </c>
      <c r="C1002" s="6">
        <v>48</v>
      </c>
      <c r="D1002" s="6" t="s">
        <v>38</v>
      </c>
      <c r="E1002" s="6"/>
      <c r="F1002" s="6"/>
      <c r="G1002" s="6"/>
      <c r="H1002" s="6"/>
      <c r="I1002" s="6" t="s">
        <v>24</v>
      </c>
      <c r="J1002" s="6" t="s">
        <v>25</v>
      </c>
      <c r="K1002" s="6">
        <v>80</v>
      </c>
      <c r="L1002" s="6"/>
      <c r="M1002" s="6">
        <v>30</v>
      </c>
      <c r="N1002" s="6">
        <v>50</v>
      </c>
      <c r="O1002" s="6">
        <v>0</v>
      </c>
      <c r="P1002" s="6"/>
      <c r="Q1002" s="6"/>
      <c r="R1002" s="6"/>
      <c r="S1002" s="6"/>
      <c r="T1002" s="6"/>
    </row>
    <row r="1003" spans="1:20" x14ac:dyDescent="0.25">
      <c r="A1003">
        <v>1999</v>
      </c>
      <c r="B1003" s="6" t="s">
        <v>73</v>
      </c>
      <c r="C1003" s="6">
        <v>49</v>
      </c>
      <c r="D1003" s="6" t="s">
        <v>38</v>
      </c>
      <c r="E1003" s="6"/>
      <c r="F1003" s="6"/>
      <c r="G1003" s="6"/>
      <c r="H1003" s="6"/>
      <c r="I1003" s="6" t="s">
        <v>24</v>
      </c>
      <c r="J1003" s="6" t="s">
        <v>28</v>
      </c>
      <c r="K1003" s="6">
        <v>25</v>
      </c>
      <c r="L1003" s="6"/>
      <c r="M1003" s="6">
        <v>15</v>
      </c>
      <c r="N1003" s="6">
        <v>10</v>
      </c>
      <c r="O1003" s="6">
        <v>0</v>
      </c>
      <c r="P1003" s="6"/>
      <c r="Q1003" s="6"/>
      <c r="R1003" s="6"/>
      <c r="S1003" s="6"/>
      <c r="T1003" s="6"/>
    </row>
    <row r="1004" spans="1:20" x14ac:dyDescent="0.25">
      <c r="A1004">
        <v>1999</v>
      </c>
      <c r="B1004" s="6" t="s">
        <v>73</v>
      </c>
      <c r="C1004" s="6">
        <v>50</v>
      </c>
      <c r="D1004" s="6" t="s">
        <v>38</v>
      </c>
      <c r="E1004" s="6"/>
      <c r="F1004" s="6"/>
      <c r="G1004" s="6"/>
      <c r="H1004" s="6"/>
      <c r="I1004" s="6" t="s">
        <v>24</v>
      </c>
      <c r="J1004" s="6" t="s">
        <v>40</v>
      </c>
      <c r="K1004" s="6">
        <v>35</v>
      </c>
      <c r="L1004" s="6"/>
      <c r="M1004" s="6">
        <v>10</v>
      </c>
      <c r="N1004" s="6">
        <v>5</v>
      </c>
      <c r="O1004" s="6">
        <v>0</v>
      </c>
      <c r="P1004" s="6"/>
      <c r="Q1004" s="6"/>
      <c r="R1004" s="6"/>
      <c r="S1004" s="6"/>
      <c r="T1004" s="6"/>
    </row>
    <row r="1005" spans="1:20" x14ac:dyDescent="0.25">
      <c r="A1005">
        <v>1999</v>
      </c>
      <c r="B1005" s="6" t="s">
        <v>73</v>
      </c>
      <c r="C1005" s="6">
        <v>51</v>
      </c>
      <c r="D1005" s="6" t="s">
        <v>32</v>
      </c>
      <c r="E1005" s="6">
        <v>6</v>
      </c>
      <c r="F1005" s="6">
        <v>8</v>
      </c>
      <c r="G1005" s="6">
        <v>275</v>
      </c>
      <c r="H1005" s="6">
        <v>0</v>
      </c>
      <c r="I1005" s="6">
        <v>275</v>
      </c>
      <c r="J1005" s="6" t="s">
        <v>28</v>
      </c>
      <c r="K1005" s="6">
        <v>25</v>
      </c>
      <c r="L1005" s="6"/>
      <c r="M1005" s="6">
        <v>10</v>
      </c>
      <c r="N1005" s="6">
        <v>10</v>
      </c>
      <c r="O1005" s="6">
        <v>0</v>
      </c>
      <c r="P1005" s="6"/>
      <c r="Q1005" s="6"/>
      <c r="R1005" s="6"/>
      <c r="S1005" s="6"/>
      <c r="T1005" s="6"/>
    </row>
    <row r="1006" spans="1:20" x14ac:dyDescent="0.25">
      <c r="A1006">
        <v>1999</v>
      </c>
      <c r="B1006" s="6" t="s">
        <v>73</v>
      </c>
      <c r="C1006" s="6">
        <v>52</v>
      </c>
      <c r="D1006" s="6" t="s">
        <v>32</v>
      </c>
      <c r="E1006" s="6"/>
      <c r="F1006" s="6"/>
      <c r="G1006" s="6"/>
      <c r="H1006" s="6"/>
      <c r="I1006" s="6" t="s">
        <v>24</v>
      </c>
      <c r="J1006" s="6" t="s">
        <v>29</v>
      </c>
      <c r="K1006" s="6">
        <v>20</v>
      </c>
      <c r="L1006" s="6"/>
      <c r="M1006" s="6">
        <v>10</v>
      </c>
      <c r="N1006" s="6">
        <v>25</v>
      </c>
      <c r="O1006" s="6">
        <v>0</v>
      </c>
      <c r="P1006" s="6"/>
      <c r="Q1006" s="6"/>
      <c r="R1006" s="6"/>
      <c r="S1006" s="6"/>
      <c r="T1006" s="6"/>
    </row>
    <row r="1007" spans="1:20" x14ac:dyDescent="0.25">
      <c r="A1007">
        <v>1999</v>
      </c>
      <c r="B1007" s="6" t="s">
        <v>73</v>
      </c>
      <c r="C1007" s="6">
        <v>53</v>
      </c>
      <c r="D1007" s="6" t="s">
        <v>32</v>
      </c>
      <c r="E1007" s="6"/>
      <c r="F1007" s="6"/>
      <c r="G1007" s="6"/>
      <c r="H1007" s="6"/>
      <c r="I1007" s="6" t="s">
        <v>24</v>
      </c>
      <c r="J1007" s="6" t="s">
        <v>28</v>
      </c>
      <c r="K1007" s="6">
        <v>180</v>
      </c>
      <c r="L1007" s="6"/>
      <c r="M1007" s="6">
        <v>45</v>
      </c>
      <c r="N1007" s="6">
        <v>25</v>
      </c>
      <c r="O1007" s="6">
        <v>10</v>
      </c>
      <c r="P1007" s="6" t="s">
        <v>49</v>
      </c>
      <c r="Q1007" s="6"/>
      <c r="R1007" s="6"/>
      <c r="S1007" s="6"/>
      <c r="T1007" s="6"/>
    </row>
    <row r="1008" spans="1:20" x14ac:dyDescent="0.25">
      <c r="A1008">
        <v>1999</v>
      </c>
      <c r="B1008" s="6" t="s">
        <v>73</v>
      </c>
      <c r="C1008" s="6">
        <v>54</v>
      </c>
      <c r="D1008" s="6" t="s">
        <v>32</v>
      </c>
      <c r="E1008" s="6"/>
      <c r="F1008" s="6"/>
      <c r="G1008" s="6"/>
      <c r="H1008" s="6"/>
      <c r="I1008" s="6" t="s">
        <v>24</v>
      </c>
      <c r="J1008" s="6" t="s">
        <v>25</v>
      </c>
      <c r="K1008" s="6">
        <v>30</v>
      </c>
      <c r="L1008" s="6"/>
      <c r="M1008" s="6">
        <v>25</v>
      </c>
      <c r="N1008" s="6">
        <v>10</v>
      </c>
      <c r="O1008" s="6">
        <v>0</v>
      </c>
      <c r="P1008" s="6"/>
      <c r="Q1008" s="6"/>
      <c r="R1008" s="6"/>
      <c r="S1008" s="6"/>
      <c r="T1008" s="6"/>
    </row>
    <row r="1009" spans="1:20" x14ac:dyDescent="0.25">
      <c r="A1009">
        <v>1999</v>
      </c>
      <c r="B1009" s="6" t="s">
        <v>73</v>
      </c>
      <c r="C1009" s="6">
        <v>55</v>
      </c>
      <c r="D1009" s="6" t="s">
        <v>32</v>
      </c>
      <c r="E1009" s="6"/>
      <c r="F1009" s="6"/>
      <c r="G1009" s="6"/>
      <c r="H1009" s="6"/>
      <c r="I1009" s="6" t="s">
        <v>24</v>
      </c>
      <c r="J1009" s="6" t="s">
        <v>28</v>
      </c>
      <c r="K1009" s="6">
        <v>30</v>
      </c>
      <c r="L1009" s="6"/>
      <c r="M1009" s="6">
        <v>20</v>
      </c>
      <c r="N1009" s="6">
        <v>10</v>
      </c>
      <c r="O1009" s="6">
        <v>10</v>
      </c>
      <c r="P1009" s="6"/>
      <c r="Q1009" s="6"/>
      <c r="R1009" s="6"/>
      <c r="S1009" s="6"/>
      <c r="T1009" s="6"/>
    </row>
    <row r="1010" spans="1:20" x14ac:dyDescent="0.25">
      <c r="A1010">
        <v>1999</v>
      </c>
      <c r="B1010" s="6" t="s">
        <v>73</v>
      </c>
      <c r="C1010" s="6">
        <v>56</v>
      </c>
      <c r="D1010" s="6" t="s">
        <v>32</v>
      </c>
      <c r="E1010" s="6"/>
      <c r="F1010" s="6"/>
      <c r="G1010" s="6"/>
      <c r="H1010" s="6"/>
      <c r="I1010" s="6" t="s">
        <v>24</v>
      </c>
      <c r="J1010" s="6" t="s">
        <v>41</v>
      </c>
      <c r="K1010" s="6">
        <v>110</v>
      </c>
      <c r="L1010" s="6"/>
      <c r="M1010" s="6">
        <v>25</v>
      </c>
      <c r="N1010" s="6">
        <v>10</v>
      </c>
      <c r="O1010" s="6">
        <v>10</v>
      </c>
      <c r="P1010" s="6"/>
      <c r="Q1010" s="6"/>
      <c r="R1010" s="6"/>
      <c r="S1010" s="6"/>
      <c r="T1010" s="6"/>
    </row>
    <row r="1011" spans="1:20" x14ac:dyDescent="0.25">
      <c r="A1011">
        <v>1999</v>
      </c>
      <c r="B1011" s="6" t="s">
        <v>73</v>
      </c>
      <c r="C1011" s="6">
        <v>57</v>
      </c>
      <c r="D1011" s="6" t="s">
        <v>32</v>
      </c>
      <c r="E1011" s="6"/>
      <c r="F1011" s="6"/>
      <c r="G1011" s="6"/>
      <c r="H1011" s="6"/>
      <c r="I1011" s="6" t="s">
        <v>24</v>
      </c>
      <c r="J1011" s="6" t="s">
        <v>40</v>
      </c>
      <c r="K1011" s="6">
        <v>40</v>
      </c>
      <c r="L1011" s="6"/>
      <c r="M1011" s="6">
        <v>20</v>
      </c>
      <c r="N1011" s="6">
        <v>0</v>
      </c>
      <c r="O1011" s="6">
        <v>0</v>
      </c>
      <c r="P1011" s="6"/>
      <c r="Q1011" s="6"/>
      <c r="R1011" s="6"/>
      <c r="S1011" s="6"/>
      <c r="T1011" s="6"/>
    </row>
    <row r="1012" spans="1:20" x14ac:dyDescent="0.25">
      <c r="A1012">
        <v>1999</v>
      </c>
      <c r="B1012" s="6" t="s">
        <v>73</v>
      </c>
      <c r="C1012" s="6">
        <v>58</v>
      </c>
      <c r="D1012" s="6" t="s">
        <v>32</v>
      </c>
      <c r="E1012" s="6"/>
      <c r="F1012" s="6"/>
      <c r="G1012" s="6"/>
      <c r="H1012" s="6"/>
      <c r="I1012" s="6" t="s">
        <v>24</v>
      </c>
      <c r="J1012" s="6" t="s">
        <v>28</v>
      </c>
      <c r="K1012" s="6">
        <v>30</v>
      </c>
      <c r="L1012" s="6"/>
      <c r="M1012" s="6">
        <v>25</v>
      </c>
      <c r="N1012" s="6">
        <v>15</v>
      </c>
      <c r="O1012" s="6">
        <v>0</v>
      </c>
      <c r="P1012" s="6"/>
      <c r="Q1012" s="6"/>
      <c r="R1012" s="6"/>
      <c r="S1012" s="6"/>
      <c r="T1012" s="6"/>
    </row>
    <row r="1013" spans="1:20" x14ac:dyDescent="0.25">
      <c r="A1013">
        <v>1999</v>
      </c>
      <c r="B1013" s="6" t="s">
        <v>73</v>
      </c>
      <c r="C1013" s="6">
        <v>59</v>
      </c>
      <c r="D1013" s="6" t="s">
        <v>32</v>
      </c>
      <c r="E1013" s="6"/>
      <c r="F1013" s="6"/>
      <c r="G1013" s="6"/>
      <c r="H1013" s="6"/>
      <c r="I1013" s="6"/>
      <c r="J1013" s="6" t="s">
        <v>28</v>
      </c>
      <c r="K1013" s="6">
        <v>45</v>
      </c>
      <c r="L1013" s="6"/>
      <c r="M1013" s="6">
        <v>30</v>
      </c>
      <c r="N1013" s="6">
        <v>50</v>
      </c>
      <c r="O1013" s="6">
        <v>10</v>
      </c>
      <c r="P1013" s="6"/>
      <c r="Q1013" s="6"/>
      <c r="R1013" s="6"/>
      <c r="S1013" s="6"/>
      <c r="T1013" s="6"/>
    </row>
    <row r="1014" spans="1:20" x14ac:dyDescent="0.25">
      <c r="A1014">
        <v>1999</v>
      </c>
      <c r="B1014" s="6" t="s">
        <v>73</v>
      </c>
      <c r="C1014" s="6">
        <v>60</v>
      </c>
      <c r="D1014" s="6" t="s">
        <v>32</v>
      </c>
      <c r="E1014" s="6"/>
      <c r="F1014" s="6"/>
      <c r="G1014" s="6"/>
      <c r="H1014" s="6"/>
      <c r="I1014" s="6" t="s">
        <v>24</v>
      </c>
      <c r="J1014" s="6" t="s">
        <v>28</v>
      </c>
      <c r="K1014" s="6">
        <v>80</v>
      </c>
      <c r="L1014" s="6"/>
      <c r="M1014" s="6">
        <v>40</v>
      </c>
      <c r="N1014" s="6">
        <v>75</v>
      </c>
      <c r="O1014" s="6">
        <v>10</v>
      </c>
      <c r="P1014" s="6"/>
      <c r="Q1014" s="6"/>
      <c r="R1014" s="6"/>
      <c r="S1014" s="6"/>
      <c r="T1014" s="6"/>
    </row>
    <row r="1015" spans="1:20" x14ac:dyDescent="0.25">
      <c r="A1015">
        <v>1999</v>
      </c>
      <c r="B1015" s="6" t="s">
        <v>73</v>
      </c>
      <c r="C1015" s="6">
        <v>61</v>
      </c>
      <c r="D1015" s="6" t="s">
        <v>32</v>
      </c>
      <c r="E1015" s="6"/>
      <c r="F1015" s="6">
        <v>8</v>
      </c>
      <c r="G1015" s="6"/>
      <c r="H1015" s="6"/>
      <c r="I1015" s="6" t="s">
        <v>24</v>
      </c>
      <c r="J1015" s="6" t="s">
        <v>58</v>
      </c>
      <c r="K1015" s="6">
        <v>10</v>
      </c>
      <c r="L1015" s="6"/>
      <c r="M1015" s="6">
        <v>25</v>
      </c>
      <c r="N1015" s="6">
        <v>0</v>
      </c>
      <c r="O1015" s="6">
        <v>0</v>
      </c>
      <c r="P1015" s="6"/>
      <c r="Q1015" s="6"/>
      <c r="R1015" s="6"/>
      <c r="S1015" s="6"/>
      <c r="T1015" s="6"/>
    </row>
    <row r="1016" spans="1:20" x14ac:dyDescent="0.25">
      <c r="A1016">
        <v>1999</v>
      </c>
      <c r="B1016" s="6" t="s">
        <v>73</v>
      </c>
      <c r="C1016" s="6">
        <v>62</v>
      </c>
      <c r="D1016" s="6" t="s">
        <v>32</v>
      </c>
      <c r="E1016" s="6">
        <v>7</v>
      </c>
      <c r="F1016" s="6">
        <v>6</v>
      </c>
      <c r="G1016" s="6">
        <v>265</v>
      </c>
      <c r="H1016" s="6">
        <v>0</v>
      </c>
      <c r="I1016" s="6">
        <v>265</v>
      </c>
      <c r="J1016" s="6" t="s">
        <v>66</v>
      </c>
      <c r="K1016" s="6">
        <v>30</v>
      </c>
      <c r="L1016" s="6"/>
      <c r="M1016" s="6">
        <v>5</v>
      </c>
      <c r="N1016" s="6">
        <v>0</v>
      </c>
      <c r="O1016" s="6">
        <v>0</v>
      </c>
      <c r="P1016" s="6"/>
      <c r="Q1016" s="6"/>
      <c r="R1016" s="6"/>
      <c r="S1016" s="6"/>
      <c r="T1016" s="6"/>
    </row>
    <row r="1017" spans="1:20" x14ac:dyDescent="0.25">
      <c r="A1017">
        <v>1999</v>
      </c>
      <c r="B1017" s="6" t="s">
        <v>73</v>
      </c>
      <c r="C1017" s="6">
        <v>63</v>
      </c>
      <c r="D1017" s="6" t="s">
        <v>32</v>
      </c>
      <c r="E1017" s="6"/>
      <c r="F1017" s="6"/>
      <c r="G1017" s="6"/>
      <c r="H1017" s="6"/>
      <c r="I1017" s="6" t="s">
        <v>24</v>
      </c>
      <c r="J1017" s="6" t="s">
        <v>25</v>
      </c>
      <c r="K1017" s="6">
        <v>30</v>
      </c>
      <c r="L1017" s="6"/>
      <c r="M1017" s="6">
        <v>10</v>
      </c>
      <c r="N1017" s="6">
        <v>0</v>
      </c>
      <c r="O1017" s="6">
        <v>0</v>
      </c>
      <c r="P1017" s="6"/>
      <c r="Q1017" s="6"/>
      <c r="R1017" s="6"/>
      <c r="S1017" s="6"/>
      <c r="T1017" s="6"/>
    </row>
    <row r="1018" spans="1:20" x14ac:dyDescent="0.25">
      <c r="A1018">
        <v>1999</v>
      </c>
      <c r="B1018" s="6" t="s">
        <v>73</v>
      </c>
      <c r="C1018" s="6">
        <v>64</v>
      </c>
      <c r="D1018" s="6" t="s">
        <v>32</v>
      </c>
      <c r="E1018" s="6"/>
      <c r="F1018" s="6"/>
      <c r="G1018" s="6"/>
      <c r="H1018" s="6"/>
      <c r="I1018" s="6" t="s">
        <v>24</v>
      </c>
      <c r="J1018" s="6" t="s">
        <v>22</v>
      </c>
      <c r="K1018" s="6">
        <v>45</v>
      </c>
      <c r="L1018" s="6"/>
      <c r="M1018" s="6">
        <v>15</v>
      </c>
      <c r="N1018" s="6">
        <v>20</v>
      </c>
      <c r="O1018" s="6">
        <v>0</v>
      </c>
      <c r="P1018" s="6"/>
      <c r="Q1018" s="6"/>
      <c r="R1018" s="6"/>
      <c r="S1018" s="6"/>
      <c r="T1018" s="6"/>
    </row>
    <row r="1019" spans="1:20" x14ac:dyDescent="0.25">
      <c r="A1019">
        <v>1999</v>
      </c>
      <c r="B1019" s="6" t="s">
        <v>73</v>
      </c>
      <c r="C1019" s="6">
        <v>65</v>
      </c>
      <c r="D1019" s="6" t="s">
        <v>32</v>
      </c>
      <c r="E1019" s="6"/>
      <c r="F1019" s="6"/>
      <c r="G1019" s="6"/>
      <c r="H1019" s="6"/>
      <c r="I1019" s="6" t="s">
        <v>24</v>
      </c>
      <c r="J1019" s="6" t="s">
        <v>26</v>
      </c>
      <c r="K1019" s="6">
        <v>100</v>
      </c>
      <c r="L1019" s="6"/>
      <c r="M1019" s="6">
        <v>140</v>
      </c>
      <c r="N1019" s="6">
        <v>60</v>
      </c>
      <c r="O1019" s="6">
        <v>10</v>
      </c>
      <c r="P1019" s="6"/>
      <c r="Q1019" s="6"/>
      <c r="R1019" s="6"/>
      <c r="S1019" s="6"/>
      <c r="T1019" s="6"/>
    </row>
    <row r="1020" spans="1:20" x14ac:dyDescent="0.25">
      <c r="A1020">
        <v>1999</v>
      </c>
      <c r="B1020" s="6" t="s">
        <v>73</v>
      </c>
      <c r="C1020" s="6">
        <v>66</v>
      </c>
      <c r="D1020" s="6" t="s">
        <v>32</v>
      </c>
      <c r="E1020" s="6"/>
      <c r="F1020" s="6"/>
      <c r="G1020" s="6"/>
      <c r="H1020" s="6"/>
      <c r="I1020" s="6" t="s">
        <v>24</v>
      </c>
      <c r="J1020" s="6" t="s">
        <v>28</v>
      </c>
      <c r="K1020" s="6">
        <v>75</v>
      </c>
      <c r="L1020" s="6"/>
      <c r="M1020" s="6">
        <v>40</v>
      </c>
      <c r="N1020" s="6">
        <v>25</v>
      </c>
      <c r="O1020" s="6">
        <v>10</v>
      </c>
      <c r="P1020" s="6" t="s">
        <v>72</v>
      </c>
      <c r="Q1020" s="6"/>
      <c r="R1020" s="6"/>
      <c r="S1020" s="6"/>
      <c r="T1020" s="6"/>
    </row>
    <row r="1021" spans="1:20" x14ac:dyDescent="0.25">
      <c r="A1021">
        <v>1999</v>
      </c>
      <c r="B1021" s="6" t="s">
        <v>73</v>
      </c>
      <c r="C1021" s="6">
        <v>67</v>
      </c>
      <c r="D1021" s="6" t="s">
        <v>32</v>
      </c>
      <c r="E1021" s="6"/>
      <c r="F1021" s="6"/>
      <c r="G1021" s="6"/>
      <c r="H1021" s="6"/>
      <c r="I1021" s="6" t="s">
        <v>24</v>
      </c>
      <c r="J1021" s="6" t="s">
        <v>22</v>
      </c>
      <c r="K1021" s="6">
        <v>45</v>
      </c>
      <c r="L1021" s="6"/>
      <c r="M1021" s="6">
        <v>30</v>
      </c>
      <c r="N1021" s="6">
        <v>10</v>
      </c>
      <c r="O1021" s="6">
        <v>0</v>
      </c>
      <c r="P1021" s="6"/>
      <c r="Q1021" s="6"/>
      <c r="R1021" s="6"/>
      <c r="S1021" s="6"/>
      <c r="T1021" s="6"/>
    </row>
    <row r="1022" spans="1:20" x14ac:dyDescent="0.25">
      <c r="A1022">
        <v>1999</v>
      </c>
      <c r="B1022" s="6" t="s">
        <v>73</v>
      </c>
      <c r="C1022" s="6">
        <v>68</v>
      </c>
      <c r="D1022" s="6" t="s">
        <v>32</v>
      </c>
      <c r="E1022" s="6"/>
      <c r="F1022" s="6"/>
      <c r="G1022" s="6"/>
      <c r="H1022" s="6"/>
      <c r="I1022" s="6" t="s">
        <v>24</v>
      </c>
      <c r="J1022" s="6" t="s">
        <v>28</v>
      </c>
      <c r="K1022" s="6">
        <v>80</v>
      </c>
      <c r="L1022" s="6"/>
      <c r="M1022" s="6">
        <v>55</v>
      </c>
      <c r="N1022" s="6">
        <v>20</v>
      </c>
      <c r="O1022" s="6">
        <v>10</v>
      </c>
      <c r="P1022" s="6"/>
      <c r="Q1022" s="6"/>
      <c r="R1022" s="6" t="s">
        <v>47</v>
      </c>
      <c r="S1022" s="6"/>
      <c r="T1022" s="6"/>
    </row>
    <row r="1023" spans="1:20" x14ac:dyDescent="0.25">
      <c r="A1023">
        <v>1999</v>
      </c>
      <c r="B1023" s="6" t="s">
        <v>73</v>
      </c>
      <c r="C1023" s="6">
        <v>69</v>
      </c>
      <c r="D1023" s="6" t="s">
        <v>32</v>
      </c>
      <c r="E1023" s="6"/>
      <c r="F1023" s="6"/>
      <c r="G1023" s="6"/>
      <c r="H1023" s="6"/>
      <c r="I1023" s="6" t="s">
        <v>24</v>
      </c>
      <c r="J1023" s="6" t="s">
        <v>28</v>
      </c>
      <c r="K1023" s="6">
        <v>100</v>
      </c>
      <c r="L1023" s="6"/>
      <c r="M1023" s="6">
        <v>40</v>
      </c>
      <c r="N1023" s="6">
        <v>50</v>
      </c>
      <c r="O1023" s="6">
        <v>10</v>
      </c>
      <c r="P1023" s="6" t="s">
        <v>72</v>
      </c>
      <c r="Q1023" s="6"/>
      <c r="R1023" s="6"/>
      <c r="S1023" s="6"/>
      <c r="T1023" s="6"/>
    </row>
    <row r="1024" spans="1:20" x14ac:dyDescent="0.25">
      <c r="A1024">
        <v>1999</v>
      </c>
      <c r="B1024" s="6" t="s">
        <v>73</v>
      </c>
      <c r="C1024" s="6">
        <v>70</v>
      </c>
      <c r="D1024" s="6" t="s">
        <v>32</v>
      </c>
      <c r="E1024" s="6"/>
      <c r="F1024" s="6"/>
      <c r="G1024" s="6"/>
      <c r="H1024" s="6"/>
      <c r="I1024" s="6" t="s">
        <v>74</v>
      </c>
      <c r="J1024" s="6" t="s">
        <v>29</v>
      </c>
      <c r="K1024" s="6">
        <v>30</v>
      </c>
      <c r="L1024" s="6"/>
      <c r="M1024" s="6">
        <v>35</v>
      </c>
      <c r="N1024" s="6">
        <v>0</v>
      </c>
      <c r="O1024" s="6">
        <v>0</v>
      </c>
      <c r="P1024" s="6"/>
      <c r="Q1024" s="6"/>
      <c r="R1024" s="6"/>
      <c r="S1024" s="6"/>
      <c r="T1024" s="6"/>
    </row>
    <row r="1025" spans="1:20" x14ac:dyDescent="0.25">
      <c r="A1025">
        <v>1999</v>
      </c>
      <c r="B1025" s="6" t="s">
        <v>73</v>
      </c>
      <c r="C1025" s="6">
        <v>71</v>
      </c>
      <c r="D1025" s="6" t="s">
        <v>32</v>
      </c>
      <c r="E1025" s="6"/>
      <c r="F1025" s="6">
        <v>7</v>
      </c>
      <c r="G1025" s="6"/>
      <c r="H1025" s="6"/>
      <c r="I1025" s="6" t="s">
        <v>24</v>
      </c>
      <c r="J1025" s="6" t="s">
        <v>36</v>
      </c>
      <c r="K1025" s="6">
        <v>45</v>
      </c>
      <c r="L1025" s="6"/>
      <c r="M1025" s="6">
        <v>45</v>
      </c>
      <c r="N1025" s="6">
        <v>10</v>
      </c>
      <c r="O1025" s="6">
        <v>0</v>
      </c>
      <c r="P1025" s="6"/>
      <c r="Q1025" s="6"/>
      <c r="R1025" s="6"/>
      <c r="S1025" s="6"/>
      <c r="T1025" s="6"/>
    </row>
    <row r="1026" spans="1:20" x14ac:dyDescent="0.25">
      <c r="A1026">
        <v>1999</v>
      </c>
      <c r="B1026" s="6" t="s">
        <v>73</v>
      </c>
      <c r="C1026" s="6">
        <v>72</v>
      </c>
      <c r="D1026" s="6" t="s">
        <v>32</v>
      </c>
      <c r="E1026" s="6">
        <v>8</v>
      </c>
      <c r="F1026" s="6">
        <v>7</v>
      </c>
      <c r="G1026" s="6">
        <v>275</v>
      </c>
      <c r="H1026" s="6">
        <v>0</v>
      </c>
      <c r="I1026" s="6">
        <v>275</v>
      </c>
      <c r="J1026" s="6" t="s">
        <v>27</v>
      </c>
      <c r="K1026" s="6">
        <v>80</v>
      </c>
      <c r="L1026" s="6"/>
      <c r="M1026" s="6">
        <v>40</v>
      </c>
      <c r="N1026" s="6">
        <v>25</v>
      </c>
      <c r="O1026" s="6">
        <v>10</v>
      </c>
      <c r="P1026" s="6"/>
      <c r="Q1026" s="6"/>
      <c r="R1026" s="6"/>
      <c r="S1026" s="6"/>
      <c r="T1026" s="6"/>
    </row>
    <row r="1027" spans="1:20" x14ac:dyDescent="0.25">
      <c r="A1027">
        <v>1999</v>
      </c>
      <c r="B1027" s="6" t="s">
        <v>73</v>
      </c>
      <c r="C1027" s="6">
        <v>73</v>
      </c>
      <c r="D1027" s="6" t="s">
        <v>32</v>
      </c>
      <c r="E1027" s="6"/>
      <c r="F1027" s="6"/>
      <c r="G1027" s="6"/>
      <c r="H1027" s="6"/>
      <c r="I1027" s="6" t="s">
        <v>24</v>
      </c>
      <c r="J1027" s="6" t="s">
        <v>22</v>
      </c>
      <c r="K1027" s="6">
        <v>30</v>
      </c>
      <c r="L1027" s="6"/>
      <c r="M1027" s="6">
        <v>25</v>
      </c>
      <c r="N1027" s="6">
        <v>0</v>
      </c>
      <c r="O1027" s="6">
        <v>0</v>
      </c>
      <c r="P1027" s="6"/>
      <c r="Q1027" s="6"/>
      <c r="R1027" s="6"/>
      <c r="S1027" s="6"/>
      <c r="T1027" s="6"/>
    </row>
    <row r="1028" spans="1:20" x14ac:dyDescent="0.25">
      <c r="A1028">
        <v>1999</v>
      </c>
      <c r="B1028" s="6" t="s">
        <v>73</v>
      </c>
      <c r="C1028" s="6">
        <v>74</v>
      </c>
      <c r="D1028" s="6" t="s">
        <v>32</v>
      </c>
      <c r="E1028" s="6"/>
      <c r="F1028" s="6"/>
      <c r="G1028" s="6"/>
      <c r="H1028" s="6"/>
      <c r="I1028" s="6" t="s">
        <v>24</v>
      </c>
      <c r="J1028" s="6" t="s">
        <v>27</v>
      </c>
      <c r="K1028" s="6">
        <v>30</v>
      </c>
      <c r="L1028" s="6"/>
      <c r="M1028" s="6">
        <v>35</v>
      </c>
      <c r="N1028" s="6">
        <v>10</v>
      </c>
      <c r="O1028" s="6">
        <v>0</v>
      </c>
      <c r="P1028" s="6"/>
      <c r="Q1028" s="6"/>
      <c r="R1028" s="6"/>
      <c r="S1028" s="6"/>
      <c r="T1028" s="6"/>
    </row>
    <row r="1029" spans="1:20" x14ac:dyDescent="0.25">
      <c r="A1029">
        <v>1999</v>
      </c>
      <c r="B1029" s="6" t="s">
        <v>73</v>
      </c>
      <c r="C1029" s="6">
        <v>75</v>
      </c>
      <c r="D1029" s="6" t="s">
        <v>32</v>
      </c>
      <c r="E1029" s="6"/>
      <c r="F1029" s="6"/>
      <c r="G1029" s="6"/>
      <c r="H1029" s="6"/>
      <c r="I1029" s="6" t="s">
        <v>24</v>
      </c>
      <c r="J1029" s="6" t="s">
        <v>25</v>
      </c>
      <c r="K1029" s="6">
        <v>35</v>
      </c>
      <c r="L1029" s="6"/>
      <c r="M1029" s="6">
        <v>25</v>
      </c>
      <c r="N1029" s="6">
        <v>0</v>
      </c>
      <c r="O1029" s="6">
        <v>0</v>
      </c>
      <c r="P1029" s="6"/>
      <c r="Q1029" s="6"/>
      <c r="R1029" s="6"/>
      <c r="S1029" s="6"/>
      <c r="T1029" s="6"/>
    </row>
    <row r="1030" spans="1:20" x14ac:dyDescent="0.25">
      <c r="A1030">
        <v>1999</v>
      </c>
      <c r="B1030" s="6" t="s">
        <v>73</v>
      </c>
      <c r="C1030" s="6">
        <v>76</v>
      </c>
      <c r="D1030" s="6" t="s">
        <v>32</v>
      </c>
      <c r="E1030" s="6"/>
      <c r="F1030" s="6"/>
      <c r="G1030" s="6"/>
      <c r="H1030" s="6"/>
      <c r="I1030" s="6" t="s">
        <v>24</v>
      </c>
      <c r="J1030" s="6" t="s">
        <v>35</v>
      </c>
      <c r="K1030" s="6">
        <v>35</v>
      </c>
      <c r="L1030" s="6"/>
      <c r="M1030" s="6">
        <v>25</v>
      </c>
      <c r="N1030" s="6">
        <v>0</v>
      </c>
      <c r="O1030" s="6">
        <v>0</v>
      </c>
      <c r="P1030" s="6"/>
      <c r="Q1030" s="6"/>
      <c r="R1030" s="6"/>
      <c r="S1030" s="6"/>
      <c r="T1030" s="6"/>
    </row>
    <row r="1031" spans="1:20" x14ac:dyDescent="0.25">
      <c r="A1031">
        <v>1999</v>
      </c>
      <c r="B1031" s="6" t="s">
        <v>73</v>
      </c>
      <c r="C1031" s="6">
        <v>77</v>
      </c>
      <c r="D1031" s="6" t="s">
        <v>32</v>
      </c>
      <c r="E1031" s="6"/>
      <c r="F1031" s="6"/>
      <c r="G1031" s="6"/>
      <c r="H1031" s="6"/>
      <c r="I1031" s="6" t="s">
        <v>24</v>
      </c>
      <c r="J1031" s="6" t="s">
        <v>36</v>
      </c>
      <c r="K1031" s="6">
        <v>40</v>
      </c>
      <c r="L1031" s="6"/>
      <c r="M1031" s="6">
        <v>25</v>
      </c>
      <c r="N1031" s="6">
        <v>0</v>
      </c>
      <c r="O1031" s="6">
        <v>0</v>
      </c>
      <c r="P1031" s="6"/>
      <c r="Q1031" s="6"/>
      <c r="R1031" s="6"/>
      <c r="S1031" s="6"/>
      <c r="T1031" s="6"/>
    </row>
    <row r="1032" spans="1:20" x14ac:dyDescent="0.25">
      <c r="A1032">
        <v>1999</v>
      </c>
      <c r="B1032" s="6" t="s">
        <v>73</v>
      </c>
      <c r="C1032" s="6">
        <v>78</v>
      </c>
      <c r="D1032" s="6" t="s">
        <v>32</v>
      </c>
      <c r="E1032" s="6"/>
      <c r="F1032" s="6"/>
      <c r="G1032" s="6"/>
      <c r="H1032" s="6"/>
      <c r="I1032" s="6" t="s">
        <v>24</v>
      </c>
      <c r="J1032" s="6" t="s">
        <v>25</v>
      </c>
      <c r="K1032" s="6">
        <v>40</v>
      </c>
      <c r="L1032" s="6"/>
      <c r="M1032" s="6">
        <v>20</v>
      </c>
      <c r="N1032" s="6">
        <v>50</v>
      </c>
      <c r="O1032" s="6">
        <v>0</v>
      </c>
      <c r="P1032" s="6"/>
      <c r="Q1032" s="6"/>
      <c r="R1032" s="6"/>
      <c r="S1032" s="6"/>
      <c r="T1032" s="6"/>
    </row>
    <row r="1033" spans="1:20" x14ac:dyDescent="0.25">
      <c r="A1033">
        <v>1999</v>
      </c>
      <c r="B1033" s="6" t="s">
        <v>73</v>
      </c>
      <c r="C1033" s="6">
        <v>79</v>
      </c>
      <c r="D1033" s="6" t="s">
        <v>32</v>
      </c>
      <c r="E1033" s="6"/>
      <c r="F1033" s="6"/>
      <c r="G1033" s="6"/>
      <c r="H1033" s="6"/>
      <c r="I1033" s="6" t="s">
        <v>24</v>
      </c>
      <c r="J1033" s="6" t="s">
        <v>25</v>
      </c>
      <c r="K1033" s="6">
        <v>25</v>
      </c>
      <c r="L1033" s="6"/>
      <c r="M1033" s="6">
        <v>35</v>
      </c>
      <c r="N1033" s="6">
        <v>10</v>
      </c>
      <c r="O1033" s="6">
        <v>0</v>
      </c>
      <c r="P1033" s="6"/>
      <c r="Q1033" s="6"/>
      <c r="R1033" s="6"/>
      <c r="S1033" s="6"/>
      <c r="T1033" s="6"/>
    </row>
    <row r="1034" spans="1:20" x14ac:dyDescent="0.25">
      <c r="A1034">
        <v>1999</v>
      </c>
      <c r="B1034" s="6" t="s">
        <v>73</v>
      </c>
      <c r="C1034" s="6">
        <v>80</v>
      </c>
      <c r="D1034" s="6" t="s">
        <v>32</v>
      </c>
      <c r="E1034" s="6"/>
      <c r="F1034" s="6"/>
      <c r="G1034" s="6"/>
      <c r="H1034" s="6"/>
      <c r="I1034" s="6" t="s">
        <v>74</v>
      </c>
      <c r="J1034" s="6" t="s">
        <v>27</v>
      </c>
      <c r="K1034" s="6">
        <v>110</v>
      </c>
      <c r="L1034" s="6"/>
      <c r="M1034" s="6">
        <v>130</v>
      </c>
      <c r="N1034" s="6">
        <v>20</v>
      </c>
      <c r="O1034" s="6">
        <v>10</v>
      </c>
      <c r="P1034" s="6" t="s">
        <v>72</v>
      </c>
      <c r="Q1034" s="6"/>
      <c r="R1034" s="6"/>
      <c r="S1034" s="6"/>
      <c r="T1034" s="6"/>
    </row>
    <row r="1035" spans="1:20" x14ac:dyDescent="0.25">
      <c r="A1035">
        <v>1999</v>
      </c>
      <c r="B1035" s="6" t="s">
        <v>73</v>
      </c>
      <c r="C1035" s="6">
        <v>81</v>
      </c>
      <c r="D1035" s="6" t="s">
        <v>32</v>
      </c>
      <c r="E1035" s="6"/>
      <c r="F1035" s="6">
        <v>10</v>
      </c>
      <c r="G1035" s="6"/>
      <c r="H1035" s="6"/>
      <c r="I1035" s="6" t="s">
        <v>24</v>
      </c>
      <c r="J1035" s="6" t="s">
        <v>44</v>
      </c>
      <c r="K1035" s="6">
        <v>40</v>
      </c>
      <c r="L1035" s="6"/>
      <c r="M1035" s="6">
        <v>25</v>
      </c>
      <c r="N1035" s="6">
        <v>75</v>
      </c>
      <c r="O1035" s="6">
        <v>0</v>
      </c>
      <c r="P1035" s="6"/>
      <c r="Q1035" s="6"/>
      <c r="R1035" s="6"/>
      <c r="S1035" s="6"/>
      <c r="T1035" s="6"/>
    </row>
    <row r="1036" spans="1:20" x14ac:dyDescent="0.25">
      <c r="A1036">
        <v>1999</v>
      </c>
      <c r="B1036" s="6" t="s">
        <v>73</v>
      </c>
      <c r="C1036" s="6">
        <v>82</v>
      </c>
      <c r="D1036" s="6" t="s">
        <v>32</v>
      </c>
      <c r="E1036" s="6">
        <v>9</v>
      </c>
      <c r="F1036" s="6">
        <v>8</v>
      </c>
      <c r="G1036" s="6">
        <v>205</v>
      </c>
      <c r="H1036" s="6">
        <v>0</v>
      </c>
      <c r="I1036" s="6">
        <v>205</v>
      </c>
      <c r="J1036" s="6" t="s">
        <v>27</v>
      </c>
      <c r="K1036" s="6">
        <v>120</v>
      </c>
      <c r="L1036" s="6"/>
      <c r="M1036" s="6">
        <v>95</v>
      </c>
      <c r="N1036" s="6">
        <v>20</v>
      </c>
      <c r="O1036" s="6">
        <v>10</v>
      </c>
      <c r="P1036" s="6" t="s">
        <v>48</v>
      </c>
      <c r="Q1036" s="6"/>
      <c r="R1036" s="6"/>
      <c r="S1036" s="6"/>
      <c r="T1036" s="6"/>
    </row>
    <row r="1037" spans="1:20" x14ac:dyDescent="0.25">
      <c r="A1037">
        <v>1999</v>
      </c>
      <c r="B1037" s="6" t="s">
        <v>73</v>
      </c>
      <c r="C1037" s="6">
        <v>83</v>
      </c>
      <c r="D1037" s="6" t="s">
        <v>32</v>
      </c>
      <c r="E1037" s="6"/>
      <c r="F1037" s="6"/>
      <c r="G1037" s="6"/>
      <c r="H1037" s="6"/>
      <c r="I1037" s="6" t="s">
        <v>24</v>
      </c>
      <c r="J1037" s="6" t="s">
        <v>28</v>
      </c>
      <c r="K1037" s="6">
        <v>60</v>
      </c>
      <c r="L1037" s="6"/>
      <c r="M1037" s="6">
        <v>25</v>
      </c>
      <c r="N1037" s="6">
        <v>25</v>
      </c>
      <c r="O1037" s="6">
        <v>10</v>
      </c>
      <c r="P1037" s="6"/>
      <c r="Q1037" s="6"/>
      <c r="R1037" s="6"/>
      <c r="S1037" s="6"/>
      <c r="T1037" s="6"/>
    </row>
    <row r="1038" spans="1:20" x14ac:dyDescent="0.25">
      <c r="A1038">
        <v>1999</v>
      </c>
      <c r="B1038" s="6" t="s">
        <v>73</v>
      </c>
      <c r="C1038" s="6">
        <v>84</v>
      </c>
      <c r="D1038" s="6" t="s">
        <v>32</v>
      </c>
      <c r="E1038" s="6"/>
      <c r="F1038" s="6"/>
      <c r="G1038" s="6"/>
      <c r="H1038" s="6"/>
      <c r="I1038" s="6" t="s">
        <v>24</v>
      </c>
      <c r="J1038" s="6" t="s">
        <v>29</v>
      </c>
      <c r="K1038" s="6">
        <v>30</v>
      </c>
      <c r="L1038" s="6"/>
      <c r="M1038" s="6">
        <v>10</v>
      </c>
      <c r="N1038" s="6">
        <v>10</v>
      </c>
      <c r="O1038" s="6">
        <v>10</v>
      </c>
      <c r="P1038" s="6" t="s">
        <v>48</v>
      </c>
      <c r="Q1038" s="6"/>
      <c r="R1038" s="6"/>
      <c r="S1038" s="6"/>
      <c r="T1038" s="6"/>
    </row>
    <row r="1039" spans="1:20" x14ac:dyDescent="0.25">
      <c r="A1039">
        <v>1999</v>
      </c>
      <c r="B1039" s="6" t="s">
        <v>73</v>
      </c>
      <c r="C1039" s="6">
        <v>85</v>
      </c>
      <c r="D1039" s="6" t="s">
        <v>32</v>
      </c>
      <c r="E1039" s="6"/>
      <c r="F1039" s="6"/>
      <c r="G1039" s="6"/>
      <c r="H1039" s="6"/>
      <c r="I1039" s="6" t="s">
        <v>24</v>
      </c>
      <c r="J1039" s="6" t="s">
        <v>27</v>
      </c>
      <c r="K1039" s="6">
        <v>70</v>
      </c>
      <c r="L1039" s="6"/>
      <c r="M1039" s="6">
        <v>80</v>
      </c>
      <c r="N1039" s="6">
        <v>75</v>
      </c>
      <c r="O1039" s="6">
        <v>10</v>
      </c>
      <c r="P1039" s="6" t="s">
        <v>48</v>
      </c>
      <c r="Q1039" s="6"/>
      <c r="R1039" s="6"/>
      <c r="S1039" s="6"/>
      <c r="T1039" s="6"/>
    </row>
    <row r="1040" spans="1:20" x14ac:dyDescent="0.25">
      <c r="A1040">
        <v>1999</v>
      </c>
      <c r="B1040" s="6" t="s">
        <v>73</v>
      </c>
      <c r="C1040" s="6">
        <v>86</v>
      </c>
      <c r="D1040" s="6" t="s">
        <v>32</v>
      </c>
      <c r="E1040" s="6"/>
      <c r="F1040" s="6"/>
      <c r="G1040" s="6"/>
      <c r="H1040" s="6"/>
      <c r="I1040" s="6" t="s">
        <v>24</v>
      </c>
      <c r="J1040" s="6" t="s">
        <v>26</v>
      </c>
      <c r="K1040" s="6">
        <v>60</v>
      </c>
      <c r="L1040" s="6"/>
      <c r="M1040" s="6">
        <v>40</v>
      </c>
      <c r="N1040" s="6">
        <v>65</v>
      </c>
      <c r="O1040" s="6">
        <v>10</v>
      </c>
      <c r="P1040" s="6"/>
      <c r="Q1040" s="6"/>
      <c r="R1040" s="6"/>
      <c r="S1040" s="6"/>
      <c r="T1040" s="6"/>
    </row>
    <row r="1041" spans="1:20" x14ac:dyDescent="0.25">
      <c r="A1041">
        <v>1999</v>
      </c>
      <c r="B1041" s="6" t="s">
        <v>73</v>
      </c>
      <c r="C1041" s="6">
        <v>87</v>
      </c>
      <c r="D1041" s="6" t="s">
        <v>32</v>
      </c>
      <c r="E1041" s="6"/>
      <c r="F1041" s="6"/>
      <c r="G1041" s="6"/>
      <c r="H1041" s="6"/>
      <c r="I1041" s="6" t="s">
        <v>24</v>
      </c>
      <c r="J1041" s="6" t="s">
        <v>28</v>
      </c>
      <c r="K1041" s="6">
        <v>35</v>
      </c>
      <c r="L1041" s="6"/>
      <c r="M1041" s="6">
        <v>20</v>
      </c>
      <c r="N1041" s="6">
        <v>0</v>
      </c>
      <c r="O1041" s="6">
        <v>0</v>
      </c>
      <c r="P1041" s="6"/>
      <c r="Q1041" s="6"/>
      <c r="R1041" s="6"/>
      <c r="S1041" s="6"/>
      <c r="T1041" s="6"/>
    </row>
    <row r="1042" spans="1:20" x14ac:dyDescent="0.25">
      <c r="A1042">
        <v>1999</v>
      </c>
      <c r="B1042" s="6" t="s">
        <v>73</v>
      </c>
      <c r="C1042" s="6">
        <v>88</v>
      </c>
      <c r="D1042" s="6" t="s">
        <v>32</v>
      </c>
      <c r="E1042" s="6"/>
      <c r="F1042" s="6"/>
      <c r="G1042" s="6"/>
      <c r="H1042" s="6"/>
      <c r="I1042" s="6" t="s">
        <v>24</v>
      </c>
      <c r="J1042" s="6" t="s">
        <v>22</v>
      </c>
      <c r="K1042" s="6">
        <v>40</v>
      </c>
      <c r="L1042" s="6"/>
      <c r="M1042" s="6">
        <v>35</v>
      </c>
      <c r="N1042" s="6">
        <v>10</v>
      </c>
      <c r="O1042" s="6">
        <v>0</v>
      </c>
      <c r="P1042" s="6"/>
      <c r="Q1042" s="6"/>
      <c r="R1042" s="6"/>
      <c r="S1042" s="6"/>
      <c r="T1042" s="6"/>
    </row>
    <row r="1043" spans="1:20" x14ac:dyDescent="0.25">
      <c r="A1043">
        <v>1999</v>
      </c>
      <c r="B1043" s="6" t="s">
        <v>73</v>
      </c>
      <c r="C1043" s="6">
        <v>89</v>
      </c>
      <c r="D1043" s="6" t="s">
        <v>32</v>
      </c>
      <c r="E1043" s="6"/>
      <c r="F1043" s="6"/>
      <c r="G1043" s="6"/>
      <c r="H1043" s="6"/>
      <c r="I1043" s="6" t="s">
        <v>24</v>
      </c>
      <c r="J1043" s="6" t="s">
        <v>27</v>
      </c>
      <c r="K1043" s="6">
        <v>80</v>
      </c>
      <c r="L1043" s="6"/>
      <c r="M1043" s="6">
        <v>70</v>
      </c>
      <c r="N1043" s="6">
        <v>80</v>
      </c>
      <c r="O1043" s="6">
        <v>10</v>
      </c>
      <c r="P1043" s="6"/>
      <c r="Q1043" s="6"/>
      <c r="R1043" s="6"/>
      <c r="S1043" s="6"/>
      <c r="T1043" s="6"/>
    </row>
    <row r="1044" spans="1:20" x14ac:dyDescent="0.25">
      <c r="A1044">
        <v>1999</v>
      </c>
      <c r="B1044" s="6" t="s">
        <v>73</v>
      </c>
      <c r="C1044" s="6">
        <v>90</v>
      </c>
      <c r="D1044" s="6" t="s">
        <v>32</v>
      </c>
      <c r="E1044" s="6"/>
      <c r="F1044" s="6"/>
      <c r="G1044" s="6"/>
      <c r="H1044" s="6"/>
      <c r="I1044" s="6" t="s">
        <v>74</v>
      </c>
      <c r="J1044" s="6" t="s">
        <v>25</v>
      </c>
      <c r="K1044" s="6">
        <v>60</v>
      </c>
      <c r="L1044" s="6"/>
      <c r="M1044" s="6">
        <v>25</v>
      </c>
      <c r="N1044" s="6">
        <v>20</v>
      </c>
      <c r="O1044" s="6">
        <v>0</v>
      </c>
      <c r="P1044" s="6"/>
      <c r="Q1044" s="6"/>
      <c r="R1044" s="6"/>
      <c r="S1044" s="6"/>
      <c r="T1044" s="6"/>
    </row>
    <row r="1045" spans="1:20" x14ac:dyDescent="0.25">
      <c r="A1045">
        <v>1999</v>
      </c>
      <c r="B1045" s="6" t="s">
        <v>73</v>
      </c>
      <c r="C1045" s="6">
        <v>91</v>
      </c>
      <c r="D1045" s="6" t="s">
        <v>32</v>
      </c>
      <c r="E1045" s="6"/>
      <c r="F1045" s="6">
        <v>8</v>
      </c>
      <c r="G1045" s="6"/>
      <c r="H1045" s="6"/>
      <c r="I1045" s="6" t="s">
        <v>24</v>
      </c>
      <c r="J1045" s="6" t="s">
        <v>26</v>
      </c>
      <c r="K1045" s="6">
        <v>130</v>
      </c>
      <c r="L1045" s="6"/>
      <c r="M1045" s="6">
        <v>100</v>
      </c>
      <c r="N1045" s="6">
        <v>60</v>
      </c>
      <c r="O1045" s="6">
        <v>10</v>
      </c>
      <c r="P1045" s="6" t="s">
        <v>49</v>
      </c>
      <c r="Q1045" s="6"/>
      <c r="R1045" s="6"/>
      <c r="S1045" s="6"/>
      <c r="T1045" s="6"/>
    </row>
    <row r="1046" spans="1:20" x14ac:dyDescent="0.25">
      <c r="A1046">
        <v>1999</v>
      </c>
      <c r="B1046" s="6" t="s">
        <v>73</v>
      </c>
      <c r="C1046" s="6">
        <v>92</v>
      </c>
      <c r="D1046" s="6" t="s">
        <v>32</v>
      </c>
      <c r="E1046" s="6">
        <v>10</v>
      </c>
      <c r="F1046" s="6">
        <v>10</v>
      </c>
      <c r="G1046" s="6">
        <v>235</v>
      </c>
      <c r="H1046" s="6">
        <v>0</v>
      </c>
      <c r="I1046" s="6">
        <v>235</v>
      </c>
      <c r="J1046" s="6" t="s">
        <v>36</v>
      </c>
      <c r="K1046" s="6">
        <v>30</v>
      </c>
      <c r="L1046" s="6"/>
      <c r="M1046" s="6">
        <v>20</v>
      </c>
      <c r="N1046" s="6">
        <v>60</v>
      </c>
      <c r="O1046" s="6">
        <v>0</v>
      </c>
      <c r="P1046" s="6"/>
      <c r="Q1046" s="6"/>
      <c r="R1046" s="6"/>
      <c r="S1046" s="6"/>
      <c r="T1046" s="6"/>
    </row>
    <row r="1047" spans="1:20" x14ac:dyDescent="0.25">
      <c r="A1047">
        <v>1999</v>
      </c>
      <c r="B1047" s="6" t="s">
        <v>73</v>
      </c>
      <c r="C1047" s="6">
        <v>93</v>
      </c>
      <c r="D1047" s="6" t="s">
        <v>32</v>
      </c>
      <c r="E1047" s="6"/>
      <c r="F1047" s="6"/>
      <c r="G1047" s="6"/>
      <c r="H1047" s="6"/>
      <c r="I1047" s="6" t="s">
        <v>24</v>
      </c>
      <c r="J1047" s="6" t="s">
        <v>27</v>
      </c>
      <c r="K1047" s="6">
        <v>30</v>
      </c>
      <c r="L1047" s="6"/>
      <c r="M1047" s="6">
        <v>25</v>
      </c>
      <c r="N1047" s="6">
        <v>75</v>
      </c>
      <c r="O1047" s="6">
        <v>0</v>
      </c>
      <c r="P1047" s="6"/>
      <c r="Q1047" s="6"/>
      <c r="R1047" s="6"/>
      <c r="S1047" s="6"/>
      <c r="T1047" s="6"/>
    </row>
    <row r="1048" spans="1:20" x14ac:dyDescent="0.25">
      <c r="A1048">
        <v>1999</v>
      </c>
      <c r="B1048" s="6" t="s">
        <v>73</v>
      </c>
      <c r="C1048" s="6">
        <v>94</v>
      </c>
      <c r="D1048" s="6" t="s">
        <v>32</v>
      </c>
      <c r="E1048" s="6"/>
      <c r="F1048" s="6"/>
      <c r="G1048" s="6"/>
      <c r="H1048" s="6"/>
      <c r="I1048" s="6" t="s">
        <v>24</v>
      </c>
      <c r="J1048" s="6" t="s">
        <v>22</v>
      </c>
      <c r="K1048" s="6">
        <v>30</v>
      </c>
      <c r="L1048" s="6"/>
      <c r="M1048" s="6">
        <v>20</v>
      </c>
      <c r="N1048" s="6">
        <v>0</v>
      </c>
      <c r="O1048" s="6">
        <v>0</v>
      </c>
      <c r="P1048" s="6"/>
      <c r="Q1048" s="6"/>
      <c r="R1048" s="6"/>
      <c r="S1048" s="6"/>
      <c r="T1048" s="6"/>
    </row>
    <row r="1049" spans="1:20" x14ac:dyDescent="0.25">
      <c r="A1049">
        <v>1999</v>
      </c>
      <c r="B1049" s="6" t="s">
        <v>73</v>
      </c>
      <c r="C1049" s="6">
        <v>95</v>
      </c>
      <c r="D1049" s="6" t="s">
        <v>32</v>
      </c>
      <c r="E1049" s="6"/>
      <c r="F1049" s="6"/>
      <c r="G1049" s="6"/>
      <c r="H1049" s="6"/>
      <c r="I1049" s="6" t="s">
        <v>24</v>
      </c>
      <c r="J1049" s="6" t="s">
        <v>28</v>
      </c>
      <c r="K1049" s="6">
        <v>25</v>
      </c>
      <c r="L1049" s="6"/>
      <c r="M1049" s="6">
        <v>15</v>
      </c>
      <c r="N1049" s="6">
        <v>10</v>
      </c>
      <c r="O1049" s="6">
        <v>0</v>
      </c>
      <c r="P1049" s="6"/>
      <c r="Q1049" s="6"/>
      <c r="R1049" s="6"/>
      <c r="S1049" s="6"/>
      <c r="T1049" s="6"/>
    </row>
    <row r="1050" spans="1:20" x14ac:dyDescent="0.25">
      <c r="A1050">
        <v>1999</v>
      </c>
      <c r="B1050" s="6" t="s">
        <v>73</v>
      </c>
      <c r="C1050" s="6">
        <v>96</v>
      </c>
      <c r="D1050" s="6" t="s">
        <v>32</v>
      </c>
      <c r="E1050" s="6"/>
      <c r="F1050" s="6"/>
      <c r="G1050" s="6"/>
      <c r="H1050" s="6"/>
      <c r="I1050" s="6" t="s">
        <v>24</v>
      </c>
      <c r="J1050" s="6" t="s">
        <v>28</v>
      </c>
      <c r="K1050" s="6">
        <v>60</v>
      </c>
      <c r="L1050" s="6"/>
      <c r="M1050" s="6">
        <v>50</v>
      </c>
      <c r="N1050" s="6">
        <v>10</v>
      </c>
      <c r="O1050" s="6">
        <v>0</v>
      </c>
      <c r="P1050" s="6" t="s">
        <v>48</v>
      </c>
      <c r="Q1050" s="6"/>
      <c r="R1050" s="6"/>
      <c r="S1050" s="6"/>
      <c r="T1050" s="6"/>
    </row>
    <row r="1051" spans="1:20" x14ac:dyDescent="0.25">
      <c r="A1051">
        <v>1999</v>
      </c>
      <c r="B1051" s="6" t="s">
        <v>73</v>
      </c>
      <c r="C1051" s="6">
        <v>97</v>
      </c>
      <c r="D1051" s="6" t="s">
        <v>32</v>
      </c>
      <c r="E1051" s="6"/>
      <c r="F1051" s="6"/>
      <c r="G1051" s="6"/>
      <c r="H1051" s="6"/>
      <c r="I1051" s="6" t="s">
        <v>24</v>
      </c>
      <c r="J1051" s="6" t="s">
        <v>29</v>
      </c>
      <c r="K1051" s="6">
        <v>10</v>
      </c>
      <c r="L1051" s="6"/>
      <c r="M1051" s="6">
        <v>5</v>
      </c>
      <c r="N1051" s="6">
        <v>0</v>
      </c>
      <c r="O1051" s="6">
        <v>0</v>
      </c>
      <c r="P1051" s="6"/>
      <c r="Q1051" s="6"/>
      <c r="R1051" s="6"/>
      <c r="S1051" s="6"/>
      <c r="T1051" s="6"/>
    </row>
    <row r="1052" spans="1:20" x14ac:dyDescent="0.25">
      <c r="A1052">
        <v>1999</v>
      </c>
      <c r="B1052" s="6" t="s">
        <v>73</v>
      </c>
      <c r="C1052" s="6">
        <v>98</v>
      </c>
      <c r="D1052" s="6" t="s">
        <v>32</v>
      </c>
      <c r="E1052" s="6"/>
      <c r="F1052" s="6"/>
      <c r="G1052" s="6"/>
      <c r="H1052" s="6"/>
      <c r="I1052" s="6" t="s">
        <v>24</v>
      </c>
      <c r="J1052" s="6" t="s">
        <v>40</v>
      </c>
      <c r="K1052" s="6">
        <v>25</v>
      </c>
      <c r="L1052" s="6"/>
      <c r="M1052" s="6">
        <v>15</v>
      </c>
      <c r="N1052" s="6">
        <v>10</v>
      </c>
      <c r="O1052" s="6">
        <v>0</v>
      </c>
      <c r="P1052" s="6"/>
      <c r="Q1052" s="6"/>
      <c r="R1052" s="6"/>
      <c r="S1052" s="6"/>
      <c r="T1052" s="6"/>
    </row>
    <row r="1053" spans="1:20" x14ac:dyDescent="0.25">
      <c r="A1053">
        <v>1999</v>
      </c>
      <c r="B1053" s="6" t="s">
        <v>73</v>
      </c>
      <c r="C1053" s="6">
        <v>99</v>
      </c>
      <c r="D1053" s="6" t="s">
        <v>32</v>
      </c>
      <c r="E1053" s="6"/>
      <c r="F1053" s="6"/>
      <c r="G1053" s="6"/>
      <c r="H1053" s="6"/>
      <c r="I1053" s="6" t="s">
        <v>24</v>
      </c>
      <c r="J1053" s="6" t="s">
        <v>25</v>
      </c>
      <c r="K1053" s="6">
        <v>30</v>
      </c>
      <c r="L1053" s="6"/>
      <c r="M1053" s="6">
        <v>15</v>
      </c>
      <c r="N1053" s="6">
        <v>0</v>
      </c>
      <c r="O1053" s="6">
        <v>0</v>
      </c>
      <c r="P1053" s="6"/>
      <c r="Q1053" s="6"/>
      <c r="R1053" s="6"/>
      <c r="S1053" s="6"/>
      <c r="T1053" s="6"/>
    </row>
    <row r="1054" spans="1:20" x14ac:dyDescent="0.25">
      <c r="A1054">
        <v>1999</v>
      </c>
      <c r="B1054" s="6" t="s">
        <v>73</v>
      </c>
      <c r="C1054" s="6">
        <v>100</v>
      </c>
      <c r="D1054" s="6" t="s">
        <v>32</v>
      </c>
      <c r="E1054" s="6"/>
      <c r="F1054" s="6"/>
      <c r="G1054" s="6"/>
      <c r="H1054" s="6"/>
      <c r="I1054" s="6" t="s">
        <v>74</v>
      </c>
      <c r="J1054" s="6" t="s">
        <v>29</v>
      </c>
      <c r="K1054" s="6">
        <v>35</v>
      </c>
      <c r="L1054" s="6"/>
      <c r="M1054" s="6">
        <v>20</v>
      </c>
      <c r="N1054" s="6">
        <v>0</v>
      </c>
      <c r="O1054" s="6">
        <v>0</v>
      </c>
      <c r="P1054" s="6"/>
      <c r="Q1054" s="6"/>
      <c r="R1054" s="6"/>
      <c r="S1054" s="6"/>
      <c r="T1054" s="6"/>
    </row>
    <row r="1055" spans="1:20" x14ac:dyDescent="0.25">
      <c r="A1055">
        <v>1999</v>
      </c>
      <c r="B1055" s="6" t="s">
        <v>73</v>
      </c>
      <c r="C1055" s="6">
        <v>101</v>
      </c>
      <c r="D1055" s="6" t="s">
        <v>32</v>
      </c>
      <c r="E1055" s="6"/>
      <c r="F1055" s="6"/>
      <c r="G1055" s="6"/>
      <c r="H1055" s="6"/>
      <c r="I1055" s="6" t="s">
        <v>24</v>
      </c>
      <c r="J1055" s="6" t="s">
        <v>35</v>
      </c>
      <c r="K1055" s="6">
        <v>55</v>
      </c>
      <c r="L1055" s="6"/>
      <c r="M1055" s="6">
        <v>30</v>
      </c>
      <c r="N1055" s="6">
        <v>0</v>
      </c>
      <c r="O1055" s="6">
        <v>0</v>
      </c>
      <c r="P1055" s="6"/>
      <c r="Q1055" s="6"/>
      <c r="R1055" s="6"/>
      <c r="S1055" s="6"/>
      <c r="T1055" s="6"/>
    </row>
    <row r="1056" spans="1:20" x14ac:dyDescent="0.25">
      <c r="A1056">
        <v>1999</v>
      </c>
      <c r="B1056" s="6" t="s">
        <v>73</v>
      </c>
      <c r="C1056" s="6">
        <v>102</v>
      </c>
      <c r="D1056" s="6" t="s">
        <v>32</v>
      </c>
      <c r="E1056" s="6"/>
      <c r="F1056" s="6">
        <v>10</v>
      </c>
      <c r="G1056" s="6"/>
      <c r="H1056" s="6"/>
      <c r="I1056" s="6" t="s">
        <v>24</v>
      </c>
      <c r="J1056" s="6" t="s">
        <v>22</v>
      </c>
      <c r="K1056" s="6">
        <v>35</v>
      </c>
      <c r="L1056" s="6"/>
      <c r="M1056" s="6">
        <v>40</v>
      </c>
      <c r="N1056" s="6">
        <v>10</v>
      </c>
      <c r="O1056" s="6">
        <v>0</v>
      </c>
      <c r="P1056" s="6"/>
      <c r="Q1056" s="6"/>
      <c r="R1056" s="6"/>
      <c r="S1056" s="6"/>
      <c r="T1056" s="6"/>
    </row>
    <row r="1057" spans="1:20" x14ac:dyDescent="0.25">
      <c r="A1057">
        <v>1999</v>
      </c>
      <c r="B1057" s="6" t="s">
        <v>75</v>
      </c>
      <c r="C1057" s="6">
        <v>1</v>
      </c>
      <c r="D1057" s="6" t="s">
        <v>34</v>
      </c>
      <c r="E1057" s="6">
        <v>1</v>
      </c>
      <c r="F1057" s="6">
        <v>7</v>
      </c>
      <c r="G1057" s="6">
        <v>290</v>
      </c>
      <c r="H1057" s="6">
        <v>0</v>
      </c>
      <c r="I1057" s="6">
        <v>290</v>
      </c>
      <c r="J1057" s="6" t="s">
        <v>76</v>
      </c>
      <c r="K1057" s="6">
        <v>95</v>
      </c>
      <c r="L1057" s="6"/>
      <c r="M1057" s="6">
        <v>20</v>
      </c>
      <c r="N1057" s="6">
        <v>60</v>
      </c>
      <c r="O1057" s="6">
        <v>20</v>
      </c>
      <c r="P1057" s="6" t="s">
        <v>77</v>
      </c>
      <c r="Q1057" s="6"/>
      <c r="R1057" s="6"/>
      <c r="S1057" s="6"/>
      <c r="T1057" s="6"/>
    </row>
    <row r="1058" spans="1:20" x14ac:dyDescent="0.25">
      <c r="A1058">
        <v>1999</v>
      </c>
      <c r="B1058" s="6" t="s">
        <v>75</v>
      </c>
      <c r="C1058" s="6">
        <v>2</v>
      </c>
      <c r="D1058" s="6" t="s">
        <v>34</v>
      </c>
      <c r="E1058" s="6"/>
      <c r="F1058" s="6"/>
      <c r="G1058" s="6"/>
      <c r="H1058" s="6"/>
      <c r="I1058" s="6"/>
      <c r="J1058" s="6" t="s">
        <v>78</v>
      </c>
      <c r="K1058" s="6">
        <v>100</v>
      </c>
      <c r="L1058" s="6"/>
      <c r="M1058" s="6">
        <v>70</v>
      </c>
      <c r="N1058" s="6">
        <v>20</v>
      </c>
      <c r="O1058" s="6">
        <v>0</v>
      </c>
      <c r="P1058" s="6"/>
      <c r="Q1058" s="6"/>
      <c r="R1058" s="6"/>
      <c r="S1058" s="6"/>
      <c r="T1058" s="6"/>
    </row>
    <row r="1059" spans="1:20" x14ac:dyDescent="0.25">
      <c r="A1059">
        <v>1999</v>
      </c>
      <c r="B1059" s="6" t="s">
        <v>75</v>
      </c>
      <c r="C1059" s="6">
        <v>3</v>
      </c>
      <c r="D1059" s="6" t="s">
        <v>34</v>
      </c>
      <c r="E1059" s="6"/>
      <c r="F1059" s="6"/>
      <c r="G1059" s="6"/>
      <c r="H1059" s="6"/>
      <c r="I1059" s="6"/>
      <c r="J1059" s="6" t="s">
        <v>79</v>
      </c>
      <c r="K1059" s="6">
        <v>100</v>
      </c>
      <c r="L1059" s="6"/>
      <c r="M1059" s="6">
        <v>70</v>
      </c>
      <c r="N1059" s="6">
        <v>80</v>
      </c>
      <c r="O1059" s="6">
        <v>0</v>
      </c>
      <c r="P1059" s="6"/>
      <c r="Q1059" s="6"/>
      <c r="R1059" s="6"/>
      <c r="S1059" s="6"/>
      <c r="T1059" s="6"/>
    </row>
    <row r="1060" spans="1:20" x14ac:dyDescent="0.25">
      <c r="A1060">
        <v>1999</v>
      </c>
      <c r="B1060" s="6" t="s">
        <v>75</v>
      </c>
      <c r="C1060" s="6">
        <v>4</v>
      </c>
      <c r="D1060" s="6" t="s">
        <v>34</v>
      </c>
      <c r="E1060" s="6"/>
      <c r="F1060" s="6"/>
      <c r="G1060" s="6"/>
      <c r="H1060" s="6"/>
      <c r="I1060" s="6"/>
      <c r="J1060" s="6" t="s">
        <v>80</v>
      </c>
      <c r="K1060" s="6">
        <v>35</v>
      </c>
      <c r="L1060" s="6"/>
      <c r="M1060" s="6">
        <v>20</v>
      </c>
      <c r="N1060" s="6">
        <v>10</v>
      </c>
      <c r="O1060" s="6">
        <v>0</v>
      </c>
      <c r="P1060" s="6"/>
      <c r="Q1060" s="6"/>
      <c r="R1060" s="6"/>
      <c r="S1060" s="6"/>
      <c r="T1060" s="6"/>
    </row>
    <row r="1061" spans="1:20" x14ac:dyDescent="0.25">
      <c r="A1061">
        <v>1999</v>
      </c>
      <c r="B1061" s="6" t="s">
        <v>75</v>
      </c>
      <c r="C1061" s="6">
        <v>5</v>
      </c>
      <c r="D1061" s="6" t="s">
        <v>34</v>
      </c>
      <c r="E1061" s="6"/>
      <c r="F1061" s="6"/>
      <c r="G1061" s="6"/>
      <c r="H1061" s="6"/>
      <c r="I1061" s="6"/>
      <c r="J1061" s="6" t="s">
        <v>81</v>
      </c>
      <c r="K1061" s="6">
        <v>60</v>
      </c>
      <c r="L1061" s="6"/>
      <c r="M1061" s="6">
        <v>20</v>
      </c>
      <c r="N1061" s="6">
        <v>45</v>
      </c>
      <c r="O1061" s="6">
        <v>0</v>
      </c>
      <c r="P1061" s="6"/>
      <c r="Q1061" s="6"/>
      <c r="R1061" s="6"/>
      <c r="S1061" s="6"/>
      <c r="T1061" s="6"/>
    </row>
    <row r="1062" spans="1:20" x14ac:dyDescent="0.25">
      <c r="A1062">
        <v>1999</v>
      </c>
      <c r="B1062" t="s">
        <v>75</v>
      </c>
      <c r="C1062">
        <v>6</v>
      </c>
      <c r="D1062" t="s">
        <v>34</v>
      </c>
      <c r="J1062" t="s">
        <v>76</v>
      </c>
      <c r="K1062">
        <v>90</v>
      </c>
      <c r="M1062">
        <v>40</v>
      </c>
      <c r="N1062">
        <v>15</v>
      </c>
      <c r="O1062">
        <v>60</v>
      </c>
      <c r="P1062" t="s">
        <v>77</v>
      </c>
    </row>
    <row r="1063" spans="1:20" x14ac:dyDescent="0.25">
      <c r="A1063">
        <v>1999</v>
      </c>
      <c r="B1063" t="s">
        <v>75</v>
      </c>
      <c r="C1063">
        <v>7</v>
      </c>
      <c r="D1063" t="s">
        <v>34</v>
      </c>
      <c r="J1063" t="s">
        <v>78</v>
      </c>
      <c r="K1063">
        <v>30</v>
      </c>
      <c r="M1063">
        <v>20</v>
      </c>
      <c r="N1063">
        <v>10</v>
      </c>
      <c r="O1063">
        <v>0</v>
      </c>
      <c r="R1063" t="s">
        <v>51</v>
      </c>
    </row>
    <row r="1064" spans="1:20" x14ac:dyDescent="0.25">
      <c r="A1064">
        <v>1999</v>
      </c>
      <c r="B1064" t="s">
        <v>75</v>
      </c>
      <c r="C1064">
        <v>8</v>
      </c>
      <c r="D1064" t="s">
        <v>34</v>
      </c>
      <c r="J1064" t="s">
        <v>78</v>
      </c>
      <c r="K1064">
        <v>40</v>
      </c>
      <c r="M1064">
        <v>20</v>
      </c>
      <c r="N1064">
        <v>20</v>
      </c>
      <c r="O1064">
        <v>0</v>
      </c>
      <c r="R1064" t="s">
        <v>51</v>
      </c>
    </row>
    <row r="1065" spans="1:20" x14ac:dyDescent="0.25">
      <c r="A1065">
        <v>1999</v>
      </c>
      <c r="B1065" t="s">
        <v>75</v>
      </c>
      <c r="C1065">
        <v>9</v>
      </c>
      <c r="D1065" t="s">
        <v>34</v>
      </c>
      <c r="J1065" t="s">
        <v>79</v>
      </c>
      <c r="K1065">
        <v>90</v>
      </c>
      <c r="M1065">
        <v>50</v>
      </c>
      <c r="N1065">
        <v>80</v>
      </c>
      <c r="O1065">
        <v>0</v>
      </c>
      <c r="R1065" t="s">
        <v>51</v>
      </c>
    </row>
    <row r="1066" spans="1:20" x14ac:dyDescent="0.25">
      <c r="A1066">
        <v>1999</v>
      </c>
      <c r="B1066" t="s">
        <v>75</v>
      </c>
      <c r="C1066">
        <v>10</v>
      </c>
      <c r="D1066" t="s">
        <v>34</v>
      </c>
      <c r="J1066" t="s">
        <v>82</v>
      </c>
      <c r="K1066">
        <v>25</v>
      </c>
      <c r="M1066">
        <v>10</v>
      </c>
      <c r="N1066">
        <v>10</v>
      </c>
      <c r="O1066">
        <v>0</v>
      </c>
    </row>
    <row r="1067" spans="1:20" x14ac:dyDescent="0.25">
      <c r="A1067">
        <v>1999</v>
      </c>
      <c r="B1067" t="s">
        <v>75</v>
      </c>
      <c r="C1067">
        <v>11</v>
      </c>
      <c r="D1067" t="s">
        <v>34</v>
      </c>
      <c r="J1067" t="s">
        <v>79</v>
      </c>
      <c r="K1067">
        <v>70</v>
      </c>
      <c r="M1067">
        <v>70</v>
      </c>
      <c r="N1067">
        <v>90</v>
      </c>
      <c r="O1067">
        <v>0</v>
      </c>
    </row>
    <row r="1068" spans="1:20" x14ac:dyDescent="0.25">
      <c r="A1068">
        <v>1999</v>
      </c>
      <c r="B1068" t="s">
        <v>75</v>
      </c>
      <c r="C1068">
        <v>12</v>
      </c>
      <c r="D1068" t="s">
        <v>34</v>
      </c>
      <c r="J1068" t="s">
        <v>81</v>
      </c>
      <c r="K1068">
        <v>50</v>
      </c>
      <c r="M1068">
        <v>20</v>
      </c>
      <c r="N1068">
        <v>5</v>
      </c>
      <c r="O1068">
        <v>0</v>
      </c>
    </row>
    <row r="1069" spans="1:20" x14ac:dyDescent="0.25">
      <c r="A1069">
        <v>1999</v>
      </c>
      <c r="B1069" t="s">
        <v>75</v>
      </c>
      <c r="C1069">
        <v>13</v>
      </c>
      <c r="D1069" t="s">
        <v>34</v>
      </c>
      <c r="J1069" t="s">
        <v>83</v>
      </c>
      <c r="K1069">
        <v>120</v>
      </c>
      <c r="M1069">
        <v>100</v>
      </c>
      <c r="N1069">
        <v>45</v>
      </c>
      <c r="O1069">
        <v>0</v>
      </c>
    </row>
    <row r="1070" spans="1:20" x14ac:dyDescent="0.25">
      <c r="A1070">
        <v>1999</v>
      </c>
      <c r="B1070" t="s">
        <v>75</v>
      </c>
      <c r="C1070">
        <v>14</v>
      </c>
      <c r="D1070" t="s">
        <v>34</v>
      </c>
      <c r="J1070" t="s">
        <v>79</v>
      </c>
      <c r="K1070">
        <v>130</v>
      </c>
      <c r="M1070">
        <v>110</v>
      </c>
      <c r="N1070">
        <v>40</v>
      </c>
      <c r="O1070">
        <v>5</v>
      </c>
      <c r="P1070" t="s">
        <v>77</v>
      </c>
    </row>
    <row r="1071" spans="1:20" x14ac:dyDescent="0.25">
      <c r="A1071">
        <v>1999</v>
      </c>
      <c r="B1071" t="s">
        <v>75</v>
      </c>
      <c r="C1071">
        <v>15</v>
      </c>
      <c r="D1071" t="s">
        <v>34</v>
      </c>
      <c r="J1071" t="s">
        <v>79</v>
      </c>
      <c r="K1071">
        <v>110</v>
      </c>
      <c r="M1071">
        <v>90</v>
      </c>
      <c r="N1071">
        <v>15</v>
      </c>
      <c r="O1071">
        <v>2</v>
      </c>
      <c r="P1071" t="s">
        <v>77</v>
      </c>
    </row>
    <row r="1072" spans="1:20" x14ac:dyDescent="0.25">
      <c r="A1072">
        <v>1999</v>
      </c>
      <c r="B1072" t="s">
        <v>75</v>
      </c>
      <c r="C1072">
        <v>1</v>
      </c>
      <c r="D1072" t="s">
        <v>34</v>
      </c>
      <c r="E1072">
        <v>2</v>
      </c>
      <c r="G1072">
        <v>220</v>
      </c>
      <c r="H1072">
        <v>0</v>
      </c>
      <c r="I1072">
        <v>220</v>
      </c>
      <c r="J1072" t="s">
        <v>83</v>
      </c>
      <c r="K1072">
        <v>100</v>
      </c>
      <c r="M1072">
        <v>80</v>
      </c>
      <c r="N1072">
        <v>20</v>
      </c>
      <c r="O1072">
        <v>0</v>
      </c>
    </row>
    <row r="1073" spans="1:18" x14ac:dyDescent="0.25">
      <c r="A1073">
        <v>1999</v>
      </c>
      <c r="B1073" t="s">
        <v>75</v>
      </c>
      <c r="C1073">
        <v>2</v>
      </c>
      <c r="D1073" t="s">
        <v>34</v>
      </c>
      <c r="J1073" t="s">
        <v>82</v>
      </c>
      <c r="K1073">
        <v>25</v>
      </c>
      <c r="M1073">
        <v>15</v>
      </c>
      <c r="N1073">
        <v>35</v>
      </c>
      <c r="O1073">
        <v>0</v>
      </c>
    </row>
    <row r="1074" spans="1:18" x14ac:dyDescent="0.25">
      <c r="A1074">
        <v>1999</v>
      </c>
      <c r="B1074" t="s">
        <v>75</v>
      </c>
      <c r="C1074">
        <v>3</v>
      </c>
      <c r="D1074" t="s">
        <v>34</v>
      </c>
      <c r="J1074" t="s">
        <v>79</v>
      </c>
      <c r="K1074">
        <v>120</v>
      </c>
      <c r="M1074">
        <v>115</v>
      </c>
      <c r="N1074">
        <v>75</v>
      </c>
      <c r="O1074">
        <v>2</v>
      </c>
      <c r="P1074" t="s">
        <v>77</v>
      </c>
    </row>
    <row r="1075" spans="1:18" x14ac:dyDescent="0.25">
      <c r="A1075">
        <v>1999</v>
      </c>
      <c r="B1075" t="s">
        <v>75</v>
      </c>
      <c r="C1075">
        <v>4</v>
      </c>
      <c r="D1075" t="s">
        <v>34</v>
      </c>
      <c r="J1075" t="s">
        <v>79</v>
      </c>
      <c r="K1075">
        <v>145</v>
      </c>
      <c r="M1075">
        <v>90</v>
      </c>
      <c r="N1075">
        <v>65</v>
      </c>
      <c r="O1075">
        <v>0</v>
      </c>
      <c r="R1075" t="s">
        <v>51</v>
      </c>
    </row>
    <row r="1076" spans="1:18" x14ac:dyDescent="0.25">
      <c r="A1076">
        <v>1999</v>
      </c>
      <c r="B1076" t="s">
        <v>75</v>
      </c>
      <c r="C1076">
        <v>5</v>
      </c>
      <c r="D1076" t="s">
        <v>34</v>
      </c>
      <c r="J1076" t="s">
        <v>78</v>
      </c>
      <c r="K1076">
        <v>70</v>
      </c>
      <c r="M1076">
        <v>35</v>
      </c>
      <c r="N1076">
        <v>60</v>
      </c>
      <c r="O1076">
        <v>2</v>
      </c>
    </row>
    <row r="1077" spans="1:18" x14ac:dyDescent="0.25">
      <c r="A1077">
        <v>1999</v>
      </c>
      <c r="B1077" t="s">
        <v>75</v>
      </c>
      <c r="C1077">
        <v>6</v>
      </c>
      <c r="D1077" t="s">
        <v>34</v>
      </c>
      <c r="J1077" t="s">
        <v>82</v>
      </c>
      <c r="K1077">
        <v>80</v>
      </c>
      <c r="M1077">
        <v>30</v>
      </c>
      <c r="N1077">
        <v>80</v>
      </c>
      <c r="O1077">
        <v>0</v>
      </c>
    </row>
    <row r="1078" spans="1:18" x14ac:dyDescent="0.25">
      <c r="A1078">
        <v>1999</v>
      </c>
      <c r="B1078" t="s">
        <v>75</v>
      </c>
      <c r="C1078">
        <v>7</v>
      </c>
      <c r="D1078" t="s">
        <v>34</v>
      </c>
      <c r="J1078" t="s">
        <v>79</v>
      </c>
      <c r="K1078">
        <v>105</v>
      </c>
      <c r="M1078">
        <v>80</v>
      </c>
      <c r="N1078">
        <v>70</v>
      </c>
      <c r="O1078">
        <v>20</v>
      </c>
      <c r="P1078" t="s">
        <v>77</v>
      </c>
    </row>
    <row r="1079" spans="1:18" x14ac:dyDescent="0.25">
      <c r="A1079">
        <v>1999</v>
      </c>
      <c r="B1079" t="s">
        <v>75</v>
      </c>
      <c r="C1079">
        <v>8</v>
      </c>
      <c r="D1079" t="s">
        <v>34</v>
      </c>
      <c r="J1079" t="s">
        <v>83</v>
      </c>
      <c r="K1079">
        <v>110</v>
      </c>
      <c r="M1079">
        <v>80</v>
      </c>
      <c r="N1079">
        <v>10</v>
      </c>
      <c r="O1079">
        <v>40</v>
      </c>
      <c r="P1079" t="s">
        <v>77</v>
      </c>
    </row>
    <row r="1080" spans="1:18" x14ac:dyDescent="0.25">
      <c r="A1080">
        <v>1999</v>
      </c>
      <c r="B1080" t="s">
        <v>75</v>
      </c>
      <c r="C1080">
        <v>1</v>
      </c>
      <c r="D1080" t="s">
        <v>34</v>
      </c>
      <c r="E1080">
        <v>3</v>
      </c>
      <c r="G1080">
        <v>310</v>
      </c>
      <c r="H1080">
        <v>0</v>
      </c>
      <c r="I1080">
        <v>310</v>
      </c>
      <c r="J1080" t="s">
        <v>84</v>
      </c>
      <c r="K1080">
        <v>50</v>
      </c>
      <c r="M1080">
        <v>30</v>
      </c>
      <c r="N1080">
        <v>50</v>
      </c>
      <c r="O1080">
        <v>0</v>
      </c>
    </row>
    <row r="1081" spans="1:18" x14ac:dyDescent="0.25">
      <c r="A1081">
        <v>1999</v>
      </c>
      <c r="B1081" t="s">
        <v>75</v>
      </c>
      <c r="C1081">
        <v>2</v>
      </c>
      <c r="D1081" t="s">
        <v>34</v>
      </c>
      <c r="J1081" t="s">
        <v>79</v>
      </c>
      <c r="K1081">
        <v>60</v>
      </c>
      <c r="M1081">
        <v>50</v>
      </c>
      <c r="N1081">
        <v>20</v>
      </c>
      <c r="O1081">
        <v>5</v>
      </c>
      <c r="P1081" t="s">
        <v>77</v>
      </c>
    </row>
    <row r="1082" spans="1:18" x14ac:dyDescent="0.25">
      <c r="A1082">
        <v>1999</v>
      </c>
      <c r="B1082" t="s">
        <v>75</v>
      </c>
      <c r="C1082">
        <v>3</v>
      </c>
      <c r="D1082" t="s">
        <v>34</v>
      </c>
      <c r="J1082" t="s">
        <v>82</v>
      </c>
      <c r="K1082">
        <v>25</v>
      </c>
      <c r="M1082">
        <v>20</v>
      </c>
      <c r="N1082">
        <v>5</v>
      </c>
      <c r="O1082">
        <v>0</v>
      </c>
    </row>
    <row r="1083" spans="1:18" x14ac:dyDescent="0.25">
      <c r="A1083">
        <v>1999</v>
      </c>
      <c r="B1083" t="s">
        <v>75</v>
      </c>
      <c r="C1083">
        <v>4</v>
      </c>
      <c r="D1083" t="s">
        <v>34</v>
      </c>
      <c r="J1083" t="s">
        <v>85</v>
      </c>
      <c r="K1083">
        <v>15</v>
      </c>
      <c r="M1083">
        <v>10</v>
      </c>
      <c r="N1083">
        <v>0</v>
      </c>
      <c r="O1083">
        <v>0</v>
      </c>
    </row>
    <row r="1084" spans="1:18" x14ac:dyDescent="0.25">
      <c r="A1084">
        <v>1999</v>
      </c>
      <c r="B1084" t="s">
        <v>75</v>
      </c>
      <c r="C1084">
        <v>5</v>
      </c>
      <c r="D1084" t="s">
        <v>34</v>
      </c>
      <c r="J1084" t="s">
        <v>81</v>
      </c>
      <c r="K1084">
        <v>30</v>
      </c>
      <c r="M1084">
        <v>20</v>
      </c>
      <c r="N1084">
        <v>45</v>
      </c>
      <c r="O1084">
        <v>0</v>
      </c>
    </row>
    <row r="1085" spans="1:18" x14ac:dyDescent="0.25">
      <c r="A1085">
        <v>1999</v>
      </c>
      <c r="B1085" t="s">
        <v>75</v>
      </c>
      <c r="C1085">
        <v>6</v>
      </c>
      <c r="D1085" t="s">
        <v>34</v>
      </c>
      <c r="J1085" t="s">
        <v>82</v>
      </c>
      <c r="K1085">
        <v>60</v>
      </c>
      <c r="M1085">
        <v>10</v>
      </c>
      <c r="N1085">
        <v>30</v>
      </c>
      <c r="O1085">
        <v>0</v>
      </c>
    </row>
    <row r="1086" spans="1:18" x14ac:dyDescent="0.25">
      <c r="A1086">
        <v>1999</v>
      </c>
      <c r="B1086" t="s">
        <v>75</v>
      </c>
      <c r="C1086">
        <v>7</v>
      </c>
      <c r="D1086" t="s">
        <v>34</v>
      </c>
      <c r="J1086" t="s">
        <v>82</v>
      </c>
      <c r="K1086">
        <v>25</v>
      </c>
      <c r="M1086">
        <v>30</v>
      </c>
      <c r="N1086">
        <v>40</v>
      </c>
      <c r="O1086">
        <v>0</v>
      </c>
    </row>
    <row r="1087" spans="1:18" x14ac:dyDescent="0.25">
      <c r="A1087">
        <v>1999</v>
      </c>
      <c r="B1087" t="s">
        <v>75</v>
      </c>
      <c r="C1087">
        <v>8</v>
      </c>
      <c r="D1087" t="s">
        <v>34</v>
      </c>
      <c r="J1087" t="s">
        <v>83</v>
      </c>
      <c r="K1087">
        <v>80</v>
      </c>
      <c r="M1087">
        <v>50</v>
      </c>
      <c r="N1087">
        <v>50</v>
      </c>
      <c r="O1087">
        <v>10</v>
      </c>
      <c r="P1087" t="s">
        <v>77</v>
      </c>
    </row>
    <row r="1088" spans="1:18" x14ac:dyDescent="0.25">
      <c r="A1088">
        <v>1999</v>
      </c>
      <c r="B1088" t="s">
        <v>75</v>
      </c>
      <c r="C1088">
        <v>9</v>
      </c>
      <c r="D1088" t="s">
        <v>34</v>
      </c>
      <c r="J1088" t="s">
        <v>82</v>
      </c>
      <c r="K1088">
        <v>25</v>
      </c>
      <c r="M1088">
        <v>20</v>
      </c>
      <c r="N1088">
        <v>5</v>
      </c>
      <c r="O1088">
        <v>0</v>
      </c>
    </row>
    <row r="1089" spans="1:20" x14ac:dyDescent="0.25">
      <c r="A1089">
        <v>1999</v>
      </c>
      <c r="B1089" t="s">
        <v>75</v>
      </c>
      <c r="C1089">
        <v>10</v>
      </c>
      <c r="D1089" t="s">
        <v>34</v>
      </c>
      <c r="J1089" t="s">
        <v>82</v>
      </c>
      <c r="K1089">
        <v>30</v>
      </c>
      <c r="M1089">
        <v>5</v>
      </c>
      <c r="N1089">
        <v>0</v>
      </c>
      <c r="O1089">
        <v>0</v>
      </c>
    </row>
    <row r="1090" spans="1:20" x14ac:dyDescent="0.25">
      <c r="A1090">
        <v>1999</v>
      </c>
      <c r="B1090" t="s">
        <v>75</v>
      </c>
      <c r="C1090">
        <v>11</v>
      </c>
      <c r="D1090" t="s">
        <v>34</v>
      </c>
      <c r="J1090" t="s">
        <v>82</v>
      </c>
      <c r="K1090">
        <v>25</v>
      </c>
      <c r="M1090">
        <v>5</v>
      </c>
      <c r="N1090">
        <v>2</v>
      </c>
      <c r="O1090">
        <v>0</v>
      </c>
    </row>
    <row r="1091" spans="1:20" x14ac:dyDescent="0.25">
      <c r="A1091">
        <v>1999</v>
      </c>
      <c r="B1091" t="s">
        <v>75</v>
      </c>
      <c r="C1091">
        <v>12</v>
      </c>
      <c r="D1091" t="s">
        <v>34</v>
      </c>
      <c r="J1091" t="s">
        <v>85</v>
      </c>
      <c r="K1091">
        <v>40</v>
      </c>
      <c r="M1091">
        <v>20</v>
      </c>
      <c r="N1091">
        <v>5</v>
      </c>
      <c r="O1091">
        <v>0</v>
      </c>
    </row>
    <row r="1092" spans="1:20" x14ac:dyDescent="0.25">
      <c r="A1092">
        <v>1999</v>
      </c>
      <c r="B1092" t="s">
        <v>75</v>
      </c>
      <c r="C1092">
        <v>13</v>
      </c>
      <c r="D1092" t="s">
        <v>34</v>
      </c>
      <c r="J1092" t="s">
        <v>82</v>
      </c>
      <c r="K1092">
        <v>30</v>
      </c>
      <c r="M1092">
        <v>20</v>
      </c>
      <c r="N1092">
        <v>15</v>
      </c>
      <c r="O1092">
        <v>0</v>
      </c>
    </row>
    <row r="1093" spans="1:20" x14ac:dyDescent="0.25">
      <c r="A1093">
        <v>1999</v>
      </c>
      <c r="B1093" t="s">
        <v>75</v>
      </c>
      <c r="C1093">
        <v>14</v>
      </c>
      <c r="D1093" t="s">
        <v>34</v>
      </c>
      <c r="J1093" t="s">
        <v>82</v>
      </c>
      <c r="K1093">
        <v>50</v>
      </c>
      <c r="M1093">
        <v>20</v>
      </c>
      <c r="N1093">
        <v>40</v>
      </c>
      <c r="O1093">
        <v>0</v>
      </c>
    </row>
    <row r="1094" spans="1:20" x14ac:dyDescent="0.25">
      <c r="A1094">
        <v>1999</v>
      </c>
      <c r="B1094" t="s">
        <v>75</v>
      </c>
      <c r="C1094">
        <v>15</v>
      </c>
      <c r="D1094" t="s">
        <v>34</v>
      </c>
      <c r="J1094" t="s">
        <v>84</v>
      </c>
      <c r="K1094">
        <v>50</v>
      </c>
      <c r="M1094">
        <v>20</v>
      </c>
      <c r="N1094">
        <v>35</v>
      </c>
      <c r="O1094">
        <v>0</v>
      </c>
      <c r="T1094" t="s">
        <v>60</v>
      </c>
    </row>
    <row r="1095" spans="1:20" x14ac:dyDescent="0.25">
      <c r="A1095">
        <v>1999</v>
      </c>
      <c r="B1095" t="s">
        <v>75</v>
      </c>
      <c r="C1095">
        <v>16</v>
      </c>
      <c r="D1095" t="s">
        <v>34</v>
      </c>
      <c r="J1095" t="s">
        <v>82</v>
      </c>
      <c r="K1095">
        <v>20</v>
      </c>
      <c r="M1095">
        <v>30</v>
      </c>
      <c r="N1095">
        <v>90</v>
      </c>
      <c r="O1095">
        <v>0</v>
      </c>
    </row>
    <row r="1096" spans="1:20" x14ac:dyDescent="0.25">
      <c r="A1096">
        <v>1999</v>
      </c>
      <c r="B1096" t="s">
        <v>75</v>
      </c>
      <c r="C1096">
        <v>17</v>
      </c>
      <c r="D1096" t="s">
        <v>34</v>
      </c>
      <c r="J1096" t="s">
        <v>79</v>
      </c>
      <c r="K1096">
        <v>40</v>
      </c>
      <c r="M1096">
        <v>20</v>
      </c>
      <c r="N1096">
        <v>10</v>
      </c>
      <c r="O1096">
        <v>8</v>
      </c>
      <c r="P1096" t="s">
        <v>77</v>
      </c>
      <c r="R1096" t="s">
        <v>51</v>
      </c>
    </row>
    <row r="1097" spans="1:20" x14ac:dyDescent="0.25">
      <c r="A1097">
        <v>1999</v>
      </c>
      <c r="B1097" t="s">
        <v>75</v>
      </c>
      <c r="C1097">
        <v>18</v>
      </c>
      <c r="D1097" t="s">
        <v>34</v>
      </c>
      <c r="J1097" t="s">
        <v>78</v>
      </c>
      <c r="K1097">
        <v>95</v>
      </c>
      <c r="M1097">
        <v>40</v>
      </c>
      <c r="N1097">
        <v>40</v>
      </c>
      <c r="O1097">
        <v>0</v>
      </c>
    </row>
    <row r="1098" spans="1:20" x14ac:dyDescent="0.25">
      <c r="A1098">
        <v>1999</v>
      </c>
      <c r="B1098" t="s">
        <v>75</v>
      </c>
      <c r="C1098">
        <v>19</v>
      </c>
      <c r="D1098" t="s">
        <v>34</v>
      </c>
      <c r="J1098" t="s">
        <v>79</v>
      </c>
      <c r="K1098">
        <v>120</v>
      </c>
      <c r="M1098">
        <v>90</v>
      </c>
      <c r="N1098">
        <v>50</v>
      </c>
      <c r="O1098">
        <v>3</v>
      </c>
      <c r="P1098" t="s">
        <v>77</v>
      </c>
    </row>
    <row r="1099" spans="1:20" x14ac:dyDescent="0.25">
      <c r="A1099">
        <v>1999</v>
      </c>
      <c r="B1099" t="s">
        <v>75</v>
      </c>
      <c r="C1099">
        <v>20</v>
      </c>
      <c r="D1099" t="s">
        <v>34</v>
      </c>
      <c r="J1099" t="s">
        <v>79</v>
      </c>
      <c r="K1099">
        <v>20</v>
      </c>
      <c r="M1099">
        <v>10</v>
      </c>
      <c r="N1099">
        <v>0</v>
      </c>
      <c r="O1099">
        <v>0</v>
      </c>
    </row>
    <row r="1100" spans="1:20" x14ac:dyDescent="0.25">
      <c r="A1100">
        <v>1999</v>
      </c>
      <c r="B1100" t="s">
        <v>75</v>
      </c>
      <c r="C1100">
        <v>21</v>
      </c>
      <c r="D1100" t="s">
        <v>34</v>
      </c>
      <c r="J1100" t="s">
        <v>85</v>
      </c>
      <c r="K1100">
        <v>50</v>
      </c>
      <c r="M1100">
        <v>20</v>
      </c>
      <c r="N1100">
        <v>3</v>
      </c>
      <c r="O1100">
        <v>0</v>
      </c>
    </row>
    <row r="1101" spans="1:20" x14ac:dyDescent="0.25">
      <c r="A1101">
        <v>1999</v>
      </c>
      <c r="B1101" t="s">
        <v>75</v>
      </c>
      <c r="C1101">
        <v>22</v>
      </c>
      <c r="D1101" t="s">
        <v>34</v>
      </c>
      <c r="J1101" t="s">
        <v>82</v>
      </c>
      <c r="K1101">
        <v>50</v>
      </c>
      <c r="M1101">
        <v>40</v>
      </c>
      <c r="N1101">
        <v>15</v>
      </c>
      <c r="O1101">
        <v>0</v>
      </c>
    </row>
    <row r="1102" spans="1:20" x14ac:dyDescent="0.25">
      <c r="A1102">
        <v>1999</v>
      </c>
      <c r="B1102" t="s">
        <v>75</v>
      </c>
      <c r="C1102">
        <v>23</v>
      </c>
      <c r="D1102" t="s">
        <v>34</v>
      </c>
      <c r="J1102" t="s">
        <v>83</v>
      </c>
      <c r="K1102">
        <v>50</v>
      </c>
      <c r="M1102">
        <v>50</v>
      </c>
      <c r="N1102">
        <v>2</v>
      </c>
      <c r="O1102">
        <v>0</v>
      </c>
    </row>
    <row r="1103" spans="1:20" x14ac:dyDescent="0.25">
      <c r="A1103">
        <v>1999</v>
      </c>
      <c r="B1103" t="s">
        <v>75</v>
      </c>
      <c r="C1103">
        <v>24</v>
      </c>
      <c r="D1103" t="s">
        <v>34</v>
      </c>
      <c r="J1103" t="s">
        <v>83</v>
      </c>
      <c r="K1103">
        <v>140</v>
      </c>
      <c r="M1103">
        <v>60</v>
      </c>
      <c r="N1103">
        <v>0</v>
      </c>
      <c r="O1103">
        <v>100</v>
      </c>
    </row>
    <row r="1104" spans="1:20" x14ac:dyDescent="0.25">
      <c r="A1104">
        <v>1999</v>
      </c>
      <c r="B1104" t="s">
        <v>75</v>
      </c>
      <c r="C1104">
        <v>1</v>
      </c>
      <c r="D1104" t="s">
        <v>21</v>
      </c>
      <c r="E1104">
        <v>1</v>
      </c>
      <c r="F1104">
        <v>5.5</v>
      </c>
      <c r="G1104">
        <v>510</v>
      </c>
      <c r="H1104">
        <v>0</v>
      </c>
      <c r="I1104">
        <v>510</v>
      </c>
      <c r="J1104" t="s">
        <v>86</v>
      </c>
      <c r="K1104">
        <v>60</v>
      </c>
      <c r="M1104">
        <v>50</v>
      </c>
      <c r="N1104">
        <v>60</v>
      </c>
      <c r="O1104">
        <v>0</v>
      </c>
    </row>
    <row r="1105" spans="1:18" x14ac:dyDescent="0.25">
      <c r="A1105">
        <v>1999</v>
      </c>
      <c r="B1105" t="s">
        <v>75</v>
      </c>
      <c r="C1105">
        <v>2</v>
      </c>
      <c r="D1105" t="s">
        <v>21</v>
      </c>
      <c r="J1105" t="s">
        <v>87</v>
      </c>
      <c r="K1105">
        <v>10</v>
      </c>
      <c r="M1105">
        <v>15</v>
      </c>
      <c r="N1105">
        <v>0</v>
      </c>
      <c r="O1105">
        <v>0</v>
      </c>
    </row>
    <row r="1106" spans="1:18" x14ac:dyDescent="0.25">
      <c r="A1106">
        <v>1999</v>
      </c>
      <c r="B1106" t="s">
        <v>75</v>
      </c>
      <c r="C1106">
        <v>3</v>
      </c>
      <c r="D1106" t="s">
        <v>21</v>
      </c>
      <c r="J1106" t="s">
        <v>78</v>
      </c>
      <c r="K1106">
        <v>25</v>
      </c>
      <c r="M1106">
        <v>10</v>
      </c>
      <c r="N1106">
        <v>0</v>
      </c>
      <c r="O1106">
        <v>0</v>
      </c>
    </row>
    <row r="1107" spans="1:18" x14ac:dyDescent="0.25">
      <c r="A1107">
        <v>1999</v>
      </c>
      <c r="B1107" t="s">
        <v>75</v>
      </c>
      <c r="C1107">
        <v>4</v>
      </c>
      <c r="D1107" t="s">
        <v>21</v>
      </c>
      <c r="J1107" t="s">
        <v>83</v>
      </c>
      <c r="K1107">
        <v>40</v>
      </c>
      <c r="M1107">
        <v>20</v>
      </c>
      <c r="N1107">
        <v>0</v>
      </c>
      <c r="O1107">
        <v>0</v>
      </c>
    </row>
    <row r="1108" spans="1:18" x14ac:dyDescent="0.25">
      <c r="A1108">
        <v>1999</v>
      </c>
      <c r="B1108" t="s">
        <v>75</v>
      </c>
      <c r="C1108">
        <v>5</v>
      </c>
      <c r="D1108" t="s">
        <v>21</v>
      </c>
      <c r="J1108" t="s">
        <v>79</v>
      </c>
      <c r="K1108">
        <v>40</v>
      </c>
      <c r="M1108">
        <v>30</v>
      </c>
      <c r="N1108">
        <v>10</v>
      </c>
      <c r="O1108">
        <v>0</v>
      </c>
    </row>
    <row r="1109" spans="1:18" x14ac:dyDescent="0.25">
      <c r="A1109">
        <v>1999</v>
      </c>
      <c r="B1109" t="s">
        <v>75</v>
      </c>
      <c r="C1109">
        <v>6</v>
      </c>
      <c r="D1109" t="s">
        <v>21</v>
      </c>
      <c r="J1109" t="s">
        <v>83</v>
      </c>
      <c r="K1109">
        <v>100</v>
      </c>
      <c r="M1109">
        <v>80</v>
      </c>
      <c r="N1109">
        <v>0</v>
      </c>
      <c r="O1109">
        <v>60</v>
      </c>
      <c r="P1109" t="s">
        <v>77</v>
      </c>
    </row>
    <row r="1110" spans="1:18" x14ac:dyDescent="0.25">
      <c r="A1110">
        <v>1999</v>
      </c>
      <c r="B1110" t="s">
        <v>75</v>
      </c>
      <c r="C1110">
        <v>7</v>
      </c>
      <c r="D1110" t="s">
        <v>21</v>
      </c>
      <c r="J1110" t="s">
        <v>81</v>
      </c>
      <c r="K1110">
        <v>50</v>
      </c>
      <c r="M1110">
        <v>30</v>
      </c>
      <c r="N1110">
        <v>30</v>
      </c>
      <c r="O1110">
        <v>0</v>
      </c>
    </row>
    <row r="1111" spans="1:18" x14ac:dyDescent="0.25">
      <c r="A1111">
        <v>1999</v>
      </c>
      <c r="B1111" t="s">
        <v>75</v>
      </c>
      <c r="C1111">
        <v>8</v>
      </c>
      <c r="D1111" t="s">
        <v>21</v>
      </c>
      <c r="J1111" t="s">
        <v>84</v>
      </c>
      <c r="K1111">
        <v>30</v>
      </c>
      <c r="M1111">
        <v>50</v>
      </c>
      <c r="N1111">
        <v>0</v>
      </c>
      <c r="O1111">
        <v>50</v>
      </c>
      <c r="P1111" t="s">
        <v>77</v>
      </c>
    </row>
    <row r="1112" spans="1:18" x14ac:dyDescent="0.25">
      <c r="A1112">
        <v>1999</v>
      </c>
      <c r="B1112" t="s">
        <v>75</v>
      </c>
      <c r="C1112">
        <v>9</v>
      </c>
      <c r="D1112" t="s">
        <v>21</v>
      </c>
      <c r="J1112" t="s">
        <v>79</v>
      </c>
      <c r="K1112">
        <v>100</v>
      </c>
      <c r="M1112">
        <v>35</v>
      </c>
      <c r="N1112">
        <v>20</v>
      </c>
      <c r="O1112">
        <v>0</v>
      </c>
      <c r="R1112" t="s">
        <v>51</v>
      </c>
    </row>
    <row r="1113" spans="1:18" x14ac:dyDescent="0.25">
      <c r="A1113">
        <v>1999</v>
      </c>
      <c r="B1113" t="s">
        <v>75</v>
      </c>
      <c r="C1113">
        <v>10</v>
      </c>
      <c r="D1113" t="s">
        <v>21</v>
      </c>
      <c r="J1113" t="s">
        <v>79</v>
      </c>
      <c r="K1113">
        <v>55</v>
      </c>
      <c r="M1113">
        <v>30</v>
      </c>
      <c r="N1113">
        <v>50</v>
      </c>
      <c r="O1113">
        <v>20</v>
      </c>
      <c r="R1113" t="s">
        <v>51</v>
      </c>
    </row>
    <row r="1114" spans="1:18" x14ac:dyDescent="0.25">
      <c r="A1114">
        <v>1999</v>
      </c>
      <c r="B1114" t="s">
        <v>75</v>
      </c>
      <c r="C1114">
        <v>11</v>
      </c>
      <c r="D1114" t="s">
        <v>21</v>
      </c>
      <c r="J1114" t="s">
        <v>79</v>
      </c>
      <c r="K1114">
        <v>110</v>
      </c>
      <c r="M1114">
        <v>30</v>
      </c>
      <c r="N1114">
        <v>20</v>
      </c>
      <c r="O1114">
        <v>60</v>
      </c>
      <c r="P1114" t="s">
        <v>77</v>
      </c>
      <c r="R1114" t="s">
        <v>51</v>
      </c>
    </row>
    <row r="1115" spans="1:18" x14ac:dyDescent="0.25">
      <c r="A1115">
        <v>1999</v>
      </c>
      <c r="B1115" t="s">
        <v>75</v>
      </c>
      <c r="C1115">
        <v>12</v>
      </c>
      <c r="D1115" t="s">
        <v>21</v>
      </c>
      <c r="J1115" t="s">
        <v>87</v>
      </c>
      <c r="K1115">
        <v>30</v>
      </c>
      <c r="M1115">
        <v>10</v>
      </c>
      <c r="N1115">
        <v>0</v>
      </c>
      <c r="O1115">
        <v>0</v>
      </c>
    </row>
    <row r="1116" spans="1:18" x14ac:dyDescent="0.25">
      <c r="A1116">
        <v>1999</v>
      </c>
      <c r="B1116" t="s">
        <v>75</v>
      </c>
      <c r="C1116">
        <v>13</v>
      </c>
      <c r="D1116" t="s">
        <v>21</v>
      </c>
      <c r="J1116" t="s">
        <v>88</v>
      </c>
      <c r="K1116">
        <v>25</v>
      </c>
      <c r="M1116">
        <v>10</v>
      </c>
      <c r="N1116">
        <v>0</v>
      </c>
      <c r="O1116">
        <v>0</v>
      </c>
    </row>
    <row r="1117" spans="1:18" x14ac:dyDescent="0.25">
      <c r="A1117">
        <v>1999</v>
      </c>
      <c r="B1117" t="s">
        <v>75</v>
      </c>
      <c r="C1117">
        <v>14</v>
      </c>
      <c r="D1117" t="s">
        <v>21</v>
      </c>
      <c r="F1117">
        <v>5.5</v>
      </c>
      <c r="J1117" t="s">
        <v>79</v>
      </c>
      <c r="K1117">
        <v>240</v>
      </c>
      <c r="M1117">
        <v>180</v>
      </c>
      <c r="N1117">
        <v>30</v>
      </c>
      <c r="O1117">
        <v>20</v>
      </c>
      <c r="P1117" t="s">
        <v>77</v>
      </c>
    </row>
    <row r="1118" spans="1:18" x14ac:dyDescent="0.25">
      <c r="A1118">
        <v>1999</v>
      </c>
      <c r="B1118" t="s">
        <v>75</v>
      </c>
      <c r="C1118">
        <v>1</v>
      </c>
      <c r="D1118" t="s">
        <v>21</v>
      </c>
      <c r="E1118">
        <v>2</v>
      </c>
      <c r="F1118">
        <v>5.5</v>
      </c>
      <c r="G1118">
        <v>460</v>
      </c>
      <c r="H1118">
        <v>0</v>
      </c>
      <c r="I1118">
        <v>460</v>
      </c>
      <c r="J1118" t="s">
        <v>78</v>
      </c>
      <c r="K1118">
        <v>40</v>
      </c>
      <c r="M1118">
        <v>50</v>
      </c>
      <c r="N1118">
        <v>0</v>
      </c>
      <c r="O1118">
        <v>20</v>
      </c>
    </row>
    <row r="1119" spans="1:18" x14ac:dyDescent="0.25">
      <c r="A1119">
        <v>1999</v>
      </c>
      <c r="B1119" t="s">
        <v>75</v>
      </c>
      <c r="C1119">
        <v>2</v>
      </c>
      <c r="D1119" t="s">
        <v>21</v>
      </c>
      <c r="J1119" t="s">
        <v>89</v>
      </c>
      <c r="K1119">
        <v>20</v>
      </c>
      <c r="M1119">
        <v>5</v>
      </c>
      <c r="N1119">
        <v>0</v>
      </c>
      <c r="O1119">
        <v>0</v>
      </c>
    </row>
    <row r="1120" spans="1:18" x14ac:dyDescent="0.25">
      <c r="A1120">
        <v>1999</v>
      </c>
      <c r="B1120" t="s">
        <v>75</v>
      </c>
      <c r="C1120">
        <v>3</v>
      </c>
      <c r="D1120" t="s">
        <v>21</v>
      </c>
      <c r="J1120" t="s">
        <v>89</v>
      </c>
      <c r="K1120">
        <v>10</v>
      </c>
      <c r="M1120">
        <v>15</v>
      </c>
      <c r="N1120">
        <v>0</v>
      </c>
      <c r="O1120">
        <v>0</v>
      </c>
    </row>
    <row r="1121" spans="1:16" x14ac:dyDescent="0.25">
      <c r="A1121">
        <v>1999</v>
      </c>
      <c r="B1121" t="s">
        <v>75</v>
      </c>
      <c r="C1121">
        <v>4</v>
      </c>
      <c r="D1121" t="s">
        <v>21</v>
      </c>
      <c r="J1121" t="s">
        <v>87</v>
      </c>
      <c r="K1121">
        <v>20</v>
      </c>
      <c r="M1121">
        <v>20</v>
      </c>
      <c r="N1121">
        <v>30</v>
      </c>
      <c r="O1121">
        <v>0</v>
      </c>
    </row>
    <row r="1122" spans="1:16" x14ac:dyDescent="0.25">
      <c r="A1122">
        <v>1999</v>
      </c>
      <c r="B1122" t="s">
        <v>75</v>
      </c>
      <c r="C1122">
        <v>5</v>
      </c>
      <c r="D1122" t="s">
        <v>21</v>
      </c>
      <c r="J1122" t="s">
        <v>79</v>
      </c>
      <c r="K1122">
        <v>40</v>
      </c>
      <c r="M1122">
        <v>30</v>
      </c>
      <c r="N1122">
        <v>0</v>
      </c>
      <c r="O1122">
        <v>70</v>
      </c>
    </row>
    <row r="1123" spans="1:16" x14ac:dyDescent="0.25">
      <c r="A1123">
        <v>1999</v>
      </c>
      <c r="B1123" t="s">
        <v>75</v>
      </c>
      <c r="C1123">
        <v>6</v>
      </c>
      <c r="D1123" t="s">
        <v>21</v>
      </c>
      <c r="J1123" t="s">
        <v>87</v>
      </c>
      <c r="K1123">
        <v>25</v>
      </c>
      <c r="M1123">
        <v>10</v>
      </c>
      <c r="N1123">
        <v>0</v>
      </c>
      <c r="O1123">
        <v>0</v>
      </c>
    </row>
    <row r="1124" spans="1:16" x14ac:dyDescent="0.25">
      <c r="A1124">
        <v>1999</v>
      </c>
      <c r="B1124" t="s">
        <v>75</v>
      </c>
      <c r="C1124">
        <v>7</v>
      </c>
      <c r="D1124" t="s">
        <v>21</v>
      </c>
      <c r="J1124" t="s">
        <v>84</v>
      </c>
      <c r="K1124">
        <v>40</v>
      </c>
      <c r="M1124">
        <v>10</v>
      </c>
      <c r="N1124">
        <v>0</v>
      </c>
      <c r="O1124">
        <v>90</v>
      </c>
    </row>
    <row r="1125" spans="1:16" x14ac:dyDescent="0.25">
      <c r="A1125">
        <v>1999</v>
      </c>
      <c r="B1125" t="s">
        <v>75</v>
      </c>
      <c r="C1125">
        <v>8</v>
      </c>
      <c r="D1125" t="s">
        <v>21</v>
      </c>
      <c r="J1125" t="s">
        <v>87</v>
      </c>
      <c r="K1125">
        <v>30</v>
      </c>
      <c r="M1125">
        <v>20</v>
      </c>
      <c r="N1125">
        <v>0</v>
      </c>
      <c r="O1125">
        <v>0</v>
      </c>
    </row>
    <row r="1126" spans="1:16" x14ac:dyDescent="0.25">
      <c r="A1126">
        <v>1999</v>
      </c>
      <c r="B1126" t="s">
        <v>75</v>
      </c>
      <c r="C1126">
        <v>9</v>
      </c>
      <c r="D1126" t="s">
        <v>21</v>
      </c>
      <c r="J1126" t="s">
        <v>78</v>
      </c>
      <c r="K1126">
        <v>55</v>
      </c>
      <c r="M1126">
        <v>30</v>
      </c>
      <c r="N1126">
        <v>0</v>
      </c>
      <c r="O1126">
        <v>30</v>
      </c>
    </row>
    <row r="1127" spans="1:16" x14ac:dyDescent="0.25">
      <c r="A1127">
        <v>1999</v>
      </c>
      <c r="B1127" t="s">
        <v>75</v>
      </c>
      <c r="C1127">
        <v>10</v>
      </c>
      <c r="D1127" t="s">
        <v>21</v>
      </c>
      <c r="J1127" t="s">
        <v>81</v>
      </c>
      <c r="K1127">
        <v>30</v>
      </c>
      <c r="M1127">
        <v>45</v>
      </c>
      <c r="N1127">
        <v>0</v>
      </c>
      <c r="O1127">
        <v>0</v>
      </c>
    </row>
    <row r="1128" spans="1:16" x14ac:dyDescent="0.25">
      <c r="A1128">
        <v>1999</v>
      </c>
      <c r="B1128" t="s">
        <v>75</v>
      </c>
      <c r="C1128">
        <v>11</v>
      </c>
      <c r="D1128" t="s">
        <v>21</v>
      </c>
      <c r="J1128" t="s">
        <v>81</v>
      </c>
      <c r="K1128">
        <v>50</v>
      </c>
      <c r="M1128">
        <v>40</v>
      </c>
      <c r="N1128">
        <v>10</v>
      </c>
      <c r="O1128">
        <v>0</v>
      </c>
    </row>
    <row r="1129" spans="1:16" x14ac:dyDescent="0.25">
      <c r="A1129">
        <v>1999</v>
      </c>
      <c r="B1129" t="s">
        <v>75</v>
      </c>
      <c r="C1129">
        <v>12</v>
      </c>
      <c r="D1129" t="s">
        <v>21</v>
      </c>
      <c r="J1129" t="s">
        <v>89</v>
      </c>
      <c r="K1129">
        <v>35</v>
      </c>
      <c r="M1129">
        <v>10</v>
      </c>
      <c r="N1129">
        <v>0</v>
      </c>
      <c r="O1129">
        <v>0</v>
      </c>
    </row>
    <row r="1130" spans="1:16" x14ac:dyDescent="0.25">
      <c r="A1130">
        <v>1999</v>
      </c>
      <c r="B1130" t="s">
        <v>75</v>
      </c>
      <c r="C1130">
        <v>13</v>
      </c>
      <c r="D1130" t="s">
        <v>21</v>
      </c>
      <c r="J1130" t="s">
        <v>87</v>
      </c>
      <c r="K1130">
        <v>30</v>
      </c>
      <c r="M1130">
        <v>10</v>
      </c>
      <c r="N1130">
        <v>0</v>
      </c>
      <c r="O1130">
        <v>0</v>
      </c>
    </row>
    <row r="1131" spans="1:16" x14ac:dyDescent="0.25">
      <c r="A1131">
        <v>1999</v>
      </c>
      <c r="B1131" t="s">
        <v>75</v>
      </c>
      <c r="C1131">
        <v>14</v>
      </c>
      <c r="D1131" t="s">
        <v>21</v>
      </c>
      <c r="J1131" t="s">
        <v>81</v>
      </c>
      <c r="K1131">
        <v>30</v>
      </c>
      <c r="M1131">
        <v>35</v>
      </c>
      <c r="N1131">
        <v>5</v>
      </c>
      <c r="O1131">
        <v>0</v>
      </c>
    </row>
    <row r="1132" spans="1:16" x14ac:dyDescent="0.25">
      <c r="A1132">
        <v>1999</v>
      </c>
      <c r="B1132" t="s">
        <v>75</v>
      </c>
      <c r="C1132">
        <v>15</v>
      </c>
      <c r="D1132" t="s">
        <v>21</v>
      </c>
      <c r="J1132" t="s">
        <v>79</v>
      </c>
      <c r="K1132">
        <v>70</v>
      </c>
      <c r="M1132">
        <v>30</v>
      </c>
      <c r="N1132">
        <v>0</v>
      </c>
      <c r="O1132">
        <v>40</v>
      </c>
      <c r="P1132" t="s">
        <v>77</v>
      </c>
    </row>
    <row r="1133" spans="1:16" x14ac:dyDescent="0.25">
      <c r="A1133">
        <v>1999</v>
      </c>
      <c r="B1133" t="s">
        <v>75</v>
      </c>
      <c r="C1133">
        <v>16</v>
      </c>
      <c r="D1133" t="s">
        <v>21</v>
      </c>
      <c r="J1133" t="s">
        <v>89</v>
      </c>
      <c r="K1133">
        <v>30</v>
      </c>
      <c r="M1133">
        <v>30</v>
      </c>
      <c r="N1133">
        <v>0</v>
      </c>
      <c r="O1133">
        <v>0</v>
      </c>
    </row>
    <row r="1134" spans="1:16" x14ac:dyDescent="0.25">
      <c r="A1134">
        <v>1999</v>
      </c>
      <c r="B1134" t="s">
        <v>75</v>
      </c>
      <c r="C1134">
        <v>17</v>
      </c>
      <c r="D1134" t="s">
        <v>21</v>
      </c>
      <c r="J1134" t="s">
        <v>81</v>
      </c>
      <c r="K1134">
        <v>60</v>
      </c>
      <c r="M1134">
        <v>40</v>
      </c>
      <c r="N1134">
        <v>40</v>
      </c>
      <c r="O1134">
        <v>0</v>
      </c>
    </row>
    <row r="1135" spans="1:16" x14ac:dyDescent="0.25">
      <c r="A1135">
        <v>1999</v>
      </c>
      <c r="B1135" t="s">
        <v>75</v>
      </c>
      <c r="C1135">
        <v>18</v>
      </c>
      <c r="D1135" t="s">
        <v>21</v>
      </c>
      <c r="J1135" t="s">
        <v>83</v>
      </c>
      <c r="K1135">
        <v>30</v>
      </c>
      <c r="M1135">
        <v>70</v>
      </c>
      <c r="N1135">
        <v>10</v>
      </c>
      <c r="O1135">
        <v>0</v>
      </c>
    </row>
    <row r="1136" spans="1:16" x14ac:dyDescent="0.25">
      <c r="A1136">
        <v>1999</v>
      </c>
      <c r="B1136" t="s">
        <v>75</v>
      </c>
      <c r="C1136">
        <v>19</v>
      </c>
      <c r="D1136" t="s">
        <v>21</v>
      </c>
      <c r="J1136" t="s">
        <v>89</v>
      </c>
      <c r="K1136">
        <v>35</v>
      </c>
      <c r="M1136">
        <v>20</v>
      </c>
      <c r="N1136">
        <v>0</v>
      </c>
      <c r="O1136">
        <v>0</v>
      </c>
    </row>
    <row r="1137" spans="1:16" x14ac:dyDescent="0.25">
      <c r="A1137">
        <v>1999</v>
      </c>
      <c r="B1137" t="s">
        <v>75</v>
      </c>
      <c r="C1137">
        <v>20</v>
      </c>
      <c r="D1137" t="s">
        <v>21</v>
      </c>
      <c r="J1137" t="s">
        <v>87</v>
      </c>
      <c r="K1137">
        <v>25</v>
      </c>
      <c r="M1137">
        <v>10</v>
      </c>
      <c r="N1137">
        <v>0</v>
      </c>
      <c r="O1137">
        <v>0</v>
      </c>
    </row>
    <row r="1138" spans="1:16" x14ac:dyDescent="0.25">
      <c r="A1138">
        <v>1999</v>
      </c>
      <c r="B1138" t="s">
        <v>75</v>
      </c>
      <c r="C1138">
        <v>21</v>
      </c>
      <c r="D1138" t="s">
        <v>21</v>
      </c>
      <c r="J1138" t="s">
        <v>89</v>
      </c>
      <c r="K1138">
        <v>25</v>
      </c>
      <c r="M1138">
        <v>30</v>
      </c>
      <c r="N1138">
        <v>0</v>
      </c>
      <c r="O1138">
        <v>0</v>
      </c>
    </row>
    <row r="1139" spans="1:16" x14ac:dyDescent="0.25">
      <c r="A1139">
        <v>1999</v>
      </c>
      <c r="B1139" t="s">
        <v>75</v>
      </c>
      <c r="C1139">
        <v>22</v>
      </c>
      <c r="D1139" t="s">
        <v>21</v>
      </c>
      <c r="F1139">
        <v>6.7</v>
      </c>
      <c r="J1139" t="s">
        <v>89</v>
      </c>
      <c r="K1139">
        <v>45</v>
      </c>
      <c r="M1139">
        <v>15</v>
      </c>
      <c r="N1139">
        <v>0</v>
      </c>
      <c r="O1139">
        <v>0</v>
      </c>
    </row>
    <row r="1140" spans="1:16" x14ac:dyDescent="0.25">
      <c r="A1140">
        <v>1999</v>
      </c>
      <c r="B1140" t="s">
        <v>75</v>
      </c>
      <c r="C1140">
        <v>1</v>
      </c>
      <c r="D1140" t="s">
        <v>21</v>
      </c>
      <c r="E1140">
        <v>3</v>
      </c>
      <c r="F1140">
        <v>5.7</v>
      </c>
      <c r="G1140">
        <v>490</v>
      </c>
      <c r="H1140">
        <v>0</v>
      </c>
      <c r="I1140">
        <v>490</v>
      </c>
      <c r="J1140" t="s">
        <v>78</v>
      </c>
      <c r="K1140">
        <v>15</v>
      </c>
      <c r="M1140">
        <v>10</v>
      </c>
      <c r="N1140">
        <v>0</v>
      </c>
      <c r="O1140">
        <v>0</v>
      </c>
    </row>
    <row r="1141" spans="1:16" x14ac:dyDescent="0.25">
      <c r="A1141">
        <v>1999</v>
      </c>
      <c r="B1141" t="s">
        <v>75</v>
      </c>
      <c r="C1141">
        <v>2</v>
      </c>
      <c r="D1141" t="s">
        <v>21</v>
      </c>
      <c r="J1141" t="s">
        <v>81</v>
      </c>
      <c r="K1141">
        <v>25</v>
      </c>
      <c r="M1141">
        <v>40</v>
      </c>
      <c r="N1141">
        <v>20</v>
      </c>
      <c r="O1141">
        <v>0</v>
      </c>
    </row>
    <row r="1142" spans="1:16" x14ac:dyDescent="0.25">
      <c r="A1142">
        <v>1999</v>
      </c>
      <c r="B1142" t="s">
        <v>75</v>
      </c>
      <c r="C1142">
        <v>3</v>
      </c>
      <c r="D1142" t="s">
        <v>21</v>
      </c>
      <c r="J1142" t="s">
        <v>87</v>
      </c>
      <c r="K1142">
        <v>20</v>
      </c>
      <c r="M1142">
        <v>25</v>
      </c>
      <c r="N1142">
        <v>40</v>
      </c>
      <c r="O1142">
        <v>0</v>
      </c>
    </row>
    <row r="1143" spans="1:16" x14ac:dyDescent="0.25">
      <c r="A1143">
        <v>1999</v>
      </c>
      <c r="B1143" t="s">
        <v>75</v>
      </c>
      <c r="C1143">
        <v>4</v>
      </c>
      <c r="D1143" t="s">
        <v>21</v>
      </c>
      <c r="J1143" t="s">
        <v>79</v>
      </c>
      <c r="K1143">
        <v>40</v>
      </c>
      <c r="M1143">
        <v>30</v>
      </c>
      <c r="N1143">
        <v>30</v>
      </c>
      <c r="O1143">
        <v>0</v>
      </c>
    </row>
    <row r="1144" spans="1:16" x14ac:dyDescent="0.25">
      <c r="A1144">
        <v>1999</v>
      </c>
      <c r="B1144" t="s">
        <v>75</v>
      </c>
      <c r="C1144">
        <v>5</v>
      </c>
      <c r="D1144" t="s">
        <v>21</v>
      </c>
      <c r="J1144" t="s">
        <v>88</v>
      </c>
      <c r="K1144">
        <v>50</v>
      </c>
      <c r="M1144">
        <v>20</v>
      </c>
      <c r="N1144">
        <v>20</v>
      </c>
      <c r="O1144">
        <v>0</v>
      </c>
    </row>
    <row r="1145" spans="1:16" x14ac:dyDescent="0.25">
      <c r="A1145">
        <v>1999</v>
      </c>
      <c r="B1145" t="s">
        <v>75</v>
      </c>
      <c r="C1145">
        <v>6</v>
      </c>
      <c r="D1145" t="s">
        <v>21</v>
      </c>
      <c r="J1145" t="s">
        <v>87</v>
      </c>
      <c r="K1145">
        <v>25</v>
      </c>
      <c r="M1145">
        <v>25</v>
      </c>
      <c r="N1145">
        <v>20</v>
      </c>
      <c r="O1145">
        <v>0</v>
      </c>
    </row>
    <row r="1146" spans="1:16" x14ac:dyDescent="0.25">
      <c r="A1146">
        <v>1999</v>
      </c>
      <c r="B1146" t="s">
        <v>75</v>
      </c>
      <c r="C1146">
        <v>7</v>
      </c>
      <c r="D1146" t="s">
        <v>21</v>
      </c>
      <c r="J1146" t="s">
        <v>79</v>
      </c>
      <c r="K1146">
        <v>65</v>
      </c>
      <c r="M1146">
        <v>40</v>
      </c>
      <c r="N1146">
        <v>30</v>
      </c>
      <c r="O1146">
        <v>40</v>
      </c>
      <c r="P1146" t="s">
        <v>77</v>
      </c>
    </row>
    <row r="1147" spans="1:16" x14ac:dyDescent="0.25">
      <c r="A1147">
        <v>1999</v>
      </c>
      <c r="B1147" t="s">
        <v>75</v>
      </c>
      <c r="C1147">
        <v>8</v>
      </c>
      <c r="D1147" t="s">
        <v>21</v>
      </c>
      <c r="J1147" t="s">
        <v>83</v>
      </c>
      <c r="K1147">
        <v>35</v>
      </c>
      <c r="M1147">
        <v>20</v>
      </c>
      <c r="N1147">
        <v>20</v>
      </c>
      <c r="O1147">
        <v>20</v>
      </c>
      <c r="P1147" t="s">
        <v>77</v>
      </c>
    </row>
    <row r="1148" spans="1:16" x14ac:dyDescent="0.25">
      <c r="A1148">
        <v>1999</v>
      </c>
      <c r="B1148" t="s">
        <v>75</v>
      </c>
      <c r="C1148">
        <v>9</v>
      </c>
      <c r="D1148" t="s">
        <v>21</v>
      </c>
      <c r="J1148" t="s">
        <v>88</v>
      </c>
      <c r="K1148">
        <v>80</v>
      </c>
      <c r="M1148">
        <v>35</v>
      </c>
      <c r="N1148">
        <v>40</v>
      </c>
      <c r="O1148">
        <v>30</v>
      </c>
    </row>
    <row r="1149" spans="1:16" x14ac:dyDescent="0.25">
      <c r="A1149">
        <v>1999</v>
      </c>
      <c r="B1149" t="s">
        <v>75</v>
      </c>
      <c r="C1149">
        <v>10</v>
      </c>
      <c r="D1149" t="s">
        <v>21</v>
      </c>
      <c r="J1149" t="s">
        <v>79</v>
      </c>
      <c r="K1149">
        <v>40</v>
      </c>
      <c r="M1149">
        <v>25</v>
      </c>
      <c r="N1149">
        <v>40</v>
      </c>
      <c r="O1149">
        <v>20</v>
      </c>
      <c r="P1149" t="s">
        <v>77</v>
      </c>
    </row>
    <row r="1150" spans="1:16" x14ac:dyDescent="0.25">
      <c r="A1150">
        <v>1999</v>
      </c>
      <c r="B1150" t="s">
        <v>75</v>
      </c>
      <c r="C1150">
        <v>11</v>
      </c>
      <c r="D1150" t="s">
        <v>21</v>
      </c>
      <c r="J1150" t="s">
        <v>83</v>
      </c>
      <c r="K1150">
        <v>20</v>
      </c>
      <c r="M1150">
        <v>15</v>
      </c>
      <c r="N1150">
        <v>0</v>
      </c>
      <c r="O1150">
        <v>0</v>
      </c>
    </row>
    <row r="1151" spans="1:16" x14ac:dyDescent="0.25">
      <c r="A1151">
        <v>1999</v>
      </c>
      <c r="B1151" t="s">
        <v>75</v>
      </c>
      <c r="C1151">
        <v>12</v>
      </c>
      <c r="D1151" t="s">
        <v>21</v>
      </c>
      <c r="J1151" t="s">
        <v>78</v>
      </c>
      <c r="K1151">
        <v>30</v>
      </c>
      <c r="M1151">
        <v>25</v>
      </c>
      <c r="N1151">
        <v>30</v>
      </c>
      <c r="O1151">
        <v>0</v>
      </c>
    </row>
    <row r="1152" spans="1:16" x14ac:dyDescent="0.25">
      <c r="A1152">
        <v>1999</v>
      </c>
      <c r="B1152" t="s">
        <v>75</v>
      </c>
      <c r="C1152">
        <v>13</v>
      </c>
      <c r="D1152" t="s">
        <v>21</v>
      </c>
      <c r="J1152" t="s">
        <v>79</v>
      </c>
      <c r="K1152">
        <v>60</v>
      </c>
      <c r="M1152">
        <v>20</v>
      </c>
      <c r="N1152">
        <v>20</v>
      </c>
      <c r="O1152">
        <v>0</v>
      </c>
    </row>
    <row r="1153" spans="1:16" x14ac:dyDescent="0.25">
      <c r="A1153">
        <v>1999</v>
      </c>
      <c r="B1153" t="s">
        <v>75</v>
      </c>
      <c r="C1153">
        <v>14</v>
      </c>
      <c r="D1153" t="s">
        <v>21</v>
      </c>
      <c r="J1153" t="s">
        <v>87</v>
      </c>
      <c r="K1153">
        <v>45</v>
      </c>
      <c r="M1153">
        <v>20</v>
      </c>
      <c r="N1153">
        <v>20</v>
      </c>
      <c r="O1153">
        <v>0</v>
      </c>
    </row>
    <row r="1154" spans="1:16" x14ac:dyDescent="0.25">
      <c r="A1154">
        <v>1999</v>
      </c>
      <c r="B1154" t="s">
        <v>75</v>
      </c>
      <c r="C1154">
        <v>15</v>
      </c>
      <c r="D1154" t="s">
        <v>21</v>
      </c>
      <c r="J1154" t="s">
        <v>89</v>
      </c>
      <c r="K1154">
        <v>25</v>
      </c>
      <c r="M1154">
        <v>20</v>
      </c>
      <c r="N1154">
        <v>0</v>
      </c>
      <c r="O1154">
        <v>0</v>
      </c>
    </row>
    <row r="1155" spans="1:16" x14ac:dyDescent="0.25">
      <c r="A1155">
        <v>1999</v>
      </c>
      <c r="B1155" t="s">
        <v>75</v>
      </c>
      <c r="C1155">
        <v>16</v>
      </c>
      <c r="D1155" t="s">
        <v>21</v>
      </c>
      <c r="J1155" t="s">
        <v>79</v>
      </c>
      <c r="K1155">
        <v>85</v>
      </c>
      <c r="M1155">
        <v>30</v>
      </c>
      <c r="N1155">
        <v>30</v>
      </c>
      <c r="O1155">
        <v>15</v>
      </c>
    </row>
    <row r="1156" spans="1:16" x14ac:dyDescent="0.25">
      <c r="A1156">
        <v>1999</v>
      </c>
      <c r="B1156" t="s">
        <v>75</v>
      </c>
      <c r="C1156">
        <v>17</v>
      </c>
      <c r="D1156" t="s">
        <v>21</v>
      </c>
      <c r="J1156" t="s">
        <v>79</v>
      </c>
      <c r="K1156">
        <v>65</v>
      </c>
      <c r="M1156">
        <v>20</v>
      </c>
      <c r="N1156">
        <v>20</v>
      </c>
      <c r="O1156">
        <v>60</v>
      </c>
    </row>
    <row r="1157" spans="1:16" x14ac:dyDescent="0.25">
      <c r="A1157">
        <v>1999</v>
      </c>
      <c r="B1157" t="s">
        <v>75</v>
      </c>
      <c r="C1157">
        <v>18</v>
      </c>
      <c r="D1157" t="s">
        <v>21</v>
      </c>
      <c r="F1157">
        <v>6</v>
      </c>
      <c r="J1157" t="s">
        <v>79</v>
      </c>
      <c r="K1157">
        <v>120</v>
      </c>
      <c r="M1157">
        <v>40</v>
      </c>
      <c r="N1157">
        <v>30</v>
      </c>
      <c r="O1157">
        <v>20</v>
      </c>
      <c r="P1157" t="s">
        <v>77</v>
      </c>
    </row>
    <row r="1158" spans="1:16" x14ac:dyDescent="0.25">
      <c r="A1158">
        <v>1999</v>
      </c>
      <c r="B1158" t="s">
        <v>75</v>
      </c>
      <c r="C1158">
        <v>1</v>
      </c>
      <c r="D1158" t="s">
        <v>38</v>
      </c>
      <c r="E1158">
        <v>1</v>
      </c>
      <c r="F1158">
        <v>6</v>
      </c>
      <c r="G1158">
        <v>320</v>
      </c>
      <c r="H1158">
        <v>0</v>
      </c>
      <c r="I1158">
        <v>320</v>
      </c>
      <c r="J1158" t="s">
        <v>81</v>
      </c>
      <c r="K1158">
        <v>60</v>
      </c>
      <c r="M1158">
        <v>40</v>
      </c>
      <c r="N1158">
        <v>10</v>
      </c>
      <c r="O1158">
        <v>0</v>
      </c>
    </row>
    <row r="1159" spans="1:16" x14ac:dyDescent="0.25">
      <c r="A1159">
        <v>1999</v>
      </c>
      <c r="B1159" t="s">
        <v>75</v>
      </c>
      <c r="C1159">
        <v>2</v>
      </c>
      <c r="D1159" t="s">
        <v>38</v>
      </c>
      <c r="J1159" t="s">
        <v>78</v>
      </c>
      <c r="K1159">
        <v>150</v>
      </c>
      <c r="M1159">
        <v>40</v>
      </c>
      <c r="N1159">
        <v>30</v>
      </c>
      <c r="O1159">
        <v>0</v>
      </c>
    </row>
    <row r="1160" spans="1:16" x14ac:dyDescent="0.25">
      <c r="A1160">
        <v>1999</v>
      </c>
      <c r="B1160" t="s">
        <v>75</v>
      </c>
      <c r="C1160">
        <v>3</v>
      </c>
      <c r="D1160" t="s">
        <v>38</v>
      </c>
      <c r="J1160" t="s">
        <v>87</v>
      </c>
      <c r="K1160">
        <v>25</v>
      </c>
      <c r="M1160">
        <v>10</v>
      </c>
      <c r="N1160">
        <v>40</v>
      </c>
      <c r="O1160">
        <v>0</v>
      </c>
    </row>
    <row r="1161" spans="1:16" x14ac:dyDescent="0.25">
      <c r="A1161">
        <v>1999</v>
      </c>
      <c r="B1161" t="s">
        <v>75</v>
      </c>
      <c r="C1161">
        <v>4</v>
      </c>
      <c r="D1161" t="s">
        <v>38</v>
      </c>
      <c r="J1161" t="s">
        <v>79</v>
      </c>
      <c r="K1161">
        <v>70</v>
      </c>
      <c r="M1161">
        <v>30</v>
      </c>
      <c r="N1161">
        <v>20</v>
      </c>
      <c r="O1161">
        <v>10</v>
      </c>
      <c r="P1161" t="s">
        <v>77</v>
      </c>
    </row>
    <row r="1162" spans="1:16" x14ac:dyDescent="0.25">
      <c r="A1162">
        <v>1999</v>
      </c>
      <c r="B1162" t="s">
        <v>75</v>
      </c>
      <c r="C1162">
        <v>5</v>
      </c>
      <c r="D1162" t="s">
        <v>38</v>
      </c>
      <c r="J1162" t="s">
        <v>79</v>
      </c>
      <c r="K1162">
        <v>40</v>
      </c>
      <c r="M1162">
        <v>20</v>
      </c>
      <c r="N1162">
        <v>10</v>
      </c>
      <c r="O1162">
        <v>0</v>
      </c>
    </row>
    <row r="1163" spans="1:16" x14ac:dyDescent="0.25">
      <c r="A1163">
        <v>1999</v>
      </c>
      <c r="B1163" t="s">
        <v>75</v>
      </c>
      <c r="C1163">
        <v>6</v>
      </c>
      <c r="D1163" t="s">
        <v>38</v>
      </c>
      <c r="J1163" t="s">
        <v>79</v>
      </c>
      <c r="K1163">
        <v>60</v>
      </c>
      <c r="M1163">
        <v>20</v>
      </c>
      <c r="N1163">
        <v>10</v>
      </c>
      <c r="O1163">
        <v>5</v>
      </c>
      <c r="P1163" t="s">
        <v>77</v>
      </c>
    </row>
    <row r="1164" spans="1:16" x14ac:dyDescent="0.25">
      <c r="A1164">
        <v>1999</v>
      </c>
      <c r="B1164" t="s">
        <v>75</v>
      </c>
      <c r="C1164">
        <v>7</v>
      </c>
      <c r="D1164" t="s">
        <v>38</v>
      </c>
      <c r="J1164" t="s">
        <v>79</v>
      </c>
      <c r="K1164">
        <v>60</v>
      </c>
      <c r="M1164">
        <v>30</v>
      </c>
      <c r="N1164">
        <v>5</v>
      </c>
      <c r="O1164">
        <v>5</v>
      </c>
      <c r="P1164" t="s">
        <v>77</v>
      </c>
    </row>
    <row r="1165" spans="1:16" x14ac:dyDescent="0.25">
      <c r="A1165">
        <v>1999</v>
      </c>
      <c r="B1165" t="s">
        <v>75</v>
      </c>
      <c r="C1165">
        <v>8</v>
      </c>
      <c r="D1165" t="s">
        <v>38</v>
      </c>
      <c r="J1165" t="s">
        <v>79</v>
      </c>
      <c r="K1165">
        <v>50</v>
      </c>
      <c r="M1165">
        <v>30</v>
      </c>
      <c r="N1165">
        <v>10</v>
      </c>
      <c r="O1165">
        <v>10</v>
      </c>
      <c r="P1165" t="s">
        <v>77</v>
      </c>
    </row>
    <row r="1166" spans="1:16" x14ac:dyDescent="0.25">
      <c r="A1166">
        <v>1999</v>
      </c>
      <c r="B1166" t="s">
        <v>75</v>
      </c>
      <c r="C1166">
        <v>9</v>
      </c>
      <c r="D1166" t="s">
        <v>38</v>
      </c>
      <c r="J1166" t="s">
        <v>87</v>
      </c>
      <c r="K1166">
        <v>40</v>
      </c>
      <c r="M1166">
        <v>20</v>
      </c>
      <c r="N1166">
        <v>60</v>
      </c>
      <c r="O1166">
        <v>0</v>
      </c>
    </row>
    <row r="1167" spans="1:16" x14ac:dyDescent="0.25">
      <c r="A1167">
        <v>1999</v>
      </c>
      <c r="B1167" t="s">
        <v>75</v>
      </c>
      <c r="C1167">
        <v>10</v>
      </c>
      <c r="D1167" t="s">
        <v>38</v>
      </c>
      <c r="J1167" t="s">
        <v>81</v>
      </c>
      <c r="K1167">
        <v>70</v>
      </c>
      <c r="M1167">
        <v>70</v>
      </c>
      <c r="N1167">
        <v>80</v>
      </c>
      <c r="O1167">
        <v>0</v>
      </c>
    </row>
    <row r="1168" spans="1:16" x14ac:dyDescent="0.25">
      <c r="A1168">
        <v>1999</v>
      </c>
      <c r="B1168" t="s">
        <v>75</v>
      </c>
      <c r="C1168">
        <v>11</v>
      </c>
      <c r="D1168" t="s">
        <v>38</v>
      </c>
      <c r="J1168" t="s">
        <v>83</v>
      </c>
      <c r="K1168">
        <v>220</v>
      </c>
      <c r="M1168">
        <v>100</v>
      </c>
      <c r="N1168">
        <v>70</v>
      </c>
      <c r="O1168">
        <v>10</v>
      </c>
      <c r="P1168" t="s">
        <v>77</v>
      </c>
    </row>
    <row r="1169" spans="1:16" x14ac:dyDescent="0.25">
      <c r="A1169">
        <v>1999</v>
      </c>
      <c r="B1169" t="s">
        <v>75</v>
      </c>
      <c r="C1169">
        <v>1</v>
      </c>
      <c r="D1169" t="s">
        <v>38</v>
      </c>
      <c r="E1169">
        <v>2</v>
      </c>
      <c r="F1169">
        <v>6</v>
      </c>
      <c r="G1169">
        <v>260</v>
      </c>
      <c r="H1169">
        <v>0</v>
      </c>
      <c r="I1169">
        <v>260</v>
      </c>
      <c r="J1169" t="s">
        <v>79</v>
      </c>
      <c r="K1169">
        <v>100</v>
      </c>
      <c r="M1169">
        <v>80</v>
      </c>
      <c r="N1169">
        <v>0</v>
      </c>
      <c r="O1169">
        <v>90</v>
      </c>
      <c r="P1169" t="s">
        <v>77</v>
      </c>
    </row>
    <row r="1170" spans="1:16" x14ac:dyDescent="0.25">
      <c r="A1170">
        <v>1999</v>
      </c>
      <c r="B1170" t="s">
        <v>75</v>
      </c>
      <c r="C1170">
        <v>2</v>
      </c>
      <c r="D1170" t="s">
        <v>38</v>
      </c>
      <c r="J1170" t="s">
        <v>80</v>
      </c>
      <c r="K1170">
        <v>30</v>
      </c>
      <c r="M1170">
        <v>20</v>
      </c>
      <c r="N1170">
        <v>0</v>
      </c>
      <c r="O1170">
        <v>0</v>
      </c>
    </row>
    <row r="1171" spans="1:16" x14ac:dyDescent="0.25">
      <c r="A1171">
        <v>1999</v>
      </c>
      <c r="B1171" t="s">
        <v>75</v>
      </c>
      <c r="C1171">
        <v>3</v>
      </c>
      <c r="D1171" t="s">
        <v>38</v>
      </c>
      <c r="J1171" t="s">
        <v>90</v>
      </c>
      <c r="K1171">
        <v>200</v>
      </c>
      <c r="M1171">
        <v>200</v>
      </c>
      <c r="N1171">
        <v>75</v>
      </c>
      <c r="O1171">
        <v>0</v>
      </c>
    </row>
    <row r="1172" spans="1:16" x14ac:dyDescent="0.25">
      <c r="A1172">
        <v>1999</v>
      </c>
      <c r="B1172" t="s">
        <v>75</v>
      </c>
      <c r="C1172">
        <v>4</v>
      </c>
      <c r="D1172" t="s">
        <v>38</v>
      </c>
      <c r="J1172" t="s">
        <v>89</v>
      </c>
      <c r="K1172">
        <v>40</v>
      </c>
      <c r="M1172">
        <v>20</v>
      </c>
      <c r="N1172">
        <v>0</v>
      </c>
      <c r="O1172">
        <v>0</v>
      </c>
    </row>
    <row r="1173" spans="1:16" x14ac:dyDescent="0.25">
      <c r="A1173">
        <v>1999</v>
      </c>
      <c r="B1173" t="s">
        <v>75</v>
      </c>
      <c r="C1173">
        <v>5</v>
      </c>
      <c r="D1173" t="s">
        <v>38</v>
      </c>
      <c r="J1173" t="s">
        <v>79</v>
      </c>
      <c r="K1173">
        <v>70</v>
      </c>
      <c r="M1173">
        <v>30</v>
      </c>
      <c r="N1173">
        <v>30</v>
      </c>
      <c r="O1173">
        <v>0</v>
      </c>
    </row>
    <row r="1174" spans="1:16" x14ac:dyDescent="0.25">
      <c r="A1174">
        <v>1999</v>
      </c>
      <c r="B1174" t="s">
        <v>75</v>
      </c>
      <c r="C1174">
        <v>6</v>
      </c>
      <c r="D1174" t="s">
        <v>38</v>
      </c>
      <c r="J1174" t="s">
        <v>90</v>
      </c>
      <c r="K1174">
        <v>150</v>
      </c>
      <c r="M1174">
        <v>200</v>
      </c>
      <c r="N1174">
        <v>0</v>
      </c>
      <c r="O1174">
        <v>30</v>
      </c>
      <c r="P1174" t="s">
        <v>77</v>
      </c>
    </row>
    <row r="1175" spans="1:16" x14ac:dyDescent="0.25">
      <c r="A1175">
        <v>1999</v>
      </c>
      <c r="B1175" t="s">
        <v>75</v>
      </c>
      <c r="C1175">
        <v>7</v>
      </c>
      <c r="D1175" t="s">
        <v>38</v>
      </c>
      <c r="J1175" t="s">
        <v>78</v>
      </c>
      <c r="K1175">
        <v>60</v>
      </c>
      <c r="M1175">
        <v>20</v>
      </c>
      <c r="N1175">
        <v>0</v>
      </c>
      <c r="O1175">
        <v>70</v>
      </c>
    </row>
    <row r="1176" spans="1:16" x14ac:dyDescent="0.25">
      <c r="A1176">
        <v>1999</v>
      </c>
      <c r="B1176" t="s">
        <v>75</v>
      </c>
      <c r="C1176">
        <v>1</v>
      </c>
      <c r="D1176" t="s">
        <v>38</v>
      </c>
      <c r="E1176">
        <v>3</v>
      </c>
      <c r="F1176">
        <v>6</v>
      </c>
      <c r="G1176">
        <v>350</v>
      </c>
      <c r="H1176">
        <v>0</v>
      </c>
      <c r="I1176">
        <v>350</v>
      </c>
      <c r="J1176" t="s">
        <v>79</v>
      </c>
      <c r="K1176">
        <v>150</v>
      </c>
      <c r="M1176">
        <v>80</v>
      </c>
      <c r="N1176">
        <v>20</v>
      </c>
      <c r="O1176">
        <v>10</v>
      </c>
      <c r="P1176" t="s">
        <v>77</v>
      </c>
    </row>
    <row r="1177" spans="1:16" x14ac:dyDescent="0.25">
      <c r="A1177">
        <v>1999</v>
      </c>
      <c r="B1177" t="s">
        <v>75</v>
      </c>
      <c r="C1177">
        <v>2</v>
      </c>
      <c r="D1177" t="s">
        <v>38</v>
      </c>
      <c r="J1177" t="s">
        <v>79</v>
      </c>
      <c r="K1177">
        <v>80</v>
      </c>
      <c r="M1177">
        <v>80</v>
      </c>
      <c r="N1177">
        <v>10</v>
      </c>
      <c r="O1177">
        <v>15</v>
      </c>
      <c r="P1177" t="s">
        <v>77</v>
      </c>
    </row>
    <row r="1178" spans="1:16" x14ac:dyDescent="0.25">
      <c r="A1178">
        <v>1999</v>
      </c>
      <c r="B1178" t="s">
        <v>75</v>
      </c>
      <c r="C1178">
        <v>3</v>
      </c>
      <c r="D1178" t="s">
        <v>38</v>
      </c>
      <c r="J1178" t="s">
        <v>87</v>
      </c>
      <c r="K1178">
        <v>35</v>
      </c>
      <c r="M1178">
        <v>20</v>
      </c>
      <c r="N1178">
        <v>5</v>
      </c>
      <c r="O1178">
        <v>0</v>
      </c>
    </row>
    <row r="1179" spans="1:16" x14ac:dyDescent="0.25">
      <c r="A1179">
        <v>1999</v>
      </c>
      <c r="B1179" t="s">
        <v>75</v>
      </c>
      <c r="C1179">
        <v>4</v>
      </c>
      <c r="D1179" t="s">
        <v>38</v>
      </c>
      <c r="J1179" t="s">
        <v>87</v>
      </c>
      <c r="K1179">
        <v>40</v>
      </c>
      <c r="M1179">
        <v>20</v>
      </c>
      <c r="N1179">
        <v>0</v>
      </c>
      <c r="O1179">
        <v>20</v>
      </c>
      <c r="P1179" t="s">
        <v>77</v>
      </c>
    </row>
    <row r="1180" spans="1:16" x14ac:dyDescent="0.25">
      <c r="A1180">
        <v>1999</v>
      </c>
      <c r="B1180" t="s">
        <v>75</v>
      </c>
      <c r="C1180">
        <v>5</v>
      </c>
      <c r="D1180" t="s">
        <v>38</v>
      </c>
      <c r="J1180" t="s">
        <v>79</v>
      </c>
      <c r="K1180">
        <v>40</v>
      </c>
      <c r="M1180">
        <v>20</v>
      </c>
      <c r="N1180">
        <v>0</v>
      </c>
      <c r="O1180">
        <v>20</v>
      </c>
      <c r="P1180" t="s">
        <v>77</v>
      </c>
    </row>
    <row r="1181" spans="1:16" x14ac:dyDescent="0.25">
      <c r="A1181">
        <v>1999</v>
      </c>
      <c r="B1181" t="s">
        <v>75</v>
      </c>
      <c r="C1181">
        <v>6</v>
      </c>
      <c r="D1181" t="s">
        <v>38</v>
      </c>
      <c r="J1181" t="s">
        <v>83</v>
      </c>
      <c r="K1181">
        <v>80</v>
      </c>
      <c r="M1181">
        <v>50</v>
      </c>
      <c r="N1181">
        <v>60</v>
      </c>
      <c r="O1181">
        <v>5</v>
      </c>
      <c r="P1181" t="s">
        <v>77</v>
      </c>
    </row>
    <row r="1182" spans="1:16" x14ac:dyDescent="0.25">
      <c r="A1182">
        <v>1999</v>
      </c>
      <c r="B1182" t="s">
        <v>75</v>
      </c>
      <c r="C1182">
        <v>7</v>
      </c>
      <c r="D1182" t="s">
        <v>38</v>
      </c>
      <c r="J1182" t="s">
        <v>79</v>
      </c>
      <c r="K1182">
        <v>250</v>
      </c>
      <c r="M1182">
        <v>100</v>
      </c>
      <c r="N1182">
        <v>40</v>
      </c>
      <c r="O1182">
        <v>5</v>
      </c>
      <c r="P1182" t="s">
        <v>77</v>
      </c>
    </row>
    <row r="1183" spans="1:16" x14ac:dyDescent="0.25">
      <c r="A1183">
        <v>1999</v>
      </c>
      <c r="B1183" t="s">
        <v>75</v>
      </c>
      <c r="C1183">
        <v>1</v>
      </c>
      <c r="D1183" t="s">
        <v>38</v>
      </c>
      <c r="E1183">
        <v>4</v>
      </c>
      <c r="F1183">
        <v>6</v>
      </c>
      <c r="G1183">
        <v>300</v>
      </c>
      <c r="H1183">
        <v>0</v>
      </c>
      <c r="I1183">
        <v>300</v>
      </c>
      <c r="J1183" t="s">
        <v>79</v>
      </c>
      <c r="K1183">
        <v>60</v>
      </c>
      <c r="M1183">
        <v>50</v>
      </c>
      <c r="N1183">
        <v>20</v>
      </c>
      <c r="O1183">
        <v>0</v>
      </c>
    </row>
    <row r="1184" spans="1:16" x14ac:dyDescent="0.25">
      <c r="A1184">
        <v>1999</v>
      </c>
      <c r="B1184" t="s">
        <v>75</v>
      </c>
      <c r="C1184">
        <v>2</v>
      </c>
      <c r="D1184" t="s">
        <v>38</v>
      </c>
      <c r="J1184" t="s">
        <v>81</v>
      </c>
      <c r="K1184">
        <v>60</v>
      </c>
      <c r="M1184">
        <v>70</v>
      </c>
      <c r="N1184">
        <v>50</v>
      </c>
      <c r="O1184">
        <v>0</v>
      </c>
    </row>
    <row r="1185" spans="1:19" x14ac:dyDescent="0.25">
      <c r="A1185">
        <v>1999</v>
      </c>
      <c r="B1185" t="s">
        <v>75</v>
      </c>
      <c r="C1185">
        <v>3</v>
      </c>
      <c r="D1185" t="s">
        <v>38</v>
      </c>
      <c r="J1185" t="s">
        <v>79</v>
      </c>
      <c r="K1185">
        <v>90</v>
      </c>
      <c r="M1185">
        <v>100</v>
      </c>
      <c r="N1185">
        <v>10</v>
      </c>
      <c r="O1185">
        <v>2</v>
      </c>
      <c r="P1185" t="s">
        <v>77</v>
      </c>
    </row>
    <row r="1186" spans="1:19" x14ac:dyDescent="0.25">
      <c r="A1186">
        <v>1999</v>
      </c>
      <c r="B1186" t="s">
        <v>75</v>
      </c>
      <c r="C1186">
        <v>4</v>
      </c>
      <c r="D1186" t="s">
        <v>38</v>
      </c>
      <c r="J1186" t="s">
        <v>83</v>
      </c>
      <c r="K1186">
        <v>20</v>
      </c>
      <c r="M1186">
        <v>5</v>
      </c>
      <c r="N1186">
        <v>0</v>
      </c>
      <c r="O1186">
        <v>10</v>
      </c>
      <c r="P1186" t="s">
        <v>77</v>
      </c>
    </row>
    <row r="1187" spans="1:19" x14ac:dyDescent="0.25">
      <c r="A1187">
        <v>1999</v>
      </c>
      <c r="B1187" t="s">
        <v>75</v>
      </c>
      <c r="C1187">
        <v>5</v>
      </c>
      <c r="D1187" t="s">
        <v>38</v>
      </c>
      <c r="J1187" t="s">
        <v>79</v>
      </c>
      <c r="K1187">
        <v>50</v>
      </c>
      <c r="M1187">
        <v>30</v>
      </c>
      <c r="N1187">
        <v>40</v>
      </c>
      <c r="O1187">
        <v>10</v>
      </c>
      <c r="P1187" t="s">
        <v>77</v>
      </c>
    </row>
    <row r="1188" spans="1:19" x14ac:dyDescent="0.25">
      <c r="A1188">
        <v>1999</v>
      </c>
      <c r="B1188" t="s">
        <v>75</v>
      </c>
      <c r="C1188">
        <v>6</v>
      </c>
      <c r="D1188" t="s">
        <v>38</v>
      </c>
      <c r="J1188" t="s">
        <v>83</v>
      </c>
      <c r="K1188">
        <v>150</v>
      </c>
      <c r="M1188">
        <v>150</v>
      </c>
      <c r="N1188">
        <v>30</v>
      </c>
      <c r="O1188">
        <v>10</v>
      </c>
      <c r="P1188" t="s">
        <v>77</v>
      </c>
    </row>
    <row r="1189" spans="1:19" x14ac:dyDescent="0.25">
      <c r="A1189">
        <v>1999</v>
      </c>
      <c r="B1189" t="s">
        <v>75</v>
      </c>
      <c r="C1189">
        <v>7</v>
      </c>
      <c r="D1189" t="s">
        <v>38</v>
      </c>
      <c r="J1189" t="s">
        <v>79</v>
      </c>
      <c r="K1189">
        <v>130</v>
      </c>
      <c r="M1189">
        <v>30</v>
      </c>
      <c r="N1189">
        <v>40</v>
      </c>
      <c r="O1189">
        <v>5</v>
      </c>
      <c r="P1189" t="s">
        <v>77</v>
      </c>
    </row>
    <row r="1190" spans="1:19" x14ac:dyDescent="0.25">
      <c r="A1190">
        <v>1999</v>
      </c>
      <c r="B1190" t="s">
        <v>75</v>
      </c>
      <c r="C1190">
        <v>8</v>
      </c>
      <c r="D1190" t="s">
        <v>38</v>
      </c>
      <c r="J1190" t="s">
        <v>78</v>
      </c>
      <c r="K1190">
        <v>50</v>
      </c>
      <c r="M1190">
        <v>20</v>
      </c>
      <c r="N1190">
        <v>15</v>
      </c>
      <c r="O1190">
        <v>0</v>
      </c>
    </row>
    <row r="1191" spans="1:19" x14ac:dyDescent="0.25">
      <c r="A1191">
        <v>1999</v>
      </c>
      <c r="B1191" t="s">
        <v>75</v>
      </c>
      <c r="C1191">
        <v>9</v>
      </c>
      <c r="D1191" t="s">
        <v>38</v>
      </c>
      <c r="J1191" t="s">
        <v>79</v>
      </c>
      <c r="K1191">
        <v>200</v>
      </c>
      <c r="M1191">
        <v>10</v>
      </c>
      <c r="N1191">
        <v>70</v>
      </c>
      <c r="O1191">
        <v>10</v>
      </c>
      <c r="P1191" t="s">
        <v>77</v>
      </c>
    </row>
    <row r="1192" spans="1:19" x14ac:dyDescent="0.25">
      <c r="A1192">
        <v>1999</v>
      </c>
      <c r="B1192" t="s">
        <v>75</v>
      </c>
      <c r="C1192">
        <v>10</v>
      </c>
      <c r="D1192" t="s">
        <v>38</v>
      </c>
      <c r="J1192" t="s">
        <v>83</v>
      </c>
      <c r="K1192">
        <v>100</v>
      </c>
      <c r="M1192">
        <v>30</v>
      </c>
      <c r="N1192">
        <v>0</v>
      </c>
      <c r="O1192">
        <v>50</v>
      </c>
      <c r="P1192" t="s">
        <v>77</v>
      </c>
    </row>
    <row r="1193" spans="1:19" x14ac:dyDescent="0.25">
      <c r="A1193">
        <v>1999</v>
      </c>
      <c r="B1193" t="s">
        <v>75</v>
      </c>
      <c r="C1193">
        <v>11</v>
      </c>
      <c r="D1193" t="s">
        <v>38</v>
      </c>
      <c r="J1193" t="s">
        <v>79</v>
      </c>
      <c r="K1193">
        <v>120</v>
      </c>
      <c r="M1193">
        <v>30</v>
      </c>
      <c r="N1193">
        <v>5</v>
      </c>
      <c r="O1193">
        <v>25</v>
      </c>
      <c r="P1193" t="s">
        <v>77</v>
      </c>
    </row>
    <row r="1194" spans="1:19" x14ac:dyDescent="0.25">
      <c r="A1194">
        <v>1999</v>
      </c>
      <c r="B1194" t="s">
        <v>75</v>
      </c>
      <c r="C1194">
        <v>1</v>
      </c>
      <c r="D1194" t="s">
        <v>32</v>
      </c>
      <c r="E1194">
        <v>1</v>
      </c>
      <c r="F1194">
        <v>6</v>
      </c>
      <c r="G1194">
        <v>570</v>
      </c>
      <c r="H1194">
        <v>0</v>
      </c>
      <c r="I1194">
        <v>570</v>
      </c>
      <c r="J1194" t="s">
        <v>79</v>
      </c>
      <c r="K1194">
        <v>90</v>
      </c>
      <c r="M1194">
        <v>45</v>
      </c>
      <c r="N1194">
        <v>15</v>
      </c>
      <c r="O1194">
        <v>5</v>
      </c>
      <c r="S1194">
        <v>1</v>
      </c>
    </row>
    <row r="1195" spans="1:19" x14ac:dyDescent="0.25">
      <c r="A1195">
        <v>1999</v>
      </c>
      <c r="B1195" t="s">
        <v>75</v>
      </c>
      <c r="C1195">
        <v>2</v>
      </c>
      <c r="D1195" t="s">
        <v>32</v>
      </c>
      <c r="J1195" t="s">
        <v>79</v>
      </c>
      <c r="K1195">
        <v>80</v>
      </c>
      <c r="M1195">
        <v>45</v>
      </c>
      <c r="N1195">
        <v>15</v>
      </c>
      <c r="O1195">
        <v>10</v>
      </c>
    </row>
    <row r="1196" spans="1:19" x14ac:dyDescent="0.25">
      <c r="A1196">
        <v>1999</v>
      </c>
      <c r="B1196" t="s">
        <v>75</v>
      </c>
      <c r="C1196">
        <v>3</v>
      </c>
      <c r="D1196" t="s">
        <v>32</v>
      </c>
      <c r="J1196" t="s">
        <v>79</v>
      </c>
      <c r="K1196">
        <v>10</v>
      </c>
      <c r="M1196">
        <v>30</v>
      </c>
      <c r="N1196">
        <v>15</v>
      </c>
      <c r="O1196">
        <v>10</v>
      </c>
      <c r="P1196" t="s">
        <v>77</v>
      </c>
      <c r="S1196">
        <v>1</v>
      </c>
    </row>
    <row r="1197" spans="1:19" x14ac:dyDescent="0.25">
      <c r="A1197">
        <v>1999</v>
      </c>
      <c r="B1197" t="s">
        <v>75</v>
      </c>
      <c r="C1197">
        <v>4</v>
      </c>
      <c r="D1197" t="s">
        <v>32</v>
      </c>
      <c r="J1197" t="s">
        <v>78</v>
      </c>
      <c r="K1197">
        <v>25</v>
      </c>
      <c r="M1197">
        <v>20</v>
      </c>
      <c r="N1197">
        <v>10</v>
      </c>
      <c r="O1197">
        <v>0</v>
      </c>
    </row>
    <row r="1198" spans="1:19" x14ac:dyDescent="0.25">
      <c r="A1198">
        <v>1999</v>
      </c>
      <c r="B1198" t="s">
        <v>75</v>
      </c>
      <c r="C1198">
        <v>5</v>
      </c>
      <c r="D1198" t="s">
        <v>32</v>
      </c>
      <c r="J1198" t="s">
        <v>79</v>
      </c>
      <c r="K1198">
        <v>35</v>
      </c>
      <c r="M1198">
        <v>20</v>
      </c>
      <c r="N1198">
        <v>10</v>
      </c>
      <c r="O1198">
        <v>0</v>
      </c>
    </row>
    <row r="1199" spans="1:19" x14ac:dyDescent="0.25">
      <c r="A1199">
        <v>1999</v>
      </c>
      <c r="B1199" t="s">
        <v>75</v>
      </c>
      <c r="C1199">
        <v>6</v>
      </c>
      <c r="D1199" t="s">
        <v>32</v>
      </c>
      <c r="J1199" t="s">
        <v>79</v>
      </c>
      <c r="K1199">
        <v>75</v>
      </c>
      <c r="M1199">
        <v>50</v>
      </c>
      <c r="N1199">
        <v>20</v>
      </c>
      <c r="O1199">
        <v>0</v>
      </c>
      <c r="S1199">
        <v>1</v>
      </c>
    </row>
    <row r="1200" spans="1:19" x14ac:dyDescent="0.25">
      <c r="A1200">
        <v>1999</v>
      </c>
      <c r="B1200" t="s">
        <v>75</v>
      </c>
      <c r="C1200">
        <v>7</v>
      </c>
      <c r="D1200" t="s">
        <v>32</v>
      </c>
      <c r="J1200" t="s">
        <v>79</v>
      </c>
      <c r="K1200">
        <v>80</v>
      </c>
      <c r="M1200">
        <v>35</v>
      </c>
      <c r="N1200">
        <v>20</v>
      </c>
      <c r="O1200">
        <v>0</v>
      </c>
      <c r="S1200">
        <v>1</v>
      </c>
    </row>
    <row r="1201" spans="1:19" x14ac:dyDescent="0.25">
      <c r="A1201">
        <v>1999</v>
      </c>
      <c r="B1201" t="s">
        <v>75</v>
      </c>
      <c r="C1201">
        <v>8</v>
      </c>
      <c r="D1201" t="s">
        <v>32</v>
      </c>
      <c r="J1201" t="s">
        <v>87</v>
      </c>
      <c r="K1201">
        <v>40</v>
      </c>
      <c r="M1201">
        <v>30</v>
      </c>
      <c r="N1201">
        <v>20</v>
      </c>
      <c r="O1201">
        <v>0</v>
      </c>
    </row>
    <row r="1202" spans="1:19" x14ac:dyDescent="0.25">
      <c r="A1202">
        <v>1999</v>
      </c>
      <c r="B1202" t="s">
        <v>75</v>
      </c>
      <c r="C1202">
        <v>9</v>
      </c>
      <c r="D1202" t="s">
        <v>32</v>
      </c>
      <c r="J1202" t="s">
        <v>84</v>
      </c>
      <c r="K1202">
        <v>20</v>
      </c>
      <c r="M1202">
        <v>15</v>
      </c>
      <c r="N1202">
        <v>0</v>
      </c>
      <c r="O1202">
        <v>0</v>
      </c>
    </row>
    <row r="1203" spans="1:19" x14ac:dyDescent="0.25">
      <c r="A1203">
        <v>1999</v>
      </c>
      <c r="B1203" t="s">
        <v>75</v>
      </c>
      <c r="C1203">
        <v>10</v>
      </c>
      <c r="D1203" t="s">
        <v>32</v>
      </c>
      <c r="J1203" t="s">
        <v>79</v>
      </c>
      <c r="K1203">
        <v>50</v>
      </c>
      <c r="M1203">
        <v>45</v>
      </c>
      <c r="N1203">
        <v>25</v>
      </c>
      <c r="O1203">
        <v>10</v>
      </c>
      <c r="P1203" t="s">
        <v>77</v>
      </c>
    </row>
    <row r="1204" spans="1:19" x14ac:dyDescent="0.25">
      <c r="A1204">
        <v>1999</v>
      </c>
      <c r="B1204" t="s">
        <v>75</v>
      </c>
      <c r="C1204">
        <v>11</v>
      </c>
      <c r="D1204" t="s">
        <v>32</v>
      </c>
      <c r="J1204" t="s">
        <v>90</v>
      </c>
      <c r="K1204">
        <v>140</v>
      </c>
      <c r="M1204">
        <v>70</v>
      </c>
      <c r="N1204">
        <v>70</v>
      </c>
      <c r="O1204">
        <v>0</v>
      </c>
    </row>
    <row r="1205" spans="1:19" x14ac:dyDescent="0.25">
      <c r="A1205">
        <v>1999</v>
      </c>
      <c r="B1205" t="s">
        <v>75</v>
      </c>
      <c r="C1205">
        <v>12</v>
      </c>
      <c r="D1205" t="s">
        <v>32</v>
      </c>
      <c r="J1205" t="s">
        <v>79</v>
      </c>
      <c r="K1205">
        <v>50</v>
      </c>
      <c r="M1205">
        <v>40</v>
      </c>
      <c r="N1205">
        <v>20</v>
      </c>
      <c r="O1205">
        <v>25</v>
      </c>
      <c r="P1205" t="s">
        <v>77</v>
      </c>
    </row>
    <row r="1206" spans="1:19" x14ac:dyDescent="0.25">
      <c r="A1206">
        <v>1999</v>
      </c>
      <c r="B1206" t="s">
        <v>75</v>
      </c>
      <c r="C1206">
        <v>13</v>
      </c>
      <c r="D1206" t="s">
        <v>32</v>
      </c>
      <c r="J1206" t="s">
        <v>79</v>
      </c>
      <c r="K1206">
        <v>70</v>
      </c>
      <c r="M1206">
        <v>50</v>
      </c>
      <c r="N1206">
        <v>15</v>
      </c>
      <c r="O1206">
        <v>0</v>
      </c>
      <c r="R1206" t="s">
        <v>51</v>
      </c>
      <c r="S1206">
        <v>2</v>
      </c>
    </row>
    <row r="1207" spans="1:19" x14ac:dyDescent="0.25">
      <c r="A1207">
        <v>1999</v>
      </c>
      <c r="B1207" t="s">
        <v>75</v>
      </c>
      <c r="C1207">
        <v>14</v>
      </c>
      <c r="D1207" t="s">
        <v>32</v>
      </c>
      <c r="J1207" t="s">
        <v>78</v>
      </c>
      <c r="K1207">
        <v>90</v>
      </c>
      <c r="M1207">
        <v>50</v>
      </c>
      <c r="N1207">
        <v>15</v>
      </c>
      <c r="O1207">
        <v>0</v>
      </c>
      <c r="S1207">
        <v>1</v>
      </c>
    </row>
    <row r="1208" spans="1:19" x14ac:dyDescent="0.25">
      <c r="A1208">
        <v>1999</v>
      </c>
      <c r="B1208" t="s">
        <v>75</v>
      </c>
      <c r="C1208">
        <v>15</v>
      </c>
      <c r="D1208" t="s">
        <v>32</v>
      </c>
      <c r="J1208" t="s">
        <v>79</v>
      </c>
      <c r="K1208">
        <v>40</v>
      </c>
      <c r="M1208">
        <v>25</v>
      </c>
      <c r="N1208">
        <v>20</v>
      </c>
      <c r="O1208">
        <v>0</v>
      </c>
      <c r="S1208">
        <v>1</v>
      </c>
    </row>
    <row r="1209" spans="1:19" x14ac:dyDescent="0.25">
      <c r="A1209">
        <v>1999</v>
      </c>
      <c r="B1209" t="s">
        <v>75</v>
      </c>
      <c r="C1209">
        <v>16</v>
      </c>
      <c r="D1209" t="s">
        <v>32</v>
      </c>
      <c r="J1209" t="s">
        <v>79</v>
      </c>
      <c r="K1209">
        <v>60</v>
      </c>
      <c r="M1209">
        <v>45</v>
      </c>
      <c r="N1209">
        <v>10</v>
      </c>
      <c r="O1209">
        <v>0</v>
      </c>
    </row>
    <row r="1210" spans="1:19" x14ac:dyDescent="0.25">
      <c r="A1210">
        <v>1999</v>
      </c>
      <c r="B1210" t="s">
        <v>75</v>
      </c>
      <c r="C1210">
        <v>17</v>
      </c>
      <c r="D1210" t="s">
        <v>32</v>
      </c>
      <c r="F1210">
        <v>6</v>
      </c>
      <c r="J1210" t="s">
        <v>81</v>
      </c>
      <c r="K1210">
        <v>100</v>
      </c>
      <c r="M1210">
        <v>25</v>
      </c>
      <c r="N1210">
        <v>10</v>
      </c>
      <c r="O1210">
        <v>0</v>
      </c>
    </row>
    <row r="1211" spans="1:19" x14ac:dyDescent="0.25">
      <c r="A1211">
        <v>1999</v>
      </c>
      <c r="B1211" t="s">
        <v>75</v>
      </c>
      <c r="C1211">
        <v>1</v>
      </c>
      <c r="D1211" t="s">
        <v>32</v>
      </c>
      <c r="E1211">
        <v>2</v>
      </c>
      <c r="F1211">
        <v>6</v>
      </c>
      <c r="G1211">
        <v>550</v>
      </c>
      <c r="H1211">
        <v>0</v>
      </c>
      <c r="I1211">
        <v>550</v>
      </c>
      <c r="J1211" t="s">
        <v>90</v>
      </c>
      <c r="K1211">
        <v>210</v>
      </c>
      <c r="M1211">
        <v>170</v>
      </c>
      <c r="N1211">
        <v>50</v>
      </c>
      <c r="O1211">
        <v>0</v>
      </c>
    </row>
    <row r="1212" spans="1:19" x14ac:dyDescent="0.25">
      <c r="A1212">
        <v>1999</v>
      </c>
      <c r="B1212" t="s">
        <v>75</v>
      </c>
      <c r="C1212">
        <v>2</v>
      </c>
      <c r="D1212" t="s">
        <v>32</v>
      </c>
      <c r="J1212" t="s">
        <v>84</v>
      </c>
      <c r="K1212">
        <v>35</v>
      </c>
      <c r="M1212">
        <v>20</v>
      </c>
      <c r="N1212">
        <v>40</v>
      </c>
      <c r="O1212">
        <v>10</v>
      </c>
      <c r="P1212" t="s">
        <v>77</v>
      </c>
    </row>
    <row r="1213" spans="1:19" x14ac:dyDescent="0.25">
      <c r="A1213">
        <v>1999</v>
      </c>
      <c r="B1213" t="s">
        <v>75</v>
      </c>
      <c r="C1213">
        <v>3</v>
      </c>
      <c r="D1213" t="s">
        <v>32</v>
      </c>
      <c r="J1213" t="s">
        <v>79</v>
      </c>
      <c r="K1213">
        <v>25</v>
      </c>
      <c r="M1213">
        <v>15</v>
      </c>
      <c r="N1213">
        <v>10</v>
      </c>
      <c r="O1213">
        <v>0</v>
      </c>
    </row>
    <row r="1214" spans="1:19" x14ac:dyDescent="0.25">
      <c r="A1214">
        <v>1999</v>
      </c>
      <c r="B1214" t="s">
        <v>75</v>
      </c>
      <c r="C1214">
        <v>4</v>
      </c>
      <c r="D1214" t="s">
        <v>32</v>
      </c>
      <c r="J1214" t="s">
        <v>80</v>
      </c>
      <c r="K1214">
        <v>80</v>
      </c>
      <c r="M1214">
        <v>65</v>
      </c>
      <c r="N1214">
        <v>30</v>
      </c>
      <c r="O1214">
        <v>0</v>
      </c>
      <c r="P1214" t="s">
        <v>49</v>
      </c>
    </row>
    <row r="1215" spans="1:19" x14ac:dyDescent="0.25">
      <c r="A1215">
        <v>1999</v>
      </c>
      <c r="B1215" t="s">
        <v>75</v>
      </c>
      <c r="C1215">
        <v>5</v>
      </c>
      <c r="D1215" t="s">
        <v>32</v>
      </c>
      <c r="J1215" t="s">
        <v>81</v>
      </c>
      <c r="K1215">
        <v>30</v>
      </c>
      <c r="M1215">
        <v>15</v>
      </c>
      <c r="N1215">
        <v>0</v>
      </c>
      <c r="O1215">
        <v>0</v>
      </c>
    </row>
    <row r="1216" spans="1:19" x14ac:dyDescent="0.25">
      <c r="A1216">
        <v>1999</v>
      </c>
      <c r="B1216" t="s">
        <v>75</v>
      </c>
      <c r="C1216">
        <v>6</v>
      </c>
      <c r="D1216" t="s">
        <v>32</v>
      </c>
      <c r="J1216" t="s">
        <v>78</v>
      </c>
      <c r="K1216">
        <v>70</v>
      </c>
      <c r="M1216">
        <v>30</v>
      </c>
      <c r="N1216">
        <v>50</v>
      </c>
      <c r="O1216">
        <v>0</v>
      </c>
    </row>
    <row r="1217" spans="1:19" x14ac:dyDescent="0.25">
      <c r="A1217">
        <v>1999</v>
      </c>
      <c r="B1217" t="s">
        <v>75</v>
      </c>
      <c r="C1217">
        <v>7</v>
      </c>
      <c r="D1217" t="s">
        <v>32</v>
      </c>
      <c r="J1217" t="s">
        <v>78</v>
      </c>
      <c r="K1217">
        <v>80</v>
      </c>
      <c r="M1217">
        <v>50</v>
      </c>
      <c r="N1217">
        <v>15</v>
      </c>
      <c r="O1217">
        <v>0</v>
      </c>
    </row>
    <row r="1218" spans="1:19" x14ac:dyDescent="0.25">
      <c r="A1218">
        <v>1999</v>
      </c>
      <c r="B1218" t="s">
        <v>75</v>
      </c>
      <c r="C1218">
        <v>8</v>
      </c>
      <c r="D1218" t="s">
        <v>32</v>
      </c>
      <c r="J1218" t="s">
        <v>85</v>
      </c>
      <c r="K1218">
        <v>40</v>
      </c>
      <c r="M1218">
        <v>30</v>
      </c>
      <c r="N1218">
        <v>10</v>
      </c>
      <c r="O1218">
        <v>0</v>
      </c>
    </row>
    <row r="1219" spans="1:19" x14ac:dyDescent="0.25">
      <c r="A1219">
        <v>1999</v>
      </c>
      <c r="B1219" t="s">
        <v>75</v>
      </c>
      <c r="C1219">
        <v>9</v>
      </c>
      <c r="D1219" t="s">
        <v>32</v>
      </c>
      <c r="J1219" t="s">
        <v>79</v>
      </c>
      <c r="K1219">
        <v>80</v>
      </c>
      <c r="M1219">
        <v>55</v>
      </c>
      <c r="N1219">
        <v>20</v>
      </c>
      <c r="O1219">
        <v>10</v>
      </c>
      <c r="S1219">
        <v>1</v>
      </c>
    </row>
    <row r="1220" spans="1:19" x14ac:dyDescent="0.25">
      <c r="A1220">
        <v>1999</v>
      </c>
      <c r="B1220" t="s">
        <v>75</v>
      </c>
      <c r="C1220">
        <v>10</v>
      </c>
      <c r="D1220" t="s">
        <v>32</v>
      </c>
      <c r="J1220" t="s">
        <v>81</v>
      </c>
      <c r="K1220">
        <v>60</v>
      </c>
      <c r="M1220">
        <v>30</v>
      </c>
      <c r="N1220">
        <v>15</v>
      </c>
      <c r="O1220">
        <v>0</v>
      </c>
      <c r="S1220">
        <v>1</v>
      </c>
    </row>
    <row r="1221" spans="1:19" x14ac:dyDescent="0.25">
      <c r="A1221">
        <v>1999</v>
      </c>
      <c r="B1221" t="s">
        <v>75</v>
      </c>
      <c r="C1221">
        <v>11</v>
      </c>
      <c r="D1221" t="s">
        <v>32</v>
      </c>
      <c r="J1221" t="s">
        <v>85</v>
      </c>
      <c r="K1221">
        <v>30</v>
      </c>
      <c r="M1221">
        <v>10</v>
      </c>
      <c r="N1221">
        <v>0</v>
      </c>
      <c r="O1221">
        <v>0</v>
      </c>
    </row>
    <row r="1222" spans="1:19" x14ac:dyDescent="0.25">
      <c r="A1222">
        <v>1999</v>
      </c>
      <c r="B1222" t="s">
        <v>75</v>
      </c>
      <c r="C1222">
        <v>12</v>
      </c>
      <c r="D1222" t="s">
        <v>32</v>
      </c>
      <c r="J1222" t="s">
        <v>81</v>
      </c>
      <c r="K1222">
        <v>35</v>
      </c>
      <c r="M1222">
        <v>40</v>
      </c>
      <c r="N1222">
        <v>10</v>
      </c>
      <c r="O1222">
        <v>0</v>
      </c>
    </row>
    <row r="1223" spans="1:19" x14ac:dyDescent="0.25">
      <c r="A1223">
        <v>1999</v>
      </c>
      <c r="B1223" t="s">
        <v>75</v>
      </c>
      <c r="C1223">
        <v>13</v>
      </c>
      <c r="D1223" t="s">
        <v>32</v>
      </c>
      <c r="J1223" t="s">
        <v>79</v>
      </c>
      <c r="K1223">
        <v>145</v>
      </c>
      <c r="M1223">
        <v>70</v>
      </c>
      <c r="N1223">
        <v>10</v>
      </c>
      <c r="O1223">
        <v>0</v>
      </c>
    </row>
    <row r="1224" spans="1:19" x14ac:dyDescent="0.25">
      <c r="A1224">
        <v>1999</v>
      </c>
      <c r="B1224" t="s">
        <v>75</v>
      </c>
      <c r="C1224">
        <v>14</v>
      </c>
      <c r="D1224" t="s">
        <v>32</v>
      </c>
      <c r="J1224" t="s">
        <v>90</v>
      </c>
      <c r="K1224">
        <v>45</v>
      </c>
      <c r="M1224">
        <v>70</v>
      </c>
      <c r="N1224">
        <v>10</v>
      </c>
      <c r="O1224">
        <v>10</v>
      </c>
      <c r="P1224" t="s">
        <v>77</v>
      </c>
    </row>
    <row r="1225" spans="1:19" x14ac:dyDescent="0.25">
      <c r="A1225">
        <v>1999</v>
      </c>
      <c r="B1225" t="s">
        <v>75</v>
      </c>
      <c r="C1225">
        <v>15</v>
      </c>
      <c r="D1225" t="s">
        <v>32</v>
      </c>
      <c r="F1225">
        <v>4.5999999999999996</v>
      </c>
      <c r="J1225" t="s">
        <v>79</v>
      </c>
      <c r="K1225">
        <v>165</v>
      </c>
      <c r="M1225">
        <v>70</v>
      </c>
      <c r="N1225">
        <v>30</v>
      </c>
      <c r="O1225">
        <v>10</v>
      </c>
      <c r="P1225" t="s">
        <v>77</v>
      </c>
    </row>
    <row r="1226" spans="1:19" x14ac:dyDescent="0.25">
      <c r="A1226">
        <v>1999</v>
      </c>
      <c r="B1226" t="s">
        <v>75</v>
      </c>
      <c r="C1226">
        <v>1</v>
      </c>
      <c r="D1226" t="s">
        <v>32</v>
      </c>
      <c r="E1226">
        <v>3</v>
      </c>
      <c r="F1226">
        <v>4.5999999999999996</v>
      </c>
      <c r="G1226">
        <v>680</v>
      </c>
      <c r="H1226">
        <v>0</v>
      </c>
      <c r="I1226">
        <v>680</v>
      </c>
      <c r="J1226" t="s">
        <v>79</v>
      </c>
      <c r="K1226">
        <v>180</v>
      </c>
      <c r="M1226">
        <v>70</v>
      </c>
      <c r="N1226">
        <v>30</v>
      </c>
      <c r="O1226">
        <v>10</v>
      </c>
      <c r="P1226" t="s">
        <v>77</v>
      </c>
      <c r="S1226">
        <v>1</v>
      </c>
    </row>
    <row r="1227" spans="1:19" x14ac:dyDescent="0.25">
      <c r="A1227">
        <v>1999</v>
      </c>
      <c r="B1227" t="s">
        <v>75</v>
      </c>
      <c r="C1227">
        <v>2</v>
      </c>
      <c r="D1227" t="s">
        <v>32</v>
      </c>
      <c r="J1227" t="s">
        <v>90</v>
      </c>
      <c r="K1227">
        <v>45</v>
      </c>
      <c r="M1227">
        <v>70</v>
      </c>
      <c r="N1227">
        <v>20</v>
      </c>
      <c r="O1227">
        <v>0</v>
      </c>
    </row>
    <row r="1228" spans="1:19" x14ac:dyDescent="0.25">
      <c r="A1228">
        <v>1999</v>
      </c>
      <c r="B1228" t="s">
        <v>75</v>
      </c>
      <c r="C1228">
        <v>3</v>
      </c>
      <c r="D1228" t="s">
        <v>32</v>
      </c>
      <c r="J1228" t="s">
        <v>79</v>
      </c>
      <c r="K1228">
        <v>135</v>
      </c>
      <c r="M1228">
        <v>60</v>
      </c>
      <c r="N1228">
        <v>40</v>
      </c>
      <c r="O1228">
        <v>10</v>
      </c>
      <c r="P1228" t="s">
        <v>77</v>
      </c>
      <c r="S1228">
        <v>2</v>
      </c>
    </row>
    <row r="1229" spans="1:19" x14ac:dyDescent="0.25">
      <c r="A1229">
        <v>1999</v>
      </c>
      <c r="B1229" t="s">
        <v>75</v>
      </c>
      <c r="C1229">
        <v>4</v>
      </c>
      <c r="D1229" t="s">
        <v>32</v>
      </c>
      <c r="J1229" t="s">
        <v>79</v>
      </c>
      <c r="K1229">
        <v>60</v>
      </c>
      <c r="M1229">
        <v>40</v>
      </c>
      <c r="N1229">
        <v>10</v>
      </c>
      <c r="O1229">
        <v>5</v>
      </c>
    </row>
    <row r="1230" spans="1:19" x14ac:dyDescent="0.25">
      <c r="A1230">
        <v>1999</v>
      </c>
      <c r="B1230" t="s">
        <v>75</v>
      </c>
      <c r="C1230">
        <v>5</v>
      </c>
      <c r="D1230" t="s">
        <v>32</v>
      </c>
      <c r="J1230" t="s">
        <v>91</v>
      </c>
      <c r="K1230">
        <v>80</v>
      </c>
      <c r="M1230">
        <v>15</v>
      </c>
      <c r="N1230">
        <v>0</v>
      </c>
      <c r="O1230">
        <v>0</v>
      </c>
    </row>
    <row r="1231" spans="1:19" x14ac:dyDescent="0.25">
      <c r="A1231">
        <v>1999</v>
      </c>
      <c r="B1231" t="s">
        <v>75</v>
      </c>
      <c r="C1231">
        <v>6</v>
      </c>
      <c r="D1231" t="s">
        <v>32</v>
      </c>
      <c r="J1231" t="s">
        <v>90</v>
      </c>
      <c r="K1231">
        <v>110</v>
      </c>
      <c r="M1231">
        <v>100</v>
      </c>
      <c r="N1231">
        <v>15</v>
      </c>
      <c r="O1231">
        <v>10</v>
      </c>
    </row>
    <row r="1232" spans="1:19" x14ac:dyDescent="0.25">
      <c r="A1232">
        <v>1999</v>
      </c>
      <c r="B1232" t="s">
        <v>75</v>
      </c>
      <c r="C1232">
        <v>7</v>
      </c>
      <c r="D1232" t="s">
        <v>32</v>
      </c>
      <c r="J1232" t="s">
        <v>90</v>
      </c>
      <c r="K1232">
        <v>90</v>
      </c>
      <c r="M1232">
        <v>110</v>
      </c>
      <c r="N1232">
        <v>0</v>
      </c>
      <c r="O1232">
        <v>15</v>
      </c>
      <c r="P1232" t="s">
        <v>77</v>
      </c>
    </row>
    <row r="1233" spans="1:19" x14ac:dyDescent="0.25">
      <c r="A1233">
        <v>1999</v>
      </c>
      <c r="B1233" t="s">
        <v>75</v>
      </c>
      <c r="C1233">
        <v>8</v>
      </c>
      <c r="D1233" t="s">
        <v>32</v>
      </c>
      <c r="F1233">
        <v>5</v>
      </c>
      <c r="J1233" t="s">
        <v>90</v>
      </c>
      <c r="K1233">
        <v>125</v>
      </c>
      <c r="M1233">
        <v>120</v>
      </c>
      <c r="N1233">
        <v>20</v>
      </c>
      <c r="O1233">
        <v>0</v>
      </c>
    </row>
    <row r="1234" spans="1:19" x14ac:dyDescent="0.25">
      <c r="A1234">
        <v>1999</v>
      </c>
      <c r="B1234" t="s">
        <v>75</v>
      </c>
      <c r="C1234">
        <v>1</v>
      </c>
      <c r="D1234" t="s">
        <v>32</v>
      </c>
      <c r="E1234">
        <v>4</v>
      </c>
      <c r="F1234">
        <v>5</v>
      </c>
      <c r="G1234">
        <v>540</v>
      </c>
      <c r="H1234">
        <v>0</v>
      </c>
      <c r="I1234">
        <v>540</v>
      </c>
      <c r="J1234" t="s">
        <v>78</v>
      </c>
      <c r="K1234">
        <v>30</v>
      </c>
      <c r="M1234">
        <v>20</v>
      </c>
      <c r="N1234">
        <v>50</v>
      </c>
      <c r="O1234">
        <v>0</v>
      </c>
    </row>
    <row r="1235" spans="1:19" x14ac:dyDescent="0.25">
      <c r="A1235">
        <v>1999</v>
      </c>
      <c r="B1235" t="s">
        <v>75</v>
      </c>
      <c r="C1235">
        <v>2</v>
      </c>
      <c r="D1235" t="s">
        <v>32</v>
      </c>
      <c r="J1235" t="s">
        <v>79</v>
      </c>
      <c r="K1235">
        <v>110</v>
      </c>
      <c r="M1235">
        <v>45</v>
      </c>
      <c r="N1235">
        <v>40</v>
      </c>
      <c r="O1235">
        <v>10</v>
      </c>
      <c r="S1235">
        <v>2</v>
      </c>
    </row>
    <row r="1236" spans="1:19" x14ac:dyDescent="0.25">
      <c r="A1236">
        <v>1999</v>
      </c>
      <c r="B1236" t="s">
        <v>75</v>
      </c>
      <c r="C1236">
        <v>3</v>
      </c>
      <c r="D1236" t="s">
        <v>32</v>
      </c>
      <c r="J1236" t="s">
        <v>90</v>
      </c>
      <c r="K1236">
        <v>135</v>
      </c>
      <c r="M1236">
        <v>90</v>
      </c>
      <c r="N1236">
        <v>10</v>
      </c>
      <c r="O1236">
        <v>0</v>
      </c>
    </row>
    <row r="1237" spans="1:19" x14ac:dyDescent="0.25">
      <c r="A1237">
        <v>1999</v>
      </c>
      <c r="B1237" t="s">
        <v>75</v>
      </c>
      <c r="C1237">
        <v>4</v>
      </c>
      <c r="D1237" t="s">
        <v>32</v>
      </c>
      <c r="J1237" t="s">
        <v>79</v>
      </c>
      <c r="K1237">
        <v>115</v>
      </c>
      <c r="M1237">
        <v>30</v>
      </c>
      <c r="N1237">
        <v>20</v>
      </c>
      <c r="O1237">
        <v>10</v>
      </c>
      <c r="P1237" t="s">
        <v>49</v>
      </c>
    </row>
    <row r="1238" spans="1:19" x14ac:dyDescent="0.25">
      <c r="A1238">
        <v>1999</v>
      </c>
      <c r="B1238" t="s">
        <v>75</v>
      </c>
      <c r="C1238">
        <v>5</v>
      </c>
      <c r="D1238" t="s">
        <v>32</v>
      </c>
      <c r="J1238" t="s">
        <v>78</v>
      </c>
      <c r="K1238">
        <v>40</v>
      </c>
      <c r="M1238">
        <v>30</v>
      </c>
      <c r="N1238">
        <v>20</v>
      </c>
      <c r="O1238">
        <v>0</v>
      </c>
    </row>
    <row r="1239" spans="1:19" x14ac:dyDescent="0.25">
      <c r="A1239">
        <v>1999</v>
      </c>
      <c r="B1239" t="s">
        <v>75</v>
      </c>
      <c r="C1239">
        <v>6</v>
      </c>
      <c r="D1239" t="s">
        <v>32</v>
      </c>
      <c r="J1239" t="s">
        <v>88</v>
      </c>
      <c r="K1239">
        <v>25</v>
      </c>
      <c r="M1239">
        <v>15</v>
      </c>
      <c r="N1239">
        <v>5</v>
      </c>
      <c r="O1239">
        <v>0</v>
      </c>
    </row>
    <row r="1240" spans="1:19" x14ac:dyDescent="0.25">
      <c r="A1240">
        <v>1999</v>
      </c>
      <c r="B1240" t="s">
        <v>75</v>
      </c>
      <c r="C1240">
        <v>7</v>
      </c>
      <c r="D1240" t="s">
        <v>32</v>
      </c>
      <c r="J1240" t="s">
        <v>79</v>
      </c>
      <c r="K1240">
        <v>35</v>
      </c>
      <c r="M1240">
        <v>20</v>
      </c>
      <c r="N1240">
        <v>15</v>
      </c>
      <c r="O1240">
        <v>0</v>
      </c>
    </row>
    <row r="1241" spans="1:19" x14ac:dyDescent="0.25">
      <c r="A1241">
        <v>1999</v>
      </c>
      <c r="B1241" t="s">
        <v>75</v>
      </c>
      <c r="C1241">
        <v>8</v>
      </c>
      <c r="D1241" t="s">
        <v>32</v>
      </c>
      <c r="J1241" t="s">
        <v>81</v>
      </c>
      <c r="K1241">
        <v>100</v>
      </c>
      <c r="M1241">
        <v>50</v>
      </c>
      <c r="N1241">
        <v>40</v>
      </c>
      <c r="O1241">
        <v>0</v>
      </c>
    </row>
    <row r="1242" spans="1:19" x14ac:dyDescent="0.25">
      <c r="A1242">
        <v>1999</v>
      </c>
      <c r="B1242" t="s">
        <v>75</v>
      </c>
      <c r="C1242">
        <v>9</v>
      </c>
      <c r="D1242" t="s">
        <v>32</v>
      </c>
      <c r="J1242" t="s">
        <v>87</v>
      </c>
      <c r="K1242">
        <v>40</v>
      </c>
      <c r="M1242">
        <v>35</v>
      </c>
      <c r="N1242">
        <v>50</v>
      </c>
      <c r="O1242">
        <v>10</v>
      </c>
    </row>
    <row r="1243" spans="1:19" x14ac:dyDescent="0.25">
      <c r="A1243">
        <v>1999</v>
      </c>
      <c r="B1243" t="s">
        <v>75</v>
      </c>
      <c r="C1243">
        <v>10</v>
      </c>
      <c r="D1243" t="s">
        <v>32</v>
      </c>
      <c r="J1243" t="s">
        <v>83</v>
      </c>
      <c r="K1243">
        <v>25</v>
      </c>
      <c r="M1243">
        <v>5</v>
      </c>
      <c r="N1243">
        <v>0</v>
      </c>
      <c r="O1243">
        <v>0</v>
      </c>
    </row>
    <row r="1244" spans="1:19" x14ac:dyDescent="0.25">
      <c r="A1244">
        <v>1999</v>
      </c>
      <c r="B1244" t="s">
        <v>75</v>
      </c>
      <c r="C1244">
        <v>11</v>
      </c>
      <c r="D1244" t="s">
        <v>32</v>
      </c>
      <c r="J1244" t="s">
        <v>84</v>
      </c>
      <c r="K1244">
        <v>30</v>
      </c>
      <c r="M1244">
        <v>15</v>
      </c>
      <c r="N1244">
        <v>0</v>
      </c>
      <c r="O1244">
        <v>0</v>
      </c>
    </row>
    <row r="1245" spans="1:19" x14ac:dyDescent="0.25">
      <c r="A1245">
        <v>1999</v>
      </c>
      <c r="B1245" t="s">
        <v>75</v>
      </c>
      <c r="C1245">
        <v>12</v>
      </c>
      <c r="D1245" t="s">
        <v>32</v>
      </c>
      <c r="J1245" t="s">
        <v>90</v>
      </c>
      <c r="K1245">
        <v>80</v>
      </c>
      <c r="M1245">
        <v>190</v>
      </c>
      <c r="N1245">
        <v>30</v>
      </c>
      <c r="O1245">
        <v>40</v>
      </c>
      <c r="P1245" t="s">
        <v>49</v>
      </c>
    </row>
    <row r="1246" spans="1:19" x14ac:dyDescent="0.25">
      <c r="A1246">
        <v>1999</v>
      </c>
      <c r="B1246" t="s">
        <v>75</v>
      </c>
      <c r="C1246">
        <v>13</v>
      </c>
      <c r="D1246" t="s">
        <v>32</v>
      </c>
      <c r="J1246" t="s">
        <v>79</v>
      </c>
      <c r="K1246">
        <v>165</v>
      </c>
      <c r="M1246">
        <v>55</v>
      </c>
      <c r="N1246">
        <v>10</v>
      </c>
      <c r="O1246">
        <v>10</v>
      </c>
      <c r="P1246" t="s">
        <v>92</v>
      </c>
    </row>
    <row r="1247" spans="1:19" x14ac:dyDescent="0.25">
      <c r="A1247">
        <v>1999</v>
      </c>
      <c r="B1247" t="s">
        <v>75</v>
      </c>
      <c r="C1247">
        <v>14</v>
      </c>
      <c r="D1247" t="s">
        <v>32</v>
      </c>
      <c r="J1247" t="s">
        <v>81</v>
      </c>
      <c r="K1247">
        <v>40</v>
      </c>
      <c r="M1247">
        <v>35</v>
      </c>
      <c r="N1247">
        <v>5</v>
      </c>
      <c r="O1247">
        <v>0</v>
      </c>
    </row>
    <row r="1248" spans="1:19" x14ac:dyDescent="0.25">
      <c r="A1248">
        <v>1999</v>
      </c>
      <c r="B1248" t="s">
        <v>75</v>
      </c>
      <c r="C1248">
        <v>15</v>
      </c>
      <c r="D1248" t="s">
        <v>32</v>
      </c>
      <c r="J1248" t="s">
        <v>93</v>
      </c>
      <c r="K1248">
        <v>15</v>
      </c>
      <c r="M1248">
        <v>10</v>
      </c>
      <c r="N1248">
        <v>0</v>
      </c>
      <c r="O1248">
        <v>0</v>
      </c>
    </row>
    <row r="1249" spans="1:19" x14ac:dyDescent="0.25">
      <c r="A1249">
        <v>1999</v>
      </c>
      <c r="B1249" t="s">
        <v>75</v>
      </c>
      <c r="C1249">
        <v>16</v>
      </c>
      <c r="D1249" t="s">
        <v>32</v>
      </c>
      <c r="J1249" t="s">
        <v>79</v>
      </c>
      <c r="K1249">
        <v>160</v>
      </c>
      <c r="M1249">
        <v>40</v>
      </c>
      <c r="N1249">
        <v>60</v>
      </c>
      <c r="O1249">
        <v>0</v>
      </c>
      <c r="S1249">
        <v>2</v>
      </c>
    </row>
    <row r="1250" spans="1:19" x14ac:dyDescent="0.25">
      <c r="A1250">
        <v>1999</v>
      </c>
      <c r="B1250" t="s">
        <v>75</v>
      </c>
      <c r="C1250">
        <v>17</v>
      </c>
      <c r="D1250" t="s">
        <v>32</v>
      </c>
      <c r="F1250">
        <v>5.5</v>
      </c>
      <c r="J1250" t="s">
        <v>89</v>
      </c>
      <c r="K1250">
        <v>30</v>
      </c>
      <c r="M1250">
        <v>25</v>
      </c>
      <c r="N1250">
        <v>0</v>
      </c>
      <c r="O1250">
        <v>0</v>
      </c>
    </row>
    <row r="1251" spans="1:19" x14ac:dyDescent="0.25">
      <c r="A1251">
        <v>1999</v>
      </c>
      <c r="B1251" t="s">
        <v>75</v>
      </c>
      <c r="C1251">
        <v>1</v>
      </c>
      <c r="D1251" t="s">
        <v>61</v>
      </c>
      <c r="E1251">
        <v>1</v>
      </c>
      <c r="F1251">
        <v>5.5</v>
      </c>
      <c r="G1251">
        <v>460</v>
      </c>
      <c r="H1251">
        <v>0</v>
      </c>
      <c r="I1251">
        <v>460</v>
      </c>
      <c r="J1251" t="s">
        <v>79</v>
      </c>
      <c r="K1251">
        <v>100</v>
      </c>
      <c r="M1251">
        <v>88</v>
      </c>
      <c r="N1251">
        <v>40</v>
      </c>
      <c r="O1251">
        <v>0</v>
      </c>
    </row>
    <row r="1252" spans="1:19" x14ac:dyDescent="0.25">
      <c r="A1252">
        <v>1999</v>
      </c>
      <c r="B1252" t="s">
        <v>75</v>
      </c>
      <c r="C1252">
        <v>2</v>
      </c>
      <c r="D1252" t="s">
        <v>61</v>
      </c>
      <c r="J1252" t="s">
        <v>87</v>
      </c>
      <c r="K1252">
        <v>38</v>
      </c>
      <c r="M1252">
        <v>41</v>
      </c>
      <c r="N1252">
        <v>90</v>
      </c>
      <c r="O1252">
        <v>0</v>
      </c>
    </row>
    <row r="1253" spans="1:19" x14ac:dyDescent="0.25">
      <c r="A1253">
        <v>1999</v>
      </c>
      <c r="B1253" t="s">
        <v>75</v>
      </c>
      <c r="C1253">
        <v>3</v>
      </c>
      <c r="D1253" t="s">
        <v>61</v>
      </c>
      <c r="J1253" t="s">
        <v>85</v>
      </c>
      <c r="K1253">
        <v>28</v>
      </c>
      <c r="M1253">
        <v>30</v>
      </c>
      <c r="N1253">
        <v>0</v>
      </c>
      <c r="O1253">
        <v>0</v>
      </c>
    </row>
    <row r="1254" spans="1:19" x14ac:dyDescent="0.25">
      <c r="A1254">
        <v>1999</v>
      </c>
      <c r="B1254" t="s">
        <v>75</v>
      </c>
      <c r="C1254">
        <v>4</v>
      </c>
      <c r="D1254" t="s">
        <v>61</v>
      </c>
      <c r="J1254" t="s">
        <v>78</v>
      </c>
      <c r="K1254">
        <v>25</v>
      </c>
      <c r="M1254">
        <v>30</v>
      </c>
      <c r="N1254">
        <v>15</v>
      </c>
      <c r="O1254">
        <v>0</v>
      </c>
    </row>
    <row r="1255" spans="1:19" x14ac:dyDescent="0.25">
      <c r="A1255">
        <v>1999</v>
      </c>
      <c r="B1255" t="s">
        <v>75</v>
      </c>
      <c r="C1255">
        <v>5</v>
      </c>
      <c r="D1255" t="s">
        <v>61</v>
      </c>
      <c r="J1255" t="s">
        <v>84</v>
      </c>
      <c r="K1255">
        <v>120</v>
      </c>
      <c r="M1255">
        <v>51</v>
      </c>
      <c r="N1255">
        <v>75</v>
      </c>
      <c r="O1255">
        <v>0</v>
      </c>
    </row>
    <row r="1256" spans="1:19" x14ac:dyDescent="0.25">
      <c r="A1256">
        <v>1999</v>
      </c>
      <c r="B1256" t="s">
        <v>75</v>
      </c>
      <c r="C1256">
        <v>6</v>
      </c>
      <c r="D1256" t="s">
        <v>61</v>
      </c>
      <c r="J1256" t="s">
        <v>87</v>
      </c>
      <c r="K1256">
        <v>28</v>
      </c>
      <c r="M1256">
        <v>37</v>
      </c>
      <c r="N1256">
        <v>15</v>
      </c>
      <c r="O1256">
        <v>0</v>
      </c>
    </row>
    <row r="1257" spans="1:19" x14ac:dyDescent="0.25">
      <c r="A1257">
        <v>1999</v>
      </c>
      <c r="B1257" t="s">
        <v>75</v>
      </c>
      <c r="C1257">
        <v>7</v>
      </c>
      <c r="D1257" t="s">
        <v>61</v>
      </c>
      <c r="J1257" t="s">
        <v>79</v>
      </c>
      <c r="K1257">
        <v>28</v>
      </c>
      <c r="M1257">
        <v>37</v>
      </c>
      <c r="N1257">
        <v>15</v>
      </c>
      <c r="O1257">
        <v>0</v>
      </c>
    </row>
    <row r="1258" spans="1:19" x14ac:dyDescent="0.25">
      <c r="A1258">
        <v>1999</v>
      </c>
      <c r="B1258" t="s">
        <v>75</v>
      </c>
      <c r="C1258">
        <v>8</v>
      </c>
      <c r="D1258" t="s">
        <v>61</v>
      </c>
      <c r="J1258" t="s">
        <v>90</v>
      </c>
      <c r="K1258">
        <v>140</v>
      </c>
      <c r="M1258">
        <v>55</v>
      </c>
      <c r="N1258">
        <v>5</v>
      </c>
      <c r="O1258">
        <v>0</v>
      </c>
    </row>
    <row r="1259" spans="1:19" x14ac:dyDescent="0.25">
      <c r="A1259">
        <v>1999</v>
      </c>
      <c r="B1259" t="s">
        <v>75</v>
      </c>
      <c r="C1259">
        <v>9</v>
      </c>
      <c r="D1259" t="s">
        <v>61</v>
      </c>
      <c r="J1259" t="s">
        <v>83</v>
      </c>
      <c r="K1259">
        <v>65</v>
      </c>
      <c r="M1259">
        <v>78</v>
      </c>
      <c r="N1259">
        <v>7</v>
      </c>
      <c r="O1259">
        <v>0</v>
      </c>
    </row>
    <row r="1260" spans="1:19" x14ac:dyDescent="0.25">
      <c r="A1260">
        <v>1999</v>
      </c>
      <c r="B1260" t="s">
        <v>75</v>
      </c>
      <c r="C1260">
        <v>10</v>
      </c>
      <c r="D1260" t="s">
        <v>61</v>
      </c>
      <c r="J1260" t="s">
        <v>83</v>
      </c>
      <c r="K1260">
        <v>100</v>
      </c>
      <c r="M1260">
        <v>100</v>
      </c>
      <c r="N1260">
        <v>40</v>
      </c>
      <c r="O1260">
        <v>0</v>
      </c>
    </row>
    <row r="1261" spans="1:19" x14ac:dyDescent="0.25">
      <c r="A1261">
        <v>1999</v>
      </c>
      <c r="B1261" t="s">
        <v>75</v>
      </c>
      <c r="C1261">
        <v>11</v>
      </c>
      <c r="D1261" t="s">
        <v>61</v>
      </c>
      <c r="J1261" t="s">
        <v>83</v>
      </c>
      <c r="K1261">
        <v>110</v>
      </c>
      <c r="M1261">
        <v>100</v>
      </c>
      <c r="N1261">
        <v>90</v>
      </c>
      <c r="O1261">
        <v>0</v>
      </c>
    </row>
    <row r="1262" spans="1:19" x14ac:dyDescent="0.25">
      <c r="A1262">
        <v>1999</v>
      </c>
      <c r="B1262" t="s">
        <v>75</v>
      </c>
      <c r="C1262">
        <v>1</v>
      </c>
      <c r="D1262" t="s">
        <v>61</v>
      </c>
      <c r="E1262">
        <v>2</v>
      </c>
      <c r="F1262">
        <v>5.5</v>
      </c>
      <c r="G1262">
        <v>450</v>
      </c>
      <c r="H1262">
        <v>0</v>
      </c>
      <c r="I1262">
        <v>450</v>
      </c>
      <c r="J1262" t="s">
        <v>83</v>
      </c>
      <c r="K1262">
        <v>100</v>
      </c>
      <c r="M1262">
        <v>160</v>
      </c>
      <c r="N1262">
        <v>40</v>
      </c>
      <c r="O1262">
        <v>0</v>
      </c>
    </row>
    <row r="1263" spans="1:19" x14ac:dyDescent="0.25">
      <c r="A1263">
        <v>1999</v>
      </c>
      <c r="B1263" t="s">
        <v>75</v>
      </c>
      <c r="C1263">
        <v>2</v>
      </c>
      <c r="D1263" t="s">
        <v>61</v>
      </c>
      <c r="J1263" t="s">
        <v>83</v>
      </c>
      <c r="K1263">
        <v>40</v>
      </c>
      <c r="M1263">
        <v>38</v>
      </c>
      <c r="N1263">
        <v>40</v>
      </c>
      <c r="O1263">
        <v>0</v>
      </c>
    </row>
    <row r="1264" spans="1:19" x14ac:dyDescent="0.25">
      <c r="A1264">
        <v>1999</v>
      </c>
      <c r="B1264" t="s">
        <v>75</v>
      </c>
      <c r="C1264">
        <v>3</v>
      </c>
      <c r="D1264" t="s">
        <v>61</v>
      </c>
      <c r="J1264" t="s">
        <v>87</v>
      </c>
      <c r="K1264">
        <v>12</v>
      </c>
      <c r="M1264">
        <v>12</v>
      </c>
      <c r="N1264">
        <v>0</v>
      </c>
      <c r="O1264">
        <v>0</v>
      </c>
    </row>
    <row r="1265" spans="1:16" x14ac:dyDescent="0.25">
      <c r="A1265">
        <v>1999</v>
      </c>
      <c r="B1265" t="s">
        <v>75</v>
      </c>
      <c r="C1265">
        <v>4</v>
      </c>
      <c r="D1265" t="s">
        <v>61</v>
      </c>
      <c r="J1265" t="s">
        <v>87</v>
      </c>
      <c r="K1265">
        <v>22</v>
      </c>
      <c r="M1265">
        <v>20</v>
      </c>
      <c r="N1265">
        <v>5</v>
      </c>
      <c r="O1265">
        <v>0</v>
      </c>
    </row>
    <row r="1266" spans="1:16" x14ac:dyDescent="0.25">
      <c r="A1266">
        <v>1999</v>
      </c>
      <c r="B1266" t="s">
        <v>75</v>
      </c>
      <c r="C1266">
        <v>5</v>
      </c>
      <c r="D1266" t="s">
        <v>61</v>
      </c>
      <c r="J1266" t="s">
        <v>79</v>
      </c>
      <c r="K1266">
        <v>58</v>
      </c>
      <c r="M1266">
        <v>48</v>
      </c>
      <c r="N1266">
        <v>25</v>
      </c>
      <c r="O1266">
        <v>0</v>
      </c>
    </row>
    <row r="1267" spans="1:16" x14ac:dyDescent="0.25">
      <c r="A1267">
        <v>1999</v>
      </c>
      <c r="B1267" t="s">
        <v>75</v>
      </c>
      <c r="C1267">
        <v>6</v>
      </c>
      <c r="D1267" t="s">
        <v>61</v>
      </c>
      <c r="J1267" t="s">
        <v>88</v>
      </c>
      <c r="K1267">
        <v>40</v>
      </c>
      <c r="M1267">
        <v>30</v>
      </c>
      <c r="N1267">
        <v>75</v>
      </c>
      <c r="O1267">
        <v>0</v>
      </c>
      <c r="P1267" t="s">
        <v>94</v>
      </c>
    </row>
    <row r="1268" spans="1:16" x14ac:dyDescent="0.25">
      <c r="A1268">
        <v>1999</v>
      </c>
      <c r="B1268" t="s">
        <v>75</v>
      </c>
      <c r="C1268">
        <v>7</v>
      </c>
      <c r="D1268" t="s">
        <v>61</v>
      </c>
      <c r="J1268" t="s">
        <v>83</v>
      </c>
      <c r="K1268">
        <v>85</v>
      </c>
      <c r="M1268">
        <v>70</v>
      </c>
      <c r="N1268">
        <v>10</v>
      </c>
      <c r="O1268">
        <v>0</v>
      </c>
    </row>
    <row r="1269" spans="1:16" x14ac:dyDescent="0.25">
      <c r="A1269">
        <v>1999</v>
      </c>
      <c r="B1269" t="s">
        <v>75</v>
      </c>
      <c r="C1269">
        <v>8</v>
      </c>
      <c r="D1269" t="s">
        <v>61</v>
      </c>
      <c r="J1269" t="s">
        <v>78</v>
      </c>
      <c r="K1269">
        <v>50</v>
      </c>
      <c r="M1269">
        <v>40</v>
      </c>
      <c r="N1269">
        <v>20</v>
      </c>
      <c r="O1269">
        <v>0</v>
      </c>
    </row>
    <row r="1270" spans="1:16" x14ac:dyDescent="0.25">
      <c r="A1270">
        <v>1999</v>
      </c>
      <c r="B1270" t="s">
        <v>75</v>
      </c>
      <c r="C1270">
        <v>9</v>
      </c>
      <c r="D1270" t="s">
        <v>61</v>
      </c>
      <c r="J1270" t="s">
        <v>87</v>
      </c>
      <c r="K1270">
        <v>12</v>
      </c>
      <c r="M1270">
        <v>10</v>
      </c>
      <c r="N1270">
        <v>10</v>
      </c>
      <c r="O1270">
        <v>0</v>
      </c>
    </row>
    <row r="1271" spans="1:16" x14ac:dyDescent="0.25">
      <c r="A1271">
        <v>1999</v>
      </c>
      <c r="B1271" t="s">
        <v>75</v>
      </c>
      <c r="C1271">
        <v>10</v>
      </c>
      <c r="D1271" t="s">
        <v>61</v>
      </c>
      <c r="J1271" t="s">
        <v>83</v>
      </c>
      <c r="K1271">
        <v>58</v>
      </c>
      <c r="M1271">
        <v>35</v>
      </c>
      <c r="N1271">
        <v>70</v>
      </c>
      <c r="O1271">
        <v>0</v>
      </c>
    </row>
    <row r="1272" spans="1:16" x14ac:dyDescent="0.25">
      <c r="A1272">
        <v>1999</v>
      </c>
      <c r="B1272" t="s">
        <v>75</v>
      </c>
      <c r="C1272">
        <v>11</v>
      </c>
      <c r="D1272" t="s">
        <v>61</v>
      </c>
      <c r="J1272" t="s">
        <v>83</v>
      </c>
      <c r="K1272">
        <v>65</v>
      </c>
      <c r="M1272">
        <v>110</v>
      </c>
      <c r="N1272">
        <v>5</v>
      </c>
      <c r="O1272">
        <v>0</v>
      </c>
    </row>
    <row r="1273" spans="1:16" x14ac:dyDescent="0.25">
      <c r="A1273">
        <v>1999</v>
      </c>
      <c r="B1273" t="s">
        <v>75</v>
      </c>
      <c r="C1273">
        <v>12</v>
      </c>
      <c r="D1273" t="s">
        <v>61</v>
      </c>
      <c r="J1273" t="s">
        <v>79</v>
      </c>
      <c r="K1273">
        <v>80</v>
      </c>
      <c r="M1273">
        <v>60</v>
      </c>
      <c r="N1273">
        <v>10</v>
      </c>
      <c r="O1273">
        <v>0</v>
      </c>
    </row>
    <row r="1274" spans="1:16" x14ac:dyDescent="0.25">
      <c r="A1274">
        <v>1999</v>
      </c>
      <c r="B1274" t="s">
        <v>75</v>
      </c>
      <c r="C1274">
        <v>13</v>
      </c>
      <c r="D1274" t="s">
        <v>61</v>
      </c>
      <c r="J1274" t="s">
        <v>78</v>
      </c>
      <c r="K1274">
        <v>40</v>
      </c>
      <c r="M1274">
        <v>40</v>
      </c>
      <c r="N1274">
        <v>50</v>
      </c>
      <c r="O1274">
        <v>0</v>
      </c>
    </row>
    <row r="1275" spans="1:16" x14ac:dyDescent="0.25">
      <c r="A1275">
        <v>1999</v>
      </c>
      <c r="B1275" t="s">
        <v>75</v>
      </c>
      <c r="C1275">
        <v>14</v>
      </c>
      <c r="D1275" t="s">
        <v>61</v>
      </c>
      <c r="J1275" t="s">
        <v>81</v>
      </c>
      <c r="K1275">
        <v>30</v>
      </c>
      <c r="M1275">
        <v>70</v>
      </c>
      <c r="N1275">
        <v>50</v>
      </c>
      <c r="O1275">
        <v>0</v>
      </c>
    </row>
    <row r="1276" spans="1:16" x14ac:dyDescent="0.25">
      <c r="A1276">
        <v>1999</v>
      </c>
      <c r="B1276" t="s">
        <v>75</v>
      </c>
      <c r="C1276">
        <v>15</v>
      </c>
      <c r="D1276" t="s">
        <v>61</v>
      </c>
      <c r="J1276" t="s">
        <v>78</v>
      </c>
      <c r="K1276">
        <v>50</v>
      </c>
      <c r="M1276">
        <v>40</v>
      </c>
      <c r="N1276">
        <v>10</v>
      </c>
      <c r="O1276">
        <v>0</v>
      </c>
    </row>
    <row r="1277" spans="1:16" x14ac:dyDescent="0.25">
      <c r="A1277">
        <v>1999</v>
      </c>
      <c r="B1277" t="s">
        <v>75</v>
      </c>
      <c r="C1277">
        <v>16</v>
      </c>
      <c r="D1277" t="s">
        <v>61</v>
      </c>
      <c r="F1277">
        <v>7</v>
      </c>
      <c r="J1277" t="s">
        <v>83</v>
      </c>
      <c r="K1277">
        <v>30</v>
      </c>
      <c r="M1277">
        <v>15</v>
      </c>
      <c r="N1277">
        <v>50</v>
      </c>
      <c r="O1277">
        <v>0</v>
      </c>
    </row>
    <row r="1278" spans="1:16" x14ac:dyDescent="0.25">
      <c r="A1278">
        <v>1999</v>
      </c>
      <c r="B1278" t="s">
        <v>95</v>
      </c>
      <c r="C1278">
        <v>1</v>
      </c>
      <c r="D1278" t="s">
        <v>32</v>
      </c>
      <c r="E1278">
        <v>1</v>
      </c>
      <c r="F1278">
        <v>12</v>
      </c>
      <c r="G1278">
        <v>360</v>
      </c>
      <c r="I1278">
        <v>360</v>
      </c>
      <c r="J1278" t="s">
        <v>76</v>
      </c>
      <c r="K1278">
        <v>80</v>
      </c>
      <c r="M1278">
        <v>75</v>
      </c>
      <c r="N1278">
        <v>50</v>
      </c>
      <c r="O1278">
        <v>10</v>
      </c>
    </row>
    <row r="1279" spans="1:16" x14ac:dyDescent="0.25">
      <c r="A1279">
        <v>1999</v>
      </c>
      <c r="B1279" t="s">
        <v>95</v>
      </c>
      <c r="C1279">
        <v>2</v>
      </c>
      <c r="D1279" t="s">
        <v>32</v>
      </c>
      <c r="J1279" t="s">
        <v>79</v>
      </c>
      <c r="K1279">
        <v>20</v>
      </c>
      <c r="M1279">
        <v>10</v>
      </c>
      <c r="N1279">
        <v>25</v>
      </c>
      <c r="O1279">
        <v>0</v>
      </c>
    </row>
    <row r="1280" spans="1:16" x14ac:dyDescent="0.25">
      <c r="A1280">
        <v>1999</v>
      </c>
      <c r="B1280" t="s">
        <v>95</v>
      </c>
      <c r="C1280">
        <v>3</v>
      </c>
      <c r="D1280" t="s">
        <v>32</v>
      </c>
      <c r="J1280" t="s">
        <v>90</v>
      </c>
      <c r="K1280">
        <v>80</v>
      </c>
      <c r="M1280">
        <v>65</v>
      </c>
      <c r="N1280">
        <v>15</v>
      </c>
      <c r="O1280">
        <v>0</v>
      </c>
    </row>
    <row r="1281" spans="1:19" x14ac:dyDescent="0.25">
      <c r="A1281">
        <v>1999</v>
      </c>
      <c r="B1281" t="s">
        <v>95</v>
      </c>
      <c r="C1281">
        <v>4</v>
      </c>
      <c r="D1281" t="s">
        <v>32</v>
      </c>
      <c r="J1281" t="s">
        <v>84</v>
      </c>
      <c r="K1281">
        <v>35</v>
      </c>
      <c r="M1281">
        <v>20</v>
      </c>
      <c r="N1281">
        <v>0</v>
      </c>
      <c r="O1281">
        <v>10</v>
      </c>
    </row>
    <row r="1282" spans="1:19" x14ac:dyDescent="0.25">
      <c r="A1282">
        <v>1999</v>
      </c>
      <c r="B1282" t="s">
        <v>95</v>
      </c>
      <c r="C1282">
        <v>5</v>
      </c>
      <c r="D1282" t="s">
        <v>32</v>
      </c>
      <c r="J1282" t="s">
        <v>93</v>
      </c>
      <c r="K1282">
        <v>20</v>
      </c>
      <c r="M1282">
        <v>25</v>
      </c>
      <c r="N1282">
        <v>0</v>
      </c>
      <c r="O1282">
        <v>0</v>
      </c>
      <c r="S1282">
        <v>1</v>
      </c>
    </row>
    <row r="1283" spans="1:19" x14ac:dyDescent="0.25">
      <c r="A1283">
        <v>1999</v>
      </c>
      <c r="B1283" t="s">
        <v>95</v>
      </c>
      <c r="C1283">
        <v>6</v>
      </c>
      <c r="D1283" t="s">
        <v>32</v>
      </c>
      <c r="J1283" t="s">
        <v>79</v>
      </c>
      <c r="K1283">
        <v>70</v>
      </c>
      <c r="M1283">
        <v>55</v>
      </c>
      <c r="N1283">
        <v>60</v>
      </c>
      <c r="O1283">
        <v>0</v>
      </c>
      <c r="S1283">
        <v>1</v>
      </c>
    </row>
    <row r="1284" spans="1:19" x14ac:dyDescent="0.25">
      <c r="A1284">
        <v>1999</v>
      </c>
      <c r="B1284" t="s">
        <v>95</v>
      </c>
      <c r="C1284">
        <v>7</v>
      </c>
      <c r="D1284" t="s">
        <v>32</v>
      </c>
      <c r="J1284" t="s">
        <v>83</v>
      </c>
      <c r="K1284">
        <v>80</v>
      </c>
      <c r="M1284">
        <v>50</v>
      </c>
      <c r="N1284">
        <v>30</v>
      </c>
      <c r="O1284">
        <v>10</v>
      </c>
      <c r="S1284">
        <v>1</v>
      </c>
    </row>
    <row r="1285" spans="1:19" x14ac:dyDescent="0.25">
      <c r="A1285">
        <v>1999</v>
      </c>
      <c r="B1285" t="s">
        <v>95</v>
      </c>
      <c r="C1285">
        <v>8</v>
      </c>
      <c r="D1285" t="s">
        <v>32</v>
      </c>
      <c r="F1285">
        <v>13</v>
      </c>
      <c r="J1285" t="s">
        <v>83</v>
      </c>
      <c r="K1285">
        <v>75</v>
      </c>
      <c r="M1285">
        <v>30</v>
      </c>
      <c r="N1285">
        <v>70</v>
      </c>
      <c r="O1285">
        <v>0</v>
      </c>
    </row>
    <row r="1286" spans="1:19" x14ac:dyDescent="0.25">
      <c r="A1286">
        <v>1999</v>
      </c>
      <c r="B1286" t="s">
        <v>95</v>
      </c>
      <c r="C1286">
        <v>1</v>
      </c>
      <c r="D1286" t="s">
        <v>32</v>
      </c>
      <c r="E1286">
        <v>2</v>
      </c>
      <c r="F1286">
        <v>12</v>
      </c>
      <c r="G1286">
        <v>195</v>
      </c>
      <c r="I1286">
        <v>195</v>
      </c>
      <c r="J1286" t="s">
        <v>79</v>
      </c>
      <c r="K1286">
        <v>40</v>
      </c>
      <c r="M1286">
        <v>40</v>
      </c>
      <c r="N1286">
        <v>10</v>
      </c>
      <c r="O1286">
        <v>0</v>
      </c>
      <c r="R1286" t="s">
        <v>51</v>
      </c>
    </row>
    <row r="1287" spans="1:19" x14ac:dyDescent="0.25">
      <c r="A1287">
        <v>1999</v>
      </c>
      <c r="B1287" t="s">
        <v>95</v>
      </c>
      <c r="C1287">
        <v>2</v>
      </c>
      <c r="D1287" t="s">
        <v>32</v>
      </c>
      <c r="J1287" t="s">
        <v>87</v>
      </c>
      <c r="K1287">
        <v>25</v>
      </c>
      <c r="M1287">
        <v>30</v>
      </c>
      <c r="N1287">
        <v>20</v>
      </c>
      <c r="O1287">
        <v>10</v>
      </c>
      <c r="S1287">
        <v>1</v>
      </c>
    </row>
    <row r="1288" spans="1:19" x14ac:dyDescent="0.25">
      <c r="A1288">
        <v>1999</v>
      </c>
      <c r="B1288" t="s">
        <v>95</v>
      </c>
      <c r="C1288">
        <v>3</v>
      </c>
      <c r="D1288" t="s">
        <v>32</v>
      </c>
      <c r="J1288" t="s">
        <v>85</v>
      </c>
      <c r="K1288">
        <v>15</v>
      </c>
      <c r="M1288">
        <v>10</v>
      </c>
      <c r="N1288">
        <v>0</v>
      </c>
      <c r="O1288">
        <v>0</v>
      </c>
    </row>
    <row r="1289" spans="1:19" x14ac:dyDescent="0.25">
      <c r="A1289">
        <v>1999</v>
      </c>
      <c r="B1289" t="s">
        <v>95</v>
      </c>
      <c r="C1289">
        <v>4</v>
      </c>
      <c r="D1289" t="s">
        <v>32</v>
      </c>
      <c r="J1289" t="s">
        <v>87</v>
      </c>
      <c r="K1289">
        <v>20</v>
      </c>
      <c r="M1289">
        <v>10</v>
      </c>
      <c r="N1289">
        <v>0</v>
      </c>
      <c r="O1289">
        <v>0</v>
      </c>
    </row>
    <row r="1290" spans="1:19" x14ac:dyDescent="0.25">
      <c r="A1290">
        <v>1999</v>
      </c>
      <c r="B1290" t="s">
        <v>95</v>
      </c>
      <c r="C1290">
        <v>5</v>
      </c>
      <c r="D1290" t="s">
        <v>32</v>
      </c>
      <c r="J1290" t="s">
        <v>93</v>
      </c>
      <c r="K1290">
        <v>25</v>
      </c>
      <c r="M1290">
        <v>5</v>
      </c>
      <c r="N1290">
        <v>0</v>
      </c>
      <c r="O1290">
        <v>0</v>
      </c>
    </row>
    <row r="1291" spans="1:19" x14ac:dyDescent="0.25">
      <c r="A1291">
        <v>1999</v>
      </c>
      <c r="B1291" t="s">
        <v>95</v>
      </c>
      <c r="C1291">
        <v>6</v>
      </c>
      <c r="D1291" t="s">
        <v>32</v>
      </c>
      <c r="J1291" t="s">
        <v>78</v>
      </c>
      <c r="K1291">
        <v>20</v>
      </c>
      <c r="M1291">
        <v>10</v>
      </c>
      <c r="N1291">
        <v>0</v>
      </c>
      <c r="O1291">
        <v>0</v>
      </c>
    </row>
    <row r="1292" spans="1:19" x14ac:dyDescent="0.25">
      <c r="A1292">
        <v>1999</v>
      </c>
      <c r="B1292" t="s">
        <v>95</v>
      </c>
      <c r="C1292">
        <v>7</v>
      </c>
      <c r="D1292" t="s">
        <v>32</v>
      </c>
      <c r="J1292" t="s">
        <v>90</v>
      </c>
      <c r="K1292">
        <v>45</v>
      </c>
      <c r="M1292">
        <v>25</v>
      </c>
      <c r="N1292">
        <v>20</v>
      </c>
      <c r="O1292">
        <v>0</v>
      </c>
      <c r="P1292" t="s">
        <v>77</v>
      </c>
    </row>
    <row r="1293" spans="1:19" x14ac:dyDescent="0.25">
      <c r="A1293">
        <v>1999</v>
      </c>
      <c r="B1293" t="s">
        <v>95</v>
      </c>
      <c r="C1293">
        <v>8</v>
      </c>
      <c r="D1293" t="s">
        <v>32</v>
      </c>
      <c r="J1293" t="s">
        <v>81</v>
      </c>
      <c r="K1293">
        <v>20</v>
      </c>
      <c r="M1293">
        <v>25</v>
      </c>
      <c r="N1293">
        <v>0</v>
      </c>
      <c r="O1293">
        <v>0</v>
      </c>
    </row>
    <row r="1294" spans="1:19" x14ac:dyDescent="0.25">
      <c r="A1294">
        <v>1999</v>
      </c>
      <c r="B1294" t="s">
        <v>95</v>
      </c>
      <c r="C1294">
        <v>9</v>
      </c>
      <c r="D1294" t="s">
        <v>32</v>
      </c>
      <c r="J1294" t="s">
        <v>80</v>
      </c>
      <c r="K1294">
        <v>20</v>
      </c>
      <c r="M1294">
        <v>15</v>
      </c>
      <c r="N1294">
        <v>10</v>
      </c>
      <c r="O1294">
        <v>0</v>
      </c>
      <c r="S1294">
        <v>1</v>
      </c>
    </row>
    <row r="1295" spans="1:19" x14ac:dyDescent="0.25">
      <c r="A1295">
        <v>1999</v>
      </c>
      <c r="B1295" t="s">
        <v>95</v>
      </c>
      <c r="C1295">
        <v>10</v>
      </c>
      <c r="D1295" t="s">
        <v>32</v>
      </c>
      <c r="F1295">
        <v>13</v>
      </c>
      <c r="J1295" t="s">
        <v>83</v>
      </c>
      <c r="K1295">
        <v>35</v>
      </c>
      <c r="M1295">
        <v>40</v>
      </c>
      <c r="N1295">
        <v>10</v>
      </c>
      <c r="O1295">
        <v>0</v>
      </c>
      <c r="P1295" t="s">
        <v>77</v>
      </c>
      <c r="S1295">
        <v>1</v>
      </c>
    </row>
    <row r="1296" spans="1:19" x14ac:dyDescent="0.25">
      <c r="A1296">
        <v>1999</v>
      </c>
      <c r="B1296" t="s">
        <v>95</v>
      </c>
      <c r="C1296">
        <v>1</v>
      </c>
      <c r="D1296" t="s">
        <v>32</v>
      </c>
      <c r="E1296">
        <v>3</v>
      </c>
      <c r="F1296">
        <v>13</v>
      </c>
      <c r="G1296">
        <v>240</v>
      </c>
      <c r="I1296">
        <v>240</v>
      </c>
      <c r="J1296" t="s">
        <v>87</v>
      </c>
      <c r="K1296">
        <v>20</v>
      </c>
      <c r="M1296">
        <v>15</v>
      </c>
      <c r="N1296">
        <v>0</v>
      </c>
      <c r="O1296">
        <v>10</v>
      </c>
    </row>
    <row r="1297" spans="1:16" x14ac:dyDescent="0.25">
      <c r="A1297">
        <v>1999</v>
      </c>
      <c r="B1297" t="s">
        <v>95</v>
      </c>
      <c r="C1297">
        <v>2</v>
      </c>
      <c r="D1297" t="s">
        <v>32</v>
      </c>
      <c r="J1297" t="s">
        <v>83</v>
      </c>
      <c r="K1297">
        <v>25</v>
      </c>
      <c r="M1297">
        <v>10</v>
      </c>
      <c r="N1297">
        <v>10</v>
      </c>
      <c r="O1297">
        <v>0</v>
      </c>
    </row>
    <row r="1298" spans="1:16" x14ac:dyDescent="0.25">
      <c r="A1298">
        <v>1999</v>
      </c>
      <c r="B1298" t="s">
        <v>95</v>
      </c>
      <c r="C1298">
        <v>3</v>
      </c>
      <c r="D1298" t="s">
        <v>32</v>
      </c>
      <c r="J1298" t="s">
        <v>87</v>
      </c>
      <c r="K1298">
        <v>5</v>
      </c>
      <c r="M1298">
        <v>5</v>
      </c>
      <c r="N1298">
        <v>10</v>
      </c>
      <c r="O1298">
        <v>0</v>
      </c>
    </row>
    <row r="1299" spans="1:16" x14ac:dyDescent="0.25">
      <c r="A1299">
        <v>1999</v>
      </c>
      <c r="B1299" t="s">
        <v>95</v>
      </c>
      <c r="C1299">
        <v>4</v>
      </c>
      <c r="D1299" t="s">
        <v>32</v>
      </c>
      <c r="J1299" t="s">
        <v>83</v>
      </c>
      <c r="K1299">
        <v>10</v>
      </c>
      <c r="M1299">
        <v>5</v>
      </c>
      <c r="N1299">
        <v>10</v>
      </c>
      <c r="O1299">
        <v>0</v>
      </c>
    </row>
    <row r="1300" spans="1:16" x14ac:dyDescent="0.25">
      <c r="A1300">
        <v>1999</v>
      </c>
      <c r="B1300" t="s">
        <v>95</v>
      </c>
      <c r="C1300">
        <v>5</v>
      </c>
      <c r="D1300" t="s">
        <v>32</v>
      </c>
      <c r="J1300" t="s">
        <v>87</v>
      </c>
      <c r="K1300">
        <v>20</v>
      </c>
      <c r="M1300">
        <v>10</v>
      </c>
      <c r="N1300">
        <v>0</v>
      </c>
      <c r="O1300">
        <v>0</v>
      </c>
    </row>
    <row r="1301" spans="1:16" x14ac:dyDescent="0.25">
      <c r="A1301">
        <v>1999</v>
      </c>
      <c r="B1301" t="s">
        <v>95</v>
      </c>
      <c r="C1301">
        <v>6</v>
      </c>
      <c r="D1301" t="s">
        <v>32</v>
      </c>
      <c r="J1301" t="s">
        <v>87</v>
      </c>
      <c r="K1301">
        <v>10</v>
      </c>
      <c r="M1301">
        <v>10</v>
      </c>
      <c r="N1301">
        <v>0</v>
      </c>
      <c r="O1301">
        <v>0</v>
      </c>
    </row>
    <row r="1302" spans="1:16" x14ac:dyDescent="0.25">
      <c r="A1302">
        <v>1999</v>
      </c>
      <c r="B1302" t="s">
        <v>95</v>
      </c>
      <c r="C1302">
        <v>7</v>
      </c>
      <c r="D1302" t="s">
        <v>32</v>
      </c>
      <c r="J1302" t="s">
        <v>83</v>
      </c>
      <c r="K1302">
        <v>30</v>
      </c>
      <c r="M1302">
        <v>10</v>
      </c>
      <c r="N1302">
        <v>0</v>
      </c>
      <c r="O1302">
        <v>0</v>
      </c>
    </row>
    <row r="1303" spans="1:16" x14ac:dyDescent="0.25">
      <c r="A1303">
        <v>1999</v>
      </c>
      <c r="B1303" t="s">
        <v>95</v>
      </c>
      <c r="C1303">
        <v>8</v>
      </c>
      <c r="D1303" t="s">
        <v>32</v>
      </c>
      <c r="J1303" t="s">
        <v>87</v>
      </c>
      <c r="K1303">
        <v>35</v>
      </c>
      <c r="M1303">
        <v>10</v>
      </c>
      <c r="N1303">
        <v>0</v>
      </c>
      <c r="O1303">
        <v>0</v>
      </c>
    </row>
    <row r="1304" spans="1:16" x14ac:dyDescent="0.25">
      <c r="A1304">
        <v>1999</v>
      </c>
      <c r="B1304" t="s">
        <v>95</v>
      </c>
      <c r="C1304">
        <v>9</v>
      </c>
      <c r="D1304" t="s">
        <v>32</v>
      </c>
      <c r="J1304" t="s">
        <v>83</v>
      </c>
      <c r="K1304">
        <v>35</v>
      </c>
      <c r="M1304">
        <v>15</v>
      </c>
      <c r="N1304">
        <v>10</v>
      </c>
      <c r="O1304">
        <v>10</v>
      </c>
      <c r="P1304" t="s">
        <v>77</v>
      </c>
    </row>
    <row r="1305" spans="1:16" x14ac:dyDescent="0.25">
      <c r="A1305">
        <v>1999</v>
      </c>
      <c r="B1305" t="s">
        <v>95</v>
      </c>
      <c r="C1305">
        <v>10</v>
      </c>
      <c r="D1305" t="s">
        <v>32</v>
      </c>
      <c r="J1305" t="s">
        <v>87</v>
      </c>
      <c r="K1305">
        <v>50</v>
      </c>
      <c r="M1305">
        <v>30</v>
      </c>
      <c r="N1305">
        <v>50</v>
      </c>
      <c r="O1305">
        <v>0</v>
      </c>
    </row>
    <row r="1306" spans="1:16" x14ac:dyDescent="0.25">
      <c r="A1306">
        <v>1999</v>
      </c>
      <c r="B1306" t="s">
        <v>95</v>
      </c>
      <c r="C1306">
        <v>11</v>
      </c>
      <c r="D1306" t="s">
        <v>32</v>
      </c>
      <c r="J1306" t="s">
        <v>87</v>
      </c>
      <c r="K1306">
        <v>50</v>
      </c>
      <c r="M1306">
        <v>25</v>
      </c>
      <c r="N1306">
        <v>30</v>
      </c>
      <c r="O1306">
        <v>0</v>
      </c>
    </row>
    <row r="1307" spans="1:16" x14ac:dyDescent="0.25">
      <c r="A1307">
        <v>1999</v>
      </c>
      <c r="B1307" t="s">
        <v>95</v>
      </c>
      <c r="C1307">
        <v>12</v>
      </c>
      <c r="D1307" t="s">
        <v>32</v>
      </c>
      <c r="J1307" t="s">
        <v>83</v>
      </c>
      <c r="K1307">
        <v>15</v>
      </c>
      <c r="M1307">
        <v>10</v>
      </c>
      <c r="N1307">
        <v>0</v>
      </c>
      <c r="O1307">
        <v>0</v>
      </c>
    </row>
    <row r="1308" spans="1:16" x14ac:dyDescent="0.25">
      <c r="A1308">
        <v>1999</v>
      </c>
      <c r="B1308" t="s">
        <v>95</v>
      </c>
      <c r="C1308">
        <v>13</v>
      </c>
      <c r="D1308" t="s">
        <v>32</v>
      </c>
      <c r="J1308" t="s">
        <v>78</v>
      </c>
      <c r="K1308">
        <v>10</v>
      </c>
      <c r="M1308">
        <v>10</v>
      </c>
      <c r="N1308">
        <v>0</v>
      </c>
      <c r="O1308">
        <v>0</v>
      </c>
    </row>
    <row r="1309" spans="1:16" x14ac:dyDescent="0.25">
      <c r="A1309">
        <v>1999</v>
      </c>
      <c r="B1309" t="s">
        <v>95</v>
      </c>
      <c r="C1309">
        <v>14</v>
      </c>
      <c r="D1309" t="s">
        <v>32</v>
      </c>
      <c r="F1309">
        <v>15</v>
      </c>
      <c r="J1309" t="s">
        <v>87</v>
      </c>
      <c r="K1309">
        <v>45</v>
      </c>
      <c r="M1309">
        <v>25</v>
      </c>
      <c r="N1309">
        <v>25</v>
      </c>
      <c r="O1309">
        <v>0</v>
      </c>
    </row>
    <row r="1310" spans="1:16" x14ac:dyDescent="0.25">
      <c r="A1310">
        <v>1999</v>
      </c>
      <c r="B1310" t="s">
        <v>95</v>
      </c>
      <c r="C1310">
        <v>1</v>
      </c>
      <c r="D1310" t="s">
        <v>32</v>
      </c>
      <c r="E1310">
        <v>4</v>
      </c>
      <c r="F1310">
        <v>14</v>
      </c>
      <c r="G1310">
        <v>235</v>
      </c>
      <c r="I1310">
        <v>235</v>
      </c>
      <c r="J1310" t="s">
        <v>79</v>
      </c>
      <c r="K1310">
        <v>60</v>
      </c>
      <c r="M1310">
        <v>45</v>
      </c>
      <c r="N1310">
        <v>15</v>
      </c>
      <c r="O1310">
        <v>0</v>
      </c>
    </row>
    <row r="1311" spans="1:16" x14ac:dyDescent="0.25">
      <c r="A1311">
        <v>1999</v>
      </c>
      <c r="B1311" t="s">
        <v>95</v>
      </c>
      <c r="C1311">
        <v>2</v>
      </c>
      <c r="D1311" t="s">
        <v>32</v>
      </c>
      <c r="J1311" t="s">
        <v>79</v>
      </c>
      <c r="K1311">
        <v>120</v>
      </c>
      <c r="M1311">
        <v>60</v>
      </c>
      <c r="N1311">
        <v>20</v>
      </c>
      <c r="O1311">
        <v>0</v>
      </c>
    </row>
    <row r="1312" spans="1:16" x14ac:dyDescent="0.25">
      <c r="A1312">
        <v>1999</v>
      </c>
      <c r="B1312" t="s">
        <v>95</v>
      </c>
      <c r="C1312">
        <v>3</v>
      </c>
      <c r="D1312" t="s">
        <v>32</v>
      </c>
      <c r="J1312" t="s">
        <v>83</v>
      </c>
      <c r="K1312">
        <v>80</v>
      </c>
      <c r="M1312">
        <v>35</v>
      </c>
      <c r="N1312">
        <v>10</v>
      </c>
      <c r="O1312">
        <v>0</v>
      </c>
    </row>
    <row r="1313" spans="1:16" x14ac:dyDescent="0.25">
      <c r="A1313">
        <v>1999</v>
      </c>
      <c r="B1313" t="s">
        <v>95</v>
      </c>
      <c r="C1313">
        <v>4</v>
      </c>
      <c r="D1313" t="s">
        <v>32</v>
      </c>
      <c r="J1313" t="s">
        <v>87</v>
      </c>
      <c r="K1313">
        <v>25</v>
      </c>
      <c r="M1313">
        <v>15</v>
      </c>
      <c r="N1313">
        <v>0</v>
      </c>
      <c r="O1313">
        <v>0</v>
      </c>
    </row>
    <row r="1314" spans="1:16" x14ac:dyDescent="0.25">
      <c r="A1314">
        <v>1999</v>
      </c>
      <c r="B1314" t="s">
        <v>95</v>
      </c>
      <c r="C1314">
        <v>5</v>
      </c>
      <c r="D1314" t="s">
        <v>32</v>
      </c>
      <c r="J1314" t="s">
        <v>85</v>
      </c>
      <c r="K1314">
        <v>15</v>
      </c>
      <c r="M1314">
        <v>10</v>
      </c>
      <c r="N1314">
        <v>0</v>
      </c>
      <c r="O1314">
        <v>0</v>
      </c>
    </row>
    <row r="1315" spans="1:16" x14ac:dyDescent="0.25">
      <c r="A1315">
        <v>1999</v>
      </c>
      <c r="B1315" t="s">
        <v>95</v>
      </c>
      <c r="C1315">
        <v>6</v>
      </c>
      <c r="D1315" t="s">
        <v>32</v>
      </c>
      <c r="J1315" t="s">
        <v>79</v>
      </c>
      <c r="K1315">
        <v>45</v>
      </c>
      <c r="M1315">
        <v>25</v>
      </c>
      <c r="N1315">
        <v>10</v>
      </c>
      <c r="O1315">
        <v>0</v>
      </c>
    </row>
    <row r="1316" spans="1:16" x14ac:dyDescent="0.25">
      <c r="A1316">
        <v>1999</v>
      </c>
      <c r="B1316" t="s">
        <v>95</v>
      </c>
      <c r="C1316">
        <v>7</v>
      </c>
      <c r="D1316" t="s">
        <v>32</v>
      </c>
      <c r="J1316" t="s">
        <v>87</v>
      </c>
      <c r="K1316">
        <v>15</v>
      </c>
      <c r="M1316">
        <v>15</v>
      </c>
      <c r="N1316">
        <v>0</v>
      </c>
      <c r="O1316">
        <v>0</v>
      </c>
    </row>
    <row r="1317" spans="1:16" x14ac:dyDescent="0.25">
      <c r="A1317">
        <v>1999</v>
      </c>
      <c r="B1317" t="s">
        <v>95</v>
      </c>
      <c r="C1317">
        <v>8</v>
      </c>
      <c r="D1317" t="s">
        <v>32</v>
      </c>
      <c r="J1317" t="s">
        <v>88</v>
      </c>
      <c r="K1317">
        <v>35</v>
      </c>
      <c r="M1317">
        <v>30</v>
      </c>
      <c r="N1317">
        <v>30</v>
      </c>
      <c r="O1317">
        <v>10</v>
      </c>
    </row>
    <row r="1318" spans="1:16" x14ac:dyDescent="0.25">
      <c r="A1318">
        <v>1999</v>
      </c>
      <c r="B1318" t="s">
        <v>95</v>
      </c>
      <c r="C1318">
        <v>9</v>
      </c>
      <c r="D1318" t="s">
        <v>32</v>
      </c>
      <c r="J1318" t="s">
        <v>83</v>
      </c>
      <c r="K1318">
        <v>40</v>
      </c>
      <c r="M1318">
        <v>25</v>
      </c>
      <c r="N1318">
        <v>25</v>
      </c>
      <c r="O1318">
        <v>0</v>
      </c>
    </row>
    <row r="1319" spans="1:16" x14ac:dyDescent="0.25">
      <c r="A1319">
        <v>1999</v>
      </c>
      <c r="B1319" t="s">
        <v>95</v>
      </c>
      <c r="C1319">
        <v>10</v>
      </c>
      <c r="D1319" t="s">
        <v>32</v>
      </c>
      <c r="J1319" t="s">
        <v>90</v>
      </c>
      <c r="K1319">
        <v>25</v>
      </c>
      <c r="M1319">
        <v>15</v>
      </c>
      <c r="N1319">
        <v>10</v>
      </c>
      <c r="O1319">
        <v>0</v>
      </c>
    </row>
    <row r="1320" spans="1:16" x14ac:dyDescent="0.25">
      <c r="A1320">
        <v>1999</v>
      </c>
      <c r="B1320" t="s">
        <v>95</v>
      </c>
      <c r="C1320">
        <v>11</v>
      </c>
      <c r="D1320" t="s">
        <v>32</v>
      </c>
      <c r="J1320" t="s">
        <v>84</v>
      </c>
      <c r="K1320">
        <v>30</v>
      </c>
      <c r="M1320">
        <v>25</v>
      </c>
      <c r="N1320">
        <v>10</v>
      </c>
      <c r="O1320">
        <v>0</v>
      </c>
    </row>
    <row r="1321" spans="1:16" x14ac:dyDescent="0.25">
      <c r="A1321">
        <v>1999</v>
      </c>
      <c r="B1321" t="s">
        <v>95</v>
      </c>
      <c r="C1321">
        <v>12</v>
      </c>
      <c r="D1321" t="s">
        <v>32</v>
      </c>
      <c r="J1321" t="s">
        <v>88</v>
      </c>
      <c r="K1321">
        <v>15</v>
      </c>
      <c r="M1321">
        <v>10</v>
      </c>
      <c r="N1321">
        <v>25</v>
      </c>
      <c r="O1321">
        <v>0</v>
      </c>
    </row>
    <row r="1322" spans="1:16" x14ac:dyDescent="0.25">
      <c r="A1322">
        <v>1999</v>
      </c>
      <c r="B1322" t="s">
        <v>95</v>
      </c>
      <c r="C1322">
        <v>13</v>
      </c>
      <c r="D1322" t="s">
        <v>32</v>
      </c>
      <c r="J1322" t="s">
        <v>79</v>
      </c>
      <c r="K1322">
        <v>40</v>
      </c>
      <c r="M1322">
        <v>20</v>
      </c>
      <c r="N1322">
        <v>30</v>
      </c>
      <c r="O1322">
        <v>20</v>
      </c>
      <c r="P1322" t="s">
        <v>77</v>
      </c>
    </row>
    <row r="1323" spans="1:16" x14ac:dyDescent="0.25">
      <c r="A1323">
        <v>1999</v>
      </c>
      <c r="B1323" t="s">
        <v>95</v>
      </c>
      <c r="C1323">
        <v>14</v>
      </c>
      <c r="D1323" t="s">
        <v>32</v>
      </c>
      <c r="J1323" t="s">
        <v>79</v>
      </c>
      <c r="K1323">
        <v>40</v>
      </c>
      <c r="M1323">
        <v>40</v>
      </c>
      <c r="N1323">
        <v>10</v>
      </c>
      <c r="O1323">
        <v>10</v>
      </c>
    </row>
    <row r="1324" spans="1:16" x14ac:dyDescent="0.25">
      <c r="A1324">
        <v>1999</v>
      </c>
      <c r="B1324" t="s">
        <v>95</v>
      </c>
      <c r="C1324">
        <v>15</v>
      </c>
      <c r="D1324" t="s">
        <v>32</v>
      </c>
      <c r="F1324">
        <v>12</v>
      </c>
      <c r="J1324" t="s">
        <v>80</v>
      </c>
      <c r="K1324">
        <v>25</v>
      </c>
      <c r="M1324">
        <v>25</v>
      </c>
      <c r="N1324">
        <v>10</v>
      </c>
      <c r="O1324">
        <v>0</v>
      </c>
    </row>
    <row r="1325" spans="1:16" x14ac:dyDescent="0.25">
      <c r="A1325">
        <v>1999</v>
      </c>
      <c r="B1325" t="s">
        <v>95</v>
      </c>
      <c r="C1325">
        <v>1</v>
      </c>
      <c r="D1325" t="s">
        <v>21</v>
      </c>
      <c r="E1325">
        <v>1</v>
      </c>
      <c r="F1325">
        <v>11</v>
      </c>
      <c r="G1325">
        <v>140</v>
      </c>
      <c r="I1325">
        <v>140</v>
      </c>
      <c r="J1325" t="s">
        <v>88</v>
      </c>
      <c r="K1325">
        <v>25</v>
      </c>
      <c r="M1325">
        <v>15</v>
      </c>
      <c r="N1325">
        <v>0</v>
      </c>
      <c r="O1325">
        <v>0</v>
      </c>
    </row>
    <row r="1326" spans="1:16" x14ac:dyDescent="0.25">
      <c r="A1326">
        <v>1999</v>
      </c>
      <c r="B1326" t="s">
        <v>95</v>
      </c>
      <c r="C1326">
        <v>2</v>
      </c>
      <c r="D1326" t="s">
        <v>21</v>
      </c>
      <c r="J1326" t="s">
        <v>79</v>
      </c>
      <c r="K1326">
        <v>30</v>
      </c>
      <c r="M1326">
        <v>15</v>
      </c>
      <c r="N1326">
        <v>30</v>
      </c>
      <c r="O1326">
        <v>30</v>
      </c>
    </row>
    <row r="1327" spans="1:16" x14ac:dyDescent="0.25">
      <c r="A1327">
        <v>1999</v>
      </c>
      <c r="B1327" t="s">
        <v>95</v>
      </c>
      <c r="C1327">
        <v>3</v>
      </c>
      <c r="D1327" t="s">
        <v>21</v>
      </c>
      <c r="J1327" t="s">
        <v>78</v>
      </c>
      <c r="K1327">
        <v>25</v>
      </c>
      <c r="M1327">
        <v>10</v>
      </c>
      <c r="N1327">
        <v>30</v>
      </c>
      <c r="O1327">
        <v>0</v>
      </c>
    </row>
    <row r="1328" spans="1:16" x14ac:dyDescent="0.25">
      <c r="A1328">
        <v>1999</v>
      </c>
      <c r="B1328" t="s">
        <v>95</v>
      </c>
      <c r="C1328">
        <v>4</v>
      </c>
      <c r="D1328" t="s">
        <v>21</v>
      </c>
      <c r="J1328" t="s">
        <v>79</v>
      </c>
      <c r="K1328">
        <v>20</v>
      </c>
      <c r="M1328">
        <v>10</v>
      </c>
      <c r="N1328">
        <v>20</v>
      </c>
      <c r="O1328">
        <v>20</v>
      </c>
    </row>
    <row r="1329" spans="1:18" x14ac:dyDescent="0.25">
      <c r="A1329">
        <v>1999</v>
      </c>
      <c r="B1329" t="s">
        <v>95</v>
      </c>
      <c r="C1329">
        <v>5</v>
      </c>
      <c r="D1329" t="s">
        <v>21</v>
      </c>
      <c r="J1329" t="s">
        <v>90</v>
      </c>
      <c r="K1329">
        <v>40</v>
      </c>
      <c r="M1329">
        <v>50</v>
      </c>
      <c r="N1329">
        <v>30</v>
      </c>
      <c r="O1329">
        <v>0</v>
      </c>
    </row>
    <row r="1330" spans="1:18" x14ac:dyDescent="0.25">
      <c r="A1330">
        <v>1999</v>
      </c>
      <c r="B1330" t="s">
        <v>95</v>
      </c>
      <c r="C1330">
        <v>6</v>
      </c>
      <c r="D1330" t="s">
        <v>21</v>
      </c>
      <c r="J1330" t="s">
        <v>90</v>
      </c>
      <c r="K1330">
        <v>35</v>
      </c>
      <c r="M1330">
        <v>45</v>
      </c>
      <c r="N1330">
        <v>10</v>
      </c>
      <c r="O1330">
        <v>30</v>
      </c>
    </row>
    <row r="1331" spans="1:18" x14ac:dyDescent="0.25">
      <c r="A1331">
        <v>1999</v>
      </c>
      <c r="B1331" t="s">
        <v>95</v>
      </c>
      <c r="C1331">
        <v>7</v>
      </c>
      <c r="D1331" t="s">
        <v>21</v>
      </c>
      <c r="J1331" t="s">
        <v>87</v>
      </c>
      <c r="K1331">
        <v>15</v>
      </c>
      <c r="M1331">
        <v>10</v>
      </c>
      <c r="N1331">
        <v>20</v>
      </c>
      <c r="O1331">
        <v>0</v>
      </c>
    </row>
    <row r="1332" spans="1:18" x14ac:dyDescent="0.25">
      <c r="A1332">
        <v>1999</v>
      </c>
      <c r="B1332" t="s">
        <v>95</v>
      </c>
      <c r="C1332">
        <v>8</v>
      </c>
      <c r="D1332" t="s">
        <v>21</v>
      </c>
      <c r="J1332" t="s">
        <v>81</v>
      </c>
      <c r="K1332">
        <v>30</v>
      </c>
      <c r="M1332">
        <v>40</v>
      </c>
      <c r="N1332">
        <v>0</v>
      </c>
      <c r="O1332">
        <v>20</v>
      </c>
      <c r="P1332" t="s">
        <v>77</v>
      </c>
    </row>
    <row r="1333" spans="1:18" x14ac:dyDescent="0.25">
      <c r="A1333">
        <v>1999</v>
      </c>
      <c r="B1333" t="s">
        <v>95</v>
      </c>
      <c r="C1333">
        <v>9</v>
      </c>
      <c r="D1333" t="s">
        <v>21</v>
      </c>
      <c r="F1333">
        <v>8</v>
      </c>
      <c r="J1333" t="s">
        <v>81</v>
      </c>
      <c r="K1333">
        <v>25</v>
      </c>
      <c r="M1333">
        <v>30</v>
      </c>
      <c r="N1333">
        <v>40</v>
      </c>
      <c r="O1333">
        <v>5</v>
      </c>
    </row>
    <row r="1334" spans="1:18" x14ac:dyDescent="0.25">
      <c r="A1334">
        <v>1999</v>
      </c>
      <c r="B1334" t="s">
        <v>95</v>
      </c>
      <c r="C1334">
        <v>1</v>
      </c>
      <c r="D1334" t="s">
        <v>21</v>
      </c>
      <c r="E1334">
        <v>2</v>
      </c>
      <c r="F1334">
        <v>8</v>
      </c>
      <c r="G1334">
        <v>180</v>
      </c>
      <c r="I1334">
        <v>180</v>
      </c>
      <c r="J1334" t="s">
        <v>80</v>
      </c>
      <c r="K1334">
        <v>35</v>
      </c>
      <c r="M1334">
        <v>20</v>
      </c>
      <c r="N1334">
        <v>0</v>
      </c>
      <c r="O1334">
        <v>0</v>
      </c>
    </row>
    <row r="1335" spans="1:18" x14ac:dyDescent="0.25">
      <c r="A1335">
        <v>1999</v>
      </c>
      <c r="B1335" t="s">
        <v>95</v>
      </c>
      <c r="C1335">
        <v>2</v>
      </c>
      <c r="D1335" t="s">
        <v>21</v>
      </c>
      <c r="J1335" t="s">
        <v>83</v>
      </c>
      <c r="K1335">
        <v>25</v>
      </c>
      <c r="M1335">
        <v>20</v>
      </c>
      <c r="N1335">
        <v>0</v>
      </c>
      <c r="O1335">
        <v>0</v>
      </c>
    </row>
    <row r="1336" spans="1:18" x14ac:dyDescent="0.25">
      <c r="A1336">
        <v>1999</v>
      </c>
      <c r="B1336" t="s">
        <v>95</v>
      </c>
      <c r="C1336">
        <v>3</v>
      </c>
      <c r="D1336" t="s">
        <v>21</v>
      </c>
      <c r="J1336" t="s">
        <v>87</v>
      </c>
      <c r="K1336">
        <v>10</v>
      </c>
      <c r="M1336">
        <v>10</v>
      </c>
      <c r="N1336">
        <v>0</v>
      </c>
      <c r="O1336">
        <v>0</v>
      </c>
    </row>
    <row r="1337" spans="1:18" x14ac:dyDescent="0.25">
      <c r="A1337">
        <v>1999</v>
      </c>
      <c r="B1337" t="s">
        <v>95</v>
      </c>
      <c r="C1337">
        <v>4</v>
      </c>
      <c r="D1337" t="s">
        <v>21</v>
      </c>
      <c r="J1337" t="s">
        <v>79</v>
      </c>
      <c r="K1337">
        <v>45</v>
      </c>
      <c r="M1337">
        <v>30</v>
      </c>
      <c r="N1337">
        <v>10</v>
      </c>
      <c r="O1337">
        <v>60</v>
      </c>
      <c r="P1337" t="s">
        <v>77</v>
      </c>
    </row>
    <row r="1338" spans="1:18" x14ac:dyDescent="0.25">
      <c r="A1338">
        <v>1999</v>
      </c>
      <c r="B1338" t="s">
        <v>95</v>
      </c>
      <c r="C1338">
        <v>5</v>
      </c>
      <c r="D1338" t="s">
        <v>21</v>
      </c>
      <c r="J1338" t="s">
        <v>81</v>
      </c>
      <c r="K1338">
        <v>15</v>
      </c>
      <c r="M1338">
        <v>10</v>
      </c>
      <c r="N1338">
        <v>0</v>
      </c>
      <c r="O1338">
        <v>0</v>
      </c>
    </row>
    <row r="1339" spans="1:18" x14ac:dyDescent="0.25">
      <c r="A1339">
        <v>1999</v>
      </c>
      <c r="B1339" t="s">
        <v>95</v>
      </c>
      <c r="C1339">
        <v>6</v>
      </c>
      <c r="D1339" t="s">
        <v>21</v>
      </c>
      <c r="J1339" t="s">
        <v>84</v>
      </c>
      <c r="K1339">
        <v>25</v>
      </c>
      <c r="M1339">
        <v>15</v>
      </c>
      <c r="N1339">
        <v>5</v>
      </c>
      <c r="O1339">
        <v>0</v>
      </c>
      <c r="R1339" t="s">
        <v>51</v>
      </c>
    </row>
    <row r="1340" spans="1:18" x14ac:dyDescent="0.25">
      <c r="A1340">
        <v>1999</v>
      </c>
      <c r="B1340" t="s">
        <v>95</v>
      </c>
      <c r="C1340">
        <v>7</v>
      </c>
      <c r="D1340" t="s">
        <v>21</v>
      </c>
      <c r="J1340" t="s">
        <v>88</v>
      </c>
      <c r="K1340">
        <v>15</v>
      </c>
      <c r="M1340">
        <v>10</v>
      </c>
      <c r="N1340">
        <v>0</v>
      </c>
      <c r="O1340">
        <v>0</v>
      </c>
      <c r="R1340" t="s">
        <v>51</v>
      </c>
    </row>
    <row r="1341" spans="1:18" x14ac:dyDescent="0.25">
      <c r="A1341">
        <v>1999</v>
      </c>
      <c r="B1341" t="s">
        <v>95</v>
      </c>
      <c r="C1341">
        <v>8</v>
      </c>
      <c r="D1341" t="s">
        <v>21</v>
      </c>
      <c r="J1341" t="s">
        <v>83</v>
      </c>
      <c r="K1341">
        <v>15</v>
      </c>
      <c r="M1341">
        <v>15</v>
      </c>
      <c r="N1341">
        <v>0</v>
      </c>
      <c r="O1341">
        <v>20</v>
      </c>
      <c r="P1341" t="s">
        <v>77</v>
      </c>
    </row>
    <row r="1342" spans="1:18" x14ac:dyDescent="0.25">
      <c r="A1342">
        <v>1999</v>
      </c>
      <c r="B1342" t="s">
        <v>95</v>
      </c>
      <c r="C1342">
        <v>9</v>
      </c>
      <c r="D1342" t="s">
        <v>21</v>
      </c>
      <c r="J1342" t="s">
        <v>87</v>
      </c>
      <c r="K1342">
        <v>65</v>
      </c>
      <c r="M1342">
        <v>25</v>
      </c>
      <c r="N1342">
        <v>30</v>
      </c>
      <c r="O1342">
        <v>0</v>
      </c>
    </row>
    <row r="1343" spans="1:18" x14ac:dyDescent="0.25">
      <c r="A1343">
        <v>1999</v>
      </c>
      <c r="B1343" t="s">
        <v>95</v>
      </c>
      <c r="C1343">
        <v>10</v>
      </c>
      <c r="D1343" t="s">
        <v>21</v>
      </c>
      <c r="F1343">
        <v>10</v>
      </c>
      <c r="J1343" t="s">
        <v>87</v>
      </c>
      <c r="K1343">
        <v>25</v>
      </c>
      <c r="M1343">
        <v>15</v>
      </c>
      <c r="N1343">
        <v>10</v>
      </c>
      <c r="O1343">
        <v>0</v>
      </c>
    </row>
    <row r="1344" spans="1:18" x14ac:dyDescent="0.25">
      <c r="A1344">
        <v>1999</v>
      </c>
      <c r="B1344" t="s">
        <v>95</v>
      </c>
      <c r="C1344">
        <v>1</v>
      </c>
      <c r="D1344" t="s">
        <v>21</v>
      </c>
      <c r="E1344">
        <v>3</v>
      </c>
      <c r="F1344">
        <v>10</v>
      </c>
      <c r="G1344">
        <v>200</v>
      </c>
      <c r="I1344">
        <v>200</v>
      </c>
      <c r="J1344" t="s">
        <v>88</v>
      </c>
      <c r="K1344">
        <v>45</v>
      </c>
      <c r="M1344">
        <v>20</v>
      </c>
      <c r="N1344">
        <v>30</v>
      </c>
      <c r="O1344">
        <v>0</v>
      </c>
    </row>
    <row r="1345" spans="1:18" x14ac:dyDescent="0.25">
      <c r="A1345">
        <v>1999</v>
      </c>
      <c r="B1345" t="s">
        <v>95</v>
      </c>
      <c r="C1345">
        <v>2</v>
      </c>
      <c r="D1345" t="s">
        <v>21</v>
      </c>
      <c r="J1345" t="s">
        <v>78</v>
      </c>
      <c r="K1345">
        <v>15</v>
      </c>
      <c r="M1345">
        <v>10</v>
      </c>
      <c r="N1345">
        <v>0</v>
      </c>
      <c r="O1345">
        <v>0</v>
      </c>
    </row>
    <row r="1346" spans="1:18" x14ac:dyDescent="0.25">
      <c r="A1346">
        <v>1999</v>
      </c>
      <c r="B1346" t="s">
        <v>95</v>
      </c>
      <c r="C1346">
        <v>3</v>
      </c>
      <c r="D1346" t="s">
        <v>21</v>
      </c>
      <c r="J1346" t="s">
        <v>85</v>
      </c>
      <c r="K1346">
        <v>5</v>
      </c>
      <c r="M1346">
        <v>5</v>
      </c>
      <c r="N1346">
        <v>0</v>
      </c>
      <c r="O1346">
        <v>0</v>
      </c>
    </row>
    <row r="1347" spans="1:18" x14ac:dyDescent="0.25">
      <c r="A1347">
        <v>1999</v>
      </c>
      <c r="B1347" t="s">
        <v>95</v>
      </c>
      <c r="C1347">
        <v>4</v>
      </c>
      <c r="D1347" t="s">
        <v>21</v>
      </c>
      <c r="J1347" t="s">
        <v>79</v>
      </c>
      <c r="K1347">
        <v>50</v>
      </c>
      <c r="M1347">
        <v>20</v>
      </c>
      <c r="N1347">
        <v>0</v>
      </c>
      <c r="O1347">
        <v>25</v>
      </c>
      <c r="P1347" t="s">
        <v>77</v>
      </c>
    </row>
    <row r="1348" spans="1:18" x14ac:dyDescent="0.25">
      <c r="A1348">
        <v>1999</v>
      </c>
      <c r="B1348" t="s">
        <v>95</v>
      </c>
      <c r="C1348">
        <v>5</v>
      </c>
      <c r="D1348" t="s">
        <v>21</v>
      </c>
      <c r="J1348" t="s">
        <v>88</v>
      </c>
      <c r="K1348">
        <v>35</v>
      </c>
      <c r="M1348">
        <v>25</v>
      </c>
      <c r="N1348">
        <v>0</v>
      </c>
      <c r="O1348">
        <v>95</v>
      </c>
      <c r="P1348" t="s">
        <v>77</v>
      </c>
    </row>
    <row r="1349" spans="1:18" x14ac:dyDescent="0.25">
      <c r="A1349">
        <v>1999</v>
      </c>
      <c r="B1349" t="s">
        <v>95</v>
      </c>
      <c r="C1349">
        <v>6</v>
      </c>
      <c r="D1349" t="s">
        <v>21</v>
      </c>
      <c r="J1349" t="s">
        <v>79</v>
      </c>
      <c r="K1349">
        <v>30</v>
      </c>
      <c r="M1349">
        <v>20</v>
      </c>
      <c r="N1349">
        <v>30</v>
      </c>
      <c r="O1349">
        <v>20</v>
      </c>
      <c r="P1349" t="s">
        <v>77</v>
      </c>
    </row>
    <row r="1350" spans="1:18" x14ac:dyDescent="0.25">
      <c r="A1350">
        <v>1999</v>
      </c>
      <c r="B1350" t="s">
        <v>95</v>
      </c>
      <c r="C1350">
        <v>7</v>
      </c>
      <c r="D1350" t="s">
        <v>21</v>
      </c>
      <c r="J1350" t="s">
        <v>87</v>
      </c>
      <c r="K1350">
        <v>25</v>
      </c>
      <c r="M1350">
        <v>10</v>
      </c>
      <c r="N1350">
        <v>20</v>
      </c>
      <c r="O1350">
        <v>0</v>
      </c>
    </row>
    <row r="1351" spans="1:18" x14ac:dyDescent="0.25">
      <c r="A1351">
        <v>1999</v>
      </c>
      <c r="B1351" t="s">
        <v>95</v>
      </c>
      <c r="C1351">
        <v>8</v>
      </c>
      <c r="D1351" t="s">
        <v>21</v>
      </c>
      <c r="J1351" t="s">
        <v>79</v>
      </c>
      <c r="K1351">
        <v>30</v>
      </c>
      <c r="M1351">
        <v>20</v>
      </c>
      <c r="N1351">
        <v>50</v>
      </c>
      <c r="O1351">
        <v>20</v>
      </c>
      <c r="P1351" t="s">
        <v>77</v>
      </c>
    </row>
    <row r="1352" spans="1:18" x14ac:dyDescent="0.25">
      <c r="A1352">
        <v>1999</v>
      </c>
      <c r="B1352" t="s">
        <v>95</v>
      </c>
      <c r="C1352">
        <v>9</v>
      </c>
      <c r="D1352" t="s">
        <v>21</v>
      </c>
      <c r="J1352" t="s">
        <v>83</v>
      </c>
      <c r="K1352">
        <v>25</v>
      </c>
      <c r="M1352">
        <v>40</v>
      </c>
      <c r="N1352">
        <v>20</v>
      </c>
      <c r="O1352">
        <v>0</v>
      </c>
    </row>
    <row r="1353" spans="1:18" x14ac:dyDescent="0.25">
      <c r="A1353">
        <v>1999</v>
      </c>
      <c r="B1353" t="s">
        <v>95</v>
      </c>
      <c r="C1353">
        <v>10</v>
      </c>
      <c r="D1353" t="s">
        <v>21</v>
      </c>
      <c r="J1353" t="s">
        <v>80</v>
      </c>
      <c r="K1353">
        <v>30</v>
      </c>
      <c r="M1353">
        <v>25</v>
      </c>
      <c r="N1353">
        <v>60</v>
      </c>
      <c r="O1353">
        <v>0</v>
      </c>
    </row>
    <row r="1354" spans="1:18" x14ac:dyDescent="0.25">
      <c r="A1354">
        <v>1999</v>
      </c>
      <c r="B1354" t="s">
        <v>95</v>
      </c>
      <c r="C1354">
        <v>11</v>
      </c>
      <c r="D1354" t="s">
        <v>21</v>
      </c>
      <c r="F1354">
        <v>8</v>
      </c>
      <c r="J1354" t="s">
        <v>87</v>
      </c>
      <c r="K1354">
        <v>25</v>
      </c>
      <c r="M1354">
        <v>35</v>
      </c>
      <c r="N1354">
        <v>30</v>
      </c>
      <c r="O1354">
        <v>0</v>
      </c>
    </row>
    <row r="1355" spans="1:18" x14ac:dyDescent="0.25">
      <c r="A1355">
        <v>1999</v>
      </c>
      <c r="B1355" t="s">
        <v>95</v>
      </c>
      <c r="C1355">
        <v>1</v>
      </c>
      <c r="D1355" t="s">
        <v>21</v>
      </c>
      <c r="E1355">
        <v>4</v>
      </c>
      <c r="F1355">
        <v>9</v>
      </c>
      <c r="G1355">
        <v>110</v>
      </c>
      <c r="I1355">
        <v>110</v>
      </c>
      <c r="J1355" t="s">
        <v>87</v>
      </c>
      <c r="K1355">
        <v>30</v>
      </c>
      <c r="M1355">
        <v>15</v>
      </c>
      <c r="N1355">
        <v>20</v>
      </c>
      <c r="O1355">
        <v>0</v>
      </c>
    </row>
    <row r="1356" spans="1:18" x14ac:dyDescent="0.25">
      <c r="A1356">
        <v>1999</v>
      </c>
      <c r="B1356" t="s">
        <v>95</v>
      </c>
      <c r="C1356">
        <v>2</v>
      </c>
      <c r="D1356" t="s">
        <v>21</v>
      </c>
      <c r="J1356" t="s">
        <v>87</v>
      </c>
      <c r="K1356">
        <v>30</v>
      </c>
      <c r="M1356">
        <v>20</v>
      </c>
      <c r="N1356">
        <v>40</v>
      </c>
      <c r="O1356">
        <v>0</v>
      </c>
    </row>
    <row r="1357" spans="1:18" x14ac:dyDescent="0.25">
      <c r="A1357">
        <v>1999</v>
      </c>
      <c r="B1357" t="s">
        <v>95</v>
      </c>
      <c r="C1357">
        <v>3</v>
      </c>
      <c r="D1357" t="s">
        <v>21</v>
      </c>
      <c r="J1357" t="s">
        <v>87</v>
      </c>
      <c r="K1357">
        <v>20</v>
      </c>
      <c r="M1357">
        <v>10</v>
      </c>
      <c r="N1357">
        <v>10</v>
      </c>
      <c r="O1357">
        <v>0</v>
      </c>
    </row>
    <row r="1358" spans="1:18" x14ac:dyDescent="0.25">
      <c r="A1358">
        <v>1999</v>
      </c>
      <c r="B1358" t="s">
        <v>95</v>
      </c>
      <c r="C1358">
        <v>4</v>
      </c>
      <c r="D1358" t="s">
        <v>21</v>
      </c>
      <c r="J1358" t="s">
        <v>87</v>
      </c>
      <c r="K1358">
        <v>30</v>
      </c>
      <c r="M1358">
        <v>20</v>
      </c>
      <c r="N1358">
        <v>0</v>
      </c>
      <c r="O1358">
        <v>0</v>
      </c>
    </row>
    <row r="1359" spans="1:18" x14ac:dyDescent="0.25">
      <c r="A1359">
        <v>1999</v>
      </c>
      <c r="B1359" t="s">
        <v>95</v>
      </c>
      <c r="C1359">
        <v>5</v>
      </c>
      <c r="D1359" t="s">
        <v>21</v>
      </c>
      <c r="J1359" t="s">
        <v>87</v>
      </c>
      <c r="K1359">
        <v>10</v>
      </c>
      <c r="M1359">
        <v>5</v>
      </c>
      <c r="N1359">
        <v>0</v>
      </c>
      <c r="O1359">
        <v>0</v>
      </c>
    </row>
    <row r="1360" spans="1:18" x14ac:dyDescent="0.25">
      <c r="A1360">
        <v>1999</v>
      </c>
      <c r="B1360" t="s">
        <v>95</v>
      </c>
      <c r="C1360">
        <v>6</v>
      </c>
      <c r="D1360" t="s">
        <v>21</v>
      </c>
      <c r="J1360" t="s">
        <v>83</v>
      </c>
      <c r="K1360">
        <v>20</v>
      </c>
      <c r="M1360">
        <v>10</v>
      </c>
      <c r="N1360">
        <v>0</v>
      </c>
      <c r="O1360">
        <v>0</v>
      </c>
      <c r="R1360" t="s">
        <v>51</v>
      </c>
    </row>
    <row r="1361" spans="1:15" x14ac:dyDescent="0.25">
      <c r="A1361">
        <v>1999</v>
      </c>
      <c r="B1361" t="s">
        <v>95</v>
      </c>
      <c r="C1361">
        <v>7</v>
      </c>
      <c r="D1361" t="s">
        <v>21</v>
      </c>
      <c r="J1361" t="s">
        <v>89</v>
      </c>
      <c r="K1361">
        <v>40</v>
      </c>
      <c r="M1361">
        <v>20</v>
      </c>
      <c r="N1361">
        <v>0</v>
      </c>
      <c r="O1361">
        <v>0</v>
      </c>
    </row>
    <row r="1362" spans="1:15" x14ac:dyDescent="0.25">
      <c r="A1362">
        <v>1999</v>
      </c>
      <c r="B1362" t="s">
        <v>95</v>
      </c>
      <c r="C1362">
        <v>8</v>
      </c>
      <c r="D1362" t="s">
        <v>21</v>
      </c>
      <c r="J1362" t="s">
        <v>79</v>
      </c>
      <c r="K1362">
        <v>25</v>
      </c>
      <c r="M1362">
        <v>20</v>
      </c>
      <c r="N1362">
        <v>40</v>
      </c>
      <c r="O1362">
        <v>20</v>
      </c>
    </row>
    <row r="1363" spans="1:15" x14ac:dyDescent="0.25">
      <c r="A1363">
        <v>1999</v>
      </c>
      <c r="B1363" t="s">
        <v>95</v>
      </c>
      <c r="C1363">
        <v>9</v>
      </c>
      <c r="D1363" t="s">
        <v>21</v>
      </c>
      <c r="J1363" t="s">
        <v>83</v>
      </c>
      <c r="K1363">
        <v>30</v>
      </c>
      <c r="M1363">
        <v>30</v>
      </c>
      <c r="N1363">
        <v>0</v>
      </c>
      <c r="O1363">
        <v>15</v>
      </c>
    </row>
    <row r="1364" spans="1:15" x14ac:dyDescent="0.25">
      <c r="A1364">
        <v>1999</v>
      </c>
      <c r="B1364" t="s">
        <v>95</v>
      </c>
      <c r="C1364">
        <v>10</v>
      </c>
      <c r="D1364" t="s">
        <v>21</v>
      </c>
      <c r="F1364">
        <v>7</v>
      </c>
      <c r="J1364" t="s">
        <v>80</v>
      </c>
      <c r="K1364">
        <v>20</v>
      </c>
      <c r="M1364">
        <v>15</v>
      </c>
      <c r="N1364">
        <v>0</v>
      </c>
      <c r="O1364">
        <v>0</v>
      </c>
    </row>
    <row r="1365" spans="1:15" x14ac:dyDescent="0.25">
      <c r="A1365">
        <v>1999</v>
      </c>
      <c r="B1365" t="s">
        <v>95</v>
      </c>
      <c r="C1365">
        <v>1</v>
      </c>
      <c r="D1365" t="s">
        <v>61</v>
      </c>
      <c r="E1365">
        <v>1</v>
      </c>
      <c r="F1365">
        <v>14</v>
      </c>
      <c r="G1365">
        <v>190</v>
      </c>
      <c r="I1365">
        <v>190</v>
      </c>
      <c r="J1365" t="s">
        <v>85</v>
      </c>
      <c r="K1365">
        <v>6</v>
      </c>
      <c r="M1365">
        <v>5</v>
      </c>
      <c r="N1365">
        <v>1</v>
      </c>
      <c r="O1365">
        <v>0</v>
      </c>
    </row>
    <row r="1366" spans="1:15" x14ac:dyDescent="0.25">
      <c r="A1366">
        <v>1999</v>
      </c>
      <c r="B1366" t="s">
        <v>95</v>
      </c>
      <c r="C1366">
        <v>2</v>
      </c>
      <c r="D1366" t="s">
        <v>61</v>
      </c>
      <c r="J1366" t="s">
        <v>84</v>
      </c>
      <c r="K1366">
        <v>30</v>
      </c>
      <c r="M1366">
        <v>23</v>
      </c>
      <c r="N1366">
        <v>45</v>
      </c>
      <c r="O1366">
        <v>0</v>
      </c>
    </row>
    <row r="1367" spans="1:15" x14ac:dyDescent="0.25">
      <c r="A1367">
        <v>1999</v>
      </c>
      <c r="B1367" t="s">
        <v>95</v>
      </c>
      <c r="C1367">
        <v>3</v>
      </c>
      <c r="D1367" t="s">
        <v>61</v>
      </c>
      <c r="J1367" t="s">
        <v>87</v>
      </c>
      <c r="K1367">
        <v>16</v>
      </c>
      <c r="M1367">
        <v>28</v>
      </c>
      <c r="N1367">
        <v>8</v>
      </c>
      <c r="O1367">
        <v>0</v>
      </c>
    </row>
    <row r="1368" spans="1:15" x14ac:dyDescent="0.25">
      <c r="A1368">
        <v>1999</v>
      </c>
      <c r="B1368" t="s">
        <v>95</v>
      </c>
      <c r="C1368">
        <v>4</v>
      </c>
      <c r="D1368" t="s">
        <v>61</v>
      </c>
      <c r="J1368" t="s">
        <v>83</v>
      </c>
      <c r="K1368">
        <v>38</v>
      </c>
      <c r="M1368">
        <v>28</v>
      </c>
      <c r="N1368">
        <v>50</v>
      </c>
      <c r="O1368">
        <v>0</v>
      </c>
    </row>
    <row r="1369" spans="1:15" x14ac:dyDescent="0.25">
      <c r="A1369">
        <v>1999</v>
      </c>
      <c r="B1369" t="s">
        <v>95</v>
      </c>
      <c r="C1369">
        <v>5</v>
      </c>
      <c r="D1369" t="s">
        <v>61</v>
      </c>
      <c r="J1369" t="s">
        <v>83</v>
      </c>
      <c r="K1369">
        <v>100</v>
      </c>
      <c r="M1369">
        <v>75</v>
      </c>
      <c r="N1369">
        <v>70</v>
      </c>
      <c r="O1369">
        <v>0</v>
      </c>
    </row>
    <row r="1370" spans="1:15" x14ac:dyDescent="0.25">
      <c r="A1370">
        <v>1999</v>
      </c>
      <c r="B1370" t="s">
        <v>95</v>
      </c>
      <c r="C1370">
        <v>6</v>
      </c>
      <c r="D1370" t="s">
        <v>61</v>
      </c>
      <c r="J1370" t="s">
        <v>79</v>
      </c>
      <c r="K1370">
        <v>40</v>
      </c>
      <c r="M1370">
        <v>35</v>
      </c>
      <c r="N1370">
        <v>65</v>
      </c>
      <c r="O1370">
        <v>0</v>
      </c>
    </row>
    <row r="1371" spans="1:15" x14ac:dyDescent="0.25">
      <c r="A1371">
        <v>1999</v>
      </c>
      <c r="B1371" t="s">
        <v>95</v>
      </c>
      <c r="C1371">
        <v>7</v>
      </c>
      <c r="D1371" t="s">
        <v>61</v>
      </c>
      <c r="J1371" t="s">
        <v>79</v>
      </c>
      <c r="K1371">
        <v>30</v>
      </c>
      <c r="M1371">
        <v>30</v>
      </c>
      <c r="N1371">
        <v>95</v>
      </c>
      <c r="O1371">
        <v>0</v>
      </c>
    </row>
    <row r="1372" spans="1:15" x14ac:dyDescent="0.25">
      <c r="A1372">
        <v>1999</v>
      </c>
      <c r="B1372" t="s">
        <v>95</v>
      </c>
      <c r="C1372">
        <v>8</v>
      </c>
      <c r="D1372" t="s">
        <v>61</v>
      </c>
      <c r="J1372" t="s">
        <v>81</v>
      </c>
      <c r="K1372">
        <v>30</v>
      </c>
      <c r="M1372">
        <v>20</v>
      </c>
      <c r="N1372">
        <v>3</v>
      </c>
      <c r="O1372">
        <v>0</v>
      </c>
    </row>
    <row r="1373" spans="1:15" x14ac:dyDescent="0.25">
      <c r="A1373">
        <v>1999</v>
      </c>
      <c r="B1373" t="s">
        <v>95</v>
      </c>
      <c r="C1373">
        <v>9</v>
      </c>
      <c r="D1373" t="s">
        <v>61</v>
      </c>
      <c r="J1373" t="s">
        <v>79</v>
      </c>
      <c r="K1373">
        <v>85</v>
      </c>
      <c r="M1373">
        <v>80</v>
      </c>
      <c r="N1373">
        <v>85</v>
      </c>
      <c r="O1373">
        <v>0</v>
      </c>
    </row>
    <row r="1374" spans="1:15" x14ac:dyDescent="0.25">
      <c r="A1374">
        <v>1999</v>
      </c>
      <c r="B1374" t="s">
        <v>95</v>
      </c>
      <c r="C1374">
        <v>10</v>
      </c>
      <c r="D1374" t="s">
        <v>61</v>
      </c>
      <c r="J1374" t="s">
        <v>83</v>
      </c>
      <c r="K1374">
        <v>100</v>
      </c>
      <c r="M1374">
        <v>63</v>
      </c>
      <c r="N1374">
        <v>60</v>
      </c>
      <c r="O1374">
        <v>0</v>
      </c>
    </row>
    <row r="1375" spans="1:15" x14ac:dyDescent="0.25">
      <c r="A1375">
        <v>1999</v>
      </c>
      <c r="B1375" t="s">
        <v>95</v>
      </c>
      <c r="C1375">
        <v>11</v>
      </c>
      <c r="D1375" t="s">
        <v>61</v>
      </c>
      <c r="J1375" t="s">
        <v>87</v>
      </c>
      <c r="K1375">
        <v>30</v>
      </c>
      <c r="M1375">
        <v>23</v>
      </c>
      <c r="N1375">
        <v>20</v>
      </c>
    </row>
    <row r="1376" spans="1:15" x14ac:dyDescent="0.25">
      <c r="A1376">
        <v>1999</v>
      </c>
      <c r="B1376" t="s">
        <v>95</v>
      </c>
      <c r="C1376">
        <v>12</v>
      </c>
      <c r="D1376" t="s">
        <v>61</v>
      </c>
      <c r="J1376" t="s">
        <v>85</v>
      </c>
      <c r="K1376">
        <v>10</v>
      </c>
      <c r="M1376">
        <v>1</v>
      </c>
      <c r="N1376">
        <v>0</v>
      </c>
      <c r="O1376">
        <v>0</v>
      </c>
    </row>
    <row r="1377" spans="1:15" x14ac:dyDescent="0.25">
      <c r="A1377">
        <v>1999</v>
      </c>
      <c r="B1377" t="s">
        <v>95</v>
      </c>
      <c r="C1377">
        <v>13</v>
      </c>
      <c r="D1377" t="s">
        <v>61</v>
      </c>
      <c r="J1377" t="s">
        <v>86</v>
      </c>
      <c r="K1377">
        <v>40</v>
      </c>
      <c r="M1377">
        <v>32</v>
      </c>
      <c r="N1377">
        <v>15</v>
      </c>
      <c r="O1377">
        <v>0</v>
      </c>
    </row>
    <row r="1378" spans="1:15" x14ac:dyDescent="0.25">
      <c r="A1378">
        <v>1999</v>
      </c>
      <c r="B1378" t="s">
        <v>95</v>
      </c>
      <c r="C1378">
        <v>14</v>
      </c>
      <c r="D1378" t="s">
        <v>61</v>
      </c>
      <c r="J1378" t="s">
        <v>87</v>
      </c>
      <c r="K1378">
        <v>6</v>
      </c>
      <c r="M1378">
        <v>2</v>
      </c>
      <c r="N1378">
        <v>40</v>
      </c>
      <c r="O1378">
        <v>0</v>
      </c>
    </row>
    <row r="1379" spans="1:15" x14ac:dyDescent="0.25">
      <c r="A1379">
        <v>1999</v>
      </c>
      <c r="B1379" t="s">
        <v>95</v>
      </c>
      <c r="C1379">
        <v>15</v>
      </c>
      <c r="D1379" t="s">
        <v>61</v>
      </c>
      <c r="F1379">
        <v>15</v>
      </c>
      <c r="J1379" t="s">
        <v>83</v>
      </c>
      <c r="K1379">
        <v>30</v>
      </c>
      <c r="M1379">
        <v>42</v>
      </c>
      <c r="N1379">
        <v>5</v>
      </c>
      <c r="O1379">
        <v>0</v>
      </c>
    </row>
    <row r="1380" spans="1:15" x14ac:dyDescent="0.25">
      <c r="A1380">
        <v>1999</v>
      </c>
      <c r="B1380" t="s">
        <v>95</v>
      </c>
      <c r="C1380">
        <v>1</v>
      </c>
      <c r="D1380" t="s">
        <v>61</v>
      </c>
      <c r="E1380">
        <v>2</v>
      </c>
      <c r="F1380">
        <v>15</v>
      </c>
      <c r="G1380">
        <v>150</v>
      </c>
      <c r="I1380">
        <v>150</v>
      </c>
      <c r="J1380" t="s">
        <v>79</v>
      </c>
      <c r="K1380">
        <v>20</v>
      </c>
      <c r="M1380">
        <v>20</v>
      </c>
      <c r="N1380">
        <v>50</v>
      </c>
      <c r="O1380">
        <v>0</v>
      </c>
    </row>
    <row r="1381" spans="1:15" x14ac:dyDescent="0.25">
      <c r="A1381">
        <v>1999</v>
      </c>
      <c r="B1381" t="s">
        <v>95</v>
      </c>
      <c r="C1381">
        <v>2</v>
      </c>
      <c r="D1381" t="s">
        <v>61</v>
      </c>
      <c r="J1381" t="s">
        <v>78</v>
      </c>
      <c r="K1381">
        <v>10</v>
      </c>
      <c r="M1381">
        <v>3</v>
      </c>
      <c r="N1381">
        <v>10</v>
      </c>
      <c r="O1381">
        <v>0</v>
      </c>
    </row>
    <row r="1382" spans="1:15" x14ac:dyDescent="0.25">
      <c r="A1382">
        <v>1999</v>
      </c>
      <c r="B1382" t="s">
        <v>95</v>
      </c>
      <c r="C1382">
        <v>3</v>
      </c>
      <c r="D1382" t="s">
        <v>61</v>
      </c>
      <c r="J1382" t="s">
        <v>87</v>
      </c>
      <c r="K1382">
        <v>20</v>
      </c>
      <c r="M1382">
        <v>22</v>
      </c>
      <c r="N1382">
        <v>40</v>
      </c>
      <c r="O1382">
        <v>0</v>
      </c>
    </row>
    <row r="1383" spans="1:15" x14ac:dyDescent="0.25">
      <c r="A1383">
        <v>1999</v>
      </c>
      <c r="B1383" t="s">
        <v>95</v>
      </c>
      <c r="C1383">
        <v>4</v>
      </c>
      <c r="D1383" t="s">
        <v>61</v>
      </c>
      <c r="J1383" t="s">
        <v>79</v>
      </c>
      <c r="K1383">
        <v>23</v>
      </c>
      <c r="M1383">
        <v>32</v>
      </c>
      <c r="N1383">
        <v>40</v>
      </c>
      <c r="O1383">
        <v>0</v>
      </c>
    </row>
    <row r="1384" spans="1:15" x14ac:dyDescent="0.25">
      <c r="A1384">
        <v>1999</v>
      </c>
      <c r="B1384" t="s">
        <v>95</v>
      </c>
      <c r="C1384">
        <v>5</v>
      </c>
      <c r="D1384" t="s">
        <v>61</v>
      </c>
      <c r="J1384" t="s">
        <v>85</v>
      </c>
      <c r="K1384">
        <v>10</v>
      </c>
      <c r="M1384">
        <v>10</v>
      </c>
      <c r="N1384">
        <v>5</v>
      </c>
      <c r="O1384">
        <v>0</v>
      </c>
    </row>
    <row r="1385" spans="1:15" x14ac:dyDescent="0.25">
      <c r="A1385">
        <v>1999</v>
      </c>
      <c r="B1385" t="s">
        <v>95</v>
      </c>
      <c r="C1385">
        <v>6</v>
      </c>
      <c r="D1385" t="s">
        <v>61</v>
      </c>
      <c r="J1385" t="s">
        <v>87</v>
      </c>
      <c r="K1385">
        <v>20</v>
      </c>
      <c r="M1385">
        <v>5</v>
      </c>
      <c r="N1385">
        <v>0</v>
      </c>
      <c r="O1385">
        <v>0</v>
      </c>
    </row>
    <row r="1386" spans="1:15" x14ac:dyDescent="0.25">
      <c r="A1386">
        <v>1999</v>
      </c>
      <c r="B1386" t="s">
        <v>95</v>
      </c>
      <c r="C1386">
        <v>7</v>
      </c>
      <c r="D1386" t="s">
        <v>61</v>
      </c>
      <c r="J1386" t="s">
        <v>88</v>
      </c>
      <c r="K1386">
        <v>11</v>
      </c>
      <c r="M1386">
        <v>1</v>
      </c>
      <c r="N1386">
        <v>0</v>
      </c>
      <c r="O1386">
        <v>0</v>
      </c>
    </row>
    <row r="1387" spans="1:15" x14ac:dyDescent="0.25">
      <c r="A1387">
        <v>1999</v>
      </c>
      <c r="B1387" t="s">
        <v>95</v>
      </c>
      <c r="C1387">
        <v>8</v>
      </c>
      <c r="D1387" t="s">
        <v>61</v>
      </c>
      <c r="J1387" t="s">
        <v>83</v>
      </c>
      <c r="K1387">
        <v>60</v>
      </c>
      <c r="M1387">
        <v>15</v>
      </c>
      <c r="N1387">
        <v>80</v>
      </c>
      <c r="O1387">
        <v>0</v>
      </c>
    </row>
    <row r="1388" spans="1:15" x14ac:dyDescent="0.25">
      <c r="A1388">
        <v>1999</v>
      </c>
      <c r="B1388" t="s">
        <v>95</v>
      </c>
      <c r="C1388">
        <v>9</v>
      </c>
      <c r="D1388" t="s">
        <v>61</v>
      </c>
      <c r="J1388" t="s">
        <v>87</v>
      </c>
      <c r="K1388">
        <v>10</v>
      </c>
      <c r="M1388">
        <v>15</v>
      </c>
      <c r="N1388">
        <v>5</v>
      </c>
      <c r="O1388">
        <v>0</v>
      </c>
    </row>
    <row r="1389" spans="1:15" x14ac:dyDescent="0.25">
      <c r="A1389">
        <v>1999</v>
      </c>
      <c r="B1389" t="s">
        <v>95</v>
      </c>
      <c r="C1389">
        <v>10</v>
      </c>
      <c r="D1389" t="s">
        <v>61</v>
      </c>
      <c r="J1389" t="s">
        <v>78</v>
      </c>
      <c r="K1389">
        <v>25</v>
      </c>
      <c r="M1389">
        <v>20</v>
      </c>
      <c r="N1389">
        <v>50</v>
      </c>
      <c r="O1389">
        <v>0</v>
      </c>
    </row>
    <row r="1390" spans="1:15" x14ac:dyDescent="0.25">
      <c r="A1390">
        <v>1999</v>
      </c>
      <c r="B1390" t="s">
        <v>95</v>
      </c>
      <c r="C1390">
        <v>11</v>
      </c>
      <c r="D1390" t="s">
        <v>61</v>
      </c>
      <c r="J1390" t="s">
        <v>83</v>
      </c>
      <c r="K1390">
        <v>30</v>
      </c>
      <c r="M1390">
        <v>20</v>
      </c>
      <c r="N1390">
        <v>20</v>
      </c>
      <c r="O1390">
        <v>0</v>
      </c>
    </row>
    <row r="1391" spans="1:15" x14ac:dyDescent="0.25">
      <c r="A1391">
        <v>1999</v>
      </c>
      <c r="B1391" t="s">
        <v>95</v>
      </c>
      <c r="C1391">
        <v>12</v>
      </c>
      <c r="D1391" t="s">
        <v>61</v>
      </c>
      <c r="J1391" t="s">
        <v>87</v>
      </c>
      <c r="K1391">
        <v>4</v>
      </c>
      <c r="M1391">
        <v>10</v>
      </c>
      <c r="N1391">
        <v>3</v>
      </c>
      <c r="O1391">
        <v>0</v>
      </c>
    </row>
    <row r="1392" spans="1:15" x14ac:dyDescent="0.25">
      <c r="A1392">
        <v>1999</v>
      </c>
      <c r="B1392" t="s">
        <v>95</v>
      </c>
      <c r="C1392">
        <v>13</v>
      </c>
      <c r="D1392" t="s">
        <v>61</v>
      </c>
      <c r="J1392" t="s">
        <v>80</v>
      </c>
      <c r="K1392">
        <v>20</v>
      </c>
      <c r="M1392">
        <v>12</v>
      </c>
      <c r="N1392">
        <v>0</v>
      </c>
      <c r="O1392">
        <v>0</v>
      </c>
    </row>
    <row r="1393" spans="1:16" x14ac:dyDescent="0.25">
      <c r="A1393">
        <v>1999</v>
      </c>
      <c r="B1393" t="s">
        <v>95</v>
      </c>
      <c r="C1393">
        <v>14</v>
      </c>
      <c r="D1393" t="s">
        <v>61</v>
      </c>
      <c r="J1393" t="s">
        <v>85</v>
      </c>
      <c r="K1393">
        <v>4</v>
      </c>
      <c r="M1393">
        <v>6</v>
      </c>
      <c r="N1393">
        <v>0</v>
      </c>
      <c r="O1393">
        <v>0</v>
      </c>
    </row>
    <row r="1394" spans="1:16" x14ac:dyDescent="0.25">
      <c r="A1394">
        <v>1999</v>
      </c>
      <c r="B1394" t="s">
        <v>95</v>
      </c>
      <c r="C1394">
        <v>15</v>
      </c>
      <c r="D1394" t="s">
        <v>61</v>
      </c>
      <c r="J1394" t="s">
        <v>83</v>
      </c>
      <c r="K1394">
        <v>25</v>
      </c>
      <c r="M1394">
        <v>20</v>
      </c>
      <c r="N1394">
        <v>2</v>
      </c>
      <c r="O1394">
        <v>0</v>
      </c>
    </row>
    <row r="1395" spans="1:16" x14ac:dyDescent="0.25">
      <c r="A1395">
        <v>1999</v>
      </c>
      <c r="B1395" t="s">
        <v>95</v>
      </c>
      <c r="C1395">
        <v>16</v>
      </c>
      <c r="D1395" t="s">
        <v>61</v>
      </c>
      <c r="F1395">
        <v>15</v>
      </c>
      <c r="J1395" t="s">
        <v>79</v>
      </c>
      <c r="K1395">
        <v>32</v>
      </c>
      <c r="M1395">
        <v>50</v>
      </c>
      <c r="N1395">
        <v>50</v>
      </c>
      <c r="O1395">
        <v>0</v>
      </c>
    </row>
    <row r="1396" spans="1:16" x14ac:dyDescent="0.25">
      <c r="A1396">
        <v>1999</v>
      </c>
      <c r="B1396" t="s">
        <v>95</v>
      </c>
      <c r="C1396">
        <v>1</v>
      </c>
      <c r="D1396" t="s">
        <v>38</v>
      </c>
      <c r="E1396">
        <v>1</v>
      </c>
      <c r="F1396">
        <v>15</v>
      </c>
      <c r="G1396">
        <v>160</v>
      </c>
      <c r="I1396">
        <v>160</v>
      </c>
      <c r="J1396" t="s">
        <v>79</v>
      </c>
      <c r="K1396">
        <v>25</v>
      </c>
      <c r="M1396">
        <v>15</v>
      </c>
      <c r="N1396">
        <v>40</v>
      </c>
      <c r="O1396">
        <v>0</v>
      </c>
    </row>
    <row r="1397" spans="1:16" x14ac:dyDescent="0.25">
      <c r="A1397">
        <v>1999</v>
      </c>
      <c r="B1397" t="s">
        <v>95</v>
      </c>
      <c r="C1397">
        <v>2</v>
      </c>
      <c r="D1397" t="s">
        <v>38</v>
      </c>
      <c r="J1397" t="s">
        <v>90</v>
      </c>
      <c r="K1397">
        <v>80</v>
      </c>
      <c r="M1397">
        <v>40</v>
      </c>
      <c r="N1397">
        <v>0</v>
      </c>
      <c r="O1397">
        <v>10</v>
      </c>
      <c r="P1397" t="s">
        <v>77</v>
      </c>
    </row>
    <row r="1398" spans="1:16" x14ac:dyDescent="0.25">
      <c r="A1398">
        <v>1999</v>
      </c>
      <c r="B1398" t="s">
        <v>95</v>
      </c>
      <c r="C1398">
        <v>3</v>
      </c>
      <c r="D1398" t="s">
        <v>38</v>
      </c>
      <c r="J1398" t="s">
        <v>79</v>
      </c>
      <c r="K1398">
        <v>20</v>
      </c>
      <c r="M1398">
        <v>30</v>
      </c>
      <c r="N1398">
        <v>80</v>
      </c>
      <c r="O1398">
        <v>0</v>
      </c>
    </row>
    <row r="1399" spans="1:16" x14ac:dyDescent="0.25">
      <c r="A1399">
        <v>1999</v>
      </c>
      <c r="B1399" t="s">
        <v>95</v>
      </c>
      <c r="C1399">
        <v>4</v>
      </c>
      <c r="D1399" t="s">
        <v>38</v>
      </c>
      <c r="J1399" t="s">
        <v>93</v>
      </c>
      <c r="K1399">
        <v>40</v>
      </c>
      <c r="M1399">
        <v>5</v>
      </c>
      <c r="N1399">
        <v>0</v>
      </c>
      <c r="O1399">
        <v>0</v>
      </c>
    </row>
    <row r="1400" spans="1:16" x14ac:dyDescent="0.25">
      <c r="A1400">
        <v>1999</v>
      </c>
      <c r="B1400" t="s">
        <v>95</v>
      </c>
      <c r="C1400">
        <v>5</v>
      </c>
      <c r="D1400" t="s">
        <v>38</v>
      </c>
      <c r="J1400" t="s">
        <v>87</v>
      </c>
      <c r="K1400">
        <v>40</v>
      </c>
      <c r="M1400">
        <v>15</v>
      </c>
      <c r="N1400">
        <v>0</v>
      </c>
      <c r="O1400">
        <v>2</v>
      </c>
      <c r="P1400" t="s">
        <v>77</v>
      </c>
    </row>
    <row r="1401" spans="1:16" x14ac:dyDescent="0.25">
      <c r="A1401">
        <v>1999</v>
      </c>
      <c r="B1401" t="s">
        <v>95</v>
      </c>
      <c r="C1401">
        <v>6</v>
      </c>
      <c r="D1401" t="s">
        <v>38</v>
      </c>
      <c r="J1401" t="s">
        <v>83</v>
      </c>
      <c r="K1401">
        <v>90</v>
      </c>
      <c r="M1401">
        <v>40</v>
      </c>
      <c r="N1401">
        <v>0</v>
      </c>
      <c r="O1401">
        <v>30</v>
      </c>
      <c r="P1401" t="s">
        <v>77</v>
      </c>
    </row>
    <row r="1402" spans="1:16" x14ac:dyDescent="0.25">
      <c r="A1402">
        <v>1999</v>
      </c>
      <c r="B1402" t="s">
        <v>95</v>
      </c>
      <c r="C1402">
        <v>7</v>
      </c>
      <c r="D1402" t="s">
        <v>38</v>
      </c>
      <c r="J1402" t="s">
        <v>87</v>
      </c>
      <c r="K1402">
        <v>35</v>
      </c>
      <c r="M1402">
        <v>10</v>
      </c>
      <c r="N1402">
        <v>20</v>
      </c>
      <c r="O1402">
        <v>0</v>
      </c>
    </row>
    <row r="1403" spans="1:16" x14ac:dyDescent="0.25">
      <c r="A1403">
        <v>1999</v>
      </c>
      <c r="B1403" t="s">
        <v>95</v>
      </c>
      <c r="C1403">
        <v>8</v>
      </c>
      <c r="D1403" t="s">
        <v>38</v>
      </c>
      <c r="J1403" t="s">
        <v>87</v>
      </c>
      <c r="K1403">
        <v>45</v>
      </c>
      <c r="M1403">
        <v>20</v>
      </c>
      <c r="N1403">
        <v>5</v>
      </c>
      <c r="O1403">
        <v>0</v>
      </c>
    </row>
    <row r="1404" spans="1:16" x14ac:dyDescent="0.25">
      <c r="A1404">
        <v>1999</v>
      </c>
      <c r="B1404" t="s">
        <v>95</v>
      </c>
      <c r="C1404">
        <v>9</v>
      </c>
      <c r="D1404" t="s">
        <v>38</v>
      </c>
      <c r="J1404" t="s">
        <v>79</v>
      </c>
      <c r="K1404">
        <v>70</v>
      </c>
      <c r="M1404">
        <v>60</v>
      </c>
      <c r="N1404">
        <v>0</v>
      </c>
      <c r="O1404">
        <v>30</v>
      </c>
      <c r="P1404" t="s">
        <v>77</v>
      </c>
    </row>
    <row r="1405" spans="1:16" x14ac:dyDescent="0.25">
      <c r="A1405">
        <v>1999</v>
      </c>
      <c r="B1405" t="s">
        <v>95</v>
      </c>
      <c r="C1405">
        <v>10</v>
      </c>
      <c r="D1405" t="s">
        <v>38</v>
      </c>
      <c r="J1405" t="s">
        <v>83</v>
      </c>
      <c r="K1405">
        <v>100</v>
      </c>
      <c r="M1405">
        <v>100</v>
      </c>
      <c r="N1405">
        <v>0</v>
      </c>
      <c r="O1405">
        <v>15</v>
      </c>
      <c r="P1405" t="s">
        <v>77</v>
      </c>
    </row>
    <row r="1406" spans="1:16" x14ac:dyDescent="0.25">
      <c r="A1406">
        <v>1999</v>
      </c>
      <c r="B1406" t="s">
        <v>95</v>
      </c>
      <c r="C1406">
        <v>11</v>
      </c>
      <c r="D1406" t="s">
        <v>38</v>
      </c>
      <c r="J1406" t="s">
        <v>76</v>
      </c>
      <c r="K1406">
        <v>90</v>
      </c>
      <c r="M1406">
        <v>20</v>
      </c>
      <c r="N1406">
        <v>0</v>
      </c>
      <c r="O1406">
        <v>90</v>
      </c>
      <c r="P1406" t="s">
        <v>77</v>
      </c>
    </row>
    <row r="1407" spans="1:16" x14ac:dyDescent="0.25">
      <c r="A1407">
        <v>1999</v>
      </c>
      <c r="B1407" t="s">
        <v>95</v>
      </c>
      <c r="C1407">
        <v>1</v>
      </c>
      <c r="D1407" t="s">
        <v>38</v>
      </c>
      <c r="E1407">
        <v>2</v>
      </c>
      <c r="F1407">
        <v>16</v>
      </c>
      <c r="G1407">
        <v>160</v>
      </c>
      <c r="I1407">
        <v>160</v>
      </c>
      <c r="J1407" t="s">
        <v>83</v>
      </c>
      <c r="K1407">
        <v>120</v>
      </c>
      <c r="M1407">
        <v>80</v>
      </c>
      <c r="N1407">
        <v>50</v>
      </c>
      <c r="O1407">
        <v>10</v>
      </c>
    </row>
    <row r="1408" spans="1:16" x14ac:dyDescent="0.25">
      <c r="A1408">
        <v>1999</v>
      </c>
      <c r="B1408" t="s">
        <v>95</v>
      </c>
      <c r="C1408">
        <v>2</v>
      </c>
      <c r="D1408" t="s">
        <v>38</v>
      </c>
      <c r="J1408" t="s">
        <v>87</v>
      </c>
      <c r="K1408">
        <v>40</v>
      </c>
      <c r="M1408">
        <v>10</v>
      </c>
      <c r="N1408">
        <v>30</v>
      </c>
      <c r="O1408">
        <v>0</v>
      </c>
    </row>
    <row r="1409" spans="1:16" x14ac:dyDescent="0.25">
      <c r="A1409">
        <v>1999</v>
      </c>
      <c r="B1409" t="s">
        <v>95</v>
      </c>
      <c r="C1409">
        <v>3</v>
      </c>
      <c r="D1409" t="s">
        <v>38</v>
      </c>
      <c r="J1409" t="s">
        <v>78</v>
      </c>
      <c r="K1409">
        <v>70</v>
      </c>
      <c r="M1409">
        <v>20</v>
      </c>
      <c r="N1409">
        <v>20</v>
      </c>
      <c r="O1409">
        <v>0</v>
      </c>
    </row>
    <row r="1410" spans="1:16" x14ac:dyDescent="0.25">
      <c r="A1410">
        <v>1999</v>
      </c>
      <c r="B1410" t="s">
        <v>95</v>
      </c>
      <c r="C1410">
        <v>4</v>
      </c>
      <c r="D1410" t="s">
        <v>38</v>
      </c>
      <c r="J1410" t="s">
        <v>87</v>
      </c>
      <c r="K1410">
        <v>30</v>
      </c>
      <c r="M1410">
        <v>10</v>
      </c>
      <c r="N1410">
        <v>40</v>
      </c>
      <c r="O1410">
        <v>0</v>
      </c>
    </row>
    <row r="1411" spans="1:16" x14ac:dyDescent="0.25">
      <c r="A1411">
        <v>1999</v>
      </c>
      <c r="B1411" t="s">
        <v>95</v>
      </c>
      <c r="C1411">
        <v>5</v>
      </c>
      <c r="D1411" t="s">
        <v>38</v>
      </c>
      <c r="J1411" t="s">
        <v>90</v>
      </c>
      <c r="K1411">
        <v>40</v>
      </c>
      <c r="M1411">
        <v>60</v>
      </c>
      <c r="N1411">
        <v>0</v>
      </c>
      <c r="O1411">
        <v>20</v>
      </c>
      <c r="P1411" t="s">
        <v>77</v>
      </c>
    </row>
    <row r="1412" spans="1:16" x14ac:dyDescent="0.25">
      <c r="A1412">
        <v>1999</v>
      </c>
      <c r="B1412" t="s">
        <v>95</v>
      </c>
      <c r="C1412">
        <v>6</v>
      </c>
      <c r="D1412" t="s">
        <v>38</v>
      </c>
      <c r="J1412" t="s">
        <v>84</v>
      </c>
      <c r="K1412">
        <v>60</v>
      </c>
      <c r="M1412">
        <v>40</v>
      </c>
      <c r="N1412">
        <v>0</v>
      </c>
      <c r="O1412">
        <v>70</v>
      </c>
      <c r="P1412" t="s">
        <v>77</v>
      </c>
    </row>
    <row r="1413" spans="1:16" x14ac:dyDescent="0.25">
      <c r="A1413">
        <v>1999</v>
      </c>
      <c r="B1413" t="s">
        <v>95</v>
      </c>
      <c r="C1413">
        <v>7</v>
      </c>
      <c r="D1413" t="s">
        <v>38</v>
      </c>
      <c r="J1413" t="s">
        <v>87</v>
      </c>
      <c r="K1413">
        <v>50</v>
      </c>
      <c r="M1413">
        <v>15</v>
      </c>
      <c r="N1413">
        <v>60</v>
      </c>
      <c r="O1413">
        <v>0</v>
      </c>
    </row>
    <row r="1414" spans="1:16" x14ac:dyDescent="0.25">
      <c r="A1414">
        <v>1999</v>
      </c>
      <c r="B1414" t="s">
        <v>95</v>
      </c>
      <c r="C1414">
        <v>8</v>
      </c>
      <c r="D1414" t="s">
        <v>38</v>
      </c>
      <c r="J1414" t="s">
        <v>90</v>
      </c>
      <c r="K1414">
        <v>60</v>
      </c>
      <c r="M1414">
        <v>30</v>
      </c>
      <c r="N1414">
        <v>70</v>
      </c>
      <c r="O1414">
        <v>0</v>
      </c>
    </row>
    <row r="1415" spans="1:16" x14ac:dyDescent="0.25">
      <c r="A1415">
        <v>1999</v>
      </c>
      <c r="B1415" t="s">
        <v>95</v>
      </c>
      <c r="C1415">
        <v>9</v>
      </c>
      <c r="D1415" t="s">
        <v>38</v>
      </c>
      <c r="J1415" t="s">
        <v>87</v>
      </c>
      <c r="K1415">
        <v>60</v>
      </c>
      <c r="M1415">
        <v>30</v>
      </c>
      <c r="N1415">
        <v>40</v>
      </c>
      <c r="O1415">
        <v>0</v>
      </c>
    </row>
    <row r="1416" spans="1:16" x14ac:dyDescent="0.25">
      <c r="A1416">
        <v>1999</v>
      </c>
      <c r="B1416" t="s">
        <v>95</v>
      </c>
      <c r="C1416">
        <v>1</v>
      </c>
      <c r="D1416" t="s">
        <v>38</v>
      </c>
      <c r="E1416">
        <v>3</v>
      </c>
      <c r="F1416">
        <v>13</v>
      </c>
      <c r="G1416">
        <v>140</v>
      </c>
      <c r="I1416">
        <v>140</v>
      </c>
      <c r="J1416" t="s">
        <v>81</v>
      </c>
      <c r="K1416">
        <v>30</v>
      </c>
      <c r="M1416">
        <v>40</v>
      </c>
      <c r="N1416">
        <v>5</v>
      </c>
      <c r="O1416">
        <v>0</v>
      </c>
    </row>
    <row r="1417" spans="1:16" x14ac:dyDescent="0.25">
      <c r="A1417">
        <v>1999</v>
      </c>
      <c r="B1417" t="s">
        <v>95</v>
      </c>
      <c r="C1417">
        <v>2</v>
      </c>
      <c r="D1417" t="s">
        <v>38</v>
      </c>
      <c r="J1417" t="s">
        <v>83</v>
      </c>
      <c r="K1417">
        <v>40</v>
      </c>
      <c r="M1417">
        <v>40</v>
      </c>
      <c r="N1417">
        <v>20</v>
      </c>
      <c r="O1417">
        <v>0</v>
      </c>
    </row>
    <row r="1418" spans="1:16" x14ac:dyDescent="0.25">
      <c r="A1418">
        <v>1999</v>
      </c>
      <c r="B1418" t="s">
        <v>95</v>
      </c>
      <c r="C1418">
        <v>3</v>
      </c>
      <c r="D1418" t="s">
        <v>38</v>
      </c>
      <c r="J1418" t="s">
        <v>80</v>
      </c>
      <c r="K1418">
        <v>50</v>
      </c>
      <c r="M1418">
        <v>40</v>
      </c>
      <c r="N1418">
        <v>10</v>
      </c>
      <c r="O1418">
        <v>0</v>
      </c>
    </row>
    <row r="1419" spans="1:16" x14ac:dyDescent="0.25">
      <c r="A1419">
        <v>1999</v>
      </c>
      <c r="B1419" t="s">
        <v>95</v>
      </c>
      <c r="C1419">
        <v>4</v>
      </c>
      <c r="D1419" t="s">
        <v>38</v>
      </c>
      <c r="J1419" t="s">
        <v>80</v>
      </c>
      <c r="K1419">
        <v>40</v>
      </c>
      <c r="M1419">
        <v>10</v>
      </c>
      <c r="N1419">
        <v>0</v>
      </c>
      <c r="O1419">
        <v>0</v>
      </c>
    </row>
    <row r="1420" spans="1:16" x14ac:dyDescent="0.25">
      <c r="A1420">
        <v>1999</v>
      </c>
      <c r="B1420" t="s">
        <v>95</v>
      </c>
      <c r="C1420">
        <v>5</v>
      </c>
      <c r="D1420" t="s">
        <v>38</v>
      </c>
      <c r="J1420" t="s">
        <v>87</v>
      </c>
      <c r="K1420">
        <v>30</v>
      </c>
      <c r="M1420">
        <v>10</v>
      </c>
      <c r="N1420">
        <v>70</v>
      </c>
      <c r="O1420">
        <v>0</v>
      </c>
    </row>
    <row r="1421" spans="1:16" x14ac:dyDescent="0.25">
      <c r="A1421">
        <v>1999</v>
      </c>
      <c r="B1421" t="s">
        <v>95</v>
      </c>
      <c r="C1421">
        <v>6</v>
      </c>
      <c r="D1421" t="s">
        <v>38</v>
      </c>
      <c r="J1421" t="s">
        <v>87</v>
      </c>
      <c r="K1421">
        <v>30</v>
      </c>
      <c r="M1421">
        <v>20</v>
      </c>
      <c r="N1421">
        <v>60</v>
      </c>
      <c r="O1421">
        <v>0</v>
      </c>
    </row>
    <row r="1422" spans="1:16" x14ac:dyDescent="0.25">
      <c r="A1422">
        <v>1999</v>
      </c>
      <c r="B1422" t="s">
        <v>95</v>
      </c>
      <c r="C1422">
        <v>7</v>
      </c>
      <c r="D1422" t="s">
        <v>38</v>
      </c>
      <c r="J1422" t="s">
        <v>87</v>
      </c>
      <c r="K1422">
        <v>25</v>
      </c>
      <c r="M1422">
        <v>15</v>
      </c>
      <c r="N1422">
        <v>70</v>
      </c>
      <c r="O1422">
        <v>0</v>
      </c>
    </row>
    <row r="1423" spans="1:16" x14ac:dyDescent="0.25">
      <c r="A1423">
        <v>1999</v>
      </c>
      <c r="B1423" t="s">
        <v>95</v>
      </c>
      <c r="C1423">
        <v>8</v>
      </c>
      <c r="D1423" t="s">
        <v>38</v>
      </c>
      <c r="J1423" t="s">
        <v>87</v>
      </c>
      <c r="K1423">
        <v>30</v>
      </c>
      <c r="M1423">
        <v>20</v>
      </c>
      <c r="N1423">
        <v>10</v>
      </c>
      <c r="O1423">
        <v>0</v>
      </c>
    </row>
    <row r="1424" spans="1:16" x14ac:dyDescent="0.25">
      <c r="A1424">
        <v>1999</v>
      </c>
      <c r="B1424" t="s">
        <v>95</v>
      </c>
      <c r="C1424">
        <v>1</v>
      </c>
      <c r="D1424" t="s">
        <v>38</v>
      </c>
      <c r="E1424">
        <v>4</v>
      </c>
      <c r="F1424">
        <v>13</v>
      </c>
      <c r="J1424" t="s">
        <v>96</v>
      </c>
      <c r="K1424">
        <v>15</v>
      </c>
      <c r="M1424">
        <v>5</v>
      </c>
      <c r="N1424">
        <v>0</v>
      </c>
      <c r="O1424">
        <v>0</v>
      </c>
    </row>
    <row r="1425" spans="1:18" x14ac:dyDescent="0.25">
      <c r="A1425">
        <v>1999</v>
      </c>
      <c r="B1425" t="s">
        <v>95</v>
      </c>
      <c r="C1425">
        <v>2</v>
      </c>
      <c r="D1425" t="s">
        <v>38</v>
      </c>
      <c r="J1425" t="s">
        <v>87</v>
      </c>
      <c r="K1425">
        <v>30</v>
      </c>
      <c r="M1425">
        <v>30</v>
      </c>
      <c r="N1425">
        <v>20</v>
      </c>
      <c r="O1425">
        <v>0</v>
      </c>
    </row>
    <row r="1426" spans="1:18" x14ac:dyDescent="0.25">
      <c r="A1426">
        <v>1999</v>
      </c>
      <c r="B1426" t="s">
        <v>95</v>
      </c>
      <c r="C1426">
        <v>3</v>
      </c>
      <c r="D1426" t="s">
        <v>38</v>
      </c>
      <c r="J1426" t="s">
        <v>83</v>
      </c>
      <c r="K1426">
        <v>40</v>
      </c>
      <c r="M1426">
        <v>20</v>
      </c>
      <c r="N1426">
        <v>40</v>
      </c>
      <c r="O1426">
        <v>0</v>
      </c>
    </row>
    <row r="1427" spans="1:18" x14ac:dyDescent="0.25">
      <c r="A1427">
        <v>1999</v>
      </c>
      <c r="B1427" t="s">
        <v>95</v>
      </c>
      <c r="C1427">
        <v>4</v>
      </c>
      <c r="D1427" t="s">
        <v>38</v>
      </c>
      <c r="J1427" t="s">
        <v>87</v>
      </c>
      <c r="K1427">
        <v>25</v>
      </c>
      <c r="M1427">
        <v>10</v>
      </c>
      <c r="N1427">
        <v>20</v>
      </c>
      <c r="O1427">
        <v>0</v>
      </c>
    </row>
    <row r="1428" spans="1:18" x14ac:dyDescent="0.25">
      <c r="A1428">
        <v>1999</v>
      </c>
      <c r="B1428" t="s">
        <v>95</v>
      </c>
      <c r="C1428">
        <v>5</v>
      </c>
      <c r="D1428" t="s">
        <v>38</v>
      </c>
      <c r="J1428" t="s">
        <v>80</v>
      </c>
      <c r="K1428">
        <v>40</v>
      </c>
      <c r="M1428">
        <v>10</v>
      </c>
      <c r="N1428">
        <v>10</v>
      </c>
      <c r="O1428">
        <v>0</v>
      </c>
    </row>
    <row r="1429" spans="1:18" x14ac:dyDescent="0.25">
      <c r="A1429">
        <v>1999</v>
      </c>
      <c r="B1429" t="s">
        <v>95</v>
      </c>
      <c r="C1429">
        <v>6</v>
      </c>
      <c r="D1429" t="s">
        <v>38</v>
      </c>
      <c r="J1429" t="s">
        <v>80</v>
      </c>
      <c r="K1429">
        <v>30</v>
      </c>
      <c r="M1429">
        <v>10</v>
      </c>
      <c r="N1429">
        <v>2</v>
      </c>
      <c r="O1429">
        <v>0</v>
      </c>
    </row>
    <row r="1430" spans="1:18" x14ac:dyDescent="0.25">
      <c r="A1430">
        <v>1999</v>
      </c>
      <c r="B1430" t="s">
        <v>95</v>
      </c>
      <c r="C1430">
        <v>7</v>
      </c>
      <c r="D1430" t="s">
        <v>38</v>
      </c>
      <c r="J1430" t="s">
        <v>80</v>
      </c>
      <c r="K1430">
        <v>30</v>
      </c>
      <c r="M1430">
        <v>20</v>
      </c>
      <c r="N1430">
        <v>5</v>
      </c>
      <c r="O1430">
        <v>0</v>
      </c>
    </row>
    <row r="1431" spans="1:18" x14ac:dyDescent="0.25">
      <c r="A1431">
        <v>1999</v>
      </c>
      <c r="B1431" t="s">
        <v>95</v>
      </c>
      <c r="C1431">
        <v>8</v>
      </c>
      <c r="D1431" t="s">
        <v>38</v>
      </c>
      <c r="J1431" t="s">
        <v>90</v>
      </c>
      <c r="K1431">
        <v>25</v>
      </c>
      <c r="M1431">
        <v>25</v>
      </c>
      <c r="N1431">
        <v>0</v>
      </c>
      <c r="O1431">
        <v>5</v>
      </c>
      <c r="P1431" t="s">
        <v>77</v>
      </c>
    </row>
    <row r="1432" spans="1:18" x14ac:dyDescent="0.25">
      <c r="A1432">
        <v>1999</v>
      </c>
      <c r="B1432" t="s">
        <v>95</v>
      </c>
      <c r="C1432">
        <v>9</v>
      </c>
      <c r="D1432" t="s">
        <v>38</v>
      </c>
      <c r="J1432" t="s">
        <v>87</v>
      </c>
      <c r="K1432">
        <v>20</v>
      </c>
      <c r="M1432">
        <v>20</v>
      </c>
      <c r="N1432">
        <v>10</v>
      </c>
      <c r="O1432">
        <v>0</v>
      </c>
    </row>
    <row r="1433" spans="1:18" x14ac:dyDescent="0.25">
      <c r="A1433">
        <v>1999</v>
      </c>
      <c r="B1433" t="s">
        <v>95</v>
      </c>
      <c r="C1433">
        <v>10</v>
      </c>
      <c r="D1433" t="s">
        <v>38</v>
      </c>
      <c r="J1433" t="s">
        <v>87</v>
      </c>
      <c r="K1433">
        <v>25</v>
      </c>
      <c r="M1433">
        <v>20</v>
      </c>
      <c r="N1433">
        <v>10</v>
      </c>
      <c r="O1433">
        <v>0</v>
      </c>
    </row>
    <row r="1434" spans="1:18" x14ac:dyDescent="0.25">
      <c r="A1434">
        <v>1999</v>
      </c>
      <c r="B1434" t="s">
        <v>95</v>
      </c>
      <c r="C1434">
        <v>11</v>
      </c>
      <c r="D1434" t="s">
        <v>38</v>
      </c>
      <c r="J1434" t="s">
        <v>80</v>
      </c>
      <c r="K1434">
        <v>40</v>
      </c>
      <c r="M1434">
        <v>15</v>
      </c>
      <c r="N1434">
        <v>0</v>
      </c>
      <c r="O1434">
        <v>0</v>
      </c>
    </row>
    <row r="1435" spans="1:18" x14ac:dyDescent="0.25">
      <c r="A1435">
        <v>1999</v>
      </c>
      <c r="B1435" t="s">
        <v>97</v>
      </c>
      <c r="C1435">
        <v>1</v>
      </c>
      <c r="D1435" t="s">
        <v>34</v>
      </c>
      <c r="E1435">
        <v>1</v>
      </c>
      <c r="F1435">
        <v>12.8</v>
      </c>
      <c r="G1435">
        <v>650</v>
      </c>
      <c r="I1435">
        <v>650</v>
      </c>
      <c r="J1435" t="s">
        <v>83</v>
      </c>
      <c r="K1435">
        <v>30</v>
      </c>
      <c r="M1435">
        <v>10</v>
      </c>
      <c r="N1435">
        <v>25</v>
      </c>
      <c r="O1435">
        <v>2</v>
      </c>
      <c r="R1435" t="s">
        <v>51</v>
      </c>
    </row>
    <row r="1436" spans="1:18" x14ac:dyDescent="0.25">
      <c r="A1436">
        <v>1999</v>
      </c>
      <c r="B1436" t="s">
        <v>97</v>
      </c>
      <c r="C1436">
        <v>2</v>
      </c>
      <c r="D1436" t="s">
        <v>34</v>
      </c>
      <c r="J1436" t="s">
        <v>79</v>
      </c>
      <c r="K1436">
        <v>130</v>
      </c>
      <c r="M1436">
        <v>95</v>
      </c>
      <c r="N1436">
        <v>75</v>
      </c>
      <c r="O1436">
        <v>10</v>
      </c>
      <c r="P1436" t="s">
        <v>77</v>
      </c>
    </row>
    <row r="1437" spans="1:18" x14ac:dyDescent="0.25">
      <c r="A1437">
        <v>1999</v>
      </c>
      <c r="B1437" t="s">
        <v>97</v>
      </c>
      <c r="C1437">
        <v>3</v>
      </c>
      <c r="D1437" t="s">
        <v>34</v>
      </c>
      <c r="J1437" t="s">
        <v>81</v>
      </c>
      <c r="K1437">
        <v>70</v>
      </c>
      <c r="M1437">
        <v>50</v>
      </c>
      <c r="N1437">
        <v>25</v>
      </c>
      <c r="O1437">
        <v>0</v>
      </c>
    </row>
    <row r="1438" spans="1:18" x14ac:dyDescent="0.25">
      <c r="A1438">
        <v>1999</v>
      </c>
      <c r="B1438" t="s">
        <v>97</v>
      </c>
      <c r="C1438">
        <v>4</v>
      </c>
      <c r="D1438" t="s">
        <v>34</v>
      </c>
      <c r="J1438" t="s">
        <v>80</v>
      </c>
      <c r="K1438">
        <v>50</v>
      </c>
      <c r="M1438">
        <v>30</v>
      </c>
      <c r="N1438">
        <v>15</v>
      </c>
      <c r="O1438">
        <v>0</v>
      </c>
    </row>
    <row r="1439" spans="1:18" x14ac:dyDescent="0.25">
      <c r="A1439">
        <v>1999</v>
      </c>
      <c r="B1439" t="s">
        <v>97</v>
      </c>
      <c r="C1439">
        <v>5</v>
      </c>
      <c r="D1439" t="s">
        <v>34</v>
      </c>
      <c r="J1439" t="s">
        <v>78</v>
      </c>
      <c r="K1439">
        <v>30</v>
      </c>
      <c r="M1439">
        <v>15</v>
      </c>
      <c r="N1439">
        <v>50</v>
      </c>
      <c r="O1439">
        <v>0</v>
      </c>
    </row>
    <row r="1440" spans="1:18" x14ac:dyDescent="0.25">
      <c r="A1440">
        <v>1999</v>
      </c>
      <c r="B1440" t="s">
        <v>97</v>
      </c>
      <c r="C1440">
        <v>6</v>
      </c>
      <c r="D1440" t="s">
        <v>34</v>
      </c>
      <c r="J1440" t="s">
        <v>79</v>
      </c>
      <c r="K1440">
        <v>60</v>
      </c>
      <c r="M1440">
        <v>50</v>
      </c>
      <c r="N1440">
        <v>95</v>
      </c>
      <c r="O1440">
        <v>0</v>
      </c>
    </row>
    <row r="1441" spans="1:18" x14ac:dyDescent="0.25">
      <c r="A1441">
        <v>1999</v>
      </c>
      <c r="B1441" t="s">
        <v>97</v>
      </c>
      <c r="C1441">
        <v>7</v>
      </c>
      <c r="D1441" t="s">
        <v>34</v>
      </c>
      <c r="J1441" t="s">
        <v>81</v>
      </c>
      <c r="K1441">
        <v>50</v>
      </c>
      <c r="M1441">
        <v>60</v>
      </c>
      <c r="N1441">
        <v>60</v>
      </c>
      <c r="O1441">
        <v>0</v>
      </c>
    </row>
    <row r="1442" spans="1:18" x14ac:dyDescent="0.25">
      <c r="A1442">
        <v>1999</v>
      </c>
      <c r="B1442" t="s">
        <v>97</v>
      </c>
      <c r="C1442">
        <v>1</v>
      </c>
      <c r="D1442" t="s">
        <v>34</v>
      </c>
      <c r="E1442">
        <v>2</v>
      </c>
      <c r="F1442">
        <v>12.8</v>
      </c>
      <c r="G1442">
        <v>160</v>
      </c>
      <c r="I1442">
        <v>160</v>
      </c>
      <c r="J1442" t="s">
        <v>81</v>
      </c>
      <c r="K1442">
        <v>110</v>
      </c>
      <c r="M1442">
        <v>110</v>
      </c>
      <c r="N1442">
        <v>75</v>
      </c>
      <c r="O1442">
        <v>0</v>
      </c>
    </row>
    <row r="1443" spans="1:18" x14ac:dyDescent="0.25">
      <c r="A1443">
        <v>1999</v>
      </c>
      <c r="B1443" t="s">
        <v>97</v>
      </c>
      <c r="C1443">
        <v>2</v>
      </c>
      <c r="D1443" t="s">
        <v>34</v>
      </c>
      <c r="J1443" t="s">
        <v>83</v>
      </c>
      <c r="K1443">
        <v>50</v>
      </c>
      <c r="M1443">
        <v>15</v>
      </c>
      <c r="N1443">
        <v>50</v>
      </c>
      <c r="O1443">
        <v>0</v>
      </c>
    </row>
    <row r="1444" spans="1:18" x14ac:dyDescent="0.25">
      <c r="A1444">
        <v>1999</v>
      </c>
      <c r="B1444" t="s">
        <v>97</v>
      </c>
      <c r="C1444">
        <v>3</v>
      </c>
      <c r="D1444" t="s">
        <v>34</v>
      </c>
      <c r="J1444" t="s">
        <v>78</v>
      </c>
      <c r="K1444">
        <v>30</v>
      </c>
      <c r="M1444">
        <v>15</v>
      </c>
      <c r="N1444">
        <v>20</v>
      </c>
      <c r="O1444">
        <v>0</v>
      </c>
    </row>
    <row r="1445" spans="1:18" x14ac:dyDescent="0.25">
      <c r="A1445">
        <v>1999</v>
      </c>
      <c r="B1445" t="s">
        <v>97</v>
      </c>
      <c r="C1445">
        <v>4</v>
      </c>
      <c r="D1445" t="s">
        <v>34</v>
      </c>
      <c r="J1445" t="s">
        <v>83</v>
      </c>
      <c r="K1445">
        <v>120</v>
      </c>
      <c r="M1445">
        <v>90</v>
      </c>
      <c r="N1445">
        <v>80</v>
      </c>
      <c r="O1445">
        <v>5</v>
      </c>
      <c r="P1445" t="s">
        <v>77</v>
      </c>
    </row>
    <row r="1446" spans="1:18" x14ac:dyDescent="0.25">
      <c r="A1446">
        <v>1999</v>
      </c>
      <c r="B1446" t="s">
        <v>97</v>
      </c>
      <c r="C1446">
        <v>5</v>
      </c>
      <c r="D1446" t="s">
        <v>34</v>
      </c>
      <c r="J1446" t="s">
        <v>82</v>
      </c>
      <c r="K1446">
        <v>40</v>
      </c>
      <c r="M1446">
        <v>30</v>
      </c>
      <c r="N1446">
        <v>80</v>
      </c>
      <c r="O1446">
        <v>0</v>
      </c>
    </row>
    <row r="1447" spans="1:18" x14ac:dyDescent="0.25">
      <c r="A1447">
        <v>1999</v>
      </c>
      <c r="B1447" t="s">
        <v>97</v>
      </c>
      <c r="C1447">
        <v>6</v>
      </c>
      <c r="D1447" t="s">
        <v>34</v>
      </c>
      <c r="J1447" t="s">
        <v>79</v>
      </c>
      <c r="K1447">
        <v>60</v>
      </c>
      <c r="M1447">
        <v>50</v>
      </c>
      <c r="N1447">
        <v>60</v>
      </c>
      <c r="O1447">
        <v>0</v>
      </c>
    </row>
    <row r="1448" spans="1:18" x14ac:dyDescent="0.25">
      <c r="A1448">
        <v>1999</v>
      </c>
      <c r="B1448" t="s">
        <v>97</v>
      </c>
      <c r="C1448">
        <v>7</v>
      </c>
      <c r="D1448" t="s">
        <v>34</v>
      </c>
      <c r="J1448" t="s">
        <v>82</v>
      </c>
      <c r="K1448">
        <v>8</v>
      </c>
      <c r="M1448">
        <v>10</v>
      </c>
      <c r="N1448">
        <v>20</v>
      </c>
      <c r="O1448">
        <v>0</v>
      </c>
    </row>
    <row r="1449" spans="1:18" x14ac:dyDescent="0.25">
      <c r="A1449">
        <v>1999</v>
      </c>
      <c r="B1449" t="s">
        <v>97</v>
      </c>
      <c r="C1449">
        <v>8</v>
      </c>
      <c r="D1449" t="s">
        <v>34</v>
      </c>
      <c r="J1449" t="s">
        <v>83</v>
      </c>
      <c r="K1449">
        <v>30</v>
      </c>
      <c r="M1449">
        <v>25</v>
      </c>
      <c r="N1449">
        <v>40</v>
      </c>
      <c r="O1449">
        <v>0</v>
      </c>
    </row>
    <row r="1450" spans="1:18" x14ac:dyDescent="0.25">
      <c r="A1450">
        <v>1999</v>
      </c>
      <c r="B1450" t="s">
        <v>97</v>
      </c>
      <c r="C1450">
        <v>9</v>
      </c>
      <c r="D1450" t="s">
        <v>34</v>
      </c>
      <c r="J1450" t="s">
        <v>82</v>
      </c>
      <c r="K1450">
        <v>30</v>
      </c>
      <c r="M1450">
        <v>15</v>
      </c>
      <c r="N1450">
        <v>20</v>
      </c>
      <c r="O1450">
        <v>0</v>
      </c>
    </row>
    <row r="1451" spans="1:18" x14ac:dyDescent="0.25">
      <c r="A1451">
        <v>1999</v>
      </c>
      <c r="B1451" t="s">
        <v>97</v>
      </c>
      <c r="C1451">
        <v>10</v>
      </c>
      <c r="D1451" t="s">
        <v>34</v>
      </c>
      <c r="J1451" t="s">
        <v>81</v>
      </c>
      <c r="K1451">
        <v>70</v>
      </c>
      <c r="M1451">
        <v>60</v>
      </c>
      <c r="N1451">
        <v>20</v>
      </c>
      <c r="O1451">
        <v>0</v>
      </c>
    </row>
    <row r="1452" spans="1:18" x14ac:dyDescent="0.25">
      <c r="A1452">
        <v>1999</v>
      </c>
      <c r="B1452" t="s">
        <v>97</v>
      </c>
      <c r="C1452">
        <v>11</v>
      </c>
      <c r="D1452" t="s">
        <v>34</v>
      </c>
      <c r="J1452" t="s">
        <v>79</v>
      </c>
      <c r="K1452">
        <v>25</v>
      </c>
      <c r="M1452">
        <v>20</v>
      </c>
      <c r="N1452">
        <v>60</v>
      </c>
      <c r="O1452">
        <v>0</v>
      </c>
      <c r="R1452" t="s">
        <v>51</v>
      </c>
    </row>
    <row r="1453" spans="1:18" x14ac:dyDescent="0.25">
      <c r="A1453">
        <v>1999</v>
      </c>
      <c r="B1453" t="s">
        <v>97</v>
      </c>
      <c r="C1453">
        <v>12</v>
      </c>
      <c r="D1453" t="s">
        <v>34</v>
      </c>
      <c r="J1453" t="s">
        <v>79</v>
      </c>
      <c r="K1453">
        <v>70</v>
      </c>
      <c r="M1453">
        <v>50</v>
      </c>
      <c r="N1453">
        <v>80</v>
      </c>
      <c r="O1453">
        <v>5</v>
      </c>
      <c r="P1453" t="s">
        <v>77</v>
      </c>
    </row>
    <row r="1454" spans="1:18" x14ac:dyDescent="0.25">
      <c r="A1454">
        <v>1999</v>
      </c>
      <c r="B1454" t="s">
        <v>97</v>
      </c>
      <c r="C1454">
        <v>13</v>
      </c>
      <c r="D1454" t="s">
        <v>34</v>
      </c>
      <c r="J1454" t="s">
        <v>80</v>
      </c>
      <c r="K1454">
        <v>30</v>
      </c>
      <c r="M1454">
        <v>10</v>
      </c>
      <c r="N1454">
        <v>40</v>
      </c>
      <c r="O1454">
        <v>0</v>
      </c>
    </row>
    <row r="1455" spans="1:18" x14ac:dyDescent="0.25">
      <c r="A1455">
        <v>1999</v>
      </c>
      <c r="B1455" t="s">
        <v>97</v>
      </c>
      <c r="C1455">
        <v>14</v>
      </c>
      <c r="D1455" t="s">
        <v>34</v>
      </c>
      <c r="J1455" t="s">
        <v>85</v>
      </c>
      <c r="K1455">
        <v>10</v>
      </c>
      <c r="M1455">
        <v>5</v>
      </c>
      <c r="N1455">
        <v>0</v>
      </c>
      <c r="O1455">
        <v>0</v>
      </c>
    </row>
    <row r="1456" spans="1:18" x14ac:dyDescent="0.25">
      <c r="A1456">
        <v>1999</v>
      </c>
      <c r="B1456" t="s">
        <v>97</v>
      </c>
      <c r="C1456">
        <v>15</v>
      </c>
      <c r="D1456" t="s">
        <v>34</v>
      </c>
      <c r="J1456" t="s">
        <v>78</v>
      </c>
      <c r="K1456">
        <v>50</v>
      </c>
      <c r="M1456">
        <v>20</v>
      </c>
      <c r="N1456">
        <v>40</v>
      </c>
      <c r="O1456">
        <v>0</v>
      </c>
    </row>
    <row r="1457" spans="1:20" x14ac:dyDescent="0.25">
      <c r="A1457">
        <v>1999</v>
      </c>
      <c r="B1457" t="s">
        <v>97</v>
      </c>
      <c r="C1457">
        <v>1</v>
      </c>
      <c r="D1457" t="s">
        <v>34</v>
      </c>
      <c r="E1457">
        <v>3</v>
      </c>
      <c r="F1457">
        <v>10</v>
      </c>
      <c r="G1457">
        <v>250</v>
      </c>
      <c r="I1457">
        <v>250</v>
      </c>
      <c r="J1457" t="s">
        <v>81</v>
      </c>
      <c r="K1457">
        <v>40</v>
      </c>
      <c r="M1457">
        <v>60</v>
      </c>
      <c r="N1457">
        <v>40</v>
      </c>
      <c r="O1457">
        <v>3</v>
      </c>
    </row>
    <row r="1458" spans="1:20" x14ac:dyDescent="0.25">
      <c r="A1458">
        <v>1999</v>
      </c>
      <c r="B1458" t="s">
        <v>97</v>
      </c>
      <c r="C1458">
        <v>2</v>
      </c>
      <c r="D1458" t="s">
        <v>34</v>
      </c>
      <c r="J1458" t="s">
        <v>83</v>
      </c>
      <c r="K1458">
        <v>50</v>
      </c>
      <c r="M1458">
        <v>50</v>
      </c>
      <c r="N1458">
        <v>45</v>
      </c>
      <c r="O1458">
        <v>0</v>
      </c>
      <c r="R1458" t="s">
        <v>51</v>
      </c>
      <c r="T1458" t="s">
        <v>98</v>
      </c>
    </row>
    <row r="1459" spans="1:20" x14ac:dyDescent="0.25">
      <c r="A1459">
        <v>1999</v>
      </c>
      <c r="B1459" t="s">
        <v>97</v>
      </c>
      <c r="C1459">
        <v>3</v>
      </c>
      <c r="D1459" t="s">
        <v>34</v>
      </c>
      <c r="J1459" t="s">
        <v>82</v>
      </c>
      <c r="K1459">
        <v>35</v>
      </c>
      <c r="M1459">
        <v>30</v>
      </c>
      <c r="N1459">
        <v>10</v>
      </c>
      <c r="O1459">
        <v>0</v>
      </c>
    </row>
    <row r="1460" spans="1:20" x14ac:dyDescent="0.25">
      <c r="A1460">
        <v>1999</v>
      </c>
      <c r="B1460" t="s">
        <v>97</v>
      </c>
      <c r="C1460">
        <v>4</v>
      </c>
      <c r="D1460" t="s">
        <v>34</v>
      </c>
      <c r="J1460" t="s">
        <v>79</v>
      </c>
      <c r="K1460">
        <v>40</v>
      </c>
      <c r="M1460">
        <v>30</v>
      </c>
      <c r="N1460">
        <v>30</v>
      </c>
      <c r="O1460">
        <v>10</v>
      </c>
    </row>
    <row r="1461" spans="1:20" x14ac:dyDescent="0.25">
      <c r="A1461">
        <v>1999</v>
      </c>
      <c r="B1461" t="s">
        <v>97</v>
      </c>
      <c r="C1461">
        <v>5</v>
      </c>
      <c r="D1461" t="s">
        <v>34</v>
      </c>
      <c r="J1461" t="s">
        <v>81</v>
      </c>
      <c r="K1461">
        <v>70</v>
      </c>
      <c r="M1461">
        <v>90</v>
      </c>
      <c r="N1461">
        <v>55</v>
      </c>
      <c r="O1461">
        <v>0</v>
      </c>
    </row>
    <row r="1462" spans="1:20" x14ac:dyDescent="0.25">
      <c r="A1462">
        <v>1999</v>
      </c>
      <c r="B1462" t="s">
        <v>97</v>
      </c>
      <c r="C1462">
        <v>6</v>
      </c>
      <c r="D1462" t="s">
        <v>34</v>
      </c>
      <c r="J1462" t="s">
        <v>85</v>
      </c>
      <c r="K1462">
        <v>25</v>
      </c>
      <c r="M1462">
        <v>20</v>
      </c>
      <c r="N1462">
        <v>10</v>
      </c>
      <c r="O1462">
        <v>0</v>
      </c>
    </row>
    <row r="1463" spans="1:20" x14ac:dyDescent="0.25">
      <c r="A1463">
        <v>1999</v>
      </c>
      <c r="B1463" t="s">
        <v>97</v>
      </c>
      <c r="C1463">
        <v>7</v>
      </c>
      <c r="D1463" t="s">
        <v>34</v>
      </c>
      <c r="J1463" t="s">
        <v>83</v>
      </c>
      <c r="K1463">
        <v>30</v>
      </c>
      <c r="M1463">
        <v>25</v>
      </c>
      <c r="N1463">
        <v>10</v>
      </c>
      <c r="O1463">
        <v>0</v>
      </c>
    </row>
    <row r="1464" spans="1:20" x14ac:dyDescent="0.25">
      <c r="A1464">
        <v>1999</v>
      </c>
      <c r="B1464" t="s">
        <v>97</v>
      </c>
      <c r="C1464">
        <v>8</v>
      </c>
      <c r="D1464" t="s">
        <v>34</v>
      </c>
      <c r="J1464" t="s">
        <v>80</v>
      </c>
      <c r="K1464">
        <v>20</v>
      </c>
      <c r="M1464">
        <v>10</v>
      </c>
      <c r="N1464">
        <v>5</v>
      </c>
      <c r="O1464">
        <v>0</v>
      </c>
    </row>
    <row r="1465" spans="1:20" x14ac:dyDescent="0.25">
      <c r="A1465">
        <v>1999</v>
      </c>
      <c r="B1465" t="s">
        <v>97</v>
      </c>
      <c r="C1465">
        <v>9</v>
      </c>
      <c r="D1465" t="s">
        <v>34</v>
      </c>
      <c r="J1465" t="s">
        <v>85</v>
      </c>
      <c r="K1465">
        <v>35</v>
      </c>
      <c r="M1465">
        <v>10</v>
      </c>
      <c r="N1465">
        <v>5</v>
      </c>
      <c r="O1465">
        <v>0</v>
      </c>
    </row>
    <row r="1466" spans="1:20" x14ac:dyDescent="0.25">
      <c r="A1466">
        <v>1999</v>
      </c>
      <c r="B1466" t="s">
        <v>97</v>
      </c>
      <c r="C1466">
        <v>10</v>
      </c>
      <c r="D1466" t="s">
        <v>34</v>
      </c>
      <c r="J1466" t="s">
        <v>83</v>
      </c>
      <c r="K1466">
        <v>70</v>
      </c>
      <c r="M1466">
        <v>40</v>
      </c>
      <c r="N1466">
        <v>15</v>
      </c>
      <c r="O1466">
        <v>20</v>
      </c>
      <c r="P1466" t="s">
        <v>49</v>
      </c>
    </row>
    <row r="1467" spans="1:20" x14ac:dyDescent="0.25">
      <c r="A1467">
        <v>1999</v>
      </c>
      <c r="B1467" t="s">
        <v>97</v>
      </c>
      <c r="C1467">
        <v>11</v>
      </c>
      <c r="D1467" t="s">
        <v>34</v>
      </c>
      <c r="J1467" t="s">
        <v>80</v>
      </c>
      <c r="K1467">
        <v>50</v>
      </c>
      <c r="M1467">
        <v>25</v>
      </c>
      <c r="N1467">
        <v>30</v>
      </c>
      <c r="O1467">
        <v>0</v>
      </c>
    </row>
    <row r="1468" spans="1:20" x14ac:dyDescent="0.25">
      <c r="A1468">
        <v>1999</v>
      </c>
      <c r="B1468" t="s">
        <v>97</v>
      </c>
      <c r="C1468">
        <v>12</v>
      </c>
      <c r="D1468" t="s">
        <v>34</v>
      </c>
      <c r="J1468" t="s">
        <v>83</v>
      </c>
      <c r="K1468">
        <v>40</v>
      </c>
      <c r="M1468">
        <v>20</v>
      </c>
      <c r="N1468">
        <v>8</v>
      </c>
      <c r="O1468">
        <v>0</v>
      </c>
    </row>
    <row r="1469" spans="1:20" x14ac:dyDescent="0.25">
      <c r="A1469">
        <v>1999</v>
      </c>
      <c r="B1469" t="s">
        <v>97</v>
      </c>
      <c r="C1469">
        <v>13</v>
      </c>
      <c r="D1469" t="s">
        <v>34</v>
      </c>
      <c r="J1469" t="s">
        <v>79</v>
      </c>
      <c r="K1469">
        <v>80</v>
      </c>
      <c r="M1469">
        <v>30</v>
      </c>
      <c r="N1469">
        <v>70</v>
      </c>
      <c r="O1469">
        <v>0</v>
      </c>
    </row>
    <row r="1470" spans="1:20" x14ac:dyDescent="0.25">
      <c r="A1470">
        <v>1999</v>
      </c>
      <c r="B1470" t="s">
        <v>97</v>
      </c>
      <c r="C1470">
        <v>14</v>
      </c>
      <c r="D1470" t="s">
        <v>34</v>
      </c>
      <c r="J1470" t="s">
        <v>79</v>
      </c>
      <c r="K1470">
        <v>30</v>
      </c>
      <c r="M1470">
        <v>25</v>
      </c>
      <c r="N1470">
        <v>55</v>
      </c>
      <c r="O1470">
        <v>5</v>
      </c>
      <c r="P1470" t="s">
        <v>77</v>
      </c>
    </row>
    <row r="1471" spans="1:20" x14ac:dyDescent="0.25">
      <c r="A1471">
        <v>1999</v>
      </c>
      <c r="B1471" t="s">
        <v>97</v>
      </c>
      <c r="C1471">
        <v>15</v>
      </c>
      <c r="D1471" t="s">
        <v>34</v>
      </c>
      <c r="J1471" t="s">
        <v>83</v>
      </c>
      <c r="K1471">
        <v>70</v>
      </c>
      <c r="M1471">
        <v>80</v>
      </c>
      <c r="N1471">
        <v>25</v>
      </c>
      <c r="O1471">
        <v>5</v>
      </c>
    </row>
    <row r="1472" spans="1:20" x14ac:dyDescent="0.25">
      <c r="A1472">
        <v>1999</v>
      </c>
      <c r="B1472" t="s">
        <v>97</v>
      </c>
      <c r="C1472">
        <v>1</v>
      </c>
      <c r="D1472" t="s">
        <v>32</v>
      </c>
      <c r="E1472">
        <v>1</v>
      </c>
      <c r="F1472">
        <v>13</v>
      </c>
      <c r="G1472">
        <v>235</v>
      </c>
      <c r="I1472">
        <v>235</v>
      </c>
      <c r="J1472" t="s">
        <v>90</v>
      </c>
      <c r="K1472">
        <v>30</v>
      </c>
      <c r="M1472">
        <v>50</v>
      </c>
      <c r="N1472">
        <v>50</v>
      </c>
      <c r="O1472">
        <v>10</v>
      </c>
    </row>
    <row r="1473" spans="1:19" x14ac:dyDescent="0.25">
      <c r="A1473">
        <v>1999</v>
      </c>
      <c r="B1473" t="s">
        <v>97</v>
      </c>
      <c r="C1473">
        <v>2</v>
      </c>
      <c r="D1473" t="s">
        <v>32</v>
      </c>
      <c r="J1473" t="s">
        <v>78</v>
      </c>
      <c r="K1473">
        <v>25</v>
      </c>
      <c r="M1473">
        <v>10</v>
      </c>
      <c r="N1473">
        <v>10</v>
      </c>
      <c r="O1473">
        <v>0</v>
      </c>
    </row>
    <row r="1474" spans="1:19" x14ac:dyDescent="0.25">
      <c r="A1474">
        <v>1999</v>
      </c>
      <c r="B1474" t="s">
        <v>97</v>
      </c>
      <c r="C1474">
        <v>3</v>
      </c>
      <c r="D1474" t="s">
        <v>32</v>
      </c>
      <c r="J1474" t="s">
        <v>79</v>
      </c>
      <c r="K1474">
        <v>15</v>
      </c>
      <c r="M1474">
        <v>25</v>
      </c>
      <c r="N1474">
        <v>10</v>
      </c>
      <c r="O1474">
        <v>0</v>
      </c>
      <c r="P1474" t="s">
        <v>49</v>
      </c>
    </row>
    <row r="1475" spans="1:19" x14ac:dyDescent="0.25">
      <c r="A1475">
        <v>1999</v>
      </c>
      <c r="B1475" t="s">
        <v>97</v>
      </c>
      <c r="C1475">
        <v>4</v>
      </c>
      <c r="D1475" t="s">
        <v>32</v>
      </c>
      <c r="J1475" t="s">
        <v>87</v>
      </c>
      <c r="K1475">
        <v>15</v>
      </c>
      <c r="M1475">
        <v>20</v>
      </c>
      <c r="N1475">
        <v>20</v>
      </c>
      <c r="O1475">
        <v>0</v>
      </c>
    </row>
    <row r="1476" spans="1:19" x14ac:dyDescent="0.25">
      <c r="A1476">
        <v>1999</v>
      </c>
      <c r="B1476" t="s">
        <v>97</v>
      </c>
      <c r="C1476">
        <v>5</v>
      </c>
      <c r="D1476" t="s">
        <v>32</v>
      </c>
      <c r="J1476" t="s">
        <v>78</v>
      </c>
      <c r="K1476">
        <v>30</v>
      </c>
      <c r="M1476">
        <v>15</v>
      </c>
      <c r="N1476">
        <v>0</v>
      </c>
      <c r="O1476">
        <v>0</v>
      </c>
    </row>
    <row r="1477" spans="1:19" x14ac:dyDescent="0.25">
      <c r="A1477">
        <v>1999</v>
      </c>
      <c r="B1477" t="s">
        <v>97</v>
      </c>
      <c r="C1477">
        <v>6</v>
      </c>
      <c r="D1477" t="s">
        <v>32</v>
      </c>
      <c r="J1477" t="s">
        <v>78</v>
      </c>
      <c r="K1477">
        <v>100</v>
      </c>
      <c r="M1477">
        <v>10</v>
      </c>
      <c r="N1477">
        <v>20</v>
      </c>
    </row>
    <row r="1478" spans="1:19" x14ac:dyDescent="0.25">
      <c r="A1478">
        <v>1999</v>
      </c>
      <c r="B1478" t="s">
        <v>97</v>
      </c>
      <c r="C1478">
        <v>7</v>
      </c>
      <c r="D1478" t="s">
        <v>32</v>
      </c>
      <c r="J1478" t="s">
        <v>90</v>
      </c>
      <c r="K1478">
        <v>45</v>
      </c>
      <c r="M1478">
        <v>40</v>
      </c>
      <c r="N1478">
        <v>10</v>
      </c>
      <c r="O1478">
        <v>0</v>
      </c>
    </row>
    <row r="1479" spans="1:19" x14ac:dyDescent="0.25">
      <c r="A1479">
        <v>1999</v>
      </c>
      <c r="B1479" t="s">
        <v>97</v>
      </c>
      <c r="C1479">
        <v>8</v>
      </c>
      <c r="D1479" t="s">
        <v>32</v>
      </c>
      <c r="J1479" t="s">
        <v>87</v>
      </c>
      <c r="K1479">
        <v>20</v>
      </c>
      <c r="M1479">
        <v>20</v>
      </c>
      <c r="N1479">
        <v>10</v>
      </c>
      <c r="O1479">
        <v>0</v>
      </c>
    </row>
    <row r="1480" spans="1:19" x14ac:dyDescent="0.25">
      <c r="A1480">
        <v>1999</v>
      </c>
      <c r="B1480" t="s">
        <v>97</v>
      </c>
      <c r="C1480">
        <v>9</v>
      </c>
      <c r="D1480" t="s">
        <v>32</v>
      </c>
      <c r="J1480" t="s">
        <v>81</v>
      </c>
      <c r="K1480">
        <v>45</v>
      </c>
      <c r="M1480">
        <v>50</v>
      </c>
      <c r="N1480">
        <v>25</v>
      </c>
      <c r="O1480">
        <v>0</v>
      </c>
    </row>
    <row r="1481" spans="1:19" x14ac:dyDescent="0.25">
      <c r="A1481">
        <v>1999</v>
      </c>
      <c r="B1481" t="s">
        <v>97</v>
      </c>
      <c r="C1481">
        <v>10</v>
      </c>
      <c r="D1481" t="s">
        <v>32</v>
      </c>
      <c r="J1481" t="s">
        <v>79</v>
      </c>
      <c r="K1481">
        <v>80</v>
      </c>
      <c r="M1481">
        <v>25</v>
      </c>
      <c r="N1481">
        <v>65</v>
      </c>
      <c r="O1481">
        <v>0</v>
      </c>
    </row>
    <row r="1482" spans="1:19" x14ac:dyDescent="0.25">
      <c r="A1482">
        <v>1999</v>
      </c>
      <c r="B1482" t="s">
        <v>97</v>
      </c>
      <c r="C1482">
        <v>11</v>
      </c>
      <c r="D1482" t="s">
        <v>32</v>
      </c>
      <c r="F1482">
        <v>13</v>
      </c>
      <c r="J1482" t="s">
        <v>81</v>
      </c>
      <c r="K1482">
        <v>40</v>
      </c>
      <c r="M1482">
        <v>20</v>
      </c>
      <c r="N1482">
        <v>15</v>
      </c>
      <c r="O1482">
        <v>0</v>
      </c>
    </row>
    <row r="1483" spans="1:19" x14ac:dyDescent="0.25">
      <c r="A1483">
        <v>1999</v>
      </c>
      <c r="B1483" t="s">
        <v>97</v>
      </c>
      <c r="C1483">
        <v>1</v>
      </c>
      <c r="D1483" t="s">
        <v>32</v>
      </c>
      <c r="E1483">
        <v>2</v>
      </c>
      <c r="F1483">
        <v>13</v>
      </c>
      <c r="G1483">
        <v>135</v>
      </c>
      <c r="I1483">
        <v>135</v>
      </c>
      <c r="J1483" t="s">
        <v>80</v>
      </c>
      <c r="K1483">
        <v>30</v>
      </c>
      <c r="M1483">
        <v>15</v>
      </c>
      <c r="N1483">
        <v>15</v>
      </c>
      <c r="O1483">
        <v>0</v>
      </c>
    </row>
    <row r="1484" spans="1:19" x14ac:dyDescent="0.25">
      <c r="A1484">
        <v>1999</v>
      </c>
      <c r="B1484" t="s">
        <v>97</v>
      </c>
      <c r="C1484">
        <v>2</v>
      </c>
      <c r="D1484" t="s">
        <v>32</v>
      </c>
      <c r="J1484" t="s">
        <v>81</v>
      </c>
      <c r="K1484">
        <v>35</v>
      </c>
      <c r="M1484">
        <v>35</v>
      </c>
      <c r="N1484">
        <v>85</v>
      </c>
      <c r="O1484">
        <v>0</v>
      </c>
    </row>
    <row r="1485" spans="1:19" x14ac:dyDescent="0.25">
      <c r="A1485">
        <v>1999</v>
      </c>
      <c r="B1485" t="s">
        <v>97</v>
      </c>
      <c r="C1485">
        <v>3</v>
      </c>
      <c r="D1485" t="s">
        <v>32</v>
      </c>
      <c r="J1485" t="s">
        <v>81</v>
      </c>
      <c r="K1485">
        <v>50</v>
      </c>
      <c r="M1485">
        <v>50</v>
      </c>
      <c r="N1485">
        <v>10</v>
      </c>
      <c r="O1485">
        <v>0</v>
      </c>
    </row>
    <row r="1486" spans="1:19" x14ac:dyDescent="0.25">
      <c r="A1486">
        <v>1999</v>
      </c>
      <c r="B1486" t="s">
        <v>97</v>
      </c>
      <c r="C1486">
        <v>4</v>
      </c>
      <c r="D1486" t="s">
        <v>32</v>
      </c>
      <c r="J1486" t="s">
        <v>88</v>
      </c>
      <c r="K1486">
        <v>60</v>
      </c>
      <c r="M1486">
        <v>40</v>
      </c>
      <c r="N1486">
        <v>10</v>
      </c>
      <c r="O1486">
        <v>5</v>
      </c>
    </row>
    <row r="1487" spans="1:19" x14ac:dyDescent="0.25">
      <c r="A1487">
        <v>1999</v>
      </c>
      <c r="B1487" t="s">
        <v>97</v>
      </c>
      <c r="C1487">
        <v>5</v>
      </c>
      <c r="D1487" t="s">
        <v>32</v>
      </c>
      <c r="J1487" t="s">
        <v>83</v>
      </c>
      <c r="K1487">
        <v>30</v>
      </c>
      <c r="M1487">
        <v>30</v>
      </c>
      <c r="N1487">
        <v>0</v>
      </c>
      <c r="O1487">
        <v>0</v>
      </c>
      <c r="S1487">
        <v>1</v>
      </c>
    </row>
    <row r="1488" spans="1:19" x14ac:dyDescent="0.25">
      <c r="A1488">
        <v>1999</v>
      </c>
      <c r="B1488" t="s">
        <v>97</v>
      </c>
      <c r="C1488">
        <v>6</v>
      </c>
      <c r="D1488" t="s">
        <v>32</v>
      </c>
      <c r="J1488" t="s">
        <v>79</v>
      </c>
      <c r="K1488">
        <v>50</v>
      </c>
      <c r="M1488">
        <v>35</v>
      </c>
      <c r="N1488">
        <v>60</v>
      </c>
      <c r="O1488">
        <v>0</v>
      </c>
    </row>
    <row r="1489" spans="1:19" x14ac:dyDescent="0.25">
      <c r="A1489">
        <v>1999</v>
      </c>
      <c r="B1489" t="s">
        <v>97</v>
      </c>
      <c r="C1489">
        <v>7</v>
      </c>
      <c r="D1489" t="s">
        <v>32</v>
      </c>
      <c r="J1489" t="s">
        <v>93</v>
      </c>
      <c r="K1489">
        <v>15</v>
      </c>
      <c r="M1489">
        <v>10</v>
      </c>
      <c r="N1489">
        <v>0</v>
      </c>
      <c r="O1489">
        <v>0</v>
      </c>
    </row>
    <row r="1490" spans="1:19" x14ac:dyDescent="0.25">
      <c r="A1490">
        <v>1999</v>
      </c>
      <c r="B1490" t="s">
        <v>97</v>
      </c>
      <c r="C1490">
        <v>8</v>
      </c>
      <c r="D1490" t="s">
        <v>32</v>
      </c>
      <c r="F1490">
        <v>12</v>
      </c>
      <c r="J1490" t="s">
        <v>99</v>
      </c>
      <c r="K1490">
        <v>10</v>
      </c>
      <c r="M1490">
        <v>10</v>
      </c>
      <c r="N1490">
        <v>0</v>
      </c>
      <c r="O1490">
        <v>0</v>
      </c>
    </row>
    <row r="1491" spans="1:19" x14ac:dyDescent="0.25">
      <c r="A1491">
        <v>1999</v>
      </c>
      <c r="B1491" t="s">
        <v>97</v>
      </c>
      <c r="C1491">
        <v>1</v>
      </c>
      <c r="D1491" t="s">
        <v>32</v>
      </c>
      <c r="E1491">
        <v>3</v>
      </c>
      <c r="F1491">
        <v>12</v>
      </c>
      <c r="G1491">
        <v>205</v>
      </c>
      <c r="I1491">
        <v>205</v>
      </c>
      <c r="J1491" t="s">
        <v>87</v>
      </c>
      <c r="K1491">
        <v>50</v>
      </c>
      <c r="M1491">
        <v>20</v>
      </c>
      <c r="N1491">
        <v>40</v>
      </c>
      <c r="O1491">
        <v>0</v>
      </c>
    </row>
    <row r="1492" spans="1:19" x14ac:dyDescent="0.25">
      <c r="A1492">
        <v>1999</v>
      </c>
      <c r="B1492" t="s">
        <v>97</v>
      </c>
      <c r="C1492">
        <v>2</v>
      </c>
      <c r="D1492" t="s">
        <v>32</v>
      </c>
      <c r="J1492" t="s">
        <v>81</v>
      </c>
      <c r="K1492">
        <v>55</v>
      </c>
      <c r="M1492">
        <v>40</v>
      </c>
      <c r="N1492">
        <v>25</v>
      </c>
      <c r="O1492">
        <v>20</v>
      </c>
    </row>
    <row r="1493" spans="1:19" x14ac:dyDescent="0.25">
      <c r="A1493">
        <v>1999</v>
      </c>
      <c r="B1493" t="s">
        <v>97</v>
      </c>
      <c r="C1493">
        <v>3</v>
      </c>
      <c r="D1493" t="s">
        <v>32</v>
      </c>
      <c r="J1493" t="s">
        <v>85</v>
      </c>
      <c r="K1493">
        <v>15</v>
      </c>
      <c r="M1493">
        <v>10</v>
      </c>
      <c r="N1493">
        <v>0</v>
      </c>
      <c r="O1493">
        <v>0</v>
      </c>
    </row>
    <row r="1494" spans="1:19" x14ac:dyDescent="0.25">
      <c r="A1494">
        <v>1999</v>
      </c>
      <c r="B1494" t="s">
        <v>97</v>
      </c>
      <c r="C1494">
        <v>4</v>
      </c>
      <c r="D1494" t="s">
        <v>32</v>
      </c>
      <c r="J1494" t="s">
        <v>87</v>
      </c>
      <c r="K1494">
        <v>15</v>
      </c>
      <c r="M1494">
        <v>20</v>
      </c>
      <c r="N1494">
        <v>25</v>
      </c>
      <c r="O1494">
        <v>0</v>
      </c>
    </row>
    <row r="1495" spans="1:19" x14ac:dyDescent="0.25">
      <c r="A1495">
        <v>1999</v>
      </c>
      <c r="B1495" t="s">
        <v>97</v>
      </c>
      <c r="C1495">
        <v>5</v>
      </c>
      <c r="D1495" t="s">
        <v>32</v>
      </c>
      <c r="J1495" t="s">
        <v>96</v>
      </c>
      <c r="K1495">
        <v>10</v>
      </c>
      <c r="M1495">
        <v>5</v>
      </c>
      <c r="N1495">
        <v>0</v>
      </c>
      <c r="O1495">
        <v>0</v>
      </c>
      <c r="S1495">
        <v>1</v>
      </c>
    </row>
    <row r="1496" spans="1:19" x14ac:dyDescent="0.25">
      <c r="A1496">
        <v>1999</v>
      </c>
      <c r="B1496" t="s">
        <v>97</v>
      </c>
      <c r="C1496">
        <v>6</v>
      </c>
      <c r="D1496" t="s">
        <v>32</v>
      </c>
      <c r="J1496" t="s">
        <v>81</v>
      </c>
      <c r="K1496">
        <v>20</v>
      </c>
      <c r="M1496">
        <v>10</v>
      </c>
      <c r="N1496">
        <v>0</v>
      </c>
      <c r="O1496">
        <v>0</v>
      </c>
    </row>
    <row r="1497" spans="1:19" x14ac:dyDescent="0.25">
      <c r="A1497">
        <v>1999</v>
      </c>
      <c r="B1497" t="s">
        <v>97</v>
      </c>
      <c r="C1497">
        <v>7</v>
      </c>
      <c r="D1497" t="s">
        <v>32</v>
      </c>
      <c r="J1497" t="s">
        <v>99</v>
      </c>
      <c r="K1497">
        <v>10</v>
      </c>
      <c r="M1497">
        <v>15</v>
      </c>
      <c r="N1497">
        <v>0</v>
      </c>
      <c r="O1497">
        <v>0</v>
      </c>
    </row>
    <row r="1498" spans="1:19" x14ac:dyDescent="0.25">
      <c r="A1498">
        <v>1999</v>
      </c>
      <c r="B1498" t="s">
        <v>97</v>
      </c>
      <c r="C1498">
        <v>8</v>
      </c>
      <c r="D1498" t="s">
        <v>32</v>
      </c>
      <c r="J1498" t="s">
        <v>81</v>
      </c>
      <c r="K1498">
        <v>30</v>
      </c>
      <c r="M1498">
        <v>20</v>
      </c>
      <c r="N1498">
        <v>30</v>
      </c>
      <c r="O1498">
        <v>0</v>
      </c>
    </row>
    <row r="1499" spans="1:19" x14ac:dyDescent="0.25">
      <c r="A1499">
        <v>1999</v>
      </c>
      <c r="B1499" t="s">
        <v>97</v>
      </c>
      <c r="C1499">
        <v>9</v>
      </c>
      <c r="D1499" t="s">
        <v>32</v>
      </c>
      <c r="F1499">
        <v>12</v>
      </c>
      <c r="J1499" t="s">
        <v>93</v>
      </c>
      <c r="K1499">
        <v>15</v>
      </c>
      <c r="M1499">
        <v>10</v>
      </c>
      <c r="N1499">
        <v>0</v>
      </c>
      <c r="O1499">
        <v>20</v>
      </c>
      <c r="S1499">
        <v>1</v>
      </c>
    </row>
    <row r="1500" spans="1:19" x14ac:dyDescent="0.25">
      <c r="A1500">
        <v>1999</v>
      </c>
      <c r="B1500" t="s">
        <v>97</v>
      </c>
      <c r="C1500">
        <v>1</v>
      </c>
      <c r="D1500" t="s">
        <v>32</v>
      </c>
      <c r="E1500">
        <v>4</v>
      </c>
      <c r="F1500">
        <v>12</v>
      </c>
      <c r="G1500">
        <v>130</v>
      </c>
      <c r="I1500">
        <v>130</v>
      </c>
      <c r="J1500" t="s">
        <v>87</v>
      </c>
      <c r="K1500">
        <v>15</v>
      </c>
      <c r="M1500">
        <v>10</v>
      </c>
      <c r="N1500">
        <v>0</v>
      </c>
      <c r="O1500">
        <v>10</v>
      </c>
    </row>
    <row r="1501" spans="1:19" x14ac:dyDescent="0.25">
      <c r="A1501">
        <v>1999</v>
      </c>
      <c r="B1501" t="s">
        <v>97</v>
      </c>
      <c r="C1501">
        <v>2</v>
      </c>
      <c r="D1501" t="s">
        <v>32</v>
      </c>
      <c r="J1501" t="s">
        <v>83</v>
      </c>
      <c r="K1501">
        <v>40</v>
      </c>
      <c r="M1501">
        <v>35</v>
      </c>
      <c r="N1501">
        <v>50</v>
      </c>
      <c r="O1501">
        <v>10</v>
      </c>
    </row>
    <row r="1502" spans="1:19" x14ac:dyDescent="0.25">
      <c r="A1502">
        <v>1999</v>
      </c>
      <c r="B1502" t="s">
        <v>97</v>
      </c>
      <c r="C1502">
        <v>3</v>
      </c>
      <c r="D1502" t="s">
        <v>32</v>
      </c>
      <c r="J1502" t="s">
        <v>79</v>
      </c>
      <c r="K1502">
        <v>60</v>
      </c>
      <c r="M1502">
        <v>25</v>
      </c>
      <c r="N1502">
        <v>80</v>
      </c>
      <c r="O1502">
        <v>20</v>
      </c>
      <c r="P1502" t="s">
        <v>77</v>
      </c>
    </row>
    <row r="1503" spans="1:19" x14ac:dyDescent="0.25">
      <c r="A1503">
        <v>1999</v>
      </c>
      <c r="B1503" t="s">
        <v>97</v>
      </c>
      <c r="C1503">
        <v>4</v>
      </c>
      <c r="D1503" t="s">
        <v>32</v>
      </c>
      <c r="J1503" t="s">
        <v>87</v>
      </c>
      <c r="K1503">
        <v>15</v>
      </c>
      <c r="M1503">
        <v>10</v>
      </c>
      <c r="N1503">
        <v>0</v>
      </c>
      <c r="O1503">
        <v>0</v>
      </c>
    </row>
    <row r="1504" spans="1:19" x14ac:dyDescent="0.25">
      <c r="A1504">
        <v>1999</v>
      </c>
      <c r="B1504" t="s">
        <v>97</v>
      </c>
      <c r="C1504">
        <v>5</v>
      </c>
      <c r="D1504" t="s">
        <v>32</v>
      </c>
      <c r="J1504" t="s">
        <v>83</v>
      </c>
      <c r="K1504">
        <v>20</v>
      </c>
      <c r="M1504">
        <v>10</v>
      </c>
      <c r="N1504">
        <v>10</v>
      </c>
      <c r="O1504">
        <v>0</v>
      </c>
    </row>
    <row r="1505" spans="1:18" x14ac:dyDescent="0.25">
      <c r="A1505">
        <v>1999</v>
      </c>
      <c r="B1505" t="s">
        <v>97</v>
      </c>
      <c r="C1505">
        <v>6</v>
      </c>
      <c r="D1505" t="s">
        <v>32</v>
      </c>
      <c r="F1505">
        <v>12</v>
      </c>
      <c r="J1505" t="s">
        <v>79</v>
      </c>
      <c r="K1505">
        <v>35</v>
      </c>
      <c r="M1505">
        <v>30</v>
      </c>
      <c r="N1505">
        <v>65</v>
      </c>
      <c r="O1505">
        <v>0</v>
      </c>
    </row>
    <row r="1506" spans="1:18" x14ac:dyDescent="0.25">
      <c r="A1506">
        <v>1999</v>
      </c>
      <c r="B1506" t="s">
        <v>97</v>
      </c>
      <c r="C1506">
        <v>1</v>
      </c>
      <c r="D1506" t="s">
        <v>61</v>
      </c>
      <c r="E1506">
        <v>1</v>
      </c>
      <c r="F1506">
        <v>14</v>
      </c>
      <c r="G1506">
        <v>140</v>
      </c>
      <c r="I1506">
        <v>140</v>
      </c>
      <c r="J1506" t="s">
        <v>83</v>
      </c>
      <c r="K1506">
        <v>20</v>
      </c>
      <c r="M1506">
        <v>15</v>
      </c>
      <c r="N1506">
        <v>15</v>
      </c>
      <c r="O1506">
        <v>0</v>
      </c>
    </row>
    <row r="1507" spans="1:18" x14ac:dyDescent="0.25">
      <c r="A1507">
        <v>1999</v>
      </c>
      <c r="B1507" t="s">
        <v>97</v>
      </c>
      <c r="C1507">
        <v>2</v>
      </c>
      <c r="D1507" t="s">
        <v>61</v>
      </c>
      <c r="J1507" t="s">
        <v>78</v>
      </c>
      <c r="K1507">
        <v>10</v>
      </c>
      <c r="M1507">
        <v>5</v>
      </c>
      <c r="N1507">
        <v>10</v>
      </c>
      <c r="O1507">
        <v>0</v>
      </c>
    </row>
    <row r="1508" spans="1:18" x14ac:dyDescent="0.25">
      <c r="A1508">
        <v>1999</v>
      </c>
      <c r="B1508" t="s">
        <v>97</v>
      </c>
      <c r="C1508">
        <v>3</v>
      </c>
      <c r="D1508" t="s">
        <v>61</v>
      </c>
      <c r="J1508" t="s">
        <v>83</v>
      </c>
      <c r="K1508">
        <v>16</v>
      </c>
      <c r="M1508">
        <v>11</v>
      </c>
      <c r="N1508">
        <v>3</v>
      </c>
      <c r="O1508">
        <v>0</v>
      </c>
      <c r="P1508" t="s">
        <v>77</v>
      </c>
      <c r="R1508" t="s">
        <v>51</v>
      </c>
    </row>
    <row r="1509" spans="1:18" x14ac:dyDescent="0.25">
      <c r="A1509">
        <v>1999</v>
      </c>
      <c r="B1509" t="s">
        <v>97</v>
      </c>
      <c r="C1509">
        <v>4</v>
      </c>
      <c r="D1509" t="s">
        <v>61</v>
      </c>
      <c r="J1509" t="s">
        <v>80</v>
      </c>
      <c r="K1509">
        <v>32</v>
      </c>
      <c r="M1509">
        <v>10</v>
      </c>
      <c r="N1509">
        <v>2</v>
      </c>
      <c r="O1509">
        <v>0</v>
      </c>
    </row>
    <row r="1510" spans="1:18" x14ac:dyDescent="0.25">
      <c r="A1510">
        <v>1999</v>
      </c>
      <c r="B1510" t="s">
        <v>97</v>
      </c>
      <c r="C1510">
        <v>5</v>
      </c>
      <c r="D1510" t="s">
        <v>61</v>
      </c>
      <c r="J1510" t="s">
        <v>80</v>
      </c>
      <c r="K1510">
        <v>10</v>
      </c>
      <c r="M1510">
        <v>25</v>
      </c>
      <c r="N1510">
        <v>80</v>
      </c>
      <c r="O1510">
        <v>0</v>
      </c>
    </row>
    <row r="1511" spans="1:18" x14ac:dyDescent="0.25">
      <c r="A1511">
        <v>1999</v>
      </c>
      <c r="B1511" t="s">
        <v>97</v>
      </c>
      <c r="C1511">
        <v>6</v>
      </c>
      <c r="D1511" t="s">
        <v>61</v>
      </c>
      <c r="J1511" t="s">
        <v>87</v>
      </c>
      <c r="K1511">
        <v>20</v>
      </c>
      <c r="M1511">
        <v>17</v>
      </c>
      <c r="N1511">
        <v>5</v>
      </c>
    </row>
    <row r="1512" spans="1:18" x14ac:dyDescent="0.25">
      <c r="A1512">
        <v>1999</v>
      </c>
      <c r="B1512" t="s">
        <v>97</v>
      </c>
      <c r="C1512">
        <v>7</v>
      </c>
      <c r="D1512" t="s">
        <v>61</v>
      </c>
      <c r="J1512" t="s">
        <v>78</v>
      </c>
      <c r="K1512">
        <v>10</v>
      </c>
      <c r="M1512">
        <v>11</v>
      </c>
      <c r="N1512">
        <v>5</v>
      </c>
      <c r="O1512">
        <v>0</v>
      </c>
      <c r="P1512" t="s">
        <v>77</v>
      </c>
      <c r="R1512" t="s">
        <v>51</v>
      </c>
    </row>
    <row r="1513" spans="1:18" x14ac:dyDescent="0.25">
      <c r="A1513">
        <v>1999</v>
      </c>
      <c r="B1513" t="s">
        <v>97</v>
      </c>
      <c r="C1513">
        <v>8</v>
      </c>
      <c r="D1513" t="s">
        <v>61</v>
      </c>
      <c r="J1513" t="s">
        <v>83</v>
      </c>
      <c r="K1513">
        <v>20</v>
      </c>
      <c r="M1513">
        <v>10</v>
      </c>
      <c r="N1513">
        <v>20</v>
      </c>
      <c r="O1513">
        <v>0</v>
      </c>
    </row>
    <row r="1514" spans="1:18" x14ac:dyDescent="0.25">
      <c r="A1514">
        <v>1999</v>
      </c>
      <c r="B1514" t="s">
        <v>97</v>
      </c>
      <c r="C1514">
        <v>9</v>
      </c>
      <c r="D1514" t="s">
        <v>61</v>
      </c>
      <c r="J1514" t="s">
        <v>80</v>
      </c>
      <c r="K1514">
        <v>33</v>
      </c>
      <c r="M1514">
        <v>20</v>
      </c>
      <c r="N1514">
        <v>40</v>
      </c>
      <c r="O1514">
        <v>0</v>
      </c>
    </row>
    <row r="1515" spans="1:18" x14ac:dyDescent="0.25">
      <c r="A1515">
        <v>1999</v>
      </c>
      <c r="B1515" t="s">
        <v>97</v>
      </c>
      <c r="C1515">
        <v>10</v>
      </c>
      <c r="D1515" t="s">
        <v>61</v>
      </c>
      <c r="J1515" t="s">
        <v>83</v>
      </c>
      <c r="K1515">
        <v>12</v>
      </c>
      <c r="M1515">
        <v>1</v>
      </c>
      <c r="N1515">
        <v>60</v>
      </c>
      <c r="O1515">
        <v>0</v>
      </c>
    </row>
    <row r="1516" spans="1:18" x14ac:dyDescent="0.25">
      <c r="A1516">
        <v>1999</v>
      </c>
      <c r="B1516" t="s">
        <v>97</v>
      </c>
      <c r="C1516">
        <v>11</v>
      </c>
      <c r="D1516" t="s">
        <v>61</v>
      </c>
      <c r="F1516">
        <v>14</v>
      </c>
      <c r="J1516" t="s">
        <v>87</v>
      </c>
      <c r="K1516">
        <v>5</v>
      </c>
      <c r="M1516">
        <v>5</v>
      </c>
      <c r="N1516">
        <v>50</v>
      </c>
      <c r="O1516">
        <v>50</v>
      </c>
      <c r="P1516" t="s">
        <v>49</v>
      </c>
    </row>
    <row r="1517" spans="1:18" x14ac:dyDescent="0.25">
      <c r="A1517">
        <v>1999</v>
      </c>
      <c r="B1517" t="s">
        <v>97</v>
      </c>
      <c r="C1517">
        <v>1</v>
      </c>
      <c r="D1517" t="s">
        <v>61</v>
      </c>
      <c r="E1517">
        <v>2</v>
      </c>
      <c r="F1517">
        <v>14</v>
      </c>
      <c r="G1517">
        <v>210</v>
      </c>
      <c r="I1517">
        <v>210</v>
      </c>
      <c r="J1517" t="s">
        <v>83</v>
      </c>
      <c r="K1517">
        <v>20</v>
      </c>
      <c r="M1517">
        <v>30</v>
      </c>
      <c r="N1517">
        <v>5</v>
      </c>
      <c r="O1517">
        <v>0</v>
      </c>
    </row>
    <row r="1518" spans="1:18" x14ac:dyDescent="0.25">
      <c r="A1518">
        <v>1999</v>
      </c>
      <c r="B1518" t="s">
        <v>97</v>
      </c>
      <c r="C1518">
        <v>2</v>
      </c>
      <c r="D1518" t="s">
        <v>61</v>
      </c>
      <c r="J1518" t="s">
        <v>87</v>
      </c>
      <c r="K1518">
        <v>11</v>
      </c>
      <c r="M1518">
        <v>12</v>
      </c>
      <c r="N1518">
        <v>0</v>
      </c>
      <c r="O1518">
        <v>0</v>
      </c>
    </row>
    <row r="1519" spans="1:18" x14ac:dyDescent="0.25">
      <c r="A1519">
        <v>1999</v>
      </c>
      <c r="B1519" t="s">
        <v>97</v>
      </c>
      <c r="C1519">
        <v>3</v>
      </c>
      <c r="D1519" t="s">
        <v>61</v>
      </c>
      <c r="J1519" t="s">
        <v>79</v>
      </c>
      <c r="K1519">
        <v>12</v>
      </c>
      <c r="M1519">
        <v>10</v>
      </c>
      <c r="N1519">
        <v>40</v>
      </c>
      <c r="O1519">
        <v>0</v>
      </c>
    </row>
    <row r="1520" spans="1:18" x14ac:dyDescent="0.25">
      <c r="A1520">
        <v>1999</v>
      </c>
      <c r="B1520" t="s">
        <v>97</v>
      </c>
      <c r="C1520">
        <v>4</v>
      </c>
      <c r="D1520" t="s">
        <v>61</v>
      </c>
      <c r="J1520" t="s">
        <v>79</v>
      </c>
      <c r="K1520">
        <v>8</v>
      </c>
      <c r="M1520">
        <v>12</v>
      </c>
      <c r="N1520">
        <v>0</v>
      </c>
      <c r="O1520">
        <v>0</v>
      </c>
    </row>
    <row r="1521" spans="1:16" x14ac:dyDescent="0.25">
      <c r="A1521">
        <v>1999</v>
      </c>
      <c r="B1521" t="s">
        <v>97</v>
      </c>
      <c r="C1521">
        <v>5</v>
      </c>
      <c r="D1521" t="s">
        <v>61</v>
      </c>
      <c r="J1521" t="s">
        <v>99</v>
      </c>
      <c r="K1521">
        <v>9</v>
      </c>
      <c r="M1521">
        <v>9</v>
      </c>
      <c r="N1521">
        <v>0</v>
      </c>
      <c r="O1521">
        <v>0</v>
      </c>
    </row>
    <row r="1522" spans="1:16" x14ac:dyDescent="0.25">
      <c r="A1522">
        <v>1999</v>
      </c>
      <c r="B1522" t="s">
        <v>97</v>
      </c>
      <c r="C1522">
        <v>6</v>
      </c>
      <c r="D1522" t="s">
        <v>61</v>
      </c>
      <c r="J1522" t="s">
        <v>80</v>
      </c>
      <c r="K1522">
        <v>12</v>
      </c>
      <c r="M1522">
        <v>6</v>
      </c>
      <c r="N1522">
        <v>2</v>
      </c>
      <c r="O1522">
        <v>0</v>
      </c>
    </row>
    <row r="1523" spans="1:16" x14ac:dyDescent="0.25">
      <c r="A1523">
        <v>1999</v>
      </c>
      <c r="B1523" t="s">
        <v>97</v>
      </c>
      <c r="C1523">
        <v>7</v>
      </c>
      <c r="D1523" t="s">
        <v>61</v>
      </c>
      <c r="J1523" t="s">
        <v>83</v>
      </c>
      <c r="K1523">
        <v>35</v>
      </c>
      <c r="M1523">
        <v>30</v>
      </c>
      <c r="N1523">
        <v>40</v>
      </c>
      <c r="O1523">
        <v>0</v>
      </c>
    </row>
    <row r="1524" spans="1:16" x14ac:dyDescent="0.25">
      <c r="A1524">
        <v>1999</v>
      </c>
      <c r="B1524" t="s">
        <v>97</v>
      </c>
      <c r="C1524">
        <v>8</v>
      </c>
      <c r="D1524" t="s">
        <v>61</v>
      </c>
      <c r="J1524" t="s">
        <v>83</v>
      </c>
      <c r="K1524">
        <v>28</v>
      </c>
      <c r="M1524">
        <v>15</v>
      </c>
      <c r="N1524">
        <v>15</v>
      </c>
      <c r="O1524">
        <v>0</v>
      </c>
    </row>
    <row r="1525" spans="1:16" x14ac:dyDescent="0.25">
      <c r="A1525">
        <v>1999</v>
      </c>
      <c r="B1525" t="s">
        <v>97</v>
      </c>
      <c r="C1525">
        <v>9</v>
      </c>
      <c r="D1525" t="s">
        <v>61</v>
      </c>
      <c r="J1525" t="s">
        <v>83</v>
      </c>
      <c r="K1525">
        <v>10</v>
      </c>
      <c r="M1525">
        <v>5</v>
      </c>
      <c r="N1525">
        <v>60</v>
      </c>
      <c r="O1525">
        <v>0</v>
      </c>
    </row>
    <row r="1526" spans="1:16" x14ac:dyDescent="0.25">
      <c r="A1526">
        <v>1999</v>
      </c>
      <c r="B1526" t="s">
        <v>97</v>
      </c>
      <c r="C1526">
        <v>10</v>
      </c>
      <c r="D1526" t="s">
        <v>61</v>
      </c>
      <c r="J1526" t="s">
        <v>83</v>
      </c>
      <c r="K1526">
        <v>12</v>
      </c>
      <c r="M1526">
        <v>5</v>
      </c>
      <c r="N1526">
        <v>0</v>
      </c>
      <c r="O1526">
        <v>0</v>
      </c>
    </row>
    <row r="1527" spans="1:16" x14ac:dyDescent="0.25">
      <c r="A1527">
        <v>1999</v>
      </c>
      <c r="B1527" t="s">
        <v>97</v>
      </c>
      <c r="C1527">
        <v>11</v>
      </c>
      <c r="D1527" t="s">
        <v>61</v>
      </c>
      <c r="J1527" t="s">
        <v>83</v>
      </c>
      <c r="K1527">
        <v>100</v>
      </c>
      <c r="M1527">
        <v>40</v>
      </c>
      <c r="N1527">
        <v>15</v>
      </c>
      <c r="O1527">
        <v>15</v>
      </c>
      <c r="P1527" t="s">
        <v>77</v>
      </c>
    </row>
    <row r="1528" spans="1:16" x14ac:dyDescent="0.25">
      <c r="A1528">
        <v>1999</v>
      </c>
      <c r="B1528" t="s">
        <v>97</v>
      </c>
      <c r="C1528">
        <v>12</v>
      </c>
      <c r="D1528" t="s">
        <v>61</v>
      </c>
      <c r="J1528" t="s">
        <v>78</v>
      </c>
      <c r="K1528">
        <v>23</v>
      </c>
      <c r="M1528">
        <v>10</v>
      </c>
      <c r="N1528">
        <v>30</v>
      </c>
      <c r="O1528">
        <v>0</v>
      </c>
    </row>
    <row r="1529" spans="1:16" x14ac:dyDescent="0.25">
      <c r="A1529">
        <v>1999</v>
      </c>
      <c r="B1529" t="s">
        <v>97</v>
      </c>
      <c r="C1529">
        <v>13</v>
      </c>
      <c r="D1529" t="s">
        <v>61</v>
      </c>
      <c r="J1529" t="s">
        <v>80</v>
      </c>
      <c r="K1529">
        <v>50</v>
      </c>
      <c r="M1529">
        <v>33</v>
      </c>
      <c r="N1529">
        <v>45</v>
      </c>
      <c r="O1529">
        <v>0</v>
      </c>
    </row>
    <row r="1530" spans="1:16" x14ac:dyDescent="0.25">
      <c r="A1530">
        <v>1999</v>
      </c>
      <c r="B1530" t="s">
        <v>97</v>
      </c>
      <c r="C1530">
        <v>14</v>
      </c>
      <c r="D1530" t="s">
        <v>61</v>
      </c>
      <c r="J1530" t="s">
        <v>87</v>
      </c>
      <c r="K1530">
        <v>15</v>
      </c>
      <c r="M1530">
        <v>8</v>
      </c>
      <c r="N1530">
        <v>20</v>
      </c>
      <c r="O1530">
        <v>0</v>
      </c>
    </row>
    <row r="1531" spans="1:16" x14ac:dyDescent="0.25">
      <c r="A1531">
        <v>1999</v>
      </c>
      <c r="B1531" t="s">
        <v>97</v>
      </c>
      <c r="C1531">
        <v>15</v>
      </c>
      <c r="D1531" t="s">
        <v>61</v>
      </c>
      <c r="J1531" t="s">
        <v>83</v>
      </c>
      <c r="K1531">
        <v>42</v>
      </c>
      <c r="M1531">
        <v>20</v>
      </c>
      <c r="N1531">
        <v>80</v>
      </c>
      <c r="O1531">
        <v>0</v>
      </c>
    </row>
    <row r="1532" spans="1:16" x14ac:dyDescent="0.25">
      <c r="A1532">
        <v>1999</v>
      </c>
      <c r="B1532" t="s">
        <v>97</v>
      </c>
      <c r="C1532">
        <v>16</v>
      </c>
      <c r="D1532" t="s">
        <v>61</v>
      </c>
      <c r="J1532" t="s">
        <v>78</v>
      </c>
      <c r="K1532">
        <v>12</v>
      </c>
      <c r="M1532">
        <v>5</v>
      </c>
      <c r="N1532">
        <v>20</v>
      </c>
      <c r="O1532">
        <v>0</v>
      </c>
    </row>
    <row r="1533" spans="1:16" x14ac:dyDescent="0.25">
      <c r="A1533">
        <v>1999</v>
      </c>
      <c r="B1533" t="s">
        <v>97</v>
      </c>
      <c r="C1533">
        <v>1</v>
      </c>
      <c r="D1533" t="s">
        <v>38</v>
      </c>
      <c r="E1533">
        <v>1</v>
      </c>
      <c r="F1533">
        <v>11</v>
      </c>
      <c r="G1533">
        <v>100</v>
      </c>
      <c r="I1533">
        <v>100</v>
      </c>
      <c r="J1533" t="s">
        <v>87</v>
      </c>
      <c r="K1533">
        <v>30</v>
      </c>
      <c r="M1533">
        <v>20</v>
      </c>
      <c r="N1533">
        <v>10</v>
      </c>
      <c r="O1533">
        <v>0</v>
      </c>
    </row>
    <row r="1534" spans="1:16" x14ac:dyDescent="0.25">
      <c r="A1534">
        <v>1999</v>
      </c>
      <c r="B1534" t="s">
        <v>97</v>
      </c>
      <c r="C1534">
        <v>2</v>
      </c>
      <c r="D1534" t="s">
        <v>38</v>
      </c>
      <c r="J1534" t="s">
        <v>79</v>
      </c>
      <c r="K1534">
        <v>30</v>
      </c>
      <c r="M1534">
        <v>10</v>
      </c>
      <c r="N1534">
        <v>20</v>
      </c>
      <c r="O1534">
        <v>0</v>
      </c>
    </row>
    <row r="1535" spans="1:16" x14ac:dyDescent="0.25">
      <c r="A1535">
        <v>1999</v>
      </c>
      <c r="B1535" t="s">
        <v>97</v>
      </c>
      <c r="C1535">
        <v>3</v>
      </c>
      <c r="D1535" t="s">
        <v>38</v>
      </c>
      <c r="J1535" t="s">
        <v>80</v>
      </c>
      <c r="K1535">
        <v>40</v>
      </c>
      <c r="M1535">
        <v>10</v>
      </c>
      <c r="N1535">
        <v>20</v>
      </c>
      <c r="O1535">
        <v>0</v>
      </c>
    </row>
    <row r="1536" spans="1:16" x14ac:dyDescent="0.25">
      <c r="A1536">
        <v>1999</v>
      </c>
      <c r="B1536" t="s">
        <v>97</v>
      </c>
      <c r="C1536">
        <v>4</v>
      </c>
      <c r="D1536" t="s">
        <v>38</v>
      </c>
      <c r="J1536" t="s">
        <v>87</v>
      </c>
      <c r="K1536">
        <v>30</v>
      </c>
      <c r="M1536">
        <v>30</v>
      </c>
      <c r="N1536">
        <v>30</v>
      </c>
      <c r="O1536">
        <v>0</v>
      </c>
    </row>
    <row r="1537" spans="1:16" x14ac:dyDescent="0.25">
      <c r="A1537">
        <v>1999</v>
      </c>
      <c r="B1537" t="s">
        <v>97</v>
      </c>
      <c r="C1537">
        <v>5</v>
      </c>
      <c r="D1537" t="s">
        <v>38</v>
      </c>
      <c r="J1537" t="s">
        <v>100</v>
      </c>
      <c r="K1537">
        <v>70</v>
      </c>
      <c r="M1537">
        <v>40</v>
      </c>
      <c r="N1537">
        <v>60</v>
      </c>
      <c r="O1537">
        <v>0</v>
      </c>
    </row>
    <row r="1538" spans="1:16" x14ac:dyDescent="0.25">
      <c r="A1538">
        <v>1999</v>
      </c>
      <c r="B1538" t="s">
        <v>97</v>
      </c>
      <c r="C1538">
        <v>6</v>
      </c>
      <c r="D1538" t="s">
        <v>38</v>
      </c>
      <c r="J1538" t="s">
        <v>90</v>
      </c>
      <c r="K1538">
        <v>40</v>
      </c>
      <c r="M1538">
        <v>30</v>
      </c>
      <c r="N1538">
        <v>15</v>
      </c>
      <c r="O1538">
        <v>0</v>
      </c>
    </row>
    <row r="1539" spans="1:16" x14ac:dyDescent="0.25">
      <c r="A1539">
        <v>1999</v>
      </c>
      <c r="B1539" t="s">
        <v>97</v>
      </c>
      <c r="C1539">
        <v>7</v>
      </c>
      <c r="D1539" t="s">
        <v>38</v>
      </c>
      <c r="J1539" t="s">
        <v>87</v>
      </c>
      <c r="K1539">
        <v>35</v>
      </c>
      <c r="M1539">
        <v>15</v>
      </c>
      <c r="N1539">
        <v>50</v>
      </c>
      <c r="O1539">
        <v>0</v>
      </c>
    </row>
    <row r="1540" spans="1:16" x14ac:dyDescent="0.25">
      <c r="A1540">
        <v>1999</v>
      </c>
      <c r="B1540" t="s">
        <v>97</v>
      </c>
      <c r="C1540">
        <v>8</v>
      </c>
      <c r="D1540" t="s">
        <v>38</v>
      </c>
      <c r="J1540" t="s">
        <v>79</v>
      </c>
      <c r="K1540">
        <v>20</v>
      </c>
      <c r="M1540">
        <v>10</v>
      </c>
      <c r="N1540">
        <v>5</v>
      </c>
      <c r="O1540">
        <v>0</v>
      </c>
    </row>
    <row r="1541" spans="1:16" x14ac:dyDescent="0.25">
      <c r="A1541">
        <v>1999</v>
      </c>
      <c r="B1541" t="s">
        <v>97</v>
      </c>
      <c r="C1541">
        <v>9</v>
      </c>
      <c r="D1541" t="s">
        <v>38</v>
      </c>
      <c r="J1541" t="s">
        <v>87</v>
      </c>
      <c r="K1541">
        <v>30</v>
      </c>
      <c r="M1541">
        <v>20</v>
      </c>
      <c r="N1541">
        <v>40</v>
      </c>
      <c r="O1541">
        <v>0</v>
      </c>
    </row>
    <row r="1542" spans="1:16" x14ac:dyDescent="0.25">
      <c r="A1542">
        <v>1999</v>
      </c>
      <c r="B1542" t="s">
        <v>97</v>
      </c>
      <c r="C1542">
        <v>10</v>
      </c>
      <c r="D1542" t="s">
        <v>38</v>
      </c>
      <c r="J1542" t="s">
        <v>88</v>
      </c>
      <c r="K1542">
        <v>100</v>
      </c>
      <c r="M1542">
        <v>50</v>
      </c>
      <c r="N1542">
        <v>0</v>
      </c>
      <c r="O1542">
        <v>50</v>
      </c>
      <c r="P1542" t="s">
        <v>49</v>
      </c>
    </row>
    <row r="1543" spans="1:16" x14ac:dyDescent="0.25">
      <c r="A1543">
        <v>1999</v>
      </c>
      <c r="B1543" t="s">
        <v>97</v>
      </c>
      <c r="C1543">
        <v>1</v>
      </c>
      <c r="D1543" t="s">
        <v>38</v>
      </c>
      <c r="E1543">
        <v>2</v>
      </c>
      <c r="F1543">
        <v>12</v>
      </c>
      <c r="G1543">
        <v>175</v>
      </c>
      <c r="I1543">
        <v>175</v>
      </c>
      <c r="J1543" t="s">
        <v>80</v>
      </c>
      <c r="K1543">
        <v>60</v>
      </c>
      <c r="M1543">
        <v>20</v>
      </c>
      <c r="N1543">
        <v>5</v>
      </c>
      <c r="O1543">
        <v>0</v>
      </c>
    </row>
    <row r="1544" spans="1:16" x14ac:dyDescent="0.25">
      <c r="A1544">
        <v>1999</v>
      </c>
      <c r="B1544" t="s">
        <v>97</v>
      </c>
      <c r="C1544">
        <v>2</v>
      </c>
      <c r="D1544" t="s">
        <v>38</v>
      </c>
      <c r="J1544" t="s">
        <v>79</v>
      </c>
      <c r="K1544">
        <v>40</v>
      </c>
      <c r="M1544">
        <v>20</v>
      </c>
      <c r="N1544">
        <v>10</v>
      </c>
      <c r="O1544">
        <v>2</v>
      </c>
      <c r="P1544" t="s">
        <v>77</v>
      </c>
    </row>
    <row r="1545" spans="1:16" x14ac:dyDescent="0.25">
      <c r="A1545">
        <v>1999</v>
      </c>
      <c r="B1545" t="s">
        <v>97</v>
      </c>
      <c r="C1545">
        <v>3</v>
      </c>
      <c r="D1545" t="s">
        <v>38</v>
      </c>
      <c r="J1545" t="s">
        <v>78</v>
      </c>
      <c r="K1545">
        <v>50</v>
      </c>
      <c r="M1545">
        <v>10</v>
      </c>
      <c r="N1545">
        <v>85</v>
      </c>
      <c r="O1545">
        <v>0</v>
      </c>
    </row>
    <row r="1546" spans="1:16" x14ac:dyDescent="0.25">
      <c r="A1546">
        <v>1999</v>
      </c>
      <c r="B1546" t="s">
        <v>97</v>
      </c>
      <c r="C1546">
        <v>4</v>
      </c>
      <c r="D1546" t="s">
        <v>38</v>
      </c>
      <c r="J1546" t="s">
        <v>79</v>
      </c>
      <c r="K1546">
        <v>25</v>
      </c>
      <c r="M1546">
        <v>20</v>
      </c>
      <c r="N1546">
        <v>75</v>
      </c>
      <c r="O1546">
        <v>0</v>
      </c>
    </row>
    <row r="1547" spans="1:16" x14ac:dyDescent="0.25">
      <c r="A1547">
        <v>1999</v>
      </c>
      <c r="B1547" t="s">
        <v>97</v>
      </c>
      <c r="C1547">
        <v>5</v>
      </c>
      <c r="D1547" t="s">
        <v>38</v>
      </c>
      <c r="J1547" t="s">
        <v>101</v>
      </c>
      <c r="K1547">
        <v>25</v>
      </c>
      <c r="M1547">
        <v>5</v>
      </c>
      <c r="N1547">
        <v>0</v>
      </c>
      <c r="O1547">
        <v>0</v>
      </c>
    </row>
    <row r="1548" spans="1:16" x14ac:dyDescent="0.25">
      <c r="A1548">
        <v>1999</v>
      </c>
      <c r="B1548" t="s">
        <v>97</v>
      </c>
      <c r="C1548">
        <v>6</v>
      </c>
      <c r="D1548" t="s">
        <v>38</v>
      </c>
      <c r="J1548" t="s">
        <v>78</v>
      </c>
      <c r="K1548">
        <v>100</v>
      </c>
      <c r="M1548">
        <v>10</v>
      </c>
      <c r="N1548">
        <v>50</v>
      </c>
      <c r="O1548">
        <v>0</v>
      </c>
    </row>
    <row r="1549" spans="1:16" x14ac:dyDescent="0.25">
      <c r="A1549">
        <v>1999</v>
      </c>
      <c r="B1549" t="s">
        <v>97</v>
      </c>
      <c r="C1549">
        <v>7</v>
      </c>
      <c r="D1549" t="s">
        <v>38</v>
      </c>
      <c r="J1549" t="s">
        <v>87</v>
      </c>
      <c r="K1549">
        <v>20</v>
      </c>
      <c r="M1549">
        <v>10</v>
      </c>
      <c r="N1549">
        <v>5</v>
      </c>
      <c r="O1549">
        <v>0</v>
      </c>
    </row>
    <row r="1550" spans="1:16" x14ac:dyDescent="0.25">
      <c r="A1550">
        <v>1999</v>
      </c>
      <c r="B1550" t="s">
        <v>97</v>
      </c>
      <c r="C1550">
        <v>8</v>
      </c>
      <c r="D1550" t="s">
        <v>38</v>
      </c>
      <c r="J1550" t="s">
        <v>81</v>
      </c>
      <c r="K1550">
        <v>30</v>
      </c>
      <c r="M1550">
        <v>30</v>
      </c>
      <c r="N1550">
        <v>5</v>
      </c>
      <c r="O1550">
        <v>0</v>
      </c>
    </row>
    <row r="1551" spans="1:16" x14ac:dyDescent="0.25">
      <c r="A1551">
        <v>1999</v>
      </c>
      <c r="B1551" t="s">
        <v>97</v>
      </c>
      <c r="C1551">
        <v>9</v>
      </c>
      <c r="D1551" t="s">
        <v>38</v>
      </c>
      <c r="J1551" t="s">
        <v>79</v>
      </c>
      <c r="K1551">
        <v>80</v>
      </c>
      <c r="M1551">
        <v>30</v>
      </c>
      <c r="N1551">
        <v>5</v>
      </c>
      <c r="O1551">
        <v>15</v>
      </c>
      <c r="P1551" t="s">
        <v>77</v>
      </c>
    </row>
    <row r="1552" spans="1:16" x14ac:dyDescent="0.25">
      <c r="A1552">
        <v>1999</v>
      </c>
      <c r="B1552" t="s">
        <v>97</v>
      </c>
      <c r="C1552">
        <v>1</v>
      </c>
      <c r="D1552" t="s">
        <v>38</v>
      </c>
      <c r="E1552">
        <v>3</v>
      </c>
      <c r="G1552">
        <v>260</v>
      </c>
      <c r="I1552">
        <v>260</v>
      </c>
      <c r="J1552" t="s">
        <v>83</v>
      </c>
      <c r="K1552">
        <v>150</v>
      </c>
      <c r="M1552">
        <v>100</v>
      </c>
      <c r="N1552">
        <v>80</v>
      </c>
      <c r="O1552">
        <v>2</v>
      </c>
    </row>
    <row r="1553" spans="1:16" x14ac:dyDescent="0.25">
      <c r="A1553">
        <v>1999</v>
      </c>
      <c r="B1553" t="s">
        <v>97</v>
      </c>
      <c r="C1553">
        <v>2</v>
      </c>
      <c r="D1553" t="s">
        <v>38</v>
      </c>
      <c r="J1553" t="s">
        <v>78</v>
      </c>
      <c r="K1553">
        <v>170</v>
      </c>
      <c r="M1553">
        <v>30</v>
      </c>
      <c r="N1553">
        <v>50</v>
      </c>
      <c r="O1553">
        <v>1</v>
      </c>
    </row>
    <row r="1554" spans="1:16" x14ac:dyDescent="0.25">
      <c r="A1554">
        <v>1999</v>
      </c>
      <c r="B1554" t="s">
        <v>97</v>
      </c>
      <c r="C1554">
        <v>3</v>
      </c>
      <c r="D1554" t="s">
        <v>38</v>
      </c>
      <c r="J1554" t="s">
        <v>101</v>
      </c>
      <c r="K1554">
        <v>10</v>
      </c>
      <c r="M1554">
        <v>15</v>
      </c>
      <c r="N1554">
        <v>5</v>
      </c>
      <c r="O1554">
        <v>0</v>
      </c>
    </row>
    <row r="1555" spans="1:16" x14ac:dyDescent="0.25">
      <c r="A1555">
        <v>1999</v>
      </c>
      <c r="B1555" t="s">
        <v>97</v>
      </c>
      <c r="C1555">
        <v>4</v>
      </c>
      <c r="D1555" t="s">
        <v>38</v>
      </c>
      <c r="J1555" t="s">
        <v>83</v>
      </c>
      <c r="K1555">
        <v>130</v>
      </c>
      <c r="M1555">
        <v>70</v>
      </c>
      <c r="N1555">
        <v>20</v>
      </c>
      <c r="O1555">
        <v>5</v>
      </c>
      <c r="P1555" t="s">
        <v>77</v>
      </c>
    </row>
    <row r="1556" spans="1:16" x14ac:dyDescent="0.25">
      <c r="A1556">
        <v>1999</v>
      </c>
      <c r="B1556" t="s">
        <v>97</v>
      </c>
      <c r="C1556">
        <v>5</v>
      </c>
      <c r="D1556" t="s">
        <v>38</v>
      </c>
      <c r="J1556" t="s">
        <v>90</v>
      </c>
      <c r="K1556">
        <v>80</v>
      </c>
      <c r="M1556">
        <v>70</v>
      </c>
      <c r="N1556">
        <v>40</v>
      </c>
      <c r="O1556">
        <v>0</v>
      </c>
    </row>
    <row r="1557" spans="1:16" x14ac:dyDescent="0.25">
      <c r="A1557">
        <v>1999</v>
      </c>
      <c r="B1557" t="s">
        <v>97</v>
      </c>
      <c r="C1557">
        <v>6</v>
      </c>
      <c r="D1557" t="s">
        <v>38</v>
      </c>
      <c r="J1557" t="s">
        <v>87</v>
      </c>
      <c r="K1557">
        <v>30</v>
      </c>
      <c r="M1557">
        <v>10</v>
      </c>
      <c r="N1557">
        <v>5</v>
      </c>
      <c r="O1557">
        <v>0</v>
      </c>
    </row>
    <row r="1558" spans="1:16" x14ac:dyDescent="0.25">
      <c r="A1558">
        <v>1999</v>
      </c>
      <c r="B1558" t="s">
        <v>97</v>
      </c>
      <c r="C1558">
        <v>7</v>
      </c>
      <c r="D1558" t="s">
        <v>38</v>
      </c>
      <c r="J1558" t="s">
        <v>87</v>
      </c>
      <c r="K1558">
        <v>30</v>
      </c>
      <c r="M1558">
        <v>10</v>
      </c>
      <c r="N1558">
        <v>5</v>
      </c>
      <c r="O1558">
        <v>2</v>
      </c>
    </row>
    <row r="1559" spans="1:16" x14ac:dyDescent="0.25">
      <c r="A1559">
        <v>1999</v>
      </c>
      <c r="B1559" t="s">
        <v>97</v>
      </c>
      <c r="C1559">
        <v>8</v>
      </c>
      <c r="D1559" t="s">
        <v>38</v>
      </c>
      <c r="J1559" t="s">
        <v>81</v>
      </c>
      <c r="K1559">
        <v>50</v>
      </c>
      <c r="M1559">
        <v>50</v>
      </c>
      <c r="N1559">
        <v>80</v>
      </c>
      <c r="O1559">
        <v>0</v>
      </c>
    </row>
    <row r="1560" spans="1:16" x14ac:dyDescent="0.25">
      <c r="A1560">
        <v>1999</v>
      </c>
      <c r="B1560" t="s">
        <v>97</v>
      </c>
      <c r="C1560">
        <v>9</v>
      </c>
      <c r="D1560" t="s">
        <v>38</v>
      </c>
      <c r="J1560" t="s">
        <v>79</v>
      </c>
      <c r="K1560">
        <v>50</v>
      </c>
      <c r="M1560">
        <v>25</v>
      </c>
      <c r="N1560">
        <v>60</v>
      </c>
      <c r="O1560">
        <v>0</v>
      </c>
    </row>
    <row r="1561" spans="1:16" x14ac:dyDescent="0.25">
      <c r="A1561">
        <v>1999</v>
      </c>
      <c r="B1561" t="s">
        <v>97</v>
      </c>
      <c r="C1561">
        <v>10</v>
      </c>
      <c r="D1561" t="s">
        <v>38</v>
      </c>
      <c r="J1561" t="s">
        <v>81</v>
      </c>
      <c r="K1561">
        <v>20</v>
      </c>
      <c r="M1561">
        <v>70</v>
      </c>
      <c r="N1561">
        <v>20</v>
      </c>
      <c r="O1561">
        <v>0</v>
      </c>
    </row>
    <row r="1562" spans="1:16" x14ac:dyDescent="0.25">
      <c r="A1562">
        <v>1999</v>
      </c>
      <c r="B1562" t="s">
        <v>97</v>
      </c>
      <c r="C1562">
        <v>11</v>
      </c>
      <c r="D1562" t="s">
        <v>38</v>
      </c>
      <c r="J1562" t="s">
        <v>84</v>
      </c>
      <c r="K1562">
        <v>100</v>
      </c>
      <c r="M1562">
        <v>100</v>
      </c>
      <c r="N1562">
        <v>20</v>
      </c>
      <c r="O1562">
        <v>0</v>
      </c>
    </row>
    <row r="1563" spans="1:16" x14ac:dyDescent="0.25">
      <c r="A1563">
        <v>1999</v>
      </c>
      <c r="B1563" t="s">
        <v>97</v>
      </c>
      <c r="C1563">
        <v>1</v>
      </c>
      <c r="D1563" t="s">
        <v>38</v>
      </c>
      <c r="E1563">
        <v>4</v>
      </c>
      <c r="G1563">
        <v>170</v>
      </c>
      <c r="I1563">
        <v>170</v>
      </c>
      <c r="J1563" t="s">
        <v>90</v>
      </c>
      <c r="K1563">
        <v>80</v>
      </c>
      <c r="M1563">
        <v>60</v>
      </c>
      <c r="N1563">
        <v>60</v>
      </c>
      <c r="O1563">
        <v>10</v>
      </c>
      <c r="P1563" t="s">
        <v>77</v>
      </c>
    </row>
    <row r="1564" spans="1:16" x14ac:dyDescent="0.25">
      <c r="A1564">
        <v>1999</v>
      </c>
      <c r="B1564" t="s">
        <v>97</v>
      </c>
      <c r="C1564">
        <v>2</v>
      </c>
      <c r="D1564" t="s">
        <v>38</v>
      </c>
      <c r="J1564" t="s">
        <v>85</v>
      </c>
      <c r="K1564">
        <v>30</v>
      </c>
      <c r="M1564">
        <v>20</v>
      </c>
      <c r="N1564">
        <v>5</v>
      </c>
      <c r="O1564">
        <v>0</v>
      </c>
    </row>
    <row r="1565" spans="1:16" x14ac:dyDescent="0.25">
      <c r="A1565">
        <v>1999</v>
      </c>
      <c r="B1565" t="s">
        <v>97</v>
      </c>
      <c r="C1565">
        <v>3</v>
      </c>
      <c r="D1565" t="s">
        <v>38</v>
      </c>
      <c r="J1565" t="s">
        <v>83</v>
      </c>
      <c r="K1565">
        <v>100</v>
      </c>
      <c r="M1565">
        <v>80</v>
      </c>
      <c r="N1565">
        <v>0</v>
      </c>
      <c r="O1565">
        <v>10</v>
      </c>
      <c r="P1565" t="s">
        <v>77</v>
      </c>
    </row>
    <row r="1566" spans="1:16" x14ac:dyDescent="0.25">
      <c r="A1566">
        <v>1999</v>
      </c>
      <c r="B1566" t="s">
        <v>97</v>
      </c>
      <c r="C1566">
        <v>4</v>
      </c>
      <c r="D1566" t="s">
        <v>38</v>
      </c>
      <c r="J1566" t="s">
        <v>79</v>
      </c>
      <c r="K1566">
        <v>50</v>
      </c>
      <c r="M1566">
        <v>30</v>
      </c>
      <c r="N1566">
        <v>50</v>
      </c>
      <c r="O1566">
        <v>0</v>
      </c>
    </row>
    <row r="1567" spans="1:16" x14ac:dyDescent="0.25">
      <c r="A1567">
        <v>1999</v>
      </c>
      <c r="B1567" t="s">
        <v>97</v>
      </c>
      <c r="C1567">
        <v>5</v>
      </c>
      <c r="D1567" t="s">
        <v>38</v>
      </c>
      <c r="J1567" t="s">
        <v>78</v>
      </c>
      <c r="K1567">
        <v>80</v>
      </c>
      <c r="M1567">
        <v>30</v>
      </c>
      <c r="N1567">
        <v>40</v>
      </c>
      <c r="O1567">
        <v>0</v>
      </c>
    </row>
    <row r="1568" spans="1:16" x14ac:dyDescent="0.25">
      <c r="A1568">
        <v>1999</v>
      </c>
      <c r="B1568" t="s">
        <v>97</v>
      </c>
      <c r="C1568">
        <v>6</v>
      </c>
      <c r="D1568" t="s">
        <v>38</v>
      </c>
      <c r="J1568" t="s">
        <v>81</v>
      </c>
      <c r="K1568">
        <v>60</v>
      </c>
      <c r="M1568">
        <v>40</v>
      </c>
      <c r="N1568">
        <v>10</v>
      </c>
      <c r="O1568">
        <v>0</v>
      </c>
    </row>
    <row r="1569" spans="1:15" x14ac:dyDescent="0.25">
      <c r="A1569">
        <v>1999</v>
      </c>
      <c r="B1569" t="s">
        <v>97</v>
      </c>
      <c r="C1569">
        <v>7</v>
      </c>
      <c r="D1569" t="s">
        <v>38</v>
      </c>
      <c r="J1569" t="s">
        <v>83</v>
      </c>
      <c r="K1569">
        <v>100</v>
      </c>
      <c r="M1569">
        <v>30</v>
      </c>
      <c r="N1569">
        <v>70</v>
      </c>
      <c r="O1569">
        <v>0</v>
      </c>
    </row>
    <row r="1570" spans="1:15" x14ac:dyDescent="0.25">
      <c r="A1570">
        <v>1999</v>
      </c>
      <c r="B1570" t="s">
        <v>97</v>
      </c>
      <c r="C1570">
        <v>8</v>
      </c>
      <c r="D1570" t="s">
        <v>38</v>
      </c>
      <c r="J1570" t="s">
        <v>79</v>
      </c>
      <c r="K1570">
        <v>100</v>
      </c>
      <c r="M1570">
        <v>60</v>
      </c>
      <c r="N1570">
        <v>70</v>
      </c>
      <c r="O1570">
        <v>0</v>
      </c>
    </row>
    <row r="1571" spans="1:15" x14ac:dyDescent="0.25">
      <c r="A1571">
        <v>1999</v>
      </c>
      <c r="B1571" t="s">
        <v>97</v>
      </c>
      <c r="C1571">
        <v>9</v>
      </c>
      <c r="D1571" t="s">
        <v>38</v>
      </c>
      <c r="J1571" t="s">
        <v>96</v>
      </c>
      <c r="K1571">
        <v>25</v>
      </c>
      <c r="M1571">
        <v>10</v>
      </c>
      <c r="N1571">
        <v>2</v>
      </c>
      <c r="O1571">
        <v>0</v>
      </c>
    </row>
    <row r="1572" spans="1:15" x14ac:dyDescent="0.25">
      <c r="A1572">
        <v>1999</v>
      </c>
      <c r="B1572" t="s">
        <v>97</v>
      </c>
      <c r="C1572">
        <v>10</v>
      </c>
      <c r="D1572" t="s">
        <v>38</v>
      </c>
      <c r="J1572" t="s">
        <v>83</v>
      </c>
      <c r="K1572">
        <v>50</v>
      </c>
      <c r="M1572">
        <v>50</v>
      </c>
      <c r="N1572">
        <v>80</v>
      </c>
      <c r="O1572">
        <v>5</v>
      </c>
    </row>
    <row r="1573" spans="1:15" x14ac:dyDescent="0.25">
      <c r="A1573">
        <v>1999</v>
      </c>
      <c r="B1573" t="s">
        <v>102</v>
      </c>
      <c r="C1573">
        <v>1</v>
      </c>
      <c r="D1573" t="s">
        <v>38</v>
      </c>
      <c r="E1573">
        <v>1</v>
      </c>
      <c r="F1573">
        <v>15</v>
      </c>
      <c r="G1573">
        <v>310</v>
      </c>
      <c r="I1573">
        <v>310</v>
      </c>
      <c r="J1573" t="s">
        <v>78</v>
      </c>
      <c r="K1573">
        <v>50</v>
      </c>
      <c r="M1573">
        <v>50</v>
      </c>
      <c r="N1573">
        <v>50</v>
      </c>
      <c r="O1573">
        <v>0</v>
      </c>
    </row>
    <row r="1574" spans="1:15" x14ac:dyDescent="0.25">
      <c r="A1574">
        <v>1999</v>
      </c>
      <c r="B1574" t="s">
        <v>102</v>
      </c>
      <c r="C1574">
        <v>2</v>
      </c>
      <c r="D1574" t="s">
        <v>38</v>
      </c>
      <c r="J1574" t="s">
        <v>83</v>
      </c>
      <c r="K1574">
        <v>70</v>
      </c>
      <c r="M1574">
        <v>30</v>
      </c>
      <c r="N1574">
        <v>60</v>
      </c>
      <c r="O1574">
        <v>0</v>
      </c>
    </row>
    <row r="1575" spans="1:15" x14ac:dyDescent="0.25">
      <c r="A1575">
        <v>1999</v>
      </c>
      <c r="B1575" t="s">
        <v>102</v>
      </c>
      <c r="C1575">
        <v>3</v>
      </c>
      <c r="D1575" t="s">
        <v>38</v>
      </c>
      <c r="J1575" t="s">
        <v>83</v>
      </c>
      <c r="K1575">
        <v>70</v>
      </c>
      <c r="M1575">
        <v>30</v>
      </c>
      <c r="N1575">
        <v>40</v>
      </c>
      <c r="O1575">
        <v>0</v>
      </c>
    </row>
    <row r="1576" spans="1:15" x14ac:dyDescent="0.25">
      <c r="A1576">
        <v>1999</v>
      </c>
      <c r="B1576" t="s">
        <v>102</v>
      </c>
      <c r="C1576">
        <v>4</v>
      </c>
      <c r="D1576" t="s">
        <v>38</v>
      </c>
      <c r="J1576" t="s">
        <v>80</v>
      </c>
      <c r="K1576">
        <v>60</v>
      </c>
      <c r="M1576">
        <v>20</v>
      </c>
      <c r="N1576">
        <v>10</v>
      </c>
      <c r="O1576">
        <v>0</v>
      </c>
    </row>
    <row r="1577" spans="1:15" x14ac:dyDescent="0.25">
      <c r="A1577">
        <v>1999</v>
      </c>
      <c r="B1577" t="s">
        <v>102</v>
      </c>
      <c r="C1577">
        <v>5</v>
      </c>
      <c r="D1577" t="s">
        <v>38</v>
      </c>
      <c r="J1577" t="s">
        <v>79</v>
      </c>
      <c r="K1577">
        <v>50</v>
      </c>
      <c r="M1577">
        <v>30</v>
      </c>
      <c r="N1577">
        <v>0</v>
      </c>
      <c r="O1577">
        <v>30</v>
      </c>
    </row>
    <row r="1578" spans="1:15" x14ac:dyDescent="0.25">
      <c r="A1578">
        <v>1999</v>
      </c>
      <c r="B1578" t="s">
        <v>102</v>
      </c>
      <c r="C1578">
        <v>6</v>
      </c>
      <c r="D1578" t="s">
        <v>38</v>
      </c>
      <c r="J1578" t="s">
        <v>83</v>
      </c>
      <c r="K1578">
        <v>200</v>
      </c>
      <c r="M1578">
        <v>100</v>
      </c>
      <c r="N1578">
        <v>70</v>
      </c>
      <c r="O1578">
        <v>0</v>
      </c>
    </row>
    <row r="1579" spans="1:15" x14ac:dyDescent="0.25">
      <c r="A1579">
        <v>1999</v>
      </c>
      <c r="B1579" t="s">
        <v>102</v>
      </c>
      <c r="C1579">
        <v>7</v>
      </c>
      <c r="D1579" t="s">
        <v>38</v>
      </c>
      <c r="J1579" t="s">
        <v>83</v>
      </c>
      <c r="K1579">
        <v>40</v>
      </c>
      <c r="M1579">
        <v>20</v>
      </c>
      <c r="N1579">
        <v>70</v>
      </c>
      <c r="O1579">
        <v>0</v>
      </c>
    </row>
    <row r="1580" spans="1:15" x14ac:dyDescent="0.25">
      <c r="A1580">
        <v>1999</v>
      </c>
      <c r="B1580" t="s">
        <v>102</v>
      </c>
      <c r="C1580">
        <v>8</v>
      </c>
      <c r="D1580" t="s">
        <v>38</v>
      </c>
      <c r="J1580" t="s">
        <v>84</v>
      </c>
      <c r="K1580">
        <v>90</v>
      </c>
      <c r="M1580">
        <v>20</v>
      </c>
      <c r="N1580">
        <v>30</v>
      </c>
      <c r="O1580">
        <v>0</v>
      </c>
    </row>
    <row r="1581" spans="1:15" x14ac:dyDescent="0.25">
      <c r="A1581">
        <v>1999</v>
      </c>
      <c r="B1581" t="s">
        <v>102</v>
      </c>
      <c r="C1581">
        <v>9</v>
      </c>
      <c r="D1581" t="s">
        <v>38</v>
      </c>
      <c r="J1581" t="s">
        <v>103</v>
      </c>
      <c r="K1581">
        <v>25</v>
      </c>
      <c r="M1581">
        <v>5</v>
      </c>
      <c r="N1581">
        <v>40</v>
      </c>
      <c r="O1581">
        <v>0</v>
      </c>
    </row>
    <row r="1582" spans="1:15" x14ac:dyDescent="0.25">
      <c r="A1582">
        <v>1999</v>
      </c>
      <c r="B1582" t="s">
        <v>102</v>
      </c>
      <c r="C1582">
        <v>1</v>
      </c>
      <c r="D1582" t="s">
        <v>38</v>
      </c>
      <c r="E1582">
        <v>2</v>
      </c>
      <c r="F1582">
        <v>13</v>
      </c>
      <c r="G1582">
        <v>100</v>
      </c>
      <c r="I1582">
        <v>100</v>
      </c>
      <c r="J1582" t="s">
        <v>79</v>
      </c>
      <c r="K1582">
        <v>100</v>
      </c>
      <c r="M1582">
        <v>50</v>
      </c>
      <c r="N1582">
        <v>70</v>
      </c>
      <c r="O1582">
        <v>0</v>
      </c>
    </row>
    <row r="1583" spans="1:15" x14ac:dyDescent="0.25">
      <c r="A1583">
        <v>1999</v>
      </c>
      <c r="B1583" t="s">
        <v>102</v>
      </c>
      <c r="C1583">
        <v>2</v>
      </c>
      <c r="D1583" t="s">
        <v>38</v>
      </c>
      <c r="J1583" t="s">
        <v>87</v>
      </c>
      <c r="K1583">
        <v>50</v>
      </c>
      <c r="M1583">
        <v>20</v>
      </c>
      <c r="N1583">
        <v>15</v>
      </c>
      <c r="O1583">
        <v>0</v>
      </c>
    </row>
    <row r="1584" spans="1:15" x14ac:dyDescent="0.25">
      <c r="A1584">
        <v>1999</v>
      </c>
      <c r="B1584" t="s">
        <v>102</v>
      </c>
      <c r="C1584">
        <v>3</v>
      </c>
      <c r="D1584" t="s">
        <v>38</v>
      </c>
      <c r="J1584" t="s">
        <v>78</v>
      </c>
      <c r="K1584">
        <v>50</v>
      </c>
      <c r="M1584">
        <v>30</v>
      </c>
      <c r="N1584">
        <v>20</v>
      </c>
      <c r="O1584">
        <v>0</v>
      </c>
    </row>
    <row r="1585" spans="1:16" x14ac:dyDescent="0.25">
      <c r="A1585">
        <v>1999</v>
      </c>
      <c r="B1585" t="s">
        <v>102</v>
      </c>
      <c r="C1585">
        <v>4</v>
      </c>
      <c r="D1585" t="s">
        <v>38</v>
      </c>
      <c r="J1585" t="s">
        <v>79</v>
      </c>
      <c r="K1585">
        <v>40</v>
      </c>
      <c r="M1585">
        <v>30</v>
      </c>
      <c r="N1585">
        <v>80</v>
      </c>
      <c r="O1585">
        <v>0</v>
      </c>
    </row>
    <row r="1586" spans="1:16" x14ac:dyDescent="0.25">
      <c r="A1586">
        <v>1999</v>
      </c>
      <c r="B1586" t="s">
        <v>102</v>
      </c>
      <c r="C1586">
        <v>5</v>
      </c>
      <c r="D1586" t="s">
        <v>38</v>
      </c>
      <c r="J1586" t="s">
        <v>87</v>
      </c>
      <c r="K1586">
        <v>20</v>
      </c>
      <c r="M1586">
        <v>10</v>
      </c>
      <c r="N1586">
        <v>40</v>
      </c>
      <c r="O1586">
        <v>0</v>
      </c>
    </row>
    <row r="1587" spans="1:16" x14ac:dyDescent="0.25">
      <c r="A1587">
        <v>1999</v>
      </c>
      <c r="B1587" t="s">
        <v>102</v>
      </c>
      <c r="C1587">
        <v>6</v>
      </c>
      <c r="D1587" t="s">
        <v>38</v>
      </c>
      <c r="J1587" t="s">
        <v>87</v>
      </c>
      <c r="K1587">
        <v>30</v>
      </c>
      <c r="M1587">
        <v>20</v>
      </c>
      <c r="N1587">
        <v>10</v>
      </c>
      <c r="O1587">
        <v>0</v>
      </c>
    </row>
    <row r="1588" spans="1:16" x14ac:dyDescent="0.25">
      <c r="A1588">
        <v>1999</v>
      </c>
      <c r="B1588" t="s">
        <v>102</v>
      </c>
      <c r="C1588">
        <v>1</v>
      </c>
      <c r="D1588" t="s">
        <v>38</v>
      </c>
      <c r="E1588">
        <v>3</v>
      </c>
      <c r="F1588">
        <v>10</v>
      </c>
      <c r="G1588">
        <v>350</v>
      </c>
      <c r="I1588">
        <v>350</v>
      </c>
      <c r="J1588" t="s">
        <v>83</v>
      </c>
      <c r="K1588">
        <v>60</v>
      </c>
      <c r="M1588">
        <v>50</v>
      </c>
      <c r="N1588">
        <v>40</v>
      </c>
      <c r="O1588">
        <v>0</v>
      </c>
    </row>
    <row r="1589" spans="1:16" x14ac:dyDescent="0.25">
      <c r="A1589">
        <v>1999</v>
      </c>
      <c r="B1589" t="s">
        <v>102</v>
      </c>
      <c r="C1589">
        <v>2</v>
      </c>
      <c r="D1589" t="s">
        <v>38</v>
      </c>
      <c r="J1589" t="s">
        <v>78</v>
      </c>
      <c r="K1589">
        <v>60</v>
      </c>
      <c r="M1589">
        <v>30</v>
      </c>
      <c r="N1589">
        <v>30</v>
      </c>
      <c r="O1589">
        <v>0</v>
      </c>
    </row>
    <row r="1590" spans="1:16" x14ac:dyDescent="0.25">
      <c r="A1590">
        <v>1999</v>
      </c>
      <c r="B1590" t="s">
        <v>102</v>
      </c>
      <c r="C1590">
        <v>3</v>
      </c>
      <c r="D1590" t="s">
        <v>38</v>
      </c>
      <c r="J1590" t="s">
        <v>83</v>
      </c>
      <c r="K1590">
        <v>30</v>
      </c>
      <c r="M1590">
        <v>10</v>
      </c>
      <c r="N1590">
        <v>5</v>
      </c>
      <c r="O1590">
        <v>0</v>
      </c>
    </row>
    <row r="1591" spans="1:16" x14ac:dyDescent="0.25">
      <c r="A1591">
        <v>1999</v>
      </c>
      <c r="B1591" t="s">
        <v>102</v>
      </c>
      <c r="C1591">
        <v>4</v>
      </c>
      <c r="D1591" t="s">
        <v>38</v>
      </c>
      <c r="J1591" t="s">
        <v>83</v>
      </c>
      <c r="K1591">
        <v>45</v>
      </c>
      <c r="M1591">
        <v>30</v>
      </c>
      <c r="N1591">
        <v>2</v>
      </c>
      <c r="O1591">
        <v>0</v>
      </c>
    </row>
    <row r="1592" spans="1:16" x14ac:dyDescent="0.25">
      <c r="A1592">
        <v>1999</v>
      </c>
      <c r="B1592" t="s">
        <v>102</v>
      </c>
      <c r="C1592">
        <v>5</v>
      </c>
      <c r="D1592" t="s">
        <v>38</v>
      </c>
      <c r="J1592" t="s">
        <v>87</v>
      </c>
      <c r="K1592">
        <v>35</v>
      </c>
      <c r="M1592">
        <v>30</v>
      </c>
      <c r="N1592">
        <v>5</v>
      </c>
      <c r="O1592">
        <v>0</v>
      </c>
    </row>
    <row r="1593" spans="1:16" x14ac:dyDescent="0.25">
      <c r="A1593">
        <v>1999</v>
      </c>
      <c r="B1593" t="s">
        <v>102</v>
      </c>
      <c r="C1593">
        <v>6</v>
      </c>
      <c r="D1593" t="s">
        <v>38</v>
      </c>
      <c r="J1593" t="s">
        <v>80</v>
      </c>
      <c r="K1593">
        <v>40</v>
      </c>
      <c r="M1593">
        <v>15</v>
      </c>
      <c r="N1593">
        <v>5</v>
      </c>
      <c r="O1593">
        <v>0</v>
      </c>
    </row>
    <row r="1594" spans="1:16" x14ac:dyDescent="0.25">
      <c r="A1594">
        <v>1999</v>
      </c>
      <c r="B1594" t="s">
        <v>102</v>
      </c>
      <c r="C1594">
        <v>7</v>
      </c>
      <c r="D1594" t="s">
        <v>38</v>
      </c>
      <c r="J1594" t="s">
        <v>87</v>
      </c>
      <c r="K1594">
        <v>25</v>
      </c>
      <c r="M1594">
        <v>10</v>
      </c>
      <c r="N1594">
        <v>20</v>
      </c>
      <c r="O1594">
        <v>0</v>
      </c>
    </row>
    <row r="1595" spans="1:16" x14ac:dyDescent="0.25">
      <c r="A1595">
        <v>1999</v>
      </c>
      <c r="B1595" t="s">
        <v>102</v>
      </c>
      <c r="C1595">
        <v>8</v>
      </c>
      <c r="D1595" t="s">
        <v>38</v>
      </c>
      <c r="J1595" t="s">
        <v>79</v>
      </c>
      <c r="K1595">
        <v>50</v>
      </c>
      <c r="M1595">
        <v>20</v>
      </c>
      <c r="N1595">
        <v>20</v>
      </c>
      <c r="O1595">
        <v>2</v>
      </c>
      <c r="P1595" t="s">
        <v>77</v>
      </c>
    </row>
    <row r="1596" spans="1:16" x14ac:dyDescent="0.25">
      <c r="A1596">
        <v>1999</v>
      </c>
      <c r="B1596" t="s">
        <v>102</v>
      </c>
      <c r="C1596">
        <v>9</v>
      </c>
      <c r="D1596" t="s">
        <v>38</v>
      </c>
      <c r="J1596" t="s">
        <v>79</v>
      </c>
      <c r="K1596">
        <v>30</v>
      </c>
      <c r="M1596">
        <v>20</v>
      </c>
      <c r="N1596">
        <v>40</v>
      </c>
      <c r="O1596">
        <v>0</v>
      </c>
    </row>
    <row r="1597" spans="1:16" x14ac:dyDescent="0.25">
      <c r="A1597">
        <v>1999</v>
      </c>
      <c r="B1597" t="s">
        <v>102</v>
      </c>
      <c r="C1597">
        <v>10</v>
      </c>
      <c r="D1597" t="s">
        <v>38</v>
      </c>
      <c r="J1597" t="s">
        <v>83</v>
      </c>
      <c r="K1597">
        <v>90</v>
      </c>
      <c r="M1597">
        <v>50</v>
      </c>
      <c r="N1597">
        <v>80</v>
      </c>
      <c r="O1597">
        <v>0</v>
      </c>
    </row>
    <row r="1598" spans="1:16" x14ac:dyDescent="0.25">
      <c r="A1598">
        <v>1999</v>
      </c>
      <c r="B1598" t="s">
        <v>102</v>
      </c>
      <c r="C1598">
        <v>11</v>
      </c>
      <c r="D1598" t="s">
        <v>38</v>
      </c>
      <c r="J1598" t="s">
        <v>85</v>
      </c>
      <c r="K1598">
        <v>30</v>
      </c>
      <c r="M1598">
        <v>5</v>
      </c>
      <c r="N1598">
        <v>0</v>
      </c>
      <c r="O1598">
        <v>0</v>
      </c>
    </row>
    <row r="1599" spans="1:16" x14ac:dyDescent="0.25">
      <c r="A1599">
        <v>1999</v>
      </c>
      <c r="B1599" t="s">
        <v>102</v>
      </c>
      <c r="C1599">
        <v>12</v>
      </c>
      <c r="D1599" t="s">
        <v>38</v>
      </c>
      <c r="J1599" t="s">
        <v>83</v>
      </c>
      <c r="K1599">
        <v>140</v>
      </c>
      <c r="M1599">
        <v>50</v>
      </c>
      <c r="N1599">
        <v>20</v>
      </c>
      <c r="O1599">
        <v>0</v>
      </c>
    </row>
    <row r="1600" spans="1:16" x14ac:dyDescent="0.25">
      <c r="A1600">
        <v>1999</v>
      </c>
      <c r="B1600" t="s">
        <v>102</v>
      </c>
      <c r="C1600">
        <v>13</v>
      </c>
      <c r="D1600" t="s">
        <v>38</v>
      </c>
      <c r="J1600" t="s">
        <v>79</v>
      </c>
      <c r="K1600">
        <v>40</v>
      </c>
      <c r="M1600">
        <v>20</v>
      </c>
      <c r="N1600">
        <v>60</v>
      </c>
      <c r="O1600">
        <v>0</v>
      </c>
    </row>
    <row r="1601" spans="1:20" x14ac:dyDescent="0.25">
      <c r="A1601">
        <v>1999</v>
      </c>
      <c r="B1601" t="s">
        <v>102</v>
      </c>
      <c r="C1601">
        <v>1</v>
      </c>
      <c r="D1601" t="s">
        <v>34</v>
      </c>
      <c r="E1601">
        <v>1</v>
      </c>
      <c r="F1601">
        <v>12</v>
      </c>
      <c r="G1601">
        <v>150</v>
      </c>
      <c r="I1601">
        <v>150</v>
      </c>
      <c r="J1601" t="s">
        <v>78</v>
      </c>
      <c r="K1601">
        <v>25</v>
      </c>
      <c r="M1601">
        <v>10</v>
      </c>
      <c r="N1601">
        <v>10</v>
      </c>
      <c r="O1601">
        <v>20</v>
      </c>
    </row>
    <row r="1602" spans="1:20" x14ac:dyDescent="0.25">
      <c r="A1602">
        <v>1999</v>
      </c>
      <c r="B1602" t="s">
        <v>102</v>
      </c>
      <c r="C1602">
        <v>2</v>
      </c>
      <c r="D1602" t="s">
        <v>34</v>
      </c>
      <c r="J1602" t="s">
        <v>90</v>
      </c>
      <c r="K1602">
        <v>35</v>
      </c>
      <c r="M1602">
        <v>20</v>
      </c>
      <c r="N1602">
        <v>2</v>
      </c>
      <c r="O1602">
        <v>0</v>
      </c>
      <c r="R1602" t="s">
        <v>51</v>
      </c>
    </row>
    <row r="1603" spans="1:20" x14ac:dyDescent="0.25">
      <c r="A1603">
        <v>1999</v>
      </c>
      <c r="B1603" t="s">
        <v>102</v>
      </c>
      <c r="C1603">
        <v>3</v>
      </c>
      <c r="D1603" t="s">
        <v>34</v>
      </c>
      <c r="J1603" t="s">
        <v>87</v>
      </c>
      <c r="K1603">
        <v>35</v>
      </c>
      <c r="M1603">
        <v>15</v>
      </c>
      <c r="N1603">
        <v>60</v>
      </c>
      <c r="O1603">
        <v>0</v>
      </c>
    </row>
    <row r="1604" spans="1:20" x14ac:dyDescent="0.25">
      <c r="A1604">
        <v>1999</v>
      </c>
      <c r="B1604" t="s">
        <v>102</v>
      </c>
      <c r="C1604">
        <v>4</v>
      </c>
      <c r="D1604" t="s">
        <v>34</v>
      </c>
      <c r="J1604" t="s">
        <v>87</v>
      </c>
      <c r="K1604">
        <v>25</v>
      </c>
      <c r="M1604">
        <v>20</v>
      </c>
      <c r="N1604">
        <v>50</v>
      </c>
      <c r="O1604">
        <v>0</v>
      </c>
      <c r="T1604" t="s">
        <v>104</v>
      </c>
    </row>
    <row r="1605" spans="1:20" x14ac:dyDescent="0.25">
      <c r="A1605">
        <v>1999</v>
      </c>
      <c r="B1605" t="s">
        <v>102</v>
      </c>
      <c r="C1605">
        <v>5</v>
      </c>
      <c r="D1605" t="s">
        <v>34</v>
      </c>
      <c r="J1605" t="s">
        <v>105</v>
      </c>
      <c r="K1605">
        <v>5</v>
      </c>
      <c r="M1605">
        <v>2</v>
      </c>
      <c r="N1605">
        <v>0</v>
      </c>
      <c r="O1605">
        <v>0</v>
      </c>
    </row>
    <row r="1606" spans="1:20" x14ac:dyDescent="0.25">
      <c r="A1606">
        <v>1999</v>
      </c>
      <c r="B1606" t="s">
        <v>102</v>
      </c>
      <c r="C1606">
        <v>6</v>
      </c>
      <c r="D1606" t="s">
        <v>34</v>
      </c>
      <c r="J1606" t="s">
        <v>87</v>
      </c>
      <c r="K1606">
        <v>40</v>
      </c>
      <c r="M1606">
        <v>20</v>
      </c>
      <c r="N1606">
        <v>90</v>
      </c>
      <c r="O1606">
        <v>0</v>
      </c>
    </row>
    <row r="1607" spans="1:20" x14ac:dyDescent="0.25">
      <c r="A1607">
        <v>1999</v>
      </c>
      <c r="B1607" t="s">
        <v>102</v>
      </c>
      <c r="C1607">
        <v>7</v>
      </c>
      <c r="D1607" t="s">
        <v>34</v>
      </c>
      <c r="J1607" t="s">
        <v>85</v>
      </c>
      <c r="K1607">
        <v>10</v>
      </c>
      <c r="M1607">
        <v>5</v>
      </c>
      <c r="N1607">
        <v>0</v>
      </c>
      <c r="O1607">
        <v>0</v>
      </c>
    </row>
    <row r="1608" spans="1:20" x14ac:dyDescent="0.25">
      <c r="A1608">
        <v>1999</v>
      </c>
      <c r="B1608" t="s">
        <v>102</v>
      </c>
      <c r="C1608">
        <v>8</v>
      </c>
      <c r="D1608" t="s">
        <v>34</v>
      </c>
      <c r="J1608" t="s">
        <v>81</v>
      </c>
      <c r="K1608">
        <v>40</v>
      </c>
      <c r="M1608">
        <v>30</v>
      </c>
      <c r="N1608">
        <v>50</v>
      </c>
      <c r="O1608">
        <v>0</v>
      </c>
    </row>
    <row r="1609" spans="1:20" x14ac:dyDescent="0.25">
      <c r="A1609">
        <v>1999</v>
      </c>
      <c r="B1609" t="s">
        <v>102</v>
      </c>
      <c r="C1609">
        <v>9</v>
      </c>
      <c r="D1609" t="s">
        <v>34</v>
      </c>
      <c r="J1609" t="s">
        <v>80</v>
      </c>
      <c r="K1609">
        <v>25</v>
      </c>
      <c r="M1609">
        <v>10</v>
      </c>
      <c r="N1609">
        <v>5</v>
      </c>
      <c r="O1609">
        <v>0</v>
      </c>
    </row>
    <row r="1610" spans="1:20" x14ac:dyDescent="0.25">
      <c r="A1610">
        <v>1999</v>
      </c>
      <c r="B1610" t="s">
        <v>102</v>
      </c>
      <c r="C1610">
        <v>10</v>
      </c>
      <c r="D1610" t="s">
        <v>34</v>
      </c>
      <c r="J1610" t="s">
        <v>87</v>
      </c>
      <c r="K1610">
        <v>25</v>
      </c>
      <c r="M1610">
        <v>10</v>
      </c>
      <c r="N1610">
        <v>60</v>
      </c>
      <c r="O1610">
        <v>0</v>
      </c>
    </row>
    <row r="1611" spans="1:20" x14ac:dyDescent="0.25">
      <c r="A1611">
        <v>1999</v>
      </c>
      <c r="B1611" t="s">
        <v>102</v>
      </c>
      <c r="C1611">
        <v>11</v>
      </c>
      <c r="D1611" t="s">
        <v>34</v>
      </c>
      <c r="J1611" t="s">
        <v>90</v>
      </c>
      <c r="K1611">
        <v>60</v>
      </c>
      <c r="M1611">
        <v>30</v>
      </c>
      <c r="N1611">
        <v>55</v>
      </c>
      <c r="O1611">
        <v>0</v>
      </c>
    </row>
    <row r="1612" spans="1:20" x14ac:dyDescent="0.25">
      <c r="A1612">
        <v>1999</v>
      </c>
      <c r="B1612" t="s">
        <v>102</v>
      </c>
      <c r="C1612">
        <v>12</v>
      </c>
      <c r="D1612" t="s">
        <v>34</v>
      </c>
      <c r="J1612" t="s">
        <v>87</v>
      </c>
      <c r="K1612">
        <v>30</v>
      </c>
      <c r="M1612">
        <v>20</v>
      </c>
      <c r="N1612">
        <v>25</v>
      </c>
      <c r="O1612">
        <v>10</v>
      </c>
      <c r="T1612" t="s">
        <v>104</v>
      </c>
    </row>
    <row r="1613" spans="1:20" x14ac:dyDescent="0.25">
      <c r="A1613">
        <v>1999</v>
      </c>
      <c r="B1613" t="s">
        <v>102</v>
      </c>
      <c r="C1613">
        <v>13</v>
      </c>
      <c r="D1613" t="s">
        <v>34</v>
      </c>
      <c r="J1613" t="s">
        <v>87</v>
      </c>
      <c r="K1613">
        <v>30</v>
      </c>
      <c r="M1613">
        <v>25</v>
      </c>
      <c r="N1613">
        <v>10</v>
      </c>
      <c r="O1613">
        <v>2</v>
      </c>
    </row>
    <row r="1614" spans="1:20" x14ac:dyDescent="0.25">
      <c r="A1614">
        <v>1999</v>
      </c>
      <c r="B1614" t="s">
        <v>102</v>
      </c>
      <c r="C1614">
        <v>14</v>
      </c>
      <c r="D1614" t="s">
        <v>34</v>
      </c>
      <c r="J1614" t="s">
        <v>85</v>
      </c>
      <c r="K1614">
        <v>25</v>
      </c>
      <c r="M1614">
        <v>10</v>
      </c>
      <c r="N1614">
        <v>5</v>
      </c>
      <c r="O1614">
        <v>0</v>
      </c>
    </row>
    <row r="1615" spans="1:20" x14ac:dyDescent="0.25">
      <c r="A1615">
        <v>1999</v>
      </c>
      <c r="B1615" t="s">
        <v>102</v>
      </c>
      <c r="C1615">
        <v>15</v>
      </c>
      <c r="D1615" t="s">
        <v>34</v>
      </c>
      <c r="J1615" t="s">
        <v>83</v>
      </c>
      <c r="K1615">
        <v>25</v>
      </c>
      <c r="M1615">
        <v>10</v>
      </c>
      <c r="N1615">
        <v>10</v>
      </c>
      <c r="O1615">
        <v>0</v>
      </c>
    </row>
    <row r="1616" spans="1:20" x14ac:dyDescent="0.25">
      <c r="A1616">
        <v>1999</v>
      </c>
      <c r="B1616" t="s">
        <v>102</v>
      </c>
      <c r="C1616">
        <v>16</v>
      </c>
      <c r="D1616" t="s">
        <v>34</v>
      </c>
      <c r="J1616" t="s">
        <v>90</v>
      </c>
      <c r="K1616">
        <v>40</v>
      </c>
      <c r="M1616">
        <v>35</v>
      </c>
      <c r="N1616">
        <v>60</v>
      </c>
      <c r="O1616">
        <v>0</v>
      </c>
      <c r="R1616" t="s">
        <v>51</v>
      </c>
    </row>
    <row r="1617" spans="1:20" x14ac:dyDescent="0.25">
      <c r="A1617">
        <v>1999</v>
      </c>
      <c r="B1617" t="s">
        <v>102</v>
      </c>
      <c r="C1617">
        <v>17</v>
      </c>
      <c r="D1617" t="s">
        <v>34</v>
      </c>
      <c r="J1617" t="s">
        <v>83</v>
      </c>
      <c r="K1617">
        <v>80</v>
      </c>
      <c r="M1617">
        <v>30</v>
      </c>
      <c r="N1617">
        <v>70</v>
      </c>
      <c r="O1617">
        <v>0</v>
      </c>
      <c r="R1617" t="s">
        <v>51</v>
      </c>
    </row>
    <row r="1618" spans="1:20" x14ac:dyDescent="0.25">
      <c r="A1618">
        <v>1999</v>
      </c>
      <c r="B1618" t="s">
        <v>102</v>
      </c>
      <c r="C1618">
        <v>18</v>
      </c>
      <c r="D1618" t="s">
        <v>34</v>
      </c>
      <c r="J1618" t="s">
        <v>87</v>
      </c>
      <c r="K1618">
        <v>60</v>
      </c>
      <c r="M1618">
        <v>40</v>
      </c>
      <c r="N1618">
        <v>30</v>
      </c>
      <c r="O1618">
        <v>10</v>
      </c>
    </row>
    <row r="1619" spans="1:20" x14ac:dyDescent="0.25">
      <c r="A1619">
        <v>1999</v>
      </c>
      <c r="B1619" t="s">
        <v>102</v>
      </c>
      <c r="C1619">
        <v>1</v>
      </c>
      <c r="D1619" t="s">
        <v>34</v>
      </c>
      <c r="E1619">
        <v>2</v>
      </c>
      <c r="F1619">
        <v>13</v>
      </c>
      <c r="G1619">
        <v>170</v>
      </c>
      <c r="I1619">
        <v>170</v>
      </c>
      <c r="J1619" t="s">
        <v>80</v>
      </c>
      <c r="K1619">
        <v>60</v>
      </c>
      <c r="M1619">
        <v>3</v>
      </c>
      <c r="N1619">
        <v>20</v>
      </c>
      <c r="O1619">
        <v>0</v>
      </c>
    </row>
    <row r="1620" spans="1:20" x14ac:dyDescent="0.25">
      <c r="A1620">
        <v>1999</v>
      </c>
      <c r="B1620" t="s">
        <v>102</v>
      </c>
      <c r="C1620">
        <v>2</v>
      </c>
      <c r="D1620" t="s">
        <v>34</v>
      </c>
      <c r="J1620" t="s">
        <v>87</v>
      </c>
      <c r="K1620">
        <v>50</v>
      </c>
      <c r="M1620">
        <v>40</v>
      </c>
      <c r="N1620">
        <v>15</v>
      </c>
      <c r="O1620">
        <v>0</v>
      </c>
    </row>
    <row r="1621" spans="1:20" x14ac:dyDescent="0.25">
      <c r="A1621">
        <v>1999</v>
      </c>
      <c r="B1621" t="s">
        <v>102</v>
      </c>
      <c r="C1621">
        <v>3</v>
      </c>
      <c r="D1621" t="s">
        <v>34</v>
      </c>
      <c r="J1621" t="s">
        <v>80</v>
      </c>
      <c r="K1621">
        <v>15</v>
      </c>
      <c r="M1621">
        <v>5</v>
      </c>
      <c r="N1621">
        <v>0</v>
      </c>
      <c r="O1621">
        <v>0</v>
      </c>
    </row>
    <row r="1622" spans="1:20" x14ac:dyDescent="0.25">
      <c r="A1622">
        <v>1999</v>
      </c>
      <c r="B1622" t="s">
        <v>102</v>
      </c>
      <c r="C1622">
        <v>4</v>
      </c>
      <c r="D1622" t="s">
        <v>34</v>
      </c>
      <c r="J1622" t="s">
        <v>78</v>
      </c>
      <c r="K1622">
        <v>25</v>
      </c>
      <c r="M1622">
        <v>10</v>
      </c>
      <c r="N1622">
        <v>10</v>
      </c>
      <c r="O1622">
        <v>0</v>
      </c>
    </row>
    <row r="1623" spans="1:20" x14ac:dyDescent="0.25">
      <c r="A1623">
        <v>1999</v>
      </c>
      <c r="B1623" t="s">
        <v>102</v>
      </c>
      <c r="C1623">
        <v>5</v>
      </c>
      <c r="D1623" t="s">
        <v>34</v>
      </c>
      <c r="J1623" t="s">
        <v>87</v>
      </c>
      <c r="K1623">
        <v>45</v>
      </c>
      <c r="M1623">
        <v>20</v>
      </c>
      <c r="N1623">
        <v>70</v>
      </c>
      <c r="O1623">
        <v>0</v>
      </c>
      <c r="R1623" t="s">
        <v>51</v>
      </c>
    </row>
    <row r="1624" spans="1:20" x14ac:dyDescent="0.25">
      <c r="A1624">
        <v>1999</v>
      </c>
      <c r="B1624" t="s">
        <v>102</v>
      </c>
      <c r="C1624">
        <v>6</v>
      </c>
      <c r="D1624" t="s">
        <v>34</v>
      </c>
      <c r="J1624" t="s">
        <v>105</v>
      </c>
      <c r="K1624">
        <v>20</v>
      </c>
      <c r="M1624">
        <v>5</v>
      </c>
      <c r="N1624">
        <v>0</v>
      </c>
      <c r="O1624">
        <v>0</v>
      </c>
    </row>
    <row r="1625" spans="1:20" x14ac:dyDescent="0.25">
      <c r="A1625">
        <v>1999</v>
      </c>
      <c r="B1625" t="s">
        <v>102</v>
      </c>
      <c r="C1625">
        <v>7</v>
      </c>
      <c r="D1625" t="s">
        <v>34</v>
      </c>
      <c r="J1625" t="s">
        <v>79</v>
      </c>
      <c r="K1625">
        <v>40</v>
      </c>
      <c r="M1625">
        <v>30</v>
      </c>
      <c r="N1625">
        <v>70</v>
      </c>
      <c r="O1625">
        <v>5</v>
      </c>
      <c r="R1625" t="s">
        <v>51</v>
      </c>
    </row>
    <row r="1626" spans="1:20" x14ac:dyDescent="0.25">
      <c r="A1626">
        <v>1999</v>
      </c>
      <c r="B1626" t="s">
        <v>102</v>
      </c>
      <c r="C1626">
        <v>8</v>
      </c>
      <c r="D1626" t="s">
        <v>34</v>
      </c>
      <c r="J1626" t="s">
        <v>80</v>
      </c>
      <c r="K1626">
        <v>40</v>
      </c>
      <c r="M1626">
        <v>10</v>
      </c>
      <c r="N1626">
        <v>40</v>
      </c>
      <c r="O1626">
        <v>1</v>
      </c>
      <c r="P1626" t="s">
        <v>77</v>
      </c>
    </row>
    <row r="1627" spans="1:20" x14ac:dyDescent="0.25">
      <c r="A1627">
        <v>1999</v>
      </c>
      <c r="B1627" t="s">
        <v>102</v>
      </c>
      <c r="C1627">
        <v>9</v>
      </c>
      <c r="D1627" t="s">
        <v>34</v>
      </c>
      <c r="J1627" t="s">
        <v>85</v>
      </c>
      <c r="K1627">
        <v>10</v>
      </c>
      <c r="M1627">
        <v>5</v>
      </c>
      <c r="N1627">
        <v>0</v>
      </c>
      <c r="O1627">
        <v>0</v>
      </c>
    </row>
    <row r="1628" spans="1:20" x14ac:dyDescent="0.25">
      <c r="A1628">
        <v>1999</v>
      </c>
      <c r="B1628" t="s">
        <v>102</v>
      </c>
      <c r="C1628">
        <v>10</v>
      </c>
      <c r="D1628" t="s">
        <v>34</v>
      </c>
      <c r="J1628" t="s">
        <v>83</v>
      </c>
      <c r="K1628">
        <v>70</v>
      </c>
      <c r="M1628">
        <v>35</v>
      </c>
      <c r="N1628">
        <v>60</v>
      </c>
      <c r="O1628">
        <v>10</v>
      </c>
      <c r="R1628" t="s">
        <v>51</v>
      </c>
    </row>
    <row r="1629" spans="1:20" x14ac:dyDescent="0.25">
      <c r="A1629">
        <v>1999</v>
      </c>
      <c r="B1629" t="s">
        <v>102</v>
      </c>
      <c r="C1629">
        <v>11</v>
      </c>
      <c r="D1629" t="s">
        <v>34</v>
      </c>
      <c r="J1629" t="s">
        <v>85</v>
      </c>
      <c r="K1629">
        <v>25</v>
      </c>
      <c r="M1629">
        <v>15</v>
      </c>
      <c r="N1629">
        <v>0</v>
      </c>
      <c r="O1629">
        <v>0</v>
      </c>
    </row>
    <row r="1630" spans="1:20" x14ac:dyDescent="0.25">
      <c r="A1630">
        <v>1999</v>
      </c>
      <c r="B1630" t="s">
        <v>102</v>
      </c>
      <c r="C1630">
        <v>12</v>
      </c>
      <c r="D1630" t="s">
        <v>34</v>
      </c>
      <c r="J1630" t="s">
        <v>87</v>
      </c>
      <c r="K1630">
        <v>25</v>
      </c>
      <c r="M1630">
        <v>10</v>
      </c>
      <c r="N1630">
        <v>5</v>
      </c>
      <c r="O1630">
        <v>0</v>
      </c>
    </row>
    <row r="1631" spans="1:20" x14ac:dyDescent="0.25">
      <c r="A1631">
        <v>1999</v>
      </c>
      <c r="B1631" t="s">
        <v>102</v>
      </c>
      <c r="C1631">
        <v>13</v>
      </c>
      <c r="D1631" t="s">
        <v>34</v>
      </c>
      <c r="J1631" t="s">
        <v>87</v>
      </c>
      <c r="K1631">
        <v>45</v>
      </c>
      <c r="M1631">
        <v>40</v>
      </c>
      <c r="N1631">
        <v>80</v>
      </c>
      <c r="O1631">
        <v>5</v>
      </c>
      <c r="T1631" t="s">
        <v>104</v>
      </c>
    </row>
    <row r="1632" spans="1:20" x14ac:dyDescent="0.25">
      <c r="A1632">
        <v>1999</v>
      </c>
      <c r="B1632" t="s">
        <v>102</v>
      </c>
      <c r="C1632">
        <v>14</v>
      </c>
      <c r="D1632" t="s">
        <v>34</v>
      </c>
      <c r="J1632" t="s">
        <v>80</v>
      </c>
      <c r="K1632">
        <v>40</v>
      </c>
      <c r="M1632">
        <v>20</v>
      </c>
      <c r="N1632">
        <v>10</v>
      </c>
      <c r="O1632">
        <v>0</v>
      </c>
      <c r="T1632" t="s">
        <v>106</v>
      </c>
    </row>
    <row r="1633" spans="1:20" x14ac:dyDescent="0.25">
      <c r="A1633">
        <v>1999</v>
      </c>
      <c r="B1633" t="s">
        <v>102</v>
      </c>
      <c r="C1633">
        <v>1</v>
      </c>
      <c r="D1633" t="s">
        <v>34</v>
      </c>
      <c r="E1633">
        <v>3</v>
      </c>
      <c r="F1633">
        <v>13</v>
      </c>
      <c r="G1633">
        <v>130</v>
      </c>
      <c r="I1633">
        <v>130</v>
      </c>
      <c r="J1633" t="s">
        <v>83</v>
      </c>
      <c r="K1633">
        <v>60</v>
      </c>
      <c r="M1633">
        <v>50</v>
      </c>
      <c r="N1633">
        <v>30</v>
      </c>
      <c r="O1633">
        <v>0</v>
      </c>
    </row>
    <row r="1634" spans="1:20" x14ac:dyDescent="0.25">
      <c r="A1634">
        <v>1999</v>
      </c>
      <c r="B1634" t="s">
        <v>102</v>
      </c>
      <c r="C1634">
        <v>2</v>
      </c>
      <c r="D1634" t="s">
        <v>34</v>
      </c>
      <c r="J1634" t="s">
        <v>79</v>
      </c>
      <c r="K1634">
        <v>40</v>
      </c>
      <c r="M1634">
        <v>30</v>
      </c>
      <c r="N1634">
        <v>80</v>
      </c>
      <c r="O1634">
        <v>0</v>
      </c>
      <c r="R1634" t="s">
        <v>51</v>
      </c>
    </row>
    <row r="1635" spans="1:20" x14ac:dyDescent="0.25">
      <c r="A1635">
        <v>1999</v>
      </c>
      <c r="B1635" t="s">
        <v>102</v>
      </c>
      <c r="C1635">
        <v>3</v>
      </c>
      <c r="D1635" t="s">
        <v>34</v>
      </c>
      <c r="J1635" t="s">
        <v>80</v>
      </c>
      <c r="K1635">
        <v>20</v>
      </c>
      <c r="M1635">
        <v>5</v>
      </c>
      <c r="N1635">
        <v>10</v>
      </c>
      <c r="O1635">
        <v>0</v>
      </c>
    </row>
    <row r="1636" spans="1:20" x14ac:dyDescent="0.25">
      <c r="A1636">
        <v>1999</v>
      </c>
      <c r="B1636" t="s">
        <v>102</v>
      </c>
      <c r="C1636">
        <v>4</v>
      </c>
      <c r="D1636" t="s">
        <v>34</v>
      </c>
      <c r="J1636" t="s">
        <v>105</v>
      </c>
      <c r="K1636">
        <v>10</v>
      </c>
      <c r="M1636">
        <v>5</v>
      </c>
      <c r="N1636">
        <v>0</v>
      </c>
      <c r="O1636">
        <v>0</v>
      </c>
      <c r="R1636" t="s">
        <v>51</v>
      </c>
    </row>
    <row r="1637" spans="1:20" x14ac:dyDescent="0.25">
      <c r="A1637">
        <v>1999</v>
      </c>
      <c r="B1637" t="s">
        <v>102</v>
      </c>
      <c r="C1637">
        <v>5</v>
      </c>
      <c r="D1637" t="s">
        <v>34</v>
      </c>
      <c r="J1637" t="s">
        <v>87</v>
      </c>
      <c r="K1637">
        <v>30</v>
      </c>
      <c r="M1637">
        <v>20</v>
      </c>
      <c r="N1637">
        <v>60</v>
      </c>
      <c r="O1637">
        <v>0</v>
      </c>
    </row>
    <row r="1638" spans="1:20" x14ac:dyDescent="0.25">
      <c r="A1638">
        <v>1999</v>
      </c>
      <c r="B1638" t="s">
        <v>102</v>
      </c>
      <c r="C1638">
        <v>6</v>
      </c>
      <c r="D1638" t="s">
        <v>34</v>
      </c>
      <c r="J1638" t="s">
        <v>79</v>
      </c>
      <c r="K1638">
        <v>70</v>
      </c>
      <c r="M1638">
        <v>60</v>
      </c>
      <c r="N1638">
        <v>90</v>
      </c>
      <c r="O1638">
        <v>0</v>
      </c>
    </row>
    <row r="1639" spans="1:20" x14ac:dyDescent="0.25">
      <c r="A1639">
        <v>1999</v>
      </c>
      <c r="B1639" t="s">
        <v>102</v>
      </c>
      <c r="C1639">
        <v>7</v>
      </c>
      <c r="D1639" t="s">
        <v>34</v>
      </c>
      <c r="J1639" t="s">
        <v>87</v>
      </c>
      <c r="K1639">
        <v>40</v>
      </c>
      <c r="M1639">
        <v>35</v>
      </c>
      <c r="N1639">
        <v>20</v>
      </c>
      <c r="O1639">
        <v>0</v>
      </c>
      <c r="T1639" t="s">
        <v>104</v>
      </c>
    </row>
    <row r="1640" spans="1:20" x14ac:dyDescent="0.25">
      <c r="A1640">
        <v>1999</v>
      </c>
      <c r="B1640" t="s">
        <v>102</v>
      </c>
      <c r="C1640">
        <v>8</v>
      </c>
      <c r="D1640" t="s">
        <v>34</v>
      </c>
      <c r="J1640" t="s">
        <v>90</v>
      </c>
      <c r="K1640">
        <v>30</v>
      </c>
      <c r="M1640">
        <v>30</v>
      </c>
      <c r="N1640">
        <v>5</v>
      </c>
      <c r="O1640">
        <v>5</v>
      </c>
    </row>
    <row r="1641" spans="1:20" x14ac:dyDescent="0.25">
      <c r="A1641">
        <v>1999</v>
      </c>
      <c r="B1641" t="s">
        <v>102</v>
      </c>
      <c r="C1641">
        <v>9</v>
      </c>
      <c r="D1641" t="s">
        <v>34</v>
      </c>
      <c r="J1641" t="s">
        <v>90</v>
      </c>
      <c r="K1641">
        <v>40</v>
      </c>
      <c r="M1641">
        <v>30</v>
      </c>
      <c r="N1641">
        <v>50</v>
      </c>
      <c r="O1641">
        <v>0</v>
      </c>
    </row>
    <row r="1642" spans="1:20" x14ac:dyDescent="0.25">
      <c r="A1642">
        <v>1999</v>
      </c>
      <c r="B1642" t="s">
        <v>102</v>
      </c>
      <c r="C1642">
        <v>10</v>
      </c>
      <c r="D1642" t="s">
        <v>34</v>
      </c>
      <c r="J1642" t="s">
        <v>87</v>
      </c>
      <c r="K1642">
        <v>15</v>
      </c>
      <c r="M1642">
        <v>10</v>
      </c>
      <c r="N1642">
        <v>0</v>
      </c>
      <c r="O1642">
        <v>0</v>
      </c>
    </row>
    <row r="1643" spans="1:20" x14ac:dyDescent="0.25">
      <c r="A1643">
        <v>1999</v>
      </c>
      <c r="B1643" t="s">
        <v>102</v>
      </c>
      <c r="C1643">
        <v>11</v>
      </c>
      <c r="D1643" t="s">
        <v>34</v>
      </c>
      <c r="J1643" t="s">
        <v>87</v>
      </c>
      <c r="K1643">
        <v>30</v>
      </c>
      <c r="M1643">
        <v>40</v>
      </c>
      <c r="N1643">
        <v>2</v>
      </c>
      <c r="O1643">
        <v>0</v>
      </c>
    </row>
    <row r="1644" spans="1:20" x14ac:dyDescent="0.25">
      <c r="A1644">
        <v>1999</v>
      </c>
      <c r="B1644" t="s">
        <v>102</v>
      </c>
      <c r="C1644">
        <v>12</v>
      </c>
      <c r="D1644" t="s">
        <v>34</v>
      </c>
      <c r="J1644" t="s">
        <v>78</v>
      </c>
      <c r="K1644">
        <v>15</v>
      </c>
      <c r="M1644">
        <v>10</v>
      </c>
      <c r="N1644">
        <v>15</v>
      </c>
      <c r="O1644">
        <v>0</v>
      </c>
    </row>
    <row r="1645" spans="1:20" x14ac:dyDescent="0.25">
      <c r="A1645">
        <v>1999</v>
      </c>
      <c r="B1645" t="s">
        <v>102</v>
      </c>
      <c r="C1645">
        <v>1</v>
      </c>
      <c r="D1645" t="s">
        <v>32</v>
      </c>
      <c r="E1645">
        <v>1</v>
      </c>
      <c r="F1645">
        <v>14</v>
      </c>
      <c r="G1645">
        <v>145</v>
      </c>
      <c r="I1645">
        <v>145</v>
      </c>
      <c r="J1645" t="s">
        <v>85</v>
      </c>
      <c r="K1645">
        <v>15</v>
      </c>
      <c r="M1645">
        <v>5</v>
      </c>
      <c r="N1645">
        <v>0</v>
      </c>
      <c r="O1645">
        <v>0</v>
      </c>
    </row>
    <row r="1646" spans="1:20" x14ac:dyDescent="0.25">
      <c r="A1646">
        <v>1999</v>
      </c>
      <c r="B1646" t="s">
        <v>102</v>
      </c>
      <c r="C1646">
        <v>2</v>
      </c>
      <c r="D1646" t="s">
        <v>32</v>
      </c>
      <c r="J1646" t="s">
        <v>90</v>
      </c>
      <c r="K1646">
        <v>30</v>
      </c>
      <c r="M1646">
        <v>40</v>
      </c>
      <c r="N1646">
        <v>10</v>
      </c>
      <c r="O1646">
        <v>0</v>
      </c>
    </row>
    <row r="1647" spans="1:20" x14ac:dyDescent="0.25">
      <c r="A1647">
        <v>1999</v>
      </c>
      <c r="B1647" t="s">
        <v>102</v>
      </c>
      <c r="C1647">
        <v>3</v>
      </c>
      <c r="D1647" t="s">
        <v>32</v>
      </c>
      <c r="J1647" t="s">
        <v>85</v>
      </c>
      <c r="K1647">
        <v>30</v>
      </c>
      <c r="M1647">
        <v>20</v>
      </c>
      <c r="N1647">
        <v>0</v>
      </c>
      <c r="O1647">
        <v>0</v>
      </c>
      <c r="S1647">
        <v>1</v>
      </c>
    </row>
    <row r="1648" spans="1:20" x14ac:dyDescent="0.25">
      <c r="A1648">
        <v>1999</v>
      </c>
      <c r="B1648" t="s">
        <v>102</v>
      </c>
      <c r="C1648">
        <v>4</v>
      </c>
      <c r="D1648" t="s">
        <v>32</v>
      </c>
      <c r="J1648" t="s">
        <v>87</v>
      </c>
      <c r="K1648">
        <v>35</v>
      </c>
      <c r="M1648">
        <v>25</v>
      </c>
      <c r="N1648">
        <v>15</v>
      </c>
      <c r="O1648">
        <v>0</v>
      </c>
    </row>
    <row r="1649" spans="1:19" x14ac:dyDescent="0.25">
      <c r="A1649">
        <v>1999</v>
      </c>
      <c r="B1649" t="s">
        <v>102</v>
      </c>
      <c r="C1649">
        <v>5</v>
      </c>
      <c r="D1649" t="s">
        <v>32</v>
      </c>
      <c r="J1649" t="s">
        <v>81</v>
      </c>
      <c r="K1649">
        <v>20</v>
      </c>
      <c r="M1649">
        <v>25</v>
      </c>
      <c r="N1649">
        <v>0</v>
      </c>
      <c r="O1649">
        <v>0</v>
      </c>
      <c r="R1649" t="s">
        <v>51</v>
      </c>
    </row>
    <row r="1650" spans="1:19" x14ac:dyDescent="0.25">
      <c r="A1650">
        <v>1999</v>
      </c>
      <c r="B1650" t="s">
        <v>102</v>
      </c>
      <c r="C1650">
        <v>6</v>
      </c>
      <c r="D1650" t="s">
        <v>32</v>
      </c>
      <c r="J1650" t="s">
        <v>99</v>
      </c>
      <c r="K1650">
        <v>10</v>
      </c>
      <c r="M1650">
        <v>5</v>
      </c>
      <c r="N1650">
        <v>0</v>
      </c>
      <c r="O1650">
        <v>0</v>
      </c>
    </row>
    <row r="1651" spans="1:19" x14ac:dyDescent="0.25">
      <c r="A1651">
        <v>1999</v>
      </c>
      <c r="B1651" t="s">
        <v>102</v>
      </c>
      <c r="C1651">
        <v>7</v>
      </c>
      <c r="D1651" t="s">
        <v>32</v>
      </c>
      <c r="J1651" t="s">
        <v>80</v>
      </c>
      <c r="K1651">
        <v>35</v>
      </c>
      <c r="M1651">
        <v>25</v>
      </c>
      <c r="N1651">
        <v>50</v>
      </c>
      <c r="O1651">
        <v>30</v>
      </c>
    </row>
    <row r="1652" spans="1:19" x14ac:dyDescent="0.25">
      <c r="A1652">
        <v>1999</v>
      </c>
      <c r="B1652" t="s">
        <v>102</v>
      </c>
      <c r="C1652">
        <v>8</v>
      </c>
      <c r="D1652" t="s">
        <v>32</v>
      </c>
      <c r="J1652" t="s">
        <v>87</v>
      </c>
      <c r="K1652">
        <v>50</v>
      </c>
      <c r="M1652">
        <v>40</v>
      </c>
      <c r="N1652">
        <v>50</v>
      </c>
      <c r="O1652">
        <v>0</v>
      </c>
    </row>
    <row r="1653" spans="1:19" x14ac:dyDescent="0.25">
      <c r="A1653">
        <v>1999</v>
      </c>
      <c r="B1653" t="s">
        <v>102</v>
      </c>
      <c r="C1653">
        <v>9</v>
      </c>
      <c r="D1653" t="s">
        <v>32</v>
      </c>
      <c r="J1653" t="s">
        <v>80</v>
      </c>
      <c r="K1653">
        <v>25</v>
      </c>
      <c r="M1653">
        <v>15</v>
      </c>
      <c r="N1653">
        <v>10</v>
      </c>
      <c r="O1653">
        <v>0</v>
      </c>
    </row>
    <row r="1654" spans="1:19" x14ac:dyDescent="0.25">
      <c r="A1654">
        <v>1999</v>
      </c>
      <c r="B1654" t="s">
        <v>102</v>
      </c>
      <c r="C1654">
        <v>10</v>
      </c>
      <c r="D1654" t="s">
        <v>32</v>
      </c>
      <c r="J1654" t="s">
        <v>87</v>
      </c>
      <c r="K1654">
        <v>40</v>
      </c>
      <c r="M1654">
        <v>20</v>
      </c>
      <c r="N1654">
        <v>10</v>
      </c>
      <c r="O1654">
        <v>0</v>
      </c>
    </row>
    <row r="1655" spans="1:19" x14ac:dyDescent="0.25">
      <c r="A1655">
        <v>1999</v>
      </c>
      <c r="B1655" t="s">
        <v>102</v>
      </c>
      <c r="C1655">
        <v>11</v>
      </c>
      <c r="D1655" t="s">
        <v>32</v>
      </c>
      <c r="F1655">
        <v>14</v>
      </c>
      <c r="J1655" t="s">
        <v>80</v>
      </c>
      <c r="K1655">
        <v>30</v>
      </c>
      <c r="M1655">
        <v>20</v>
      </c>
      <c r="N1655">
        <v>10</v>
      </c>
      <c r="O1655">
        <v>0</v>
      </c>
    </row>
    <row r="1656" spans="1:19" x14ac:dyDescent="0.25">
      <c r="A1656">
        <v>1999</v>
      </c>
      <c r="B1656" t="s">
        <v>102</v>
      </c>
      <c r="C1656">
        <v>1</v>
      </c>
      <c r="D1656" t="s">
        <v>32</v>
      </c>
      <c r="E1656">
        <v>2</v>
      </c>
      <c r="F1656">
        <v>14</v>
      </c>
      <c r="G1656">
        <v>175</v>
      </c>
      <c r="I1656">
        <v>175</v>
      </c>
      <c r="J1656" t="s">
        <v>87</v>
      </c>
      <c r="K1656">
        <v>25</v>
      </c>
      <c r="M1656">
        <v>20</v>
      </c>
      <c r="N1656">
        <v>0</v>
      </c>
      <c r="O1656">
        <v>0</v>
      </c>
      <c r="S1656">
        <v>1</v>
      </c>
    </row>
    <row r="1657" spans="1:19" x14ac:dyDescent="0.25">
      <c r="A1657">
        <v>1999</v>
      </c>
      <c r="B1657" t="s">
        <v>102</v>
      </c>
      <c r="C1657">
        <v>2</v>
      </c>
      <c r="D1657" t="s">
        <v>32</v>
      </c>
      <c r="J1657" t="s">
        <v>79</v>
      </c>
      <c r="K1657">
        <v>30</v>
      </c>
      <c r="M1657">
        <v>25</v>
      </c>
      <c r="N1657">
        <v>90</v>
      </c>
      <c r="O1657">
        <v>0</v>
      </c>
    </row>
    <row r="1658" spans="1:19" x14ac:dyDescent="0.25">
      <c r="A1658">
        <v>1999</v>
      </c>
      <c r="B1658" t="s">
        <v>102</v>
      </c>
      <c r="C1658">
        <v>3</v>
      </c>
      <c r="D1658" t="s">
        <v>32</v>
      </c>
      <c r="J1658" t="s">
        <v>80</v>
      </c>
      <c r="K1658">
        <v>25</v>
      </c>
      <c r="M1658">
        <v>20</v>
      </c>
      <c r="N1658">
        <v>50</v>
      </c>
      <c r="O1658">
        <v>0</v>
      </c>
      <c r="P1658" t="s">
        <v>49</v>
      </c>
    </row>
    <row r="1659" spans="1:19" x14ac:dyDescent="0.25">
      <c r="A1659">
        <v>1999</v>
      </c>
      <c r="B1659" t="s">
        <v>102</v>
      </c>
      <c r="C1659">
        <v>4</v>
      </c>
      <c r="D1659" t="s">
        <v>32</v>
      </c>
      <c r="J1659" t="s">
        <v>87</v>
      </c>
      <c r="K1659">
        <v>15</v>
      </c>
      <c r="M1659">
        <v>15</v>
      </c>
      <c r="N1659">
        <v>10</v>
      </c>
      <c r="O1659">
        <v>0</v>
      </c>
    </row>
    <row r="1660" spans="1:19" x14ac:dyDescent="0.25">
      <c r="A1660">
        <v>1999</v>
      </c>
      <c r="B1660" t="s">
        <v>102</v>
      </c>
      <c r="C1660">
        <v>5</v>
      </c>
      <c r="D1660" t="s">
        <v>32</v>
      </c>
      <c r="J1660" t="s">
        <v>87</v>
      </c>
      <c r="K1660">
        <v>30</v>
      </c>
      <c r="M1660">
        <v>15</v>
      </c>
      <c r="N1660">
        <v>10</v>
      </c>
      <c r="O1660">
        <v>10</v>
      </c>
    </row>
    <row r="1661" spans="1:19" x14ac:dyDescent="0.25">
      <c r="A1661">
        <v>1999</v>
      </c>
      <c r="B1661" t="s">
        <v>102</v>
      </c>
      <c r="C1661">
        <v>6</v>
      </c>
      <c r="D1661" t="s">
        <v>32</v>
      </c>
      <c r="J1661" t="s">
        <v>85</v>
      </c>
      <c r="K1661">
        <v>20</v>
      </c>
      <c r="M1661">
        <v>5</v>
      </c>
      <c r="N1661">
        <v>0</v>
      </c>
      <c r="O1661">
        <v>0</v>
      </c>
    </row>
    <row r="1662" spans="1:19" x14ac:dyDescent="0.25">
      <c r="A1662">
        <v>1999</v>
      </c>
      <c r="B1662" t="s">
        <v>102</v>
      </c>
      <c r="C1662">
        <v>7</v>
      </c>
      <c r="D1662" t="s">
        <v>32</v>
      </c>
      <c r="J1662" t="s">
        <v>87</v>
      </c>
      <c r="K1662">
        <v>20</v>
      </c>
      <c r="M1662">
        <v>30</v>
      </c>
      <c r="N1662">
        <v>50</v>
      </c>
      <c r="O1662">
        <v>0</v>
      </c>
    </row>
    <row r="1663" spans="1:19" x14ac:dyDescent="0.25">
      <c r="A1663">
        <v>1999</v>
      </c>
      <c r="B1663" t="s">
        <v>102</v>
      </c>
      <c r="C1663">
        <v>8</v>
      </c>
      <c r="D1663" t="s">
        <v>32</v>
      </c>
      <c r="J1663" t="s">
        <v>85</v>
      </c>
      <c r="K1663">
        <v>25</v>
      </c>
      <c r="M1663">
        <v>15</v>
      </c>
      <c r="N1663">
        <v>10</v>
      </c>
      <c r="O1663">
        <v>0</v>
      </c>
    </row>
    <row r="1664" spans="1:19" x14ac:dyDescent="0.25">
      <c r="A1664">
        <v>1999</v>
      </c>
      <c r="B1664" t="s">
        <v>102</v>
      </c>
      <c r="C1664">
        <v>9</v>
      </c>
      <c r="D1664" t="s">
        <v>32</v>
      </c>
      <c r="J1664" t="s">
        <v>80</v>
      </c>
      <c r="K1664">
        <v>25</v>
      </c>
      <c r="M1664">
        <v>10</v>
      </c>
      <c r="N1664">
        <v>20</v>
      </c>
      <c r="O1664">
        <v>15</v>
      </c>
      <c r="P1664" t="s">
        <v>49</v>
      </c>
      <c r="S1664">
        <v>1</v>
      </c>
    </row>
    <row r="1665" spans="1:19" x14ac:dyDescent="0.25">
      <c r="A1665">
        <v>1999</v>
      </c>
      <c r="B1665" t="s">
        <v>102</v>
      </c>
      <c r="C1665">
        <v>10</v>
      </c>
      <c r="D1665" t="s">
        <v>32</v>
      </c>
      <c r="F1665">
        <v>14</v>
      </c>
      <c r="J1665" t="s">
        <v>83</v>
      </c>
      <c r="K1665">
        <v>25</v>
      </c>
      <c r="M1665">
        <v>15</v>
      </c>
      <c r="N1665">
        <v>10</v>
      </c>
      <c r="O1665">
        <v>0</v>
      </c>
      <c r="R1665" t="s">
        <v>51</v>
      </c>
    </row>
    <row r="1666" spans="1:19" x14ac:dyDescent="0.25">
      <c r="A1666">
        <v>1999</v>
      </c>
      <c r="B1666" t="s">
        <v>102</v>
      </c>
      <c r="C1666">
        <v>1</v>
      </c>
      <c r="D1666" t="s">
        <v>32</v>
      </c>
      <c r="E1666">
        <v>3</v>
      </c>
      <c r="F1666">
        <v>14</v>
      </c>
      <c r="G1666">
        <v>225</v>
      </c>
      <c r="I1666">
        <v>225</v>
      </c>
      <c r="J1666" t="s">
        <v>87</v>
      </c>
      <c r="K1666">
        <v>30</v>
      </c>
      <c r="M1666">
        <v>45</v>
      </c>
      <c r="N1666">
        <v>25</v>
      </c>
      <c r="O1666">
        <v>0</v>
      </c>
    </row>
    <row r="1667" spans="1:19" x14ac:dyDescent="0.25">
      <c r="A1667">
        <v>1999</v>
      </c>
      <c r="B1667" t="s">
        <v>102</v>
      </c>
      <c r="C1667">
        <v>2</v>
      </c>
      <c r="D1667" t="s">
        <v>32</v>
      </c>
      <c r="J1667" t="s">
        <v>87</v>
      </c>
      <c r="K1667">
        <v>30</v>
      </c>
      <c r="M1667">
        <v>35</v>
      </c>
      <c r="N1667">
        <v>20</v>
      </c>
      <c r="O1667">
        <v>0</v>
      </c>
    </row>
    <row r="1668" spans="1:19" x14ac:dyDescent="0.25">
      <c r="A1668">
        <v>1999</v>
      </c>
      <c r="B1668" t="s">
        <v>102</v>
      </c>
      <c r="C1668">
        <v>3</v>
      </c>
      <c r="D1668" t="s">
        <v>32</v>
      </c>
      <c r="J1668" t="s">
        <v>80</v>
      </c>
      <c r="K1668">
        <v>20</v>
      </c>
      <c r="M1668">
        <v>15</v>
      </c>
      <c r="N1668">
        <v>0</v>
      </c>
      <c r="O1668">
        <v>0</v>
      </c>
    </row>
    <row r="1669" spans="1:19" x14ac:dyDescent="0.25">
      <c r="A1669">
        <v>1999</v>
      </c>
      <c r="B1669" t="s">
        <v>102</v>
      </c>
      <c r="C1669">
        <v>4</v>
      </c>
      <c r="D1669" t="s">
        <v>32</v>
      </c>
      <c r="J1669" t="s">
        <v>85</v>
      </c>
      <c r="K1669">
        <v>20</v>
      </c>
      <c r="M1669">
        <v>15</v>
      </c>
      <c r="N1669">
        <v>0</v>
      </c>
      <c r="O1669">
        <v>0</v>
      </c>
    </row>
    <row r="1670" spans="1:19" x14ac:dyDescent="0.25">
      <c r="A1670">
        <v>1999</v>
      </c>
      <c r="B1670" t="s">
        <v>102</v>
      </c>
      <c r="C1670">
        <v>5</v>
      </c>
      <c r="D1670" t="s">
        <v>32</v>
      </c>
      <c r="J1670" t="s">
        <v>80</v>
      </c>
      <c r="K1670">
        <v>40</v>
      </c>
      <c r="M1670">
        <v>20</v>
      </c>
      <c r="N1670">
        <v>10</v>
      </c>
      <c r="O1670">
        <v>0</v>
      </c>
    </row>
    <row r="1671" spans="1:19" x14ac:dyDescent="0.25">
      <c r="A1671">
        <v>1999</v>
      </c>
      <c r="B1671" t="s">
        <v>102</v>
      </c>
      <c r="C1671">
        <v>6</v>
      </c>
      <c r="D1671" t="s">
        <v>32</v>
      </c>
      <c r="J1671" t="s">
        <v>85</v>
      </c>
      <c r="K1671">
        <v>10</v>
      </c>
      <c r="M1671">
        <v>10</v>
      </c>
      <c r="N1671">
        <v>25</v>
      </c>
      <c r="O1671">
        <v>0</v>
      </c>
      <c r="S1671">
        <v>1</v>
      </c>
    </row>
    <row r="1672" spans="1:19" x14ac:dyDescent="0.25">
      <c r="A1672">
        <v>1999</v>
      </c>
      <c r="B1672" t="s">
        <v>102</v>
      </c>
      <c r="C1672">
        <v>7</v>
      </c>
      <c r="D1672" t="s">
        <v>32</v>
      </c>
      <c r="J1672" t="s">
        <v>78</v>
      </c>
      <c r="K1672">
        <v>30</v>
      </c>
      <c r="M1672">
        <v>10</v>
      </c>
      <c r="N1672">
        <v>90</v>
      </c>
      <c r="O1672">
        <v>0</v>
      </c>
      <c r="S1672">
        <v>1</v>
      </c>
    </row>
    <row r="1673" spans="1:19" x14ac:dyDescent="0.25">
      <c r="A1673">
        <v>1999</v>
      </c>
      <c r="B1673" t="s">
        <v>102</v>
      </c>
      <c r="C1673">
        <v>8</v>
      </c>
      <c r="D1673" t="s">
        <v>32</v>
      </c>
      <c r="J1673" t="s">
        <v>85</v>
      </c>
      <c r="K1673">
        <v>10</v>
      </c>
      <c r="M1673">
        <v>10</v>
      </c>
      <c r="N1673">
        <v>0</v>
      </c>
      <c r="O1673">
        <v>0</v>
      </c>
    </row>
    <row r="1674" spans="1:19" x14ac:dyDescent="0.25">
      <c r="A1674">
        <v>1999</v>
      </c>
      <c r="B1674" t="s">
        <v>102</v>
      </c>
      <c r="C1674">
        <v>9</v>
      </c>
      <c r="D1674" t="s">
        <v>32</v>
      </c>
      <c r="J1674" t="s">
        <v>80</v>
      </c>
      <c r="K1674">
        <v>40</v>
      </c>
      <c r="M1674">
        <v>10</v>
      </c>
      <c r="N1674">
        <v>10</v>
      </c>
      <c r="O1674">
        <v>0</v>
      </c>
    </row>
    <row r="1675" spans="1:19" x14ac:dyDescent="0.25">
      <c r="A1675">
        <v>1999</v>
      </c>
      <c r="B1675" t="s">
        <v>102</v>
      </c>
      <c r="C1675">
        <v>10</v>
      </c>
      <c r="D1675" t="s">
        <v>32</v>
      </c>
      <c r="J1675" t="s">
        <v>87</v>
      </c>
      <c r="K1675">
        <v>90</v>
      </c>
      <c r="M1675">
        <v>40</v>
      </c>
      <c r="N1675">
        <v>50</v>
      </c>
      <c r="O1675">
        <v>0</v>
      </c>
    </row>
    <row r="1676" spans="1:19" x14ac:dyDescent="0.25">
      <c r="A1676">
        <v>1999</v>
      </c>
      <c r="B1676" t="s">
        <v>102</v>
      </c>
      <c r="C1676">
        <v>11</v>
      </c>
      <c r="D1676" t="s">
        <v>32</v>
      </c>
      <c r="F1676">
        <v>14</v>
      </c>
      <c r="J1676" t="s">
        <v>81</v>
      </c>
      <c r="K1676">
        <v>25</v>
      </c>
      <c r="M1676">
        <v>10</v>
      </c>
      <c r="N1676">
        <v>0</v>
      </c>
      <c r="O1676">
        <v>0</v>
      </c>
    </row>
    <row r="1677" spans="1:19" x14ac:dyDescent="0.25">
      <c r="A1677">
        <v>1999</v>
      </c>
      <c r="B1677" t="s">
        <v>102</v>
      </c>
      <c r="C1677">
        <v>1</v>
      </c>
      <c r="D1677" t="s">
        <v>21</v>
      </c>
      <c r="E1677">
        <v>1</v>
      </c>
      <c r="F1677">
        <v>12</v>
      </c>
      <c r="G1677">
        <v>450</v>
      </c>
      <c r="I1677">
        <v>450</v>
      </c>
      <c r="J1677" t="s">
        <v>83</v>
      </c>
      <c r="K1677">
        <v>20</v>
      </c>
      <c r="M1677">
        <v>40</v>
      </c>
      <c r="N1677">
        <v>5</v>
      </c>
      <c r="O1677">
        <v>0</v>
      </c>
    </row>
    <row r="1678" spans="1:19" x14ac:dyDescent="0.25">
      <c r="A1678">
        <v>1999</v>
      </c>
      <c r="B1678" t="s">
        <v>102</v>
      </c>
      <c r="C1678">
        <v>2</v>
      </c>
      <c r="D1678" t="s">
        <v>21</v>
      </c>
      <c r="J1678" t="s">
        <v>90</v>
      </c>
      <c r="K1678">
        <v>110</v>
      </c>
      <c r="M1678">
        <v>60</v>
      </c>
      <c r="N1678">
        <v>70</v>
      </c>
      <c r="O1678">
        <v>0</v>
      </c>
    </row>
    <row r="1679" spans="1:19" x14ac:dyDescent="0.25">
      <c r="A1679">
        <v>1999</v>
      </c>
      <c r="B1679" t="s">
        <v>102</v>
      </c>
      <c r="C1679">
        <v>3</v>
      </c>
      <c r="D1679" t="s">
        <v>21</v>
      </c>
      <c r="J1679" t="s">
        <v>85</v>
      </c>
      <c r="K1679">
        <v>25</v>
      </c>
      <c r="M1679">
        <v>5</v>
      </c>
      <c r="N1679">
        <v>0</v>
      </c>
      <c r="O1679">
        <v>0</v>
      </c>
    </row>
    <row r="1680" spans="1:19" x14ac:dyDescent="0.25">
      <c r="A1680">
        <v>1999</v>
      </c>
      <c r="B1680" t="s">
        <v>102</v>
      </c>
      <c r="C1680">
        <v>4</v>
      </c>
      <c r="D1680" t="s">
        <v>21</v>
      </c>
      <c r="J1680" t="s">
        <v>79</v>
      </c>
      <c r="K1680">
        <v>35</v>
      </c>
      <c r="M1680">
        <v>20</v>
      </c>
      <c r="N1680">
        <v>60</v>
      </c>
      <c r="O1680">
        <v>0</v>
      </c>
    </row>
    <row r="1681" spans="1:20" x14ac:dyDescent="0.25">
      <c r="A1681">
        <v>1999</v>
      </c>
      <c r="B1681" t="s">
        <v>102</v>
      </c>
      <c r="C1681">
        <v>5</v>
      </c>
      <c r="D1681" t="s">
        <v>21</v>
      </c>
      <c r="J1681" t="s">
        <v>88</v>
      </c>
      <c r="K1681">
        <v>55</v>
      </c>
      <c r="M1681">
        <v>20</v>
      </c>
      <c r="N1681">
        <v>20</v>
      </c>
      <c r="O1681">
        <v>0</v>
      </c>
    </row>
    <row r="1682" spans="1:20" x14ac:dyDescent="0.25">
      <c r="A1682">
        <v>1999</v>
      </c>
      <c r="B1682" t="s">
        <v>102</v>
      </c>
      <c r="C1682">
        <v>6</v>
      </c>
      <c r="D1682" t="s">
        <v>21</v>
      </c>
      <c r="J1682" t="s">
        <v>79</v>
      </c>
      <c r="K1682">
        <v>35</v>
      </c>
      <c r="M1682">
        <v>15</v>
      </c>
      <c r="N1682">
        <v>0</v>
      </c>
      <c r="O1682">
        <v>0</v>
      </c>
    </row>
    <row r="1683" spans="1:20" x14ac:dyDescent="0.25">
      <c r="A1683">
        <v>1999</v>
      </c>
      <c r="B1683" t="s">
        <v>102</v>
      </c>
      <c r="C1683">
        <v>7</v>
      </c>
      <c r="D1683" t="s">
        <v>21</v>
      </c>
      <c r="J1683" t="s">
        <v>81</v>
      </c>
      <c r="K1683">
        <v>70</v>
      </c>
      <c r="M1683">
        <v>70</v>
      </c>
      <c r="N1683">
        <v>30</v>
      </c>
      <c r="O1683">
        <v>0</v>
      </c>
    </row>
    <row r="1684" spans="1:20" x14ac:dyDescent="0.25">
      <c r="A1684">
        <v>1999</v>
      </c>
      <c r="B1684" t="s">
        <v>102</v>
      </c>
      <c r="C1684">
        <v>8</v>
      </c>
      <c r="D1684" t="s">
        <v>21</v>
      </c>
      <c r="J1684" t="s">
        <v>85</v>
      </c>
      <c r="K1684">
        <v>25</v>
      </c>
      <c r="M1684">
        <v>15</v>
      </c>
      <c r="N1684">
        <v>5</v>
      </c>
      <c r="O1684">
        <v>0</v>
      </c>
    </row>
    <row r="1685" spans="1:20" x14ac:dyDescent="0.25">
      <c r="A1685">
        <v>1999</v>
      </c>
      <c r="B1685" t="s">
        <v>102</v>
      </c>
      <c r="C1685">
        <v>9</v>
      </c>
      <c r="D1685" t="s">
        <v>21</v>
      </c>
      <c r="J1685" t="s">
        <v>90</v>
      </c>
      <c r="K1685">
        <v>135</v>
      </c>
      <c r="M1685">
        <v>140</v>
      </c>
      <c r="N1685">
        <v>20</v>
      </c>
      <c r="O1685">
        <v>0</v>
      </c>
    </row>
    <row r="1686" spans="1:20" x14ac:dyDescent="0.25">
      <c r="A1686">
        <v>1999</v>
      </c>
      <c r="B1686" t="s">
        <v>102</v>
      </c>
      <c r="C1686">
        <v>10</v>
      </c>
      <c r="D1686" t="s">
        <v>21</v>
      </c>
      <c r="J1686" t="s">
        <v>79</v>
      </c>
      <c r="K1686">
        <v>90</v>
      </c>
      <c r="M1686">
        <v>45</v>
      </c>
      <c r="N1686">
        <v>30</v>
      </c>
      <c r="O1686">
        <v>0</v>
      </c>
    </row>
    <row r="1687" spans="1:20" x14ac:dyDescent="0.25">
      <c r="A1687">
        <v>1999</v>
      </c>
      <c r="B1687" t="s">
        <v>102</v>
      </c>
      <c r="C1687">
        <v>11</v>
      </c>
      <c r="D1687" t="s">
        <v>21</v>
      </c>
      <c r="J1687" t="s">
        <v>79</v>
      </c>
      <c r="K1687">
        <v>130</v>
      </c>
      <c r="M1687">
        <v>30</v>
      </c>
      <c r="N1687">
        <v>30</v>
      </c>
      <c r="O1687">
        <v>20</v>
      </c>
    </row>
    <row r="1688" spans="1:20" x14ac:dyDescent="0.25">
      <c r="A1688">
        <v>1999</v>
      </c>
      <c r="B1688" t="s">
        <v>102</v>
      </c>
      <c r="C1688">
        <v>12</v>
      </c>
      <c r="D1688" t="s">
        <v>21</v>
      </c>
      <c r="J1688" t="s">
        <v>78</v>
      </c>
      <c r="K1688">
        <v>30</v>
      </c>
      <c r="M1688">
        <v>20</v>
      </c>
      <c r="N1688">
        <v>30</v>
      </c>
      <c r="O1688">
        <v>0</v>
      </c>
    </row>
    <row r="1689" spans="1:20" x14ac:dyDescent="0.25">
      <c r="A1689">
        <v>1999</v>
      </c>
      <c r="B1689" t="s">
        <v>102</v>
      </c>
      <c r="C1689">
        <v>13</v>
      </c>
      <c r="D1689" t="s">
        <v>21</v>
      </c>
      <c r="F1689">
        <v>10</v>
      </c>
      <c r="J1689" t="s">
        <v>87</v>
      </c>
      <c r="K1689">
        <v>40</v>
      </c>
      <c r="M1689">
        <v>20</v>
      </c>
      <c r="N1689">
        <v>30</v>
      </c>
      <c r="O1689">
        <v>0</v>
      </c>
    </row>
    <row r="1690" spans="1:20" x14ac:dyDescent="0.25">
      <c r="A1690">
        <v>1999</v>
      </c>
      <c r="B1690" t="s">
        <v>102</v>
      </c>
      <c r="C1690">
        <v>1</v>
      </c>
      <c r="D1690" t="s">
        <v>21</v>
      </c>
      <c r="E1690">
        <v>2</v>
      </c>
      <c r="F1690">
        <v>12</v>
      </c>
      <c r="G1690">
        <v>260</v>
      </c>
      <c r="I1690">
        <v>260</v>
      </c>
      <c r="J1690" t="s">
        <v>85</v>
      </c>
      <c r="K1690">
        <v>35</v>
      </c>
      <c r="M1690">
        <v>5</v>
      </c>
      <c r="N1690">
        <v>0</v>
      </c>
      <c r="O1690">
        <v>0</v>
      </c>
    </row>
    <row r="1691" spans="1:20" x14ac:dyDescent="0.25">
      <c r="A1691">
        <v>1999</v>
      </c>
      <c r="B1691" t="s">
        <v>102</v>
      </c>
      <c r="C1691">
        <v>2</v>
      </c>
      <c r="D1691" t="s">
        <v>21</v>
      </c>
      <c r="J1691" t="s">
        <v>87</v>
      </c>
      <c r="K1691">
        <v>45</v>
      </c>
      <c r="M1691">
        <v>30</v>
      </c>
      <c r="N1691">
        <v>40</v>
      </c>
      <c r="O1691">
        <v>0</v>
      </c>
      <c r="T1691" t="s">
        <v>107</v>
      </c>
    </row>
    <row r="1692" spans="1:20" x14ac:dyDescent="0.25">
      <c r="A1692">
        <v>1999</v>
      </c>
      <c r="B1692" t="s">
        <v>102</v>
      </c>
      <c r="C1692">
        <v>3</v>
      </c>
      <c r="D1692" t="s">
        <v>21</v>
      </c>
      <c r="J1692" t="s">
        <v>87</v>
      </c>
      <c r="K1692">
        <v>30</v>
      </c>
      <c r="M1692">
        <v>10</v>
      </c>
      <c r="N1692">
        <v>40</v>
      </c>
      <c r="O1692">
        <v>0</v>
      </c>
    </row>
    <row r="1693" spans="1:20" x14ac:dyDescent="0.25">
      <c r="A1693">
        <v>1999</v>
      </c>
      <c r="B1693" t="s">
        <v>102</v>
      </c>
      <c r="C1693">
        <v>4</v>
      </c>
      <c r="D1693" t="s">
        <v>21</v>
      </c>
      <c r="J1693" t="s">
        <v>78</v>
      </c>
      <c r="K1693">
        <v>25</v>
      </c>
      <c r="M1693">
        <v>5</v>
      </c>
      <c r="N1693">
        <v>10</v>
      </c>
      <c r="O1693">
        <v>0</v>
      </c>
    </row>
    <row r="1694" spans="1:20" x14ac:dyDescent="0.25">
      <c r="A1694">
        <v>1999</v>
      </c>
      <c r="B1694" t="s">
        <v>102</v>
      </c>
      <c r="C1694">
        <v>5</v>
      </c>
      <c r="D1694" t="s">
        <v>21</v>
      </c>
      <c r="J1694" t="s">
        <v>87</v>
      </c>
      <c r="K1694">
        <v>50</v>
      </c>
      <c r="M1694">
        <v>20</v>
      </c>
      <c r="N1694">
        <v>20</v>
      </c>
      <c r="O1694">
        <v>0</v>
      </c>
    </row>
    <row r="1695" spans="1:20" x14ac:dyDescent="0.25">
      <c r="A1695">
        <v>1999</v>
      </c>
      <c r="B1695" t="s">
        <v>102</v>
      </c>
      <c r="C1695">
        <v>6</v>
      </c>
      <c r="D1695" t="s">
        <v>21</v>
      </c>
      <c r="J1695" t="s">
        <v>87</v>
      </c>
      <c r="K1695">
        <v>25</v>
      </c>
      <c r="M1695">
        <v>10</v>
      </c>
      <c r="N1695">
        <v>30</v>
      </c>
      <c r="O1695">
        <v>0</v>
      </c>
    </row>
    <row r="1696" spans="1:20" x14ac:dyDescent="0.25">
      <c r="A1696">
        <v>1999</v>
      </c>
      <c r="B1696" t="s">
        <v>102</v>
      </c>
      <c r="C1696">
        <v>7</v>
      </c>
      <c r="D1696" t="s">
        <v>21</v>
      </c>
      <c r="J1696" t="s">
        <v>87</v>
      </c>
      <c r="K1696">
        <v>45</v>
      </c>
      <c r="M1696">
        <v>30</v>
      </c>
      <c r="N1696">
        <v>30</v>
      </c>
      <c r="O1696">
        <v>0</v>
      </c>
    </row>
    <row r="1697" spans="1:20" x14ac:dyDescent="0.25">
      <c r="A1697">
        <v>1999</v>
      </c>
      <c r="B1697" t="s">
        <v>102</v>
      </c>
      <c r="C1697">
        <v>8</v>
      </c>
      <c r="D1697" t="s">
        <v>21</v>
      </c>
      <c r="J1697" t="s">
        <v>79</v>
      </c>
      <c r="K1697">
        <v>90</v>
      </c>
      <c r="M1697">
        <v>20</v>
      </c>
      <c r="N1697">
        <v>20</v>
      </c>
      <c r="O1697">
        <v>0</v>
      </c>
    </row>
    <row r="1698" spans="1:20" x14ac:dyDescent="0.25">
      <c r="A1698">
        <v>1999</v>
      </c>
      <c r="B1698" t="s">
        <v>102</v>
      </c>
      <c r="C1698">
        <v>9</v>
      </c>
      <c r="D1698" t="s">
        <v>21</v>
      </c>
      <c r="J1698" t="s">
        <v>79</v>
      </c>
      <c r="K1698">
        <v>30</v>
      </c>
      <c r="M1698">
        <v>20</v>
      </c>
      <c r="N1698">
        <v>10</v>
      </c>
      <c r="O1698">
        <v>0</v>
      </c>
    </row>
    <row r="1699" spans="1:20" x14ac:dyDescent="0.25">
      <c r="A1699">
        <v>1999</v>
      </c>
      <c r="B1699" t="s">
        <v>102</v>
      </c>
      <c r="C1699">
        <v>10</v>
      </c>
      <c r="D1699" t="s">
        <v>21</v>
      </c>
      <c r="J1699" t="s">
        <v>84</v>
      </c>
      <c r="K1699">
        <v>75</v>
      </c>
      <c r="M1699">
        <v>50</v>
      </c>
      <c r="N1699">
        <v>15</v>
      </c>
      <c r="O1699">
        <v>0</v>
      </c>
    </row>
    <row r="1700" spans="1:20" x14ac:dyDescent="0.25">
      <c r="A1700">
        <v>1999</v>
      </c>
      <c r="B1700" t="s">
        <v>102</v>
      </c>
      <c r="C1700">
        <v>11</v>
      </c>
      <c r="D1700" t="s">
        <v>21</v>
      </c>
      <c r="J1700" t="s">
        <v>79</v>
      </c>
      <c r="K1700">
        <v>40</v>
      </c>
      <c r="M1700">
        <v>20</v>
      </c>
      <c r="N1700">
        <v>0</v>
      </c>
      <c r="O1700">
        <v>0</v>
      </c>
    </row>
    <row r="1701" spans="1:20" x14ac:dyDescent="0.25">
      <c r="A1701">
        <v>1999</v>
      </c>
      <c r="B1701" t="s">
        <v>102</v>
      </c>
      <c r="C1701">
        <v>12</v>
      </c>
      <c r="D1701" t="s">
        <v>21</v>
      </c>
      <c r="J1701" t="s">
        <v>87</v>
      </c>
      <c r="K1701">
        <v>25</v>
      </c>
      <c r="M1701">
        <v>10</v>
      </c>
      <c r="N1701">
        <v>0</v>
      </c>
      <c r="O1701">
        <v>0</v>
      </c>
    </row>
    <row r="1702" spans="1:20" x14ac:dyDescent="0.25">
      <c r="A1702">
        <v>1999</v>
      </c>
      <c r="B1702" t="s">
        <v>102</v>
      </c>
      <c r="C1702">
        <v>13</v>
      </c>
      <c r="D1702" t="s">
        <v>21</v>
      </c>
      <c r="J1702" t="s">
        <v>88</v>
      </c>
      <c r="K1702">
        <v>35</v>
      </c>
      <c r="M1702">
        <v>30</v>
      </c>
      <c r="N1702">
        <v>0</v>
      </c>
      <c r="O1702">
        <v>0</v>
      </c>
    </row>
    <row r="1703" spans="1:20" x14ac:dyDescent="0.25">
      <c r="A1703">
        <v>1999</v>
      </c>
      <c r="B1703" t="s">
        <v>102</v>
      </c>
      <c r="C1703">
        <v>14</v>
      </c>
      <c r="D1703" t="s">
        <v>21</v>
      </c>
      <c r="F1703">
        <v>10</v>
      </c>
      <c r="J1703" t="s">
        <v>87</v>
      </c>
      <c r="K1703">
        <v>40</v>
      </c>
      <c r="M1703">
        <v>20</v>
      </c>
      <c r="N1703">
        <v>60</v>
      </c>
      <c r="O1703">
        <v>0</v>
      </c>
      <c r="T1703" t="s">
        <v>107</v>
      </c>
    </row>
    <row r="1704" spans="1:20" x14ac:dyDescent="0.25">
      <c r="A1704">
        <v>1999</v>
      </c>
      <c r="B1704" t="s">
        <v>102</v>
      </c>
      <c r="C1704">
        <v>1</v>
      </c>
      <c r="D1704" t="s">
        <v>21</v>
      </c>
      <c r="E1704">
        <v>3</v>
      </c>
      <c r="F1704">
        <v>10</v>
      </c>
      <c r="G1704">
        <v>245</v>
      </c>
      <c r="I1704">
        <v>245</v>
      </c>
      <c r="J1704" t="s">
        <v>80</v>
      </c>
      <c r="K1704">
        <v>25</v>
      </c>
      <c r="M1704">
        <v>15</v>
      </c>
      <c r="N1704">
        <v>0</v>
      </c>
      <c r="O1704">
        <v>0</v>
      </c>
    </row>
    <row r="1705" spans="1:20" x14ac:dyDescent="0.25">
      <c r="A1705">
        <v>1999</v>
      </c>
      <c r="B1705" t="s">
        <v>102</v>
      </c>
      <c r="C1705">
        <v>2</v>
      </c>
      <c r="D1705" t="s">
        <v>21</v>
      </c>
      <c r="J1705" t="s">
        <v>88</v>
      </c>
      <c r="K1705">
        <v>45</v>
      </c>
      <c r="M1705">
        <v>20</v>
      </c>
      <c r="N1705">
        <v>20</v>
      </c>
      <c r="O1705">
        <v>0</v>
      </c>
    </row>
    <row r="1706" spans="1:20" x14ac:dyDescent="0.25">
      <c r="A1706">
        <v>1999</v>
      </c>
      <c r="B1706" t="s">
        <v>102</v>
      </c>
      <c r="C1706">
        <v>3</v>
      </c>
      <c r="D1706" t="s">
        <v>21</v>
      </c>
      <c r="J1706" t="s">
        <v>78</v>
      </c>
      <c r="K1706">
        <v>15</v>
      </c>
      <c r="M1706">
        <v>5</v>
      </c>
      <c r="N1706">
        <v>60</v>
      </c>
      <c r="O1706">
        <v>0</v>
      </c>
    </row>
    <row r="1707" spans="1:20" x14ac:dyDescent="0.25">
      <c r="A1707">
        <v>1999</v>
      </c>
      <c r="B1707" t="s">
        <v>102</v>
      </c>
      <c r="C1707">
        <v>4</v>
      </c>
      <c r="D1707" t="s">
        <v>21</v>
      </c>
      <c r="J1707" t="s">
        <v>85</v>
      </c>
      <c r="K1707">
        <v>25</v>
      </c>
      <c r="M1707">
        <v>3</v>
      </c>
      <c r="N1707">
        <v>0</v>
      </c>
      <c r="O1707">
        <v>0</v>
      </c>
    </row>
    <row r="1708" spans="1:20" x14ac:dyDescent="0.25">
      <c r="A1708">
        <v>1999</v>
      </c>
      <c r="B1708" t="s">
        <v>102</v>
      </c>
      <c r="C1708">
        <v>5</v>
      </c>
      <c r="D1708" t="s">
        <v>21</v>
      </c>
      <c r="J1708" t="s">
        <v>80</v>
      </c>
      <c r="K1708">
        <v>40</v>
      </c>
      <c r="M1708">
        <v>20</v>
      </c>
      <c r="N1708">
        <v>0</v>
      </c>
      <c r="O1708">
        <v>0</v>
      </c>
    </row>
    <row r="1709" spans="1:20" x14ac:dyDescent="0.25">
      <c r="A1709">
        <v>1999</v>
      </c>
      <c r="B1709" t="s">
        <v>102</v>
      </c>
      <c r="C1709">
        <v>6</v>
      </c>
      <c r="D1709" t="s">
        <v>21</v>
      </c>
      <c r="J1709" t="s">
        <v>88</v>
      </c>
      <c r="K1709">
        <v>35</v>
      </c>
      <c r="M1709">
        <v>20</v>
      </c>
      <c r="N1709">
        <v>5</v>
      </c>
      <c r="O1709">
        <v>0</v>
      </c>
    </row>
    <row r="1710" spans="1:20" x14ac:dyDescent="0.25">
      <c r="A1710">
        <v>1999</v>
      </c>
      <c r="B1710" t="s">
        <v>102</v>
      </c>
      <c r="C1710">
        <v>7</v>
      </c>
      <c r="D1710" t="s">
        <v>21</v>
      </c>
      <c r="J1710" t="s">
        <v>87</v>
      </c>
      <c r="K1710">
        <v>20</v>
      </c>
      <c r="M1710">
        <v>5</v>
      </c>
      <c r="N1710">
        <v>5</v>
      </c>
      <c r="O1710">
        <v>0</v>
      </c>
    </row>
    <row r="1711" spans="1:20" x14ac:dyDescent="0.25">
      <c r="A1711">
        <v>1999</v>
      </c>
      <c r="B1711" t="s">
        <v>102</v>
      </c>
      <c r="C1711">
        <v>8</v>
      </c>
      <c r="D1711" t="s">
        <v>21</v>
      </c>
      <c r="J1711" t="s">
        <v>79</v>
      </c>
      <c r="K1711">
        <v>15</v>
      </c>
      <c r="M1711">
        <v>15</v>
      </c>
      <c r="N1711">
        <v>0</v>
      </c>
      <c r="O1711">
        <v>0</v>
      </c>
    </row>
    <row r="1712" spans="1:20" x14ac:dyDescent="0.25">
      <c r="A1712">
        <v>1999</v>
      </c>
      <c r="B1712" t="s">
        <v>102</v>
      </c>
      <c r="C1712">
        <v>9</v>
      </c>
      <c r="D1712" t="s">
        <v>21</v>
      </c>
      <c r="J1712" t="s">
        <v>90</v>
      </c>
      <c r="K1712">
        <v>110</v>
      </c>
      <c r="M1712">
        <v>40</v>
      </c>
      <c r="N1712">
        <v>30</v>
      </c>
      <c r="O1712">
        <v>0</v>
      </c>
    </row>
    <row r="1713" spans="1:15" x14ac:dyDescent="0.25">
      <c r="A1713">
        <v>1999</v>
      </c>
      <c r="B1713" t="s">
        <v>102</v>
      </c>
      <c r="C1713">
        <v>10</v>
      </c>
      <c r="D1713" t="s">
        <v>21</v>
      </c>
      <c r="J1713" t="s">
        <v>78</v>
      </c>
      <c r="K1713">
        <v>45</v>
      </c>
      <c r="M1713">
        <v>40</v>
      </c>
      <c r="N1713">
        <v>50</v>
      </c>
      <c r="O1713">
        <v>0</v>
      </c>
    </row>
    <row r="1714" spans="1:15" x14ac:dyDescent="0.25">
      <c r="A1714">
        <v>1999</v>
      </c>
      <c r="B1714" t="s">
        <v>102</v>
      </c>
      <c r="C1714">
        <v>11</v>
      </c>
      <c r="D1714" t="s">
        <v>21</v>
      </c>
      <c r="F1714">
        <v>12</v>
      </c>
      <c r="J1714" t="s">
        <v>79</v>
      </c>
      <c r="K1714">
        <v>45</v>
      </c>
      <c r="M1714">
        <v>20</v>
      </c>
      <c r="N1714">
        <v>60</v>
      </c>
      <c r="O1714">
        <v>0</v>
      </c>
    </row>
    <row r="1715" spans="1:15" x14ac:dyDescent="0.25">
      <c r="A1715">
        <v>1999</v>
      </c>
      <c r="B1715" t="s">
        <v>108</v>
      </c>
      <c r="C1715">
        <v>1</v>
      </c>
      <c r="D1715" t="s">
        <v>38</v>
      </c>
      <c r="E1715">
        <v>1</v>
      </c>
      <c r="F1715">
        <v>15</v>
      </c>
      <c r="G1715">
        <v>200</v>
      </c>
      <c r="I1715">
        <v>200</v>
      </c>
      <c r="J1715" t="s">
        <v>78</v>
      </c>
      <c r="K1715">
        <v>60</v>
      </c>
      <c r="M1715">
        <v>20</v>
      </c>
      <c r="N1715">
        <v>15</v>
      </c>
      <c r="O1715">
        <v>0</v>
      </c>
    </row>
    <row r="1716" spans="1:15" x14ac:dyDescent="0.25">
      <c r="A1716">
        <v>1999</v>
      </c>
      <c r="B1716" t="s">
        <v>108</v>
      </c>
      <c r="C1716">
        <v>2</v>
      </c>
      <c r="D1716" t="s">
        <v>38</v>
      </c>
      <c r="J1716" t="s">
        <v>78</v>
      </c>
      <c r="K1716">
        <v>30</v>
      </c>
      <c r="M1716">
        <v>10</v>
      </c>
      <c r="N1716">
        <v>0</v>
      </c>
      <c r="O1716">
        <v>10</v>
      </c>
    </row>
    <row r="1717" spans="1:15" x14ac:dyDescent="0.25">
      <c r="A1717">
        <v>1999</v>
      </c>
      <c r="B1717" t="s">
        <v>108</v>
      </c>
      <c r="C1717">
        <v>3</v>
      </c>
      <c r="D1717" t="s">
        <v>38</v>
      </c>
      <c r="J1717" t="s">
        <v>90</v>
      </c>
      <c r="K1717">
        <v>30</v>
      </c>
      <c r="M1717">
        <v>20</v>
      </c>
      <c r="N1717">
        <v>15</v>
      </c>
      <c r="O1717">
        <v>0</v>
      </c>
    </row>
    <row r="1718" spans="1:15" x14ac:dyDescent="0.25">
      <c r="A1718">
        <v>1999</v>
      </c>
      <c r="B1718" t="s">
        <v>108</v>
      </c>
      <c r="C1718">
        <v>4</v>
      </c>
      <c r="D1718" t="s">
        <v>38</v>
      </c>
      <c r="J1718" t="s">
        <v>87</v>
      </c>
      <c r="K1718">
        <v>45</v>
      </c>
      <c r="M1718">
        <v>20</v>
      </c>
      <c r="N1718">
        <v>50</v>
      </c>
      <c r="O1718">
        <v>0</v>
      </c>
    </row>
    <row r="1719" spans="1:15" x14ac:dyDescent="0.25">
      <c r="A1719">
        <v>1999</v>
      </c>
      <c r="B1719" t="s">
        <v>108</v>
      </c>
      <c r="C1719">
        <v>5</v>
      </c>
      <c r="D1719" t="s">
        <v>38</v>
      </c>
      <c r="J1719" t="s">
        <v>87</v>
      </c>
      <c r="K1719">
        <v>40</v>
      </c>
      <c r="M1719">
        <v>20</v>
      </c>
      <c r="N1719">
        <v>20</v>
      </c>
      <c r="O1719">
        <v>0</v>
      </c>
    </row>
    <row r="1720" spans="1:15" x14ac:dyDescent="0.25">
      <c r="A1720">
        <v>1999</v>
      </c>
      <c r="B1720" t="s">
        <v>108</v>
      </c>
      <c r="C1720">
        <v>6</v>
      </c>
      <c r="D1720" t="s">
        <v>38</v>
      </c>
      <c r="J1720" t="s">
        <v>109</v>
      </c>
      <c r="K1720">
        <v>30</v>
      </c>
      <c r="M1720">
        <v>20</v>
      </c>
      <c r="N1720">
        <v>0</v>
      </c>
      <c r="O1720">
        <v>0</v>
      </c>
    </row>
    <row r="1721" spans="1:15" x14ac:dyDescent="0.25">
      <c r="A1721">
        <v>1999</v>
      </c>
      <c r="B1721" t="s">
        <v>108</v>
      </c>
      <c r="C1721">
        <v>7</v>
      </c>
      <c r="D1721" t="s">
        <v>38</v>
      </c>
      <c r="J1721" t="s">
        <v>81</v>
      </c>
      <c r="K1721">
        <v>40</v>
      </c>
      <c r="M1721">
        <v>45</v>
      </c>
      <c r="N1721">
        <v>80</v>
      </c>
      <c r="O1721">
        <v>0</v>
      </c>
    </row>
    <row r="1722" spans="1:15" x14ac:dyDescent="0.25">
      <c r="A1722">
        <v>1999</v>
      </c>
      <c r="B1722" t="s">
        <v>108</v>
      </c>
      <c r="C1722">
        <v>8</v>
      </c>
      <c r="D1722" t="s">
        <v>38</v>
      </c>
      <c r="J1722" t="s">
        <v>87</v>
      </c>
      <c r="K1722">
        <v>25</v>
      </c>
      <c r="M1722">
        <v>5</v>
      </c>
      <c r="N1722">
        <v>40</v>
      </c>
      <c r="O1722">
        <v>0</v>
      </c>
    </row>
    <row r="1723" spans="1:15" x14ac:dyDescent="0.25">
      <c r="A1723">
        <v>1999</v>
      </c>
      <c r="B1723" t="s">
        <v>108</v>
      </c>
      <c r="C1723">
        <v>9</v>
      </c>
      <c r="D1723" t="s">
        <v>38</v>
      </c>
      <c r="J1723" t="s">
        <v>90</v>
      </c>
      <c r="K1723">
        <v>50</v>
      </c>
      <c r="M1723">
        <v>40</v>
      </c>
      <c r="N1723">
        <v>30</v>
      </c>
      <c r="O1723">
        <v>0</v>
      </c>
    </row>
    <row r="1724" spans="1:15" x14ac:dyDescent="0.25">
      <c r="A1724">
        <v>1999</v>
      </c>
      <c r="B1724" t="s">
        <v>108</v>
      </c>
      <c r="C1724">
        <v>10</v>
      </c>
      <c r="D1724" t="s">
        <v>38</v>
      </c>
      <c r="J1724" t="s">
        <v>81</v>
      </c>
      <c r="K1724">
        <v>40</v>
      </c>
      <c r="M1724">
        <v>30</v>
      </c>
      <c r="N1724">
        <v>20</v>
      </c>
      <c r="O1724">
        <v>0</v>
      </c>
    </row>
    <row r="1725" spans="1:15" x14ac:dyDescent="0.25">
      <c r="A1725">
        <v>1999</v>
      </c>
      <c r="B1725" t="s">
        <v>108</v>
      </c>
      <c r="C1725">
        <v>11</v>
      </c>
      <c r="D1725" t="s">
        <v>38</v>
      </c>
      <c r="J1725" t="s">
        <v>87</v>
      </c>
      <c r="K1725">
        <v>40</v>
      </c>
      <c r="M1725">
        <v>20</v>
      </c>
      <c r="N1725">
        <v>20</v>
      </c>
      <c r="O1725">
        <v>0</v>
      </c>
    </row>
    <row r="1726" spans="1:15" x14ac:dyDescent="0.25">
      <c r="A1726">
        <v>1999</v>
      </c>
      <c r="B1726" t="s">
        <v>108</v>
      </c>
      <c r="C1726">
        <v>1</v>
      </c>
      <c r="D1726" t="s">
        <v>38</v>
      </c>
      <c r="E1726">
        <v>2</v>
      </c>
      <c r="F1726">
        <v>15</v>
      </c>
      <c r="G1726">
        <v>120</v>
      </c>
      <c r="I1726">
        <v>120</v>
      </c>
      <c r="J1726" t="s">
        <v>80</v>
      </c>
      <c r="K1726">
        <v>60</v>
      </c>
      <c r="M1726">
        <v>20</v>
      </c>
      <c r="N1726">
        <v>90</v>
      </c>
      <c r="O1726">
        <v>0</v>
      </c>
    </row>
    <row r="1727" spans="1:15" x14ac:dyDescent="0.25">
      <c r="A1727">
        <v>1999</v>
      </c>
      <c r="B1727" t="s">
        <v>108</v>
      </c>
      <c r="C1727">
        <v>2</v>
      </c>
      <c r="D1727" t="s">
        <v>38</v>
      </c>
      <c r="J1727" t="s">
        <v>80</v>
      </c>
      <c r="K1727">
        <v>30</v>
      </c>
      <c r="M1727">
        <v>20</v>
      </c>
      <c r="N1727">
        <v>80</v>
      </c>
      <c r="O1727">
        <v>0</v>
      </c>
    </row>
    <row r="1728" spans="1:15" x14ac:dyDescent="0.25">
      <c r="A1728">
        <v>1999</v>
      </c>
      <c r="B1728" t="s">
        <v>108</v>
      </c>
      <c r="C1728">
        <v>3</v>
      </c>
      <c r="D1728" t="s">
        <v>38</v>
      </c>
      <c r="J1728" t="s">
        <v>80</v>
      </c>
      <c r="K1728">
        <v>30</v>
      </c>
      <c r="M1728">
        <v>20</v>
      </c>
      <c r="N1728">
        <v>70</v>
      </c>
      <c r="O1728">
        <v>0</v>
      </c>
    </row>
    <row r="1729" spans="1:15" x14ac:dyDescent="0.25">
      <c r="A1729">
        <v>1999</v>
      </c>
      <c r="B1729" t="s">
        <v>108</v>
      </c>
      <c r="C1729">
        <v>4</v>
      </c>
      <c r="D1729" t="s">
        <v>38</v>
      </c>
      <c r="J1729" t="s">
        <v>79</v>
      </c>
      <c r="K1729">
        <v>30</v>
      </c>
      <c r="M1729">
        <v>20</v>
      </c>
      <c r="N1729">
        <v>80</v>
      </c>
      <c r="O1729">
        <v>0</v>
      </c>
    </row>
    <row r="1730" spans="1:15" x14ac:dyDescent="0.25">
      <c r="A1730">
        <v>1999</v>
      </c>
      <c r="B1730" t="s">
        <v>108</v>
      </c>
      <c r="C1730">
        <v>5</v>
      </c>
      <c r="D1730" t="s">
        <v>38</v>
      </c>
      <c r="J1730" t="s">
        <v>90</v>
      </c>
      <c r="K1730">
        <v>50</v>
      </c>
      <c r="M1730">
        <v>40</v>
      </c>
      <c r="N1730">
        <v>50</v>
      </c>
      <c r="O1730">
        <v>0</v>
      </c>
    </row>
    <row r="1731" spans="1:15" x14ac:dyDescent="0.25">
      <c r="A1731">
        <v>1999</v>
      </c>
      <c r="B1731" t="s">
        <v>108</v>
      </c>
      <c r="C1731">
        <v>6</v>
      </c>
      <c r="D1731" t="s">
        <v>38</v>
      </c>
      <c r="J1731" t="s">
        <v>90</v>
      </c>
      <c r="K1731">
        <v>30</v>
      </c>
      <c r="M1731">
        <v>10</v>
      </c>
      <c r="N1731">
        <v>10</v>
      </c>
      <c r="O1731">
        <v>0</v>
      </c>
    </row>
    <row r="1732" spans="1:15" x14ac:dyDescent="0.25">
      <c r="A1732">
        <v>1999</v>
      </c>
      <c r="B1732" t="s">
        <v>108</v>
      </c>
      <c r="C1732">
        <v>7</v>
      </c>
      <c r="D1732" t="s">
        <v>38</v>
      </c>
      <c r="J1732" t="s">
        <v>87</v>
      </c>
      <c r="K1732">
        <v>50</v>
      </c>
      <c r="M1732">
        <v>25</v>
      </c>
      <c r="N1732">
        <v>60</v>
      </c>
      <c r="O1732">
        <v>0</v>
      </c>
    </row>
    <row r="1733" spans="1:15" x14ac:dyDescent="0.25">
      <c r="A1733">
        <v>1999</v>
      </c>
      <c r="B1733" t="s">
        <v>108</v>
      </c>
      <c r="C1733">
        <v>8</v>
      </c>
      <c r="D1733" t="s">
        <v>38</v>
      </c>
      <c r="J1733" t="s">
        <v>87</v>
      </c>
      <c r="K1733">
        <v>40</v>
      </c>
      <c r="M1733">
        <v>30</v>
      </c>
      <c r="N1733">
        <v>5</v>
      </c>
      <c r="O1733">
        <v>0</v>
      </c>
    </row>
    <row r="1734" spans="1:15" x14ac:dyDescent="0.25">
      <c r="A1734">
        <v>1999</v>
      </c>
      <c r="B1734" t="s">
        <v>108</v>
      </c>
      <c r="C1734">
        <v>9</v>
      </c>
      <c r="D1734" t="s">
        <v>38</v>
      </c>
      <c r="J1734" t="s">
        <v>90</v>
      </c>
      <c r="K1734">
        <v>40</v>
      </c>
      <c r="M1734">
        <v>20</v>
      </c>
      <c r="N1734">
        <v>20</v>
      </c>
      <c r="O1734">
        <v>0</v>
      </c>
    </row>
    <row r="1735" spans="1:15" x14ac:dyDescent="0.25">
      <c r="A1735">
        <v>1999</v>
      </c>
      <c r="B1735" t="s">
        <v>108</v>
      </c>
      <c r="C1735">
        <v>10</v>
      </c>
      <c r="D1735" t="s">
        <v>38</v>
      </c>
      <c r="J1735" t="s">
        <v>90</v>
      </c>
      <c r="K1735">
        <v>30</v>
      </c>
      <c r="M1735">
        <v>30</v>
      </c>
      <c r="N1735">
        <v>60</v>
      </c>
      <c r="O1735">
        <v>0</v>
      </c>
    </row>
    <row r="1736" spans="1:15" x14ac:dyDescent="0.25">
      <c r="A1736">
        <v>1999</v>
      </c>
      <c r="B1736" t="s">
        <v>108</v>
      </c>
      <c r="C1736">
        <v>11</v>
      </c>
      <c r="D1736" t="s">
        <v>38</v>
      </c>
      <c r="J1736" t="s">
        <v>90</v>
      </c>
      <c r="K1736">
        <v>50</v>
      </c>
      <c r="M1736">
        <v>90</v>
      </c>
      <c r="N1736">
        <v>30</v>
      </c>
      <c r="O1736">
        <v>0</v>
      </c>
    </row>
    <row r="1737" spans="1:15" x14ac:dyDescent="0.25">
      <c r="A1737">
        <v>1999</v>
      </c>
      <c r="B1737" t="s">
        <v>108</v>
      </c>
      <c r="C1737">
        <v>12</v>
      </c>
      <c r="D1737" t="s">
        <v>38</v>
      </c>
      <c r="J1737" t="s">
        <v>80</v>
      </c>
      <c r="K1737">
        <v>50</v>
      </c>
      <c r="M1737">
        <v>30</v>
      </c>
      <c r="N1737">
        <v>60</v>
      </c>
      <c r="O1737">
        <v>0</v>
      </c>
    </row>
    <row r="1738" spans="1:15" x14ac:dyDescent="0.25">
      <c r="A1738">
        <v>1999</v>
      </c>
      <c r="B1738" t="s">
        <v>108</v>
      </c>
      <c r="C1738">
        <v>1</v>
      </c>
      <c r="D1738" t="s">
        <v>38</v>
      </c>
      <c r="E1738">
        <v>3</v>
      </c>
      <c r="G1738">
        <v>170</v>
      </c>
      <c r="I1738">
        <v>170</v>
      </c>
      <c r="J1738" t="s">
        <v>87</v>
      </c>
      <c r="K1738">
        <v>40</v>
      </c>
      <c r="M1738">
        <v>20</v>
      </c>
      <c r="N1738">
        <v>10</v>
      </c>
      <c r="O1738">
        <v>0</v>
      </c>
    </row>
    <row r="1739" spans="1:15" x14ac:dyDescent="0.25">
      <c r="A1739">
        <v>1999</v>
      </c>
      <c r="B1739" t="s">
        <v>108</v>
      </c>
      <c r="C1739">
        <v>2</v>
      </c>
      <c r="D1739" t="s">
        <v>38</v>
      </c>
      <c r="J1739" t="s">
        <v>87</v>
      </c>
      <c r="K1739">
        <v>30</v>
      </c>
      <c r="M1739">
        <v>20</v>
      </c>
      <c r="N1739">
        <v>40</v>
      </c>
      <c r="O1739">
        <v>0</v>
      </c>
    </row>
    <row r="1740" spans="1:15" x14ac:dyDescent="0.25">
      <c r="A1740">
        <v>1999</v>
      </c>
      <c r="B1740" t="s">
        <v>108</v>
      </c>
      <c r="C1740">
        <v>3</v>
      </c>
      <c r="D1740" t="s">
        <v>38</v>
      </c>
      <c r="J1740" t="s">
        <v>90</v>
      </c>
      <c r="K1740">
        <v>40</v>
      </c>
      <c r="M1740">
        <v>20</v>
      </c>
      <c r="N1740">
        <v>40</v>
      </c>
      <c r="O1740">
        <v>10</v>
      </c>
    </row>
    <row r="1741" spans="1:15" x14ac:dyDescent="0.25">
      <c r="A1741">
        <v>1999</v>
      </c>
      <c r="B1741" t="s">
        <v>108</v>
      </c>
      <c r="C1741">
        <v>4</v>
      </c>
      <c r="D1741" t="s">
        <v>38</v>
      </c>
      <c r="J1741" t="s">
        <v>90</v>
      </c>
      <c r="K1741">
        <v>40</v>
      </c>
      <c r="M1741">
        <v>30</v>
      </c>
      <c r="N1741">
        <v>60</v>
      </c>
      <c r="O1741">
        <v>5</v>
      </c>
    </row>
    <row r="1742" spans="1:15" x14ac:dyDescent="0.25">
      <c r="A1742">
        <v>1999</v>
      </c>
      <c r="B1742" t="s">
        <v>108</v>
      </c>
      <c r="C1742">
        <v>5</v>
      </c>
      <c r="D1742" t="s">
        <v>38</v>
      </c>
      <c r="J1742" t="s">
        <v>79</v>
      </c>
      <c r="K1742">
        <v>25</v>
      </c>
      <c r="M1742">
        <v>20</v>
      </c>
      <c r="N1742">
        <v>30</v>
      </c>
      <c r="O1742">
        <v>0</v>
      </c>
    </row>
    <row r="1743" spans="1:15" x14ac:dyDescent="0.25">
      <c r="A1743">
        <v>1999</v>
      </c>
      <c r="B1743" t="s">
        <v>108</v>
      </c>
      <c r="C1743">
        <v>6</v>
      </c>
      <c r="D1743" t="s">
        <v>38</v>
      </c>
      <c r="J1743" t="s">
        <v>79</v>
      </c>
      <c r="K1743">
        <v>30</v>
      </c>
      <c r="M1743">
        <v>20</v>
      </c>
      <c r="N1743">
        <v>30</v>
      </c>
      <c r="O1743">
        <v>0</v>
      </c>
    </row>
    <row r="1744" spans="1:15" x14ac:dyDescent="0.25">
      <c r="A1744">
        <v>1999</v>
      </c>
      <c r="B1744" t="s">
        <v>108</v>
      </c>
      <c r="C1744">
        <v>7</v>
      </c>
      <c r="D1744" t="s">
        <v>38</v>
      </c>
      <c r="J1744" t="s">
        <v>81</v>
      </c>
      <c r="K1744">
        <v>40</v>
      </c>
      <c r="M1744">
        <v>30</v>
      </c>
      <c r="N1744">
        <v>0</v>
      </c>
      <c r="O1744">
        <v>0</v>
      </c>
    </row>
    <row r="1745" spans="1:18" x14ac:dyDescent="0.25">
      <c r="A1745">
        <v>1999</v>
      </c>
      <c r="B1745" t="s">
        <v>108</v>
      </c>
      <c r="C1745">
        <v>8</v>
      </c>
      <c r="D1745" t="s">
        <v>38</v>
      </c>
      <c r="J1745" t="s">
        <v>87</v>
      </c>
      <c r="K1745">
        <v>30</v>
      </c>
      <c r="M1745">
        <v>20</v>
      </c>
      <c r="N1745">
        <v>0</v>
      </c>
      <c r="O1745">
        <v>2</v>
      </c>
    </row>
    <row r="1746" spans="1:18" x14ac:dyDescent="0.25">
      <c r="A1746">
        <v>1999</v>
      </c>
      <c r="B1746" t="s">
        <v>108</v>
      </c>
      <c r="C1746">
        <v>9</v>
      </c>
      <c r="D1746" t="s">
        <v>38</v>
      </c>
      <c r="J1746" t="s">
        <v>81</v>
      </c>
      <c r="K1746">
        <v>60</v>
      </c>
      <c r="M1746">
        <v>50</v>
      </c>
      <c r="N1746">
        <v>0</v>
      </c>
      <c r="O1746">
        <v>0</v>
      </c>
    </row>
    <row r="1747" spans="1:18" x14ac:dyDescent="0.25">
      <c r="A1747">
        <v>1999</v>
      </c>
      <c r="B1747" t="s">
        <v>108</v>
      </c>
      <c r="C1747">
        <v>1</v>
      </c>
      <c r="D1747" t="s">
        <v>38</v>
      </c>
      <c r="E1747">
        <v>4</v>
      </c>
      <c r="G1747">
        <v>20</v>
      </c>
      <c r="I1747">
        <v>20</v>
      </c>
      <c r="J1747" t="s">
        <v>80</v>
      </c>
      <c r="K1747">
        <v>40</v>
      </c>
      <c r="M1747">
        <v>30</v>
      </c>
      <c r="N1747">
        <v>10</v>
      </c>
      <c r="O1747">
        <v>0</v>
      </c>
    </row>
    <row r="1748" spans="1:18" x14ac:dyDescent="0.25">
      <c r="A1748">
        <v>1999</v>
      </c>
      <c r="B1748" t="s">
        <v>108</v>
      </c>
      <c r="C1748">
        <v>2</v>
      </c>
      <c r="D1748" t="s">
        <v>38</v>
      </c>
      <c r="J1748" t="s">
        <v>90</v>
      </c>
      <c r="K1748">
        <v>40</v>
      </c>
      <c r="M1748">
        <v>30</v>
      </c>
      <c r="N1748">
        <v>20</v>
      </c>
      <c r="O1748">
        <v>0</v>
      </c>
    </row>
    <row r="1749" spans="1:18" x14ac:dyDescent="0.25">
      <c r="A1749">
        <v>1999</v>
      </c>
      <c r="B1749" t="s">
        <v>108</v>
      </c>
      <c r="C1749">
        <v>3</v>
      </c>
      <c r="D1749" t="s">
        <v>38</v>
      </c>
      <c r="J1749" t="s">
        <v>81</v>
      </c>
      <c r="K1749">
        <v>30</v>
      </c>
      <c r="M1749">
        <v>30</v>
      </c>
      <c r="N1749">
        <v>5</v>
      </c>
      <c r="O1749">
        <v>0</v>
      </c>
    </row>
    <row r="1750" spans="1:18" x14ac:dyDescent="0.25">
      <c r="A1750">
        <v>1999</v>
      </c>
      <c r="B1750" t="s">
        <v>108</v>
      </c>
      <c r="C1750">
        <v>4</v>
      </c>
      <c r="D1750" t="s">
        <v>38</v>
      </c>
      <c r="J1750" t="s">
        <v>83</v>
      </c>
      <c r="K1750">
        <v>30</v>
      </c>
      <c r="M1750">
        <v>30</v>
      </c>
      <c r="N1750">
        <v>0</v>
      </c>
      <c r="O1750">
        <v>5</v>
      </c>
    </row>
    <row r="1751" spans="1:18" x14ac:dyDescent="0.25">
      <c r="A1751">
        <v>1999</v>
      </c>
      <c r="B1751" t="s">
        <v>108</v>
      </c>
      <c r="C1751">
        <v>5</v>
      </c>
      <c r="D1751" t="s">
        <v>38</v>
      </c>
      <c r="J1751" t="s">
        <v>90</v>
      </c>
      <c r="K1751">
        <v>40</v>
      </c>
      <c r="M1751">
        <v>20</v>
      </c>
      <c r="N1751">
        <v>30</v>
      </c>
      <c r="O1751">
        <v>0</v>
      </c>
    </row>
    <row r="1752" spans="1:18" x14ac:dyDescent="0.25">
      <c r="A1752">
        <v>1999</v>
      </c>
      <c r="B1752" t="s">
        <v>108</v>
      </c>
      <c r="C1752">
        <v>6</v>
      </c>
      <c r="D1752" t="s">
        <v>38</v>
      </c>
      <c r="J1752" t="s">
        <v>79</v>
      </c>
      <c r="K1752">
        <v>50</v>
      </c>
      <c r="M1752">
        <v>30</v>
      </c>
      <c r="N1752">
        <v>70</v>
      </c>
      <c r="O1752">
        <v>0</v>
      </c>
    </row>
    <row r="1753" spans="1:18" x14ac:dyDescent="0.25">
      <c r="A1753">
        <v>1999</v>
      </c>
      <c r="B1753" t="s">
        <v>108</v>
      </c>
      <c r="C1753">
        <v>7</v>
      </c>
      <c r="D1753" t="s">
        <v>38</v>
      </c>
      <c r="J1753" t="s">
        <v>83</v>
      </c>
      <c r="K1753">
        <v>50</v>
      </c>
      <c r="M1753">
        <v>20</v>
      </c>
      <c r="N1753">
        <v>40</v>
      </c>
      <c r="O1753">
        <v>0</v>
      </c>
    </row>
    <row r="1754" spans="1:18" x14ac:dyDescent="0.25">
      <c r="A1754">
        <v>1999</v>
      </c>
      <c r="B1754" t="s">
        <v>108</v>
      </c>
      <c r="C1754">
        <v>8</v>
      </c>
      <c r="D1754" t="s">
        <v>38</v>
      </c>
      <c r="J1754" t="s">
        <v>79</v>
      </c>
      <c r="K1754">
        <v>40</v>
      </c>
      <c r="M1754">
        <v>50</v>
      </c>
      <c r="N1754">
        <v>80</v>
      </c>
      <c r="O1754">
        <v>0</v>
      </c>
    </row>
    <row r="1755" spans="1:18" x14ac:dyDescent="0.25">
      <c r="A1755">
        <v>1999</v>
      </c>
      <c r="B1755" t="s">
        <v>108</v>
      </c>
      <c r="C1755">
        <v>1</v>
      </c>
      <c r="D1755" t="s">
        <v>34</v>
      </c>
      <c r="E1755">
        <v>1</v>
      </c>
      <c r="F1755">
        <v>17</v>
      </c>
      <c r="G1755">
        <v>140</v>
      </c>
      <c r="I1755">
        <v>140</v>
      </c>
      <c r="J1755" t="s">
        <v>87</v>
      </c>
      <c r="K1755">
        <v>25</v>
      </c>
      <c r="M1755">
        <v>10</v>
      </c>
      <c r="N1755">
        <v>20</v>
      </c>
      <c r="O1755">
        <v>2</v>
      </c>
      <c r="P1755" t="s">
        <v>77</v>
      </c>
    </row>
    <row r="1756" spans="1:18" x14ac:dyDescent="0.25">
      <c r="A1756">
        <v>1999</v>
      </c>
      <c r="B1756" t="s">
        <v>108</v>
      </c>
      <c r="C1756">
        <v>2</v>
      </c>
      <c r="D1756" t="s">
        <v>34</v>
      </c>
      <c r="J1756" t="s">
        <v>87</v>
      </c>
      <c r="K1756">
        <v>25</v>
      </c>
      <c r="M1756">
        <v>20</v>
      </c>
      <c r="N1756">
        <v>30</v>
      </c>
      <c r="O1756">
        <v>0</v>
      </c>
    </row>
    <row r="1757" spans="1:18" x14ac:dyDescent="0.25">
      <c r="A1757">
        <v>1999</v>
      </c>
      <c r="B1757" t="s">
        <v>108</v>
      </c>
      <c r="C1757">
        <v>3</v>
      </c>
      <c r="D1757" t="s">
        <v>34</v>
      </c>
      <c r="J1757" t="s">
        <v>78</v>
      </c>
      <c r="K1757">
        <v>30</v>
      </c>
      <c r="M1757">
        <v>20</v>
      </c>
      <c r="N1757">
        <v>60</v>
      </c>
      <c r="O1757">
        <v>0</v>
      </c>
    </row>
    <row r="1758" spans="1:18" x14ac:dyDescent="0.25">
      <c r="A1758">
        <v>1999</v>
      </c>
      <c r="B1758" t="s">
        <v>108</v>
      </c>
      <c r="C1758">
        <v>4</v>
      </c>
      <c r="D1758" t="s">
        <v>34</v>
      </c>
      <c r="J1758" t="s">
        <v>87</v>
      </c>
      <c r="K1758">
        <v>30</v>
      </c>
      <c r="M1758">
        <v>20</v>
      </c>
      <c r="N1758">
        <v>70</v>
      </c>
      <c r="O1758">
        <v>0</v>
      </c>
    </row>
    <row r="1759" spans="1:18" x14ac:dyDescent="0.25">
      <c r="A1759">
        <v>1999</v>
      </c>
      <c r="B1759" t="s">
        <v>108</v>
      </c>
      <c r="C1759">
        <v>5</v>
      </c>
      <c r="D1759" t="s">
        <v>34</v>
      </c>
      <c r="J1759" t="s">
        <v>83</v>
      </c>
      <c r="K1759">
        <v>35</v>
      </c>
      <c r="M1759">
        <v>25</v>
      </c>
      <c r="N1759">
        <v>15</v>
      </c>
      <c r="O1759">
        <v>2</v>
      </c>
      <c r="R1759" t="s">
        <v>51</v>
      </c>
    </row>
    <row r="1760" spans="1:18" x14ac:dyDescent="0.25">
      <c r="A1760">
        <v>1999</v>
      </c>
      <c r="B1760" t="s">
        <v>108</v>
      </c>
      <c r="C1760">
        <v>6</v>
      </c>
      <c r="D1760" t="s">
        <v>34</v>
      </c>
      <c r="J1760" t="s">
        <v>85</v>
      </c>
      <c r="K1760">
        <v>25</v>
      </c>
      <c r="M1760">
        <v>10</v>
      </c>
      <c r="N1760">
        <v>45</v>
      </c>
      <c r="O1760">
        <v>0</v>
      </c>
    </row>
    <row r="1761" spans="1:20" x14ac:dyDescent="0.25">
      <c r="A1761">
        <v>1999</v>
      </c>
      <c r="B1761" t="s">
        <v>108</v>
      </c>
      <c r="C1761">
        <v>7</v>
      </c>
      <c r="D1761" t="s">
        <v>34</v>
      </c>
      <c r="J1761" t="s">
        <v>85</v>
      </c>
      <c r="K1761">
        <v>20</v>
      </c>
      <c r="M1761">
        <v>10</v>
      </c>
      <c r="N1761">
        <v>0</v>
      </c>
      <c r="O1761">
        <v>0</v>
      </c>
    </row>
    <row r="1762" spans="1:20" x14ac:dyDescent="0.25">
      <c r="A1762">
        <v>1999</v>
      </c>
      <c r="B1762" t="s">
        <v>108</v>
      </c>
      <c r="C1762">
        <v>8</v>
      </c>
      <c r="D1762" t="s">
        <v>34</v>
      </c>
      <c r="J1762" t="s">
        <v>87</v>
      </c>
      <c r="K1762">
        <v>35</v>
      </c>
      <c r="M1762">
        <v>15</v>
      </c>
      <c r="N1762">
        <v>60</v>
      </c>
      <c r="O1762">
        <v>10</v>
      </c>
      <c r="T1762" t="s">
        <v>110</v>
      </c>
    </row>
    <row r="1763" spans="1:20" x14ac:dyDescent="0.25">
      <c r="A1763">
        <v>1999</v>
      </c>
      <c r="B1763" t="s">
        <v>108</v>
      </c>
      <c r="C1763">
        <v>9</v>
      </c>
      <c r="D1763" t="s">
        <v>34</v>
      </c>
      <c r="J1763" t="s">
        <v>78</v>
      </c>
      <c r="K1763">
        <v>25</v>
      </c>
      <c r="M1763">
        <v>10</v>
      </c>
      <c r="N1763">
        <v>0</v>
      </c>
      <c r="O1763">
        <v>0</v>
      </c>
    </row>
    <row r="1764" spans="1:20" x14ac:dyDescent="0.25">
      <c r="A1764">
        <v>1999</v>
      </c>
      <c r="B1764" t="s">
        <v>108</v>
      </c>
      <c r="C1764">
        <v>10</v>
      </c>
      <c r="D1764" t="s">
        <v>34</v>
      </c>
      <c r="J1764" t="s">
        <v>83</v>
      </c>
      <c r="K1764">
        <v>25</v>
      </c>
      <c r="M1764">
        <v>15</v>
      </c>
      <c r="N1764">
        <v>50</v>
      </c>
      <c r="O1764">
        <v>0</v>
      </c>
    </row>
    <row r="1765" spans="1:20" x14ac:dyDescent="0.25">
      <c r="A1765">
        <v>1999</v>
      </c>
      <c r="B1765" t="s">
        <v>108</v>
      </c>
      <c r="C1765">
        <v>11</v>
      </c>
      <c r="D1765" t="s">
        <v>34</v>
      </c>
      <c r="J1765" t="s">
        <v>87</v>
      </c>
      <c r="K1765">
        <v>35</v>
      </c>
      <c r="M1765">
        <v>15</v>
      </c>
      <c r="N1765">
        <v>40</v>
      </c>
      <c r="O1765">
        <v>5</v>
      </c>
      <c r="T1765" t="s">
        <v>110</v>
      </c>
    </row>
    <row r="1766" spans="1:20" x14ac:dyDescent="0.25">
      <c r="A1766">
        <v>1999</v>
      </c>
      <c r="B1766" t="s">
        <v>108</v>
      </c>
      <c r="C1766">
        <v>12</v>
      </c>
      <c r="D1766" t="s">
        <v>34</v>
      </c>
      <c r="J1766" t="s">
        <v>76</v>
      </c>
      <c r="K1766">
        <v>40</v>
      </c>
      <c r="M1766">
        <v>20</v>
      </c>
      <c r="N1766">
        <v>30</v>
      </c>
      <c r="O1766">
        <v>0</v>
      </c>
    </row>
    <row r="1767" spans="1:20" x14ac:dyDescent="0.25">
      <c r="A1767">
        <v>1999</v>
      </c>
      <c r="B1767" t="s">
        <v>108</v>
      </c>
      <c r="C1767">
        <v>13</v>
      </c>
      <c r="D1767" t="s">
        <v>34</v>
      </c>
      <c r="J1767" t="s">
        <v>90</v>
      </c>
      <c r="K1767">
        <v>30</v>
      </c>
      <c r="M1767">
        <v>10</v>
      </c>
      <c r="N1767">
        <v>40</v>
      </c>
      <c r="O1767">
        <v>0</v>
      </c>
    </row>
    <row r="1768" spans="1:20" x14ac:dyDescent="0.25">
      <c r="A1768">
        <v>1999</v>
      </c>
      <c r="B1768" t="s">
        <v>108</v>
      </c>
      <c r="C1768">
        <v>14</v>
      </c>
      <c r="D1768" t="s">
        <v>34</v>
      </c>
      <c r="J1768" t="s">
        <v>87</v>
      </c>
      <c r="K1768">
        <v>80</v>
      </c>
      <c r="M1768">
        <v>45</v>
      </c>
      <c r="N1768">
        <v>70</v>
      </c>
      <c r="O1768">
        <v>10</v>
      </c>
    </row>
    <row r="1769" spans="1:20" x14ac:dyDescent="0.25">
      <c r="A1769">
        <v>1999</v>
      </c>
      <c r="B1769" t="s">
        <v>108</v>
      </c>
      <c r="C1769">
        <v>15</v>
      </c>
      <c r="D1769" t="s">
        <v>34</v>
      </c>
      <c r="J1769" t="s">
        <v>83</v>
      </c>
      <c r="K1769">
        <v>40</v>
      </c>
      <c r="M1769">
        <v>10</v>
      </c>
      <c r="N1769">
        <v>20</v>
      </c>
      <c r="O1769">
        <v>0</v>
      </c>
      <c r="T1769" t="s">
        <v>111</v>
      </c>
    </row>
    <row r="1770" spans="1:20" x14ac:dyDescent="0.25">
      <c r="A1770">
        <v>1999</v>
      </c>
      <c r="B1770" t="s">
        <v>108</v>
      </c>
      <c r="C1770">
        <v>16</v>
      </c>
      <c r="D1770" t="s">
        <v>34</v>
      </c>
      <c r="J1770" t="s">
        <v>76</v>
      </c>
      <c r="K1770">
        <v>30</v>
      </c>
      <c r="M1770">
        <v>10</v>
      </c>
      <c r="N1770">
        <v>20</v>
      </c>
      <c r="O1770">
        <v>0</v>
      </c>
      <c r="T1770" t="s">
        <v>112</v>
      </c>
    </row>
    <row r="1771" spans="1:20" x14ac:dyDescent="0.25">
      <c r="A1771">
        <v>1999</v>
      </c>
      <c r="B1771" t="s">
        <v>108</v>
      </c>
      <c r="C1771">
        <v>1</v>
      </c>
      <c r="D1771" t="s">
        <v>34</v>
      </c>
      <c r="E1771">
        <v>2</v>
      </c>
      <c r="G1771">
        <v>180</v>
      </c>
      <c r="I1771">
        <v>180</v>
      </c>
      <c r="J1771" t="s">
        <v>84</v>
      </c>
      <c r="K1771">
        <v>25</v>
      </c>
      <c r="M1771">
        <v>10</v>
      </c>
      <c r="N1771">
        <v>10</v>
      </c>
      <c r="O1771">
        <v>0</v>
      </c>
    </row>
    <row r="1772" spans="1:20" x14ac:dyDescent="0.25">
      <c r="A1772">
        <v>1999</v>
      </c>
      <c r="B1772" t="s">
        <v>108</v>
      </c>
      <c r="C1772">
        <v>2</v>
      </c>
      <c r="D1772" t="s">
        <v>34</v>
      </c>
      <c r="J1772" t="s">
        <v>90</v>
      </c>
      <c r="K1772">
        <v>70</v>
      </c>
      <c r="M1772">
        <v>35</v>
      </c>
      <c r="N1772">
        <v>60</v>
      </c>
      <c r="O1772">
        <v>10</v>
      </c>
    </row>
    <row r="1773" spans="1:20" x14ac:dyDescent="0.25">
      <c r="A1773">
        <v>1999</v>
      </c>
      <c r="B1773" t="s">
        <v>108</v>
      </c>
      <c r="C1773">
        <v>3</v>
      </c>
      <c r="D1773" t="s">
        <v>34</v>
      </c>
      <c r="J1773" t="s">
        <v>83</v>
      </c>
      <c r="K1773">
        <v>90</v>
      </c>
      <c r="M1773">
        <v>100</v>
      </c>
      <c r="N1773">
        <v>60</v>
      </c>
      <c r="O1773">
        <v>0</v>
      </c>
    </row>
    <row r="1774" spans="1:20" x14ac:dyDescent="0.25">
      <c r="A1774">
        <v>1999</v>
      </c>
      <c r="B1774" t="s">
        <v>108</v>
      </c>
      <c r="C1774">
        <v>4</v>
      </c>
      <c r="D1774" t="s">
        <v>34</v>
      </c>
      <c r="J1774" t="s">
        <v>87</v>
      </c>
      <c r="K1774">
        <v>50</v>
      </c>
      <c r="M1774">
        <v>60</v>
      </c>
      <c r="N1774">
        <v>50</v>
      </c>
      <c r="O1774">
        <v>0</v>
      </c>
    </row>
    <row r="1775" spans="1:20" x14ac:dyDescent="0.25">
      <c r="A1775">
        <v>1999</v>
      </c>
      <c r="B1775" t="s">
        <v>108</v>
      </c>
      <c r="C1775">
        <v>5</v>
      </c>
      <c r="D1775" t="s">
        <v>34</v>
      </c>
      <c r="J1775" t="s">
        <v>90</v>
      </c>
      <c r="K1775">
        <v>50</v>
      </c>
      <c r="M1775">
        <v>25</v>
      </c>
      <c r="N1775">
        <v>60</v>
      </c>
      <c r="O1775">
        <v>0</v>
      </c>
    </row>
    <row r="1776" spans="1:20" x14ac:dyDescent="0.25">
      <c r="A1776">
        <v>1999</v>
      </c>
      <c r="B1776" t="s">
        <v>108</v>
      </c>
      <c r="C1776">
        <v>6</v>
      </c>
      <c r="D1776" t="s">
        <v>34</v>
      </c>
      <c r="J1776" t="s">
        <v>78</v>
      </c>
      <c r="K1776">
        <v>25</v>
      </c>
      <c r="M1776">
        <v>10</v>
      </c>
      <c r="N1776">
        <v>40</v>
      </c>
      <c r="O1776">
        <v>0</v>
      </c>
    </row>
    <row r="1777" spans="1:18" x14ac:dyDescent="0.25">
      <c r="A1777">
        <v>1999</v>
      </c>
      <c r="B1777" t="s">
        <v>108</v>
      </c>
      <c r="C1777">
        <v>7</v>
      </c>
      <c r="D1777" t="s">
        <v>34</v>
      </c>
      <c r="J1777" t="s">
        <v>90</v>
      </c>
      <c r="K1777">
        <v>40</v>
      </c>
      <c r="M1777">
        <v>25</v>
      </c>
      <c r="N1777">
        <v>40</v>
      </c>
      <c r="O1777">
        <v>0</v>
      </c>
      <c r="R1777" t="s">
        <v>51</v>
      </c>
    </row>
    <row r="1778" spans="1:18" x14ac:dyDescent="0.25">
      <c r="A1778">
        <v>1999</v>
      </c>
      <c r="B1778" t="s">
        <v>108</v>
      </c>
      <c r="C1778">
        <v>8</v>
      </c>
      <c r="D1778" t="s">
        <v>34</v>
      </c>
      <c r="J1778" t="s">
        <v>87</v>
      </c>
      <c r="K1778">
        <v>40</v>
      </c>
      <c r="M1778">
        <v>20</v>
      </c>
      <c r="N1778">
        <v>50</v>
      </c>
      <c r="O1778">
        <v>30</v>
      </c>
    </row>
    <row r="1779" spans="1:18" x14ac:dyDescent="0.25">
      <c r="A1779">
        <v>1999</v>
      </c>
      <c r="B1779" t="s">
        <v>108</v>
      </c>
      <c r="C1779">
        <v>9</v>
      </c>
      <c r="D1779" t="s">
        <v>34</v>
      </c>
      <c r="J1779" t="s">
        <v>83</v>
      </c>
      <c r="K1779">
        <v>40</v>
      </c>
      <c r="M1779">
        <v>30</v>
      </c>
      <c r="N1779">
        <v>50</v>
      </c>
      <c r="O1779">
        <v>25</v>
      </c>
    </row>
    <row r="1780" spans="1:18" x14ac:dyDescent="0.25">
      <c r="A1780">
        <v>1999</v>
      </c>
      <c r="B1780" t="s">
        <v>108</v>
      </c>
      <c r="C1780">
        <v>10</v>
      </c>
      <c r="D1780" t="s">
        <v>34</v>
      </c>
      <c r="J1780" t="s">
        <v>83</v>
      </c>
      <c r="K1780">
        <v>50</v>
      </c>
      <c r="M1780">
        <v>40</v>
      </c>
      <c r="N1780">
        <v>25</v>
      </c>
      <c r="O1780">
        <v>0</v>
      </c>
    </row>
    <row r="1781" spans="1:18" x14ac:dyDescent="0.25">
      <c r="A1781">
        <v>1999</v>
      </c>
      <c r="B1781" t="s">
        <v>108</v>
      </c>
      <c r="C1781">
        <v>11</v>
      </c>
      <c r="D1781" t="s">
        <v>34</v>
      </c>
      <c r="J1781" t="s">
        <v>83</v>
      </c>
      <c r="K1781">
        <v>50</v>
      </c>
      <c r="M1781">
        <v>50</v>
      </c>
      <c r="N1781">
        <v>55</v>
      </c>
      <c r="O1781">
        <v>20</v>
      </c>
      <c r="R1781" t="s">
        <v>51</v>
      </c>
    </row>
    <row r="1782" spans="1:18" x14ac:dyDescent="0.25">
      <c r="A1782">
        <v>1999</v>
      </c>
      <c r="B1782" t="s">
        <v>108</v>
      </c>
      <c r="C1782">
        <v>12</v>
      </c>
      <c r="D1782" t="s">
        <v>34</v>
      </c>
      <c r="J1782" t="s">
        <v>83</v>
      </c>
      <c r="K1782">
        <v>40</v>
      </c>
      <c r="M1782">
        <v>15</v>
      </c>
      <c r="N1782">
        <v>10</v>
      </c>
      <c r="O1782">
        <v>15</v>
      </c>
      <c r="R1782" t="s">
        <v>51</v>
      </c>
    </row>
    <row r="1783" spans="1:18" x14ac:dyDescent="0.25">
      <c r="A1783">
        <v>1999</v>
      </c>
      <c r="B1783" t="s">
        <v>108</v>
      </c>
      <c r="C1783">
        <v>13</v>
      </c>
      <c r="D1783" t="s">
        <v>34</v>
      </c>
      <c r="J1783" t="s">
        <v>83</v>
      </c>
      <c r="K1783">
        <v>30</v>
      </c>
      <c r="M1783">
        <v>25</v>
      </c>
      <c r="N1783">
        <v>10</v>
      </c>
      <c r="O1783">
        <v>0</v>
      </c>
    </row>
    <row r="1784" spans="1:18" x14ac:dyDescent="0.25">
      <c r="A1784">
        <v>1999</v>
      </c>
      <c r="B1784" t="s">
        <v>108</v>
      </c>
      <c r="C1784">
        <v>14</v>
      </c>
      <c r="D1784" t="s">
        <v>34</v>
      </c>
      <c r="J1784" t="s">
        <v>80</v>
      </c>
      <c r="K1784">
        <v>60</v>
      </c>
      <c r="M1784">
        <v>30</v>
      </c>
      <c r="N1784">
        <v>60</v>
      </c>
      <c r="O1784">
        <v>0</v>
      </c>
    </row>
    <row r="1785" spans="1:18" x14ac:dyDescent="0.25">
      <c r="A1785">
        <v>1999</v>
      </c>
      <c r="B1785" t="s">
        <v>108</v>
      </c>
      <c r="C1785">
        <v>15</v>
      </c>
      <c r="D1785" t="s">
        <v>34</v>
      </c>
      <c r="J1785" t="s">
        <v>79</v>
      </c>
      <c r="K1785">
        <v>50</v>
      </c>
      <c r="M1785">
        <v>40</v>
      </c>
      <c r="N1785">
        <v>70</v>
      </c>
      <c r="O1785">
        <v>20</v>
      </c>
    </row>
    <row r="1786" spans="1:18" x14ac:dyDescent="0.25">
      <c r="A1786">
        <v>1999</v>
      </c>
      <c r="B1786" t="s">
        <v>108</v>
      </c>
      <c r="C1786">
        <v>1</v>
      </c>
      <c r="D1786" t="s">
        <v>34</v>
      </c>
      <c r="E1786">
        <v>3</v>
      </c>
      <c r="F1786">
        <v>16</v>
      </c>
      <c r="G1786">
        <v>200</v>
      </c>
      <c r="I1786">
        <v>200</v>
      </c>
      <c r="J1786" t="s">
        <v>83</v>
      </c>
      <c r="K1786">
        <v>25</v>
      </c>
      <c r="M1786">
        <v>10</v>
      </c>
      <c r="N1786">
        <v>60</v>
      </c>
      <c r="O1786">
        <v>0</v>
      </c>
    </row>
    <row r="1787" spans="1:18" x14ac:dyDescent="0.25">
      <c r="A1787">
        <v>1999</v>
      </c>
      <c r="B1787" t="s">
        <v>108</v>
      </c>
      <c r="C1787">
        <v>2</v>
      </c>
      <c r="D1787" t="s">
        <v>34</v>
      </c>
      <c r="J1787" t="s">
        <v>83</v>
      </c>
      <c r="K1787">
        <v>35</v>
      </c>
      <c r="M1787">
        <v>10</v>
      </c>
      <c r="N1787">
        <v>10</v>
      </c>
      <c r="O1787">
        <v>0</v>
      </c>
      <c r="R1787" t="s">
        <v>51</v>
      </c>
    </row>
    <row r="1788" spans="1:18" x14ac:dyDescent="0.25">
      <c r="A1788">
        <v>1999</v>
      </c>
      <c r="B1788" t="s">
        <v>108</v>
      </c>
      <c r="C1788">
        <v>3</v>
      </c>
      <c r="D1788" t="s">
        <v>34</v>
      </c>
      <c r="J1788" t="s">
        <v>83</v>
      </c>
      <c r="K1788">
        <v>30</v>
      </c>
      <c r="M1788">
        <v>10</v>
      </c>
      <c r="N1788">
        <v>50</v>
      </c>
      <c r="O1788">
        <v>10</v>
      </c>
    </row>
    <row r="1789" spans="1:18" x14ac:dyDescent="0.25">
      <c r="A1789">
        <v>1999</v>
      </c>
      <c r="B1789" t="s">
        <v>108</v>
      </c>
      <c r="C1789">
        <v>4</v>
      </c>
      <c r="D1789" t="s">
        <v>34</v>
      </c>
      <c r="J1789" t="s">
        <v>80</v>
      </c>
      <c r="K1789">
        <v>30</v>
      </c>
      <c r="M1789">
        <v>10</v>
      </c>
      <c r="N1789">
        <v>15</v>
      </c>
      <c r="O1789">
        <v>0</v>
      </c>
    </row>
    <row r="1790" spans="1:18" x14ac:dyDescent="0.25">
      <c r="A1790">
        <v>1999</v>
      </c>
      <c r="B1790" t="s">
        <v>108</v>
      </c>
      <c r="C1790">
        <v>5</v>
      </c>
      <c r="D1790" t="s">
        <v>34</v>
      </c>
      <c r="J1790" t="s">
        <v>87</v>
      </c>
      <c r="K1790">
        <v>40</v>
      </c>
      <c r="M1790">
        <v>20</v>
      </c>
      <c r="N1790">
        <v>60</v>
      </c>
      <c r="O1790">
        <v>0</v>
      </c>
    </row>
    <row r="1791" spans="1:18" x14ac:dyDescent="0.25">
      <c r="A1791">
        <v>1999</v>
      </c>
      <c r="B1791" t="s">
        <v>108</v>
      </c>
      <c r="C1791">
        <v>6</v>
      </c>
      <c r="D1791" t="s">
        <v>34</v>
      </c>
      <c r="J1791" t="s">
        <v>83</v>
      </c>
      <c r="K1791">
        <v>60</v>
      </c>
      <c r="M1791">
        <v>50</v>
      </c>
      <c r="N1791">
        <v>80</v>
      </c>
      <c r="O1791">
        <v>0</v>
      </c>
    </row>
    <row r="1792" spans="1:18" x14ac:dyDescent="0.25">
      <c r="A1792">
        <v>1999</v>
      </c>
      <c r="B1792" t="s">
        <v>108</v>
      </c>
      <c r="C1792">
        <v>7</v>
      </c>
      <c r="D1792" t="s">
        <v>34</v>
      </c>
      <c r="J1792" t="s">
        <v>87</v>
      </c>
      <c r="K1792">
        <v>30</v>
      </c>
      <c r="M1792">
        <v>25</v>
      </c>
      <c r="N1792">
        <v>15</v>
      </c>
      <c r="O1792">
        <v>0</v>
      </c>
    </row>
    <row r="1793" spans="1:20" x14ac:dyDescent="0.25">
      <c r="A1793">
        <v>1999</v>
      </c>
      <c r="B1793" t="s">
        <v>108</v>
      </c>
      <c r="C1793">
        <v>8</v>
      </c>
      <c r="D1793" t="s">
        <v>34</v>
      </c>
      <c r="J1793" t="s">
        <v>78</v>
      </c>
      <c r="K1793">
        <v>50</v>
      </c>
      <c r="M1793">
        <v>10</v>
      </c>
      <c r="N1793">
        <v>60</v>
      </c>
      <c r="O1793">
        <v>10</v>
      </c>
    </row>
    <row r="1794" spans="1:20" x14ac:dyDescent="0.25">
      <c r="A1794">
        <v>1999</v>
      </c>
      <c r="B1794" t="s">
        <v>108</v>
      </c>
      <c r="C1794">
        <v>9</v>
      </c>
      <c r="D1794" t="s">
        <v>34</v>
      </c>
      <c r="J1794" t="s">
        <v>83</v>
      </c>
      <c r="K1794">
        <v>40</v>
      </c>
      <c r="M1794">
        <v>35</v>
      </c>
      <c r="N1794">
        <v>85</v>
      </c>
      <c r="O1794">
        <v>0</v>
      </c>
    </row>
    <row r="1795" spans="1:20" x14ac:dyDescent="0.25">
      <c r="A1795">
        <v>1999</v>
      </c>
      <c r="B1795" t="s">
        <v>108</v>
      </c>
      <c r="C1795">
        <v>10</v>
      </c>
      <c r="D1795" t="s">
        <v>34</v>
      </c>
      <c r="J1795" t="s">
        <v>88</v>
      </c>
      <c r="K1795">
        <v>140</v>
      </c>
      <c r="M1795">
        <v>80</v>
      </c>
      <c r="N1795">
        <v>20</v>
      </c>
      <c r="O1795">
        <v>0</v>
      </c>
    </row>
    <row r="1796" spans="1:20" x14ac:dyDescent="0.25">
      <c r="A1796">
        <v>1999</v>
      </c>
      <c r="B1796" t="s">
        <v>108</v>
      </c>
      <c r="C1796">
        <v>1</v>
      </c>
      <c r="D1796" t="s">
        <v>61</v>
      </c>
      <c r="E1796">
        <v>1</v>
      </c>
      <c r="F1796">
        <v>17</v>
      </c>
      <c r="G1796">
        <v>120</v>
      </c>
      <c r="I1796">
        <v>120</v>
      </c>
      <c r="J1796" t="s">
        <v>83</v>
      </c>
      <c r="K1796">
        <v>50</v>
      </c>
      <c r="M1796">
        <v>40</v>
      </c>
      <c r="N1796">
        <v>20</v>
      </c>
      <c r="O1796">
        <v>0</v>
      </c>
    </row>
    <row r="1797" spans="1:20" x14ac:dyDescent="0.25">
      <c r="A1797">
        <v>1999</v>
      </c>
      <c r="B1797" t="s">
        <v>108</v>
      </c>
      <c r="C1797">
        <v>2</v>
      </c>
      <c r="D1797" t="s">
        <v>61</v>
      </c>
      <c r="J1797" t="s">
        <v>87</v>
      </c>
      <c r="K1797">
        <v>40</v>
      </c>
      <c r="M1797">
        <v>30</v>
      </c>
      <c r="N1797">
        <v>90</v>
      </c>
      <c r="O1797">
        <v>0</v>
      </c>
      <c r="T1797" t="s">
        <v>113</v>
      </c>
    </row>
    <row r="1798" spans="1:20" x14ac:dyDescent="0.25">
      <c r="A1798">
        <v>1999</v>
      </c>
      <c r="B1798" t="s">
        <v>108</v>
      </c>
      <c r="C1798">
        <v>3</v>
      </c>
      <c r="D1798" t="s">
        <v>61</v>
      </c>
      <c r="J1798" t="s">
        <v>87</v>
      </c>
      <c r="K1798">
        <v>8</v>
      </c>
      <c r="M1798">
        <v>1</v>
      </c>
      <c r="N1798">
        <v>4</v>
      </c>
      <c r="O1798">
        <v>0</v>
      </c>
    </row>
    <row r="1799" spans="1:20" x14ac:dyDescent="0.25">
      <c r="A1799">
        <v>1999</v>
      </c>
      <c r="B1799" t="s">
        <v>108</v>
      </c>
      <c r="C1799">
        <v>4</v>
      </c>
      <c r="D1799" t="s">
        <v>61</v>
      </c>
      <c r="J1799" t="s">
        <v>105</v>
      </c>
      <c r="K1799">
        <v>2</v>
      </c>
      <c r="M1799">
        <v>1</v>
      </c>
      <c r="N1799">
        <v>0</v>
      </c>
      <c r="O1799">
        <v>0</v>
      </c>
    </row>
    <row r="1800" spans="1:20" x14ac:dyDescent="0.25">
      <c r="A1800">
        <v>1999</v>
      </c>
      <c r="B1800" t="s">
        <v>108</v>
      </c>
      <c r="C1800">
        <v>5</v>
      </c>
      <c r="D1800" t="s">
        <v>61</v>
      </c>
      <c r="J1800" t="s">
        <v>87</v>
      </c>
      <c r="K1800">
        <v>30</v>
      </c>
      <c r="M1800">
        <v>22</v>
      </c>
      <c r="N1800">
        <v>5</v>
      </c>
      <c r="O1800">
        <v>0</v>
      </c>
    </row>
    <row r="1801" spans="1:20" x14ac:dyDescent="0.25">
      <c r="A1801">
        <v>1999</v>
      </c>
      <c r="B1801" t="s">
        <v>108</v>
      </c>
      <c r="C1801">
        <v>6</v>
      </c>
      <c r="D1801" t="s">
        <v>61</v>
      </c>
      <c r="J1801" t="s">
        <v>78</v>
      </c>
      <c r="K1801">
        <v>21</v>
      </c>
      <c r="M1801">
        <v>30</v>
      </c>
      <c r="N1801">
        <v>90</v>
      </c>
      <c r="O1801">
        <v>0</v>
      </c>
    </row>
    <row r="1802" spans="1:20" x14ac:dyDescent="0.25">
      <c r="A1802">
        <v>1999</v>
      </c>
      <c r="B1802" t="s">
        <v>108</v>
      </c>
      <c r="C1802">
        <v>7</v>
      </c>
      <c r="D1802" t="s">
        <v>61</v>
      </c>
      <c r="J1802" t="s">
        <v>87</v>
      </c>
      <c r="K1802">
        <v>22</v>
      </c>
      <c r="M1802">
        <v>35</v>
      </c>
      <c r="N1802">
        <v>80</v>
      </c>
      <c r="O1802">
        <v>0</v>
      </c>
    </row>
    <row r="1803" spans="1:20" x14ac:dyDescent="0.25">
      <c r="A1803">
        <v>1999</v>
      </c>
      <c r="B1803" t="s">
        <v>108</v>
      </c>
      <c r="C1803">
        <v>8</v>
      </c>
      <c r="D1803" t="s">
        <v>61</v>
      </c>
      <c r="J1803" t="s">
        <v>79</v>
      </c>
      <c r="K1803">
        <v>23</v>
      </c>
      <c r="M1803">
        <v>46</v>
      </c>
      <c r="N1803">
        <v>90</v>
      </c>
      <c r="O1803">
        <v>0</v>
      </c>
    </row>
    <row r="1804" spans="1:20" x14ac:dyDescent="0.25">
      <c r="A1804">
        <v>1999</v>
      </c>
      <c r="B1804" t="s">
        <v>108</v>
      </c>
      <c r="C1804">
        <v>9</v>
      </c>
      <c r="D1804" t="s">
        <v>61</v>
      </c>
      <c r="J1804" t="s">
        <v>81</v>
      </c>
      <c r="K1804">
        <v>5</v>
      </c>
      <c r="M1804">
        <v>8</v>
      </c>
      <c r="N1804">
        <v>2</v>
      </c>
      <c r="O1804">
        <v>0</v>
      </c>
    </row>
    <row r="1805" spans="1:20" x14ac:dyDescent="0.25">
      <c r="A1805">
        <v>1999</v>
      </c>
      <c r="B1805" t="s">
        <v>108</v>
      </c>
      <c r="C1805">
        <v>10</v>
      </c>
      <c r="D1805" t="s">
        <v>61</v>
      </c>
      <c r="J1805" t="s">
        <v>87</v>
      </c>
      <c r="K1805">
        <v>35</v>
      </c>
      <c r="M1805">
        <v>28</v>
      </c>
      <c r="N1805">
        <v>80</v>
      </c>
      <c r="O1805">
        <v>0</v>
      </c>
    </row>
    <row r="1806" spans="1:20" x14ac:dyDescent="0.25">
      <c r="A1806">
        <v>1999</v>
      </c>
      <c r="B1806" t="s">
        <v>108</v>
      </c>
      <c r="C1806">
        <v>11</v>
      </c>
      <c r="D1806" t="s">
        <v>61</v>
      </c>
      <c r="F1806">
        <v>17</v>
      </c>
      <c r="J1806" t="s">
        <v>83</v>
      </c>
      <c r="K1806">
        <v>50</v>
      </c>
      <c r="M1806">
        <v>35</v>
      </c>
      <c r="N1806">
        <v>75</v>
      </c>
      <c r="O1806">
        <v>0</v>
      </c>
    </row>
    <row r="1807" spans="1:20" x14ac:dyDescent="0.25">
      <c r="A1807">
        <v>1999</v>
      </c>
      <c r="B1807" t="s">
        <v>108</v>
      </c>
      <c r="C1807">
        <v>1</v>
      </c>
      <c r="D1807" t="s">
        <v>61</v>
      </c>
      <c r="E1807">
        <v>2</v>
      </c>
      <c r="G1807">
        <v>70</v>
      </c>
      <c r="I1807">
        <v>70</v>
      </c>
      <c r="J1807" t="s">
        <v>85</v>
      </c>
      <c r="K1807">
        <v>5</v>
      </c>
      <c r="M1807">
        <v>2</v>
      </c>
      <c r="N1807">
        <v>0</v>
      </c>
      <c r="O1807">
        <v>0</v>
      </c>
    </row>
    <row r="1808" spans="1:20" x14ac:dyDescent="0.25">
      <c r="A1808">
        <v>1999</v>
      </c>
      <c r="B1808" t="s">
        <v>108</v>
      </c>
      <c r="C1808">
        <v>2</v>
      </c>
      <c r="D1808" t="s">
        <v>61</v>
      </c>
      <c r="J1808" t="s">
        <v>83</v>
      </c>
      <c r="K1808">
        <v>42</v>
      </c>
      <c r="M1808">
        <v>30</v>
      </c>
      <c r="N1808">
        <v>3</v>
      </c>
      <c r="O1808">
        <v>0</v>
      </c>
    </row>
    <row r="1809" spans="1:19" x14ac:dyDescent="0.25">
      <c r="A1809">
        <v>1999</v>
      </c>
      <c r="B1809" t="s">
        <v>108</v>
      </c>
      <c r="C1809">
        <v>3</v>
      </c>
      <c r="D1809" t="s">
        <v>61</v>
      </c>
      <c r="J1809" t="s">
        <v>85</v>
      </c>
      <c r="K1809">
        <v>15</v>
      </c>
      <c r="M1809">
        <v>30</v>
      </c>
      <c r="N1809">
        <v>50</v>
      </c>
      <c r="O1809">
        <v>0</v>
      </c>
    </row>
    <row r="1810" spans="1:19" x14ac:dyDescent="0.25">
      <c r="A1810">
        <v>1999</v>
      </c>
      <c r="B1810" t="s">
        <v>108</v>
      </c>
      <c r="C1810">
        <v>4</v>
      </c>
      <c r="D1810" t="s">
        <v>61</v>
      </c>
      <c r="J1810" t="s">
        <v>83</v>
      </c>
      <c r="K1810">
        <v>11</v>
      </c>
      <c r="M1810">
        <v>18</v>
      </c>
      <c r="N1810">
        <v>40</v>
      </c>
      <c r="O1810">
        <v>0</v>
      </c>
    </row>
    <row r="1811" spans="1:19" x14ac:dyDescent="0.25">
      <c r="A1811">
        <v>1999</v>
      </c>
      <c r="B1811" t="s">
        <v>108</v>
      </c>
      <c r="C1811">
        <v>1</v>
      </c>
      <c r="D1811" t="s">
        <v>32</v>
      </c>
      <c r="E1811">
        <v>1</v>
      </c>
      <c r="F1811">
        <v>15.8</v>
      </c>
      <c r="G1811">
        <v>175</v>
      </c>
      <c r="I1811">
        <v>175</v>
      </c>
      <c r="J1811" t="s">
        <v>85</v>
      </c>
      <c r="K1811">
        <v>15</v>
      </c>
      <c r="M1811">
        <v>5</v>
      </c>
      <c r="N1811">
        <v>0</v>
      </c>
      <c r="O1811">
        <v>0</v>
      </c>
    </row>
    <row r="1812" spans="1:19" x14ac:dyDescent="0.25">
      <c r="A1812">
        <v>1999</v>
      </c>
      <c r="B1812" t="s">
        <v>108</v>
      </c>
      <c r="C1812">
        <v>2</v>
      </c>
      <c r="D1812" t="s">
        <v>32</v>
      </c>
      <c r="J1812" t="s">
        <v>83</v>
      </c>
      <c r="K1812">
        <v>20</v>
      </c>
      <c r="M1812">
        <v>15</v>
      </c>
      <c r="N1812">
        <v>10</v>
      </c>
      <c r="O1812">
        <v>0</v>
      </c>
    </row>
    <row r="1813" spans="1:19" x14ac:dyDescent="0.25">
      <c r="A1813">
        <v>1999</v>
      </c>
      <c r="B1813" t="s">
        <v>108</v>
      </c>
      <c r="C1813">
        <v>3</v>
      </c>
      <c r="D1813" t="s">
        <v>32</v>
      </c>
      <c r="J1813" t="s">
        <v>87</v>
      </c>
      <c r="K1813">
        <v>60</v>
      </c>
      <c r="M1813">
        <v>30</v>
      </c>
      <c r="N1813">
        <v>80</v>
      </c>
      <c r="O1813">
        <v>0</v>
      </c>
    </row>
    <row r="1814" spans="1:19" x14ac:dyDescent="0.25">
      <c r="A1814">
        <v>1999</v>
      </c>
      <c r="B1814" t="s">
        <v>108</v>
      </c>
      <c r="C1814">
        <v>4</v>
      </c>
      <c r="D1814" t="s">
        <v>32</v>
      </c>
      <c r="J1814" t="s">
        <v>87</v>
      </c>
      <c r="K1814">
        <v>35</v>
      </c>
      <c r="M1814">
        <v>40</v>
      </c>
      <c r="N1814">
        <v>75</v>
      </c>
      <c r="O1814">
        <v>0</v>
      </c>
    </row>
    <row r="1815" spans="1:19" x14ac:dyDescent="0.25">
      <c r="A1815">
        <v>1999</v>
      </c>
      <c r="B1815" t="s">
        <v>108</v>
      </c>
      <c r="C1815">
        <v>5</v>
      </c>
      <c r="D1815" t="s">
        <v>32</v>
      </c>
      <c r="J1815" t="s">
        <v>87</v>
      </c>
      <c r="K1815">
        <v>10</v>
      </c>
      <c r="M1815">
        <v>15</v>
      </c>
      <c r="N1815">
        <v>10</v>
      </c>
      <c r="O1815">
        <v>0</v>
      </c>
    </row>
    <row r="1816" spans="1:19" x14ac:dyDescent="0.25">
      <c r="A1816">
        <v>1999</v>
      </c>
      <c r="B1816" t="s">
        <v>108</v>
      </c>
      <c r="C1816">
        <v>6</v>
      </c>
      <c r="D1816" t="s">
        <v>32</v>
      </c>
      <c r="J1816" t="s">
        <v>78</v>
      </c>
      <c r="K1816">
        <v>10</v>
      </c>
      <c r="M1816">
        <v>10</v>
      </c>
      <c r="N1816">
        <v>10</v>
      </c>
      <c r="O1816">
        <v>0</v>
      </c>
    </row>
    <row r="1817" spans="1:19" x14ac:dyDescent="0.25">
      <c r="A1817">
        <v>1999</v>
      </c>
      <c r="B1817" t="s">
        <v>108</v>
      </c>
      <c r="C1817">
        <v>7</v>
      </c>
      <c r="D1817" t="s">
        <v>32</v>
      </c>
      <c r="J1817" t="s">
        <v>79</v>
      </c>
      <c r="K1817">
        <v>10</v>
      </c>
      <c r="M1817">
        <v>10</v>
      </c>
      <c r="N1817">
        <v>10</v>
      </c>
      <c r="O1817">
        <v>0</v>
      </c>
      <c r="R1817" t="s">
        <v>51</v>
      </c>
    </row>
    <row r="1818" spans="1:19" x14ac:dyDescent="0.25">
      <c r="A1818">
        <v>1999</v>
      </c>
      <c r="B1818" t="s">
        <v>108</v>
      </c>
      <c r="C1818">
        <v>8</v>
      </c>
      <c r="D1818" t="s">
        <v>32</v>
      </c>
      <c r="J1818" t="s">
        <v>79</v>
      </c>
      <c r="K1818">
        <v>10</v>
      </c>
      <c r="M1818">
        <v>20</v>
      </c>
      <c r="N1818">
        <v>10</v>
      </c>
      <c r="O1818">
        <v>0</v>
      </c>
    </row>
    <row r="1819" spans="1:19" x14ac:dyDescent="0.25">
      <c r="A1819">
        <v>1999</v>
      </c>
      <c r="B1819" t="s">
        <v>108</v>
      </c>
      <c r="C1819">
        <v>9</v>
      </c>
      <c r="D1819" t="s">
        <v>32</v>
      </c>
      <c r="J1819" t="s">
        <v>83</v>
      </c>
      <c r="K1819">
        <v>25</v>
      </c>
      <c r="M1819">
        <v>20</v>
      </c>
      <c r="N1819">
        <v>0</v>
      </c>
      <c r="O1819">
        <v>10</v>
      </c>
    </row>
    <row r="1820" spans="1:19" x14ac:dyDescent="0.25">
      <c r="A1820">
        <v>1999</v>
      </c>
      <c r="B1820" t="s">
        <v>108</v>
      </c>
      <c r="C1820">
        <v>10</v>
      </c>
      <c r="D1820" t="s">
        <v>32</v>
      </c>
      <c r="J1820" t="s">
        <v>83</v>
      </c>
      <c r="K1820">
        <v>20</v>
      </c>
      <c r="M1820">
        <v>25</v>
      </c>
      <c r="N1820">
        <v>0</v>
      </c>
      <c r="O1820">
        <v>10</v>
      </c>
      <c r="P1820" t="s">
        <v>77</v>
      </c>
    </row>
    <row r="1821" spans="1:19" x14ac:dyDescent="0.25">
      <c r="A1821">
        <v>1999</v>
      </c>
      <c r="B1821" t="s">
        <v>108</v>
      </c>
      <c r="C1821">
        <v>11</v>
      </c>
      <c r="D1821" t="s">
        <v>32</v>
      </c>
      <c r="J1821" t="s">
        <v>84</v>
      </c>
      <c r="K1821">
        <v>35</v>
      </c>
      <c r="M1821">
        <v>20</v>
      </c>
      <c r="N1821">
        <v>15</v>
      </c>
      <c r="O1821">
        <v>0</v>
      </c>
    </row>
    <row r="1822" spans="1:19" x14ac:dyDescent="0.25">
      <c r="A1822">
        <v>1999</v>
      </c>
      <c r="B1822" t="s">
        <v>108</v>
      </c>
      <c r="C1822">
        <v>12</v>
      </c>
      <c r="D1822" t="s">
        <v>32</v>
      </c>
      <c r="F1822">
        <v>15.9</v>
      </c>
      <c r="J1822" t="s">
        <v>87</v>
      </c>
      <c r="K1822">
        <v>25</v>
      </c>
      <c r="M1822">
        <v>15</v>
      </c>
      <c r="N1822">
        <v>30</v>
      </c>
      <c r="O1822">
        <v>0</v>
      </c>
    </row>
    <row r="1823" spans="1:19" x14ac:dyDescent="0.25">
      <c r="A1823">
        <v>1999</v>
      </c>
      <c r="B1823" t="s">
        <v>108</v>
      </c>
      <c r="C1823">
        <v>1</v>
      </c>
      <c r="D1823" t="s">
        <v>32</v>
      </c>
      <c r="E1823">
        <v>2</v>
      </c>
      <c r="F1823">
        <v>16.7</v>
      </c>
      <c r="G1823">
        <v>200</v>
      </c>
      <c r="I1823">
        <v>200</v>
      </c>
      <c r="J1823" t="s">
        <v>87</v>
      </c>
      <c r="K1823">
        <v>60</v>
      </c>
      <c r="M1823">
        <v>70</v>
      </c>
      <c r="N1823">
        <v>75</v>
      </c>
      <c r="O1823">
        <v>0</v>
      </c>
      <c r="S1823">
        <v>1</v>
      </c>
    </row>
    <row r="1824" spans="1:19" x14ac:dyDescent="0.25">
      <c r="A1824">
        <v>1999</v>
      </c>
      <c r="B1824" t="s">
        <v>108</v>
      </c>
      <c r="C1824">
        <v>2</v>
      </c>
      <c r="D1824" t="s">
        <v>32</v>
      </c>
      <c r="J1824" t="s">
        <v>87</v>
      </c>
      <c r="K1824">
        <v>60</v>
      </c>
      <c r="M1824">
        <v>50</v>
      </c>
      <c r="N1824">
        <v>50</v>
      </c>
      <c r="O1824">
        <v>0</v>
      </c>
    </row>
    <row r="1825" spans="1:16" x14ac:dyDescent="0.25">
      <c r="A1825">
        <v>1999</v>
      </c>
      <c r="B1825" t="s">
        <v>108</v>
      </c>
      <c r="C1825">
        <v>3</v>
      </c>
      <c r="D1825" t="s">
        <v>32</v>
      </c>
      <c r="J1825" t="s">
        <v>87</v>
      </c>
      <c r="K1825">
        <v>20</v>
      </c>
      <c r="M1825">
        <v>25</v>
      </c>
      <c r="N1825">
        <v>30</v>
      </c>
      <c r="O1825">
        <v>0</v>
      </c>
    </row>
    <row r="1826" spans="1:16" x14ac:dyDescent="0.25">
      <c r="A1826">
        <v>1999</v>
      </c>
      <c r="B1826" t="s">
        <v>108</v>
      </c>
      <c r="C1826">
        <v>4</v>
      </c>
      <c r="D1826" t="s">
        <v>32</v>
      </c>
      <c r="J1826" t="s">
        <v>87</v>
      </c>
      <c r="K1826">
        <v>25</v>
      </c>
      <c r="M1826">
        <v>10</v>
      </c>
      <c r="N1826">
        <v>25</v>
      </c>
      <c r="O1826">
        <v>0</v>
      </c>
    </row>
    <row r="1827" spans="1:16" x14ac:dyDescent="0.25">
      <c r="A1827">
        <v>1999</v>
      </c>
      <c r="B1827" t="s">
        <v>108</v>
      </c>
      <c r="C1827">
        <v>5</v>
      </c>
      <c r="D1827" t="s">
        <v>32</v>
      </c>
      <c r="J1827" t="s">
        <v>81</v>
      </c>
      <c r="K1827">
        <v>20</v>
      </c>
      <c r="M1827">
        <v>10</v>
      </c>
      <c r="N1827">
        <v>15</v>
      </c>
      <c r="O1827">
        <v>0</v>
      </c>
    </row>
    <row r="1828" spans="1:16" x14ac:dyDescent="0.25">
      <c r="A1828">
        <v>1999</v>
      </c>
      <c r="B1828" t="s">
        <v>108</v>
      </c>
      <c r="C1828">
        <v>6</v>
      </c>
      <c r="D1828" t="s">
        <v>32</v>
      </c>
      <c r="J1828" t="s">
        <v>87</v>
      </c>
      <c r="K1828">
        <v>30</v>
      </c>
      <c r="M1828">
        <v>20</v>
      </c>
      <c r="N1828">
        <v>80</v>
      </c>
      <c r="O1828">
        <v>0</v>
      </c>
    </row>
    <row r="1829" spans="1:16" x14ac:dyDescent="0.25">
      <c r="A1829">
        <v>1999</v>
      </c>
      <c r="B1829" t="s">
        <v>108</v>
      </c>
      <c r="C1829">
        <v>7</v>
      </c>
      <c r="D1829" t="s">
        <v>32</v>
      </c>
      <c r="J1829" t="s">
        <v>90</v>
      </c>
      <c r="K1829">
        <v>15</v>
      </c>
      <c r="M1829">
        <v>30</v>
      </c>
      <c r="N1829">
        <v>30</v>
      </c>
      <c r="O1829">
        <v>0</v>
      </c>
      <c r="P1829" t="s">
        <v>77</v>
      </c>
    </row>
    <row r="1830" spans="1:16" x14ac:dyDescent="0.25">
      <c r="A1830">
        <v>1999</v>
      </c>
      <c r="B1830" t="s">
        <v>108</v>
      </c>
      <c r="C1830">
        <v>8</v>
      </c>
      <c r="D1830" t="s">
        <v>32</v>
      </c>
      <c r="F1830">
        <v>15.9</v>
      </c>
      <c r="J1830" t="s">
        <v>81</v>
      </c>
      <c r="K1830">
        <v>15</v>
      </c>
      <c r="M1830">
        <v>10</v>
      </c>
      <c r="N1830">
        <v>0</v>
      </c>
      <c r="O1830">
        <v>0</v>
      </c>
    </row>
    <row r="1831" spans="1:16" x14ac:dyDescent="0.25">
      <c r="A1831">
        <v>1999</v>
      </c>
      <c r="B1831" t="s">
        <v>108</v>
      </c>
      <c r="C1831">
        <v>1</v>
      </c>
      <c r="D1831" t="s">
        <v>32</v>
      </c>
      <c r="E1831">
        <v>3</v>
      </c>
      <c r="F1831">
        <v>15</v>
      </c>
      <c r="G1831">
        <v>120</v>
      </c>
      <c r="I1831">
        <v>120</v>
      </c>
      <c r="J1831" t="s">
        <v>90</v>
      </c>
      <c r="K1831">
        <v>20</v>
      </c>
      <c r="M1831">
        <v>45</v>
      </c>
      <c r="N1831">
        <v>5</v>
      </c>
      <c r="O1831">
        <v>0</v>
      </c>
    </row>
    <row r="1832" spans="1:16" x14ac:dyDescent="0.25">
      <c r="A1832">
        <v>1999</v>
      </c>
      <c r="B1832" t="s">
        <v>108</v>
      </c>
      <c r="C1832">
        <v>2</v>
      </c>
      <c r="D1832" t="s">
        <v>32</v>
      </c>
      <c r="J1832" t="s">
        <v>93</v>
      </c>
      <c r="K1832">
        <v>15</v>
      </c>
      <c r="M1832">
        <v>10</v>
      </c>
      <c r="N1832">
        <v>0</v>
      </c>
      <c r="O1832">
        <v>0</v>
      </c>
    </row>
    <row r="1833" spans="1:16" x14ac:dyDescent="0.25">
      <c r="A1833">
        <v>1999</v>
      </c>
      <c r="B1833" t="s">
        <v>108</v>
      </c>
      <c r="C1833">
        <v>3</v>
      </c>
      <c r="D1833" t="s">
        <v>32</v>
      </c>
      <c r="J1833" t="s">
        <v>83</v>
      </c>
      <c r="K1833">
        <v>20</v>
      </c>
      <c r="M1833">
        <v>35</v>
      </c>
      <c r="N1833">
        <v>50</v>
      </c>
      <c r="O1833">
        <v>0</v>
      </c>
    </row>
    <row r="1834" spans="1:16" x14ac:dyDescent="0.25">
      <c r="A1834">
        <v>1999</v>
      </c>
      <c r="B1834" t="s">
        <v>108</v>
      </c>
      <c r="C1834">
        <v>4</v>
      </c>
      <c r="D1834" t="s">
        <v>32</v>
      </c>
      <c r="J1834" t="s">
        <v>87</v>
      </c>
      <c r="K1834">
        <v>25</v>
      </c>
      <c r="M1834">
        <v>30</v>
      </c>
      <c r="N1834">
        <v>90</v>
      </c>
      <c r="O1834">
        <v>0</v>
      </c>
    </row>
    <row r="1835" spans="1:16" x14ac:dyDescent="0.25">
      <c r="A1835">
        <v>1999</v>
      </c>
      <c r="B1835" t="s">
        <v>108</v>
      </c>
      <c r="C1835">
        <v>5</v>
      </c>
      <c r="D1835" t="s">
        <v>32</v>
      </c>
      <c r="J1835" t="s">
        <v>90</v>
      </c>
      <c r="K1835">
        <v>15</v>
      </c>
      <c r="M1835">
        <v>20</v>
      </c>
      <c r="N1835">
        <v>0</v>
      </c>
      <c r="O1835">
        <v>0</v>
      </c>
    </row>
    <row r="1836" spans="1:16" x14ac:dyDescent="0.25">
      <c r="A1836">
        <v>1999</v>
      </c>
      <c r="B1836" t="s">
        <v>108</v>
      </c>
      <c r="C1836">
        <v>6</v>
      </c>
      <c r="D1836" t="s">
        <v>32</v>
      </c>
      <c r="J1836" t="s">
        <v>99</v>
      </c>
      <c r="K1836">
        <v>10</v>
      </c>
      <c r="M1836">
        <v>10</v>
      </c>
      <c r="N1836">
        <v>0</v>
      </c>
      <c r="O1836">
        <v>0</v>
      </c>
    </row>
    <row r="1837" spans="1:16" x14ac:dyDescent="0.25">
      <c r="A1837">
        <v>1999</v>
      </c>
      <c r="B1837" t="s">
        <v>108</v>
      </c>
      <c r="C1837">
        <v>7</v>
      </c>
      <c r="D1837" t="s">
        <v>32</v>
      </c>
      <c r="J1837" t="s">
        <v>87</v>
      </c>
      <c r="K1837">
        <v>45</v>
      </c>
      <c r="M1837">
        <v>30</v>
      </c>
      <c r="N1837">
        <v>75</v>
      </c>
      <c r="O1837">
        <v>0</v>
      </c>
    </row>
    <row r="1838" spans="1:16" x14ac:dyDescent="0.25">
      <c r="A1838">
        <v>1999</v>
      </c>
      <c r="B1838" t="s">
        <v>108</v>
      </c>
      <c r="C1838">
        <v>8</v>
      </c>
      <c r="D1838" t="s">
        <v>32</v>
      </c>
      <c r="J1838" t="s">
        <v>87</v>
      </c>
      <c r="K1838">
        <v>30</v>
      </c>
      <c r="M1838">
        <v>30</v>
      </c>
      <c r="N1838">
        <v>10</v>
      </c>
      <c r="O1838">
        <v>0</v>
      </c>
    </row>
    <row r="1839" spans="1:16" x14ac:dyDescent="0.25">
      <c r="A1839">
        <v>1999</v>
      </c>
      <c r="B1839" t="s">
        <v>108</v>
      </c>
      <c r="C1839">
        <v>9</v>
      </c>
      <c r="D1839" t="s">
        <v>32</v>
      </c>
      <c r="J1839" t="s">
        <v>87</v>
      </c>
      <c r="K1839">
        <v>40</v>
      </c>
      <c r="M1839">
        <v>60</v>
      </c>
      <c r="N1839">
        <v>75</v>
      </c>
      <c r="O1839">
        <v>1</v>
      </c>
    </row>
    <row r="1840" spans="1:16" x14ac:dyDescent="0.25">
      <c r="A1840">
        <v>1999</v>
      </c>
      <c r="B1840" t="s">
        <v>108</v>
      </c>
      <c r="C1840">
        <v>10</v>
      </c>
      <c r="D1840" t="s">
        <v>32</v>
      </c>
      <c r="J1840" t="s">
        <v>78</v>
      </c>
      <c r="K1840">
        <v>10</v>
      </c>
      <c r="M1840">
        <v>10</v>
      </c>
      <c r="N1840">
        <v>0</v>
      </c>
      <c r="O1840">
        <v>0</v>
      </c>
    </row>
    <row r="1841" spans="1:20" x14ac:dyDescent="0.25">
      <c r="A1841">
        <v>1999</v>
      </c>
      <c r="B1841" t="s">
        <v>108</v>
      </c>
      <c r="C1841">
        <v>11</v>
      </c>
      <c r="D1841" t="s">
        <v>32</v>
      </c>
      <c r="F1841">
        <v>15.3</v>
      </c>
      <c r="J1841" t="s">
        <v>81</v>
      </c>
      <c r="K1841">
        <v>15</v>
      </c>
      <c r="M1841">
        <v>15</v>
      </c>
      <c r="N1841">
        <v>0</v>
      </c>
      <c r="O1841">
        <v>0</v>
      </c>
    </row>
    <row r="1842" spans="1:20" x14ac:dyDescent="0.25">
      <c r="A1842">
        <v>1999</v>
      </c>
      <c r="B1842" t="s">
        <v>108</v>
      </c>
      <c r="C1842">
        <v>1</v>
      </c>
      <c r="D1842" t="s">
        <v>32</v>
      </c>
      <c r="E1842">
        <v>4</v>
      </c>
      <c r="F1842">
        <v>15</v>
      </c>
      <c r="G1842">
        <v>220</v>
      </c>
      <c r="I1842">
        <v>220</v>
      </c>
      <c r="J1842" t="s">
        <v>87</v>
      </c>
      <c r="K1842">
        <v>10</v>
      </c>
      <c r="M1842">
        <v>5</v>
      </c>
      <c r="N1842">
        <v>0</v>
      </c>
      <c r="O1842">
        <v>0</v>
      </c>
    </row>
    <row r="1843" spans="1:20" x14ac:dyDescent="0.25">
      <c r="A1843">
        <v>1999</v>
      </c>
      <c r="B1843" t="s">
        <v>108</v>
      </c>
      <c r="C1843">
        <v>2</v>
      </c>
      <c r="D1843" t="s">
        <v>32</v>
      </c>
      <c r="J1843" t="s">
        <v>78</v>
      </c>
      <c r="K1843">
        <v>60</v>
      </c>
      <c r="M1843">
        <v>50</v>
      </c>
      <c r="N1843">
        <v>30</v>
      </c>
      <c r="O1843">
        <v>0</v>
      </c>
    </row>
    <row r="1844" spans="1:20" x14ac:dyDescent="0.25">
      <c r="A1844">
        <v>1999</v>
      </c>
      <c r="B1844" t="s">
        <v>108</v>
      </c>
      <c r="C1844">
        <v>3</v>
      </c>
      <c r="D1844" t="s">
        <v>32</v>
      </c>
      <c r="J1844" t="s">
        <v>87</v>
      </c>
      <c r="K1844">
        <v>30</v>
      </c>
      <c r="M1844">
        <v>20</v>
      </c>
      <c r="N1844">
        <v>10</v>
      </c>
      <c r="O1844">
        <v>0</v>
      </c>
    </row>
    <row r="1845" spans="1:20" x14ac:dyDescent="0.25">
      <c r="A1845">
        <v>1999</v>
      </c>
      <c r="B1845" t="s">
        <v>108</v>
      </c>
      <c r="C1845">
        <v>4</v>
      </c>
      <c r="D1845" t="s">
        <v>32</v>
      </c>
      <c r="J1845" t="s">
        <v>87</v>
      </c>
      <c r="K1845">
        <v>10</v>
      </c>
      <c r="M1845">
        <v>5</v>
      </c>
      <c r="N1845">
        <v>10</v>
      </c>
      <c r="O1845">
        <v>0</v>
      </c>
    </row>
    <row r="1846" spans="1:20" x14ac:dyDescent="0.25">
      <c r="A1846">
        <v>1999</v>
      </c>
      <c r="B1846" t="s">
        <v>108</v>
      </c>
      <c r="C1846">
        <v>5</v>
      </c>
      <c r="D1846" t="s">
        <v>32</v>
      </c>
      <c r="J1846" t="s">
        <v>83</v>
      </c>
      <c r="K1846">
        <v>35</v>
      </c>
      <c r="M1846">
        <v>35</v>
      </c>
      <c r="N1846">
        <v>50</v>
      </c>
      <c r="O1846">
        <v>0</v>
      </c>
    </row>
    <row r="1847" spans="1:20" x14ac:dyDescent="0.25">
      <c r="A1847">
        <v>1999</v>
      </c>
      <c r="B1847" t="s">
        <v>108</v>
      </c>
      <c r="C1847">
        <v>6</v>
      </c>
      <c r="D1847" t="s">
        <v>32</v>
      </c>
      <c r="J1847" t="s">
        <v>83</v>
      </c>
      <c r="K1847">
        <v>45</v>
      </c>
      <c r="M1847">
        <v>30</v>
      </c>
      <c r="N1847">
        <v>30</v>
      </c>
      <c r="O1847">
        <v>0</v>
      </c>
    </row>
    <row r="1848" spans="1:20" x14ac:dyDescent="0.25">
      <c r="A1848">
        <v>1999</v>
      </c>
      <c r="B1848" t="s">
        <v>108</v>
      </c>
      <c r="C1848">
        <v>7</v>
      </c>
      <c r="D1848" t="s">
        <v>32</v>
      </c>
      <c r="J1848" t="s">
        <v>80</v>
      </c>
      <c r="K1848">
        <v>40</v>
      </c>
      <c r="M1848">
        <v>30</v>
      </c>
      <c r="N1848">
        <v>30</v>
      </c>
      <c r="O1848">
        <v>0</v>
      </c>
    </row>
    <row r="1849" spans="1:20" x14ac:dyDescent="0.25">
      <c r="A1849">
        <v>1999</v>
      </c>
      <c r="B1849" t="s">
        <v>108</v>
      </c>
      <c r="C1849">
        <v>8</v>
      </c>
      <c r="D1849" t="s">
        <v>32</v>
      </c>
      <c r="J1849" t="s">
        <v>78</v>
      </c>
      <c r="K1849">
        <v>30</v>
      </c>
      <c r="M1849">
        <v>10</v>
      </c>
      <c r="N1849">
        <v>20</v>
      </c>
      <c r="O1849">
        <v>0</v>
      </c>
    </row>
    <row r="1850" spans="1:20" x14ac:dyDescent="0.25">
      <c r="A1850">
        <v>1999</v>
      </c>
      <c r="B1850" t="s">
        <v>108</v>
      </c>
      <c r="C1850">
        <v>9</v>
      </c>
      <c r="D1850" t="s">
        <v>32</v>
      </c>
      <c r="F1850">
        <v>15</v>
      </c>
      <c r="J1850" t="s">
        <v>83</v>
      </c>
      <c r="K1850">
        <v>30</v>
      </c>
      <c r="M1850">
        <v>25</v>
      </c>
      <c r="N1850">
        <v>10</v>
      </c>
      <c r="O1850">
        <v>0</v>
      </c>
    </row>
    <row r="1851" spans="1:20" x14ac:dyDescent="0.25">
      <c r="A1851">
        <v>1999</v>
      </c>
      <c r="B1851" t="s">
        <v>108</v>
      </c>
      <c r="C1851">
        <v>1</v>
      </c>
      <c r="D1851" t="s">
        <v>21</v>
      </c>
      <c r="E1851">
        <v>1</v>
      </c>
      <c r="F1851">
        <v>17</v>
      </c>
      <c r="G1851">
        <v>360</v>
      </c>
      <c r="I1851">
        <v>360</v>
      </c>
      <c r="J1851" t="s">
        <v>90</v>
      </c>
      <c r="K1851">
        <v>70</v>
      </c>
      <c r="M1851">
        <v>50</v>
      </c>
      <c r="N1851">
        <v>60</v>
      </c>
      <c r="O1851">
        <v>0</v>
      </c>
    </row>
    <row r="1852" spans="1:20" x14ac:dyDescent="0.25">
      <c r="A1852">
        <v>1999</v>
      </c>
      <c r="B1852" t="s">
        <v>108</v>
      </c>
      <c r="C1852">
        <v>2</v>
      </c>
      <c r="D1852" t="s">
        <v>21</v>
      </c>
      <c r="J1852" t="s">
        <v>87</v>
      </c>
      <c r="K1852">
        <v>70</v>
      </c>
      <c r="M1852">
        <v>35</v>
      </c>
      <c r="N1852">
        <v>60</v>
      </c>
      <c r="O1852">
        <v>0</v>
      </c>
      <c r="T1852" t="s">
        <v>107</v>
      </c>
    </row>
    <row r="1853" spans="1:20" x14ac:dyDescent="0.25">
      <c r="A1853">
        <v>1999</v>
      </c>
      <c r="B1853" t="s">
        <v>108</v>
      </c>
      <c r="C1853">
        <v>3</v>
      </c>
      <c r="D1853" t="s">
        <v>21</v>
      </c>
      <c r="J1853" t="s">
        <v>87</v>
      </c>
      <c r="K1853">
        <v>30</v>
      </c>
      <c r="M1853">
        <v>20</v>
      </c>
      <c r="N1853">
        <v>10</v>
      </c>
      <c r="O1853">
        <v>0</v>
      </c>
    </row>
    <row r="1854" spans="1:20" x14ac:dyDescent="0.25">
      <c r="A1854">
        <v>1999</v>
      </c>
      <c r="B1854" t="s">
        <v>108</v>
      </c>
      <c r="C1854">
        <v>4</v>
      </c>
      <c r="D1854" t="s">
        <v>21</v>
      </c>
      <c r="J1854" t="s">
        <v>90</v>
      </c>
      <c r="K1854">
        <v>40</v>
      </c>
      <c r="M1854">
        <v>50</v>
      </c>
      <c r="N1854">
        <v>10</v>
      </c>
      <c r="O1854">
        <v>0</v>
      </c>
    </row>
    <row r="1855" spans="1:20" x14ac:dyDescent="0.25">
      <c r="A1855">
        <v>1999</v>
      </c>
      <c r="B1855" t="s">
        <v>108</v>
      </c>
      <c r="C1855">
        <v>5</v>
      </c>
      <c r="D1855" t="s">
        <v>21</v>
      </c>
      <c r="J1855" t="s">
        <v>89</v>
      </c>
      <c r="K1855">
        <v>20</v>
      </c>
      <c r="M1855">
        <v>15</v>
      </c>
      <c r="N1855">
        <v>0</v>
      </c>
      <c r="O1855">
        <v>0</v>
      </c>
    </row>
    <row r="1856" spans="1:20" x14ac:dyDescent="0.25">
      <c r="A1856">
        <v>1999</v>
      </c>
      <c r="B1856" t="s">
        <v>108</v>
      </c>
      <c r="C1856">
        <v>6</v>
      </c>
      <c r="D1856" t="s">
        <v>21</v>
      </c>
      <c r="J1856" t="s">
        <v>87</v>
      </c>
      <c r="K1856">
        <v>25</v>
      </c>
      <c r="M1856">
        <v>30</v>
      </c>
      <c r="N1856">
        <v>0</v>
      </c>
      <c r="O1856">
        <v>0</v>
      </c>
    </row>
    <row r="1857" spans="1:20" x14ac:dyDescent="0.25">
      <c r="A1857">
        <v>1999</v>
      </c>
      <c r="B1857" t="s">
        <v>108</v>
      </c>
      <c r="C1857">
        <v>7</v>
      </c>
      <c r="D1857" t="s">
        <v>21</v>
      </c>
      <c r="J1857" t="s">
        <v>90</v>
      </c>
      <c r="K1857">
        <v>40</v>
      </c>
      <c r="M1857">
        <v>50</v>
      </c>
      <c r="N1857">
        <v>30</v>
      </c>
      <c r="O1857">
        <v>0</v>
      </c>
      <c r="T1857" t="s">
        <v>107</v>
      </c>
    </row>
    <row r="1858" spans="1:20" x14ac:dyDescent="0.25">
      <c r="A1858">
        <v>1999</v>
      </c>
      <c r="B1858" t="s">
        <v>108</v>
      </c>
      <c r="C1858">
        <v>8</v>
      </c>
      <c r="D1858" t="s">
        <v>21</v>
      </c>
      <c r="J1858" t="s">
        <v>87</v>
      </c>
      <c r="K1858">
        <v>65</v>
      </c>
      <c r="M1858">
        <v>30</v>
      </c>
      <c r="N1858">
        <v>60</v>
      </c>
      <c r="O1858">
        <v>0</v>
      </c>
      <c r="T1858" t="s">
        <v>107</v>
      </c>
    </row>
    <row r="1859" spans="1:20" x14ac:dyDescent="0.25">
      <c r="A1859">
        <v>1999</v>
      </c>
      <c r="B1859" t="s">
        <v>108</v>
      </c>
      <c r="C1859">
        <v>9</v>
      </c>
      <c r="D1859" t="s">
        <v>21</v>
      </c>
      <c r="J1859" t="s">
        <v>88</v>
      </c>
      <c r="K1859">
        <v>30</v>
      </c>
      <c r="M1859">
        <v>25</v>
      </c>
      <c r="N1859">
        <v>0</v>
      </c>
      <c r="O1859">
        <v>0</v>
      </c>
    </row>
    <row r="1860" spans="1:20" x14ac:dyDescent="0.25">
      <c r="A1860">
        <v>1999</v>
      </c>
      <c r="B1860" t="s">
        <v>108</v>
      </c>
      <c r="C1860">
        <v>10</v>
      </c>
      <c r="D1860" t="s">
        <v>21</v>
      </c>
      <c r="J1860" t="s">
        <v>87</v>
      </c>
      <c r="K1860">
        <v>30</v>
      </c>
      <c r="M1860">
        <v>20</v>
      </c>
      <c r="N1860">
        <v>80</v>
      </c>
      <c r="O1860">
        <v>0</v>
      </c>
    </row>
    <row r="1861" spans="1:20" x14ac:dyDescent="0.25">
      <c r="A1861">
        <v>1999</v>
      </c>
      <c r="B1861" t="s">
        <v>108</v>
      </c>
      <c r="C1861">
        <v>11</v>
      </c>
      <c r="D1861" t="s">
        <v>21</v>
      </c>
      <c r="J1861" t="s">
        <v>114</v>
      </c>
      <c r="K1861">
        <v>35</v>
      </c>
      <c r="M1861">
        <v>25</v>
      </c>
      <c r="N1861">
        <v>15</v>
      </c>
      <c r="O1861">
        <v>0</v>
      </c>
    </row>
    <row r="1862" spans="1:20" x14ac:dyDescent="0.25">
      <c r="A1862">
        <v>1999</v>
      </c>
      <c r="B1862" t="s">
        <v>108</v>
      </c>
      <c r="C1862">
        <v>12</v>
      </c>
      <c r="D1862" t="s">
        <v>21</v>
      </c>
      <c r="J1862" t="s">
        <v>81</v>
      </c>
      <c r="K1862">
        <v>30</v>
      </c>
      <c r="M1862">
        <v>30</v>
      </c>
      <c r="N1862">
        <v>10</v>
      </c>
      <c r="O1862">
        <v>0</v>
      </c>
    </row>
    <row r="1863" spans="1:20" x14ac:dyDescent="0.25">
      <c r="A1863">
        <v>1999</v>
      </c>
      <c r="B1863" t="s">
        <v>108</v>
      </c>
      <c r="C1863">
        <v>13</v>
      </c>
      <c r="D1863" t="s">
        <v>21</v>
      </c>
      <c r="J1863" t="s">
        <v>81</v>
      </c>
      <c r="K1863">
        <v>25</v>
      </c>
      <c r="M1863">
        <v>30</v>
      </c>
      <c r="N1863">
        <v>70</v>
      </c>
      <c r="O1863">
        <v>0</v>
      </c>
    </row>
    <row r="1864" spans="1:20" x14ac:dyDescent="0.25">
      <c r="A1864">
        <v>1999</v>
      </c>
      <c r="B1864" t="s">
        <v>108</v>
      </c>
      <c r="C1864">
        <v>14</v>
      </c>
      <c r="D1864" t="s">
        <v>21</v>
      </c>
      <c r="F1864">
        <v>17</v>
      </c>
      <c r="J1864" t="s">
        <v>80</v>
      </c>
      <c r="K1864">
        <v>65</v>
      </c>
      <c r="M1864">
        <v>45</v>
      </c>
      <c r="N1864">
        <v>30</v>
      </c>
      <c r="O1864">
        <v>0</v>
      </c>
    </row>
    <row r="1865" spans="1:20" x14ac:dyDescent="0.25">
      <c r="A1865">
        <v>1999</v>
      </c>
      <c r="B1865" t="s">
        <v>108</v>
      </c>
      <c r="C1865">
        <v>1</v>
      </c>
      <c r="D1865" t="s">
        <v>21</v>
      </c>
      <c r="E1865">
        <v>2</v>
      </c>
      <c r="F1865">
        <v>17</v>
      </c>
      <c r="G1865">
        <v>180</v>
      </c>
      <c r="J1865" t="s">
        <v>90</v>
      </c>
      <c r="K1865">
        <v>50</v>
      </c>
      <c r="M1865">
        <v>40</v>
      </c>
      <c r="N1865">
        <v>30</v>
      </c>
      <c r="O1865">
        <v>10</v>
      </c>
      <c r="P1865" t="s">
        <v>115</v>
      </c>
    </row>
    <row r="1866" spans="1:20" x14ac:dyDescent="0.25">
      <c r="A1866">
        <v>1999</v>
      </c>
      <c r="B1866" t="s">
        <v>108</v>
      </c>
      <c r="C1866">
        <v>2</v>
      </c>
      <c r="D1866" t="s">
        <v>21</v>
      </c>
      <c r="J1866" t="s">
        <v>83</v>
      </c>
      <c r="K1866">
        <v>30</v>
      </c>
      <c r="M1866">
        <v>20</v>
      </c>
      <c r="N1866">
        <v>90</v>
      </c>
      <c r="O1866">
        <v>0</v>
      </c>
    </row>
    <row r="1867" spans="1:20" x14ac:dyDescent="0.25">
      <c r="A1867">
        <v>1999</v>
      </c>
      <c r="B1867" t="s">
        <v>108</v>
      </c>
      <c r="C1867">
        <v>3</v>
      </c>
      <c r="D1867" t="s">
        <v>21</v>
      </c>
      <c r="J1867" t="s">
        <v>80</v>
      </c>
      <c r="K1867">
        <v>110</v>
      </c>
      <c r="M1867">
        <v>60</v>
      </c>
      <c r="N1867">
        <v>40</v>
      </c>
      <c r="O1867">
        <v>0</v>
      </c>
      <c r="T1867" t="s">
        <v>107</v>
      </c>
    </row>
    <row r="1868" spans="1:20" x14ac:dyDescent="0.25">
      <c r="A1868">
        <v>1999</v>
      </c>
      <c r="B1868" t="s">
        <v>108</v>
      </c>
      <c r="C1868">
        <v>4</v>
      </c>
      <c r="D1868" t="s">
        <v>21</v>
      </c>
      <c r="J1868" t="s">
        <v>89</v>
      </c>
      <c r="K1868">
        <v>30</v>
      </c>
      <c r="M1868">
        <v>40</v>
      </c>
      <c r="N1868">
        <v>0</v>
      </c>
      <c r="O1868">
        <v>0</v>
      </c>
    </row>
    <row r="1869" spans="1:20" x14ac:dyDescent="0.25">
      <c r="A1869">
        <v>1999</v>
      </c>
      <c r="B1869" t="s">
        <v>108</v>
      </c>
      <c r="C1869">
        <v>5</v>
      </c>
      <c r="D1869" t="s">
        <v>21</v>
      </c>
      <c r="J1869" t="s">
        <v>78</v>
      </c>
      <c r="K1869">
        <v>25</v>
      </c>
      <c r="M1869">
        <v>10</v>
      </c>
      <c r="N1869">
        <v>0</v>
      </c>
      <c r="O1869">
        <v>0</v>
      </c>
    </row>
    <row r="1870" spans="1:20" x14ac:dyDescent="0.25">
      <c r="A1870">
        <v>1999</v>
      </c>
      <c r="B1870" t="s">
        <v>108</v>
      </c>
      <c r="C1870">
        <v>6</v>
      </c>
      <c r="D1870" t="s">
        <v>21</v>
      </c>
      <c r="J1870" t="s">
        <v>87</v>
      </c>
      <c r="K1870">
        <v>40</v>
      </c>
      <c r="M1870">
        <v>40</v>
      </c>
      <c r="N1870">
        <v>30</v>
      </c>
      <c r="O1870">
        <v>0</v>
      </c>
      <c r="T1870" t="s">
        <v>107</v>
      </c>
    </row>
    <row r="1871" spans="1:20" x14ac:dyDescent="0.25">
      <c r="A1871">
        <v>1999</v>
      </c>
      <c r="B1871" t="s">
        <v>108</v>
      </c>
      <c r="C1871">
        <v>7</v>
      </c>
      <c r="D1871" t="s">
        <v>21</v>
      </c>
      <c r="J1871" t="s">
        <v>87</v>
      </c>
      <c r="K1871">
        <v>25</v>
      </c>
      <c r="M1871">
        <v>20</v>
      </c>
      <c r="N1871">
        <v>10</v>
      </c>
      <c r="O1871">
        <v>0</v>
      </c>
    </row>
    <row r="1872" spans="1:20" x14ac:dyDescent="0.25">
      <c r="A1872">
        <v>1999</v>
      </c>
      <c r="B1872" t="s">
        <v>108</v>
      </c>
      <c r="C1872">
        <v>8</v>
      </c>
      <c r="D1872" t="s">
        <v>21</v>
      </c>
      <c r="J1872" t="s">
        <v>90</v>
      </c>
      <c r="K1872">
        <v>40</v>
      </c>
      <c r="M1872">
        <v>45</v>
      </c>
      <c r="N1872">
        <v>5</v>
      </c>
      <c r="O1872">
        <v>0</v>
      </c>
    </row>
    <row r="1873" spans="1:20" x14ac:dyDescent="0.25">
      <c r="A1873">
        <v>1999</v>
      </c>
      <c r="B1873" t="s">
        <v>108</v>
      </c>
      <c r="C1873">
        <v>9</v>
      </c>
      <c r="D1873" t="s">
        <v>21</v>
      </c>
      <c r="J1873" t="s">
        <v>90</v>
      </c>
      <c r="K1873">
        <v>50</v>
      </c>
      <c r="M1873">
        <v>40</v>
      </c>
      <c r="N1873">
        <v>10</v>
      </c>
      <c r="O1873">
        <v>0</v>
      </c>
    </row>
    <row r="1874" spans="1:20" x14ac:dyDescent="0.25">
      <c r="A1874">
        <v>1999</v>
      </c>
      <c r="B1874" t="s">
        <v>108</v>
      </c>
      <c r="C1874">
        <v>10</v>
      </c>
      <c r="D1874" t="s">
        <v>21</v>
      </c>
      <c r="F1874">
        <v>16</v>
      </c>
      <c r="J1874" t="s">
        <v>87</v>
      </c>
      <c r="K1874">
        <v>25</v>
      </c>
      <c r="M1874">
        <v>30</v>
      </c>
      <c r="N1874">
        <v>30</v>
      </c>
      <c r="O1874">
        <v>0</v>
      </c>
      <c r="T1874" t="s">
        <v>107</v>
      </c>
    </row>
    <row r="1875" spans="1:20" x14ac:dyDescent="0.25">
      <c r="A1875">
        <v>1999</v>
      </c>
      <c r="B1875" t="s">
        <v>108</v>
      </c>
      <c r="C1875">
        <v>1</v>
      </c>
      <c r="D1875" t="s">
        <v>21</v>
      </c>
      <c r="E1875">
        <v>3</v>
      </c>
      <c r="F1875">
        <v>17</v>
      </c>
      <c r="G1875">
        <v>330</v>
      </c>
      <c r="J1875" t="s">
        <v>90</v>
      </c>
      <c r="K1875">
        <v>60</v>
      </c>
      <c r="M1875">
        <v>50</v>
      </c>
      <c r="N1875">
        <v>50</v>
      </c>
      <c r="O1875">
        <v>0</v>
      </c>
    </row>
    <row r="1876" spans="1:20" x14ac:dyDescent="0.25">
      <c r="A1876">
        <v>1999</v>
      </c>
      <c r="B1876" t="s">
        <v>108</v>
      </c>
      <c r="C1876">
        <v>2</v>
      </c>
      <c r="D1876" t="s">
        <v>21</v>
      </c>
      <c r="J1876" t="s">
        <v>89</v>
      </c>
      <c r="K1876">
        <v>5</v>
      </c>
      <c r="M1876">
        <v>45</v>
      </c>
      <c r="N1876">
        <v>0</v>
      </c>
      <c r="O1876">
        <v>0</v>
      </c>
    </row>
    <row r="1877" spans="1:20" x14ac:dyDescent="0.25">
      <c r="A1877">
        <v>1999</v>
      </c>
      <c r="B1877" t="s">
        <v>108</v>
      </c>
      <c r="C1877">
        <v>3</v>
      </c>
      <c r="D1877" t="s">
        <v>21</v>
      </c>
      <c r="J1877" t="s">
        <v>87</v>
      </c>
      <c r="K1877">
        <v>30</v>
      </c>
      <c r="M1877">
        <v>30</v>
      </c>
      <c r="N1877">
        <v>20</v>
      </c>
      <c r="O1877">
        <v>0</v>
      </c>
    </row>
    <row r="1878" spans="1:20" x14ac:dyDescent="0.25">
      <c r="A1878">
        <v>1999</v>
      </c>
      <c r="B1878" t="s">
        <v>108</v>
      </c>
      <c r="C1878">
        <v>4</v>
      </c>
      <c r="D1878" t="s">
        <v>21</v>
      </c>
      <c r="J1878" t="s">
        <v>90</v>
      </c>
      <c r="K1878">
        <v>60</v>
      </c>
      <c r="M1878">
        <v>30</v>
      </c>
      <c r="N1878">
        <v>40</v>
      </c>
      <c r="O1878">
        <v>0</v>
      </c>
    </row>
    <row r="1879" spans="1:20" x14ac:dyDescent="0.25">
      <c r="A1879">
        <v>1999</v>
      </c>
      <c r="B1879" t="s">
        <v>108</v>
      </c>
      <c r="C1879">
        <v>5</v>
      </c>
      <c r="D1879" t="s">
        <v>21</v>
      </c>
      <c r="J1879" t="s">
        <v>114</v>
      </c>
      <c r="K1879">
        <v>30</v>
      </c>
      <c r="M1879">
        <v>20</v>
      </c>
      <c r="N1879">
        <v>30</v>
      </c>
      <c r="O1879">
        <v>0</v>
      </c>
      <c r="T1879" t="s">
        <v>107</v>
      </c>
    </row>
    <row r="1880" spans="1:20" x14ac:dyDescent="0.25">
      <c r="A1880">
        <v>1999</v>
      </c>
      <c r="B1880" t="s">
        <v>108</v>
      </c>
      <c r="C1880">
        <v>6</v>
      </c>
      <c r="D1880" t="s">
        <v>21</v>
      </c>
      <c r="J1880" t="s">
        <v>85</v>
      </c>
      <c r="K1880">
        <v>10</v>
      </c>
      <c r="M1880">
        <v>5</v>
      </c>
      <c r="N1880">
        <v>0</v>
      </c>
      <c r="O1880">
        <v>0</v>
      </c>
    </row>
    <row r="1881" spans="1:20" x14ac:dyDescent="0.25">
      <c r="A1881">
        <v>1999</v>
      </c>
      <c r="B1881" t="s">
        <v>108</v>
      </c>
      <c r="C1881">
        <v>7</v>
      </c>
      <c r="D1881" t="s">
        <v>21</v>
      </c>
      <c r="J1881" t="s">
        <v>87</v>
      </c>
      <c r="K1881">
        <v>40</v>
      </c>
      <c r="M1881">
        <v>30</v>
      </c>
      <c r="N1881">
        <v>20</v>
      </c>
      <c r="O1881">
        <v>0</v>
      </c>
    </row>
    <row r="1882" spans="1:20" x14ac:dyDescent="0.25">
      <c r="A1882">
        <v>1999</v>
      </c>
      <c r="B1882" t="s">
        <v>108</v>
      </c>
      <c r="C1882">
        <v>8</v>
      </c>
      <c r="D1882" t="s">
        <v>21</v>
      </c>
      <c r="J1882" t="s">
        <v>90</v>
      </c>
      <c r="K1882">
        <v>25</v>
      </c>
      <c r="M1882">
        <v>40</v>
      </c>
      <c r="N1882">
        <v>60</v>
      </c>
      <c r="O1882">
        <v>0</v>
      </c>
    </row>
    <row r="1883" spans="1:20" x14ac:dyDescent="0.25">
      <c r="A1883">
        <v>1999</v>
      </c>
      <c r="B1883" t="s">
        <v>108</v>
      </c>
      <c r="C1883">
        <v>9</v>
      </c>
      <c r="D1883" t="s">
        <v>21</v>
      </c>
      <c r="J1883" t="s">
        <v>114</v>
      </c>
      <c r="K1883">
        <v>40</v>
      </c>
      <c r="M1883">
        <v>20</v>
      </c>
      <c r="N1883">
        <v>30</v>
      </c>
      <c r="O1883">
        <v>20</v>
      </c>
      <c r="P1883" t="s">
        <v>77</v>
      </c>
    </row>
    <row r="1884" spans="1:20" x14ac:dyDescent="0.25">
      <c r="A1884">
        <v>1999</v>
      </c>
      <c r="B1884" t="s">
        <v>108</v>
      </c>
      <c r="C1884">
        <v>10</v>
      </c>
      <c r="D1884" t="s">
        <v>21</v>
      </c>
      <c r="J1884" t="s">
        <v>85</v>
      </c>
      <c r="K1884">
        <v>20</v>
      </c>
      <c r="M1884">
        <v>5</v>
      </c>
      <c r="N1884">
        <v>0</v>
      </c>
      <c r="O1884">
        <v>0</v>
      </c>
    </row>
    <row r="1885" spans="1:20" x14ac:dyDescent="0.25">
      <c r="A1885">
        <v>1999</v>
      </c>
      <c r="B1885" t="s">
        <v>108</v>
      </c>
      <c r="C1885">
        <v>11</v>
      </c>
      <c r="D1885" t="s">
        <v>21</v>
      </c>
      <c r="J1885" t="s">
        <v>90</v>
      </c>
      <c r="K1885">
        <v>40</v>
      </c>
      <c r="M1885">
        <v>10</v>
      </c>
      <c r="N1885">
        <v>0</v>
      </c>
      <c r="O1885">
        <v>0</v>
      </c>
    </row>
    <row r="1886" spans="1:20" x14ac:dyDescent="0.25">
      <c r="A1886">
        <v>1999</v>
      </c>
      <c r="B1886" t="s">
        <v>108</v>
      </c>
      <c r="C1886">
        <v>12</v>
      </c>
      <c r="D1886" t="s">
        <v>21</v>
      </c>
      <c r="J1886" t="s">
        <v>87</v>
      </c>
      <c r="K1886">
        <v>25</v>
      </c>
      <c r="M1886">
        <v>40</v>
      </c>
      <c r="N1886">
        <v>30</v>
      </c>
      <c r="O1886">
        <v>0</v>
      </c>
    </row>
    <row r="1887" spans="1:20" x14ac:dyDescent="0.25">
      <c r="A1887">
        <v>1999</v>
      </c>
      <c r="B1887" t="s">
        <v>108</v>
      </c>
      <c r="C1887">
        <v>13</v>
      </c>
      <c r="D1887" t="s">
        <v>21</v>
      </c>
      <c r="J1887" t="s">
        <v>90</v>
      </c>
      <c r="K1887">
        <v>50</v>
      </c>
      <c r="M1887">
        <v>30</v>
      </c>
      <c r="N1887">
        <v>80</v>
      </c>
      <c r="O1887">
        <v>0</v>
      </c>
    </row>
    <row r="1888" spans="1:20" x14ac:dyDescent="0.25">
      <c r="A1888">
        <v>1999</v>
      </c>
      <c r="B1888" t="s">
        <v>108</v>
      </c>
      <c r="C1888">
        <v>14</v>
      </c>
      <c r="D1888" t="s">
        <v>21</v>
      </c>
      <c r="F1888">
        <v>16</v>
      </c>
      <c r="J1888" t="s">
        <v>90</v>
      </c>
      <c r="K1888">
        <v>55</v>
      </c>
      <c r="M1888">
        <v>65</v>
      </c>
      <c r="N1888">
        <v>50</v>
      </c>
      <c r="O1888">
        <v>10</v>
      </c>
      <c r="P1888" t="s">
        <v>77</v>
      </c>
      <c r="T1888" t="s">
        <v>107</v>
      </c>
    </row>
    <row r="1889" spans="1:16" x14ac:dyDescent="0.25">
      <c r="A1889">
        <v>1999</v>
      </c>
      <c r="B1889" t="s">
        <v>116</v>
      </c>
      <c r="C1889">
        <v>1</v>
      </c>
      <c r="D1889" t="s">
        <v>38</v>
      </c>
      <c r="E1889">
        <v>1</v>
      </c>
      <c r="F1889">
        <v>10</v>
      </c>
      <c r="G1889">
        <v>170</v>
      </c>
      <c r="I1889">
        <v>170</v>
      </c>
      <c r="J1889" t="s">
        <v>87</v>
      </c>
      <c r="K1889">
        <v>50</v>
      </c>
      <c r="M1889">
        <v>20</v>
      </c>
      <c r="N1889">
        <v>15</v>
      </c>
      <c r="O1889">
        <v>2</v>
      </c>
    </row>
    <row r="1890" spans="1:16" x14ac:dyDescent="0.25">
      <c r="A1890">
        <v>1999</v>
      </c>
      <c r="B1890" t="s">
        <v>116</v>
      </c>
      <c r="C1890">
        <v>2</v>
      </c>
      <c r="D1890" t="s">
        <v>38</v>
      </c>
      <c r="J1890" t="s">
        <v>90</v>
      </c>
      <c r="K1890">
        <v>40</v>
      </c>
      <c r="M1890">
        <v>20</v>
      </c>
      <c r="N1890">
        <v>20</v>
      </c>
      <c r="O1890">
        <v>10</v>
      </c>
    </row>
    <row r="1891" spans="1:16" x14ac:dyDescent="0.25">
      <c r="A1891">
        <v>1999</v>
      </c>
      <c r="B1891" t="s">
        <v>116</v>
      </c>
      <c r="C1891">
        <v>3</v>
      </c>
      <c r="D1891" t="s">
        <v>38</v>
      </c>
      <c r="J1891" t="s">
        <v>90</v>
      </c>
      <c r="K1891">
        <v>30</v>
      </c>
      <c r="M1891">
        <v>2</v>
      </c>
      <c r="N1891">
        <v>30</v>
      </c>
      <c r="O1891">
        <v>0</v>
      </c>
    </row>
    <row r="1892" spans="1:16" x14ac:dyDescent="0.25">
      <c r="A1892">
        <v>1999</v>
      </c>
      <c r="B1892" t="s">
        <v>116</v>
      </c>
      <c r="C1892">
        <v>4</v>
      </c>
      <c r="D1892" t="s">
        <v>38</v>
      </c>
      <c r="J1892" t="s">
        <v>79</v>
      </c>
      <c r="K1892">
        <v>25</v>
      </c>
      <c r="M1892">
        <v>20</v>
      </c>
      <c r="N1892">
        <v>0</v>
      </c>
      <c r="O1892">
        <v>10</v>
      </c>
    </row>
    <row r="1893" spans="1:16" x14ac:dyDescent="0.25">
      <c r="A1893">
        <v>1999</v>
      </c>
      <c r="B1893" t="s">
        <v>116</v>
      </c>
      <c r="C1893">
        <v>5</v>
      </c>
      <c r="D1893" t="s">
        <v>38</v>
      </c>
      <c r="J1893" t="s">
        <v>87</v>
      </c>
      <c r="K1893">
        <v>45</v>
      </c>
      <c r="M1893">
        <v>20</v>
      </c>
      <c r="N1893">
        <v>60</v>
      </c>
      <c r="O1893">
        <v>0</v>
      </c>
    </row>
    <row r="1894" spans="1:16" x14ac:dyDescent="0.25">
      <c r="A1894">
        <v>1999</v>
      </c>
      <c r="B1894" t="s">
        <v>116</v>
      </c>
      <c r="C1894">
        <v>6</v>
      </c>
      <c r="D1894" t="s">
        <v>38</v>
      </c>
      <c r="J1894" t="s">
        <v>79</v>
      </c>
      <c r="K1894">
        <v>140</v>
      </c>
      <c r="M1894">
        <v>40</v>
      </c>
      <c r="N1894">
        <v>10</v>
      </c>
      <c r="O1894">
        <v>0</v>
      </c>
    </row>
    <row r="1895" spans="1:16" x14ac:dyDescent="0.25">
      <c r="A1895">
        <v>1999</v>
      </c>
      <c r="B1895" t="s">
        <v>116</v>
      </c>
      <c r="C1895">
        <v>7</v>
      </c>
      <c r="D1895" t="s">
        <v>38</v>
      </c>
      <c r="J1895" t="s">
        <v>78</v>
      </c>
      <c r="K1895">
        <v>40</v>
      </c>
      <c r="M1895">
        <v>10</v>
      </c>
      <c r="N1895">
        <v>10</v>
      </c>
      <c r="O1895">
        <v>0</v>
      </c>
    </row>
    <row r="1896" spans="1:16" x14ac:dyDescent="0.25">
      <c r="A1896">
        <v>1999</v>
      </c>
      <c r="B1896" t="s">
        <v>116</v>
      </c>
      <c r="C1896">
        <v>8</v>
      </c>
      <c r="D1896" t="s">
        <v>38</v>
      </c>
      <c r="J1896" t="s">
        <v>79</v>
      </c>
      <c r="K1896">
        <v>50</v>
      </c>
      <c r="M1896">
        <v>30</v>
      </c>
      <c r="N1896">
        <v>0</v>
      </c>
      <c r="O1896">
        <v>5</v>
      </c>
    </row>
    <row r="1897" spans="1:16" x14ac:dyDescent="0.25">
      <c r="A1897">
        <v>1999</v>
      </c>
      <c r="B1897" t="s">
        <v>116</v>
      </c>
      <c r="C1897">
        <v>9</v>
      </c>
      <c r="D1897" t="s">
        <v>38</v>
      </c>
      <c r="J1897" t="s">
        <v>79</v>
      </c>
      <c r="K1897">
        <v>30</v>
      </c>
      <c r="M1897">
        <v>20</v>
      </c>
      <c r="N1897">
        <v>0</v>
      </c>
      <c r="O1897">
        <v>10</v>
      </c>
    </row>
    <row r="1898" spans="1:16" x14ac:dyDescent="0.25">
      <c r="A1898">
        <v>1999</v>
      </c>
      <c r="B1898" t="s">
        <v>116</v>
      </c>
      <c r="C1898">
        <v>10</v>
      </c>
      <c r="D1898" t="s">
        <v>38</v>
      </c>
      <c r="J1898" t="s">
        <v>88</v>
      </c>
      <c r="K1898">
        <v>40</v>
      </c>
      <c r="M1898">
        <v>20</v>
      </c>
      <c r="N1898">
        <v>60</v>
      </c>
      <c r="O1898">
        <v>0</v>
      </c>
    </row>
    <row r="1899" spans="1:16" x14ac:dyDescent="0.25">
      <c r="A1899">
        <v>1999</v>
      </c>
      <c r="B1899" t="s">
        <v>116</v>
      </c>
      <c r="C1899">
        <v>11</v>
      </c>
      <c r="D1899" t="s">
        <v>38</v>
      </c>
      <c r="J1899" t="s">
        <v>79</v>
      </c>
      <c r="K1899">
        <v>60</v>
      </c>
      <c r="M1899">
        <v>20</v>
      </c>
      <c r="N1899">
        <v>10</v>
      </c>
      <c r="O1899">
        <v>0</v>
      </c>
    </row>
    <row r="1900" spans="1:16" x14ac:dyDescent="0.25">
      <c r="A1900">
        <v>1999</v>
      </c>
      <c r="B1900" t="s">
        <v>116</v>
      </c>
      <c r="C1900">
        <v>1</v>
      </c>
      <c r="D1900" t="s">
        <v>38</v>
      </c>
      <c r="E1900">
        <v>2</v>
      </c>
      <c r="F1900">
        <v>11</v>
      </c>
      <c r="G1900">
        <v>110</v>
      </c>
      <c r="I1900">
        <v>110</v>
      </c>
      <c r="J1900" t="s">
        <v>87</v>
      </c>
      <c r="K1900">
        <v>100</v>
      </c>
      <c r="M1900">
        <v>30</v>
      </c>
      <c r="N1900">
        <v>60</v>
      </c>
      <c r="O1900">
        <v>0</v>
      </c>
    </row>
    <row r="1901" spans="1:16" x14ac:dyDescent="0.25">
      <c r="A1901">
        <v>1999</v>
      </c>
      <c r="B1901" t="s">
        <v>116</v>
      </c>
      <c r="C1901">
        <v>2</v>
      </c>
      <c r="D1901" t="s">
        <v>38</v>
      </c>
      <c r="J1901" t="s">
        <v>81</v>
      </c>
      <c r="K1901">
        <v>30</v>
      </c>
      <c r="M1901">
        <v>10</v>
      </c>
      <c r="N1901">
        <v>0</v>
      </c>
      <c r="O1901">
        <v>0</v>
      </c>
    </row>
    <row r="1902" spans="1:16" x14ac:dyDescent="0.25">
      <c r="A1902">
        <v>1999</v>
      </c>
      <c r="B1902" t="s">
        <v>116</v>
      </c>
      <c r="C1902">
        <v>3</v>
      </c>
      <c r="D1902" t="s">
        <v>38</v>
      </c>
      <c r="J1902" t="s">
        <v>83</v>
      </c>
      <c r="K1902">
        <v>50</v>
      </c>
      <c r="M1902">
        <v>20</v>
      </c>
      <c r="N1902">
        <v>0</v>
      </c>
      <c r="O1902">
        <v>90</v>
      </c>
      <c r="P1902" t="s">
        <v>77</v>
      </c>
    </row>
    <row r="1903" spans="1:16" x14ac:dyDescent="0.25">
      <c r="A1903">
        <v>1999</v>
      </c>
      <c r="B1903" t="s">
        <v>116</v>
      </c>
      <c r="C1903">
        <v>4</v>
      </c>
      <c r="D1903" t="s">
        <v>38</v>
      </c>
      <c r="J1903" t="s">
        <v>87</v>
      </c>
      <c r="K1903">
        <v>25</v>
      </c>
      <c r="M1903">
        <v>10</v>
      </c>
      <c r="N1903">
        <v>0</v>
      </c>
      <c r="O1903">
        <v>0</v>
      </c>
    </row>
    <row r="1904" spans="1:16" x14ac:dyDescent="0.25">
      <c r="A1904">
        <v>1999</v>
      </c>
      <c r="B1904" t="s">
        <v>116</v>
      </c>
      <c r="C1904">
        <v>5</v>
      </c>
      <c r="D1904" t="s">
        <v>38</v>
      </c>
      <c r="J1904" t="s">
        <v>87</v>
      </c>
      <c r="K1904">
        <v>25</v>
      </c>
      <c r="M1904">
        <v>10</v>
      </c>
      <c r="N1904">
        <v>5</v>
      </c>
      <c r="O1904">
        <v>0</v>
      </c>
    </row>
    <row r="1905" spans="1:20" x14ac:dyDescent="0.25">
      <c r="A1905">
        <v>1999</v>
      </c>
      <c r="B1905" t="s">
        <v>116</v>
      </c>
      <c r="C1905">
        <v>6</v>
      </c>
      <c r="D1905" t="s">
        <v>38</v>
      </c>
      <c r="J1905" t="s">
        <v>87</v>
      </c>
      <c r="K1905">
        <v>50</v>
      </c>
      <c r="M1905">
        <v>20</v>
      </c>
      <c r="N1905">
        <v>20</v>
      </c>
      <c r="O1905">
        <v>0</v>
      </c>
    </row>
    <row r="1906" spans="1:20" x14ac:dyDescent="0.25">
      <c r="A1906">
        <v>1999</v>
      </c>
      <c r="B1906" t="s">
        <v>116</v>
      </c>
      <c r="C1906">
        <v>7</v>
      </c>
      <c r="D1906" t="s">
        <v>38</v>
      </c>
      <c r="J1906" t="s">
        <v>80</v>
      </c>
      <c r="K1906">
        <v>25</v>
      </c>
      <c r="M1906">
        <v>10</v>
      </c>
      <c r="N1906">
        <v>2</v>
      </c>
      <c r="O1906">
        <v>0</v>
      </c>
    </row>
    <row r="1907" spans="1:20" x14ac:dyDescent="0.25">
      <c r="A1907">
        <v>1999</v>
      </c>
      <c r="B1907" t="s">
        <v>116</v>
      </c>
      <c r="C1907">
        <v>8</v>
      </c>
      <c r="D1907" t="s">
        <v>38</v>
      </c>
      <c r="J1907" t="s">
        <v>81</v>
      </c>
      <c r="K1907">
        <v>80</v>
      </c>
      <c r="M1907">
        <v>50</v>
      </c>
      <c r="N1907">
        <v>80</v>
      </c>
      <c r="O1907">
        <v>0</v>
      </c>
    </row>
    <row r="1908" spans="1:20" x14ac:dyDescent="0.25">
      <c r="A1908">
        <v>1999</v>
      </c>
      <c r="B1908" t="s">
        <v>116</v>
      </c>
      <c r="C1908">
        <v>1</v>
      </c>
      <c r="D1908" t="s">
        <v>38</v>
      </c>
      <c r="E1908">
        <v>3</v>
      </c>
      <c r="G1908">
        <v>110</v>
      </c>
      <c r="I1908">
        <v>110</v>
      </c>
      <c r="J1908" t="s">
        <v>79</v>
      </c>
      <c r="K1908">
        <v>40</v>
      </c>
      <c r="M1908">
        <v>20</v>
      </c>
      <c r="N1908">
        <v>20</v>
      </c>
      <c r="O1908">
        <v>0</v>
      </c>
    </row>
    <row r="1909" spans="1:20" x14ac:dyDescent="0.25">
      <c r="A1909">
        <v>1999</v>
      </c>
      <c r="B1909" t="s">
        <v>116</v>
      </c>
      <c r="C1909">
        <v>2</v>
      </c>
      <c r="D1909" t="s">
        <v>38</v>
      </c>
      <c r="J1909" t="s">
        <v>80</v>
      </c>
      <c r="K1909">
        <v>40</v>
      </c>
      <c r="M1909">
        <v>10</v>
      </c>
      <c r="N1909">
        <v>20</v>
      </c>
      <c r="O1909">
        <v>0</v>
      </c>
    </row>
    <row r="1910" spans="1:20" x14ac:dyDescent="0.25">
      <c r="A1910">
        <v>1999</v>
      </c>
      <c r="B1910" t="s">
        <v>116</v>
      </c>
      <c r="C1910">
        <v>3</v>
      </c>
      <c r="D1910" t="s">
        <v>38</v>
      </c>
      <c r="J1910" t="s">
        <v>84</v>
      </c>
      <c r="K1910">
        <v>30</v>
      </c>
      <c r="M1910">
        <v>10</v>
      </c>
      <c r="N1910">
        <v>0</v>
      </c>
      <c r="O1910">
        <v>100</v>
      </c>
      <c r="T1910" t="s">
        <v>117</v>
      </c>
    </row>
    <row r="1911" spans="1:20" x14ac:dyDescent="0.25">
      <c r="A1911">
        <v>1999</v>
      </c>
      <c r="B1911" t="s">
        <v>116</v>
      </c>
      <c r="C1911">
        <v>4</v>
      </c>
      <c r="D1911" t="s">
        <v>38</v>
      </c>
      <c r="J1911" t="s">
        <v>84</v>
      </c>
      <c r="K1911">
        <v>40</v>
      </c>
      <c r="M1911">
        <v>20</v>
      </c>
      <c r="N1911">
        <v>0</v>
      </c>
      <c r="O1911">
        <v>50</v>
      </c>
    </row>
    <row r="1912" spans="1:20" x14ac:dyDescent="0.25">
      <c r="A1912">
        <v>1999</v>
      </c>
      <c r="B1912" t="s">
        <v>116</v>
      </c>
      <c r="C1912">
        <v>5</v>
      </c>
      <c r="D1912" t="s">
        <v>38</v>
      </c>
      <c r="J1912" t="s">
        <v>80</v>
      </c>
      <c r="K1912">
        <v>30</v>
      </c>
      <c r="M1912">
        <v>10</v>
      </c>
      <c r="N1912">
        <v>0</v>
      </c>
      <c r="O1912">
        <v>80</v>
      </c>
    </row>
    <row r="1913" spans="1:20" x14ac:dyDescent="0.25">
      <c r="A1913">
        <v>1999</v>
      </c>
      <c r="B1913" t="s">
        <v>116</v>
      </c>
      <c r="C1913">
        <v>6</v>
      </c>
      <c r="D1913" t="s">
        <v>38</v>
      </c>
      <c r="J1913" t="s">
        <v>79</v>
      </c>
      <c r="K1913">
        <v>25</v>
      </c>
      <c r="M1913">
        <v>30</v>
      </c>
      <c r="N1913">
        <v>50</v>
      </c>
      <c r="O1913">
        <v>0</v>
      </c>
    </row>
    <row r="1914" spans="1:20" x14ac:dyDescent="0.25">
      <c r="A1914">
        <v>1999</v>
      </c>
      <c r="B1914" t="s">
        <v>116</v>
      </c>
      <c r="C1914">
        <v>7</v>
      </c>
      <c r="D1914" t="s">
        <v>38</v>
      </c>
      <c r="J1914" t="s">
        <v>79</v>
      </c>
      <c r="K1914">
        <v>50</v>
      </c>
      <c r="M1914">
        <v>20</v>
      </c>
      <c r="N1914">
        <v>60</v>
      </c>
      <c r="O1914">
        <v>0</v>
      </c>
    </row>
    <row r="1915" spans="1:20" x14ac:dyDescent="0.25">
      <c r="A1915">
        <v>1999</v>
      </c>
      <c r="B1915" t="s">
        <v>116</v>
      </c>
      <c r="C1915">
        <v>8</v>
      </c>
      <c r="D1915" t="s">
        <v>38</v>
      </c>
      <c r="J1915" t="s">
        <v>79</v>
      </c>
      <c r="K1915">
        <v>40</v>
      </c>
      <c r="M1915">
        <v>20</v>
      </c>
      <c r="N1915">
        <v>10</v>
      </c>
      <c r="O1915">
        <v>0</v>
      </c>
    </row>
    <row r="1916" spans="1:20" x14ac:dyDescent="0.25">
      <c r="A1916">
        <v>1999</v>
      </c>
      <c r="B1916" t="s">
        <v>116</v>
      </c>
      <c r="C1916">
        <v>9</v>
      </c>
      <c r="D1916" t="s">
        <v>38</v>
      </c>
      <c r="J1916" t="s">
        <v>79</v>
      </c>
      <c r="K1916">
        <v>70</v>
      </c>
      <c r="M1916">
        <v>30</v>
      </c>
      <c r="N1916">
        <v>30</v>
      </c>
      <c r="O1916">
        <v>0</v>
      </c>
    </row>
    <row r="1917" spans="1:20" x14ac:dyDescent="0.25">
      <c r="A1917">
        <v>1999</v>
      </c>
      <c r="B1917" t="s">
        <v>116</v>
      </c>
      <c r="C1917">
        <v>10</v>
      </c>
      <c r="D1917" t="s">
        <v>38</v>
      </c>
      <c r="J1917" t="s">
        <v>78</v>
      </c>
      <c r="K1917">
        <v>40</v>
      </c>
      <c r="M1917">
        <v>20</v>
      </c>
      <c r="N1917">
        <v>0</v>
      </c>
      <c r="O1917">
        <v>60</v>
      </c>
    </row>
    <row r="1918" spans="1:20" x14ac:dyDescent="0.25">
      <c r="A1918">
        <v>1999</v>
      </c>
      <c r="B1918" t="s">
        <v>116</v>
      </c>
      <c r="C1918">
        <v>1</v>
      </c>
      <c r="D1918" t="s">
        <v>38</v>
      </c>
      <c r="E1918">
        <v>4</v>
      </c>
      <c r="F1918">
        <v>11</v>
      </c>
      <c r="G1918">
        <v>20</v>
      </c>
      <c r="I1918">
        <v>20</v>
      </c>
      <c r="J1918" t="s">
        <v>84</v>
      </c>
      <c r="K1918">
        <v>35</v>
      </c>
      <c r="M1918">
        <v>20</v>
      </c>
      <c r="N1918">
        <v>0</v>
      </c>
      <c r="O1918">
        <v>80</v>
      </c>
      <c r="T1918" t="s">
        <v>118</v>
      </c>
    </row>
    <row r="1919" spans="1:20" x14ac:dyDescent="0.25">
      <c r="A1919">
        <v>1999</v>
      </c>
      <c r="B1919" t="s">
        <v>116</v>
      </c>
      <c r="C1919">
        <v>2</v>
      </c>
      <c r="D1919" t="s">
        <v>38</v>
      </c>
      <c r="J1919" t="s">
        <v>87</v>
      </c>
      <c r="K1919">
        <v>25</v>
      </c>
      <c r="M1919">
        <v>15</v>
      </c>
      <c r="N1919">
        <v>5</v>
      </c>
      <c r="O1919">
        <v>0</v>
      </c>
    </row>
    <row r="1920" spans="1:20" x14ac:dyDescent="0.25">
      <c r="A1920">
        <v>1999</v>
      </c>
      <c r="B1920" t="s">
        <v>116</v>
      </c>
      <c r="C1920">
        <v>3</v>
      </c>
      <c r="D1920" t="s">
        <v>38</v>
      </c>
      <c r="J1920" t="s">
        <v>84</v>
      </c>
      <c r="K1920">
        <v>40</v>
      </c>
      <c r="M1920">
        <v>40</v>
      </c>
      <c r="N1920">
        <v>0</v>
      </c>
      <c r="O1920">
        <v>80</v>
      </c>
      <c r="P1920" t="s">
        <v>49</v>
      </c>
      <c r="T1920" t="s">
        <v>118</v>
      </c>
    </row>
    <row r="1921" spans="1:15" x14ac:dyDescent="0.25">
      <c r="A1921">
        <v>1999</v>
      </c>
      <c r="B1921" t="s">
        <v>116</v>
      </c>
      <c r="C1921">
        <v>4</v>
      </c>
      <c r="D1921" t="s">
        <v>38</v>
      </c>
      <c r="J1921" t="s">
        <v>79</v>
      </c>
      <c r="K1921">
        <v>50</v>
      </c>
      <c r="M1921">
        <v>20</v>
      </c>
      <c r="N1921">
        <v>5</v>
      </c>
      <c r="O1921">
        <v>0</v>
      </c>
    </row>
    <row r="1922" spans="1:15" x14ac:dyDescent="0.25">
      <c r="A1922">
        <v>1999</v>
      </c>
      <c r="B1922" t="s">
        <v>116</v>
      </c>
      <c r="C1922">
        <v>5</v>
      </c>
      <c r="D1922" t="s">
        <v>38</v>
      </c>
      <c r="J1922" t="s">
        <v>84</v>
      </c>
      <c r="K1922">
        <v>50</v>
      </c>
      <c r="M1922">
        <v>30</v>
      </c>
      <c r="N1922">
        <v>0</v>
      </c>
      <c r="O1922">
        <v>0</v>
      </c>
    </row>
    <row r="1923" spans="1:15" x14ac:dyDescent="0.25">
      <c r="A1923">
        <v>1999</v>
      </c>
      <c r="B1923" t="s">
        <v>116</v>
      </c>
      <c r="C1923">
        <v>6</v>
      </c>
      <c r="D1923" t="s">
        <v>38</v>
      </c>
      <c r="J1923" t="s">
        <v>78</v>
      </c>
      <c r="K1923">
        <v>60</v>
      </c>
      <c r="M1923">
        <v>20</v>
      </c>
      <c r="N1923">
        <v>0</v>
      </c>
      <c r="O1923">
        <v>0</v>
      </c>
    </row>
    <row r="1924" spans="1:15" x14ac:dyDescent="0.25">
      <c r="A1924">
        <v>1999</v>
      </c>
      <c r="B1924" t="s">
        <v>116</v>
      </c>
      <c r="C1924">
        <v>7</v>
      </c>
      <c r="D1924" t="s">
        <v>38</v>
      </c>
      <c r="J1924" t="s">
        <v>79</v>
      </c>
      <c r="K1924">
        <v>30</v>
      </c>
      <c r="M1924">
        <v>20</v>
      </c>
      <c r="N1924">
        <v>5</v>
      </c>
      <c r="O1924">
        <v>0</v>
      </c>
    </row>
    <row r="1925" spans="1:15" x14ac:dyDescent="0.25">
      <c r="A1925">
        <v>1999</v>
      </c>
      <c r="B1925" t="s">
        <v>116</v>
      </c>
      <c r="C1925">
        <v>8</v>
      </c>
      <c r="D1925" t="s">
        <v>38</v>
      </c>
      <c r="J1925" t="s">
        <v>78</v>
      </c>
      <c r="K1925">
        <v>40</v>
      </c>
      <c r="M1925">
        <v>10</v>
      </c>
      <c r="N1925">
        <v>10</v>
      </c>
      <c r="O1925">
        <v>0</v>
      </c>
    </row>
    <row r="1926" spans="1:15" x14ac:dyDescent="0.25">
      <c r="A1926">
        <v>1999</v>
      </c>
      <c r="B1926" t="s">
        <v>116</v>
      </c>
      <c r="C1926">
        <v>1</v>
      </c>
      <c r="D1926" t="s">
        <v>38</v>
      </c>
      <c r="E1926">
        <v>5</v>
      </c>
      <c r="G1926">
        <v>140</v>
      </c>
      <c r="I1926">
        <v>140</v>
      </c>
      <c r="J1926" t="s">
        <v>85</v>
      </c>
      <c r="K1926">
        <v>40</v>
      </c>
      <c r="M1926">
        <v>40</v>
      </c>
      <c r="N1926">
        <v>0</v>
      </c>
      <c r="O1926">
        <v>0</v>
      </c>
    </row>
    <row r="1927" spans="1:15" x14ac:dyDescent="0.25">
      <c r="A1927">
        <v>1999</v>
      </c>
      <c r="B1927" t="s">
        <v>116</v>
      </c>
      <c r="C1927">
        <v>2</v>
      </c>
      <c r="D1927" t="s">
        <v>38</v>
      </c>
      <c r="J1927" t="s">
        <v>79</v>
      </c>
      <c r="K1927">
        <v>60</v>
      </c>
      <c r="M1927">
        <v>50</v>
      </c>
      <c r="N1927">
        <v>60</v>
      </c>
      <c r="O1927">
        <v>0</v>
      </c>
    </row>
    <row r="1928" spans="1:15" x14ac:dyDescent="0.25">
      <c r="A1928">
        <v>1999</v>
      </c>
      <c r="B1928" t="s">
        <v>116</v>
      </c>
      <c r="C1928">
        <v>3</v>
      </c>
      <c r="D1928" t="s">
        <v>38</v>
      </c>
      <c r="J1928" t="s">
        <v>80</v>
      </c>
      <c r="K1928">
        <v>30</v>
      </c>
      <c r="M1928">
        <v>20</v>
      </c>
      <c r="N1928">
        <v>60</v>
      </c>
      <c r="O1928">
        <v>0</v>
      </c>
    </row>
    <row r="1929" spans="1:15" x14ac:dyDescent="0.25">
      <c r="A1929">
        <v>1999</v>
      </c>
      <c r="B1929" t="s">
        <v>116</v>
      </c>
      <c r="C1929">
        <v>4</v>
      </c>
      <c r="D1929" t="s">
        <v>38</v>
      </c>
      <c r="J1929" t="s">
        <v>78</v>
      </c>
      <c r="K1929">
        <v>35</v>
      </c>
      <c r="M1929">
        <v>20</v>
      </c>
      <c r="N1929">
        <v>70</v>
      </c>
      <c r="O1929">
        <v>0</v>
      </c>
    </row>
    <row r="1930" spans="1:15" x14ac:dyDescent="0.25">
      <c r="A1930">
        <v>1999</v>
      </c>
      <c r="B1930" t="s">
        <v>116</v>
      </c>
      <c r="C1930">
        <v>5</v>
      </c>
      <c r="D1930" t="s">
        <v>38</v>
      </c>
      <c r="J1930" t="s">
        <v>78</v>
      </c>
      <c r="K1930">
        <v>50</v>
      </c>
      <c r="M1930">
        <v>20</v>
      </c>
      <c r="N1930">
        <v>0</v>
      </c>
      <c r="O1930">
        <v>0</v>
      </c>
    </row>
    <row r="1931" spans="1:15" x14ac:dyDescent="0.25">
      <c r="A1931">
        <v>1999</v>
      </c>
      <c r="B1931" t="s">
        <v>116</v>
      </c>
      <c r="C1931">
        <v>6</v>
      </c>
      <c r="D1931" t="s">
        <v>38</v>
      </c>
      <c r="J1931" t="s">
        <v>87</v>
      </c>
      <c r="K1931">
        <v>30</v>
      </c>
      <c r="M1931">
        <v>20</v>
      </c>
      <c r="N1931">
        <v>5</v>
      </c>
      <c r="O1931">
        <v>0</v>
      </c>
    </row>
    <row r="1932" spans="1:15" x14ac:dyDescent="0.25">
      <c r="A1932">
        <v>1999</v>
      </c>
      <c r="B1932" t="s">
        <v>116</v>
      </c>
      <c r="C1932">
        <v>7</v>
      </c>
      <c r="D1932" t="s">
        <v>38</v>
      </c>
      <c r="J1932" t="s">
        <v>87</v>
      </c>
      <c r="K1932">
        <v>20</v>
      </c>
      <c r="M1932">
        <v>20</v>
      </c>
      <c r="N1932">
        <v>0</v>
      </c>
      <c r="O1932">
        <v>0</v>
      </c>
    </row>
    <row r="1933" spans="1:15" x14ac:dyDescent="0.25">
      <c r="A1933">
        <v>1999</v>
      </c>
      <c r="B1933" t="s">
        <v>116</v>
      </c>
      <c r="C1933">
        <v>8</v>
      </c>
      <c r="D1933" t="s">
        <v>38</v>
      </c>
      <c r="J1933" t="s">
        <v>79</v>
      </c>
      <c r="K1933">
        <v>40</v>
      </c>
      <c r="M1933">
        <v>20</v>
      </c>
      <c r="N1933">
        <v>70</v>
      </c>
      <c r="O1933">
        <v>0</v>
      </c>
    </row>
    <row r="1934" spans="1:15" x14ac:dyDescent="0.25">
      <c r="A1934">
        <v>1999</v>
      </c>
      <c r="B1934" t="s">
        <v>116</v>
      </c>
      <c r="C1934">
        <v>9</v>
      </c>
      <c r="D1934" t="s">
        <v>38</v>
      </c>
      <c r="J1934" t="s">
        <v>81</v>
      </c>
      <c r="K1934">
        <v>100</v>
      </c>
      <c r="M1934">
        <v>60</v>
      </c>
      <c r="N1934">
        <v>40</v>
      </c>
      <c r="O1934">
        <v>0</v>
      </c>
    </row>
    <row r="1935" spans="1:15" x14ac:dyDescent="0.25">
      <c r="A1935">
        <v>1999</v>
      </c>
      <c r="B1935" t="s">
        <v>116</v>
      </c>
      <c r="C1935">
        <v>10</v>
      </c>
      <c r="D1935" t="s">
        <v>38</v>
      </c>
      <c r="J1935" t="s">
        <v>88</v>
      </c>
      <c r="K1935">
        <v>30</v>
      </c>
      <c r="M1935">
        <v>30</v>
      </c>
      <c r="N1935">
        <v>0</v>
      </c>
      <c r="O1935">
        <v>0</v>
      </c>
    </row>
    <row r="1936" spans="1:15" x14ac:dyDescent="0.25">
      <c r="A1936">
        <v>1999</v>
      </c>
      <c r="B1936" t="s">
        <v>116</v>
      </c>
      <c r="C1936">
        <v>1</v>
      </c>
      <c r="D1936" t="s">
        <v>32</v>
      </c>
      <c r="E1936">
        <v>1</v>
      </c>
      <c r="F1936">
        <v>11</v>
      </c>
      <c r="G1936">
        <v>200</v>
      </c>
      <c r="I1936">
        <v>200</v>
      </c>
      <c r="J1936" t="s">
        <v>80</v>
      </c>
      <c r="K1936">
        <v>30</v>
      </c>
      <c r="M1936">
        <v>20</v>
      </c>
      <c r="N1936">
        <v>20</v>
      </c>
      <c r="O1936">
        <v>0</v>
      </c>
    </row>
    <row r="1937" spans="1:19" x14ac:dyDescent="0.25">
      <c r="A1937">
        <v>1999</v>
      </c>
      <c r="B1937" t="s">
        <v>116</v>
      </c>
      <c r="C1937">
        <v>2</v>
      </c>
      <c r="D1937" t="s">
        <v>32</v>
      </c>
      <c r="J1937" t="s">
        <v>80</v>
      </c>
      <c r="K1937">
        <v>70</v>
      </c>
      <c r="M1937">
        <v>55</v>
      </c>
      <c r="N1937">
        <v>70</v>
      </c>
      <c r="O1937">
        <v>0</v>
      </c>
      <c r="R1937" t="s">
        <v>51</v>
      </c>
    </row>
    <row r="1938" spans="1:19" x14ac:dyDescent="0.25">
      <c r="A1938">
        <v>1999</v>
      </c>
      <c r="B1938" t="s">
        <v>116</v>
      </c>
      <c r="C1938">
        <v>3</v>
      </c>
      <c r="D1938" t="s">
        <v>32</v>
      </c>
      <c r="J1938" t="s">
        <v>90</v>
      </c>
      <c r="K1938">
        <v>25</v>
      </c>
      <c r="M1938">
        <v>50</v>
      </c>
      <c r="N1938">
        <v>10</v>
      </c>
      <c r="O1938">
        <v>10</v>
      </c>
      <c r="P1938" t="s">
        <v>77</v>
      </c>
    </row>
    <row r="1939" spans="1:19" x14ac:dyDescent="0.25">
      <c r="A1939">
        <v>1999</v>
      </c>
      <c r="B1939" t="s">
        <v>116</v>
      </c>
      <c r="C1939">
        <v>4</v>
      </c>
      <c r="D1939" t="s">
        <v>32</v>
      </c>
      <c r="J1939" t="s">
        <v>88</v>
      </c>
      <c r="K1939">
        <v>30</v>
      </c>
      <c r="M1939">
        <v>5</v>
      </c>
      <c r="N1939">
        <v>10</v>
      </c>
      <c r="O1939">
        <v>0</v>
      </c>
    </row>
    <row r="1940" spans="1:19" x14ac:dyDescent="0.25">
      <c r="A1940">
        <v>1999</v>
      </c>
      <c r="B1940" t="s">
        <v>116</v>
      </c>
      <c r="C1940">
        <v>5</v>
      </c>
      <c r="D1940" t="s">
        <v>32</v>
      </c>
      <c r="J1940" t="s">
        <v>80</v>
      </c>
      <c r="K1940">
        <v>60</v>
      </c>
      <c r="M1940">
        <v>30</v>
      </c>
      <c r="N1940">
        <v>40</v>
      </c>
      <c r="O1940">
        <v>0</v>
      </c>
    </row>
    <row r="1941" spans="1:19" x14ac:dyDescent="0.25">
      <c r="A1941">
        <v>1999</v>
      </c>
      <c r="B1941" t="s">
        <v>116</v>
      </c>
      <c r="C1941">
        <v>6</v>
      </c>
      <c r="D1941" t="s">
        <v>32</v>
      </c>
      <c r="J1941" t="s">
        <v>80</v>
      </c>
      <c r="K1941">
        <v>70</v>
      </c>
      <c r="M1941">
        <v>45</v>
      </c>
      <c r="N1941">
        <v>25</v>
      </c>
      <c r="O1941">
        <v>10</v>
      </c>
    </row>
    <row r="1942" spans="1:19" x14ac:dyDescent="0.25">
      <c r="A1942">
        <v>1999</v>
      </c>
      <c r="B1942" t="s">
        <v>116</v>
      </c>
      <c r="C1942">
        <v>7</v>
      </c>
      <c r="D1942" t="s">
        <v>32</v>
      </c>
      <c r="J1942" t="s">
        <v>80</v>
      </c>
      <c r="K1942">
        <v>45</v>
      </c>
      <c r="M1942">
        <v>30</v>
      </c>
      <c r="N1942">
        <v>25</v>
      </c>
      <c r="O1942">
        <v>0</v>
      </c>
    </row>
    <row r="1943" spans="1:19" x14ac:dyDescent="0.25">
      <c r="A1943">
        <v>1999</v>
      </c>
      <c r="B1943" t="s">
        <v>116</v>
      </c>
      <c r="C1943">
        <v>8</v>
      </c>
      <c r="D1943" t="s">
        <v>32</v>
      </c>
      <c r="J1943" t="s">
        <v>80</v>
      </c>
      <c r="K1943">
        <v>30</v>
      </c>
      <c r="M1943">
        <v>15</v>
      </c>
      <c r="N1943">
        <v>10</v>
      </c>
      <c r="O1943">
        <v>0</v>
      </c>
    </row>
    <row r="1944" spans="1:19" x14ac:dyDescent="0.25">
      <c r="A1944">
        <v>1999</v>
      </c>
      <c r="B1944" t="s">
        <v>116</v>
      </c>
      <c r="C1944">
        <v>9</v>
      </c>
      <c r="D1944" t="s">
        <v>32</v>
      </c>
      <c r="J1944" t="s">
        <v>81</v>
      </c>
      <c r="K1944">
        <v>40</v>
      </c>
      <c r="M1944">
        <v>25</v>
      </c>
      <c r="N1944">
        <v>10</v>
      </c>
      <c r="O1944">
        <v>0</v>
      </c>
      <c r="P1944" t="s">
        <v>77</v>
      </c>
    </row>
    <row r="1945" spans="1:19" x14ac:dyDescent="0.25">
      <c r="A1945">
        <v>1999</v>
      </c>
      <c r="B1945" t="s">
        <v>116</v>
      </c>
      <c r="C1945">
        <v>10</v>
      </c>
      <c r="D1945" t="s">
        <v>32</v>
      </c>
      <c r="F1945">
        <v>11</v>
      </c>
      <c r="J1945" t="s">
        <v>90</v>
      </c>
      <c r="K1945">
        <v>50</v>
      </c>
      <c r="M1945">
        <v>65</v>
      </c>
      <c r="N1945">
        <v>10</v>
      </c>
      <c r="O1945">
        <v>0</v>
      </c>
    </row>
    <row r="1946" spans="1:19" x14ac:dyDescent="0.25">
      <c r="A1946">
        <v>1999</v>
      </c>
      <c r="B1946" t="s">
        <v>116</v>
      </c>
      <c r="C1946">
        <v>1</v>
      </c>
      <c r="D1946" t="s">
        <v>32</v>
      </c>
      <c r="E1946">
        <v>2</v>
      </c>
      <c r="F1946">
        <v>11</v>
      </c>
      <c r="G1946">
        <v>185</v>
      </c>
      <c r="I1946">
        <v>185</v>
      </c>
      <c r="J1946" t="s">
        <v>80</v>
      </c>
      <c r="K1946">
        <v>30</v>
      </c>
      <c r="M1946">
        <v>20</v>
      </c>
      <c r="N1946">
        <v>20</v>
      </c>
      <c r="O1946">
        <v>0</v>
      </c>
    </row>
    <row r="1947" spans="1:19" x14ac:dyDescent="0.25">
      <c r="A1947">
        <v>1999</v>
      </c>
      <c r="B1947" t="s">
        <v>116</v>
      </c>
      <c r="C1947">
        <v>2</v>
      </c>
      <c r="D1947" t="s">
        <v>32</v>
      </c>
      <c r="J1947" t="s">
        <v>87</v>
      </c>
      <c r="K1947">
        <v>35</v>
      </c>
      <c r="M1947">
        <v>15</v>
      </c>
      <c r="N1947">
        <v>50</v>
      </c>
      <c r="O1947">
        <v>0</v>
      </c>
    </row>
    <row r="1948" spans="1:19" x14ac:dyDescent="0.25">
      <c r="A1948">
        <v>1999</v>
      </c>
      <c r="B1948" t="s">
        <v>116</v>
      </c>
      <c r="C1948">
        <v>3</v>
      </c>
      <c r="D1948" t="s">
        <v>32</v>
      </c>
      <c r="J1948" t="s">
        <v>87</v>
      </c>
      <c r="K1948">
        <v>25</v>
      </c>
      <c r="M1948">
        <v>15</v>
      </c>
      <c r="N1948">
        <v>0</v>
      </c>
      <c r="O1948">
        <v>0</v>
      </c>
    </row>
    <row r="1949" spans="1:19" x14ac:dyDescent="0.25">
      <c r="A1949">
        <v>1999</v>
      </c>
      <c r="B1949" t="s">
        <v>116</v>
      </c>
      <c r="C1949">
        <v>4</v>
      </c>
      <c r="D1949" t="s">
        <v>32</v>
      </c>
      <c r="J1949" t="s">
        <v>87</v>
      </c>
      <c r="K1949">
        <v>30</v>
      </c>
      <c r="M1949">
        <v>20</v>
      </c>
      <c r="N1949">
        <v>10</v>
      </c>
      <c r="O1949">
        <v>0</v>
      </c>
      <c r="S1949">
        <v>1</v>
      </c>
    </row>
    <row r="1950" spans="1:19" x14ac:dyDescent="0.25">
      <c r="A1950">
        <v>1999</v>
      </c>
      <c r="B1950" t="s">
        <v>116</v>
      </c>
      <c r="C1950">
        <v>5</v>
      </c>
      <c r="D1950" t="s">
        <v>32</v>
      </c>
      <c r="J1950" t="s">
        <v>78</v>
      </c>
      <c r="K1950">
        <v>25</v>
      </c>
      <c r="M1950">
        <v>10</v>
      </c>
      <c r="N1950">
        <v>10</v>
      </c>
      <c r="O1950">
        <v>0</v>
      </c>
    </row>
    <row r="1951" spans="1:19" x14ac:dyDescent="0.25">
      <c r="A1951">
        <v>1999</v>
      </c>
      <c r="B1951" t="s">
        <v>116</v>
      </c>
      <c r="C1951">
        <v>6</v>
      </c>
      <c r="D1951" t="s">
        <v>32</v>
      </c>
      <c r="J1951" t="s">
        <v>90</v>
      </c>
      <c r="K1951">
        <v>25</v>
      </c>
      <c r="M1951">
        <v>50</v>
      </c>
      <c r="N1951">
        <v>10</v>
      </c>
      <c r="O1951">
        <v>10</v>
      </c>
      <c r="P1951" t="s">
        <v>77</v>
      </c>
    </row>
    <row r="1952" spans="1:19" x14ac:dyDescent="0.25">
      <c r="A1952">
        <v>1999</v>
      </c>
      <c r="B1952" t="s">
        <v>116</v>
      </c>
      <c r="C1952">
        <v>7</v>
      </c>
      <c r="D1952" t="s">
        <v>32</v>
      </c>
      <c r="J1952" t="s">
        <v>87</v>
      </c>
      <c r="K1952">
        <v>30</v>
      </c>
      <c r="M1952">
        <v>20</v>
      </c>
      <c r="N1952">
        <v>70</v>
      </c>
      <c r="O1952">
        <v>0</v>
      </c>
    </row>
    <row r="1953" spans="1:19" x14ac:dyDescent="0.25">
      <c r="A1953">
        <v>1999</v>
      </c>
      <c r="B1953" t="s">
        <v>116</v>
      </c>
      <c r="C1953">
        <v>8</v>
      </c>
      <c r="D1953" t="s">
        <v>32</v>
      </c>
      <c r="J1953" t="s">
        <v>79</v>
      </c>
      <c r="K1953">
        <v>30</v>
      </c>
      <c r="M1953">
        <v>35</v>
      </c>
      <c r="N1953">
        <v>50</v>
      </c>
      <c r="O1953">
        <v>0</v>
      </c>
    </row>
    <row r="1954" spans="1:19" x14ac:dyDescent="0.25">
      <c r="A1954">
        <v>1999</v>
      </c>
      <c r="B1954" t="s">
        <v>116</v>
      </c>
      <c r="C1954">
        <v>9</v>
      </c>
      <c r="D1954" t="s">
        <v>32</v>
      </c>
      <c r="J1954" t="s">
        <v>88</v>
      </c>
      <c r="K1954">
        <v>25</v>
      </c>
      <c r="M1954">
        <v>20</v>
      </c>
      <c r="N1954">
        <v>0</v>
      </c>
      <c r="O1954">
        <v>0</v>
      </c>
    </row>
    <row r="1955" spans="1:19" x14ac:dyDescent="0.25">
      <c r="A1955">
        <v>1999</v>
      </c>
      <c r="B1955" t="s">
        <v>116</v>
      </c>
      <c r="C1955">
        <v>10</v>
      </c>
      <c r="D1955" t="s">
        <v>32</v>
      </c>
      <c r="J1955" t="s">
        <v>81</v>
      </c>
      <c r="K1955">
        <v>95</v>
      </c>
      <c r="M1955">
        <v>100</v>
      </c>
      <c r="N1955">
        <v>35</v>
      </c>
      <c r="O1955">
        <v>0</v>
      </c>
      <c r="P1955" t="s">
        <v>77</v>
      </c>
    </row>
    <row r="1956" spans="1:19" x14ac:dyDescent="0.25">
      <c r="A1956">
        <v>1999</v>
      </c>
      <c r="B1956" t="s">
        <v>116</v>
      </c>
      <c r="C1956">
        <v>11</v>
      </c>
      <c r="D1956" t="s">
        <v>32</v>
      </c>
      <c r="F1956">
        <v>12</v>
      </c>
      <c r="J1956" t="s">
        <v>79</v>
      </c>
      <c r="K1956">
        <v>40</v>
      </c>
      <c r="M1956">
        <v>30</v>
      </c>
      <c r="N1956">
        <v>50</v>
      </c>
      <c r="O1956">
        <v>0</v>
      </c>
      <c r="S1956">
        <v>1</v>
      </c>
    </row>
    <row r="1957" spans="1:19" x14ac:dyDescent="0.25">
      <c r="A1957">
        <v>1999</v>
      </c>
      <c r="B1957" t="s">
        <v>116</v>
      </c>
      <c r="C1957">
        <v>1</v>
      </c>
      <c r="D1957" t="s">
        <v>32</v>
      </c>
      <c r="E1957">
        <v>3</v>
      </c>
      <c r="F1957">
        <v>12</v>
      </c>
      <c r="G1957">
        <v>175</v>
      </c>
      <c r="I1957">
        <v>175</v>
      </c>
      <c r="J1957" t="s">
        <v>90</v>
      </c>
      <c r="K1957">
        <v>30</v>
      </c>
      <c r="M1957">
        <v>25</v>
      </c>
      <c r="N1957">
        <v>20</v>
      </c>
      <c r="O1957">
        <v>0</v>
      </c>
      <c r="S1957">
        <v>1</v>
      </c>
    </row>
    <row r="1958" spans="1:19" x14ac:dyDescent="0.25">
      <c r="A1958">
        <v>1999</v>
      </c>
      <c r="B1958" t="s">
        <v>116</v>
      </c>
      <c r="C1958">
        <v>2</v>
      </c>
      <c r="D1958" t="s">
        <v>32</v>
      </c>
      <c r="J1958" t="s">
        <v>78</v>
      </c>
      <c r="K1958">
        <v>70</v>
      </c>
      <c r="M1958">
        <v>40</v>
      </c>
      <c r="N1958">
        <v>30</v>
      </c>
      <c r="O1958">
        <v>0</v>
      </c>
      <c r="S1958">
        <v>1</v>
      </c>
    </row>
    <row r="1959" spans="1:19" x14ac:dyDescent="0.25">
      <c r="A1959">
        <v>1999</v>
      </c>
      <c r="B1959" t="s">
        <v>116</v>
      </c>
      <c r="C1959">
        <v>3</v>
      </c>
      <c r="D1959" t="s">
        <v>32</v>
      </c>
      <c r="J1959" t="s">
        <v>90</v>
      </c>
      <c r="K1959">
        <v>30</v>
      </c>
      <c r="M1959">
        <v>40</v>
      </c>
      <c r="N1959">
        <v>25</v>
      </c>
      <c r="O1959">
        <v>10</v>
      </c>
      <c r="P1959" t="s">
        <v>77</v>
      </c>
    </row>
    <row r="1960" spans="1:19" x14ac:dyDescent="0.25">
      <c r="A1960">
        <v>1999</v>
      </c>
      <c r="B1960" t="s">
        <v>116</v>
      </c>
      <c r="C1960">
        <v>4</v>
      </c>
      <c r="D1960" t="s">
        <v>32</v>
      </c>
      <c r="J1960" t="s">
        <v>80</v>
      </c>
      <c r="K1960">
        <v>40</v>
      </c>
      <c r="M1960">
        <v>20</v>
      </c>
      <c r="N1960">
        <v>10</v>
      </c>
      <c r="O1960">
        <v>0</v>
      </c>
    </row>
    <row r="1961" spans="1:19" x14ac:dyDescent="0.25">
      <c r="A1961">
        <v>1999</v>
      </c>
      <c r="B1961" t="s">
        <v>116</v>
      </c>
      <c r="C1961">
        <v>5</v>
      </c>
      <c r="D1961" t="s">
        <v>32</v>
      </c>
      <c r="J1961" t="s">
        <v>79</v>
      </c>
      <c r="K1961">
        <v>40</v>
      </c>
      <c r="M1961">
        <v>25</v>
      </c>
      <c r="N1961">
        <v>30</v>
      </c>
      <c r="O1961">
        <v>0</v>
      </c>
    </row>
    <row r="1962" spans="1:19" x14ac:dyDescent="0.25">
      <c r="A1962">
        <v>1999</v>
      </c>
      <c r="B1962" t="s">
        <v>116</v>
      </c>
      <c r="C1962">
        <v>6</v>
      </c>
      <c r="D1962" t="s">
        <v>32</v>
      </c>
      <c r="J1962" t="s">
        <v>79</v>
      </c>
      <c r="K1962">
        <v>50</v>
      </c>
      <c r="M1962">
        <v>45</v>
      </c>
      <c r="N1962">
        <v>40</v>
      </c>
      <c r="O1962">
        <v>0</v>
      </c>
      <c r="S1962">
        <v>1</v>
      </c>
    </row>
    <row r="1963" spans="1:19" x14ac:dyDescent="0.25">
      <c r="A1963">
        <v>1999</v>
      </c>
      <c r="B1963" t="s">
        <v>116</v>
      </c>
      <c r="C1963">
        <v>7</v>
      </c>
      <c r="D1963" t="s">
        <v>32</v>
      </c>
      <c r="J1963" t="s">
        <v>79</v>
      </c>
      <c r="K1963">
        <v>40</v>
      </c>
      <c r="M1963">
        <v>30</v>
      </c>
      <c r="N1963">
        <v>25</v>
      </c>
      <c r="O1963">
        <v>0</v>
      </c>
      <c r="S1963">
        <v>1</v>
      </c>
    </row>
    <row r="1964" spans="1:19" x14ac:dyDescent="0.25">
      <c r="A1964">
        <v>1999</v>
      </c>
      <c r="B1964" t="s">
        <v>116</v>
      </c>
      <c r="C1964">
        <v>8</v>
      </c>
      <c r="D1964" t="s">
        <v>32</v>
      </c>
      <c r="J1964" t="s">
        <v>84</v>
      </c>
      <c r="K1964">
        <v>40</v>
      </c>
      <c r="M1964">
        <v>30</v>
      </c>
      <c r="N1964">
        <v>30</v>
      </c>
      <c r="O1964">
        <v>0</v>
      </c>
      <c r="R1964" t="s">
        <v>51</v>
      </c>
    </row>
    <row r="1965" spans="1:19" x14ac:dyDescent="0.25">
      <c r="A1965">
        <v>1999</v>
      </c>
      <c r="B1965" t="s">
        <v>116</v>
      </c>
      <c r="C1965">
        <v>9</v>
      </c>
      <c r="D1965" t="s">
        <v>32</v>
      </c>
      <c r="J1965" t="s">
        <v>79</v>
      </c>
      <c r="K1965">
        <v>80</v>
      </c>
      <c r="M1965">
        <v>35</v>
      </c>
      <c r="N1965">
        <v>50</v>
      </c>
      <c r="O1965">
        <v>0</v>
      </c>
      <c r="S1965">
        <v>1</v>
      </c>
    </row>
    <row r="1966" spans="1:19" x14ac:dyDescent="0.25">
      <c r="A1966">
        <v>1999</v>
      </c>
      <c r="B1966" t="s">
        <v>116</v>
      </c>
      <c r="C1966">
        <v>10</v>
      </c>
      <c r="D1966" t="s">
        <v>32</v>
      </c>
      <c r="F1966">
        <v>11</v>
      </c>
      <c r="J1966" t="s">
        <v>87</v>
      </c>
      <c r="K1966">
        <v>35</v>
      </c>
      <c r="M1966">
        <v>15</v>
      </c>
      <c r="N1966">
        <v>0</v>
      </c>
      <c r="O1966">
        <v>0</v>
      </c>
    </row>
    <row r="1967" spans="1:19" x14ac:dyDescent="0.25">
      <c r="A1967">
        <v>1999</v>
      </c>
      <c r="B1967" t="s">
        <v>116</v>
      </c>
      <c r="C1967">
        <v>1</v>
      </c>
      <c r="D1967" t="s">
        <v>32</v>
      </c>
      <c r="E1967">
        <v>4</v>
      </c>
      <c r="F1967">
        <v>10</v>
      </c>
      <c r="G1967">
        <v>203</v>
      </c>
      <c r="I1967">
        <v>203</v>
      </c>
      <c r="J1967" t="s">
        <v>85</v>
      </c>
      <c r="K1967">
        <v>30</v>
      </c>
      <c r="M1967">
        <v>40</v>
      </c>
      <c r="N1967">
        <v>0</v>
      </c>
      <c r="O1967">
        <v>0</v>
      </c>
    </row>
    <row r="1968" spans="1:19" x14ac:dyDescent="0.25">
      <c r="A1968">
        <v>1999</v>
      </c>
      <c r="B1968" t="s">
        <v>116</v>
      </c>
      <c r="C1968">
        <v>2</v>
      </c>
      <c r="D1968" t="s">
        <v>32</v>
      </c>
      <c r="J1968" t="s">
        <v>80</v>
      </c>
      <c r="K1968">
        <v>60</v>
      </c>
      <c r="M1968">
        <v>5</v>
      </c>
      <c r="N1968">
        <v>10</v>
      </c>
      <c r="O1968">
        <v>0</v>
      </c>
    </row>
    <row r="1969" spans="1:19" x14ac:dyDescent="0.25">
      <c r="A1969">
        <v>1999</v>
      </c>
      <c r="B1969" t="s">
        <v>116</v>
      </c>
      <c r="C1969">
        <v>3</v>
      </c>
      <c r="D1969" t="s">
        <v>32</v>
      </c>
      <c r="J1969" t="s">
        <v>80</v>
      </c>
      <c r="K1969">
        <v>35</v>
      </c>
      <c r="M1969">
        <v>20</v>
      </c>
      <c r="N1969">
        <v>25</v>
      </c>
      <c r="O1969">
        <v>0</v>
      </c>
      <c r="S1969">
        <v>1</v>
      </c>
    </row>
    <row r="1970" spans="1:19" x14ac:dyDescent="0.25">
      <c r="A1970">
        <v>1999</v>
      </c>
      <c r="B1970" t="s">
        <v>116</v>
      </c>
      <c r="C1970">
        <v>4</v>
      </c>
      <c r="D1970" t="s">
        <v>32</v>
      </c>
      <c r="J1970" t="s">
        <v>90</v>
      </c>
      <c r="K1970">
        <v>30</v>
      </c>
      <c r="M1970">
        <v>30</v>
      </c>
      <c r="N1970">
        <v>10</v>
      </c>
      <c r="O1970">
        <v>0</v>
      </c>
    </row>
    <row r="1971" spans="1:19" x14ac:dyDescent="0.25">
      <c r="A1971">
        <v>1999</v>
      </c>
      <c r="B1971" t="s">
        <v>116</v>
      </c>
      <c r="C1971">
        <v>5</v>
      </c>
      <c r="D1971" t="s">
        <v>32</v>
      </c>
      <c r="J1971" t="s">
        <v>80</v>
      </c>
      <c r="K1971">
        <v>30</v>
      </c>
      <c r="M1971">
        <v>15</v>
      </c>
      <c r="N1971">
        <v>15</v>
      </c>
      <c r="O1971">
        <v>0</v>
      </c>
    </row>
    <row r="1972" spans="1:19" x14ac:dyDescent="0.25">
      <c r="A1972">
        <v>1999</v>
      </c>
      <c r="B1972" t="s">
        <v>116</v>
      </c>
      <c r="C1972">
        <v>6</v>
      </c>
      <c r="D1972" t="s">
        <v>32</v>
      </c>
      <c r="J1972" t="s">
        <v>87</v>
      </c>
      <c r="K1972">
        <v>25</v>
      </c>
      <c r="M1972">
        <v>10</v>
      </c>
      <c r="N1972">
        <v>10</v>
      </c>
      <c r="O1972">
        <v>0</v>
      </c>
      <c r="S1972">
        <v>1</v>
      </c>
    </row>
    <row r="1973" spans="1:19" x14ac:dyDescent="0.25">
      <c r="A1973">
        <v>1999</v>
      </c>
      <c r="B1973" t="s">
        <v>116</v>
      </c>
      <c r="C1973">
        <v>7</v>
      </c>
      <c r="D1973" t="s">
        <v>32</v>
      </c>
      <c r="J1973" t="s">
        <v>79</v>
      </c>
      <c r="K1973">
        <v>50</v>
      </c>
      <c r="M1973">
        <v>45</v>
      </c>
      <c r="N1973">
        <v>10</v>
      </c>
      <c r="O1973">
        <v>0</v>
      </c>
      <c r="S1973">
        <v>1</v>
      </c>
    </row>
    <row r="1974" spans="1:19" x14ac:dyDescent="0.25">
      <c r="A1974">
        <v>1999</v>
      </c>
      <c r="B1974" t="s">
        <v>116</v>
      </c>
      <c r="C1974">
        <v>8</v>
      </c>
      <c r="D1974" t="s">
        <v>32</v>
      </c>
      <c r="J1974" t="s">
        <v>90</v>
      </c>
      <c r="K1974">
        <v>25</v>
      </c>
      <c r="M1974">
        <v>20</v>
      </c>
      <c r="N1974">
        <v>10</v>
      </c>
      <c r="O1974">
        <v>0</v>
      </c>
    </row>
    <row r="1975" spans="1:19" x14ac:dyDescent="0.25">
      <c r="A1975">
        <v>1999</v>
      </c>
      <c r="B1975" t="s">
        <v>116</v>
      </c>
      <c r="C1975">
        <v>9</v>
      </c>
      <c r="D1975" t="s">
        <v>32</v>
      </c>
      <c r="J1975" t="s">
        <v>88</v>
      </c>
      <c r="K1975">
        <v>25</v>
      </c>
      <c r="M1975">
        <v>10</v>
      </c>
      <c r="N1975">
        <v>0</v>
      </c>
      <c r="O1975">
        <v>0</v>
      </c>
    </row>
    <row r="1976" spans="1:19" x14ac:dyDescent="0.25">
      <c r="A1976">
        <v>1999</v>
      </c>
      <c r="B1976" t="s">
        <v>116</v>
      </c>
      <c r="C1976">
        <v>10</v>
      </c>
      <c r="D1976" t="s">
        <v>32</v>
      </c>
      <c r="F1976">
        <v>10</v>
      </c>
      <c r="J1976" t="s">
        <v>88</v>
      </c>
      <c r="K1976">
        <v>45</v>
      </c>
      <c r="M1976">
        <v>30</v>
      </c>
      <c r="N1976">
        <v>30</v>
      </c>
      <c r="O1976">
        <v>0</v>
      </c>
    </row>
    <row r="1977" spans="1:19" x14ac:dyDescent="0.25">
      <c r="A1977">
        <v>1999</v>
      </c>
      <c r="B1977" t="s">
        <v>116</v>
      </c>
      <c r="C1977">
        <v>1</v>
      </c>
      <c r="D1977" t="s">
        <v>32</v>
      </c>
      <c r="E1977">
        <v>5</v>
      </c>
      <c r="F1977">
        <v>11</v>
      </c>
      <c r="G1977">
        <v>175</v>
      </c>
      <c r="I1977">
        <v>175</v>
      </c>
      <c r="J1977" t="s">
        <v>85</v>
      </c>
      <c r="K1977">
        <v>35</v>
      </c>
      <c r="M1977">
        <v>25</v>
      </c>
      <c r="N1977">
        <v>10</v>
      </c>
      <c r="O1977">
        <v>0</v>
      </c>
    </row>
    <row r="1978" spans="1:19" x14ac:dyDescent="0.25">
      <c r="A1978">
        <v>1999</v>
      </c>
      <c r="B1978" t="s">
        <v>116</v>
      </c>
      <c r="C1978">
        <v>2</v>
      </c>
      <c r="D1978" t="s">
        <v>32</v>
      </c>
      <c r="J1978" t="s">
        <v>78</v>
      </c>
      <c r="K1978">
        <v>30</v>
      </c>
      <c r="M1978">
        <v>15</v>
      </c>
      <c r="N1978">
        <v>25</v>
      </c>
      <c r="O1978">
        <v>0</v>
      </c>
      <c r="S1978">
        <v>1</v>
      </c>
    </row>
    <row r="1979" spans="1:19" x14ac:dyDescent="0.25">
      <c r="A1979">
        <v>1999</v>
      </c>
      <c r="B1979" t="s">
        <v>116</v>
      </c>
      <c r="C1979">
        <v>3</v>
      </c>
      <c r="D1979" t="s">
        <v>32</v>
      </c>
      <c r="J1979" t="s">
        <v>90</v>
      </c>
      <c r="K1979">
        <v>25</v>
      </c>
      <c r="M1979">
        <v>10</v>
      </c>
      <c r="N1979">
        <v>40</v>
      </c>
      <c r="O1979">
        <v>10</v>
      </c>
      <c r="P1979" t="s">
        <v>77</v>
      </c>
    </row>
    <row r="1980" spans="1:19" x14ac:dyDescent="0.25">
      <c r="A1980">
        <v>1999</v>
      </c>
      <c r="B1980" t="s">
        <v>116</v>
      </c>
      <c r="C1980">
        <v>4</v>
      </c>
      <c r="D1980" t="s">
        <v>32</v>
      </c>
      <c r="J1980" t="s">
        <v>79</v>
      </c>
      <c r="K1980">
        <v>50</v>
      </c>
      <c r="M1980">
        <v>40</v>
      </c>
      <c r="N1980">
        <v>60</v>
      </c>
      <c r="O1980">
        <v>10</v>
      </c>
    </row>
    <row r="1981" spans="1:19" x14ac:dyDescent="0.25">
      <c r="A1981">
        <v>1999</v>
      </c>
      <c r="B1981" t="s">
        <v>116</v>
      </c>
      <c r="C1981">
        <v>5</v>
      </c>
      <c r="D1981" t="s">
        <v>32</v>
      </c>
      <c r="J1981" t="s">
        <v>80</v>
      </c>
      <c r="K1981">
        <v>70</v>
      </c>
      <c r="M1981">
        <v>65</v>
      </c>
      <c r="N1981">
        <v>25</v>
      </c>
      <c r="O1981">
        <v>0</v>
      </c>
    </row>
    <row r="1982" spans="1:19" x14ac:dyDescent="0.25">
      <c r="A1982">
        <v>1999</v>
      </c>
      <c r="B1982" t="s">
        <v>116</v>
      </c>
      <c r="C1982">
        <v>6</v>
      </c>
      <c r="D1982" t="s">
        <v>32</v>
      </c>
      <c r="J1982" t="s">
        <v>78</v>
      </c>
      <c r="K1982">
        <v>25</v>
      </c>
      <c r="M1982">
        <v>15</v>
      </c>
      <c r="N1982">
        <v>30</v>
      </c>
      <c r="O1982">
        <v>0</v>
      </c>
      <c r="S1982">
        <v>1</v>
      </c>
    </row>
    <row r="1983" spans="1:19" x14ac:dyDescent="0.25">
      <c r="A1983">
        <v>1999</v>
      </c>
      <c r="B1983" t="s">
        <v>116</v>
      </c>
      <c r="C1983">
        <v>7</v>
      </c>
      <c r="D1983" t="s">
        <v>32</v>
      </c>
      <c r="J1983" t="s">
        <v>90</v>
      </c>
      <c r="K1983">
        <v>50</v>
      </c>
      <c r="M1983">
        <v>65</v>
      </c>
      <c r="N1983">
        <v>10</v>
      </c>
      <c r="O1983">
        <v>10</v>
      </c>
    </row>
    <row r="1984" spans="1:19" x14ac:dyDescent="0.25">
      <c r="A1984">
        <v>1999</v>
      </c>
      <c r="B1984" t="s">
        <v>116</v>
      </c>
      <c r="C1984">
        <v>8</v>
      </c>
      <c r="D1984" t="s">
        <v>32</v>
      </c>
      <c r="J1984" t="s">
        <v>88</v>
      </c>
      <c r="K1984">
        <v>35</v>
      </c>
      <c r="M1984">
        <v>20</v>
      </c>
      <c r="N1984">
        <v>10</v>
      </c>
      <c r="O1984">
        <v>0</v>
      </c>
    </row>
    <row r="1985" spans="1:19" x14ac:dyDescent="0.25">
      <c r="A1985">
        <v>1999</v>
      </c>
      <c r="B1985" t="s">
        <v>116</v>
      </c>
      <c r="C1985">
        <v>9</v>
      </c>
      <c r="D1985" t="s">
        <v>32</v>
      </c>
      <c r="J1985" t="s">
        <v>79</v>
      </c>
      <c r="K1985">
        <v>50</v>
      </c>
      <c r="M1985">
        <v>35</v>
      </c>
      <c r="N1985">
        <v>10</v>
      </c>
      <c r="O1985">
        <v>0</v>
      </c>
      <c r="R1985" t="s">
        <v>51</v>
      </c>
      <c r="S1985">
        <v>2</v>
      </c>
    </row>
    <row r="1986" spans="1:19" x14ac:dyDescent="0.25">
      <c r="A1986">
        <v>1999</v>
      </c>
      <c r="B1986" t="s">
        <v>116</v>
      </c>
      <c r="C1986">
        <v>10</v>
      </c>
      <c r="D1986" t="s">
        <v>32</v>
      </c>
      <c r="J1986" t="s">
        <v>81</v>
      </c>
      <c r="K1986">
        <v>25</v>
      </c>
      <c r="M1986">
        <v>20</v>
      </c>
      <c r="N1986">
        <v>0</v>
      </c>
      <c r="O1986">
        <v>0</v>
      </c>
    </row>
    <row r="1987" spans="1:19" x14ac:dyDescent="0.25">
      <c r="A1987">
        <v>1999</v>
      </c>
      <c r="B1987" t="s">
        <v>116</v>
      </c>
      <c r="C1987">
        <v>11</v>
      </c>
      <c r="D1987" t="s">
        <v>32</v>
      </c>
      <c r="F1987">
        <v>10</v>
      </c>
      <c r="J1987" t="s">
        <v>90</v>
      </c>
      <c r="K1987">
        <v>40</v>
      </c>
      <c r="M1987">
        <v>45</v>
      </c>
      <c r="N1987">
        <v>10</v>
      </c>
      <c r="O1987">
        <v>0</v>
      </c>
    </row>
    <row r="1988" spans="1:19" x14ac:dyDescent="0.25">
      <c r="A1988">
        <v>1999</v>
      </c>
      <c r="B1988" t="s">
        <v>119</v>
      </c>
      <c r="C1988">
        <v>1</v>
      </c>
      <c r="D1988" t="s">
        <v>32</v>
      </c>
      <c r="E1988">
        <v>1</v>
      </c>
      <c r="G1988">
        <v>210</v>
      </c>
      <c r="I1988">
        <v>210</v>
      </c>
      <c r="J1988" t="s">
        <v>89</v>
      </c>
      <c r="K1988">
        <v>120</v>
      </c>
      <c r="M1988">
        <v>50</v>
      </c>
      <c r="N1988">
        <v>50</v>
      </c>
      <c r="O1988">
        <v>0</v>
      </c>
    </row>
    <row r="1989" spans="1:19" x14ac:dyDescent="0.25">
      <c r="A1989">
        <v>1999</v>
      </c>
      <c r="B1989" t="s">
        <v>119</v>
      </c>
      <c r="C1989">
        <v>2</v>
      </c>
      <c r="D1989" t="s">
        <v>32</v>
      </c>
      <c r="I1989" t="s">
        <v>24</v>
      </c>
      <c r="J1989" t="s">
        <v>99</v>
      </c>
      <c r="K1989">
        <v>15</v>
      </c>
      <c r="M1989">
        <v>5</v>
      </c>
      <c r="N1989">
        <v>0</v>
      </c>
      <c r="O1989">
        <v>0</v>
      </c>
    </row>
    <row r="1990" spans="1:19" x14ac:dyDescent="0.25">
      <c r="A1990">
        <v>1999</v>
      </c>
      <c r="B1990" t="s">
        <v>119</v>
      </c>
      <c r="C1990">
        <v>3</v>
      </c>
      <c r="D1990" t="s">
        <v>32</v>
      </c>
      <c r="I1990" t="s">
        <v>24</v>
      </c>
      <c r="J1990" t="s">
        <v>120</v>
      </c>
      <c r="K1990">
        <v>60</v>
      </c>
      <c r="M1990">
        <v>35</v>
      </c>
      <c r="N1990">
        <v>10</v>
      </c>
      <c r="O1990">
        <v>0</v>
      </c>
      <c r="P1990" t="s">
        <v>77</v>
      </c>
    </row>
    <row r="1991" spans="1:19" x14ac:dyDescent="0.25">
      <c r="A1991">
        <v>1999</v>
      </c>
      <c r="B1991" t="s">
        <v>119</v>
      </c>
      <c r="C1991">
        <v>4</v>
      </c>
      <c r="D1991" t="s">
        <v>32</v>
      </c>
      <c r="I1991" t="s">
        <v>24</v>
      </c>
      <c r="J1991" t="s">
        <v>101</v>
      </c>
      <c r="K1991">
        <v>110</v>
      </c>
      <c r="M1991">
        <v>70</v>
      </c>
      <c r="N1991">
        <v>15</v>
      </c>
      <c r="O1991">
        <v>0</v>
      </c>
      <c r="P1991" t="s">
        <v>77</v>
      </c>
    </row>
    <row r="1992" spans="1:19" x14ac:dyDescent="0.25">
      <c r="A1992">
        <v>1999</v>
      </c>
      <c r="B1992" t="s">
        <v>119</v>
      </c>
      <c r="C1992">
        <v>5</v>
      </c>
      <c r="D1992" t="s">
        <v>32</v>
      </c>
      <c r="I1992" t="s">
        <v>24</v>
      </c>
      <c r="J1992" t="s">
        <v>84</v>
      </c>
      <c r="K1992">
        <v>10</v>
      </c>
      <c r="M1992">
        <v>5</v>
      </c>
      <c r="N1992">
        <v>20</v>
      </c>
      <c r="O1992">
        <v>0</v>
      </c>
    </row>
    <row r="1993" spans="1:19" x14ac:dyDescent="0.25">
      <c r="A1993">
        <v>1999</v>
      </c>
      <c r="B1993" t="s">
        <v>119</v>
      </c>
      <c r="C1993">
        <v>6</v>
      </c>
      <c r="D1993" t="s">
        <v>32</v>
      </c>
      <c r="I1993" t="s">
        <v>24</v>
      </c>
      <c r="J1993" t="s">
        <v>85</v>
      </c>
      <c r="K1993">
        <v>10</v>
      </c>
      <c r="M1993">
        <v>5</v>
      </c>
      <c r="N1993">
        <v>0</v>
      </c>
      <c r="O1993">
        <v>0</v>
      </c>
    </row>
    <row r="1994" spans="1:19" x14ac:dyDescent="0.25">
      <c r="A1994">
        <v>1999</v>
      </c>
      <c r="B1994" t="s">
        <v>119</v>
      </c>
      <c r="C1994">
        <v>1</v>
      </c>
      <c r="D1994" t="s">
        <v>32</v>
      </c>
      <c r="E1994">
        <v>2</v>
      </c>
      <c r="G1994">
        <v>195</v>
      </c>
      <c r="I1994">
        <v>195</v>
      </c>
      <c r="J1994" t="s">
        <v>85</v>
      </c>
      <c r="K1994">
        <v>10</v>
      </c>
      <c r="M1994">
        <v>5</v>
      </c>
      <c r="N1994">
        <v>0</v>
      </c>
      <c r="O1994">
        <v>0</v>
      </c>
    </row>
    <row r="1995" spans="1:19" x14ac:dyDescent="0.25">
      <c r="A1995">
        <v>1999</v>
      </c>
      <c r="B1995" t="s">
        <v>119</v>
      </c>
      <c r="C1995">
        <v>2</v>
      </c>
      <c r="D1995" t="s">
        <v>32</v>
      </c>
      <c r="I1995" t="s">
        <v>24</v>
      </c>
      <c r="J1995" t="s">
        <v>121</v>
      </c>
      <c r="K1995">
        <v>35</v>
      </c>
      <c r="M1995">
        <v>5</v>
      </c>
      <c r="N1995">
        <v>0</v>
      </c>
      <c r="O1995">
        <v>0</v>
      </c>
    </row>
    <row r="1996" spans="1:19" x14ac:dyDescent="0.25">
      <c r="A1996">
        <v>1999</v>
      </c>
      <c r="B1996" t="s">
        <v>119</v>
      </c>
      <c r="C1996">
        <v>3</v>
      </c>
      <c r="D1996" t="s">
        <v>32</v>
      </c>
      <c r="I1996" t="s">
        <v>24</v>
      </c>
      <c r="J1996" t="s">
        <v>120</v>
      </c>
      <c r="K1996">
        <v>70</v>
      </c>
      <c r="M1996">
        <v>45</v>
      </c>
      <c r="N1996">
        <v>0</v>
      </c>
      <c r="O1996">
        <v>5</v>
      </c>
    </row>
    <row r="1997" spans="1:19" x14ac:dyDescent="0.25">
      <c r="A1997">
        <v>1999</v>
      </c>
      <c r="B1997" t="s">
        <v>119</v>
      </c>
      <c r="C1997">
        <v>4</v>
      </c>
      <c r="D1997" t="s">
        <v>32</v>
      </c>
      <c r="I1997" t="s">
        <v>24</v>
      </c>
      <c r="J1997" t="s">
        <v>89</v>
      </c>
      <c r="K1997">
        <v>25</v>
      </c>
      <c r="M1997">
        <v>15</v>
      </c>
      <c r="N1997">
        <v>10</v>
      </c>
      <c r="O1997">
        <v>0</v>
      </c>
    </row>
    <row r="1998" spans="1:19" x14ac:dyDescent="0.25">
      <c r="A1998">
        <v>1999</v>
      </c>
      <c r="B1998" t="s">
        <v>119</v>
      </c>
      <c r="C1998">
        <v>5</v>
      </c>
      <c r="D1998" t="s">
        <v>32</v>
      </c>
      <c r="I1998" t="s">
        <v>24</v>
      </c>
      <c r="J1998" t="s">
        <v>89</v>
      </c>
      <c r="K1998">
        <v>40</v>
      </c>
      <c r="M1998">
        <v>15</v>
      </c>
      <c r="N1998">
        <v>25</v>
      </c>
      <c r="O1998">
        <v>0</v>
      </c>
    </row>
    <row r="1999" spans="1:19" x14ac:dyDescent="0.25">
      <c r="A1999">
        <v>1999</v>
      </c>
      <c r="B1999" t="s">
        <v>119</v>
      </c>
      <c r="C1999">
        <v>6</v>
      </c>
      <c r="D1999" t="s">
        <v>32</v>
      </c>
      <c r="I1999" t="s">
        <v>24</v>
      </c>
      <c r="J1999" t="s">
        <v>85</v>
      </c>
      <c r="K1999">
        <v>30</v>
      </c>
      <c r="M1999">
        <v>5</v>
      </c>
      <c r="N1999">
        <v>10</v>
      </c>
      <c r="O1999">
        <v>0</v>
      </c>
    </row>
    <row r="2000" spans="1:19" x14ac:dyDescent="0.25">
      <c r="A2000">
        <v>1999</v>
      </c>
      <c r="B2000" t="s">
        <v>119</v>
      </c>
      <c r="C2000">
        <v>1</v>
      </c>
      <c r="D2000" t="s">
        <v>32</v>
      </c>
      <c r="E2000">
        <v>3</v>
      </c>
      <c r="G2000">
        <v>175</v>
      </c>
      <c r="I2000">
        <v>175</v>
      </c>
      <c r="J2000" t="s">
        <v>85</v>
      </c>
      <c r="K2000">
        <v>20</v>
      </c>
      <c r="M2000">
        <v>10</v>
      </c>
      <c r="N2000">
        <v>20</v>
      </c>
      <c r="O2000">
        <v>0</v>
      </c>
    </row>
    <row r="2001" spans="1:19" x14ac:dyDescent="0.25">
      <c r="A2001">
        <v>1999</v>
      </c>
      <c r="B2001" t="s">
        <v>119</v>
      </c>
      <c r="C2001">
        <v>2</v>
      </c>
      <c r="D2001" t="s">
        <v>32</v>
      </c>
      <c r="I2001" t="s">
        <v>24</v>
      </c>
      <c r="J2001" t="s">
        <v>89</v>
      </c>
      <c r="K2001">
        <v>70</v>
      </c>
      <c r="M2001">
        <v>40</v>
      </c>
      <c r="N2001">
        <v>50</v>
      </c>
      <c r="O2001">
        <v>0</v>
      </c>
      <c r="S2001">
        <v>2</v>
      </c>
    </row>
    <row r="2002" spans="1:19" x14ac:dyDescent="0.25">
      <c r="A2002">
        <v>1999</v>
      </c>
      <c r="B2002" t="s">
        <v>119</v>
      </c>
      <c r="C2002">
        <v>3</v>
      </c>
      <c r="D2002" t="s">
        <v>32</v>
      </c>
      <c r="I2002" t="s">
        <v>24</v>
      </c>
      <c r="J2002" t="s">
        <v>120</v>
      </c>
      <c r="K2002">
        <v>70</v>
      </c>
      <c r="M2002">
        <v>25</v>
      </c>
      <c r="N2002">
        <v>75</v>
      </c>
      <c r="O2002">
        <v>0</v>
      </c>
      <c r="P2002" t="s">
        <v>77</v>
      </c>
    </row>
    <row r="2003" spans="1:19" x14ac:dyDescent="0.25">
      <c r="A2003">
        <v>1999</v>
      </c>
      <c r="B2003" t="s">
        <v>119</v>
      </c>
      <c r="C2003">
        <v>4</v>
      </c>
      <c r="D2003" t="s">
        <v>32</v>
      </c>
      <c r="I2003" t="s">
        <v>24</v>
      </c>
      <c r="J2003" t="s">
        <v>120</v>
      </c>
      <c r="K2003">
        <v>60</v>
      </c>
      <c r="M2003">
        <v>35</v>
      </c>
      <c r="N2003">
        <v>40</v>
      </c>
      <c r="O2003">
        <v>0</v>
      </c>
      <c r="P2003" t="s">
        <v>77</v>
      </c>
    </row>
    <row r="2004" spans="1:19" x14ac:dyDescent="0.25">
      <c r="A2004">
        <v>1999</v>
      </c>
      <c r="B2004" t="s">
        <v>119</v>
      </c>
      <c r="C2004">
        <v>5</v>
      </c>
      <c r="D2004" t="s">
        <v>32</v>
      </c>
      <c r="I2004" t="s">
        <v>24</v>
      </c>
      <c r="J2004" t="s">
        <v>85</v>
      </c>
      <c r="K2004">
        <v>15</v>
      </c>
      <c r="M2004">
        <v>5</v>
      </c>
      <c r="N2004">
        <v>0</v>
      </c>
      <c r="O2004">
        <v>0</v>
      </c>
    </row>
    <row r="2005" spans="1:19" x14ac:dyDescent="0.25">
      <c r="A2005">
        <v>1999</v>
      </c>
      <c r="B2005" t="s">
        <v>119</v>
      </c>
      <c r="C2005">
        <v>6</v>
      </c>
      <c r="D2005" t="s">
        <v>32</v>
      </c>
      <c r="I2005" t="s">
        <v>24</v>
      </c>
      <c r="J2005" t="s">
        <v>85</v>
      </c>
      <c r="K2005">
        <v>10</v>
      </c>
      <c r="M2005">
        <v>5</v>
      </c>
      <c r="N2005">
        <v>0</v>
      </c>
      <c r="O2005">
        <v>0</v>
      </c>
    </row>
    <row r="2006" spans="1:19" x14ac:dyDescent="0.25">
      <c r="A2006">
        <v>1999</v>
      </c>
      <c r="B2006" t="s">
        <v>119</v>
      </c>
      <c r="C2006">
        <v>7</v>
      </c>
      <c r="D2006" t="s">
        <v>32</v>
      </c>
      <c r="I2006" t="s">
        <v>24</v>
      </c>
      <c r="J2006" t="s">
        <v>85</v>
      </c>
      <c r="K2006">
        <v>10</v>
      </c>
      <c r="M2006">
        <v>5</v>
      </c>
      <c r="N2006">
        <v>0</v>
      </c>
      <c r="O2006">
        <v>0</v>
      </c>
    </row>
    <row r="2007" spans="1:19" x14ac:dyDescent="0.25">
      <c r="A2007">
        <v>1999</v>
      </c>
      <c r="B2007" t="s">
        <v>119</v>
      </c>
      <c r="C2007">
        <v>8</v>
      </c>
      <c r="D2007" t="s">
        <v>32</v>
      </c>
      <c r="I2007" t="s">
        <v>24</v>
      </c>
      <c r="J2007" t="s">
        <v>89</v>
      </c>
      <c r="K2007">
        <v>60</v>
      </c>
      <c r="M2007">
        <v>35</v>
      </c>
      <c r="N2007">
        <v>20</v>
      </c>
      <c r="O2007">
        <v>0</v>
      </c>
      <c r="S2007">
        <v>1</v>
      </c>
    </row>
    <row r="2008" spans="1:19" x14ac:dyDescent="0.25">
      <c r="A2008">
        <v>1999</v>
      </c>
      <c r="B2008" t="s">
        <v>119</v>
      </c>
      <c r="C2008">
        <v>9</v>
      </c>
      <c r="D2008" t="s">
        <v>32</v>
      </c>
      <c r="I2008" t="s">
        <v>24</v>
      </c>
      <c r="J2008" t="s">
        <v>85</v>
      </c>
      <c r="K2008">
        <v>10</v>
      </c>
      <c r="M2008">
        <v>5</v>
      </c>
      <c r="N2008">
        <v>0</v>
      </c>
      <c r="O2008">
        <v>0</v>
      </c>
    </row>
    <row r="2009" spans="1:19" x14ac:dyDescent="0.25">
      <c r="A2009">
        <v>1999</v>
      </c>
      <c r="B2009" t="s">
        <v>119</v>
      </c>
      <c r="C2009">
        <v>10</v>
      </c>
      <c r="D2009" t="s">
        <v>32</v>
      </c>
      <c r="I2009" t="s">
        <v>24</v>
      </c>
      <c r="J2009" t="s">
        <v>89</v>
      </c>
      <c r="K2009">
        <v>90</v>
      </c>
      <c r="M2009">
        <v>45</v>
      </c>
      <c r="N2009">
        <v>30</v>
      </c>
      <c r="O2009">
        <v>0</v>
      </c>
      <c r="S2009">
        <v>4</v>
      </c>
    </row>
    <row r="2010" spans="1:19" x14ac:dyDescent="0.25">
      <c r="A2010">
        <v>1999</v>
      </c>
      <c r="B2010" t="s">
        <v>119</v>
      </c>
      <c r="C2010">
        <v>11</v>
      </c>
      <c r="D2010" t="s">
        <v>32</v>
      </c>
      <c r="I2010" t="s">
        <v>24</v>
      </c>
      <c r="J2010" t="s">
        <v>121</v>
      </c>
      <c r="K2010">
        <v>30</v>
      </c>
      <c r="M2010">
        <v>5</v>
      </c>
      <c r="N2010">
        <v>0</v>
      </c>
      <c r="O2010">
        <v>10</v>
      </c>
    </row>
    <row r="2011" spans="1:19" x14ac:dyDescent="0.25">
      <c r="A2011">
        <v>1999</v>
      </c>
      <c r="B2011" t="s">
        <v>119</v>
      </c>
      <c r="C2011">
        <v>1</v>
      </c>
      <c r="D2011" t="s">
        <v>61</v>
      </c>
      <c r="E2011">
        <v>1</v>
      </c>
      <c r="G2011">
        <v>250</v>
      </c>
      <c r="I2011">
        <v>250</v>
      </c>
      <c r="J2011" t="s">
        <v>120</v>
      </c>
      <c r="K2011">
        <v>40</v>
      </c>
      <c r="M2011">
        <v>60</v>
      </c>
      <c r="N2011">
        <v>0</v>
      </c>
      <c r="O2011">
        <v>0</v>
      </c>
    </row>
    <row r="2012" spans="1:19" x14ac:dyDescent="0.25">
      <c r="A2012">
        <v>1999</v>
      </c>
      <c r="B2012" t="s">
        <v>119</v>
      </c>
      <c r="C2012">
        <v>2</v>
      </c>
      <c r="D2012" t="s">
        <v>61</v>
      </c>
      <c r="I2012" t="s">
        <v>24</v>
      </c>
      <c r="J2012" t="s">
        <v>85</v>
      </c>
      <c r="K2012">
        <v>10</v>
      </c>
      <c r="M2012">
        <v>2</v>
      </c>
      <c r="N2012">
        <v>0</v>
      </c>
      <c r="O2012">
        <v>0</v>
      </c>
    </row>
    <row r="2013" spans="1:19" x14ac:dyDescent="0.25">
      <c r="A2013">
        <v>1999</v>
      </c>
      <c r="B2013" t="s">
        <v>119</v>
      </c>
      <c r="C2013">
        <v>3</v>
      </c>
      <c r="D2013" t="s">
        <v>61</v>
      </c>
      <c r="I2013" t="s">
        <v>24</v>
      </c>
      <c r="J2013" t="s">
        <v>89</v>
      </c>
      <c r="K2013">
        <v>10</v>
      </c>
      <c r="M2013">
        <v>4</v>
      </c>
      <c r="N2013">
        <v>0</v>
      </c>
      <c r="O2013">
        <v>0</v>
      </c>
    </row>
    <row r="2014" spans="1:19" x14ac:dyDescent="0.25">
      <c r="A2014">
        <v>1999</v>
      </c>
      <c r="B2014" t="s">
        <v>119</v>
      </c>
      <c r="C2014">
        <v>4</v>
      </c>
      <c r="D2014" t="s">
        <v>61</v>
      </c>
      <c r="I2014" t="s">
        <v>24</v>
      </c>
      <c r="J2014" t="s">
        <v>120</v>
      </c>
      <c r="K2014">
        <v>250</v>
      </c>
      <c r="M2014">
        <v>90</v>
      </c>
      <c r="N2014">
        <v>65</v>
      </c>
      <c r="O2014">
        <v>0</v>
      </c>
    </row>
    <row r="2015" spans="1:19" x14ac:dyDescent="0.25">
      <c r="A2015">
        <v>1999</v>
      </c>
      <c r="B2015" t="s">
        <v>119</v>
      </c>
      <c r="C2015">
        <v>5</v>
      </c>
      <c r="D2015" t="s">
        <v>61</v>
      </c>
      <c r="I2015" t="s">
        <v>24</v>
      </c>
      <c r="J2015" t="s">
        <v>85</v>
      </c>
      <c r="K2015">
        <v>20</v>
      </c>
      <c r="M2015">
        <v>0.5</v>
      </c>
      <c r="N2015">
        <v>5</v>
      </c>
      <c r="O2015">
        <v>0</v>
      </c>
    </row>
    <row r="2016" spans="1:19" x14ac:dyDescent="0.25">
      <c r="A2016">
        <v>1999</v>
      </c>
      <c r="B2016" t="s">
        <v>119</v>
      </c>
      <c r="C2016">
        <v>6</v>
      </c>
      <c r="D2016" t="s">
        <v>61</v>
      </c>
      <c r="I2016" t="s">
        <v>24</v>
      </c>
      <c r="J2016" t="s">
        <v>89</v>
      </c>
      <c r="K2016">
        <v>30</v>
      </c>
      <c r="M2016">
        <v>12</v>
      </c>
      <c r="N2016">
        <v>95</v>
      </c>
      <c r="O2016">
        <v>0</v>
      </c>
    </row>
    <row r="2017" spans="1:15" x14ac:dyDescent="0.25">
      <c r="A2017">
        <v>1999</v>
      </c>
      <c r="B2017" t="s">
        <v>119</v>
      </c>
      <c r="C2017">
        <v>7</v>
      </c>
      <c r="D2017" t="s">
        <v>61</v>
      </c>
      <c r="I2017" t="s">
        <v>24</v>
      </c>
      <c r="J2017" t="s">
        <v>85</v>
      </c>
      <c r="K2017">
        <v>20</v>
      </c>
      <c r="M2017">
        <v>0.5</v>
      </c>
      <c r="N2017">
        <v>0</v>
      </c>
      <c r="O2017">
        <v>0</v>
      </c>
    </row>
    <row r="2018" spans="1:15" x14ac:dyDescent="0.25">
      <c r="A2018">
        <v>1999</v>
      </c>
      <c r="B2018" t="s">
        <v>119</v>
      </c>
      <c r="C2018">
        <v>8</v>
      </c>
      <c r="D2018" t="s">
        <v>61</v>
      </c>
      <c r="I2018" t="s">
        <v>24</v>
      </c>
      <c r="J2018" t="s">
        <v>89</v>
      </c>
      <c r="K2018">
        <v>80</v>
      </c>
      <c r="M2018">
        <v>30</v>
      </c>
      <c r="N2018">
        <v>80</v>
      </c>
      <c r="O2018">
        <v>0</v>
      </c>
    </row>
    <row r="2019" spans="1:15" x14ac:dyDescent="0.25">
      <c r="A2019">
        <v>1999</v>
      </c>
      <c r="B2019" t="s">
        <v>119</v>
      </c>
      <c r="C2019">
        <v>9</v>
      </c>
      <c r="D2019" t="s">
        <v>61</v>
      </c>
      <c r="I2019" t="s">
        <v>24</v>
      </c>
      <c r="J2019" t="s">
        <v>85</v>
      </c>
      <c r="K2019">
        <v>20</v>
      </c>
      <c r="M2019">
        <v>0.5</v>
      </c>
      <c r="N2019">
        <v>0</v>
      </c>
      <c r="O2019">
        <v>0</v>
      </c>
    </row>
    <row r="2020" spans="1:15" x14ac:dyDescent="0.25">
      <c r="A2020">
        <v>1999</v>
      </c>
      <c r="B2020" t="s">
        <v>119</v>
      </c>
      <c r="C2020">
        <v>10</v>
      </c>
      <c r="D2020" t="s">
        <v>61</v>
      </c>
      <c r="I2020" t="s">
        <v>24</v>
      </c>
      <c r="J2020" t="s">
        <v>85</v>
      </c>
      <c r="K2020">
        <v>10</v>
      </c>
      <c r="M2020">
        <v>0.5</v>
      </c>
      <c r="N2020">
        <v>0</v>
      </c>
      <c r="O2020">
        <v>0</v>
      </c>
    </row>
    <row r="2021" spans="1:15" x14ac:dyDescent="0.25">
      <c r="A2021">
        <v>1999</v>
      </c>
      <c r="B2021" t="s">
        <v>119</v>
      </c>
      <c r="C2021">
        <v>11</v>
      </c>
      <c r="D2021" t="s">
        <v>61</v>
      </c>
      <c r="I2021" t="s">
        <v>24</v>
      </c>
      <c r="J2021" t="s">
        <v>85</v>
      </c>
      <c r="K2021">
        <v>7</v>
      </c>
      <c r="M2021">
        <v>0.5</v>
      </c>
      <c r="N2021">
        <v>0</v>
      </c>
      <c r="O2021">
        <v>0</v>
      </c>
    </row>
    <row r="2022" spans="1:15" x14ac:dyDescent="0.25">
      <c r="A2022">
        <v>1999</v>
      </c>
      <c r="B2022" t="s">
        <v>119</v>
      </c>
      <c r="C2022">
        <v>12</v>
      </c>
      <c r="D2022" t="s">
        <v>61</v>
      </c>
      <c r="I2022" t="s">
        <v>24</v>
      </c>
      <c r="J2022" t="s">
        <v>90</v>
      </c>
      <c r="K2022">
        <v>20</v>
      </c>
      <c r="M2022">
        <v>0.1</v>
      </c>
      <c r="N2022">
        <v>5</v>
      </c>
      <c r="O2022">
        <v>0</v>
      </c>
    </row>
    <row r="2023" spans="1:15" x14ac:dyDescent="0.25">
      <c r="A2023">
        <v>1999</v>
      </c>
      <c r="B2023" t="s">
        <v>119</v>
      </c>
      <c r="C2023">
        <v>13</v>
      </c>
      <c r="D2023" t="s">
        <v>61</v>
      </c>
      <c r="I2023" t="s">
        <v>24</v>
      </c>
      <c r="J2023" t="s">
        <v>89</v>
      </c>
      <c r="K2023">
        <v>60</v>
      </c>
      <c r="M2023">
        <v>15</v>
      </c>
      <c r="N2023">
        <v>0</v>
      </c>
      <c r="O2023">
        <v>0</v>
      </c>
    </row>
    <row r="2024" spans="1:15" x14ac:dyDescent="0.25">
      <c r="A2024">
        <v>1999</v>
      </c>
      <c r="B2024" t="s">
        <v>119</v>
      </c>
      <c r="C2024">
        <v>1</v>
      </c>
      <c r="D2024" t="s">
        <v>38</v>
      </c>
      <c r="F2024">
        <v>3</v>
      </c>
      <c r="G2024">
        <v>100</v>
      </c>
      <c r="I2024">
        <v>100</v>
      </c>
      <c r="J2024" t="s">
        <v>90</v>
      </c>
      <c r="K2024">
        <v>50</v>
      </c>
      <c r="M2024">
        <v>30</v>
      </c>
      <c r="N2024">
        <v>50</v>
      </c>
      <c r="O2024">
        <v>0</v>
      </c>
    </row>
    <row r="2025" spans="1:15" x14ac:dyDescent="0.25">
      <c r="A2025">
        <v>1999</v>
      </c>
      <c r="B2025" t="s">
        <v>119</v>
      </c>
      <c r="C2025">
        <v>2</v>
      </c>
      <c r="D2025" t="s">
        <v>38</v>
      </c>
      <c r="I2025" t="s">
        <v>24</v>
      </c>
      <c r="J2025" t="s">
        <v>84</v>
      </c>
      <c r="K2025">
        <v>50</v>
      </c>
      <c r="M2025">
        <v>35</v>
      </c>
      <c r="N2025">
        <v>90</v>
      </c>
      <c r="O2025">
        <v>0</v>
      </c>
    </row>
    <row r="2026" spans="1:15" x14ac:dyDescent="0.25">
      <c r="A2026">
        <v>1999</v>
      </c>
      <c r="B2026" t="s">
        <v>119</v>
      </c>
      <c r="C2026">
        <v>3</v>
      </c>
      <c r="D2026" t="s">
        <v>38</v>
      </c>
      <c r="I2026" t="s">
        <v>24</v>
      </c>
      <c r="J2026" t="s">
        <v>85</v>
      </c>
      <c r="K2026">
        <v>10</v>
      </c>
      <c r="M2026">
        <v>1</v>
      </c>
      <c r="N2026">
        <v>0</v>
      </c>
      <c r="O2026">
        <v>0</v>
      </c>
    </row>
    <row r="2027" spans="1:15" x14ac:dyDescent="0.25">
      <c r="A2027">
        <v>1999</v>
      </c>
      <c r="B2027" t="s">
        <v>119</v>
      </c>
      <c r="C2027">
        <v>4</v>
      </c>
      <c r="D2027" t="s">
        <v>38</v>
      </c>
      <c r="I2027" t="s">
        <v>24</v>
      </c>
      <c r="J2027" t="s">
        <v>120</v>
      </c>
      <c r="K2027">
        <v>60</v>
      </c>
      <c r="M2027">
        <v>50</v>
      </c>
      <c r="N2027">
        <v>0</v>
      </c>
      <c r="O2027">
        <v>0</v>
      </c>
    </row>
    <row r="2028" spans="1:15" x14ac:dyDescent="0.25">
      <c r="A2028">
        <v>1999</v>
      </c>
      <c r="B2028" t="s">
        <v>119</v>
      </c>
      <c r="C2028">
        <v>5</v>
      </c>
      <c r="D2028" t="s">
        <v>38</v>
      </c>
      <c r="I2028" t="s">
        <v>24</v>
      </c>
      <c r="J2028" t="s">
        <v>89</v>
      </c>
      <c r="K2028">
        <v>45</v>
      </c>
      <c r="M2028">
        <v>10</v>
      </c>
      <c r="N2028">
        <v>0</v>
      </c>
      <c r="O2028">
        <v>0</v>
      </c>
    </row>
    <row r="2029" spans="1:15" x14ac:dyDescent="0.25">
      <c r="A2029">
        <v>1999</v>
      </c>
      <c r="B2029" t="s">
        <v>119</v>
      </c>
      <c r="C2029">
        <v>6</v>
      </c>
      <c r="D2029" t="s">
        <v>38</v>
      </c>
      <c r="I2029" t="s">
        <v>24</v>
      </c>
      <c r="J2029" t="s">
        <v>85</v>
      </c>
      <c r="K2029">
        <v>20</v>
      </c>
      <c r="M2029">
        <v>5</v>
      </c>
      <c r="N2029">
        <v>0</v>
      </c>
      <c r="O2029">
        <v>0</v>
      </c>
    </row>
    <row r="2030" spans="1:15" x14ac:dyDescent="0.25">
      <c r="A2030">
        <v>1999</v>
      </c>
      <c r="B2030" t="s">
        <v>119</v>
      </c>
      <c r="C2030">
        <v>1</v>
      </c>
      <c r="D2030" t="s">
        <v>38</v>
      </c>
      <c r="E2030">
        <v>2</v>
      </c>
      <c r="G2030">
        <v>100</v>
      </c>
      <c r="I2030">
        <v>100</v>
      </c>
      <c r="J2030" t="s">
        <v>120</v>
      </c>
      <c r="K2030">
        <v>80</v>
      </c>
      <c r="M2030">
        <v>30</v>
      </c>
      <c r="N2030">
        <v>0</v>
      </c>
      <c r="O2030">
        <v>0</v>
      </c>
    </row>
    <row r="2031" spans="1:15" x14ac:dyDescent="0.25">
      <c r="A2031">
        <v>1999</v>
      </c>
      <c r="B2031" t="s">
        <v>119</v>
      </c>
      <c r="C2031">
        <v>2</v>
      </c>
      <c r="D2031" t="s">
        <v>38</v>
      </c>
      <c r="I2031" t="s">
        <v>24</v>
      </c>
      <c r="J2031" t="s">
        <v>120</v>
      </c>
      <c r="K2031">
        <v>90</v>
      </c>
      <c r="M2031">
        <v>30</v>
      </c>
      <c r="N2031">
        <v>50</v>
      </c>
      <c r="O2031">
        <v>0</v>
      </c>
    </row>
    <row r="2032" spans="1:15" x14ac:dyDescent="0.25">
      <c r="A2032">
        <v>1999</v>
      </c>
      <c r="B2032" t="s">
        <v>119</v>
      </c>
      <c r="C2032">
        <v>3</v>
      </c>
      <c r="D2032" t="s">
        <v>38</v>
      </c>
      <c r="I2032" t="s">
        <v>24</v>
      </c>
      <c r="J2032" t="s">
        <v>89</v>
      </c>
      <c r="K2032">
        <v>25</v>
      </c>
      <c r="M2032">
        <v>20</v>
      </c>
      <c r="N2032">
        <v>0</v>
      </c>
      <c r="O2032">
        <v>0</v>
      </c>
    </row>
    <row r="2033" spans="1:20" x14ac:dyDescent="0.25">
      <c r="A2033">
        <v>1999</v>
      </c>
      <c r="B2033" t="s">
        <v>119</v>
      </c>
      <c r="C2033">
        <v>4</v>
      </c>
      <c r="D2033" t="s">
        <v>38</v>
      </c>
      <c r="I2033" t="s">
        <v>24</v>
      </c>
      <c r="J2033" t="s">
        <v>89</v>
      </c>
      <c r="K2033">
        <v>25</v>
      </c>
      <c r="M2033">
        <v>20</v>
      </c>
      <c r="N2033">
        <v>30</v>
      </c>
      <c r="O2033">
        <v>0</v>
      </c>
    </row>
    <row r="2034" spans="1:20" x14ac:dyDescent="0.25">
      <c r="A2034">
        <v>1999</v>
      </c>
      <c r="B2034" t="s">
        <v>119</v>
      </c>
      <c r="C2034">
        <v>5</v>
      </c>
      <c r="D2034" t="s">
        <v>38</v>
      </c>
      <c r="I2034" t="s">
        <v>24</v>
      </c>
      <c r="J2034" t="s">
        <v>89</v>
      </c>
      <c r="K2034">
        <v>30</v>
      </c>
      <c r="M2034">
        <v>20</v>
      </c>
      <c r="N2034">
        <v>0</v>
      </c>
      <c r="O2034">
        <v>0</v>
      </c>
    </row>
    <row r="2035" spans="1:20" x14ac:dyDescent="0.25">
      <c r="A2035">
        <v>1999</v>
      </c>
      <c r="B2035" t="s">
        <v>119</v>
      </c>
      <c r="C2035">
        <v>6</v>
      </c>
      <c r="D2035" t="s">
        <v>38</v>
      </c>
      <c r="I2035" t="s">
        <v>24</v>
      </c>
      <c r="J2035" t="s">
        <v>85</v>
      </c>
      <c r="K2035">
        <v>30</v>
      </c>
      <c r="M2035">
        <v>5</v>
      </c>
      <c r="N2035">
        <v>0</v>
      </c>
      <c r="O2035">
        <v>0</v>
      </c>
    </row>
    <row r="2036" spans="1:20" x14ac:dyDescent="0.25">
      <c r="A2036">
        <v>1999</v>
      </c>
      <c r="B2036" t="s">
        <v>119</v>
      </c>
      <c r="C2036">
        <v>1</v>
      </c>
      <c r="D2036" t="s">
        <v>38</v>
      </c>
      <c r="E2036">
        <v>3</v>
      </c>
      <c r="G2036">
        <v>100</v>
      </c>
      <c r="I2036">
        <v>100</v>
      </c>
      <c r="J2036" t="s">
        <v>89</v>
      </c>
      <c r="K2036">
        <v>20</v>
      </c>
      <c r="M2036">
        <v>10</v>
      </c>
      <c r="N2036">
        <v>50</v>
      </c>
      <c r="O2036">
        <v>0</v>
      </c>
    </row>
    <row r="2037" spans="1:20" x14ac:dyDescent="0.25">
      <c r="A2037">
        <v>1999</v>
      </c>
      <c r="B2037" t="s">
        <v>119</v>
      </c>
      <c r="C2037">
        <v>2</v>
      </c>
      <c r="D2037" t="s">
        <v>38</v>
      </c>
      <c r="I2037" t="s">
        <v>24</v>
      </c>
      <c r="J2037" t="s">
        <v>85</v>
      </c>
      <c r="K2037">
        <v>30</v>
      </c>
      <c r="M2037">
        <v>5</v>
      </c>
      <c r="N2037">
        <v>0</v>
      </c>
      <c r="O2037">
        <v>0</v>
      </c>
    </row>
    <row r="2038" spans="1:20" x14ac:dyDescent="0.25">
      <c r="A2038">
        <v>1999</v>
      </c>
      <c r="B2038" t="s">
        <v>119</v>
      </c>
      <c r="C2038">
        <v>3</v>
      </c>
      <c r="D2038" t="s">
        <v>38</v>
      </c>
      <c r="I2038" t="s">
        <v>24</v>
      </c>
      <c r="J2038" t="s">
        <v>120</v>
      </c>
      <c r="K2038">
        <v>80</v>
      </c>
      <c r="M2038">
        <v>50</v>
      </c>
      <c r="N2038">
        <v>0</v>
      </c>
      <c r="O2038">
        <v>0</v>
      </c>
    </row>
    <row r="2039" spans="1:20" x14ac:dyDescent="0.25">
      <c r="A2039">
        <v>1999</v>
      </c>
      <c r="B2039" t="s">
        <v>119</v>
      </c>
      <c r="C2039">
        <v>4</v>
      </c>
      <c r="D2039" t="s">
        <v>38</v>
      </c>
      <c r="I2039" t="s">
        <v>24</v>
      </c>
      <c r="J2039" t="s">
        <v>85</v>
      </c>
      <c r="K2039">
        <v>30</v>
      </c>
      <c r="M2039">
        <v>1</v>
      </c>
      <c r="N2039">
        <v>5</v>
      </c>
      <c r="O2039">
        <v>0</v>
      </c>
    </row>
    <row r="2040" spans="1:20" x14ac:dyDescent="0.25">
      <c r="A2040">
        <v>1999</v>
      </c>
      <c r="B2040" t="s">
        <v>119</v>
      </c>
      <c r="C2040">
        <v>5</v>
      </c>
      <c r="D2040" t="s">
        <v>38</v>
      </c>
      <c r="I2040" t="s">
        <v>24</v>
      </c>
      <c r="J2040" t="s">
        <v>89</v>
      </c>
      <c r="K2040">
        <v>40</v>
      </c>
      <c r="M2040">
        <v>20</v>
      </c>
      <c r="N2040">
        <v>2</v>
      </c>
      <c r="O2040">
        <v>0</v>
      </c>
    </row>
    <row r="2041" spans="1:20" x14ac:dyDescent="0.25">
      <c r="A2041">
        <v>1999</v>
      </c>
      <c r="B2041" t="s">
        <v>119</v>
      </c>
      <c r="C2041">
        <v>6</v>
      </c>
      <c r="D2041" t="s">
        <v>38</v>
      </c>
      <c r="I2041" t="s">
        <v>24</v>
      </c>
      <c r="J2041" t="s">
        <v>84</v>
      </c>
      <c r="K2041">
        <v>30</v>
      </c>
      <c r="M2041">
        <v>1</v>
      </c>
      <c r="N2041">
        <v>0</v>
      </c>
      <c r="O2041">
        <v>0</v>
      </c>
    </row>
    <row r="2042" spans="1:20" x14ac:dyDescent="0.25">
      <c r="A2042">
        <v>1999</v>
      </c>
      <c r="B2042" t="s">
        <v>119</v>
      </c>
      <c r="C2042">
        <v>7</v>
      </c>
      <c r="D2042" t="s">
        <v>38</v>
      </c>
      <c r="I2042" t="s">
        <v>24</v>
      </c>
      <c r="J2042" t="s">
        <v>85</v>
      </c>
      <c r="K2042">
        <v>25</v>
      </c>
      <c r="M2042">
        <v>1</v>
      </c>
      <c r="N2042">
        <v>0</v>
      </c>
      <c r="O2042">
        <v>0</v>
      </c>
    </row>
    <row r="2043" spans="1:20" x14ac:dyDescent="0.25">
      <c r="A2043">
        <v>1999</v>
      </c>
      <c r="B2043" t="s">
        <v>119</v>
      </c>
      <c r="C2043">
        <v>1</v>
      </c>
      <c r="D2043" t="s">
        <v>38</v>
      </c>
      <c r="E2043">
        <v>4</v>
      </c>
      <c r="G2043">
        <v>100</v>
      </c>
      <c r="I2043">
        <v>100</v>
      </c>
      <c r="J2043" t="s">
        <v>120</v>
      </c>
      <c r="K2043">
        <v>60</v>
      </c>
      <c r="M2043">
        <v>60</v>
      </c>
      <c r="N2043">
        <v>0</v>
      </c>
      <c r="O2043">
        <v>10</v>
      </c>
      <c r="T2043" t="s">
        <v>46</v>
      </c>
    </row>
    <row r="2044" spans="1:20" x14ac:dyDescent="0.25">
      <c r="A2044">
        <v>1999</v>
      </c>
      <c r="B2044" t="s">
        <v>119</v>
      </c>
      <c r="C2044">
        <v>2</v>
      </c>
      <c r="D2044" t="s">
        <v>38</v>
      </c>
      <c r="I2044" t="s">
        <v>24</v>
      </c>
      <c r="J2044" t="s">
        <v>120</v>
      </c>
      <c r="K2044">
        <v>60</v>
      </c>
      <c r="M2044">
        <v>30</v>
      </c>
      <c r="N2044">
        <v>0</v>
      </c>
      <c r="O2044">
        <v>0</v>
      </c>
    </row>
    <row r="2045" spans="1:20" x14ac:dyDescent="0.25">
      <c r="A2045">
        <v>1999</v>
      </c>
      <c r="B2045" t="s">
        <v>119</v>
      </c>
      <c r="C2045">
        <v>3</v>
      </c>
      <c r="D2045" t="s">
        <v>38</v>
      </c>
      <c r="I2045" t="s">
        <v>24</v>
      </c>
      <c r="J2045" t="s">
        <v>120</v>
      </c>
      <c r="K2045">
        <v>150</v>
      </c>
      <c r="M2045">
        <v>110</v>
      </c>
      <c r="N2045">
        <v>20</v>
      </c>
      <c r="O2045">
        <v>0</v>
      </c>
    </row>
    <row r="2046" spans="1:20" x14ac:dyDescent="0.25">
      <c r="A2046">
        <v>1999</v>
      </c>
      <c r="B2046" t="s">
        <v>119</v>
      </c>
      <c r="C2046">
        <v>4</v>
      </c>
      <c r="D2046" t="s">
        <v>38</v>
      </c>
      <c r="I2046" t="s">
        <v>24</v>
      </c>
      <c r="J2046" t="s">
        <v>89</v>
      </c>
      <c r="K2046">
        <v>30</v>
      </c>
      <c r="M2046">
        <v>5</v>
      </c>
      <c r="N2046">
        <v>0</v>
      </c>
      <c r="O2046">
        <v>0</v>
      </c>
    </row>
    <row r="2047" spans="1:20" x14ac:dyDescent="0.25">
      <c r="A2047">
        <v>1999</v>
      </c>
      <c r="B2047" t="s">
        <v>119</v>
      </c>
      <c r="C2047">
        <v>5</v>
      </c>
      <c r="D2047" t="s">
        <v>38</v>
      </c>
      <c r="I2047" t="s">
        <v>24</v>
      </c>
      <c r="J2047" t="s">
        <v>85</v>
      </c>
      <c r="K2047">
        <v>10</v>
      </c>
      <c r="M2047">
        <v>1</v>
      </c>
      <c r="N2047">
        <v>7</v>
      </c>
      <c r="O2047">
        <v>0</v>
      </c>
    </row>
    <row r="2048" spans="1:20" x14ac:dyDescent="0.25">
      <c r="A2048">
        <v>1999</v>
      </c>
      <c r="B2048" t="s">
        <v>119</v>
      </c>
      <c r="C2048">
        <v>6</v>
      </c>
      <c r="D2048" t="s">
        <v>38</v>
      </c>
      <c r="I2048" t="s">
        <v>24</v>
      </c>
      <c r="J2048" t="s">
        <v>120</v>
      </c>
      <c r="K2048">
        <v>100</v>
      </c>
      <c r="M2048">
        <v>50</v>
      </c>
      <c r="N2048">
        <v>80</v>
      </c>
      <c r="O2048">
        <v>0</v>
      </c>
    </row>
    <row r="2049" spans="1:16" x14ac:dyDescent="0.25">
      <c r="A2049">
        <v>1999</v>
      </c>
      <c r="B2049" t="s">
        <v>119</v>
      </c>
      <c r="C2049">
        <v>1</v>
      </c>
      <c r="D2049" t="s">
        <v>21</v>
      </c>
      <c r="E2049">
        <v>1</v>
      </c>
      <c r="F2049">
        <v>3</v>
      </c>
      <c r="G2049">
        <v>120</v>
      </c>
      <c r="I2049">
        <v>120</v>
      </c>
      <c r="J2049" t="s">
        <v>85</v>
      </c>
      <c r="K2049">
        <v>20</v>
      </c>
      <c r="M2049">
        <v>0.5</v>
      </c>
      <c r="N2049">
        <v>0</v>
      </c>
      <c r="O2049">
        <v>0</v>
      </c>
    </row>
    <row r="2050" spans="1:16" x14ac:dyDescent="0.25">
      <c r="A2050">
        <v>1999</v>
      </c>
      <c r="B2050" t="s">
        <v>119</v>
      </c>
      <c r="C2050">
        <v>2</v>
      </c>
      <c r="D2050" t="s">
        <v>21</v>
      </c>
      <c r="I2050" t="s">
        <v>24</v>
      </c>
      <c r="J2050" t="s">
        <v>120</v>
      </c>
      <c r="K2050">
        <v>25</v>
      </c>
      <c r="M2050">
        <v>15</v>
      </c>
      <c r="N2050">
        <v>0</v>
      </c>
      <c r="O2050">
        <v>0</v>
      </c>
    </row>
    <row r="2051" spans="1:16" x14ac:dyDescent="0.25">
      <c r="A2051">
        <v>1999</v>
      </c>
      <c r="B2051" t="s">
        <v>119</v>
      </c>
      <c r="C2051">
        <v>3</v>
      </c>
      <c r="D2051" t="s">
        <v>21</v>
      </c>
      <c r="I2051" t="s">
        <v>24</v>
      </c>
      <c r="J2051" t="s">
        <v>89</v>
      </c>
      <c r="K2051">
        <v>20</v>
      </c>
      <c r="M2051">
        <v>5</v>
      </c>
      <c r="N2051">
        <v>0</v>
      </c>
      <c r="O2051">
        <v>0</v>
      </c>
    </row>
    <row r="2052" spans="1:16" x14ac:dyDescent="0.25">
      <c r="A2052">
        <v>1999</v>
      </c>
      <c r="B2052" t="s">
        <v>119</v>
      </c>
      <c r="C2052">
        <v>4</v>
      </c>
      <c r="D2052" t="s">
        <v>21</v>
      </c>
      <c r="I2052" t="s">
        <v>24</v>
      </c>
      <c r="J2052" t="s">
        <v>85</v>
      </c>
      <c r="K2052">
        <v>10</v>
      </c>
      <c r="M2052">
        <v>0.5</v>
      </c>
      <c r="N2052">
        <v>0</v>
      </c>
      <c r="O2052">
        <v>0</v>
      </c>
    </row>
    <row r="2053" spans="1:16" x14ac:dyDescent="0.25">
      <c r="A2053">
        <v>1999</v>
      </c>
      <c r="B2053" t="s">
        <v>119</v>
      </c>
      <c r="C2053">
        <v>5</v>
      </c>
      <c r="D2053" t="s">
        <v>21</v>
      </c>
      <c r="I2053" t="s">
        <v>24</v>
      </c>
      <c r="J2053" t="s">
        <v>89</v>
      </c>
      <c r="K2053">
        <v>25</v>
      </c>
      <c r="M2053">
        <v>15</v>
      </c>
      <c r="N2053">
        <v>0</v>
      </c>
      <c r="O2053">
        <v>0</v>
      </c>
    </row>
    <row r="2054" spans="1:16" x14ac:dyDescent="0.25">
      <c r="A2054">
        <v>1999</v>
      </c>
      <c r="B2054" t="s">
        <v>119</v>
      </c>
      <c r="C2054">
        <v>6</v>
      </c>
      <c r="D2054" t="s">
        <v>21</v>
      </c>
      <c r="I2054" t="s">
        <v>24</v>
      </c>
      <c r="J2054" t="s">
        <v>85</v>
      </c>
      <c r="K2054">
        <v>10</v>
      </c>
      <c r="M2054">
        <v>5</v>
      </c>
      <c r="N2054">
        <v>0</v>
      </c>
      <c r="O2054">
        <v>0</v>
      </c>
    </row>
    <row r="2055" spans="1:16" x14ac:dyDescent="0.25">
      <c r="A2055">
        <v>1999</v>
      </c>
      <c r="B2055" t="s">
        <v>119</v>
      </c>
      <c r="C2055">
        <v>7</v>
      </c>
      <c r="D2055" t="s">
        <v>21</v>
      </c>
      <c r="I2055" t="s">
        <v>24</v>
      </c>
      <c r="J2055" t="s">
        <v>85</v>
      </c>
      <c r="K2055">
        <v>20</v>
      </c>
      <c r="M2055">
        <v>3</v>
      </c>
      <c r="N2055">
        <v>0</v>
      </c>
      <c r="O2055">
        <v>0</v>
      </c>
    </row>
    <row r="2056" spans="1:16" x14ac:dyDescent="0.25">
      <c r="A2056">
        <v>1999</v>
      </c>
      <c r="B2056" t="s">
        <v>119</v>
      </c>
      <c r="C2056">
        <v>8</v>
      </c>
      <c r="D2056" t="s">
        <v>21</v>
      </c>
      <c r="I2056" t="s">
        <v>24</v>
      </c>
      <c r="J2056" t="s">
        <v>88</v>
      </c>
      <c r="K2056">
        <v>35</v>
      </c>
      <c r="M2056">
        <v>40</v>
      </c>
      <c r="N2056">
        <v>60</v>
      </c>
      <c r="O2056">
        <v>0</v>
      </c>
    </row>
    <row r="2057" spans="1:16" x14ac:dyDescent="0.25">
      <c r="A2057">
        <v>1999</v>
      </c>
      <c r="B2057" t="s">
        <v>119</v>
      </c>
      <c r="C2057">
        <v>9</v>
      </c>
      <c r="D2057" t="s">
        <v>21</v>
      </c>
      <c r="F2057">
        <v>3</v>
      </c>
      <c r="I2057" t="s">
        <v>24</v>
      </c>
      <c r="J2057" t="s">
        <v>89</v>
      </c>
      <c r="K2057">
        <v>30</v>
      </c>
      <c r="M2057">
        <v>15</v>
      </c>
      <c r="N2057">
        <v>0</v>
      </c>
      <c r="O2057">
        <v>0</v>
      </c>
    </row>
    <row r="2058" spans="1:16" x14ac:dyDescent="0.25">
      <c r="A2058">
        <v>1999</v>
      </c>
      <c r="B2058" t="s">
        <v>119</v>
      </c>
      <c r="C2058">
        <v>1</v>
      </c>
      <c r="D2058" t="s">
        <v>21</v>
      </c>
      <c r="E2058">
        <v>2</v>
      </c>
      <c r="F2058">
        <v>3</v>
      </c>
      <c r="G2058">
        <v>110</v>
      </c>
      <c r="I2058">
        <v>110</v>
      </c>
      <c r="J2058" t="s">
        <v>89</v>
      </c>
      <c r="K2058">
        <v>30</v>
      </c>
      <c r="M2058">
        <v>20</v>
      </c>
      <c r="N2058">
        <v>20</v>
      </c>
      <c r="O2058">
        <v>0</v>
      </c>
    </row>
    <row r="2059" spans="1:16" x14ac:dyDescent="0.25">
      <c r="A2059">
        <v>1999</v>
      </c>
      <c r="B2059" t="s">
        <v>119</v>
      </c>
      <c r="C2059">
        <v>2</v>
      </c>
      <c r="D2059" t="s">
        <v>21</v>
      </c>
      <c r="I2059" t="s">
        <v>24</v>
      </c>
      <c r="J2059" t="s">
        <v>85</v>
      </c>
      <c r="K2059">
        <v>5</v>
      </c>
      <c r="M2059">
        <v>10</v>
      </c>
      <c r="N2059">
        <v>0</v>
      </c>
      <c r="O2059">
        <v>0</v>
      </c>
    </row>
    <row r="2060" spans="1:16" x14ac:dyDescent="0.25">
      <c r="A2060">
        <v>1999</v>
      </c>
      <c r="B2060" t="s">
        <v>119</v>
      </c>
      <c r="C2060">
        <v>3</v>
      </c>
      <c r="D2060" t="s">
        <v>21</v>
      </c>
      <c r="I2060" t="s">
        <v>24</v>
      </c>
      <c r="J2060" t="s">
        <v>85</v>
      </c>
      <c r="K2060">
        <v>20</v>
      </c>
      <c r="M2060">
        <v>2</v>
      </c>
      <c r="N2060">
        <v>0</v>
      </c>
      <c r="O2060">
        <v>0</v>
      </c>
    </row>
    <row r="2061" spans="1:16" x14ac:dyDescent="0.25">
      <c r="A2061">
        <v>1999</v>
      </c>
      <c r="B2061" t="s">
        <v>119</v>
      </c>
      <c r="C2061">
        <v>4</v>
      </c>
      <c r="D2061" t="s">
        <v>21</v>
      </c>
      <c r="I2061" t="s">
        <v>24</v>
      </c>
      <c r="J2061" t="s">
        <v>89</v>
      </c>
      <c r="K2061">
        <v>50</v>
      </c>
      <c r="M2061">
        <v>20</v>
      </c>
      <c r="N2061">
        <v>0</v>
      </c>
      <c r="O2061">
        <v>0</v>
      </c>
    </row>
    <row r="2062" spans="1:16" x14ac:dyDescent="0.25">
      <c r="A2062">
        <v>1999</v>
      </c>
      <c r="B2062" t="s">
        <v>119</v>
      </c>
      <c r="C2062">
        <v>5</v>
      </c>
      <c r="D2062" t="s">
        <v>21</v>
      </c>
      <c r="I2062" t="s">
        <v>24</v>
      </c>
      <c r="J2062" t="s">
        <v>120</v>
      </c>
      <c r="K2062">
        <v>120</v>
      </c>
      <c r="M2062">
        <v>60</v>
      </c>
      <c r="N2062">
        <v>40</v>
      </c>
      <c r="O2062">
        <v>30</v>
      </c>
      <c r="P2062" t="s">
        <v>77</v>
      </c>
    </row>
    <row r="2063" spans="1:16" x14ac:dyDescent="0.25">
      <c r="A2063">
        <v>1999</v>
      </c>
      <c r="B2063" t="s">
        <v>119</v>
      </c>
      <c r="C2063">
        <v>6</v>
      </c>
      <c r="D2063" t="s">
        <v>21</v>
      </c>
      <c r="I2063" t="s">
        <v>24</v>
      </c>
      <c r="J2063" t="s">
        <v>85</v>
      </c>
      <c r="K2063">
        <v>25</v>
      </c>
      <c r="M2063">
        <v>15</v>
      </c>
      <c r="N2063">
        <v>0</v>
      </c>
      <c r="O2063">
        <v>0</v>
      </c>
    </row>
    <row r="2064" spans="1:16" x14ac:dyDescent="0.25">
      <c r="A2064">
        <v>1999</v>
      </c>
      <c r="B2064" t="s">
        <v>119</v>
      </c>
      <c r="C2064">
        <v>7</v>
      </c>
      <c r="D2064" t="s">
        <v>21</v>
      </c>
      <c r="I2064" t="s">
        <v>24</v>
      </c>
      <c r="J2064" t="s">
        <v>89</v>
      </c>
      <c r="K2064">
        <v>25</v>
      </c>
      <c r="M2064">
        <v>5</v>
      </c>
      <c r="N2064">
        <v>0</v>
      </c>
      <c r="O2064">
        <v>0</v>
      </c>
    </row>
    <row r="2065" spans="1:15" x14ac:dyDescent="0.25">
      <c r="A2065">
        <v>1999</v>
      </c>
      <c r="B2065" t="s">
        <v>119</v>
      </c>
      <c r="C2065">
        <v>8</v>
      </c>
      <c r="D2065" t="s">
        <v>21</v>
      </c>
      <c r="F2065">
        <v>3</v>
      </c>
      <c r="I2065" t="s">
        <v>24</v>
      </c>
      <c r="J2065" t="s">
        <v>85</v>
      </c>
      <c r="K2065">
        <v>20</v>
      </c>
      <c r="M2065">
        <v>0.5</v>
      </c>
      <c r="N2065">
        <v>0</v>
      </c>
      <c r="O2065">
        <v>0</v>
      </c>
    </row>
    <row r="2066" spans="1:15" x14ac:dyDescent="0.25">
      <c r="A2066">
        <v>1999</v>
      </c>
      <c r="B2066" t="s">
        <v>119</v>
      </c>
      <c r="C2066">
        <v>1</v>
      </c>
      <c r="D2066" t="s">
        <v>21</v>
      </c>
      <c r="E2066">
        <v>3</v>
      </c>
      <c r="F2066">
        <v>3</v>
      </c>
      <c r="G2066">
        <v>160</v>
      </c>
      <c r="I2066">
        <v>160</v>
      </c>
      <c r="J2066" t="s">
        <v>89</v>
      </c>
      <c r="K2066">
        <v>30</v>
      </c>
      <c r="M2066">
        <v>20</v>
      </c>
      <c r="N2066">
        <v>0</v>
      </c>
      <c r="O2066">
        <v>0</v>
      </c>
    </row>
    <row r="2067" spans="1:15" x14ac:dyDescent="0.25">
      <c r="A2067">
        <v>1999</v>
      </c>
      <c r="B2067" t="s">
        <v>119</v>
      </c>
      <c r="C2067">
        <v>2</v>
      </c>
      <c r="D2067" t="s">
        <v>21</v>
      </c>
      <c r="I2067" t="s">
        <v>24</v>
      </c>
      <c r="J2067" t="s">
        <v>85</v>
      </c>
      <c r="K2067">
        <v>20</v>
      </c>
      <c r="M2067">
        <v>10</v>
      </c>
      <c r="N2067">
        <v>0</v>
      </c>
      <c r="O2067">
        <v>0</v>
      </c>
    </row>
    <row r="2068" spans="1:15" x14ac:dyDescent="0.25">
      <c r="A2068">
        <v>1999</v>
      </c>
      <c r="B2068" t="s">
        <v>119</v>
      </c>
      <c r="C2068">
        <v>3</v>
      </c>
      <c r="D2068" t="s">
        <v>21</v>
      </c>
      <c r="I2068" t="s">
        <v>24</v>
      </c>
      <c r="J2068" t="s">
        <v>89</v>
      </c>
      <c r="K2068">
        <v>30</v>
      </c>
      <c r="M2068">
        <v>5</v>
      </c>
      <c r="N2068">
        <v>0</v>
      </c>
      <c r="O2068">
        <v>0</v>
      </c>
    </row>
    <row r="2069" spans="1:15" x14ac:dyDescent="0.25">
      <c r="A2069">
        <v>1999</v>
      </c>
      <c r="B2069" t="s">
        <v>119</v>
      </c>
      <c r="C2069">
        <v>4</v>
      </c>
      <c r="D2069" t="s">
        <v>21</v>
      </c>
      <c r="I2069" t="s">
        <v>24</v>
      </c>
      <c r="J2069" t="s">
        <v>85</v>
      </c>
      <c r="K2069">
        <v>25</v>
      </c>
      <c r="M2069">
        <v>3</v>
      </c>
      <c r="N2069">
        <v>0</v>
      </c>
      <c r="O2069">
        <v>0</v>
      </c>
    </row>
    <row r="2070" spans="1:15" x14ac:dyDescent="0.25">
      <c r="A2070">
        <v>1999</v>
      </c>
      <c r="B2070" t="s">
        <v>119</v>
      </c>
      <c r="C2070">
        <v>5</v>
      </c>
      <c r="D2070" t="s">
        <v>21</v>
      </c>
      <c r="I2070" t="s">
        <v>24</v>
      </c>
      <c r="J2070" t="s">
        <v>88</v>
      </c>
      <c r="K2070">
        <v>15</v>
      </c>
      <c r="M2070">
        <v>5</v>
      </c>
      <c r="N2070">
        <v>0</v>
      </c>
      <c r="O2070">
        <v>0</v>
      </c>
    </row>
    <row r="2071" spans="1:15" x14ac:dyDescent="0.25">
      <c r="A2071">
        <v>1999</v>
      </c>
      <c r="B2071" t="s">
        <v>119</v>
      </c>
      <c r="C2071">
        <v>6</v>
      </c>
      <c r="D2071" t="s">
        <v>21</v>
      </c>
      <c r="I2071" t="s">
        <v>24</v>
      </c>
      <c r="J2071" t="s">
        <v>88</v>
      </c>
      <c r="K2071">
        <v>10</v>
      </c>
      <c r="M2071">
        <v>15</v>
      </c>
      <c r="N2071">
        <v>5</v>
      </c>
      <c r="O2071">
        <v>0</v>
      </c>
    </row>
    <row r="2072" spans="1:15" x14ac:dyDescent="0.25">
      <c r="A2072">
        <v>1999</v>
      </c>
      <c r="B2072" t="s">
        <v>119</v>
      </c>
      <c r="C2072">
        <v>7</v>
      </c>
      <c r="D2072" t="s">
        <v>21</v>
      </c>
      <c r="I2072" t="s">
        <v>24</v>
      </c>
      <c r="J2072" t="s">
        <v>89</v>
      </c>
      <c r="K2072">
        <v>40</v>
      </c>
      <c r="M2072">
        <v>10</v>
      </c>
      <c r="N2072">
        <v>0</v>
      </c>
      <c r="O2072">
        <v>0</v>
      </c>
    </row>
    <row r="2073" spans="1:15" x14ac:dyDescent="0.25">
      <c r="A2073">
        <v>1999</v>
      </c>
      <c r="B2073" t="s">
        <v>119</v>
      </c>
      <c r="C2073">
        <v>8</v>
      </c>
      <c r="D2073" t="s">
        <v>21</v>
      </c>
      <c r="I2073" t="s">
        <v>24</v>
      </c>
      <c r="J2073" t="s">
        <v>85</v>
      </c>
      <c r="K2073">
        <v>10</v>
      </c>
      <c r="M2073">
        <v>5</v>
      </c>
      <c r="N2073">
        <v>0</v>
      </c>
      <c r="O2073">
        <v>0</v>
      </c>
    </row>
    <row r="2074" spans="1:15" x14ac:dyDescent="0.25">
      <c r="A2074">
        <v>1999</v>
      </c>
      <c r="B2074" t="s">
        <v>119</v>
      </c>
      <c r="C2074">
        <v>9</v>
      </c>
      <c r="D2074" t="s">
        <v>21</v>
      </c>
      <c r="I2074" t="s">
        <v>24</v>
      </c>
      <c r="J2074" t="s">
        <v>88</v>
      </c>
      <c r="K2074">
        <v>15</v>
      </c>
      <c r="M2074">
        <v>5</v>
      </c>
      <c r="N2074">
        <v>0</v>
      </c>
      <c r="O2074">
        <v>0</v>
      </c>
    </row>
    <row r="2075" spans="1:15" x14ac:dyDescent="0.25">
      <c r="A2075">
        <v>1999</v>
      </c>
      <c r="B2075" t="s">
        <v>119</v>
      </c>
      <c r="C2075">
        <v>10</v>
      </c>
      <c r="D2075" t="s">
        <v>21</v>
      </c>
      <c r="I2075" t="s">
        <v>24</v>
      </c>
      <c r="J2075" t="s">
        <v>85</v>
      </c>
      <c r="K2075">
        <v>30</v>
      </c>
      <c r="M2075">
        <v>10</v>
      </c>
      <c r="N2075">
        <v>0</v>
      </c>
      <c r="O2075">
        <v>0</v>
      </c>
    </row>
    <row r="2076" spans="1:15" x14ac:dyDescent="0.25">
      <c r="A2076">
        <v>1999</v>
      </c>
      <c r="B2076" t="s">
        <v>119</v>
      </c>
      <c r="C2076">
        <v>11</v>
      </c>
      <c r="D2076" t="s">
        <v>21</v>
      </c>
      <c r="I2076" t="s">
        <v>24</v>
      </c>
      <c r="J2076" t="s">
        <v>85</v>
      </c>
      <c r="K2076">
        <v>10</v>
      </c>
      <c r="M2076">
        <v>5</v>
      </c>
      <c r="N2076">
        <v>0</v>
      </c>
      <c r="O2076">
        <v>0</v>
      </c>
    </row>
    <row r="2077" spans="1:15" x14ac:dyDescent="0.25">
      <c r="A2077">
        <v>1999</v>
      </c>
      <c r="B2077" t="s">
        <v>119</v>
      </c>
      <c r="C2077">
        <v>12</v>
      </c>
      <c r="D2077" t="s">
        <v>21</v>
      </c>
      <c r="I2077" t="s">
        <v>24</v>
      </c>
      <c r="J2077" t="s">
        <v>89</v>
      </c>
      <c r="K2077">
        <v>40</v>
      </c>
      <c r="M2077">
        <v>5</v>
      </c>
      <c r="N2077">
        <v>0</v>
      </c>
      <c r="O2077">
        <v>0</v>
      </c>
    </row>
    <row r="2078" spans="1:15" x14ac:dyDescent="0.25">
      <c r="A2078">
        <v>1999</v>
      </c>
      <c r="B2078" t="s">
        <v>119</v>
      </c>
      <c r="C2078">
        <v>13</v>
      </c>
      <c r="D2078" t="s">
        <v>21</v>
      </c>
      <c r="F2078">
        <v>3</v>
      </c>
      <c r="I2078" t="s">
        <v>24</v>
      </c>
      <c r="J2078" t="s">
        <v>88</v>
      </c>
      <c r="K2078">
        <v>45</v>
      </c>
      <c r="M2078">
        <v>10</v>
      </c>
      <c r="N2078">
        <v>0</v>
      </c>
      <c r="O2078">
        <v>0</v>
      </c>
    </row>
    <row r="2079" spans="1:15" x14ac:dyDescent="0.25">
      <c r="A2079">
        <v>1999</v>
      </c>
      <c r="B2079" t="s">
        <v>119</v>
      </c>
      <c r="C2079">
        <v>1</v>
      </c>
      <c r="D2079" t="s">
        <v>34</v>
      </c>
      <c r="E2079">
        <v>1</v>
      </c>
      <c r="F2079">
        <v>2</v>
      </c>
      <c r="G2079">
        <v>210</v>
      </c>
      <c r="I2079">
        <v>210</v>
      </c>
      <c r="J2079" t="s">
        <v>120</v>
      </c>
      <c r="K2079">
        <v>100</v>
      </c>
      <c r="M2079">
        <v>50</v>
      </c>
      <c r="N2079">
        <v>3</v>
      </c>
      <c r="O2079">
        <v>0</v>
      </c>
    </row>
    <row r="2080" spans="1:15" x14ac:dyDescent="0.25">
      <c r="A2080">
        <v>1999</v>
      </c>
      <c r="B2080" t="s">
        <v>119</v>
      </c>
      <c r="C2080">
        <v>2</v>
      </c>
      <c r="D2080" t="s">
        <v>34</v>
      </c>
      <c r="I2080" t="s">
        <v>24</v>
      </c>
      <c r="J2080" t="s">
        <v>85</v>
      </c>
      <c r="K2080">
        <v>10</v>
      </c>
      <c r="M2080">
        <v>5</v>
      </c>
      <c r="N2080">
        <v>3</v>
      </c>
      <c r="O2080">
        <v>0</v>
      </c>
    </row>
    <row r="2081" spans="1:15" x14ac:dyDescent="0.25">
      <c r="A2081">
        <v>1999</v>
      </c>
      <c r="B2081" t="s">
        <v>119</v>
      </c>
      <c r="C2081">
        <v>3</v>
      </c>
      <c r="D2081" t="s">
        <v>34</v>
      </c>
      <c r="I2081" t="s">
        <v>24</v>
      </c>
      <c r="J2081" t="s">
        <v>85</v>
      </c>
      <c r="K2081">
        <v>10</v>
      </c>
      <c r="M2081">
        <v>5</v>
      </c>
      <c r="N2081">
        <v>0</v>
      </c>
      <c r="O2081">
        <v>0</v>
      </c>
    </row>
    <row r="2082" spans="1:15" x14ac:dyDescent="0.25">
      <c r="A2082">
        <v>1999</v>
      </c>
      <c r="B2082" t="s">
        <v>119</v>
      </c>
      <c r="C2082">
        <v>4</v>
      </c>
      <c r="D2082" t="s">
        <v>34</v>
      </c>
      <c r="I2082" t="s">
        <v>24</v>
      </c>
      <c r="J2082" t="s">
        <v>85</v>
      </c>
      <c r="K2082">
        <v>15</v>
      </c>
      <c r="M2082">
        <v>5</v>
      </c>
      <c r="N2082">
        <v>0</v>
      </c>
      <c r="O2082">
        <v>0</v>
      </c>
    </row>
    <row r="2083" spans="1:15" x14ac:dyDescent="0.25">
      <c r="A2083">
        <v>1999</v>
      </c>
      <c r="B2083" t="s">
        <v>119</v>
      </c>
      <c r="C2083">
        <v>5</v>
      </c>
      <c r="D2083" t="s">
        <v>34</v>
      </c>
      <c r="I2083" t="s">
        <v>24</v>
      </c>
      <c r="J2083" t="s">
        <v>88</v>
      </c>
      <c r="K2083">
        <v>20</v>
      </c>
      <c r="M2083">
        <v>5</v>
      </c>
      <c r="N2083">
        <v>0</v>
      </c>
      <c r="O2083">
        <v>0</v>
      </c>
    </row>
    <row r="2084" spans="1:15" x14ac:dyDescent="0.25">
      <c r="A2084">
        <v>1999</v>
      </c>
      <c r="B2084" t="s">
        <v>119</v>
      </c>
      <c r="C2084">
        <v>6</v>
      </c>
      <c r="D2084" t="s">
        <v>34</v>
      </c>
      <c r="I2084" t="s">
        <v>24</v>
      </c>
      <c r="J2084" t="s">
        <v>85</v>
      </c>
      <c r="K2084">
        <v>10</v>
      </c>
      <c r="M2084">
        <v>8</v>
      </c>
      <c r="N2084">
        <v>0</v>
      </c>
      <c r="O2084">
        <v>0</v>
      </c>
    </row>
    <row r="2085" spans="1:15" x14ac:dyDescent="0.25">
      <c r="A2085">
        <v>1999</v>
      </c>
      <c r="B2085" t="s">
        <v>119</v>
      </c>
      <c r="C2085">
        <v>7</v>
      </c>
      <c r="D2085" t="s">
        <v>34</v>
      </c>
      <c r="I2085" t="s">
        <v>24</v>
      </c>
      <c r="J2085" t="s">
        <v>80</v>
      </c>
      <c r="K2085">
        <v>80</v>
      </c>
      <c r="M2085">
        <v>50</v>
      </c>
      <c r="N2085">
        <v>35</v>
      </c>
      <c r="O2085">
        <v>0</v>
      </c>
    </row>
    <row r="2086" spans="1:15" x14ac:dyDescent="0.25">
      <c r="A2086">
        <v>1999</v>
      </c>
      <c r="B2086" t="s">
        <v>119</v>
      </c>
      <c r="C2086">
        <v>8</v>
      </c>
      <c r="D2086" t="s">
        <v>34</v>
      </c>
      <c r="I2086" t="s">
        <v>24</v>
      </c>
      <c r="J2086" t="s">
        <v>89</v>
      </c>
      <c r="K2086">
        <v>40</v>
      </c>
      <c r="M2086">
        <v>25</v>
      </c>
      <c r="N2086">
        <v>75</v>
      </c>
      <c r="O2086">
        <v>0</v>
      </c>
    </row>
    <row r="2087" spans="1:15" x14ac:dyDescent="0.25">
      <c r="A2087">
        <v>1999</v>
      </c>
      <c r="B2087" t="s">
        <v>119</v>
      </c>
      <c r="C2087">
        <v>9</v>
      </c>
      <c r="D2087" t="s">
        <v>34</v>
      </c>
      <c r="I2087" t="s">
        <v>24</v>
      </c>
      <c r="J2087" t="s">
        <v>85</v>
      </c>
      <c r="K2087">
        <v>25</v>
      </c>
      <c r="M2087">
        <v>5</v>
      </c>
      <c r="N2087">
        <v>40</v>
      </c>
      <c r="O2087">
        <v>0</v>
      </c>
    </row>
    <row r="2088" spans="1:15" x14ac:dyDescent="0.25">
      <c r="A2088">
        <v>1999</v>
      </c>
      <c r="B2088" t="s">
        <v>119</v>
      </c>
      <c r="C2088">
        <v>10</v>
      </c>
      <c r="D2088" t="s">
        <v>34</v>
      </c>
      <c r="I2088" t="s">
        <v>24</v>
      </c>
      <c r="J2088" t="s">
        <v>89</v>
      </c>
      <c r="K2088">
        <v>60</v>
      </c>
      <c r="M2088">
        <v>30</v>
      </c>
      <c r="N2088">
        <v>60</v>
      </c>
      <c r="O2088">
        <v>0</v>
      </c>
    </row>
    <row r="2089" spans="1:15" x14ac:dyDescent="0.25">
      <c r="A2089">
        <v>1999</v>
      </c>
      <c r="B2089" t="s">
        <v>119</v>
      </c>
      <c r="C2089">
        <v>11</v>
      </c>
      <c r="D2089" t="s">
        <v>34</v>
      </c>
      <c r="I2089" t="s">
        <v>24</v>
      </c>
      <c r="J2089" t="s">
        <v>85</v>
      </c>
      <c r="K2089">
        <v>5</v>
      </c>
      <c r="M2089">
        <v>4</v>
      </c>
      <c r="N2089">
        <v>10</v>
      </c>
      <c r="O2089">
        <v>0</v>
      </c>
    </row>
    <row r="2090" spans="1:15" x14ac:dyDescent="0.25">
      <c r="A2090">
        <v>1999</v>
      </c>
      <c r="B2090" t="s">
        <v>119</v>
      </c>
      <c r="C2090">
        <v>12</v>
      </c>
      <c r="D2090" t="s">
        <v>34</v>
      </c>
      <c r="I2090" t="s">
        <v>24</v>
      </c>
      <c r="J2090" t="s">
        <v>85</v>
      </c>
      <c r="K2090">
        <v>25</v>
      </c>
      <c r="M2090">
        <v>5</v>
      </c>
      <c r="N2090">
        <v>10</v>
      </c>
      <c r="O2090">
        <v>0</v>
      </c>
    </row>
    <row r="2091" spans="1:15" x14ac:dyDescent="0.25">
      <c r="A2091">
        <v>1999</v>
      </c>
      <c r="B2091" t="s">
        <v>119</v>
      </c>
      <c r="C2091">
        <v>13</v>
      </c>
      <c r="D2091" t="s">
        <v>34</v>
      </c>
      <c r="I2091" t="s">
        <v>24</v>
      </c>
      <c r="J2091" t="s">
        <v>85</v>
      </c>
      <c r="K2091">
        <v>35</v>
      </c>
      <c r="M2091">
        <v>5</v>
      </c>
      <c r="N2091">
        <v>40</v>
      </c>
      <c r="O2091">
        <v>0</v>
      </c>
    </row>
    <row r="2092" spans="1:15" x14ac:dyDescent="0.25">
      <c r="A2092">
        <v>1999</v>
      </c>
      <c r="B2092" t="s">
        <v>119</v>
      </c>
      <c r="C2092">
        <v>14</v>
      </c>
      <c r="D2092" t="s">
        <v>34</v>
      </c>
      <c r="I2092" t="s">
        <v>24</v>
      </c>
      <c r="J2092" t="s">
        <v>120</v>
      </c>
      <c r="K2092">
        <v>90</v>
      </c>
      <c r="M2092">
        <v>40</v>
      </c>
      <c r="N2092">
        <v>35</v>
      </c>
      <c r="O2092">
        <v>0</v>
      </c>
    </row>
    <row r="2093" spans="1:15" x14ac:dyDescent="0.25">
      <c r="A2093">
        <v>1999</v>
      </c>
      <c r="B2093" t="s">
        <v>119</v>
      </c>
      <c r="C2093">
        <v>15</v>
      </c>
      <c r="D2093" t="s">
        <v>34</v>
      </c>
      <c r="I2093" t="s">
        <v>24</v>
      </c>
      <c r="J2093" t="s">
        <v>85</v>
      </c>
      <c r="K2093">
        <v>25</v>
      </c>
      <c r="M2093">
        <v>5</v>
      </c>
      <c r="N2093">
        <v>0</v>
      </c>
      <c r="O2093">
        <v>0</v>
      </c>
    </row>
    <row r="2094" spans="1:15" x14ac:dyDescent="0.25">
      <c r="A2094">
        <v>1999</v>
      </c>
      <c r="B2094" t="s">
        <v>119</v>
      </c>
      <c r="C2094">
        <v>16</v>
      </c>
      <c r="D2094" t="s">
        <v>34</v>
      </c>
      <c r="I2094" t="s">
        <v>24</v>
      </c>
      <c r="J2094" t="s">
        <v>89</v>
      </c>
      <c r="K2094">
        <v>25</v>
      </c>
      <c r="M2094">
        <v>10</v>
      </c>
      <c r="N2094">
        <v>10</v>
      </c>
      <c r="O2094">
        <v>0</v>
      </c>
    </row>
    <row r="2095" spans="1:15" x14ac:dyDescent="0.25">
      <c r="A2095">
        <v>1999</v>
      </c>
      <c r="B2095" t="s">
        <v>119</v>
      </c>
      <c r="C2095">
        <v>1</v>
      </c>
      <c r="D2095" t="s">
        <v>34</v>
      </c>
      <c r="E2095">
        <v>2</v>
      </c>
      <c r="F2095">
        <v>2</v>
      </c>
      <c r="G2095">
        <v>220</v>
      </c>
      <c r="I2095">
        <v>220</v>
      </c>
      <c r="J2095" t="s">
        <v>89</v>
      </c>
      <c r="K2095">
        <v>25</v>
      </c>
      <c r="M2095">
        <v>5</v>
      </c>
      <c r="N2095">
        <v>50</v>
      </c>
      <c r="O2095">
        <v>0</v>
      </c>
    </row>
    <row r="2096" spans="1:15" x14ac:dyDescent="0.25">
      <c r="A2096">
        <v>1999</v>
      </c>
      <c r="B2096" t="s">
        <v>119</v>
      </c>
      <c r="C2096">
        <v>2</v>
      </c>
      <c r="D2096" t="s">
        <v>34</v>
      </c>
      <c r="I2096" t="s">
        <v>24</v>
      </c>
      <c r="J2096" t="s">
        <v>89</v>
      </c>
      <c r="K2096">
        <v>30</v>
      </c>
      <c r="M2096">
        <v>10</v>
      </c>
      <c r="N2096">
        <v>50</v>
      </c>
      <c r="O2096">
        <v>0</v>
      </c>
    </row>
    <row r="2097" spans="1:15" x14ac:dyDescent="0.25">
      <c r="A2097">
        <v>1999</v>
      </c>
      <c r="B2097" t="s">
        <v>119</v>
      </c>
      <c r="C2097">
        <v>3</v>
      </c>
      <c r="D2097" t="s">
        <v>34</v>
      </c>
      <c r="I2097" t="s">
        <v>24</v>
      </c>
      <c r="J2097" t="s">
        <v>85</v>
      </c>
      <c r="K2097">
        <v>40</v>
      </c>
      <c r="M2097">
        <v>20</v>
      </c>
      <c r="N2097">
        <v>60</v>
      </c>
      <c r="O2097">
        <v>0</v>
      </c>
    </row>
    <row r="2098" spans="1:15" x14ac:dyDescent="0.25">
      <c r="A2098">
        <v>1999</v>
      </c>
      <c r="B2098" t="s">
        <v>119</v>
      </c>
      <c r="C2098">
        <v>4</v>
      </c>
      <c r="D2098" t="s">
        <v>34</v>
      </c>
      <c r="I2098" t="s">
        <v>24</v>
      </c>
      <c r="J2098" t="s">
        <v>89</v>
      </c>
      <c r="K2098">
        <v>55</v>
      </c>
      <c r="M2098">
        <v>20</v>
      </c>
      <c r="N2098">
        <v>60</v>
      </c>
      <c r="O2098">
        <v>0</v>
      </c>
    </row>
    <row r="2099" spans="1:15" x14ac:dyDescent="0.25">
      <c r="A2099">
        <v>1999</v>
      </c>
      <c r="B2099" t="s">
        <v>119</v>
      </c>
      <c r="C2099">
        <v>5</v>
      </c>
      <c r="D2099" t="s">
        <v>34</v>
      </c>
      <c r="I2099" t="s">
        <v>24</v>
      </c>
      <c r="J2099" t="s">
        <v>120</v>
      </c>
      <c r="K2099">
        <v>110</v>
      </c>
      <c r="M2099">
        <v>50</v>
      </c>
      <c r="N2099">
        <v>5</v>
      </c>
      <c r="O2099">
        <v>0</v>
      </c>
    </row>
    <row r="2100" spans="1:15" x14ac:dyDescent="0.25">
      <c r="A2100">
        <v>1999</v>
      </c>
      <c r="B2100" t="s">
        <v>119</v>
      </c>
      <c r="C2100">
        <v>6</v>
      </c>
      <c r="D2100" t="s">
        <v>34</v>
      </c>
      <c r="I2100" t="s">
        <v>24</v>
      </c>
      <c r="J2100" t="s">
        <v>90</v>
      </c>
      <c r="K2100">
        <v>5</v>
      </c>
      <c r="M2100">
        <v>5</v>
      </c>
      <c r="N2100">
        <v>0</v>
      </c>
      <c r="O2100">
        <v>0</v>
      </c>
    </row>
    <row r="2101" spans="1:15" x14ac:dyDescent="0.25">
      <c r="A2101">
        <v>1999</v>
      </c>
      <c r="B2101" t="s">
        <v>119</v>
      </c>
      <c r="C2101">
        <v>7</v>
      </c>
      <c r="D2101" t="s">
        <v>34</v>
      </c>
      <c r="I2101" t="s">
        <v>24</v>
      </c>
      <c r="J2101" t="s">
        <v>85</v>
      </c>
      <c r="K2101">
        <v>10</v>
      </c>
      <c r="M2101">
        <v>5</v>
      </c>
      <c r="N2101">
        <v>5</v>
      </c>
      <c r="O2101">
        <v>0</v>
      </c>
    </row>
    <row r="2102" spans="1:15" x14ac:dyDescent="0.25">
      <c r="A2102">
        <v>1999</v>
      </c>
      <c r="B2102" t="s">
        <v>119</v>
      </c>
      <c r="C2102">
        <v>8</v>
      </c>
      <c r="D2102" t="s">
        <v>34</v>
      </c>
      <c r="I2102" t="s">
        <v>24</v>
      </c>
      <c r="J2102" t="s">
        <v>85</v>
      </c>
      <c r="K2102">
        <v>10</v>
      </c>
      <c r="M2102">
        <v>5</v>
      </c>
      <c r="N2102">
        <v>10</v>
      </c>
      <c r="O2102">
        <v>0</v>
      </c>
    </row>
    <row r="2103" spans="1:15" x14ac:dyDescent="0.25">
      <c r="A2103">
        <v>1999</v>
      </c>
      <c r="B2103" t="s">
        <v>119</v>
      </c>
      <c r="C2103">
        <v>9</v>
      </c>
      <c r="D2103" t="s">
        <v>34</v>
      </c>
      <c r="I2103" t="s">
        <v>24</v>
      </c>
      <c r="J2103" t="s">
        <v>85</v>
      </c>
      <c r="K2103">
        <v>10</v>
      </c>
      <c r="M2103">
        <v>5</v>
      </c>
      <c r="N2103">
        <v>5</v>
      </c>
      <c r="O2103">
        <v>0</v>
      </c>
    </row>
    <row r="2104" spans="1:15" x14ac:dyDescent="0.25">
      <c r="A2104">
        <v>1999</v>
      </c>
      <c r="B2104" t="s">
        <v>119</v>
      </c>
      <c r="C2104">
        <v>10</v>
      </c>
      <c r="D2104" t="s">
        <v>34</v>
      </c>
      <c r="I2104" t="s">
        <v>24</v>
      </c>
      <c r="J2104" t="s">
        <v>88</v>
      </c>
      <c r="K2104">
        <v>5</v>
      </c>
      <c r="M2104">
        <v>2</v>
      </c>
      <c r="N2104">
        <v>0</v>
      </c>
      <c r="O2104">
        <v>0</v>
      </c>
    </row>
    <row r="2105" spans="1:15" x14ac:dyDescent="0.25">
      <c r="A2105">
        <v>1999</v>
      </c>
      <c r="B2105" t="s">
        <v>119</v>
      </c>
      <c r="C2105">
        <v>11</v>
      </c>
      <c r="D2105" t="s">
        <v>34</v>
      </c>
      <c r="I2105" t="s">
        <v>24</v>
      </c>
      <c r="J2105" t="s">
        <v>85</v>
      </c>
      <c r="K2105">
        <v>20</v>
      </c>
      <c r="M2105">
        <v>10</v>
      </c>
      <c r="N2105">
        <v>10</v>
      </c>
      <c r="O2105">
        <v>0</v>
      </c>
    </row>
    <row r="2106" spans="1:15" x14ac:dyDescent="0.25">
      <c r="A2106">
        <v>1999</v>
      </c>
      <c r="B2106" t="s">
        <v>119</v>
      </c>
      <c r="C2106">
        <v>12</v>
      </c>
      <c r="D2106" t="s">
        <v>34</v>
      </c>
      <c r="I2106" t="s">
        <v>24</v>
      </c>
      <c r="J2106" t="s">
        <v>85</v>
      </c>
      <c r="K2106">
        <v>25</v>
      </c>
      <c r="M2106">
        <v>10</v>
      </c>
      <c r="N2106">
        <v>2</v>
      </c>
      <c r="O2106">
        <v>0</v>
      </c>
    </row>
    <row r="2107" spans="1:15" x14ac:dyDescent="0.25">
      <c r="A2107">
        <v>1999</v>
      </c>
      <c r="B2107" t="s">
        <v>119</v>
      </c>
      <c r="C2107">
        <v>13</v>
      </c>
      <c r="D2107" t="s">
        <v>34</v>
      </c>
      <c r="I2107" t="s">
        <v>24</v>
      </c>
      <c r="J2107" t="s">
        <v>120</v>
      </c>
      <c r="K2107">
        <v>80</v>
      </c>
      <c r="M2107">
        <v>40</v>
      </c>
      <c r="N2107">
        <v>0</v>
      </c>
      <c r="O2107">
        <v>0</v>
      </c>
    </row>
    <row r="2108" spans="1:15" x14ac:dyDescent="0.25">
      <c r="A2108">
        <v>1999</v>
      </c>
      <c r="B2108" t="s">
        <v>119</v>
      </c>
      <c r="C2108">
        <v>14</v>
      </c>
      <c r="D2108" t="s">
        <v>34</v>
      </c>
      <c r="I2108" t="s">
        <v>24</v>
      </c>
      <c r="J2108" t="s">
        <v>85</v>
      </c>
      <c r="K2108">
        <v>25</v>
      </c>
      <c r="M2108">
        <v>10</v>
      </c>
      <c r="N2108">
        <v>5</v>
      </c>
      <c r="O2108">
        <v>0</v>
      </c>
    </row>
    <row r="2109" spans="1:15" x14ac:dyDescent="0.25">
      <c r="A2109">
        <v>1999</v>
      </c>
      <c r="B2109" t="s">
        <v>119</v>
      </c>
      <c r="C2109">
        <v>15</v>
      </c>
      <c r="D2109" t="s">
        <v>34</v>
      </c>
      <c r="I2109" t="s">
        <v>24</v>
      </c>
      <c r="J2109" t="s">
        <v>85</v>
      </c>
      <c r="K2109">
        <v>25</v>
      </c>
      <c r="M2109">
        <v>5</v>
      </c>
      <c r="N2109">
        <v>10</v>
      </c>
      <c r="O2109">
        <v>0</v>
      </c>
    </row>
    <row r="2110" spans="1:15" x14ac:dyDescent="0.25">
      <c r="A2110">
        <v>1999</v>
      </c>
      <c r="B2110" t="s">
        <v>122</v>
      </c>
      <c r="C2110">
        <v>1</v>
      </c>
      <c r="D2110" t="s">
        <v>38</v>
      </c>
      <c r="E2110">
        <v>1</v>
      </c>
      <c r="F2110">
        <v>4</v>
      </c>
      <c r="G2110">
        <v>240</v>
      </c>
      <c r="I2110">
        <v>240</v>
      </c>
      <c r="J2110" t="s">
        <v>80</v>
      </c>
      <c r="K2110">
        <v>50</v>
      </c>
      <c r="M2110">
        <v>30</v>
      </c>
      <c r="N2110">
        <v>0</v>
      </c>
      <c r="O2110">
        <v>0</v>
      </c>
    </row>
    <row r="2111" spans="1:15" x14ac:dyDescent="0.25">
      <c r="A2111">
        <v>1999</v>
      </c>
      <c r="B2111" t="s">
        <v>122</v>
      </c>
      <c r="C2111">
        <v>2</v>
      </c>
      <c r="D2111" t="s">
        <v>38</v>
      </c>
      <c r="I2111" t="s">
        <v>24</v>
      </c>
      <c r="J2111" t="s">
        <v>79</v>
      </c>
      <c r="K2111">
        <v>50</v>
      </c>
      <c r="M2111">
        <v>40</v>
      </c>
      <c r="N2111">
        <v>0</v>
      </c>
      <c r="O2111">
        <v>0</v>
      </c>
    </row>
    <row r="2112" spans="1:15" x14ac:dyDescent="0.25">
      <c r="A2112">
        <v>1999</v>
      </c>
      <c r="B2112" t="s">
        <v>122</v>
      </c>
      <c r="C2112">
        <v>3</v>
      </c>
      <c r="D2112" t="s">
        <v>38</v>
      </c>
      <c r="I2112" t="s">
        <v>24</v>
      </c>
      <c r="J2112" t="s">
        <v>123</v>
      </c>
      <c r="K2112">
        <v>25</v>
      </c>
      <c r="M2112">
        <v>10</v>
      </c>
      <c r="N2112">
        <v>10</v>
      </c>
      <c r="O2112">
        <v>0</v>
      </c>
    </row>
    <row r="2113" spans="1:20" x14ac:dyDescent="0.25">
      <c r="A2113">
        <v>1999</v>
      </c>
      <c r="B2113" t="s">
        <v>122</v>
      </c>
      <c r="C2113">
        <v>4</v>
      </c>
      <c r="D2113" t="s">
        <v>38</v>
      </c>
      <c r="I2113" t="s">
        <v>24</v>
      </c>
      <c r="J2113" t="s">
        <v>84</v>
      </c>
      <c r="K2113">
        <v>30</v>
      </c>
      <c r="M2113">
        <v>15</v>
      </c>
      <c r="N2113">
        <v>10</v>
      </c>
      <c r="O2113">
        <v>0</v>
      </c>
    </row>
    <row r="2114" spans="1:20" x14ac:dyDescent="0.25">
      <c r="A2114">
        <v>1999</v>
      </c>
      <c r="B2114" t="s">
        <v>122</v>
      </c>
      <c r="C2114">
        <v>5</v>
      </c>
      <c r="D2114" t="s">
        <v>38</v>
      </c>
      <c r="I2114" t="s">
        <v>24</v>
      </c>
      <c r="J2114" t="s">
        <v>124</v>
      </c>
      <c r="K2114">
        <v>30</v>
      </c>
      <c r="M2114">
        <v>10</v>
      </c>
      <c r="N2114">
        <v>0</v>
      </c>
      <c r="O2114">
        <v>0</v>
      </c>
    </row>
    <row r="2115" spans="1:20" x14ac:dyDescent="0.25">
      <c r="A2115">
        <v>1999</v>
      </c>
      <c r="B2115" t="s">
        <v>122</v>
      </c>
      <c r="C2115">
        <v>6</v>
      </c>
      <c r="D2115" t="s">
        <v>38</v>
      </c>
      <c r="I2115" t="s">
        <v>24</v>
      </c>
      <c r="J2115" t="s">
        <v>85</v>
      </c>
      <c r="K2115">
        <v>40</v>
      </c>
      <c r="M2115">
        <v>20</v>
      </c>
      <c r="N2115">
        <v>0</v>
      </c>
      <c r="O2115">
        <v>0</v>
      </c>
    </row>
    <row r="2116" spans="1:20" x14ac:dyDescent="0.25">
      <c r="A2116">
        <v>1999</v>
      </c>
      <c r="B2116" t="s">
        <v>122</v>
      </c>
      <c r="C2116">
        <v>7</v>
      </c>
      <c r="D2116" t="s">
        <v>38</v>
      </c>
      <c r="I2116" t="s">
        <v>24</v>
      </c>
      <c r="J2116" t="s">
        <v>76</v>
      </c>
      <c r="K2116">
        <v>80</v>
      </c>
      <c r="M2116">
        <v>10</v>
      </c>
      <c r="N2116">
        <v>0</v>
      </c>
      <c r="O2116">
        <v>1</v>
      </c>
    </row>
    <row r="2117" spans="1:20" x14ac:dyDescent="0.25">
      <c r="A2117">
        <v>1999</v>
      </c>
      <c r="B2117" t="s">
        <v>122</v>
      </c>
      <c r="C2117">
        <v>8</v>
      </c>
      <c r="D2117" t="s">
        <v>38</v>
      </c>
      <c r="I2117" t="s">
        <v>24</v>
      </c>
      <c r="J2117" t="s">
        <v>87</v>
      </c>
      <c r="K2117">
        <v>30</v>
      </c>
      <c r="M2117">
        <v>20</v>
      </c>
      <c r="N2117">
        <v>0</v>
      </c>
      <c r="O2117">
        <v>30</v>
      </c>
      <c r="T2117" t="s">
        <v>125</v>
      </c>
    </row>
    <row r="2118" spans="1:20" x14ac:dyDescent="0.25">
      <c r="A2118">
        <v>1999</v>
      </c>
      <c r="B2118" t="s">
        <v>122</v>
      </c>
      <c r="C2118">
        <v>9</v>
      </c>
      <c r="D2118" t="s">
        <v>38</v>
      </c>
      <c r="I2118" t="s">
        <v>24</v>
      </c>
      <c r="J2118" t="s">
        <v>79</v>
      </c>
      <c r="K2118">
        <v>60</v>
      </c>
      <c r="M2118">
        <v>60</v>
      </c>
      <c r="N2118">
        <v>0</v>
      </c>
      <c r="O2118">
        <v>10</v>
      </c>
    </row>
    <row r="2119" spans="1:20" x14ac:dyDescent="0.25">
      <c r="A2119">
        <v>1999</v>
      </c>
      <c r="B2119" t="s">
        <v>122</v>
      </c>
      <c r="C2119">
        <v>10</v>
      </c>
      <c r="D2119" t="s">
        <v>38</v>
      </c>
      <c r="I2119" t="s">
        <v>24</v>
      </c>
      <c r="J2119" t="s">
        <v>87</v>
      </c>
      <c r="K2119">
        <v>60</v>
      </c>
      <c r="M2119">
        <v>50</v>
      </c>
      <c r="N2119">
        <v>30</v>
      </c>
      <c r="O2119">
        <v>0</v>
      </c>
    </row>
    <row r="2120" spans="1:20" x14ac:dyDescent="0.25">
      <c r="A2120">
        <v>1999</v>
      </c>
      <c r="B2120" t="s">
        <v>122</v>
      </c>
      <c r="C2120">
        <v>11</v>
      </c>
      <c r="D2120" t="s">
        <v>38</v>
      </c>
      <c r="I2120" t="s">
        <v>24</v>
      </c>
      <c r="J2120" t="s">
        <v>78</v>
      </c>
      <c r="K2120">
        <v>80</v>
      </c>
      <c r="M2120">
        <v>40</v>
      </c>
      <c r="N2120">
        <v>80</v>
      </c>
      <c r="O2120">
        <v>0</v>
      </c>
    </row>
    <row r="2121" spans="1:20" x14ac:dyDescent="0.25">
      <c r="A2121">
        <v>1999</v>
      </c>
      <c r="B2121" t="s">
        <v>122</v>
      </c>
      <c r="C2121">
        <v>12</v>
      </c>
      <c r="D2121" t="s">
        <v>38</v>
      </c>
      <c r="F2121">
        <v>4</v>
      </c>
      <c r="I2121" t="s">
        <v>24</v>
      </c>
      <c r="J2121" t="s">
        <v>79</v>
      </c>
      <c r="K2121">
        <v>40</v>
      </c>
      <c r="M2121">
        <v>10</v>
      </c>
      <c r="N2121">
        <v>0</v>
      </c>
      <c r="O2121">
        <v>0</v>
      </c>
    </row>
    <row r="2122" spans="1:20" x14ac:dyDescent="0.25">
      <c r="A2122">
        <v>1999</v>
      </c>
      <c r="B2122" t="s">
        <v>122</v>
      </c>
      <c r="C2122">
        <v>1</v>
      </c>
      <c r="D2122" t="s">
        <v>38</v>
      </c>
      <c r="E2122">
        <v>2</v>
      </c>
      <c r="F2122">
        <v>4</v>
      </c>
      <c r="G2122">
        <v>250</v>
      </c>
      <c r="I2122">
        <v>250</v>
      </c>
      <c r="J2122" t="s">
        <v>79</v>
      </c>
      <c r="K2122">
        <v>50</v>
      </c>
      <c r="M2122">
        <v>20</v>
      </c>
      <c r="N2122">
        <v>20</v>
      </c>
      <c r="O2122">
        <v>0</v>
      </c>
    </row>
    <row r="2123" spans="1:20" x14ac:dyDescent="0.25">
      <c r="A2123">
        <v>1999</v>
      </c>
      <c r="B2123" t="s">
        <v>122</v>
      </c>
      <c r="C2123">
        <v>2</v>
      </c>
      <c r="D2123" t="s">
        <v>38</v>
      </c>
      <c r="I2123" t="s">
        <v>24</v>
      </c>
      <c r="J2123" t="s">
        <v>79</v>
      </c>
      <c r="K2123">
        <v>50</v>
      </c>
      <c r="M2123">
        <v>30</v>
      </c>
      <c r="N2123">
        <v>20</v>
      </c>
      <c r="O2123">
        <v>0</v>
      </c>
    </row>
    <row r="2124" spans="1:20" x14ac:dyDescent="0.25">
      <c r="A2124">
        <v>1999</v>
      </c>
      <c r="B2124" t="s">
        <v>122</v>
      </c>
      <c r="C2124">
        <v>3</v>
      </c>
      <c r="D2124" t="s">
        <v>38</v>
      </c>
      <c r="I2124" t="s">
        <v>24</v>
      </c>
      <c r="J2124" t="s">
        <v>85</v>
      </c>
      <c r="K2124">
        <v>20</v>
      </c>
      <c r="M2124">
        <v>10</v>
      </c>
      <c r="N2124">
        <v>0</v>
      </c>
      <c r="O2124">
        <v>5</v>
      </c>
    </row>
    <row r="2125" spans="1:20" x14ac:dyDescent="0.25">
      <c r="A2125">
        <v>1999</v>
      </c>
      <c r="B2125" t="s">
        <v>122</v>
      </c>
      <c r="C2125">
        <v>4</v>
      </c>
      <c r="D2125" t="s">
        <v>38</v>
      </c>
      <c r="I2125" t="s">
        <v>24</v>
      </c>
      <c r="J2125" t="s">
        <v>80</v>
      </c>
      <c r="K2125">
        <v>30</v>
      </c>
      <c r="M2125">
        <v>20</v>
      </c>
      <c r="N2125">
        <v>0</v>
      </c>
      <c r="O2125">
        <v>0</v>
      </c>
    </row>
    <row r="2126" spans="1:20" x14ac:dyDescent="0.25">
      <c r="A2126">
        <v>1999</v>
      </c>
      <c r="B2126" t="s">
        <v>122</v>
      </c>
      <c r="C2126">
        <v>5</v>
      </c>
      <c r="D2126" t="s">
        <v>38</v>
      </c>
      <c r="I2126" t="s">
        <v>24</v>
      </c>
      <c r="J2126" t="s">
        <v>79</v>
      </c>
      <c r="K2126">
        <v>40</v>
      </c>
      <c r="M2126">
        <v>30</v>
      </c>
      <c r="N2126">
        <v>10</v>
      </c>
      <c r="O2126">
        <v>0</v>
      </c>
    </row>
    <row r="2127" spans="1:20" x14ac:dyDescent="0.25">
      <c r="A2127">
        <v>1999</v>
      </c>
      <c r="B2127" t="s">
        <v>122</v>
      </c>
      <c r="C2127">
        <v>6</v>
      </c>
      <c r="D2127" t="s">
        <v>38</v>
      </c>
      <c r="I2127" t="s">
        <v>24</v>
      </c>
      <c r="J2127" t="s">
        <v>81</v>
      </c>
      <c r="K2127">
        <v>20</v>
      </c>
      <c r="M2127">
        <v>20</v>
      </c>
      <c r="N2127">
        <v>15</v>
      </c>
      <c r="O2127">
        <v>0</v>
      </c>
    </row>
    <row r="2128" spans="1:20" x14ac:dyDescent="0.25">
      <c r="A2128">
        <v>1999</v>
      </c>
      <c r="B2128" t="s">
        <v>122</v>
      </c>
      <c r="C2128">
        <v>7</v>
      </c>
      <c r="D2128" t="s">
        <v>38</v>
      </c>
      <c r="I2128" t="s">
        <v>24</v>
      </c>
      <c r="J2128" t="s">
        <v>80</v>
      </c>
      <c r="K2128">
        <v>30</v>
      </c>
      <c r="M2128">
        <v>15</v>
      </c>
      <c r="N2128">
        <v>2</v>
      </c>
      <c r="O2128">
        <v>0</v>
      </c>
    </row>
    <row r="2129" spans="1:15" x14ac:dyDescent="0.25">
      <c r="A2129">
        <v>1999</v>
      </c>
      <c r="B2129" t="s">
        <v>122</v>
      </c>
      <c r="C2129">
        <v>8</v>
      </c>
      <c r="D2129" t="s">
        <v>38</v>
      </c>
      <c r="I2129" t="s">
        <v>24</v>
      </c>
      <c r="J2129" t="s">
        <v>109</v>
      </c>
      <c r="K2129">
        <v>25</v>
      </c>
      <c r="M2129">
        <v>30</v>
      </c>
      <c r="N2129">
        <v>0</v>
      </c>
      <c r="O2129">
        <v>0</v>
      </c>
    </row>
    <row r="2130" spans="1:15" x14ac:dyDescent="0.25">
      <c r="A2130">
        <v>1999</v>
      </c>
      <c r="B2130" t="s">
        <v>122</v>
      </c>
      <c r="C2130">
        <v>9</v>
      </c>
      <c r="D2130" t="s">
        <v>38</v>
      </c>
      <c r="I2130" t="s">
        <v>24</v>
      </c>
      <c r="J2130" t="s">
        <v>85</v>
      </c>
      <c r="K2130">
        <v>40</v>
      </c>
      <c r="M2130">
        <v>20</v>
      </c>
      <c r="N2130">
        <v>2</v>
      </c>
      <c r="O2130">
        <v>0</v>
      </c>
    </row>
    <row r="2131" spans="1:15" x14ac:dyDescent="0.25">
      <c r="A2131">
        <v>1999</v>
      </c>
      <c r="B2131" t="s">
        <v>122</v>
      </c>
      <c r="C2131">
        <v>10</v>
      </c>
      <c r="D2131" t="s">
        <v>38</v>
      </c>
      <c r="I2131" t="s">
        <v>24</v>
      </c>
      <c r="J2131" t="s">
        <v>79</v>
      </c>
      <c r="K2131">
        <v>45</v>
      </c>
      <c r="M2131">
        <v>40</v>
      </c>
      <c r="N2131">
        <v>40</v>
      </c>
      <c r="O2131">
        <v>0</v>
      </c>
    </row>
    <row r="2132" spans="1:15" x14ac:dyDescent="0.25">
      <c r="A2132">
        <v>1999</v>
      </c>
      <c r="B2132" t="s">
        <v>122</v>
      </c>
      <c r="C2132">
        <v>11</v>
      </c>
      <c r="D2132" t="s">
        <v>38</v>
      </c>
      <c r="I2132" t="s">
        <v>24</v>
      </c>
      <c r="J2132" t="s">
        <v>109</v>
      </c>
      <c r="K2132">
        <v>70</v>
      </c>
      <c r="M2132">
        <v>20</v>
      </c>
      <c r="N2132">
        <v>30</v>
      </c>
      <c r="O2132">
        <v>0</v>
      </c>
    </row>
    <row r="2133" spans="1:15" x14ac:dyDescent="0.25">
      <c r="A2133">
        <v>1999</v>
      </c>
      <c r="B2133" t="s">
        <v>122</v>
      </c>
      <c r="C2133">
        <v>12</v>
      </c>
      <c r="D2133" t="s">
        <v>38</v>
      </c>
      <c r="I2133" t="s">
        <v>24</v>
      </c>
      <c r="J2133" t="s">
        <v>87</v>
      </c>
      <c r="K2133">
        <v>30</v>
      </c>
      <c r="M2133">
        <v>40</v>
      </c>
      <c r="N2133">
        <v>10</v>
      </c>
      <c r="O2133">
        <v>0</v>
      </c>
    </row>
    <row r="2134" spans="1:15" x14ac:dyDescent="0.25">
      <c r="A2134">
        <v>1999</v>
      </c>
      <c r="B2134" t="s">
        <v>122</v>
      </c>
      <c r="C2134">
        <v>13</v>
      </c>
      <c r="D2134" t="s">
        <v>38</v>
      </c>
      <c r="F2134">
        <v>4</v>
      </c>
      <c r="I2134" t="s">
        <v>24</v>
      </c>
      <c r="J2134" t="s">
        <v>79</v>
      </c>
      <c r="K2134">
        <v>50</v>
      </c>
      <c r="M2134">
        <v>20</v>
      </c>
      <c r="N2134">
        <v>20</v>
      </c>
      <c r="O2134">
        <v>0</v>
      </c>
    </row>
    <row r="2135" spans="1:15" x14ac:dyDescent="0.25">
      <c r="A2135">
        <v>1999</v>
      </c>
      <c r="B2135" t="s">
        <v>122</v>
      </c>
      <c r="C2135">
        <v>1</v>
      </c>
      <c r="D2135" t="s">
        <v>38</v>
      </c>
      <c r="E2135">
        <v>3</v>
      </c>
      <c r="F2135">
        <v>10</v>
      </c>
      <c r="G2135">
        <v>140</v>
      </c>
      <c r="I2135">
        <v>140</v>
      </c>
      <c r="J2135" t="s">
        <v>79</v>
      </c>
      <c r="K2135">
        <v>50</v>
      </c>
      <c r="M2135">
        <v>30</v>
      </c>
      <c r="N2135">
        <v>40</v>
      </c>
      <c r="O2135">
        <v>0</v>
      </c>
    </row>
    <row r="2136" spans="1:15" x14ac:dyDescent="0.25">
      <c r="A2136">
        <v>1999</v>
      </c>
      <c r="B2136" t="s">
        <v>122</v>
      </c>
      <c r="C2136">
        <v>2</v>
      </c>
      <c r="D2136" t="s">
        <v>38</v>
      </c>
      <c r="I2136" t="s">
        <v>24</v>
      </c>
      <c r="J2136" t="s">
        <v>76</v>
      </c>
      <c r="K2136">
        <v>120</v>
      </c>
      <c r="M2136">
        <v>30</v>
      </c>
      <c r="N2136">
        <v>75</v>
      </c>
      <c r="O2136">
        <v>0</v>
      </c>
    </row>
    <row r="2137" spans="1:15" x14ac:dyDescent="0.25">
      <c r="A2137">
        <v>1999</v>
      </c>
      <c r="B2137" t="s">
        <v>122</v>
      </c>
      <c r="C2137">
        <v>3</v>
      </c>
      <c r="D2137" t="s">
        <v>38</v>
      </c>
      <c r="I2137" t="s">
        <v>24</v>
      </c>
      <c r="J2137" t="s">
        <v>79</v>
      </c>
      <c r="K2137">
        <v>40</v>
      </c>
      <c r="M2137">
        <v>60</v>
      </c>
      <c r="N2137">
        <v>40</v>
      </c>
      <c r="O2137">
        <v>0</v>
      </c>
    </row>
    <row r="2138" spans="1:15" x14ac:dyDescent="0.25">
      <c r="A2138">
        <v>1999</v>
      </c>
      <c r="B2138" t="s">
        <v>122</v>
      </c>
      <c r="C2138">
        <v>4</v>
      </c>
      <c r="D2138" t="s">
        <v>38</v>
      </c>
      <c r="I2138" t="s">
        <v>24</v>
      </c>
      <c r="J2138" t="s">
        <v>83</v>
      </c>
      <c r="K2138">
        <v>80</v>
      </c>
      <c r="M2138">
        <v>40</v>
      </c>
      <c r="N2138">
        <v>60</v>
      </c>
      <c r="O2138">
        <v>0</v>
      </c>
    </row>
    <row r="2139" spans="1:15" x14ac:dyDescent="0.25">
      <c r="A2139">
        <v>1999</v>
      </c>
      <c r="B2139" t="s">
        <v>122</v>
      </c>
      <c r="C2139">
        <v>5</v>
      </c>
      <c r="D2139" t="s">
        <v>38</v>
      </c>
      <c r="I2139" t="s">
        <v>24</v>
      </c>
      <c r="J2139" t="s">
        <v>79</v>
      </c>
      <c r="K2139">
        <v>40</v>
      </c>
      <c r="M2139">
        <v>20</v>
      </c>
      <c r="N2139">
        <v>50</v>
      </c>
      <c r="O2139">
        <v>0</v>
      </c>
    </row>
    <row r="2140" spans="1:15" x14ac:dyDescent="0.25">
      <c r="A2140">
        <v>1999</v>
      </c>
      <c r="B2140" t="s">
        <v>122</v>
      </c>
      <c r="C2140">
        <v>6</v>
      </c>
      <c r="D2140" t="s">
        <v>38</v>
      </c>
      <c r="I2140" t="s">
        <v>24</v>
      </c>
      <c r="J2140" t="s">
        <v>85</v>
      </c>
      <c r="K2140">
        <v>30</v>
      </c>
      <c r="M2140">
        <v>10</v>
      </c>
      <c r="N2140">
        <v>0</v>
      </c>
      <c r="O2140">
        <v>0</v>
      </c>
    </row>
    <row r="2141" spans="1:15" x14ac:dyDescent="0.25">
      <c r="A2141">
        <v>1999</v>
      </c>
      <c r="B2141" t="s">
        <v>122</v>
      </c>
      <c r="C2141">
        <v>7</v>
      </c>
      <c r="D2141" t="s">
        <v>38</v>
      </c>
      <c r="I2141" t="s">
        <v>24</v>
      </c>
      <c r="J2141" t="s">
        <v>79</v>
      </c>
      <c r="K2141">
        <v>30</v>
      </c>
      <c r="M2141">
        <v>30</v>
      </c>
      <c r="N2141">
        <v>5</v>
      </c>
      <c r="O2141">
        <v>0</v>
      </c>
    </row>
    <row r="2142" spans="1:15" x14ac:dyDescent="0.25">
      <c r="A2142">
        <v>1999</v>
      </c>
      <c r="B2142" t="s">
        <v>122</v>
      </c>
      <c r="C2142">
        <v>8</v>
      </c>
      <c r="D2142" t="s">
        <v>38</v>
      </c>
      <c r="I2142" t="s">
        <v>24</v>
      </c>
      <c r="J2142" t="s">
        <v>124</v>
      </c>
      <c r="K2142">
        <v>30</v>
      </c>
      <c r="M2142">
        <v>20</v>
      </c>
      <c r="N2142">
        <v>0</v>
      </c>
      <c r="O2142">
        <v>0</v>
      </c>
    </row>
    <row r="2143" spans="1:15" x14ac:dyDescent="0.25">
      <c r="A2143">
        <v>1999</v>
      </c>
      <c r="B2143" t="s">
        <v>122</v>
      </c>
      <c r="C2143">
        <v>9</v>
      </c>
      <c r="D2143" t="s">
        <v>38</v>
      </c>
      <c r="F2143">
        <v>10</v>
      </c>
      <c r="I2143" t="s">
        <v>24</v>
      </c>
      <c r="J2143" t="s">
        <v>79</v>
      </c>
      <c r="K2143">
        <v>25</v>
      </c>
      <c r="M2143">
        <v>10</v>
      </c>
      <c r="N2143">
        <v>15</v>
      </c>
      <c r="O2143">
        <v>0</v>
      </c>
    </row>
    <row r="2144" spans="1:15" x14ac:dyDescent="0.25">
      <c r="A2144">
        <v>1999</v>
      </c>
      <c r="B2144" t="s">
        <v>122</v>
      </c>
      <c r="C2144">
        <v>1</v>
      </c>
      <c r="D2144" t="s">
        <v>38</v>
      </c>
      <c r="E2144">
        <v>4</v>
      </c>
      <c r="G2144">
        <v>260</v>
      </c>
      <c r="I2144">
        <v>260</v>
      </c>
      <c r="J2144" t="s">
        <v>79</v>
      </c>
      <c r="K2144">
        <v>30</v>
      </c>
      <c r="M2144">
        <v>15</v>
      </c>
      <c r="N2144">
        <v>30</v>
      </c>
      <c r="O2144">
        <v>0</v>
      </c>
    </row>
    <row r="2145" spans="1:15" x14ac:dyDescent="0.25">
      <c r="A2145">
        <v>1999</v>
      </c>
      <c r="B2145" t="s">
        <v>122</v>
      </c>
      <c r="C2145">
        <v>2</v>
      </c>
      <c r="D2145" t="s">
        <v>38</v>
      </c>
      <c r="I2145" t="s">
        <v>24</v>
      </c>
      <c r="J2145" t="s">
        <v>79</v>
      </c>
      <c r="K2145">
        <v>30</v>
      </c>
      <c r="M2145">
        <v>10</v>
      </c>
      <c r="N2145">
        <v>40</v>
      </c>
      <c r="O2145">
        <v>0</v>
      </c>
    </row>
    <row r="2146" spans="1:15" x14ac:dyDescent="0.25">
      <c r="A2146">
        <v>1999</v>
      </c>
      <c r="B2146" t="s">
        <v>122</v>
      </c>
      <c r="C2146">
        <v>3</v>
      </c>
      <c r="D2146" t="s">
        <v>38</v>
      </c>
      <c r="I2146" t="s">
        <v>24</v>
      </c>
      <c r="J2146" t="s">
        <v>79</v>
      </c>
      <c r="K2146">
        <v>100</v>
      </c>
      <c r="M2146">
        <v>40</v>
      </c>
      <c r="N2146">
        <v>55</v>
      </c>
      <c r="O2146">
        <v>0</v>
      </c>
    </row>
    <row r="2147" spans="1:15" x14ac:dyDescent="0.25">
      <c r="A2147">
        <v>1999</v>
      </c>
      <c r="B2147" t="s">
        <v>122</v>
      </c>
      <c r="C2147">
        <v>4</v>
      </c>
      <c r="D2147" t="s">
        <v>38</v>
      </c>
      <c r="I2147" t="s">
        <v>24</v>
      </c>
      <c r="J2147" t="s">
        <v>88</v>
      </c>
      <c r="K2147">
        <v>100</v>
      </c>
      <c r="M2147">
        <v>30</v>
      </c>
      <c r="N2147">
        <v>10</v>
      </c>
      <c r="O2147">
        <v>0</v>
      </c>
    </row>
    <row r="2148" spans="1:15" x14ac:dyDescent="0.25">
      <c r="A2148">
        <v>1999</v>
      </c>
      <c r="B2148" t="s">
        <v>122</v>
      </c>
      <c r="C2148">
        <v>5</v>
      </c>
      <c r="D2148" t="s">
        <v>38</v>
      </c>
      <c r="I2148" t="s">
        <v>24</v>
      </c>
      <c r="J2148" t="s">
        <v>78</v>
      </c>
      <c r="K2148">
        <v>70</v>
      </c>
      <c r="M2148">
        <v>20</v>
      </c>
      <c r="N2148">
        <v>15</v>
      </c>
      <c r="O2148">
        <v>0</v>
      </c>
    </row>
    <row r="2149" spans="1:15" x14ac:dyDescent="0.25">
      <c r="A2149">
        <v>1999</v>
      </c>
      <c r="B2149" t="s">
        <v>122</v>
      </c>
      <c r="C2149">
        <v>6</v>
      </c>
      <c r="D2149" t="s">
        <v>38</v>
      </c>
      <c r="I2149" t="s">
        <v>24</v>
      </c>
      <c r="J2149" t="s">
        <v>87</v>
      </c>
      <c r="K2149">
        <v>60</v>
      </c>
      <c r="M2149">
        <v>50</v>
      </c>
      <c r="N2149">
        <v>60</v>
      </c>
      <c r="O2149">
        <v>0</v>
      </c>
    </row>
    <row r="2150" spans="1:15" x14ac:dyDescent="0.25">
      <c r="A2150">
        <v>1999</v>
      </c>
      <c r="B2150" t="s">
        <v>122</v>
      </c>
      <c r="C2150">
        <v>7</v>
      </c>
      <c r="D2150" t="s">
        <v>38</v>
      </c>
      <c r="I2150" t="s">
        <v>24</v>
      </c>
      <c r="J2150" t="s">
        <v>79</v>
      </c>
      <c r="K2150">
        <v>30</v>
      </c>
      <c r="M2150">
        <v>10</v>
      </c>
      <c r="N2150">
        <v>20</v>
      </c>
      <c r="O2150">
        <v>0</v>
      </c>
    </row>
    <row r="2151" spans="1:15" x14ac:dyDescent="0.25">
      <c r="A2151">
        <v>1999</v>
      </c>
      <c r="B2151" t="s">
        <v>122</v>
      </c>
      <c r="C2151">
        <v>8</v>
      </c>
      <c r="D2151" t="s">
        <v>38</v>
      </c>
      <c r="I2151" t="s">
        <v>24</v>
      </c>
      <c r="J2151" t="s">
        <v>79</v>
      </c>
      <c r="K2151">
        <v>55</v>
      </c>
      <c r="M2151">
        <v>40</v>
      </c>
      <c r="N2151">
        <v>20</v>
      </c>
      <c r="O2151">
        <v>0</v>
      </c>
    </row>
    <row r="2152" spans="1:15" x14ac:dyDescent="0.25">
      <c r="A2152">
        <v>1999</v>
      </c>
      <c r="B2152" t="s">
        <v>122</v>
      </c>
      <c r="C2152">
        <v>9</v>
      </c>
      <c r="D2152" t="s">
        <v>38</v>
      </c>
      <c r="I2152" t="s">
        <v>24</v>
      </c>
      <c r="J2152" t="s">
        <v>87</v>
      </c>
      <c r="K2152">
        <v>30</v>
      </c>
      <c r="M2152">
        <v>20</v>
      </c>
      <c r="N2152">
        <v>0</v>
      </c>
      <c r="O2152">
        <v>0</v>
      </c>
    </row>
    <row r="2153" spans="1:15" x14ac:dyDescent="0.25">
      <c r="A2153">
        <v>1999</v>
      </c>
      <c r="B2153" t="s">
        <v>122</v>
      </c>
      <c r="C2153">
        <v>10</v>
      </c>
      <c r="D2153" t="s">
        <v>38</v>
      </c>
      <c r="I2153" t="s">
        <v>24</v>
      </c>
      <c r="J2153" t="s">
        <v>79</v>
      </c>
      <c r="K2153">
        <v>30</v>
      </c>
      <c r="M2153">
        <v>10</v>
      </c>
      <c r="N2153">
        <v>5</v>
      </c>
      <c r="O2153">
        <v>0</v>
      </c>
    </row>
    <row r="2154" spans="1:15" x14ac:dyDescent="0.25">
      <c r="A2154">
        <v>1999</v>
      </c>
      <c r="B2154" t="s">
        <v>122</v>
      </c>
      <c r="C2154">
        <v>1</v>
      </c>
      <c r="D2154" t="s">
        <v>38</v>
      </c>
      <c r="E2154">
        <v>5</v>
      </c>
      <c r="I2154" t="s">
        <v>24</v>
      </c>
      <c r="J2154" t="s">
        <v>88</v>
      </c>
      <c r="K2154">
        <v>70</v>
      </c>
      <c r="M2154">
        <v>20</v>
      </c>
      <c r="N2154">
        <v>15</v>
      </c>
      <c r="O2154">
        <v>10</v>
      </c>
    </row>
    <row r="2155" spans="1:15" x14ac:dyDescent="0.25">
      <c r="A2155">
        <v>1999</v>
      </c>
      <c r="B2155" t="s">
        <v>122</v>
      </c>
      <c r="C2155">
        <v>2</v>
      </c>
      <c r="D2155" t="s">
        <v>38</v>
      </c>
      <c r="I2155" t="s">
        <v>24</v>
      </c>
      <c r="J2155" t="s">
        <v>87</v>
      </c>
      <c r="K2155">
        <v>20</v>
      </c>
      <c r="M2155">
        <v>10</v>
      </c>
      <c r="N2155">
        <v>0</v>
      </c>
      <c r="O2155">
        <v>5</v>
      </c>
    </row>
    <row r="2156" spans="1:15" x14ac:dyDescent="0.25">
      <c r="A2156">
        <v>1999</v>
      </c>
      <c r="B2156" t="s">
        <v>122</v>
      </c>
      <c r="C2156">
        <v>3</v>
      </c>
      <c r="D2156" t="s">
        <v>38</v>
      </c>
      <c r="I2156" t="s">
        <v>24</v>
      </c>
      <c r="J2156" t="s">
        <v>83</v>
      </c>
      <c r="K2156">
        <v>30</v>
      </c>
      <c r="M2156">
        <v>20</v>
      </c>
      <c r="N2156">
        <v>0</v>
      </c>
      <c r="O2156">
        <v>0</v>
      </c>
    </row>
    <row r="2157" spans="1:15" x14ac:dyDescent="0.25">
      <c r="A2157">
        <v>1999</v>
      </c>
      <c r="B2157" t="s">
        <v>122</v>
      </c>
      <c r="C2157">
        <v>4</v>
      </c>
      <c r="D2157" t="s">
        <v>38</v>
      </c>
      <c r="I2157" t="s">
        <v>24</v>
      </c>
      <c r="J2157" t="s">
        <v>88</v>
      </c>
      <c r="K2157">
        <v>25</v>
      </c>
      <c r="M2157">
        <v>15</v>
      </c>
      <c r="N2157">
        <v>0</v>
      </c>
      <c r="O2157">
        <v>0</v>
      </c>
    </row>
    <row r="2158" spans="1:15" x14ac:dyDescent="0.25">
      <c r="A2158">
        <v>1999</v>
      </c>
      <c r="B2158" t="s">
        <v>122</v>
      </c>
      <c r="C2158">
        <v>5</v>
      </c>
      <c r="D2158" t="s">
        <v>38</v>
      </c>
      <c r="I2158" t="s">
        <v>24</v>
      </c>
      <c r="J2158" t="s">
        <v>89</v>
      </c>
      <c r="K2158">
        <v>25</v>
      </c>
      <c r="M2158">
        <v>20</v>
      </c>
      <c r="N2158">
        <v>0</v>
      </c>
      <c r="O2158">
        <v>0</v>
      </c>
    </row>
    <row r="2159" spans="1:15" x14ac:dyDescent="0.25">
      <c r="A2159">
        <v>1999</v>
      </c>
      <c r="B2159" t="s">
        <v>122</v>
      </c>
      <c r="C2159">
        <v>6</v>
      </c>
      <c r="D2159" t="s">
        <v>38</v>
      </c>
      <c r="I2159" t="s">
        <v>24</v>
      </c>
      <c r="J2159" t="s">
        <v>79</v>
      </c>
      <c r="K2159">
        <v>25</v>
      </c>
      <c r="M2159">
        <v>10</v>
      </c>
      <c r="N2159">
        <v>5</v>
      </c>
      <c r="O2159">
        <v>0</v>
      </c>
    </row>
    <row r="2160" spans="1:15" x14ac:dyDescent="0.25">
      <c r="A2160">
        <v>1999</v>
      </c>
      <c r="B2160" t="s">
        <v>122</v>
      </c>
      <c r="C2160">
        <v>7</v>
      </c>
      <c r="D2160" t="s">
        <v>38</v>
      </c>
      <c r="I2160" t="s">
        <v>24</v>
      </c>
      <c r="J2160" t="s">
        <v>88</v>
      </c>
      <c r="K2160">
        <v>80</v>
      </c>
      <c r="M2160">
        <v>40</v>
      </c>
      <c r="N2160">
        <v>15</v>
      </c>
      <c r="O2160">
        <v>0</v>
      </c>
    </row>
    <row r="2161" spans="1:15" x14ac:dyDescent="0.25">
      <c r="A2161">
        <v>1999</v>
      </c>
      <c r="B2161" t="s">
        <v>122</v>
      </c>
      <c r="C2161">
        <v>8</v>
      </c>
      <c r="D2161" t="s">
        <v>38</v>
      </c>
      <c r="I2161" t="s">
        <v>24</v>
      </c>
      <c r="J2161" t="s">
        <v>84</v>
      </c>
      <c r="K2161">
        <v>25</v>
      </c>
      <c r="M2161">
        <v>15</v>
      </c>
      <c r="N2161">
        <v>10</v>
      </c>
      <c r="O2161">
        <v>0</v>
      </c>
    </row>
    <row r="2162" spans="1:15" x14ac:dyDescent="0.25">
      <c r="A2162">
        <v>1999</v>
      </c>
      <c r="B2162" t="s">
        <v>122</v>
      </c>
      <c r="C2162">
        <v>9</v>
      </c>
      <c r="D2162" t="s">
        <v>38</v>
      </c>
      <c r="I2162" t="s">
        <v>24</v>
      </c>
      <c r="J2162" t="s">
        <v>126</v>
      </c>
      <c r="K2162">
        <v>10</v>
      </c>
      <c r="M2162">
        <v>10</v>
      </c>
      <c r="N2162">
        <v>0</v>
      </c>
      <c r="O2162">
        <v>0</v>
      </c>
    </row>
    <row r="2163" spans="1:15" x14ac:dyDescent="0.25">
      <c r="A2163">
        <v>1999</v>
      </c>
      <c r="B2163" t="s">
        <v>122</v>
      </c>
      <c r="C2163">
        <v>10</v>
      </c>
      <c r="D2163" t="s">
        <v>38</v>
      </c>
      <c r="I2163" t="s">
        <v>24</v>
      </c>
      <c r="J2163" t="s">
        <v>88</v>
      </c>
      <c r="K2163">
        <v>65</v>
      </c>
      <c r="M2163">
        <v>20</v>
      </c>
      <c r="N2163">
        <v>10</v>
      </c>
      <c r="O2163">
        <v>0</v>
      </c>
    </row>
    <row r="2164" spans="1:15" x14ac:dyDescent="0.25">
      <c r="A2164">
        <v>1999</v>
      </c>
      <c r="B2164" t="s">
        <v>122</v>
      </c>
      <c r="C2164">
        <v>1</v>
      </c>
      <c r="D2164" t="s">
        <v>61</v>
      </c>
      <c r="E2164">
        <v>1</v>
      </c>
      <c r="F2164">
        <v>10</v>
      </c>
      <c r="G2164">
        <v>210</v>
      </c>
      <c r="I2164">
        <v>210</v>
      </c>
      <c r="J2164" t="s">
        <v>83</v>
      </c>
      <c r="K2164">
        <v>115</v>
      </c>
      <c r="M2164">
        <v>80</v>
      </c>
      <c r="N2164">
        <v>90</v>
      </c>
      <c r="O2164">
        <v>0</v>
      </c>
    </row>
    <row r="2165" spans="1:15" x14ac:dyDescent="0.25">
      <c r="A2165">
        <v>1999</v>
      </c>
      <c r="B2165" t="s">
        <v>122</v>
      </c>
      <c r="C2165">
        <v>2</v>
      </c>
      <c r="D2165" t="s">
        <v>61</v>
      </c>
      <c r="I2165" t="s">
        <v>24</v>
      </c>
      <c r="J2165" t="s">
        <v>83</v>
      </c>
      <c r="K2165">
        <v>300</v>
      </c>
      <c r="M2165">
        <v>280</v>
      </c>
      <c r="N2165">
        <v>60</v>
      </c>
      <c r="O2165">
        <v>0</v>
      </c>
    </row>
    <row r="2166" spans="1:15" x14ac:dyDescent="0.25">
      <c r="A2166">
        <v>1999</v>
      </c>
      <c r="B2166" t="s">
        <v>122</v>
      </c>
      <c r="C2166">
        <v>3</v>
      </c>
      <c r="D2166" t="s">
        <v>61</v>
      </c>
      <c r="I2166" t="s">
        <v>24</v>
      </c>
      <c r="J2166" t="s">
        <v>79</v>
      </c>
      <c r="K2166">
        <v>56</v>
      </c>
      <c r="M2166">
        <v>58</v>
      </c>
      <c r="N2166">
        <v>20</v>
      </c>
      <c r="O2166">
        <v>0</v>
      </c>
    </row>
    <row r="2167" spans="1:15" x14ac:dyDescent="0.25">
      <c r="A2167">
        <v>1999</v>
      </c>
      <c r="B2167" t="s">
        <v>122</v>
      </c>
      <c r="C2167">
        <v>4</v>
      </c>
      <c r="D2167" t="s">
        <v>61</v>
      </c>
      <c r="F2167">
        <v>11.3</v>
      </c>
      <c r="I2167" t="s">
        <v>24</v>
      </c>
      <c r="J2167" t="s">
        <v>83</v>
      </c>
      <c r="K2167">
        <v>95</v>
      </c>
      <c r="M2167">
        <v>60</v>
      </c>
      <c r="N2167">
        <v>50</v>
      </c>
      <c r="O2167">
        <v>0</v>
      </c>
    </row>
    <row r="2168" spans="1:15" x14ac:dyDescent="0.25">
      <c r="A2168">
        <v>1999</v>
      </c>
      <c r="B2168" t="s">
        <v>122</v>
      </c>
      <c r="C2168">
        <v>1</v>
      </c>
      <c r="D2168" t="s">
        <v>61</v>
      </c>
      <c r="E2168">
        <v>2</v>
      </c>
      <c r="F2168">
        <v>11</v>
      </c>
      <c r="G2168">
        <v>205</v>
      </c>
      <c r="I2168">
        <v>205</v>
      </c>
      <c r="J2168" t="s">
        <v>84</v>
      </c>
      <c r="K2168">
        <v>50</v>
      </c>
      <c r="M2168">
        <v>40</v>
      </c>
      <c r="N2168">
        <v>75</v>
      </c>
      <c r="O2168">
        <v>0</v>
      </c>
    </row>
    <row r="2169" spans="1:15" x14ac:dyDescent="0.25">
      <c r="A2169">
        <v>1999</v>
      </c>
      <c r="B2169" t="s">
        <v>122</v>
      </c>
      <c r="C2169">
        <v>2</v>
      </c>
      <c r="D2169" t="s">
        <v>61</v>
      </c>
      <c r="I2169" t="s">
        <v>24</v>
      </c>
      <c r="J2169" t="s">
        <v>88</v>
      </c>
      <c r="K2169">
        <v>59</v>
      </c>
      <c r="M2169">
        <v>35</v>
      </c>
      <c r="N2169">
        <v>20</v>
      </c>
      <c r="O2169">
        <v>0</v>
      </c>
    </row>
    <row r="2170" spans="1:15" x14ac:dyDescent="0.25">
      <c r="A2170">
        <v>1999</v>
      </c>
      <c r="B2170" t="s">
        <v>122</v>
      </c>
      <c r="C2170">
        <v>3</v>
      </c>
      <c r="D2170" t="s">
        <v>61</v>
      </c>
      <c r="I2170" t="s">
        <v>24</v>
      </c>
      <c r="J2170" t="s">
        <v>88</v>
      </c>
      <c r="K2170">
        <v>25</v>
      </c>
      <c r="M2170">
        <v>23</v>
      </c>
      <c r="N2170">
        <v>20</v>
      </c>
      <c r="O2170">
        <v>0</v>
      </c>
    </row>
    <row r="2171" spans="1:15" x14ac:dyDescent="0.25">
      <c r="A2171">
        <v>1999</v>
      </c>
      <c r="B2171" t="s">
        <v>122</v>
      </c>
      <c r="C2171">
        <v>4</v>
      </c>
      <c r="D2171" t="s">
        <v>61</v>
      </c>
      <c r="I2171" t="s">
        <v>24</v>
      </c>
      <c r="J2171" t="s">
        <v>83</v>
      </c>
      <c r="K2171">
        <v>26</v>
      </c>
      <c r="M2171">
        <v>10</v>
      </c>
      <c r="N2171">
        <v>10</v>
      </c>
      <c r="O2171">
        <v>0</v>
      </c>
    </row>
    <row r="2172" spans="1:15" x14ac:dyDescent="0.25">
      <c r="A2172">
        <v>1999</v>
      </c>
      <c r="B2172" t="s">
        <v>122</v>
      </c>
      <c r="C2172">
        <v>5</v>
      </c>
      <c r="D2172" t="s">
        <v>61</v>
      </c>
      <c r="I2172" t="s">
        <v>24</v>
      </c>
      <c r="J2172" t="s">
        <v>80</v>
      </c>
      <c r="K2172">
        <v>51</v>
      </c>
      <c r="M2172">
        <v>28</v>
      </c>
      <c r="N2172">
        <v>3</v>
      </c>
      <c r="O2172">
        <v>0</v>
      </c>
    </row>
    <row r="2173" spans="1:15" x14ac:dyDescent="0.25">
      <c r="A2173">
        <v>1999</v>
      </c>
      <c r="B2173" t="s">
        <v>122</v>
      </c>
      <c r="C2173">
        <v>1</v>
      </c>
      <c r="D2173" t="s">
        <v>21</v>
      </c>
      <c r="E2173">
        <v>1</v>
      </c>
      <c r="F2173">
        <v>14.6</v>
      </c>
      <c r="G2173">
        <v>160</v>
      </c>
      <c r="I2173">
        <v>160</v>
      </c>
      <c r="J2173" t="s">
        <v>88</v>
      </c>
      <c r="K2173">
        <v>40</v>
      </c>
      <c r="M2173">
        <v>35</v>
      </c>
      <c r="N2173">
        <v>10</v>
      </c>
      <c r="O2173">
        <v>0</v>
      </c>
    </row>
    <row r="2174" spans="1:15" x14ac:dyDescent="0.25">
      <c r="A2174">
        <v>1999</v>
      </c>
      <c r="B2174" t="s">
        <v>122</v>
      </c>
      <c r="C2174">
        <v>2</v>
      </c>
      <c r="D2174" t="s">
        <v>21</v>
      </c>
      <c r="I2174" t="s">
        <v>24</v>
      </c>
      <c r="J2174" t="s">
        <v>83</v>
      </c>
      <c r="K2174">
        <v>30</v>
      </c>
      <c r="M2174">
        <v>50</v>
      </c>
      <c r="N2174">
        <v>10</v>
      </c>
      <c r="O2174">
        <v>0</v>
      </c>
    </row>
    <row r="2175" spans="1:15" x14ac:dyDescent="0.25">
      <c r="A2175">
        <v>1999</v>
      </c>
      <c r="B2175" t="s">
        <v>122</v>
      </c>
      <c r="C2175">
        <v>3</v>
      </c>
      <c r="D2175" t="s">
        <v>21</v>
      </c>
      <c r="I2175" t="s">
        <v>24</v>
      </c>
      <c r="J2175" t="s">
        <v>79</v>
      </c>
      <c r="K2175">
        <v>35</v>
      </c>
      <c r="M2175">
        <v>30</v>
      </c>
      <c r="N2175">
        <v>0</v>
      </c>
      <c r="O2175">
        <v>0</v>
      </c>
    </row>
    <row r="2176" spans="1:15" x14ac:dyDescent="0.25">
      <c r="A2176">
        <v>1999</v>
      </c>
      <c r="B2176" t="s">
        <v>122</v>
      </c>
      <c r="C2176">
        <v>4</v>
      </c>
      <c r="D2176" t="s">
        <v>21</v>
      </c>
      <c r="I2176" t="s">
        <v>24</v>
      </c>
      <c r="J2176" t="s">
        <v>79</v>
      </c>
      <c r="K2176">
        <v>50</v>
      </c>
      <c r="M2176">
        <v>30</v>
      </c>
      <c r="N2176">
        <v>30</v>
      </c>
      <c r="O2176">
        <v>0</v>
      </c>
    </row>
    <row r="2177" spans="1:18" x14ac:dyDescent="0.25">
      <c r="A2177">
        <v>1999</v>
      </c>
      <c r="B2177" t="s">
        <v>122</v>
      </c>
      <c r="C2177">
        <v>5</v>
      </c>
      <c r="D2177" t="s">
        <v>21</v>
      </c>
      <c r="I2177" t="s">
        <v>24</v>
      </c>
      <c r="J2177" t="s">
        <v>88</v>
      </c>
      <c r="K2177">
        <v>40</v>
      </c>
      <c r="M2177">
        <v>25</v>
      </c>
      <c r="N2177">
        <v>0</v>
      </c>
      <c r="O2177">
        <v>0</v>
      </c>
    </row>
    <row r="2178" spans="1:18" x14ac:dyDescent="0.25">
      <c r="A2178">
        <v>1999</v>
      </c>
      <c r="B2178" t="s">
        <v>122</v>
      </c>
      <c r="C2178">
        <v>6</v>
      </c>
      <c r="D2178" t="s">
        <v>21</v>
      </c>
      <c r="I2178" t="s">
        <v>24</v>
      </c>
      <c r="J2178" t="s">
        <v>114</v>
      </c>
      <c r="K2178">
        <v>20</v>
      </c>
      <c r="M2178">
        <v>50</v>
      </c>
      <c r="N2178">
        <v>15</v>
      </c>
      <c r="O2178">
        <v>0</v>
      </c>
    </row>
    <row r="2179" spans="1:18" x14ac:dyDescent="0.25">
      <c r="A2179">
        <v>1999</v>
      </c>
      <c r="B2179" t="s">
        <v>122</v>
      </c>
      <c r="C2179">
        <v>7</v>
      </c>
      <c r="D2179" t="s">
        <v>21</v>
      </c>
      <c r="I2179" t="s">
        <v>24</v>
      </c>
      <c r="J2179" t="s">
        <v>127</v>
      </c>
      <c r="K2179">
        <v>30</v>
      </c>
      <c r="M2179">
        <v>30</v>
      </c>
      <c r="N2179">
        <v>10</v>
      </c>
      <c r="O2179">
        <v>0</v>
      </c>
    </row>
    <row r="2180" spans="1:18" x14ac:dyDescent="0.25">
      <c r="A2180">
        <v>1999</v>
      </c>
      <c r="B2180" t="s">
        <v>122</v>
      </c>
      <c r="C2180">
        <v>8</v>
      </c>
      <c r="D2180" t="s">
        <v>21</v>
      </c>
      <c r="F2180">
        <v>14</v>
      </c>
      <c r="I2180" t="s">
        <v>24</v>
      </c>
      <c r="J2180" t="s">
        <v>84</v>
      </c>
      <c r="K2180">
        <v>25</v>
      </c>
      <c r="M2180">
        <v>20</v>
      </c>
      <c r="N2180">
        <v>0</v>
      </c>
      <c r="O2180">
        <v>0</v>
      </c>
    </row>
    <row r="2181" spans="1:18" x14ac:dyDescent="0.25">
      <c r="A2181">
        <v>1999</v>
      </c>
      <c r="B2181" t="s">
        <v>122</v>
      </c>
      <c r="C2181">
        <v>1</v>
      </c>
      <c r="D2181" t="s">
        <v>21</v>
      </c>
      <c r="E2181">
        <v>2</v>
      </c>
      <c r="F2181">
        <v>14</v>
      </c>
      <c r="G2181">
        <v>160</v>
      </c>
      <c r="I2181">
        <v>160</v>
      </c>
      <c r="J2181" t="s">
        <v>80</v>
      </c>
      <c r="K2181">
        <v>30</v>
      </c>
      <c r="M2181">
        <v>10</v>
      </c>
      <c r="N2181">
        <v>0</v>
      </c>
      <c r="O2181">
        <v>0</v>
      </c>
    </row>
    <row r="2182" spans="1:18" x14ac:dyDescent="0.25">
      <c r="A2182">
        <v>1999</v>
      </c>
      <c r="B2182" t="s">
        <v>122</v>
      </c>
      <c r="C2182">
        <v>2</v>
      </c>
      <c r="D2182" t="s">
        <v>21</v>
      </c>
      <c r="I2182" t="s">
        <v>24</v>
      </c>
      <c r="J2182" t="s">
        <v>87</v>
      </c>
      <c r="K2182">
        <v>25</v>
      </c>
      <c r="M2182">
        <v>20</v>
      </c>
      <c r="N2182">
        <v>0</v>
      </c>
      <c r="O2182">
        <v>0</v>
      </c>
    </row>
    <row r="2183" spans="1:18" x14ac:dyDescent="0.25">
      <c r="A2183">
        <v>1999</v>
      </c>
      <c r="B2183" t="s">
        <v>122</v>
      </c>
      <c r="C2183">
        <v>3</v>
      </c>
      <c r="D2183" t="s">
        <v>21</v>
      </c>
      <c r="I2183" t="s">
        <v>24</v>
      </c>
      <c r="J2183" t="s">
        <v>80</v>
      </c>
      <c r="K2183">
        <v>35</v>
      </c>
      <c r="M2183">
        <v>40</v>
      </c>
      <c r="N2183">
        <v>10</v>
      </c>
      <c r="O2183">
        <v>0</v>
      </c>
    </row>
    <row r="2184" spans="1:18" x14ac:dyDescent="0.25">
      <c r="A2184">
        <v>1999</v>
      </c>
      <c r="B2184" t="s">
        <v>122</v>
      </c>
      <c r="C2184">
        <v>4</v>
      </c>
      <c r="D2184" t="s">
        <v>21</v>
      </c>
      <c r="I2184" t="s">
        <v>24</v>
      </c>
      <c r="J2184" t="s">
        <v>78</v>
      </c>
      <c r="K2184">
        <v>15</v>
      </c>
      <c r="M2184">
        <v>20</v>
      </c>
      <c r="N2184">
        <v>0</v>
      </c>
      <c r="O2184">
        <v>0</v>
      </c>
    </row>
    <row r="2185" spans="1:18" x14ac:dyDescent="0.25">
      <c r="A2185">
        <v>1999</v>
      </c>
      <c r="B2185" t="s">
        <v>122</v>
      </c>
      <c r="C2185">
        <v>5</v>
      </c>
      <c r="D2185" t="s">
        <v>21</v>
      </c>
      <c r="I2185" t="s">
        <v>24</v>
      </c>
      <c r="J2185" t="s">
        <v>84</v>
      </c>
      <c r="K2185">
        <v>40</v>
      </c>
      <c r="M2185">
        <v>20</v>
      </c>
      <c r="N2185">
        <v>90</v>
      </c>
      <c r="O2185">
        <v>0</v>
      </c>
      <c r="R2185" t="s">
        <v>51</v>
      </c>
    </row>
    <row r="2186" spans="1:18" x14ac:dyDescent="0.25">
      <c r="A2186">
        <v>1999</v>
      </c>
      <c r="B2186" t="s">
        <v>122</v>
      </c>
      <c r="C2186">
        <v>6</v>
      </c>
      <c r="D2186" t="s">
        <v>21</v>
      </c>
      <c r="I2186" t="s">
        <v>24</v>
      </c>
      <c r="J2186" t="s">
        <v>83</v>
      </c>
      <c r="K2186">
        <v>30</v>
      </c>
      <c r="M2186">
        <v>20</v>
      </c>
      <c r="N2186">
        <v>0</v>
      </c>
      <c r="O2186">
        <v>0</v>
      </c>
    </row>
    <row r="2187" spans="1:18" x14ac:dyDescent="0.25">
      <c r="A2187">
        <v>1999</v>
      </c>
      <c r="B2187" t="s">
        <v>122</v>
      </c>
      <c r="C2187">
        <v>7</v>
      </c>
      <c r="D2187" t="s">
        <v>21</v>
      </c>
      <c r="I2187" t="s">
        <v>24</v>
      </c>
      <c r="J2187" t="s">
        <v>87</v>
      </c>
      <c r="K2187">
        <v>10</v>
      </c>
      <c r="M2187">
        <v>5</v>
      </c>
      <c r="N2187">
        <v>0</v>
      </c>
      <c r="O2187">
        <v>0</v>
      </c>
    </row>
    <row r="2188" spans="1:18" x14ac:dyDescent="0.25">
      <c r="A2188">
        <v>1999</v>
      </c>
      <c r="B2188" t="s">
        <v>122</v>
      </c>
      <c r="C2188">
        <v>8</v>
      </c>
      <c r="D2188" t="s">
        <v>21</v>
      </c>
      <c r="F2188">
        <v>14.6</v>
      </c>
      <c r="I2188" t="s">
        <v>24</v>
      </c>
      <c r="J2188" t="s">
        <v>80</v>
      </c>
      <c r="K2188">
        <v>30</v>
      </c>
      <c r="M2188">
        <v>20</v>
      </c>
      <c r="N2188">
        <v>0</v>
      </c>
      <c r="O2188">
        <v>0</v>
      </c>
    </row>
    <row r="2189" spans="1:18" x14ac:dyDescent="0.25">
      <c r="A2189">
        <v>1999</v>
      </c>
      <c r="B2189" t="s">
        <v>122</v>
      </c>
      <c r="C2189">
        <v>1</v>
      </c>
      <c r="D2189" t="s">
        <v>21</v>
      </c>
      <c r="E2189">
        <v>3</v>
      </c>
      <c r="F2189">
        <v>14.6</v>
      </c>
      <c r="G2189">
        <v>170</v>
      </c>
      <c r="I2189">
        <v>170</v>
      </c>
      <c r="J2189" t="s">
        <v>87</v>
      </c>
      <c r="K2189">
        <v>30</v>
      </c>
      <c r="M2189">
        <v>20</v>
      </c>
      <c r="N2189">
        <v>0</v>
      </c>
      <c r="O2189">
        <v>0</v>
      </c>
    </row>
    <row r="2190" spans="1:18" x14ac:dyDescent="0.25">
      <c r="A2190">
        <v>1999</v>
      </c>
      <c r="B2190" t="s">
        <v>122</v>
      </c>
      <c r="C2190">
        <v>2</v>
      </c>
      <c r="D2190" t="s">
        <v>21</v>
      </c>
      <c r="I2190" t="s">
        <v>24</v>
      </c>
      <c r="J2190" t="s">
        <v>88</v>
      </c>
      <c r="K2190">
        <v>30</v>
      </c>
      <c r="M2190">
        <v>30</v>
      </c>
      <c r="N2190">
        <v>20</v>
      </c>
      <c r="O2190">
        <v>0</v>
      </c>
    </row>
    <row r="2191" spans="1:18" x14ac:dyDescent="0.25">
      <c r="A2191">
        <v>1999</v>
      </c>
      <c r="B2191" t="s">
        <v>122</v>
      </c>
      <c r="C2191">
        <v>3</v>
      </c>
      <c r="D2191" t="s">
        <v>21</v>
      </c>
      <c r="I2191" t="s">
        <v>24</v>
      </c>
      <c r="J2191" t="s">
        <v>83</v>
      </c>
      <c r="K2191">
        <v>50</v>
      </c>
      <c r="M2191">
        <v>60</v>
      </c>
      <c r="N2191">
        <v>10</v>
      </c>
      <c r="O2191">
        <v>0</v>
      </c>
    </row>
    <row r="2192" spans="1:18" x14ac:dyDescent="0.25">
      <c r="A2192">
        <v>1999</v>
      </c>
      <c r="B2192" t="s">
        <v>122</v>
      </c>
      <c r="C2192">
        <v>4</v>
      </c>
      <c r="D2192" t="s">
        <v>21</v>
      </c>
      <c r="I2192" t="s">
        <v>24</v>
      </c>
      <c r="J2192" t="s">
        <v>88</v>
      </c>
      <c r="K2192">
        <v>30</v>
      </c>
      <c r="M2192">
        <v>3</v>
      </c>
      <c r="N2192">
        <v>0</v>
      </c>
      <c r="O2192">
        <v>0</v>
      </c>
    </row>
    <row r="2193" spans="1:18" x14ac:dyDescent="0.25">
      <c r="A2193">
        <v>1999</v>
      </c>
      <c r="B2193" t="s">
        <v>122</v>
      </c>
      <c r="C2193">
        <v>5</v>
      </c>
      <c r="D2193" t="s">
        <v>21</v>
      </c>
      <c r="I2193" t="s">
        <v>24</v>
      </c>
      <c r="J2193" t="s">
        <v>80</v>
      </c>
      <c r="K2193">
        <v>25</v>
      </c>
      <c r="M2193">
        <v>15</v>
      </c>
      <c r="N2193">
        <v>5</v>
      </c>
      <c r="O2193">
        <v>0</v>
      </c>
    </row>
    <row r="2194" spans="1:18" x14ac:dyDescent="0.25">
      <c r="A2194">
        <v>1999</v>
      </c>
      <c r="B2194" t="s">
        <v>122</v>
      </c>
      <c r="C2194">
        <v>6</v>
      </c>
      <c r="D2194" t="s">
        <v>21</v>
      </c>
      <c r="I2194" t="s">
        <v>24</v>
      </c>
      <c r="J2194" t="s">
        <v>87</v>
      </c>
      <c r="K2194">
        <v>15</v>
      </c>
      <c r="M2194">
        <v>30</v>
      </c>
      <c r="N2194">
        <v>0</v>
      </c>
      <c r="O2194">
        <v>0</v>
      </c>
    </row>
    <row r="2195" spans="1:18" x14ac:dyDescent="0.25">
      <c r="A2195">
        <v>1999</v>
      </c>
      <c r="B2195" t="s">
        <v>122</v>
      </c>
      <c r="C2195">
        <v>7</v>
      </c>
      <c r="D2195" t="s">
        <v>21</v>
      </c>
      <c r="I2195" t="s">
        <v>24</v>
      </c>
      <c r="J2195" t="s">
        <v>109</v>
      </c>
      <c r="K2195">
        <v>20</v>
      </c>
      <c r="M2195">
        <v>10</v>
      </c>
      <c r="N2195">
        <v>0</v>
      </c>
      <c r="O2195">
        <v>0</v>
      </c>
    </row>
    <row r="2196" spans="1:18" x14ac:dyDescent="0.25">
      <c r="A2196">
        <v>1999</v>
      </c>
      <c r="B2196" t="s">
        <v>122</v>
      </c>
      <c r="C2196">
        <v>8</v>
      </c>
      <c r="D2196" t="s">
        <v>21</v>
      </c>
      <c r="I2196" t="s">
        <v>24</v>
      </c>
      <c r="J2196" t="s">
        <v>80</v>
      </c>
      <c r="K2196">
        <v>25</v>
      </c>
      <c r="M2196">
        <v>15</v>
      </c>
      <c r="N2196">
        <v>10</v>
      </c>
      <c r="O2196">
        <v>0</v>
      </c>
    </row>
    <row r="2197" spans="1:18" x14ac:dyDescent="0.25">
      <c r="A2197">
        <v>1999</v>
      </c>
      <c r="B2197" t="s">
        <v>122</v>
      </c>
      <c r="C2197">
        <v>9</v>
      </c>
      <c r="D2197" t="s">
        <v>21</v>
      </c>
      <c r="I2197" t="s">
        <v>24</v>
      </c>
      <c r="J2197" t="s">
        <v>78</v>
      </c>
      <c r="K2197">
        <v>25</v>
      </c>
      <c r="M2197">
        <v>15</v>
      </c>
      <c r="N2197">
        <v>80</v>
      </c>
      <c r="O2197">
        <v>0</v>
      </c>
    </row>
    <row r="2198" spans="1:18" x14ac:dyDescent="0.25">
      <c r="A2198">
        <v>1999</v>
      </c>
      <c r="B2198" t="s">
        <v>122</v>
      </c>
      <c r="C2198">
        <v>10</v>
      </c>
      <c r="D2198" t="s">
        <v>21</v>
      </c>
      <c r="I2198" t="s">
        <v>24</v>
      </c>
      <c r="J2198" t="s">
        <v>85</v>
      </c>
      <c r="K2198">
        <v>30</v>
      </c>
      <c r="M2198">
        <v>20</v>
      </c>
      <c r="N2198">
        <v>0</v>
      </c>
      <c r="O2198">
        <v>0</v>
      </c>
    </row>
    <row r="2199" spans="1:18" x14ac:dyDescent="0.25">
      <c r="A2199">
        <v>1999</v>
      </c>
      <c r="B2199" t="s">
        <v>122</v>
      </c>
      <c r="C2199">
        <v>11</v>
      </c>
      <c r="D2199" t="s">
        <v>21</v>
      </c>
      <c r="I2199" t="s">
        <v>24</v>
      </c>
      <c r="J2199" t="s">
        <v>87</v>
      </c>
      <c r="K2199">
        <v>20</v>
      </c>
      <c r="M2199">
        <v>30</v>
      </c>
      <c r="N2199">
        <v>0</v>
      </c>
      <c r="O2199">
        <v>0</v>
      </c>
    </row>
    <row r="2200" spans="1:18" x14ac:dyDescent="0.25">
      <c r="A2200">
        <v>1999</v>
      </c>
      <c r="B2200" t="s">
        <v>122</v>
      </c>
      <c r="C2200">
        <v>1</v>
      </c>
      <c r="D2200" t="s">
        <v>32</v>
      </c>
      <c r="E2200">
        <v>1</v>
      </c>
      <c r="F2200">
        <v>14</v>
      </c>
      <c r="G2200">
        <v>240</v>
      </c>
      <c r="I2200">
        <v>240</v>
      </c>
      <c r="J2200" t="s">
        <v>83</v>
      </c>
      <c r="K2200">
        <v>30</v>
      </c>
      <c r="M2200">
        <v>10</v>
      </c>
      <c r="N2200">
        <v>10</v>
      </c>
      <c r="O2200">
        <v>0</v>
      </c>
      <c r="R2200" t="s">
        <v>51</v>
      </c>
    </row>
    <row r="2201" spans="1:18" x14ac:dyDescent="0.25">
      <c r="A2201">
        <v>1999</v>
      </c>
      <c r="B2201" t="s">
        <v>122</v>
      </c>
      <c r="C2201">
        <v>2</v>
      </c>
      <c r="D2201" t="s">
        <v>32</v>
      </c>
      <c r="I2201" t="s">
        <v>24</v>
      </c>
      <c r="J2201" t="s">
        <v>78</v>
      </c>
      <c r="K2201">
        <v>30</v>
      </c>
      <c r="M2201">
        <v>20</v>
      </c>
      <c r="N2201">
        <v>10</v>
      </c>
      <c r="O2201">
        <v>0</v>
      </c>
    </row>
    <row r="2202" spans="1:18" x14ac:dyDescent="0.25">
      <c r="A2202">
        <v>1999</v>
      </c>
      <c r="B2202" t="s">
        <v>122</v>
      </c>
      <c r="C2202">
        <v>3</v>
      </c>
      <c r="D2202" t="s">
        <v>32</v>
      </c>
      <c r="I2202" t="s">
        <v>24</v>
      </c>
      <c r="J2202" t="s">
        <v>83</v>
      </c>
      <c r="K2202">
        <v>30</v>
      </c>
      <c r="M2202">
        <v>20</v>
      </c>
      <c r="N2202">
        <v>0</v>
      </c>
      <c r="O2202">
        <v>0</v>
      </c>
    </row>
    <row r="2203" spans="1:18" x14ac:dyDescent="0.25">
      <c r="A2203">
        <v>1999</v>
      </c>
      <c r="B2203" t="s">
        <v>122</v>
      </c>
      <c r="C2203">
        <v>4</v>
      </c>
      <c r="D2203" t="s">
        <v>32</v>
      </c>
      <c r="I2203" t="s">
        <v>24</v>
      </c>
      <c r="J2203" t="s">
        <v>87</v>
      </c>
      <c r="K2203">
        <v>10</v>
      </c>
      <c r="M2203">
        <v>5</v>
      </c>
      <c r="N2203">
        <v>5</v>
      </c>
      <c r="O2203">
        <v>0</v>
      </c>
    </row>
    <row r="2204" spans="1:18" x14ac:dyDescent="0.25">
      <c r="A2204">
        <v>1999</v>
      </c>
      <c r="B2204" t="s">
        <v>122</v>
      </c>
      <c r="C2204">
        <v>5</v>
      </c>
      <c r="D2204" t="s">
        <v>32</v>
      </c>
      <c r="I2204" t="s">
        <v>24</v>
      </c>
      <c r="J2204" t="s">
        <v>87</v>
      </c>
      <c r="K2204">
        <v>40</v>
      </c>
      <c r="M2204">
        <v>40</v>
      </c>
      <c r="N2204">
        <v>10</v>
      </c>
      <c r="O2204">
        <v>0</v>
      </c>
    </row>
    <row r="2205" spans="1:18" x14ac:dyDescent="0.25">
      <c r="A2205">
        <v>1999</v>
      </c>
      <c r="B2205" t="s">
        <v>122</v>
      </c>
      <c r="C2205">
        <v>6</v>
      </c>
      <c r="D2205" t="s">
        <v>32</v>
      </c>
      <c r="I2205" t="s">
        <v>24</v>
      </c>
      <c r="J2205" t="s">
        <v>85</v>
      </c>
      <c r="K2205">
        <v>30</v>
      </c>
      <c r="M2205">
        <v>10</v>
      </c>
      <c r="N2205">
        <v>10</v>
      </c>
      <c r="O2205">
        <v>0</v>
      </c>
    </row>
    <row r="2206" spans="1:18" x14ac:dyDescent="0.25">
      <c r="A2206">
        <v>1999</v>
      </c>
      <c r="B2206" t="s">
        <v>122</v>
      </c>
      <c r="C2206">
        <v>7</v>
      </c>
      <c r="D2206" t="s">
        <v>32</v>
      </c>
      <c r="I2206" t="s">
        <v>24</v>
      </c>
      <c r="J2206" t="s">
        <v>90</v>
      </c>
      <c r="K2206">
        <v>20</v>
      </c>
      <c r="M2206">
        <v>15</v>
      </c>
      <c r="N2206">
        <v>0</v>
      </c>
      <c r="O2206">
        <v>0</v>
      </c>
    </row>
    <row r="2207" spans="1:18" x14ac:dyDescent="0.25">
      <c r="A2207">
        <v>1999</v>
      </c>
      <c r="B2207" t="s">
        <v>122</v>
      </c>
      <c r="C2207">
        <v>8</v>
      </c>
      <c r="D2207" t="s">
        <v>32</v>
      </c>
      <c r="I2207" t="s">
        <v>24</v>
      </c>
      <c r="J2207" t="s">
        <v>109</v>
      </c>
      <c r="K2207">
        <v>25</v>
      </c>
      <c r="M2207">
        <v>15</v>
      </c>
      <c r="N2207">
        <v>10</v>
      </c>
      <c r="O2207">
        <v>0</v>
      </c>
    </row>
    <row r="2208" spans="1:18" x14ac:dyDescent="0.25">
      <c r="A2208">
        <v>1999</v>
      </c>
      <c r="B2208" t="s">
        <v>122</v>
      </c>
      <c r="C2208">
        <v>9</v>
      </c>
      <c r="D2208" t="s">
        <v>32</v>
      </c>
      <c r="F2208">
        <v>12.8</v>
      </c>
      <c r="I2208" t="s">
        <v>24</v>
      </c>
      <c r="J2208" t="s">
        <v>83</v>
      </c>
      <c r="K2208">
        <v>10</v>
      </c>
      <c r="M2208">
        <v>5</v>
      </c>
      <c r="N2208">
        <v>0</v>
      </c>
      <c r="O2208">
        <v>0</v>
      </c>
    </row>
    <row r="2209" spans="1:15" x14ac:dyDescent="0.25">
      <c r="A2209">
        <v>1999</v>
      </c>
      <c r="B2209" t="s">
        <v>122</v>
      </c>
      <c r="C2209">
        <v>1</v>
      </c>
      <c r="D2209" t="s">
        <v>32</v>
      </c>
      <c r="E2209">
        <v>2</v>
      </c>
      <c r="F2209">
        <v>10</v>
      </c>
      <c r="G2209">
        <v>150</v>
      </c>
      <c r="I2209">
        <v>150</v>
      </c>
      <c r="J2209" t="s">
        <v>87</v>
      </c>
      <c r="K2209">
        <v>20</v>
      </c>
      <c r="M2209">
        <v>20</v>
      </c>
      <c r="N2209">
        <v>0</v>
      </c>
      <c r="O2209">
        <v>0</v>
      </c>
    </row>
    <row r="2210" spans="1:15" x14ac:dyDescent="0.25">
      <c r="A2210">
        <v>1999</v>
      </c>
      <c r="B2210" t="s">
        <v>122</v>
      </c>
      <c r="C2210">
        <v>2</v>
      </c>
      <c r="D2210" t="s">
        <v>32</v>
      </c>
      <c r="I2210" t="s">
        <v>24</v>
      </c>
      <c r="J2210" t="s">
        <v>87</v>
      </c>
      <c r="K2210">
        <v>15</v>
      </c>
      <c r="M2210">
        <v>10</v>
      </c>
      <c r="N2210">
        <v>0</v>
      </c>
      <c r="O2210">
        <v>0</v>
      </c>
    </row>
    <row r="2211" spans="1:15" x14ac:dyDescent="0.25">
      <c r="A2211">
        <v>1999</v>
      </c>
      <c r="B2211" t="s">
        <v>122</v>
      </c>
      <c r="C2211">
        <v>3</v>
      </c>
      <c r="D2211" t="s">
        <v>32</v>
      </c>
      <c r="I2211" t="s">
        <v>24</v>
      </c>
      <c r="J2211" t="s">
        <v>81</v>
      </c>
      <c r="K2211">
        <v>20</v>
      </c>
      <c r="M2211">
        <v>10</v>
      </c>
      <c r="N2211">
        <v>0</v>
      </c>
      <c r="O2211">
        <v>0</v>
      </c>
    </row>
    <row r="2212" spans="1:15" x14ac:dyDescent="0.25">
      <c r="A2212">
        <v>1999</v>
      </c>
      <c r="B2212" t="s">
        <v>122</v>
      </c>
      <c r="C2212">
        <v>4</v>
      </c>
      <c r="D2212" t="s">
        <v>32</v>
      </c>
      <c r="I2212" t="s">
        <v>24</v>
      </c>
      <c r="J2212" t="s">
        <v>88</v>
      </c>
      <c r="K2212">
        <v>20</v>
      </c>
      <c r="M2212">
        <v>10</v>
      </c>
      <c r="N2212">
        <v>0</v>
      </c>
      <c r="O2212">
        <v>0</v>
      </c>
    </row>
    <row r="2213" spans="1:15" x14ac:dyDescent="0.25">
      <c r="A2213">
        <v>1999</v>
      </c>
      <c r="B2213" t="s">
        <v>122</v>
      </c>
      <c r="C2213">
        <v>5</v>
      </c>
      <c r="D2213" t="s">
        <v>32</v>
      </c>
      <c r="I2213" t="s">
        <v>24</v>
      </c>
      <c r="J2213" t="s">
        <v>85</v>
      </c>
      <c r="K2213">
        <v>20</v>
      </c>
      <c r="M2213">
        <v>15</v>
      </c>
      <c r="N2213">
        <v>10</v>
      </c>
      <c r="O2213">
        <v>0</v>
      </c>
    </row>
    <row r="2214" spans="1:15" x14ac:dyDescent="0.25">
      <c r="A2214">
        <v>1999</v>
      </c>
      <c r="B2214" t="s">
        <v>122</v>
      </c>
      <c r="C2214">
        <v>6</v>
      </c>
      <c r="D2214" t="s">
        <v>32</v>
      </c>
      <c r="I2214" t="s">
        <v>24</v>
      </c>
      <c r="J2214" t="s">
        <v>78</v>
      </c>
      <c r="K2214">
        <v>20</v>
      </c>
      <c r="M2214">
        <v>15</v>
      </c>
      <c r="N2214">
        <v>0</v>
      </c>
      <c r="O2214">
        <v>0</v>
      </c>
    </row>
    <row r="2215" spans="1:15" x14ac:dyDescent="0.25">
      <c r="A2215">
        <v>1999</v>
      </c>
      <c r="B2215" t="s">
        <v>122</v>
      </c>
      <c r="C2215">
        <v>1</v>
      </c>
      <c r="D2215" t="s">
        <v>32</v>
      </c>
      <c r="E2215">
        <v>3</v>
      </c>
      <c r="F2215">
        <v>13.7</v>
      </c>
      <c r="G2215">
        <v>240</v>
      </c>
      <c r="I2215">
        <v>240</v>
      </c>
      <c r="J2215" t="s">
        <v>90</v>
      </c>
      <c r="K2215">
        <v>30</v>
      </c>
      <c r="M2215">
        <v>25</v>
      </c>
      <c r="N2215">
        <v>10</v>
      </c>
      <c r="O2215">
        <v>0</v>
      </c>
    </row>
    <row r="2216" spans="1:15" x14ac:dyDescent="0.25">
      <c r="A2216">
        <v>1999</v>
      </c>
      <c r="B2216" t="s">
        <v>122</v>
      </c>
      <c r="C2216">
        <v>2</v>
      </c>
      <c r="D2216" t="s">
        <v>32</v>
      </c>
      <c r="I2216" t="s">
        <v>24</v>
      </c>
      <c r="J2216" t="s">
        <v>84</v>
      </c>
      <c r="K2216">
        <v>40</v>
      </c>
      <c r="M2216">
        <v>35</v>
      </c>
      <c r="N2216">
        <v>25</v>
      </c>
      <c r="O2216">
        <v>0</v>
      </c>
    </row>
    <row r="2217" spans="1:15" x14ac:dyDescent="0.25">
      <c r="A2217">
        <v>1999</v>
      </c>
      <c r="B2217" t="s">
        <v>122</v>
      </c>
      <c r="C2217">
        <v>3</v>
      </c>
      <c r="D2217" t="s">
        <v>32</v>
      </c>
      <c r="I2217" t="s">
        <v>24</v>
      </c>
      <c r="J2217" t="s">
        <v>83</v>
      </c>
      <c r="K2217">
        <v>10</v>
      </c>
      <c r="M2217">
        <v>5</v>
      </c>
      <c r="N2217">
        <v>0</v>
      </c>
      <c r="O2217">
        <v>0</v>
      </c>
    </row>
    <row r="2218" spans="1:15" x14ac:dyDescent="0.25">
      <c r="A2218">
        <v>1999</v>
      </c>
      <c r="B2218" t="s">
        <v>122</v>
      </c>
      <c r="C2218">
        <v>4</v>
      </c>
      <c r="D2218" t="s">
        <v>32</v>
      </c>
      <c r="I2218" t="s">
        <v>24</v>
      </c>
      <c r="J2218" t="s">
        <v>84</v>
      </c>
      <c r="K2218">
        <v>15</v>
      </c>
      <c r="M2218">
        <v>10</v>
      </c>
      <c r="N2218">
        <v>0</v>
      </c>
      <c r="O2218">
        <v>0</v>
      </c>
    </row>
    <row r="2219" spans="1:15" x14ac:dyDescent="0.25">
      <c r="A2219">
        <v>1999</v>
      </c>
      <c r="B2219" t="s">
        <v>122</v>
      </c>
      <c r="C2219">
        <v>5</v>
      </c>
      <c r="D2219" t="s">
        <v>32</v>
      </c>
      <c r="I2219" t="s">
        <v>24</v>
      </c>
      <c r="J2219" t="s">
        <v>90</v>
      </c>
      <c r="K2219">
        <v>15</v>
      </c>
      <c r="M2219">
        <v>15</v>
      </c>
      <c r="N2219">
        <v>0</v>
      </c>
      <c r="O2219">
        <v>0</v>
      </c>
    </row>
    <row r="2220" spans="1:15" x14ac:dyDescent="0.25">
      <c r="A2220">
        <v>1999</v>
      </c>
      <c r="B2220" t="s">
        <v>122</v>
      </c>
      <c r="C2220">
        <v>6</v>
      </c>
      <c r="D2220" t="s">
        <v>32</v>
      </c>
      <c r="I2220" t="s">
        <v>24</v>
      </c>
      <c r="J2220" t="s">
        <v>83</v>
      </c>
      <c r="K2220">
        <v>30</v>
      </c>
      <c r="M2220">
        <v>70</v>
      </c>
      <c r="N2220">
        <v>30</v>
      </c>
      <c r="O2220">
        <v>0</v>
      </c>
    </row>
    <row r="2221" spans="1:15" x14ac:dyDescent="0.25">
      <c r="A2221">
        <v>1999</v>
      </c>
      <c r="B2221" t="s">
        <v>122</v>
      </c>
      <c r="C2221">
        <v>7</v>
      </c>
      <c r="D2221" t="s">
        <v>32</v>
      </c>
      <c r="I2221" t="s">
        <v>24</v>
      </c>
      <c r="J2221" t="s">
        <v>79</v>
      </c>
      <c r="K2221">
        <v>30</v>
      </c>
      <c r="M2221">
        <v>40</v>
      </c>
      <c r="N2221">
        <v>50</v>
      </c>
      <c r="O2221">
        <v>0</v>
      </c>
    </row>
    <row r="2222" spans="1:15" x14ac:dyDescent="0.25">
      <c r="A2222">
        <v>1999</v>
      </c>
      <c r="B2222" t="s">
        <v>122</v>
      </c>
      <c r="C2222">
        <v>8</v>
      </c>
      <c r="D2222" t="s">
        <v>32</v>
      </c>
      <c r="F2222">
        <v>12.8</v>
      </c>
      <c r="I2222" t="s">
        <v>24</v>
      </c>
      <c r="J2222" t="s">
        <v>80</v>
      </c>
      <c r="K2222">
        <v>10</v>
      </c>
      <c r="M2222">
        <v>5</v>
      </c>
      <c r="N2222">
        <v>0</v>
      </c>
      <c r="O2222">
        <v>0</v>
      </c>
    </row>
    <row r="2223" spans="1:15" x14ac:dyDescent="0.25">
      <c r="A2223">
        <v>1999</v>
      </c>
      <c r="B2223" t="s">
        <v>122</v>
      </c>
      <c r="C2223">
        <v>1</v>
      </c>
      <c r="D2223" t="s">
        <v>32</v>
      </c>
      <c r="F2223">
        <v>12.7</v>
      </c>
      <c r="G2223">
        <v>180</v>
      </c>
      <c r="I2223">
        <v>180</v>
      </c>
      <c r="J2223" t="s">
        <v>87</v>
      </c>
      <c r="K2223">
        <v>10</v>
      </c>
      <c r="M2223">
        <v>10</v>
      </c>
      <c r="N2223">
        <v>0</v>
      </c>
      <c r="O2223">
        <v>0</v>
      </c>
    </row>
    <row r="2224" spans="1:15" x14ac:dyDescent="0.25">
      <c r="A2224">
        <v>1999</v>
      </c>
      <c r="B2224" t="s">
        <v>122</v>
      </c>
      <c r="C2224">
        <v>2</v>
      </c>
      <c r="D2224" t="s">
        <v>32</v>
      </c>
      <c r="I2224" t="s">
        <v>24</v>
      </c>
      <c r="J2224" t="s">
        <v>88</v>
      </c>
      <c r="K2224">
        <v>30</v>
      </c>
      <c r="M2224">
        <v>30</v>
      </c>
      <c r="N2224">
        <v>0</v>
      </c>
      <c r="O2224">
        <v>0</v>
      </c>
    </row>
    <row r="2225" spans="1:18" x14ac:dyDescent="0.25">
      <c r="A2225">
        <v>1999</v>
      </c>
      <c r="B2225" t="s">
        <v>122</v>
      </c>
      <c r="C2225">
        <v>3</v>
      </c>
      <c r="D2225" t="s">
        <v>32</v>
      </c>
      <c r="I2225" t="s">
        <v>24</v>
      </c>
      <c r="J2225" t="s">
        <v>81</v>
      </c>
      <c r="K2225">
        <v>10</v>
      </c>
      <c r="M2225">
        <v>5</v>
      </c>
      <c r="N2225">
        <v>0</v>
      </c>
      <c r="O2225">
        <v>0</v>
      </c>
    </row>
    <row r="2226" spans="1:18" x14ac:dyDescent="0.25">
      <c r="A2226">
        <v>1999</v>
      </c>
      <c r="B2226" t="s">
        <v>122</v>
      </c>
      <c r="C2226">
        <v>4</v>
      </c>
      <c r="D2226" t="s">
        <v>32</v>
      </c>
      <c r="I2226" t="s">
        <v>24</v>
      </c>
      <c r="J2226" t="s">
        <v>90</v>
      </c>
      <c r="K2226">
        <v>30</v>
      </c>
      <c r="M2226">
        <v>30</v>
      </c>
      <c r="N2226">
        <v>30</v>
      </c>
      <c r="O2226">
        <v>0</v>
      </c>
    </row>
    <row r="2227" spans="1:18" x14ac:dyDescent="0.25">
      <c r="A2227">
        <v>1999</v>
      </c>
      <c r="B2227" t="s">
        <v>122</v>
      </c>
      <c r="C2227">
        <v>5</v>
      </c>
      <c r="D2227" t="s">
        <v>32</v>
      </c>
      <c r="I2227" t="s">
        <v>24</v>
      </c>
      <c r="J2227" t="s">
        <v>83</v>
      </c>
      <c r="K2227">
        <v>30</v>
      </c>
      <c r="M2227">
        <v>5</v>
      </c>
      <c r="N2227">
        <v>10</v>
      </c>
      <c r="O2227">
        <v>0</v>
      </c>
    </row>
    <row r="2228" spans="1:18" x14ac:dyDescent="0.25">
      <c r="A2228">
        <v>1999</v>
      </c>
      <c r="B2228" t="s">
        <v>122</v>
      </c>
      <c r="C2228">
        <v>6</v>
      </c>
      <c r="D2228" t="s">
        <v>32</v>
      </c>
      <c r="I2228" t="s">
        <v>24</v>
      </c>
      <c r="J2228" t="s">
        <v>90</v>
      </c>
      <c r="K2228">
        <v>20</v>
      </c>
      <c r="M2228">
        <v>20</v>
      </c>
      <c r="N2228">
        <v>0</v>
      </c>
      <c r="O2228">
        <v>0</v>
      </c>
    </row>
    <row r="2229" spans="1:18" x14ac:dyDescent="0.25">
      <c r="A2229">
        <v>1999</v>
      </c>
      <c r="B2229" t="s">
        <v>122</v>
      </c>
      <c r="C2229">
        <v>7</v>
      </c>
      <c r="D2229" t="s">
        <v>32</v>
      </c>
      <c r="F2229">
        <v>12</v>
      </c>
      <c r="I2229" t="s">
        <v>24</v>
      </c>
      <c r="J2229" t="s">
        <v>79</v>
      </c>
      <c r="K2229">
        <v>40</v>
      </c>
      <c r="M2229">
        <v>60</v>
      </c>
      <c r="N2229">
        <v>50</v>
      </c>
      <c r="O2229">
        <v>0</v>
      </c>
    </row>
    <row r="2230" spans="1:18" x14ac:dyDescent="0.25">
      <c r="A2230">
        <v>1999</v>
      </c>
      <c r="B2230" t="s">
        <v>122</v>
      </c>
      <c r="C2230">
        <v>1</v>
      </c>
      <c r="D2230" t="s">
        <v>34</v>
      </c>
      <c r="E2230">
        <v>1</v>
      </c>
      <c r="F2230">
        <v>10.7</v>
      </c>
      <c r="G2230">
        <v>110</v>
      </c>
      <c r="I2230">
        <v>110</v>
      </c>
      <c r="J2230" t="s">
        <v>83</v>
      </c>
      <c r="K2230">
        <v>160</v>
      </c>
      <c r="M2230">
        <v>130</v>
      </c>
      <c r="N2230">
        <v>80</v>
      </c>
      <c r="O2230">
        <v>0</v>
      </c>
      <c r="R2230" t="s">
        <v>51</v>
      </c>
    </row>
    <row r="2231" spans="1:18" x14ac:dyDescent="0.25">
      <c r="A2231">
        <v>1999</v>
      </c>
      <c r="B2231" t="s">
        <v>122</v>
      </c>
      <c r="C2231">
        <v>2</v>
      </c>
      <c r="D2231" t="s">
        <v>34</v>
      </c>
      <c r="I2231" t="s">
        <v>24</v>
      </c>
      <c r="J2231" t="s">
        <v>79</v>
      </c>
      <c r="K2231">
        <v>25</v>
      </c>
      <c r="M2231">
        <v>60</v>
      </c>
      <c r="N2231">
        <v>50</v>
      </c>
      <c r="O2231">
        <v>0</v>
      </c>
    </row>
    <row r="2232" spans="1:18" x14ac:dyDescent="0.25">
      <c r="A2232">
        <v>1999</v>
      </c>
      <c r="B2232" t="s">
        <v>122</v>
      </c>
      <c r="C2232">
        <v>3</v>
      </c>
      <c r="D2232" t="s">
        <v>34</v>
      </c>
      <c r="I2232" t="s">
        <v>24</v>
      </c>
      <c r="J2232" t="s">
        <v>87</v>
      </c>
      <c r="K2232">
        <v>50</v>
      </c>
      <c r="M2232">
        <v>30</v>
      </c>
      <c r="N2232">
        <v>40</v>
      </c>
      <c r="O2232">
        <v>0</v>
      </c>
    </row>
    <row r="2233" spans="1:18" x14ac:dyDescent="0.25">
      <c r="A2233">
        <v>1999</v>
      </c>
      <c r="B2233" t="s">
        <v>122</v>
      </c>
      <c r="C2233">
        <v>4</v>
      </c>
      <c r="D2233" t="s">
        <v>34</v>
      </c>
      <c r="I2233" t="s">
        <v>24</v>
      </c>
      <c r="J2233" t="s">
        <v>83</v>
      </c>
      <c r="K2233">
        <v>50</v>
      </c>
      <c r="M2233">
        <v>25</v>
      </c>
      <c r="N2233">
        <v>20</v>
      </c>
      <c r="O2233">
        <v>0</v>
      </c>
    </row>
    <row r="2234" spans="1:18" x14ac:dyDescent="0.25">
      <c r="A2234">
        <v>1999</v>
      </c>
      <c r="B2234" t="s">
        <v>122</v>
      </c>
      <c r="C2234">
        <v>5</v>
      </c>
      <c r="D2234" t="s">
        <v>34</v>
      </c>
      <c r="I2234" t="s">
        <v>24</v>
      </c>
      <c r="J2234" t="s">
        <v>78</v>
      </c>
      <c r="K2234">
        <v>30</v>
      </c>
      <c r="M2234">
        <v>20</v>
      </c>
      <c r="N2234">
        <v>10</v>
      </c>
      <c r="O2234">
        <v>0</v>
      </c>
    </row>
    <row r="2235" spans="1:18" x14ac:dyDescent="0.25">
      <c r="A2235">
        <v>1999</v>
      </c>
      <c r="B2235" t="s">
        <v>122</v>
      </c>
      <c r="C2235">
        <v>6</v>
      </c>
      <c r="D2235" t="s">
        <v>34</v>
      </c>
      <c r="I2235" t="s">
        <v>24</v>
      </c>
      <c r="J2235" t="s">
        <v>83</v>
      </c>
      <c r="K2235">
        <v>220</v>
      </c>
      <c r="M2235">
        <v>270</v>
      </c>
      <c r="N2235">
        <v>90</v>
      </c>
      <c r="O2235">
        <v>2</v>
      </c>
      <c r="P2235" t="s">
        <v>77</v>
      </c>
    </row>
    <row r="2236" spans="1:18" x14ac:dyDescent="0.25">
      <c r="A2236">
        <v>1999</v>
      </c>
      <c r="B2236" t="s">
        <v>122</v>
      </c>
      <c r="C2236">
        <v>1</v>
      </c>
      <c r="D2236" t="s">
        <v>34</v>
      </c>
      <c r="E2236">
        <v>2</v>
      </c>
      <c r="F2236">
        <v>9</v>
      </c>
      <c r="G2236">
        <v>80</v>
      </c>
      <c r="I2236">
        <v>80</v>
      </c>
      <c r="J2236" t="s">
        <v>85</v>
      </c>
      <c r="K2236">
        <v>25</v>
      </c>
      <c r="M2236">
        <v>10</v>
      </c>
      <c r="N2236">
        <v>2</v>
      </c>
      <c r="O2236">
        <v>0</v>
      </c>
    </row>
    <row r="2237" spans="1:18" x14ac:dyDescent="0.25">
      <c r="A2237">
        <v>1999</v>
      </c>
      <c r="B2237" t="s">
        <v>122</v>
      </c>
      <c r="C2237">
        <v>2</v>
      </c>
      <c r="D2237" t="s">
        <v>34</v>
      </c>
      <c r="I2237" t="s">
        <v>24</v>
      </c>
      <c r="J2237" t="s">
        <v>80</v>
      </c>
      <c r="K2237">
        <v>30</v>
      </c>
      <c r="M2237">
        <v>15</v>
      </c>
      <c r="N2237">
        <v>5</v>
      </c>
      <c r="O2237">
        <v>0</v>
      </c>
    </row>
    <row r="2238" spans="1:18" x14ac:dyDescent="0.25">
      <c r="A2238">
        <v>1999</v>
      </c>
      <c r="B2238" t="s">
        <v>122</v>
      </c>
      <c r="C2238">
        <v>3</v>
      </c>
      <c r="D2238" t="s">
        <v>34</v>
      </c>
      <c r="I2238" t="s">
        <v>24</v>
      </c>
      <c r="J2238" t="s">
        <v>88</v>
      </c>
      <c r="K2238">
        <v>25</v>
      </c>
      <c r="M2238">
        <v>8</v>
      </c>
      <c r="N2238">
        <v>5</v>
      </c>
      <c r="O2238">
        <v>0</v>
      </c>
    </row>
    <row r="2239" spans="1:18" x14ac:dyDescent="0.25">
      <c r="A2239">
        <v>1999</v>
      </c>
      <c r="B2239" t="s">
        <v>122</v>
      </c>
      <c r="C2239">
        <v>4</v>
      </c>
      <c r="D2239" t="s">
        <v>34</v>
      </c>
      <c r="I2239" t="s">
        <v>24</v>
      </c>
      <c r="J2239" t="s">
        <v>79</v>
      </c>
      <c r="K2239">
        <v>40</v>
      </c>
      <c r="M2239">
        <v>60</v>
      </c>
      <c r="N2239">
        <v>30</v>
      </c>
      <c r="O2239">
        <v>0</v>
      </c>
    </row>
    <row r="2240" spans="1:18" x14ac:dyDescent="0.25">
      <c r="A2240">
        <v>1999</v>
      </c>
      <c r="B2240" t="s">
        <v>122</v>
      </c>
      <c r="C2240">
        <v>5</v>
      </c>
      <c r="D2240" t="s">
        <v>34</v>
      </c>
      <c r="I2240" t="s">
        <v>24</v>
      </c>
      <c r="J2240" t="s">
        <v>78</v>
      </c>
      <c r="K2240">
        <v>15</v>
      </c>
      <c r="M2240">
        <v>10</v>
      </c>
      <c r="N2240">
        <v>0</v>
      </c>
      <c r="O2240">
        <v>0</v>
      </c>
    </row>
    <row r="2241" spans="1:20" x14ac:dyDescent="0.25">
      <c r="A2241">
        <v>1999</v>
      </c>
      <c r="B2241" t="s">
        <v>122</v>
      </c>
      <c r="C2241">
        <v>6</v>
      </c>
      <c r="D2241" t="s">
        <v>34</v>
      </c>
      <c r="I2241" t="s">
        <v>24</v>
      </c>
      <c r="J2241" t="s">
        <v>78</v>
      </c>
      <c r="K2241">
        <v>15</v>
      </c>
      <c r="M2241">
        <v>15</v>
      </c>
      <c r="N2241">
        <v>0</v>
      </c>
      <c r="O2241">
        <v>0</v>
      </c>
    </row>
    <row r="2242" spans="1:20" x14ac:dyDescent="0.25">
      <c r="A2242">
        <v>1999</v>
      </c>
      <c r="B2242" t="s">
        <v>122</v>
      </c>
      <c r="C2242">
        <v>1</v>
      </c>
      <c r="D2242" t="s">
        <v>34</v>
      </c>
      <c r="E2242">
        <v>3</v>
      </c>
      <c r="F2242">
        <v>10</v>
      </c>
      <c r="G2242">
        <v>60</v>
      </c>
      <c r="I2242">
        <v>60</v>
      </c>
      <c r="J2242" t="s">
        <v>79</v>
      </c>
      <c r="K2242">
        <v>30</v>
      </c>
      <c r="M2242">
        <v>15</v>
      </c>
      <c r="N2242">
        <v>15</v>
      </c>
      <c r="O2242">
        <v>0</v>
      </c>
    </row>
    <row r="2243" spans="1:20" x14ac:dyDescent="0.25">
      <c r="A2243">
        <v>1999</v>
      </c>
      <c r="B2243" t="s">
        <v>122</v>
      </c>
      <c r="C2243">
        <v>2</v>
      </c>
      <c r="D2243" t="s">
        <v>34</v>
      </c>
      <c r="I2243" t="s">
        <v>24</v>
      </c>
      <c r="J2243" t="s">
        <v>88</v>
      </c>
      <c r="K2243">
        <v>20</v>
      </c>
      <c r="M2243">
        <v>10</v>
      </c>
      <c r="N2243">
        <v>15</v>
      </c>
      <c r="O2243">
        <v>0</v>
      </c>
    </row>
    <row r="2244" spans="1:20" x14ac:dyDescent="0.25">
      <c r="A2244">
        <v>1999</v>
      </c>
      <c r="B2244" t="s">
        <v>122</v>
      </c>
      <c r="C2244">
        <v>3</v>
      </c>
      <c r="D2244" t="s">
        <v>34</v>
      </c>
      <c r="I2244" t="s">
        <v>24</v>
      </c>
      <c r="J2244" t="s">
        <v>80</v>
      </c>
      <c r="K2244">
        <v>28</v>
      </c>
      <c r="M2244">
        <v>5</v>
      </c>
      <c r="N2244">
        <v>50</v>
      </c>
      <c r="O2244">
        <v>0</v>
      </c>
    </row>
    <row r="2245" spans="1:20" x14ac:dyDescent="0.25">
      <c r="A2245">
        <v>1999</v>
      </c>
      <c r="B2245" t="s">
        <v>122</v>
      </c>
      <c r="C2245">
        <v>4</v>
      </c>
      <c r="D2245" t="s">
        <v>34</v>
      </c>
      <c r="I2245" t="s">
        <v>24</v>
      </c>
      <c r="J2245" t="s">
        <v>87</v>
      </c>
      <c r="K2245">
        <v>25</v>
      </c>
      <c r="M2245">
        <v>20</v>
      </c>
      <c r="N2245">
        <v>5</v>
      </c>
      <c r="O2245">
        <v>0</v>
      </c>
    </row>
    <row r="2246" spans="1:20" x14ac:dyDescent="0.25">
      <c r="A2246">
        <v>1999</v>
      </c>
      <c r="B2246" t="s">
        <v>122</v>
      </c>
      <c r="C2246">
        <v>5</v>
      </c>
      <c r="D2246" t="s">
        <v>34</v>
      </c>
      <c r="I2246" t="s">
        <v>24</v>
      </c>
      <c r="J2246" t="s">
        <v>78</v>
      </c>
      <c r="K2246">
        <v>30</v>
      </c>
      <c r="M2246">
        <v>15</v>
      </c>
      <c r="N2246">
        <v>10</v>
      </c>
      <c r="O2246">
        <v>0</v>
      </c>
      <c r="T2246" t="s">
        <v>128</v>
      </c>
    </row>
    <row r="2247" spans="1:20" x14ac:dyDescent="0.25">
      <c r="A2247">
        <v>1999</v>
      </c>
      <c r="B2247" t="s">
        <v>122</v>
      </c>
      <c r="C2247">
        <v>1</v>
      </c>
      <c r="D2247" t="s">
        <v>34</v>
      </c>
      <c r="E2247">
        <v>4</v>
      </c>
      <c r="F2247">
        <v>10.7</v>
      </c>
      <c r="G2247">
        <v>85</v>
      </c>
      <c r="I2247">
        <v>85</v>
      </c>
      <c r="J2247" t="s">
        <v>85</v>
      </c>
      <c r="K2247">
        <v>25</v>
      </c>
      <c r="M2247">
        <v>5</v>
      </c>
      <c r="N2247">
        <v>2</v>
      </c>
      <c r="O2247">
        <v>0</v>
      </c>
      <c r="T2247" t="s">
        <v>129</v>
      </c>
    </row>
    <row r="2248" spans="1:20" x14ac:dyDescent="0.25">
      <c r="A2248">
        <v>1999</v>
      </c>
      <c r="B2248" t="s">
        <v>122</v>
      </c>
      <c r="C2248">
        <v>2</v>
      </c>
      <c r="D2248" t="s">
        <v>34</v>
      </c>
      <c r="I2248" t="s">
        <v>24</v>
      </c>
      <c r="J2248" t="s">
        <v>87</v>
      </c>
      <c r="K2248">
        <v>35</v>
      </c>
      <c r="M2248">
        <v>20</v>
      </c>
      <c r="N2248">
        <v>90</v>
      </c>
      <c r="O2248">
        <v>0</v>
      </c>
    </row>
    <row r="2249" spans="1:20" x14ac:dyDescent="0.25">
      <c r="A2249">
        <v>1999</v>
      </c>
      <c r="B2249" t="s">
        <v>122</v>
      </c>
      <c r="C2249">
        <v>3</v>
      </c>
      <c r="D2249" t="s">
        <v>34</v>
      </c>
      <c r="J2249" t="s">
        <v>78</v>
      </c>
      <c r="K2249">
        <v>40</v>
      </c>
      <c r="M2249">
        <v>25</v>
      </c>
      <c r="N2249">
        <v>90</v>
      </c>
      <c r="O2249">
        <v>0</v>
      </c>
    </row>
    <row r="2250" spans="1:20" x14ac:dyDescent="0.25">
      <c r="A2250">
        <v>1999</v>
      </c>
      <c r="B2250" t="s">
        <v>122</v>
      </c>
      <c r="C2250">
        <v>4</v>
      </c>
      <c r="D2250" t="s">
        <v>34</v>
      </c>
      <c r="J2250" t="s">
        <v>79</v>
      </c>
      <c r="K2250">
        <v>15</v>
      </c>
      <c r="M2250">
        <v>10</v>
      </c>
      <c r="N2250">
        <v>20</v>
      </c>
      <c r="O2250">
        <v>0</v>
      </c>
    </row>
    <row r="2251" spans="1:20" x14ac:dyDescent="0.25">
      <c r="A2251">
        <v>1999</v>
      </c>
      <c r="B2251" t="s">
        <v>122</v>
      </c>
      <c r="C2251">
        <v>5</v>
      </c>
      <c r="D2251" t="s">
        <v>34</v>
      </c>
      <c r="J2251" t="s">
        <v>89</v>
      </c>
      <c r="K2251">
        <v>25</v>
      </c>
      <c r="M2251">
        <v>15</v>
      </c>
      <c r="N2251">
        <v>0</v>
      </c>
      <c r="O2251">
        <v>0</v>
      </c>
    </row>
    <row r="2252" spans="1:20" x14ac:dyDescent="0.25">
      <c r="A2252">
        <v>1999</v>
      </c>
      <c r="B2252" t="s">
        <v>122</v>
      </c>
      <c r="C2252">
        <v>6</v>
      </c>
      <c r="D2252" t="s">
        <v>34</v>
      </c>
      <c r="J2252" t="s">
        <v>83</v>
      </c>
      <c r="K2252">
        <v>40</v>
      </c>
      <c r="M2252">
        <v>15</v>
      </c>
      <c r="N2252">
        <v>35</v>
      </c>
      <c r="O2252">
        <v>0</v>
      </c>
    </row>
    <row r="2253" spans="1:20" x14ac:dyDescent="0.25">
      <c r="A2253">
        <v>1999</v>
      </c>
      <c r="B2253" t="s">
        <v>122</v>
      </c>
      <c r="C2253">
        <v>7</v>
      </c>
      <c r="D2253" t="s">
        <v>34</v>
      </c>
      <c r="J2253" t="s">
        <v>88</v>
      </c>
      <c r="K2253">
        <v>30</v>
      </c>
      <c r="M2253">
        <v>15</v>
      </c>
      <c r="N2253">
        <v>5</v>
      </c>
      <c r="O2253">
        <v>0</v>
      </c>
    </row>
    <row r="2254" spans="1:20" x14ac:dyDescent="0.25">
      <c r="A2254">
        <v>1999</v>
      </c>
      <c r="B2254" t="s">
        <v>122</v>
      </c>
      <c r="C2254">
        <v>8</v>
      </c>
      <c r="D2254" t="s">
        <v>34</v>
      </c>
      <c r="J2254" t="s">
        <v>80</v>
      </c>
      <c r="K2254">
        <v>60</v>
      </c>
      <c r="M2254">
        <v>25</v>
      </c>
      <c r="N2254">
        <v>10</v>
      </c>
      <c r="O2254">
        <v>0</v>
      </c>
    </row>
    <row r="2255" spans="1:20" x14ac:dyDescent="0.25">
      <c r="A2255">
        <v>1999</v>
      </c>
      <c r="B2255" t="s">
        <v>122</v>
      </c>
      <c r="C2255">
        <v>9</v>
      </c>
      <c r="D2255" t="s">
        <v>34</v>
      </c>
      <c r="J2255" t="s">
        <v>81</v>
      </c>
      <c r="K2255">
        <v>25</v>
      </c>
      <c r="M2255">
        <v>8</v>
      </c>
      <c r="N2255">
        <v>20</v>
      </c>
      <c r="O2255">
        <v>0</v>
      </c>
    </row>
    <row r="2256" spans="1:20" x14ac:dyDescent="0.25">
      <c r="A2256">
        <v>1999</v>
      </c>
      <c r="B2256" t="s">
        <v>130</v>
      </c>
      <c r="C2256">
        <v>1</v>
      </c>
      <c r="D2256" t="s">
        <v>32</v>
      </c>
      <c r="E2256">
        <v>1</v>
      </c>
      <c r="F2256">
        <v>10</v>
      </c>
      <c r="G2256">
        <v>255</v>
      </c>
      <c r="I2256">
        <v>255</v>
      </c>
      <c r="J2256" t="s">
        <v>90</v>
      </c>
      <c r="K2256">
        <v>75</v>
      </c>
      <c r="M2256">
        <v>50</v>
      </c>
      <c r="N2256">
        <v>25</v>
      </c>
      <c r="O2256">
        <v>10</v>
      </c>
      <c r="P2256" t="s">
        <v>131</v>
      </c>
    </row>
    <row r="2257" spans="1:19" x14ac:dyDescent="0.25">
      <c r="A2257">
        <v>1999</v>
      </c>
      <c r="B2257" t="s">
        <v>130</v>
      </c>
      <c r="C2257">
        <v>2</v>
      </c>
      <c r="D2257" t="s">
        <v>32</v>
      </c>
      <c r="I2257" t="s">
        <v>24</v>
      </c>
      <c r="J2257" t="s">
        <v>90</v>
      </c>
      <c r="K2257">
        <v>100</v>
      </c>
      <c r="M2257">
        <v>65</v>
      </c>
      <c r="N2257">
        <v>20</v>
      </c>
      <c r="O2257">
        <v>10</v>
      </c>
      <c r="P2257" t="s">
        <v>131</v>
      </c>
    </row>
    <row r="2258" spans="1:19" x14ac:dyDescent="0.25">
      <c r="A2258">
        <v>1999</v>
      </c>
      <c r="B2258" t="s">
        <v>130</v>
      </c>
      <c r="C2258">
        <v>3</v>
      </c>
      <c r="D2258" t="s">
        <v>32</v>
      </c>
      <c r="I2258" t="s">
        <v>24</v>
      </c>
      <c r="J2258" t="s">
        <v>78</v>
      </c>
      <c r="K2258">
        <v>50</v>
      </c>
      <c r="M2258">
        <v>30</v>
      </c>
      <c r="N2258">
        <v>20</v>
      </c>
      <c r="O2258">
        <v>0</v>
      </c>
    </row>
    <row r="2259" spans="1:19" x14ac:dyDescent="0.25">
      <c r="A2259">
        <v>1999</v>
      </c>
      <c r="B2259" t="s">
        <v>130</v>
      </c>
      <c r="C2259">
        <v>4</v>
      </c>
      <c r="D2259" t="s">
        <v>32</v>
      </c>
      <c r="I2259" t="s">
        <v>24</v>
      </c>
      <c r="J2259" t="s">
        <v>120</v>
      </c>
      <c r="K2259">
        <v>160</v>
      </c>
      <c r="M2259">
        <v>160</v>
      </c>
      <c r="N2259">
        <v>10</v>
      </c>
      <c r="O2259">
        <v>0</v>
      </c>
      <c r="S2259">
        <v>1</v>
      </c>
    </row>
    <row r="2260" spans="1:19" x14ac:dyDescent="0.25">
      <c r="A2260">
        <v>1999</v>
      </c>
      <c r="B2260" t="s">
        <v>130</v>
      </c>
      <c r="C2260">
        <v>5</v>
      </c>
      <c r="D2260" t="s">
        <v>32</v>
      </c>
      <c r="I2260" t="s">
        <v>24</v>
      </c>
      <c r="J2260" t="s">
        <v>79</v>
      </c>
      <c r="K2260">
        <v>35</v>
      </c>
      <c r="M2260">
        <v>30</v>
      </c>
      <c r="N2260">
        <v>20</v>
      </c>
      <c r="O2260">
        <v>10</v>
      </c>
    </row>
    <row r="2261" spans="1:19" x14ac:dyDescent="0.25">
      <c r="A2261">
        <v>1999</v>
      </c>
      <c r="B2261" t="s">
        <v>130</v>
      </c>
      <c r="C2261">
        <v>6</v>
      </c>
      <c r="D2261" t="s">
        <v>32</v>
      </c>
      <c r="I2261" t="s">
        <v>24</v>
      </c>
      <c r="J2261" t="s">
        <v>80</v>
      </c>
      <c r="K2261">
        <v>70</v>
      </c>
      <c r="M2261">
        <v>35</v>
      </c>
      <c r="N2261">
        <v>10</v>
      </c>
      <c r="O2261">
        <v>0</v>
      </c>
    </row>
    <row r="2262" spans="1:19" x14ac:dyDescent="0.25">
      <c r="A2262">
        <v>1999</v>
      </c>
      <c r="B2262" t="s">
        <v>130</v>
      </c>
      <c r="C2262">
        <v>7</v>
      </c>
      <c r="D2262" t="s">
        <v>32</v>
      </c>
      <c r="F2262">
        <v>10</v>
      </c>
      <c r="I2262" t="s">
        <v>24</v>
      </c>
      <c r="J2262" t="s">
        <v>84</v>
      </c>
      <c r="K2262">
        <v>40</v>
      </c>
      <c r="M2262">
        <v>25</v>
      </c>
      <c r="N2262">
        <v>50</v>
      </c>
      <c r="O2262">
        <v>10</v>
      </c>
      <c r="S2262">
        <v>1</v>
      </c>
    </row>
    <row r="2263" spans="1:19" x14ac:dyDescent="0.25">
      <c r="A2263">
        <v>1999</v>
      </c>
      <c r="B2263" t="s">
        <v>130</v>
      </c>
      <c r="C2263">
        <v>1</v>
      </c>
      <c r="D2263" t="s">
        <v>32</v>
      </c>
      <c r="E2263">
        <v>2</v>
      </c>
      <c r="F2263">
        <v>10</v>
      </c>
      <c r="G2263">
        <v>200</v>
      </c>
      <c r="I2263">
        <v>200</v>
      </c>
      <c r="J2263" t="s">
        <v>79</v>
      </c>
      <c r="K2263">
        <v>50</v>
      </c>
      <c r="M2263">
        <v>45</v>
      </c>
      <c r="N2263">
        <v>20</v>
      </c>
      <c r="O2263">
        <v>10</v>
      </c>
      <c r="S2263">
        <v>1</v>
      </c>
    </row>
    <row r="2264" spans="1:19" x14ac:dyDescent="0.25">
      <c r="A2264">
        <v>1999</v>
      </c>
      <c r="B2264" t="s">
        <v>130</v>
      </c>
      <c r="C2264">
        <v>2</v>
      </c>
      <c r="D2264" t="s">
        <v>32</v>
      </c>
      <c r="I2264" t="s">
        <v>24</v>
      </c>
      <c r="J2264" t="s">
        <v>78</v>
      </c>
      <c r="K2264">
        <v>35</v>
      </c>
      <c r="M2264">
        <v>15</v>
      </c>
      <c r="N2264">
        <v>10</v>
      </c>
      <c r="O2264">
        <v>0</v>
      </c>
    </row>
    <row r="2265" spans="1:19" x14ac:dyDescent="0.25">
      <c r="A2265">
        <v>1999</v>
      </c>
      <c r="B2265" t="s">
        <v>130</v>
      </c>
      <c r="C2265">
        <v>3</v>
      </c>
      <c r="D2265" t="s">
        <v>32</v>
      </c>
      <c r="I2265" t="s">
        <v>24</v>
      </c>
      <c r="J2265" t="s">
        <v>79</v>
      </c>
      <c r="K2265">
        <v>45</v>
      </c>
      <c r="M2265">
        <v>30</v>
      </c>
      <c r="N2265">
        <v>10</v>
      </c>
      <c r="O2265">
        <v>10</v>
      </c>
    </row>
    <row r="2266" spans="1:19" x14ac:dyDescent="0.25">
      <c r="A2266">
        <v>1999</v>
      </c>
      <c r="B2266" t="s">
        <v>130</v>
      </c>
      <c r="C2266">
        <v>4</v>
      </c>
      <c r="D2266" t="s">
        <v>32</v>
      </c>
      <c r="I2266" t="s">
        <v>24</v>
      </c>
      <c r="J2266" t="s">
        <v>79</v>
      </c>
      <c r="K2266">
        <v>70</v>
      </c>
      <c r="M2266">
        <v>60</v>
      </c>
      <c r="N2266">
        <v>20</v>
      </c>
      <c r="O2266">
        <v>10</v>
      </c>
    </row>
    <row r="2267" spans="1:19" x14ac:dyDescent="0.25">
      <c r="A2267">
        <v>1999</v>
      </c>
      <c r="B2267" t="s">
        <v>130</v>
      </c>
      <c r="C2267">
        <v>5</v>
      </c>
      <c r="D2267" t="s">
        <v>32</v>
      </c>
      <c r="I2267" t="s">
        <v>24</v>
      </c>
      <c r="J2267" t="s">
        <v>79</v>
      </c>
      <c r="K2267">
        <v>165</v>
      </c>
      <c r="M2267">
        <v>110</v>
      </c>
      <c r="N2267">
        <v>25</v>
      </c>
      <c r="O2267">
        <v>0</v>
      </c>
      <c r="S2267">
        <v>3</v>
      </c>
    </row>
    <row r="2268" spans="1:19" x14ac:dyDescent="0.25">
      <c r="A2268">
        <v>1999</v>
      </c>
      <c r="B2268" t="s">
        <v>130</v>
      </c>
      <c r="C2268">
        <v>6</v>
      </c>
      <c r="D2268" t="s">
        <v>32</v>
      </c>
      <c r="I2268" t="s">
        <v>24</v>
      </c>
      <c r="J2268" t="s">
        <v>89</v>
      </c>
      <c r="K2268">
        <v>20</v>
      </c>
      <c r="M2268">
        <v>10</v>
      </c>
      <c r="N2268">
        <v>0</v>
      </c>
      <c r="O2268">
        <v>0</v>
      </c>
    </row>
    <row r="2269" spans="1:19" x14ac:dyDescent="0.25">
      <c r="A2269">
        <v>1999</v>
      </c>
      <c r="B2269" t="s">
        <v>130</v>
      </c>
      <c r="C2269">
        <v>7</v>
      </c>
      <c r="D2269" t="s">
        <v>32</v>
      </c>
      <c r="I2269" t="s">
        <v>24</v>
      </c>
      <c r="J2269" t="s">
        <v>83</v>
      </c>
      <c r="K2269">
        <v>80</v>
      </c>
      <c r="M2269">
        <v>30</v>
      </c>
      <c r="N2269">
        <v>0</v>
      </c>
      <c r="O2269">
        <v>0</v>
      </c>
    </row>
    <row r="2270" spans="1:19" x14ac:dyDescent="0.25">
      <c r="A2270">
        <v>1999</v>
      </c>
      <c r="B2270" t="s">
        <v>130</v>
      </c>
      <c r="C2270">
        <v>8</v>
      </c>
      <c r="D2270" t="s">
        <v>32</v>
      </c>
      <c r="F2270">
        <v>12</v>
      </c>
      <c r="I2270" t="s">
        <v>24</v>
      </c>
      <c r="J2270" t="s">
        <v>81</v>
      </c>
      <c r="K2270">
        <v>25</v>
      </c>
      <c r="M2270">
        <v>25</v>
      </c>
      <c r="N2270">
        <v>0</v>
      </c>
      <c r="O2270">
        <v>0</v>
      </c>
    </row>
    <row r="2271" spans="1:19" x14ac:dyDescent="0.25">
      <c r="A2271">
        <v>1999</v>
      </c>
      <c r="B2271" t="s">
        <v>130</v>
      </c>
      <c r="C2271">
        <v>1</v>
      </c>
      <c r="D2271" t="s">
        <v>32</v>
      </c>
      <c r="E2271">
        <v>3</v>
      </c>
      <c r="F2271">
        <v>10</v>
      </c>
      <c r="G2271">
        <v>320</v>
      </c>
      <c r="I2271">
        <v>320</v>
      </c>
      <c r="J2271" t="s">
        <v>88</v>
      </c>
      <c r="K2271">
        <v>35</v>
      </c>
      <c r="M2271">
        <v>20</v>
      </c>
      <c r="N2271">
        <v>15</v>
      </c>
      <c r="O2271">
        <v>0</v>
      </c>
    </row>
    <row r="2272" spans="1:19" x14ac:dyDescent="0.25">
      <c r="A2272">
        <v>1999</v>
      </c>
      <c r="B2272" t="s">
        <v>130</v>
      </c>
      <c r="C2272">
        <v>2</v>
      </c>
      <c r="D2272" t="s">
        <v>32</v>
      </c>
      <c r="I2272" t="s">
        <v>24</v>
      </c>
      <c r="J2272" t="s">
        <v>89</v>
      </c>
      <c r="K2272">
        <v>25</v>
      </c>
      <c r="M2272">
        <v>10</v>
      </c>
      <c r="N2272">
        <v>0</v>
      </c>
      <c r="O2272">
        <v>0</v>
      </c>
    </row>
    <row r="2273" spans="1:19" x14ac:dyDescent="0.25">
      <c r="A2273">
        <v>1999</v>
      </c>
      <c r="B2273" t="s">
        <v>130</v>
      </c>
      <c r="C2273">
        <v>3</v>
      </c>
      <c r="D2273" t="s">
        <v>32</v>
      </c>
      <c r="I2273" t="s">
        <v>24</v>
      </c>
      <c r="J2273" t="s">
        <v>89</v>
      </c>
      <c r="K2273">
        <v>35</v>
      </c>
      <c r="M2273">
        <v>20</v>
      </c>
      <c r="N2273">
        <v>0</v>
      </c>
      <c r="O2273">
        <v>0</v>
      </c>
    </row>
    <row r="2274" spans="1:19" x14ac:dyDescent="0.25">
      <c r="A2274">
        <v>1999</v>
      </c>
      <c r="B2274" t="s">
        <v>130</v>
      </c>
      <c r="C2274">
        <v>4</v>
      </c>
      <c r="D2274" t="s">
        <v>32</v>
      </c>
      <c r="I2274" t="s">
        <v>24</v>
      </c>
      <c r="J2274" t="s">
        <v>79</v>
      </c>
      <c r="K2274">
        <v>210</v>
      </c>
      <c r="M2274">
        <v>75</v>
      </c>
      <c r="N2274">
        <v>30</v>
      </c>
      <c r="O2274">
        <v>10</v>
      </c>
      <c r="P2274" t="s">
        <v>49</v>
      </c>
      <c r="S2274">
        <v>4</v>
      </c>
    </row>
    <row r="2275" spans="1:19" x14ac:dyDescent="0.25">
      <c r="A2275">
        <v>1999</v>
      </c>
      <c r="B2275" t="s">
        <v>130</v>
      </c>
      <c r="C2275">
        <v>5</v>
      </c>
      <c r="D2275" t="s">
        <v>32</v>
      </c>
      <c r="I2275" t="s">
        <v>24</v>
      </c>
      <c r="J2275" t="s">
        <v>78</v>
      </c>
      <c r="K2275">
        <v>25</v>
      </c>
      <c r="M2275">
        <v>10</v>
      </c>
      <c r="N2275">
        <v>0</v>
      </c>
      <c r="O2275">
        <v>0</v>
      </c>
    </row>
    <row r="2276" spans="1:19" x14ac:dyDescent="0.25">
      <c r="A2276">
        <v>1999</v>
      </c>
      <c r="B2276" t="s">
        <v>130</v>
      </c>
      <c r="C2276">
        <v>6</v>
      </c>
      <c r="D2276" t="s">
        <v>32</v>
      </c>
      <c r="I2276" t="s">
        <v>24</v>
      </c>
      <c r="J2276" t="s">
        <v>89</v>
      </c>
      <c r="K2276">
        <v>30</v>
      </c>
      <c r="M2276">
        <v>15</v>
      </c>
      <c r="N2276">
        <v>0</v>
      </c>
      <c r="O2276">
        <v>0</v>
      </c>
    </row>
    <row r="2277" spans="1:19" x14ac:dyDescent="0.25">
      <c r="A2277">
        <v>1999</v>
      </c>
      <c r="B2277" t="s">
        <v>130</v>
      </c>
      <c r="C2277">
        <v>7</v>
      </c>
      <c r="D2277" t="s">
        <v>32</v>
      </c>
      <c r="F2277">
        <v>9.5</v>
      </c>
      <c r="I2277" t="s">
        <v>24</v>
      </c>
      <c r="J2277" t="s">
        <v>83</v>
      </c>
      <c r="K2277">
        <v>25</v>
      </c>
      <c r="M2277">
        <v>25</v>
      </c>
      <c r="N2277">
        <v>10</v>
      </c>
      <c r="O2277">
        <v>0</v>
      </c>
    </row>
    <row r="2278" spans="1:19" x14ac:dyDescent="0.25">
      <c r="A2278">
        <v>1999</v>
      </c>
      <c r="B2278" t="s">
        <v>130</v>
      </c>
      <c r="C2278">
        <v>1</v>
      </c>
      <c r="D2278" t="s">
        <v>32</v>
      </c>
      <c r="E2278">
        <v>4</v>
      </c>
      <c r="F2278">
        <v>10</v>
      </c>
      <c r="G2278">
        <v>205</v>
      </c>
      <c r="I2278">
        <v>205</v>
      </c>
      <c r="J2278" t="s">
        <v>88</v>
      </c>
      <c r="K2278">
        <v>30</v>
      </c>
      <c r="M2278">
        <v>25</v>
      </c>
      <c r="N2278">
        <v>40</v>
      </c>
      <c r="O2278">
        <v>0</v>
      </c>
    </row>
    <row r="2279" spans="1:19" x14ac:dyDescent="0.25">
      <c r="A2279">
        <v>1999</v>
      </c>
      <c r="B2279" t="s">
        <v>130</v>
      </c>
      <c r="C2279">
        <v>2</v>
      </c>
      <c r="D2279" t="s">
        <v>32</v>
      </c>
      <c r="I2279" t="s">
        <v>24</v>
      </c>
      <c r="J2279" t="s">
        <v>84</v>
      </c>
      <c r="K2279">
        <v>30</v>
      </c>
      <c r="M2279">
        <v>15</v>
      </c>
      <c r="N2279">
        <v>0</v>
      </c>
      <c r="O2279">
        <v>0</v>
      </c>
      <c r="R2279" t="s">
        <v>51</v>
      </c>
    </row>
    <row r="2280" spans="1:19" x14ac:dyDescent="0.25">
      <c r="A2280">
        <v>1999</v>
      </c>
      <c r="B2280" t="s">
        <v>130</v>
      </c>
      <c r="C2280">
        <v>3</v>
      </c>
      <c r="D2280" t="s">
        <v>32</v>
      </c>
      <c r="I2280" t="s">
        <v>24</v>
      </c>
      <c r="J2280" t="s">
        <v>90</v>
      </c>
      <c r="K2280">
        <v>40</v>
      </c>
      <c r="M2280">
        <v>70</v>
      </c>
      <c r="N2280">
        <v>15</v>
      </c>
      <c r="O2280">
        <v>10</v>
      </c>
    </row>
    <row r="2281" spans="1:19" x14ac:dyDescent="0.25">
      <c r="A2281">
        <v>1999</v>
      </c>
      <c r="B2281" t="s">
        <v>130</v>
      </c>
      <c r="C2281">
        <v>4</v>
      </c>
      <c r="D2281" t="s">
        <v>32</v>
      </c>
      <c r="I2281" t="s">
        <v>24</v>
      </c>
      <c r="J2281" t="s">
        <v>83</v>
      </c>
      <c r="K2281">
        <v>60</v>
      </c>
      <c r="M2281">
        <v>30</v>
      </c>
      <c r="N2281">
        <v>0</v>
      </c>
      <c r="O2281">
        <v>0</v>
      </c>
    </row>
    <row r="2282" spans="1:19" x14ac:dyDescent="0.25">
      <c r="A2282">
        <v>1999</v>
      </c>
      <c r="B2282" t="s">
        <v>130</v>
      </c>
      <c r="C2282">
        <v>5</v>
      </c>
      <c r="D2282" t="s">
        <v>32</v>
      </c>
      <c r="I2282" t="s">
        <v>24</v>
      </c>
      <c r="J2282" t="s">
        <v>79</v>
      </c>
      <c r="K2282">
        <v>15</v>
      </c>
      <c r="M2282">
        <v>20</v>
      </c>
      <c r="N2282">
        <v>0</v>
      </c>
      <c r="O2282">
        <v>0</v>
      </c>
    </row>
    <row r="2283" spans="1:19" x14ac:dyDescent="0.25">
      <c r="A2283">
        <v>1999</v>
      </c>
      <c r="B2283" t="s">
        <v>130</v>
      </c>
      <c r="C2283">
        <v>6</v>
      </c>
      <c r="D2283" t="s">
        <v>32</v>
      </c>
      <c r="F2283">
        <v>10</v>
      </c>
      <c r="I2283" t="s">
        <v>24</v>
      </c>
      <c r="J2283" t="s">
        <v>83</v>
      </c>
      <c r="K2283">
        <v>70</v>
      </c>
      <c r="M2283">
        <v>55</v>
      </c>
      <c r="N2283">
        <v>20</v>
      </c>
      <c r="O2283">
        <v>0</v>
      </c>
    </row>
    <row r="2284" spans="1:19" x14ac:dyDescent="0.25">
      <c r="A2284">
        <v>1999</v>
      </c>
      <c r="B2284" t="s">
        <v>130</v>
      </c>
      <c r="C2284">
        <v>1</v>
      </c>
      <c r="D2284" t="s">
        <v>38</v>
      </c>
      <c r="E2284">
        <v>1</v>
      </c>
      <c r="F2284">
        <v>11</v>
      </c>
      <c r="G2284">
        <v>280</v>
      </c>
      <c r="I2284">
        <v>280</v>
      </c>
      <c r="J2284" t="s">
        <v>83</v>
      </c>
      <c r="K2284">
        <v>170</v>
      </c>
      <c r="M2284">
        <v>100</v>
      </c>
      <c r="N2284">
        <v>5</v>
      </c>
      <c r="O2284">
        <v>0</v>
      </c>
    </row>
    <row r="2285" spans="1:19" x14ac:dyDescent="0.25">
      <c r="A2285">
        <v>1999</v>
      </c>
      <c r="B2285" t="s">
        <v>130</v>
      </c>
      <c r="C2285">
        <v>2</v>
      </c>
      <c r="D2285" t="s">
        <v>38</v>
      </c>
      <c r="I2285" t="s">
        <v>24</v>
      </c>
      <c r="J2285" t="s">
        <v>76</v>
      </c>
      <c r="K2285">
        <v>80</v>
      </c>
      <c r="M2285">
        <v>20</v>
      </c>
      <c r="N2285">
        <v>5</v>
      </c>
      <c r="O2285">
        <v>0</v>
      </c>
    </row>
    <row r="2286" spans="1:19" x14ac:dyDescent="0.25">
      <c r="A2286">
        <v>1999</v>
      </c>
      <c r="B2286" t="s">
        <v>130</v>
      </c>
      <c r="C2286">
        <v>3</v>
      </c>
      <c r="D2286" t="s">
        <v>38</v>
      </c>
      <c r="I2286" t="s">
        <v>24</v>
      </c>
      <c r="J2286" t="s">
        <v>79</v>
      </c>
      <c r="K2286">
        <v>60</v>
      </c>
      <c r="M2286">
        <v>30</v>
      </c>
      <c r="N2286">
        <v>50</v>
      </c>
      <c r="O2286">
        <v>30</v>
      </c>
      <c r="P2286" t="s">
        <v>77</v>
      </c>
    </row>
    <row r="2287" spans="1:19" x14ac:dyDescent="0.25">
      <c r="A2287">
        <v>1999</v>
      </c>
      <c r="B2287" t="s">
        <v>130</v>
      </c>
      <c r="C2287">
        <v>4</v>
      </c>
      <c r="D2287" t="s">
        <v>38</v>
      </c>
      <c r="I2287" t="s">
        <v>24</v>
      </c>
      <c r="J2287" t="s">
        <v>87</v>
      </c>
      <c r="K2287">
        <v>40</v>
      </c>
      <c r="M2287">
        <v>5</v>
      </c>
      <c r="N2287">
        <v>25</v>
      </c>
      <c r="O2287">
        <v>0</v>
      </c>
    </row>
    <row r="2288" spans="1:19" x14ac:dyDescent="0.25">
      <c r="A2288">
        <v>1999</v>
      </c>
      <c r="B2288" t="s">
        <v>130</v>
      </c>
      <c r="C2288">
        <v>5</v>
      </c>
      <c r="D2288" t="s">
        <v>38</v>
      </c>
      <c r="I2288" t="s">
        <v>24</v>
      </c>
      <c r="J2288" t="s">
        <v>79</v>
      </c>
      <c r="K2288">
        <v>40</v>
      </c>
      <c r="M2288">
        <v>30</v>
      </c>
      <c r="N2288">
        <v>50</v>
      </c>
      <c r="O2288">
        <v>0</v>
      </c>
    </row>
    <row r="2289" spans="1:19" x14ac:dyDescent="0.25">
      <c r="A2289">
        <v>1999</v>
      </c>
      <c r="B2289" t="s">
        <v>130</v>
      </c>
      <c r="C2289">
        <v>6</v>
      </c>
      <c r="D2289" t="s">
        <v>38</v>
      </c>
      <c r="I2289" t="s">
        <v>24</v>
      </c>
      <c r="J2289" t="s">
        <v>79</v>
      </c>
      <c r="K2289">
        <v>40</v>
      </c>
      <c r="M2289">
        <v>20</v>
      </c>
      <c r="N2289">
        <v>5</v>
      </c>
      <c r="O2289">
        <v>0</v>
      </c>
    </row>
    <row r="2290" spans="1:19" x14ac:dyDescent="0.25">
      <c r="A2290">
        <v>1999</v>
      </c>
      <c r="B2290" t="s">
        <v>130</v>
      </c>
      <c r="C2290">
        <v>7</v>
      </c>
      <c r="D2290" t="s">
        <v>38</v>
      </c>
      <c r="I2290" t="s">
        <v>24</v>
      </c>
      <c r="J2290" t="s">
        <v>79</v>
      </c>
      <c r="K2290">
        <v>20</v>
      </c>
      <c r="M2290">
        <v>20</v>
      </c>
      <c r="N2290">
        <v>0</v>
      </c>
      <c r="O2290">
        <v>0</v>
      </c>
    </row>
    <row r="2291" spans="1:19" x14ac:dyDescent="0.25">
      <c r="A2291">
        <v>1999</v>
      </c>
      <c r="B2291" t="s">
        <v>130</v>
      </c>
      <c r="C2291">
        <v>8</v>
      </c>
      <c r="D2291" t="s">
        <v>38</v>
      </c>
      <c r="I2291" t="s">
        <v>24</v>
      </c>
      <c r="J2291" t="s">
        <v>83</v>
      </c>
      <c r="K2291">
        <v>60</v>
      </c>
      <c r="M2291">
        <v>50</v>
      </c>
      <c r="N2291">
        <v>20</v>
      </c>
      <c r="O2291">
        <v>0</v>
      </c>
    </row>
    <row r="2292" spans="1:19" x14ac:dyDescent="0.25">
      <c r="A2292">
        <v>1999</v>
      </c>
      <c r="B2292" t="s">
        <v>130</v>
      </c>
      <c r="C2292">
        <v>9</v>
      </c>
      <c r="D2292" t="s">
        <v>38</v>
      </c>
      <c r="I2292" t="s">
        <v>24</v>
      </c>
      <c r="J2292" t="s">
        <v>76</v>
      </c>
      <c r="K2292">
        <v>120</v>
      </c>
      <c r="M2292">
        <v>80</v>
      </c>
      <c r="N2292">
        <v>90</v>
      </c>
      <c r="O2292">
        <v>0</v>
      </c>
    </row>
    <row r="2293" spans="1:19" x14ac:dyDescent="0.25">
      <c r="A2293">
        <v>1999</v>
      </c>
      <c r="B2293" t="s">
        <v>130</v>
      </c>
      <c r="C2293">
        <v>10</v>
      </c>
      <c r="D2293" t="s">
        <v>38</v>
      </c>
      <c r="I2293" t="s">
        <v>24</v>
      </c>
      <c r="J2293" t="s">
        <v>78</v>
      </c>
      <c r="K2293">
        <v>70</v>
      </c>
      <c r="M2293">
        <v>30</v>
      </c>
      <c r="N2293">
        <v>65</v>
      </c>
      <c r="O2293">
        <v>0</v>
      </c>
    </row>
    <row r="2294" spans="1:19" x14ac:dyDescent="0.25">
      <c r="A2294">
        <v>1999</v>
      </c>
      <c r="B2294" t="s">
        <v>130</v>
      </c>
      <c r="C2294">
        <v>11</v>
      </c>
      <c r="D2294" t="s">
        <v>38</v>
      </c>
      <c r="I2294" t="s">
        <v>24</v>
      </c>
      <c r="J2294" t="s">
        <v>80</v>
      </c>
      <c r="K2294">
        <v>120</v>
      </c>
      <c r="M2294">
        <v>30</v>
      </c>
      <c r="N2294">
        <v>5</v>
      </c>
      <c r="O2294">
        <v>0</v>
      </c>
    </row>
    <row r="2295" spans="1:19" x14ac:dyDescent="0.25">
      <c r="A2295">
        <v>1999</v>
      </c>
      <c r="B2295" t="s">
        <v>130</v>
      </c>
      <c r="C2295">
        <v>1</v>
      </c>
      <c r="D2295" t="s">
        <v>38</v>
      </c>
      <c r="E2295">
        <v>2</v>
      </c>
      <c r="F2295">
        <v>11</v>
      </c>
      <c r="G2295">
        <v>200</v>
      </c>
      <c r="I2295">
        <v>200</v>
      </c>
      <c r="J2295" t="s">
        <v>83</v>
      </c>
      <c r="K2295">
        <v>170</v>
      </c>
      <c r="M2295">
        <v>100</v>
      </c>
      <c r="N2295">
        <v>50</v>
      </c>
      <c r="O2295">
        <v>0</v>
      </c>
    </row>
    <row r="2296" spans="1:19" x14ac:dyDescent="0.25">
      <c r="A2296">
        <v>1999</v>
      </c>
      <c r="B2296" t="s">
        <v>130</v>
      </c>
      <c r="C2296">
        <v>2</v>
      </c>
      <c r="D2296" t="s">
        <v>38</v>
      </c>
      <c r="I2296" t="s">
        <v>24</v>
      </c>
      <c r="J2296" t="s">
        <v>79</v>
      </c>
      <c r="K2296">
        <v>40</v>
      </c>
      <c r="M2296">
        <v>20</v>
      </c>
      <c r="N2296">
        <v>2</v>
      </c>
      <c r="O2296">
        <v>0</v>
      </c>
    </row>
    <row r="2297" spans="1:19" x14ac:dyDescent="0.25">
      <c r="A2297">
        <v>1999</v>
      </c>
      <c r="B2297" t="s">
        <v>130</v>
      </c>
      <c r="C2297">
        <v>3</v>
      </c>
      <c r="D2297" t="s">
        <v>38</v>
      </c>
      <c r="I2297" t="s">
        <v>24</v>
      </c>
      <c r="J2297" t="s">
        <v>83</v>
      </c>
      <c r="K2297">
        <v>40</v>
      </c>
      <c r="M2297">
        <v>10</v>
      </c>
      <c r="N2297">
        <v>5</v>
      </c>
      <c r="O2297">
        <v>0</v>
      </c>
    </row>
    <row r="2298" spans="1:19" x14ac:dyDescent="0.25">
      <c r="A2298">
        <v>1999</v>
      </c>
      <c r="B2298" t="s">
        <v>130</v>
      </c>
      <c r="C2298">
        <v>4</v>
      </c>
      <c r="D2298" t="s">
        <v>38</v>
      </c>
      <c r="I2298" t="s">
        <v>24</v>
      </c>
      <c r="J2298" t="s">
        <v>78</v>
      </c>
      <c r="K2298">
        <v>25</v>
      </c>
      <c r="M2298">
        <v>10</v>
      </c>
      <c r="N2298">
        <v>60</v>
      </c>
      <c r="O2298">
        <v>0</v>
      </c>
    </row>
    <row r="2299" spans="1:19" x14ac:dyDescent="0.25">
      <c r="A2299">
        <v>1999</v>
      </c>
      <c r="B2299" t="s">
        <v>130</v>
      </c>
      <c r="C2299">
        <v>5</v>
      </c>
      <c r="D2299" t="s">
        <v>38</v>
      </c>
      <c r="I2299" t="s">
        <v>24</v>
      </c>
      <c r="J2299" t="s">
        <v>87</v>
      </c>
      <c r="K2299">
        <v>60</v>
      </c>
      <c r="M2299">
        <v>20</v>
      </c>
      <c r="N2299">
        <v>40</v>
      </c>
      <c r="O2299">
        <v>0</v>
      </c>
    </row>
    <row r="2300" spans="1:19" x14ac:dyDescent="0.25">
      <c r="A2300">
        <v>1999</v>
      </c>
      <c r="B2300" t="s">
        <v>130</v>
      </c>
      <c r="C2300">
        <v>6</v>
      </c>
      <c r="D2300" t="s">
        <v>38</v>
      </c>
      <c r="I2300" t="s">
        <v>24</v>
      </c>
      <c r="J2300" t="s">
        <v>79</v>
      </c>
      <c r="K2300">
        <v>60</v>
      </c>
      <c r="M2300">
        <v>30</v>
      </c>
      <c r="N2300">
        <v>10</v>
      </c>
      <c r="O2300">
        <v>0</v>
      </c>
    </row>
    <row r="2301" spans="1:19" x14ac:dyDescent="0.25">
      <c r="A2301">
        <v>1999</v>
      </c>
      <c r="B2301" t="s">
        <v>130</v>
      </c>
      <c r="C2301">
        <v>7</v>
      </c>
      <c r="D2301" t="s">
        <v>38</v>
      </c>
      <c r="I2301" t="s">
        <v>24</v>
      </c>
      <c r="J2301" t="s">
        <v>120</v>
      </c>
      <c r="K2301">
        <v>60</v>
      </c>
      <c r="M2301">
        <v>40</v>
      </c>
      <c r="N2301">
        <v>0</v>
      </c>
      <c r="O2301">
        <v>1</v>
      </c>
      <c r="S2301">
        <v>2</v>
      </c>
    </row>
    <row r="2302" spans="1:19" x14ac:dyDescent="0.25">
      <c r="A2302">
        <v>1999</v>
      </c>
      <c r="B2302" t="s">
        <v>130</v>
      </c>
      <c r="C2302">
        <v>8</v>
      </c>
      <c r="D2302" t="s">
        <v>38</v>
      </c>
      <c r="I2302" t="s">
        <v>24</v>
      </c>
      <c r="J2302" t="s">
        <v>79</v>
      </c>
      <c r="K2302">
        <v>40</v>
      </c>
      <c r="M2302">
        <v>10</v>
      </c>
      <c r="N2302">
        <v>10</v>
      </c>
      <c r="O2302">
        <v>0</v>
      </c>
    </row>
    <row r="2303" spans="1:19" x14ac:dyDescent="0.25">
      <c r="A2303">
        <v>1999</v>
      </c>
      <c r="B2303" t="s">
        <v>130</v>
      </c>
      <c r="C2303">
        <v>9</v>
      </c>
      <c r="D2303" t="s">
        <v>38</v>
      </c>
      <c r="I2303" t="s">
        <v>24</v>
      </c>
      <c r="J2303" t="s">
        <v>79</v>
      </c>
      <c r="K2303">
        <v>100</v>
      </c>
      <c r="M2303">
        <v>20</v>
      </c>
      <c r="N2303">
        <v>15</v>
      </c>
      <c r="O2303">
        <v>0</v>
      </c>
    </row>
    <row r="2304" spans="1:19" x14ac:dyDescent="0.25">
      <c r="A2304">
        <v>1999</v>
      </c>
      <c r="B2304" t="s">
        <v>130</v>
      </c>
      <c r="C2304">
        <v>10</v>
      </c>
      <c r="D2304" t="s">
        <v>38</v>
      </c>
      <c r="I2304" t="s">
        <v>24</v>
      </c>
      <c r="J2304" t="s">
        <v>78</v>
      </c>
      <c r="K2304">
        <v>30</v>
      </c>
      <c r="M2304">
        <v>10</v>
      </c>
      <c r="N2304">
        <v>70</v>
      </c>
      <c r="O2304">
        <v>0</v>
      </c>
    </row>
    <row r="2305" spans="1:15" x14ac:dyDescent="0.25">
      <c r="A2305">
        <v>1999</v>
      </c>
      <c r="B2305" t="s">
        <v>130</v>
      </c>
      <c r="C2305">
        <v>1</v>
      </c>
      <c r="D2305" t="s">
        <v>38</v>
      </c>
      <c r="E2305">
        <v>3</v>
      </c>
      <c r="G2305">
        <v>200</v>
      </c>
      <c r="I2305">
        <v>200</v>
      </c>
      <c r="J2305" t="s">
        <v>76</v>
      </c>
      <c r="K2305">
        <v>90</v>
      </c>
      <c r="M2305">
        <v>30</v>
      </c>
      <c r="N2305">
        <v>95</v>
      </c>
      <c r="O2305">
        <v>0</v>
      </c>
    </row>
    <row r="2306" spans="1:15" x14ac:dyDescent="0.25">
      <c r="A2306">
        <v>1999</v>
      </c>
      <c r="B2306" t="s">
        <v>130</v>
      </c>
      <c r="C2306">
        <v>2</v>
      </c>
      <c r="D2306" t="s">
        <v>38</v>
      </c>
      <c r="I2306" t="s">
        <v>24</v>
      </c>
      <c r="J2306" t="s">
        <v>79</v>
      </c>
      <c r="K2306">
        <v>170</v>
      </c>
      <c r="M2306">
        <v>40</v>
      </c>
      <c r="N2306">
        <v>10</v>
      </c>
      <c r="O2306">
        <v>0</v>
      </c>
    </row>
    <row r="2307" spans="1:15" x14ac:dyDescent="0.25">
      <c r="A2307">
        <v>1999</v>
      </c>
      <c r="B2307" t="s">
        <v>130</v>
      </c>
      <c r="C2307">
        <v>3</v>
      </c>
      <c r="D2307" t="s">
        <v>38</v>
      </c>
      <c r="I2307" t="s">
        <v>24</v>
      </c>
      <c r="J2307" t="s">
        <v>79</v>
      </c>
      <c r="K2307">
        <v>30</v>
      </c>
      <c r="M2307">
        <v>20</v>
      </c>
      <c r="N2307">
        <v>2</v>
      </c>
      <c r="O2307">
        <v>0</v>
      </c>
    </row>
    <row r="2308" spans="1:15" x14ac:dyDescent="0.25">
      <c r="A2308">
        <v>1999</v>
      </c>
      <c r="B2308" t="s">
        <v>130</v>
      </c>
      <c r="C2308">
        <v>4</v>
      </c>
      <c r="D2308" t="s">
        <v>38</v>
      </c>
      <c r="I2308" t="s">
        <v>24</v>
      </c>
      <c r="J2308" t="s">
        <v>87</v>
      </c>
      <c r="K2308">
        <v>25</v>
      </c>
      <c r="M2308">
        <v>20</v>
      </c>
      <c r="N2308">
        <v>5</v>
      </c>
      <c r="O2308">
        <v>0</v>
      </c>
    </row>
    <row r="2309" spans="1:15" x14ac:dyDescent="0.25">
      <c r="A2309">
        <v>1999</v>
      </c>
      <c r="B2309" t="s">
        <v>130</v>
      </c>
      <c r="C2309">
        <v>5</v>
      </c>
      <c r="D2309" t="s">
        <v>38</v>
      </c>
      <c r="I2309" t="s">
        <v>24</v>
      </c>
      <c r="J2309" t="s">
        <v>87</v>
      </c>
      <c r="K2309">
        <v>25</v>
      </c>
      <c r="M2309">
        <v>20</v>
      </c>
      <c r="N2309">
        <v>50</v>
      </c>
      <c r="O2309">
        <v>0</v>
      </c>
    </row>
    <row r="2310" spans="1:15" x14ac:dyDescent="0.25">
      <c r="A2310">
        <v>1999</v>
      </c>
      <c r="B2310" t="s">
        <v>130</v>
      </c>
      <c r="C2310">
        <v>6</v>
      </c>
      <c r="D2310" t="s">
        <v>38</v>
      </c>
      <c r="I2310" t="s">
        <v>24</v>
      </c>
      <c r="J2310" t="s">
        <v>100</v>
      </c>
      <c r="K2310">
        <v>25</v>
      </c>
      <c r="M2310">
        <v>10</v>
      </c>
      <c r="N2310">
        <v>0</v>
      </c>
      <c r="O2310">
        <v>0</v>
      </c>
    </row>
    <row r="2311" spans="1:15" x14ac:dyDescent="0.25">
      <c r="A2311">
        <v>1999</v>
      </c>
      <c r="B2311" t="s">
        <v>130</v>
      </c>
      <c r="C2311">
        <v>7</v>
      </c>
      <c r="D2311" t="s">
        <v>38</v>
      </c>
      <c r="I2311" t="s">
        <v>24</v>
      </c>
      <c r="J2311" t="s">
        <v>83</v>
      </c>
      <c r="K2311">
        <v>40</v>
      </c>
      <c r="M2311">
        <v>40</v>
      </c>
      <c r="N2311">
        <v>20</v>
      </c>
      <c r="O2311">
        <v>0</v>
      </c>
    </row>
    <row r="2312" spans="1:15" x14ac:dyDescent="0.25">
      <c r="A2312">
        <v>1999</v>
      </c>
      <c r="B2312" t="s">
        <v>130</v>
      </c>
      <c r="C2312">
        <v>8</v>
      </c>
      <c r="D2312" t="s">
        <v>38</v>
      </c>
      <c r="I2312" t="s">
        <v>24</v>
      </c>
      <c r="J2312" t="s">
        <v>78</v>
      </c>
      <c r="K2312">
        <v>40</v>
      </c>
      <c r="M2312">
        <v>20</v>
      </c>
      <c r="N2312">
        <v>30</v>
      </c>
      <c r="O2312">
        <v>0</v>
      </c>
    </row>
    <row r="2313" spans="1:15" x14ac:dyDescent="0.25">
      <c r="A2313">
        <v>1999</v>
      </c>
      <c r="B2313" t="s">
        <v>130</v>
      </c>
      <c r="C2313">
        <v>9</v>
      </c>
      <c r="D2313" t="s">
        <v>38</v>
      </c>
      <c r="I2313" t="s">
        <v>24</v>
      </c>
      <c r="J2313" t="s">
        <v>87</v>
      </c>
      <c r="K2313">
        <v>25</v>
      </c>
      <c r="M2313">
        <v>10</v>
      </c>
      <c r="N2313">
        <v>5</v>
      </c>
      <c r="O2313">
        <v>0</v>
      </c>
    </row>
    <row r="2314" spans="1:15" x14ac:dyDescent="0.25">
      <c r="A2314">
        <v>1999</v>
      </c>
      <c r="B2314" t="s">
        <v>130</v>
      </c>
      <c r="C2314">
        <v>10</v>
      </c>
      <c r="D2314" t="s">
        <v>38</v>
      </c>
      <c r="I2314" t="s">
        <v>24</v>
      </c>
      <c r="J2314" t="s">
        <v>83</v>
      </c>
      <c r="K2314">
        <v>140</v>
      </c>
      <c r="M2314">
        <v>110</v>
      </c>
      <c r="N2314">
        <v>30</v>
      </c>
      <c r="O2314">
        <v>0</v>
      </c>
    </row>
    <row r="2315" spans="1:15" x14ac:dyDescent="0.25">
      <c r="A2315">
        <v>1999</v>
      </c>
      <c r="B2315" t="s">
        <v>130</v>
      </c>
      <c r="C2315">
        <v>1</v>
      </c>
      <c r="D2315" t="s">
        <v>38</v>
      </c>
      <c r="E2315">
        <v>4</v>
      </c>
      <c r="G2315">
        <v>150</v>
      </c>
      <c r="I2315">
        <v>150</v>
      </c>
      <c r="J2315" t="s">
        <v>83</v>
      </c>
      <c r="K2315">
        <v>60</v>
      </c>
      <c r="M2315">
        <v>30</v>
      </c>
      <c r="N2315">
        <v>15</v>
      </c>
      <c r="O2315">
        <v>0</v>
      </c>
    </row>
    <row r="2316" spans="1:15" x14ac:dyDescent="0.25">
      <c r="A2316">
        <v>1999</v>
      </c>
      <c r="B2316" t="s">
        <v>130</v>
      </c>
      <c r="C2316">
        <v>2</v>
      </c>
      <c r="D2316" t="s">
        <v>38</v>
      </c>
      <c r="I2316" t="s">
        <v>24</v>
      </c>
      <c r="J2316" t="s">
        <v>83</v>
      </c>
      <c r="K2316">
        <v>40</v>
      </c>
      <c r="M2316">
        <v>20</v>
      </c>
      <c r="N2316">
        <v>5</v>
      </c>
      <c r="O2316">
        <v>0</v>
      </c>
    </row>
    <row r="2317" spans="1:15" x14ac:dyDescent="0.25">
      <c r="A2317">
        <v>1999</v>
      </c>
      <c r="B2317" t="s">
        <v>130</v>
      </c>
      <c r="C2317">
        <v>3</v>
      </c>
      <c r="D2317" t="s">
        <v>38</v>
      </c>
      <c r="I2317" t="s">
        <v>24</v>
      </c>
      <c r="J2317" t="s">
        <v>83</v>
      </c>
      <c r="K2317">
        <v>30</v>
      </c>
      <c r="M2317">
        <v>20</v>
      </c>
      <c r="N2317">
        <v>30</v>
      </c>
      <c r="O2317">
        <v>0</v>
      </c>
    </row>
    <row r="2318" spans="1:15" x14ac:dyDescent="0.25">
      <c r="A2318">
        <v>1999</v>
      </c>
      <c r="B2318" t="s">
        <v>130</v>
      </c>
      <c r="C2318">
        <v>4</v>
      </c>
      <c r="D2318" t="s">
        <v>38</v>
      </c>
      <c r="I2318" t="s">
        <v>24</v>
      </c>
      <c r="J2318" t="s">
        <v>83</v>
      </c>
      <c r="K2318">
        <v>55</v>
      </c>
      <c r="M2318">
        <v>20</v>
      </c>
      <c r="N2318">
        <v>10</v>
      </c>
      <c r="O2318">
        <v>0</v>
      </c>
    </row>
    <row r="2319" spans="1:15" x14ac:dyDescent="0.25">
      <c r="A2319">
        <v>1999</v>
      </c>
      <c r="B2319" t="s">
        <v>130</v>
      </c>
      <c r="C2319">
        <v>5</v>
      </c>
      <c r="D2319" t="s">
        <v>38</v>
      </c>
      <c r="I2319" t="s">
        <v>24</v>
      </c>
      <c r="J2319" t="s">
        <v>87</v>
      </c>
      <c r="K2319">
        <v>25</v>
      </c>
      <c r="M2319">
        <v>20</v>
      </c>
      <c r="N2319">
        <v>10</v>
      </c>
      <c r="O2319">
        <v>0</v>
      </c>
    </row>
    <row r="2320" spans="1:15" x14ac:dyDescent="0.25">
      <c r="A2320">
        <v>1999</v>
      </c>
      <c r="B2320" t="s">
        <v>130</v>
      </c>
      <c r="C2320">
        <v>6</v>
      </c>
      <c r="D2320" t="s">
        <v>38</v>
      </c>
      <c r="I2320" t="s">
        <v>24</v>
      </c>
      <c r="J2320" t="s">
        <v>79</v>
      </c>
      <c r="K2320">
        <v>10</v>
      </c>
      <c r="M2320">
        <v>10</v>
      </c>
      <c r="N2320">
        <v>0</v>
      </c>
      <c r="O2320">
        <v>0</v>
      </c>
    </row>
    <row r="2321" spans="1:15" x14ac:dyDescent="0.25">
      <c r="A2321">
        <v>1999</v>
      </c>
      <c r="B2321" t="s">
        <v>130</v>
      </c>
      <c r="C2321">
        <v>7</v>
      </c>
      <c r="D2321" t="s">
        <v>38</v>
      </c>
      <c r="I2321" t="s">
        <v>24</v>
      </c>
      <c r="J2321" t="s">
        <v>87</v>
      </c>
      <c r="K2321">
        <v>25</v>
      </c>
      <c r="M2321">
        <v>20</v>
      </c>
      <c r="N2321">
        <v>30</v>
      </c>
      <c r="O2321">
        <v>0</v>
      </c>
    </row>
    <row r="2322" spans="1:15" x14ac:dyDescent="0.25">
      <c r="A2322">
        <v>1999</v>
      </c>
      <c r="B2322" t="s">
        <v>130</v>
      </c>
      <c r="C2322">
        <v>8</v>
      </c>
      <c r="D2322" t="s">
        <v>38</v>
      </c>
      <c r="I2322" t="s">
        <v>24</v>
      </c>
      <c r="J2322" t="s">
        <v>123</v>
      </c>
      <c r="K2322">
        <v>30</v>
      </c>
      <c r="M2322">
        <v>10</v>
      </c>
      <c r="N2322">
        <v>40</v>
      </c>
      <c r="O2322">
        <v>0</v>
      </c>
    </row>
    <row r="2323" spans="1:15" x14ac:dyDescent="0.25">
      <c r="A2323">
        <v>1999</v>
      </c>
      <c r="B2323" t="s">
        <v>130</v>
      </c>
      <c r="C2323">
        <v>9</v>
      </c>
      <c r="D2323" t="s">
        <v>38</v>
      </c>
      <c r="I2323" t="s">
        <v>24</v>
      </c>
      <c r="J2323" t="s">
        <v>78</v>
      </c>
      <c r="K2323">
        <v>40</v>
      </c>
      <c r="M2323">
        <v>15</v>
      </c>
      <c r="N2323">
        <v>60</v>
      </c>
      <c r="O2323">
        <v>0</v>
      </c>
    </row>
    <row r="2324" spans="1:15" x14ac:dyDescent="0.25">
      <c r="A2324">
        <v>1999</v>
      </c>
      <c r="B2324" t="s">
        <v>130</v>
      </c>
      <c r="C2324">
        <v>10</v>
      </c>
      <c r="D2324" t="s">
        <v>38</v>
      </c>
      <c r="I2324" t="s">
        <v>24</v>
      </c>
      <c r="J2324" t="s">
        <v>87</v>
      </c>
      <c r="K2324">
        <v>40</v>
      </c>
      <c r="M2324">
        <v>10</v>
      </c>
      <c r="N2324">
        <v>20</v>
      </c>
      <c r="O2324">
        <v>0</v>
      </c>
    </row>
    <row r="2325" spans="1:15" x14ac:dyDescent="0.25">
      <c r="A2325">
        <v>1999</v>
      </c>
      <c r="B2325" t="s">
        <v>130</v>
      </c>
      <c r="C2325">
        <v>11</v>
      </c>
      <c r="D2325" t="s">
        <v>38</v>
      </c>
      <c r="I2325" t="s">
        <v>24</v>
      </c>
      <c r="J2325" t="s">
        <v>83</v>
      </c>
      <c r="K2325">
        <v>60</v>
      </c>
      <c r="M2325">
        <v>40</v>
      </c>
      <c r="N2325">
        <v>60</v>
      </c>
      <c r="O2325">
        <v>0</v>
      </c>
    </row>
    <row r="2326" spans="1:15" x14ac:dyDescent="0.25">
      <c r="A2326">
        <v>1999</v>
      </c>
      <c r="B2326" t="s">
        <v>130</v>
      </c>
      <c r="C2326">
        <v>1</v>
      </c>
      <c r="D2326" t="s">
        <v>21</v>
      </c>
      <c r="E2326">
        <v>1</v>
      </c>
      <c r="F2326">
        <v>12</v>
      </c>
      <c r="G2326">
        <v>210</v>
      </c>
      <c r="I2326">
        <v>210</v>
      </c>
      <c r="J2326" t="s">
        <v>84</v>
      </c>
      <c r="K2326">
        <v>110</v>
      </c>
      <c r="M2326">
        <v>40</v>
      </c>
      <c r="N2326">
        <v>40</v>
      </c>
      <c r="O2326">
        <v>0</v>
      </c>
    </row>
    <row r="2327" spans="1:15" x14ac:dyDescent="0.25">
      <c r="A2327">
        <v>1999</v>
      </c>
      <c r="B2327" t="s">
        <v>130</v>
      </c>
      <c r="C2327">
        <v>2</v>
      </c>
      <c r="D2327" t="s">
        <v>21</v>
      </c>
      <c r="I2327" t="s">
        <v>24</v>
      </c>
      <c r="J2327" t="s">
        <v>87</v>
      </c>
      <c r="K2327">
        <v>25</v>
      </c>
      <c r="M2327">
        <v>10</v>
      </c>
      <c r="N2327">
        <v>0</v>
      </c>
      <c r="O2327">
        <v>0</v>
      </c>
    </row>
    <row r="2328" spans="1:15" x14ac:dyDescent="0.25">
      <c r="A2328">
        <v>1999</v>
      </c>
      <c r="B2328" t="s">
        <v>130</v>
      </c>
      <c r="C2328">
        <v>3</v>
      </c>
      <c r="D2328" t="s">
        <v>21</v>
      </c>
      <c r="I2328" t="s">
        <v>24</v>
      </c>
      <c r="J2328" t="s">
        <v>93</v>
      </c>
      <c r="K2328">
        <v>30</v>
      </c>
      <c r="M2328">
        <v>10</v>
      </c>
      <c r="N2328">
        <v>20</v>
      </c>
      <c r="O2328">
        <v>0</v>
      </c>
    </row>
    <row r="2329" spans="1:15" x14ac:dyDescent="0.25">
      <c r="A2329">
        <v>1999</v>
      </c>
      <c r="B2329" t="s">
        <v>130</v>
      </c>
      <c r="C2329">
        <v>4</v>
      </c>
      <c r="D2329" t="s">
        <v>21</v>
      </c>
      <c r="I2329" t="s">
        <v>24</v>
      </c>
      <c r="J2329" t="s">
        <v>87</v>
      </c>
      <c r="K2329">
        <v>35</v>
      </c>
      <c r="M2329">
        <v>5</v>
      </c>
      <c r="N2329">
        <v>0</v>
      </c>
      <c r="O2329">
        <v>0</v>
      </c>
    </row>
    <row r="2330" spans="1:15" x14ac:dyDescent="0.25">
      <c r="A2330">
        <v>1999</v>
      </c>
      <c r="B2330" t="s">
        <v>130</v>
      </c>
      <c r="C2330">
        <v>5</v>
      </c>
      <c r="D2330" t="s">
        <v>21</v>
      </c>
      <c r="I2330" t="s">
        <v>24</v>
      </c>
      <c r="J2330" t="s">
        <v>87</v>
      </c>
      <c r="K2330">
        <v>50</v>
      </c>
      <c r="M2330">
        <v>2</v>
      </c>
      <c r="N2330">
        <v>0</v>
      </c>
      <c r="O2330">
        <v>0</v>
      </c>
    </row>
    <row r="2331" spans="1:15" x14ac:dyDescent="0.25">
      <c r="A2331">
        <v>1999</v>
      </c>
      <c r="B2331" t="s">
        <v>130</v>
      </c>
      <c r="C2331">
        <v>6</v>
      </c>
      <c r="D2331" t="s">
        <v>21</v>
      </c>
      <c r="I2331" t="s">
        <v>24</v>
      </c>
      <c r="J2331" t="s">
        <v>79</v>
      </c>
      <c r="K2331">
        <v>40</v>
      </c>
      <c r="M2331">
        <v>15</v>
      </c>
      <c r="N2331">
        <v>20</v>
      </c>
      <c r="O2331">
        <v>0</v>
      </c>
    </row>
    <row r="2332" spans="1:15" x14ac:dyDescent="0.25">
      <c r="A2332">
        <v>1999</v>
      </c>
      <c r="B2332" t="s">
        <v>130</v>
      </c>
      <c r="C2332">
        <v>7</v>
      </c>
      <c r="D2332" t="s">
        <v>21</v>
      </c>
      <c r="I2332" t="s">
        <v>24</v>
      </c>
      <c r="J2332" t="s">
        <v>78</v>
      </c>
      <c r="K2332">
        <v>30</v>
      </c>
      <c r="M2332">
        <v>5</v>
      </c>
      <c r="N2332">
        <v>0</v>
      </c>
      <c r="O2332">
        <v>0</v>
      </c>
    </row>
    <row r="2333" spans="1:15" x14ac:dyDescent="0.25">
      <c r="A2333">
        <v>1999</v>
      </c>
      <c r="B2333" t="s">
        <v>130</v>
      </c>
      <c r="C2333">
        <v>8</v>
      </c>
      <c r="D2333" t="s">
        <v>21</v>
      </c>
      <c r="I2333" t="s">
        <v>24</v>
      </c>
      <c r="J2333" t="s">
        <v>90</v>
      </c>
      <c r="K2333">
        <v>10</v>
      </c>
      <c r="M2333">
        <v>40</v>
      </c>
      <c r="N2333">
        <v>30</v>
      </c>
      <c r="O2333">
        <v>0</v>
      </c>
    </row>
    <row r="2334" spans="1:15" x14ac:dyDescent="0.25">
      <c r="A2334">
        <v>1999</v>
      </c>
      <c r="B2334" t="s">
        <v>130</v>
      </c>
      <c r="C2334">
        <v>9</v>
      </c>
      <c r="D2334" t="s">
        <v>21</v>
      </c>
      <c r="I2334" t="s">
        <v>24</v>
      </c>
      <c r="J2334" t="s">
        <v>78</v>
      </c>
      <c r="K2334">
        <v>40</v>
      </c>
      <c r="M2334">
        <v>15</v>
      </c>
      <c r="N2334">
        <v>0</v>
      </c>
      <c r="O2334">
        <v>0</v>
      </c>
    </row>
    <row r="2335" spans="1:15" x14ac:dyDescent="0.25">
      <c r="A2335">
        <v>1999</v>
      </c>
      <c r="B2335" t="s">
        <v>130</v>
      </c>
      <c r="C2335">
        <v>10</v>
      </c>
      <c r="D2335" t="s">
        <v>21</v>
      </c>
      <c r="I2335" t="s">
        <v>24</v>
      </c>
      <c r="J2335" t="s">
        <v>88</v>
      </c>
      <c r="K2335">
        <v>35</v>
      </c>
      <c r="M2335">
        <v>20</v>
      </c>
      <c r="N2335">
        <v>40</v>
      </c>
      <c r="O2335">
        <v>0</v>
      </c>
    </row>
    <row r="2336" spans="1:15" x14ac:dyDescent="0.25">
      <c r="A2336">
        <v>1999</v>
      </c>
      <c r="B2336" t="s">
        <v>130</v>
      </c>
      <c r="C2336">
        <v>11</v>
      </c>
      <c r="D2336" t="s">
        <v>21</v>
      </c>
      <c r="I2336" t="s">
        <v>24</v>
      </c>
      <c r="J2336" t="s">
        <v>87</v>
      </c>
      <c r="K2336">
        <v>40</v>
      </c>
      <c r="M2336">
        <v>20</v>
      </c>
      <c r="N2336">
        <v>0</v>
      </c>
      <c r="O2336">
        <v>0</v>
      </c>
    </row>
    <row r="2337" spans="1:15" x14ac:dyDescent="0.25">
      <c r="A2337">
        <v>1999</v>
      </c>
      <c r="B2337" t="s">
        <v>130</v>
      </c>
      <c r="C2337">
        <v>12</v>
      </c>
      <c r="D2337" t="s">
        <v>21</v>
      </c>
      <c r="I2337" t="s">
        <v>24</v>
      </c>
      <c r="J2337" t="s">
        <v>85</v>
      </c>
      <c r="K2337">
        <v>30</v>
      </c>
      <c r="M2337">
        <v>5</v>
      </c>
      <c r="N2337">
        <v>0</v>
      </c>
      <c r="O2337">
        <v>0</v>
      </c>
    </row>
    <row r="2338" spans="1:15" x14ac:dyDescent="0.25">
      <c r="A2338">
        <v>1999</v>
      </c>
      <c r="B2338" t="s">
        <v>130</v>
      </c>
      <c r="C2338">
        <v>13</v>
      </c>
      <c r="D2338" t="s">
        <v>21</v>
      </c>
      <c r="I2338" t="s">
        <v>24</v>
      </c>
      <c r="J2338" t="s">
        <v>78</v>
      </c>
      <c r="K2338">
        <v>10</v>
      </c>
      <c r="M2338">
        <v>5</v>
      </c>
      <c r="N2338">
        <v>0</v>
      </c>
      <c r="O2338">
        <v>0</v>
      </c>
    </row>
    <row r="2339" spans="1:15" x14ac:dyDescent="0.25">
      <c r="A2339">
        <v>1999</v>
      </c>
      <c r="B2339" t="s">
        <v>130</v>
      </c>
      <c r="C2339">
        <v>14</v>
      </c>
      <c r="D2339" t="s">
        <v>21</v>
      </c>
      <c r="I2339" t="s">
        <v>24</v>
      </c>
      <c r="J2339" t="s">
        <v>83</v>
      </c>
      <c r="K2339">
        <v>45</v>
      </c>
      <c r="M2339">
        <v>50</v>
      </c>
      <c r="N2339">
        <v>0</v>
      </c>
      <c r="O2339">
        <v>0</v>
      </c>
    </row>
    <row r="2340" spans="1:15" x14ac:dyDescent="0.25">
      <c r="A2340">
        <v>1999</v>
      </c>
      <c r="B2340" t="s">
        <v>130</v>
      </c>
      <c r="C2340">
        <v>15</v>
      </c>
      <c r="D2340" t="s">
        <v>21</v>
      </c>
      <c r="I2340" t="s">
        <v>24</v>
      </c>
      <c r="J2340" t="s">
        <v>79</v>
      </c>
      <c r="K2340">
        <v>60</v>
      </c>
      <c r="M2340">
        <v>20</v>
      </c>
      <c r="N2340">
        <v>20</v>
      </c>
      <c r="O2340">
        <v>0</v>
      </c>
    </row>
    <row r="2341" spans="1:15" x14ac:dyDescent="0.25">
      <c r="A2341">
        <v>1999</v>
      </c>
      <c r="B2341" t="s">
        <v>130</v>
      </c>
      <c r="C2341">
        <v>16</v>
      </c>
      <c r="D2341" t="s">
        <v>21</v>
      </c>
      <c r="I2341" t="s">
        <v>24</v>
      </c>
      <c r="J2341" t="s">
        <v>84</v>
      </c>
      <c r="K2341">
        <v>25</v>
      </c>
      <c r="M2341">
        <v>2</v>
      </c>
      <c r="N2341">
        <v>0</v>
      </c>
      <c r="O2341">
        <v>0</v>
      </c>
    </row>
    <row r="2342" spans="1:15" x14ac:dyDescent="0.25">
      <c r="A2342">
        <v>1999</v>
      </c>
      <c r="B2342" t="s">
        <v>130</v>
      </c>
      <c r="C2342">
        <v>17</v>
      </c>
      <c r="D2342" t="s">
        <v>21</v>
      </c>
      <c r="I2342" t="s">
        <v>24</v>
      </c>
      <c r="J2342" t="s">
        <v>83</v>
      </c>
      <c r="K2342">
        <v>30</v>
      </c>
      <c r="M2342">
        <v>20</v>
      </c>
      <c r="N2342">
        <v>0</v>
      </c>
      <c r="O2342">
        <v>0</v>
      </c>
    </row>
    <row r="2343" spans="1:15" x14ac:dyDescent="0.25">
      <c r="A2343">
        <v>1999</v>
      </c>
      <c r="B2343" t="s">
        <v>130</v>
      </c>
      <c r="C2343">
        <v>18</v>
      </c>
      <c r="D2343" t="s">
        <v>21</v>
      </c>
      <c r="I2343" t="s">
        <v>24</v>
      </c>
      <c r="J2343" t="s">
        <v>87</v>
      </c>
      <c r="K2343">
        <v>30</v>
      </c>
      <c r="M2343">
        <v>2</v>
      </c>
      <c r="N2343">
        <v>0</v>
      </c>
      <c r="O2343">
        <v>0</v>
      </c>
    </row>
    <row r="2344" spans="1:15" x14ac:dyDescent="0.25">
      <c r="A2344">
        <v>1999</v>
      </c>
      <c r="B2344" t="s">
        <v>130</v>
      </c>
      <c r="C2344">
        <v>19</v>
      </c>
      <c r="D2344" t="s">
        <v>21</v>
      </c>
      <c r="F2344">
        <v>12</v>
      </c>
      <c r="I2344" t="s">
        <v>24</v>
      </c>
      <c r="J2344" t="s">
        <v>120</v>
      </c>
      <c r="K2344">
        <v>70</v>
      </c>
      <c r="M2344">
        <v>65</v>
      </c>
      <c r="N2344">
        <v>0</v>
      </c>
      <c r="O2344">
        <v>0</v>
      </c>
    </row>
    <row r="2345" spans="1:15" x14ac:dyDescent="0.25">
      <c r="A2345">
        <v>1999</v>
      </c>
      <c r="B2345" t="s">
        <v>130</v>
      </c>
      <c r="C2345">
        <v>1</v>
      </c>
      <c r="D2345" t="s">
        <v>21</v>
      </c>
      <c r="E2345">
        <v>2</v>
      </c>
      <c r="F2345">
        <v>11</v>
      </c>
      <c r="G2345">
        <v>340</v>
      </c>
      <c r="I2345">
        <v>340</v>
      </c>
      <c r="J2345" t="s">
        <v>79</v>
      </c>
      <c r="K2345">
        <v>120</v>
      </c>
      <c r="M2345">
        <v>30</v>
      </c>
      <c r="N2345">
        <v>70</v>
      </c>
      <c r="O2345">
        <v>20</v>
      </c>
    </row>
    <row r="2346" spans="1:15" x14ac:dyDescent="0.25">
      <c r="A2346">
        <v>1999</v>
      </c>
      <c r="B2346" t="s">
        <v>130</v>
      </c>
      <c r="C2346">
        <v>2</v>
      </c>
      <c r="D2346" t="s">
        <v>21</v>
      </c>
      <c r="I2346" t="s">
        <v>24</v>
      </c>
      <c r="J2346" t="s">
        <v>87</v>
      </c>
      <c r="K2346">
        <v>30</v>
      </c>
      <c r="M2346">
        <v>20</v>
      </c>
      <c r="N2346">
        <v>0</v>
      </c>
      <c r="O2346">
        <v>0</v>
      </c>
    </row>
    <row r="2347" spans="1:15" x14ac:dyDescent="0.25">
      <c r="A2347">
        <v>1999</v>
      </c>
      <c r="B2347" t="s">
        <v>130</v>
      </c>
      <c r="C2347">
        <v>3</v>
      </c>
      <c r="D2347" t="s">
        <v>21</v>
      </c>
      <c r="I2347" t="s">
        <v>24</v>
      </c>
      <c r="J2347" t="s">
        <v>79</v>
      </c>
      <c r="K2347">
        <v>25</v>
      </c>
      <c r="M2347">
        <v>10</v>
      </c>
      <c r="N2347">
        <v>5</v>
      </c>
      <c r="O2347">
        <v>0</v>
      </c>
    </row>
    <row r="2348" spans="1:15" x14ac:dyDescent="0.25">
      <c r="A2348">
        <v>1999</v>
      </c>
      <c r="B2348" t="s">
        <v>130</v>
      </c>
      <c r="C2348">
        <v>4</v>
      </c>
      <c r="D2348" t="s">
        <v>21</v>
      </c>
      <c r="I2348" t="s">
        <v>24</v>
      </c>
      <c r="J2348" t="s">
        <v>87</v>
      </c>
      <c r="K2348">
        <v>35</v>
      </c>
      <c r="M2348">
        <v>15</v>
      </c>
      <c r="N2348">
        <v>0</v>
      </c>
      <c r="O2348">
        <v>0</v>
      </c>
    </row>
    <row r="2349" spans="1:15" x14ac:dyDescent="0.25">
      <c r="A2349">
        <v>1999</v>
      </c>
      <c r="B2349" t="s">
        <v>130</v>
      </c>
      <c r="C2349">
        <v>5</v>
      </c>
      <c r="D2349" t="s">
        <v>21</v>
      </c>
      <c r="I2349" t="s">
        <v>24</v>
      </c>
      <c r="J2349" t="s">
        <v>87</v>
      </c>
      <c r="K2349">
        <v>25</v>
      </c>
      <c r="M2349">
        <v>40</v>
      </c>
      <c r="N2349">
        <v>20</v>
      </c>
      <c r="O2349">
        <v>0</v>
      </c>
    </row>
    <row r="2350" spans="1:15" x14ac:dyDescent="0.25">
      <c r="A2350">
        <v>1999</v>
      </c>
      <c r="B2350" t="s">
        <v>130</v>
      </c>
      <c r="C2350">
        <v>6</v>
      </c>
      <c r="D2350" t="s">
        <v>21</v>
      </c>
      <c r="I2350" t="s">
        <v>24</v>
      </c>
      <c r="J2350" t="s">
        <v>87</v>
      </c>
      <c r="K2350">
        <v>20</v>
      </c>
      <c r="M2350">
        <v>15</v>
      </c>
      <c r="N2350">
        <v>0</v>
      </c>
      <c r="O2350">
        <v>0</v>
      </c>
    </row>
    <row r="2351" spans="1:15" x14ac:dyDescent="0.25">
      <c r="A2351">
        <v>1999</v>
      </c>
      <c r="B2351" t="s">
        <v>130</v>
      </c>
      <c r="C2351">
        <v>7</v>
      </c>
      <c r="D2351" t="s">
        <v>21</v>
      </c>
      <c r="I2351" t="s">
        <v>24</v>
      </c>
      <c r="J2351" t="s">
        <v>79</v>
      </c>
      <c r="K2351">
        <v>50</v>
      </c>
      <c r="M2351">
        <v>40</v>
      </c>
      <c r="N2351">
        <v>30</v>
      </c>
      <c r="O2351">
        <v>0</v>
      </c>
    </row>
    <row r="2352" spans="1:15" x14ac:dyDescent="0.25">
      <c r="A2352">
        <v>1999</v>
      </c>
      <c r="B2352" t="s">
        <v>130</v>
      </c>
      <c r="C2352">
        <v>8</v>
      </c>
      <c r="D2352" t="s">
        <v>21</v>
      </c>
      <c r="I2352" t="s">
        <v>24</v>
      </c>
      <c r="J2352" t="s">
        <v>87</v>
      </c>
      <c r="K2352">
        <v>25</v>
      </c>
      <c r="M2352">
        <v>20</v>
      </c>
      <c r="N2352">
        <v>0</v>
      </c>
      <c r="O2352">
        <v>0</v>
      </c>
    </row>
    <row r="2353" spans="1:15" x14ac:dyDescent="0.25">
      <c r="A2353">
        <v>1999</v>
      </c>
      <c r="B2353" t="s">
        <v>130</v>
      </c>
      <c r="C2353">
        <v>9</v>
      </c>
      <c r="D2353" t="s">
        <v>21</v>
      </c>
      <c r="I2353" t="s">
        <v>24</v>
      </c>
      <c r="J2353" t="s">
        <v>83</v>
      </c>
      <c r="K2353">
        <v>40</v>
      </c>
      <c r="M2353">
        <v>10</v>
      </c>
      <c r="N2353">
        <v>0</v>
      </c>
      <c r="O2353">
        <v>0</v>
      </c>
    </row>
    <row r="2354" spans="1:15" x14ac:dyDescent="0.25">
      <c r="A2354">
        <v>1999</v>
      </c>
      <c r="B2354" t="s">
        <v>130</v>
      </c>
      <c r="C2354">
        <v>10</v>
      </c>
      <c r="D2354" t="s">
        <v>21</v>
      </c>
      <c r="I2354" t="s">
        <v>24</v>
      </c>
      <c r="J2354" t="s">
        <v>87</v>
      </c>
      <c r="K2354">
        <v>30</v>
      </c>
      <c r="M2354">
        <v>15</v>
      </c>
      <c r="N2354">
        <v>0</v>
      </c>
      <c r="O2354">
        <v>0</v>
      </c>
    </row>
    <row r="2355" spans="1:15" x14ac:dyDescent="0.25">
      <c r="A2355">
        <v>1999</v>
      </c>
      <c r="B2355" t="s">
        <v>130</v>
      </c>
      <c r="C2355">
        <v>11</v>
      </c>
      <c r="D2355" t="s">
        <v>21</v>
      </c>
      <c r="I2355" t="s">
        <v>24</v>
      </c>
      <c r="J2355" t="s">
        <v>83</v>
      </c>
      <c r="K2355">
        <v>35</v>
      </c>
      <c r="M2355">
        <v>30</v>
      </c>
      <c r="N2355">
        <v>0</v>
      </c>
      <c r="O2355">
        <v>0</v>
      </c>
    </row>
    <row r="2356" spans="1:15" x14ac:dyDescent="0.25">
      <c r="A2356">
        <v>1999</v>
      </c>
      <c r="B2356" t="s">
        <v>130</v>
      </c>
      <c r="C2356">
        <v>12</v>
      </c>
      <c r="D2356" t="s">
        <v>21</v>
      </c>
      <c r="I2356" t="s">
        <v>24</v>
      </c>
      <c r="J2356" t="s">
        <v>79</v>
      </c>
      <c r="K2356">
        <v>120</v>
      </c>
      <c r="M2356">
        <v>25</v>
      </c>
      <c r="N2356">
        <v>40</v>
      </c>
      <c r="O2356">
        <v>0</v>
      </c>
    </row>
    <row r="2357" spans="1:15" x14ac:dyDescent="0.25">
      <c r="A2357">
        <v>1999</v>
      </c>
      <c r="B2357" t="s">
        <v>130</v>
      </c>
      <c r="C2357">
        <v>13</v>
      </c>
      <c r="D2357" t="s">
        <v>21</v>
      </c>
      <c r="I2357" t="s">
        <v>24</v>
      </c>
      <c r="J2357" t="s">
        <v>79</v>
      </c>
      <c r="K2357">
        <v>40</v>
      </c>
      <c r="M2357">
        <v>10</v>
      </c>
      <c r="N2357">
        <v>0</v>
      </c>
      <c r="O2357">
        <v>0</v>
      </c>
    </row>
    <row r="2358" spans="1:15" x14ac:dyDescent="0.25">
      <c r="A2358">
        <v>1999</v>
      </c>
      <c r="B2358" t="s">
        <v>130</v>
      </c>
      <c r="C2358">
        <v>14</v>
      </c>
      <c r="D2358" t="s">
        <v>21</v>
      </c>
      <c r="I2358" t="s">
        <v>24</v>
      </c>
      <c r="J2358" t="s">
        <v>78</v>
      </c>
      <c r="K2358">
        <v>25</v>
      </c>
      <c r="M2358">
        <v>5</v>
      </c>
      <c r="N2358">
        <v>0</v>
      </c>
      <c r="O2358">
        <v>0</v>
      </c>
    </row>
    <row r="2359" spans="1:15" x14ac:dyDescent="0.25">
      <c r="A2359">
        <v>1999</v>
      </c>
      <c r="B2359" t="s">
        <v>130</v>
      </c>
      <c r="C2359">
        <v>15</v>
      </c>
      <c r="D2359" t="s">
        <v>21</v>
      </c>
      <c r="I2359" t="s">
        <v>24</v>
      </c>
      <c r="J2359" t="s">
        <v>89</v>
      </c>
      <c r="K2359">
        <v>25</v>
      </c>
      <c r="M2359">
        <v>20</v>
      </c>
      <c r="N2359">
        <v>0</v>
      </c>
      <c r="O2359">
        <v>0</v>
      </c>
    </row>
    <row r="2360" spans="1:15" x14ac:dyDescent="0.25">
      <c r="A2360">
        <v>1999</v>
      </c>
      <c r="B2360" t="s">
        <v>130</v>
      </c>
      <c r="C2360">
        <v>16</v>
      </c>
      <c r="D2360" t="s">
        <v>21</v>
      </c>
      <c r="F2360">
        <v>11</v>
      </c>
      <c r="I2360" t="s">
        <v>24</v>
      </c>
      <c r="J2360" t="s">
        <v>83</v>
      </c>
      <c r="K2360">
        <v>130</v>
      </c>
      <c r="M2360">
        <v>210</v>
      </c>
      <c r="N2360">
        <v>40</v>
      </c>
      <c r="O2360">
        <v>0</v>
      </c>
    </row>
    <row r="2361" spans="1:15" x14ac:dyDescent="0.25">
      <c r="A2361">
        <v>1999</v>
      </c>
      <c r="B2361" t="s">
        <v>130</v>
      </c>
      <c r="C2361">
        <v>1</v>
      </c>
      <c r="D2361" t="s">
        <v>21</v>
      </c>
      <c r="E2361">
        <v>3</v>
      </c>
      <c r="F2361">
        <v>12.5</v>
      </c>
      <c r="G2361">
        <v>460</v>
      </c>
      <c r="I2361">
        <v>460</v>
      </c>
      <c r="J2361" t="s">
        <v>78</v>
      </c>
      <c r="K2361">
        <v>55</v>
      </c>
      <c r="M2361">
        <v>10</v>
      </c>
      <c r="N2361">
        <v>30</v>
      </c>
      <c r="O2361">
        <v>20</v>
      </c>
    </row>
    <row r="2362" spans="1:15" x14ac:dyDescent="0.25">
      <c r="A2362">
        <v>1999</v>
      </c>
      <c r="B2362" t="s">
        <v>130</v>
      </c>
      <c r="C2362">
        <v>2</v>
      </c>
      <c r="D2362" t="s">
        <v>21</v>
      </c>
      <c r="I2362" t="s">
        <v>24</v>
      </c>
      <c r="J2362" t="s">
        <v>79</v>
      </c>
      <c r="K2362">
        <v>10</v>
      </c>
      <c r="M2362">
        <v>5</v>
      </c>
      <c r="N2362">
        <v>20</v>
      </c>
      <c r="O2362">
        <v>0</v>
      </c>
    </row>
    <row r="2363" spans="1:15" x14ac:dyDescent="0.25">
      <c r="A2363">
        <v>1999</v>
      </c>
      <c r="B2363" t="s">
        <v>130</v>
      </c>
      <c r="C2363">
        <v>3</v>
      </c>
      <c r="D2363" t="s">
        <v>21</v>
      </c>
      <c r="I2363" t="s">
        <v>24</v>
      </c>
      <c r="J2363" t="s">
        <v>79</v>
      </c>
      <c r="K2363">
        <v>140</v>
      </c>
      <c r="M2363">
        <v>40</v>
      </c>
      <c r="N2363">
        <v>65</v>
      </c>
      <c r="O2363">
        <v>20</v>
      </c>
    </row>
    <row r="2364" spans="1:15" x14ac:dyDescent="0.25">
      <c r="A2364">
        <v>1999</v>
      </c>
      <c r="B2364" t="s">
        <v>130</v>
      </c>
      <c r="C2364">
        <v>4</v>
      </c>
      <c r="D2364" t="s">
        <v>21</v>
      </c>
      <c r="I2364" t="s">
        <v>24</v>
      </c>
      <c r="J2364" t="s">
        <v>89</v>
      </c>
      <c r="K2364">
        <v>30</v>
      </c>
      <c r="M2364">
        <v>25</v>
      </c>
      <c r="N2364">
        <v>0</v>
      </c>
      <c r="O2364">
        <v>0</v>
      </c>
    </row>
    <row r="2365" spans="1:15" x14ac:dyDescent="0.25">
      <c r="A2365">
        <v>1999</v>
      </c>
      <c r="B2365" t="s">
        <v>130</v>
      </c>
      <c r="C2365">
        <v>5</v>
      </c>
      <c r="D2365" t="s">
        <v>21</v>
      </c>
      <c r="I2365" t="s">
        <v>24</v>
      </c>
      <c r="J2365" t="s">
        <v>79</v>
      </c>
      <c r="K2365">
        <v>100</v>
      </c>
      <c r="M2365">
        <v>30</v>
      </c>
      <c r="N2365">
        <v>40</v>
      </c>
      <c r="O2365">
        <v>15</v>
      </c>
    </row>
    <row r="2366" spans="1:15" x14ac:dyDescent="0.25">
      <c r="A2366">
        <v>1999</v>
      </c>
      <c r="B2366" t="s">
        <v>130</v>
      </c>
      <c r="C2366">
        <v>6</v>
      </c>
      <c r="D2366" t="s">
        <v>21</v>
      </c>
      <c r="I2366" t="s">
        <v>24</v>
      </c>
      <c r="J2366" t="s">
        <v>79</v>
      </c>
      <c r="K2366">
        <v>145</v>
      </c>
      <c r="M2366">
        <v>30</v>
      </c>
      <c r="N2366">
        <v>30</v>
      </c>
      <c r="O2366">
        <v>10</v>
      </c>
    </row>
    <row r="2367" spans="1:15" x14ac:dyDescent="0.25">
      <c r="A2367">
        <v>1999</v>
      </c>
      <c r="B2367" t="s">
        <v>130</v>
      </c>
      <c r="C2367">
        <v>7</v>
      </c>
      <c r="D2367" t="s">
        <v>21</v>
      </c>
      <c r="I2367" t="s">
        <v>24</v>
      </c>
      <c r="J2367" t="s">
        <v>87</v>
      </c>
      <c r="K2367">
        <v>25</v>
      </c>
      <c r="M2367">
        <v>10</v>
      </c>
      <c r="N2367">
        <v>0</v>
      </c>
      <c r="O2367">
        <v>0</v>
      </c>
    </row>
    <row r="2368" spans="1:15" x14ac:dyDescent="0.25">
      <c r="A2368">
        <v>1999</v>
      </c>
      <c r="B2368" t="s">
        <v>130</v>
      </c>
      <c r="C2368">
        <v>8</v>
      </c>
      <c r="D2368" t="s">
        <v>21</v>
      </c>
      <c r="I2368" t="s">
        <v>24</v>
      </c>
      <c r="J2368" t="s">
        <v>89</v>
      </c>
      <c r="K2368">
        <v>40</v>
      </c>
      <c r="M2368">
        <v>25</v>
      </c>
      <c r="N2368">
        <v>0</v>
      </c>
      <c r="O2368">
        <v>0</v>
      </c>
    </row>
    <row r="2369" spans="1:18" x14ac:dyDescent="0.25">
      <c r="A2369">
        <v>1999</v>
      </c>
      <c r="B2369" t="s">
        <v>130</v>
      </c>
      <c r="C2369">
        <v>9</v>
      </c>
      <c r="D2369" t="s">
        <v>21</v>
      </c>
      <c r="I2369" t="s">
        <v>24</v>
      </c>
      <c r="J2369" t="s">
        <v>79</v>
      </c>
      <c r="K2369">
        <v>110</v>
      </c>
      <c r="M2369">
        <v>20</v>
      </c>
      <c r="N2369">
        <v>55</v>
      </c>
      <c r="O2369">
        <v>40</v>
      </c>
    </row>
    <row r="2370" spans="1:18" x14ac:dyDescent="0.25">
      <c r="A2370">
        <v>1999</v>
      </c>
      <c r="B2370" t="s">
        <v>130</v>
      </c>
      <c r="C2370">
        <v>10</v>
      </c>
      <c r="D2370" t="s">
        <v>21</v>
      </c>
      <c r="I2370" t="s">
        <v>24</v>
      </c>
      <c r="J2370" t="s">
        <v>87</v>
      </c>
      <c r="K2370">
        <v>45</v>
      </c>
      <c r="M2370">
        <v>40</v>
      </c>
      <c r="N2370">
        <v>10</v>
      </c>
      <c r="O2370">
        <v>0</v>
      </c>
    </row>
    <row r="2371" spans="1:18" x14ac:dyDescent="0.25">
      <c r="A2371">
        <v>1999</v>
      </c>
      <c r="B2371" t="s">
        <v>130</v>
      </c>
      <c r="C2371">
        <v>11</v>
      </c>
      <c r="D2371" t="s">
        <v>21</v>
      </c>
      <c r="I2371" t="s">
        <v>24</v>
      </c>
      <c r="J2371" t="s">
        <v>84</v>
      </c>
      <c r="K2371">
        <v>70</v>
      </c>
      <c r="M2371">
        <v>35</v>
      </c>
      <c r="N2371">
        <v>10</v>
      </c>
      <c r="O2371">
        <v>0</v>
      </c>
    </row>
    <row r="2372" spans="1:18" x14ac:dyDescent="0.25">
      <c r="A2372">
        <v>1999</v>
      </c>
      <c r="B2372" t="s">
        <v>130</v>
      </c>
      <c r="C2372">
        <v>12</v>
      </c>
      <c r="D2372" t="s">
        <v>21</v>
      </c>
      <c r="F2372">
        <v>11</v>
      </c>
      <c r="I2372" t="s">
        <v>24</v>
      </c>
      <c r="J2372" t="s">
        <v>80</v>
      </c>
      <c r="K2372">
        <v>35</v>
      </c>
      <c r="M2372">
        <v>25</v>
      </c>
      <c r="N2372">
        <v>0</v>
      </c>
      <c r="O2372">
        <v>0</v>
      </c>
    </row>
    <row r="2373" spans="1:18" x14ac:dyDescent="0.25">
      <c r="A2373">
        <v>1999</v>
      </c>
      <c r="B2373" t="s">
        <v>130</v>
      </c>
      <c r="C2373">
        <v>1</v>
      </c>
      <c r="D2373" t="s">
        <v>21</v>
      </c>
      <c r="E2373">
        <v>4</v>
      </c>
      <c r="F2373">
        <v>11</v>
      </c>
      <c r="G2373">
        <v>330</v>
      </c>
      <c r="I2373">
        <v>330</v>
      </c>
      <c r="J2373" t="s">
        <v>84</v>
      </c>
      <c r="K2373">
        <v>60</v>
      </c>
      <c r="M2373">
        <v>40</v>
      </c>
      <c r="N2373">
        <v>0</v>
      </c>
      <c r="O2373">
        <v>0</v>
      </c>
    </row>
    <row r="2374" spans="1:18" x14ac:dyDescent="0.25">
      <c r="A2374">
        <v>1999</v>
      </c>
      <c r="B2374" t="s">
        <v>130</v>
      </c>
      <c r="C2374">
        <v>2</v>
      </c>
      <c r="D2374" t="s">
        <v>21</v>
      </c>
      <c r="I2374" t="s">
        <v>24</v>
      </c>
      <c r="J2374" t="s">
        <v>83</v>
      </c>
      <c r="K2374">
        <v>55</v>
      </c>
      <c r="M2374">
        <v>25</v>
      </c>
      <c r="N2374">
        <v>10</v>
      </c>
      <c r="O2374">
        <v>0</v>
      </c>
    </row>
    <row r="2375" spans="1:18" x14ac:dyDescent="0.25">
      <c r="A2375">
        <v>1999</v>
      </c>
      <c r="B2375" t="s">
        <v>130</v>
      </c>
      <c r="C2375">
        <v>3</v>
      </c>
      <c r="D2375" t="s">
        <v>21</v>
      </c>
      <c r="I2375" t="s">
        <v>24</v>
      </c>
      <c r="J2375" t="s">
        <v>88</v>
      </c>
      <c r="K2375">
        <v>30</v>
      </c>
      <c r="M2375">
        <v>70</v>
      </c>
      <c r="N2375">
        <v>0</v>
      </c>
      <c r="O2375">
        <v>0</v>
      </c>
      <c r="R2375" t="s">
        <v>51</v>
      </c>
    </row>
    <row r="2376" spans="1:18" x14ac:dyDescent="0.25">
      <c r="A2376">
        <v>1999</v>
      </c>
      <c r="B2376" t="s">
        <v>130</v>
      </c>
      <c r="C2376">
        <v>4</v>
      </c>
      <c r="D2376" t="s">
        <v>21</v>
      </c>
      <c r="I2376" t="s">
        <v>24</v>
      </c>
      <c r="J2376" t="s">
        <v>89</v>
      </c>
      <c r="K2376">
        <v>25</v>
      </c>
      <c r="M2376">
        <v>45</v>
      </c>
      <c r="N2376">
        <v>0</v>
      </c>
      <c r="O2376">
        <v>0</v>
      </c>
    </row>
    <row r="2377" spans="1:18" x14ac:dyDescent="0.25">
      <c r="A2377">
        <v>1999</v>
      </c>
      <c r="B2377" t="s">
        <v>130</v>
      </c>
      <c r="C2377">
        <v>5</v>
      </c>
      <c r="D2377" t="s">
        <v>21</v>
      </c>
      <c r="I2377" t="s">
        <v>24</v>
      </c>
      <c r="J2377" t="s">
        <v>83</v>
      </c>
      <c r="K2377">
        <v>40</v>
      </c>
      <c r="M2377">
        <v>40</v>
      </c>
      <c r="N2377">
        <v>20</v>
      </c>
      <c r="O2377">
        <v>0</v>
      </c>
    </row>
    <row r="2378" spans="1:18" x14ac:dyDescent="0.25">
      <c r="A2378">
        <v>1999</v>
      </c>
      <c r="B2378" t="s">
        <v>130</v>
      </c>
      <c r="C2378">
        <v>6</v>
      </c>
      <c r="D2378" t="s">
        <v>21</v>
      </c>
      <c r="I2378" t="s">
        <v>24</v>
      </c>
      <c r="J2378" t="s">
        <v>79</v>
      </c>
      <c r="K2378">
        <v>35</v>
      </c>
      <c r="M2378">
        <v>15</v>
      </c>
      <c r="N2378">
        <v>70</v>
      </c>
      <c r="O2378">
        <v>0</v>
      </c>
    </row>
    <row r="2379" spans="1:18" x14ac:dyDescent="0.25">
      <c r="A2379">
        <v>1999</v>
      </c>
      <c r="B2379" t="s">
        <v>130</v>
      </c>
      <c r="C2379">
        <v>7</v>
      </c>
      <c r="D2379" t="s">
        <v>21</v>
      </c>
      <c r="I2379" t="s">
        <v>24</v>
      </c>
      <c r="J2379" t="s">
        <v>87</v>
      </c>
      <c r="K2379">
        <v>25</v>
      </c>
      <c r="M2379">
        <v>5</v>
      </c>
      <c r="N2379">
        <v>0</v>
      </c>
      <c r="O2379">
        <v>0</v>
      </c>
    </row>
    <row r="2380" spans="1:18" x14ac:dyDescent="0.25">
      <c r="A2380">
        <v>1999</v>
      </c>
      <c r="B2380" t="s">
        <v>130</v>
      </c>
      <c r="C2380">
        <v>8</v>
      </c>
      <c r="D2380" t="s">
        <v>21</v>
      </c>
      <c r="I2380" t="s">
        <v>24</v>
      </c>
      <c r="J2380" t="s">
        <v>79</v>
      </c>
      <c r="K2380">
        <v>130</v>
      </c>
      <c r="M2380">
        <v>35</v>
      </c>
      <c r="N2380">
        <v>40</v>
      </c>
      <c r="O2380">
        <v>5</v>
      </c>
    </row>
    <row r="2381" spans="1:18" x14ac:dyDescent="0.25">
      <c r="A2381">
        <v>1999</v>
      </c>
      <c r="B2381" t="s">
        <v>130</v>
      </c>
      <c r="C2381">
        <v>9</v>
      </c>
      <c r="D2381" t="s">
        <v>21</v>
      </c>
      <c r="I2381" t="s">
        <v>24</v>
      </c>
      <c r="J2381" t="s">
        <v>93</v>
      </c>
      <c r="K2381">
        <v>15</v>
      </c>
      <c r="M2381">
        <v>10</v>
      </c>
      <c r="N2381">
        <v>0</v>
      </c>
      <c r="O2381">
        <v>0</v>
      </c>
    </row>
    <row r="2382" spans="1:18" x14ac:dyDescent="0.25">
      <c r="A2382">
        <v>1999</v>
      </c>
      <c r="B2382" t="s">
        <v>130</v>
      </c>
      <c r="C2382">
        <v>10</v>
      </c>
      <c r="D2382" t="s">
        <v>21</v>
      </c>
      <c r="I2382" t="s">
        <v>24</v>
      </c>
      <c r="J2382" t="s">
        <v>78</v>
      </c>
      <c r="K2382">
        <v>25</v>
      </c>
      <c r="M2382">
        <v>20</v>
      </c>
      <c r="N2382">
        <v>0</v>
      </c>
      <c r="O2382">
        <v>0</v>
      </c>
    </row>
    <row r="2383" spans="1:18" x14ac:dyDescent="0.25">
      <c r="A2383">
        <v>1999</v>
      </c>
      <c r="B2383" t="s">
        <v>130</v>
      </c>
      <c r="C2383">
        <v>11</v>
      </c>
      <c r="D2383" t="s">
        <v>21</v>
      </c>
      <c r="I2383" t="s">
        <v>24</v>
      </c>
      <c r="J2383" t="s">
        <v>87</v>
      </c>
      <c r="K2383">
        <v>15</v>
      </c>
      <c r="M2383">
        <v>10</v>
      </c>
      <c r="N2383">
        <v>0</v>
      </c>
      <c r="O2383">
        <v>0</v>
      </c>
      <c r="R2383" t="s">
        <v>51</v>
      </c>
    </row>
    <row r="2384" spans="1:18" x14ac:dyDescent="0.25">
      <c r="A2384">
        <v>1999</v>
      </c>
      <c r="B2384" t="s">
        <v>130</v>
      </c>
      <c r="C2384">
        <v>12</v>
      </c>
      <c r="D2384" t="s">
        <v>21</v>
      </c>
      <c r="I2384" t="s">
        <v>24</v>
      </c>
      <c r="J2384" t="s">
        <v>83</v>
      </c>
      <c r="K2384">
        <v>120</v>
      </c>
      <c r="M2384">
        <v>170</v>
      </c>
      <c r="N2384">
        <v>30</v>
      </c>
      <c r="O2384">
        <v>0</v>
      </c>
    </row>
    <row r="2385" spans="1:18" x14ac:dyDescent="0.25">
      <c r="A2385">
        <v>1999</v>
      </c>
      <c r="B2385" t="s">
        <v>130</v>
      </c>
      <c r="C2385">
        <v>13</v>
      </c>
      <c r="D2385" t="s">
        <v>21</v>
      </c>
      <c r="F2385">
        <v>12.8</v>
      </c>
      <c r="I2385" t="s">
        <v>24</v>
      </c>
      <c r="J2385" t="s">
        <v>89</v>
      </c>
      <c r="K2385">
        <v>25</v>
      </c>
      <c r="M2385">
        <v>10</v>
      </c>
      <c r="N2385">
        <v>0</v>
      </c>
      <c r="O2385">
        <v>0</v>
      </c>
    </row>
    <row r="2386" spans="1:18" x14ac:dyDescent="0.25">
      <c r="A2386">
        <v>1999</v>
      </c>
      <c r="B2386" t="s">
        <v>132</v>
      </c>
      <c r="C2386">
        <v>1</v>
      </c>
      <c r="D2386" t="s">
        <v>61</v>
      </c>
      <c r="E2386">
        <v>1</v>
      </c>
      <c r="F2386">
        <v>11.6</v>
      </c>
      <c r="G2386">
        <v>180</v>
      </c>
      <c r="I2386">
        <v>180</v>
      </c>
      <c r="J2386" t="s">
        <v>80</v>
      </c>
      <c r="K2386">
        <v>100</v>
      </c>
      <c r="M2386">
        <v>123</v>
      </c>
      <c r="N2386">
        <v>55</v>
      </c>
      <c r="O2386">
        <v>0</v>
      </c>
    </row>
    <row r="2387" spans="1:18" x14ac:dyDescent="0.25">
      <c r="A2387">
        <v>1999</v>
      </c>
      <c r="B2387" t="s">
        <v>132</v>
      </c>
      <c r="C2387">
        <v>2</v>
      </c>
      <c r="D2387" t="s">
        <v>61</v>
      </c>
      <c r="I2387" t="s">
        <v>24</v>
      </c>
      <c r="J2387" t="s">
        <v>87</v>
      </c>
      <c r="K2387">
        <v>8</v>
      </c>
      <c r="M2387">
        <v>5</v>
      </c>
      <c r="N2387">
        <v>5</v>
      </c>
      <c r="O2387">
        <v>0</v>
      </c>
    </row>
    <row r="2388" spans="1:18" x14ac:dyDescent="0.25">
      <c r="A2388">
        <v>1999</v>
      </c>
      <c r="B2388" t="s">
        <v>132</v>
      </c>
      <c r="C2388">
        <v>3</v>
      </c>
      <c r="D2388" t="s">
        <v>61</v>
      </c>
      <c r="I2388" t="s">
        <v>24</v>
      </c>
      <c r="J2388" t="s">
        <v>78</v>
      </c>
      <c r="K2388">
        <v>18</v>
      </c>
      <c r="M2388">
        <v>13</v>
      </c>
      <c r="N2388">
        <v>90</v>
      </c>
      <c r="O2388">
        <v>0</v>
      </c>
    </row>
    <row r="2389" spans="1:18" x14ac:dyDescent="0.25">
      <c r="A2389">
        <v>1999</v>
      </c>
      <c r="B2389" t="s">
        <v>132</v>
      </c>
      <c r="C2389">
        <v>4</v>
      </c>
      <c r="D2389" t="s">
        <v>61</v>
      </c>
      <c r="I2389" t="s">
        <v>24</v>
      </c>
      <c r="J2389" t="s">
        <v>79</v>
      </c>
      <c r="K2389">
        <v>20</v>
      </c>
      <c r="M2389">
        <v>20</v>
      </c>
      <c r="N2389">
        <v>100</v>
      </c>
      <c r="O2389">
        <v>0</v>
      </c>
      <c r="R2389" t="s">
        <v>51</v>
      </c>
    </row>
    <row r="2390" spans="1:18" x14ac:dyDescent="0.25">
      <c r="A2390">
        <v>1999</v>
      </c>
      <c r="B2390" t="s">
        <v>132</v>
      </c>
      <c r="C2390">
        <v>5</v>
      </c>
      <c r="D2390" t="s">
        <v>61</v>
      </c>
      <c r="I2390" t="s">
        <v>24</v>
      </c>
      <c r="J2390" t="s">
        <v>79</v>
      </c>
      <c r="K2390">
        <v>72</v>
      </c>
      <c r="M2390">
        <v>75</v>
      </c>
      <c r="N2390">
        <v>40</v>
      </c>
      <c r="O2390">
        <v>0</v>
      </c>
    </row>
    <row r="2391" spans="1:18" x14ac:dyDescent="0.25">
      <c r="A2391">
        <v>1999</v>
      </c>
      <c r="B2391" t="s">
        <v>132</v>
      </c>
      <c r="C2391">
        <v>6</v>
      </c>
      <c r="D2391" t="s">
        <v>61</v>
      </c>
      <c r="I2391" t="s">
        <v>24</v>
      </c>
      <c r="J2391" t="s">
        <v>87</v>
      </c>
      <c r="K2391">
        <v>15</v>
      </c>
      <c r="M2391">
        <v>18</v>
      </c>
      <c r="N2391">
        <v>0</v>
      </c>
      <c r="O2391">
        <v>0</v>
      </c>
    </row>
    <row r="2392" spans="1:18" x14ac:dyDescent="0.25">
      <c r="A2392">
        <v>1999</v>
      </c>
      <c r="B2392" t="s">
        <v>132</v>
      </c>
      <c r="C2392">
        <v>7</v>
      </c>
      <c r="D2392" t="s">
        <v>61</v>
      </c>
      <c r="I2392" t="s">
        <v>24</v>
      </c>
      <c r="J2392" t="s">
        <v>87</v>
      </c>
      <c r="K2392">
        <v>28</v>
      </c>
      <c r="M2392">
        <v>28</v>
      </c>
      <c r="N2392">
        <v>20</v>
      </c>
      <c r="O2392">
        <v>0</v>
      </c>
      <c r="R2392" t="s">
        <v>51</v>
      </c>
    </row>
    <row r="2393" spans="1:18" x14ac:dyDescent="0.25">
      <c r="A2393">
        <v>1999</v>
      </c>
      <c r="B2393" t="s">
        <v>132</v>
      </c>
      <c r="C2393">
        <v>8</v>
      </c>
      <c r="D2393" t="s">
        <v>61</v>
      </c>
      <c r="I2393" t="s">
        <v>24</v>
      </c>
      <c r="J2393" t="s">
        <v>83</v>
      </c>
      <c r="K2393">
        <v>120</v>
      </c>
      <c r="M2393">
        <v>125</v>
      </c>
      <c r="N2393">
        <v>45</v>
      </c>
      <c r="O2393">
        <v>0</v>
      </c>
      <c r="R2393" t="s">
        <v>51</v>
      </c>
    </row>
    <row r="2394" spans="1:18" x14ac:dyDescent="0.25">
      <c r="A2394">
        <v>1999</v>
      </c>
      <c r="B2394" t="s">
        <v>132</v>
      </c>
      <c r="C2394">
        <v>9</v>
      </c>
      <c r="D2394" t="s">
        <v>61</v>
      </c>
      <c r="I2394" t="s">
        <v>24</v>
      </c>
      <c r="J2394" t="s">
        <v>89</v>
      </c>
      <c r="K2394">
        <v>32</v>
      </c>
      <c r="M2394">
        <v>25</v>
      </c>
      <c r="N2394">
        <v>0</v>
      </c>
      <c r="O2394">
        <v>0</v>
      </c>
    </row>
    <row r="2395" spans="1:18" x14ac:dyDescent="0.25">
      <c r="A2395">
        <v>1999</v>
      </c>
      <c r="B2395" t="s">
        <v>132</v>
      </c>
      <c r="C2395">
        <v>10</v>
      </c>
      <c r="D2395" t="s">
        <v>61</v>
      </c>
      <c r="F2395">
        <v>11.8</v>
      </c>
      <c r="I2395" t="s">
        <v>24</v>
      </c>
      <c r="J2395" t="s">
        <v>83</v>
      </c>
      <c r="K2395">
        <v>55</v>
      </c>
      <c r="M2395">
        <v>40</v>
      </c>
      <c r="N2395">
        <v>70</v>
      </c>
      <c r="O2395">
        <v>0</v>
      </c>
    </row>
    <row r="2396" spans="1:18" x14ac:dyDescent="0.25">
      <c r="A2396">
        <v>1999</v>
      </c>
      <c r="B2396" t="s">
        <v>132</v>
      </c>
      <c r="C2396">
        <v>1</v>
      </c>
      <c r="D2396" t="s">
        <v>61</v>
      </c>
      <c r="E2396">
        <v>2</v>
      </c>
      <c r="G2396">
        <v>130</v>
      </c>
      <c r="I2396">
        <v>130</v>
      </c>
      <c r="J2396" t="s">
        <v>83</v>
      </c>
      <c r="K2396">
        <v>31</v>
      </c>
      <c r="M2396">
        <v>10</v>
      </c>
      <c r="N2396">
        <v>25</v>
      </c>
      <c r="O2396">
        <v>0</v>
      </c>
      <c r="P2396" t="s">
        <v>77</v>
      </c>
    </row>
    <row r="2397" spans="1:18" x14ac:dyDescent="0.25">
      <c r="A2397">
        <v>1999</v>
      </c>
      <c r="B2397" t="s">
        <v>132</v>
      </c>
      <c r="C2397">
        <v>2</v>
      </c>
      <c r="D2397" t="s">
        <v>61</v>
      </c>
      <c r="I2397" t="s">
        <v>24</v>
      </c>
      <c r="J2397" t="s">
        <v>87</v>
      </c>
      <c r="K2397">
        <v>33</v>
      </c>
      <c r="M2397">
        <v>28</v>
      </c>
      <c r="N2397">
        <v>99</v>
      </c>
      <c r="O2397">
        <v>0</v>
      </c>
      <c r="P2397" t="s">
        <v>133</v>
      </c>
    </row>
    <row r="2398" spans="1:18" x14ac:dyDescent="0.25">
      <c r="A2398">
        <v>1999</v>
      </c>
      <c r="B2398" t="s">
        <v>132</v>
      </c>
      <c r="C2398">
        <v>3</v>
      </c>
      <c r="D2398" t="s">
        <v>61</v>
      </c>
      <c r="I2398" t="s">
        <v>24</v>
      </c>
      <c r="J2398" t="s">
        <v>87</v>
      </c>
      <c r="K2398">
        <v>15</v>
      </c>
      <c r="M2398">
        <v>12</v>
      </c>
      <c r="N2398">
        <v>10</v>
      </c>
      <c r="O2398">
        <v>0</v>
      </c>
      <c r="R2398" t="s">
        <v>51</v>
      </c>
    </row>
    <row r="2399" spans="1:18" x14ac:dyDescent="0.25">
      <c r="A2399">
        <v>1999</v>
      </c>
      <c r="B2399" t="s">
        <v>132</v>
      </c>
      <c r="C2399">
        <v>4</v>
      </c>
      <c r="D2399" t="s">
        <v>61</v>
      </c>
      <c r="I2399" t="s">
        <v>24</v>
      </c>
      <c r="J2399" t="s">
        <v>83</v>
      </c>
      <c r="K2399">
        <v>21</v>
      </c>
      <c r="M2399">
        <v>29</v>
      </c>
      <c r="N2399">
        <v>20</v>
      </c>
      <c r="O2399">
        <v>0</v>
      </c>
      <c r="R2399" t="s">
        <v>51</v>
      </c>
    </row>
    <row r="2400" spans="1:18" x14ac:dyDescent="0.25">
      <c r="A2400">
        <v>1999</v>
      </c>
      <c r="B2400" t="s">
        <v>132</v>
      </c>
      <c r="C2400">
        <v>5</v>
      </c>
      <c r="D2400" t="s">
        <v>61</v>
      </c>
      <c r="I2400" t="s">
        <v>24</v>
      </c>
      <c r="J2400" t="s">
        <v>87</v>
      </c>
      <c r="K2400">
        <v>34</v>
      </c>
      <c r="M2400">
        <v>25</v>
      </c>
      <c r="N2400">
        <v>60</v>
      </c>
      <c r="O2400">
        <v>0</v>
      </c>
    </row>
    <row r="2401" spans="1:18" x14ac:dyDescent="0.25">
      <c r="A2401">
        <v>1999</v>
      </c>
      <c r="B2401" t="s">
        <v>132</v>
      </c>
      <c r="C2401">
        <v>6</v>
      </c>
      <c r="D2401" t="s">
        <v>61</v>
      </c>
      <c r="I2401" t="s">
        <v>24</v>
      </c>
      <c r="J2401" t="s">
        <v>79</v>
      </c>
      <c r="K2401">
        <v>25</v>
      </c>
      <c r="M2401">
        <v>28</v>
      </c>
      <c r="N2401">
        <v>90</v>
      </c>
      <c r="O2401">
        <v>0</v>
      </c>
      <c r="R2401" t="s">
        <v>51</v>
      </c>
    </row>
    <row r="2402" spans="1:18" x14ac:dyDescent="0.25">
      <c r="A2402">
        <v>1999</v>
      </c>
      <c r="B2402" t="s">
        <v>132</v>
      </c>
      <c r="C2402">
        <v>7</v>
      </c>
      <c r="D2402" t="s">
        <v>61</v>
      </c>
      <c r="I2402" t="s">
        <v>24</v>
      </c>
      <c r="J2402" t="s">
        <v>83</v>
      </c>
      <c r="K2402">
        <v>70</v>
      </c>
      <c r="M2402">
        <v>50</v>
      </c>
      <c r="N2402">
        <v>70</v>
      </c>
      <c r="O2402">
        <v>0</v>
      </c>
    </row>
    <row r="2403" spans="1:18" x14ac:dyDescent="0.25">
      <c r="A2403">
        <v>1999</v>
      </c>
      <c r="B2403" t="s">
        <v>132</v>
      </c>
      <c r="C2403">
        <v>8</v>
      </c>
      <c r="D2403" t="s">
        <v>61</v>
      </c>
      <c r="I2403" t="s">
        <v>24</v>
      </c>
      <c r="J2403" t="s">
        <v>87</v>
      </c>
      <c r="K2403">
        <v>24</v>
      </c>
      <c r="M2403">
        <v>23</v>
      </c>
      <c r="N2403">
        <v>2</v>
      </c>
      <c r="O2403">
        <v>0</v>
      </c>
    </row>
    <row r="2404" spans="1:18" x14ac:dyDescent="0.25">
      <c r="A2404">
        <v>1999</v>
      </c>
      <c r="B2404" t="s">
        <v>132</v>
      </c>
      <c r="C2404">
        <v>9</v>
      </c>
      <c r="D2404" t="s">
        <v>61</v>
      </c>
      <c r="I2404" t="s">
        <v>24</v>
      </c>
      <c r="J2404" t="s">
        <v>83</v>
      </c>
      <c r="K2404">
        <v>270</v>
      </c>
      <c r="M2404">
        <v>170</v>
      </c>
      <c r="N2404">
        <v>80</v>
      </c>
      <c r="O2404">
        <v>0</v>
      </c>
    </row>
    <row r="2405" spans="1:18" x14ac:dyDescent="0.25">
      <c r="A2405">
        <v>1999</v>
      </c>
      <c r="B2405" t="s">
        <v>132</v>
      </c>
      <c r="C2405">
        <v>1</v>
      </c>
      <c r="D2405" t="s">
        <v>34</v>
      </c>
      <c r="E2405">
        <v>1</v>
      </c>
      <c r="F2405">
        <v>13</v>
      </c>
      <c r="G2405">
        <v>50</v>
      </c>
      <c r="I2405">
        <v>50</v>
      </c>
      <c r="J2405" t="s">
        <v>84</v>
      </c>
      <c r="K2405">
        <v>55</v>
      </c>
      <c r="M2405">
        <v>50</v>
      </c>
      <c r="N2405">
        <v>40</v>
      </c>
      <c r="O2405">
        <v>0</v>
      </c>
    </row>
    <row r="2406" spans="1:18" x14ac:dyDescent="0.25">
      <c r="A2406">
        <v>1999</v>
      </c>
      <c r="B2406" t="s">
        <v>132</v>
      </c>
      <c r="C2406">
        <v>2</v>
      </c>
      <c r="D2406" t="s">
        <v>34</v>
      </c>
      <c r="I2406" t="s">
        <v>24</v>
      </c>
      <c r="J2406" t="s">
        <v>134</v>
      </c>
      <c r="K2406">
        <v>30</v>
      </c>
      <c r="M2406">
        <v>15</v>
      </c>
      <c r="N2406">
        <v>50</v>
      </c>
      <c r="O2406">
        <v>0</v>
      </c>
    </row>
    <row r="2407" spans="1:18" x14ac:dyDescent="0.25">
      <c r="A2407">
        <v>1999</v>
      </c>
      <c r="B2407" t="s">
        <v>132</v>
      </c>
      <c r="C2407">
        <v>3</v>
      </c>
      <c r="D2407" t="s">
        <v>34</v>
      </c>
      <c r="I2407" t="s">
        <v>24</v>
      </c>
      <c r="J2407" t="s">
        <v>85</v>
      </c>
      <c r="K2407">
        <v>10</v>
      </c>
      <c r="M2407">
        <v>8</v>
      </c>
      <c r="N2407">
        <v>0</v>
      </c>
      <c r="O2407">
        <v>0</v>
      </c>
    </row>
    <row r="2408" spans="1:18" x14ac:dyDescent="0.25">
      <c r="A2408">
        <v>1999</v>
      </c>
      <c r="B2408" t="s">
        <v>132</v>
      </c>
      <c r="C2408">
        <v>4</v>
      </c>
      <c r="D2408" t="s">
        <v>34</v>
      </c>
      <c r="I2408" t="s">
        <v>24</v>
      </c>
      <c r="J2408" t="s">
        <v>134</v>
      </c>
      <c r="K2408">
        <v>25</v>
      </c>
      <c r="M2408">
        <v>10</v>
      </c>
      <c r="N2408">
        <v>40</v>
      </c>
      <c r="O2408">
        <v>0</v>
      </c>
    </row>
    <row r="2409" spans="1:18" x14ac:dyDescent="0.25">
      <c r="A2409">
        <v>1999</v>
      </c>
      <c r="B2409" t="s">
        <v>132</v>
      </c>
      <c r="C2409">
        <v>5</v>
      </c>
      <c r="D2409" t="s">
        <v>34</v>
      </c>
      <c r="I2409" t="s">
        <v>24</v>
      </c>
      <c r="J2409" t="s">
        <v>83</v>
      </c>
      <c r="K2409">
        <v>35</v>
      </c>
      <c r="M2409">
        <v>10</v>
      </c>
      <c r="N2409">
        <v>50</v>
      </c>
      <c r="O2409">
        <v>0</v>
      </c>
    </row>
    <row r="2410" spans="1:18" x14ac:dyDescent="0.25">
      <c r="A2410">
        <v>1999</v>
      </c>
      <c r="B2410" t="s">
        <v>132</v>
      </c>
      <c r="C2410">
        <v>6</v>
      </c>
      <c r="D2410" t="s">
        <v>34</v>
      </c>
      <c r="I2410" t="s">
        <v>24</v>
      </c>
      <c r="J2410" t="s">
        <v>83</v>
      </c>
      <c r="K2410">
        <v>70</v>
      </c>
      <c r="M2410">
        <v>60</v>
      </c>
      <c r="N2410">
        <v>80</v>
      </c>
      <c r="O2410">
        <v>0</v>
      </c>
    </row>
    <row r="2411" spans="1:18" x14ac:dyDescent="0.25">
      <c r="A2411">
        <v>1999</v>
      </c>
      <c r="B2411" t="s">
        <v>132</v>
      </c>
      <c r="C2411">
        <v>1</v>
      </c>
      <c r="D2411" t="s">
        <v>34</v>
      </c>
      <c r="E2411">
        <v>2</v>
      </c>
      <c r="I2411" t="s">
        <v>24</v>
      </c>
      <c r="J2411" t="s">
        <v>134</v>
      </c>
      <c r="K2411">
        <v>35</v>
      </c>
      <c r="M2411">
        <v>30</v>
      </c>
      <c r="N2411">
        <v>20</v>
      </c>
      <c r="O2411">
        <v>0</v>
      </c>
    </row>
    <row r="2412" spans="1:18" x14ac:dyDescent="0.25">
      <c r="A2412">
        <v>1999</v>
      </c>
      <c r="B2412" t="s">
        <v>132</v>
      </c>
      <c r="C2412">
        <v>2</v>
      </c>
      <c r="D2412" t="s">
        <v>34</v>
      </c>
      <c r="I2412" t="s">
        <v>24</v>
      </c>
      <c r="J2412" t="s">
        <v>78</v>
      </c>
      <c r="K2412">
        <v>10</v>
      </c>
      <c r="M2412">
        <v>5</v>
      </c>
      <c r="N2412">
        <v>30</v>
      </c>
      <c r="O2412">
        <v>0</v>
      </c>
    </row>
    <row r="2413" spans="1:18" x14ac:dyDescent="0.25">
      <c r="A2413">
        <v>1999</v>
      </c>
      <c r="B2413" t="s">
        <v>132</v>
      </c>
      <c r="C2413">
        <v>3</v>
      </c>
      <c r="D2413" t="s">
        <v>34</v>
      </c>
      <c r="I2413" t="s">
        <v>24</v>
      </c>
      <c r="J2413" t="s">
        <v>134</v>
      </c>
      <c r="K2413">
        <v>10</v>
      </c>
      <c r="M2413">
        <v>3</v>
      </c>
      <c r="N2413">
        <v>5</v>
      </c>
      <c r="O2413">
        <v>0</v>
      </c>
    </row>
    <row r="2414" spans="1:18" x14ac:dyDescent="0.25">
      <c r="A2414">
        <v>1999</v>
      </c>
      <c r="B2414" t="s">
        <v>132</v>
      </c>
      <c r="C2414">
        <v>4</v>
      </c>
      <c r="D2414" t="s">
        <v>34</v>
      </c>
      <c r="I2414" t="s">
        <v>24</v>
      </c>
      <c r="J2414" t="s">
        <v>134</v>
      </c>
      <c r="K2414">
        <v>30</v>
      </c>
      <c r="M2414">
        <v>10</v>
      </c>
      <c r="N2414">
        <v>40</v>
      </c>
      <c r="O2414">
        <v>0</v>
      </c>
    </row>
    <row r="2415" spans="1:18" x14ac:dyDescent="0.25">
      <c r="A2415">
        <v>1999</v>
      </c>
      <c r="B2415" t="s">
        <v>132</v>
      </c>
      <c r="C2415">
        <v>5</v>
      </c>
      <c r="D2415" t="s">
        <v>34</v>
      </c>
      <c r="G2415">
        <v>100</v>
      </c>
      <c r="I2415">
        <v>100</v>
      </c>
      <c r="J2415" t="s">
        <v>85</v>
      </c>
      <c r="K2415">
        <v>25</v>
      </c>
      <c r="M2415">
        <v>10</v>
      </c>
      <c r="N2415">
        <v>20</v>
      </c>
      <c r="O2415">
        <v>0</v>
      </c>
    </row>
    <row r="2416" spans="1:18" x14ac:dyDescent="0.25">
      <c r="A2416">
        <v>1999</v>
      </c>
      <c r="B2416" t="s">
        <v>132</v>
      </c>
      <c r="C2416">
        <v>6</v>
      </c>
      <c r="D2416" t="s">
        <v>34</v>
      </c>
      <c r="I2416" t="s">
        <v>24</v>
      </c>
      <c r="J2416" t="s">
        <v>80</v>
      </c>
      <c r="K2416">
        <v>10</v>
      </c>
      <c r="M2416">
        <v>5</v>
      </c>
      <c r="N2416">
        <v>0</v>
      </c>
      <c r="O2416">
        <v>0</v>
      </c>
    </row>
    <row r="2417" spans="1:15" x14ac:dyDescent="0.25">
      <c r="A2417">
        <v>1999</v>
      </c>
      <c r="B2417" t="s">
        <v>132</v>
      </c>
      <c r="C2417">
        <v>7</v>
      </c>
      <c r="D2417" t="s">
        <v>34</v>
      </c>
      <c r="I2417" t="s">
        <v>24</v>
      </c>
      <c r="J2417" t="s">
        <v>80</v>
      </c>
      <c r="K2417">
        <v>15</v>
      </c>
      <c r="M2417">
        <v>8</v>
      </c>
      <c r="N2417">
        <v>0</v>
      </c>
      <c r="O2417">
        <v>0</v>
      </c>
    </row>
    <row r="2418" spans="1:15" x14ac:dyDescent="0.25">
      <c r="A2418">
        <v>1999</v>
      </c>
      <c r="B2418" t="s">
        <v>132</v>
      </c>
      <c r="C2418">
        <v>8</v>
      </c>
      <c r="D2418" t="s">
        <v>34</v>
      </c>
      <c r="I2418" t="s">
        <v>24</v>
      </c>
      <c r="J2418" t="s">
        <v>76</v>
      </c>
      <c r="K2418">
        <v>25</v>
      </c>
      <c r="M2418">
        <v>10</v>
      </c>
      <c r="N2418">
        <v>60</v>
      </c>
      <c r="O2418">
        <v>0</v>
      </c>
    </row>
    <row r="2419" spans="1:15" x14ac:dyDescent="0.25">
      <c r="A2419">
        <v>1999</v>
      </c>
      <c r="B2419" t="s">
        <v>132</v>
      </c>
      <c r="C2419">
        <v>9</v>
      </c>
      <c r="D2419" t="s">
        <v>34</v>
      </c>
      <c r="I2419" t="s">
        <v>24</v>
      </c>
      <c r="J2419" t="s">
        <v>81</v>
      </c>
      <c r="K2419">
        <v>15</v>
      </c>
      <c r="M2419">
        <v>10</v>
      </c>
      <c r="N2419">
        <v>0</v>
      </c>
      <c r="O2419">
        <v>0</v>
      </c>
    </row>
    <row r="2420" spans="1:15" x14ac:dyDescent="0.25">
      <c r="A2420">
        <v>1999</v>
      </c>
      <c r="B2420" t="s">
        <v>132</v>
      </c>
      <c r="C2420">
        <v>10</v>
      </c>
      <c r="D2420" t="s">
        <v>34</v>
      </c>
      <c r="I2420" t="s">
        <v>24</v>
      </c>
      <c r="J2420" t="s">
        <v>134</v>
      </c>
      <c r="K2420">
        <v>35</v>
      </c>
      <c r="M2420">
        <v>20</v>
      </c>
      <c r="N2420">
        <v>0</v>
      </c>
      <c r="O2420">
        <v>0</v>
      </c>
    </row>
    <row r="2421" spans="1:15" x14ac:dyDescent="0.25">
      <c r="A2421">
        <v>1999</v>
      </c>
      <c r="B2421" t="s">
        <v>132</v>
      </c>
      <c r="C2421">
        <v>11</v>
      </c>
      <c r="D2421" t="s">
        <v>34</v>
      </c>
      <c r="I2421" t="s">
        <v>24</v>
      </c>
      <c r="J2421" t="s">
        <v>84</v>
      </c>
      <c r="K2421">
        <v>25</v>
      </c>
      <c r="M2421">
        <v>10</v>
      </c>
      <c r="N2421">
        <v>70</v>
      </c>
      <c r="O2421">
        <v>0</v>
      </c>
    </row>
    <row r="2422" spans="1:15" x14ac:dyDescent="0.25">
      <c r="A2422">
        <v>1999</v>
      </c>
      <c r="B2422" t="s">
        <v>132</v>
      </c>
      <c r="C2422">
        <v>12</v>
      </c>
      <c r="D2422" t="s">
        <v>34</v>
      </c>
      <c r="I2422" t="s">
        <v>24</v>
      </c>
      <c r="J2422" t="s">
        <v>134</v>
      </c>
      <c r="K2422">
        <v>15</v>
      </c>
      <c r="M2422">
        <v>10</v>
      </c>
      <c r="N2422">
        <v>20</v>
      </c>
      <c r="O2422">
        <v>0</v>
      </c>
    </row>
    <row r="2423" spans="1:15" x14ac:dyDescent="0.25">
      <c r="A2423">
        <v>1999</v>
      </c>
      <c r="B2423" t="s">
        <v>132</v>
      </c>
      <c r="C2423">
        <v>13</v>
      </c>
      <c r="D2423" t="s">
        <v>34</v>
      </c>
      <c r="I2423" t="s">
        <v>24</v>
      </c>
      <c r="J2423" t="s">
        <v>134</v>
      </c>
      <c r="K2423">
        <v>35</v>
      </c>
      <c r="M2423">
        <v>15</v>
      </c>
      <c r="N2423">
        <v>10</v>
      </c>
      <c r="O2423">
        <v>0</v>
      </c>
    </row>
    <row r="2424" spans="1:15" x14ac:dyDescent="0.25">
      <c r="A2424">
        <v>1999</v>
      </c>
      <c r="B2424" t="s">
        <v>132</v>
      </c>
      <c r="C2424">
        <v>14</v>
      </c>
      <c r="D2424" t="s">
        <v>34</v>
      </c>
      <c r="I2424" t="s">
        <v>24</v>
      </c>
      <c r="J2424" t="s">
        <v>79</v>
      </c>
      <c r="K2424">
        <v>25</v>
      </c>
      <c r="M2424">
        <v>10</v>
      </c>
      <c r="N2424">
        <v>15</v>
      </c>
      <c r="O2424">
        <v>0</v>
      </c>
    </row>
    <row r="2425" spans="1:15" x14ac:dyDescent="0.25">
      <c r="A2425">
        <v>1999</v>
      </c>
      <c r="B2425" t="s">
        <v>132</v>
      </c>
      <c r="C2425">
        <v>1</v>
      </c>
      <c r="D2425" t="s">
        <v>34</v>
      </c>
      <c r="E2425">
        <v>3</v>
      </c>
      <c r="F2425">
        <v>12.8</v>
      </c>
      <c r="G2425">
        <v>110</v>
      </c>
      <c r="I2425">
        <v>110</v>
      </c>
      <c r="J2425" t="s">
        <v>134</v>
      </c>
      <c r="K2425">
        <v>25</v>
      </c>
      <c r="M2425">
        <v>15</v>
      </c>
      <c r="N2425">
        <v>15</v>
      </c>
      <c r="O2425">
        <v>0</v>
      </c>
    </row>
    <row r="2426" spans="1:15" x14ac:dyDescent="0.25">
      <c r="A2426">
        <v>1999</v>
      </c>
      <c r="B2426" t="s">
        <v>132</v>
      </c>
      <c r="C2426">
        <v>2</v>
      </c>
      <c r="D2426" t="s">
        <v>34</v>
      </c>
      <c r="I2426" t="s">
        <v>24</v>
      </c>
      <c r="J2426" t="s">
        <v>79</v>
      </c>
      <c r="K2426">
        <v>25</v>
      </c>
      <c r="M2426">
        <v>10</v>
      </c>
      <c r="N2426">
        <v>15</v>
      </c>
      <c r="O2426">
        <v>0</v>
      </c>
    </row>
    <row r="2427" spans="1:15" x14ac:dyDescent="0.25">
      <c r="A2427">
        <v>1999</v>
      </c>
      <c r="B2427" t="s">
        <v>132</v>
      </c>
      <c r="C2427">
        <v>3</v>
      </c>
      <c r="D2427" t="s">
        <v>34</v>
      </c>
      <c r="I2427" t="s">
        <v>24</v>
      </c>
      <c r="J2427" t="s">
        <v>134</v>
      </c>
      <c r="K2427">
        <v>35</v>
      </c>
      <c r="M2427">
        <v>15</v>
      </c>
      <c r="N2427">
        <v>60</v>
      </c>
      <c r="O2427">
        <v>0</v>
      </c>
    </row>
    <row r="2428" spans="1:15" x14ac:dyDescent="0.25">
      <c r="A2428">
        <v>1999</v>
      </c>
      <c r="B2428" t="s">
        <v>132</v>
      </c>
      <c r="C2428">
        <v>4</v>
      </c>
      <c r="D2428" t="s">
        <v>34</v>
      </c>
      <c r="I2428" t="s">
        <v>24</v>
      </c>
      <c r="J2428" t="s">
        <v>85</v>
      </c>
      <c r="K2428">
        <v>10</v>
      </c>
      <c r="M2428">
        <v>8</v>
      </c>
      <c r="N2428">
        <v>0</v>
      </c>
      <c r="O2428">
        <v>0</v>
      </c>
    </row>
    <row r="2429" spans="1:15" x14ac:dyDescent="0.25">
      <c r="A2429">
        <v>1999</v>
      </c>
      <c r="B2429" t="s">
        <v>132</v>
      </c>
      <c r="C2429">
        <v>5</v>
      </c>
      <c r="D2429" t="s">
        <v>34</v>
      </c>
      <c r="I2429" t="s">
        <v>24</v>
      </c>
      <c r="J2429" t="s">
        <v>134</v>
      </c>
      <c r="K2429">
        <v>30</v>
      </c>
      <c r="M2429">
        <v>10</v>
      </c>
      <c r="N2429">
        <v>25</v>
      </c>
      <c r="O2429">
        <v>0</v>
      </c>
    </row>
    <row r="2430" spans="1:15" x14ac:dyDescent="0.25">
      <c r="A2430">
        <v>1999</v>
      </c>
      <c r="B2430" t="s">
        <v>132</v>
      </c>
      <c r="C2430">
        <v>6</v>
      </c>
      <c r="D2430" t="s">
        <v>34</v>
      </c>
      <c r="I2430" t="s">
        <v>24</v>
      </c>
      <c r="J2430" t="s">
        <v>85</v>
      </c>
      <c r="K2430">
        <v>5</v>
      </c>
      <c r="M2430">
        <v>5</v>
      </c>
      <c r="N2430">
        <v>0</v>
      </c>
      <c r="O2430">
        <v>0</v>
      </c>
    </row>
    <row r="2431" spans="1:15" x14ac:dyDescent="0.25">
      <c r="A2431">
        <v>1999</v>
      </c>
      <c r="B2431" t="s">
        <v>132</v>
      </c>
      <c r="C2431">
        <v>7</v>
      </c>
      <c r="D2431" t="s">
        <v>34</v>
      </c>
      <c r="I2431" t="s">
        <v>24</v>
      </c>
      <c r="J2431" t="s">
        <v>85</v>
      </c>
      <c r="K2431">
        <v>5</v>
      </c>
      <c r="M2431">
        <v>5</v>
      </c>
      <c r="N2431">
        <v>0</v>
      </c>
      <c r="O2431">
        <v>0</v>
      </c>
    </row>
    <row r="2432" spans="1:15" x14ac:dyDescent="0.25">
      <c r="A2432">
        <v>1999</v>
      </c>
      <c r="B2432" t="s">
        <v>132</v>
      </c>
      <c r="C2432">
        <v>8</v>
      </c>
      <c r="D2432" t="s">
        <v>34</v>
      </c>
      <c r="I2432" t="s">
        <v>24</v>
      </c>
      <c r="J2432" t="s">
        <v>81</v>
      </c>
      <c r="K2432">
        <v>40</v>
      </c>
      <c r="M2432">
        <v>20</v>
      </c>
      <c r="N2432">
        <v>40</v>
      </c>
      <c r="O2432">
        <v>0</v>
      </c>
    </row>
    <row r="2433" spans="1:20" x14ac:dyDescent="0.25">
      <c r="A2433">
        <v>1999</v>
      </c>
      <c r="B2433" t="s">
        <v>132</v>
      </c>
      <c r="C2433">
        <v>9</v>
      </c>
      <c r="D2433" t="s">
        <v>34</v>
      </c>
      <c r="I2433" t="s">
        <v>24</v>
      </c>
      <c r="J2433" t="s">
        <v>83</v>
      </c>
      <c r="K2433">
        <v>50</v>
      </c>
      <c r="M2433">
        <v>20</v>
      </c>
      <c r="N2433">
        <v>80</v>
      </c>
      <c r="O2433">
        <v>0</v>
      </c>
    </row>
    <row r="2434" spans="1:20" x14ac:dyDescent="0.25">
      <c r="A2434">
        <v>1999</v>
      </c>
      <c r="B2434" t="s">
        <v>132</v>
      </c>
      <c r="C2434">
        <v>10</v>
      </c>
      <c r="D2434" t="s">
        <v>34</v>
      </c>
      <c r="I2434" t="s">
        <v>24</v>
      </c>
      <c r="J2434" t="s">
        <v>80</v>
      </c>
      <c r="K2434">
        <v>15</v>
      </c>
      <c r="M2434">
        <v>10</v>
      </c>
      <c r="N2434">
        <v>5</v>
      </c>
      <c r="O2434">
        <v>0</v>
      </c>
    </row>
    <row r="2435" spans="1:20" x14ac:dyDescent="0.25">
      <c r="A2435">
        <v>1999</v>
      </c>
      <c r="B2435" t="s">
        <v>132</v>
      </c>
      <c r="C2435">
        <v>11</v>
      </c>
      <c r="D2435" t="s">
        <v>34</v>
      </c>
      <c r="I2435" t="s">
        <v>24</v>
      </c>
      <c r="J2435" t="s">
        <v>91</v>
      </c>
      <c r="K2435">
        <v>25</v>
      </c>
      <c r="M2435">
        <v>20</v>
      </c>
      <c r="N2435">
        <v>5</v>
      </c>
      <c r="O2435">
        <v>0</v>
      </c>
    </row>
    <row r="2436" spans="1:20" x14ac:dyDescent="0.25">
      <c r="A2436">
        <v>1999</v>
      </c>
      <c r="B2436" t="s">
        <v>132</v>
      </c>
      <c r="C2436">
        <v>1</v>
      </c>
      <c r="D2436" t="s">
        <v>34</v>
      </c>
      <c r="E2436">
        <v>4</v>
      </c>
      <c r="F2436">
        <v>13</v>
      </c>
      <c r="G2436">
        <v>45</v>
      </c>
      <c r="I2436">
        <v>45</v>
      </c>
      <c r="J2436" t="s">
        <v>88</v>
      </c>
      <c r="K2436">
        <v>40</v>
      </c>
      <c r="M2436">
        <v>20</v>
      </c>
      <c r="N2436">
        <v>60</v>
      </c>
      <c r="O2436">
        <v>0</v>
      </c>
    </row>
    <row r="2437" spans="1:20" x14ac:dyDescent="0.25">
      <c r="A2437">
        <v>1999</v>
      </c>
      <c r="B2437" t="s">
        <v>132</v>
      </c>
      <c r="C2437">
        <v>2</v>
      </c>
      <c r="D2437" t="s">
        <v>34</v>
      </c>
      <c r="I2437" t="s">
        <v>24</v>
      </c>
      <c r="J2437" t="s">
        <v>80</v>
      </c>
      <c r="K2437">
        <v>10</v>
      </c>
      <c r="M2437">
        <v>2</v>
      </c>
      <c r="N2437">
        <v>0</v>
      </c>
      <c r="O2437">
        <v>0</v>
      </c>
    </row>
    <row r="2438" spans="1:20" x14ac:dyDescent="0.25">
      <c r="A2438">
        <v>1999</v>
      </c>
      <c r="B2438" t="s">
        <v>132</v>
      </c>
      <c r="C2438">
        <v>3</v>
      </c>
      <c r="D2438" t="s">
        <v>34</v>
      </c>
      <c r="I2438" t="s">
        <v>24</v>
      </c>
      <c r="J2438" t="s">
        <v>134</v>
      </c>
      <c r="K2438">
        <v>25</v>
      </c>
      <c r="M2438">
        <v>10</v>
      </c>
      <c r="N2438">
        <v>0</v>
      </c>
      <c r="O2438">
        <v>60</v>
      </c>
    </row>
    <row r="2439" spans="1:20" x14ac:dyDescent="0.25">
      <c r="A2439">
        <v>1999</v>
      </c>
      <c r="B2439" t="s">
        <v>132</v>
      </c>
      <c r="C2439">
        <v>4</v>
      </c>
      <c r="D2439" t="s">
        <v>34</v>
      </c>
      <c r="I2439" t="s">
        <v>24</v>
      </c>
      <c r="J2439" t="s">
        <v>85</v>
      </c>
      <c r="K2439">
        <v>10</v>
      </c>
      <c r="M2439">
        <v>5</v>
      </c>
      <c r="N2439">
        <v>0</v>
      </c>
      <c r="O2439">
        <v>0</v>
      </c>
    </row>
    <row r="2440" spans="1:20" x14ac:dyDescent="0.25">
      <c r="A2440">
        <v>1999</v>
      </c>
      <c r="B2440" t="s">
        <v>132</v>
      </c>
      <c r="C2440">
        <v>5</v>
      </c>
      <c r="D2440" t="s">
        <v>34</v>
      </c>
      <c r="I2440" t="s">
        <v>24</v>
      </c>
      <c r="J2440" t="s">
        <v>134</v>
      </c>
      <c r="K2440">
        <v>30</v>
      </c>
      <c r="M2440">
        <v>20</v>
      </c>
      <c r="N2440">
        <v>20</v>
      </c>
      <c r="O2440">
        <v>30</v>
      </c>
    </row>
    <row r="2441" spans="1:20" x14ac:dyDescent="0.25">
      <c r="A2441">
        <v>1999</v>
      </c>
      <c r="B2441" t="s">
        <v>132</v>
      </c>
      <c r="C2441">
        <v>6</v>
      </c>
      <c r="D2441" t="s">
        <v>34</v>
      </c>
      <c r="I2441" t="s">
        <v>24</v>
      </c>
      <c r="J2441" t="s">
        <v>84</v>
      </c>
      <c r="K2441">
        <v>15</v>
      </c>
      <c r="M2441">
        <v>10</v>
      </c>
      <c r="N2441">
        <v>0</v>
      </c>
      <c r="O2441">
        <v>0</v>
      </c>
      <c r="T2441" t="s">
        <v>107</v>
      </c>
    </row>
    <row r="2442" spans="1:20" x14ac:dyDescent="0.25">
      <c r="A2442">
        <v>1999</v>
      </c>
      <c r="B2442" t="s">
        <v>132</v>
      </c>
      <c r="C2442">
        <v>7</v>
      </c>
      <c r="D2442" t="s">
        <v>34</v>
      </c>
      <c r="I2442" t="s">
        <v>24</v>
      </c>
      <c r="J2442" t="s">
        <v>84</v>
      </c>
      <c r="K2442">
        <v>25</v>
      </c>
      <c r="M2442">
        <v>10</v>
      </c>
      <c r="N2442">
        <v>20</v>
      </c>
      <c r="O2442">
        <v>0</v>
      </c>
    </row>
    <row r="2443" spans="1:20" x14ac:dyDescent="0.25">
      <c r="A2443">
        <v>1999</v>
      </c>
      <c r="B2443" t="s">
        <v>132</v>
      </c>
      <c r="C2443">
        <v>1</v>
      </c>
      <c r="D2443" t="s">
        <v>32</v>
      </c>
      <c r="E2443">
        <v>1</v>
      </c>
      <c r="F2443">
        <v>10.7</v>
      </c>
      <c r="G2443">
        <v>290</v>
      </c>
      <c r="I2443">
        <v>290</v>
      </c>
      <c r="J2443" t="s">
        <v>87</v>
      </c>
      <c r="K2443">
        <v>15</v>
      </c>
      <c r="M2443">
        <v>25</v>
      </c>
      <c r="N2443">
        <v>10</v>
      </c>
      <c r="O2443">
        <v>0</v>
      </c>
    </row>
    <row r="2444" spans="1:20" x14ac:dyDescent="0.25">
      <c r="A2444">
        <v>1999</v>
      </c>
      <c r="B2444" t="s">
        <v>132</v>
      </c>
      <c r="C2444">
        <v>2</v>
      </c>
      <c r="D2444" t="s">
        <v>32</v>
      </c>
      <c r="I2444" t="s">
        <v>24</v>
      </c>
      <c r="J2444" t="s">
        <v>79</v>
      </c>
      <c r="K2444">
        <v>70</v>
      </c>
      <c r="M2444">
        <v>40</v>
      </c>
      <c r="N2444">
        <v>25</v>
      </c>
      <c r="O2444">
        <v>0</v>
      </c>
      <c r="S2444">
        <v>1</v>
      </c>
    </row>
    <row r="2445" spans="1:20" x14ac:dyDescent="0.25">
      <c r="A2445">
        <v>1999</v>
      </c>
      <c r="B2445" t="s">
        <v>132</v>
      </c>
      <c r="C2445">
        <v>3</v>
      </c>
      <c r="D2445" t="s">
        <v>32</v>
      </c>
      <c r="I2445" t="s">
        <v>24</v>
      </c>
      <c r="J2445" t="s">
        <v>79</v>
      </c>
      <c r="K2445">
        <v>90</v>
      </c>
      <c r="M2445">
        <v>50</v>
      </c>
      <c r="N2445">
        <v>75</v>
      </c>
      <c r="O2445">
        <v>0</v>
      </c>
      <c r="R2445" t="s">
        <v>51</v>
      </c>
    </row>
    <row r="2446" spans="1:20" x14ac:dyDescent="0.25">
      <c r="A2446">
        <v>1999</v>
      </c>
      <c r="B2446" t="s">
        <v>132</v>
      </c>
      <c r="C2446">
        <v>4</v>
      </c>
      <c r="D2446" t="s">
        <v>32</v>
      </c>
      <c r="I2446" t="s">
        <v>24</v>
      </c>
      <c r="J2446" t="s">
        <v>79</v>
      </c>
      <c r="K2446">
        <v>70</v>
      </c>
      <c r="M2446">
        <v>60</v>
      </c>
      <c r="N2446">
        <v>60</v>
      </c>
      <c r="O2446">
        <v>20</v>
      </c>
      <c r="R2446" t="s">
        <v>51</v>
      </c>
    </row>
    <row r="2447" spans="1:20" x14ac:dyDescent="0.25">
      <c r="A2447">
        <v>1999</v>
      </c>
      <c r="B2447" t="s">
        <v>132</v>
      </c>
      <c r="C2447">
        <v>5</v>
      </c>
      <c r="D2447" t="s">
        <v>32</v>
      </c>
      <c r="I2447" t="s">
        <v>24</v>
      </c>
      <c r="J2447" t="s">
        <v>87</v>
      </c>
      <c r="K2447">
        <v>25</v>
      </c>
      <c r="M2447">
        <v>20</v>
      </c>
      <c r="N2447">
        <v>0</v>
      </c>
      <c r="O2447">
        <v>0</v>
      </c>
    </row>
    <row r="2448" spans="1:20" x14ac:dyDescent="0.25">
      <c r="A2448">
        <v>1999</v>
      </c>
      <c r="B2448" t="s">
        <v>132</v>
      </c>
      <c r="C2448">
        <v>6</v>
      </c>
      <c r="D2448" t="s">
        <v>32</v>
      </c>
      <c r="I2448" t="s">
        <v>24</v>
      </c>
      <c r="J2448" t="s">
        <v>83</v>
      </c>
      <c r="K2448">
        <v>90</v>
      </c>
      <c r="M2448">
        <v>60</v>
      </c>
      <c r="N2448">
        <v>90</v>
      </c>
      <c r="O2448">
        <v>0</v>
      </c>
    </row>
    <row r="2449" spans="1:15" x14ac:dyDescent="0.25">
      <c r="A2449">
        <v>1999</v>
      </c>
      <c r="B2449" t="s">
        <v>132</v>
      </c>
      <c r="C2449">
        <v>7</v>
      </c>
      <c r="D2449" t="s">
        <v>32</v>
      </c>
      <c r="I2449" t="s">
        <v>24</v>
      </c>
      <c r="J2449" t="s">
        <v>79</v>
      </c>
      <c r="K2449">
        <v>40</v>
      </c>
      <c r="M2449">
        <v>30</v>
      </c>
      <c r="N2449">
        <v>20</v>
      </c>
      <c r="O2449">
        <v>0</v>
      </c>
    </row>
    <row r="2450" spans="1:15" x14ac:dyDescent="0.25">
      <c r="A2450">
        <v>1999</v>
      </c>
      <c r="B2450" t="s">
        <v>132</v>
      </c>
      <c r="C2450">
        <v>8</v>
      </c>
      <c r="D2450" t="s">
        <v>32</v>
      </c>
      <c r="I2450" t="s">
        <v>24</v>
      </c>
      <c r="J2450" t="s">
        <v>85</v>
      </c>
      <c r="K2450">
        <v>15</v>
      </c>
      <c r="M2450">
        <v>5</v>
      </c>
      <c r="N2450">
        <v>0</v>
      </c>
      <c r="O2450">
        <v>0</v>
      </c>
    </row>
    <row r="2451" spans="1:15" x14ac:dyDescent="0.25">
      <c r="A2451">
        <v>1999</v>
      </c>
      <c r="B2451" t="s">
        <v>132</v>
      </c>
      <c r="C2451">
        <v>9</v>
      </c>
      <c r="D2451" t="s">
        <v>32</v>
      </c>
      <c r="F2451">
        <v>11.6</v>
      </c>
      <c r="I2451" t="s">
        <v>24</v>
      </c>
      <c r="J2451" t="s">
        <v>85</v>
      </c>
      <c r="K2451">
        <v>10</v>
      </c>
      <c r="M2451">
        <v>5</v>
      </c>
      <c r="N2451">
        <v>10</v>
      </c>
      <c r="O2451">
        <v>0</v>
      </c>
    </row>
    <row r="2452" spans="1:15" x14ac:dyDescent="0.25">
      <c r="A2452">
        <v>1999</v>
      </c>
      <c r="B2452" t="s">
        <v>132</v>
      </c>
      <c r="C2452">
        <v>1</v>
      </c>
      <c r="D2452" t="s">
        <v>32</v>
      </c>
      <c r="E2452">
        <v>2</v>
      </c>
      <c r="F2452">
        <v>11.6</v>
      </c>
      <c r="G2452">
        <v>150</v>
      </c>
      <c r="I2452">
        <v>150</v>
      </c>
      <c r="J2452" t="s">
        <v>87</v>
      </c>
      <c r="K2452">
        <v>20</v>
      </c>
      <c r="M2452">
        <v>25</v>
      </c>
      <c r="N2452">
        <v>10</v>
      </c>
      <c r="O2452">
        <v>0</v>
      </c>
    </row>
    <row r="2453" spans="1:15" x14ac:dyDescent="0.25">
      <c r="A2453">
        <v>1999</v>
      </c>
      <c r="B2453" t="s">
        <v>132</v>
      </c>
      <c r="C2453">
        <v>2</v>
      </c>
      <c r="D2453" t="s">
        <v>32</v>
      </c>
      <c r="I2453" t="s">
        <v>24</v>
      </c>
      <c r="J2453" t="s">
        <v>79</v>
      </c>
      <c r="K2453">
        <v>50</v>
      </c>
      <c r="M2453">
        <v>40</v>
      </c>
      <c r="N2453">
        <v>90</v>
      </c>
      <c r="O2453">
        <v>0</v>
      </c>
    </row>
    <row r="2454" spans="1:15" x14ac:dyDescent="0.25">
      <c r="A2454">
        <v>1999</v>
      </c>
      <c r="B2454" t="s">
        <v>132</v>
      </c>
      <c r="C2454">
        <v>3</v>
      </c>
      <c r="D2454" t="s">
        <v>32</v>
      </c>
      <c r="I2454" t="s">
        <v>24</v>
      </c>
      <c r="J2454" t="s">
        <v>79</v>
      </c>
      <c r="K2454">
        <v>60</v>
      </c>
      <c r="M2454">
        <v>30</v>
      </c>
      <c r="N2454">
        <v>10</v>
      </c>
      <c r="O2454">
        <v>0</v>
      </c>
    </row>
    <row r="2455" spans="1:15" x14ac:dyDescent="0.25">
      <c r="A2455">
        <v>1999</v>
      </c>
      <c r="B2455" t="s">
        <v>132</v>
      </c>
      <c r="C2455">
        <v>4</v>
      </c>
      <c r="D2455" t="s">
        <v>32</v>
      </c>
      <c r="I2455" t="s">
        <v>24</v>
      </c>
      <c r="J2455" t="s">
        <v>90</v>
      </c>
      <c r="K2455">
        <v>90</v>
      </c>
      <c r="M2455">
        <v>80</v>
      </c>
      <c r="N2455">
        <v>20</v>
      </c>
      <c r="O2455">
        <v>0</v>
      </c>
    </row>
    <row r="2456" spans="1:15" x14ac:dyDescent="0.25">
      <c r="A2456">
        <v>1999</v>
      </c>
      <c r="B2456" t="s">
        <v>132</v>
      </c>
      <c r="C2456">
        <v>5</v>
      </c>
      <c r="D2456" t="s">
        <v>32</v>
      </c>
      <c r="I2456" t="s">
        <v>24</v>
      </c>
      <c r="J2456" t="s">
        <v>79</v>
      </c>
      <c r="K2456">
        <v>60</v>
      </c>
      <c r="M2456">
        <v>40</v>
      </c>
      <c r="N2456">
        <v>75</v>
      </c>
      <c r="O2456">
        <v>0</v>
      </c>
    </row>
    <row r="2457" spans="1:15" x14ac:dyDescent="0.25">
      <c r="A2457">
        <v>1999</v>
      </c>
      <c r="B2457" t="s">
        <v>132</v>
      </c>
      <c r="C2457">
        <v>6</v>
      </c>
      <c r="D2457" t="s">
        <v>32</v>
      </c>
      <c r="I2457" t="s">
        <v>24</v>
      </c>
      <c r="J2457" t="s">
        <v>78</v>
      </c>
      <c r="K2457">
        <v>20</v>
      </c>
      <c r="M2457">
        <v>15</v>
      </c>
      <c r="N2457">
        <v>10</v>
      </c>
      <c r="O2457">
        <v>0</v>
      </c>
    </row>
    <row r="2458" spans="1:15" x14ac:dyDescent="0.25">
      <c r="A2458">
        <v>1999</v>
      </c>
      <c r="B2458" t="s">
        <v>132</v>
      </c>
      <c r="C2458">
        <v>7</v>
      </c>
      <c r="D2458" t="s">
        <v>32</v>
      </c>
      <c r="F2458">
        <v>11.6</v>
      </c>
      <c r="I2458" t="s">
        <v>24</v>
      </c>
      <c r="J2458" t="s">
        <v>87</v>
      </c>
      <c r="K2458">
        <v>15</v>
      </c>
      <c r="M2458">
        <v>15</v>
      </c>
      <c r="N2458">
        <v>15</v>
      </c>
      <c r="O2458">
        <v>0</v>
      </c>
    </row>
    <row r="2459" spans="1:15" x14ac:dyDescent="0.25">
      <c r="A2459">
        <v>1999</v>
      </c>
      <c r="B2459" t="s">
        <v>132</v>
      </c>
      <c r="C2459">
        <v>1</v>
      </c>
      <c r="D2459" t="s">
        <v>32</v>
      </c>
      <c r="E2459">
        <v>3</v>
      </c>
      <c r="F2459">
        <v>10.7</v>
      </c>
      <c r="G2459">
        <v>220</v>
      </c>
      <c r="I2459">
        <v>220</v>
      </c>
      <c r="J2459" t="s">
        <v>87</v>
      </c>
      <c r="K2459">
        <v>40</v>
      </c>
      <c r="M2459">
        <v>25</v>
      </c>
      <c r="N2459">
        <v>35</v>
      </c>
      <c r="O2459">
        <v>0</v>
      </c>
    </row>
    <row r="2460" spans="1:15" x14ac:dyDescent="0.25">
      <c r="A2460">
        <v>1999</v>
      </c>
      <c r="B2460" t="s">
        <v>132</v>
      </c>
      <c r="C2460">
        <v>2</v>
      </c>
      <c r="D2460" t="s">
        <v>32</v>
      </c>
      <c r="I2460" t="s">
        <v>24</v>
      </c>
      <c r="J2460" t="s">
        <v>90</v>
      </c>
      <c r="K2460">
        <v>25</v>
      </c>
      <c r="M2460">
        <v>15</v>
      </c>
      <c r="N2460">
        <v>10</v>
      </c>
      <c r="O2460">
        <v>0</v>
      </c>
    </row>
    <row r="2461" spans="1:15" x14ac:dyDescent="0.25">
      <c r="A2461">
        <v>1999</v>
      </c>
      <c r="B2461" t="s">
        <v>132</v>
      </c>
      <c r="C2461">
        <v>3</v>
      </c>
      <c r="D2461" t="s">
        <v>32</v>
      </c>
      <c r="I2461" t="s">
        <v>24</v>
      </c>
      <c r="J2461" t="s">
        <v>79</v>
      </c>
      <c r="K2461">
        <v>10</v>
      </c>
      <c r="M2461">
        <v>10</v>
      </c>
      <c r="N2461">
        <v>5</v>
      </c>
      <c r="O2461">
        <v>0</v>
      </c>
    </row>
    <row r="2462" spans="1:15" x14ac:dyDescent="0.25">
      <c r="A2462">
        <v>1999</v>
      </c>
      <c r="B2462" t="s">
        <v>132</v>
      </c>
      <c r="C2462">
        <v>4</v>
      </c>
      <c r="D2462" t="s">
        <v>32</v>
      </c>
      <c r="I2462" t="s">
        <v>24</v>
      </c>
      <c r="J2462" t="s">
        <v>87</v>
      </c>
      <c r="K2462">
        <v>40</v>
      </c>
      <c r="M2462">
        <v>25</v>
      </c>
      <c r="N2462">
        <v>10</v>
      </c>
      <c r="O2462">
        <v>0</v>
      </c>
    </row>
    <row r="2463" spans="1:15" x14ac:dyDescent="0.25">
      <c r="A2463">
        <v>1999</v>
      </c>
      <c r="B2463" t="s">
        <v>132</v>
      </c>
      <c r="C2463">
        <v>5</v>
      </c>
      <c r="D2463" t="s">
        <v>32</v>
      </c>
      <c r="I2463" t="s">
        <v>24</v>
      </c>
      <c r="J2463" t="s">
        <v>81</v>
      </c>
      <c r="K2463">
        <v>20</v>
      </c>
      <c r="M2463">
        <v>20</v>
      </c>
      <c r="N2463">
        <v>70</v>
      </c>
      <c r="O2463">
        <v>0</v>
      </c>
    </row>
    <row r="2464" spans="1:15" x14ac:dyDescent="0.25">
      <c r="A2464">
        <v>1999</v>
      </c>
      <c r="B2464" t="s">
        <v>132</v>
      </c>
      <c r="C2464">
        <v>6</v>
      </c>
      <c r="D2464" t="s">
        <v>32</v>
      </c>
      <c r="I2464" t="s">
        <v>24</v>
      </c>
      <c r="J2464" t="s">
        <v>79</v>
      </c>
      <c r="K2464">
        <v>15</v>
      </c>
      <c r="M2464">
        <v>10</v>
      </c>
      <c r="N2464">
        <v>15</v>
      </c>
      <c r="O2464">
        <v>0</v>
      </c>
    </row>
    <row r="2465" spans="1:19" x14ac:dyDescent="0.25">
      <c r="A2465">
        <v>1999</v>
      </c>
      <c r="B2465" t="s">
        <v>132</v>
      </c>
      <c r="C2465">
        <v>7</v>
      </c>
      <c r="D2465" t="s">
        <v>32</v>
      </c>
      <c r="I2465" t="s">
        <v>24</v>
      </c>
      <c r="J2465" t="s">
        <v>81</v>
      </c>
      <c r="K2465">
        <v>25</v>
      </c>
      <c r="M2465">
        <v>15</v>
      </c>
      <c r="N2465">
        <v>0</v>
      </c>
      <c r="O2465">
        <v>0</v>
      </c>
    </row>
    <row r="2466" spans="1:19" x14ac:dyDescent="0.25">
      <c r="A2466">
        <v>1999</v>
      </c>
      <c r="B2466" t="s">
        <v>132</v>
      </c>
      <c r="C2466">
        <v>8</v>
      </c>
      <c r="D2466" t="s">
        <v>32</v>
      </c>
      <c r="I2466" t="s">
        <v>24</v>
      </c>
      <c r="J2466" t="s">
        <v>78</v>
      </c>
      <c r="K2466">
        <v>55</v>
      </c>
      <c r="M2466">
        <v>55</v>
      </c>
      <c r="N2466">
        <v>0</v>
      </c>
      <c r="O2466">
        <v>0</v>
      </c>
    </row>
    <row r="2467" spans="1:19" x14ac:dyDescent="0.25">
      <c r="A2467">
        <v>1999</v>
      </c>
      <c r="B2467" t="s">
        <v>132</v>
      </c>
      <c r="C2467">
        <v>9</v>
      </c>
      <c r="D2467" t="s">
        <v>32</v>
      </c>
      <c r="I2467" t="s">
        <v>24</v>
      </c>
      <c r="J2467" t="s">
        <v>87</v>
      </c>
      <c r="K2467">
        <v>20</v>
      </c>
      <c r="M2467">
        <v>15</v>
      </c>
      <c r="N2467">
        <v>10</v>
      </c>
      <c r="O2467">
        <v>0</v>
      </c>
    </row>
    <row r="2468" spans="1:19" x14ac:dyDescent="0.25">
      <c r="A2468">
        <v>1999</v>
      </c>
      <c r="B2468" t="s">
        <v>132</v>
      </c>
      <c r="C2468">
        <v>10</v>
      </c>
      <c r="D2468" t="s">
        <v>32</v>
      </c>
      <c r="I2468" t="s">
        <v>24</v>
      </c>
      <c r="J2468" t="s">
        <v>87</v>
      </c>
      <c r="K2468">
        <v>25</v>
      </c>
      <c r="M2468">
        <v>10</v>
      </c>
      <c r="N2468">
        <v>10</v>
      </c>
      <c r="O2468">
        <v>0</v>
      </c>
    </row>
    <row r="2469" spans="1:19" x14ac:dyDescent="0.25">
      <c r="A2469">
        <v>1999</v>
      </c>
      <c r="B2469" t="s">
        <v>132</v>
      </c>
      <c r="C2469">
        <v>11</v>
      </c>
      <c r="D2469" t="s">
        <v>32</v>
      </c>
      <c r="F2469">
        <v>12</v>
      </c>
      <c r="I2469" t="s">
        <v>24</v>
      </c>
      <c r="J2469" t="s">
        <v>80</v>
      </c>
      <c r="K2469">
        <v>45</v>
      </c>
      <c r="M2469">
        <v>35</v>
      </c>
      <c r="N2469">
        <v>5</v>
      </c>
      <c r="O2469">
        <v>0</v>
      </c>
    </row>
    <row r="2470" spans="1:19" x14ac:dyDescent="0.25">
      <c r="A2470">
        <v>1999</v>
      </c>
      <c r="B2470" t="s">
        <v>132</v>
      </c>
      <c r="C2470">
        <v>1</v>
      </c>
      <c r="D2470" t="s">
        <v>32</v>
      </c>
      <c r="E2470">
        <v>4</v>
      </c>
      <c r="F2470">
        <v>12</v>
      </c>
      <c r="G2470">
        <v>205</v>
      </c>
      <c r="I2470">
        <v>205</v>
      </c>
      <c r="J2470" t="s">
        <v>79</v>
      </c>
      <c r="K2470">
        <v>10</v>
      </c>
      <c r="M2470">
        <v>15</v>
      </c>
      <c r="N2470">
        <v>10</v>
      </c>
      <c r="O2470">
        <v>0</v>
      </c>
    </row>
    <row r="2471" spans="1:19" x14ac:dyDescent="0.25">
      <c r="A2471">
        <v>1999</v>
      </c>
      <c r="B2471" t="s">
        <v>132</v>
      </c>
      <c r="C2471">
        <v>2</v>
      </c>
      <c r="D2471" t="s">
        <v>32</v>
      </c>
      <c r="I2471" t="s">
        <v>24</v>
      </c>
      <c r="J2471" t="s">
        <v>89</v>
      </c>
      <c r="K2471">
        <v>20</v>
      </c>
      <c r="M2471">
        <v>15</v>
      </c>
      <c r="N2471">
        <v>0</v>
      </c>
      <c r="O2471">
        <v>0</v>
      </c>
    </row>
    <row r="2472" spans="1:19" x14ac:dyDescent="0.25">
      <c r="A2472">
        <v>1999</v>
      </c>
      <c r="B2472" t="s">
        <v>132</v>
      </c>
      <c r="C2472">
        <v>3</v>
      </c>
      <c r="D2472" t="s">
        <v>32</v>
      </c>
      <c r="I2472" t="s">
        <v>24</v>
      </c>
      <c r="J2472" t="s">
        <v>79</v>
      </c>
      <c r="K2472">
        <v>10</v>
      </c>
      <c r="M2472">
        <v>10</v>
      </c>
      <c r="N2472">
        <v>10</v>
      </c>
      <c r="O2472">
        <v>0</v>
      </c>
    </row>
    <row r="2473" spans="1:19" x14ac:dyDescent="0.25">
      <c r="A2473">
        <v>1999</v>
      </c>
      <c r="B2473" t="s">
        <v>132</v>
      </c>
      <c r="C2473">
        <v>4</v>
      </c>
      <c r="D2473" t="s">
        <v>32</v>
      </c>
      <c r="I2473" t="s">
        <v>24</v>
      </c>
      <c r="J2473" t="s">
        <v>87</v>
      </c>
      <c r="K2473">
        <v>15</v>
      </c>
      <c r="M2473">
        <v>10</v>
      </c>
      <c r="N2473">
        <v>0</v>
      </c>
      <c r="O2473">
        <v>0</v>
      </c>
    </row>
    <row r="2474" spans="1:19" x14ac:dyDescent="0.25">
      <c r="A2474">
        <v>1999</v>
      </c>
      <c r="B2474" t="s">
        <v>132</v>
      </c>
      <c r="C2474">
        <v>5</v>
      </c>
      <c r="D2474" t="s">
        <v>32</v>
      </c>
      <c r="I2474" t="s">
        <v>24</v>
      </c>
      <c r="J2474" t="s">
        <v>79</v>
      </c>
      <c r="K2474">
        <v>40</v>
      </c>
      <c r="M2474">
        <v>20</v>
      </c>
      <c r="N2474">
        <v>25</v>
      </c>
      <c r="O2474">
        <v>0</v>
      </c>
      <c r="S2474">
        <v>1</v>
      </c>
    </row>
    <row r="2475" spans="1:19" x14ac:dyDescent="0.25">
      <c r="A2475">
        <v>1999</v>
      </c>
      <c r="B2475" t="s">
        <v>132</v>
      </c>
      <c r="C2475">
        <v>6</v>
      </c>
      <c r="D2475" t="s">
        <v>32</v>
      </c>
      <c r="I2475" t="s">
        <v>24</v>
      </c>
      <c r="J2475" t="s">
        <v>87</v>
      </c>
      <c r="K2475">
        <v>20</v>
      </c>
      <c r="M2475">
        <v>15</v>
      </c>
      <c r="N2475">
        <v>10</v>
      </c>
      <c r="O2475">
        <v>0</v>
      </c>
    </row>
    <row r="2476" spans="1:19" x14ac:dyDescent="0.25">
      <c r="A2476">
        <v>1999</v>
      </c>
      <c r="B2476" t="s">
        <v>132</v>
      </c>
      <c r="C2476">
        <v>7</v>
      </c>
      <c r="D2476" t="s">
        <v>32</v>
      </c>
      <c r="I2476" t="s">
        <v>24</v>
      </c>
      <c r="J2476" t="s">
        <v>90</v>
      </c>
      <c r="K2476">
        <v>80</v>
      </c>
      <c r="M2476">
        <v>60</v>
      </c>
      <c r="N2476">
        <v>75</v>
      </c>
      <c r="O2476">
        <v>0</v>
      </c>
    </row>
    <row r="2477" spans="1:19" x14ac:dyDescent="0.25">
      <c r="A2477">
        <v>1999</v>
      </c>
      <c r="B2477" t="s">
        <v>132</v>
      </c>
      <c r="C2477">
        <v>8</v>
      </c>
      <c r="D2477" t="s">
        <v>32</v>
      </c>
      <c r="I2477" t="s">
        <v>24</v>
      </c>
      <c r="J2477" t="s">
        <v>87</v>
      </c>
      <c r="K2477">
        <v>10</v>
      </c>
      <c r="M2477">
        <v>15</v>
      </c>
      <c r="N2477">
        <v>10</v>
      </c>
      <c r="O2477">
        <v>0</v>
      </c>
    </row>
    <row r="2478" spans="1:19" x14ac:dyDescent="0.25">
      <c r="A2478">
        <v>1999</v>
      </c>
      <c r="B2478" t="s">
        <v>132</v>
      </c>
      <c r="C2478">
        <v>9</v>
      </c>
      <c r="D2478" t="s">
        <v>32</v>
      </c>
      <c r="I2478" t="s">
        <v>24</v>
      </c>
      <c r="J2478" t="s">
        <v>90</v>
      </c>
      <c r="K2478">
        <v>80</v>
      </c>
      <c r="M2478">
        <v>45</v>
      </c>
      <c r="N2478">
        <v>40</v>
      </c>
      <c r="O2478">
        <v>0</v>
      </c>
      <c r="S2478">
        <v>1</v>
      </c>
    </row>
    <row r="2479" spans="1:19" x14ac:dyDescent="0.25">
      <c r="A2479">
        <v>1999</v>
      </c>
      <c r="B2479" t="s">
        <v>132</v>
      </c>
      <c r="C2479">
        <v>10</v>
      </c>
      <c r="D2479" t="s">
        <v>32</v>
      </c>
      <c r="I2479" t="s">
        <v>24</v>
      </c>
      <c r="J2479" t="s">
        <v>90</v>
      </c>
      <c r="K2479">
        <v>110</v>
      </c>
      <c r="M2479">
        <v>70</v>
      </c>
      <c r="N2479">
        <v>80</v>
      </c>
      <c r="O2479">
        <v>0</v>
      </c>
    </row>
    <row r="2480" spans="1:19" x14ac:dyDescent="0.25">
      <c r="A2480">
        <v>1999</v>
      </c>
      <c r="B2480" t="s">
        <v>132</v>
      </c>
      <c r="C2480">
        <v>11</v>
      </c>
      <c r="D2480" t="s">
        <v>32</v>
      </c>
      <c r="I2480" t="s">
        <v>24</v>
      </c>
      <c r="J2480" t="s">
        <v>83</v>
      </c>
      <c r="K2480">
        <v>15</v>
      </c>
      <c r="M2480">
        <v>10</v>
      </c>
      <c r="N2480">
        <v>0</v>
      </c>
      <c r="O2480">
        <v>0</v>
      </c>
    </row>
    <row r="2481" spans="1:15" x14ac:dyDescent="0.25">
      <c r="A2481">
        <v>1999</v>
      </c>
      <c r="B2481" t="s">
        <v>132</v>
      </c>
      <c r="C2481">
        <v>12</v>
      </c>
      <c r="D2481" t="s">
        <v>32</v>
      </c>
      <c r="F2481">
        <v>10.7</v>
      </c>
      <c r="I2481" t="s">
        <v>24</v>
      </c>
      <c r="J2481" t="s">
        <v>85</v>
      </c>
      <c r="K2481">
        <v>15</v>
      </c>
      <c r="M2481">
        <v>5</v>
      </c>
      <c r="N2481">
        <v>0</v>
      </c>
      <c r="O2481">
        <v>0</v>
      </c>
    </row>
    <row r="2482" spans="1:15" x14ac:dyDescent="0.25">
      <c r="A2482">
        <v>1999</v>
      </c>
      <c r="B2482" t="s">
        <v>132</v>
      </c>
      <c r="C2482">
        <v>1</v>
      </c>
      <c r="D2482" t="s">
        <v>38</v>
      </c>
      <c r="E2482">
        <v>1</v>
      </c>
      <c r="F2482">
        <v>15</v>
      </c>
      <c r="G2482">
        <v>175</v>
      </c>
      <c r="I2482">
        <v>175</v>
      </c>
      <c r="J2482" t="s">
        <v>81</v>
      </c>
      <c r="K2482">
        <v>90</v>
      </c>
      <c r="M2482">
        <v>40</v>
      </c>
      <c r="N2482">
        <v>15</v>
      </c>
      <c r="O2482">
        <v>0</v>
      </c>
    </row>
    <row r="2483" spans="1:15" x14ac:dyDescent="0.25">
      <c r="A2483">
        <v>1999</v>
      </c>
      <c r="B2483" t="s">
        <v>132</v>
      </c>
      <c r="C2483">
        <v>2</v>
      </c>
      <c r="D2483" t="s">
        <v>38</v>
      </c>
      <c r="I2483" t="s">
        <v>24</v>
      </c>
      <c r="J2483" t="s">
        <v>87</v>
      </c>
      <c r="K2483">
        <v>30</v>
      </c>
      <c r="M2483">
        <v>10</v>
      </c>
      <c r="N2483">
        <v>20</v>
      </c>
      <c r="O2483">
        <v>0</v>
      </c>
    </row>
    <row r="2484" spans="1:15" x14ac:dyDescent="0.25">
      <c r="A2484">
        <v>1999</v>
      </c>
      <c r="B2484" t="s">
        <v>132</v>
      </c>
      <c r="C2484">
        <v>3</v>
      </c>
      <c r="D2484" t="s">
        <v>38</v>
      </c>
      <c r="I2484" t="s">
        <v>24</v>
      </c>
      <c r="J2484" t="s">
        <v>78</v>
      </c>
      <c r="K2484">
        <v>40</v>
      </c>
      <c r="M2484">
        <v>10</v>
      </c>
      <c r="N2484">
        <v>25</v>
      </c>
      <c r="O2484">
        <v>2</v>
      </c>
    </row>
    <row r="2485" spans="1:15" x14ac:dyDescent="0.25">
      <c r="A2485">
        <v>1999</v>
      </c>
      <c r="B2485" t="s">
        <v>132</v>
      </c>
      <c r="C2485">
        <v>4</v>
      </c>
      <c r="D2485" t="s">
        <v>38</v>
      </c>
      <c r="I2485" t="s">
        <v>24</v>
      </c>
      <c r="J2485" t="s">
        <v>87</v>
      </c>
      <c r="K2485">
        <v>30</v>
      </c>
      <c r="M2485">
        <v>10</v>
      </c>
      <c r="N2485">
        <v>10</v>
      </c>
      <c r="O2485">
        <v>0</v>
      </c>
    </row>
    <row r="2486" spans="1:15" x14ac:dyDescent="0.25">
      <c r="A2486">
        <v>1999</v>
      </c>
      <c r="B2486" t="s">
        <v>132</v>
      </c>
      <c r="C2486">
        <v>5</v>
      </c>
      <c r="D2486" t="s">
        <v>38</v>
      </c>
      <c r="I2486" t="s">
        <v>24</v>
      </c>
      <c r="J2486" t="s">
        <v>78</v>
      </c>
      <c r="K2486">
        <v>40</v>
      </c>
      <c r="M2486">
        <v>10</v>
      </c>
      <c r="N2486">
        <v>5</v>
      </c>
      <c r="O2486">
        <v>0</v>
      </c>
    </row>
    <row r="2487" spans="1:15" x14ac:dyDescent="0.25">
      <c r="A2487">
        <v>1999</v>
      </c>
      <c r="B2487" t="s">
        <v>132</v>
      </c>
      <c r="C2487">
        <v>6</v>
      </c>
      <c r="D2487" t="s">
        <v>38</v>
      </c>
      <c r="I2487" t="s">
        <v>24</v>
      </c>
      <c r="J2487" t="s">
        <v>109</v>
      </c>
      <c r="K2487">
        <v>25</v>
      </c>
      <c r="M2487">
        <v>20</v>
      </c>
      <c r="N2487">
        <v>0</v>
      </c>
      <c r="O2487">
        <v>0</v>
      </c>
    </row>
    <row r="2488" spans="1:15" x14ac:dyDescent="0.25">
      <c r="A2488">
        <v>1999</v>
      </c>
      <c r="B2488" t="s">
        <v>132</v>
      </c>
      <c r="C2488">
        <v>7</v>
      </c>
      <c r="D2488" t="s">
        <v>38</v>
      </c>
      <c r="I2488" t="s">
        <v>24</v>
      </c>
      <c r="J2488" t="s">
        <v>83</v>
      </c>
      <c r="K2488">
        <v>40</v>
      </c>
      <c r="M2488">
        <v>10</v>
      </c>
      <c r="N2488">
        <v>10</v>
      </c>
      <c r="O2488">
        <v>0</v>
      </c>
    </row>
    <row r="2489" spans="1:15" x14ac:dyDescent="0.25">
      <c r="A2489">
        <v>1999</v>
      </c>
      <c r="B2489" t="s">
        <v>132</v>
      </c>
      <c r="C2489">
        <v>8</v>
      </c>
      <c r="D2489" t="s">
        <v>38</v>
      </c>
      <c r="I2489" t="s">
        <v>24</v>
      </c>
      <c r="J2489" t="s">
        <v>87</v>
      </c>
      <c r="K2489">
        <v>30</v>
      </c>
      <c r="M2489">
        <v>5</v>
      </c>
      <c r="N2489">
        <v>15</v>
      </c>
      <c r="O2489">
        <v>0</v>
      </c>
    </row>
    <row r="2490" spans="1:15" x14ac:dyDescent="0.25">
      <c r="A2490">
        <v>1999</v>
      </c>
      <c r="B2490" t="s">
        <v>132</v>
      </c>
      <c r="C2490">
        <v>9</v>
      </c>
      <c r="D2490" t="s">
        <v>38</v>
      </c>
      <c r="I2490" t="s">
        <v>24</v>
      </c>
      <c r="J2490" t="s">
        <v>87</v>
      </c>
      <c r="K2490">
        <v>25</v>
      </c>
      <c r="M2490">
        <v>10</v>
      </c>
      <c r="N2490">
        <v>5</v>
      </c>
      <c r="O2490">
        <v>0</v>
      </c>
    </row>
    <row r="2491" spans="1:15" x14ac:dyDescent="0.25">
      <c r="A2491">
        <v>1999</v>
      </c>
      <c r="B2491" t="s">
        <v>132</v>
      </c>
      <c r="C2491">
        <v>10</v>
      </c>
      <c r="D2491" t="s">
        <v>38</v>
      </c>
      <c r="F2491">
        <v>14</v>
      </c>
      <c r="I2491" t="s">
        <v>24</v>
      </c>
      <c r="J2491" t="s">
        <v>84</v>
      </c>
      <c r="K2491">
        <v>20</v>
      </c>
      <c r="M2491">
        <v>10</v>
      </c>
      <c r="N2491">
        <v>0</v>
      </c>
      <c r="O2491">
        <v>0</v>
      </c>
    </row>
    <row r="2492" spans="1:15" x14ac:dyDescent="0.25">
      <c r="A2492">
        <v>1999</v>
      </c>
      <c r="B2492" t="s">
        <v>132</v>
      </c>
      <c r="C2492">
        <v>1</v>
      </c>
      <c r="D2492" t="s">
        <v>38</v>
      </c>
      <c r="E2492">
        <v>2</v>
      </c>
      <c r="G2492">
        <v>150</v>
      </c>
      <c r="I2492">
        <v>150</v>
      </c>
      <c r="J2492" t="s">
        <v>78</v>
      </c>
      <c r="K2492">
        <v>40</v>
      </c>
      <c r="M2492">
        <v>10</v>
      </c>
      <c r="N2492">
        <v>10</v>
      </c>
      <c r="O2492">
        <v>0</v>
      </c>
    </row>
    <row r="2493" spans="1:15" x14ac:dyDescent="0.25">
      <c r="A2493">
        <v>1999</v>
      </c>
      <c r="B2493" t="s">
        <v>132</v>
      </c>
      <c r="C2493">
        <v>2</v>
      </c>
      <c r="D2493" t="s">
        <v>38</v>
      </c>
      <c r="I2493" t="s">
        <v>24</v>
      </c>
      <c r="J2493" t="s">
        <v>83</v>
      </c>
      <c r="K2493">
        <v>80</v>
      </c>
      <c r="M2493">
        <v>60</v>
      </c>
      <c r="N2493">
        <v>70</v>
      </c>
      <c r="O2493">
        <v>0</v>
      </c>
    </row>
    <row r="2494" spans="1:15" x14ac:dyDescent="0.25">
      <c r="A2494">
        <v>1999</v>
      </c>
      <c r="B2494" t="s">
        <v>132</v>
      </c>
      <c r="C2494">
        <v>3</v>
      </c>
      <c r="D2494" t="s">
        <v>38</v>
      </c>
      <c r="I2494" t="s">
        <v>24</v>
      </c>
      <c r="J2494" t="s">
        <v>79</v>
      </c>
      <c r="K2494">
        <v>40</v>
      </c>
      <c r="M2494">
        <v>30</v>
      </c>
      <c r="N2494">
        <v>80</v>
      </c>
      <c r="O2494">
        <v>0</v>
      </c>
    </row>
    <row r="2495" spans="1:15" x14ac:dyDescent="0.25">
      <c r="A2495">
        <v>1999</v>
      </c>
      <c r="B2495" t="s">
        <v>132</v>
      </c>
      <c r="C2495">
        <v>4</v>
      </c>
      <c r="D2495" t="s">
        <v>38</v>
      </c>
      <c r="I2495" t="s">
        <v>24</v>
      </c>
      <c r="J2495" t="s">
        <v>81</v>
      </c>
      <c r="K2495">
        <v>60</v>
      </c>
      <c r="M2495">
        <v>110</v>
      </c>
      <c r="N2495">
        <v>10</v>
      </c>
      <c r="O2495">
        <v>0</v>
      </c>
    </row>
    <row r="2496" spans="1:15" x14ac:dyDescent="0.25">
      <c r="A2496">
        <v>1999</v>
      </c>
      <c r="B2496" t="s">
        <v>132</v>
      </c>
      <c r="C2496">
        <v>5</v>
      </c>
      <c r="D2496" t="s">
        <v>38</v>
      </c>
      <c r="I2496" t="s">
        <v>24</v>
      </c>
      <c r="J2496" t="s">
        <v>87</v>
      </c>
      <c r="K2496">
        <v>40</v>
      </c>
      <c r="M2496">
        <v>10</v>
      </c>
      <c r="N2496">
        <v>5</v>
      </c>
      <c r="O2496">
        <v>0</v>
      </c>
    </row>
    <row r="2497" spans="1:16" x14ac:dyDescent="0.25">
      <c r="A2497">
        <v>1999</v>
      </c>
      <c r="B2497" t="s">
        <v>132</v>
      </c>
      <c r="C2497">
        <v>6</v>
      </c>
      <c r="D2497" t="s">
        <v>38</v>
      </c>
      <c r="I2497" t="s">
        <v>24</v>
      </c>
      <c r="J2497" t="s">
        <v>87</v>
      </c>
      <c r="K2497">
        <v>40</v>
      </c>
      <c r="M2497">
        <v>20</v>
      </c>
      <c r="N2497">
        <v>70</v>
      </c>
      <c r="O2497">
        <v>0</v>
      </c>
    </row>
    <row r="2498" spans="1:16" x14ac:dyDescent="0.25">
      <c r="A2498">
        <v>1999</v>
      </c>
      <c r="B2498" t="s">
        <v>132</v>
      </c>
      <c r="C2498">
        <v>7</v>
      </c>
      <c r="D2498" t="s">
        <v>38</v>
      </c>
      <c r="I2498" t="s">
        <v>24</v>
      </c>
      <c r="J2498" t="s">
        <v>79</v>
      </c>
      <c r="K2498">
        <v>20</v>
      </c>
      <c r="M2498">
        <v>10</v>
      </c>
      <c r="N2498">
        <v>0</v>
      </c>
      <c r="O2498">
        <v>0</v>
      </c>
    </row>
    <row r="2499" spans="1:16" x14ac:dyDescent="0.25">
      <c r="A2499">
        <v>1999</v>
      </c>
      <c r="B2499" t="s">
        <v>132</v>
      </c>
      <c r="C2499">
        <v>8</v>
      </c>
      <c r="D2499" t="s">
        <v>38</v>
      </c>
      <c r="I2499" t="s">
        <v>24</v>
      </c>
      <c r="J2499" t="s">
        <v>84</v>
      </c>
      <c r="K2499">
        <v>25</v>
      </c>
      <c r="M2499">
        <v>10</v>
      </c>
      <c r="N2499">
        <v>0</v>
      </c>
      <c r="O2499">
        <v>0</v>
      </c>
    </row>
    <row r="2500" spans="1:16" x14ac:dyDescent="0.25">
      <c r="A2500">
        <v>1999</v>
      </c>
      <c r="B2500" t="s">
        <v>132</v>
      </c>
      <c r="C2500">
        <v>9</v>
      </c>
      <c r="D2500" t="s">
        <v>38</v>
      </c>
      <c r="I2500" t="s">
        <v>24</v>
      </c>
      <c r="J2500" t="s">
        <v>79</v>
      </c>
      <c r="K2500">
        <v>20</v>
      </c>
      <c r="M2500">
        <v>10</v>
      </c>
      <c r="N2500">
        <v>5</v>
      </c>
      <c r="O2500">
        <v>0</v>
      </c>
    </row>
    <row r="2501" spans="1:16" x14ac:dyDescent="0.25">
      <c r="A2501">
        <v>1999</v>
      </c>
      <c r="B2501" t="s">
        <v>132</v>
      </c>
      <c r="C2501">
        <v>1</v>
      </c>
      <c r="D2501" t="s">
        <v>38</v>
      </c>
      <c r="E2501">
        <v>3</v>
      </c>
      <c r="F2501">
        <v>15</v>
      </c>
      <c r="G2501">
        <v>140</v>
      </c>
      <c r="I2501">
        <v>140</v>
      </c>
      <c r="J2501" t="s">
        <v>78</v>
      </c>
      <c r="K2501">
        <v>60</v>
      </c>
      <c r="M2501">
        <v>20</v>
      </c>
      <c r="N2501">
        <v>0</v>
      </c>
      <c r="O2501">
        <v>0</v>
      </c>
    </row>
    <row r="2502" spans="1:16" x14ac:dyDescent="0.25">
      <c r="A2502">
        <v>1999</v>
      </c>
      <c r="B2502" t="s">
        <v>132</v>
      </c>
      <c r="C2502">
        <v>2</v>
      </c>
      <c r="D2502" t="s">
        <v>38</v>
      </c>
      <c r="I2502" t="s">
        <v>24</v>
      </c>
      <c r="J2502" t="s">
        <v>87</v>
      </c>
      <c r="K2502">
        <v>30</v>
      </c>
      <c r="M2502">
        <v>10</v>
      </c>
      <c r="N2502">
        <v>20</v>
      </c>
      <c r="O2502">
        <v>0</v>
      </c>
    </row>
    <row r="2503" spans="1:16" x14ac:dyDescent="0.25">
      <c r="A2503">
        <v>1999</v>
      </c>
      <c r="B2503" t="s">
        <v>132</v>
      </c>
      <c r="C2503">
        <v>3</v>
      </c>
      <c r="D2503" t="s">
        <v>38</v>
      </c>
      <c r="I2503" t="s">
        <v>24</v>
      </c>
      <c r="J2503" t="s">
        <v>87</v>
      </c>
      <c r="K2503">
        <v>20</v>
      </c>
      <c r="M2503">
        <v>10</v>
      </c>
      <c r="N2503">
        <v>10</v>
      </c>
      <c r="O2503">
        <v>0</v>
      </c>
    </row>
    <row r="2504" spans="1:16" x14ac:dyDescent="0.25">
      <c r="A2504">
        <v>1999</v>
      </c>
      <c r="B2504" t="s">
        <v>132</v>
      </c>
      <c r="C2504">
        <v>4</v>
      </c>
      <c r="D2504" t="s">
        <v>38</v>
      </c>
      <c r="I2504" t="s">
        <v>24</v>
      </c>
      <c r="J2504" t="s">
        <v>83</v>
      </c>
      <c r="K2504">
        <v>30</v>
      </c>
      <c r="M2504">
        <v>30</v>
      </c>
      <c r="N2504">
        <v>5</v>
      </c>
      <c r="O2504">
        <v>0</v>
      </c>
    </row>
    <row r="2505" spans="1:16" x14ac:dyDescent="0.25">
      <c r="A2505">
        <v>1999</v>
      </c>
      <c r="B2505" t="s">
        <v>132</v>
      </c>
      <c r="C2505">
        <v>5</v>
      </c>
      <c r="D2505" t="s">
        <v>38</v>
      </c>
      <c r="I2505" t="s">
        <v>24</v>
      </c>
      <c r="J2505" t="s">
        <v>81</v>
      </c>
      <c r="K2505">
        <v>60</v>
      </c>
      <c r="M2505">
        <v>60</v>
      </c>
      <c r="N2505">
        <v>5</v>
      </c>
      <c r="O2505">
        <v>0</v>
      </c>
    </row>
    <row r="2506" spans="1:16" x14ac:dyDescent="0.25">
      <c r="A2506">
        <v>1999</v>
      </c>
      <c r="B2506" t="s">
        <v>132</v>
      </c>
      <c r="C2506">
        <v>6</v>
      </c>
      <c r="D2506" t="s">
        <v>38</v>
      </c>
      <c r="I2506" t="s">
        <v>24</v>
      </c>
      <c r="J2506" t="s">
        <v>83</v>
      </c>
      <c r="K2506">
        <v>60</v>
      </c>
      <c r="M2506">
        <v>30</v>
      </c>
      <c r="N2506">
        <v>80</v>
      </c>
      <c r="O2506">
        <v>0</v>
      </c>
    </row>
    <row r="2507" spans="1:16" x14ac:dyDescent="0.25">
      <c r="A2507">
        <v>1999</v>
      </c>
      <c r="B2507" t="s">
        <v>132</v>
      </c>
      <c r="C2507">
        <v>7</v>
      </c>
      <c r="D2507" t="s">
        <v>38</v>
      </c>
      <c r="I2507" t="s">
        <v>24</v>
      </c>
      <c r="J2507" t="s">
        <v>78</v>
      </c>
      <c r="K2507">
        <v>30</v>
      </c>
      <c r="M2507">
        <v>15</v>
      </c>
      <c r="N2507">
        <v>20</v>
      </c>
      <c r="O2507">
        <v>0</v>
      </c>
    </row>
    <row r="2508" spans="1:16" x14ac:dyDescent="0.25">
      <c r="A2508">
        <v>1999</v>
      </c>
      <c r="B2508" t="s">
        <v>132</v>
      </c>
      <c r="C2508">
        <v>8</v>
      </c>
      <c r="D2508" t="s">
        <v>38</v>
      </c>
      <c r="I2508" t="s">
        <v>24</v>
      </c>
      <c r="J2508" t="s">
        <v>88</v>
      </c>
      <c r="K2508">
        <v>90</v>
      </c>
      <c r="M2508">
        <v>30</v>
      </c>
      <c r="N2508">
        <v>0</v>
      </c>
      <c r="O2508">
        <v>0</v>
      </c>
    </row>
    <row r="2509" spans="1:16" x14ac:dyDescent="0.25">
      <c r="A2509">
        <v>1999</v>
      </c>
      <c r="B2509" t="s">
        <v>132</v>
      </c>
      <c r="C2509">
        <v>1</v>
      </c>
      <c r="D2509" t="s">
        <v>38</v>
      </c>
      <c r="E2509">
        <v>4</v>
      </c>
      <c r="G2509">
        <v>106</v>
      </c>
      <c r="I2509">
        <v>106</v>
      </c>
      <c r="J2509" t="s">
        <v>78</v>
      </c>
      <c r="K2509">
        <v>40</v>
      </c>
      <c r="M2509">
        <v>20</v>
      </c>
      <c r="N2509">
        <v>15</v>
      </c>
      <c r="O2509">
        <v>0</v>
      </c>
    </row>
    <row r="2510" spans="1:16" x14ac:dyDescent="0.25">
      <c r="A2510">
        <v>1999</v>
      </c>
      <c r="B2510" t="s">
        <v>132</v>
      </c>
      <c r="C2510">
        <v>2</v>
      </c>
      <c r="D2510" t="s">
        <v>38</v>
      </c>
      <c r="I2510" t="s">
        <v>24</v>
      </c>
      <c r="J2510" t="s">
        <v>83</v>
      </c>
      <c r="K2510">
        <v>70</v>
      </c>
      <c r="M2510">
        <v>70</v>
      </c>
      <c r="N2510">
        <v>40</v>
      </c>
      <c r="O2510">
        <v>0</v>
      </c>
    </row>
    <row r="2511" spans="1:16" x14ac:dyDescent="0.25">
      <c r="A2511">
        <v>1999</v>
      </c>
      <c r="B2511" t="s">
        <v>132</v>
      </c>
      <c r="C2511">
        <v>3</v>
      </c>
      <c r="D2511" t="s">
        <v>38</v>
      </c>
      <c r="I2511" t="s">
        <v>24</v>
      </c>
      <c r="J2511" t="s">
        <v>81</v>
      </c>
      <c r="K2511">
        <v>30</v>
      </c>
      <c r="M2511">
        <v>40</v>
      </c>
      <c r="N2511">
        <v>5</v>
      </c>
      <c r="O2511">
        <v>0</v>
      </c>
    </row>
    <row r="2512" spans="1:16" x14ac:dyDescent="0.25">
      <c r="A2512">
        <v>1999</v>
      </c>
      <c r="B2512" t="s">
        <v>132</v>
      </c>
      <c r="C2512">
        <v>4</v>
      </c>
      <c r="D2512" t="s">
        <v>38</v>
      </c>
      <c r="I2512" t="s">
        <v>24</v>
      </c>
      <c r="J2512" t="s">
        <v>90</v>
      </c>
      <c r="K2512">
        <v>25</v>
      </c>
      <c r="M2512">
        <v>10</v>
      </c>
      <c r="N2512">
        <v>0</v>
      </c>
      <c r="O2512">
        <v>20</v>
      </c>
      <c r="P2512" t="s">
        <v>77</v>
      </c>
    </row>
    <row r="2513" spans="1:20" x14ac:dyDescent="0.25">
      <c r="A2513">
        <v>1999</v>
      </c>
      <c r="B2513" t="s">
        <v>132</v>
      </c>
      <c r="C2513">
        <v>5</v>
      </c>
      <c r="D2513" t="s">
        <v>38</v>
      </c>
      <c r="I2513" t="s">
        <v>24</v>
      </c>
      <c r="J2513" t="s">
        <v>83</v>
      </c>
      <c r="K2513">
        <v>30</v>
      </c>
      <c r="M2513">
        <v>10</v>
      </c>
      <c r="N2513">
        <v>80</v>
      </c>
      <c r="O2513">
        <v>0</v>
      </c>
    </row>
    <row r="2514" spans="1:20" x14ac:dyDescent="0.25">
      <c r="A2514">
        <v>1999</v>
      </c>
      <c r="B2514" t="s">
        <v>132</v>
      </c>
      <c r="C2514">
        <v>6</v>
      </c>
      <c r="D2514" t="s">
        <v>38</v>
      </c>
      <c r="I2514" t="s">
        <v>24</v>
      </c>
      <c r="J2514" t="s">
        <v>105</v>
      </c>
      <c r="K2514">
        <v>25</v>
      </c>
      <c r="M2514">
        <v>10</v>
      </c>
      <c r="N2514">
        <v>30</v>
      </c>
      <c r="O2514">
        <v>0</v>
      </c>
    </row>
    <row r="2515" spans="1:20" x14ac:dyDescent="0.25">
      <c r="A2515">
        <v>1999</v>
      </c>
      <c r="B2515" t="s">
        <v>132</v>
      </c>
      <c r="C2515">
        <v>7</v>
      </c>
      <c r="D2515" t="s">
        <v>38</v>
      </c>
      <c r="I2515" t="s">
        <v>24</v>
      </c>
      <c r="J2515" t="s">
        <v>81</v>
      </c>
      <c r="K2515">
        <v>35</v>
      </c>
      <c r="M2515">
        <v>10</v>
      </c>
      <c r="N2515">
        <v>2</v>
      </c>
      <c r="O2515">
        <v>0</v>
      </c>
    </row>
    <row r="2516" spans="1:20" x14ac:dyDescent="0.25">
      <c r="A2516">
        <v>1999</v>
      </c>
      <c r="B2516" t="s">
        <v>132</v>
      </c>
      <c r="C2516">
        <v>8</v>
      </c>
      <c r="D2516" t="s">
        <v>38</v>
      </c>
      <c r="I2516" t="s">
        <v>24</v>
      </c>
      <c r="J2516" t="s">
        <v>87</v>
      </c>
      <c r="K2516">
        <v>25</v>
      </c>
      <c r="M2516">
        <v>10</v>
      </c>
      <c r="N2516">
        <v>30</v>
      </c>
      <c r="O2516">
        <v>0</v>
      </c>
    </row>
    <row r="2517" spans="1:20" x14ac:dyDescent="0.25">
      <c r="A2517">
        <v>1999</v>
      </c>
      <c r="B2517" t="s">
        <v>132</v>
      </c>
      <c r="C2517">
        <v>9</v>
      </c>
      <c r="D2517" t="s">
        <v>38</v>
      </c>
      <c r="I2517" t="s">
        <v>24</v>
      </c>
      <c r="J2517" t="s">
        <v>87</v>
      </c>
      <c r="K2517">
        <v>50</v>
      </c>
      <c r="M2517">
        <v>20</v>
      </c>
      <c r="N2517">
        <v>25</v>
      </c>
      <c r="O2517">
        <v>0</v>
      </c>
    </row>
    <row r="2518" spans="1:20" x14ac:dyDescent="0.25">
      <c r="A2518">
        <v>1999</v>
      </c>
      <c r="B2518" t="s">
        <v>132</v>
      </c>
      <c r="C2518">
        <v>10</v>
      </c>
      <c r="D2518" t="s">
        <v>38</v>
      </c>
      <c r="I2518" t="s">
        <v>24</v>
      </c>
      <c r="J2518" t="s">
        <v>87</v>
      </c>
      <c r="K2518">
        <v>50</v>
      </c>
      <c r="M2518">
        <v>30</v>
      </c>
      <c r="N2518">
        <v>30</v>
      </c>
      <c r="O2518">
        <v>0</v>
      </c>
    </row>
    <row r="2519" spans="1:20" x14ac:dyDescent="0.25">
      <c r="A2519">
        <v>1999</v>
      </c>
      <c r="B2519" t="s">
        <v>132</v>
      </c>
      <c r="C2519">
        <v>1</v>
      </c>
      <c r="D2519" t="s">
        <v>21</v>
      </c>
      <c r="E2519">
        <v>1</v>
      </c>
      <c r="F2519">
        <v>12</v>
      </c>
      <c r="G2519">
        <v>290</v>
      </c>
      <c r="I2519">
        <v>290</v>
      </c>
      <c r="J2519" t="s">
        <v>90</v>
      </c>
      <c r="K2519">
        <v>30</v>
      </c>
      <c r="M2519">
        <v>40</v>
      </c>
      <c r="N2519">
        <v>5</v>
      </c>
      <c r="O2519">
        <v>0</v>
      </c>
    </row>
    <row r="2520" spans="1:20" x14ac:dyDescent="0.25">
      <c r="A2520">
        <v>1999</v>
      </c>
      <c r="B2520" t="s">
        <v>132</v>
      </c>
      <c r="C2520">
        <v>2</v>
      </c>
      <c r="D2520" t="s">
        <v>21</v>
      </c>
      <c r="I2520" t="s">
        <v>24</v>
      </c>
      <c r="J2520" t="s">
        <v>90</v>
      </c>
      <c r="K2520">
        <v>30</v>
      </c>
      <c r="M2520">
        <v>40</v>
      </c>
      <c r="N2520">
        <v>30</v>
      </c>
      <c r="O2520">
        <v>0</v>
      </c>
    </row>
    <row r="2521" spans="1:20" x14ac:dyDescent="0.25">
      <c r="A2521">
        <v>1999</v>
      </c>
      <c r="B2521" t="s">
        <v>132</v>
      </c>
      <c r="C2521">
        <v>3</v>
      </c>
      <c r="D2521" t="s">
        <v>21</v>
      </c>
      <c r="I2521" t="s">
        <v>24</v>
      </c>
      <c r="J2521" t="s">
        <v>90</v>
      </c>
      <c r="K2521">
        <v>40</v>
      </c>
      <c r="M2521">
        <v>20</v>
      </c>
      <c r="N2521">
        <v>30</v>
      </c>
      <c r="O2521">
        <v>0</v>
      </c>
      <c r="T2521" t="s">
        <v>135</v>
      </c>
    </row>
    <row r="2522" spans="1:20" x14ac:dyDescent="0.25">
      <c r="A2522">
        <v>1999</v>
      </c>
      <c r="B2522" t="s">
        <v>132</v>
      </c>
      <c r="C2522">
        <v>4</v>
      </c>
      <c r="D2522" t="s">
        <v>21</v>
      </c>
      <c r="I2522" t="s">
        <v>24</v>
      </c>
      <c r="J2522" t="s">
        <v>90</v>
      </c>
      <c r="K2522">
        <v>60</v>
      </c>
      <c r="M2522">
        <v>60</v>
      </c>
      <c r="N2522">
        <v>30</v>
      </c>
      <c r="O2522">
        <v>0</v>
      </c>
    </row>
    <row r="2523" spans="1:20" x14ac:dyDescent="0.25">
      <c r="A2523">
        <v>1999</v>
      </c>
      <c r="B2523" t="s">
        <v>132</v>
      </c>
      <c r="C2523">
        <v>5</v>
      </c>
      <c r="D2523" t="s">
        <v>21</v>
      </c>
      <c r="I2523" t="s">
        <v>24</v>
      </c>
      <c r="J2523" t="s">
        <v>85</v>
      </c>
      <c r="K2523">
        <v>30</v>
      </c>
      <c r="M2523">
        <v>40</v>
      </c>
      <c r="N2523">
        <v>5</v>
      </c>
      <c r="O2523">
        <v>0</v>
      </c>
    </row>
    <row r="2524" spans="1:20" x14ac:dyDescent="0.25">
      <c r="A2524">
        <v>1999</v>
      </c>
      <c r="B2524" t="s">
        <v>132</v>
      </c>
      <c r="C2524">
        <v>6</v>
      </c>
      <c r="D2524" t="s">
        <v>21</v>
      </c>
      <c r="I2524" t="s">
        <v>24</v>
      </c>
      <c r="J2524" t="s">
        <v>79</v>
      </c>
      <c r="K2524">
        <v>100</v>
      </c>
      <c r="M2524">
        <v>30</v>
      </c>
      <c r="N2524">
        <v>40</v>
      </c>
      <c r="O2524">
        <v>0</v>
      </c>
    </row>
    <row r="2525" spans="1:20" x14ac:dyDescent="0.25">
      <c r="A2525">
        <v>1999</v>
      </c>
      <c r="B2525" t="s">
        <v>132</v>
      </c>
      <c r="C2525">
        <v>7</v>
      </c>
      <c r="D2525" t="s">
        <v>21</v>
      </c>
      <c r="J2525" t="s">
        <v>79</v>
      </c>
      <c r="K2525">
        <v>30</v>
      </c>
      <c r="M2525">
        <v>15</v>
      </c>
      <c r="N2525">
        <v>40</v>
      </c>
      <c r="O2525">
        <v>0</v>
      </c>
    </row>
    <row r="2526" spans="1:20" x14ac:dyDescent="0.25">
      <c r="A2526">
        <v>1999</v>
      </c>
      <c r="B2526" t="s">
        <v>132</v>
      </c>
      <c r="C2526">
        <v>8</v>
      </c>
      <c r="D2526" t="s">
        <v>21</v>
      </c>
      <c r="J2526" t="s">
        <v>84</v>
      </c>
      <c r="K2526">
        <v>25</v>
      </c>
      <c r="M2526">
        <v>20</v>
      </c>
      <c r="N2526">
        <v>0</v>
      </c>
      <c r="O2526">
        <v>0</v>
      </c>
    </row>
    <row r="2527" spans="1:20" x14ac:dyDescent="0.25">
      <c r="A2527">
        <v>1999</v>
      </c>
      <c r="B2527" t="s">
        <v>132</v>
      </c>
      <c r="C2527">
        <v>9</v>
      </c>
      <c r="D2527" t="s">
        <v>21</v>
      </c>
      <c r="J2527" t="s">
        <v>79</v>
      </c>
      <c r="K2527">
        <v>20</v>
      </c>
      <c r="M2527">
        <v>15</v>
      </c>
      <c r="N2527">
        <v>60</v>
      </c>
      <c r="O2527">
        <v>0</v>
      </c>
    </row>
    <row r="2528" spans="1:20" x14ac:dyDescent="0.25">
      <c r="A2528">
        <v>1999</v>
      </c>
      <c r="B2528" t="s">
        <v>132</v>
      </c>
      <c r="C2528">
        <v>10</v>
      </c>
      <c r="D2528" t="s">
        <v>21</v>
      </c>
      <c r="F2528">
        <v>13.7</v>
      </c>
      <c r="J2528" t="s">
        <v>87</v>
      </c>
      <c r="K2528">
        <v>15</v>
      </c>
      <c r="M2528">
        <v>10</v>
      </c>
      <c r="N2528">
        <v>0</v>
      </c>
      <c r="O2528">
        <v>0</v>
      </c>
    </row>
    <row r="2529" spans="1:16" x14ac:dyDescent="0.25">
      <c r="A2529">
        <v>1999</v>
      </c>
      <c r="B2529" t="s">
        <v>132</v>
      </c>
      <c r="C2529">
        <v>1</v>
      </c>
      <c r="D2529" t="s">
        <v>21</v>
      </c>
      <c r="E2529">
        <v>2</v>
      </c>
      <c r="F2529">
        <v>12</v>
      </c>
      <c r="G2529">
        <v>160</v>
      </c>
      <c r="J2529" t="s">
        <v>87</v>
      </c>
      <c r="K2529">
        <v>15</v>
      </c>
      <c r="M2529">
        <v>10</v>
      </c>
      <c r="N2529">
        <v>0</v>
      </c>
      <c r="O2529">
        <v>0</v>
      </c>
    </row>
    <row r="2530" spans="1:16" x14ac:dyDescent="0.25">
      <c r="A2530">
        <v>1999</v>
      </c>
      <c r="B2530" t="s">
        <v>132</v>
      </c>
      <c r="C2530">
        <v>2</v>
      </c>
      <c r="D2530" t="s">
        <v>21</v>
      </c>
      <c r="J2530" t="s">
        <v>83</v>
      </c>
      <c r="K2530">
        <v>25</v>
      </c>
      <c r="M2530">
        <v>10</v>
      </c>
      <c r="N2530">
        <v>0</v>
      </c>
      <c r="O2530">
        <v>0</v>
      </c>
    </row>
    <row r="2531" spans="1:16" x14ac:dyDescent="0.25">
      <c r="A2531">
        <v>1999</v>
      </c>
      <c r="B2531" t="s">
        <v>132</v>
      </c>
      <c r="C2531">
        <v>3</v>
      </c>
      <c r="D2531" t="s">
        <v>21</v>
      </c>
      <c r="J2531" t="s">
        <v>90</v>
      </c>
      <c r="K2531">
        <v>60</v>
      </c>
      <c r="M2531">
        <v>20</v>
      </c>
      <c r="N2531">
        <v>60</v>
      </c>
      <c r="O2531">
        <v>0</v>
      </c>
    </row>
    <row r="2532" spans="1:16" x14ac:dyDescent="0.25">
      <c r="A2532">
        <v>1999</v>
      </c>
      <c r="B2532" t="s">
        <v>132</v>
      </c>
      <c r="C2532">
        <v>4</v>
      </c>
      <c r="D2532" t="s">
        <v>21</v>
      </c>
      <c r="J2532" t="s">
        <v>90</v>
      </c>
      <c r="K2532">
        <v>60</v>
      </c>
      <c r="M2532">
        <v>70</v>
      </c>
      <c r="N2532">
        <v>80</v>
      </c>
      <c r="O2532">
        <v>0</v>
      </c>
    </row>
    <row r="2533" spans="1:16" x14ac:dyDescent="0.25">
      <c r="A2533">
        <v>1999</v>
      </c>
      <c r="B2533" t="s">
        <v>132</v>
      </c>
      <c r="C2533">
        <v>5</v>
      </c>
      <c r="D2533" t="s">
        <v>21</v>
      </c>
      <c r="J2533" t="s">
        <v>90</v>
      </c>
      <c r="K2533">
        <v>30</v>
      </c>
      <c r="M2533">
        <v>10</v>
      </c>
      <c r="N2533">
        <v>20</v>
      </c>
      <c r="O2533">
        <v>0</v>
      </c>
    </row>
    <row r="2534" spans="1:16" x14ac:dyDescent="0.25">
      <c r="A2534">
        <v>1999</v>
      </c>
      <c r="B2534" t="s">
        <v>132</v>
      </c>
      <c r="C2534">
        <v>6</v>
      </c>
      <c r="D2534" t="s">
        <v>21</v>
      </c>
      <c r="J2534" t="s">
        <v>87</v>
      </c>
      <c r="K2534">
        <v>35</v>
      </c>
      <c r="M2534">
        <v>50</v>
      </c>
      <c r="N2534">
        <v>60</v>
      </c>
      <c r="O2534">
        <v>0</v>
      </c>
    </row>
    <row r="2535" spans="1:16" x14ac:dyDescent="0.25">
      <c r="A2535">
        <v>1999</v>
      </c>
      <c r="B2535" t="s">
        <v>132</v>
      </c>
      <c r="C2535">
        <v>7</v>
      </c>
      <c r="D2535" t="s">
        <v>21</v>
      </c>
      <c r="J2535" t="s">
        <v>83</v>
      </c>
      <c r="K2535">
        <v>30</v>
      </c>
      <c r="M2535">
        <v>20</v>
      </c>
      <c r="N2535">
        <v>5</v>
      </c>
      <c r="O2535">
        <v>0</v>
      </c>
    </row>
    <row r="2536" spans="1:16" x14ac:dyDescent="0.25">
      <c r="A2536">
        <v>1999</v>
      </c>
      <c r="B2536" t="s">
        <v>132</v>
      </c>
      <c r="C2536">
        <v>8</v>
      </c>
      <c r="D2536" t="s">
        <v>21</v>
      </c>
      <c r="J2536" t="s">
        <v>89</v>
      </c>
      <c r="K2536">
        <v>50</v>
      </c>
      <c r="M2536">
        <v>80</v>
      </c>
      <c r="N2536">
        <v>0</v>
      </c>
      <c r="O2536">
        <v>0</v>
      </c>
    </row>
    <row r="2537" spans="1:16" x14ac:dyDescent="0.25">
      <c r="A2537">
        <v>1999</v>
      </c>
      <c r="B2537" t="s">
        <v>132</v>
      </c>
      <c r="C2537">
        <v>9</v>
      </c>
      <c r="D2537" t="s">
        <v>21</v>
      </c>
      <c r="J2537" t="s">
        <v>79</v>
      </c>
      <c r="K2537">
        <v>25</v>
      </c>
      <c r="M2537">
        <v>20</v>
      </c>
      <c r="N2537">
        <v>0</v>
      </c>
      <c r="O2537">
        <v>40</v>
      </c>
      <c r="P2537" t="s">
        <v>77</v>
      </c>
    </row>
    <row r="2538" spans="1:16" x14ac:dyDescent="0.25">
      <c r="A2538">
        <v>1999</v>
      </c>
      <c r="B2538" t="s">
        <v>132</v>
      </c>
      <c r="C2538">
        <v>10</v>
      </c>
      <c r="D2538" t="s">
        <v>21</v>
      </c>
      <c r="F2538">
        <v>13.4</v>
      </c>
      <c r="J2538" t="s">
        <v>87</v>
      </c>
      <c r="K2538">
        <v>20</v>
      </c>
      <c r="M2538">
        <v>10</v>
      </c>
      <c r="N2538">
        <v>0</v>
      </c>
      <c r="O2538">
        <v>0</v>
      </c>
    </row>
    <row r="2539" spans="1:16" x14ac:dyDescent="0.25">
      <c r="A2539">
        <v>1999</v>
      </c>
      <c r="B2539" t="s">
        <v>132</v>
      </c>
      <c r="C2539">
        <v>1</v>
      </c>
      <c r="D2539" t="s">
        <v>21</v>
      </c>
      <c r="E2539">
        <v>3</v>
      </c>
      <c r="F2539">
        <v>12</v>
      </c>
      <c r="G2539">
        <v>170</v>
      </c>
      <c r="J2539" t="s">
        <v>87</v>
      </c>
      <c r="K2539">
        <v>25</v>
      </c>
      <c r="M2539">
        <v>30</v>
      </c>
      <c r="N2539">
        <v>10</v>
      </c>
      <c r="O2539">
        <v>0</v>
      </c>
    </row>
    <row r="2540" spans="1:16" x14ac:dyDescent="0.25">
      <c r="A2540">
        <v>1999</v>
      </c>
      <c r="B2540" t="s">
        <v>132</v>
      </c>
      <c r="C2540">
        <v>2</v>
      </c>
      <c r="D2540" t="s">
        <v>21</v>
      </c>
      <c r="J2540" t="s">
        <v>87</v>
      </c>
      <c r="K2540">
        <v>30</v>
      </c>
      <c r="M2540">
        <v>20</v>
      </c>
      <c r="N2540">
        <v>70</v>
      </c>
      <c r="O2540">
        <v>0</v>
      </c>
    </row>
    <row r="2541" spans="1:16" x14ac:dyDescent="0.25">
      <c r="A2541">
        <v>1999</v>
      </c>
      <c r="B2541" t="s">
        <v>132</v>
      </c>
      <c r="C2541">
        <v>3</v>
      </c>
      <c r="D2541" t="s">
        <v>21</v>
      </c>
      <c r="J2541" t="s">
        <v>87</v>
      </c>
      <c r="K2541">
        <v>40</v>
      </c>
      <c r="M2541">
        <v>20</v>
      </c>
      <c r="N2541">
        <v>10</v>
      </c>
      <c r="O2541">
        <v>0</v>
      </c>
    </row>
    <row r="2542" spans="1:16" x14ac:dyDescent="0.25">
      <c r="A2542">
        <v>1999</v>
      </c>
      <c r="B2542" t="s">
        <v>132</v>
      </c>
      <c r="C2542">
        <v>4</v>
      </c>
      <c r="D2542" t="s">
        <v>21</v>
      </c>
      <c r="J2542" t="s">
        <v>83</v>
      </c>
      <c r="K2542">
        <v>15</v>
      </c>
      <c r="M2542">
        <v>5</v>
      </c>
      <c r="N2542">
        <v>0</v>
      </c>
      <c r="O2542">
        <v>0</v>
      </c>
    </row>
    <row r="2543" spans="1:16" x14ac:dyDescent="0.25">
      <c r="A2543">
        <v>1999</v>
      </c>
      <c r="B2543" t="s">
        <v>132</v>
      </c>
      <c r="C2543">
        <v>5</v>
      </c>
      <c r="D2543" t="s">
        <v>21</v>
      </c>
      <c r="J2543" t="s">
        <v>87</v>
      </c>
      <c r="K2543">
        <v>30</v>
      </c>
      <c r="M2543">
        <v>10</v>
      </c>
      <c r="N2543">
        <v>30</v>
      </c>
      <c r="O2543">
        <v>0</v>
      </c>
    </row>
    <row r="2544" spans="1:16" x14ac:dyDescent="0.25">
      <c r="A2544">
        <v>1999</v>
      </c>
      <c r="B2544" t="s">
        <v>132</v>
      </c>
      <c r="C2544">
        <v>6</v>
      </c>
      <c r="D2544" t="s">
        <v>21</v>
      </c>
      <c r="J2544" t="s">
        <v>78</v>
      </c>
      <c r="K2544">
        <v>20</v>
      </c>
      <c r="M2544">
        <v>20</v>
      </c>
      <c r="N2544">
        <v>0</v>
      </c>
      <c r="O2544">
        <v>0</v>
      </c>
    </row>
    <row r="2545" spans="1:19" x14ac:dyDescent="0.25">
      <c r="A2545">
        <v>1999</v>
      </c>
      <c r="B2545" t="s">
        <v>132</v>
      </c>
      <c r="C2545">
        <v>7</v>
      </c>
      <c r="D2545" t="s">
        <v>21</v>
      </c>
      <c r="J2545" t="s">
        <v>90</v>
      </c>
      <c r="K2545">
        <v>60</v>
      </c>
      <c r="M2545">
        <v>40</v>
      </c>
      <c r="N2545">
        <v>5</v>
      </c>
      <c r="O2545">
        <v>0</v>
      </c>
    </row>
    <row r="2546" spans="1:19" x14ac:dyDescent="0.25">
      <c r="A2546">
        <v>1999</v>
      </c>
      <c r="B2546" t="s">
        <v>132</v>
      </c>
      <c r="C2546">
        <v>8</v>
      </c>
      <c r="D2546" t="s">
        <v>21</v>
      </c>
      <c r="J2546" t="s">
        <v>81</v>
      </c>
      <c r="K2546">
        <v>30</v>
      </c>
      <c r="M2546">
        <v>20</v>
      </c>
      <c r="N2546">
        <v>0</v>
      </c>
      <c r="O2546">
        <v>0</v>
      </c>
    </row>
    <row r="2547" spans="1:19" x14ac:dyDescent="0.25">
      <c r="A2547">
        <v>1999</v>
      </c>
      <c r="B2547" t="s">
        <v>132</v>
      </c>
      <c r="C2547">
        <v>9</v>
      </c>
      <c r="D2547" t="s">
        <v>21</v>
      </c>
      <c r="F2547">
        <v>13</v>
      </c>
      <c r="J2547" t="s">
        <v>79</v>
      </c>
      <c r="K2547">
        <v>25</v>
      </c>
      <c r="M2547">
        <v>20</v>
      </c>
      <c r="N2547">
        <v>30</v>
      </c>
      <c r="O2547">
        <v>0</v>
      </c>
    </row>
    <row r="2548" spans="1:19" x14ac:dyDescent="0.25">
      <c r="A2548">
        <v>1999</v>
      </c>
      <c r="B2548" t="s">
        <v>136</v>
      </c>
      <c r="C2548">
        <v>1</v>
      </c>
      <c r="D2548" t="s">
        <v>21</v>
      </c>
      <c r="E2548">
        <v>1</v>
      </c>
      <c r="F2548">
        <v>13</v>
      </c>
      <c r="G2548">
        <v>300</v>
      </c>
      <c r="I2548">
        <v>300</v>
      </c>
      <c r="J2548" t="s">
        <v>79</v>
      </c>
      <c r="K2548">
        <v>70</v>
      </c>
      <c r="M2548">
        <v>35</v>
      </c>
      <c r="N2548">
        <v>20</v>
      </c>
      <c r="O2548">
        <v>45</v>
      </c>
    </row>
    <row r="2549" spans="1:19" x14ac:dyDescent="0.25">
      <c r="A2549">
        <v>1999</v>
      </c>
      <c r="B2549" t="s">
        <v>136</v>
      </c>
      <c r="C2549">
        <v>2</v>
      </c>
      <c r="D2549" t="s">
        <v>21</v>
      </c>
      <c r="I2549" t="s">
        <v>24</v>
      </c>
      <c r="J2549" t="s">
        <v>87</v>
      </c>
      <c r="K2549">
        <v>25</v>
      </c>
      <c r="M2549">
        <v>30</v>
      </c>
      <c r="N2549">
        <v>10</v>
      </c>
      <c r="O2549">
        <v>0</v>
      </c>
    </row>
    <row r="2550" spans="1:19" x14ac:dyDescent="0.25">
      <c r="A2550">
        <v>1999</v>
      </c>
      <c r="B2550" t="s">
        <v>136</v>
      </c>
      <c r="C2550">
        <v>3</v>
      </c>
      <c r="D2550" t="s">
        <v>21</v>
      </c>
      <c r="I2550" t="s">
        <v>24</v>
      </c>
      <c r="J2550" t="s">
        <v>79</v>
      </c>
      <c r="K2550">
        <v>35</v>
      </c>
      <c r="M2550">
        <v>20</v>
      </c>
      <c r="N2550">
        <v>0</v>
      </c>
      <c r="O2550">
        <v>15</v>
      </c>
    </row>
    <row r="2551" spans="1:19" x14ac:dyDescent="0.25">
      <c r="A2551">
        <v>1999</v>
      </c>
      <c r="B2551" t="s">
        <v>136</v>
      </c>
      <c r="C2551">
        <v>4</v>
      </c>
      <c r="D2551" t="s">
        <v>21</v>
      </c>
      <c r="I2551" t="s">
        <v>24</v>
      </c>
      <c r="J2551" t="s">
        <v>90</v>
      </c>
      <c r="K2551">
        <v>30</v>
      </c>
      <c r="M2551">
        <v>40</v>
      </c>
      <c r="N2551">
        <v>0</v>
      </c>
      <c r="O2551">
        <v>10</v>
      </c>
      <c r="S2551">
        <v>1</v>
      </c>
    </row>
    <row r="2552" spans="1:19" x14ac:dyDescent="0.25">
      <c r="A2552">
        <v>1999</v>
      </c>
      <c r="B2552" t="s">
        <v>136</v>
      </c>
      <c r="C2552">
        <v>5</v>
      </c>
      <c r="D2552" t="s">
        <v>21</v>
      </c>
      <c r="I2552" t="s">
        <v>24</v>
      </c>
      <c r="J2552" t="s">
        <v>79</v>
      </c>
      <c r="K2552">
        <v>30</v>
      </c>
      <c r="M2552">
        <v>30</v>
      </c>
      <c r="N2552">
        <v>40</v>
      </c>
      <c r="O2552">
        <v>0</v>
      </c>
    </row>
    <row r="2553" spans="1:19" x14ac:dyDescent="0.25">
      <c r="A2553">
        <v>1999</v>
      </c>
      <c r="B2553" t="s">
        <v>136</v>
      </c>
      <c r="C2553">
        <v>6</v>
      </c>
      <c r="D2553" t="s">
        <v>21</v>
      </c>
      <c r="I2553" t="s">
        <v>24</v>
      </c>
      <c r="J2553" t="s">
        <v>79</v>
      </c>
      <c r="K2553">
        <v>45</v>
      </c>
      <c r="M2553">
        <v>20</v>
      </c>
      <c r="N2553">
        <v>5</v>
      </c>
      <c r="O2553">
        <v>0</v>
      </c>
    </row>
    <row r="2554" spans="1:19" x14ac:dyDescent="0.25">
      <c r="A2554">
        <v>1999</v>
      </c>
      <c r="B2554" t="s">
        <v>136</v>
      </c>
      <c r="C2554">
        <v>7</v>
      </c>
      <c r="D2554" t="s">
        <v>21</v>
      </c>
      <c r="I2554" t="s">
        <v>24</v>
      </c>
      <c r="J2554" t="s">
        <v>79</v>
      </c>
      <c r="K2554">
        <v>25</v>
      </c>
      <c r="M2554">
        <v>5</v>
      </c>
      <c r="N2554">
        <v>0</v>
      </c>
      <c r="O2554">
        <v>0</v>
      </c>
    </row>
    <row r="2555" spans="1:19" x14ac:dyDescent="0.25">
      <c r="A2555">
        <v>1999</v>
      </c>
      <c r="B2555" t="s">
        <v>136</v>
      </c>
      <c r="C2555">
        <v>8</v>
      </c>
      <c r="D2555" t="s">
        <v>21</v>
      </c>
      <c r="I2555" t="s">
        <v>24</v>
      </c>
      <c r="J2555" t="s">
        <v>87</v>
      </c>
      <c r="K2555">
        <v>30</v>
      </c>
      <c r="M2555">
        <v>15</v>
      </c>
      <c r="N2555">
        <v>0</v>
      </c>
      <c r="O2555">
        <v>0</v>
      </c>
    </row>
    <row r="2556" spans="1:19" x14ac:dyDescent="0.25">
      <c r="A2556">
        <v>1999</v>
      </c>
      <c r="B2556" t="s">
        <v>136</v>
      </c>
      <c r="C2556">
        <v>9</v>
      </c>
      <c r="D2556" t="s">
        <v>21</v>
      </c>
      <c r="I2556" t="s">
        <v>24</v>
      </c>
      <c r="J2556" t="s">
        <v>79</v>
      </c>
      <c r="K2556">
        <v>25</v>
      </c>
      <c r="M2556">
        <v>10</v>
      </c>
      <c r="N2556">
        <v>0</v>
      </c>
      <c r="O2556">
        <v>0</v>
      </c>
    </row>
    <row r="2557" spans="1:19" x14ac:dyDescent="0.25">
      <c r="A2557">
        <v>1999</v>
      </c>
      <c r="B2557" t="s">
        <v>136</v>
      </c>
      <c r="C2557">
        <v>10</v>
      </c>
      <c r="D2557" t="s">
        <v>21</v>
      </c>
      <c r="I2557" t="s">
        <v>24</v>
      </c>
      <c r="J2557" t="s">
        <v>87</v>
      </c>
      <c r="K2557">
        <v>20</v>
      </c>
      <c r="M2557">
        <v>10</v>
      </c>
      <c r="N2557">
        <v>0</v>
      </c>
      <c r="O2557">
        <v>0</v>
      </c>
    </row>
    <row r="2558" spans="1:19" x14ac:dyDescent="0.25">
      <c r="A2558">
        <v>1999</v>
      </c>
      <c r="B2558" t="s">
        <v>136</v>
      </c>
      <c r="C2558">
        <v>11</v>
      </c>
      <c r="D2558" t="s">
        <v>21</v>
      </c>
      <c r="J2558" t="s">
        <v>79</v>
      </c>
      <c r="K2558">
        <v>45</v>
      </c>
      <c r="M2558">
        <v>20</v>
      </c>
      <c r="N2558">
        <v>20</v>
      </c>
      <c r="O2558">
        <v>35</v>
      </c>
    </row>
    <row r="2559" spans="1:19" x14ac:dyDescent="0.25">
      <c r="A2559">
        <v>1999</v>
      </c>
      <c r="B2559" t="s">
        <v>136</v>
      </c>
      <c r="C2559">
        <v>12</v>
      </c>
      <c r="D2559" t="s">
        <v>21</v>
      </c>
      <c r="F2559">
        <v>13</v>
      </c>
      <c r="J2559" t="s">
        <v>84</v>
      </c>
      <c r="K2559">
        <v>90</v>
      </c>
      <c r="M2559">
        <v>65</v>
      </c>
      <c r="N2559">
        <v>0</v>
      </c>
      <c r="O2559">
        <v>0</v>
      </c>
    </row>
    <row r="2560" spans="1:19" x14ac:dyDescent="0.25">
      <c r="A2560">
        <v>1999</v>
      </c>
      <c r="B2560" t="s">
        <v>136</v>
      </c>
      <c r="C2560">
        <v>1</v>
      </c>
      <c r="D2560" t="s">
        <v>21</v>
      </c>
      <c r="E2560">
        <v>2</v>
      </c>
      <c r="F2560">
        <v>14</v>
      </c>
      <c r="G2560">
        <v>285</v>
      </c>
      <c r="I2560">
        <v>285</v>
      </c>
      <c r="J2560" t="s">
        <v>78</v>
      </c>
      <c r="K2560">
        <v>30</v>
      </c>
      <c r="M2560">
        <v>30</v>
      </c>
      <c r="N2560">
        <v>10</v>
      </c>
      <c r="O2560">
        <v>0</v>
      </c>
    </row>
    <row r="2561" spans="1:15" x14ac:dyDescent="0.25">
      <c r="A2561">
        <v>1999</v>
      </c>
      <c r="B2561" t="s">
        <v>136</v>
      </c>
      <c r="C2561">
        <v>2</v>
      </c>
      <c r="D2561" t="s">
        <v>21</v>
      </c>
      <c r="I2561" t="s">
        <v>24</v>
      </c>
      <c r="J2561" t="s">
        <v>84</v>
      </c>
      <c r="K2561">
        <v>75</v>
      </c>
      <c r="M2561">
        <v>60</v>
      </c>
      <c r="N2561">
        <v>0</v>
      </c>
      <c r="O2561">
        <v>0</v>
      </c>
    </row>
    <row r="2562" spans="1:15" x14ac:dyDescent="0.25">
      <c r="A2562">
        <v>1999</v>
      </c>
      <c r="B2562" t="s">
        <v>136</v>
      </c>
      <c r="C2562">
        <v>3</v>
      </c>
      <c r="D2562" t="s">
        <v>21</v>
      </c>
      <c r="I2562" t="s">
        <v>24</v>
      </c>
      <c r="J2562" t="s">
        <v>90</v>
      </c>
      <c r="K2562">
        <v>30</v>
      </c>
      <c r="M2562">
        <v>25</v>
      </c>
      <c r="N2562">
        <v>0</v>
      </c>
      <c r="O2562">
        <v>0</v>
      </c>
    </row>
    <row r="2563" spans="1:15" x14ac:dyDescent="0.25">
      <c r="A2563">
        <v>1999</v>
      </c>
      <c r="B2563" t="s">
        <v>136</v>
      </c>
      <c r="C2563">
        <v>4</v>
      </c>
      <c r="D2563" t="s">
        <v>21</v>
      </c>
      <c r="I2563" t="s">
        <v>24</v>
      </c>
      <c r="J2563" t="s">
        <v>87</v>
      </c>
      <c r="K2563">
        <v>20</v>
      </c>
      <c r="M2563">
        <v>5</v>
      </c>
      <c r="N2563">
        <v>0</v>
      </c>
      <c r="O2563">
        <v>0</v>
      </c>
    </row>
    <row r="2564" spans="1:15" x14ac:dyDescent="0.25">
      <c r="A2564">
        <v>1999</v>
      </c>
      <c r="B2564" t="s">
        <v>136</v>
      </c>
      <c r="C2564">
        <v>5</v>
      </c>
      <c r="D2564" t="s">
        <v>21</v>
      </c>
      <c r="I2564" t="s">
        <v>24</v>
      </c>
      <c r="J2564" t="s">
        <v>79</v>
      </c>
      <c r="K2564">
        <v>55</v>
      </c>
      <c r="M2564">
        <v>30</v>
      </c>
      <c r="N2564">
        <v>0</v>
      </c>
      <c r="O2564">
        <v>0</v>
      </c>
    </row>
    <row r="2565" spans="1:15" x14ac:dyDescent="0.25">
      <c r="A2565">
        <v>1999</v>
      </c>
      <c r="B2565" t="s">
        <v>136</v>
      </c>
      <c r="C2565">
        <v>6</v>
      </c>
      <c r="D2565" t="s">
        <v>21</v>
      </c>
      <c r="I2565" t="s">
        <v>24</v>
      </c>
      <c r="J2565" t="s">
        <v>79</v>
      </c>
      <c r="K2565">
        <v>30</v>
      </c>
      <c r="M2565">
        <v>15</v>
      </c>
      <c r="N2565">
        <v>0</v>
      </c>
      <c r="O2565">
        <v>0</v>
      </c>
    </row>
    <row r="2566" spans="1:15" x14ac:dyDescent="0.25">
      <c r="A2566">
        <v>1999</v>
      </c>
      <c r="B2566" t="s">
        <v>136</v>
      </c>
      <c r="C2566">
        <v>7</v>
      </c>
      <c r="D2566" t="s">
        <v>21</v>
      </c>
      <c r="I2566" t="s">
        <v>24</v>
      </c>
      <c r="J2566" t="s">
        <v>80</v>
      </c>
      <c r="K2566">
        <v>35</v>
      </c>
      <c r="M2566">
        <v>10</v>
      </c>
      <c r="N2566">
        <v>0</v>
      </c>
      <c r="O2566">
        <v>0</v>
      </c>
    </row>
    <row r="2567" spans="1:15" x14ac:dyDescent="0.25">
      <c r="A2567">
        <v>1999</v>
      </c>
      <c r="B2567" t="s">
        <v>136</v>
      </c>
      <c r="C2567">
        <v>8</v>
      </c>
      <c r="D2567" t="s">
        <v>21</v>
      </c>
      <c r="I2567" t="s">
        <v>24</v>
      </c>
      <c r="J2567" t="s">
        <v>90</v>
      </c>
      <c r="K2567">
        <v>25</v>
      </c>
      <c r="M2567">
        <v>15</v>
      </c>
      <c r="N2567">
        <v>0</v>
      </c>
      <c r="O2567">
        <v>0</v>
      </c>
    </row>
    <row r="2568" spans="1:15" x14ac:dyDescent="0.25">
      <c r="A2568">
        <v>1999</v>
      </c>
      <c r="B2568" t="s">
        <v>136</v>
      </c>
      <c r="C2568">
        <v>9</v>
      </c>
      <c r="D2568" t="s">
        <v>21</v>
      </c>
      <c r="I2568" t="s">
        <v>24</v>
      </c>
      <c r="J2568" t="s">
        <v>87</v>
      </c>
      <c r="K2568">
        <v>25</v>
      </c>
      <c r="M2568">
        <v>15</v>
      </c>
      <c r="N2568">
        <v>30</v>
      </c>
      <c r="O2568">
        <v>0</v>
      </c>
    </row>
    <row r="2569" spans="1:15" x14ac:dyDescent="0.25">
      <c r="A2569">
        <v>1999</v>
      </c>
      <c r="B2569" t="s">
        <v>136</v>
      </c>
      <c r="C2569">
        <v>10</v>
      </c>
      <c r="D2569" t="s">
        <v>21</v>
      </c>
      <c r="I2569" t="s">
        <v>24</v>
      </c>
      <c r="J2569" t="s">
        <v>79</v>
      </c>
      <c r="K2569">
        <v>25</v>
      </c>
      <c r="M2569">
        <v>20</v>
      </c>
      <c r="N2569">
        <v>5</v>
      </c>
      <c r="O2569">
        <v>0</v>
      </c>
    </row>
    <row r="2570" spans="1:15" x14ac:dyDescent="0.25">
      <c r="A2570">
        <v>1999</v>
      </c>
      <c r="B2570" t="s">
        <v>136</v>
      </c>
      <c r="C2570">
        <v>11</v>
      </c>
      <c r="D2570" t="s">
        <v>21</v>
      </c>
      <c r="I2570" t="s">
        <v>24</v>
      </c>
      <c r="J2570" t="s">
        <v>93</v>
      </c>
      <c r="K2570">
        <v>10</v>
      </c>
      <c r="M2570">
        <v>2</v>
      </c>
      <c r="N2570">
        <v>0</v>
      </c>
      <c r="O2570">
        <v>0</v>
      </c>
    </row>
    <row r="2571" spans="1:15" x14ac:dyDescent="0.25">
      <c r="A2571">
        <v>1999</v>
      </c>
      <c r="B2571" t="s">
        <v>136</v>
      </c>
      <c r="C2571">
        <v>12</v>
      </c>
      <c r="D2571" t="s">
        <v>21</v>
      </c>
      <c r="I2571" t="s">
        <v>24</v>
      </c>
      <c r="J2571" t="s">
        <v>79</v>
      </c>
      <c r="K2571">
        <v>40</v>
      </c>
      <c r="M2571">
        <v>25</v>
      </c>
      <c r="N2571">
        <v>0</v>
      </c>
      <c r="O2571">
        <v>0</v>
      </c>
    </row>
    <row r="2572" spans="1:15" x14ac:dyDescent="0.25">
      <c r="A2572">
        <v>1999</v>
      </c>
      <c r="B2572" t="s">
        <v>136</v>
      </c>
      <c r="C2572">
        <v>13</v>
      </c>
      <c r="D2572" t="s">
        <v>21</v>
      </c>
      <c r="I2572" t="s">
        <v>24</v>
      </c>
      <c r="J2572" t="s">
        <v>79</v>
      </c>
      <c r="K2572">
        <v>35</v>
      </c>
      <c r="M2572">
        <v>15</v>
      </c>
      <c r="N2572">
        <v>20</v>
      </c>
      <c r="O2572">
        <v>0</v>
      </c>
    </row>
    <row r="2573" spans="1:15" x14ac:dyDescent="0.25">
      <c r="A2573">
        <v>1999</v>
      </c>
      <c r="B2573" t="s">
        <v>136</v>
      </c>
      <c r="C2573">
        <v>14</v>
      </c>
      <c r="D2573" t="s">
        <v>21</v>
      </c>
      <c r="I2573" t="s">
        <v>24</v>
      </c>
      <c r="J2573" t="s">
        <v>79</v>
      </c>
      <c r="K2573">
        <v>50</v>
      </c>
      <c r="M2573">
        <v>35</v>
      </c>
      <c r="N2573">
        <v>0</v>
      </c>
      <c r="O2573">
        <v>0</v>
      </c>
    </row>
    <row r="2574" spans="1:15" x14ac:dyDescent="0.25">
      <c r="A2574">
        <v>1999</v>
      </c>
      <c r="B2574" t="s">
        <v>136</v>
      </c>
      <c r="C2574">
        <v>15</v>
      </c>
      <c r="D2574" t="s">
        <v>21</v>
      </c>
      <c r="F2574">
        <v>13</v>
      </c>
      <c r="I2574" t="s">
        <v>24</v>
      </c>
      <c r="J2574" t="s">
        <v>90</v>
      </c>
      <c r="K2574">
        <v>25</v>
      </c>
      <c r="M2574">
        <v>20</v>
      </c>
      <c r="N2574">
        <v>10</v>
      </c>
      <c r="O2574">
        <v>0</v>
      </c>
    </row>
    <row r="2575" spans="1:15" x14ac:dyDescent="0.25">
      <c r="A2575">
        <v>1999</v>
      </c>
      <c r="B2575" t="s">
        <v>136</v>
      </c>
      <c r="C2575">
        <v>1</v>
      </c>
      <c r="D2575" t="s">
        <v>21</v>
      </c>
      <c r="E2575">
        <v>3</v>
      </c>
      <c r="F2575">
        <v>14</v>
      </c>
      <c r="G2575">
        <v>230</v>
      </c>
      <c r="I2575">
        <v>230</v>
      </c>
      <c r="J2575" t="s">
        <v>79</v>
      </c>
      <c r="K2575">
        <v>45</v>
      </c>
      <c r="M2575">
        <v>20</v>
      </c>
      <c r="N2575">
        <v>0</v>
      </c>
      <c r="O2575">
        <v>30</v>
      </c>
    </row>
    <row r="2576" spans="1:15" x14ac:dyDescent="0.25">
      <c r="A2576">
        <v>1999</v>
      </c>
      <c r="B2576" t="s">
        <v>136</v>
      </c>
      <c r="C2576">
        <v>2</v>
      </c>
      <c r="D2576" t="s">
        <v>21</v>
      </c>
      <c r="I2576" t="s">
        <v>24</v>
      </c>
      <c r="J2576" t="s">
        <v>78</v>
      </c>
      <c r="K2576">
        <v>20</v>
      </c>
      <c r="M2576">
        <v>5</v>
      </c>
      <c r="N2576">
        <v>0</v>
      </c>
      <c r="O2576">
        <v>0</v>
      </c>
    </row>
    <row r="2577" spans="1:15" x14ac:dyDescent="0.25">
      <c r="A2577">
        <v>1999</v>
      </c>
      <c r="B2577" t="s">
        <v>136</v>
      </c>
      <c r="C2577">
        <v>3</v>
      </c>
      <c r="D2577" t="s">
        <v>21</v>
      </c>
      <c r="I2577" t="s">
        <v>24</v>
      </c>
      <c r="J2577" t="s">
        <v>78</v>
      </c>
      <c r="K2577">
        <v>25</v>
      </c>
      <c r="M2577">
        <v>15</v>
      </c>
      <c r="N2577">
        <v>0</v>
      </c>
      <c r="O2577">
        <v>0</v>
      </c>
    </row>
    <row r="2578" spans="1:15" x14ac:dyDescent="0.25">
      <c r="A2578">
        <v>1999</v>
      </c>
      <c r="B2578" t="s">
        <v>136</v>
      </c>
      <c r="C2578">
        <v>4</v>
      </c>
      <c r="D2578" t="s">
        <v>21</v>
      </c>
      <c r="I2578" t="s">
        <v>24</v>
      </c>
      <c r="J2578" t="s">
        <v>79</v>
      </c>
      <c r="K2578">
        <v>35</v>
      </c>
      <c r="M2578">
        <v>20</v>
      </c>
      <c r="N2578">
        <v>0</v>
      </c>
      <c r="O2578">
        <v>0</v>
      </c>
    </row>
    <row r="2579" spans="1:15" x14ac:dyDescent="0.25">
      <c r="A2579">
        <v>1999</v>
      </c>
      <c r="B2579" t="s">
        <v>136</v>
      </c>
      <c r="C2579">
        <v>5</v>
      </c>
      <c r="D2579" t="s">
        <v>21</v>
      </c>
      <c r="I2579" t="s">
        <v>24</v>
      </c>
      <c r="J2579" t="s">
        <v>79</v>
      </c>
      <c r="K2579">
        <v>30</v>
      </c>
      <c r="M2579">
        <v>25</v>
      </c>
      <c r="N2579">
        <v>0</v>
      </c>
      <c r="O2579">
        <v>10</v>
      </c>
    </row>
    <row r="2580" spans="1:15" x14ac:dyDescent="0.25">
      <c r="A2580">
        <v>1999</v>
      </c>
      <c r="B2580" t="s">
        <v>136</v>
      </c>
      <c r="C2580">
        <v>6</v>
      </c>
      <c r="D2580" t="s">
        <v>21</v>
      </c>
      <c r="I2580" t="s">
        <v>24</v>
      </c>
      <c r="J2580" t="s">
        <v>79</v>
      </c>
      <c r="K2580">
        <v>45</v>
      </c>
      <c r="M2580">
        <v>20</v>
      </c>
      <c r="N2580">
        <v>10</v>
      </c>
      <c r="O2580">
        <v>20</v>
      </c>
    </row>
    <row r="2581" spans="1:15" x14ac:dyDescent="0.25">
      <c r="A2581">
        <v>1999</v>
      </c>
      <c r="B2581" t="s">
        <v>136</v>
      </c>
      <c r="C2581">
        <v>7</v>
      </c>
      <c r="D2581" t="s">
        <v>21</v>
      </c>
      <c r="I2581" t="s">
        <v>24</v>
      </c>
      <c r="J2581" t="s">
        <v>78</v>
      </c>
      <c r="K2581">
        <v>40</v>
      </c>
      <c r="M2581">
        <v>15</v>
      </c>
      <c r="N2581">
        <v>80</v>
      </c>
      <c r="O2581">
        <v>0</v>
      </c>
    </row>
    <row r="2582" spans="1:15" x14ac:dyDescent="0.25">
      <c r="A2582">
        <v>1999</v>
      </c>
      <c r="B2582" t="s">
        <v>136</v>
      </c>
      <c r="C2582">
        <v>8</v>
      </c>
      <c r="D2582" t="s">
        <v>21</v>
      </c>
      <c r="I2582" t="s">
        <v>24</v>
      </c>
      <c r="J2582" t="s">
        <v>90</v>
      </c>
      <c r="K2582">
        <v>55</v>
      </c>
      <c r="M2582">
        <v>35</v>
      </c>
      <c r="N2582">
        <v>20</v>
      </c>
      <c r="O2582">
        <v>0</v>
      </c>
    </row>
    <row r="2583" spans="1:15" x14ac:dyDescent="0.25">
      <c r="A2583">
        <v>1999</v>
      </c>
      <c r="B2583" t="s">
        <v>136</v>
      </c>
      <c r="C2583">
        <v>9</v>
      </c>
      <c r="D2583" t="s">
        <v>21</v>
      </c>
      <c r="I2583" t="s">
        <v>24</v>
      </c>
      <c r="J2583" t="s">
        <v>90</v>
      </c>
      <c r="K2583">
        <v>35</v>
      </c>
      <c r="M2583">
        <v>40</v>
      </c>
      <c r="N2583">
        <v>40</v>
      </c>
      <c r="O2583">
        <v>0</v>
      </c>
    </row>
    <row r="2584" spans="1:15" x14ac:dyDescent="0.25">
      <c r="A2584">
        <v>1999</v>
      </c>
      <c r="B2584" t="s">
        <v>136</v>
      </c>
      <c r="C2584">
        <v>10</v>
      </c>
      <c r="D2584" t="s">
        <v>21</v>
      </c>
      <c r="I2584" t="s">
        <v>24</v>
      </c>
      <c r="J2584" t="s">
        <v>87</v>
      </c>
      <c r="K2584">
        <v>25</v>
      </c>
      <c r="M2584">
        <v>10</v>
      </c>
      <c r="N2584">
        <v>0</v>
      </c>
      <c r="O2584">
        <v>0</v>
      </c>
    </row>
    <row r="2585" spans="1:15" x14ac:dyDescent="0.25">
      <c r="A2585">
        <v>1999</v>
      </c>
      <c r="B2585" t="s">
        <v>136</v>
      </c>
      <c r="C2585">
        <v>11</v>
      </c>
      <c r="D2585" t="s">
        <v>21</v>
      </c>
      <c r="I2585" t="s">
        <v>24</v>
      </c>
      <c r="J2585" t="s">
        <v>85</v>
      </c>
      <c r="K2585">
        <v>25</v>
      </c>
      <c r="M2585">
        <v>5</v>
      </c>
      <c r="N2585">
        <v>0</v>
      </c>
      <c r="O2585">
        <v>0</v>
      </c>
    </row>
    <row r="2586" spans="1:15" x14ac:dyDescent="0.25">
      <c r="A2586">
        <v>1999</v>
      </c>
      <c r="B2586" t="s">
        <v>136</v>
      </c>
      <c r="C2586">
        <v>12</v>
      </c>
      <c r="D2586" t="s">
        <v>21</v>
      </c>
      <c r="F2586">
        <v>13</v>
      </c>
      <c r="I2586" t="s">
        <v>24</v>
      </c>
      <c r="J2586" t="s">
        <v>80</v>
      </c>
      <c r="K2586">
        <v>45</v>
      </c>
      <c r="M2586">
        <v>5</v>
      </c>
      <c r="N2586">
        <v>0</v>
      </c>
      <c r="O2586">
        <v>0</v>
      </c>
    </row>
    <row r="2587" spans="1:15" x14ac:dyDescent="0.25">
      <c r="A2587">
        <v>1999</v>
      </c>
      <c r="B2587" t="s">
        <v>136</v>
      </c>
      <c r="C2587">
        <v>1</v>
      </c>
      <c r="D2587" t="s">
        <v>21</v>
      </c>
      <c r="E2587">
        <v>4</v>
      </c>
      <c r="F2587">
        <v>13</v>
      </c>
      <c r="G2587">
        <v>240</v>
      </c>
      <c r="I2587">
        <v>240</v>
      </c>
      <c r="J2587" t="s">
        <v>78</v>
      </c>
      <c r="K2587">
        <v>45</v>
      </c>
      <c r="M2587">
        <v>10</v>
      </c>
      <c r="N2587">
        <v>60</v>
      </c>
      <c r="O2587">
        <v>0</v>
      </c>
    </row>
    <row r="2588" spans="1:15" x14ac:dyDescent="0.25">
      <c r="A2588">
        <v>1999</v>
      </c>
      <c r="B2588" t="s">
        <v>136</v>
      </c>
      <c r="C2588">
        <v>2</v>
      </c>
      <c r="D2588" t="s">
        <v>21</v>
      </c>
      <c r="I2588" t="s">
        <v>24</v>
      </c>
      <c r="J2588" t="s">
        <v>90</v>
      </c>
      <c r="K2588">
        <v>25</v>
      </c>
      <c r="M2588">
        <v>10</v>
      </c>
      <c r="N2588">
        <v>0</v>
      </c>
      <c r="O2588">
        <v>0</v>
      </c>
    </row>
    <row r="2589" spans="1:15" x14ac:dyDescent="0.25">
      <c r="A2589">
        <v>1999</v>
      </c>
      <c r="B2589" t="s">
        <v>136</v>
      </c>
      <c r="C2589">
        <v>3</v>
      </c>
      <c r="D2589" t="s">
        <v>21</v>
      </c>
      <c r="I2589" t="s">
        <v>24</v>
      </c>
      <c r="J2589" t="s">
        <v>78</v>
      </c>
      <c r="K2589">
        <v>30</v>
      </c>
      <c r="M2589">
        <v>15</v>
      </c>
      <c r="N2589">
        <v>5</v>
      </c>
      <c r="O2589">
        <v>0</v>
      </c>
    </row>
    <row r="2590" spans="1:15" x14ac:dyDescent="0.25">
      <c r="A2590">
        <v>1999</v>
      </c>
      <c r="B2590" t="s">
        <v>136</v>
      </c>
      <c r="C2590">
        <v>4</v>
      </c>
      <c r="D2590" t="s">
        <v>21</v>
      </c>
      <c r="I2590" t="s">
        <v>24</v>
      </c>
      <c r="J2590" t="s">
        <v>88</v>
      </c>
      <c r="K2590">
        <v>40</v>
      </c>
      <c r="M2590">
        <v>40</v>
      </c>
      <c r="N2590">
        <v>0</v>
      </c>
      <c r="O2590">
        <v>0</v>
      </c>
    </row>
    <row r="2591" spans="1:15" x14ac:dyDescent="0.25">
      <c r="A2591">
        <v>1999</v>
      </c>
      <c r="B2591" t="s">
        <v>136</v>
      </c>
      <c r="C2591">
        <v>5</v>
      </c>
      <c r="D2591" t="s">
        <v>21</v>
      </c>
      <c r="I2591" t="s">
        <v>24</v>
      </c>
      <c r="J2591" t="s">
        <v>87</v>
      </c>
      <c r="K2591">
        <v>30</v>
      </c>
      <c r="M2591">
        <v>25</v>
      </c>
      <c r="N2591">
        <v>0</v>
      </c>
      <c r="O2591">
        <v>0</v>
      </c>
    </row>
    <row r="2592" spans="1:15" x14ac:dyDescent="0.25">
      <c r="A2592">
        <v>1999</v>
      </c>
      <c r="B2592" t="s">
        <v>136</v>
      </c>
      <c r="C2592">
        <v>6</v>
      </c>
      <c r="D2592" t="s">
        <v>21</v>
      </c>
      <c r="I2592" t="s">
        <v>24</v>
      </c>
      <c r="J2592" t="s">
        <v>84</v>
      </c>
      <c r="K2592">
        <v>50</v>
      </c>
      <c r="M2592">
        <v>20</v>
      </c>
      <c r="N2592">
        <v>60</v>
      </c>
      <c r="O2592">
        <v>0</v>
      </c>
    </row>
    <row r="2593" spans="1:19" x14ac:dyDescent="0.25">
      <c r="A2593">
        <v>1999</v>
      </c>
      <c r="B2593" t="s">
        <v>136</v>
      </c>
      <c r="C2593">
        <v>7</v>
      </c>
      <c r="D2593" t="s">
        <v>21</v>
      </c>
      <c r="I2593" t="s">
        <v>24</v>
      </c>
      <c r="J2593" t="s">
        <v>84</v>
      </c>
      <c r="K2593">
        <v>80</v>
      </c>
      <c r="M2593">
        <v>20</v>
      </c>
      <c r="N2593">
        <v>0</v>
      </c>
      <c r="O2593">
        <v>0</v>
      </c>
    </row>
    <row r="2594" spans="1:19" x14ac:dyDescent="0.25">
      <c r="A2594">
        <v>1999</v>
      </c>
      <c r="B2594" t="s">
        <v>136</v>
      </c>
      <c r="C2594">
        <v>8</v>
      </c>
      <c r="D2594" t="s">
        <v>21</v>
      </c>
      <c r="I2594" t="s">
        <v>24</v>
      </c>
      <c r="J2594" t="s">
        <v>90</v>
      </c>
      <c r="K2594">
        <v>65</v>
      </c>
      <c r="M2594">
        <v>35</v>
      </c>
      <c r="N2594">
        <v>30</v>
      </c>
      <c r="O2594">
        <v>0</v>
      </c>
    </row>
    <row r="2595" spans="1:19" x14ac:dyDescent="0.25">
      <c r="A2595">
        <v>1999</v>
      </c>
      <c r="B2595" t="s">
        <v>136</v>
      </c>
      <c r="C2595">
        <v>9</v>
      </c>
      <c r="D2595" t="s">
        <v>21</v>
      </c>
      <c r="I2595" t="s">
        <v>24</v>
      </c>
      <c r="J2595" t="s">
        <v>80</v>
      </c>
      <c r="K2595">
        <v>35</v>
      </c>
      <c r="M2595">
        <v>15</v>
      </c>
      <c r="N2595">
        <v>0</v>
      </c>
      <c r="O2595">
        <v>0</v>
      </c>
    </row>
    <row r="2596" spans="1:19" x14ac:dyDescent="0.25">
      <c r="A2596">
        <v>1999</v>
      </c>
      <c r="B2596" t="s">
        <v>136</v>
      </c>
      <c r="C2596">
        <v>10</v>
      </c>
      <c r="D2596" t="s">
        <v>21</v>
      </c>
      <c r="F2596">
        <v>14</v>
      </c>
      <c r="I2596" t="s">
        <v>24</v>
      </c>
      <c r="J2596" t="s">
        <v>80</v>
      </c>
      <c r="K2596">
        <v>35</v>
      </c>
      <c r="M2596">
        <v>20</v>
      </c>
      <c r="N2596">
        <v>0</v>
      </c>
      <c r="O2596">
        <v>0</v>
      </c>
    </row>
    <row r="2597" spans="1:19" x14ac:dyDescent="0.25">
      <c r="A2597">
        <v>1999</v>
      </c>
      <c r="B2597" t="s">
        <v>136</v>
      </c>
      <c r="C2597">
        <v>1</v>
      </c>
      <c r="D2597" t="s">
        <v>32</v>
      </c>
      <c r="E2597">
        <v>1</v>
      </c>
      <c r="F2597">
        <v>13</v>
      </c>
      <c r="G2597">
        <v>235</v>
      </c>
      <c r="I2597">
        <v>235</v>
      </c>
      <c r="J2597" t="s">
        <v>78</v>
      </c>
      <c r="K2597">
        <v>45</v>
      </c>
      <c r="M2597">
        <v>40</v>
      </c>
      <c r="N2597">
        <v>40</v>
      </c>
      <c r="O2597">
        <v>0</v>
      </c>
    </row>
    <row r="2598" spans="1:19" x14ac:dyDescent="0.25">
      <c r="A2598">
        <v>1999</v>
      </c>
      <c r="B2598" t="s">
        <v>136</v>
      </c>
      <c r="C2598">
        <v>2</v>
      </c>
      <c r="D2598" t="s">
        <v>32</v>
      </c>
      <c r="I2598" t="s">
        <v>24</v>
      </c>
      <c r="J2598" t="s">
        <v>89</v>
      </c>
      <c r="K2598">
        <v>25</v>
      </c>
      <c r="M2598">
        <v>10</v>
      </c>
      <c r="N2598">
        <v>0</v>
      </c>
      <c r="O2598">
        <v>0</v>
      </c>
    </row>
    <row r="2599" spans="1:19" x14ac:dyDescent="0.25">
      <c r="A2599">
        <v>1999</v>
      </c>
      <c r="B2599" t="s">
        <v>136</v>
      </c>
      <c r="C2599">
        <v>3</v>
      </c>
      <c r="D2599" t="s">
        <v>32</v>
      </c>
      <c r="I2599" t="s">
        <v>24</v>
      </c>
      <c r="J2599" t="s">
        <v>90</v>
      </c>
      <c r="K2599">
        <v>35</v>
      </c>
      <c r="M2599">
        <v>20</v>
      </c>
      <c r="N2599">
        <v>10</v>
      </c>
      <c r="O2599">
        <v>0</v>
      </c>
    </row>
    <row r="2600" spans="1:19" x14ac:dyDescent="0.25">
      <c r="A2600">
        <v>1999</v>
      </c>
      <c r="B2600" t="s">
        <v>136</v>
      </c>
      <c r="C2600">
        <v>4</v>
      </c>
      <c r="D2600" t="s">
        <v>32</v>
      </c>
      <c r="I2600" t="s">
        <v>24</v>
      </c>
      <c r="J2600" t="s">
        <v>90</v>
      </c>
      <c r="K2600">
        <v>80</v>
      </c>
      <c r="M2600">
        <v>110</v>
      </c>
      <c r="N2600">
        <v>60</v>
      </c>
      <c r="O2600">
        <v>20</v>
      </c>
      <c r="P2600" t="s">
        <v>131</v>
      </c>
    </row>
    <row r="2601" spans="1:19" x14ac:dyDescent="0.25">
      <c r="A2601">
        <v>1999</v>
      </c>
      <c r="B2601" t="s">
        <v>136</v>
      </c>
      <c r="C2601">
        <v>5</v>
      </c>
      <c r="D2601" t="s">
        <v>32</v>
      </c>
      <c r="I2601" t="s">
        <v>24</v>
      </c>
      <c r="J2601" t="s">
        <v>80</v>
      </c>
      <c r="K2601">
        <v>45</v>
      </c>
      <c r="M2601">
        <v>20</v>
      </c>
      <c r="N2601">
        <v>25</v>
      </c>
      <c r="O2601">
        <v>10</v>
      </c>
      <c r="P2601" t="s">
        <v>49</v>
      </c>
      <c r="R2601" t="s">
        <v>51</v>
      </c>
    </row>
    <row r="2602" spans="1:19" x14ac:dyDescent="0.25">
      <c r="A2602">
        <v>1999</v>
      </c>
      <c r="B2602" t="s">
        <v>136</v>
      </c>
      <c r="C2602">
        <v>6</v>
      </c>
      <c r="D2602" t="s">
        <v>32</v>
      </c>
      <c r="I2602" t="s">
        <v>24</v>
      </c>
      <c r="J2602" t="s">
        <v>80</v>
      </c>
      <c r="K2602">
        <v>15</v>
      </c>
      <c r="M2602">
        <v>15</v>
      </c>
      <c r="N2602">
        <v>20</v>
      </c>
      <c r="O2602">
        <v>0</v>
      </c>
    </row>
    <row r="2603" spans="1:19" x14ac:dyDescent="0.25">
      <c r="A2603">
        <v>1999</v>
      </c>
      <c r="B2603" t="s">
        <v>136</v>
      </c>
      <c r="C2603">
        <v>7</v>
      </c>
      <c r="D2603" t="s">
        <v>32</v>
      </c>
      <c r="I2603" t="s">
        <v>24</v>
      </c>
      <c r="J2603" t="s">
        <v>88</v>
      </c>
      <c r="K2603">
        <v>50</v>
      </c>
      <c r="M2603">
        <v>45</v>
      </c>
      <c r="N2603">
        <v>10</v>
      </c>
      <c r="O2603">
        <v>0</v>
      </c>
    </row>
    <row r="2604" spans="1:19" x14ac:dyDescent="0.25">
      <c r="A2604">
        <v>1999</v>
      </c>
      <c r="B2604" t="s">
        <v>136</v>
      </c>
      <c r="C2604">
        <v>8</v>
      </c>
      <c r="D2604" t="s">
        <v>32</v>
      </c>
      <c r="I2604" t="s">
        <v>24</v>
      </c>
      <c r="J2604" t="s">
        <v>79</v>
      </c>
      <c r="K2604">
        <v>35</v>
      </c>
      <c r="M2604">
        <v>25</v>
      </c>
      <c r="N2604">
        <v>20</v>
      </c>
      <c r="O2604">
        <v>0</v>
      </c>
    </row>
    <row r="2605" spans="1:19" x14ac:dyDescent="0.25">
      <c r="A2605">
        <v>1999</v>
      </c>
      <c r="B2605" t="s">
        <v>136</v>
      </c>
      <c r="C2605">
        <v>9</v>
      </c>
      <c r="D2605" t="s">
        <v>32</v>
      </c>
      <c r="I2605" t="s">
        <v>24</v>
      </c>
      <c r="J2605" t="s">
        <v>76</v>
      </c>
      <c r="K2605">
        <v>60</v>
      </c>
      <c r="M2605">
        <v>35</v>
      </c>
      <c r="N2605">
        <v>75</v>
      </c>
      <c r="O2605">
        <v>0</v>
      </c>
      <c r="P2605" t="s">
        <v>49</v>
      </c>
    </row>
    <row r="2606" spans="1:19" x14ac:dyDescent="0.25">
      <c r="A2606">
        <v>1999</v>
      </c>
      <c r="B2606" t="s">
        <v>136</v>
      </c>
      <c r="C2606">
        <v>10</v>
      </c>
      <c r="D2606" t="s">
        <v>32</v>
      </c>
      <c r="I2606" t="s">
        <v>24</v>
      </c>
      <c r="J2606" t="s">
        <v>80</v>
      </c>
      <c r="K2606">
        <v>25</v>
      </c>
      <c r="M2606">
        <v>20</v>
      </c>
      <c r="N2606">
        <v>10</v>
      </c>
      <c r="O2606">
        <v>0</v>
      </c>
    </row>
    <row r="2607" spans="1:19" x14ac:dyDescent="0.25">
      <c r="A2607">
        <v>1999</v>
      </c>
      <c r="B2607" t="s">
        <v>136</v>
      </c>
      <c r="C2607">
        <v>11</v>
      </c>
      <c r="D2607" t="s">
        <v>32</v>
      </c>
      <c r="I2607" t="s">
        <v>24</v>
      </c>
      <c r="J2607" t="s">
        <v>85</v>
      </c>
      <c r="K2607">
        <v>25</v>
      </c>
      <c r="M2607">
        <v>5</v>
      </c>
      <c r="N2607">
        <v>0</v>
      </c>
      <c r="O2607">
        <v>0</v>
      </c>
      <c r="S2607">
        <v>1</v>
      </c>
    </row>
    <row r="2608" spans="1:19" x14ac:dyDescent="0.25">
      <c r="A2608">
        <v>1999</v>
      </c>
      <c r="B2608" t="s">
        <v>136</v>
      </c>
      <c r="C2608">
        <v>12</v>
      </c>
      <c r="D2608" t="s">
        <v>32</v>
      </c>
      <c r="F2608">
        <v>14</v>
      </c>
      <c r="I2608" t="s">
        <v>24</v>
      </c>
      <c r="J2608" t="s">
        <v>80</v>
      </c>
      <c r="K2608">
        <v>25</v>
      </c>
      <c r="M2608">
        <v>15</v>
      </c>
      <c r="N2608">
        <v>20</v>
      </c>
      <c r="O2608">
        <v>0</v>
      </c>
    </row>
    <row r="2609" spans="1:19" x14ac:dyDescent="0.25">
      <c r="A2609">
        <v>1999</v>
      </c>
      <c r="B2609" t="s">
        <v>136</v>
      </c>
      <c r="C2609">
        <v>1</v>
      </c>
      <c r="D2609" t="s">
        <v>32</v>
      </c>
      <c r="E2609">
        <v>2</v>
      </c>
      <c r="F2609">
        <v>14</v>
      </c>
      <c r="G2609">
        <v>245</v>
      </c>
      <c r="I2609">
        <v>245</v>
      </c>
      <c r="J2609" t="s">
        <v>81</v>
      </c>
      <c r="K2609">
        <v>20</v>
      </c>
      <c r="M2609">
        <v>20</v>
      </c>
      <c r="N2609">
        <v>0</v>
      </c>
      <c r="O2609">
        <v>0</v>
      </c>
    </row>
    <row r="2610" spans="1:19" x14ac:dyDescent="0.25">
      <c r="A2610">
        <v>1999</v>
      </c>
      <c r="B2610" t="s">
        <v>136</v>
      </c>
      <c r="C2610">
        <v>2</v>
      </c>
      <c r="D2610" t="s">
        <v>32</v>
      </c>
      <c r="I2610" t="s">
        <v>24</v>
      </c>
      <c r="J2610" t="s">
        <v>84</v>
      </c>
      <c r="K2610">
        <v>35</v>
      </c>
      <c r="M2610">
        <v>20</v>
      </c>
      <c r="N2610">
        <v>10</v>
      </c>
      <c r="O2610">
        <v>0</v>
      </c>
    </row>
    <row r="2611" spans="1:19" x14ac:dyDescent="0.25">
      <c r="A2611">
        <v>1999</v>
      </c>
      <c r="B2611" t="s">
        <v>136</v>
      </c>
      <c r="C2611">
        <v>3</v>
      </c>
      <c r="D2611" t="s">
        <v>32</v>
      </c>
      <c r="I2611" t="s">
        <v>24</v>
      </c>
      <c r="J2611" t="s">
        <v>88</v>
      </c>
      <c r="K2611">
        <v>45</v>
      </c>
      <c r="M2611">
        <v>25</v>
      </c>
      <c r="N2611">
        <v>10</v>
      </c>
      <c r="O2611">
        <v>0</v>
      </c>
    </row>
    <row r="2612" spans="1:19" x14ac:dyDescent="0.25">
      <c r="A2612">
        <v>1999</v>
      </c>
      <c r="B2612" t="s">
        <v>136</v>
      </c>
      <c r="C2612">
        <v>4</v>
      </c>
      <c r="D2612" t="s">
        <v>32</v>
      </c>
      <c r="I2612" t="s">
        <v>24</v>
      </c>
      <c r="J2612" t="s">
        <v>88</v>
      </c>
      <c r="K2612">
        <v>35</v>
      </c>
      <c r="M2612">
        <v>15</v>
      </c>
      <c r="N2612">
        <v>10</v>
      </c>
      <c r="O2612">
        <v>0</v>
      </c>
    </row>
    <row r="2613" spans="1:19" x14ac:dyDescent="0.25">
      <c r="A2613">
        <v>1999</v>
      </c>
      <c r="B2613" t="s">
        <v>136</v>
      </c>
      <c r="C2613">
        <v>5</v>
      </c>
      <c r="D2613" t="s">
        <v>32</v>
      </c>
      <c r="I2613" t="s">
        <v>24</v>
      </c>
      <c r="J2613" t="s">
        <v>88</v>
      </c>
      <c r="K2613">
        <v>35</v>
      </c>
      <c r="M2613">
        <v>20</v>
      </c>
      <c r="N2613">
        <v>10</v>
      </c>
      <c r="O2613">
        <v>0</v>
      </c>
    </row>
    <row r="2614" spans="1:19" x14ac:dyDescent="0.25">
      <c r="A2614">
        <v>1999</v>
      </c>
      <c r="B2614" t="s">
        <v>136</v>
      </c>
      <c r="C2614">
        <v>6</v>
      </c>
      <c r="D2614" t="s">
        <v>32</v>
      </c>
      <c r="I2614" t="s">
        <v>24</v>
      </c>
      <c r="J2614" t="s">
        <v>81</v>
      </c>
      <c r="K2614">
        <v>40</v>
      </c>
      <c r="M2614">
        <v>35</v>
      </c>
      <c r="N2614">
        <v>0</v>
      </c>
      <c r="O2614">
        <v>0</v>
      </c>
    </row>
    <row r="2615" spans="1:19" x14ac:dyDescent="0.25">
      <c r="A2615">
        <v>1999</v>
      </c>
      <c r="B2615" t="s">
        <v>136</v>
      </c>
      <c r="C2615">
        <v>7</v>
      </c>
      <c r="D2615" t="s">
        <v>32</v>
      </c>
      <c r="F2615">
        <v>15</v>
      </c>
      <c r="I2615" t="s">
        <v>24</v>
      </c>
      <c r="J2615" t="s">
        <v>84</v>
      </c>
      <c r="K2615">
        <v>35</v>
      </c>
      <c r="M2615">
        <v>30</v>
      </c>
      <c r="N2615">
        <v>0</v>
      </c>
      <c r="O2615">
        <v>0</v>
      </c>
    </row>
    <row r="2616" spans="1:19" x14ac:dyDescent="0.25">
      <c r="A2616">
        <v>1999</v>
      </c>
      <c r="B2616" t="s">
        <v>136</v>
      </c>
      <c r="C2616">
        <v>1</v>
      </c>
      <c r="D2616" t="s">
        <v>32</v>
      </c>
      <c r="E2616">
        <v>3</v>
      </c>
      <c r="F2616">
        <v>14</v>
      </c>
      <c r="G2616">
        <v>155</v>
      </c>
      <c r="I2616">
        <v>155</v>
      </c>
      <c r="J2616" t="s">
        <v>80</v>
      </c>
      <c r="K2616">
        <v>20</v>
      </c>
      <c r="M2616">
        <v>25</v>
      </c>
      <c r="N2616">
        <v>50</v>
      </c>
      <c r="O2616">
        <v>0</v>
      </c>
    </row>
    <row r="2617" spans="1:19" x14ac:dyDescent="0.25">
      <c r="A2617">
        <v>1999</v>
      </c>
      <c r="B2617" t="s">
        <v>136</v>
      </c>
      <c r="C2617">
        <v>2</v>
      </c>
      <c r="D2617" t="s">
        <v>32</v>
      </c>
      <c r="I2617" t="s">
        <v>24</v>
      </c>
      <c r="J2617" t="s">
        <v>88</v>
      </c>
      <c r="K2617">
        <v>35</v>
      </c>
      <c r="M2617">
        <v>25</v>
      </c>
      <c r="N2617">
        <v>10</v>
      </c>
      <c r="O2617">
        <v>0</v>
      </c>
    </row>
    <row r="2618" spans="1:19" x14ac:dyDescent="0.25">
      <c r="A2618">
        <v>1999</v>
      </c>
      <c r="B2618" t="s">
        <v>136</v>
      </c>
      <c r="C2618">
        <v>3</v>
      </c>
      <c r="D2618" t="s">
        <v>32</v>
      </c>
      <c r="I2618" t="s">
        <v>24</v>
      </c>
      <c r="J2618" t="s">
        <v>90</v>
      </c>
      <c r="K2618">
        <v>60</v>
      </c>
      <c r="M2618">
        <v>50</v>
      </c>
      <c r="N2618">
        <v>25</v>
      </c>
      <c r="O2618">
        <v>0</v>
      </c>
      <c r="S2618">
        <v>1</v>
      </c>
    </row>
    <row r="2619" spans="1:19" x14ac:dyDescent="0.25">
      <c r="A2619">
        <v>1999</v>
      </c>
      <c r="B2619" t="s">
        <v>136</v>
      </c>
      <c r="C2619">
        <v>4</v>
      </c>
      <c r="D2619" t="s">
        <v>32</v>
      </c>
      <c r="I2619" t="s">
        <v>24</v>
      </c>
      <c r="J2619" t="s">
        <v>83</v>
      </c>
      <c r="K2619">
        <v>30</v>
      </c>
      <c r="M2619">
        <v>25</v>
      </c>
      <c r="N2619">
        <v>50</v>
      </c>
      <c r="O2619">
        <v>0</v>
      </c>
      <c r="P2619" t="s">
        <v>49</v>
      </c>
    </row>
    <row r="2620" spans="1:19" x14ac:dyDescent="0.25">
      <c r="A2620">
        <v>1999</v>
      </c>
      <c r="B2620" t="s">
        <v>136</v>
      </c>
      <c r="C2620">
        <v>5</v>
      </c>
      <c r="D2620" t="s">
        <v>32</v>
      </c>
      <c r="I2620" t="s">
        <v>24</v>
      </c>
      <c r="J2620" t="s">
        <v>85</v>
      </c>
      <c r="K2620">
        <v>35</v>
      </c>
      <c r="M2620">
        <v>5</v>
      </c>
      <c r="N2620">
        <v>0</v>
      </c>
      <c r="O2620">
        <v>0</v>
      </c>
    </row>
    <row r="2621" spans="1:19" x14ac:dyDescent="0.25">
      <c r="A2621">
        <v>1999</v>
      </c>
      <c r="B2621" t="s">
        <v>136</v>
      </c>
      <c r="C2621">
        <v>6</v>
      </c>
      <c r="D2621" t="s">
        <v>32</v>
      </c>
      <c r="I2621" t="s">
        <v>24</v>
      </c>
      <c r="J2621" t="s">
        <v>85</v>
      </c>
      <c r="K2621">
        <v>30</v>
      </c>
      <c r="M2621">
        <v>15</v>
      </c>
      <c r="N2621">
        <v>0</v>
      </c>
      <c r="O2621">
        <v>0</v>
      </c>
    </row>
    <row r="2622" spans="1:19" x14ac:dyDescent="0.25">
      <c r="A2622">
        <v>1999</v>
      </c>
      <c r="B2622" t="s">
        <v>136</v>
      </c>
      <c r="C2622">
        <v>7</v>
      </c>
      <c r="D2622" t="s">
        <v>32</v>
      </c>
      <c r="I2622" t="s">
        <v>24</v>
      </c>
      <c r="J2622" t="s">
        <v>78</v>
      </c>
      <c r="K2622">
        <v>25</v>
      </c>
      <c r="M2622">
        <v>20</v>
      </c>
      <c r="N2622">
        <v>10</v>
      </c>
      <c r="O2622">
        <v>0</v>
      </c>
      <c r="S2622">
        <v>1</v>
      </c>
    </row>
    <row r="2623" spans="1:19" x14ac:dyDescent="0.25">
      <c r="A2623">
        <v>1999</v>
      </c>
      <c r="B2623" t="s">
        <v>136</v>
      </c>
      <c r="C2623">
        <v>8</v>
      </c>
      <c r="D2623" t="s">
        <v>32</v>
      </c>
      <c r="I2623" t="s">
        <v>24</v>
      </c>
      <c r="J2623" t="s">
        <v>90</v>
      </c>
      <c r="K2623">
        <v>40</v>
      </c>
      <c r="M2623">
        <v>15</v>
      </c>
      <c r="N2623">
        <v>10</v>
      </c>
      <c r="O2623">
        <v>0</v>
      </c>
      <c r="P2623" t="s">
        <v>49</v>
      </c>
    </row>
    <row r="2624" spans="1:19" x14ac:dyDescent="0.25">
      <c r="A2624">
        <v>1999</v>
      </c>
      <c r="B2624" t="s">
        <v>136</v>
      </c>
      <c r="C2624">
        <v>9</v>
      </c>
      <c r="D2624" t="s">
        <v>32</v>
      </c>
      <c r="F2624">
        <v>13</v>
      </c>
      <c r="I2624" t="s">
        <v>24</v>
      </c>
      <c r="J2624" t="s">
        <v>88</v>
      </c>
      <c r="K2624">
        <v>25</v>
      </c>
      <c r="M2624">
        <v>15</v>
      </c>
      <c r="N2624">
        <v>25</v>
      </c>
      <c r="O2624">
        <v>0</v>
      </c>
    </row>
    <row r="2625" spans="1:19" x14ac:dyDescent="0.25">
      <c r="A2625">
        <v>1999</v>
      </c>
      <c r="B2625" t="s">
        <v>136</v>
      </c>
      <c r="C2625">
        <v>10</v>
      </c>
      <c r="D2625" t="s">
        <v>32</v>
      </c>
      <c r="E2625">
        <v>4</v>
      </c>
      <c r="F2625">
        <v>14</v>
      </c>
      <c r="G2625">
        <v>370</v>
      </c>
      <c r="I2625">
        <v>370</v>
      </c>
      <c r="J2625" t="s">
        <v>88</v>
      </c>
      <c r="K2625">
        <v>75</v>
      </c>
      <c r="M2625">
        <v>45</v>
      </c>
      <c r="N2625">
        <v>10</v>
      </c>
      <c r="O2625">
        <v>0</v>
      </c>
      <c r="P2625" t="s">
        <v>49</v>
      </c>
    </row>
    <row r="2626" spans="1:19" x14ac:dyDescent="0.25">
      <c r="A2626">
        <v>1999</v>
      </c>
      <c r="B2626" t="s">
        <v>136</v>
      </c>
      <c r="C2626">
        <v>1</v>
      </c>
      <c r="D2626" t="s">
        <v>32</v>
      </c>
      <c r="I2626" t="s">
        <v>24</v>
      </c>
      <c r="J2626" t="s">
        <v>83</v>
      </c>
      <c r="K2626">
        <v>40</v>
      </c>
      <c r="M2626">
        <v>25</v>
      </c>
      <c r="N2626">
        <v>25</v>
      </c>
      <c r="O2626">
        <v>0</v>
      </c>
      <c r="P2626" t="s">
        <v>49</v>
      </c>
    </row>
    <row r="2627" spans="1:19" x14ac:dyDescent="0.25">
      <c r="A2627">
        <v>1999</v>
      </c>
      <c r="B2627" t="s">
        <v>136</v>
      </c>
      <c r="C2627">
        <v>2</v>
      </c>
      <c r="D2627" t="s">
        <v>32</v>
      </c>
      <c r="I2627" t="s">
        <v>24</v>
      </c>
      <c r="J2627" t="s">
        <v>88</v>
      </c>
      <c r="K2627">
        <v>40</v>
      </c>
      <c r="M2627">
        <v>20</v>
      </c>
      <c r="N2627">
        <v>10</v>
      </c>
      <c r="O2627">
        <v>0</v>
      </c>
    </row>
    <row r="2628" spans="1:19" x14ac:dyDescent="0.25">
      <c r="A2628">
        <v>1999</v>
      </c>
      <c r="B2628" t="s">
        <v>136</v>
      </c>
      <c r="C2628">
        <v>3</v>
      </c>
      <c r="D2628" t="s">
        <v>32</v>
      </c>
      <c r="I2628" t="s">
        <v>24</v>
      </c>
      <c r="J2628" t="s">
        <v>81</v>
      </c>
      <c r="K2628">
        <v>30</v>
      </c>
      <c r="M2628">
        <v>50</v>
      </c>
      <c r="N2628">
        <v>0</v>
      </c>
      <c r="O2628">
        <v>0</v>
      </c>
    </row>
    <row r="2629" spans="1:19" x14ac:dyDescent="0.25">
      <c r="A2629">
        <v>1999</v>
      </c>
      <c r="B2629" t="s">
        <v>136</v>
      </c>
      <c r="C2629">
        <v>4</v>
      </c>
      <c r="D2629" t="s">
        <v>32</v>
      </c>
      <c r="I2629" t="s">
        <v>24</v>
      </c>
      <c r="J2629" t="s">
        <v>85</v>
      </c>
      <c r="K2629">
        <v>30</v>
      </c>
      <c r="M2629">
        <v>35</v>
      </c>
      <c r="N2629">
        <v>0</v>
      </c>
      <c r="O2629">
        <v>0</v>
      </c>
    </row>
    <row r="2630" spans="1:19" x14ac:dyDescent="0.25">
      <c r="A2630">
        <v>1999</v>
      </c>
      <c r="B2630" t="s">
        <v>136</v>
      </c>
      <c r="C2630">
        <v>5</v>
      </c>
      <c r="D2630" t="s">
        <v>32</v>
      </c>
      <c r="I2630" t="s">
        <v>24</v>
      </c>
      <c r="J2630" t="s">
        <v>96</v>
      </c>
      <c r="K2630">
        <v>15</v>
      </c>
      <c r="M2630">
        <v>10</v>
      </c>
      <c r="N2630">
        <v>0</v>
      </c>
      <c r="O2630">
        <v>0</v>
      </c>
    </row>
    <row r="2631" spans="1:19" x14ac:dyDescent="0.25">
      <c r="A2631">
        <v>1999</v>
      </c>
      <c r="B2631" t="s">
        <v>136</v>
      </c>
      <c r="C2631">
        <v>6</v>
      </c>
      <c r="D2631" t="s">
        <v>32</v>
      </c>
      <c r="I2631" t="s">
        <v>24</v>
      </c>
      <c r="J2631" t="s">
        <v>79</v>
      </c>
      <c r="K2631">
        <v>25</v>
      </c>
      <c r="M2631">
        <v>20</v>
      </c>
      <c r="N2631">
        <v>20</v>
      </c>
      <c r="O2631">
        <v>0</v>
      </c>
      <c r="S2631">
        <v>1</v>
      </c>
    </row>
    <row r="2632" spans="1:19" x14ac:dyDescent="0.25">
      <c r="A2632">
        <v>1999</v>
      </c>
      <c r="B2632" t="s">
        <v>136</v>
      </c>
      <c r="C2632">
        <v>7</v>
      </c>
      <c r="D2632" t="s">
        <v>32</v>
      </c>
      <c r="I2632" t="s">
        <v>24</v>
      </c>
      <c r="J2632" t="s">
        <v>83</v>
      </c>
      <c r="K2632">
        <v>35</v>
      </c>
      <c r="M2632">
        <v>45</v>
      </c>
      <c r="N2632">
        <v>20</v>
      </c>
      <c r="O2632">
        <v>0</v>
      </c>
      <c r="S2632">
        <v>1</v>
      </c>
    </row>
    <row r="2633" spans="1:19" x14ac:dyDescent="0.25">
      <c r="A2633">
        <v>1999</v>
      </c>
      <c r="B2633" t="s">
        <v>136</v>
      </c>
      <c r="C2633">
        <v>8</v>
      </c>
      <c r="D2633" t="s">
        <v>32</v>
      </c>
      <c r="I2633" t="s">
        <v>24</v>
      </c>
      <c r="J2633" t="s">
        <v>90</v>
      </c>
      <c r="K2633">
        <v>80</v>
      </c>
      <c r="M2633">
        <v>80</v>
      </c>
      <c r="N2633">
        <v>20</v>
      </c>
      <c r="O2633">
        <v>0</v>
      </c>
      <c r="S2633">
        <v>1</v>
      </c>
    </row>
    <row r="2634" spans="1:19" x14ac:dyDescent="0.25">
      <c r="A2634">
        <v>1999</v>
      </c>
      <c r="B2634" t="s">
        <v>136</v>
      </c>
      <c r="C2634">
        <v>9</v>
      </c>
      <c r="D2634" t="s">
        <v>32</v>
      </c>
      <c r="I2634" t="s">
        <v>24</v>
      </c>
      <c r="J2634" t="s">
        <v>80</v>
      </c>
      <c r="K2634">
        <v>45</v>
      </c>
      <c r="M2634">
        <v>20</v>
      </c>
      <c r="N2634">
        <v>10</v>
      </c>
      <c r="O2634">
        <v>0</v>
      </c>
    </row>
    <row r="2635" spans="1:19" x14ac:dyDescent="0.25">
      <c r="A2635">
        <v>1999</v>
      </c>
      <c r="B2635" t="s">
        <v>136</v>
      </c>
      <c r="C2635">
        <v>10</v>
      </c>
      <c r="D2635" t="s">
        <v>32</v>
      </c>
      <c r="I2635" t="s">
        <v>24</v>
      </c>
      <c r="J2635" t="s">
        <v>85</v>
      </c>
      <c r="K2635">
        <v>25</v>
      </c>
      <c r="M2635">
        <v>10</v>
      </c>
      <c r="N2635">
        <v>0</v>
      </c>
      <c r="O2635">
        <v>0</v>
      </c>
    </row>
    <row r="2636" spans="1:19" x14ac:dyDescent="0.25">
      <c r="A2636">
        <v>1999</v>
      </c>
      <c r="B2636" t="s">
        <v>136</v>
      </c>
      <c r="C2636">
        <v>11</v>
      </c>
      <c r="D2636" t="s">
        <v>32</v>
      </c>
      <c r="I2636" t="s">
        <v>24</v>
      </c>
      <c r="J2636" t="s">
        <v>88</v>
      </c>
      <c r="K2636">
        <v>35</v>
      </c>
      <c r="M2636">
        <v>15</v>
      </c>
      <c r="N2636">
        <v>0</v>
      </c>
      <c r="O2636">
        <v>0</v>
      </c>
    </row>
    <row r="2637" spans="1:19" x14ac:dyDescent="0.25">
      <c r="A2637">
        <v>1999</v>
      </c>
      <c r="B2637" t="s">
        <v>136</v>
      </c>
      <c r="C2637">
        <v>12</v>
      </c>
      <c r="D2637" t="s">
        <v>32</v>
      </c>
      <c r="I2637" t="s">
        <v>24</v>
      </c>
      <c r="J2637" t="s">
        <v>80</v>
      </c>
      <c r="K2637">
        <v>30</v>
      </c>
      <c r="M2637">
        <v>20</v>
      </c>
      <c r="N2637">
        <v>0</v>
      </c>
    </row>
    <row r="2638" spans="1:19" x14ac:dyDescent="0.25">
      <c r="A2638">
        <v>1999</v>
      </c>
      <c r="B2638" t="s">
        <v>136</v>
      </c>
      <c r="C2638">
        <v>13</v>
      </c>
      <c r="D2638" t="s">
        <v>32</v>
      </c>
      <c r="I2638" t="s">
        <v>24</v>
      </c>
      <c r="J2638" t="s">
        <v>88</v>
      </c>
      <c r="K2638">
        <v>45</v>
      </c>
      <c r="M2638">
        <v>25</v>
      </c>
      <c r="N2638">
        <v>10</v>
      </c>
      <c r="O2638">
        <v>0</v>
      </c>
    </row>
    <row r="2639" spans="1:19" x14ac:dyDescent="0.25">
      <c r="A2639">
        <v>1999</v>
      </c>
      <c r="B2639" t="s">
        <v>136</v>
      </c>
      <c r="C2639">
        <v>14</v>
      </c>
      <c r="D2639" t="s">
        <v>32</v>
      </c>
      <c r="I2639" t="s">
        <v>24</v>
      </c>
      <c r="J2639" t="s">
        <v>80</v>
      </c>
      <c r="K2639">
        <v>35</v>
      </c>
      <c r="M2639">
        <v>20</v>
      </c>
      <c r="N2639">
        <v>10</v>
      </c>
      <c r="O2639">
        <v>0</v>
      </c>
    </row>
    <row r="2640" spans="1:19" x14ac:dyDescent="0.25">
      <c r="A2640">
        <v>1999</v>
      </c>
      <c r="B2640" t="s">
        <v>136</v>
      </c>
      <c r="C2640">
        <v>15</v>
      </c>
      <c r="D2640" t="s">
        <v>32</v>
      </c>
      <c r="I2640" t="s">
        <v>24</v>
      </c>
      <c r="J2640" t="s">
        <v>137</v>
      </c>
      <c r="K2640">
        <v>25</v>
      </c>
      <c r="M2640">
        <v>20</v>
      </c>
      <c r="N2640">
        <v>0</v>
      </c>
      <c r="O2640">
        <v>0</v>
      </c>
    </row>
    <row r="2641" spans="1:19" x14ac:dyDescent="0.25">
      <c r="A2641">
        <v>1999</v>
      </c>
      <c r="B2641" t="s">
        <v>136</v>
      </c>
      <c r="C2641">
        <v>16</v>
      </c>
      <c r="D2641" t="s">
        <v>32</v>
      </c>
      <c r="F2641">
        <v>14</v>
      </c>
      <c r="I2641" t="s">
        <v>24</v>
      </c>
      <c r="J2641" t="s">
        <v>79</v>
      </c>
      <c r="K2641">
        <v>40</v>
      </c>
      <c r="M2641">
        <v>30</v>
      </c>
      <c r="N2641">
        <v>25</v>
      </c>
      <c r="O2641">
        <v>0</v>
      </c>
      <c r="R2641" t="s">
        <v>51</v>
      </c>
      <c r="S2641">
        <v>1</v>
      </c>
    </row>
    <row r="2642" spans="1:19" x14ac:dyDescent="0.25">
      <c r="A2642">
        <v>1999</v>
      </c>
      <c r="B2642" t="s">
        <v>136</v>
      </c>
      <c r="C2642">
        <v>1</v>
      </c>
      <c r="D2642" t="s">
        <v>38</v>
      </c>
      <c r="E2642">
        <v>1</v>
      </c>
      <c r="F2642">
        <v>13</v>
      </c>
      <c r="G2642">
        <v>230</v>
      </c>
      <c r="I2642">
        <v>230</v>
      </c>
      <c r="J2642" t="s">
        <v>79</v>
      </c>
      <c r="K2642">
        <v>70</v>
      </c>
      <c r="M2642">
        <v>30</v>
      </c>
      <c r="N2642">
        <v>30</v>
      </c>
      <c r="O2642">
        <v>0</v>
      </c>
    </row>
    <row r="2643" spans="1:19" x14ac:dyDescent="0.25">
      <c r="A2643">
        <v>1999</v>
      </c>
      <c r="B2643" t="s">
        <v>136</v>
      </c>
      <c r="C2643">
        <v>2</v>
      </c>
      <c r="D2643" t="s">
        <v>38</v>
      </c>
      <c r="I2643" t="s">
        <v>24</v>
      </c>
      <c r="J2643" t="s">
        <v>79</v>
      </c>
      <c r="K2643">
        <v>30</v>
      </c>
      <c r="M2643">
        <v>30</v>
      </c>
      <c r="N2643">
        <v>10</v>
      </c>
      <c r="O2643">
        <v>1</v>
      </c>
      <c r="P2643" t="s">
        <v>77</v>
      </c>
    </row>
    <row r="2644" spans="1:19" x14ac:dyDescent="0.25">
      <c r="A2644">
        <v>1999</v>
      </c>
      <c r="B2644" t="s">
        <v>136</v>
      </c>
      <c r="C2644">
        <v>3</v>
      </c>
      <c r="D2644" t="s">
        <v>38</v>
      </c>
      <c r="I2644" t="s">
        <v>24</v>
      </c>
      <c r="J2644" t="s">
        <v>79</v>
      </c>
      <c r="K2644">
        <v>70</v>
      </c>
      <c r="M2644">
        <v>30</v>
      </c>
      <c r="N2644">
        <v>5</v>
      </c>
      <c r="O2644">
        <v>0</v>
      </c>
    </row>
    <row r="2645" spans="1:19" x14ac:dyDescent="0.25">
      <c r="A2645">
        <v>1999</v>
      </c>
      <c r="B2645" t="s">
        <v>136</v>
      </c>
      <c r="C2645">
        <v>4</v>
      </c>
      <c r="D2645" t="s">
        <v>38</v>
      </c>
      <c r="I2645" t="s">
        <v>24</v>
      </c>
      <c r="J2645" t="s">
        <v>89</v>
      </c>
      <c r="K2645">
        <v>60</v>
      </c>
      <c r="M2645">
        <v>30</v>
      </c>
      <c r="N2645">
        <v>0</v>
      </c>
      <c r="O2645">
        <v>0</v>
      </c>
    </row>
    <row r="2646" spans="1:19" x14ac:dyDescent="0.25">
      <c r="A2646">
        <v>1999</v>
      </c>
      <c r="B2646" t="s">
        <v>136</v>
      </c>
      <c r="C2646">
        <v>5</v>
      </c>
      <c r="D2646" t="s">
        <v>38</v>
      </c>
      <c r="I2646" t="s">
        <v>24</v>
      </c>
      <c r="J2646" t="s">
        <v>79</v>
      </c>
      <c r="K2646">
        <v>20</v>
      </c>
      <c r="M2646">
        <v>20</v>
      </c>
      <c r="N2646">
        <v>40</v>
      </c>
      <c r="O2646">
        <v>0</v>
      </c>
    </row>
    <row r="2647" spans="1:19" x14ac:dyDescent="0.25">
      <c r="A2647">
        <v>1999</v>
      </c>
      <c r="B2647" t="s">
        <v>136</v>
      </c>
      <c r="C2647">
        <v>6</v>
      </c>
      <c r="D2647" t="s">
        <v>38</v>
      </c>
      <c r="I2647" t="s">
        <v>24</v>
      </c>
      <c r="J2647" t="s">
        <v>84</v>
      </c>
      <c r="K2647">
        <v>60</v>
      </c>
      <c r="M2647">
        <v>10</v>
      </c>
      <c r="N2647">
        <v>5</v>
      </c>
      <c r="O2647">
        <v>0</v>
      </c>
    </row>
    <row r="2648" spans="1:19" x14ac:dyDescent="0.25">
      <c r="A2648">
        <v>1999</v>
      </c>
      <c r="B2648" t="s">
        <v>136</v>
      </c>
      <c r="C2648">
        <v>7</v>
      </c>
      <c r="D2648" t="s">
        <v>38</v>
      </c>
      <c r="I2648" t="s">
        <v>24</v>
      </c>
      <c r="J2648" t="s">
        <v>83</v>
      </c>
      <c r="K2648">
        <v>100</v>
      </c>
      <c r="M2648">
        <v>20</v>
      </c>
      <c r="N2648">
        <v>50</v>
      </c>
      <c r="O2648">
        <v>0</v>
      </c>
    </row>
    <row r="2649" spans="1:19" x14ac:dyDescent="0.25">
      <c r="A2649">
        <v>1999</v>
      </c>
      <c r="B2649" t="s">
        <v>136</v>
      </c>
      <c r="C2649">
        <v>8</v>
      </c>
      <c r="D2649" t="s">
        <v>38</v>
      </c>
      <c r="I2649" t="s">
        <v>24</v>
      </c>
      <c r="J2649" t="s">
        <v>79</v>
      </c>
      <c r="K2649">
        <v>30</v>
      </c>
      <c r="M2649">
        <v>15</v>
      </c>
      <c r="N2649">
        <v>0</v>
      </c>
      <c r="O2649">
        <v>0</v>
      </c>
    </row>
    <row r="2650" spans="1:19" x14ac:dyDescent="0.25">
      <c r="A2650">
        <v>1999</v>
      </c>
      <c r="B2650" t="s">
        <v>136</v>
      </c>
      <c r="C2650">
        <v>9</v>
      </c>
      <c r="D2650" t="s">
        <v>38</v>
      </c>
      <c r="I2650" t="s">
        <v>24</v>
      </c>
      <c r="J2650" t="s">
        <v>83</v>
      </c>
      <c r="K2650">
        <v>50</v>
      </c>
      <c r="M2650">
        <v>30</v>
      </c>
      <c r="N2650">
        <v>0</v>
      </c>
      <c r="O2650">
        <v>10</v>
      </c>
    </row>
    <row r="2651" spans="1:19" x14ac:dyDescent="0.25">
      <c r="A2651">
        <v>1999</v>
      </c>
      <c r="B2651" t="s">
        <v>136</v>
      </c>
      <c r="C2651">
        <v>10</v>
      </c>
      <c r="D2651" t="s">
        <v>38</v>
      </c>
      <c r="I2651" t="s">
        <v>24</v>
      </c>
      <c r="J2651" t="s">
        <v>79</v>
      </c>
      <c r="K2651">
        <v>10</v>
      </c>
      <c r="M2651">
        <v>30</v>
      </c>
      <c r="N2651">
        <v>20</v>
      </c>
      <c r="O2651">
        <v>0</v>
      </c>
    </row>
    <row r="2652" spans="1:19" x14ac:dyDescent="0.25">
      <c r="A2652">
        <v>1999</v>
      </c>
      <c r="B2652" t="s">
        <v>136</v>
      </c>
      <c r="C2652">
        <v>1</v>
      </c>
      <c r="D2652" t="s">
        <v>38</v>
      </c>
      <c r="E2652">
        <v>2</v>
      </c>
      <c r="F2652">
        <v>14</v>
      </c>
      <c r="G2652">
        <v>270</v>
      </c>
      <c r="I2652">
        <v>270</v>
      </c>
      <c r="J2652" t="s">
        <v>83</v>
      </c>
      <c r="K2652">
        <v>130</v>
      </c>
      <c r="M2652">
        <v>100</v>
      </c>
      <c r="N2652">
        <v>50</v>
      </c>
      <c r="O2652">
        <v>0</v>
      </c>
    </row>
    <row r="2653" spans="1:19" x14ac:dyDescent="0.25">
      <c r="A2653">
        <v>1999</v>
      </c>
      <c r="B2653" t="s">
        <v>136</v>
      </c>
      <c r="C2653">
        <v>2</v>
      </c>
      <c r="D2653" t="s">
        <v>38</v>
      </c>
      <c r="I2653" t="s">
        <v>24</v>
      </c>
      <c r="J2653" t="s">
        <v>83</v>
      </c>
      <c r="K2653">
        <v>100</v>
      </c>
      <c r="M2653">
        <v>100</v>
      </c>
      <c r="N2653">
        <v>60</v>
      </c>
      <c r="O2653">
        <v>2</v>
      </c>
    </row>
    <row r="2654" spans="1:19" x14ac:dyDescent="0.25">
      <c r="A2654">
        <v>1999</v>
      </c>
      <c r="B2654" t="s">
        <v>136</v>
      </c>
      <c r="C2654">
        <v>3</v>
      </c>
      <c r="D2654" t="s">
        <v>38</v>
      </c>
      <c r="I2654" t="s">
        <v>24</v>
      </c>
      <c r="J2654" t="s">
        <v>76</v>
      </c>
      <c r="K2654">
        <v>100</v>
      </c>
      <c r="M2654">
        <v>100</v>
      </c>
      <c r="N2654">
        <v>10</v>
      </c>
      <c r="O2654">
        <v>0</v>
      </c>
    </row>
    <row r="2655" spans="1:19" x14ac:dyDescent="0.25">
      <c r="A2655">
        <v>1999</v>
      </c>
      <c r="B2655" t="s">
        <v>136</v>
      </c>
      <c r="C2655">
        <v>4</v>
      </c>
      <c r="D2655" t="s">
        <v>38</v>
      </c>
      <c r="I2655" t="s">
        <v>24</v>
      </c>
      <c r="J2655" t="s">
        <v>83</v>
      </c>
      <c r="K2655">
        <v>20</v>
      </c>
      <c r="M2655">
        <v>20</v>
      </c>
      <c r="N2655">
        <v>60</v>
      </c>
      <c r="O2655">
        <v>0</v>
      </c>
    </row>
    <row r="2656" spans="1:19" x14ac:dyDescent="0.25">
      <c r="A2656">
        <v>1999</v>
      </c>
      <c r="B2656" t="s">
        <v>136</v>
      </c>
      <c r="C2656">
        <v>5</v>
      </c>
      <c r="D2656" t="s">
        <v>38</v>
      </c>
      <c r="I2656" t="s">
        <v>24</v>
      </c>
      <c r="J2656" t="s">
        <v>79</v>
      </c>
      <c r="K2656">
        <v>30</v>
      </c>
      <c r="M2656">
        <v>20</v>
      </c>
      <c r="N2656">
        <v>10</v>
      </c>
      <c r="O2656">
        <v>0</v>
      </c>
    </row>
    <row r="2657" spans="1:18" x14ac:dyDescent="0.25">
      <c r="A2657">
        <v>1999</v>
      </c>
      <c r="B2657" t="s">
        <v>136</v>
      </c>
      <c r="C2657">
        <v>6</v>
      </c>
      <c r="D2657" t="s">
        <v>38</v>
      </c>
      <c r="I2657" t="s">
        <v>24</v>
      </c>
      <c r="J2657" t="s">
        <v>84</v>
      </c>
      <c r="K2657">
        <v>40</v>
      </c>
      <c r="M2657">
        <v>20</v>
      </c>
      <c r="N2657">
        <v>1</v>
      </c>
      <c r="O2657">
        <v>0</v>
      </c>
    </row>
    <row r="2658" spans="1:18" x14ac:dyDescent="0.25">
      <c r="A2658">
        <v>1999</v>
      </c>
      <c r="B2658" t="s">
        <v>136</v>
      </c>
      <c r="C2658">
        <v>7</v>
      </c>
      <c r="D2658" t="s">
        <v>38</v>
      </c>
      <c r="I2658" t="s">
        <v>24</v>
      </c>
      <c r="J2658" t="s">
        <v>79</v>
      </c>
      <c r="K2658">
        <v>30</v>
      </c>
      <c r="M2658">
        <v>40</v>
      </c>
      <c r="N2658">
        <v>30</v>
      </c>
      <c r="O2658">
        <v>0</v>
      </c>
    </row>
    <row r="2659" spans="1:18" x14ac:dyDescent="0.25">
      <c r="A2659">
        <v>1999</v>
      </c>
      <c r="B2659" t="s">
        <v>136</v>
      </c>
      <c r="C2659">
        <v>8</v>
      </c>
      <c r="D2659" t="s">
        <v>38</v>
      </c>
      <c r="I2659" t="s">
        <v>24</v>
      </c>
      <c r="J2659" t="s">
        <v>84</v>
      </c>
      <c r="K2659">
        <v>50</v>
      </c>
      <c r="M2659">
        <v>20</v>
      </c>
      <c r="N2659">
        <v>2</v>
      </c>
      <c r="O2659">
        <v>0</v>
      </c>
    </row>
    <row r="2660" spans="1:18" x14ac:dyDescent="0.25">
      <c r="A2660">
        <v>1999</v>
      </c>
      <c r="B2660" t="s">
        <v>136</v>
      </c>
      <c r="C2660">
        <v>9</v>
      </c>
      <c r="D2660" t="s">
        <v>38</v>
      </c>
      <c r="I2660" t="s">
        <v>24</v>
      </c>
      <c r="J2660" t="s">
        <v>79</v>
      </c>
      <c r="K2660">
        <v>30</v>
      </c>
      <c r="M2660">
        <v>20</v>
      </c>
      <c r="N2660">
        <v>60</v>
      </c>
      <c r="O2660">
        <v>0</v>
      </c>
    </row>
    <row r="2661" spans="1:18" x14ac:dyDescent="0.25">
      <c r="A2661">
        <v>1999</v>
      </c>
      <c r="B2661" t="s">
        <v>136</v>
      </c>
      <c r="C2661">
        <v>10</v>
      </c>
      <c r="D2661" t="s">
        <v>38</v>
      </c>
      <c r="I2661" t="s">
        <v>24</v>
      </c>
      <c r="J2661" t="s">
        <v>79</v>
      </c>
      <c r="K2661">
        <v>45</v>
      </c>
      <c r="M2661">
        <v>20</v>
      </c>
      <c r="N2661">
        <v>50</v>
      </c>
      <c r="O2661">
        <v>0</v>
      </c>
    </row>
    <row r="2662" spans="1:18" x14ac:dyDescent="0.25">
      <c r="A2662">
        <v>1999</v>
      </c>
      <c r="B2662" t="s">
        <v>136</v>
      </c>
      <c r="C2662">
        <v>1</v>
      </c>
      <c r="D2662" t="s">
        <v>38</v>
      </c>
      <c r="E2662">
        <v>3</v>
      </c>
      <c r="G2662">
        <v>240</v>
      </c>
      <c r="I2662">
        <v>240</v>
      </c>
      <c r="J2662" t="s">
        <v>83</v>
      </c>
      <c r="K2662">
        <v>300</v>
      </c>
      <c r="M2662">
        <v>160</v>
      </c>
      <c r="N2662">
        <v>85</v>
      </c>
      <c r="O2662">
        <v>0</v>
      </c>
    </row>
    <row r="2663" spans="1:18" x14ac:dyDescent="0.25">
      <c r="A2663">
        <v>1999</v>
      </c>
      <c r="B2663" t="s">
        <v>136</v>
      </c>
      <c r="C2663">
        <v>2</v>
      </c>
      <c r="D2663" t="s">
        <v>38</v>
      </c>
      <c r="I2663" t="s">
        <v>24</v>
      </c>
      <c r="J2663" t="s">
        <v>79</v>
      </c>
      <c r="K2663">
        <v>30</v>
      </c>
      <c r="M2663">
        <v>20</v>
      </c>
      <c r="N2663">
        <v>5</v>
      </c>
      <c r="O2663">
        <v>0</v>
      </c>
    </row>
    <row r="2664" spans="1:18" x14ac:dyDescent="0.25">
      <c r="A2664">
        <v>1999</v>
      </c>
      <c r="B2664" t="s">
        <v>136</v>
      </c>
      <c r="C2664">
        <v>3</v>
      </c>
      <c r="D2664" t="s">
        <v>38</v>
      </c>
      <c r="I2664" t="s">
        <v>24</v>
      </c>
      <c r="J2664" t="s">
        <v>83</v>
      </c>
      <c r="K2664">
        <v>40</v>
      </c>
      <c r="M2664">
        <v>20</v>
      </c>
      <c r="N2664">
        <v>60</v>
      </c>
      <c r="O2664">
        <v>0</v>
      </c>
    </row>
    <row r="2665" spans="1:18" x14ac:dyDescent="0.25">
      <c r="A2665">
        <v>1999</v>
      </c>
      <c r="B2665" t="s">
        <v>136</v>
      </c>
      <c r="C2665">
        <v>4</v>
      </c>
      <c r="D2665" t="s">
        <v>38</v>
      </c>
      <c r="I2665" t="s">
        <v>24</v>
      </c>
      <c r="J2665" t="s">
        <v>79</v>
      </c>
      <c r="K2665">
        <v>30</v>
      </c>
      <c r="M2665">
        <v>20</v>
      </c>
      <c r="N2665">
        <v>2</v>
      </c>
      <c r="O2665">
        <v>0</v>
      </c>
    </row>
    <row r="2666" spans="1:18" x14ac:dyDescent="0.25">
      <c r="A2666">
        <v>1999</v>
      </c>
      <c r="B2666" t="s">
        <v>136</v>
      </c>
      <c r="C2666">
        <v>5</v>
      </c>
      <c r="D2666" t="s">
        <v>38</v>
      </c>
      <c r="I2666" t="s">
        <v>24</v>
      </c>
      <c r="J2666" t="s">
        <v>84</v>
      </c>
      <c r="K2666">
        <v>100</v>
      </c>
      <c r="M2666">
        <v>70</v>
      </c>
      <c r="N2666">
        <v>85</v>
      </c>
      <c r="O2666">
        <v>0</v>
      </c>
    </row>
    <row r="2667" spans="1:18" x14ac:dyDescent="0.25">
      <c r="A2667">
        <v>1999</v>
      </c>
      <c r="B2667" t="s">
        <v>136</v>
      </c>
      <c r="C2667">
        <v>6</v>
      </c>
      <c r="D2667" t="s">
        <v>38</v>
      </c>
      <c r="I2667" t="s">
        <v>24</v>
      </c>
      <c r="J2667" t="s">
        <v>87</v>
      </c>
      <c r="K2667">
        <v>90</v>
      </c>
      <c r="M2667">
        <v>40</v>
      </c>
      <c r="N2667">
        <v>10</v>
      </c>
      <c r="O2667">
        <v>0</v>
      </c>
    </row>
    <row r="2668" spans="1:18" x14ac:dyDescent="0.25">
      <c r="A2668">
        <v>1999</v>
      </c>
      <c r="B2668" t="s">
        <v>136</v>
      </c>
      <c r="C2668">
        <v>7</v>
      </c>
      <c r="D2668" t="s">
        <v>38</v>
      </c>
      <c r="I2668" t="s">
        <v>24</v>
      </c>
      <c r="J2668" t="s">
        <v>79</v>
      </c>
      <c r="K2668">
        <v>25</v>
      </c>
      <c r="M2668">
        <v>20</v>
      </c>
      <c r="N2668">
        <v>15</v>
      </c>
      <c r="O2668">
        <v>0</v>
      </c>
    </row>
    <row r="2669" spans="1:18" x14ac:dyDescent="0.25">
      <c r="A2669">
        <v>1999</v>
      </c>
      <c r="B2669" t="s">
        <v>136</v>
      </c>
      <c r="C2669">
        <v>8</v>
      </c>
      <c r="D2669" t="s">
        <v>38</v>
      </c>
      <c r="I2669" t="s">
        <v>24</v>
      </c>
      <c r="J2669" t="s">
        <v>79</v>
      </c>
      <c r="K2669">
        <v>30</v>
      </c>
      <c r="M2669">
        <v>30</v>
      </c>
      <c r="N2669">
        <v>2</v>
      </c>
      <c r="O2669">
        <v>0</v>
      </c>
    </row>
    <row r="2670" spans="1:18" x14ac:dyDescent="0.25">
      <c r="A2670">
        <v>1999</v>
      </c>
      <c r="B2670" t="s">
        <v>136</v>
      </c>
      <c r="C2670">
        <v>9</v>
      </c>
      <c r="D2670" t="s">
        <v>38</v>
      </c>
      <c r="I2670" t="s">
        <v>24</v>
      </c>
      <c r="J2670" t="s">
        <v>84</v>
      </c>
      <c r="K2670">
        <v>60</v>
      </c>
      <c r="M2670">
        <v>30</v>
      </c>
      <c r="N2670">
        <v>10</v>
      </c>
      <c r="O2670">
        <v>0</v>
      </c>
    </row>
    <row r="2671" spans="1:18" x14ac:dyDescent="0.25">
      <c r="A2671">
        <v>1999</v>
      </c>
      <c r="B2671" t="s">
        <v>136</v>
      </c>
      <c r="C2671">
        <v>10</v>
      </c>
      <c r="D2671" t="s">
        <v>38</v>
      </c>
      <c r="I2671" t="s">
        <v>24</v>
      </c>
      <c r="J2671" t="s">
        <v>80</v>
      </c>
      <c r="K2671">
        <v>40</v>
      </c>
      <c r="M2671">
        <v>10</v>
      </c>
      <c r="N2671">
        <v>2</v>
      </c>
      <c r="O2671">
        <v>0</v>
      </c>
      <c r="R2671" t="s">
        <v>51</v>
      </c>
    </row>
    <row r="2672" spans="1:18" x14ac:dyDescent="0.25">
      <c r="A2672">
        <v>1999</v>
      </c>
      <c r="B2672" t="s">
        <v>136</v>
      </c>
      <c r="C2672">
        <v>1</v>
      </c>
      <c r="D2672" t="s">
        <v>38</v>
      </c>
      <c r="E2672">
        <v>4</v>
      </c>
      <c r="G2672">
        <v>150</v>
      </c>
      <c r="I2672">
        <v>150</v>
      </c>
      <c r="J2672" t="s">
        <v>84</v>
      </c>
      <c r="K2672">
        <v>30</v>
      </c>
      <c r="M2672">
        <v>20</v>
      </c>
      <c r="N2672">
        <v>0</v>
      </c>
      <c r="O2672">
        <v>0</v>
      </c>
    </row>
    <row r="2673" spans="1:20" x14ac:dyDescent="0.25">
      <c r="A2673">
        <v>1999</v>
      </c>
      <c r="B2673" t="s">
        <v>136</v>
      </c>
      <c r="C2673">
        <v>2</v>
      </c>
      <c r="D2673" t="s">
        <v>38</v>
      </c>
      <c r="I2673" t="s">
        <v>24</v>
      </c>
      <c r="J2673" t="s">
        <v>81</v>
      </c>
      <c r="K2673">
        <v>30</v>
      </c>
      <c r="M2673">
        <v>20</v>
      </c>
      <c r="N2673">
        <v>0</v>
      </c>
      <c r="O2673">
        <v>0</v>
      </c>
    </row>
    <row r="2674" spans="1:20" x14ac:dyDescent="0.25">
      <c r="A2674">
        <v>1999</v>
      </c>
      <c r="B2674" t="s">
        <v>136</v>
      </c>
      <c r="C2674">
        <v>3</v>
      </c>
      <c r="D2674" t="s">
        <v>38</v>
      </c>
      <c r="I2674" t="s">
        <v>24</v>
      </c>
      <c r="J2674" t="s">
        <v>78</v>
      </c>
      <c r="K2674">
        <v>60</v>
      </c>
      <c r="M2674">
        <v>20</v>
      </c>
      <c r="N2674">
        <v>5</v>
      </c>
      <c r="O2674">
        <v>0</v>
      </c>
    </row>
    <row r="2675" spans="1:20" x14ac:dyDescent="0.25">
      <c r="A2675">
        <v>1999</v>
      </c>
      <c r="B2675" t="s">
        <v>136</v>
      </c>
      <c r="C2675">
        <v>4</v>
      </c>
      <c r="D2675" t="s">
        <v>38</v>
      </c>
      <c r="I2675" t="s">
        <v>24</v>
      </c>
      <c r="J2675" t="s">
        <v>87</v>
      </c>
      <c r="K2675">
        <v>25</v>
      </c>
      <c r="M2675">
        <v>20</v>
      </c>
      <c r="N2675">
        <v>0</v>
      </c>
      <c r="O2675">
        <v>0</v>
      </c>
    </row>
    <row r="2676" spans="1:20" x14ac:dyDescent="0.25">
      <c r="A2676">
        <v>1999</v>
      </c>
      <c r="B2676" t="s">
        <v>136</v>
      </c>
      <c r="C2676">
        <v>5</v>
      </c>
      <c r="D2676" t="s">
        <v>38</v>
      </c>
      <c r="I2676" t="s">
        <v>24</v>
      </c>
      <c r="J2676" t="s">
        <v>80</v>
      </c>
      <c r="K2676">
        <v>40</v>
      </c>
      <c r="M2676">
        <v>30</v>
      </c>
      <c r="N2676">
        <v>20</v>
      </c>
      <c r="O2676">
        <v>0</v>
      </c>
    </row>
    <row r="2677" spans="1:20" x14ac:dyDescent="0.25">
      <c r="A2677">
        <v>1999</v>
      </c>
      <c r="B2677" t="s">
        <v>136</v>
      </c>
      <c r="C2677">
        <v>6</v>
      </c>
      <c r="D2677" t="s">
        <v>38</v>
      </c>
      <c r="I2677" t="s">
        <v>24</v>
      </c>
      <c r="J2677" t="s">
        <v>88</v>
      </c>
      <c r="K2677">
        <v>30</v>
      </c>
      <c r="M2677">
        <v>20</v>
      </c>
      <c r="N2677">
        <v>0</v>
      </c>
      <c r="O2677">
        <v>0</v>
      </c>
    </row>
    <row r="2678" spans="1:20" x14ac:dyDescent="0.25">
      <c r="A2678">
        <v>1999</v>
      </c>
      <c r="B2678" t="s">
        <v>136</v>
      </c>
      <c r="C2678">
        <v>7</v>
      </c>
      <c r="D2678" t="s">
        <v>38</v>
      </c>
      <c r="I2678" t="s">
        <v>24</v>
      </c>
      <c r="J2678" t="s">
        <v>88</v>
      </c>
      <c r="K2678">
        <v>40</v>
      </c>
      <c r="M2678">
        <v>20</v>
      </c>
      <c r="N2678">
        <v>40</v>
      </c>
      <c r="O2678">
        <v>0</v>
      </c>
    </row>
    <row r="2679" spans="1:20" x14ac:dyDescent="0.25">
      <c r="A2679">
        <v>1999</v>
      </c>
      <c r="B2679" t="s">
        <v>136</v>
      </c>
      <c r="C2679">
        <v>8</v>
      </c>
      <c r="D2679" t="s">
        <v>38</v>
      </c>
      <c r="I2679" t="s">
        <v>24</v>
      </c>
      <c r="J2679" t="s">
        <v>80</v>
      </c>
      <c r="K2679">
        <v>40</v>
      </c>
      <c r="M2679">
        <v>15</v>
      </c>
      <c r="N2679">
        <v>0</v>
      </c>
      <c r="O2679">
        <v>0</v>
      </c>
    </row>
    <row r="2680" spans="1:20" x14ac:dyDescent="0.25">
      <c r="A2680">
        <v>1999</v>
      </c>
      <c r="B2680" t="s">
        <v>136</v>
      </c>
      <c r="C2680">
        <v>9</v>
      </c>
      <c r="D2680" t="s">
        <v>38</v>
      </c>
      <c r="I2680" t="s">
        <v>24</v>
      </c>
      <c r="J2680" t="s">
        <v>88</v>
      </c>
      <c r="K2680">
        <v>30</v>
      </c>
      <c r="M2680">
        <v>50</v>
      </c>
      <c r="N2680">
        <v>0</v>
      </c>
      <c r="O2680">
        <v>0</v>
      </c>
    </row>
    <row r="2681" spans="1:20" x14ac:dyDescent="0.25">
      <c r="A2681">
        <v>1999</v>
      </c>
      <c r="B2681" t="s">
        <v>136</v>
      </c>
      <c r="C2681">
        <v>10</v>
      </c>
      <c r="D2681" t="s">
        <v>38</v>
      </c>
      <c r="I2681" t="s">
        <v>24</v>
      </c>
      <c r="J2681" t="s">
        <v>79</v>
      </c>
      <c r="K2681">
        <v>70</v>
      </c>
      <c r="M2681">
        <v>40</v>
      </c>
      <c r="N2681">
        <v>30</v>
      </c>
      <c r="O2681">
        <v>0</v>
      </c>
    </row>
    <row r="2682" spans="1:20" x14ac:dyDescent="0.25">
      <c r="A2682">
        <v>1999</v>
      </c>
      <c r="B2682" t="s">
        <v>136</v>
      </c>
      <c r="C2682">
        <v>11</v>
      </c>
      <c r="D2682" t="s">
        <v>38</v>
      </c>
      <c r="I2682" t="s">
        <v>24</v>
      </c>
      <c r="J2682" t="s">
        <v>81</v>
      </c>
      <c r="K2682">
        <v>25</v>
      </c>
      <c r="M2682">
        <v>20</v>
      </c>
      <c r="N2682">
        <v>0</v>
      </c>
      <c r="O2682">
        <v>0</v>
      </c>
    </row>
    <row r="2683" spans="1:20" x14ac:dyDescent="0.25">
      <c r="A2683">
        <v>2002</v>
      </c>
      <c r="B2683" s="6" t="s">
        <v>20</v>
      </c>
      <c r="C2683" s="6">
        <v>1</v>
      </c>
      <c r="D2683" s="6" t="s">
        <v>138</v>
      </c>
      <c r="E2683" s="6">
        <v>1</v>
      </c>
      <c r="F2683" s="6">
        <v>8.5</v>
      </c>
      <c r="G2683" s="6">
        <v>150</v>
      </c>
      <c r="H2683" s="6">
        <v>0</v>
      </c>
      <c r="I2683" s="6">
        <f t="shared" ref="I2683:I2746" si="0">IF(G2683&gt;0,G2683/(1000-H2683)*1000,"")</f>
        <v>150</v>
      </c>
      <c r="J2683" s="6" t="s">
        <v>28</v>
      </c>
      <c r="K2683" s="6">
        <v>45</v>
      </c>
      <c r="L2683" s="6"/>
      <c r="M2683" s="6">
        <v>20</v>
      </c>
      <c r="N2683" s="6">
        <v>30</v>
      </c>
      <c r="O2683" s="6">
        <v>0</v>
      </c>
      <c r="P2683" s="6"/>
      <c r="Q2683" s="6"/>
      <c r="R2683" s="6"/>
      <c r="S2683" s="6">
        <v>1</v>
      </c>
      <c r="T2683" s="6"/>
    </row>
    <row r="2684" spans="1:20" x14ac:dyDescent="0.25">
      <c r="A2684">
        <v>2002</v>
      </c>
      <c r="B2684" s="6" t="s">
        <v>20</v>
      </c>
      <c r="C2684" s="6">
        <v>2</v>
      </c>
      <c r="D2684" s="6" t="s">
        <v>138</v>
      </c>
      <c r="E2684" s="6"/>
      <c r="F2684" s="6"/>
      <c r="G2684" s="6"/>
      <c r="H2684" s="6"/>
      <c r="I2684" s="6" t="str">
        <f t="shared" si="0"/>
        <v/>
      </c>
      <c r="J2684" s="6" t="s">
        <v>28</v>
      </c>
      <c r="K2684" s="6">
        <v>50</v>
      </c>
      <c r="L2684" s="6"/>
      <c r="M2684" s="6">
        <v>30</v>
      </c>
      <c r="N2684" s="6">
        <v>50</v>
      </c>
      <c r="O2684" s="6">
        <v>0</v>
      </c>
      <c r="P2684" s="6"/>
      <c r="Q2684" s="6"/>
      <c r="R2684" s="6"/>
      <c r="S2684" s="6">
        <v>0</v>
      </c>
      <c r="T2684" s="6"/>
    </row>
    <row r="2685" spans="1:20" x14ac:dyDescent="0.25">
      <c r="A2685">
        <v>2002</v>
      </c>
      <c r="B2685" s="6" t="s">
        <v>20</v>
      </c>
      <c r="C2685" s="6">
        <v>3</v>
      </c>
      <c r="D2685" s="6" t="s">
        <v>138</v>
      </c>
      <c r="E2685" s="6"/>
      <c r="F2685" s="6"/>
      <c r="G2685" s="6"/>
      <c r="H2685" s="6"/>
      <c r="I2685" s="6" t="str">
        <f t="shared" si="0"/>
        <v/>
      </c>
      <c r="J2685" s="6" t="s">
        <v>22</v>
      </c>
      <c r="K2685" s="6">
        <v>25</v>
      </c>
      <c r="L2685" s="6"/>
      <c r="M2685" s="6">
        <v>15</v>
      </c>
      <c r="N2685" s="6">
        <v>90</v>
      </c>
      <c r="O2685" s="6">
        <v>0</v>
      </c>
      <c r="P2685" s="6"/>
      <c r="Q2685" s="6"/>
      <c r="R2685" s="6"/>
      <c r="S2685" s="6">
        <v>0</v>
      </c>
      <c r="T2685" s="6"/>
    </row>
    <row r="2686" spans="1:20" x14ac:dyDescent="0.25">
      <c r="A2686">
        <v>2002</v>
      </c>
      <c r="B2686" s="6" t="s">
        <v>20</v>
      </c>
      <c r="C2686" s="6">
        <v>4</v>
      </c>
      <c r="D2686" s="6" t="s">
        <v>138</v>
      </c>
      <c r="E2686" s="6"/>
      <c r="F2686" s="6"/>
      <c r="G2686" s="6"/>
      <c r="H2686" s="6"/>
      <c r="I2686" s="6" t="str">
        <f t="shared" si="0"/>
        <v/>
      </c>
      <c r="J2686" s="6" t="s">
        <v>28</v>
      </c>
      <c r="K2686" s="6">
        <v>145</v>
      </c>
      <c r="L2686" s="6"/>
      <c r="M2686" s="6">
        <v>32</v>
      </c>
      <c r="N2686" s="6">
        <v>85</v>
      </c>
      <c r="O2686" s="6">
        <v>0</v>
      </c>
      <c r="P2686" s="6"/>
      <c r="Q2686" s="6"/>
      <c r="R2686" s="6"/>
      <c r="S2686" s="6">
        <v>6</v>
      </c>
      <c r="T2686" s="6"/>
    </row>
    <row r="2687" spans="1:20" x14ac:dyDescent="0.25">
      <c r="A2687">
        <v>2002</v>
      </c>
      <c r="B2687" s="6" t="s">
        <v>20</v>
      </c>
      <c r="C2687" s="6">
        <v>5</v>
      </c>
      <c r="D2687" s="6" t="s">
        <v>138</v>
      </c>
      <c r="E2687" s="6"/>
      <c r="F2687" s="6"/>
      <c r="G2687" s="6"/>
      <c r="H2687" s="6"/>
      <c r="I2687" s="6" t="str">
        <f t="shared" si="0"/>
        <v/>
      </c>
      <c r="J2687" s="6" t="s">
        <v>28</v>
      </c>
      <c r="K2687" s="6">
        <v>110</v>
      </c>
      <c r="L2687" s="6"/>
      <c r="M2687" s="6">
        <v>90</v>
      </c>
      <c r="N2687" s="6">
        <v>85</v>
      </c>
      <c r="O2687" s="6">
        <v>0</v>
      </c>
      <c r="P2687" s="6"/>
      <c r="Q2687" s="6"/>
      <c r="R2687" s="6"/>
      <c r="S2687" s="6">
        <v>0</v>
      </c>
      <c r="T2687" s="6"/>
    </row>
    <row r="2688" spans="1:20" x14ac:dyDescent="0.25">
      <c r="A2688">
        <v>2002</v>
      </c>
      <c r="B2688" s="6" t="s">
        <v>20</v>
      </c>
      <c r="C2688" s="6">
        <v>6</v>
      </c>
      <c r="D2688" s="6" t="s">
        <v>138</v>
      </c>
      <c r="E2688" s="6"/>
      <c r="F2688" s="6"/>
      <c r="G2688" s="6"/>
      <c r="H2688" s="6"/>
      <c r="I2688" s="6" t="str">
        <f t="shared" si="0"/>
        <v/>
      </c>
      <c r="J2688" s="6" t="s">
        <v>22</v>
      </c>
      <c r="K2688" s="6">
        <v>40</v>
      </c>
      <c r="L2688" s="6"/>
      <c r="M2688" s="6">
        <v>45</v>
      </c>
      <c r="N2688" s="6">
        <v>0</v>
      </c>
      <c r="O2688" s="6">
        <v>5</v>
      </c>
      <c r="P2688" s="6" t="s">
        <v>48</v>
      </c>
      <c r="Q2688" s="6"/>
      <c r="R2688" s="6"/>
      <c r="S2688" s="6">
        <v>0</v>
      </c>
      <c r="T2688" s="6"/>
    </row>
    <row r="2689" spans="1:20" x14ac:dyDescent="0.25">
      <c r="A2689">
        <v>2002</v>
      </c>
      <c r="B2689" s="6" t="s">
        <v>20</v>
      </c>
      <c r="C2689" s="6">
        <v>7</v>
      </c>
      <c r="D2689" s="6" t="s">
        <v>138</v>
      </c>
      <c r="E2689" s="6"/>
      <c r="F2689" s="6"/>
      <c r="G2689" s="6"/>
      <c r="H2689" s="6"/>
      <c r="I2689" s="6" t="str">
        <f t="shared" si="0"/>
        <v/>
      </c>
      <c r="J2689" s="6" t="s">
        <v>22</v>
      </c>
      <c r="K2689" s="6">
        <v>25</v>
      </c>
      <c r="L2689" s="6"/>
      <c r="M2689" s="6">
        <v>15</v>
      </c>
      <c r="N2689" s="6">
        <v>10</v>
      </c>
      <c r="O2689" s="6">
        <v>0</v>
      </c>
      <c r="P2689" s="6"/>
      <c r="Q2689" s="6"/>
      <c r="R2689" s="6"/>
      <c r="S2689" s="6">
        <v>0</v>
      </c>
      <c r="T2689" s="6"/>
    </row>
    <row r="2690" spans="1:20" x14ac:dyDescent="0.25">
      <c r="A2690">
        <v>2002</v>
      </c>
      <c r="B2690" s="6" t="s">
        <v>20</v>
      </c>
      <c r="C2690" s="6">
        <v>8</v>
      </c>
      <c r="D2690" s="6" t="s">
        <v>138</v>
      </c>
      <c r="E2690" s="6"/>
      <c r="F2690" s="6"/>
      <c r="G2690" s="6"/>
      <c r="H2690" s="6"/>
      <c r="I2690" s="6" t="str">
        <f t="shared" si="0"/>
        <v/>
      </c>
      <c r="J2690" s="6" t="s">
        <v>25</v>
      </c>
      <c r="K2690" s="6">
        <v>40</v>
      </c>
      <c r="L2690" s="6"/>
      <c r="M2690" s="6">
        <v>10</v>
      </c>
      <c r="N2690" s="6">
        <v>80</v>
      </c>
      <c r="O2690" s="6">
        <v>0</v>
      </c>
      <c r="P2690" s="6"/>
      <c r="Q2690" s="6"/>
      <c r="R2690" s="6"/>
      <c r="S2690" s="6">
        <v>2</v>
      </c>
      <c r="T2690" s="6"/>
    </row>
    <row r="2691" spans="1:20" x14ac:dyDescent="0.25">
      <c r="A2691">
        <v>2002</v>
      </c>
      <c r="B2691" s="6" t="s">
        <v>20</v>
      </c>
      <c r="C2691" s="6">
        <v>9</v>
      </c>
      <c r="D2691" s="6" t="s">
        <v>138</v>
      </c>
      <c r="E2691" s="6"/>
      <c r="F2691" s="6"/>
      <c r="G2691" s="6"/>
      <c r="H2691" s="6"/>
      <c r="I2691" s="6" t="str">
        <f t="shared" si="0"/>
        <v/>
      </c>
      <c r="J2691" s="6" t="s">
        <v>22</v>
      </c>
      <c r="K2691" s="6">
        <v>35</v>
      </c>
      <c r="L2691" s="6"/>
      <c r="M2691" s="6">
        <v>45</v>
      </c>
      <c r="N2691" s="6">
        <v>0</v>
      </c>
      <c r="O2691" s="6">
        <v>0</v>
      </c>
      <c r="P2691" s="6"/>
      <c r="Q2691" s="6"/>
      <c r="R2691" s="6"/>
      <c r="S2691" s="6">
        <v>0</v>
      </c>
      <c r="T2691" s="6"/>
    </row>
    <row r="2692" spans="1:20" x14ac:dyDescent="0.25">
      <c r="A2692">
        <v>2002</v>
      </c>
      <c r="B2692" s="6" t="s">
        <v>20</v>
      </c>
      <c r="C2692" s="6">
        <v>10</v>
      </c>
      <c r="D2692" s="6" t="s">
        <v>138</v>
      </c>
      <c r="E2692" s="6"/>
      <c r="F2692" s="6"/>
      <c r="G2692" s="6"/>
      <c r="H2692" s="6"/>
      <c r="I2692" s="6" t="str">
        <f t="shared" si="0"/>
        <v/>
      </c>
      <c r="J2692" s="6" t="s">
        <v>22</v>
      </c>
      <c r="K2692" s="6">
        <v>20</v>
      </c>
      <c r="L2692" s="6"/>
      <c r="M2692" s="6">
        <v>5</v>
      </c>
      <c r="N2692" s="6">
        <v>0</v>
      </c>
      <c r="O2692" s="6">
        <v>0</v>
      </c>
      <c r="P2692" s="6"/>
      <c r="Q2692" s="6"/>
      <c r="R2692" s="6"/>
      <c r="S2692" s="6">
        <v>0</v>
      </c>
      <c r="T2692" s="6"/>
    </row>
    <row r="2693" spans="1:20" x14ac:dyDescent="0.25">
      <c r="A2693">
        <v>2002</v>
      </c>
      <c r="B2693" s="6" t="s">
        <v>20</v>
      </c>
      <c r="C2693" s="6">
        <v>11</v>
      </c>
      <c r="D2693" s="6" t="s">
        <v>138</v>
      </c>
      <c r="E2693" s="6"/>
      <c r="F2693" s="6"/>
      <c r="G2693" s="6"/>
      <c r="H2693" s="6"/>
      <c r="I2693" s="6" t="str">
        <f t="shared" si="0"/>
        <v/>
      </c>
      <c r="J2693" s="6" t="s">
        <v>25</v>
      </c>
      <c r="K2693" s="6">
        <v>10</v>
      </c>
      <c r="L2693" s="6"/>
      <c r="M2693" s="6">
        <v>20</v>
      </c>
      <c r="N2693" s="6">
        <v>0</v>
      </c>
      <c r="O2693" s="6">
        <v>0</v>
      </c>
      <c r="P2693" s="6"/>
      <c r="Q2693" s="6"/>
      <c r="R2693" s="6"/>
      <c r="S2693" s="6">
        <v>0</v>
      </c>
      <c r="T2693" s="6"/>
    </row>
    <row r="2694" spans="1:20" x14ac:dyDescent="0.25">
      <c r="A2694">
        <v>2002</v>
      </c>
      <c r="B2694" s="6" t="s">
        <v>20</v>
      </c>
      <c r="C2694" s="6">
        <v>12</v>
      </c>
      <c r="D2694" s="6" t="s">
        <v>138</v>
      </c>
      <c r="E2694" s="6"/>
      <c r="F2694" s="6"/>
      <c r="G2694" s="6"/>
      <c r="H2694" s="6"/>
      <c r="I2694" s="6" t="str">
        <f t="shared" si="0"/>
        <v/>
      </c>
      <c r="J2694" s="6" t="s">
        <v>28</v>
      </c>
      <c r="K2694" s="6">
        <v>110</v>
      </c>
      <c r="L2694" s="6"/>
      <c r="M2694" s="6">
        <v>70</v>
      </c>
      <c r="N2694" s="6">
        <v>60</v>
      </c>
      <c r="O2694" s="6">
        <v>0</v>
      </c>
      <c r="P2694" s="6"/>
      <c r="Q2694" s="6"/>
      <c r="R2694" s="6"/>
      <c r="S2694" s="6">
        <v>0</v>
      </c>
      <c r="T2694" s="6"/>
    </row>
    <row r="2695" spans="1:20" x14ac:dyDescent="0.25">
      <c r="A2695">
        <v>2002</v>
      </c>
      <c r="B2695" s="6" t="s">
        <v>20</v>
      </c>
      <c r="C2695" s="6">
        <v>13</v>
      </c>
      <c r="D2695" s="6" t="s">
        <v>138</v>
      </c>
      <c r="E2695" s="6"/>
      <c r="F2695" s="6"/>
      <c r="G2695" s="6"/>
      <c r="H2695" s="6"/>
      <c r="I2695" s="6" t="str">
        <f t="shared" si="0"/>
        <v/>
      </c>
      <c r="J2695" s="6" t="s">
        <v>25</v>
      </c>
      <c r="K2695" s="6">
        <v>15</v>
      </c>
      <c r="L2695" s="6"/>
      <c r="M2695" s="6">
        <v>45</v>
      </c>
      <c r="N2695" s="6">
        <v>10</v>
      </c>
      <c r="O2695" s="6">
        <v>0</v>
      </c>
      <c r="P2695" s="6"/>
      <c r="Q2695" s="6"/>
      <c r="R2695" s="6"/>
      <c r="S2695" s="6">
        <v>0</v>
      </c>
      <c r="T2695" s="6"/>
    </row>
    <row r="2696" spans="1:20" x14ac:dyDescent="0.25">
      <c r="A2696">
        <v>2002</v>
      </c>
      <c r="B2696" s="6" t="s">
        <v>20</v>
      </c>
      <c r="C2696" s="6">
        <v>14</v>
      </c>
      <c r="D2696" s="6" t="s">
        <v>138</v>
      </c>
      <c r="E2696" s="6"/>
      <c r="F2696" s="6"/>
      <c r="G2696" s="6"/>
      <c r="H2696" s="6"/>
      <c r="I2696" s="6" t="str">
        <f t="shared" si="0"/>
        <v/>
      </c>
      <c r="J2696" s="6" t="s">
        <v>29</v>
      </c>
      <c r="K2696" s="6">
        <v>10</v>
      </c>
      <c r="L2696" s="6"/>
      <c r="M2696" s="6">
        <v>5</v>
      </c>
      <c r="N2696" s="6">
        <v>0</v>
      </c>
      <c r="O2696" s="6">
        <v>0</v>
      </c>
      <c r="P2696" s="6"/>
      <c r="Q2696" s="6"/>
      <c r="R2696" s="6"/>
      <c r="S2696" s="6">
        <v>0</v>
      </c>
      <c r="T2696" s="6"/>
    </row>
    <row r="2697" spans="1:20" x14ac:dyDescent="0.25">
      <c r="A2697">
        <v>2002</v>
      </c>
      <c r="B2697" s="6" t="s">
        <v>20</v>
      </c>
      <c r="C2697" s="6">
        <v>15</v>
      </c>
      <c r="D2697" s="6" t="s">
        <v>138</v>
      </c>
      <c r="E2697" s="6"/>
      <c r="F2697" s="6"/>
      <c r="G2697" s="6"/>
      <c r="H2697" s="6"/>
      <c r="I2697" s="6" t="str">
        <f t="shared" si="0"/>
        <v/>
      </c>
      <c r="J2697" s="6" t="s">
        <v>27</v>
      </c>
      <c r="K2697" s="6">
        <v>350</v>
      </c>
      <c r="L2697" s="6"/>
      <c r="M2697" s="6">
        <v>250</v>
      </c>
      <c r="N2697" s="6">
        <v>98</v>
      </c>
      <c r="O2697" s="6">
        <v>0</v>
      </c>
      <c r="P2697" s="6"/>
      <c r="Q2697" s="6"/>
      <c r="R2697" s="6"/>
      <c r="S2697" s="6">
        <v>0</v>
      </c>
      <c r="T2697" s="6"/>
    </row>
    <row r="2698" spans="1:20" x14ac:dyDescent="0.25">
      <c r="A2698">
        <v>2002</v>
      </c>
      <c r="B2698" s="6" t="s">
        <v>20</v>
      </c>
      <c r="C2698" s="6">
        <v>16</v>
      </c>
      <c r="D2698" s="6" t="s">
        <v>138</v>
      </c>
      <c r="E2698" s="6"/>
      <c r="F2698" s="6"/>
      <c r="G2698" s="6"/>
      <c r="H2698" s="6"/>
      <c r="I2698" s="6" t="str">
        <f t="shared" si="0"/>
        <v/>
      </c>
      <c r="J2698" s="6" t="s">
        <v>28</v>
      </c>
      <c r="K2698" s="6">
        <v>30</v>
      </c>
      <c r="L2698" s="6"/>
      <c r="M2698" s="6">
        <v>35</v>
      </c>
      <c r="N2698" s="6">
        <v>60</v>
      </c>
      <c r="O2698" s="6">
        <v>0</v>
      </c>
      <c r="P2698" s="6"/>
      <c r="Q2698" s="6"/>
      <c r="R2698" s="6"/>
      <c r="S2698" s="6">
        <v>0</v>
      </c>
      <c r="T2698" s="6"/>
    </row>
    <row r="2699" spans="1:20" x14ac:dyDescent="0.25">
      <c r="A2699">
        <v>2002</v>
      </c>
      <c r="B2699" s="6" t="s">
        <v>20</v>
      </c>
      <c r="C2699" s="6">
        <v>17</v>
      </c>
      <c r="D2699" s="6" t="s">
        <v>138</v>
      </c>
      <c r="E2699" s="6">
        <v>2</v>
      </c>
      <c r="F2699" s="6">
        <v>8.5</v>
      </c>
      <c r="G2699" s="6">
        <v>265</v>
      </c>
      <c r="H2699" s="6">
        <v>200</v>
      </c>
      <c r="I2699" s="6">
        <f t="shared" si="0"/>
        <v>331.25</v>
      </c>
      <c r="J2699" s="6" t="s">
        <v>28</v>
      </c>
      <c r="K2699" s="6">
        <v>70</v>
      </c>
      <c r="L2699" s="6"/>
      <c r="M2699" s="6">
        <v>40</v>
      </c>
      <c r="N2699" s="6">
        <v>75</v>
      </c>
      <c r="O2699" s="6">
        <v>0</v>
      </c>
      <c r="P2699" s="6"/>
      <c r="Q2699" s="6"/>
      <c r="R2699" s="6"/>
      <c r="S2699" s="6">
        <v>0</v>
      </c>
      <c r="T2699" s="6"/>
    </row>
    <row r="2700" spans="1:20" x14ac:dyDescent="0.25">
      <c r="A2700">
        <v>2002</v>
      </c>
      <c r="B2700" s="6" t="s">
        <v>20</v>
      </c>
      <c r="C2700" s="6">
        <v>18</v>
      </c>
      <c r="D2700" s="6" t="s">
        <v>138</v>
      </c>
      <c r="E2700" s="6"/>
      <c r="F2700" s="6"/>
      <c r="G2700" s="6"/>
      <c r="H2700" s="6"/>
      <c r="I2700" s="6" t="str">
        <f t="shared" si="0"/>
        <v/>
      </c>
      <c r="J2700" s="6" t="s">
        <v>40</v>
      </c>
      <c r="K2700" s="6">
        <v>40</v>
      </c>
      <c r="L2700" s="6"/>
      <c r="M2700" s="6">
        <v>20</v>
      </c>
      <c r="N2700" s="6">
        <v>0</v>
      </c>
      <c r="O2700" s="6">
        <v>0</v>
      </c>
      <c r="P2700" s="6"/>
      <c r="Q2700" s="6"/>
      <c r="R2700" s="6"/>
      <c r="S2700" s="6">
        <v>0</v>
      </c>
      <c r="T2700" s="6"/>
    </row>
    <row r="2701" spans="1:20" x14ac:dyDescent="0.25">
      <c r="A2701">
        <v>2002</v>
      </c>
      <c r="B2701" s="6" t="s">
        <v>20</v>
      </c>
      <c r="C2701" s="6">
        <v>19</v>
      </c>
      <c r="D2701" s="6" t="s">
        <v>138</v>
      </c>
      <c r="E2701" s="6"/>
      <c r="F2701" s="6"/>
      <c r="G2701" s="6"/>
      <c r="H2701" s="6"/>
      <c r="I2701" s="6" t="str">
        <f t="shared" si="0"/>
        <v/>
      </c>
      <c r="J2701" s="6" t="s">
        <v>36</v>
      </c>
      <c r="K2701" s="6">
        <v>70</v>
      </c>
      <c r="L2701" s="6"/>
      <c r="M2701" s="6">
        <v>90</v>
      </c>
      <c r="N2701" s="6">
        <v>0</v>
      </c>
      <c r="O2701" s="6">
        <v>0</v>
      </c>
      <c r="P2701" s="6"/>
      <c r="Q2701" s="6"/>
      <c r="R2701" s="6"/>
      <c r="S2701" s="6">
        <v>0</v>
      </c>
      <c r="T2701" s="6"/>
    </row>
    <row r="2702" spans="1:20" x14ac:dyDescent="0.25">
      <c r="A2702">
        <v>2002</v>
      </c>
      <c r="B2702" s="6" t="s">
        <v>20</v>
      </c>
      <c r="C2702" s="6">
        <v>20</v>
      </c>
      <c r="D2702" s="6" t="s">
        <v>138</v>
      </c>
      <c r="E2702" s="6"/>
      <c r="F2702" s="6"/>
      <c r="G2702" s="6"/>
      <c r="H2702" s="6"/>
      <c r="I2702" s="6" t="str">
        <f t="shared" si="0"/>
        <v/>
      </c>
      <c r="J2702" s="6" t="s">
        <v>36</v>
      </c>
      <c r="K2702" s="6">
        <v>60</v>
      </c>
      <c r="L2702" s="6"/>
      <c r="M2702" s="6">
        <v>40</v>
      </c>
      <c r="N2702" s="6">
        <v>0</v>
      </c>
      <c r="O2702" s="6">
        <v>0</v>
      </c>
      <c r="P2702" s="6"/>
      <c r="Q2702" s="6"/>
      <c r="R2702" s="6"/>
      <c r="S2702" s="6">
        <v>0</v>
      </c>
      <c r="T2702" s="6"/>
    </row>
    <row r="2703" spans="1:20" x14ac:dyDescent="0.25">
      <c r="A2703">
        <v>2002</v>
      </c>
      <c r="B2703" s="6" t="s">
        <v>20</v>
      </c>
      <c r="C2703" s="6">
        <v>21</v>
      </c>
      <c r="D2703" s="6" t="s">
        <v>138</v>
      </c>
      <c r="E2703" s="6"/>
      <c r="F2703" s="6"/>
      <c r="G2703" s="6"/>
      <c r="H2703" s="6"/>
      <c r="I2703" s="6" t="str">
        <f t="shared" si="0"/>
        <v/>
      </c>
      <c r="J2703" s="6" t="s">
        <v>28</v>
      </c>
      <c r="K2703" s="6">
        <v>60</v>
      </c>
      <c r="L2703" s="6"/>
      <c r="M2703" s="6">
        <v>30</v>
      </c>
      <c r="N2703" s="6">
        <v>40</v>
      </c>
      <c r="O2703" s="6">
        <v>0</v>
      </c>
      <c r="P2703" s="6"/>
      <c r="Q2703" s="6"/>
      <c r="R2703" s="6"/>
      <c r="S2703" s="6">
        <v>0</v>
      </c>
      <c r="T2703" s="6"/>
    </row>
    <row r="2704" spans="1:20" x14ac:dyDescent="0.25">
      <c r="A2704">
        <v>2002</v>
      </c>
      <c r="B2704" s="6" t="s">
        <v>20</v>
      </c>
      <c r="C2704" s="6">
        <v>22</v>
      </c>
      <c r="D2704" s="6" t="s">
        <v>138</v>
      </c>
      <c r="E2704" s="6"/>
      <c r="F2704" s="6"/>
      <c r="G2704" s="6"/>
      <c r="H2704" s="6"/>
      <c r="I2704" s="6" t="str">
        <f t="shared" si="0"/>
        <v/>
      </c>
      <c r="J2704" s="6" t="s">
        <v>40</v>
      </c>
      <c r="K2704" s="6">
        <v>56</v>
      </c>
      <c r="L2704" s="6"/>
      <c r="M2704" s="6">
        <v>25</v>
      </c>
      <c r="N2704" s="6">
        <v>0</v>
      </c>
      <c r="O2704" s="6">
        <v>0</v>
      </c>
      <c r="P2704" s="6"/>
      <c r="Q2704" s="6"/>
      <c r="R2704" s="6"/>
      <c r="S2704" s="6">
        <v>0</v>
      </c>
      <c r="T2704" s="6"/>
    </row>
    <row r="2705" spans="1:20" x14ac:dyDescent="0.25">
      <c r="A2705">
        <v>2002</v>
      </c>
      <c r="B2705" s="6" t="s">
        <v>20</v>
      </c>
      <c r="C2705" s="6">
        <v>23</v>
      </c>
      <c r="D2705" s="6" t="s">
        <v>138</v>
      </c>
      <c r="E2705" s="6"/>
      <c r="F2705" s="6"/>
      <c r="G2705" s="6"/>
      <c r="H2705" s="6"/>
      <c r="I2705" s="6" t="str">
        <f t="shared" si="0"/>
        <v/>
      </c>
      <c r="J2705" s="6" t="s">
        <v>36</v>
      </c>
      <c r="K2705" s="6">
        <v>40</v>
      </c>
      <c r="L2705" s="6"/>
      <c r="M2705" s="6">
        <v>20</v>
      </c>
      <c r="N2705" s="6">
        <v>15</v>
      </c>
      <c r="O2705" s="6">
        <v>0</v>
      </c>
      <c r="P2705" s="6"/>
      <c r="Q2705" s="6"/>
      <c r="R2705" s="6"/>
      <c r="S2705" s="6">
        <v>0</v>
      </c>
      <c r="T2705" s="6"/>
    </row>
    <row r="2706" spans="1:20" x14ac:dyDescent="0.25">
      <c r="A2706">
        <v>2002</v>
      </c>
      <c r="B2706" s="6" t="s">
        <v>20</v>
      </c>
      <c r="C2706" s="6">
        <v>24</v>
      </c>
      <c r="D2706" s="6" t="s">
        <v>138</v>
      </c>
      <c r="E2706" s="6"/>
      <c r="F2706" s="6"/>
      <c r="G2706" s="6"/>
      <c r="H2706" s="6"/>
      <c r="I2706" s="6" t="str">
        <f t="shared" si="0"/>
        <v/>
      </c>
      <c r="J2706" s="6" t="s">
        <v>22</v>
      </c>
      <c r="K2706" s="6">
        <v>40</v>
      </c>
      <c r="L2706" s="6"/>
      <c r="M2706" s="6">
        <v>20</v>
      </c>
      <c r="N2706" s="6">
        <v>70</v>
      </c>
      <c r="O2706" s="6">
        <v>0</v>
      </c>
      <c r="P2706" s="6"/>
      <c r="Q2706" s="6"/>
      <c r="R2706" s="6"/>
      <c r="S2706" s="6">
        <v>0</v>
      </c>
      <c r="T2706" s="6"/>
    </row>
    <row r="2707" spans="1:20" x14ac:dyDescent="0.25">
      <c r="A2707">
        <v>2002</v>
      </c>
      <c r="B2707" s="6" t="s">
        <v>20</v>
      </c>
      <c r="C2707" s="6">
        <v>25</v>
      </c>
      <c r="D2707" s="6" t="s">
        <v>138</v>
      </c>
      <c r="E2707" s="6"/>
      <c r="F2707" s="6"/>
      <c r="G2707" s="6"/>
      <c r="H2707" s="6"/>
      <c r="I2707" s="6" t="str">
        <f t="shared" si="0"/>
        <v/>
      </c>
      <c r="J2707" s="6" t="s">
        <v>44</v>
      </c>
      <c r="K2707" s="6">
        <v>60</v>
      </c>
      <c r="L2707" s="6"/>
      <c r="M2707" s="6">
        <v>80</v>
      </c>
      <c r="N2707" s="6">
        <v>65</v>
      </c>
      <c r="O2707" s="6">
        <v>0</v>
      </c>
      <c r="P2707" s="6"/>
      <c r="Q2707" s="6"/>
      <c r="R2707" s="6"/>
      <c r="S2707" s="6">
        <v>0</v>
      </c>
      <c r="T2707" s="6"/>
    </row>
    <row r="2708" spans="1:20" x14ac:dyDescent="0.25">
      <c r="A2708">
        <v>2002</v>
      </c>
      <c r="B2708" s="6" t="s">
        <v>20</v>
      </c>
      <c r="C2708" s="6">
        <v>26</v>
      </c>
      <c r="D2708" s="6" t="s">
        <v>138</v>
      </c>
      <c r="E2708" s="6"/>
      <c r="F2708" s="6"/>
      <c r="G2708" s="6"/>
      <c r="H2708" s="6"/>
      <c r="I2708" s="6" t="str">
        <f t="shared" si="0"/>
        <v/>
      </c>
      <c r="J2708" s="6" t="s">
        <v>40</v>
      </c>
      <c r="K2708" s="6">
        <v>60</v>
      </c>
      <c r="L2708" s="6"/>
      <c r="M2708" s="6">
        <v>40</v>
      </c>
      <c r="N2708" s="6">
        <v>60</v>
      </c>
      <c r="O2708" s="6">
        <v>0</v>
      </c>
      <c r="P2708" s="6"/>
      <c r="Q2708" s="6"/>
      <c r="R2708" s="6"/>
      <c r="S2708" s="6">
        <v>0</v>
      </c>
      <c r="T2708" s="6"/>
    </row>
    <row r="2709" spans="1:20" x14ac:dyDescent="0.25">
      <c r="A2709">
        <v>2002</v>
      </c>
      <c r="B2709" s="6" t="s">
        <v>20</v>
      </c>
      <c r="C2709" s="6">
        <v>27</v>
      </c>
      <c r="D2709" s="6" t="s">
        <v>138</v>
      </c>
      <c r="E2709" s="6"/>
      <c r="F2709" s="6"/>
      <c r="G2709" s="6"/>
      <c r="H2709" s="6"/>
      <c r="I2709" s="6" t="str">
        <f t="shared" si="0"/>
        <v/>
      </c>
      <c r="J2709" s="6" t="s">
        <v>35</v>
      </c>
      <c r="K2709" s="6">
        <v>35</v>
      </c>
      <c r="L2709" s="6"/>
      <c r="M2709" s="6">
        <v>15</v>
      </c>
      <c r="N2709" s="6">
        <v>0</v>
      </c>
      <c r="O2709" s="6">
        <v>0</v>
      </c>
      <c r="P2709" s="6"/>
      <c r="Q2709" s="6"/>
      <c r="R2709" s="6"/>
      <c r="S2709" s="6">
        <v>0</v>
      </c>
      <c r="T2709" s="6"/>
    </row>
    <row r="2710" spans="1:20" x14ac:dyDescent="0.25">
      <c r="A2710">
        <v>2002</v>
      </c>
      <c r="B2710" s="6" t="s">
        <v>20</v>
      </c>
      <c r="C2710" s="6">
        <v>28</v>
      </c>
      <c r="D2710" s="6" t="s">
        <v>138</v>
      </c>
      <c r="E2710" s="6"/>
      <c r="F2710" s="6"/>
      <c r="G2710" s="6"/>
      <c r="H2710" s="6"/>
      <c r="I2710" s="6" t="str">
        <f t="shared" si="0"/>
        <v/>
      </c>
      <c r="J2710" s="6" t="s">
        <v>44</v>
      </c>
      <c r="K2710" s="6">
        <v>50</v>
      </c>
      <c r="L2710" s="6"/>
      <c r="M2710" s="6">
        <v>25</v>
      </c>
      <c r="N2710" s="6">
        <v>95</v>
      </c>
      <c r="O2710" s="6">
        <v>0</v>
      </c>
      <c r="P2710" s="6"/>
      <c r="Q2710" s="6"/>
      <c r="R2710" s="6"/>
      <c r="S2710" s="6">
        <v>0</v>
      </c>
      <c r="T2710" s="6"/>
    </row>
    <row r="2711" spans="1:20" x14ac:dyDescent="0.25">
      <c r="A2711">
        <v>2002</v>
      </c>
      <c r="B2711" s="6" t="s">
        <v>20</v>
      </c>
      <c r="C2711" s="6">
        <v>29</v>
      </c>
      <c r="D2711" s="6" t="s">
        <v>138</v>
      </c>
      <c r="E2711" s="6"/>
      <c r="F2711" s="6"/>
      <c r="G2711" s="6"/>
      <c r="H2711" s="6"/>
      <c r="I2711" s="6" t="str">
        <f t="shared" si="0"/>
        <v/>
      </c>
      <c r="J2711" s="6" t="s">
        <v>58</v>
      </c>
      <c r="K2711" s="6">
        <v>30</v>
      </c>
      <c r="L2711" s="6"/>
      <c r="M2711" s="6">
        <v>15</v>
      </c>
      <c r="N2711" s="6">
        <v>0</v>
      </c>
      <c r="O2711" s="6">
        <v>0</v>
      </c>
      <c r="P2711" s="6"/>
      <c r="Q2711" s="6"/>
      <c r="R2711" s="6"/>
      <c r="S2711" s="6">
        <v>0</v>
      </c>
      <c r="T2711" s="6"/>
    </row>
    <row r="2712" spans="1:20" x14ac:dyDescent="0.25">
      <c r="A2712">
        <v>2002</v>
      </c>
      <c r="B2712" s="6" t="s">
        <v>20</v>
      </c>
      <c r="C2712" s="6">
        <v>30</v>
      </c>
      <c r="D2712" s="6" t="s">
        <v>139</v>
      </c>
      <c r="E2712" s="6">
        <v>3</v>
      </c>
      <c r="F2712" s="6">
        <v>8.5</v>
      </c>
      <c r="G2712" s="6">
        <v>260</v>
      </c>
      <c r="H2712" s="6">
        <v>0</v>
      </c>
      <c r="I2712" s="6">
        <f t="shared" si="0"/>
        <v>260</v>
      </c>
      <c r="J2712" s="6" t="s">
        <v>22</v>
      </c>
      <c r="K2712" s="6">
        <v>10</v>
      </c>
      <c r="L2712" s="6"/>
      <c r="M2712" s="6">
        <v>5</v>
      </c>
      <c r="N2712" s="6">
        <v>10</v>
      </c>
      <c r="O2712" s="6">
        <v>0</v>
      </c>
      <c r="P2712" s="6"/>
      <c r="Q2712" s="6"/>
      <c r="R2712" s="6"/>
      <c r="S2712" s="6">
        <v>1</v>
      </c>
      <c r="T2712" s="6"/>
    </row>
    <row r="2713" spans="1:20" x14ac:dyDescent="0.25">
      <c r="A2713">
        <v>2002</v>
      </c>
      <c r="B2713" s="6" t="s">
        <v>20</v>
      </c>
      <c r="C2713" s="6">
        <v>31</v>
      </c>
      <c r="D2713" s="6" t="s">
        <v>139</v>
      </c>
      <c r="E2713" s="6"/>
      <c r="F2713" s="6"/>
      <c r="G2713" s="6"/>
      <c r="H2713" s="6"/>
      <c r="I2713" s="6" t="str">
        <f t="shared" si="0"/>
        <v/>
      </c>
      <c r="J2713" s="6" t="s">
        <v>28</v>
      </c>
      <c r="K2713" s="6">
        <v>70</v>
      </c>
      <c r="L2713" s="6"/>
      <c r="M2713" s="6">
        <v>35</v>
      </c>
      <c r="N2713" s="6">
        <v>25</v>
      </c>
      <c r="O2713" s="6">
        <v>0</v>
      </c>
      <c r="P2713" s="6"/>
      <c r="Q2713" s="6"/>
      <c r="R2713" s="6"/>
      <c r="S2713" s="6">
        <v>1</v>
      </c>
      <c r="T2713" s="6"/>
    </row>
    <row r="2714" spans="1:20" x14ac:dyDescent="0.25">
      <c r="A2714">
        <v>2002</v>
      </c>
      <c r="B2714" s="6" t="s">
        <v>20</v>
      </c>
      <c r="C2714" s="6">
        <v>32</v>
      </c>
      <c r="D2714" s="6" t="s">
        <v>139</v>
      </c>
      <c r="E2714" s="6"/>
      <c r="F2714" s="6"/>
      <c r="G2714" s="6"/>
      <c r="H2714" s="6"/>
      <c r="I2714" s="6" t="str">
        <f t="shared" si="0"/>
        <v/>
      </c>
      <c r="J2714" s="6" t="s">
        <v>28</v>
      </c>
      <c r="K2714" s="6">
        <v>110</v>
      </c>
      <c r="L2714" s="6"/>
      <c r="M2714" s="6">
        <v>30</v>
      </c>
      <c r="N2714" s="6">
        <v>75</v>
      </c>
      <c r="O2714" s="6">
        <v>10</v>
      </c>
      <c r="P2714" s="6"/>
      <c r="Q2714" s="6"/>
      <c r="R2714" s="6"/>
      <c r="S2714" s="6">
        <v>1</v>
      </c>
      <c r="T2714" s="6"/>
    </row>
    <row r="2715" spans="1:20" x14ac:dyDescent="0.25">
      <c r="A2715">
        <v>2002</v>
      </c>
      <c r="B2715" s="6" t="s">
        <v>20</v>
      </c>
      <c r="C2715" s="6">
        <v>33</v>
      </c>
      <c r="D2715" s="6" t="s">
        <v>139</v>
      </c>
      <c r="E2715" s="6"/>
      <c r="F2715" s="6"/>
      <c r="G2715" s="6"/>
      <c r="H2715" s="6"/>
      <c r="I2715" s="6" t="str">
        <f t="shared" si="0"/>
        <v/>
      </c>
      <c r="J2715" s="6" t="s">
        <v>22</v>
      </c>
      <c r="K2715" s="6">
        <v>30</v>
      </c>
      <c r="L2715" s="6"/>
      <c r="M2715" s="6">
        <v>15</v>
      </c>
      <c r="N2715" s="6">
        <v>0</v>
      </c>
      <c r="O2715" s="6">
        <v>0</v>
      </c>
      <c r="P2715" s="6"/>
      <c r="Q2715" s="6"/>
      <c r="R2715" s="6"/>
      <c r="S2715" s="6">
        <v>0</v>
      </c>
      <c r="T2715" s="6"/>
    </row>
    <row r="2716" spans="1:20" x14ac:dyDescent="0.25">
      <c r="A2716">
        <v>2002</v>
      </c>
      <c r="B2716" s="6" t="s">
        <v>20</v>
      </c>
      <c r="C2716" s="6">
        <v>34</v>
      </c>
      <c r="D2716" s="6" t="s">
        <v>139</v>
      </c>
      <c r="E2716" s="6"/>
      <c r="F2716" s="6"/>
      <c r="G2716" s="6"/>
      <c r="H2716" s="6"/>
      <c r="I2716" s="6" t="str">
        <f t="shared" si="0"/>
        <v/>
      </c>
      <c r="J2716" s="6" t="s">
        <v>22</v>
      </c>
      <c r="K2716" s="6">
        <v>15</v>
      </c>
      <c r="L2716" s="6"/>
      <c r="M2716" s="6">
        <v>15</v>
      </c>
      <c r="N2716" s="6">
        <v>0</v>
      </c>
      <c r="O2716" s="6">
        <v>10</v>
      </c>
      <c r="P2716" s="6" t="s">
        <v>48</v>
      </c>
      <c r="Q2716" s="6"/>
      <c r="R2716" s="6"/>
      <c r="S2716" s="6">
        <v>0</v>
      </c>
      <c r="T2716" s="6"/>
    </row>
    <row r="2717" spans="1:20" x14ac:dyDescent="0.25">
      <c r="A2717">
        <v>2002</v>
      </c>
      <c r="B2717" s="6" t="s">
        <v>20</v>
      </c>
      <c r="C2717" s="6">
        <v>35</v>
      </c>
      <c r="D2717" s="6" t="s">
        <v>139</v>
      </c>
      <c r="E2717" s="6"/>
      <c r="F2717" s="6"/>
      <c r="G2717" s="6"/>
      <c r="H2717" s="6"/>
      <c r="I2717" s="6" t="str">
        <f t="shared" si="0"/>
        <v/>
      </c>
      <c r="J2717" s="6" t="s">
        <v>29</v>
      </c>
      <c r="K2717" s="6">
        <v>10</v>
      </c>
      <c r="L2717" s="6"/>
      <c r="M2717" s="6">
        <v>5</v>
      </c>
      <c r="N2717" s="6">
        <v>0</v>
      </c>
      <c r="O2717" s="6">
        <v>0</v>
      </c>
      <c r="P2717" s="6"/>
      <c r="Q2717" s="6"/>
      <c r="R2717" s="6"/>
      <c r="S2717" s="6">
        <v>0</v>
      </c>
      <c r="T2717" s="6"/>
    </row>
    <row r="2718" spans="1:20" x14ac:dyDescent="0.25">
      <c r="A2718">
        <v>2002</v>
      </c>
      <c r="B2718" s="6" t="s">
        <v>20</v>
      </c>
      <c r="C2718" s="6">
        <v>36</v>
      </c>
      <c r="D2718" s="6" t="s">
        <v>139</v>
      </c>
      <c r="E2718" s="6"/>
      <c r="F2718" s="6"/>
      <c r="G2718" s="6"/>
      <c r="H2718" s="6"/>
      <c r="I2718" s="6" t="str">
        <f t="shared" si="0"/>
        <v/>
      </c>
      <c r="J2718" s="6" t="s">
        <v>29</v>
      </c>
      <c r="K2718" s="6">
        <v>20</v>
      </c>
      <c r="L2718" s="6"/>
      <c r="M2718" s="6">
        <v>15</v>
      </c>
      <c r="N2718" s="6">
        <v>0</v>
      </c>
      <c r="O2718" s="6">
        <v>0</v>
      </c>
      <c r="P2718" s="6"/>
      <c r="Q2718" s="6"/>
      <c r="R2718" s="6"/>
      <c r="S2718" s="6">
        <v>0</v>
      </c>
      <c r="T2718" s="6"/>
    </row>
    <row r="2719" spans="1:20" x14ac:dyDescent="0.25">
      <c r="A2719">
        <v>2002</v>
      </c>
      <c r="B2719" s="6" t="s">
        <v>20</v>
      </c>
      <c r="C2719" s="6">
        <v>37</v>
      </c>
      <c r="D2719" s="6" t="s">
        <v>139</v>
      </c>
      <c r="E2719" s="6"/>
      <c r="F2719" s="6"/>
      <c r="G2719" s="6"/>
      <c r="H2719" s="6"/>
      <c r="I2719" s="6" t="str">
        <f t="shared" si="0"/>
        <v/>
      </c>
      <c r="J2719" s="6" t="s">
        <v>28</v>
      </c>
      <c r="K2719" s="6">
        <v>230</v>
      </c>
      <c r="L2719" s="6"/>
      <c r="M2719" s="6">
        <v>170</v>
      </c>
      <c r="N2719" s="6">
        <v>45</v>
      </c>
      <c r="O2719" s="6">
        <v>0</v>
      </c>
      <c r="P2719" s="6"/>
      <c r="Q2719" s="6"/>
      <c r="R2719" s="6"/>
      <c r="S2719" s="6">
        <v>1</v>
      </c>
      <c r="T2719" s="6"/>
    </row>
    <row r="2720" spans="1:20" x14ac:dyDescent="0.25">
      <c r="A2720">
        <v>2002</v>
      </c>
      <c r="B2720" s="6" t="s">
        <v>20</v>
      </c>
      <c r="C2720" s="6">
        <v>38</v>
      </c>
      <c r="D2720" s="6" t="s">
        <v>139</v>
      </c>
      <c r="E2720" s="6"/>
      <c r="F2720" s="6"/>
      <c r="G2720" s="6"/>
      <c r="H2720" s="6"/>
      <c r="I2720" s="6" t="str">
        <f t="shared" si="0"/>
        <v/>
      </c>
      <c r="J2720" s="6" t="s">
        <v>25</v>
      </c>
      <c r="K2720" s="6">
        <v>15</v>
      </c>
      <c r="L2720" s="6"/>
      <c r="M2720" s="6">
        <v>10</v>
      </c>
      <c r="N2720" s="6">
        <v>0</v>
      </c>
      <c r="O2720" s="6">
        <v>0</v>
      </c>
      <c r="P2720" s="6"/>
      <c r="Q2720" s="6"/>
      <c r="R2720" s="6"/>
      <c r="S2720" s="6">
        <v>0</v>
      </c>
      <c r="T2720" s="6"/>
    </row>
    <row r="2721" spans="1:20" x14ac:dyDescent="0.25">
      <c r="A2721">
        <v>2002</v>
      </c>
      <c r="B2721" s="6" t="s">
        <v>20</v>
      </c>
      <c r="C2721" s="6">
        <v>39</v>
      </c>
      <c r="D2721" s="6" t="s">
        <v>139</v>
      </c>
      <c r="E2721" s="6"/>
      <c r="F2721" s="6"/>
      <c r="G2721" s="6"/>
      <c r="H2721" s="6"/>
      <c r="I2721" s="6" t="str">
        <f t="shared" si="0"/>
        <v/>
      </c>
      <c r="J2721" s="6" t="s">
        <v>22</v>
      </c>
      <c r="K2721" s="6">
        <v>10</v>
      </c>
      <c r="L2721" s="6"/>
      <c r="M2721" s="6">
        <v>5</v>
      </c>
      <c r="N2721" s="6">
        <v>0</v>
      </c>
      <c r="O2721" s="6">
        <v>0</v>
      </c>
      <c r="P2721" s="6"/>
      <c r="Q2721" s="6"/>
      <c r="R2721" s="6"/>
      <c r="S2721" s="6">
        <v>0</v>
      </c>
      <c r="T2721" s="6"/>
    </row>
    <row r="2722" spans="1:20" x14ac:dyDescent="0.25">
      <c r="A2722">
        <v>2002</v>
      </c>
      <c r="B2722" s="6" t="s">
        <v>20</v>
      </c>
      <c r="C2722" s="6">
        <v>40</v>
      </c>
      <c r="D2722" s="6" t="s">
        <v>139</v>
      </c>
      <c r="E2722" s="6"/>
      <c r="F2722" s="6"/>
      <c r="G2722" s="6"/>
      <c r="H2722" s="6"/>
      <c r="I2722" s="6" t="str">
        <f t="shared" si="0"/>
        <v/>
      </c>
      <c r="J2722" s="6" t="s">
        <v>140</v>
      </c>
      <c r="K2722" s="6">
        <v>30</v>
      </c>
      <c r="L2722" s="6"/>
      <c r="M2722" s="6">
        <v>10</v>
      </c>
      <c r="N2722" s="6">
        <v>5</v>
      </c>
      <c r="O2722" s="6">
        <v>0</v>
      </c>
      <c r="P2722" s="6"/>
      <c r="Q2722" s="6"/>
      <c r="R2722" s="6"/>
      <c r="S2722" s="6">
        <v>0</v>
      </c>
      <c r="T2722" s="6"/>
    </row>
    <row r="2723" spans="1:20" x14ac:dyDescent="0.25">
      <c r="A2723">
        <v>2002</v>
      </c>
      <c r="B2723" s="6" t="s">
        <v>20</v>
      </c>
      <c r="C2723" s="6">
        <v>41</v>
      </c>
      <c r="D2723" s="6" t="s">
        <v>139</v>
      </c>
      <c r="E2723" s="6"/>
      <c r="F2723" s="6"/>
      <c r="G2723" s="6"/>
      <c r="H2723" s="6"/>
      <c r="I2723" s="6" t="str">
        <f t="shared" si="0"/>
        <v/>
      </c>
      <c r="J2723" s="6" t="s">
        <v>140</v>
      </c>
      <c r="K2723" s="6">
        <v>30</v>
      </c>
      <c r="L2723" s="6"/>
      <c r="M2723" s="6">
        <v>5</v>
      </c>
      <c r="N2723" s="6">
        <v>0</v>
      </c>
      <c r="O2723" s="6">
        <v>0</v>
      </c>
      <c r="P2723" s="6"/>
      <c r="Q2723" s="6"/>
      <c r="R2723" s="6"/>
      <c r="S2723" s="6">
        <v>0</v>
      </c>
      <c r="T2723" s="6"/>
    </row>
    <row r="2724" spans="1:20" x14ac:dyDescent="0.25">
      <c r="A2724">
        <v>2002</v>
      </c>
      <c r="B2724" s="6" t="s">
        <v>20</v>
      </c>
      <c r="C2724" s="6">
        <v>42</v>
      </c>
      <c r="D2724" s="6" t="s">
        <v>139</v>
      </c>
      <c r="E2724" s="6"/>
      <c r="F2724" s="6"/>
      <c r="G2724" s="6"/>
      <c r="H2724" s="6"/>
      <c r="I2724" s="6" t="str">
        <f t="shared" si="0"/>
        <v/>
      </c>
      <c r="J2724" s="6" t="s">
        <v>140</v>
      </c>
      <c r="K2724" s="6">
        <v>20</v>
      </c>
      <c r="L2724" s="6"/>
      <c r="M2724" s="6">
        <v>5</v>
      </c>
      <c r="N2724" s="6">
        <v>0</v>
      </c>
      <c r="O2724" s="6">
        <v>0</v>
      </c>
      <c r="P2724" s="6"/>
      <c r="Q2724" s="6"/>
      <c r="R2724" s="6"/>
      <c r="S2724" s="6">
        <v>0</v>
      </c>
      <c r="T2724" s="6"/>
    </row>
    <row r="2725" spans="1:20" x14ac:dyDescent="0.25">
      <c r="A2725">
        <v>2002</v>
      </c>
      <c r="B2725" s="6" t="s">
        <v>20</v>
      </c>
      <c r="C2725" s="6">
        <v>43</v>
      </c>
      <c r="D2725" s="6" t="s">
        <v>139</v>
      </c>
      <c r="E2725" s="6"/>
      <c r="F2725" s="6"/>
      <c r="G2725" s="6"/>
      <c r="H2725" s="6"/>
      <c r="I2725" s="6" t="str">
        <f t="shared" si="0"/>
        <v/>
      </c>
      <c r="J2725" s="6" t="s">
        <v>141</v>
      </c>
      <c r="K2725" s="6">
        <v>10</v>
      </c>
      <c r="L2725" s="6"/>
      <c r="M2725" s="6">
        <v>5</v>
      </c>
      <c r="N2725" s="6">
        <v>0</v>
      </c>
      <c r="O2725" s="6">
        <v>0</v>
      </c>
      <c r="P2725" s="6"/>
      <c r="Q2725" s="6"/>
      <c r="R2725" s="6"/>
      <c r="S2725" s="6">
        <v>0</v>
      </c>
      <c r="T2725" s="6"/>
    </row>
    <row r="2726" spans="1:20" x14ac:dyDescent="0.25">
      <c r="A2726">
        <v>2002</v>
      </c>
      <c r="B2726" s="6" t="s">
        <v>20</v>
      </c>
      <c r="C2726" s="6">
        <v>44</v>
      </c>
      <c r="D2726" s="6" t="s">
        <v>139</v>
      </c>
      <c r="E2726" s="6"/>
      <c r="F2726" s="6"/>
      <c r="G2726" s="6"/>
      <c r="H2726" s="6"/>
      <c r="I2726" s="6" t="str">
        <f t="shared" si="0"/>
        <v/>
      </c>
      <c r="J2726" s="6" t="s">
        <v>28</v>
      </c>
      <c r="K2726" s="6">
        <v>100</v>
      </c>
      <c r="L2726" s="6"/>
      <c r="M2726" s="6">
        <v>40</v>
      </c>
      <c r="N2726" s="6">
        <v>30</v>
      </c>
      <c r="O2726" s="6">
        <v>0</v>
      </c>
      <c r="P2726" s="6"/>
      <c r="Q2726" s="6"/>
      <c r="R2726" s="6"/>
      <c r="S2726" s="6">
        <v>1</v>
      </c>
      <c r="T2726" s="6"/>
    </row>
    <row r="2727" spans="1:20" x14ac:dyDescent="0.25">
      <c r="A2727">
        <v>2002</v>
      </c>
      <c r="B2727" s="6" t="s">
        <v>20</v>
      </c>
      <c r="C2727" s="6">
        <v>45</v>
      </c>
      <c r="D2727" s="6" t="s">
        <v>139</v>
      </c>
      <c r="E2727" s="6"/>
      <c r="F2727" s="6"/>
      <c r="G2727" s="6"/>
      <c r="H2727" s="6"/>
      <c r="I2727" s="6" t="str">
        <f t="shared" si="0"/>
        <v/>
      </c>
      <c r="J2727" s="6" t="s">
        <v>22</v>
      </c>
      <c r="K2727" s="6">
        <v>15</v>
      </c>
      <c r="L2727" s="6"/>
      <c r="M2727" s="6">
        <v>5</v>
      </c>
      <c r="N2727" s="6">
        <v>20</v>
      </c>
      <c r="O2727" s="6">
        <v>0</v>
      </c>
      <c r="P2727" s="6"/>
      <c r="Q2727" s="6"/>
      <c r="R2727" s="6"/>
      <c r="S2727" s="6">
        <v>0</v>
      </c>
      <c r="T2727" s="6"/>
    </row>
    <row r="2728" spans="1:20" x14ac:dyDescent="0.25">
      <c r="A2728">
        <v>2002</v>
      </c>
      <c r="B2728" s="6" t="s">
        <v>20</v>
      </c>
      <c r="C2728" s="6">
        <v>46</v>
      </c>
      <c r="D2728" s="6" t="s">
        <v>139</v>
      </c>
      <c r="E2728" s="6"/>
      <c r="F2728" s="6"/>
      <c r="G2728" s="6"/>
      <c r="H2728" s="6"/>
      <c r="I2728" s="6" t="str">
        <f t="shared" si="0"/>
        <v/>
      </c>
      <c r="J2728" s="6" t="s">
        <v>22</v>
      </c>
      <c r="K2728" s="6">
        <v>20</v>
      </c>
      <c r="L2728" s="6"/>
      <c r="M2728" s="6">
        <v>10</v>
      </c>
      <c r="N2728" s="6">
        <v>30</v>
      </c>
      <c r="O2728" s="6">
        <v>0</v>
      </c>
      <c r="P2728" s="6"/>
      <c r="Q2728" s="6"/>
      <c r="R2728" s="6"/>
      <c r="S2728" s="6">
        <v>0</v>
      </c>
      <c r="T2728" s="6"/>
    </row>
    <row r="2729" spans="1:20" x14ac:dyDescent="0.25">
      <c r="A2729">
        <v>2002</v>
      </c>
      <c r="B2729" s="6" t="s">
        <v>20</v>
      </c>
      <c r="C2729" s="6">
        <v>47</v>
      </c>
      <c r="D2729" s="6" t="s">
        <v>139</v>
      </c>
      <c r="E2729" s="6"/>
      <c r="F2729" s="6"/>
      <c r="G2729" s="6"/>
      <c r="H2729" s="6"/>
      <c r="I2729" s="6" t="str">
        <f t="shared" si="0"/>
        <v/>
      </c>
      <c r="J2729" s="6" t="s">
        <v>22</v>
      </c>
      <c r="K2729" s="6">
        <v>15</v>
      </c>
      <c r="L2729" s="6"/>
      <c r="M2729" s="6">
        <v>10</v>
      </c>
      <c r="N2729" s="6">
        <v>30</v>
      </c>
      <c r="O2729" s="6">
        <v>0</v>
      </c>
      <c r="P2729" s="6"/>
      <c r="Q2729" s="6"/>
      <c r="R2729" s="6"/>
      <c r="S2729" s="6">
        <v>0</v>
      </c>
      <c r="T2729" s="6"/>
    </row>
    <row r="2730" spans="1:20" x14ac:dyDescent="0.25">
      <c r="A2730">
        <v>2002</v>
      </c>
      <c r="B2730" s="6" t="s">
        <v>20</v>
      </c>
      <c r="C2730" s="6">
        <v>48</v>
      </c>
      <c r="D2730" s="6" t="s">
        <v>139</v>
      </c>
      <c r="E2730" s="6"/>
      <c r="F2730" s="6"/>
      <c r="G2730" s="6"/>
      <c r="H2730" s="6"/>
      <c r="I2730" s="6" t="str">
        <f t="shared" si="0"/>
        <v/>
      </c>
      <c r="J2730" s="6" t="s">
        <v>36</v>
      </c>
      <c r="K2730" s="6">
        <v>60</v>
      </c>
      <c r="L2730" s="6"/>
      <c r="M2730" s="6">
        <v>35</v>
      </c>
      <c r="N2730" s="6">
        <v>70</v>
      </c>
      <c r="O2730" s="6">
        <v>0</v>
      </c>
      <c r="P2730" s="6"/>
      <c r="Q2730" s="6"/>
      <c r="R2730" s="6"/>
      <c r="S2730" s="6">
        <v>1</v>
      </c>
      <c r="T2730" s="6"/>
    </row>
    <row r="2731" spans="1:20" x14ac:dyDescent="0.25">
      <c r="A2731">
        <v>2002</v>
      </c>
      <c r="B2731" s="6" t="s">
        <v>20</v>
      </c>
      <c r="C2731" s="6">
        <v>49</v>
      </c>
      <c r="D2731" s="6" t="s">
        <v>139</v>
      </c>
      <c r="E2731" s="6"/>
      <c r="F2731" s="6"/>
      <c r="G2731" s="6"/>
      <c r="H2731" s="6"/>
      <c r="I2731" s="6" t="str">
        <f t="shared" si="0"/>
        <v/>
      </c>
      <c r="J2731" s="6" t="s">
        <v>22</v>
      </c>
      <c r="K2731" s="6">
        <v>20</v>
      </c>
      <c r="L2731" s="6"/>
      <c r="M2731" s="6">
        <v>30</v>
      </c>
      <c r="N2731" s="6">
        <v>25</v>
      </c>
      <c r="O2731" s="6">
        <v>0</v>
      </c>
      <c r="P2731" s="6"/>
      <c r="Q2731" s="6"/>
      <c r="R2731" s="6"/>
      <c r="S2731" s="6">
        <v>0</v>
      </c>
      <c r="T2731" s="6"/>
    </row>
    <row r="2732" spans="1:20" x14ac:dyDescent="0.25">
      <c r="A2732">
        <v>2002</v>
      </c>
      <c r="B2732" s="6" t="s">
        <v>20</v>
      </c>
      <c r="C2732" s="6">
        <v>50</v>
      </c>
      <c r="D2732" s="6" t="s">
        <v>139</v>
      </c>
      <c r="E2732" s="6"/>
      <c r="F2732" s="6"/>
      <c r="G2732" s="6"/>
      <c r="H2732" s="6"/>
      <c r="I2732" s="6" t="str">
        <f t="shared" si="0"/>
        <v/>
      </c>
      <c r="J2732" s="6" t="s">
        <v>28</v>
      </c>
      <c r="K2732" s="6">
        <v>15</v>
      </c>
      <c r="L2732" s="6"/>
      <c r="M2732" s="6">
        <v>5</v>
      </c>
      <c r="N2732" s="6">
        <v>30</v>
      </c>
      <c r="O2732" s="6">
        <v>0</v>
      </c>
      <c r="P2732" s="6"/>
      <c r="Q2732" s="6"/>
      <c r="R2732" s="6"/>
      <c r="S2732" s="6">
        <v>0</v>
      </c>
      <c r="T2732" s="6"/>
    </row>
    <row r="2733" spans="1:20" x14ac:dyDescent="0.25">
      <c r="A2733">
        <v>2002</v>
      </c>
      <c r="B2733" s="6" t="s">
        <v>20</v>
      </c>
      <c r="C2733" s="6">
        <v>51</v>
      </c>
      <c r="D2733" s="6" t="s">
        <v>142</v>
      </c>
      <c r="E2733" s="6">
        <v>4</v>
      </c>
      <c r="F2733" s="6">
        <v>10</v>
      </c>
      <c r="G2733" s="6">
        <v>200</v>
      </c>
      <c r="H2733" s="6">
        <v>0</v>
      </c>
      <c r="I2733" s="6">
        <f t="shared" si="0"/>
        <v>200</v>
      </c>
      <c r="J2733" s="6" t="s">
        <v>28</v>
      </c>
      <c r="K2733" s="6">
        <v>130</v>
      </c>
      <c r="L2733" s="6"/>
      <c r="M2733" s="6">
        <v>110</v>
      </c>
      <c r="N2733" s="6">
        <v>50</v>
      </c>
      <c r="O2733" s="6">
        <v>0</v>
      </c>
      <c r="P2733" s="6"/>
      <c r="Q2733" s="6"/>
      <c r="R2733" s="6"/>
      <c r="S2733" s="6">
        <v>0</v>
      </c>
      <c r="T2733" s="6"/>
    </row>
    <row r="2734" spans="1:20" x14ac:dyDescent="0.25">
      <c r="A2734">
        <v>2002</v>
      </c>
      <c r="B2734" s="6" t="s">
        <v>20</v>
      </c>
      <c r="C2734" s="6">
        <v>52</v>
      </c>
      <c r="D2734" s="6" t="s">
        <v>142</v>
      </c>
      <c r="E2734" s="6"/>
      <c r="F2734" s="6"/>
      <c r="G2734" s="6"/>
      <c r="H2734" s="6"/>
      <c r="I2734" s="6" t="str">
        <f t="shared" si="0"/>
        <v/>
      </c>
      <c r="J2734" s="6" t="s">
        <v>28</v>
      </c>
      <c r="K2734" s="6">
        <v>120</v>
      </c>
      <c r="L2734" s="6"/>
      <c r="M2734" s="6">
        <v>110</v>
      </c>
      <c r="N2734" s="6">
        <v>25</v>
      </c>
      <c r="O2734" s="6">
        <v>25</v>
      </c>
      <c r="P2734" s="6"/>
      <c r="Q2734" s="6"/>
      <c r="R2734" s="6"/>
      <c r="S2734" s="6">
        <v>1</v>
      </c>
      <c r="T2734" s="6"/>
    </row>
    <row r="2735" spans="1:20" x14ac:dyDescent="0.25">
      <c r="A2735">
        <v>2002</v>
      </c>
      <c r="B2735" s="6" t="s">
        <v>20</v>
      </c>
      <c r="C2735" s="6">
        <v>53</v>
      </c>
      <c r="D2735" s="6" t="s">
        <v>142</v>
      </c>
      <c r="E2735" s="6"/>
      <c r="F2735" s="6"/>
      <c r="G2735" s="6"/>
      <c r="H2735" s="6"/>
      <c r="I2735" s="6" t="str">
        <f t="shared" si="0"/>
        <v/>
      </c>
      <c r="J2735" s="6" t="s">
        <v>28</v>
      </c>
      <c r="K2735" s="6">
        <v>40</v>
      </c>
      <c r="L2735" s="6"/>
      <c r="M2735" s="6">
        <v>60</v>
      </c>
      <c r="N2735" s="6">
        <v>30</v>
      </c>
      <c r="O2735" s="6">
        <v>0</v>
      </c>
      <c r="P2735" s="6"/>
      <c r="Q2735" s="6"/>
      <c r="R2735" s="6"/>
      <c r="S2735" s="6">
        <v>1</v>
      </c>
      <c r="T2735" s="6"/>
    </row>
    <row r="2736" spans="1:20" x14ac:dyDescent="0.25">
      <c r="A2736">
        <v>2002</v>
      </c>
      <c r="B2736" s="6" t="s">
        <v>20</v>
      </c>
      <c r="C2736" s="6">
        <v>54</v>
      </c>
      <c r="D2736" s="6" t="s">
        <v>142</v>
      </c>
      <c r="E2736" s="6"/>
      <c r="F2736" s="6"/>
      <c r="G2736" s="6"/>
      <c r="H2736" s="6"/>
      <c r="I2736" s="6" t="str">
        <f t="shared" si="0"/>
        <v/>
      </c>
      <c r="J2736" s="6" t="s">
        <v>57</v>
      </c>
      <c r="K2736" s="6">
        <v>80</v>
      </c>
      <c r="L2736" s="6"/>
      <c r="M2736" s="6">
        <v>60</v>
      </c>
      <c r="N2736" s="6">
        <v>70</v>
      </c>
      <c r="O2736" s="6">
        <v>0</v>
      </c>
      <c r="P2736" s="6"/>
      <c r="Q2736" s="6"/>
      <c r="R2736" s="6"/>
      <c r="S2736" s="6">
        <v>0</v>
      </c>
      <c r="T2736" s="6"/>
    </row>
    <row r="2737" spans="1:20" x14ac:dyDescent="0.25">
      <c r="A2737">
        <v>2002</v>
      </c>
      <c r="B2737" s="6" t="s">
        <v>20</v>
      </c>
      <c r="C2737" s="6">
        <v>55</v>
      </c>
      <c r="D2737" s="6" t="s">
        <v>142</v>
      </c>
      <c r="E2737" s="6"/>
      <c r="F2737" s="6"/>
      <c r="G2737" s="6"/>
      <c r="H2737" s="6"/>
      <c r="I2737" s="6" t="str">
        <f t="shared" si="0"/>
        <v/>
      </c>
      <c r="J2737" s="6" t="s">
        <v>29</v>
      </c>
      <c r="K2737" s="6">
        <v>30</v>
      </c>
      <c r="L2737" s="6"/>
      <c r="M2737" s="6">
        <v>10</v>
      </c>
      <c r="N2737" s="6">
        <v>10</v>
      </c>
      <c r="O2737" s="6">
        <v>0</v>
      </c>
      <c r="P2737" s="6"/>
      <c r="Q2737" s="6"/>
      <c r="R2737" s="6"/>
      <c r="S2737" s="6">
        <v>0</v>
      </c>
      <c r="T2737" s="6"/>
    </row>
    <row r="2738" spans="1:20" x14ac:dyDescent="0.25">
      <c r="A2738">
        <v>2002</v>
      </c>
      <c r="B2738" s="6" t="s">
        <v>20</v>
      </c>
      <c r="C2738" s="6">
        <v>56</v>
      </c>
      <c r="D2738" s="6" t="s">
        <v>142</v>
      </c>
      <c r="E2738" s="6"/>
      <c r="F2738" s="6"/>
      <c r="G2738" s="6"/>
      <c r="H2738" s="6"/>
      <c r="I2738" s="6" t="str">
        <f t="shared" si="0"/>
        <v/>
      </c>
      <c r="J2738" s="6" t="s">
        <v>28</v>
      </c>
      <c r="K2738" s="6">
        <v>85</v>
      </c>
      <c r="L2738" s="6"/>
      <c r="M2738" s="6">
        <v>70</v>
      </c>
      <c r="N2738" s="6">
        <v>70</v>
      </c>
      <c r="O2738" s="6">
        <v>0</v>
      </c>
      <c r="P2738" s="6"/>
      <c r="Q2738" s="6"/>
      <c r="R2738" s="6"/>
      <c r="S2738" s="6">
        <v>0</v>
      </c>
      <c r="T2738" s="6"/>
    </row>
    <row r="2739" spans="1:20" x14ac:dyDescent="0.25">
      <c r="A2739">
        <v>2002</v>
      </c>
      <c r="B2739" s="6" t="s">
        <v>20</v>
      </c>
      <c r="C2739" s="6">
        <v>57</v>
      </c>
      <c r="D2739" s="6" t="s">
        <v>143</v>
      </c>
      <c r="E2739" s="6">
        <v>5</v>
      </c>
      <c r="F2739" s="6">
        <v>8.5</v>
      </c>
      <c r="G2739" s="6">
        <v>200</v>
      </c>
      <c r="H2739" s="6">
        <v>0</v>
      </c>
      <c r="I2739" s="6">
        <f t="shared" si="0"/>
        <v>200</v>
      </c>
      <c r="J2739" s="6" t="s">
        <v>26</v>
      </c>
      <c r="K2739" s="6">
        <v>70</v>
      </c>
      <c r="L2739" s="6"/>
      <c r="M2739" s="6">
        <v>50</v>
      </c>
      <c r="N2739" s="6">
        <v>10</v>
      </c>
      <c r="O2739" s="6">
        <v>0</v>
      </c>
      <c r="P2739" s="6" t="s">
        <v>31</v>
      </c>
      <c r="Q2739" s="6"/>
      <c r="R2739" s="6"/>
      <c r="S2739" s="6">
        <v>2</v>
      </c>
      <c r="T2739" s="6"/>
    </row>
    <row r="2740" spans="1:20" x14ac:dyDescent="0.25">
      <c r="A2740">
        <v>2002</v>
      </c>
      <c r="B2740" s="6" t="s">
        <v>20</v>
      </c>
      <c r="C2740" s="6">
        <v>58</v>
      </c>
      <c r="D2740" s="6" t="s">
        <v>143</v>
      </c>
      <c r="E2740" s="6"/>
      <c r="F2740" s="6"/>
      <c r="G2740" s="6"/>
      <c r="H2740" s="6"/>
      <c r="I2740" s="6" t="str">
        <f t="shared" si="0"/>
        <v/>
      </c>
      <c r="J2740" s="6" t="s">
        <v>28</v>
      </c>
      <c r="K2740" s="6">
        <v>60</v>
      </c>
      <c r="L2740" s="6"/>
      <c r="M2740" s="6">
        <v>60</v>
      </c>
      <c r="N2740" s="6">
        <v>70</v>
      </c>
      <c r="O2740" s="6">
        <v>1</v>
      </c>
      <c r="P2740" s="6"/>
      <c r="Q2740" s="6"/>
      <c r="R2740" s="6"/>
      <c r="S2740" s="6">
        <v>1</v>
      </c>
      <c r="T2740" s="6"/>
    </row>
    <row r="2741" spans="1:20" x14ac:dyDescent="0.25">
      <c r="A2741">
        <v>2002</v>
      </c>
      <c r="B2741" s="6" t="s">
        <v>20</v>
      </c>
      <c r="C2741" s="6">
        <v>59</v>
      </c>
      <c r="D2741" s="6" t="s">
        <v>143</v>
      </c>
      <c r="E2741" s="6"/>
      <c r="F2741" s="6"/>
      <c r="G2741" s="6"/>
      <c r="H2741" s="6"/>
      <c r="I2741" s="6" t="str">
        <f t="shared" si="0"/>
        <v/>
      </c>
      <c r="J2741" s="6" t="s">
        <v>26</v>
      </c>
      <c r="K2741" s="6">
        <v>100</v>
      </c>
      <c r="L2741" s="6"/>
      <c r="M2741" s="6">
        <v>70</v>
      </c>
      <c r="N2741" s="6">
        <v>40</v>
      </c>
      <c r="O2741" s="6">
        <v>0</v>
      </c>
      <c r="P2741" s="6"/>
      <c r="Q2741" s="6"/>
      <c r="R2741" s="6"/>
      <c r="S2741" s="6">
        <v>0</v>
      </c>
      <c r="T2741" s="6"/>
    </row>
    <row r="2742" spans="1:20" x14ac:dyDescent="0.25">
      <c r="A2742">
        <v>2002</v>
      </c>
      <c r="B2742" s="6" t="s">
        <v>20</v>
      </c>
      <c r="C2742" s="6">
        <v>60</v>
      </c>
      <c r="D2742" s="6" t="s">
        <v>143</v>
      </c>
      <c r="E2742" s="6"/>
      <c r="F2742" s="6"/>
      <c r="G2742" s="6"/>
      <c r="H2742" s="6"/>
      <c r="I2742" s="6" t="str">
        <f t="shared" si="0"/>
        <v/>
      </c>
      <c r="J2742" s="6" t="s">
        <v>26</v>
      </c>
      <c r="K2742" s="6">
        <v>150</v>
      </c>
      <c r="L2742" s="6"/>
      <c r="M2742" s="6">
        <v>150</v>
      </c>
      <c r="N2742" s="6">
        <v>60</v>
      </c>
      <c r="O2742" s="6">
        <v>0</v>
      </c>
      <c r="P2742" s="6"/>
      <c r="Q2742" s="6"/>
      <c r="R2742" s="6"/>
      <c r="S2742" s="6">
        <v>0</v>
      </c>
      <c r="T2742" s="6"/>
    </row>
    <row r="2743" spans="1:20" x14ac:dyDescent="0.25">
      <c r="A2743">
        <v>2002</v>
      </c>
      <c r="B2743" s="6" t="s">
        <v>20</v>
      </c>
      <c r="C2743" s="6">
        <v>61</v>
      </c>
      <c r="D2743" s="6" t="s">
        <v>143</v>
      </c>
      <c r="E2743" s="6"/>
      <c r="F2743" s="6"/>
      <c r="G2743" s="6"/>
      <c r="H2743" s="6"/>
      <c r="I2743" s="6" t="str">
        <f t="shared" si="0"/>
        <v/>
      </c>
      <c r="J2743" s="6" t="s">
        <v>28</v>
      </c>
      <c r="K2743" s="6">
        <v>50</v>
      </c>
      <c r="L2743" s="6"/>
      <c r="M2743" s="6">
        <v>85</v>
      </c>
      <c r="N2743" s="6">
        <v>40</v>
      </c>
      <c r="O2743" s="6">
        <v>0</v>
      </c>
      <c r="P2743" s="6" t="s">
        <v>31</v>
      </c>
      <c r="Q2743" s="6"/>
      <c r="R2743" s="6"/>
      <c r="S2743" s="6">
        <v>0</v>
      </c>
      <c r="T2743" s="6"/>
    </row>
    <row r="2744" spans="1:20" x14ac:dyDescent="0.25">
      <c r="A2744">
        <v>2002</v>
      </c>
      <c r="B2744" s="6" t="s">
        <v>20</v>
      </c>
      <c r="C2744" s="6">
        <v>62</v>
      </c>
      <c r="D2744" s="6" t="s">
        <v>144</v>
      </c>
      <c r="E2744" s="6"/>
      <c r="F2744" s="6"/>
      <c r="G2744" s="6"/>
      <c r="H2744" s="6"/>
      <c r="I2744" s="6" t="str">
        <f t="shared" si="0"/>
        <v/>
      </c>
      <c r="J2744" s="6" t="s">
        <v>40</v>
      </c>
      <c r="K2744" s="6">
        <v>15</v>
      </c>
      <c r="L2744" s="6"/>
      <c r="M2744" s="6">
        <v>5</v>
      </c>
      <c r="N2744" s="6">
        <v>0</v>
      </c>
      <c r="O2744" s="6">
        <v>0</v>
      </c>
      <c r="P2744" s="6"/>
      <c r="Q2744" s="6"/>
      <c r="R2744" s="6"/>
      <c r="S2744" s="6">
        <v>0</v>
      </c>
      <c r="T2744" s="6"/>
    </row>
    <row r="2745" spans="1:20" x14ac:dyDescent="0.25">
      <c r="A2745">
        <v>2002</v>
      </c>
      <c r="B2745" s="6" t="s">
        <v>20</v>
      </c>
      <c r="C2745" s="6">
        <v>63</v>
      </c>
      <c r="D2745" s="6" t="s">
        <v>143</v>
      </c>
      <c r="E2745" s="6"/>
      <c r="F2745" s="6"/>
      <c r="G2745" s="6"/>
      <c r="H2745" s="6"/>
      <c r="I2745" s="6" t="str">
        <f t="shared" si="0"/>
        <v/>
      </c>
      <c r="J2745" s="6" t="s">
        <v>36</v>
      </c>
      <c r="K2745" s="6">
        <v>40</v>
      </c>
      <c r="L2745" s="6"/>
      <c r="M2745" s="6">
        <v>10</v>
      </c>
      <c r="N2745" s="6">
        <v>0</v>
      </c>
      <c r="O2745" s="6">
        <v>0</v>
      </c>
      <c r="P2745" s="6"/>
      <c r="Q2745" s="6"/>
      <c r="R2745" s="6"/>
      <c r="S2745" s="6">
        <v>0</v>
      </c>
      <c r="T2745" s="6"/>
    </row>
    <row r="2746" spans="1:20" x14ac:dyDescent="0.25">
      <c r="A2746">
        <v>2002</v>
      </c>
      <c r="B2746" s="6" t="s">
        <v>20</v>
      </c>
      <c r="C2746" s="6">
        <v>64</v>
      </c>
      <c r="D2746" s="6" t="s">
        <v>143</v>
      </c>
      <c r="E2746" s="6"/>
      <c r="F2746" s="6"/>
      <c r="G2746" s="6"/>
      <c r="H2746" s="6"/>
      <c r="I2746" s="6" t="str">
        <f t="shared" si="0"/>
        <v/>
      </c>
      <c r="J2746" s="6" t="s">
        <v>28</v>
      </c>
      <c r="K2746" s="6">
        <v>40</v>
      </c>
      <c r="L2746" s="6"/>
      <c r="M2746" s="6">
        <v>30</v>
      </c>
      <c r="N2746" s="6">
        <v>90</v>
      </c>
      <c r="O2746" s="6">
        <v>0</v>
      </c>
      <c r="P2746" s="6"/>
      <c r="Q2746" s="6"/>
      <c r="R2746" s="6"/>
      <c r="S2746" s="6">
        <v>0</v>
      </c>
      <c r="T2746" s="6"/>
    </row>
    <row r="2747" spans="1:20" x14ac:dyDescent="0.25">
      <c r="A2747">
        <v>2002</v>
      </c>
      <c r="B2747" s="6" t="s">
        <v>20</v>
      </c>
      <c r="C2747" s="6">
        <v>65</v>
      </c>
      <c r="D2747" s="6" t="s">
        <v>143</v>
      </c>
      <c r="E2747" s="6"/>
      <c r="F2747" s="6"/>
      <c r="G2747" s="6"/>
      <c r="H2747" s="6"/>
      <c r="I2747" s="6" t="str">
        <f t="shared" ref="I2747:I2810" si="1">IF(G2747&gt;0,G2747/(1000-H2747)*1000,"")</f>
        <v/>
      </c>
      <c r="J2747" s="6" t="s">
        <v>28</v>
      </c>
      <c r="K2747" s="6">
        <v>50</v>
      </c>
      <c r="L2747" s="6"/>
      <c r="M2747" s="6">
        <v>30</v>
      </c>
      <c r="N2747" s="6">
        <v>15</v>
      </c>
      <c r="O2747" s="6">
        <v>0</v>
      </c>
      <c r="P2747" s="6" t="s">
        <v>48</v>
      </c>
      <c r="Q2747" s="6"/>
      <c r="R2747" s="6"/>
      <c r="S2747" s="6">
        <v>0</v>
      </c>
      <c r="T2747" s="6"/>
    </row>
    <row r="2748" spans="1:20" x14ac:dyDescent="0.25">
      <c r="A2748">
        <v>2002</v>
      </c>
      <c r="B2748" s="6" t="s">
        <v>20</v>
      </c>
      <c r="C2748" s="6">
        <v>66</v>
      </c>
      <c r="D2748" s="6" t="s">
        <v>143</v>
      </c>
      <c r="E2748" s="6"/>
      <c r="F2748" s="6"/>
      <c r="G2748" s="6"/>
      <c r="H2748" s="6"/>
      <c r="I2748" s="6" t="str">
        <f t="shared" si="1"/>
        <v/>
      </c>
      <c r="J2748" s="6" t="s">
        <v>141</v>
      </c>
      <c r="K2748" s="6">
        <v>1</v>
      </c>
      <c r="L2748" s="6"/>
      <c r="M2748" s="6">
        <v>2</v>
      </c>
      <c r="N2748" s="6">
        <v>0</v>
      </c>
      <c r="O2748" s="6">
        <v>0</v>
      </c>
      <c r="P2748" s="6"/>
      <c r="Q2748" s="6"/>
      <c r="R2748" s="6"/>
      <c r="S2748" s="6">
        <v>0</v>
      </c>
      <c r="T2748" s="6"/>
    </row>
    <row r="2749" spans="1:20" x14ac:dyDescent="0.25">
      <c r="A2749">
        <v>2002</v>
      </c>
      <c r="B2749" s="6" t="s">
        <v>20</v>
      </c>
      <c r="C2749" s="6">
        <v>67</v>
      </c>
      <c r="D2749" s="6" t="s">
        <v>143</v>
      </c>
      <c r="E2749" s="6"/>
      <c r="F2749" s="6"/>
      <c r="G2749" s="6"/>
      <c r="H2749" s="6"/>
      <c r="I2749" s="6" t="str">
        <f t="shared" si="1"/>
        <v/>
      </c>
      <c r="J2749" s="6" t="s">
        <v>145</v>
      </c>
      <c r="K2749" s="6">
        <v>4</v>
      </c>
      <c r="L2749" s="6"/>
      <c r="M2749" s="6">
        <v>2</v>
      </c>
      <c r="N2749" s="6">
        <v>0</v>
      </c>
      <c r="O2749" s="6">
        <v>0</v>
      </c>
      <c r="P2749" s="6"/>
      <c r="Q2749" s="6"/>
      <c r="R2749" s="6"/>
      <c r="S2749" s="6">
        <v>0</v>
      </c>
      <c r="T2749" s="6"/>
    </row>
    <row r="2750" spans="1:20" x14ac:dyDescent="0.25">
      <c r="A2750">
        <v>2002</v>
      </c>
      <c r="B2750" s="6" t="s">
        <v>20</v>
      </c>
      <c r="C2750" s="6">
        <v>68</v>
      </c>
      <c r="D2750" s="6" t="s">
        <v>146</v>
      </c>
      <c r="E2750" s="6">
        <v>6</v>
      </c>
      <c r="F2750" s="6">
        <v>9.4</v>
      </c>
      <c r="G2750" s="6">
        <v>135</v>
      </c>
      <c r="H2750" s="6">
        <v>160</v>
      </c>
      <c r="I2750" s="6">
        <f t="shared" si="1"/>
        <v>160.71428571428572</v>
      </c>
      <c r="J2750" s="6" t="s">
        <v>28</v>
      </c>
      <c r="K2750" s="6">
        <v>30</v>
      </c>
      <c r="L2750" s="6"/>
      <c r="M2750" s="6">
        <v>55</v>
      </c>
      <c r="N2750" s="6">
        <v>90</v>
      </c>
      <c r="O2750" s="6">
        <v>0</v>
      </c>
      <c r="P2750" s="6"/>
      <c r="Q2750" s="6"/>
      <c r="R2750" s="6"/>
      <c r="S2750" s="6">
        <v>0</v>
      </c>
      <c r="T2750" s="6" t="s">
        <v>118</v>
      </c>
    </row>
    <row r="2751" spans="1:20" x14ac:dyDescent="0.25">
      <c r="A2751">
        <v>2002</v>
      </c>
      <c r="B2751" s="6" t="s">
        <v>20</v>
      </c>
      <c r="C2751" s="6">
        <v>69</v>
      </c>
      <c r="D2751" s="6" t="s">
        <v>146</v>
      </c>
      <c r="E2751" s="6"/>
      <c r="F2751" s="6"/>
      <c r="G2751" s="6"/>
      <c r="H2751" s="6"/>
      <c r="I2751" s="6" t="str">
        <f t="shared" si="1"/>
        <v/>
      </c>
      <c r="J2751" s="6" t="s">
        <v>28</v>
      </c>
      <c r="K2751" s="6">
        <v>50</v>
      </c>
      <c r="L2751" s="6"/>
      <c r="M2751" s="6">
        <v>60</v>
      </c>
      <c r="N2751" s="6">
        <v>0</v>
      </c>
      <c r="O2751" s="6">
        <v>0</v>
      </c>
      <c r="P2751" s="6"/>
      <c r="Q2751" s="6"/>
      <c r="R2751" s="6"/>
      <c r="S2751" s="6">
        <v>0</v>
      </c>
      <c r="T2751" s="6"/>
    </row>
    <row r="2752" spans="1:20" x14ac:dyDescent="0.25">
      <c r="A2752">
        <v>2002</v>
      </c>
      <c r="B2752" s="6" t="s">
        <v>20</v>
      </c>
      <c r="C2752" s="6">
        <v>70</v>
      </c>
      <c r="D2752" s="6" t="s">
        <v>146</v>
      </c>
      <c r="E2752" s="6"/>
      <c r="F2752" s="6"/>
      <c r="G2752" s="6"/>
      <c r="H2752" s="6"/>
      <c r="I2752" s="6" t="str">
        <f t="shared" si="1"/>
        <v/>
      </c>
      <c r="J2752" s="6" t="s">
        <v>28</v>
      </c>
      <c r="K2752" s="6">
        <v>60</v>
      </c>
      <c r="L2752" s="6"/>
      <c r="M2752" s="6">
        <v>50</v>
      </c>
      <c r="N2752" s="6">
        <v>0</v>
      </c>
      <c r="O2752" s="6">
        <v>0</v>
      </c>
      <c r="P2752" s="6"/>
      <c r="Q2752" s="6"/>
      <c r="R2752" s="6" t="s">
        <v>31</v>
      </c>
      <c r="S2752" s="6">
        <v>0</v>
      </c>
      <c r="T2752" s="6"/>
    </row>
    <row r="2753" spans="1:20" x14ac:dyDescent="0.25">
      <c r="A2753">
        <v>2002</v>
      </c>
      <c r="B2753" s="6" t="s">
        <v>20</v>
      </c>
      <c r="C2753" s="6">
        <v>71</v>
      </c>
      <c r="D2753" s="6" t="s">
        <v>146</v>
      </c>
      <c r="E2753" s="6"/>
      <c r="F2753" s="6"/>
      <c r="G2753" s="6"/>
      <c r="H2753" s="6"/>
      <c r="I2753" s="6" t="str">
        <f t="shared" si="1"/>
        <v/>
      </c>
      <c r="J2753" s="6" t="s">
        <v>140</v>
      </c>
      <c r="K2753" s="6">
        <v>30</v>
      </c>
      <c r="L2753" s="6"/>
      <c r="M2753" s="6">
        <v>30</v>
      </c>
      <c r="N2753" s="6">
        <v>0</v>
      </c>
      <c r="O2753" s="6">
        <v>0</v>
      </c>
      <c r="P2753" s="6"/>
      <c r="Q2753" s="6"/>
      <c r="R2753" s="6"/>
      <c r="S2753" s="6">
        <v>0</v>
      </c>
      <c r="T2753" s="6"/>
    </row>
    <row r="2754" spans="1:20" x14ac:dyDescent="0.25">
      <c r="A2754">
        <v>2002</v>
      </c>
      <c r="B2754" s="6" t="s">
        <v>20</v>
      </c>
      <c r="C2754" s="6">
        <v>72</v>
      </c>
      <c r="D2754" s="6" t="s">
        <v>146</v>
      </c>
      <c r="E2754" s="6"/>
      <c r="F2754" s="6"/>
      <c r="G2754" s="6"/>
      <c r="H2754" s="6"/>
      <c r="I2754" s="6" t="str">
        <f t="shared" si="1"/>
        <v/>
      </c>
      <c r="J2754" s="6" t="s">
        <v>35</v>
      </c>
      <c r="K2754" s="6">
        <v>15</v>
      </c>
      <c r="L2754" s="6"/>
      <c r="M2754" s="6">
        <v>15</v>
      </c>
      <c r="N2754" s="6">
        <v>0</v>
      </c>
      <c r="O2754" s="6">
        <v>0</v>
      </c>
      <c r="P2754" s="6"/>
      <c r="Q2754" s="6"/>
      <c r="R2754" s="6"/>
      <c r="S2754" s="6">
        <v>0</v>
      </c>
      <c r="T2754" s="6"/>
    </row>
    <row r="2755" spans="1:20" x14ac:dyDescent="0.25">
      <c r="A2755">
        <v>2002</v>
      </c>
      <c r="B2755" s="6" t="s">
        <v>20</v>
      </c>
      <c r="C2755" s="6">
        <v>73</v>
      </c>
      <c r="D2755" s="6" t="s">
        <v>146</v>
      </c>
      <c r="E2755" s="6"/>
      <c r="F2755" s="6"/>
      <c r="G2755" s="6"/>
      <c r="H2755" s="6"/>
      <c r="I2755" s="6" t="str">
        <f t="shared" si="1"/>
        <v/>
      </c>
      <c r="J2755" s="6" t="s">
        <v>25</v>
      </c>
      <c r="K2755" s="6">
        <v>30</v>
      </c>
      <c r="L2755" s="6"/>
      <c r="M2755" s="6">
        <v>20</v>
      </c>
      <c r="N2755" s="6">
        <v>0</v>
      </c>
      <c r="O2755" s="6">
        <v>0</v>
      </c>
      <c r="P2755" s="6"/>
      <c r="Q2755" s="6"/>
      <c r="R2755" s="6"/>
      <c r="S2755" s="6">
        <v>0</v>
      </c>
      <c r="T2755" s="6"/>
    </row>
    <row r="2756" spans="1:20" x14ac:dyDescent="0.25">
      <c r="A2756">
        <v>2002</v>
      </c>
      <c r="B2756" s="6" t="s">
        <v>20</v>
      </c>
      <c r="C2756" s="6">
        <v>74</v>
      </c>
      <c r="D2756" s="6" t="s">
        <v>146</v>
      </c>
      <c r="E2756" s="6"/>
      <c r="F2756" s="6"/>
      <c r="G2756" s="6"/>
      <c r="H2756" s="6"/>
      <c r="I2756" s="6" t="str">
        <f t="shared" si="1"/>
        <v/>
      </c>
      <c r="J2756" s="6" t="s">
        <v>140</v>
      </c>
      <c r="K2756" s="6">
        <v>20</v>
      </c>
      <c r="L2756" s="6"/>
      <c r="M2756" s="6">
        <v>20</v>
      </c>
      <c r="N2756" s="6">
        <v>0</v>
      </c>
      <c r="O2756" s="6">
        <v>0</v>
      </c>
      <c r="P2756" s="6"/>
      <c r="Q2756" s="6"/>
      <c r="R2756" s="6"/>
      <c r="S2756" s="6">
        <v>0</v>
      </c>
      <c r="T2756" s="6"/>
    </row>
    <row r="2757" spans="1:20" x14ac:dyDescent="0.25">
      <c r="A2757">
        <v>2002</v>
      </c>
      <c r="B2757" s="6" t="s">
        <v>20</v>
      </c>
      <c r="C2757" s="6">
        <v>75</v>
      </c>
      <c r="D2757" s="6" t="s">
        <v>146</v>
      </c>
      <c r="E2757" s="6"/>
      <c r="F2757" s="6"/>
      <c r="G2757" s="6"/>
      <c r="H2757" s="6"/>
      <c r="I2757" s="6" t="str">
        <f t="shared" si="1"/>
        <v/>
      </c>
      <c r="J2757" s="6" t="s">
        <v>140</v>
      </c>
      <c r="K2757" s="6">
        <v>20</v>
      </c>
      <c r="L2757" s="6"/>
      <c r="M2757" s="6">
        <v>30</v>
      </c>
      <c r="N2757" s="6">
        <v>0</v>
      </c>
      <c r="O2757" s="6">
        <v>0</v>
      </c>
      <c r="P2757" s="6"/>
      <c r="Q2757" s="6"/>
      <c r="R2757" s="6"/>
      <c r="S2757" s="6">
        <v>0</v>
      </c>
      <c r="T2757" s="6"/>
    </row>
    <row r="2758" spans="1:20" x14ac:dyDescent="0.25">
      <c r="A2758">
        <v>2002</v>
      </c>
      <c r="B2758" s="6" t="s">
        <v>20</v>
      </c>
      <c r="C2758" s="6">
        <v>76</v>
      </c>
      <c r="D2758" s="6" t="s">
        <v>146</v>
      </c>
      <c r="E2758" s="6"/>
      <c r="F2758" s="6"/>
      <c r="G2758" s="6"/>
      <c r="H2758" s="6"/>
      <c r="I2758" s="6" t="str">
        <f t="shared" si="1"/>
        <v/>
      </c>
      <c r="J2758" s="6" t="s">
        <v>147</v>
      </c>
      <c r="K2758" s="6">
        <v>20</v>
      </c>
      <c r="L2758" s="6"/>
      <c r="M2758" s="6">
        <v>10</v>
      </c>
      <c r="N2758" s="6">
        <v>0</v>
      </c>
      <c r="O2758" s="6">
        <v>0</v>
      </c>
      <c r="P2758" s="6"/>
      <c r="Q2758" s="6"/>
      <c r="R2758" s="6"/>
      <c r="S2758" s="6">
        <v>0</v>
      </c>
      <c r="T2758" s="6"/>
    </row>
    <row r="2759" spans="1:20" x14ac:dyDescent="0.25">
      <c r="A2759">
        <v>2002</v>
      </c>
      <c r="B2759" s="6" t="s">
        <v>20</v>
      </c>
      <c r="C2759" s="6">
        <v>77</v>
      </c>
      <c r="D2759" s="6" t="s">
        <v>138</v>
      </c>
      <c r="E2759" s="6">
        <v>7</v>
      </c>
      <c r="F2759" s="6">
        <v>7.6</v>
      </c>
      <c r="G2759" s="6">
        <v>405</v>
      </c>
      <c r="H2759" s="6">
        <v>20</v>
      </c>
      <c r="I2759" s="6">
        <f t="shared" si="1"/>
        <v>413.26530612244898</v>
      </c>
      <c r="J2759" s="6" t="s">
        <v>29</v>
      </c>
      <c r="K2759" s="6">
        <v>20</v>
      </c>
      <c r="L2759" s="6"/>
      <c r="M2759" s="6">
        <v>5</v>
      </c>
      <c r="N2759" s="6">
        <v>0</v>
      </c>
      <c r="O2759" s="6">
        <v>0</v>
      </c>
      <c r="P2759" s="6"/>
      <c r="Q2759" s="6"/>
      <c r="R2759" s="6"/>
      <c r="S2759" s="6">
        <v>0</v>
      </c>
      <c r="T2759" s="6"/>
    </row>
    <row r="2760" spans="1:20" x14ac:dyDescent="0.25">
      <c r="A2760">
        <v>2002</v>
      </c>
      <c r="B2760" s="6" t="s">
        <v>20</v>
      </c>
      <c r="C2760" s="6">
        <v>78</v>
      </c>
      <c r="D2760" s="6" t="s">
        <v>138</v>
      </c>
      <c r="E2760" s="6"/>
      <c r="F2760" s="6"/>
      <c r="G2760" s="6"/>
      <c r="H2760" s="6"/>
      <c r="I2760" s="6" t="str">
        <f t="shared" si="1"/>
        <v/>
      </c>
      <c r="J2760" s="6" t="s">
        <v>22</v>
      </c>
      <c r="K2760" s="6">
        <v>20</v>
      </c>
      <c r="L2760" s="6"/>
      <c r="M2760" s="6">
        <v>10</v>
      </c>
      <c r="N2760" s="6">
        <v>0</v>
      </c>
      <c r="O2760" s="6">
        <v>0</v>
      </c>
      <c r="P2760" s="6"/>
      <c r="Q2760" s="6"/>
      <c r="R2760" s="6"/>
      <c r="S2760" s="6">
        <v>0</v>
      </c>
      <c r="T2760" s="6"/>
    </row>
    <row r="2761" spans="1:20" x14ac:dyDescent="0.25">
      <c r="A2761">
        <v>2002</v>
      </c>
      <c r="B2761" s="6" t="s">
        <v>20</v>
      </c>
      <c r="C2761" s="6">
        <v>79</v>
      </c>
      <c r="D2761" s="6" t="s">
        <v>138</v>
      </c>
      <c r="E2761" s="6"/>
      <c r="F2761" s="6"/>
      <c r="G2761" s="6"/>
      <c r="H2761" s="6"/>
      <c r="I2761" s="6" t="str">
        <f t="shared" si="1"/>
        <v/>
      </c>
      <c r="J2761" s="6" t="s">
        <v>28</v>
      </c>
      <c r="K2761" s="6">
        <v>30</v>
      </c>
      <c r="L2761" s="6"/>
      <c r="M2761" s="6">
        <v>30</v>
      </c>
      <c r="N2761" s="6">
        <v>0</v>
      </c>
      <c r="O2761" s="6">
        <v>0</v>
      </c>
      <c r="P2761" s="6"/>
      <c r="Q2761" s="6"/>
      <c r="R2761" s="6"/>
      <c r="S2761" s="6">
        <v>0</v>
      </c>
      <c r="T2761" s="6"/>
    </row>
    <row r="2762" spans="1:20" x14ac:dyDescent="0.25">
      <c r="A2762">
        <v>2002</v>
      </c>
      <c r="B2762" s="6" t="s">
        <v>20</v>
      </c>
      <c r="C2762" s="6">
        <v>80</v>
      </c>
      <c r="D2762" s="6" t="s">
        <v>138</v>
      </c>
      <c r="E2762" s="6"/>
      <c r="F2762" s="6"/>
      <c r="G2762" s="6"/>
      <c r="H2762" s="6"/>
      <c r="I2762" s="6" t="str">
        <f t="shared" si="1"/>
        <v/>
      </c>
      <c r="J2762" s="6" t="s">
        <v>25</v>
      </c>
      <c r="K2762" s="6">
        <v>70</v>
      </c>
      <c r="L2762" s="6"/>
      <c r="M2762" s="6">
        <v>20</v>
      </c>
      <c r="N2762" s="6">
        <v>80</v>
      </c>
      <c r="O2762" s="6">
        <v>5</v>
      </c>
      <c r="P2762" s="6" t="s">
        <v>48</v>
      </c>
      <c r="Q2762" s="6"/>
      <c r="R2762" s="6"/>
      <c r="S2762" s="6">
        <v>0</v>
      </c>
      <c r="T2762" s="6"/>
    </row>
    <row r="2763" spans="1:20" x14ac:dyDescent="0.25">
      <c r="A2763">
        <v>2002</v>
      </c>
      <c r="B2763" s="6" t="s">
        <v>20</v>
      </c>
      <c r="C2763" s="6">
        <v>81</v>
      </c>
      <c r="D2763" s="6" t="s">
        <v>138</v>
      </c>
      <c r="E2763" s="6"/>
      <c r="F2763" s="6"/>
      <c r="G2763" s="6"/>
      <c r="H2763" s="6"/>
      <c r="I2763" s="6" t="str">
        <f t="shared" si="1"/>
        <v/>
      </c>
      <c r="J2763" s="6" t="s">
        <v>22</v>
      </c>
      <c r="K2763" s="6">
        <v>20</v>
      </c>
      <c r="L2763" s="6"/>
      <c r="M2763" s="6">
        <v>15</v>
      </c>
      <c r="N2763" s="6">
        <v>0</v>
      </c>
      <c r="O2763" s="6">
        <v>0</v>
      </c>
      <c r="P2763" s="6"/>
      <c r="Q2763" s="6"/>
      <c r="R2763" s="6"/>
      <c r="S2763" s="6">
        <v>0</v>
      </c>
      <c r="T2763" s="6"/>
    </row>
    <row r="2764" spans="1:20" x14ac:dyDescent="0.25">
      <c r="A2764">
        <v>2002</v>
      </c>
      <c r="B2764" s="6" t="s">
        <v>20</v>
      </c>
      <c r="C2764" s="6">
        <v>82</v>
      </c>
      <c r="D2764" s="6" t="s">
        <v>138</v>
      </c>
      <c r="E2764" s="6"/>
      <c r="F2764" s="6"/>
      <c r="G2764" s="6"/>
      <c r="H2764" s="6"/>
      <c r="I2764" s="6" t="str">
        <f t="shared" si="1"/>
        <v/>
      </c>
      <c r="J2764" s="6" t="s">
        <v>28</v>
      </c>
      <c r="K2764" s="6">
        <v>170</v>
      </c>
      <c r="L2764" s="6"/>
      <c r="M2764" s="6">
        <v>100</v>
      </c>
      <c r="N2764" s="6">
        <v>0</v>
      </c>
      <c r="O2764" s="6">
        <v>0</v>
      </c>
      <c r="P2764" s="6"/>
      <c r="Q2764" s="6"/>
      <c r="R2764" s="6"/>
      <c r="S2764" s="6">
        <v>0</v>
      </c>
      <c r="T2764" s="6"/>
    </row>
    <row r="2765" spans="1:20" x14ac:dyDescent="0.25">
      <c r="A2765">
        <v>2002</v>
      </c>
      <c r="B2765" s="6" t="s">
        <v>20</v>
      </c>
      <c r="C2765" s="6">
        <v>83</v>
      </c>
      <c r="D2765" s="6" t="s">
        <v>138</v>
      </c>
      <c r="E2765" s="6"/>
      <c r="F2765" s="6"/>
      <c r="G2765" s="6"/>
      <c r="H2765" s="6"/>
      <c r="I2765" s="6" t="str">
        <f t="shared" si="1"/>
        <v/>
      </c>
      <c r="J2765" s="6" t="s">
        <v>40</v>
      </c>
      <c r="K2765" s="6">
        <v>30</v>
      </c>
      <c r="L2765" s="6"/>
      <c r="M2765" s="6">
        <v>10</v>
      </c>
      <c r="N2765" s="6">
        <v>0</v>
      </c>
      <c r="O2765" s="6">
        <v>0</v>
      </c>
      <c r="P2765" s="6"/>
      <c r="Q2765" s="6"/>
      <c r="R2765" s="6" t="s">
        <v>31</v>
      </c>
      <c r="S2765" s="6">
        <v>2</v>
      </c>
      <c r="T2765" s="6"/>
    </row>
    <row r="2766" spans="1:20" x14ac:dyDescent="0.25">
      <c r="A2766">
        <v>2002</v>
      </c>
      <c r="B2766" s="6" t="s">
        <v>20</v>
      </c>
      <c r="C2766" s="6">
        <v>84</v>
      </c>
      <c r="D2766" s="6" t="s">
        <v>138</v>
      </c>
      <c r="E2766" s="6"/>
      <c r="F2766" s="6"/>
      <c r="G2766" s="6"/>
      <c r="H2766" s="6"/>
      <c r="I2766" s="6" t="str">
        <f t="shared" si="1"/>
        <v/>
      </c>
      <c r="J2766" s="6" t="s">
        <v>40</v>
      </c>
      <c r="K2766" s="6">
        <v>50</v>
      </c>
      <c r="L2766" s="6"/>
      <c r="M2766" s="6">
        <v>10</v>
      </c>
      <c r="N2766" s="6">
        <v>0</v>
      </c>
      <c r="O2766" s="6">
        <v>0</v>
      </c>
      <c r="P2766" s="6"/>
      <c r="Q2766" s="6"/>
      <c r="R2766" s="6"/>
      <c r="S2766" s="6">
        <v>0</v>
      </c>
      <c r="T2766" s="6"/>
    </row>
    <row r="2767" spans="1:20" x14ac:dyDescent="0.25">
      <c r="A2767">
        <v>2002</v>
      </c>
      <c r="B2767" s="6" t="s">
        <v>20</v>
      </c>
      <c r="C2767" s="6">
        <v>85</v>
      </c>
      <c r="D2767" s="6" t="s">
        <v>138</v>
      </c>
      <c r="E2767" s="6"/>
      <c r="F2767" s="6"/>
      <c r="G2767" s="6"/>
      <c r="H2767" s="6"/>
      <c r="I2767" s="6" t="str">
        <f t="shared" si="1"/>
        <v/>
      </c>
      <c r="J2767" s="6" t="s">
        <v>36</v>
      </c>
      <c r="K2767" s="6">
        <v>70</v>
      </c>
      <c r="L2767" s="6"/>
      <c r="M2767" s="6">
        <v>20</v>
      </c>
      <c r="N2767" s="6">
        <v>0</v>
      </c>
      <c r="O2767" s="6">
        <v>0</v>
      </c>
      <c r="P2767" s="6"/>
      <c r="Q2767" s="6"/>
      <c r="R2767" s="6"/>
      <c r="S2767" s="6">
        <v>0</v>
      </c>
      <c r="T2767" s="6"/>
    </row>
    <row r="2768" spans="1:20" x14ac:dyDescent="0.25">
      <c r="A2768">
        <v>2002</v>
      </c>
      <c r="B2768" s="6" t="s">
        <v>20</v>
      </c>
      <c r="C2768" s="6">
        <v>86</v>
      </c>
      <c r="D2768" s="6" t="s">
        <v>138</v>
      </c>
      <c r="E2768" s="6"/>
      <c r="F2768" s="6"/>
      <c r="G2768" s="6"/>
      <c r="H2768" s="6"/>
      <c r="I2768" s="6" t="str">
        <f t="shared" si="1"/>
        <v/>
      </c>
      <c r="J2768" s="6" t="s">
        <v>54</v>
      </c>
      <c r="K2768" s="6">
        <v>300</v>
      </c>
      <c r="L2768" s="6"/>
      <c r="M2768" s="6">
        <v>220</v>
      </c>
      <c r="N2768" s="6">
        <v>60</v>
      </c>
      <c r="O2768" s="6">
        <v>1</v>
      </c>
      <c r="P2768" s="6" t="s">
        <v>48</v>
      </c>
      <c r="Q2768" s="6"/>
      <c r="R2768" s="6"/>
      <c r="S2768" s="6">
        <v>1</v>
      </c>
      <c r="T2768" s="6"/>
    </row>
    <row r="2769" spans="1:20" x14ac:dyDescent="0.25">
      <c r="A2769">
        <v>2002</v>
      </c>
      <c r="B2769" s="6" t="s">
        <v>20</v>
      </c>
      <c r="C2769" s="6">
        <v>87</v>
      </c>
      <c r="D2769" s="6" t="s">
        <v>138</v>
      </c>
      <c r="E2769" s="6"/>
      <c r="F2769" s="6"/>
      <c r="G2769" s="6"/>
      <c r="H2769" s="6"/>
      <c r="I2769" s="6" t="str">
        <f t="shared" si="1"/>
        <v/>
      </c>
      <c r="J2769" s="6" t="s">
        <v>28</v>
      </c>
      <c r="K2769" s="6">
        <v>56</v>
      </c>
      <c r="L2769" s="6"/>
      <c r="M2769" s="6">
        <v>30</v>
      </c>
      <c r="N2769" s="6">
        <v>60</v>
      </c>
      <c r="O2769" s="6">
        <v>0</v>
      </c>
      <c r="P2769" s="6"/>
      <c r="Q2769" s="6"/>
      <c r="R2769" s="6"/>
      <c r="S2769" s="6">
        <v>0</v>
      </c>
      <c r="T2769" s="6"/>
    </row>
    <row r="2770" spans="1:20" x14ac:dyDescent="0.25">
      <c r="A2770">
        <v>2002</v>
      </c>
      <c r="B2770" s="6" t="s">
        <v>20</v>
      </c>
      <c r="C2770" s="6">
        <v>88</v>
      </c>
      <c r="D2770" s="6" t="s">
        <v>138</v>
      </c>
      <c r="E2770" s="6"/>
      <c r="F2770" s="6"/>
      <c r="G2770" s="6"/>
      <c r="H2770" s="6"/>
      <c r="I2770" s="6" t="str">
        <f t="shared" si="1"/>
        <v/>
      </c>
      <c r="J2770" s="6" t="s">
        <v>40</v>
      </c>
      <c r="K2770" s="6">
        <v>45</v>
      </c>
      <c r="L2770" s="6"/>
      <c r="M2770" s="6">
        <v>15</v>
      </c>
      <c r="N2770" s="6">
        <v>0</v>
      </c>
      <c r="O2770" s="6">
        <v>0</v>
      </c>
      <c r="P2770" s="6"/>
      <c r="Q2770" s="6"/>
      <c r="R2770" s="6"/>
      <c r="S2770" s="6">
        <v>0</v>
      </c>
      <c r="T2770" s="6"/>
    </row>
    <row r="2771" spans="1:20" x14ac:dyDescent="0.25">
      <c r="A2771">
        <v>2002</v>
      </c>
      <c r="B2771" s="6" t="s">
        <v>20</v>
      </c>
      <c r="C2771" s="6">
        <v>89</v>
      </c>
      <c r="D2771" s="6" t="s">
        <v>138</v>
      </c>
      <c r="E2771" s="6"/>
      <c r="F2771" s="6"/>
      <c r="G2771" s="6"/>
      <c r="H2771" s="6"/>
      <c r="I2771" s="6" t="str">
        <f t="shared" si="1"/>
        <v/>
      </c>
      <c r="J2771" s="6" t="s">
        <v>28</v>
      </c>
      <c r="K2771" s="6">
        <v>90</v>
      </c>
      <c r="L2771" s="6"/>
      <c r="M2771" s="6">
        <v>35</v>
      </c>
      <c r="N2771" s="6">
        <v>20</v>
      </c>
      <c r="O2771" s="6">
        <v>0</v>
      </c>
      <c r="P2771" s="6"/>
      <c r="Q2771" s="6"/>
      <c r="R2771" s="6" t="s">
        <v>31</v>
      </c>
      <c r="S2771" s="6">
        <v>1</v>
      </c>
      <c r="T2771" s="6"/>
    </row>
    <row r="2772" spans="1:20" x14ac:dyDescent="0.25">
      <c r="A2772">
        <v>2002</v>
      </c>
      <c r="B2772" s="6" t="s">
        <v>20</v>
      </c>
      <c r="C2772" s="6">
        <v>90</v>
      </c>
      <c r="D2772" s="6" t="s">
        <v>148</v>
      </c>
      <c r="E2772" s="6">
        <v>8</v>
      </c>
      <c r="F2772" s="6">
        <v>10</v>
      </c>
      <c r="G2772" s="6">
        <v>255</v>
      </c>
      <c r="H2772" s="6">
        <v>10</v>
      </c>
      <c r="I2772" s="6">
        <f t="shared" si="1"/>
        <v>257.57575757575756</v>
      </c>
      <c r="J2772" s="6" t="s">
        <v>28</v>
      </c>
      <c r="K2772" s="6">
        <v>210</v>
      </c>
      <c r="L2772" s="6"/>
      <c r="M2772" s="6">
        <v>160</v>
      </c>
      <c r="N2772" s="6">
        <v>35</v>
      </c>
      <c r="O2772" s="6">
        <v>0</v>
      </c>
      <c r="P2772" s="6"/>
      <c r="Q2772" s="6"/>
      <c r="R2772" s="6"/>
      <c r="S2772" s="6">
        <v>0</v>
      </c>
      <c r="T2772" s="6" t="s">
        <v>149</v>
      </c>
    </row>
    <row r="2773" spans="1:20" x14ac:dyDescent="0.25">
      <c r="A2773">
        <v>2002</v>
      </c>
      <c r="B2773" s="6" t="s">
        <v>20</v>
      </c>
      <c r="C2773" s="6">
        <v>91</v>
      </c>
      <c r="D2773" s="6" t="s">
        <v>148</v>
      </c>
      <c r="E2773" s="6"/>
      <c r="F2773" s="6"/>
      <c r="G2773" s="6"/>
      <c r="H2773" s="6"/>
      <c r="I2773" s="6" t="str">
        <f t="shared" si="1"/>
        <v/>
      </c>
      <c r="J2773" s="6" t="s">
        <v>28</v>
      </c>
      <c r="K2773" s="6">
        <v>60</v>
      </c>
      <c r="L2773" s="6"/>
      <c r="M2773" s="6">
        <v>80</v>
      </c>
      <c r="N2773" s="6">
        <v>30</v>
      </c>
      <c r="O2773" s="6">
        <v>0</v>
      </c>
      <c r="P2773" s="6"/>
      <c r="Q2773" s="6"/>
      <c r="R2773" s="6"/>
      <c r="S2773" s="6">
        <v>0</v>
      </c>
      <c r="T2773" s="6"/>
    </row>
    <row r="2774" spans="1:20" x14ac:dyDescent="0.25">
      <c r="A2774">
        <v>2002</v>
      </c>
      <c r="B2774" s="6" t="s">
        <v>20</v>
      </c>
      <c r="C2774" s="6">
        <v>92</v>
      </c>
      <c r="D2774" s="6" t="s">
        <v>148</v>
      </c>
      <c r="E2774" s="6"/>
      <c r="F2774" s="6"/>
      <c r="G2774" s="6"/>
      <c r="H2774" s="6"/>
      <c r="I2774" s="6" t="str">
        <f t="shared" si="1"/>
        <v/>
      </c>
      <c r="J2774" s="6" t="s">
        <v>25</v>
      </c>
      <c r="K2774" s="6">
        <v>15</v>
      </c>
      <c r="L2774" s="6"/>
      <c r="M2774" s="6">
        <v>15</v>
      </c>
      <c r="N2774" s="6">
        <v>0</v>
      </c>
      <c r="O2774" s="6">
        <v>0</v>
      </c>
      <c r="P2774" s="6"/>
      <c r="Q2774" s="6"/>
      <c r="R2774" s="6"/>
      <c r="S2774" s="6">
        <v>0</v>
      </c>
      <c r="T2774" s="6"/>
    </row>
    <row r="2775" spans="1:20" x14ac:dyDescent="0.25">
      <c r="A2775">
        <v>2002</v>
      </c>
      <c r="B2775" s="6" t="s">
        <v>20</v>
      </c>
      <c r="C2775" s="6">
        <v>93</v>
      </c>
      <c r="D2775" s="6" t="s">
        <v>148</v>
      </c>
      <c r="E2775" s="6"/>
      <c r="F2775" s="6"/>
      <c r="G2775" s="6"/>
      <c r="H2775" s="6"/>
      <c r="I2775" s="6" t="str">
        <f t="shared" si="1"/>
        <v/>
      </c>
      <c r="J2775" s="6" t="s">
        <v>28</v>
      </c>
      <c r="K2775" s="6">
        <v>60</v>
      </c>
      <c r="L2775" s="6"/>
      <c r="M2775" s="6">
        <v>50</v>
      </c>
      <c r="N2775" s="6">
        <v>30</v>
      </c>
      <c r="O2775" s="6">
        <v>0</v>
      </c>
      <c r="P2775" s="6"/>
      <c r="Q2775" s="6"/>
      <c r="R2775" s="6"/>
      <c r="S2775" s="6">
        <v>0</v>
      </c>
      <c r="T2775" s="6" t="s">
        <v>149</v>
      </c>
    </row>
    <row r="2776" spans="1:20" x14ac:dyDescent="0.25">
      <c r="A2776">
        <v>2002</v>
      </c>
      <c r="B2776" s="6" t="s">
        <v>20</v>
      </c>
      <c r="C2776" s="6">
        <v>94</v>
      </c>
      <c r="D2776" s="6" t="s">
        <v>148</v>
      </c>
      <c r="E2776" s="6"/>
      <c r="F2776" s="6"/>
      <c r="G2776" s="6"/>
      <c r="H2776" s="6"/>
      <c r="I2776" s="6" t="str">
        <f t="shared" si="1"/>
        <v/>
      </c>
      <c r="J2776" s="6" t="s">
        <v>22</v>
      </c>
      <c r="K2776" s="6">
        <v>30</v>
      </c>
      <c r="L2776" s="6"/>
      <c r="M2776" s="6">
        <v>20</v>
      </c>
      <c r="N2776" s="6">
        <v>40</v>
      </c>
      <c r="O2776" s="6">
        <v>2</v>
      </c>
      <c r="P2776" s="6" t="s">
        <v>48</v>
      </c>
      <c r="Q2776" s="6"/>
      <c r="R2776" s="6"/>
      <c r="S2776" s="6">
        <v>0</v>
      </c>
      <c r="T2776" s="6"/>
    </row>
    <row r="2777" spans="1:20" x14ac:dyDescent="0.25">
      <c r="A2777">
        <v>2002</v>
      </c>
      <c r="B2777" s="6" t="s">
        <v>20</v>
      </c>
      <c r="C2777" s="6">
        <v>95</v>
      </c>
      <c r="D2777" s="6" t="s">
        <v>148</v>
      </c>
      <c r="E2777" s="6"/>
      <c r="F2777" s="6"/>
      <c r="G2777" s="6"/>
      <c r="H2777" s="6"/>
      <c r="I2777" s="6" t="str">
        <f t="shared" si="1"/>
        <v/>
      </c>
      <c r="J2777" s="6" t="s">
        <v>28</v>
      </c>
      <c r="K2777" s="6">
        <v>15</v>
      </c>
      <c r="L2777" s="6"/>
      <c r="M2777" s="6">
        <v>5</v>
      </c>
      <c r="N2777" s="6">
        <v>0</v>
      </c>
      <c r="O2777" s="6">
        <v>0</v>
      </c>
      <c r="P2777" s="6"/>
      <c r="Q2777" s="6"/>
      <c r="R2777" s="6"/>
      <c r="S2777" s="6">
        <v>0</v>
      </c>
      <c r="T2777" s="6"/>
    </row>
    <row r="2778" spans="1:20" x14ac:dyDescent="0.25">
      <c r="A2778">
        <v>2002</v>
      </c>
      <c r="B2778" s="6" t="s">
        <v>20</v>
      </c>
      <c r="C2778" s="6">
        <v>96</v>
      </c>
      <c r="D2778" s="6" t="s">
        <v>148</v>
      </c>
      <c r="E2778" s="6"/>
      <c r="F2778" s="6"/>
      <c r="G2778" s="6"/>
      <c r="H2778" s="6"/>
      <c r="I2778" s="6" t="str">
        <f t="shared" si="1"/>
        <v/>
      </c>
      <c r="J2778" s="6" t="s">
        <v>22</v>
      </c>
      <c r="K2778" s="6">
        <v>30</v>
      </c>
      <c r="L2778" s="6"/>
      <c r="M2778" s="6">
        <v>30</v>
      </c>
      <c r="N2778" s="6">
        <v>0</v>
      </c>
      <c r="O2778" s="6">
        <v>0</v>
      </c>
      <c r="P2778" s="6"/>
      <c r="Q2778" s="6"/>
      <c r="R2778" s="6"/>
      <c r="S2778" s="6">
        <v>0</v>
      </c>
      <c r="T2778" s="6"/>
    </row>
    <row r="2779" spans="1:20" x14ac:dyDescent="0.25">
      <c r="A2779">
        <v>2002</v>
      </c>
      <c r="B2779" s="6" t="s">
        <v>20</v>
      </c>
      <c r="C2779" s="6">
        <v>97</v>
      </c>
      <c r="D2779" s="6" t="s">
        <v>148</v>
      </c>
      <c r="E2779" s="6"/>
      <c r="F2779" s="6"/>
      <c r="G2779" s="6"/>
      <c r="H2779" s="6"/>
      <c r="I2779" s="6" t="str">
        <f t="shared" si="1"/>
        <v/>
      </c>
      <c r="J2779" s="6" t="s">
        <v>25</v>
      </c>
      <c r="K2779" s="6">
        <v>8</v>
      </c>
      <c r="L2779" s="6"/>
      <c r="M2779" s="6">
        <v>10</v>
      </c>
      <c r="N2779" s="6">
        <v>0</v>
      </c>
      <c r="O2779" s="6">
        <v>0</v>
      </c>
      <c r="P2779" s="6"/>
      <c r="Q2779" s="6"/>
      <c r="R2779" s="6"/>
      <c r="S2779" s="6">
        <v>0</v>
      </c>
      <c r="T2779" s="6"/>
    </row>
    <row r="2780" spans="1:20" x14ac:dyDescent="0.25">
      <c r="A2780">
        <v>2002</v>
      </c>
      <c r="B2780" s="6" t="s">
        <v>20</v>
      </c>
      <c r="C2780" s="6">
        <v>98</v>
      </c>
      <c r="D2780" s="6" t="s">
        <v>148</v>
      </c>
      <c r="E2780" s="6"/>
      <c r="F2780" s="6"/>
      <c r="G2780" s="6"/>
      <c r="H2780" s="6"/>
      <c r="I2780" s="6" t="str">
        <f t="shared" si="1"/>
        <v/>
      </c>
      <c r="J2780" s="6" t="s">
        <v>28</v>
      </c>
      <c r="K2780" s="6">
        <v>80</v>
      </c>
      <c r="L2780" s="6"/>
      <c r="M2780" s="6">
        <v>90</v>
      </c>
      <c r="N2780" s="6">
        <v>80</v>
      </c>
      <c r="O2780" s="6">
        <v>0</v>
      </c>
      <c r="P2780" s="6"/>
      <c r="Q2780" s="6"/>
      <c r="R2780" s="6"/>
      <c r="S2780" s="6">
        <v>0</v>
      </c>
      <c r="T2780" s="6" t="s">
        <v>149</v>
      </c>
    </row>
    <row r="2781" spans="1:20" x14ac:dyDescent="0.25">
      <c r="A2781">
        <v>2002</v>
      </c>
      <c r="B2781" s="6" t="s">
        <v>20</v>
      </c>
      <c r="C2781" s="6">
        <v>99</v>
      </c>
      <c r="D2781" s="6" t="s">
        <v>148</v>
      </c>
      <c r="E2781" s="6"/>
      <c r="F2781" s="6"/>
      <c r="G2781" s="6"/>
      <c r="H2781" s="6"/>
      <c r="I2781" s="6" t="str">
        <f t="shared" si="1"/>
        <v/>
      </c>
      <c r="J2781" s="6" t="s">
        <v>28</v>
      </c>
      <c r="K2781" s="6">
        <v>15</v>
      </c>
      <c r="L2781" s="6"/>
      <c r="M2781" s="6">
        <v>10</v>
      </c>
      <c r="N2781" s="6">
        <v>0</v>
      </c>
      <c r="O2781" s="6">
        <v>0</v>
      </c>
      <c r="P2781" s="6"/>
      <c r="Q2781" s="6"/>
      <c r="R2781" s="6"/>
      <c r="S2781" s="6">
        <v>0</v>
      </c>
      <c r="T2781" s="6" t="s">
        <v>149</v>
      </c>
    </row>
    <row r="2782" spans="1:20" x14ac:dyDescent="0.25">
      <c r="A2782">
        <v>2002</v>
      </c>
      <c r="B2782" s="6" t="s">
        <v>20</v>
      </c>
      <c r="C2782" s="6">
        <v>100</v>
      </c>
      <c r="D2782" s="6" t="s">
        <v>148</v>
      </c>
      <c r="E2782" s="6"/>
      <c r="F2782" s="6"/>
      <c r="G2782" s="6"/>
      <c r="H2782" s="6"/>
      <c r="I2782" s="6" t="str">
        <f t="shared" si="1"/>
        <v/>
      </c>
      <c r="J2782" s="6" t="s">
        <v>22</v>
      </c>
      <c r="K2782" s="6">
        <v>30</v>
      </c>
      <c r="L2782" s="6"/>
      <c r="M2782" s="6">
        <v>20</v>
      </c>
      <c r="N2782" s="6">
        <v>0</v>
      </c>
      <c r="O2782" s="6">
        <v>0</v>
      </c>
      <c r="P2782" s="6"/>
      <c r="Q2782" s="6"/>
      <c r="R2782" s="6"/>
      <c r="S2782" s="6">
        <v>0</v>
      </c>
      <c r="T2782" s="6" t="s">
        <v>149</v>
      </c>
    </row>
    <row r="2783" spans="1:20" x14ac:dyDescent="0.25">
      <c r="A2783">
        <v>2002</v>
      </c>
      <c r="B2783" s="6" t="s">
        <v>20</v>
      </c>
      <c r="C2783" s="6">
        <v>101</v>
      </c>
      <c r="D2783" s="6" t="s">
        <v>146</v>
      </c>
      <c r="E2783" s="6">
        <v>9</v>
      </c>
      <c r="F2783" s="6">
        <v>10</v>
      </c>
      <c r="G2783" s="6">
        <v>190</v>
      </c>
      <c r="H2783" s="6">
        <v>0</v>
      </c>
      <c r="I2783" s="6">
        <f t="shared" si="1"/>
        <v>190</v>
      </c>
      <c r="J2783" s="6" t="s">
        <v>26</v>
      </c>
      <c r="K2783" s="6">
        <v>70</v>
      </c>
      <c r="L2783" s="6"/>
      <c r="M2783" s="6">
        <v>60</v>
      </c>
      <c r="N2783" s="6">
        <v>0</v>
      </c>
      <c r="O2783" s="6">
        <v>0</v>
      </c>
      <c r="P2783" s="6"/>
      <c r="Q2783" s="6"/>
      <c r="R2783" s="6"/>
      <c r="S2783" s="6">
        <v>0</v>
      </c>
      <c r="T2783" s="6"/>
    </row>
    <row r="2784" spans="1:20" x14ac:dyDescent="0.25">
      <c r="A2784">
        <v>2002</v>
      </c>
      <c r="B2784" s="6" t="s">
        <v>20</v>
      </c>
      <c r="C2784" s="6">
        <v>102</v>
      </c>
      <c r="D2784" s="6" t="s">
        <v>146</v>
      </c>
      <c r="E2784" s="6"/>
      <c r="F2784" s="6"/>
      <c r="G2784" s="6"/>
      <c r="H2784" s="6"/>
      <c r="I2784" s="6" t="str">
        <f t="shared" si="1"/>
        <v/>
      </c>
      <c r="J2784" s="6" t="s">
        <v>26</v>
      </c>
      <c r="K2784" s="6">
        <v>30</v>
      </c>
      <c r="L2784" s="6"/>
      <c r="M2784" s="6">
        <v>20</v>
      </c>
      <c r="N2784" s="6">
        <v>0</v>
      </c>
      <c r="O2784" s="6">
        <v>0</v>
      </c>
      <c r="P2784" s="6"/>
      <c r="Q2784" s="6"/>
      <c r="R2784" s="6"/>
      <c r="S2784" s="6">
        <v>0</v>
      </c>
      <c r="T2784" s="6"/>
    </row>
    <row r="2785" spans="1:20" x14ac:dyDescent="0.25">
      <c r="A2785">
        <v>2002</v>
      </c>
      <c r="B2785" s="6" t="s">
        <v>20</v>
      </c>
      <c r="C2785" s="6">
        <v>103</v>
      </c>
      <c r="D2785" s="6" t="s">
        <v>146</v>
      </c>
      <c r="E2785" s="6"/>
      <c r="F2785" s="6"/>
      <c r="G2785" s="6"/>
      <c r="H2785" s="6"/>
      <c r="I2785" s="6" t="str">
        <f t="shared" si="1"/>
        <v/>
      </c>
      <c r="J2785" s="6" t="s">
        <v>25</v>
      </c>
      <c r="K2785" s="6">
        <v>25</v>
      </c>
      <c r="L2785" s="6"/>
      <c r="M2785" s="6">
        <v>15</v>
      </c>
      <c r="N2785" s="6">
        <v>0</v>
      </c>
      <c r="O2785" s="6">
        <v>0</v>
      </c>
      <c r="P2785" s="6" t="s">
        <v>48</v>
      </c>
      <c r="Q2785" s="6"/>
      <c r="R2785" s="6"/>
      <c r="S2785" s="6">
        <v>0</v>
      </c>
      <c r="T2785" s="6"/>
    </row>
    <row r="2786" spans="1:20" x14ac:dyDescent="0.25">
      <c r="A2786">
        <v>2002</v>
      </c>
      <c r="B2786" s="6" t="s">
        <v>20</v>
      </c>
      <c r="C2786" s="6">
        <v>104</v>
      </c>
      <c r="D2786" s="6" t="s">
        <v>146</v>
      </c>
      <c r="E2786" s="6"/>
      <c r="F2786" s="6"/>
      <c r="G2786" s="6"/>
      <c r="H2786" s="6"/>
      <c r="I2786" s="6" t="str">
        <f t="shared" si="1"/>
        <v/>
      </c>
      <c r="J2786" s="6" t="s">
        <v>26</v>
      </c>
      <c r="K2786" s="6">
        <v>50</v>
      </c>
      <c r="L2786" s="6"/>
      <c r="M2786" s="6">
        <v>30</v>
      </c>
      <c r="N2786" s="6">
        <v>0</v>
      </c>
      <c r="O2786" s="6">
        <v>0</v>
      </c>
      <c r="P2786" s="6"/>
      <c r="Q2786" s="6"/>
      <c r="R2786" s="6"/>
      <c r="S2786" s="6">
        <v>1</v>
      </c>
      <c r="T2786" s="6"/>
    </row>
    <row r="2787" spans="1:20" x14ac:dyDescent="0.25">
      <c r="A2787">
        <v>2002</v>
      </c>
      <c r="B2787" s="6" t="s">
        <v>20</v>
      </c>
      <c r="C2787" s="6">
        <v>105</v>
      </c>
      <c r="D2787" s="6" t="s">
        <v>146</v>
      </c>
      <c r="E2787" s="6"/>
      <c r="F2787" s="6"/>
      <c r="G2787" s="6"/>
      <c r="H2787" s="6"/>
      <c r="I2787" s="6" t="str">
        <f t="shared" si="1"/>
        <v/>
      </c>
      <c r="J2787" s="6" t="s">
        <v>140</v>
      </c>
      <c r="K2787" s="6">
        <v>10</v>
      </c>
      <c r="L2787" s="6"/>
      <c r="M2787" s="6">
        <v>10</v>
      </c>
      <c r="N2787" s="6">
        <v>0</v>
      </c>
      <c r="O2787" s="6">
        <v>0</v>
      </c>
      <c r="P2787" s="6"/>
      <c r="Q2787" s="6"/>
      <c r="R2787" s="6"/>
      <c r="S2787" s="6">
        <v>0</v>
      </c>
      <c r="T2787" s="6"/>
    </row>
    <row r="2788" spans="1:20" x14ac:dyDescent="0.25">
      <c r="A2788">
        <v>2002</v>
      </c>
      <c r="B2788" s="6" t="s">
        <v>20</v>
      </c>
      <c r="C2788" s="6">
        <v>106</v>
      </c>
      <c r="D2788" s="6" t="s">
        <v>146</v>
      </c>
      <c r="E2788" s="6"/>
      <c r="F2788" s="6"/>
      <c r="G2788" s="6"/>
      <c r="H2788" s="6"/>
      <c r="I2788" s="6" t="str">
        <f t="shared" si="1"/>
        <v/>
      </c>
      <c r="J2788" s="6" t="s">
        <v>26</v>
      </c>
      <c r="K2788" s="6">
        <v>25</v>
      </c>
      <c r="L2788" s="6"/>
      <c r="M2788" s="6">
        <v>10</v>
      </c>
      <c r="N2788" s="6">
        <v>0</v>
      </c>
      <c r="O2788" s="6">
        <v>0</v>
      </c>
      <c r="P2788" s="6"/>
      <c r="Q2788" s="6"/>
      <c r="R2788" s="6"/>
      <c r="S2788" s="6">
        <v>0</v>
      </c>
      <c r="T2788" s="6"/>
    </row>
    <row r="2789" spans="1:20" x14ac:dyDescent="0.25">
      <c r="A2789">
        <v>2002</v>
      </c>
      <c r="B2789" s="6" t="s">
        <v>20</v>
      </c>
      <c r="C2789" s="6">
        <v>107</v>
      </c>
      <c r="D2789" s="6" t="s">
        <v>146</v>
      </c>
      <c r="E2789" s="6"/>
      <c r="F2789" s="6"/>
      <c r="G2789" s="6"/>
      <c r="H2789" s="6"/>
      <c r="I2789" s="6" t="str">
        <f t="shared" si="1"/>
        <v/>
      </c>
      <c r="J2789" s="6" t="s">
        <v>140</v>
      </c>
      <c r="K2789" s="6">
        <v>60</v>
      </c>
      <c r="L2789" s="6"/>
      <c r="M2789" s="6">
        <v>30</v>
      </c>
      <c r="N2789" s="6">
        <v>0</v>
      </c>
      <c r="O2789" s="6">
        <v>0</v>
      </c>
      <c r="P2789" s="6"/>
      <c r="Q2789" s="6"/>
      <c r="R2789" s="6"/>
      <c r="S2789" s="6">
        <v>0</v>
      </c>
      <c r="T2789" s="6"/>
    </row>
    <row r="2790" spans="1:20" x14ac:dyDescent="0.25">
      <c r="A2790">
        <v>2002</v>
      </c>
      <c r="B2790" s="6" t="s">
        <v>20</v>
      </c>
      <c r="C2790" s="6">
        <v>108</v>
      </c>
      <c r="D2790" s="6" t="s">
        <v>146</v>
      </c>
      <c r="E2790" s="6"/>
      <c r="F2790" s="6"/>
      <c r="G2790" s="6"/>
      <c r="H2790" s="6"/>
      <c r="I2790" s="6" t="str">
        <f t="shared" si="1"/>
        <v/>
      </c>
      <c r="J2790" s="6" t="s">
        <v>26</v>
      </c>
      <c r="K2790" s="6">
        <v>80</v>
      </c>
      <c r="L2790" s="6"/>
      <c r="M2790" s="6">
        <v>55</v>
      </c>
      <c r="N2790" s="6">
        <v>0</v>
      </c>
      <c r="O2790" s="6">
        <v>0</v>
      </c>
      <c r="P2790" s="6"/>
      <c r="Q2790" s="6"/>
      <c r="R2790" s="6"/>
      <c r="S2790" s="6">
        <v>0</v>
      </c>
      <c r="T2790" s="6"/>
    </row>
    <row r="2791" spans="1:20" x14ac:dyDescent="0.25">
      <c r="A2791">
        <v>2002</v>
      </c>
      <c r="B2791" s="6" t="s">
        <v>20</v>
      </c>
      <c r="C2791" s="6">
        <v>109</v>
      </c>
      <c r="D2791" s="6" t="s">
        <v>146</v>
      </c>
      <c r="E2791" s="6"/>
      <c r="F2791" s="6"/>
      <c r="G2791" s="6"/>
      <c r="H2791" s="6"/>
      <c r="I2791" s="6" t="str">
        <f t="shared" si="1"/>
        <v/>
      </c>
      <c r="J2791" s="6" t="s">
        <v>150</v>
      </c>
      <c r="K2791" s="6">
        <v>5</v>
      </c>
      <c r="L2791" s="6"/>
      <c r="M2791" s="6">
        <v>30</v>
      </c>
      <c r="N2791" s="6">
        <v>0</v>
      </c>
      <c r="O2791" s="6">
        <v>0</v>
      </c>
      <c r="P2791" s="6"/>
      <c r="Q2791" s="6"/>
      <c r="R2791" s="6"/>
      <c r="S2791" s="6">
        <v>0</v>
      </c>
      <c r="T2791" s="6"/>
    </row>
    <row r="2792" spans="1:20" x14ac:dyDescent="0.25">
      <c r="A2792">
        <v>2002</v>
      </c>
      <c r="B2792" s="6" t="s">
        <v>20</v>
      </c>
      <c r="C2792" s="6">
        <v>110</v>
      </c>
      <c r="D2792" s="6" t="s">
        <v>146</v>
      </c>
      <c r="E2792" s="6"/>
      <c r="F2792" s="6"/>
      <c r="G2792" s="6"/>
      <c r="H2792" s="6"/>
      <c r="I2792" s="6" t="str">
        <f t="shared" si="1"/>
        <v/>
      </c>
      <c r="J2792" s="6" t="s">
        <v>140</v>
      </c>
      <c r="K2792" s="6">
        <v>5</v>
      </c>
      <c r="L2792" s="6"/>
      <c r="M2792" s="6">
        <v>20</v>
      </c>
      <c r="N2792" s="6">
        <v>0</v>
      </c>
      <c r="O2792" s="6">
        <v>0</v>
      </c>
      <c r="P2792" s="6"/>
      <c r="Q2792" s="6"/>
      <c r="R2792" s="6"/>
      <c r="S2792" s="6">
        <v>0</v>
      </c>
      <c r="T2792" s="6"/>
    </row>
    <row r="2793" spans="1:20" x14ac:dyDescent="0.25">
      <c r="A2793">
        <v>2002</v>
      </c>
      <c r="B2793" s="6" t="s">
        <v>20</v>
      </c>
      <c r="C2793" s="6">
        <v>111</v>
      </c>
      <c r="D2793" s="6" t="s">
        <v>146</v>
      </c>
      <c r="E2793" s="6"/>
      <c r="F2793" s="6"/>
      <c r="G2793" s="6"/>
      <c r="H2793" s="6"/>
      <c r="I2793" s="6" t="str">
        <f t="shared" si="1"/>
        <v/>
      </c>
      <c r="J2793" s="6" t="s">
        <v>58</v>
      </c>
      <c r="K2793" s="6">
        <v>10</v>
      </c>
      <c r="L2793" s="6"/>
      <c r="M2793" s="6">
        <v>2</v>
      </c>
      <c r="N2793" s="6">
        <v>0</v>
      </c>
      <c r="O2793" s="6">
        <v>0</v>
      </c>
      <c r="P2793" s="6"/>
      <c r="Q2793" s="6"/>
      <c r="R2793" s="6"/>
      <c r="S2793" s="6">
        <v>0</v>
      </c>
      <c r="T2793" s="6"/>
    </row>
    <row r="2794" spans="1:20" x14ac:dyDescent="0.25">
      <c r="A2794">
        <v>2002</v>
      </c>
      <c r="B2794" s="6" t="s">
        <v>20</v>
      </c>
      <c r="C2794" s="6">
        <v>112</v>
      </c>
      <c r="D2794" s="6" t="s">
        <v>146</v>
      </c>
      <c r="E2794" s="6">
        <v>10</v>
      </c>
      <c r="F2794" s="6">
        <v>10</v>
      </c>
      <c r="G2794" s="6">
        <v>300</v>
      </c>
      <c r="H2794" s="6">
        <v>0</v>
      </c>
      <c r="I2794" s="6">
        <f t="shared" si="1"/>
        <v>300</v>
      </c>
      <c r="J2794" s="6" t="s">
        <v>26</v>
      </c>
      <c r="K2794" s="6">
        <v>30</v>
      </c>
      <c r="L2794" s="6"/>
      <c r="M2794" s="6">
        <v>10</v>
      </c>
      <c r="N2794" s="6">
        <v>0</v>
      </c>
      <c r="O2794" s="6">
        <v>0</v>
      </c>
      <c r="P2794" s="6"/>
      <c r="Q2794" s="6"/>
      <c r="R2794" s="6"/>
      <c r="S2794" s="6">
        <v>0</v>
      </c>
      <c r="T2794" s="6"/>
    </row>
    <row r="2795" spans="1:20" x14ac:dyDescent="0.25">
      <c r="A2795">
        <v>2002</v>
      </c>
      <c r="B2795" s="6" t="s">
        <v>20</v>
      </c>
      <c r="C2795" s="6">
        <v>113</v>
      </c>
      <c r="D2795" s="6" t="s">
        <v>146</v>
      </c>
      <c r="E2795" s="6"/>
      <c r="F2795" s="6"/>
      <c r="G2795" s="6"/>
      <c r="H2795" s="6"/>
      <c r="I2795" s="6" t="str">
        <f t="shared" si="1"/>
        <v/>
      </c>
      <c r="J2795" s="6" t="s">
        <v>26</v>
      </c>
      <c r="K2795" s="6">
        <v>140</v>
      </c>
      <c r="L2795" s="6"/>
      <c r="M2795" s="6">
        <v>90</v>
      </c>
      <c r="N2795" s="6">
        <v>0</v>
      </c>
      <c r="O2795" s="6">
        <v>0</v>
      </c>
      <c r="P2795" s="6"/>
      <c r="Q2795" s="6"/>
      <c r="R2795" s="6"/>
      <c r="S2795" s="6">
        <v>0</v>
      </c>
      <c r="T2795" s="6"/>
    </row>
    <row r="2796" spans="1:20" x14ac:dyDescent="0.25">
      <c r="A2796">
        <v>2002</v>
      </c>
      <c r="B2796" s="6" t="s">
        <v>20</v>
      </c>
      <c r="C2796" s="6">
        <v>114</v>
      </c>
      <c r="D2796" s="6" t="s">
        <v>146</v>
      </c>
      <c r="E2796" s="6"/>
      <c r="F2796" s="6"/>
      <c r="G2796" s="6"/>
      <c r="H2796" s="6"/>
      <c r="I2796" s="6" t="str">
        <f t="shared" si="1"/>
        <v/>
      </c>
      <c r="J2796" s="6" t="s">
        <v>140</v>
      </c>
      <c r="K2796" s="6">
        <v>20</v>
      </c>
      <c r="L2796" s="6"/>
      <c r="M2796" s="6">
        <v>30</v>
      </c>
      <c r="N2796" s="6">
        <v>0</v>
      </c>
      <c r="O2796" s="6">
        <v>0</v>
      </c>
      <c r="P2796" s="6"/>
      <c r="Q2796" s="6"/>
      <c r="R2796" s="6"/>
      <c r="S2796" s="6">
        <v>0</v>
      </c>
      <c r="T2796" s="6"/>
    </row>
    <row r="2797" spans="1:20" x14ac:dyDescent="0.25">
      <c r="A2797">
        <v>2002</v>
      </c>
      <c r="B2797" s="6" t="s">
        <v>20</v>
      </c>
      <c r="C2797" s="6">
        <v>115</v>
      </c>
      <c r="D2797" s="6" t="s">
        <v>146</v>
      </c>
      <c r="E2797" s="6"/>
      <c r="F2797" s="6"/>
      <c r="G2797" s="6"/>
      <c r="H2797" s="6"/>
      <c r="I2797" s="6" t="str">
        <f t="shared" si="1"/>
        <v/>
      </c>
      <c r="J2797" s="6" t="s">
        <v>25</v>
      </c>
      <c r="K2797" s="6">
        <v>10</v>
      </c>
      <c r="L2797" s="6"/>
      <c r="M2797" s="6">
        <v>10</v>
      </c>
      <c r="N2797" s="6">
        <v>0</v>
      </c>
      <c r="O2797" s="6">
        <v>0</v>
      </c>
      <c r="P2797" s="6"/>
      <c r="Q2797" s="6"/>
      <c r="R2797" s="6"/>
      <c r="S2797" s="6">
        <v>0</v>
      </c>
      <c r="T2797" s="6"/>
    </row>
    <row r="2798" spans="1:20" x14ac:dyDescent="0.25">
      <c r="A2798">
        <v>2002</v>
      </c>
      <c r="B2798" s="6" t="s">
        <v>20</v>
      </c>
      <c r="C2798" s="6">
        <v>116</v>
      </c>
      <c r="D2798" s="6" t="s">
        <v>146</v>
      </c>
      <c r="E2798" s="6"/>
      <c r="F2798" s="6"/>
      <c r="G2798" s="6"/>
      <c r="H2798" s="6"/>
      <c r="I2798" s="6" t="str">
        <f t="shared" si="1"/>
        <v/>
      </c>
      <c r="J2798" s="6" t="s">
        <v>26</v>
      </c>
      <c r="K2798" s="6">
        <v>40</v>
      </c>
      <c r="L2798" s="6"/>
      <c r="M2798" s="6">
        <v>15</v>
      </c>
      <c r="N2798" s="6">
        <v>0</v>
      </c>
      <c r="O2798" s="6">
        <v>0</v>
      </c>
      <c r="P2798" s="6"/>
      <c r="Q2798" s="6"/>
      <c r="R2798" s="6"/>
      <c r="S2798" s="6">
        <v>0</v>
      </c>
      <c r="T2798" s="6"/>
    </row>
    <row r="2799" spans="1:20" x14ac:dyDescent="0.25">
      <c r="A2799">
        <v>2002</v>
      </c>
      <c r="B2799" s="6" t="s">
        <v>20</v>
      </c>
      <c r="C2799" s="6">
        <v>117</v>
      </c>
      <c r="D2799" s="6" t="s">
        <v>146</v>
      </c>
      <c r="E2799" s="6"/>
      <c r="F2799" s="6"/>
      <c r="G2799" s="6"/>
      <c r="H2799" s="6"/>
      <c r="I2799" s="6" t="str">
        <f t="shared" si="1"/>
        <v/>
      </c>
      <c r="J2799" s="6" t="s">
        <v>140</v>
      </c>
      <c r="K2799" s="6">
        <v>10</v>
      </c>
      <c r="L2799" s="6"/>
      <c r="M2799" s="6">
        <v>10</v>
      </c>
      <c r="N2799" s="6">
        <v>0</v>
      </c>
      <c r="O2799" s="6">
        <v>0</v>
      </c>
      <c r="P2799" s="6"/>
      <c r="Q2799" s="6"/>
      <c r="R2799" s="6"/>
      <c r="S2799" s="6">
        <v>0</v>
      </c>
      <c r="T2799" s="6"/>
    </row>
    <row r="2800" spans="1:20" x14ac:dyDescent="0.25">
      <c r="A2800">
        <v>2002</v>
      </c>
      <c r="B2800" s="6" t="s">
        <v>20</v>
      </c>
      <c r="C2800" s="6">
        <v>118</v>
      </c>
      <c r="D2800" s="6" t="s">
        <v>146</v>
      </c>
      <c r="E2800" s="6"/>
      <c r="F2800" s="6"/>
      <c r="G2800" s="6"/>
      <c r="H2800" s="6"/>
      <c r="I2800" s="6" t="str">
        <f t="shared" si="1"/>
        <v/>
      </c>
      <c r="J2800" s="6" t="s">
        <v>54</v>
      </c>
      <c r="K2800" s="6">
        <v>150</v>
      </c>
      <c r="L2800" s="6"/>
      <c r="M2800" s="6">
        <v>80</v>
      </c>
      <c r="N2800" s="6">
        <v>50</v>
      </c>
      <c r="O2800" s="6">
        <v>0</v>
      </c>
      <c r="P2800" s="6"/>
      <c r="Q2800" s="6"/>
      <c r="R2800" s="6"/>
      <c r="S2800" s="6">
        <v>0</v>
      </c>
      <c r="T2800" s="6"/>
    </row>
    <row r="2801" spans="1:20" x14ac:dyDescent="0.25">
      <c r="A2801">
        <v>2002</v>
      </c>
      <c r="B2801" s="6" t="s">
        <v>20</v>
      </c>
      <c r="C2801" s="6">
        <v>119</v>
      </c>
      <c r="D2801" s="6" t="s">
        <v>146</v>
      </c>
      <c r="E2801" s="6"/>
      <c r="F2801" s="6"/>
      <c r="G2801" s="6"/>
      <c r="H2801" s="6"/>
      <c r="I2801" s="6" t="str">
        <f t="shared" si="1"/>
        <v/>
      </c>
      <c r="J2801" s="6" t="s">
        <v>26</v>
      </c>
      <c r="K2801" s="6">
        <v>50</v>
      </c>
      <c r="L2801" s="6"/>
      <c r="M2801" s="6">
        <v>50</v>
      </c>
      <c r="N2801" s="6">
        <v>0</v>
      </c>
      <c r="O2801" s="6">
        <v>0</v>
      </c>
      <c r="P2801" s="6"/>
      <c r="Q2801" s="6"/>
      <c r="R2801" s="6"/>
      <c r="S2801" s="6">
        <v>0</v>
      </c>
      <c r="T2801" s="6"/>
    </row>
    <row r="2802" spans="1:20" x14ac:dyDescent="0.25">
      <c r="A2802">
        <v>2002</v>
      </c>
      <c r="B2802" s="6" t="s">
        <v>20</v>
      </c>
      <c r="C2802" s="6">
        <v>120</v>
      </c>
      <c r="D2802" s="6" t="s">
        <v>139</v>
      </c>
      <c r="E2802" s="6">
        <v>11</v>
      </c>
      <c r="F2802" s="6">
        <v>7.25</v>
      </c>
      <c r="G2802" s="6">
        <v>255</v>
      </c>
      <c r="H2802" s="6">
        <v>0</v>
      </c>
      <c r="I2802" s="6">
        <f t="shared" si="1"/>
        <v>255</v>
      </c>
      <c r="J2802" s="6" t="s">
        <v>25</v>
      </c>
      <c r="K2802" s="6">
        <v>10</v>
      </c>
      <c r="L2802" s="6"/>
      <c r="M2802" s="6">
        <v>15</v>
      </c>
      <c r="N2802" s="6">
        <v>50</v>
      </c>
      <c r="O2802" s="6">
        <v>0</v>
      </c>
      <c r="P2802" s="6"/>
      <c r="Q2802" s="6"/>
      <c r="R2802" s="6"/>
      <c r="S2802" s="6">
        <v>0</v>
      </c>
      <c r="T2802" s="6"/>
    </row>
    <row r="2803" spans="1:20" x14ac:dyDescent="0.25">
      <c r="A2803">
        <v>2002</v>
      </c>
      <c r="B2803" s="6" t="s">
        <v>20</v>
      </c>
      <c r="C2803" s="6">
        <v>121</v>
      </c>
      <c r="D2803" s="6" t="s">
        <v>139</v>
      </c>
      <c r="E2803" s="6"/>
      <c r="F2803" s="6"/>
      <c r="G2803" s="6"/>
      <c r="H2803" s="6"/>
      <c r="I2803" s="6" t="str">
        <f t="shared" si="1"/>
        <v/>
      </c>
      <c r="J2803" s="6" t="s">
        <v>28</v>
      </c>
      <c r="K2803" s="6">
        <v>100</v>
      </c>
      <c r="L2803" s="6"/>
      <c r="M2803" s="6">
        <v>45</v>
      </c>
      <c r="N2803" s="6">
        <v>30</v>
      </c>
      <c r="O2803" s="6">
        <v>5</v>
      </c>
      <c r="P2803" s="6"/>
      <c r="Q2803" s="6"/>
      <c r="R2803" s="6"/>
      <c r="S2803" s="6">
        <v>2</v>
      </c>
      <c r="T2803" s="6"/>
    </row>
    <row r="2804" spans="1:20" x14ac:dyDescent="0.25">
      <c r="A2804">
        <v>2002</v>
      </c>
      <c r="B2804" s="6" t="s">
        <v>20</v>
      </c>
      <c r="C2804" s="6">
        <v>122</v>
      </c>
      <c r="D2804" s="6" t="s">
        <v>139</v>
      </c>
      <c r="E2804" s="6"/>
      <c r="F2804" s="6"/>
      <c r="G2804" s="6"/>
      <c r="H2804" s="6"/>
      <c r="I2804" s="6" t="str">
        <f t="shared" si="1"/>
        <v/>
      </c>
      <c r="J2804" s="6" t="s">
        <v>22</v>
      </c>
      <c r="K2804" s="6">
        <v>15</v>
      </c>
      <c r="L2804" s="6"/>
      <c r="M2804" s="6">
        <v>5</v>
      </c>
      <c r="N2804" s="6">
        <v>10</v>
      </c>
      <c r="O2804" s="6">
        <v>0</v>
      </c>
      <c r="P2804" s="6"/>
      <c r="Q2804" s="6"/>
      <c r="R2804" s="6"/>
      <c r="S2804" s="6">
        <v>0</v>
      </c>
      <c r="T2804" s="6"/>
    </row>
    <row r="2805" spans="1:20" x14ac:dyDescent="0.25">
      <c r="A2805">
        <v>2002</v>
      </c>
      <c r="B2805" s="6" t="s">
        <v>20</v>
      </c>
      <c r="C2805" s="6">
        <v>123</v>
      </c>
      <c r="D2805" s="6" t="s">
        <v>139</v>
      </c>
      <c r="E2805" s="6"/>
      <c r="F2805" s="6"/>
      <c r="G2805" s="6"/>
      <c r="H2805" s="6"/>
      <c r="I2805" s="6" t="str">
        <f t="shared" si="1"/>
        <v/>
      </c>
      <c r="J2805" s="6" t="s">
        <v>28</v>
      </c>
      <c r="K2805" s="6">
        <v>20</v>
      </c>
      <c r="L2805" s="6"/>
      <c r="M2805" s="6">
        <v>20</v>
      </c>
      <c r="N2805" s="6">
        <v>0</v>
      </c>
      <c r="O2805" s="6">
        <v>20</v>
      </c>
      <c r="P2805" s="6"/>
      <c r="Q2805" s="6"/>
      <c r="R2805" s="6"/>
      <c r="S2805" s="6">
        <v>0</v>
      </c>
      <c r="T2805" s="6"/>
    </row>
    <row r="2806" spans="1:20" x14ac:dyDescent="0.25">
      <c r="A2806">
        <v>2002</v>
      </c>
      <c r="B2806" s="6" t="s">
        <v>20</v>
      </c>
      <c r="C2806" s="6">
        <v>124</v>
      </c>
      <c r="D2806" s="6" t="s">
        <v>139</v>
      </c>
      <c r="E2806" s="6"/>
      <c r="F2806" s="6"/>
      <c r="G2806" s="6"/>
      <c r="H2806" s="6"/>
      <c r="I2806" s="6" t="str">
        <f t="shared" si="1"/>
        <v/>
      </c>
      <c r="J2806" s="6" t="s">
        <v>22</v>
      </c>
      <c r="K2806" s="6">
        <v>20</v>
      </c>
      <c r="L2806" s="6"/>
      <c r="M2806" s="6">
        <v>10</v>
      </c>
      <c r="N2806" s="6">
        <v>15</v>
      </c>
      <c r="O2806" s="6">
        <v>0</v>
      </c>
      <c r="P2806" s="6"/>
      <c r="Q2806" s="6"/>
      <c r="R2806" s="6"/>
      <c r="S2806" s="6">
        <v>0</v>
      </c>
      <c r="T2806" s="6"/>
    </row>
    <row r="2807" spans="1:20" x14ac:dyDescent="0.25">
      <c r="A2807">
        <v>2002</v>
      </c>
      <c r="B2807" s="6" t="s">
        <v>20</v>
      </c>
      <c r="C2807" s="6">
        <v>125</v>
      </c>
      <c r="D2807" s="6" t="s">
        <v>139</v>
      </c>
      <c r="E2807" s="6"/>
      <c r="F2807" s="6"/>
      <c r="G2807" s="6"/>
      <c r="H2807" s="6"/>
      <c r="I2807" s="6" t="str">
        <f t="shared" si="1"/>
        <v/>
      </c>
      <c r="J2807" s="6" t="s">
        <v>28</v>
      </c>
      <c r="K2807" s="6">
        <v>10</v>
      </c>
      <c r="L2807" s="6"/>
      <c r="M2807" s="6">
        <v>10</v>
      </c>
      <c r="N2807" s="6">
        <v>0</v>
      </c>
      <c r="O2807" s="6">
        <v>0</v>
      </c>
      <c r="P2807" s="6"/>
      <c r="Q2807" s="6"/>
      <c r="R2807" s="6"/>
      <c r="S2807" s="6">
        <v>0</v>
      </c>
      <c r="T2807" s="6"/>
    </row>
    <row r="2808" spans="1:20" x14ac:dyDescent="0.25">
      <c r="A2808">
        <v>2002</v>
      </c>
      <c r="B2808" s="6" t="s">
        <v>20</v>
      </c>
      <c r="C2808" s="6">
        <v>126</v>
      </c>
      <c r="D2808" s="6" t="s">
        <v>139</v>
      </c>
      <c r="E2808" s="6"/>
      <c r="F2808" s="6"/>
      <c r="G2808" s="6"/>
      <c r="H2808" s="6"/>
      <c r="I2808" s="6" t="str">
        <f t="shared" si="1"/>
        <v/>
      </c>
      <c r="J2808" s="6" t="s">
        <v>28</v>
      </c>
      <c r="K2808" s="6">
        <v>20</v>
      </c>
      <c r="L2808" s="6"/>
      <c r="M2808" s="6">
        <v>10</v>
      </c>
      <c r="N2808" s="6">
        <v>20</v>
      </c>
      <c r="O2808" s="6">
        <v>0</v>
      </c>
      <c r="P2808" s="6"/>
      <c r="Q2808" s="6"/>
      <c r="R2808" s="6"/>
      <c r="S2808" s="6">
        <v>0</v>
      </c>
      <c r="T2808" s="6"/>
    </row>
    <row r="2809" spans="1:20" x14ac:dyDescent="0.25">
      <c r="A2809">
        <v>2002</v>
      </c>
      <c r="B2809" s="6" t="s">
        <v>20</v>
      </c>
      <c r="C2809" s="6">
        <v>127</v>
      </c>
      <c r="D2809" s="6" t="s">
        <v>139</v>
      </c>
      <c r="E2809" s="6"/>
      <c r="F2809" s="6"/>
      <c r="G2809" s="6"/>
      <c r="H2809" s="6"/>
      <c r="I2809" s="6" t="str">
        <f t="shared" si="1"/>
        <v/>
      </c>
      <c r="J2809" s="6" t="s">
        <v>28</v>
      </c>
      <c r="K2809" s="6">
        <v>110</v>
      </c>
      <c r="L2809" s="6"/>
      <c r="M2809" s="6">
        <v>80</v>
      </c>
      <c r="N2809" s="6">
        <v>30</v>
      </c>
      <c r="O2809" s="6">
        <v>0</v>
      </c>
      <c r="P2809" s="6"/>
      <c r="Q2809" s="6"/>
      <c r="R2809" s="6"/>
      <c r="S2809" s="6">
        <v>0</v>
      </c>
      <c r="T2809" s="6"/>
    </row>
    <row r="2810" spans="1:20" x14ac:dyDescent="0.25">
      <c r="A2810">
        <v>2002</v>
      </c>
      <c r="B2810" s="6" t="s">
        <v>20</v>
      </c>
      <c r="C2810" s="6">
        <v>128</v>
      </c>
      <c r="D2810" s="6" t="s">
        <v>139</v>
      </c>
      <c r="E2810" s="6"/>
      <c r="F2810" s="6"/>
      <c r="G2810" s="6"/>
      <c r="H2810" s="6"/>
      <c r="I2810" s="6" t="str">
        <f t="shared" si="1"/>
        <v/>
      </c>
      <c r="J2810" s="6" t="s">
        <v>29</v>
      </c>
      <c r="K2810" s="6">
        <v>40</v>
      </c>
      <c r="L2810" s="6"/>
      <c r="M2810" s="6">
        <v>30</v>
      </c>
      <c r="N2810" s="6">
        <v>20</v>
      </c>
      <c r="O2810" s="6">
        <v>0</v>
      </c>
      <c r="P2810" s="6"/>
      <c r="Q2810" s="6"/>
      <c r="R2810" s="6"/>
      <c r="S2810" s="6">
        <v>0</v>
      </c>
      <c r="T2810" s="6"/>
    </row>
    <row r="2811" spans="1:20" x14ac:dyDescent="0.25">
      <c r="A2811">
        <v>2002</v>
      </c>
      <c r="B2811" s="6" t="s">
        <v>20</v>
      </c>
      <c r="C2811" s="6">
        <v>129</v>
      </c>
      <c r="D2811" s="6" t="s">
        <v>139</v>
      </c>
      <c r="E2811" s="6"/>
      <c r="F2811" s="6"/>
      <c r="G2811" s="6"/>
      <c r="H2811" s="6"/>
      <c r="I2811" s="6" t="str">
        <f t="shared" ref="I2811:I2812" si="2">IF(G2811&gt;0,G2811/(1000-H2811)*1000,"")</f>
        <v/>
      </c>
      <c r="J2811" s="6" t="s">
        <v>29</v>
      </c>
      <c r="K2811" s="6">
        <v>20</v>
      </c>
      <c r="L2811" s="6"/>
      <c r="M2811" s="6">
        <v>15</v>
      </c>
      <c r="N2811" s="6">
        <v>0</v>
      </c>
      <c r="O2811" s="6">
        <v>0</v>
      </c>
      <c r="P2811" s="6"/>
      <c r="Q2811" s="6"/>
      <c r="R2811" s="6" t="s">
        <v>151</v>
      </c>
      <c r="S2811" s="6">
        <v>0</v>
      </c>
      <c r="T2811" s="6" t="s">
        <v>152</v>
      </c>
    </row>
    <row r="2812" spans="1:20" x14ac:dyDescent="0.25">
      <c r="A2812">
        <v>2002</v>
      </c>
      <c r="B2812" s="6" t="s">
        <v>20</v>
      </c>
      <c r="C2812" s="6">
        <v>130</v>
      </c>
      <c r="D2812" s="6" t="s">
        <v>139</v>
      </c>
      <c r="E2812" s="6"/>
      <c r="F2812" s="6"/>
      <c r="G2812" s="6"/>
      <c r="H2812" s="6"/>
      <c r="I2812" s="6" t="str">
        <f t="shared" si="2"/>
        <v/>
      </c>
      <c r="J2812" s="6" t="s">
        <v>28</v>
      </c>
      <c r="K2812" s="6">
        <v>110</v>
      </c>
      <c r="L2812" s="6"/>
      <c r="M2812" s="6">
        <v>60</v>
      </c>
      <c r="N2812" s="6">
        <v>5</v>
      </c>
      <c r="O2812" s="6">
        <v>1</v>
      </c>
      <c r="P2812" s="6" t="s">
        <v>48</v>
      </c>
      <c r="Q2812" s="6"/>
      <c r="R2812" s="6"/>
      <c r="S2812" s="6">
        <v>1</v>
      </c>
      <c r="T2812" s="6"/>
    </row>
    <row r="2813" spans="1:20" x14ac:dyDescent="0.25">
      <c r="A2813">
        <v>2002</v>
      </c>
      <c r="B2813" s="6" t="s">
        <v>20</v>
      </c>
      <c r="C2813" s="6">
        <v>131</v>
      </c>
      <c r="D2813" s="6" t="s">
        <v>139</v>
      </c>
      <c r="E2813" s="6"/>
      <c r="F2813" s="6"/>
      <c r="G2813" s="6"/>
      <c r="H2813" s="6"/>
      <c r="I2813" s="6"/>
      <c r="J2813" s="6" t="s">
        <v>26</v>
      </c>
      <c r="K2813" s="6">
        <v>125</v>
      </c>
      <c r="L2813" s="6"/>
      <c r="M2813" s="6">
        <v>390</v>
      </c>
      <c r="N2813" s="6">
        <v>80</v>
      </c>
      <c r="O2813" s="6">
        <v>0</v>
      </c>
      <c r="P2813" s="6"/>
      <c r="Q2813" s="6"/>
      <c r="R2813" s="6"/>
      <c r="S2813" s="6">
        <v>0</v>
      </c>
      <c r="T2813" s="6"/>
    </row>
    <row r="2814" spans="1:20" x14ac:dyDescent="0.25">
      <c r="A2814">
        <v>2002</v>
      </c>
      <c r="B2814" s="6" t="s">
        <v>52</v>
      </c>
      <c r="C2814" s="6">
        <v>1</v>
      </c>
      <c r="D2814" s="6" t="s">
        <v>143</v>
      </c>
      <c r="E2814" s="6">
        <v>1</v>
      </c>
      <c r="F2814" s="6">
        <v>8</v>
      </c>
      <c r="G2814" s="6">
        <v>275</v>
      </c>
      <c r="H2814" s="6">
        <v>0</v>
      </c>
      <c r="I2814" s="6">
        <f t="shared" ref="I2814:I2877" si="3">IF(G2814&gt;0,G2814/(1000-H2814)*1000,"")</f>
        <v>275</v>
      </c>
      <c r="J2814" s="6" t="s">
        <v>35</v>
      </c>
      <c r="K2814" s="6">
        <v>20</v>
      </c>
      <c r="L2814" s="6"/>
      <c r="M2814" s="6">
        <v>20</v>
      </c>
      <c r="N2814" s="6">
        <v>0</v>
      </c>
      <c r="O2814" s="6">
        <v>0</v>
      </c>
      <c r="P2814" s="6"/>
      <c r="Q2814" s="6"/>
      <c r="R2814" s="6"/>
      <c r="S2814" s="6">
        <v>0</v>
      </c>
      <c r="T2814" s="6"/>
    </row>
    <row r="2815" spans="1:20" x14ac:dyDescent="0.25">
      <c r="A2815">
        <v>2002</v>
      </c>
      <c r="B2815" s="6" t="s">
        <v>52</v>
      </c>
      <c r="C2815" s="6">
        <v>2</v>
      </c>
      <c r="D2815" s="6" t="s">
        <v>143</v>
      </c>
      <c r="E2815" s="6"/>
      <c r="F2815" s="6"/>
      <c r="G2815" s="6"/>
      <c r="H2815" s="6"/>
      <c r="I2815" s="6" t="str">
        <f t="shared" si="3"/>
        <v/>
      </c>
      <c r="J2815" s="6" t="s">
        <v>36</v>
      </c>
      <c r="K2815" s="6">
        <v>80</v>
      </c>
      <c r="L2815" s="6"/>
      <c r="M2815" s="6">
        <v>50</v>
      </c>
      <c r="N2815" s="6">
        <v>15</v>
      </c>
      <c r="O2815" s="6">
        <v>0</v>
      </c>
      <c r="P2815" s="6"/>
      <c r="Q2815" s="6"/>
      <c r="R2815" s="6"/>
      <c r="S2815" s="6">
        <v>0</v>
      </c>
      <c r="T2815" s="6"/>
    </row>
    <row r="2816" spans="1:20" x14ac:dyDescent="0.25">
      <c r="A2816">
        <v>2002</v>
      </c>
      <c r="B2816" s="6" t="s">
        <v>52</v>
      </c>
      <c r="C2816" s="6">
        <v>3</v>
      </c>
      <c r="D2816" s="6" t="s">
        <v>143</v>
      </c>
      <c r="E2816" s="6"/>
      <c r="F2816" s="6"/>
      <c r="G2816" s="6"/>
      <c r="H2816" s="6"/>
      <c r="I2816" s="6" t="str">
        <f t="shared" si="3"/>
        <v/>
      </c>
      <c r="J2816" s="6" t="s">
        <v>153</v>
      </c>
      <c r="K2816" s="6">
        <v>20</v>
      </c>
      <c r="L2816" s="6"/>
      <c r="M2816" s="6">
        <v>30</v>
      </c>
      <c r="N2816" s="6">
        <v>90</v>
      </c>
      <c r="O2816" s="6">
        <v>0</v>
      </c>
      <c r="P2816" s="6"/>
      <c r="Q2816" s="6"/>
      <c r="R2816" s="6"/>
      <c r="S2816" s="6">
        <v>0</v>
      </c>
      <c r="T2816" s="6"/>
    </row>
    <row r="2817" spans="1:20" x14ac:dyDescent="0.25">
      <c r="A2817">
        <v>2002</v>
      </c>
      <c r="B2817" s="6" t="s">
        <v>52</v>
      </c>
      <c r="C2817" s="6">
        <v>4</v>
      </c>
      <c r="D2817" s="6" t="s">
        <v>143</v>
      </c>
      <c r="E2817" s="6"/>
      <c r="F2817" s="6"/>
      <c r="G2817" s="6"/>
      <c r="H2817" s="6"/>
      <c r="I2817" s="6" t="str">
        <f t="shared" si="3"/>
        <v/>
      </c>
      <c r="J2817" s="6" t="s">
        <v>54</v>
      </c>
      <c r="K2817" s="6">
        <v>70</v>
      </c>
      <c r="L2817" s="6"/>
      <c r="M2817" s="6">
        <v>60</v>
      </c>
      <c r="N2817" s="6">
        <v>75</v>
      </c>
      <c r="O2817" s="6">
        <v>0</v>
      </c>
      <c r="P2817" s="6"/>
      <c r="Q2817" s="6"/>
      <c r="R2817" s="6"/>
      <c r="S2817" s="6">
        <v>0</v>
      </c>
      <c r="T2817" s="6"/>
    </row>
    <row r="2818" spans="1:20" x14ac:dyDescent="0.25">
      <c r="A2818">
        <v>2002</v>
      </c>
      <c r="B2818" s="6" t="s">
        <v>52</v>
      </c>
      <c r="C2818" s="6">
        <v>5</v>
      </c>
      <c r="D2818" s="6" t="s">
        <v>143</v>
      </c>
      <c r="E2818" s="6"/>
      <c r="F2818" s="6"/>
      <c r="G2818" s="6"/>
      <c r="H2818" s="6"/>
      <c r="I2818" s="6" t="str">
        <f t="shared" si="3"/>
        <v/>
      </c>
      <c r="J2818" s="6" t="s">
        <v>26</v>
      </c>
      <c r="K2818" s="6">
        <v>80</v>
      </c>
      <c r="L2818" s="6"/>
      <c r="M2818" s="6">
        <v>60</v>
      </c>
      <c r="N2818" s="6">
        <v>10</v>
      </c>
      <c r="O2818" s="6">
        <v>0</v>
      </c>
      <c r="P2818" s="6"/>
      <c r="Q2818" s="6"/>
      <c r="R2818" s="6"/>
      <c r="S2818" s="6">
        <v>0</v>
      </c>
      <c r="T2818" s="6"/>
    </row>
    <row r="2819" spans="1:20" x14ac:dyDescent="0.25">
      <c r="A2819">
        <v>2002</v>
      </c>
      <c r="B2819" s="6" t="s">
        <v>52</v>
      </c>
      <c r="C2819" s="6">
        <v>6</v>
      </c>
      <c r="D2819" s="6" t="s">
        <v>143</v>
      </c>
      <c r="E2819" s="6"/>
      <c r="F2819" s="6"/>
      <c r="G2819" s="6"/>
      <c r="H2819" s="6"/>
      <c r="I2819" s="6" t="str">
        <f t="shared" si="3"/>
        <v/>
      </c>
      <c r="J2819" s="6" t="s">
        <v>36</v>
      </c>
      <c r="K2819" s="6">
        <v>75</v>
      </c>
      <c r="L2819" s="6"/>
      <c r="M2819" s="6">
        <v>70</v>
      </c>
      <c r="N2819" s="6">
        <v>0</v>
      </c>
      <c r="O2819" s="6">
        <v>0</v>
      </c>
      <c r="P2819" s="6"/>
      <c r="Q2819" s="6"/>
      <c r="R2819" s="6"/>
      <c r="S2819" s="6">
        <v>0</v>
      </c>
      <c r="T2819" s="6"/>
    </row>
    <row r="2820" spans="1:20" x14ac:dyDescent="0.25">
      <c r="A2820">
        <v>2002</v>
      </c>
      <c r="B2820" s="6" t="s">
        <v>52</v>
      </c>
      <c r="C2820" s="6">
        <v>7</v>
      </c>
      <c r="D2820" s="6" t="s">
        <v>143</v>
      </c>
      <c r="E2820" s="6"/>
      <c r="F2820" s="6"/>
      <c r="G2820" s="6"/>
      <c r="H2820" s="6"/>
      <c r="I2820" s="6" t="str">
        <f t="shared" si="3"/>
        <v/>
      </c>
      <c r="J2820" s="6" t="s">
        <v>41</v>
      </c>
      <c r="K2820" s="6">
        <v>30</v>
      </c>
      <c r="L2820" s="6"/>
      <c r="M2820" s="6">
        <v>10</v>
      </c>
      <c r="N2820" s="6">
        <v>0</v>
      </c>
      <c r="O2820" s="6">
        <v>0</v>
      </c>
      <c r="P2820" s="6"/>
      <c r="Q2820" s="6"/>
      <c r="R2820" s="6"/>
      <c r="S2820" s="6">
        <v>0</v>
      </c>
      <c r="T2820" s="6"/>
    </row>
    <row r="2821" spans="1:20" x14ac:dyDescent="0.25">
      <c r="A2821">
        <v>2002</v>
      </c>
      <c r="B2821" s="6" t="s">
        <v>52</v>
      </c>
      <c r="C2821" s="6">
        <v>8</v>
      </c>
      <c r="D2821" s="6" t="s">
        <v>143</v>
      </c>
      <c r="E2821" s="6"/>
      <c r="F2821" s="6"/>
      <c r="G2821" s="6"/>
      <c r="H2821" s="6"/>
      <c r="I2821" s="6" t="str">
        <f t="shared" si="3"/>
        <v/>
      </c>
      <c r="J2821" s="6" t="s">
        <v>44</v>
      </c>
      <c r="K2821" s="6">
        <v>20</v>
      </c>
      <c r="L2821" s="6"/>
      <c r="M2821" s="6">
        <v>15</v>
      </c>
      <c r="N2821" s="6">
        <v>0</v>
      </c>
      <c r="O2821" s="6">
        <v>0</v>
      </c>
      <c r="P2821" s="6"/>
      <c r="Q2821" s="6"/>
      <c r="R2821" s="6"/>
      <c r="S2821" s="6">
        <v>0</v>
      </c>
      <c r="T2821" s="6"/>
    </row>
    <row r="2822" spans="1:20" x14ac:dyDescent="0.25">
      <c r="A2822">
        <v>2002</v>
      </c>
      <c r="B2822" s="6" t="s">
        <v>52</v>
      </c>
      <c r="C2822" s="6">
        <v>9</v>
      </c>
      <c r="D2822" s="6" t="s">
        <v>143</v>
      </c>
      <c r="E2822" s="6"/>
      <c r="F2822" s="6"/>
      <c r="G2822" s="6"/>
      <c r="H2822" s="6"/>
      <c r="I2822" s="6" t="str">
        <f t="shared" si="3"/>
        <v/>
      </c>
      <c r="J2822" s="6" t="s">
        <v>140</v>
      </c>
      <c r="K2822" s="6">
        <v>15</v>
      </c>
      <c r="L2822" s="6"/>
      <c r="M2822" s="6">
        <v>1</v>
      </c>
      <c r="N2822" s="6">
        <v>0</v>
      </c>
      <c r="O2822" s="6">
        <v>0</v>
      </c>
      <c r="P2822" s="6"/>
      <c r="Q2822" s="6"/>
      <c r="R2822" s="6"/>
      <c r="S2822" s="6">
        <v>0</v>
      </c>
      <c r="T2822" s="6"/>
    </row>
    <row r="2823" spans="1:20" x14ac:dyDescent="0.25">
      <c r="A2823">
        <v>2002</v>
      </c>
      <c r="B2823" s="6" t="s">
        <v>52</v>
      </c>
      <c r="C2823" s="6">
        <v>10</v>
      </c>
      <c r="D2823" s="6" t="s">
        <v>143</v>
      </c>
      <c r="E2823" s="6"/>
      <c r="F2823" s="6"/>
      <c r="G2823" s="6"/>
      <c r="H2823" s="6"/>
      <c r="I2823" s="6" t="str">
        <f t="shared" si="3"/>
        <v/>
      </c>
      <c r="J2823" s="6" t="s">
        <v>36</v>
      </c>
      <c r="K2823" s="6">
        <v>30</v>
      </c>
      <c r="L2823" s="6"/>
      <c r="M2823" s="6">
        <v>5</v>
      </c>
      <c r="N2823" s="6">
        <v>0</v>
      </c>
      <c r="O2823" s="6">
        <v>0</v>
      </c>
      <c r="P2823" s="6"/>
      <c r="Q2823" s="6"/>
      <c r="R2823" s="6"/>
      <c r="S2823" s="6">
        <v>0</v>
      </c>
      <c r="T2823" s="6"/>
    </row>
    <row r="2824" spans="1:20" x14ac:dyDescent="0.25">
      <c r="A2824">
        <v>2002</v>
      </c>
      <c r="B2824" s="6" t="s">
        <v>52</v>
      </c>
      <c r="C2824" s="6">
        <v>11</v>
      </c>
      <c r="D2824" s="6" t="s">
        <v>143</v>
      </c>
      <c r="E2824" s="6"/>
      <c r="F2824" s="6"/>
      <c r="G2824" s="6"/>
      <c r="H2824" s="6"/>
      <c r="I2824" s="6" t="str">
        <f t="shared" si="3"/>
        <v/>
      </c>
      <c r="J2824" s="6" t="s">
        <v>26</v>
      </c>
      <c r="K2824" s="6">
        <v>35</v>
      </c>
      <c r="L2824" s="6"/>
      <c r="M2824" s="6">
        <v>20</v>
      </c>
      <c r="N2824" s="6">
        <v>20</v>
      </c>
      <c r="O2824" s="6">
        <v>0</v>
      </c>
      <c r="P2824" s="6"/>
      <c r="Q2824" s="6"/>
      <c r="R2824" s="6"/>
      <c r="S2824" s="6">
        <v>0</v>
      </c>
      <c r="T2824" s="6"/>
    </row>
    <row r="2825" spans="1:20" x14ac:dyDescent="0.25">
      <c r="A2825">
        <v>2002</v>
      </c>
      <c r="B2825" s="6" t="s">
        <v>52</v>
      </c>
      <c r="C2825" s="6">
        <v>12</v>
      </c>
      <c r="D2825" s="6" t="s">
        <v>143</v>
      </c>
      <c r="E2825" s="6"/>
      <c r="F2825" s="6"/>
      <c r="G2825" s="6"/>
      <c r="H2825" s="6"/>
      <c r="I2825" s="6" t="str">
        <f t="shared" si="3"/>
        <v/>
      </c>
      <c r="J2825" s="6" t="s">
        <v>28</v>
      </c>
      <c r="K2825" s="6">
        <v>20</v>
      </c>
      <c r="L2825" s="6"/>
      <c r="M2825" s="6">
        <v>20</v>
      </c>
      <c r="N2825" s="6">
        <v>75</v>
      </c>
      <c r="O2825" s="6">
        <v>0</v>
      </c>
      <c r="P2825" s="6"/>
      <c r="Q2825" s="6"/>
      <c r="R2825" s="6"/>
      <c r="S2825" s="6">
        <v>0</v>
      </c>
      <c r="T2825" s="6"/>
    </row>
    <row r="2826" spans="1:20" x14ac:dyDescent="0.25">
      <c r="A2826">
        <v>2002</v>
      </c>
      <c r="B2826" s="6" t="s">
        <v>52</v>
      </c>
      <c r="C2826" s="6">
        <v>13</v>
      </c>
      <c r="D2826" s="6" t="s">
        <v>143</v>
      </c>
      <c r="E2826" s="6"/>
      <c r="F2826" s="6"/>
      <c r="G2826" s="6"/>
      <c r="H2826" s="6"/>
      <c r="I2826" s="6" t="str">
        <f t="shared" si="3"/>
        <v/>
      </c>
      <c r="J2826" s="6" t="s">
        <v>44</v>
      </c>
      <c r="K2826" s="6">
        <v>15</v>
      </c>
      <c r="L2826" s="6"/>
      <c r="M2826" s="6">
        <v>5</v>
      </c>
      <c r="N2826" s="6">
        <v>5</v>
      </c>
      <c r="O2826" s="6">
        <v>0</v>
      </c>
      <c r="P2826" s="6"/>
      <c r="Q2826" s="6"/>
      <c r="R2826" s="6"/>
      <c r="S2826" s="6">
        <v>0</v>
      </c>
      <c r="T2826" s="6"/>
    </row>
    <row r="2827" spans="1:20" x14ac:dyDescent="0.25">
      <c r="A2827">
        <v>2002</v>
      </c>
      <c r="B2827" s="6" t="s">
        <v>52</v>
      </c>
      <c r="C2827" s="6">
        <v>14</v>
      </c>
      <c r="D2827" s="6" t="s">
        <v>143</v>
      </c>
      <c r="E2827" s="6"/>
      <c r="F2827" s="6"/>
      <c r="G2827" s="6"/>
      <c r="H2827" s="6"/>
      <c r="I2827" s="6" t="str">
        <f t="shared" si="3"/>
        <v/>
      </c>
      <c r="J2827" s="6" t="s">
        <v>26</v>
      </c>
      <c r="K2827" s="6">
        <v>75</v>
      </c>
      <c r="L2827" s="6"/>
      <c r="M2827" s="6">
        <v>45</v>
      </c>
      <c r="N2827" s="6">
        <v>45</v>
      </c>
      <c r="O2827" s="6">
        <v>0</v>
      </c>
      <c r="P2827" s="6"/>
      <c r="Q2827" s="6"/>
      <c r="R2827" s="6"/>
      <c r="S2827" s="6">
        <v>0</v>
      </c>
      <c r="T2827" s="6"/>
    </row>
    <row r="2828" spans="1:20" x14ac:dyDescent="0.25">
      <c r="A2828">
        <v>2002</v>
      </c>
      <c r="B2828" s="6" t="s">
        <v>52</v>
      </c>
      <c r="C2828" s="6">
        <v>15</v>
      </c>
      <c r="D2828" s="6" t="s">
        <v>143</v>
      </c>
      <c r="E2828" s="6"/>
      <c r="F2828" s="6"/>
      <c r="G2828" s="6"/>
      <c r="H2828" s="6"/>
      <c r="I2828" s="6" t="str">
        <f t="shared" si="3"/>
        <v/>
      </c>
      <c r="J2828" s="6" t="s">
        <v>29</v>
      </c>
      <c r="K2828" s="6">
        <v>25</v>
      </c>
      <c r="L2828" s="6"/>
      <c r="M2828" s="6">
        <v>15</v>
      </c>
      <c r="N2828" s="6">
        <v>15</v>
      </c>
      <c r="O2828" s="6">
        <v>0</v>
      </c>
      <c r="P2828" s="6"/>
      <c r="Q2828" s="6"/>
      <c r="R2828" s="6"/>
      <c r="S2828" s="6">
        <v>0</v>
      </c>
      <c r="T2828" s="6"/>
    </row>
    <row r="2829" spans="1:20" x14ac:dyDescent="0.25">
      <c r="A2829">
        <v>2002</v>
      </c>
      <c r="B2829" s="6" t="s">
        <v>52</v>
      </c>
      <c r="C2829" s="6">
        <v>16</v>
      </c>
      <c r="D2829" s="6" t="s">
        <v>139</v>
      </c>
      <c r="E2829" s="6">
        <v>2</v>
      </c>
      <c r="F2829" s="6">
        <v>9.6999999999999993</v>
      </c>
      <c r="G2829" s="6">
        <v>240</v>
      </c>
      <c r="H2829" s="6">
        <v>0</v>
      </c>
      <c r="I2829" s="6">
        <f t="shared" si="3"/>
        <v>240</v>
      </c>
      <c r="J2829" s="6" t="s">
        <v>40</v>
      </c>
      <c r="K2829" s="6">
        <v>25</v>
      </c>
      <c r="L2829" s="6"/>
      <c r="M2829" s="6">
        <v>10</v>
      </c>
      <c r="N2829" s="6">
        <v>5</v>
      </c>
      <c r="O2829" s="6">
        <v>0</v>
      </c>
      <c r="P2829" s="6"/>
      <c r="Q2829" s="6"/>
      <c r="R2829" s="6"/>
      <c r="S2829" s="6">
        <v>0</v>
      </c>
      <c r="T2829" s="6"/>
    </row>
    <row r="2830" spans="1:20" x14ac:dyDescent="0.25">
      <c r="A2830">
        <v>2002</v>
      </c>
      <c r="B2830" s="6" t="s">
        <v>52</v>
      </c>
      <c r="C2830" s="6">
        <v>17</v>
      </c>
      <c r="D2830" s="6" t="s">
        <v>139</v>
      </c>
      <c r="E2830" s="6"/>
      <c r="F2830" s="6"/>
      <c r="G2830" s="6"/>
      <c r="H2830" s="6"/>
      <c r="I2830" s="6" t="str">
        <f t="shared" si="3"/>
        <v/>
      </c>
      <c r="J2830" s="6" t="s">
        <v>40</v>
      </c>
      <c r="K2830" s="6">
        <v>30</v>
      </c>
      <c r="L2830" s="6"/>
      <c r="M2830" s="6">
        <v>10</v>
      </c>
      <c r="N2830" s="6">
        <v>5</v>
      </c>
      <c r="O2830" s="6">
        <v>0</v>
      </c>
      <c r="P2830" s="6"/>
      <c r="Q2830" s="6"/>
      <c r="R2830" s="6"/>
      <c r="S2830" s="6">
        <v>0</v>
      </c>
      <c r="T2830" s="6"/>
    </row>
    <row r="2831" spans="1:20" x14ac:dyDescent="0.25">
      <c r="A2831">
        <v>2002</v>
      </c>
      <c r="B2831" s="6" t="s">
        <v>52</v>
      </c>
      <c r="C2831" s="6">
        <v>18</v>
      </c>
      <c r="D2831" s="6" t="s">
        <v>139</v>
      </c>
      <c r="E2831" s="6"/>
      <c r="F2831" s="6"/>
      <c r="G2831" s="6"/>
      <c r="H2831" s="6"/>
      <c r="I2831" s="6" t="str">
        <f t="shared" si="3"/>
        <v/>
      </c>
      <c r="J2831" s="6" t="s">
        <v>154</v>
      </c>
      <c r="K2831" s="6">
        <v>10</v>
      </c>
      <c r="L2831" s="6"/>
      <c r="M2831" s="6">
        <v>2</v>
      </c>
      <c r="N2831" s="6">
        <v>0</v>
      </c>
      <c r="O2831" s="6">
        <v>0</v>
      </c>
      <c r="P2831" s="6"/>
      <c r="Q2831" s="6"/>
      <c r="R2831" s="6"/>
      <c r="S2831" s="6">
        <v>0</v>
      </c>
      <c r="T2831" s="6"/>
    </row>
    <row r="2832" spans="1:20" x14ac:dyDescent="0.25">
      <c r="A2832">
        <v>2002</v>
      </c>
      <c r="B2832" s="6" t="s">
        <v>52</v>
      </c>
      <c r="C2832" s="6">
        <v>19</v>
      </c>
      <c r="D2832" s="6" t="s">
        <v>139</v>
      </c>
      <c r="E2832" s="6"/>
      <c r="F2832" s="6"/>
      <c r="G2832" s="6"/>
      <c r="H2832" s="6"/>
      <c r="I2832" s="6" t="str">
        <f t="shared" si="3"/>
        <v/>
      </c>
      <c r="J2832" s="6" t="s">
        <v>28</v>
      </c>
      <c r="K2832" s="6">
        <v>70</v>
      </c>
      <c r="L2832" s="6"/>
      <c r="M2832" s="6">
        <v>40</v>
      </c>
      <c r="N2832" s="6">
        <v>70</v>
      </c>
      <c r="O2832" s="6">
        <v>0</v>
      </c>
      <c r="P2832" s="6"/>
      <c r="Q2832" s="6"/>
      <c r="R2832" s="6"/>
      <c r="S2832" s="6">
        <v>2</v>
      </c>
      <c r="T2832" s="6"/>
    </row>
    <row r="2833" spans="1:20" x14ac:dyDescent="0.25">
      <c r="A2833">
        <v>2002</v>
      </c>
      <c r="B2833" s="6" t="s">
        <v>52</v>
      </c>
      <c r="C2833" s="6">
        <v>20</v>
      </c>
      <c r="D2833" s="6" t="s">
        <v>139</v>
      </c>
      <c r="E2833" s="6"/>
      <c r="F2833" s="6"/>
      <c r="G2833" s="6"/>
      <c r="H2833" s="6"/>
      <c r="I2833" s="6" t="str">
        <f t="shared" si="3"/>
        <v/>
      </c>
      <c r="J2833" s="6" t="s">
        <v>26</v>
      </c>
      <c r="K2833" s="6">
        <v>65</v>
      </c>
      <c r="L2833" s="6"/>
      <c r="M2833" s="6">
        <v>35</v>
      </c>
      <c r="N2833" s="6">
        <v>30</v>
      </c>
      <c r="O2833" s="6">
        <v>0</v>
      </c>
      <c r="P2833" s="6"/>
      <c r="Q2833" s="6"/>
      <c r="R2833" s="6"/>
      <c r="S2833" s="6">
        <v>0</v>
      </c>
      <c r="T2833" s="6"/>
    </row>
    <row r="2834" spans="1:20" x14ac:dyDescent="0.25">
      <c r="A2834">
        <v>2002</v>
      </c>
      <c r="B2834" s="6" t="s">
        <v>52</v>
      </c>
      <c r="C2834" s="6">
        <v>21</v>
      </c>
      <c r="D2834" s="6" t="s">
        <v>139</v>
      </c>
      <c r="E2834" s="6"/>
      <c r="F2834" s="6"/>
      <c r="G2834" s="6"/>
      <c r="H2834" s="6"/>
      <c r="I2834" s="6" t="str">
        <f t="shared" si="3"/>
        <v/>
      </c>
      <c r="J2834" s="6" t="s">
        <v>43</v>
      </c>
      <c r="K2834" s="6">
        <v>30</v>
      </c>
      <c r="L2834" s="6"/>
      <c r="M2834" s="6">
        <v>10</v>
      </c>
      <c r="N2834" s="6">
        <v>30</v>
      </c>
      <c r="O2834" s="6">
        <v>0</v>
      </c>
      <c r="P2834" s="6"/>
      <c r="Q2834" s="6"/>
      <c r="R2834" s="6"/>
      <c r="S2834" s="6">
        <v>0</v>
      </c>
      <c r="T2834" s="6"/>
    </row>
    <row r="2835" spans="1:20" x14ac:dyDescent="0.25">
      <c r="A2835">
        <v>2002</v>
      </c>
      <c r="B2835" s="6" t="s">
        <v>52</v>
      </c>
      <c r="C2835" s="6">
        <v>22</v>
      </c>
      <c r="D2835" s="6" t="s">
        <v>139</v>
      </c>
      <c r="E2835" s="6"/>
      <c r="F2835" s="6"/>
      <c r="G2835" s="6"/>
      <c r="H2835" s="6"/>
      <c r="I2835" s="6" t="str">
        <f t="shared" si="3"/>
        <v/>
      </c>
      <c r="J2835" s="6" t="s">
        <v>29</v>
      </c>
      <c r="K2835" s="6">
        <v>10</v>
      </c>
      <c r="L2835" s="6"/>
      <c r="M2835" s="6">
        <v>5</v>
      </c>
      <c r="N2835" s="6">
        <v>10</v>
      </c>
      <c r="O2835" s="6">
        <v>0</v>
      </c>
      <c r="P2835" s="6"/>
      <c r="Q2835" s="6"/>
      <c r="R2835" s="6"/>
      <c r="S2835" s="6">
        <v>0</v>
      </c>
      <c r="T2835" s="6"/>
    </row>
    <row r="2836" spans="1:20" x14ac:dyDescent="0.25">
      <c r="A2836">
        <v>2002</v>
      </c>
      <c r="B2836" s="6" t="s">
        <v>52</v>
      </c>
      <c r="C2836" s="6">
        <v>23</v>
      </c>
      <c r="D2836" s="6" t="s">
        <v>139</v>
      </c>
      <c r="E2836" s="6"/>
      <c r="F2836" s="6"/>
      <c r="G2836" s="6"/>
      <c r="H2836" s="6"/>
      <c r="I2836" s="6" t="str">
        <f t="shared" si="3"/>
        <v/>
      </c>
      <c r="J2836" s="6" t="s">
        <v>44</v>
      </c>
      <c r="K2836" s="6">
        <v>40</v>
      </c>
      <c r="L2836" s="6"/>
      <c r="M2836" s="6">
        <v>20</v>
      </c>
      <c r="N2836" s="6">
        <v>5</v>
      </c>
      <c r="O2836" s="6">
        <v>0</v>
      </c>
      <c r="P2836" s="6"/>
      <c r="Q2836" s="6"/>
      <c r="R2836" s="6" t="s">
        <v>31</v>
      </c>
      <c r="S2836" s="6">
        <v>0</v>
      </c>
      <c r="T2836" s="6"/>
    </row>
    <row r="2837" spans="1:20" x14ac:dyDescent="0.25">
      <c r="A2837">
        <v>2002</v>
      </c>
      <c r="B2837" s="6" t="s">
        <v>52</v>
      </c>
      <c r="C2837" s="6">
        <v>24</v>
      </c>
      <c r="D2837" s="6" t="s">
        <v>139</v>
      </c>
      <c r="E2837" s="6"/>
      <c r="F2837" s="6"/>
      <c r="G2837" s="6"/>
      <c r="H2837" s="6"/>
      <c r="I2837" s="6" t="str">
        <f t="shared" si="3"/>
        <v/>
      </c>
      <c r="J2837" s="6" t="s">
        <v>26</v>
      </c>
      <c r="K2837" s="6">
        <v>60</v>
      </c>
      <c r="L2837" s="6"/>
      <c r="M2837" s="6">
        <v>30</v>
      </c>
      <c r="N2837" s="6">
        <v>10</v>
      </c>
      <c r="O2837" s="6">
        <v>0</v>
      </c>
      <c r="P2837" s="6"/>
      <c r="Q2837" s="6"/>
      <c r="R2837" s="6"/>
      <c r="S2837" s="6">
        <v>2</v>
      </c>
      <c r="T2837" s="6"/>
    </row>
    <row r="2838" spans="1:20" x14ac:dyDescent="0.25">
      <c r="A2838">
        <v>2002</v>
      </c>
      <c r="B2838" s="6" t="s">
        <v>52</v>
      </c>
      <c r="C2838" s="6">
        <v>25</v>
      </c>
      <c r="D2838" s="6" t="s">
        <v>139</v>
      </c>
      <c r="E2838" s="6"/>
      <c r="F2838" s="6"/>
      <c r="G2838" s="6"/>
      <c r="H2838" s="6"/>
      <c r="I2838" s="6" t="str">
        <f t="shared" si="3"/>
        <v/>
      </c>
      <c r="J2838" s="6" t="s">
        <v>22</v>
      </c>
      <c r="K2838" s="6">
        <v>10</v>
      </c>
      <c r="L2838" s="6"/>
      <c r="M2838" s="6">
        <v>5</v>
      </c>
      <c r="N2838" s="6">
        <v>50</v>
      </c>
      <c r="O2838" s="6">
        <v>0</v>
      </c>
      <c r="P2838" s="6"/>
      <c r="Q2838" s="6"/>
      <c r="R2838" s="6"/>
      <c r="S2838" s="6">
        <v>0</v>
      </c>
      <c r="T2838" s="6"/>
    </row>
    <row r="2839" spans="1:20" x14ac:dyDescent="0.25">
      <c r="A2839">
        <v>2002</v>
      </c>
      <c r="B2839" s="6" t="s">
        <v>52</v>
      </c>
      <c r="C2839" s="6">
        <v>26</v>
      </c>
      <c r="D2839" s="6" t="s">
        <v>139</v>
      </c>
      <c r="E2839" s="6"/>
      <c r="F2839" s="6"/>
      <c r="G2839" s="6"/>
      <c r="H2839" s="6"/>
      <c r="I2839" s="6" t="str">
        <f t="shared" si="3"/>
        <v/>
      </c>
      <c r="J2839" s="6" t="s">
        <v>25</v>
      </c>
      <c r="K2839" s="6">
        <v>50</v>
      </c>
      <c r="L2839" s="6"/>
      <c r="M2839" s="6">
        <v>30</v>
      </c>
      <c r="N2839" s="6">
        <v>20</v>
      </c>
      <c r="O2839" s="6">
        <v>0</v>
      </c>
      <c r="P2839" s="6"/>
      <c r="Q2839" s="6"/>
      <c r="R2839" s="6"/>
      <c r="S2839" s="6">
        <v>1</v>
      </c>
      <c r="T2839" s="6"/>
    </row>
    <row r="2840" spans="1:20" x14ac:dyDescent="0.25">
      <c r="A2840">
        <v>2002</v>
      </c>
      <c r="B2840" s="6" t="s">
        <v>52</v>
      </c>
      <c r="C2840" s="6">
        <v>27</v>
      </c>
      <c r="D2840" s="6" t="s">
        <v>139</v>
      </c>
      <c r="E2840" s="6"/>
      <c r="F2840" s="6"/>
      <c r="G2840" s="6"/>
      <c r="H2840" s="6"/>
      <c r="I2840" s="6" t="str">
        <f t="shared" si="3"/>
        <v/>
      </c>
      <c r="J2840" s="6" t="s">
        <v>28</v>
      </c>
      <c r="K2840" s="6">
        <v>20</v>
      </c>
      <c r="L2840" s="6"/>
      <c r="M2840" s="6">
        <v>20</v>
      </c>
      <c r="N2840" s="6">
        <v>30</v>
      </c>
      <c r="O2840" s="6">
        <v>0</v>
      </c>
      <c r="P2840" s="6"/>
      <c r="Q2840" s="6"/>
      <c r="R2840" s="6"/>
      <c r="S2840" s="6">
        <v>0</v>
      </c>
      <c r="T2840" s="6"/>
    </row>
    <row r="2841" spans="1:20" x14ac:dyDescent="0.25">
      <c r="A2841">
        <v>2002</v>
      </c>
      <c r="B2841" s="6" t="s">
        <v>52</v>
      </c>
      <c r="C2841" s="6">
        <v>28</v>
      </c>
      <c r="D2841" s="6" t="s">
        <v>139</v>
      </c>
      <c r="E2841" s="6"/>
      <c r="F2841" s="6"/>
      <c r="G2841" s="6"/>
      <c r="H2841" s="6"/>
      <c r="I2841" s="6" t="str">
        <f t="shared" si="3"/>
        <v/>
      </c>
      <c r="J2841" s="6" t="s">
        <v>28</v>
      </c>
      <c r="K2841" s="6">
        <v>50</v>
      </c>
      <c r="L2841" s="6"/>
      <c r="M2841" s="6">
        <v>30</v>
      </c>
      <c r="N2841" s="6">
        <v>55</v>
      </c>
      <c r="O2841" s="6">
        <v>0</v>
      </c>
      <c r="P2841" s="6"/>
      <c r="Q2841" s="6"/>
      <c r="R2841" s="6"/>
      <c r="S2841" s="6">
        <v>1</v>
      </c>
      <c r="T2841" s="6"/>
    </row>
    <row r="2842" spans="1:20" x14ac:dyDescent="0.25">
      <c r="A2842">
        <v>2002</v>
      </c>
      <c r="B2842" s="6" t="s">
        <v>52</v>
      </c>
      <c r="C2842" s="6">
        <v>29</v>
      </c>
      <c r="D2842" s="6" t="s">
        <v>139</v>
      </c>
      <c r="E2842" s="6"/>
      <c r="F2842" s="6"/>
      <c r="G2842" s="6"/>
      <c r="H2842" s="6"/>
      <c r="I2842" s="6" t="str">
        <f t="shared" si="3"/>
        <v/>
      </c>
      <c r="J2842" s="6" t="s">
        <v>147</v>
      </c>
      <c r="K2842" s="6">
        <v>30</v>
      </c>
      <c r="L2842" s="6"/>
      <c r="M2842" s="6">
        <v>20</v>
      </c>
      <c r="N2842" s="6">
        <v>0</v>
      </c>
      <c r="O2842" s="6">
        <v>0</v>
      </c>
      <c r="P2842" s="6"/>
      <c r="Q2842" s="6"/>
      <c r="R2842" s="6"/>
      <c r="S2842" s="6">
        <v>0</v>
      </c>
      <c r="T2842" s="6"/>
    </row>
    <row r="2843" spans="1:20" x14ac:dyDescent="0.25">
      <c r="A2843">
        <v>2002</v>
      </c>
      <c r="B2843" s="6" t="s">
        <v>52</v>
      </c>
      <c r="C2843" s="6">
        <v>30</v>
      </c>
      <c r="D2843" s="6" t="s">
        <v>139</v>
      </c>
      <c r="E2843" s="6"/>
      <c r="F2843" s="6"/>
      <c r="G2843" s="6"/>
      <c r="H2843" s="6"/>
      <c r="I2843" s="6" t="str">
        <f t="shared" si="3"/>
        <v/>
      </c>
      <c r="J2843" s="6" t="s">
        <v>28</v>
      </c>
      <c r="K2843" s="6">
        <v>20</v>
      </c>
      <c r="L2843" s="6"/>
      <c r="M2843" s="6">
        <v>15</v>
      </c>
      <c r="N2843" s="6">
        <v>80</v>
      </c>
      <c r="O2843" s="6">
        <v>0</v>
      </c>
      <c r="P2843" s="6"/>
      <c r="Q2843" s="6"/>
      <c r="R2843" s="6"/>
      <c r="S2843" s="6">
        <v>0</v>
      </c>
      <c r="T2843" s="6"/>
    </row>
    <row r="2844" spans="1:20" x14ac:dyDescent="0.25">
      <c r="A2844">
        <v>2002</v>
      </c>
      <c r="B2844" s="6" t="s">
        <v>52</v>
      </c>
      <c r="C2844" s="6">
        <v>31</v>
      </c>
      <c r="D2844" s="6" t="s">
        <v>139</v>
      </c>
      <c r="E2844" s="6"/>
      <c r="F2844" s="6"/>
      <c r="G2844" s="6"/>
      <c r="H2844" s="6"/>
      <c r="I2844" s="6" t="str">
        <f t="shared" si="3"/>
        <v/>
      </c>
      <c r="J2844" s="6" t="s">
        <v>28</v>
      </c>
      <c r="K2844" s="6">
        <v>40</v>
      </c>
      <c r="L2844" s="6"/>
      <c r="M2844" s="6">
        <v>40</v>
      </c>
      <c r="N2844" s="6">
        <v>10</v>
      </c>
      <c r="O2844" s="6">
        <v>0</v>
      </c>
      <c r="P2844" s="6"/>
      <c r="Q2844" s="6"/>
      <c r="R2844" s="6"/>
      <c r="S2844" s="6">
        <v>0</v>
      </c>
      <c r="T2844" s="6"/>
    </row>
    <row r="2845" spans="1:20" x14ac:dyDescent="0.25">
      <c r="A2845">
        <v>2002</v>
      </c>
      <c r="B2845" s="6" t="s">
        <v>52</v>
      </c>
      <c r="C2845" s="6">
        <v>32</v>
      </c>
      <c r="D2845" s="6" t="s">
        <v>139</v>
      </c>
      <c r="E2845" s="6"/>
      <c r="F2845" s="6"/>
      <c r="G2845" s="6"/>
      <c r="H2845" s="6"/>
      <c r="I2845" s="6" t="str">
        <f t="shared" si="3"/>
        <v/>
      </c>
      <c r="J2845" s="6" t="s">
        <v>26</v>
      </c>
      <c r="K2845" s="6">
        <v>85</v>
      </c>
      <c r="L2845" s="6"/>
      <c r="M2845" s="6">
        <v>40</v>
      </c>
      <c r="N2845" s="6">
        <v>0</v>
      </c>
      <c r="O2845" s="6">
        <v>15</v>
      </c>
      <c r="P2845" s="6" t="s">
        <v>48</v>
      </c>
      <c r="Q2845" s="6"/>
      <c r="R2845" s="6"/>
      <c r="S2845" s="6">
        <v>0</v>
      </c>
      <c r="T2845" s="6"/>
    </row>
    <row r="2846" spans="1:20" x14ac:dyDescent="0.25">
      <c r="A2846">
        <v>2002</v>
      </c>
      <c r="B2846" s="6" t="s">
        <v>52</v>
      </c>
      <c r="C2846" s="6">
        <v>33</v>
      </c>
      <c r="D2846" s="6" t="s">
        <v>138</v>
      </c>
      <c r="E2846" s="6">
        <v>3</v>
      </c>
      <c r="F2846" s="6">
        <v>10.6</v>
      </c>
      <c r="G2846" s="6">
        <v>220</v>
      </c>
      <c r="H2846" s="6">
        <v>20</v>
      </c>
      <c r="I2846" s="6">
        <f t="shared" si="3"/>
        <v>224.48979591836735</v>
      </c>
      <c r="J2846" s="6" t="s">
        <v>29</v>
      </c>
      <c r="K2846" s="6">
        <v>10</v>
      </c>
      <c r="L2846" s="6"/>
      <c r="M2846" s="6">
        <v>5</v>
      </c>
      <c r="N2846" s="6">
        <v>0</v>
      </c>
      <c r="O2846" s="6">
        <v>0</v>
      </c>
      <c r="P2846" s="6"/>
      <c r="Q2846" s="6"/>
      <c r="R2846" s="6"/>
      <c r="S2846" s="6">
        <v>0</v>
      </c>
      <c r="T2846" s="6"/>
    </row>
    <row r="2847" spans="1:20" x14ac:dyDescent="0.25">
      <c r="A2847">
        <v>2002</v>
      </c>
      <c r="B2847" s="6" t="s">
        <v>52</v>
      </c>
      <c r="C2847" s="6">
        <v>34</v>
      </c>
      <c r="D2847" s="6" t="s">
        <v>138</v>
      </c>
      <c r="E2847" s="6"/>
      <c r="F2847" s="6"/>
      <c r="G2847" s="6"/>
      <c r="H2847" s="6"/>
      <c r="I2847" s="6" t="str">
        <f t="shared" si="3"/>
        <v/>
      </c>
      <c r="J2847" s="6" t="s">
        <v>22</v>
      </c>
      <c r="K2847" s="6">
        <v>10</v>
      </c>
      <c r="L2847" s="6"/>
      <c r="M2847" s="6">
        <v>5</v>
      </c>
      <c r="N2847" s="6">
        <v>0</v>
      </c>
      <c r="O2847" s="6">
        <v>0</v>
      </c>
      <c r="P2847" s="6"/>
      <c r="Q2847" s="6"/>
      <c r="R2847" s="6"/>
      <c r="S2847" s="6">
        <v>0</v>
      </c>
      <c r="T2847" s="6"/>
    </row>
    <row r="2848" spans="1:20" x14ac:dyDescent="0.25">
      <c r="A2848">
        <v>2002</v>
      </c>
      <c r="B2848" s="6" t="s">
        <v>52</v>
      </c>
      <c r="C2848" s="6">
        <v>35</v>
      </c>
      <c r="D2848" s="6" t="s">
        <v>138</v>
      </c>
      <c r="E2848" s="6"/>
      <c r="F2848" s="6"/>
      <c r="G2848" s="6"/>
      <c r="H2848" s="6"/>
      <c r="I2848" s="6" t="str">
        <f t="shared" si="3"/>
        <v/>
      </c>
      <c r="J2848" s="6" t="s">
        <v>35</v>
      </c>
      <c r="K2848" s="6">
        <v>15</v>
      </c>
      <c r="L2848" s="6"/>
      <c r="M2848" s="6">
        <v>10</v>
      </c>
      <c r="N2848" s="6">
        <v>55</v>
      </c>
      <c r="O2848" s="6">
        <v>0</v>
      </c>
      <c r="P2848" s="6"/>
      <c r="Q2848" s="6"/>
      <c r="R2848" s="6"/>
      <c r="S2848" s="6">
        <v>0</v>
      </c>
      <c r="T2848" s="6"/>
    </row>
    <row r="2849" spans="1:20" x14ac:dyDescent="0.25">
      <c r="A2849">
        <v>2002</v>
      </c>
      <c r="B2849" s="6" t="s">
        <v>52</v>
      </c>
      <c r="C2849" s="6">
        <v>36</v>
      </c>
      <c r="D2849" s="6" t="s">
        <v>138</v>
      </c>
      <c r="E2849" s="6"/>
      <c r="F2849" s="6"/>
      <c r="G2849" s="6"/>
      <c r="H2849" s="6"/>
      <c r="I2849" s="6" t="str">
        <f t="shared" si="3"/>
        <v/>
      </c>
      <c r="J2849" s="6" t="s">
        <v>28</v>
      </c>
      <c r="K2849" s="6">
        <v>40</v>
      </c>
      <c r="L2849" s="6"/>
      <c r="M2849" s="6">
        <v>35</v>
      </c>
      <c r="N2849" s="6">
        <v>0</v>
      </c>
      <c r="O2849" s="6">
        <v>0</v>
      </c>
      <c r="P2849" s="6"/>
      <c r="Q2849" s="6"/>
      <c r="R2849" s="6"/>
      <c r="S2849" s="6">
        <v>0</v>
      </c>
      <c r="T2849" s="6"/>
    </row>
    <row r="2850" spans="1:20" x14ac:dyDescent="0.25">
      <c r="A2850">
        <v>2002</v>
      </c>
      <c r="B2850" s="6" t="s">
        <v>52</v>
      </c>
      <c r="C2850" s="6">
        <v>37</v>
      </c>
      <c r="D2850" s="6" t="s">
        <v>138</v>
      </c>
      <c r="E2850" s="6"/>
      <c r="F2850" s="6"/>
      <c r="G2850" s="6"/>
      <c r="H2850" s="6"/>
      <c r="I2850" s="6" t="str">
        <f t="shared" si="3"/>
        <v/>
      </c>
      <c r="J2850" s="6" t="s">
        <v>25</v>
      </c>
      <c r="K2850" s="6">
        <v>30</v>
      </c>
      <c r="L2850" s="6"/>
      <c r="M2850" s="6">
        <v>10</v>
      </c>
      <c r="N2850" s="6">
        <v>70</v>
      </c>
      <c r="O2850" s="6">
        <v>0</v>
      </c>
      <c r="P2850" s="6"/>
      <c r="Q2850" s="6"/>
      <c r="R2850" s="6"/>
      <c r="S2850" s="6">
        <v>0</v>
      </c>
      <c r="T2850" s="6"/>
    </row>
    <row r="2851" spans="1:20" x14ac:dyDescent="0.25">
      <c r="A2851">
        <v>2002</v>
      </c>
      <c r="B2851" s="6" t="s">
        <v>52</v>
      </c>
      <c r="C2851" s="6">
        <v>38</v>
      </c>
      <c r="D2851" s="6" t="s">
        <v>138</v>
      </c>
      <c r="E2851" s="6"/>
      <c r="F2851" s="6"/>
      <c r="G2851" s="6"/>
      <c r="H2851" s="6"/>
      <c r="I2851" s="6" t="str">
        <f t="shared" si="3"/>
        <v/>
      </c>
      <c r="J2851" s="6" t="s">
        <v>28</v>
      </c>
      <c r="K2851" s="6">
        <v>45</v>
      </c>
      <c r="L2851" s="6"/>
      <c r="M2851" s="6">
        <v>35</v>
      </c>
      <c r="N2851" s="6">
        <v>0</v>
      </c>
      <c r="O2851" s="6">
        <v>0</v>
      </c>
      <c r="P2851" s="6"/>
      <c r="Q2851" s="6"/>
      <c r="R2851" s="6"/>
      <c r="S2851" s="6">
        <v>0</v>
      </c>
      <c r="T2851" s="6"/>
    </row>
    <row r="2852" spans="1:20" x14ac:dyDescent="0.25">
      <c r="A2852">
        <v>2002</v>
      </c>
      <c r="B2852" s="6" t="s">
        <v>52</v>
      </c>
      <c r="C2852" s="6">
        <v>39</v>
      </c>
      <c r="D2852" s="6" t="s">
        <v>138</v>
      </c>
      <c r="E2852" s="6"/>
      <c r="F2852" s="6"/>
      <c r="G2852" s="6"/>
      <c r="H2852" s="6"/>
      <c r="I2852" s="6" t="str">
        <f t="shared" si="3"/>
        <v/>
      </c>
      <c r="J2852" s="6" t="s">
        <v>141</v>
      </c>
      <c r="K2852" s="6">
        <v>20</v>
      </c>
      <c r="L2852" s="6"/>
      <c r="M2852" s="6">
        <v>35</v>
      </c>
      <c r="N2852" s="6">
        <v>0</v>
      </c>
      <c r="O2852" s="6">
        <v>0</v>
      </c>
      <c r="P2852" s="6"/>
      <c r="Q2852" s="6"/>
      <c r="R2852" s="6"/>
      <c r="S2852" s="6">
        <v>0</v>
      </c>
      <c r="T2852" s="6"/>
    </row>
    <row r="2853" spans="1:20" x14ac:dyDescent="0.25">
      <c r="A2853">
        <v>2002</v>
      </c>
      <c r="B2853" s="6" t="s">
        <v>52</v>
      </c>
      <c r="C2853" s="6">
        <v>40</v>
      </c>
      <c r="D2853" s="6" t="s">
        <v>138</v>
      </c>
      <c r="E2853" s="6"/>
      <c r="F2853" s="6"/>
      <c r="G2853" s="6"/>
      <c r="H2853" s="6"/>
      <c r="I2853" s="6" t="str">
        <f t="shared" si="3"/>
        <v/>
      </c>
      <c r="J2853" s="6" t="s">
        <v>28</v>
      </c>
      <c r="K2853" s="6">
        <v>10</v>
      </c>
      <c r="L2853" s="6"/>
      <c r="M2853" s="6">
        <v>10</v>
      </c>
      <c r="N2853" s="6">
        <v>0</v>
      </c>
      <c r="O2853" s="6">
        <v>0</v>
      </c>
      <c r="P2853" s="6"/>
      <c r="Q2853" s="6"/>
      <c r="R2853" s="6"/>
      <c r="S2853" s="6">
        <v>0</v>
      </c>
      <c r="T2853" s="6"/>
    </row>
    <row r="2854" spans="1:20" x14ac:dyDescent="0.25">
      <c r="A2854">
        <v>2002</v>
      </c>
      <c r="B2854" s="6" t="s">
        <v>52</v>
      </c>
      <c r="C2854" s="6">
        <v>41</v>
      </c>
      <c r="D2854" s="6" t="s">
        <v>138</v>
      </c>
      <c r="E2854" s="6"/>
      <c r="F2854" s="6"/>
      <c r="G2854" s="6"/>
      <c r="H2854" s="6"/>
      <c r="I2854" s="6" t="str">
        <f t="shared" si="3"/>
        <v/>
      </c>
      <c r="J2854" s="6" t="s">
        <v>35</v>
      </c>
      <c r="K2854" s="6">
        <v>15</v>
      </c>
      <c r="L2854" s="6"/>
      <c r="M2854" s="6">
        <v>10</v>
      </c>
      <c r="N2854" s="6">
        <v>0</v>
      </c>
      <c r="O2854" s="6">
        <v>0</v>
      </c>
      <c r="P2854" s="6"/>
      <c r="Q2854" s="6"/>
      <c r="R2854" s="6"/>
      <c r="S2854" s="6">
        <v>0</v>
      </c>
      <c r="T2854" s="6"/>
    </row>
    <row r="2855" spans="1:20" x14ac:dyDescent="0.25">
      <c r="A2855">
        <v>2002</v>
      </c>
      <c r="B2855" s="6" t="s">
        <v>52</v>
      </c>
      <c r="C2855" s="6">
        <v>42</v>
      </c>
      <c r="D2855" s="6" t="s">
        <v>138</v>
      </c>
      <c r="E2855" s="6"/>
      <c r="F2855" s="6"/>
      <c r="G2855" s="6"/>
      <c r="H2855" s="6"/>
      <c r="I2855" s="6" t="str">
        <f t="shared" si="3"/>
        <v/>
      </c>
      <c r="J2855" s="6" t="s">
        <v>26</v>
      </c>
      <c r="K2855" s="6">
        <v>100</v>
      </c>
      <c r="L2855" s="6"/>
      <c r="M2855" s="6">
        <v>50</v>
      </c>
      <c r="N2855" s="6">
        <v>0</v>
      </c>
      <c r="O2855" s="6">
        <v>0</v>
      </c>
      <c r="P2855" s="6"/>
      <c r="Q2855" s="6"/>
      <c r="R2855" s="6"/>
      <c r="S2855" s="6">
        <v>0</v>
      </c>
      <c r="T2855" s="6"/>
    </row>
    <row r="2856" spans="1:20" x14ac:dyDescent="0.25">
      <c r="A2856">
        <v>2002</v>
      </c>
      <c r="B2856" s="6" t="s">
        <v>52</v>
      </c>
      <c r="C2856" s="6">
        <v>43</v>
      </c>
      <c r="D2856" s="6" t="s">
        <v>138</v>
      </c>
      <c r="E2856" s="6"/>
      <c r="F2856" s="6"/>
      <c r="G2856" s="6"/>
      <c r="H2856" s="6"/>
      <c r="I2856" s="6" t="str">
        <f t="shared" si="3"/>
        <v/>
      </c>
      <c r="J2856" s="6" t="s">
        <v>26</v>
      </c>
      <c r="K2856" s="6">
        <v>80</v>
      </c>
      <c r="L2856" s="6"/>
      <c r="M2856" s="6">
        <v>45</v>
      </c>
      <c r="N2856" s="6">
        <v>0</v>
      </c>
      <c r="O2856" s="6">
        <v>0</v>
      </c>
      <c r="P2856" s="6"/>
      <c r="Q2856" s="6"/>
      <c r="R2856" s="6"/>
      <c r="S2856" s="6">
        <v>0</v>
      </c>
      <c r="T2856" s="6"/>
    </row>
    <row r="2857" spans="1:20" x14ac:dyDescent="0.25">
      <c r="A2857">
        <v>2002</v>
      </c>
      <c r="B2857" s="6" t="s">
        <v>52</v>
      </c>
      <c r="C2857" s="6">
        <v>44</v>
      </c>
      <c r="D2857" s="6" t="s">
        <v>138</v>
      </c>
      <c r="E2857" s="6"/>
      <c r="F2857" s="6"/>
      <c r="G2857" s="6"/>
      <c r="H2857" s="6"/>
      <c r="I2857" s="6" t="str">
        <f t="shared" si="3"/>
        <v/>
      </c>
      <c r="J2857" s="6" t="s">
        <v>26</v>
      </c>
      <c r="K2857" s="6">
        <v>20</v>
      </c>
      <c r="L2857" s="6"/>
      <c r="M2857" s="6">
        <v>10</v>
      </c>
      <c r="N2857" s="6">
        <v>0</v>
      </c>
      <c r="O2857" s="6">
        <v>0</v>
      </c>
      <c r="P2857" s="6"/>
      <c r="Q2857" s="6"/>
      <c r="R2857" s="6"/>
      <c r="S2857" s="6">
        <v>0</v>
      </c>
      <c r="T2857" s="6"/>
    </row>
    <row r="2858" spans="1:20" x14ac:dyDescent="0.25">
      <c r="A2858">
        <v>2002</v>
      </c>
      <c r="B2858" s="6" t="s">
        <v>52</v>
      </c>
      <c r="C2858" s="6">
        <v>45</v>
      </c>
      <c r="D2858" s="6" t="s">
        <v>138</v>
      </c>
      <c r="E2858" s="6"/>
      <c r="F2858" s="6"/>
      <c r="G2858" s="6"/>
      <c r="H2858" s="6"/>
      <c r="I2858" s="6" t="str">
        <f t="shared" si="3"/>
        <v/>
      </c>
      <c r="J2858" s="6" t="s">
        <v>50</v>
      </c>
      <c r="K2858" s="6">
        <v>15</v>
      </c>
      <c r="L2858" s="6"/>
      <c r="M2858" s="6">
        <v>10</v>
      </c>
      <c r="N2858" s="6">
        <v>10</v>
      </c>
      <c r="O2858" s="6">
        <v>0</v>
      </c>
      <c r="P2858" s="6"/>
      <c r="Q2858" s="6"/>
      <c r="R2858" s="6"/>
      <c r="S2858" s="6">
        <v>0</v>
      </c>
      <c r="T2858" s="6"/>
    </row>
    <row r="2859" spans="1:20" x14ac:dyDescent="0.25">
      <c r="A2859">
        <v>2002</v>
      </c>
      <c r="B2859" s="6" t="s">
        <v>52</v>
      </c>
      <c r="C2859" s="6">
        <v>46</v>
      </c>
      <c r="D2859" s="6" t="s">
        <v>138</v>
      </c>
      <c r="E2859" s="6"/>
      <c r="F2859" s="6"/>
      <c r="G2859" s="6"/>
      <c r="H2859" s="6"/>
      <c r="I2859" s="6" t="str">
        <f t="shared" si="3"/>
        <v/>
      </c>
      <c r="J2859" s="6" t="s">
        <v>155</v>
      </c>
      <c r="K2859" s="6">
        <v>70</v>
      </c>
      <c r="L2859" s="6"/>
      <c r="M2859" s="6">
        <v>40</v>
      </c>
      <c r="N2859" s="6">
        <v>0</v>
      </c>
      <c r="O2859" s="6">
        <v>25</v>
      </c>
      <c r="P2859" s="6" t="s">
        <v>156</v>
      </c>
      <c r="Q2859" s="6"/>
      <c r="R2859" s="6"/>
      <c r="S2859" s="6">
        <v>0</v>
      </c>
      <c r="T2859" s="6"/>
    </row>
    <row r="2860" spans="1:20" x14ac:dyDescent="0.25">
      <c r="A2860">
        <v>2002</v>
      </c>
      <c r="B2860" s="6" t="s">
        <v>52</v>
      </c>
      <c r="C2860" s="6">
        <v>47</v>
      </c>
      <c r="D2860" s="6" t="s">
        <v>138</v>
      </c>
      <c r="E2860" s="6"/>
      <c r="F2860" s="6"/>
      <c r="G2860" s="6"/>
      <c r="H2860" s="6"/>
      <c r="I2860" s="6" t="str">
        <f t="shared" si="3"/>
        <v/>
      </c>
      <c r="J2860" s="6" t="s">
        <v>35</v>
      </c>
      <c r="K2860" s="6">
        <v>15</v>
      </c>
      <c r="L2860" s="6"/>
      <c r="M2860" s="6">
        <v>10</v>
      </c>
      <c r="N2860" s="6">
        <v>0</v>
      </c>
      <c r="O2860" s="6">
        <v>0</v>
      </c>
      <c r="P2860" s="6"/>
      <c r="Q2860" s="6"/>
      <c r="R2860" s="6"/>
      <c r="S2860" s="6">
        <v>0</v>
      </c>
      <c r="T2860" s="6"/>
    </row>
    <row r="2861" spans="1:20" x14ac:dyDescent="0.25">
      <c r="A2861">
        <v>2002</v>
      </c>
      <c r="B2861" s="6" t="s">
        <v>52</v>
      </c>
      <c r="C2861" s="6">
        <v>48</v>
      </c>
      <c r="D2861" s="6" t="s">
        <v>138</v>
      </c>
      <c r="E2861" s="6"/>
      <c r="F2861" s="6"/>
      <c r="G2861" s="6"/>
      <c r="H2861" s="6"/>
      <c r="I2861" s="6" t="str">
        <f t="shared" si="3"/>
        <v/>
      </c>
      <c r="J2861" s="6" t="s">
        <v>29</v>
      </c>
      <c r="K2861" s="6">
        <v>10</v>
      </c>
      <c r="L2861" s="6"/>
      <c r="M2861" s="6">
        <v>15</v>
      </c>
      <c r="N2861" s="6">
        <v>0</v>
      </c>
      <c r="O2861" s="6">
        <v>0</v>
      </c>
      <c r="P2861" s="6"/>
      <c r="Q2861" s="6"/>
      <c r="R2861" s="6"/>
      <c r="S2861" s="6">
        <v>0</v>
      </c>
      <c r="T2861" s="6"/>
    </row>
    <row r="2862" spans="1:20" x14ac:dyDescent="0.25">
      <c r="A2862">
        <v>2002</v>
      </c>
      <c r="B2862" s="6" t="s">
        <v>52</v>
      </c>
      <c r="C2862" s="6">
        <v>49</v>
      </c>
      <c r="D2862" s="6" t="s">
        <v>138</v>
      </c>
      <c r="E2862" s="6"/>
      <c r="F2862" s="6"/>
      <c r="G2862" s="6"/>
      <c r="H2862" s="6"/>
      <c r="I2862" s="6" t="str">
        <f t="shared" si="3"/>
        <v/>
      </c>
      <c r="J2862" s="6" t="s">
        <v>40</v>
      </c>
      <c r="K2862" s="6">
        <v>30</v>
      </c>
      <c r="L2862" s="6"/>
      <c r="M2862" s="6">
        <v>20</v>
      </c>
      <c r="N2862" s="6">
        <v>0</v>
      </c>
      <c r="O2862" s="6">
        <v>20</v>
      </c>
      <c r="P2862" s="6" t="s">
        <v>157</v>
      </c>
      <c r="Q2862" s="6"/>
      <c r="R2862" s="6"/>
      <c r="S2862" s="6">
        <v>0</v>
      </c>
      <c r="T2862" s="6"/>
    </row>
    <row r="2863" spans="1:20" x14ac:dyDescent="0.25">
      <c r="A2863">
        <v>2002</v>
      </c>
      <c r="B2863" s="6" t="s">
        <v>52</v>
      </c>
      <c r="C2863" s="6">
        <v>50</v>
      </c>
      <c r="D2863" s="6" t="s">
        <v>138</v>
      </c>
      <c r="E2863" s="6">
        <v>4</v>
      </c>
      <c r="F2863" s="6">
        <v>10.6</v>
      </c>
      <c r="G2863" s="6">
        <v>195</v>
      </c>
      <c r="H2863" s="6">
        <v>0</v>
      </c>
      <c r="I2863" s="6">
        <f t="shared" si="3"/>
        <v>195</v>
      </c>
      <c r="J2863" s="6" t="s">
        <v>25</v>
      </c>
      <c r="K2863" s="6">
        <v>80</v>
      </c>
      <c r="L2863" s="6"/>
      <c r="M2863" s="6">
        <v>40</v>
      </c>
      <c r="N2863" s="6">
        <v>95</v>
      </c>
      <c r="O2863" s="6">
        <v>0</v>
      </c>
      <c r="P2863" s="6"/>
      <c r="Q2863" s="6"/>
      <c r="R2863" s="6"/>
      <c r="S2863" s="6">
        <v>0</v>
      </c>
      <c r="T2863" s="6"/>
    </row>
    <row r="2864" spans="1:20" x14ac:dyDescent="0.25">
      <c r="A2864">
        <v>2002</v>
      </c>
      <c r="B2864" s="6" t="s">
        <v>52</v>
      </c>
      <c r="C2864" s="6">
        <v>51</v>
      </c>
      <c r="D2864" s="6" t="s">
        <v>138</v>
      </c>
      <c r="E2864" s="6"/>
      <c r="F2864" s="6"/>
      <c r="G2864" s="6"/>
      <c r="H2864" s="6"/>
      <c r="I2864" s="6" t="str">
        <f t="shared" si="3"/>
        <v/>
      </c>
      <c r="J2864" s="6" t="s">
        <v>22</v>
      </c>
      <c r="K2864" s="6">
        <v>40</v>
      </c>
      <c r="L2864" s="6"/>
      <c r="M2864" s="6">
        <v>20</v>
      </c>
      <c r="N2864" s="6">
        <v>15</v>
      </c>
      <c r="O2864" s="6">
        <v>0</v>
      </c>
      <c r="P2864" s="6"/>
      <c r="Q2864" s="6"/>
      <c r="R2864" s="6"/>
      <c r="S2864" s="6">
        <v>0</v>
      </c>
      <c r="T2864" s="6"/>
    </row>
    <row r="2865" spans="1:20" x14ac:dyDescent="0.25">
      <c r="A2865">
        <v>2002</v>
      </c>
      <c r="B2865" s="6" t="s">
        <v>52</v>
      </c>
      <c r="C2865" s="6">
        <v>52</v>
      </c>
      <c r="D2865" s="6" t="s">
        <v>138</v>
      </c>
      <c r="E2865" s="6"/>
      <c r="F2865" s="6"/>
      <c r="G2865" s="6"/>
      <c r="H2865" s="6"/>
      <c r="I2865" s="6" t="str">
        <f t="shared" si="3"/>
        <v/>
      </c>
      <c r="J2865" s="6" t="s">
        <v>28</v>
      </c>
      <c r="K2865" s="6">
        <v>30</v>
      </c>
      <c r="L2865" s="6"/>
      <c r="M2865" s="6">
        <v>15</v>
      </c>
      <c r="N2865" s="6">
        <v>15</v>
      </c>
      <c r="O2865" s="6">
        <v>5</v>
      </c>
      <c r="P2865" s="6" t="s">
        <v>48</v>
      </c>
      <c r="Q2865" s="6"/>
      <c r="R2865" s="6"/>
      <c r="S2865" s="6">
        <v>0</v>
      </c>
      <c r="T2865" s="6"/>
    </row>
    <row r="2866" spans="1:20" x14ac:dyDescent="0.25">
      <c r="A2866">
        <v>2002</v>
      </c>
      <c r="B2866" s="6" t="s">
        <v>52</v>
      </c>
      <c r="C2866" s="6">
        <v>53</v>
      </c>
      <c r="D2866" s="6" t="s">
        <v>138</v>
      </c>
      <c r="E2866" s="6"/>
      <c r="F2866" s="6"/>
      <c r="G2866" s="6"/>
      <c r="H2866" s="6"/>
      <c r="I2866" s="6" t="str">
        <f t="shared" si="3"/>
        <v/>
      </c>
      <c r="J2866" s="6" t="s">
        <v>22</v>
      </c>
      <c r="K2866" s="6">
        <v>40</v>
      </c>
      <c r="L2866" s="6"/>
      <c r="M2866" s="6">
        <v>15</v>
      </c>
      <c r="N2866" s="6">
        <v>0</v>
      </c>
      <c r="O2866" s="6">
        <v>0</v>
      </c>
      <c r="P2866" s="6"/>
      <c r="Q2866" s="6"/>
      <c r="R2866" s="6"/>
      <c r="S2866" s="6">
        <v>0</v>
      </c>
      <c r="T2866" s="6"/>
    </row>
    <row r="2867" spans="1:20" x14ac:dyDescent="0.25">
      <c r="A2867">
        <v>2002</v>
      </c>
      <c r="B2867" s="6" t="s">
        <v>52</v>
      </c>
      <c r="C2867" s="6">
        <v>54</v>
      </c>
      <c r="D2867" s="6" t="s">
        <v>138</v>
      </c>
      <c r="E2867" s="6"/>
      <c r="F2867" s="6"/>
      <c r="G2867" s="6"/>
      <c r="H2867" s="6"/>
      <c r="I2867" s="6" t="str">
        <f t="shared" si="3"/>
        <v/>
      </c>
      <c r="J2867" s="6" t="s">
        <v>28</v>
      </c>
      <c r="K2867" s="6">
        <v>15</v>
      </c>
      <c r="L2867" s="6"/>
      <c r="M2867" s="6">
        <v>10</v>
      </c>
      <c r="N2867" s="6">
        <v>80</v>
      </c>
      <c r="O2867" s="6">
        <v>0</v>
      </c>
      <c r="P2867" s="6"/>
      <c r="Q2867" s="6"/>
      <c r="R2867" s="6"/>
      <c r="S2867" s="6">
        <v>0</v>
      </c>
      <c r="T2867" s="6"/>
    </row>
    <row r="2868" spans="1:20" x14ac:dyDescent="0.25">
      <c r="A2868">
        <v>2002</v>
      </c>
      <c r="B2868" s="6" t="s">
        <v>52</v>
      </c>
      <c r="C2868" s="6">
        <v>55</v>
      </c>
      <c r="D2868" s="6" t="s">
        <v>138</v>
      </c>
      <c r="E2868" s="6"/>
      <c r="F2868" s="6"/>
      <c r="G2868" s="6"/>
      <c r="H2868" s="6"/>
      <c r="I2868" s="6" t="str">
        <f t="shared" si="3"/>
        <v/>
      </c>
      <c r="J2868" s="6" t="s">
        <v>28</v>
      </c>
      <c r="K2868" s="6">
        <v>50</v>
      </c>
      <c r="L2868" s="6"/>
      <c r="M2868" s="6">
        <v>40</v>
      </c>
      <c r="N2868" s="6">
        <v>40</v>
      </c>
      <c r="O2868" s="6">
        <v>0</v>
      </c>
      <c r="P2868" s="6"/>
      <c r="Q2868" s="6"/>
      <c r="R2868" s="6"/>
      <c r="S2868" s="6">
        <v>0</v>
      </c>
      <c r="T2868" s="6"/>
    </row>
    <row r="2869" spans="1:20" x14ac:dyDescent="0.25">
      <c r="A2869">
        <v>2002</v>
      </c>
      <c r="B2869" s="6" t="s">
        <v>52</v>
      </c>
      <c r="C2869" s="6">
        <v>56</v>
      </c>
      <c r="D2869" s="6" t="s">
        <v>138</v>
      </c>
      <c r="E2869" s="6"/>
      <c r="F2869" s="6"/>
      <c r="G2869" s="6"/>
      <c r="H2869" s="6"/>
      <c r="I2869" s="6" t="str">
        <f t="shared" si="3"/>
        <v/>
      </c>
      <c r="J2869" s="6" t="s">
        <v>25</v>
      </c>
      <c r="K2869" s="6">
        <v>40</v>
      </c>
      <c r="L2869" s="6"/>
      <c r="M2869" s="6">
        <v>30</v>
      </c>
      <c r="N2869" s="6">
        <v>100</v>
      </c>
      <c r="O2869" s="6">
        <v>0</v>
      </c>
      <c r="P2869" s="6"/>
      <c r="Q2869" s="6"/>
      <c r="R2869" s="6"/>
      <c r="S2869" s="6">
        <v>0</v>
      </c>
      <c r="T2869" s="6"/>
    </row>
    <row r="2870" spans="1:20" x14ac:dyDescent="0.25">
      <c r="A2870">
        <v>2002</v>
      </c>
      <c r="B2870" s="6" t="s">
        <v>52</v>
      </c>
      <c r="C2870" s="6">
        <v>57</v>
      </c>
      <c r="D2870" s="6" t="s">
        <v>138</v>
      </c>
      <c r="E2870" s="6"/>
      <c r="F2870" s="6"/>
      <c r="G2870" s="6"/>
      <c r="H2870" s="6"/>
      <c r="I2870" s="6" t="str">
        <f t="shared" si="3"/>
        <v/>
      </c>
      <c r="J2870" s="6" t="s">
        <v>141</v>
      </c>
      <c r="K2870" s="6">
        <v>10</v>
      </c>
      <c r="L2870" s="6"/>
      <c r="M2870" s="6">
        <v>20</v>
      </c>
      <c r="N2870" s="6">
        <v>0</v>
      </c>
      <c r="O2870" s="6">
        <v>0</v>
      </c>
      <c r="P2870" s="6"/>
      <c r="Q2870" s="6"/>
      <c r="R2870" s="6"/>
      <c r="S2870" s="6">
        <v>0</v>
      </c>
      <c r="T2870" s="6"/>
    </row>
    <row r="2871" spans="1:20" x14ac:dyDescent="0.25">
      <c r="A2871">
        <v>2002</v>
      </c>
      <c r="B2871" s="6" t="s">
        <v>52</v>
      </c>
      <c r="C2871" s="6">
        <v>58</v>
      </c>
      <c r="D2871" s="6" t="s">
        <v>138</v>
      </c>
      <c r="E2871" s="6"/>
      <c r="F2871" s="6"/>
      <c r="G2871" s="6"/>
      <c r="H2871" s="6"/>
      <c r="I2871" s="6" t="str">
        <f t="shared" si="3"/>
        <v/>
      </c>
      <c r="J2871" s="6" t="s">
        <v>22</v>
      </c>
      <c r="K2871" s="6">
        <v>10</v>
      </c>
      <c r="L2871" s="6"/>
      <c r="M2871" s="6">
        <v>15</v>
      </c>
      <c r="N2871" s="6">
        <v>0</v>
      </c>
      <c r="O2871" s="6">
        <v>0</v>
      </c>
      <c r="P2871" s="6"/>
      <c r="Q2871" s="6"/>
      <c r="R2871" s="6"/>
      <c r="S2871" s="6">
        <v>0</v>
      </c>
      <c r="T2871" s="6"/>
    </row>
    <row r="2872" spans="1:20" x14ac:dyDescent="0.25">
      <c r="A2872">
        <v>2002</v>
      </c>
      <c r="B2872" s="6" t="s">
        <v>52</v>
      </c>
      <c r="C2872" s="6">
        <v>59</v>
      </c>
      <c r="D2872" s="6" t="s">
        <v>138</v>
      </c>
      <c r="E2872" s="6"/>
      <c r="F2872" s="6"/>
      <c r="G2872" s="6"/>
      <c r="H2872" s="6"/>
      <c r="I2872" s="6" t="str">
        <f t="shared" si="3"/>
        <v/>
      </c>
      <c r="J2872" s="6" t="s">
        <v>25</v>
      </c>
      <c r="K2872" s="6">
        <v>20</v>
      </c>
      <c r="L2872" s="6"/>
      <c r="M2872" s="6">
        <v>10</v>
      </c>
      <c r="N2872" s="6">
        <v>0</v>
      </c>
      <c r="O2872" s="6">
        <v>0</v>
      </c>
      <c r="P2872" s="6"/>
      <c r="Q2872" s="6"/>
      <c r="R2872" s="6"/>
      <c r="S2872" s="6">
        <v>0</v>
      </c>
      <c r="T2872" s="6"/>
    </row>
    <row r="2873" spans="1:20" x14ac:dyDescent="0.25">
      <c r="A2873">
        <v>2002</v>
      </c>
      <c r="B2873" s="6" t="s">
        <v>52</v>
      </c>
      <c r="C2873" s="6">
        <v>60</v>
      </c>
      <c r="D2873" s="6" t="s">
        <v>138</v>
      </c>
      <c r="E2873" s="6"/>
      <c r="F2873" s="6"/>
      <c r="G2873" s="6"/>
      <c r="H2873" s="6"/>
      <c r="I2873" s="6" t="str">
        <f t="shared" si="3"/>
        <v/>
      </c>
      <c r="J2873" s="6" t="s">
        <v>22</v>
      </c>
      <c r="K2873" s="6">
        <v>20</v>
      </c>
      <c r="L2873" s="6"/>
      <c r="M2873" s="6">
        <v>15</v>
      </c>
      <c r="N2873" s="6">
        <v>0</v>
      </c>
      <c r="O2873" s="6">
        <v>0</v>
      </c>
      <c r="P2873" s="6"/>
      <c r="Q2873" s="6"/>
      <c r="R2873" s="6"/>
      <c r="S2873" s="6">
        <v>0</v>
      </c>
      <c r="T2873" s="6"/>
    </row>
    <row r="2874" spans="1:20" x14ac:dyDescent="0.25">
      <c r="A2874">
        <v>2002</v>
      </c>
      <c r="B2874" s="6" t="s">
        <v>52</v>
      </c>
      <c r="C2874" s="6">
        <v>61</v>
      </c>
      <c r="D2874" s="6" t="s">
        <v>138</v>
      </c>
      <c r="E2874" s="6"/>
      <c r="F2874" s="6"/>
      <c r="G2874" s="6"/>
      <c r="H2874" s="6"/>
      <c r="I2874" s="6" t="str">
        <f t="shared" si="3"/>
        <v/>
      </c>
      <c r="J2874" s="6" t="s">
        <v>28</v>
      </c>
      <c r="K2874" s="6">
        <v>110</v>
      </c>
      <c r="L2874" s="6"/>
      <c r="M2874" s="6">
        <v>85</v>
      </c>
      <c r="N2874" s="6">
        <v>85</v>
      </c>
      <c r="O2874" s="6">
        <v>2</v>
      </c>
      <c r="P2874" s="6" t="s">
        <v>48</v>
      </c>
      <c r="Q2874" s="6"/>
      <c r="R2874" s="6"/>
      <c r="S2874" s="6">
        <v>0</v>
      </c>
      <c r="T2874" s="6"/>
    </row>
    <row r="2875" spans="1:20" x14ac:dyDescent="0.25">
      <c r="A2875">
        <v>2002</v>
      </c>
      <c r="B2875" s="6" t="s">
        <v>52</v>
      </c>
      <c r="C2875" s="6">
        <v>62</v>
      </c>
      <c r="D2875" s="6" t="s">
        <v>138</v>
      </c>
      <c r="E2875" s="6"/>
      <c r="F2875" s="6"/>
      <c r="G2875" s="6"/>
      <c r="H2875" s="6"/>
      <c r="I2875" s="6" t="str">
        <f t="shared" si="3"/>
        <v/>
      </c>
      <c r="J2875" s="6" t="s">
        <v>22</v>
      </c>
      <c r="K2875" s="6">
        <v>20</v>
      </c>
      <c r="L2875" s="6"/>
      <c r="M2875" s="6">
        <v>15</v>
      </c>
      <c r="N2875" s="6">
        <v>0</v>
      </c>
      <c r="O2875" s="6">
        <v>0</v>
      </c>
      <c r="P2875" s="6"/>
      <c r="Q2875" s="6"/>
      <c r="R2875" s="6"/>
      <c r="S2875" s="6">
        <v>0</v>
      </c>
      <c r="T2875" s="6"/>
    </row>
    <row r="2876" spans="1:20" x14ac:dyDescent="0.25">
      <c r="A2876">
        <v>2002</v>
      </c>
      <c r="B2876" s="6" t="s">
        <v>52</v>
      </c>
      <c r="C2876" s="6">
        <v>63</v>
      </c>
      <c r="D2876" s="6" t="s">
        <v>138</v>
      </c>
      <c r="E2876" s="6"/>
      <c r="F2876" s="6"/>
      <c r="G2876" s="6"/>
      <c r="H2876" s="6"/>
      <c r="I2876" s="6" t="str">
        <f t="shared" si="3"/>
        <v/>
      </c>
      <c r="J2876" s="6" t="s">
        <v>28</v>
      </c>
      <c r="K2876" s="6">
        <v>70</v>
      </c>
      <c r="L2876" s="6"/>
      <c r="M2876" s="6">
        <v>40</v>
      </c>
      <c r="N2876" s="6">
        <v>60</v>
      </c>
      <c r="O2876" s="6">
        <v>0</v>
      </c>
      <c r="P2876" s="6"/>
      <c r="Q2876" s="6"/>
      <c r="R2876" s="6"/>
      <c r="S2876" s="6">
        <v>0</v>
      </c>
      <c r="T2876" s="6"/>
    </row>
    <row r="2877" spans="1:20" x14ac:dyDescent="0.25">
      <c r="A2877">
        <v>2002</v>
      </c>
      <c r="B2877" s="6" t="s">
        <v>52</v>
      </c>
      <c r="C2877" s="6">
        <v>64</v>
      </c>
      <c r="D2877" s="6" t="s">
        <v>138</v>
      </c>
      <c r="E2877" s="6">
        <v>5</v>
      </c>
      <c r="F2877" s="6">
        <v>10.6</v>
      </c>
      <c r="G2877" s="6">
        <v>195</v>
      </c>
      <c r="H2877" s="6">
        <v>0</v>
      </c>
      <c r="I2877" s="6">
        <f t="shared" si="3"/>
        <v>195</v>
      </c>
      <c r="J2877" s="6" t="s">
        <v>25</v>
      </c>
      <c r="K2877" s="6">
        <v>20</v>
      </c>
      <c r="L2877" s="6"/>
      <c r="M2877" s="6">
        <v>10</v>
      </c>
      <c r="N2877" s="6">
        <v>0</v>
      </c>
      <c r="O2877" s="6">
        <v>0</v>
      </c>
      <c r="P2877" s="6"/>
      <c r="Q2877" s="6"/>
      <c r="R2877" s="6"/>
      <c r="S2877" s="6">
        <v>0</v>
      </c>
      <c r="T2877" s="6"/>
    </row>
    <row r="2878" spans="1:20" x14ac:dyDescent="0.25">
      <c r="A2878">
        <v>2002</v>
      </c>
      <c r="B2878" s="6" t="s">
        <v>52</v>
      </c>
      <c r="C2878" s="6">
        <v>65</v>
      </c>
      <c r="D2878" s="6" t="s">
        <v>138</v>
      </c>
      <c r="E2878" s="6"/>
      <c r="F2878" s="6"/>
      <c r="G2878" s="6"/>
      <c r="H2878" s="6"/>
      <c r="I2878" s="6" t="str">
        <f t="shared" ref="I2878:I2924" si="4">IF(G2878&gt;0,G2878/(1000-H2878)*1000,"")</f>
        <v/>
      </c>
      <c r="J2878" s="6" t="s">
        <v>36</v>
      </c>
      <c r="K2878" s="6">
        <v>40</v>
      </c>
      <c r="L2878" s="6"/>
      <c r="M2878" s="6">
        <v>20</v>
      </c>
      <c r="N2878" s="6">
        <v>0</v>
      </c>
      <c r="O2878" s="6">
        <v>0</v>
      </c>
      <c r="P2878" s="6"/>
      <c r="Q2878" s="6"/>
      <c r="R2878" s="6"/>
      <c r="S2878" s="6">
        <v>0</v>
      </c>
      <c r="T2878" s="6"/>
    </row>
    <row r="2879" spans="1:20" x14ac:dyDescent="0.25">
      <c r="A2879">
        <v>2002</v>
      </c>
      <c r="B2879" s="6" t="s">
        <v>52</v>
      </c>
      <c r="C2879" s="6">
        <v>66</v>
      </c>
      <c r="D2879" s="6" t="s">
        <v>138</v>
      </c>
      <c r="E2879" s="6"/>
      <c r="F2879" s="6"/>
      <c r="G2879" s="6"/>
      <c r="H2879" s="6"/>
      <c r="I2879" s="6" t="str">
        <f t="shared" si="4"/>
        <v/>
      </c>
      <c r="J2879" s="6" t="s">
        <v>22</v>
      </c>
      <c r="K2879" s="6">
        <v>10</v>
      </c>
      <c r="L2879" s="6"/>
      <c r="M2879" s="6">
        <v>5</v>
      </c>
      <c r="N2879" s="6">
        <v>0</v>
      </c>
      <c r="O2879" s="6">
        <v>0</v>
      </c>
      <c r="P2879" s="6"/>
      <c r="Q2879" s="6"/>
      <c r="R2879" s="6"/>
      <c r="S2879" s="6">
        <v>0</v>
      </c>
      <c r="T2879" s="6"/>
    </row>
    <row r="2880" spans="1:20" x14ac:dyDescent="0.25">
      <c r="A2880">
        <v>2002</v>
      </c>
      <c r="B2880" s="6" t="s">
        <v>52</v>
      </c>
      <c r="C2880" s="6">
        <v>67</v>
      </c>
      <c r="D2880" s="6" t="s">
        <v>138</v>
      </c>
      <c r="E2880" s="6"/>
      <c r="F2880" s="6"/>
      <c r="G2880" s="6"/>
      <c r="H2880" s="6"/>
      <c r="I2880" s="6" t="str">
        <f t="shared" si="4"/>
        <v/>
      </c>
      <c r="J2880" s="6" t="s">
        <v>28</v>
      </c>
      <c r="K2880" s="6">
        <v>80</v>
      </c>
      <c r="L2880" s="6"/>
      <c r="M2880" s="6">
        <v>50</v>
      </c>
      <c r="N2880" s="6">
        <v>85</v>
      </c>
      <c r="O2880" s="6">
        <v>0</v>
      </c>
      <c r="P2880" s="6"/>
      <c r="Q2880" s="6"/>
      <c r="R2880" s="6"/>
      <c r="S2880" s="6">
        <v>1</v>
      </c>
      <c r="T2880" s="6"/>
    </row>
    <row r="2881" spans="1:20" x14ac:dyDescent="0.25">
      <c r="A2881">
        <v>2002</v>
      </c>
      <c r="B2881" s="6" t="s">
        <v>52</v>
      </c>
      <c r="C2881" s="6">
        <v>68</v>
      </c>
      <c r="D2881" s="6" t="s">
        <v>138</v>
      </c>
      <c r="E2881" s="6"/>
      <c r="F2881" s="6"/>
      <c r="G2881" s="6"/>
      <c r="H2881" s="6"/>
      <c r="I2881" s="6" t="str">
        <f t="shared" si="4"/>
        <v/>
      </c>
      <c r="J2881" s="6" t="s">
        <v>28</v>
      </c>
      <c r="K2881" s="6">
        <v>40</v>
      </c>
      <c r="L2881" s="6"/>
      <c r="M2881" s="6">
        <v>30</v>
      </c>
      <c r="N2881" s="6">
        <v>70</v>
      </c>
      <c r="O2881" s="6">
        <v>3</v>
      </c>
      <c r="P2881" s="6" t="s">
        <v>48</v>
      </c>
      <c r="Q2881" s="6"/>
      <c r="R2881" s="6"/>
      <c r="S2881" s="6">
        <v>0</v>
      </c>
      <c r="T2881" s="6"/>
    </row>
    <row r="2882" spans="1:20" x14ac:dyDescent="0.25">
      <c r="A2882">
        <v>2002</v>
      </c>
      <c r="B2882" s="6" t="s">
        <v>52</v>
      </c>
      <c r="C2882" s="6">
        <v>69</v>
      </c>
      <c r="D2882" s="6" t="s">
        <v>138</v>
      </c>
      <c r="E2882" s="6"/>
      <c r="F2882" s="6"/>
      <c r="G2882" s="6"/>
      <c r="H2882" s="6"/>
      <c r="I2882" s="6" t="str">
        <f t="shared" si="4"/>
        <v/>
      </c>
      <c r="J2882" s="6" t="s">
        <v>25</v>
      </c>
      <c r="K2882" s="6">
        <v>40</v>
      </c>
      <c r="L2882" s="6"/>
      <c r="M2882" s="6">
        <v>15</v>
      </c>
      <c r="N2882" s="6">
        <v>10</v>
      </c>
      <c r="O2882" s="6">
        <v>0</v>
      </c>
      <c r="P2882" s="6"/>
      <c r="Q2882" s="6"/>
      <c r="R2882" s="6"/>
      <c r="S2882" s="6">
        <v>0</v>
      </c>
      <c r="T2882" s="6"/>
    </row>
    <row r="2883" spans="1:20" x14ac:dyDescent="0.25">
      <c r="A2883">
        <v>2002</v>
      </c>
      <c r="B2883" s="6" t="s">
        <v>52</v>
      </c>
      <c r="C2883" s="6">
        <v>70</v>
      </c>
      <c r="D2883" s="6" t="s">
        <v>138</v>
      </c>
      <c r="E2883" s="6"/>
      <c r="F2883" s="6"/>
      <c r="G2883" s="6"/>
      <c r="H2883" s="6"/>
      <c r="I2883" s="6" t="str">
        <f t="shared" si="4"/>
        <v/>
      </c>
      <c r="J2883" s="6" t="s">
        <v>22</v>
      </c>
      <c r="K2883" s="6">
        <v>50</v>
      </c>
      <c r="L2883" s="6"/>
      <c r="M2883" s="6">
        <v>40</v>
      </c>
      <c r="N2883" s="6">
        <v>0</v>
      </c>
      <c r="O2883" s="6">
        <v>0</v>
      </c>
      <c r="P2883" s="6"/>
      <c r="Q2883" s="6"/>
      <c r="R2883" s="6"/>
      <c r="S2883" s="6">
        <v>0</v>
      </c>
      <c r="T2883" s="6"/>
    </row>
    <row r="2884" spans="1:20" x14ac:dyDescent="0.25">
      <c r="A2884">
        <v>2002</v>
      </c>
      <c r="B2884" s="6" t="s">
        <v>52</v>
      </c>
      <c r="C2884" s="6">
        <v>71</v>
      </c>
      <c r="D2884" s="6" t="s">
        <v>138</v>
      </c>
      <c r="E2884" s="6"/>
      <c r="F2884" s="6"/>
      <c r="G2884" s="6"/>
      <c r="H2884" s="6"/>
      <c r="I2884" s="6" t="str">
        <f t="shared" si="4"/>
        <v/>
      </c>
      <c r="J2884" s="6" t="s">
        <v>22</v>
      </c>
      <c r="K2884" s="6">
        <v>40</v>
      </c>
      <c r="L2884" s="6"/>
      <c r="M2884" s="6">
        <v>40</v>
      </c>
      <c r="N2884" s="6">
        <v>20</v>
      </c>
      <c r="O2884" s="6">
        <v>0</v>
      </c>
      <c r="P2884" s="6"/>
      <c r="Q2884" s="6"/>
      <c r="R2884" s="6"/>
      <c r="S2884" s="6">
        <v>0</v>
      </c>
      <c r="T2884" s="6"/>
    </row>
    <row r="2885" spans="1:20" x14ac:dyDescent="0.25">
      <c r="A2885">
        <v>2002</v>
      </c>
      <c r="B2885" s="6" t="s">
        <v>52</v>
      </c>
      <c r="C2885" s="6">
        <v>72</v>
      </c>
      <c r="D2885" s="6" t="s">
        <v>138</v>
      </c>
      <c r="E2885" s="6"/>
      <c r="F2885" s="6"/>
      <c r="G2885" s="6"/>
      <c r="H2885" s="6"/>
      <c r="I2885" s="6" t="str">
        <f t="shared" si="4"/>
        <v/>
      </c>
      <c r="J2885" s="6" t="s">
        <v>28</v>
      </c>
      <c r="K2885" s="6">
        <v>70</v>
      </c>
      <c r="L2885" s="6"/>
      <c r="M2885" s="6">
        <v>60</v>
      </c>
      <c r="N2885" s="6">
        <v>95</v>
      </c>
      <c r="O2885" s="6">
        <v>0</v>
      </c>
      <c r="P2885" s="6"/>
      <c r="Q2885" s="6"/>
      <c r="R2885" s="6"/>
      <c r="S2885" s="6">
        <v>0</v>
      </c>
      <c r="T2885" s="6"/>
    </row>
    <row r="2886" spans="1:20" x14ac:dyDescent="0.25">
      <c r="A2886">
        <v>2002</v>
      </c>
      <c r="B2886" s="6" t="s">
        <v>52</v>
      </c>
      <c r="C2886" s="6">
        <v>73</v>
      </c>
      <c r="D2886" s="6" t="s">
        <v>138</v>
      </c>
      <c r="E2886" s="6"/>
      <c r="F2886" s="6"/>
      <c r="G2886" s="6"/>
      <c r="H2886" s="6"/>
      <c r="I2886" s="6" t="str">
        <f t="shared" si="4"/>
        <v/>
      </c>
      <c r="J2886" s="6" t="s">
        <v>28</v>
      </c>
      <c r="K2886" s="6">
        <v>35</v>
      </c>
      <c r="L2886" s="6"/>
      <c r="M2886" s="6">
        <v>50</v>
      </c>
      <c r="N2886" s="6">
        <v>85</v>
      </c>
      <c r="O2886" s="6">
        <v>0</v>
      </c>
      <c r="P2886" s="6"/>
      <c r="Q2886" s="6"/>
      <c r="R2886" s="6"/>
      <c r="S2886" s="6">
        <v>0</v>
      </c>
      <c r="T2886" s="6"/>
    </row>
    <row r="2887" spans="1:20" x14ac:dyDescent="0.25">
      <c r="A2887">
        <v>2002</v>
      </c>
      <c r="B2887" s="6" t="s">
        <v>52</v>
      </c>
      <c r="C2887" s="6">
        <v>74</v>
      </c>
      <c r="D2887" s="6" t="s">
        <v>158</v>
      </c>
      <c r="E2887" s="6">
        <v>6</v>
      </c>
      <c r="F2887" s="6">
        <v>11.2</v>
      </c>
      <c r="G2887" s="6">
        <v>300</v>
      </c>
      <c r="H2887" s="6">
        <v>10</v>
      </c>
      <c r="I2887" s="6">
        <f t="shared" si="4"/>
        <v>303.03030303030306</v>
      </c>
      <c r="J2887" s="6" t="s">
        <v>28</v>
      </c>
      <c r="K2887" s="6">
        <v>120</v>
      </c>
      <c r="L2887" s="6"/>
      <c r="M2887" s="6">
        <v>100</v>
      </c>
      <c r="N2887" s="6">
        <v>80</v>
      </c>
      <c r="O2887" s="6">
        <v>0</v>
      </c>
      <c r="P2887" s="6"/>
      <c r="Q2887" s="6"/>
      <c r="R2887" s="6"/>
      <c r="S2887" s="6">
        <v>0</v>
      </c>
      <c r="T2887" s="6"/>
    </row>
    <row r="2888" spans="1:20" x14ac:dyDescent="0.25">
      <c r="A2888">
        <v>2002</v>
      </c>
      <c r="B2888" s="6" t="s">
        <v>52</v>
      </c>
      <c r="C2888" s="6">
        <v>75</v>
      </c>
      <c r="D2888" s="6" t="s">
        <v>158</v>
      </c>
      <c r="E2888" s="6"/>
      <c r="F2888" s="6"/>
      <c r="G2888" s="6"/>
      <c r="H2888" s="6"/>
      <c r="I2888" s="6" t="str">
        <f t="shared" si="4"/>
        <v/>
      </c>
      <c r="J2888" s="6" t="s">
        <v>28</v>
      </c>
      <c r="K2888" s="6">
        <v>250</v>
      </c>
      <c r="L2888" s="6"/>
      <c r="M2888" s="6">
        <v>80</v>
      </c>
      <c r="N2888" s="6">
        <v>20</v>
      </c>
      <c r="O2888" s="6">
        <v>1</v>
      </c>
      <c r="P2888" s="6" t="s">
        <v>48</v>
      </c>
      <c r="Q2888" s="6"/>
      <c r="R2888" s="6"/>
      <c r="S2888" s="6">
        <v>2</v>
      </c>
      <c r="T2888" s="6"/>
    </row>
    <row r="2889" spans="1:20" x14ac:dyDescent="0.25">
      <c r="A2889">
        <v>2002</v>
      </c>
      <c r="B2889" s="6" t="s">
        <v>52</v>
      </c>
      <c r="C2889" s="6">
        <v>76</v>
      </c>
      <c r="D2889" s="6" t="s">
        <v>158</v>
      </c>
      <c r="E2889" s="6"/>
      <c r="F2889" s="6"/>
      <c r="G2889" s="6"/>
      <c r="H2889" s="6"/>
      <c r="I2889" s="6" t="str">
        <f t="shared" si="4"/>
        <v/>
      </c>
      <c r="J2889" s="6" t="s">
        <v>26</v>
      </c>
      <c r="K2889" s="6">
        <v>80</v>
      </c>
      <c r="L2889" s="6"/>
      <c r="M2889" s="6">
        <v>40</v>
      </c>
      <c r="N2889" s="6">
        <v>50</v>
      </c>
      <c r="O2889" s="6">
        <v>0</v>
      </c>
      <c r="P2889" s="6"/>
      <c r="Q2889" s="6"/>
      <c r="R2889" s="6"/>
      <c r="S2889" s="6">
        <v>0</v>
      </c>
      <c r="T2889" s="6"/>
    </row>
    <row r="2890" spans="1:20" x14ac:dyDescent="0.25">
      <c r="A2890">
        <v>2002</v>
      </c>
      <c r="B2890" s="6" t="s">
        <v>52</v>
      </c>
      <c r="C2890" s="6">
        <v>77</v>
      </c>
      <c r="D2890" s="6" t="s">
        <v>158</v>
      </c>
      <c r="E2890" s="6"/>
      <c r="F2890" s="6"/>
      <c r="G2890" s="6"/>
      <c r="H2890" s="6"/>
      <c r="I2890" s="6" t="str">
        <f t="shared" si="4"/>
        <v/>
      </c>
      <c r="J2890" s="6" t="s">
        <v>25</v>
      </c>
      <c r="K2890" s="6">
        <v>30</v>
      </c>
      <c r="L2890" s="6"/>
      <c r="M2890" s="6">
        <v>10</v>
      </c>
      <c r="N2890" s="6">
        <v>0</v>
      </c>
      <c r="O2890" s="6">
        <v>0</v>
      </c>
      <c r="P2890" s="6"/>
      <c r="Q2890" s="6"/>
      <c r="R2890" s="6"/>
      <c r="S2890" s="6">
        <v>0</v>
      </c>
      <c r="T2890" s="6"/>
    </row>
    <row r="2891" spans="1:20" x14ac:dyDescent="0.25">
      <c r="A2891">
        <v>2002</v>
      </c>
      <c r="B2891" s="6" t="s">
        <v>52</v>
      </c>
      <c r="C2891" s="6">
        <v>78</v>
      </c>
      <c r="D2891" s="6" t="s">
        <v>158</v>
      </c>
      <c r="E2891" s="6"/>
      <c r="F2891" s="6"/>
      <c r="G2891" s="6"/>
      <c r="H2891" s="6"/>
      <c r="I2891" s="6" t="str">
        <f t="shared" si="4"/>
        <v/>
      </c>
      <c r="J2891" s="6" t="s">
        <v>54</v>
      </c>
      <c r="K2891" s="6">
        <v>420</v>
      </c>
      <c r="L2891" s="6"/>
      <c r="M2891" s="6">
        <v>110</v>
      </c>
      <c r="N2891" s="6">
        <v>20</v>
      </c>
      <c r="O2891" s="6">
        <v>1</v>
      </c>
      <c r="P2891" s="6" t="s">
        <v>72</v>
      </c>
      <c r="Q2891" s="6"/>
      <c r="R2891" s="6"/>
      <c r="S2891" s="6">
        <v>0</v>
      </c>
      <c r="T2891" s="6" t="s">
        <v>159</v>
      </c>
    </row>
    <row r="2892" spans="1:20" x14ac:dyDescent="0.25">
      <c r="A2892">
        <v>2002</v>
      </c>
      <c r="B2892" s="6" t="s">
        <v>52</v>
      </c>
      <c r="C2892" s="6">
        <v>79</v>
      </c>
      <c r="D2892" s="6" t="s">
        <v>158</v>
      </c>
      <c r="E2892" s="6"/>
      <c r="F2892" s="6"/>
      <c r="G2892" s="6"/>
      <c r="H2892" s="6"/>
      <c r="I2892" s="6" t="str">
        <f t="shared" si="4"/>
        <v/>
      </c>
      <c r="J2892" s="6" t="s">
        <v>28</v>
      </c>
      <c r="K2892" s="6">
        <v>60</v>
      </c>
      <c r="L2892" s="6"/>
      <c r="M2892" s="6">
        <v>30</v>
      </c>
      <c r="N2892" s="6">
        <v>90</v>
      </c>
      <c r="O2892" s="6">
        <v>0</v>
      </c>
      <c r="P2892" s="6"/>
      <c r="Q2892" s="6"/>
      <c r="R2892" s="6"/>
      <c r="S2892" s="6">
        <v>0</v>
      </c>
      <c r="T2892" s="6"/>
    </row>
    <row r="2893" spans="1:20" x14ac:dyDescent="0.25">
      <c r="A2893">
        <v>2002</v>
      </c>
      <c r="B2893" s="6" t="s">
        <v>52</v>
      </c>
      <c r="C2893" s="6">
        <v>80</v>
      </c>
      <c r="D2893" s="6" t="s">
        <v>158</v>
      </c>
      <c r="E2893" s="6"/>
      <c r="F2893" s="6"/>
      <c r="G2893" s="6"/>
      <c r="H2893" s="6"/>
      <c r="I2893" s="6" t="str">
        <f t="shared" si="4"/>
        <v/>
      </c>
      <c r="J2893" s="6" t="s">
        <v>25</v>
      </c>
      <c r="K2893" s="6">
        <v>140</v>
      </c>
      <c r="L2893" s="6"/>
      <c r="M2893" s="6">
        <v>20</v>
      </c>
      <c r="N2893" s="6">
        <v>30</v>
      </c>
      <c r="O2893" s="6">
        <v>0</v>
      </c>
      <c r="P2893" s="6"/>
      <c r="Q2893" s="6"/>
      <c r="R2893" s="6"/>
      <c r="S2893" s="6">
        <v>0</v>
      </c>
      <c r="T2893" s="6"/>
    </row>
    <row r="2894" spans="1:20" x14ac:dyDescent="0.25">
      <c r="A2894">
        <v>2002</v>
      </c>
      <c r="B2894" s="6" t="s">
        <v>52</v>
      </c>
      <c r="C2894" s="6">
        <v>81</v>
      </c>
      <c r="D2894" s="6" t="s">
        <v>158</v>
      </c>
      <c r="E2894" s="6"/>
      <c r="F2894" s="6"/>
      <c r="G2894" s="6"/>
      <c r="H2894" s="6"/>
      <c r="I2894" s="6" t="str">
        <f t="shared" si="4"/>
        <v/>
      </c>
      <c r="J2894" s="6" t="s">
        <v>28</v>
      </c>
      <c r="K2894" s="6">
        <v>40</v>
      </c>
      <c r="L2894" s="6"/>
      <c r="M2894" s="6">
        <v>20</v>
      </c>
      <c r="N2894" s="6">
        <v>50</v>
      </c>
      <c r="O2894" s="6">
        <v>0</v>
      </c>
      <c r="P2894" s="6"/>
      <c r="Q2894" s="6"/>
      <c r="R2894" s="6"/>
      <c r="S2894" s="6">
        <v>0</v>
      </c>
      <c r="T2894" s="6"/>
    </row>
    <row r="2895" spans="1:20" x14ac:dyDescent="0.25">
      <c r="A2895">
        <v>2002</v>
      </c>
      <c r="B2895" s="6" t="s">
        <v>52</v>
      </c>
      <c r="C2895" s="6">
        <v>82</v>
      </c>
      <c r="D2895" s="6" t="s">
        <v>158</v>
      </c>
      <c r="E2895" s="6">
        <v>7</v>
      </c>
      <c r="F2895" s="6">
        <v>11.2</v>
      </c>
      <c r="G2895" s="6">
        <v>260</v>
      </c>
      <c r="H2895" s="6">
        <v>5</v>
      </c>
      <c r="I2895" s="6">
        <f t="shared" si="4"/>
        <v>261.3065326633166</v>
      </c>
      <c r="J2895" s="6" t="s">
        <v>28</v>
      </c>
      <c r="K2895" s="6">
        <v>80</v>
      </c>
      <c r="L2895" s="6"/>
      <c r="M2895" s="6">
        <v>70</v>
      </c>
      <c r="N2895" s="6">
        <v>70</v>
      </c>
      <c r="O2895" s="6">
        <v>0</v>
      </c>
      <c r="P2895" s="6"/>
      <c r="Q2895" s="6"/>
      <c r="R2895" s="6"/>
      <c r="S2895" s="6">
        <v>0</v>
      </c>
      <c r="T2895" s="6"/>
    </row>
    <row r="2896" spans="1:20" x14ac:dyDescent="0.25">
      <c r="A2896">
        <v>2002</v>
      </c>
      <c r="B2896" s="6" t="s">
        <v>52</v>
      </c>
      <c r="C2896" s="6">
        <v>83</v>
      </c>
      <c r="D2896" s="6" t="s">
        <v>158</v>
      </c>
      <c r="E2896" s="6"/>
      <c r="F2896" s="6"/>
      <c r="G2896" s="6"/>
      <c r="H2896" s="6"/>
      <c r="I2896" s="6" t="str">
        <f t="shared" si="4"/>
        <v/>
      </c>
      <c r="J2896" s="6" t="s">
        <v>25</v>
      </c>
      <c r="K2896" s="6">
        <v>20</v>
      </c>
      <c r="L2896" s="6"/>
      <c r="M2896" s="6">
        <v>10</v>
      </c>
      <c r="N2896" s="6">
        <v>10</v>
      </c>
      <c r="O2896" s="6">
        <v>0</v>
      </c>
      <c r="P2896" s="6"/>
      <c r="Q2896" s="6"/>
      <c r="R2896" s="6"/>
      <c r="S2896" s="6">
        <v>0</v>
      </c>
      <c r="T2896" s="6"/>
    </row>
    <row r="2897" spans="1:20" x14ac:dyDescent="0.25">
      <c r="A2897">
        <v>2002</v>
      </c>
      <c r="B2897" s="6" t="s">
        <v>52</v>
      </c>
      <c r="C2897" s="6">
        <v>84</v>
      </c>
      <c r="D2897" s="6" t="s">
        <v>158</v>
      </c>
      <c r="E2897" s="6"/>
      <c r="F2897" s="6"/>
      <c r="G2897" s="6"/>
      <c r="H2897" s="6"/>
      <c r="I2897" s="6" t="str">
        <f t="shared" si="4"/>
        <v/>
      </c>
      <c r="J2897" s="6" t="s">
        <v>25</v>
      </c>
      <c r="K2897" s="6">
        <v>60</v>
      </c>
      <c r="L2897" s="6"/>
      <c r="M2897" s="6">
        <v>10</v>
      </c>
      <c r="N2897" s="6">
        <v>20</v>
      </c>
      <c r="O2897" s="6">
        <v>0</v>
      </c>
      <c r="P2897" s="6"/>
      <c r="Q2897" s="6"/>
      <c r="R2897" s="6"/>
      <c r="S2897" s="6">
        <v>0</v>
      </c>
      <c r="T2897" s="6"/>
    </row>
    <row r="2898" spans="1:20" x14ac:dyDescent="0.25">
      <c r="A2898">
        <v>2002</v>
      </c>
      <c r="B2898" s="6" t="s">
        <v>52</v>
      </c>
      <c r="C2898" s="6">
        <v>85</v>
      </c>
      <c r="D2898" s="6" t="s">
        <v>158</v>
      </c>
      <c r="E2898" s="6"/>
      <c r="F2898" s="6"/>
      <c r="G2898" s="6"/>
      <c r="H2898" s="6"/>
      <c r="I2898" s="6" t="str">
        <f t="shared" si="4"/>
        <v/>
      </c>
      <c r="J2898" s="6" t="s">
        <v>22</v>
      </c>
      <c r="K2898" s="6">
        <v>25</v>
      </c>
      <c r="L2898" s="6"/>
      <c r="M2898" s="6">
        <v>5</v>
      </c>
      <c r="N2898" s="6">
        <v>0</v>
      </c>
      <c r="O2898" s="6">
        <v>0</v>
      </c>
      <c r="P2898" s="6"/>
      <c r="Q2898" s="6"/>
      <c r="R2898" s="6"/>
      <c r="S2898" s="6">
        <v>0</v>
      </c>
      <c r="T2898" s="6"/>
    </row>
    <row r="2899" spans="1:20" x14ac:dyDescent="0.25">
      <c r="A2899">
        <v>2002</v>
      </c>
      <c r="B2899" s="6" t="s">
        <v>52</v>
      </c>
      <c r="C2899" s="6">
        <v>86</v>
      </c>
      <c r="D2899" s="6" t="s">
        <v>158</v>
      </c>
      <c r="E2899" s="6"/>
      <c r="F2899" s="6"/>
      <c r="G2899" s="6"/>
      <c r="H2899" s="6"/>
      <c r="I2899" s="6" t="str">
        <f t="shared" si="4"/>
        <v/>
      </c>
      <c r="J2899" s="6" t="s">
        <v>22</v>
      </c>
      <c r="K2899" s="6">
        <v>20</v>
      </c>
      <c r="L2899" s="6"/>
      <c r="M2899" s="6">
        <v>5</v>
      </c>
      <c r="N2899" s="6">
        <v>30</v>
      </c>
      <c r="O2899" s="6">
        <v>0</v>
      </c>
      <c r="P2899" s="6"/>
      <c r="Q2899" s="6"/>
      <c r="R2899" s="6"/>
      <c r="S2899" s="6">
        <v>0</v>
      </c>
      <c r="T2899" s="6"/>
    </row>
    <row r="2900" spans="1:20" x14ac:dyDescent="0.25">
      <c r="A2900">
        <v>2002</v>
      </c>
      <c r="B2900" s="6" t="s">
        <v>52</v>
      </c>
      <c r="C2900" s="6">
        <v>87</v>
      </c>
      <c r="D2900" s="6" t="s">
        <v>158</v>
      </c>
      <c r="E2900" s="6"/>
      <c r="F2900" s="6"/>
      <c r="G2900" s="6"/>
      <c r="H2900" s="6"/>
      <c r="I2900" s="6" t="str">
        <f t="shared" si="4"/>
        <v/>
      </c>
      <c r="J2900" s="6" t="s">
        <v>28</v>
      </c>
      <c r="K2900" s="6">
        <v>50</v>
      </c>
      <c r="L2900" s="6"/>
      <c r="M2900" s="6">
        <v>20</v>
      </c>
      <c r="N2900" s="6">
        <v>10</v>
      </c>
      <c r="O2900" s="6">
        <v>0</v>
      </c>
      <c r="P2900" s="6"/>
      <c r="Q2900" s="6"/>
      <c r="R2900" s="6"/>
      <c r="S2900" s="6">
        <v>0</v>
      </c>
      <c r="T2900" s="6"/>
    </row>
    <row r="2901" spans="1:20" x14ac:dyDescent="0.25">
      <c r="A2901">
        <v>2002</v>
      </c>
      <c r="B2901" s="6" t="s">
        <v>52</v>
      </c>
      <c r="C2901" s="6">
        <v>88</v>
      </c>
      <c r="D2901" s="6" t="s">
        <v>158</v>
      </c>
      <c r="E2901" s="6"/>
      <c r="F2901" s="6"/>
      <c r="G2901" s="6"/>
      <c r="H2901" s="6"/>
      <c r="I2901" s="6" t="str">
        <f t="shared" si="4"/>
        <v/>
      </c>
      <c r="J2901" s="6" t="s">
        <v>141</v>
      </c>
      <c r="K2901" s="6">
        <v>20</v>
      </c>
      <c r="L2901" s="6"/>
      <c r="M2901" s="6">
        <v>20</v>
      </c>
      <c r="N2901" s="6">
        <v>0</v>
      </c>
      <c r="O2901" s="6">
        <v>0</v>
      </c>
      <c r="P2901" s="6"/>
      <c r="Q2901" s="6"/>
      <c r="R2901" s="6"/>
      <c r="S2901" s="6">
        <v>0</v>
      </c>
      <c r="T2901" s="6"/>
    </row>
    <row r="2902" spans="1:20" x14ac:dyDescent="0.25">
      <c r="A2902">
        <v>2002</v>
      </c>
      <c r="B2902" s="6" t="s">
        <v>52</v>
      </c>
      <c r="C2902" s="6">
        <v>89</v>
      </c>
      <c r="D2902" s="6" t="s">
        <v>158</v>
      </c>
      <c r="E2902" s="6"/>
      <c r="F2902" s="6"/>
      <c r="G2902" s="6"/>
      <c r="H2902" s="6"/>
      <c r="I2902" s="6" t="str">
        <f t="shared" si="4"/>
        <v/>
      </c>
      <c r="J2902" s="6" t="s">
        <v>54</v>
      </c>
      <c r="K2902" s="6">
        <v>10</v>
      </c>
      <c r="L2902" s="6"/>
      <c r="M2902" s="6">
        <v>5</v>
      </c>
      <c r="N2902" s="6">
        <v>0</v>
      </c>
      <c r="O2902" s="6">
        <v>0</v>
      </c>
      <c r="P2902" s="6"/>
      <c r="Q2902" s="6"/>
      <c r="R2902" s="6"/>
      <c r="S2902" s="6">
        <v>0</v>
      </c>
      <c r="T2902" s="6"/>
    </row>
    <row r="2903" spans="1:20" x14ac:dyDescent="0.25">
      <c r="A2903">
        <v>2002</v>
      </c>
      <c r="B2903" s="6" t="s">
        <v>52</v>
      </c>
      <c r="C2903" s="6">
        <v>90</v>
      </c>
      <c r="D2903" s="6" t="s">
        <v>158</v>
      </c>
      <c r="E2903" s="6"/>
      <c r="F2903" s="6"/>
      <c r="G2903" s="6"/>
      <c r="H2903" s="6"/>
      <c r="I2903" s="6" t="str">
        <f t="shared" si="4"/>
        <v/>
      </c>
      <c r="J2903" s="6" t="s">
        <v>28</v>
      </c>
      <c r="K2903" s="6">
        <v>50</v>
      </c>
      <c r="L2903" s="6"/>
      <c r="M2903" s="6">
        <v>30</v>
      </c>
      <c r="N2903" s="6">
        <v>60</v>
      </c>
      <c r="O2903" s="6">
        <v>0</v>
      </c>
      <c r="P2903" s="6"/>
      <c r="Q2903" s="6"/>
      <c r="R2903" s="6"/>
      <c r="S2903" s="6">
        <v>0</v>
      </c>
      <c r="T2903" s="6"/>
    </row>
    <row r="2904" spans="1:20" x14ac:dyDescent="0.25">
      <c r="A2904">
        <v>2002</v>
      </c>
      <c r="B2904" s="6" t="s">
        <v>52</v>
      </c>
      <c r="C2904" s="6">
        <v>91</v>
      </c>
      <c r="D2904" s="6" t="s">
        <v>158</v>
      </c>
      <c r="E2904" s="6"/>
      <c r="F2904" s="6"/>
      <c r="G2904" s="6"/>
      <c r="H2904" s="6"/>
      <c r="I2904" s="6" t="str">
        <f t="shared" si="4"/>
        <v/>
      </c>
      <c r="J2904" s="6" t="s">
        <v>26</v>
      </c>
      <c r="K2904" s="6">
        <v>210</v>
      </c>
      <c r="L2904" s="6"/>
      <c r="M2904" s="6">
        <v>110</v>
      </c>
      <c r="N2904" s="6">
        <v>40</v>
      </c>
      <c r="O2904" s="6">
        <v>0</v>
      </c>
      <c r="P2904" s="6"/>
      <c r="Q2904" s="6"/>
      <c r="R2904" s="6"/>
      <c r="S2904" s="6">
        <v>0</v>
      </c>
      <c r="T2904" s="6"/>
    </row>
    <row r="2905" spans="1:20" x14ac:dyDescent="0.25">
      <c r="A2905">
        <v>2002</v>
      </c>
      <c r="B2905" s="6" t="s">
        <v>52</v>
      </c>
      <c r="C2905" s="6">
        <v>92</v>
      </c>
      <c r="D2905" s="6" t="s">
        <v>158</v>
      </c>
      <c r="E2905" s="6"/>
      <c r="F2905" s="6"/>
      <c r="G2905" s="6"/>
      <c r="H2905" s="6"/>
      <c r="I2905" s="6" t="str">
        <f t="shared" si="4"/>
        <v/>
      </c>
      <c r="J2905" s="6" t="s">
        <v>25</v>
      </c>
      <c r="K2905" s="6">
        <v>50</v>
      </c>
      <c r="L2905" s="6"/>
      <c r="M2905" s="6">
        <v>20</v>
      </c>
      <c r="N2905" s="6">
        <v>40</v>
      </c>
      <c r="O2905" s="6">
        <v>0</v>
      </c>
      <c r="P2905" s="6"/>
      <c r="Q2905" s="6"/>
      <c r="R2905" s="6"/>
      <c r="S2905" s="6">
        <v>0</v>
      </c>
      <c r="T2905" s="6"/>
    </row>
    <row r="2906" spans="1:20" x14ac:dyDescent="0.25">
      <c r="A2906">
        <v>2002</v>
      </c>
      <c r="B2906" s="6" t="s">
        <v>52</v>
      </c>
      <c r="C2906" s="6">
        <v>93</v>
      </c>
      <c r="D2906" s="6" t="s">
        <v>158</v>
      </c>
      <c r="E2906" s="6"/>
      <c r="F2906" s="6"/>
      <c r="G2906" s="6"/>
      <c r="H2906" s="6"/>
      <c r="I2906" s="6" t="str">
        <f t="shared" si="4"/>
        <v/>
      </c>
      <c r="J2906" s="6" t="s">
        <v>29</v>
      </c>
      <c r="K2906" s="6">
        <v>20</v>
      </c>
      <c r="L2906" s="6"/>
      <c r="M2906" s="6">
        <v>10</v>
      </c>
      <c r="N2906" s="6">
        <v>0</v>
      </c>
      <c r="O2906" s="6">
        <v>0</v>
      </c>
      <c r="P2906" s="6"/>
      <c r="Q2906" s="6"/>
      <c r="R2906" s="6"/>
      <c r="S2906" s="6">
        <v>0</v>
      </c>
      <c r="T2906" s="6"/>
    </row>
    <row r="2907" spans="1:20" x14ac:dyDescent="0.25">
      <c r="A2907">
        <v>2002</v>
      </c>
      <c r="B2907" s="6" t="s">
        <v>52</v>
      </c>
      <c r="C2907" s="6">
        <v>94</v>
      </c>
      <c r="D2907" s="6" t="s">
        <v>158</v>
      </c>
      <c r="E2907" s="6"/>
      <c r="F2907" s="6"/>
      <c r="G2907" s="6"/>
      <c r="H2907" s="6"/>
      <c r="I2907" s="6" t="str">
        <f t="shared" si="4"/>
        <v/>
      </c>
      <c r="J2907" s="6" t="s">
        <v>22</v>
      </c>
      <c r="K2907" s="6">
        <v>20</v>
      </c>
      <c r="L2907" s="6"/>
      <c r="M2907" s="6">
        <v>10</v>
      </c>
      <c r="N2907" s="6">
        <v>0</v>
      </c>
      <c r="O2907" s="6">
        <v>0</v>
      </c>
      <c r="P2907" s="6"/>
      <c r="Q2907" s="6"/>
      <c r="R2907" s="6"/>
      <c r="S2907" s="6">
        <v>0</v>
      </c>
      <c r="T2907" s="6"/>
    </row>
    <row r="2908" spans="1:20" x14ac:dyDescent="0.25">
      <c r="A2908">
        <v>2002</v>
      </c>
      <c r="B2908" s="6" t="s">
        <v>52</v>
      </c>
      <c r="C2908" s="6">
        <v>95</v>
      </c>
      <c r="D2908" s="6" t="s">
        <v>158</v>
      </c>
      <c r="E2908" s="6"/>
      <c r="F2908" s="6"/>
      <c r="G2908" s="6"/>
      <c r="H2908" s="6"/>
      <c r="I2908" s="6" t="str">
        <f t="shared" si="4"/>
        <v/>
      </c>
      <c r="J2908" s="6" t="s">
        <v>28</v>
      </c>
      <c r="K2908" s="6">
        <v>40</v>
      </c>
      <c r="L2908" s="6"/>
      <c r="M2908" s="6">
        <v>20</v>
      </c>
      <c r="N2908" s="6">
        <v>70</v>
      </c>
      <c r="O2908" s="6">
        <v>0</v>
      </c>
      <c r="P2908" s="6"/>
      <c r="Q2908" s="6"/>
      <c r="R2908" s="6"/>
      <c r="S2908" s="6">
        <v>0</v>
      </c>
      <c r="T2908" s="6"/>
    </row>
    <row r="2909" spans="1:20" x14ac:dyDescent="0.25">
      <c r="A2909">
        <v>2002</v>
      </c>
      <c r="B2909" s="6" t="s">
        <v>52</v>
      </c>
      <c r="C2909" s="6">
        <v>96</v>
      </c>
      <c r="D2909" s="6" t="s">
        <v>158</v>
      </c>
      <c r="E2909" s="6"/>
      <c r="F2909" s="6"/>
      <c r="G2909" s="6"/>
      <c r="H2909" s="6"/>
      <c r="I2909" s="6" t="str">
        <f t="shared" si="4"/>
        <v/>
      </c>
      <c r="J2909" s="6" t="s">
        <v>22</v>
      </c>
      <c r="K2909" s="6">
        <v>20</v>
      </c>
      <c r="L2909" s="6"/>
      <c r="M2909" s="6">
        <v>15</v>
      </c>
      <c r="N2909" s="6">
        <v>40</v>
      </c>
      <c r="O2909" s="6">
        <v>0</v>
      </c>
      <c r="P2909" s="6"/>
      <c r="Q2909" s="6"/>
      <c r="R2909" s="6"/>
      <c r="S2909" s="6">
        <v>0</v>
      </c>
      <c r="T2909" s="6"/>
    </row>
    <row r="2910" spans="1:20" x14ac:dyDescent="0.25">
      <c r="A2910">
        <v>2002</v>
      </c>
      <c r="B2910" s="6" t="s">
        <v>52</v>
      </c>
      <c r="C2910" s="6">
        <v>97</v>
      </c>
      <c r="D2910" s="6" t="s">
        <v>158</v>
      </c>
      <c r="E2910" s="6"/>
      <c r="F2910" s="6"/>
      <c r="G2910" s="6"/>
      <c r="H2910" s="6"/>
      <c r="I2910" s="6" t="str">
        <f t="shared" si="4"/>
        <v/>
      </c>
      <c r="J2910" s="6" t="s">
        <v>22</v>
      </c>
      <c r="K2910" s="6">
        <v>50</v>
      </c>
      <c r="L2910" s="6"/>
      <c r="M2910" s="6">
        <v>20</v>
      </c>
      <c r="N2910" s="6">
        <v>20</v>
      </c>
      <c r="O2910" s="6">
        <v>0</v>
      </c>
      <c r="P2910" s="6"/>
      <c r="Q2910" s="6"/>
      <c r="R2910" s="6"/>
      <c r="S2910" s="6">
        <v>0</v>
      </c>
      <c r="T2910" s="6"/>
    </row>
    <row r="2911" spans="1:20" x14ac:dyDescent="0.25">
      <c r="A2911">
        <v>2002</v>
      </c>
      <c r="B2911" s="6" t="s">
        <v>52</v>
      </c>
      <c r="C2911" s="6">
        <v>98</v>
      </c>
      <c r="D2911" s="6" t="s">
        <v>158</v>
      </c>
      <c r="E2911" s="6"/>
      <c r="F2911" s="6"/>
      <c r="G2911" s="6"/>
      <c r="H2911" s="6"/>
      <c r="I2911" s="6" t="str">
        <f t="shared" si="4"/>
        <v/>
      </c>
      <c r="J2911" s="6" t="s">
        <v>25</v>
      </c>
      <c r="K2911" s="6">
        <v>60</v>
      </c>
      <c r="L2911" s="6"/>
      <c r="M2911" s="6">
        <v>10</v>
      </c>
      <c r="N2911" s="6">
        <v>60</v>
      </c>
      <c r="O2911" s="6">
        <v>0</v>
      </c>
      <c r="P2911" s="6"/>
      <c r="Q2911" s="6"/>
      <c r="R2911" s="6"/>
      <c r="S2911" s="6">
        <v>0</v>
      </c>
      <c r="T2911" s="6"/>
    </row>
    <row r="2912" spans="1:20" x14ac:dyDescent="0.25">
      <c r="A2912">
        <v>2002</v>
      </c>
      <c r="B2912" s="6" t="s">
        <v>52</v>
      </c>
      <c r="C2912" s="6">
        <v>99</v>
      </c>
      <c r="D2912" s="6" t="s">
        <v>158</v>
      </c>
      <c r="E2912" s="6">
        <v>8</v>
      </c>
      <c r="F2912" s="6">
        <v>9.6999999999999993</v>
      </c>
      <c r="G2912" s="6">
        <v>200</v>
      </c>
      <c r="H2912" s="6">
        <v>5</v>
      </c>
      <c r="I2912" s="6">
        <f t="shared" si="4"/>
        <v>201.00502512562815</v>
      </c>
      <c r="J2912" s="6" t="s">
        <v>26</v>
      </c>
      <c r="K2912" s="6">
        <v>60</v>
      </c>
      <c r="L2912" s="6"/>
      <c r="M2912" s="6">
        <v>40</v>
      </c>
      <c r="N2912" s="6">
        <v>80</v>
      </c>
      <c r="O2912" s="6">
        <v>0</v>
      </c>
      <c r="P2912" s="6"/>
      <c r="Q2912" s="6"/>
      <c r="R2912" s="6"/>
      <c r="S2912" s="6">
        <v>0</v>
      </c>
      <c r="T2912" s="6"/>
    </row>
    <row r="2913" spans="1:20" x14ac:dyDescent="0.25">
      <c r="A2913">
        <v>2002</v>
      </c>
      <c r="B2913" s="6" t="s">
        <v>52</v>
      </c>
      <c r="C2913" s="6">
        <v>100</v>
      </c>
      <c r="D2913" s="6" t="s">
        <v>158</v>
      </c>
      <c r="E2913" s="6"/>
      <c r="F2913" s="6"/>
      <c r="G2913" s="6"/>
      <c r="H2913" s="6"/>
      <c r="I2913" s="6" t="str">
        <f t="shared" si="4"/>
        <v/>
      </c>
      <c r="J2913" s="6" t="s">
        <v>26</v>
      </c>
      <c r="K2913" s="6">
        <v>40</v>
      </c>
      <c r="L2913" s="6"/>
      <c r="M2913" s="6">
        <v>25</v>
      </c>
      <c r="N2913" s="6">
        <v>30</v>
      </c>
      <c r="O2913" s="6">
        <v>0</v>
      </c>
      <c r="P2913" s="6"/>
      <c r="Q2913" s="6"/>
      <c r="R2913" s="6"/>
      <c r="S2913" s="6">
        <v>0</v>
      </c>
      <c r="T2913" s="6"/>
    </row>
    <row r="2914" spans="1:20" x14ac:dyDescent="0.25">
      <c r="A2914">
        <v>2002</v>
      </c>
      <c r="B2914" s="6" t="s">
        <v>52</v>
      </c>
      <c r="C2914" s="6">
        <v>101</v>
      </c>
      <c r="D2914" s="6" t="s">
        <v>158</v>
      </c>
      <c r="E2914" s="6"/>
      <c r="F2914" s="6"/>
      <c r="G2914" s="6"/>
      <c r="H2914" s="6"/>
      <c r="I2914" s="6" t="str">
        <f t="shared" si="4"/>
        <v/>
      </c>
      <c r="J2914" s="6" t="s">
        <v>36</v>
      </c>
      <c r="K2914" s="6">
        <v>40</v>
      </c>
      <c r="L2914" s="6"/>
      <c r="M2914" s="6">
        <v>20</v>
      </c>
      <c r="N2914" s="6">
        <v>0</v>
      </c>
      <c r="O2914" s="6">
        <v>0</v>
      </c>
      <c r="P2914" s="6"/>
      <c r="Q2914" s="6"/>
      <c r="R2914" s="6"/>
      <c r="S2914" s="6">
        <v>0</v>
      </c>
      <c r="T2914" s="6"/>
    </row>
    <row r="2915" spans="1:20" x14ac:dyDescent="0.25">
      <c r="A2915">
        <v>2002</v>
      </c>
      <c r="B2915" s="6" t="s">
        <v>52</v>
      </c>
      <c r="C2915" s="6">
        <v>102</v>
      </c>
      <c r="D2915" s="6" t="s">
        <v>158</v>
      </c>
      <c r="E2915" s="6"/>
      <c r="F2915" s="6"/>
      <c r="G2915" s="6"/>
      <c r="H2915" s="6"/>
      <c r="I2915" s="6" t="str">
        <f t="shared" si="4"/>
        <v/>
      </c>
      <c r="J2915" s="6" t="s">
        <v>22</v>
      </c>
      <c r="K2915" s="6">
        <v>30</v>
      </c>
      <c r="L2915" s="6"/>
      <c r="M2915" s="6">
        <v>10</v>
      </c>
      <c r="N2915" s="6">
        <v>0</v>
      </c>
      <c r="O2915" s="6">
        <v>0</v>
      </c>
      <c r="P2915" s="6"/>
      <c r="Q2915" s="6"/>
      <c r="R2915" s="6"/>
      <c r="S2915" s="6">
        <v>0</v>
      </c>
      <c r="T2915" s="6"/>
    </row>
    <row r="2916" spans="1:20" x14ac:dyDescent="0.25">
      <c r="A2916">
        <v>2002</v>
      </c>
      <c r="B2916" s="6" t="s">
        <v>52</v>
      </c>
      <c r="C2916" s="6">
        <v>103</v>
      </c>
      <c r="D2916" s="6" t="s">
        <v>158</v>
      </c>
      <c r="E2916" s="6"/>
      <c r="F2916" s="6"/>
      <c r="G2916" s="6"/>
      <c r="H2916" s="6"/>
      <c r="I2916" s="6" t="str">
        <f t="shared" si="4"/>
        <v/>
      </c>
      <c r="J2916" s="6" t="s">
        <v>35</v>
      </c>
      <c r="K2916" s="6">
        <v>30</v>
      </c>
      <c r="L2916" s="6"/>
      <c r="M2916" s="6">
        <v>20</v>
      </c>
      <c r="N2916" s="6">
        <v>0</v>
      </c>
      <c r="O2916" s="6">
        <v>0</v>
      </c>
      <c r="P2916" s="6"/>
      <c r="Q2916" s="6"/>
      <c r="R2916" s="6"/>
      <c r="S2916" s="6">
        <v>0</v>
      </c>
      <c r="T2916" s="6"/>
    </row>
    <row r="2917" spans="1:20" x14ac:dyDescent="0.25">
      <c r="A2917">
        <v>2002</v>
      </c>
      <c r="B2917" s="6" t="s">
        <v>52</v>
      </c>
      <c r="C2917" s="6">
        <v>104</v>
      </c>
      <c r="D2917" s="6" t="s">
        <v>158</v>
      </c>
      <c r="E2917" s="6"/>
      <c r="F2917" s="6"/>
      <c r="G2917" s="6"/>
      <c r="H2917" s="6"/>
      <c r="I2917" s="6" t="str">
        <f t="shared" si="4"/>
        <v/>
      </c>
      <c r="J2917" s="6" t="s">
        <v>79</v>
      </c>
      <c r="K2917" s="6">
        <v>20</v>
      </c>
      <c r="L2917" s="6"/>
      <c r="M2917" s="6">
        <v>10</v>
      </c>
      <c r="N2917" s="6">
        <v>0</v>
      </c>
      <c r="O2917" s="6">
        <v>0</v>
      </c>
      <c r="P2917" s="6"/>
      <c r="Q2917" s="6"/>
      <c r="R2917" s="6"/>
      <c r="S2917" s="6">
        <v>0</v>
      </c>
      <c r="T2917" s="6"/>
    </row>
    <row r="2918" spans="1:20" x14ac:dyDescent="0.25">
      <c r="A2918">
        <v>2002</v>
      </c>
      <c r="B2918" s="6" t="s">
        <v>52</v>
      </c>
      <c r="C2918" s="6">
        <v>105</v>
      </c>
      <c r="D2918" s="6" t="s">
        <v>158</v>
      </c>
      <c r="E2918" s="6"/>
      <c r="F2918" s="6"/>
      <c r="G2918" s="6"/>
      <c r="H2918" s="6"/>
      <c r="I2918" s="6" t="str">
        <f t="shared" si="4"/>
        <v/>
      </c>
      <c r="J2918" s="6" t="s">
        <v>28</v>
      </c>
      <c r="K2918" s="6">
        <v>30</v>
      </c>
      <c r="L2918" s="6"/>
      <c r="M2918" s="6">
        <v>20</v>
      </c>
      <c r="N2918" s="6">
        <v>60</v>
      </c>
      <c r="O2918" s="6">
        <v>0</v>
      </c>
      <c r="P2918" s="6"/>
      <c r="Q2918" s="6"/>
      <c r="R2918" s="6"/>
      <c r="S2918" s="6">
        <v>0</v>
      </c>
      <c r="T2918" s="6"/>
    </row>
    <row r="2919" spans="1:20" x14ac:dyDescent="0.25">
      <c r="A2919">
        <v>2002</v>
      </c>
      <c r="B2919" s="6" t="s">
        <v>52</v>
      </c>
      <c r="C2919" s="6">
        <v>106</v>
      </c>
      <c r="D2919" s="6" t="s">
        <v>158</v>
      </c>
      <c r="E2919" s="6"/>
      <c r="F2919" s="6"/>
      <c r="G2919" s="6"/>
      <c r="H2919" s="6"/>
      <c r="I2919" s="6" t="str">
        <f t="shared" si="4"/>
        <v/>
      </c>
      <c r="J2919" s="6" t="s">
        <v>28</v>
      </c>
      <c r="K2919" s="6">
        <v>70</v>
      </c>
      <c r="L2919" s="6"/>
      <c r="M2919" s="6">
        <v>40</v>
      </c>
      <c r="N2919" s="6">
        <v>40</v>
      </c>
      <c r="O2919" s="6">
        <v>0</v>
      </c>
      <c r="P2919" s="6"/>
      <c r="Q2919" s="6"/>
      <c r="R2919" s="6"/>
      <c r="S2919" s="6">
        <v>0</v>
      </c>
      <c r="T2919" s="6"/>
    </row>
    <row r="2920" spans="1:20" x14ac:dyDescent="0.25">
      <c r="A2920">
        <v>2002</v>
      </c>
      <c r="B2920" s="6" t="s">
        <v>52</v>
      </c>
      <c r="C2920" s="6">
        <v>107</v>
      </c>
      <c r="D2920" s="6" t="s">
        <v>158</v>
      </c>
      <c r="E2920" s="6"/>
      <c r="F2920" s="6"/>
      <c r="G2920" s="6"/>
      <c r="H2920" s="6"/>
      <c r="I2920" s="6" t="str">
        <f t="shared" si="4"/>
        <v/>
      </c>
      <c r="J2920" s="6" t="s">
        <v>28</v>
      </c>
      <c r="K2920" s="6">
        <v>40</v>
      </c>
      <c r="L2920" s="6"/>
      <c r="M2920" s="6">
        <v>30</v>
      </c>
      <c r="N2920" s="6">
        <v>20</v>
      </c>
      <c r="O2920" s="6">
        <v>0</v>
      </c>
      <c r="P2920" s="6"/>
      <c r="Q2920" s="6"/>
      <c r="R2920" s="6"/>
      <c r="S2920" s="6">
        <v>0</v>
      </c>
      <c r="T2920" s="6"/>
    </row>
    <row r="2921" spans="1:20" x14ac:dyDescent="0.25">
      <c r="A2921">
        <v>2002</v>
      </c>
      <c r="B2921" s="6" t="s">
        <v>52</v>
      </c>
      <c r="C2921" s="6">
        <v>108</v>
      </c>
      <c r="D2921" s="6" t="s">
        <v>158</v>
      </c>
      <c r="E2921" s="6"/>
      <c r="F2921" s="6"/>
      <c r="G2921" s="6"/>
      <c r="H2921" s="6"/>
      <c r="I2921" s="6" t="str">
        <f t="shared" si="4"/>
        <v/>
      </c>
      <c r="J2921" s="6" t="s">
        <v>28</v>
      </c>
      <c r="K2921" s="6">
        <v>40</v>
      </c>
      <c r="L2921" s="6"/>
      <c r="M2921" s="6">
        <v>30</v>
      </c>
      <c r="N2921" s="6">
        <v>30</v>
      </c>
      <c r="O2921" s="6">
        <v>0</v>
      </c>
      <c r="P2921" s="6"/>
      <c r="Q2921" s="6"/>
      <c r="R2921" s="6"/>
      <c r="S2921" s="6">
        <v>0</v>
      </c>
      <c r="T2921" s="6"/>
    </row>
    <row r="2922" spans="1:20" x14ac:dyDescent="0.25">
      <c r="A2922">
        <v>2002</v>
      </c>
      <c r="B2922" s="6" t="s">
        <v>52</v>
      </c>
      <c r="C2922" s="6">
        <v>109</v>
      </c>
      <c r="D2922" s="6" t="s">
        <v>158</v>
      </c>
      <c r="E2922" s="6"/>
      <c r="F2922" s="6"/>
      <c r="G2922" s="6"/>
      <c r="H2922" s="6"/>
      <c r="I2922" s="6" t="str">
        <f t="shared" si="4"/>
        <v/>
      </c>
      <c r="J2922" s="6" t="s">
        <v>25</v>
      </c>
      <c r="K2922" s="6">
        <v>30</v>
      </c>
      <c r="L2922" s="6"/>
      <c r="M2922" s="6">
        <v>20</v>
      </c>
      <c r="N2922" s="6">
        <v>5</v>
      </c>
      <c r="O2922" s="6">
        <v>0</v>
      </c>
      <c r="P2922" s="6"/>
      <c r="Q2922" s="6"/>
      <c r="R2922" s="6"/>
      <c r="S2922" s="6">
        <v>0</v>
      </c>
      <c r="T2922" s="6"/>
    </row>
    <row r="2923" spans="1:20" x14ac:dyDescent="0.25">
      <c r="A2923">
        <v>2002</v>
      </c>
      <c r="B2923" s="6" t="s">
        <v>52</v>
      </c>
      <c r="C2923" s="6">
        <v>110</v>
      </c>
      <c r="D2923" s="6" t="s">
        <v>158</v>
      </c>
      <c r="E2923" s="6"/>
      <c r="F2923" s="6"/>
      <c r="G2923" s="6"/>
      <c r="H2923" s="6"/>
      <c r="I2923" s="6" t="str">
        <f t="shared" si="4"/>
        <v/>
      </c>
      <c r="J2923" s="6" t="s">
        <v>28</v>
      </c>
      <c r="K2923" s="6">
        <v>50</v>
      </c>
      <c r="L2923" s="6"/>
      <c r="M2923" s="6">
        <v>30</v>
      </c>
      <c r="N2923" s="6">
        <v>60</v>
      </c>
      <c r="O2923" s="6">
        <v>0</v>
      </c>
      <c r="P2923" s="6"/>
      <c r="Q2923" s="6"/>
      <c r="R2923" s="6"/>
      <c r="S2923" s="6">
        <v>0</v>
      </c>
      <c r="T2923" s="6"/>
    </row>
    <row r="2924" spans="1:20" x14ac:dyDescent="0.25">
      <c r="A2924">
        <v>2002</v>
      </c>
      <c r="B2924" s="6" t="s">
        <v>52</v>
      </c>
      <c r="C2924" s="6">
        <v>111</v>
      </c>
      <c r="D2924" s="6" t="s">
        <v>158</v>
      </c>
      <c r="E2924" s="6"/>
      <c r="F2924" s="6"/>
      <c r="G2924" s="6"/>
      <c r="H2924" s="6"/>
      <c r="I2924" s="6" t="str">
        <f t="shared" si="4"/>
        <v/>
      </c>
      <c r="J2924" s="6" t="s">
        <v>28</v>
      </c>
      <c r="K2924" s="6">
        <v>70</v>
      </c>
      <c r="L2924" s="6"/>
      <c r="M2924" s="6">
        <v>40</v>
      </c>
      <c r="N2924" s="6">
        <v>20</v>
      </c>
      <c r="O2924" s="6">
        <v>0</v>
      </c>
      <c r="P2924" s="6"/>
      <c r="Q2924" s="6"/>
      <c r="R2924" s="6"/>
      <c r="S2924" s="6">
        <v>0</v>
      </c>
      <c r="T2924" s="6"/>
    </row>
    <row r="2925" spans="1:20" x14ac:dyDescent="0.25">
      <c r="A2925">
        <v>2002</v>
      </c>
      <c r="B2925" s="6" t="s">
        <v>52</v>
      </c>
      <c r="C2925" s="6">
        <v>112</v>
      </c>
      <c r="D2925" s="6" t="s">
        <v>158</v>
      </c>
      <c r="E2925" s="6"/>
      <c r="F2925" s="6"/>
      <c r="G2925" s="6"/>
      <c r="H2925" s="6"/>
      <c r="I2925" s="6"/>
      <c r="J2925" s="6" t="s">
        <v>26</v>
      </c>
      <c r="K2925" s="6">
        <v>100</v>
      </c>
      <c r="L2925" s="6"/>
      <c r="M2925" s="6">
        <v>40</v>
      </c>
      <c r="N2925" s="6">
        <v>40</v>
      </c>
      <c r="O2925" s="6">
        <v>0</v>
      </c>
      <c r="P2925" s="6"/>
      <c r="Q2925" s="6"/>
      <c r="R2925" s="6"/>
      <c r="S2925" s="6">
        <v>0</v>
      </c>
      <c r="T2925" s="6"/>
    </row>
    <row r="2926" spans="1:20" x14ac:dyDescent="0.25">
      <c r="A2926">
        <v>2002</v>
      </c>
      <c r="B2926" s="6" t="s">
        <v>71</v>
      </c>
      <c r="C2926" s="6">
        <v>1</v>
      </c>
      <c r="D2926" s="6" t="s">
        <v>138</v>
      </c>
      <c r="E2926" s="6">
        <v>1</v>
      </c>
      <c r="F2926" s="6">
        <v>12.5</v>
      </c>
      <c r="G2926" s="6">
        <v>300</v>
      </c>
      <c r="H2926" s="6">
        <v>20</v>
      </c>
      <c r="I2926" s="6">
        <f t="shared" ref="I2926:I2989" si="5">IF(G2926&gt;0,G2926/(1000-H2926)*1000,"")</f>
        <v>306.12244897959187</v>
      </c>
      <c r="J2926" s="6" t="s">
        <v>22</v>
      </c>
      <c r="K2926" s="6">
        <v>60</v>
      </c>
      <c r="L2926" s="6"/>
      <c r="M2926" s="6">
        <v>30</v>
      </c>
      <c r="N2926" s="6">
        <v>40</v>
      </c>
      <c r="O2926" s="6">
        <v>0</v>
      </c>
      <c r="P2926" s="6"/>
      <c r="Q2926" s="6"/>
      <c r="R2926" s="6"/>
      <c r="S2926" s="6">
        <v>1</v>
      </c>
      <c r="T2926" s="6"/>
    </row>
    <row r="2927" spans="1:20" x14ac:dyDescent="0.25">
      <c r="A2927">
        <v>2002</v>
      </c>
      <c r="B2927" s="6" t="s">
        <v>71</v>
      </c>
      <c r="C2927" s="6">
        <v>2</v>
      </c>
      <c r="D2927" s="6" t="s">
        <v>138</v>
      </c>
      <c r="E2927" s="6"/>
      <c r="F2927" s="6"/>
      <c r="G2927" s="6"/>
      <c r="H2927" s="6"/>
      <c r="I2927" s="6" t="str">
        <f t="shared" si="5"/>
        <v/>
      </c>
      <c r="J2927" s="6" t="s">
        <v>25</v>
      </c>
      <c r="K2927" s="6">
        <v>5</v>
      </c>
      <c r="L2927" s="6"/>
      <c r="M2927" s="6">
        <v>10</v>
      </c>
      <c r="N2927" s="6">
        <v>0</v>
      </c>
      <c r="O2927" s="6">
        <v>0</v>
      </c>
      <c r="P2927" s="6"/>
      <c r="Q2927" s="6"/>
      <c r="R2927" s="6"/>
      <c r="S2927" s="6">
        <v>0</v>
      </c>
      <c r="T2927" s="6"/>
    </row>
    <row r="2928" spans="1:20" x14ac:dyDescent="0.25">
      <c r="A2928">
        <v>2002</v>
      </c>
      <c r="B2928" s="6" t="s">
        <v>71</v>
      </c>
      <c r="C2928" s="6">
        <v>3</v>
      </c>
      <c r="D2928" s="6" t="s">
        <v>138</v>
      </c>
      <c r="E2928" s="6"/>
      <c r="F2928" s="6"/>
      <c r="G2928" s="6"/>
      <c r="H2928" s="6"/>
      <c r="I2928" s="6" t="str">
        <f t="shared" si="5"/>
        <v/>
      </c>
      <c r="J2928" s="6" t="s">
        <v>160</v>
      </c>
      <c r="K2928" s="6">
        <v>15</v>
      </c>
      <c r="L2928" s="6"/>
      <c r="M2928" s="6">
        <v>10</v>
      </c>
      <c r="N2928" s="6">
        <v>0</v>
      </c>
      <c r="O2928" s="6">
        <v>0</v>
      </c>
      <c r="P2928" s="6"/>
      <c r="Q2928" s="6"/>
      <c r="R2928" s="6"/>
      <c r="S2928" s="6">
        <v>0</v>
      </c>
      <c r="T2928" s="6"/>
    </row>
    <row r="2929" spans="1:20" x14ac:dyDescent="0.25">
      <c r="A2929">
        <v>2002</v>
      </c>
      <c r="B2929" s="6" t="s">
        <v>71</v>
      </c>
      <c r="C2929" s="6">
        <v>4</v>
      </c>
      <c r="D2929" s="6" t="s">
        <v>138</v>
      </c>
      <c r="E2929" s="6"/>
      <c r="F2929" s="6"/>
      <c r="G2929" s="6"/>
      <c r="H2929" s="6"/>
      <c r="I2929" s="6" t="str">
        <f t="shared" si="5"/>
        <v/>
      </c>
      <c r="J2929" s="6" t="s">
        <v>25</v>
      </c>
      <c r="K2929" s="6">
        <v>90</v>
      </c>
      <c r="L2929" s="6"/>
      <c r="M2929" s="6">
        <v>40</v>
      </c>
      <c r="N2929" s="6">
        <v>50</v>
      </c>
      <c r="O2929" s="6">
        <v>0</v>
      </c>
      <c r="P2929" s="6"/>
      <c r="Q2929" s="6"/>
      <c r="R2929" s="6"/>
      <c r="S2929" s="6">
        <v>1</v>
      </c>
      <c r="T2929" s="6"/>
    </row>
    <row r="2930" spans="1:20" x14ac:dyDescent="0.25">
      <c r="A2930">
        <v>2002</v>
      </c>
      <c r="B2930" s="6" t="s">
        <v>71</v>
      </c>
      <c r="C2930" s="6">
        <v>5</v>
      </c>
      <c r="D2930" s="6" t="s">
        <v>138</v>
      </c>
      <c r="E2930" s="6"/>
      <c r="F2930" s="6"/>
      <c r="G2930" s="6"/>
      <c r="H2930" s="6"/>
      <c r="I2930" s="6" t="str">
        <f t="shared" si="5"/>
        <v/>
      </c>
      <c r="J2930" s="6" t="s">
        <v>26</v>
      </c>
      <c r="K2930" s="6">
        <v>40</v>
      </c>
      <c r="L2930" s="6"/>
      <c r="M2930" s="6">
        <v>10</v>
      </c>
      <c r="N2930" s="6">
        <v>10</v>
      </c>
      <c r="O2930" s="6">
        <v>0</v>
      </c>
      <c r="P2930" s="6"/>
      <c r="Q2930" s="6"/>
      <c r="R2930" s="6"/>
      <c r="S2930" s="6">
        <v>0</v>
      </c>
      <c r="T2930" s="6"/>
    </row>
    <row r="2931" spans="1:20" x14ac:dyDescent="0.25">
      <c r="A2931">
        <v>2002</v>
      </c>
      <c r="B2931" s="6" t="s">
        <v>71</v>
      </c>
      <c r="C2931" s="6">
        <v>6</v>
      </c>
      <c r="D2931" s="6" t="s">
        <v>138</v>
      </c>
      <c r="E2931" s="6"/>
      <c r="F2931" s="6"/>
      <c r="G2931" s="6"/>
      <c r="H2931" s="6"/>
      <c r="I2931" s="6" t="str">
        <f t="shared" si="5"/>
        <v/>
      </c>
      <c r="J2931" s="6" t="s">
        <v>26</v>
      </c>
      <c r="K2931" s="6">
        <v>20</v>
      </c>
      <c r="L2931" s="6"/>
      <c r="M2931" s="6">
        <v>10</v>
      </c>
      <c r="N2931" s="6">
        <v>0</v>
      </c>
      <c r="O2931" s="6">
        <v>0</v>
      </c>
      <c r="P2931" s="6"/>
      <c r="Q2931" s="6"/>
      <c r="R2931" s="6"/>
      <c r="S2931" s="6">
        <v>0</v>
      </c>
      <c r="T2931" s="6"/>
    </row>
    <row r="2932" spans="1:20" x14ac:dyDescent="0.25">
      <c r="A2932">
        <v>2002</v>
      </c>
      <c r="B2932" s="6" t="s">
        <v>71</v>
      </c>
      <c r="C2932" s="6">
        <v>7</v>
      </c>
      <c r="D2932" s="6" t="s">
        <v>138</v>
      </c>
      <c r="E2932" s="6"/>
      <c r="F2932" s="6"/>
      <c r="G2932" s="6"/>
      <c r="H2932" s="6"/>
      <c r="I2932" s="6" t="str">
        <f t="shared" si="5"/>
        <v/>
      </c>
      <c r="J2932" s="6" t="s">
        <v>28</v>
      </c>
      <c r="K2932" s="6">
        <v>6</v>
      </c>
      <c r="L2932" s="6"/>
      <c r="M2932" s="6">
        <v>30</v>
      </c>
      <c r="N2932" s="6">
        <v>70</v>
      </c>
      <c r="O2932" s="6">
        <v>0</v>
      </c>
      <c r="P2932" s="6"/>
      <c r="Q2932" s="6"/>
      <c r="R2932" s="6"/>
      <c r="S2932" s="6">
        <v>0</v>
      </c>
      <c r="T2932" s="6"/>
    </row>
    <row r="2933" spans="1:20" x14ac:dyDescent="0.25">
      <c r="A2933">
        <v>2002</v>
      </c>
      <c r="B2933" s="6" t="s">
        <v>71</v>
      </c>
      <c r="C2933" s="6">
        <v>8</v>
      </c>
      <c r="D2933" s="6" t="s">
        <v>138</v>
      </c>
      <c r="E2933" s="6"/>
      <c r="F2933" s="6"/>
      <c r="G2933" s="6"/>
      <c r="H2933" s="6"/>
      <c r="I2933" s="6" t="str">
        <f t="shared" si="5"/>
        <v/>
      </c>
      <c r="J2933" s="6" t="s">
        <v>27</v>
      </c>
      <c r="K2933" s="6">
        <v>60</v>
      </c>
      <c r="L2933" s="6"/>
      <c r="M2933" s="6">
        <v>30</v>
      </c>
      <c r="N2933" s="6">
        <v>0</v>
      </c>
      <c r="O2933" s="6">
        <v>0</v>
      </c>
      <c r="P2933" s="6"/>
      <c r="Q2933" s="6"/>
      <c r="R2933" s="6"/>
      <c r="S2933" s="6">
        <v>0</v>
      </c>
      <c r="T2933" s="6"/>
    </row>
    <row r="2934" spans="1:20" x14ac:dyDescent="0.25">
      <c r="A2934">
        <v>2002</v>
      </c>
      <c r="B2934" s="6" t="s">
        <v>71</v>
      </c>
      <c r="C2934" s="6">
        <v>9</v>
      </c>
      <c r="D2934" s="6" t="s">
        <v>138</v>
      </c>
      <c r="E2934" s="6"/>
      <c r="F2934" s="6"/>
      <c r="G2934" s="6"/>
      <c r="H2934" s="6"/>
      <c r="I2934" s="6" t="str">
        <f t="shared" si="5"/>
        <v/>
      </c>
      <c r="J2934" s="6" t="s">
        <v>25</v>
      </c>
      <c r="K2934" s="6">
        <v>50</v>
      </c>
      <c r="L2934" s="6"/>
      <c r="M2934" s="6">
        <v>20</v>
      </c>
      <c r="N2934" s="6">
        <v>40</v>
      </c>
      <c r="O2934" s="6">
        <v>0</v>
      </c>
      <c r="P2934" s="6"/>
      <c r="Q2934" s="6"/>
      <c r="R2934" s="6"/>
      <c r="S2934" s="6">
        <v>0</v>
      </c>
      <c r="T2934" s="6"/>
    </row>
    <row r="2935" spans="1:20" x14ac:dyDescent="0.25">
      <c r="A2935">
        <v>2002</v>
      </c>
      <c r="B2935" s="6" t="s">
        <v>71</v>
      </c>
      <c r="C2935" s="6">
        <v>10</v>
      </c>
      <c r="D2935" s="6" t="s">
        <v>138</v>
      </c>
      <c r="E2935" s="6"/>
      <c r="F2935" s="6"/>
      <c r="G2935" s="6"/>
      <c r="H2935" s="6"/>
      <c r="I2935" s="6" t="str">
        <f t="shared" si="5"/>
        <v/>
      </c>
      <c r="J2935" s="6" t="s">
        <v>35</v>
      </c>
      <c r="K2935" s="6">
        <v>70</v>
      </c>
      <c r="L2935" s="6"/>
      <c r="M2935" s="6">
        <v>35</v>
      </c>
      <c r="N2935" s="6">
        <v>0</v>
      </c>
      <c r="O2935" s="6">
        <v>0</v>
      </c>
      <c r="P2935" s="6"/>
      <c r="Q2935" s="6"/>
      <c r="R2935" s="6"/>
      <c r="S2935" s="6">
        <v>0</v>
      </c>
      <c r="T2935" s="6"/>
    </row>
    <row r="2936" spans="1:20" x14ac:dyDescent="0.25">
      <c r="A2936">
        <v>2002</v>
      </c>
      <c r="B2936" s="6" t="s">
        <v>71</v>
      </c>
      <c r="C2936" s="6">
        <v>11</v>
      </c>
      <c r="D2936" s="6" t="s">
        <v>138</v>
      </c>
      <c r="E2936" s="6"/>
      <c r="F2936" s="6"/>
      <c r="G2936" s="6"/>
      <c r="H2936" s="6"/>
      <c r="I2936" s="6" t="str">
        <f t="shared" si="5"/>
        <v/>
      </c>
      <c r="J2936" s="6" t="s">
        <v>28</v>
      </c>
      <c r="K2936" s="6">
        <v>70</v>
      </c>
      <c r="L2936" s="6"/>
      <c r="M2936" s="6">
        <v>45</v>
      </c>
      <c r="N2936" s="6">
        <v>60</v>
      </c>
      <c r="O2936" s="6">
        <v>0</v>
      </c>
      <c r="P2936" s="6"/>
      <c r="Q2936" s="6"/>
      <c r="R2936" s="6"/>
      <c r="S2936" s="6">
        <v>2</v>
      </c>
      <c r="T2936" s="6"/>
    </row>
    <row r="2937" spans="1:20" x14ac:dyDescent="0.25">
      <c r="A2937">
        <v>2002</v>
      </c>
      <c r="B2937" s="6" t="s">
        <v>71</v>
      </c>
      <c r="C2937" s="6">
        <v>12</v>
      </c>
      <c r="D2937" s="6" t="s">
        <v>138</v>
      </c>
      <c r="E2937" s="6"/>
      <c r="F2937" s="6"/>
      <c r="G2937" s="6"/>
      <c r="H2937" s="6"/>
      <c r="I2937" s="6" t="str">
        <f t="shared" si="5"/>
        <v/>
      </c>
      <c r="J2937" s="6" t="s">
        <v>155</v>
      </c>
      <c r="K2937" s="6">
        <v>90</v>
      </c>
      <c r="L2937" s="6"/>
      <c r="M2937" s="6">
        <v>30</v>
      </c>
      <c r="N2937" s="6">
        <v>0</v>
      </c>
      <c r="O2937" s="6">
        <v>0</v>
      </c>
      <c r="P2937" s="6"/>
      <c r="Q2937" s="6"/>
      <c r="R2937" s="6"/>
      <c r="S2937" s="6">
        <v>0</v>
      </c>
      <c r="T2937" s="6"/>
    </row>
    <row r="2938" spans="1:20" x14ac:dyDescent="0.25">
      <c r="A2938">
        <v>2002</v>
      </c>
      <c r="B2938" s="6" t="s">
        <v>71</v>
      </c>
      <c r="C2938" s="6">
        <v>13</v>
      </c>
      <c r="D2938" s="6" t="s">
        <v>138</v>
      </c>
      <c r="E2938" s="6"/>
      <c r="F2938" s="6"/>
      <c r="G2938" s="6"/>
      <c r="H2938" s="6"/>
      <c r="I2938" s="6" t="str">
        <f t="shared" si="5"/>
        <v/>
      </c>
      <c r="J2938" s="6" t="s">
        <v>29</v>
      </c>
      <c r="K2938" s="6">
        <v>270</v>
      </c>
      <c r="L2938" s="6"/>
      <c r="M2938" s="6">
        <v>180</v>
      </c>
      <c r="N2938" s="6">
        <v>60</v>
      </c>
      <c r="O2938" s="6">
        <v>0</v>
      </c>
      <c r="P2938" s="6"/>
      <c r="Q2938" s="6"/>
      <c r="R2938" s="6"/>
      <c r="S2938" s="6">
        <v>1</v>
      </c>
      <c r="T2938" s="6"/>
    </row>
    <row r="2939" spans="1:20" x14ac:dyDescent="0.25">
      <c r="A2939">
        <v>2002</v>
      </c>
      <c r="B2939" s="6" t="s">
        <v>71</v>
      </c>
      <c r="C2939" s="6">
        <v>14</v>
      </c>
      <c r="D2939" s="6" t="s">
        <v>138</v>
      </c>
      <c r="E2939" s="6">
        <v>2</v>
      </c>
      <c r="F2939" s="6">
        <v>12.5</v>
      </c>
      <c r="G2939" s="6">
        <v>290</v>
      </c>
      <c r="H2939" s="6">
        <v>20</v>
      </c>
      <c r="I2939" s="6">
        <f t="shared" si="5"/>
        <v>295.91836734693879</v>
      </c>
      <c r="J2939" s="6" t="s">
        <v>25</v>
      </c>
      <c r="K2939" s="6">
        <v>70</v>
      </c>
      <c r="L2939" s="6"/>
      <c r="M2939" s="6">
        <v>15</v>
      </c>
      <c r="N2939" s="6">
        <v>90</v>
      </c>
      <c r="O2939" s="6">
        <v>0</v>
      </c>
      <c r="P2939" s="6"/>
      <c r="Q2939" s="6"/>
      <c r="R2939" s="6"/>
      <c r="S2939" s="6">
        <v>1</v>
      </c>
      <c r="T2939" s="6"/>
    </row>
    <row r="2940" spans="1:20" x14ac:dyDescent="0.25">
      <c r="A2940">
        <v>2002</v>
      </c>
      <c r="B2940" s="6" t="s">
        <v>71</v>
      </c>
      <c r="C2940" s="6">
        <v>15</v>
      </c>
      <c r="D2940" s="6" t="s">
        <v>138</v>
      </c>
      <c r="E2940" s="6"/>
      <c r="F2940" s="6"/>
      <c r="G2940" s="6"/>
      <c r="H2940" s="6"/>
      <c r="I2940" s="6" t="str">
        <f t="shared" si="5"/>
        <v/>
      </c>
      <c r="J2940" s="6" t="s">
        <v>22</v>
      </c>
      <c r="K2940" s="6">
        <v>45</v>
      </c>
      <c r="L2940" s="6"/>
      <c r="M2940" s="6">
        <v>25</v>
      </c>
      <c r="N2940" s="6">
        <v>0</v>
      </c>
      <c r="O2940" s="6">
        <v>0</v>
      </c>
      <c r="P2940" s="6"/>
      <c r="Q2940" s="6"/>
      <c r="R2940" s="6"/>
      <c r="S2940" s="6">
        <v>0</v>
      </c>
      <c r="T2940" s="6"/>
    </row>
    <row r="2941" spans="1:20" x14ac:dyDescent="0.25">
      <c r="A2941">
        <v>2002</v>
      </c>
      <c r="B2941" s="6" t="s">
        <v>71</v>
      </c>
      <c r="C2941" s="6">
        <v>16</v>
      </c>
      <c r="D2941" s="6" t="s">
        <v>138</v>
      </c>
      <c r="E2941" s="6"/>
      <c r="F2941" s="6"/>
      <c r="G2941" s="6"/>
      <c r="H2941" s="6"/>
      <c r="I2941" s="6" t="str">
        <f t="shared" si="5"/>
        <v/>
      </c>
      <c r="J2941" s="6" t="s">
        <v>22</v>
      </c>
      <c r="K2941" s="6">
        <v>20</v>
      </c>
      <c r="L2941" s="6"/>
      <c r="M2941" s="6">
        <v>10</v>
      </c>
      <c r="N2941" s="6">
        <v>60</v>
      </c>
      <c r="O2941" s="6">
        <v>0</v>
      </c>
      <c r="P2941" s="6"/>
      <c r="Q2941" s="6"/>
      <c r="R2941" s="6"/>
      <c r="S2941" s="6">
        <v>0</v>
      </c>
      <c r="T2941" s="6"/>
    </row>
    <row r="2942" spans="1:20" x14ac:dyDescent="0.25">
      <c r="A2942">
        <v>2002</v>
      </c>
      <c r="B2942" s="6" t="s">
        <v>71</v>
      </c>
      <c r="C2942" s="6">
        <v>17</v>
      </c>
      <c r="D2942" s="6" t="s">
        <v>138</v>
      </c>
      <c r="E2942" s="6"/>
      <c r="F2942" s="6"/>
      <c r="G2942" s="6"/>
      <c r="H2942" s="6"/>
      <c r="I2942" s="6" t="str">
        <f t="shared" si="5"/>
        <v/>
      </c>
      <c r="J2942" s="6" t="s">
        <v>154</v>
      </c>
      <c r="K2942" s="6">
        <v>20</v>
      </c>
      <c r="L2942" s="6"/>
      <c r="M2942" s="6">
        <v>5</v>
      </c>
      <c r="N2942" s="6">
        <v>0</v>
      </c>
      <c r="O2942" s="6">
        <v>0</v>
      </c>
      <c r="P2942" s="6"/>
      <c r="Q2942" s="6"/>
      <c r="R2942" s="6"/>
      <c r="S2942" s="6">
        <v>0</v>
      </c>
      <c r="T2942" s="6"/>
    </row>
    <row r="2943" spans="1:20" x14ac:dyDescent="0.25">
      <c r="A2943">
        <v>2002</v>
      </c>
      <c r="B2943" s="6" t="s">
        <v>71</v>
      </c>
      <c r="C2943" s="6">
        <v>18</v>
      </c>
      <c r="D2943" s="6" t="s">
        <v>138</v>
      </c>
      <c r="E2943" s="6"/>
      <c r="F2943" s="6"/>
      <c r="G2943" s="6"/>
      <c r="H2943" s="6"/>
      <c r="I2943" s="6" t="str">
        <f t="shared" si="5"/>
        <v/>
      </c>
      <c r="J2943" s="6" t="s">
        <v>26</v>
      </c>
      <c r="K2943" s="6">
        <v>45</v>
      </c>
      <c r="L2943" s="6"/>
      <c r="M2943" s="6">
        <v>20</v>
      </c>
      <c r="N2943" s="6">
        <v>70</v>
      </c>
      <c r="O2943" s="6">
        <v>0</v>
      </c>
      <c r="P2943" s="6"/>
      <c r="Q2943" s="6"/>
      <c r="R2943" s="6"/>
      <c r="S2943" s="6">
        <v>0</v>
      </c>
      <c r="T2943" s="6"/>
    </row>
    <row r="2944" spans="1:20" x14ac:dyDescent="0.25">
      <c r="A2944">
        <v>2002</v>
      </c>
      <c r="B2944" s="6" t="s">
        <v>71</v>
      </c>
      <c r="C2944" s="6">
        <v>19</v>
      </c>
      <c r="D2944" s="6" t="s">
        <v>138</v>
      </c>
      <c r="E2944" s="6"/>
      <c r="F2944" s="6"/>
      <c r="G2944" s="6"/>
      <c r="H2944" s="6"/>
      <c r="I2944" s="6" t="str">
        <f t="shared" si="5"/>
        <v/>
      </c>
      <c r="J2944" s="6" t="s">
        <v>22</v>
      </c>
      <c r="K2944" s="6">
        <v>50</v>
      </c>
      <c r="L2944" s="6"/>
      <c r="M2944" s="6">
        <v>20</v>
      </c>
      <c r="N2944" s="6">
        <v>50</v>
      </c>
      <c r="O2944" s="6">
        <v>0</v>
      </c>
      <c r="P2944" s="6"/>
      <c r="Q2944" s="6"/>
      <c r="R2944" s="6"/>
      <c r="S2944" s="6">
        <v>0</v>
      </c>
      <c r="T2944" s="6" t="s">
        <v>161</v>
      </c>
    </row>
    <row r="2945" spans="1:20" x14ac:dyDescent="0.25">
      <c r="A2945">
        <v>2002</v>
      </c>
      <c r="B2945" s="6" t="s">
        <v>71</v>
      </c>
      <c r="C2945" s="6">
        <v>20</v>
      </c>
      <c r="D2945" s="6" t="s">
        <v>138</v>
      </c>
      <c r="E2945" s="6"/>
      <c r="F2945" s="6"/>
      <c r="G2945" s="6"/>
      <c r="H2945" s="6"/>
      <c r="I2945" s="6" t="str">
        <f t="shared" si="5"/>
        <v/>
      </c>
      <c r="J2945" s="6" t="s">
        <v>22</v>
      </c>
      <c r="K2945" s="6">
        <v>40</v>
      </c>
      <c r="L2945" s="6"/>
      <c r="M2945" s="6">
        <v>10</v>
      </c>
      <c r="N2945" s="6">
        <v>15</v>
      </c>
      <c r="O2945" s="6">
        <v>0</v>
      </c>
      <c r="P2945" s="6"/>
      <c r="Q2945" s="6"/>
      <c r="R2945" s="6"/>
      <c r="S2945" s="6">
        <v>0</v>
      </c>
      <c r="T2945" s="6"/>
    </row>
    <row r="2946" spans="1:20" x14ac:dyDescent="0.25">
      <c r="A2946">
        <v>2002</v>
      </c>
      <c r="B2946" s="6" t="s">
        <v>71</v>
      </c>
      <c r="C2946" s="6">
        <v>21</v>
      </c>
      <c r="D2946" s="6" t="s">
        <v>138</v>
      </c>
      <c r="E2946" s="6"/>
      <c r="F2946" s="6"/>
      <c r="G2946" s="6"/>
      <c r="H2946" s="6"/>
      <c r="I2946" s="6" t="str">
        <f t="shared" si="5"/>
        <v/>
      </c>
      <c r="J2946" s="6" t="s">
        <v>28</v>
      </c>
      <c r="K2946" s="6">
        <v>50</v>
      </c>
      <c r="L2946" s="6"/>
      <c r="M2946" s="6">
        <v>50</v>
      </c>
      <c r="N2946" s="6">
        <v>30</v>
      </c>
      <c r="O2946" s="6">
        <v>0</v>
      </c>
      <c r="P2946" s="6"/>
      <c r="Q2946" s="6"/>
      <c r="R2946" s="6"/>
      <c r="S2946" s="6">
        <v>0</v>
      </c>
      <c r="T2946" s="6"/>
    </row>
    <row r="2947" spans="1:20" x14ac:dyDescent="0.25">
      <c r="A2947">
        <v>2002</v>
      </c>
      <c r="B2947" s="6" t="s">
        <v>71</v>
      </c>
      <c r="C2947" s="6">
        <v>22</v>
      </c>
      <c r="D2947" s="6" t="s">
        <v>138</v>
      </c>
      <c r="E2947" s="6"/>
      <c r="F2947" s="6"/>
      <c r="G2947" s="6"/>
      <c r="H2947" s="6"/>
      <c r="I2947" s="6" t="str">
        <f t="shared" si="5"/>
        <v/>
      </c>
      <c r="J2947" s="6" t="s">
        <v>28</v>
      </c>
      <c r="K2947" s="6">
        <v>160</v>
      </c>
      <c r="L2947" s="6"/>
      <c r="M2947" s="6">
        <v>40</v>
      </c>
      <c r="N2947" s="6">
        <v>20</v>
      </c>
      <c r="O2947" s="6">
        <v>0</v>
      </c>
      <c r="P2947" s="6"/>
      <c r="Q2947" s="6"/>
      <c r="R2947" s="6"/>
      <c r="S2947" s="6">
        <v>0</v>
      </c>
      <c r="T2947" s="6"/>
    </row>
    <row r="2948" spans="1:20" x14ac:dyDescent="0.25">
      <c r="A2948">
        <v>2002</v>
      </c>
      <c r="B2948" s="6" t="s">
        <v>71</v>
      </c>
      <c r="C2948" s="6">
        <v>23</v>
      </c>
      <c r="D2948" s="6" t="s">
        <v>138</v>
      </c>
      <c r="E2948" s="6"/>
      <c r="F2948" s="6"/>
      <c r="G2948" s="6"/>
      <c r="H2948" s="6"/>
      <c r="I2948" s="6" t="str">
        <f t="shared" si="5"/>
        <v/>
      </c>
      <c r="J2948" s="6" t="s">
        <v>22</v>
      </c>
      <c r="K2948" s="6">
        <v>20</v>
      </c>
      <c r="L2948" s="6"/>
      <c r="M2948" s="6">
        <v>10</v>
      </c>
      <c r="N2948" s="6">
        <v>20</v>
      </c>
      <c r="O2948" s="6">
        <v>0</v>
      </c>
      <c r="P2948" s="6"/>
      <c r="Q2948" s="6"/>
      <c r="R2948" s="6"/>
      <c r="S2948" s="6">
        <v>0</v>
      </c>
      <c r="T2948" s="6"/>
    </row>
    <row r="2949" spans="1:20" x14ac:dyDescent="0.25">
      <c r="A2949">
        <v>2002</v>
      </c>
      <c r="B2949" s="6" t="s">
        <v>71</v>
      </c>
      <c r="C2949" s="6">
        <v>24</v>
      </c>
      <c r="D2949" s="6" t="s">
        <v>138</v>
      </c>
      <c r="E2949" s="6"/>
      <c r="F2949" s="6"/>
      <c r="G2949" s="6"/>
      <c r="H2949" s="6"/>
      <c r="I2949" s="6" t="str">
        <f t="shared" si="5"/>
        <v/>
      </c>
      <c r="J2949" s="6" t="s">
        <v>35</v>
      </c>
      <c r="K2949" s="6">
        <v>30</v>
      </c>
      <c r="L2949" s="6"/>
      <c r="M2949" s="6">
        <v>20</v>
      </c>
      <c r="N2949" s="6">
        <v>0</v>
      </c>
      <c r="O2949" s="6">
        <v>0</v>
      </c>
      <c r="P2949" s="6"/>
      <c r="Q2949" s="6"/>
      <c r="R2949" s="6"/>
      <c r="S2949" s="6">
        <v>0</v>
      </c>
      <c r="T2949" s="6"/>
    </row>
    <row r="2950" spans="1:20" x14ac:dyDescent="0.25">
      <c r="A2950">
        <v>2002</v>
      </c>
      <c r="B2950" s="6" t="s">
        <v>71</v>
      </c>
      <c r="C2950" s="6">
        <v>25</v>
      </c>
      <c r="D2950" s="6" t="s">
        <v>138</v>
      </c>
      <c r="E2950" s="6"/>
      <c r="F2950" s="6"/>
      <c r="G2950" s="6"/>
      <c r="H2950" s="6"/>
      <c r="I2950" s="6" t="str">
        <f t="shared" si="5"/>
        <v/>
      </c>
      <c r="J2950" s="6" t="s">
        <v>29</v>
      </c>
      <c r="K2950" s="6">
        <v>45</v>
      </c>
      <c r="L2950" s="6"/>
      <c r="M2950" s="6">
        <v>40</v>
      </c>
      <c r="N2950" s="6">
        <v>0</v>
      </c>
      <c r="O2950" s="6">
        <v>0</v>
      </c>
      <c r="P2950" s="6"/>
      <c r="Q2950" s="6"/>
      <c r="R2950" s="6"/>
      <c r="S2950" s="6">
        <v>2</v>
      </c>
      <c r="T2950" s="6"/>
    </row>
    <row r="2951" spans="1:20" x14ac:dyDescent="0.25">
      <c r="A2951">
        <v>2002</v>
      </c>
      <c r="B2951" s="6" t="s">
        <v>71</v>
      </c>
      <c r="C2951" s="6">
        <v>26</v>
      </c>
      <c r="D2951" s="6" t="s">
        <v>138</v>
      </c>
      <c r="E2951" s="6"/>
      <c r="F2951" s="6"/>
      <c r="G2951" s="6"/>
      <c r="H2951" s="6"/>
      <c r="I2951" s="6" t="str">
        <f t="shared" si="5"/>
        <v/>
      </c>
      <c r="J2951" s="6" t="s">
        <v>22</v>
      </c>
      <c r="K2951" s="6">
        <v>20</v>
      </c>
      <c r="L2951" s="6"/>
      <c r="M2951" s="6">
        <v>15</v>
      </c>
      <c r="N2951" s="6">
        <v>10</v>
      </c>
      <c r="O2951" s="6">
        <v>0</v>
      </c>
      <c r="P2951" s="6"/>
      <c r="Q2951" s="6"/>
      <c r="R2951" s="6"/>
      <c r="S2951" s="6">
        <v>0</v>
      </c>
      <c r="T2951" s="6"/>
    </row>
    <row r="2952" spans="1:20" x14ac:dyDescent="0.25">
      <c r="A2952">
        <v>2002</v>
      </c>
      <c r="B2952" s="6" t="s">
        <v>71</v>
      </c>
      <c r="C2952" s="6">
        <v>27</v>
      </c>
      <c r="D2952" s="6" t="s">
        <v>138</v>
      </c>
      <c r="E2952" s="6"/>
      <c r="F2952" s="6"/>
      <c r="G2952" s="6"/>
      <c r="H2952" s="6"/>
      <c r="I2952" s="6" t="str">
        <f t="shared" si="5"/>
        <v/>
      </c>
      <c r="J2952" s="6" t="s">
        <v>28</v>
      </c>
      <c r="K2952" s="6">
        <v>30</v>
      </c>
      <c r="L2952" s="6"/>
      <c r="M2952" s="6">
        <v>10</v>
      </c>
      <c r="N2952" s="6">
        <v>50</v>
      </c>
      <c r="O2952" s="6">
        <v>0</v>
      </c>
      <c r="P2952" s="6"/>
      <c r="Q2952" s="6"/>
      <c r="R2952" s="6"/>
      <c r="S2952" s="6">
        <v>1</v>
      </c>
      <c r="T2952" s="6"/>
    </row>
    <row r="2953" spans="1:20" x14ac:dyDescent="0.25">
      <c r="A2953">
        <v>2002</v>
      </c>
      <c r="B2953" s="6" t="s">
        <v>71</v>
      </c>
      <c r="C2953" s="6">
        <v>28</v>
      </c>
      <c r="D2953" s="6" t="s">
        <v>138</v>
      </c>
      <c r="E2953" s="6">
        <v>3</v>
      </c>
      <c r="F2953" s="6">
        <v>12.5</v>
      </c>
      <c r="G2953" s="6">
        <v>240</v>
      </c>
      <c r="H2953" s="6">
        <v>0</v>
      </c>
      <c r="I2953" s="6">
        <f t="shared" si="5"/>
        <v>240</v>
      </c>
      <c r="J2953" s="6" t="s">
        <v>22</v>
      </c>
      <c r="K2953" s="6">
        <v>20</v>
      </c>
      <c r="L2953" s="6"/>
      <c r="M2953" s="6">
        <v>5</v>
      </c>
      <c r="N2953" s="6">
        <v>0</v>
      </c>
      <c r="O2953" s="6">
        <v>20</v>
      </c>
      <c r="P2953" s="6" t="s">
        <v>156</v>
      </c>
      <c r="Q2953" s="6"/>
      <c r="R2953" s="6"/>
      <c r="S2953" s="6">
        <v>0</v>
      </c>
      <c r="T2953" s="6"/>
    </row>
    <row r="2954" spans="1:20" x14ac:dyDescent="0.25">
      <c r="A2954">
        <v>2002</v>
      </c>
      <c r="B2954" s="6" t="s">
        <v>71</v>
      </c>
      <c r="C2954" s="6">
        <v>29</v>
      </c>
      <c r="D2954" s="6" t="s">
        <v>138</v>
      </c>
      <c r="E2954" s="6"/>
      <c r="F2954" s="6"/>
      <c r="G2954" s="6"/>
      <c r="H2954" s="6"/>
      <c r="I2954" s="6" t="str">
        <f t="shared" si="5"/>
        <v/>
      </c>
      <c r="J2954" s="6" t="s">
        <v>154</v>
      </c>
      <c r="K2954" s="6">
        <v>10</v>
      </c>
      <c r="L2954" s="6"/>
      <c r="M2954" s="6">
        <v>5</v>
      </c>
      <c r="N2954" s="6">
        <v>0</v>
      </c>
      <c r="O2954" s="6">
        <v>0</v>
      </c>
      <c r="P2954" s="6"/>
      <c r="Q2954" s="6"/>
      <c r="R2954" s="6"/>
      <c r="S2954" s="6">
        <v>0</v>
      </c>
      <c r="T2954" s="6"/>
    </row>
    <row r="2955" spans="1:20" x14ac:dyDescent="0.25">
      <c r="A2955">
        <v>2002</v>
      </c>
      <c r="B2955" s="6" t="s">
        <v>71</v>
      </c>
      <c r="C2955" s="6">
        <v>30</v>
      </c>
      <c r="D2955" s="6" t="s">
        <v>138</v>
      </c>
      <c r="E2955" s="6"/>
      <c r="F2955" s="6"/>
      <c r="G2955" s="6"/>
      <c r="H2955" s="6"/>
      <c r="I2955" s="6" t="str">
        <f t="shared" si="5"/>
        <v/>
      </c>
      <c r="J2955" s="6" t="s">
        <v>22</v>
      </c>
      <c r="K2955" s="6">
        <v>35</v>
      </c>
      <c r="L2955" s="6"/>
      <c r="M2955" s="6">
        <v>20</v>
      </c>
      <c r="N2955" s="6">
        <v>0</v>
      </c>
      <c r="O2955" s="6">
        <v>0</v>
      </c>
      <c r="P2955" s="6"/>
      <c r="Q2955" s="6"/>
      <c r="R2955" s="6"/>
      <c r="S2955" s="6">
        <v>0</v>
      </c>
      <c r="T2955" s="6"/>
    </row>
    <row r="2956" spans="1:20" x14ac:dyDescent="0.25">
      <c r="A2956">
        <v>2002</v>
      </c>
      <c r="B2956" s="6" t="s">
        <v>71</v>
      </c>
      <c r="C2956" s="6">
        <v>31</v>
      </c>
      <c r="D2956" s="6" t="s">
        <v>138</v>
      </c>
      <c r="E2956" s="6"/>
      <c r="F2956" s="6"/>
      <c r="G2956" s="6"/>
      <c r="H2956" s="6"/>
      <c r="I2956" s="6" t="str">
        <f t="shared" si="5"/>
        <v/>
      </c>
      <c r="J2956" s="6" t="s">
        <v>28</v>
      </c>
      <c r="K2956" s="6">
        <v>50</v>
      </c>
      <c r="L2956" s="6"/>
      <c r="M2956" s="6">
        <v>50</v>
      </c>
      <c r="N2956" s="6">
        <v>60</v>
      </c>
      <c r="O2956" s="6">
        <v>0</v>
      </c>
      <c r="P2956" s="6"/>
      <c r="Q2956" s="6"/>
      <c r="R2956" s="6"/>
      <c r="S2956" s="6">
        <v>0</v>
      </c>
      <c r="T2956" s="6"/>
    </row>
    <row r="2957" spans="1:20" x14ac:dyDescent="0.25">
      <c r="A2957">
        <v>2002</v>
      </c>
      <c r="B2957" s="6" t="s">
        <v>71</v>
      </c>
      <c r="C2957" s="6">
        <v>32</v>
      </c>
      <c r="D2957" s="6" t="s">
        <v>138</v>
      </c>
      <c r="E2957" s="6"/>
      <c r="F2957" s="6"/>
      <c r="G2957" s="6"/>
      <c r="H2957" s="6"/>
      <c r="I2957" s="6" t="str">
        <f t="shared" si="5"/>
        <v/>
      </c>
      <c r="J2957" s="6" t="s">
        <v>28</v>
      </c>
      <c r="K2957" s="6">
        <v>70</v>
      </c>
      <c r="L2957" s="6"/>
      <c r="M2957" s="6">
        <v>45</v>
      </c>
      <c r="N2957" s="6">
        <v>80</v>
      </c>
      <c r="O2957" s="6">
        <v>0</v>
      </c>
      <c r="P2957" s="6"/>
      <c r="Q2957" s="6"/>
      <c r="R2957" s="6"/>
      <c r="S2957" s="6">
        <v>0</v>
      </c>
      <c r="T2957" s="6"/>
    </row>
    <row r="2958" spans="1:20" x14ac:dyDescent="0.25">
      <c r="A2958">
        <v>2002</v>
      </c>
      <c r="B2958" s="6" t="s">
        <v>71</v>
      </c>
      <c r="C2958" s="6">
        <v>33</v>
      </c>
      <c r="D2958" s="6" t="s">
        <v>138</v>
      </c>
      <c r="E2958" s="6"/>
      <c r="F2958" s="6"/>
      <c r="G2958" s="6"/>
      <c r="H2958" s="6"/>
      <c r="I2958" s="6" t="str">
        <f t="shared" si="5"/>
        <v/>
      </c>
      <c r="J2958" s="6" t="s">
        <v>28</v>
      </c>
      <c r="K2958" s="6">
        <v>10</v>
      </c>
      <c r="L2958" s="6"/>
      <c r="M2958" s="6">
        <v>5</v>
      </c>
      <c r="N2958" s="6">
        <v>0</v>
      </c>
      <c r="O2958" s="6">
        <v>0</v>
      </c>
      <c r="P2958" s="6"/>
      <c r="Q2958" s="6"/>
      <c r="R2958" s="6"/>
      <c r="S2958" s="6">
        <v>0</v>
      </c>
      <c r="T2958" s="6"/>
    </row>
    <row r="2959" spans="1:20" x14ac:dyDescent="0.25">
      <c r="A2959">
        <v>2002</v>
      </c>
      <c r="B2959" s="6" t="s">
        <v>71</v>
      </c>
      <c r="C2959" s="6">
        <v>34</v>
      </c>
      <c r="D2959" s="6" t="s">
        <v>138</v>
      </c>
      <c r="E2959" s="6"/>
      <c r="F2959" s="6"/>
      <c r="G2959" s="6"/>
      <c r="H2959" s="6"/>
      <c r="I2959" s="6" t="str">
        <f t="shared" si="5"/>
        <v/>
      </c>
      <c r="J2959" s="6" t="s">
        <v>25</v>
      </c>
      <c r="K2959" s="6">
        <v>90</v>
      </c>
      <c r="L2959" s="6"/>
      <c r="M2959" s="6">
        <v>20</v>
      </c>
      <c r="N2959" s="6">
        <v>85</v>
      </c>
      <c r="O2959" s="6">
        <v>0</v>
      </c>
      <c r="P2959" s="6"/>
      <c r="Q2959" s="6"/>
      <c r="R2959" s="6"/>
      <c r="S2959" s="6">
        <v>0</v>
      </c>
      <c r="T2959" s="6"/>
    </row>
    <row r="2960" spans="1:20" x14ac:dyDescent="0.25">
      <c r="A2960">
        <v>2002</v>
      </c>
      <c r="B2960" s="6" t="s">
        <v>71</v>
      </c>
      <c r="C2960" s="6">
        <v>35</v>
      </c>
      <c r="D2960" s="6" t="s">
        <v>138</v>
      </c>
      <c r="E2960" s="6"/>
      <c r="F2960" s="6"/>
      <c r="G2960" s="6"/>
      <c r="H2960" s="6"/>
      <c r="I2960" s="6" t="str">
        <f t="shared" si="5"/>
        <v/>
      </c>
      <c r="J2960" s="6" t="s">
        <v>22</v>
      </c>
      <c r="K2960" s="6">
        <v>20</v>
      </c>
      <c r="L2960" s="6"/>
      <c r="M2960" s="6">
        <v>15</v>
      </c>
      <c r="N2960" s="6">
        <v>0</v>
      </c>
      <c r="O2960" s="6">
        <v>0</v>
      </c>
      <c r="P2960" s="6"/>
      <c r="Q2960" s="6"/>
      <c r="R2960" s="6"/>
      <c r="S2960" s="6">
        <v>0</v>
      </c>
      <c r="T2960" s="6"/>
    </row>
    <row r="2961" spans="1:20" x14ac:dyDescent="0.25">
      <c r="A2961">
        <v>2002</v>
      </c>
      <c r="B2961" s="6" t="s">
        <v>71</v>
      </c>
      <c r="C2961" s="6">
        <v>36</v>
      </c>
      <c r="D2961" s="6" t="s">
        <v>138</v>
      </c>
      <c r="E2961" s="6"/>
      <c r="F2961" s="6"/>
      <c r="G2961" s="6"/>
      <c r="H2961" s="6"/>
      <c r="I2961" s="6" t="str">
        <f t="shared" si="5"/>
        <v/>
      </c>
      <c r="J2961" s="6" t="s">
        <v>22</v>
      </c>
      <c r="K2961" s="6">
        <v>40</v>
      </c>
      <c r="L2961" s="6"/>
      <c r="M2961" s="6">
        <v>50</v>
      </c>
      <c r="N2961" s="6">
        <v>60</v>
      </c>
      <c r="O2961" s="6">
        <v>0</v>
      </c>
      <c r="P2961" s="6"/>
      <c r="Q2961" s="6"/>
      <c r="R2961" s="6"/>
      <c r="S2961" s="6">
        <v>0</v>
      </c>
      <c r="T2961" s="6"/>
    </row>
    <row r="2962" spans="1:20" x14ac:dyDescent="0.25">
      <c r="A2962">
        <v>2002</v>
      </c>
      <c r="B2962" s="6" t="s">
        <v>71</v>
      </c>
      <c r="C2962" s="6">
        <v>37</v>
      </c>
      <c r="D2962" s="6" t="s">
        <v>138</v>
      </c>
      <c r="E2962" s="6"/>
      <c r="F2962" s="6"/>
      <c r="G2962" s="6"/>
      <c r="H2962" s="6"/>
      <c r="I2962" s="6" t="str">
        <f t="shared" si="5"/>
        <v/>
      </c>
      <c r="J2962" s="6" t="s">
        <v>153</v>
      </c>
      <c r="K2962" s="6">
        <v>20</v>
      </c>
      <c r="L2962" s="6"/>
      <c r="M2962" s="6">
        <v>15</v>
      </c>
      <c r="N2962" s="6">
        <v>0</v>
      </c>
      <c r="O2962" s="6">
        <v>0</v>
      </c>
      <c r="P2962" s="6"/>
      <c r="Q2962" s="6"/>
      <c r="R2962" s="6"/>
      <c r="S2962" s="6">
        <v>0</v>
      </c>
      <c r="T2962" s="6"/>
    </row>
    <row r="2963" spans="1:20" x14ac:dyDescent="0.25">
      <c r="A2963">
        <v>2002</v>
      </c>
      <c r="B2963" s="6" t="s">
        <v>71</v>
      </c>
      <c r="C2963" s="6">
        <v>38</v>
      </c>
      <c r="D2963" s="6" t="s">
        <v>138</v>
      </c>
      <c r="E2963" s="6"/>
      <c r="F2963" s="6"/>
      <c r="G2963" s="6"/>
      <c r="H2963" s="6"/>
      <c r="I2963" s="6" t="str">
        <f t="shared" si="5"/>
        <v/>
      </c>
      <c r="J2963" s="6" t="s">
        <v>22</v>
      </c>
      <c r="K2963" s="6">
        <v>20</v>
      </c>
      <c r="L2963" s="6"/>
      <c r="M2963" s="6">
        <v>10</v>
      </c>
      <c r="N2963" s="6">
        <v>0</v>
      </c>
      <c r="O2963" s="6">
        <v>0</v>
      </c>
      <c r="P2963" s="6"/>
      <c r="Q2963" s="6"/>
      <c r="R2963" s="6"/>
      <c r="S2963" s="6">
        <v>0</v>
      </c>
      <c r="T2963" s="6"/>
    </row>
    <row r="2964" spans="1:20" x14ac:dyDescent="0.25">
      <c r="A2964">
        <v>2002</v>
      </c>
      <c r="B2964" s="6" t="s">
        <v>71</v>
      </c>
      <c r="C2964" s="6">
        <v>39</v>
      </c>
      <c r="D2964" s="6" t="s">
        <v>138</v>
      </c>
      <c r="E2964" s="6"/>
      <c r="F2964" s="6"/>
      <c r="G2964" s="6"/>
      <c r="H2964" s="6"/>
      <c r="I2964" s="6" t="str">
        <f t="shared" si="5"/>
        <v/>
      </c>
      <c r="J2964" s="6" t="s">
        <v>35</v>
      </c>
      <c r="K2964" s="6">
        <v>30</v>
      </c>
      <c r="L2964" s="6"/>
      <c r="M2964" s="6">
        <v>10</v>
      </c>
      <c r="N2964" s="6">
        <v>0</v>
      </c>
      <c r="O2964" s="6">
        <v>0</v>
      </c>
      <c r="P2964" s="6"/>
      <c r="Q2964" s="6"/>
      <c r="R2964" s="6"/>
      <c r="S2964" s="6">
        <v>0</v>
      </c>
      <c r="T2964" s="6"/>
    </row>
    <row r="2965" spans="1:20" x14ac:dyDescent="0.25">
      <c r="A2965">
        <v>2002</v>
      </c>
      <c r="B2965" s="6" t="s">
        <v>71</v>
      </c>
      <c r="C2965" s="6">
        <v>40</v>
      </c>
      <c r="D2965" s="6" t="s">
        <v>138</v>
      </c>
      <c r="E2965" s="6"/>
      <c r="F2965" s="6"/>
      <c r="G2965" s="6"/>
      <c r="H2965" s="6"/>
      <c r="I2965" s="6" t="str">
        <f t="shared" si="5"/>
        <v/>
      </c>
      <c r="J2965" s="6" t="s">
        <v>28</v>
      </c>
      <c r="K2965" s="6">
        <v>40</v>
      </c>
      <c r="L2965" s="6"/>
      <c r="M2965" s="6">
        <v>20</v>
      </c>
      <c r="N2965" s="6">
        <v>0</v>
      </c>
      <c r="O2965" s="6">
        <v>0</v>
      </c>
      <c r="P2965" s="6"/>
      <c r="Q2965" s="6"/>
      <c r="R2965" s="6"/>
      <c r="S2965" s="6">
        <v>0</v>
      </c>
      <c r="T2965" s="6"/>
    </row>
    <row r="2966" spans="1:20" x14ac:dyDescent="0.25">
      <c r="A2966">
        <v>2002</v>
      </c>
      <c r="B2966" s="6" t="s">
        <v>71</v>
      </c>
      <c r="C2966" s="6">
        <v>41</v>
      </c>
      <c r="D2966" s="6" t="s">
        <v>138</v>
      </c>
      <c r="E2966" s="6"/>
      <c r="F2966" s="6"/>
      <c r="G2966" s="6"/>
      <c r="H2966" s="6"/>
      <c r="I2966" s="6" t="str">
        <f t="shared" si="5"/>
        <v/>
      </c>
      <c r="J2966" s="6" t="s">
        <v>28</v>
      </c>
      <c r="K2966" s="6">
        <v>20</v>
      </c>
      <c r="L2966" s="6"/>
      <c r="M2966" s="6">
        <v>10</v>
      </c>
      <c r="N2966" s="6">
        <v>0</v>
      </c>
      <c r="O2966" s="6">
        <v>0</v>
      </c>
      <c r="P2966" s="6"/>
      <c r="Q2966" s="6"/>
      <c r="R2966" s="6"/>
      <c r="S2966" s="6">
        <v>0</v>
      </c>
      <c r="T2966" s="6"/>
    </row>
    <row r="2967" spans="1:20" x14ac:dyDescent="0.25">
      <c r="A2967">
        <v>2002</v>
      </c>
      <c r="B2967" s="6" t="s">
        <v>71</v>
      </c>
      <c r="C2967" s="6">
        <v>42</v>
      </c>
      <c r="D2967" s="6" t="s">
        <v>138</v>
      </c>
      <c r="E2967" s="6"/>
      <c r="F2967" s="6"/>
      <c r="G2967" s="6"/>
      <c r="H2967" s="6"/>
      <c r="I2967" s="6" t="str">
        <f t="shared" si="5"/>
        <v/>
      </c>
      <c r="J2967" s="6" t="s">
        <v>22</v>
      </c>
      <c r="K2967" s="6">
        <v>40</v>
      </c>
      <c r="L2967" s="6"/>
      <c r="M2967" s="6">
        <v>50</v>
      </c>
      <c r="N2967" s="6">
        <v>0</v>
      </c>
      <c r="O2967" s="6">
        <v>0</v>
      </c>
      <c r="P2967" s="6"/>
      <c r="Q2967" s="6"/>
      <c r="R2967" s="6"/>
      <c r="S2967" s="6">
        <v>0</v>
      </c>
      <c r="T2967" s="6"/>
    </row>
    <row r="2968" spans="1:20" x14ac:dyDescent="0.25">
      <c r="A2968">
        <v>2002</v>
      </c>
      <c r="B2968" s="6" t="s">
        <v>71</v>
      </c>
      <c r="C2968" s="6">
        <v>43</v>
      </c>
      <c r="D2968" s="6" t="s">
        <v>138</v>
      </c>
      <c r="E2968" s="6"/>
      <c r="F2968" s="6"/>
      <c r="G2968" s="6"/>
      <c r="H2968" s="6"/>
      <c r="I2968" s="6" t="str">
        <f t="shared" si="5"/>
        <v/>
      </c>
      <c r="J2968" s="6" t="s">
        <v>28</v>
      </c>
      <c r="K2968" s="6">
        <v>40</v>
      </c>
      <c r="L2968" s="6"/>
      <c r="M2968" s="6">
        <v>10</v>
      </c>
      <c r="N2968" s="6">
        <v>0</v>
      </c>
      <c r="O2968" s="6">
        <v>0</v>
      </c>
      <c r="P2968" s="6"/>
      <c r="Q2968" s="6"/>
      <c r="R2968" s="6"/>
      <c r="S2968" s="6">
        <v>0</v>
      </c>
      <c r="T2968" s="6"/>
    </row>
    <row r="2969" spans="1:20" x14ac:dyDescent="0.25">
      <c r="A2969">
        <v>2002</v>
      </c>
      <c r="B2969" s="6" t="s">
        <v>71</v>
      </c>
      <c r="C2969" s="6">
        <v>44</v>
      </c>
      <c r="D2969" s="6" t="s">
        <v>138</v>
      </c>
      <c r="E2969" s="6"/>
      <c r="F2969" s="6"/>
      <c r="G2969" s="6"/>
      <c r="H2969" s="6"/>
      <c r="I2969" s="6" t="str">
        <f t="shared" si="5"/>
        <v/>
      </c>
      <c r="J2969" s="6" t="s">
        <v>35</v>
      </c>
      <c r="K2969" s="6">
        <v>30</v>
      </c>
      <c r="L2969" s="6"/>
      <c r="M2969" s="6">
        <v>20</v>
      </c>
      <c r="N2969" s="6">
        <v>0</v>
      </c>
      <c r="O2969" s="6">
        <v>0</v>
      </c>
      <c r="P2969" s="6"/>
      <c r="Q2969" s="6"/>
      <c r="R2969" s="6"/>
      <c r="S2969" s="6">
        <v>0</v>
      </c>
      <c r="T2969" s="6"/>
    </row>
    <row r="2970" spans="1:20" x14ac:dyDescent="0.25">
      <c r="A2970">
        <v>2002</v>
      </c>
      <c r="B2970" s="6" t="s">
        <v>71</v>
      </c>
      <c r="C2970" s="6">
        <v>45</v>
      </c>
      <c r="D2970" s="6" t="s">
        <v>142</v>
      </c>
      <c r="E2970" s="6">
        <v>4</v>
      </c>
      <c r="F2970" s="6">
        <v>15</v>
      </c>
      <c r="G2970" s="6">
        <v>125</v>
      </c>
      <c r="H2970" s="6">
        <v>0</v>
      </c>
      <c r="I2970" s="6">
        <f t="shared" si="5"/>
        <v>125</v>
      </c>
      <c r="J2970" s="6" t="s">
        <v>28</v>
      </c>
      <c r="K2970" s="6">
        <v>60</v>
      </c>
      <c r="L2970" s="6"/>
      <c r="M2970" s="6">
        <v>55</v>
      </c>
      <c r="N2970" s="6">
        <v>95</v>
      </c>
      <c r="O2970" s="6">
        <v>0</v>
      </c>
      <c r="P2970" s="6"/>
      <c r="Q2970" s="6"/>
      <c r="R2970" s="6"/>
      <c r="S2970" s="6">
        <v>1</v>
      </c>
      <c r="T2970" s="6"/>
    </row>
    <row r="2971" spans="1:20" x14ac:dyDescent="0.25">
      <c r="A2971">
        <v>2002</v>
      </c>
      <c r="B2971" s="6" t="s">
        <v>71</v>
      </c>
      <c r="C2971" s="6">
        <v>46</v>
      </c>
      <c r="D2971" s="6" t="s">
        <v>142</v>
      </c>
      <c r="E2971" s="6"/>
      <c r="F2971" s="6"/>
      <c r="G2971" s="6"/>
      <c r="H2971" s="6"/>
      <c r="I2971" s="6" t="str">
        <f t="shared" si="5"/>
        <v/>
      </c>
      <c r="J2971" s="6" t="s">
        <v>28</v>
      </c>
      <c r="K2971" s="6">
        <v>55</v>
      </c>
      <c r="L2971" s="6"/>
      <c r="M2971" s="6">
        <v>70</v>
      </c>
      <c r="N2971" s="6">
        <v>30</v>
      </c>
      <c r="O2971" s="6">
        <v>0</v>
      </c>
      <c r="P2971" s="6"/>
      <c r="Q2971" s="6"/>
      <c r="R2971" s="6"/>
      <c r="S2971" s="6">
        <v>0</v>
      </c>
      <c r="T2971" s="6"/>
    </row>
    <row r="2972" spans="1:20" x14ac:dyDescent="0.25">
      <c r="A2972">
        <v>2002</v>
      </c>
      <c r="B2972" s="6" t="s">
        <v>71</v>
      </c>
      <c r="C2972" s="6">
        <v>47</v>
      </c>
      <c r="D2972" s="6" t="s">
        <v>142</v>
      </c>
      <c r="E2972" s="6"/>
      <c r="F2972" s="6"/>
      <c r="G2972" s="6"/>
      <c r="H2972" s="6"/>
      <c r="I2972" s="6" t="str">
        <f t="shared" si="5"/>
        <v/>
      </c>
      <c r="J2972" s="6" t="s">
        <v>22</v>
      </c>
      <c r="K2972" s="6">
        <v>45</v>
      </c>
      <c r="L2972" s="6"/>
      <c r="M2972" s="6">
        <v>45</v>
      </c>
      <c r="N2972" s="6">
        <v>90</v>
      </c>
      <c r="O2972" s="6">
        <v>0</v>
      </c>
      <c r="P2972" s="6"/>
      <c r="Q2972" s="6"/>
      <c r="R2972" s="6"/>
      <c r="S2972" s="6">
        <v>0</v>
      </c>
      <c r="T2972" s="6"/>
    </row>
    <row r="2973" spans="1:20" x14ac:dyDescent="0.25">
      <c r="A2973">
        <v>2002</v>
      </c>
      <c r="B2973" s="6" t="s">
        <v>71</v>
      </c>
      <c r="C2973" s="6">
        <v>48</v>
      </c>
      <c r="D2973" s="6" t="s">
        <v>142</v>
      </c>
      <c r="E2973" s="6"/>
      <c r="F2973" s="6"/>
      <c r="G2973" s="6"/>
      <c r="H2973" s="6"/>
      <c r="I2973" s="6" t="str">
        <f t="shared" si="5"/>
        <v/>
      </c>
      <c r="J2973" s="6" t="s">
        <v>57</v>
      </c>
      <c r="K2973" s="6">
        <v>30</v>
      </c>
      <c r="L2973" s="6"/>
      <c r="M2973" s="6">
        <v>35</v>
      </c>
      <c r="N2973" s="6">
        <v>0</v>
      </c>
      <c r="O2973" s="6">
        <v>5</v>
      </c>
      <c r="P2973" s="6"/>
      <c r="Q2973" s="6"/>
      <c r="R2973" s="6"/>
      <c r="S2973" s="6">
        <v>0</v>
      </c>
      <c r="T2973" s="6"/>
    </row>
    <row r="2974" spans="1:20" x14ac:dyDescent="0.25">
      <c r="A2974">
        <v>2002</v>
      </c>
      <c r="B2974" s="6" t="s">
        <v>71</v>
      </c>
      <c r="C2974" s="6">
        <v>49</v>
      </c>
      <c r="D2974" s="6" t="s">
        <v>142</v>
      </c>
      <c r="E2974" s="6"/>
      <c r="F2974" s="6"/>
      <c r="G2974" s="6"/>
      <c r="H2974" s="6"/>
      <c r="I2974" s="6" t="str">
        <f t="shared" si="5"/>
        <v/>
      </c>
      <c r="J2974" s="6" t="s">
        <v>57</v>
      </c>
      <c r="K2974" s="6">
        <v>45</v>
      </c>
      <c r="L2974" s="6"/>
      <c r="M2974" s="6">
        <v>20</v>
      </c>
      <c r="N2974" s="6">
        <v>0</v>
      </c>
      <c r="O2974" s="6">
        <v>0</v>
      </c>
      <c r="P2974" s="6"/>
      <c r="Q2974" s="6"/>
      <c r="R2974" s="6"/>
      <c r="S2974" s="6">
        <v>1</v>
      </c>
      <c r="T2974" s="6"/>
    </row>
    <row r="2975" spans="1:20" x14ac:dyDescent="0.25">
      <c r="A2975">
        <v>2002</v>
      </c>
      <c r="B2975" s="6" t="s">
        <v>71</v>
      </c>
      <c r="C2975" s="6">
        <v>50</v>
      </c>
      <c r="D2975" s="6" t="s">
        <v>142</v>
      </c>
      <c r="E2975" s="6"/>
      <c r="F2975" s="6"/>
      <c r="G2975" s="6"/>
      <c r="H2975" s="6"/>
      <c r="I2975" s="6" t="str">
        <f t="shared" si="5"/>
        <v/>
      </c>
      <c r="J2975" s="6" t="s">
        <v>22</v>
      </c>
      <c r="K2975" s="6">
        <v>30</v>
      </c>
      <c r="L2975" s="6"/>
      <c r="M2975" s="6">
        <v>45</v>
      </c>
      <c r="N2975" s="6">
        <v>0</v>
      </c>
      <c r="O2975" s="6">
        <v>0</v>
      </c>
      <c r="P2975" s="6"/>
      <c r="Q2975" s="6"/>
      <c r="R2975" s="6"/>
      <c r="S2975" s="6">
        <v>1</v>
      </c>
      <c r="T2975" s="6"/>
    </row>
    <row r="2976" spans="1:20" x14ac:dyDescent="0.25">
      <c r="A2976">
        <v>2002</v>
      </c>
      <c r="B2976" s="6" t="s">
        <v>71</v>
      </c>
      <c r="C2976" s="6">
        <v>51</v>
      </c>
      <c r="D2976" s="6" t="s">
        <v>142</v>
      </c>
      <c r="E2976" s="6"/>
      <c r="F2976" s="6"/>
      <c r="G2976" s="6"/>
      <c r="H2976" s="6"/>
      <c r="I2976" s="6" t="str">
        <f t="shared" si="5"/>
        <v/>
      </c>
      <c r="J2976" s="6" t="s">
        <v>29</v>
      </c>
      <c r="K2976" s="6">
        <v>5</v>
      </c>
      <c r="L2976" s="6"/>
      <c r="M2976" s="6">
        <v>5</v>
      </c>
      <c r="N2976" s="6">
        <v>0</v>
      </c>
      <c r="O2976" s="6">
        <v>0</v>
      </c>
      <c r="P2976" s="6"/>
      <c r="Q2976" s="6"/>
      <c r="R2976" s="6"/>
      <c r="S2976" s="6">
        <v>0</v>
      </c>
      <c r="T2976" s="6"/>
    </row>
    <row r="2977" spans="1:20" x14ac:dyDescent="0.25">
      <c r="A2977">
        <v>2002</v>
      </c>
      <c r="B2977" s="6" t="s">
        <v>71</v>
      </c>
      <c r="C2977" s="6">
        <v>52</v>
      </c>
      <c r="D2977" s="6" t="s">
        <v>142</v>
      </c>
      <c r="E2977" s="6"/>
      <c r="F2977" s="6"/>
      <c r="G2977" s="6"/>
      <c r="H2977" s="6"/>
      <c r="I2977" s="6" t="str">
        <f t="shared" si="5"/>
        <v/>
      </c>
      <c r="J2977" s="6" t="s">
        <v>22</v>
      </c>
      <c r="K2977" s="6">
        <v>20</v>
      </c>
      <c r="L2977" s="6"/>
      <c r="M2977" s="6">
        <v>15</v>
      </c>
      <c r="N2977" s="6">
        <v>60</v>
      </c>
      <c r="O2977" s="6">
        <v>0</v>
      </c>
      <c r="P2977" s="6"/>
      <c r="Q2977" s="6"/>
      <c r="R2977" s="6"/>
      <c r="S2977" s="6">
        <v>0</v>
      </c>
      <c r="T2977" s="6"/>
    </row>
    <row r="2978" spans="1:20" x14ac:dyDescent="0.25">
      <c r="A2978">
        <v>2002</v>
      </c>
      <c r="B2978" s="6" t="s">
        <v>71</v>
      </c>
      <c r="C2978" s="6">
        <v>53</v>
      </c>
      <c r="D2978" s="6" t="s">
        <v>142</v>
      </c>
      <c r="E2978" s="6"/>
      <c r="F2978" s="6"/>
      <c r="G2978" s="6"/>
      <c r="H2978" s="6"/>
      <c r="I2978" s="6" t="str">
        <f t="shared" si="5"/>
        <v/>
      </c>
      <c r="J2978" s="6" t="s">
        <v>22</v>
      </c>
      <c r="K2978" s="6">
        <v>45</v>
      </c>
      <c r="L2978" s="6"/>
      <c r="M2978" s="6">
        <v>50</v>
      </c>
      <c r="N2978" s="6">
        <v>60</v>
      </c>
      <c r="O2978" s="6">
        <v>0</v>
      </c>
      <c r="P2978" s="6"/>
      <c r="Q2978" s="6"/>
      <c r="R2978" s="6"/>
      <c r="S2978" s="6">
        <v>0</v>
      </c>
      <c r="T2978" s="6"/>
    </row>
    <row r="2979" spans="1:20" x14ac:dyDescent="0.25">
      <c r="A2979">
        <v>2002</v>
      </c>
      <c r="B2979" s="6" t="s">
        <v>71</v>
      </c>
      <c r="C2979" s="6">
        <v>54</v>
      </c>
      <c r="D2979" s="6" t="s">
        <v>142</v>
      </c>
      <c r="E2979" s="6">
        <v>5</v>
      </c>
      <c r="F2979" s="6">
        <v>15</v>
      </c>
      <c r="G2979" s="6">
        <v>185</v>
      </c>
      <c r="H2979" s="6">
        <v>0</v>
      </c>
      <c r="I2979" s="6">
        <f t="shared" si="5"/>
        <v>185</v>
      </c>
      <c r="J2979" s="6" t="s">
        <v>57</v>
      </c>
      <c r="K2979" s="6">
        <v>45</v>
      </c>
      <c r="L2979" s="6"/>
      <c r="M2979" s="6">
        <v>15</v>
      </c>
      <c r="N2979" s="6">
        <v>0</v>
      </c>
      <c r="O2979" s="6">
        <v>0</v>
      </c>
      <c r="P2979" s="6"/>
      <c r="Q2979" s="6"/>
      <c r="R2979" s="6"/>
      <c r="S2979" s="6">
        <v>0</v>
      </c>
      <c r="T2979" s="6"/>
    </row>
    <row r="2980" spans="1:20" x14ac:dyDescent="0.25">
      <c r="A2980">
        <v>2002</v>
      </c>
      <c r="B2980" s="6" t="s">
        <v>71</v>
      </c>
      <c r="C2980" s="6">
        <v>55</v>
      </c>
      <c r="D2980" s="6" t="s">
        <v>142</v>
      </c>
      <c r="E2980" s="6"/>
      <c r="F2980" s="6"/>
      <c r="G2980" s="6"/>
      <c r="H2980" s="6"/>
      <c r="I2980" s="6" t="str">
        <f t="shared" si="5"/>
        <v/>
      </c>
      <c r="J2980" s="6" t="s">
        <v>22</v>
      </c>
      <c r="K2980" s="6">
        <v>30</v>
      </c>
      <c r="L2980" s="6"/>
      <c r="M2980" s="6">
        <v>20</v>
      </c>
      <c r="N2980" s="6">
        <v>80</v>
      </c>
      <c r="O2980" s="6">
        <v>0</v>
      </c>
      <c r="P2980" s="6"/>
      <c r="Q2980" s="6"/>
      <c r="R2980" s="6"/>
      <c r="S2980" s="6">
        <v>0</v>
      </c>
      <c r="T2980" s="6"/>
    </row>
    <row r="2981" spans="1:20" x14ac:dyDescent="0.25">
      <c r="A2981">
        <v>2002</v>
      </c>
      <c r="B2981" s="6" t="s">
        <v>71</v>
      </c>
      <c r="C2981" s="6">
        <v>56</v>
      </c>
      <c r="D2981" s="6" t="s">
        <v>142</v>
      </c>
      <c r="E2981" s="6"/>
      <c r="F2981" s="6"/>
      <c r="G2981" s="6"/>
      <c r="H2981" s="6"/>
      <c r="I2981" s="6" t="str">
        <f t="shared" si="5"/>
        <v/>
      </c>
      <c r="J2981" s="6" t="s">
        <v>162</v>
      </c>
      <c r="K2981" s="6">
        <v>50</v>
      </c>
      <c r="L2981" s="6"/>
      <c r="M2981" s="6">
        <v>10</v>
      </c>
      <c r="N2981" s="6">
        <v>0</v>
      </c>
      <c r="O2981" s="6">
        <v>0</v>
      </c>
      <c r="P2981" s="6"/>
      <c r="Q2981" s="6"/>
      <c r="R2981" s="6"/>
      <c r="S2981" s="6">
        <v>0</v>
      </c>
      <c r="T2981" s="6"/>
    </row>
    <row r="2982" spans="1:20" x14ac:dyDescent="0.25">
      <c r="A2982">
        <v>2002</v>
      </c>
      <c r="B2982" s="6" t="s">
        <v>71</v>
      </c>
      <c r="C2982" s="6">
        <v>57</v>
      </c>
      <c r="D2982" s="6" t="s">
        <v>142</v>
      </c>
      <c r="E2982" s="6"/>
      <c r="F2982" s="6"/>
      <c r="G2982" s="6"/>
      <c r="H2982" s="6"/>
      <c r="I2982" s="6" t="str">
        <f t="shared" si="5"/>
        <v/>
      </c>
      <c r="J2982" s="6" t="s">
        <v>40</v>
      </c>
      <c r="K2982" s="6">
        <v>20</v>
      </c>
      <c r="L2982" s="6"/>
      <c r="M2982" s="6">
        <v>10</v>
      </c>
      <c r="N2982" s="6">
        <v>0</v>
      </c>
      <c r="O2982" s="6">
        <v>0</v>
      </c>
      <c r="P2982" s="6"/>
      <c r="Q2982" s="6"/>
      <c r="R2982" s="6"/>
      <c r="S2982" s="6">
        <v>0</v>
      </c>
      <c r="T2982" s="6"/>
    </row>
    <row r="2983" spans="1:20" x14ac:dyDescent="0.25">
      <c r="A2983">
        <v>2002</v>
      </c>
      <c r="B2983" s="6" t="s">
        <v>71</v>
      </c>
      <c r="C2983" s="6">
        <v>58</v>
      </c>
      <c r="D2983" s="6" t="s">
        <v>142</v>
      </c>
      <c r="E2983" s="6"/>
      <c r="F2983" s="6"/>
      <c r="G2983" s="6"/>
      <c r="H2983" s="6"/>
      <c r="I2983" s="6" t="str">
        <f t="shared" si="5"/>
        <v/>
      </c>
      <c r="J2983" s="6" t="s">
        <v>28</v>
      </c>
      <c r="K2983" s="6">
        <v>30</v>
      </c>
      <c r="L2983" s="6"/>
      <c r="M2983" s="6">
        <v>40</v>
      </c>
      <c r="N2983" s="6">
        <v>0</v>
      </c>
      <c r="O2983" s="6">
        <v>0</v>
      </c>
      <c r="P2983" s="6"/>
      <c r="Q2983" s="6"/>
      <c r="R2983" s="6"/>
      <c r="S2983" s="6">
        <v>0</v>
      </c>
      <c r="T2983" s="6"/>
    </row>
    <row r="2984" spans="1:20" x14ac:dyDescent="0.25">
      <c r="A2984">
        <v>2002</v>
      </c>
      <c r="B2984" s="6" t="s">
        <v>71</v>
      </c>
      <c r="C2984" s="6">
        <v>59</v>
      </c>
      <c r="D2984" s="6" t="s">
        <v>142</v>
      </c>
      <c r="E2984" s="6"/>
      <c r="F2984" s="6"/>
      <c r="G2984" s="6"/>
      <c r="H2984" s="6"/>
      <c r="I2984" s="6" t="str">
        <f t="shared" si="5"/>
        <v/>
      </c>
      <c r="J2984" s="6" t="s">
        <v>57</v>
      </c>
      <c r="K2984" s="6">
        <v>30</v>
      </c>
      <c r="L2984" s="6"/>
      <c r="M2984" s="6">
        <v>10</v>
      </c>
      <c r="N2984" s="6">
        <v>5</v>
      </c>
      <c r="O2984" s="6">
        <v>0</v>
      </c>
      <c r="P2984" s="6"/>
      <c r="Q2984" s="6"/>
      <c r="R2984" s="6"/>
      <c r="S2984" s="6">
        <v>0</v>
      </c>
      <c r="T2984" s="6"/>
    </row>
    <row r="2985" spans="1:20" x14ac:dyDescent="0.25">
      <c r="A2985">
        <v>2002</v>
      </c>
      <c r="B2985" s="6" t="s">
        <v>71</v>
      </c>
      <c r="C2985" s="6">
        <v>60</v>
      </c>
      <c r="D2985" s="6" t="s">
        <v>139</v>
      </c>
      <c r="E2985" s="6">
        <v>6</v>
      </c>
      <c r="F2985" s="6">
        <v>12.7</v>
      </c>
      <c r="G2985" s="6">
        <v>245</v>
      </c>
      <c r="H2985" s="6">
        <v>0</v>
      </c>
      <c r="I2985" s="6">
        <f t="shared" si="5"/>
        <v>245</v>
      </c>
      <c r="J2985" s="6" t="s">
        <v>22</v>
      </c>
      <c r="K2985" s="6">
        <v>5</v>
      </c>
      <c r="L2985" s="6"/>
      <c r="M2985" s="6">
        <v>5</v>
      </c>
      <c r="N2985" s="6">
        <v>0</v>
      </c>
      <c r="O2985" s="6">
        <v>0</v>
      </c>
      <c r="P2985" s="6"/>
      <c r="Q2985" s="6"/>
      <c r="R2985" s="6"/>
      <c r="S2985" s="6">
        <v>0</v>
      </c>
      <c r="T2985" s="6"/>
    </row>
    <row r="2986" spans="1:20" x14ac:dyDescent="0.25">
      <c r="A2986">
        <v>2002</v>
      </c>
      <c r="B2986" s="6" t="s">
        <v>71</v>
      </c>
      <c r="C2986" s="6">
        <v>61</v>
      </c>
      <c r="D2986" s="6" t="s">
        <v>139</v>
      </c>
      <c r="E2986" s="6"/>
      <c r="F2986" s="6"/>
      <c r="G2986" s="6"/>
      <c r="H2986" s="6"/>
      <c r="I2986" s="6" t="str">
        <f t="shared" si="5"/>
        <v/>
      </c>
      <c r="J2986" s="6" t="s">
        <v>25</v>
      </c>
      <c r="K2986" s="6">
        <v>15</v>
      </c>
      <c r="L2986" s="6"/>
      <c r="M2986" s="6">
        <v>10</v>
      </c>
      <c r="N2986" s="6">
        <v>10</v>
      </c>
      <c r="O2986" s="6">
        <v>10</v>
      </c>
      <c r="P2986" s="6"/>
      <c r="Q2986" s="6"/>
      <c r="R2986" s="6"/>
      <c r="S2986" s="6">
        <v>1</v>
      </c>
      <c r="T2986" s="6"/>
    </row>
    <row r="2987" spans="1:20" x14ac:dyDescent="0.25">
      <c r="A2987">
        <v>2002</v>
      </c>
      <c r="B2987" s="6" t="s">
        <v>71</v>
      </c>
      <c r="C2987" s="6">
        <v>62</v>
      </c>
      <c r="D2987" s="6" t="s">
        <v>139</v>
      </c>
      <c r="E2987" s="6"/>
      <c r="F2987" s="6"/>
      <c r="G2987" s="6"/>
      <c r="H2987" s="6"/>
      <c r="I2987" s="6" t="str">
        <f t="shared" si="5"/>
        <v/>
      </c>
      <c r="J2987" s="6" t="s">
        <v>162</v>
      </c>
      <c r="K2987" s="6">
        <v>10</v>
      </c>
      <c r="L2987" s="6"/>
      <c r="M2987" s="6">
        <v>5</v>
      </c>
      <c r="N2987" s="6">
        <v>0</v>
      </c>
      <c r="O2987" s="6">
        <v>40</v>
      </c>
      <c r="P2987" s="6"/>
      <c r="Q2987" s="6"/>
      <c r="R2987" s="6"/>
      <c r="S2987" s="6">
        <v>0</v>
      </c>
      <c r="T2987" s="6"/>
    </row>
    <row r="2988" spans="1:20" x14ac:dyDescent="0.25">
      <c r="A2988">
        <v>2002</v>
      </c>
      <c r="B2988" s="6" t="s">
        <v>71</v>
      </c>
      <c r="C2988" s="6">
        <v>63</v>
      </c>
      <c r="D2988" s="6" t="s">
        <v>139</v>
      </c>
      <c r="E2988" s="6"/>
      <c r="F2988" s="6"/>
      <c r="G2988" s="6"/>
      <c r="H2988" s="6"/>
      <c r="I2988" s="6" t="str">
        <f t="shared" si="5"/>
        <v/>
      </c>
      <c r="J2988" s="6" t="s">
        <v>44</v>
      </c>
      <c r="K2988" s="6">
        <v>70</v>
      </c>
      <c r="L2988" s="6"/>
      <c r="M2988" s="6">
        <v>35</v>
      </c>
      <c r="N2988" s="6">
        <v>25</v>
      </c>
      <c r="O2988" s="6">
        <v>25</v>
      </c>
      <c r="P2988" s="6" t="s">
        <v>48</v>
      </c>
      <c r="Q2988" s="6"/>
      <c r="R2988" s="6"/>
      <c r="S2988" s="6">
        <v>0</v>
      </c>
      <c r="T2988" s="6"/>
    </row>
    <row r="2989" spans="1:20" x14ac:dyDescent="0.25">
      <c r="A2989">
        <v>2002</v>
      </c>
      <c r="B2989" s="6" t="s">
        <v>71</v>
      </c>
      <c r="C2989" s="6">
        <v>64</v>
      </c>
      <c r="D2989" s="6" t="s">
        <v>139</v>
      </c>
      <c r="E2989" s="6"/>
      <c r="F2989" s="6"/>
      <c r="G2989" s="6"/>
      <c r="H2989" s="6"/>
      <c r="I2989" s="6" t="str">
        <f t="shared" si="5"/>
        <v/>
      </c>
      <c r="J2989" s="6" t="s">
        <v>35</v>
      </c>
      <c r="K2989" s="6">
        <v>20</v>
      </c>
      <c r="L2989" s="6"/>
      <c r="M2989" s="6">
        <v>10</v>
      </c>
      <c r="N2989" s="6">
        <v>0</v>
      </c>
      <c r="O2989" s="6">
        <v>0</v>
      </c>
      <c r="P2989" s="6"/>
      <c r="Q2989" s="6"/>
      <c r="R2989" s="6"/>
      <c r="S2989" s="6">
        <v>0</v>
      </c>
      <c r="T2989" s="6"/>
    </row>
    <row r="2990" spans="1:20" x14ac:dyDescent="0.25">
      <c r="A2990">
        <v>2002</v>
      </c>
      <c r="B2990" s="6" t="s">
        <v>71</v>
      </c>
      <c r="C2990" s="6">
        <v>65</v>
      </c>
      <c r="D2990" s="6" t="s">
        <v>139</v>
      </c>
      <c r="E2990" s="6"/>
      <c r="F2990" s="6"/>
      <c r="G2990" s="6"/>
      <c r="H2990" s="6"/>
      <c r="I2990" s="6" t="str">
        <f t="shared" ref="I2990:I3053" si="6">IF(G2990&gt;0,G2990/(1000-H2990)*1000,"")</f>
        <v/>
      </c>
      <c r="J2990" s="6" t="s">
        <v>22</v>
      </c>
      <c r="K2990" s="6">
        <v>10</v>
      </c>
      <c r="L2990" s="6"/>
      <c r="M2990" s="6">
        <v>5</v>
      </c>
      <c r="N2990" s="6">
        <v>0</v>
      </c>
      <c r="O2990" s="6">
        <v>0</v>
      </c>
      <c r="P2990" s="6"/>
      <c r="Q2990" s="6"/>
      <c r="R2990" s="6"/>
      <c r="S2990" s="6">
        <v>0</v>
      </c>
      <c r="T2990" s="6"/>
    </row>
    <row r="2991" spans="1:20" x14ac:dyDescent="0.25">
      <c r="A2991">
        <v>2002</v>
      </c>
      <c r="B2991" s="6" t="s">
        <v>71</v>
      </c>
      <c r="C2991" s="6">
        <v>66</v>
      </c>
      <c r="D2991" s="6" t="s">
        <v>139</v>
      </c>
      <c r="E2991" s="6"/>
      <c r="F2991" s="6"/>
      <c r="G2991" s="6"/>
      <c r="H2991" s="6"/>
      <c r="I2991" s="6" t="str">
        <f t="shared" si="6"/>
        <v/>
      </c>
      <c r="J2991" s="6" t="s">
        <v>28</v>
      </c>
      <c r="K2991" s="6">
        <v>170</v>
      </c>
      <c r="L2991" s="6"/>
      <c r="M2991" s="6">
        <v>50</v>
      </c>
      <c r="N2991" s="6">
        <v>10</v>
      </c>
      <c r="O2991" s="6">
        <v>5</v>
      </c>
      <c r="P2991" s="6" t="s">
        <v>48</v>
      </c>
      <c r="Q2991" s="6"/>
      <c r="R2991" s="6"/>
      <c r="S2991" s="6">
        <v>4</v>
      </c>
      <c r="T2991" s="6"/>
    </row>
    <row r="2992" spans="1:20" x14ac:dyDescent="0.25">
      <c r="A2992">
        <v>2002</v>
      </c>
      <c r="B2992" s="6" t="s">
        <v>71</v>
      </c>
      <c r="C2992" s="6">
        <v>67</v>
      </c>
      <c r="D2992" s="6" t="s">
        <v>139</v>
      </c>
      <c r="E2992" s="6"/>
      <c r="F2992" s="6"/>
      <c r="G2992" s="6"/>
      <c r="H2992" s="6"/>
      <c r="I2992" s="6" t="str">
        <f t="shared" si="6"/>
        <v/>
      </c>
      <c r="J2992" s="6" t="s">
        <v>35</v>
      </c>
      <c r="K2992" s="6">
        <v>40</v>
      </c>
      <c r="L2992" s="6"/>
      <c r="M2992" s="6">
        <v>30</v>
      </c>
      <c r="N2992" s="6">
        <v>5</v>
      </c>
      <c r="O2992" s="6">
        <v>0</v>
      </c>
      <c r="P2992" s="6"/>
      <c r="Q2992" s="6"/>
      <c r="R2992" s="6"/>
      <c r="S2992" s="6">
        <v>0</v>
      </c>
      <c r="T2992" s="6"/>
    </row>
    <row r="2993" spans="1:20" x14ac:dyDescent="0.25">
      <c r="A2993">
        <v>2002</v>
      </c>
      <c r="B2993" s="6" t="s">
        <v>71</v>
      </c>
      <c r="C2993" s="6">
        <v>68</v>
      </c>
      <c r="D2993" s="6" t="s">
        <v>139</v>
      </c>
      <c r="E2993" s="6"/>
      <c r="F2993" s="6"/>
      <c r="G2993" s="6"/>
      <c r="H2993" s="6"/>
      <c r="I2993" s="6" t="str">
        <f t="shared" si="6"/>
        <v/>
      </c>
      <c r="J2993" s="6" t="s">
        <v>22</v>
      </c>
      <c r="K2993" s="6">
        <v>10</v>
      </c>
      <c r="L2993" s="6"/>
      <c r="M2993" s="6">
        <v>10</v>
      </c>
      <c r="N2993" s="6">
        <v>0</v>
      </c>
      <c r="O2993" s="6">
        <v>0</v>
      </c>
      <c r="P2993" s="6"/>
      <c r="Q2993" s="6"/>
      <c r="R2993" s="6"/>
      <c r="S2993" s="6">
        <v>0</v>
      </c>
      <c r="T2993" s="6"/>
    </row>
    <row r="2994" spans="1:20" x14ac:dyDescent="0.25">
      <c r="A2994">
        <v>2002</v>
      </c>
      <c r="B2994" s="6" t="s">
        <v>71</v>
      </c>
      <c r="C2994" s="6">
        <v>69</v>
      </c>
      <c r="D2994" s="6" t="s">
        <v>139</v>
      </c>
      <c r="E2994" s="6"/>
      <c r="F2994" s="6"/>
      <c r="G2994" s="6"/>
      <c r="H2994" s="6"/>
      <c r="I2994" s="6" t="str">
        <f t="shared" si="6"/>
        <v/>
      </c>
      <c r="J2994" s="6" t="s">
        <v>35</v>
      </c>
      <c r="K2994" s="6">
        <v>20</v>
      </c>
      <c r="L2994" s="6"/>
      <c r="M2994" s="6">
        <v>10</v>
      </c>
      <c r="N2994" s="6">
        <v>0</v>
      </c>
      <c r="O2994" s="6">
        <v>0</v>
      </c>
      <c r="P2994" s="6"/>
      <c r="Q2994" s="6"/>
      <c r="R2994" s="6"/>
      <c r="S2994" s="6">
        <v>0</v>
      </c>
      <c r="T2994" s="6"/>
    </row>
    <row r="2995" spans="1:20" x14ac:dyDescent="0.25">
      <c r="A2995">
        <v>2002</v>
      </c>
      <c r="B2995" s="6" t="s">
        <v>71</v>
      </c>
      <c r="C2995" s="6">
        <v>70</v>
      </c>
      <c r="D2995" s="6" t="s">
        <v>139</v>
      </c>
      <c r="E2995" s="6"/>
      <c r="F2995" s="6"/>
      <c r="G2995" s="6"/>
      <c r="H2995" s="6"/>
      <c r="I2995" s="6" t="str">
        <f t="shared" si="6"/>
        <v/>
      </c>
      <c r="J2995" s="6" t="s">
        <v>25</v>
      </c>
      <c r="K2995" s="6">
        <v>20</v>
      </c>
      <c r="L2995" s="6"/>
      <c r="M2995" s="6">
        <v>10</v>
      </c>
      <c r="N2995" s="6">
        <v>0</v>
      </c>
      <c r="O2995" s="6">
        <v>0</v>
      </c>
      <c r="P2995" s="6"/>
      <c r="Q2995" s="6"/>
      <c r="R2995" s="6"/>
      <c r="S2995" s="6">
        <v>1</v>
      </c>
      <c r="T2995" s="6"/>
    </row>
    <row r="2996" spans="1:20" x14ac:dyDescent="0.25">
      <c r="A2996">
        <v>2002</v>
      </c>
      <c r="B2996" s="6" t="s">
        <v>71</v>
      </c>
      <c r="C2996" s="6">
        <v>71</v>
      </c>
      <c r="D2996" s="6" t="s">
        <v>139</v>
      </c>
      <c r="E2996" s="6"/>
      <c r="F2996" s="6"/>
      <c r="G2996" s="6"/>
      <c r="H2996" s="6"/>
      <c r="I2996" s="6" t="str">
        <f t="shared" si="6"/>
        <v/>
      </c>
      <c r="J2996" s="6" t="s">
        <v>22</v>
      </c>
      <c r="K2996" s="6">
        <v>20</v>
      </c>
      <c r="L2996" s="6"/>
      <c r="M2996" s="6">
        <v>5</v>
      </c>
      <c r="N2996" s="6">
        <v>5</v>
      </c>
      <c r="O2996" s="6">
        <v>0</v>
      </c>
      <c r="P2996" s="6"/>
      <c r="Q2996" s="6"/>
      <c r="R2996" s="6"/>
      <c r="S2996" s="6">
        <v>1</v>
      </c>
      <c r="T2996" s="6"/>
    </row>
    <row r="2997" spans="1:20" x14ac:dyDescent="0.25">
      <c r="A2997">
        <v>2002</v>
      </c>
      <c r="B2997" s="6" t="s">
        <v>71</v>
      </c>
      <c r="C2997" s="6">
        <v>72</v>
      </c>
      <c r="D2997" s="6" t="s">
        <v>139</v>
      </c>
      <c r="E2997" s="6"/>
      <c r="F2997" s="6"/>
      <c r="G2997" s="6"/>
      <c r="H2997" s="6"/>
      <c r="I2997" s="6" t="str">
        <f t="shared" si="6"/>
        <v/>
      </c>
      <c r="J2997" s="6" t="s">
        <v>22</v>
      </c>
      <c r="K2997" s="6">
        <v>10</v>
      </c>
      <c r="L2997" s="6"/>
      <c r="M2997" s="6">
        <v>5</v>
      </c>
      <c r="N2997" s="6">
        <v>0</v>
      </c>
      <c r="O2997" s="6">
        <v>0</v>
      </c>
      <c r="P2997" s="6"/>
      <c r="Q2997" s="6"/>
      <c r="R2997" s="6"/>
      <c r="S2997" s="6">
        <v>0</v>
      </c>
      <c r="T2997" s="6"/>
    </row>
    <row r="2998" spans="1:20" x14ac:dyDescent="0.25">
      <c r="A2998">
        <v>2002</v>
      </c>
      <c r="B2998" s="6" t="s">
        <v>71</v>
      </c>
      <c r="C2998" s="6">
        <v>73</v>
      </c>
      <c r="D2998" s="6" t="s">
        <v>139</v>
      </c>
      <c r="E2998" s="6"/>
      <c r="F2998" s="6"/>
      <c r="G2998" s="6"/>
      <c r="H2998" s="6"/>
      <c r="I2998" s="6" t="str">
        <f t="shared" si="6"/>
        <v/>
      </c>
      <c r="J2998" s="6" t="s">
        <v>22</v>
      </c>
      <c r="K2998" s="6">
        <v>20</v>
      </c>
      <c r="L2998" s="6"/>
      <c r="M2998" s="6">
        <v>10</v>
      </c>
      <c r="N2998" s="6">
        <v>0</v>
      </c>
      <c r="O2998" s="6">
        <v>0</v>
      </c>
      <c r="P2998" s="6"/>
      <c r="Q2998" s="6"/>
      <c r="R2998" s="6" t="s">
        <v>31</v>
      </c>
      <c r="S2998" s="6">
        <v>0</v>
      </c>
      <c r="T2998" s="6"/>
    </row>
    <row r="2999" spans="1:20" x14ac:dyDescent="0.25">
      <c r="A2999">
        <v>2002</v>
      </c>
      <c r="B2999" s="6" t="s">
        <v>71</v>
      </c>
      <c r="C2999" s="6">
        <v>74</v>
      </c>
      <c r="D2999" s="6" t="s">
        <v>139</v>
      </c>
      <c r="E2999" s="6"/>
      <c r="F2999" s="6"/>
      <c r="G2999" s="6"/>
      <c r="H2999" s="6"/>
      <c r="I2999" s="6" t="str">
        <f t="shared" si="6"/>
        <v/>
      </c>
      <c r="J2999" s="6" t="s">
        <v>22</v>
      </c>
      <c r="K2999" s="6">
        <v>30</v>
      </c>
      <c r="L2999" s="6"/>
      <c r="M2999" s="6">
        <v>40</v>
      </c>
      <c r="N2999" s="6">
        <v>0</v>
      </c>
      <c r="O2999" s="6">
        <v>10</v>
      </c>
      <c r="P2999" s="6"/>
      <c r="Q2999" s="6"/>
      <c r="R2999" s="6"/>
      <c r="S2999" s="6">
        <v>0</v>
      </c>
      <c r="T2999" s="6"/>
    </row>
    <row r="3000" spans="1:20" x14ac:dyDescent="0.25">
      <c r="A3000">
        <v>2002</v>
      </c>
      <c r="B3000" s="6" t="s">
        <v>71</v>
      </c>
      <c r="C3000" s="6">
        <v>75</v>
      </c>
      <c r="D3000" s="6" t="s">
        <v>139</v>
      </c>
      <c r="E3000" s="6"/>
      <c r="F3000" s="6"/>
      <c r="G3000" s="6"/>
      <c r="H3000" s="6"/>
      <c r="I3000" s="6" t="str">
        <f t="shared" si="6"/>
        <v/>
      </c>
      <c r="J3000" s="6" t="s">
        <v>28</v>
      </c>
      <c r="K3000" s="6">
        <v>10</v>
      </c>
      <c r="L3000" s="6"/>
      <c r="M3000" s="6">
        <v>20</v>
      </c>
      <c r="N3000" s="6">
        <v>0</v>
      </c>
      <c r="O3000" s="6">
        <v>0</v>
      </c>
      <c r="P3000" s="6"/>
      <c r="Q3000" s="6"/>
      <c r="R3000" s="6"/>
      <c r="S3000" s="6">
        <v>0</v>
      </c>
      <c r="T3000" s="6"/>
    </row>
    <row r="3001" spans="1:20" x14ac:dyDescent="0.25">
      <c r="A3001">
        <v>2002</v>
      </c>
      <c r="B3001" s="6" t="s">
        <v>71</v>
      </c>
      <c r="C3001" s="6">
        <v>76</v>
      </c>
      <c r="D3001" s="6" t="s">
        <v>139</v>
      </c>
      <c r="E3001" s="6"/>
      <c r="F3001" s="6"/>
      <c r="G3001" s="6"/>
      <c r="H3001" s="6"/>
      <c r="I3001" s="6" t="str">
        <f t="shared" si="6"/>
        <v/>
      </c>
      <c r="J3001" s="6" t="s">
        <v>36</v>
      </c>
      <c r="K3001" s="6">
        <v>5</v>
      </c>
      <c r="L3001" s="6"/>
      <c r="M3001" s="6">
        <v>5</v>
      </c>
      <c r="N3001" s="6">
        <v>0</v>
      </c>
      <c r="O3001" s="6">
        <v>0</v>
      </c>
      <c r="P3001" s="6"/>
      <c r="Q3001" s="6"/>
      <c r="R3001" s="6"/>
      <c r="S3001" s="6">
        <v>0</v>
      </c>
      <c r="T3001" s="6"/>
    </row>
    <row r="3002" spans="1:20" x14ac:dyDescent="0.25">
      <c r="A3002">
        <v>2002</v>
      </c>
      <c r="B3002" s="6" t="s">
        <v>71</v>
      </c>
      <c r="C3002" s="6">
        <v>77</v>
      </c>
      <c r="D3002" s="6" t="s">
        <v>146</v>
      </c>
      <c r="E3002" s="6">
        <v>7</v>
      </c>
      <c r="F3002" s="6">
        <v>12.8</v>
      </c>
      <c r="G3002" s="6">
        <v>250</v>
      </c>
      <c r="H3002" s="6">
        <v>150</v>
      </c>
      <c r="I3002" s="6">
        <f t="shared" si="6"/>
        <v>294.11764705882354</v>
      </c>
      <c r="J3002" s="6" t="s">
        <v>57</v>
      </c>
      <c r="K3002" s="6">
        <v>30</v>
      </c>
      <c r="L3002" s="6"/>
      <c r="M3002" s="6">
        <v>30</v>
      </c>
      <c r="N3002" s="6">
        <v>0</v>
      </c>
      <c r="O3002" s="6">
        <v>0</v>
      </c>
      <c r="P3002" s="6"/>
      <c r="Q3002" s="6"/>
      <c r="R3002" s="6"/>
      <c r="S3002" s="6">
        <v>0</v>
      </c>
      <c r="T3002" s="6"/>
    </row>
    <row r="3003" spans="1:20" x14ac:dyDescent="0.25">
      <c r="A3003">
        <v>2002</v>
      </c>
      <c r="B3003" s="6" t="s">
        <v>71</v>
      </c>
      <c r="C3003" s="6">
        <v>78</v>
      </c>
      <c r="D3003" s="6" t="s">
        <v>146</v>
      </c>
      <c r="E3003" s="6"/>
      <c r="F3003" s="6"/>
      <c r="G3003" s="6"/>
      <c r="H3003" s="6"/>
      <c r="I3003" s="6" t="str">
        <f t="shared" si="6"/>
        <v/>
      </c>
      <c r="J3003" s="6" t="s">
        <v>145</v>
      </c>
      <c r="K3003" s="6">
        <v>70</v>
      </c>
      <c r="L3003" s="6"/>
      <c r="M3003" s="6">
        <v>30</v>
      </c>
      <c r="N3003" s="6">
        <v>0</v>
      </c>
      <c r="O3003" s="6">
        <v>0</v>
      </c>
      <c r="P3003" s="6"/>
      <c r="Q3003" s="6"/>
      <c r="R3003" s="6"/>
      <c r="S3003" s="6">
        <v>0</v>
      </c>
      <c r="T3003" s="6"/>
    </row>
    <row r="3004" spans="1:20" x14ac:dyDescent="0.25">
      <c r="A3004">
        <v>2002</v>
      </c>
      <c r="B3004" s="6" t="s">
        <v>71</v>
      </c>
      <c r="C3004" s="6">
        <v>79</v>
      </c>
      <c r="D3004" s="6" t="s">
        <v>146</v>
      </c>
      <c r="E3004" s="6"/>
      <c r="F3004" s="6"/>
      <c r="G3004" s="6"/>
      <c r="H3004" s="6"/>
      <c r="I3004" s="6" t="str">
        <f t="shared" si="6"/>
        <v/>
      </c>
      <c r="J3004" s="6" t="s">
        <v>145</v>
      </c>
      <c r="K3004" s="6">
        <v>35</v>
      </c>
      <c r="L3004" s="6"/>
      <c r="M3004" s="6">
        <v>10</v>
      </c>
      <c r="N3004" s="6">
        <v>40</v>
      </c>
      <c r="O3004" s="6">
        <v>0</v>
      </c>
      <c r="P3004" s="6"/>
      <c r="Q3004" s="6"/>
      <c r="R3004" s="6"/>
      <c r="S3004" s="6">
        <v>0</v>
      </c>
      <c r="T3004" s="6"/>
    </row>
    <row r="3005" spans="1:20" x14ac:dyDescent="0.25">
      <c r="A3005">
        <v>2002</v>
      </c>
      <c r="B3005" s="6" t="s">
        <v>71</v>
      </c>
      <c r="C3005" s="6">
        <v>80</v>
      </c>
      <c r="D3005" s="6" t="s">
        <v>146</v>
      </c>
      <c r="E3005" s="6"/>
      <c r="F3005" s="6"/>
      <c r="G3005" s="6"/>
      <c r="H3005" s="6"/>
      <c r="I3005" s="6" t="str">
        <f t="shared" si="6"/>
        <v/>
      </c>
      <c r="J3005" s="6" t="s">
        <v>140</v>
      </c>
      <c r="K3005" s="6">
        <v>25</v>
      </c>
      <c r="L3005" s="6"/>
      <c r="M3005" s="6">
        <v>10</v>
      </c>
      <c r="N3005" s="6">
        <v>0</v>
      </c>
      <c r="O3005" s="6">
        <v>0</v>
      </c>
      <c r="P3005" s="6"/>
      <c r="Q3005" s="6"/>
      <c r="R3005" s="6"/>
      <c r="S3005" s="6">
        <v>0</v>
      </c>
      <c r="T3005" s="6"/>
    </row>
    <row r="3006" spans="1:20" x14ac:dyDescent="0.25">
      <c r="A3006">
        <v>2002</v>
      </c>
      <c r="B3006" s="6" t="s">
        <v>71</v>
      </c>
      <c r="C3006" s="6">
        <v>81</v>
      </c>
      <c r="D3006" s="6" t="s">
        <v>146</v>
      </c>
      <c r="E3006" s="6"/>
      <c r="F3006" s="6"/>
      <c r="G3006" s="6"/>
      <c r="H3006" s="6"/>
      <c r="I3006" s="6" t="str">
        <f t="shared" si="6"/>
        <v/>
      </c>
      <c r="J3006" s="6" t="s">
        <v>140</v>
      </c>
      <c r="K3006" s="6">
        <v>20</v>
      </c>
      <c r="L3006" s="6"/>
      <c r="M3006" s="6">
        <v>15</v>
      </c>
      <c r="N3006" s="6">
        <v>0</v>
      </c>
      <c r="O3006" s="6">
        <v>0</v>
      </c>
      <c r="P3006" s="6"/>
      <c r="Q3006" s="6"/>
      <c r="R3006" s="6"/>
      <c r="S3006" s="6">
        <v>0</v>
      </c>
      <c r="T3006" s="6"/>
    </row>
    <row r="3007" spans="1:20" x14ac:dyDescent="0.25">
      <c r="A3007">
        <v>2002</v>
      </c>
      <c r="B3007" s="6" t="s">
        <v>71</v>
      </c>
      <c r="C3007" s="6">
        <v>82</v>
      </c>
      <c r="D3007" s="6" t="s">
        <v>146</v>
      </c>
      <c r="E3007" s="6"/>
      <c r="F3007" s="6"/>
      <c r="G3007" s="6"/>
      <c r="H3007" s="6"/>
      <c r="I3007" s="6" t="str">
        <f t="shared" si="6"/>
        <v/>
      </c>
      <c r="J3007" s="6" t="s">
        <v>145</v>
      </c>
      <c r="K3007" s="6">
        <v>30</v>
      </c>
      <c r="L3007" s="6"/>
      <c r="M3007" s="6">
        <v>45</v>
      </c>
      <c r="N3007" s="6">
        <v>0</v>
      </c>
      <c r="O3007" s="6">
        <v>0</v>
      </c>
      <c r="P3007" s="6"/>
      <c r="Q3007" s="6"/>
      <c r="R3007" s="6"/>
      <c r="S3007" s="6">
        <v>0</v>
      </c>
      <c r="T3007" s="6"/>
    </row>
    <row r="3008" spans="1:20" x14ac:dyDescent="0.25">
      <c r="A3008">
        <v>2002</v>
      </c>
      <c r="B3008" s="6" t="s">
        <v>71</v>
      </c>
      <c r="C3008" s="6">
        <v>83</v>
      </c>
      <c r="D3008" s="6" t="s">
        <v>146</v>
      </c>
      <c r="E3008" s="6"/>
      <c r="F3008" s="6"/>
      <c r="G3008" s="6"/>
      <c r="H3008" s="6"/>
      <c r="I3008" s="6" t="str">
        <f t="shared" si="6"/>
        <v/>
      </c>
      <c r="J3008" s="6" t="s">
        <v>29</v>
      </c>
      <c r="K3008" s="6">
        <v>75</v>
      </c>
      <c r="L3008" s="6"/>
      <c r="M3008" s="6">
        <v>30</v>
      </c>
      <c r="N3008" s="6">
        <v>0</v>
      </c>
      <c r="O3008" s="6">
        <v>0</v>
      </c>
      <c r="P3008" s="6"/>
      <c r="Q3008" s="6"/>
      <c r="R3008" s="6"/>
      <c r="S3008" s="6">
        <v>0</v>
      </c>
      <c r="T3008" s="6"/>
    </row>
    <row r="3009" spans="1:20" x14ac:dyDescent="0.25">
      <c r="A3009">
        <v>2002</v>
      </c>
      <c r="B3009" s="6" t="s">
        <v>71</v>
      </c>
      <c r="C3009" s="6">
        <v>84</v>
      </c>
      <c r="D3009" s="6" t="s">
        <v>146</v>
      </c>
      <c r="E3009" s="6"/>
      <c r="F3009" s="6"/>
      <c r="G3009" s="6"/>
      <c r="H3009" s="6"/>
      <c r="I3009" s="6" t="str">
        <f t="shared" si="6"/>
        <v/>
      </c>
      <c r="J3009" s="6" t="s">
        <v>26</v>
      </c>
      <c r="K3009" s="6">
        <v>70</v>
      </c>
      <c r="L3009" s="6"/>
      <c r="M3009" s="6">
        <v>40</v>
      </c>
      <c r="N3009" s="6">
        <v>0</v>
      </c>
      <c r="O3009" s="6">
        <v>0</v>
      </c>
      <c r="P3009" s="6"/>
      <c r="Q3009" s="6"/>
      <c r="R3009" s="6"/>
      <c r="S3009" s="6">
        <v>0</v>
      </c>
      <c r="T3009" s="6"/>
    </row>
    <row r="3010" spans="1:20" x14ac:dyDescent="0.25">
      <c r="A3010">
        <v>2002</v>
      </c>
      <c r="B3010" s="6" t="s">
        <v>71</v>
      </c>
      <c r="C3010" s="6">
        <v>85</v>
      </c>
      <c r="D3010" s="6" t="s">
        <v>146</v>
      </c>
      <c r="E3010" s="6"/>
      <c r="F3010" s="6"/>
      <c r="G3010" s="6"/>
      <c r="H3010" s="6"/>
      <c r="I3010" s="6" t="str">
        <f t="shared" si="6"/>
        <v/>
      </c>
      <c r="J3010" s="6" t="s">
        <v>147</v>
      </c>
      <c r="K3010" s="6">
        <v>20</v>
      </c>
      <c r="L3010" s="6"/>
      <c r="M3010" s="6">
        <v>60</v>
      </c>
      <c r="N3010" s="6">
        <v>0</v>
      </c>
      <c r="O3010" s="6">
        <v>0</v>
      </c>
      <c r="P3010" s="6"/>
      <c r="Q3010" s="6"/>
      <c r="R3010" s="6"/>
      <c r="S3010" s="6">
        <v>0</v>
      </c>
      <c r="T3010" s="6"/>
    </row>
    <row r="3011" spans="1:20" x14ac:dyDescent="0.25">
      <c r="A3011">
        <v>2002</v>
      </c>
      <c r="B3011" s="6" t="s">
        <v>71</v>
      </c>
      <c r="C3011" s="6">
        <v>86</v>
      </c>
      <c r="D3011" s="6" t="s">
        <v>146</v>
      </c>
      <c r="E3011" s="6"/>
      <c r="F3011" s="6"/>
      <c r="G3011" s="6"/>
      <c r="H3011" s="6"/>
      <c r="I3011" s="6" t="str">
        <f t="shared" si="6"/>
        <v/>
      </c>
      <c r="J3011" s="6" t="s">
        <v>28</v>
      </c>
      <c r="K3011" s="6">
        <v>40</v>
      </c>
      <c r="L3011" s="6"/>
      <c r="M3011" s="6">
        <v>40</v>
      </c>
      <c r="N3011" s="6">
        <v>0</v>
      </c>
      <c r="O3011" s="6">
        <v>0</v>
      </c>
      <c r="P3011" s="6"/>
      <c r="Q3011" s="6"/>
      <c r="R3011" s="6"/>
      <c r="S3011" s="6">
        <v>0</v>
      </c>
      <c r="T3011" s="6"/>
    </row>
    <row r="3012" spans="1:20" x14ac:dyDescent="0.25">
      <c r="A3012">
        <v>2002</v>
      </c>
      <c r="B3012" s="6" t="s">
        <v>71</v>
      </c>
      <c r="C3012" s="6">
        <v>87</v>
      </c>
      <c r="D3012" s="6" t="s">
        <v>146</v>
      </c>
      <c r="E3012" s="6"/>
      <c r="F3012" s="6"/>
      <c r="G3012" s="6"/>
      <c r="H3012" s="6"/>
      <c r="I3012" s="6" t="str">
        <f t="shared" si="6"/>
        <v/>
      </c>
      <c r="J3012" s="6" t="s">
        <v>140</v>
      </c>
      <c r="K3012" s="6">
        <v>20</v>
      </c>
      <c r="L3012" s="6"/>
      <c r="M3012" s="6">
        <v>40</v>
      </c>
      <c r="N3012" s="6">
        <v>0</v>
      </c>
      <c r="O3012" s="6">
        <v>0</v>
      </c>
      <c r="P3012" s="6"/>
      <c r="Q3012" s="6"/>
      <c r="R3012" s="6"/>
      <c r="S3012" s="6">
        <v>0</v>
      </c>
      <c r="T3012" s="6"/>
    </row>
    <row r="3013" spans="1:20" x14ac:dyDescent="0.25">
      <c r="A3013">
        <v>2002</v>
      </c>
      <c r="B3013" s="6" t="s">
        <v>71</v>
      </c>
      <c r="C3013" s="6">
        <v>88</v>
      </c>
      <c r="D3013" s="6" t="s">
        <v>146</v>
      </c>
      <c r="E3013" s="6"/>
      <c r="F3013" s="6"/>
      <c r="G3013" s="6"/>
      <c r="H3013" s="6"/>
      <c r="I3013" s="6" t="str">
        <f t="shared" si="6"/>
        <v/>
      </c>
      <c r="J3013" s="6" t="s">
        <v>58</v>
      </c>
      <c r="K3013" s="6">
        <v>20</v>
      </c>
      <c r="L3013" s="6"/>
      <c r="M3013" s="6">
        <v>10</v>
      </c>
      <c r="N3013" s="6">
        <v>0</v>
      </c>
      <c r="O3013" s="6">
        <v>0</v>
      </c>
      <c r="P3013" s="6"/>
      <c r="Q3013" s="6"/>
      <c r="R3013" s="6"/>
      <c r="S3013" s="6">
        <v>0</v>
      </c>
      <c r="T3013" s="6"/>
    </row>
    <row r="3014" spans="1:20" x14ac:dyDescent="0.25">
      <c r="A3014">
        <v>2002</v>
      </c>
      <c r="B3014" s="6" t="s">
        <v>71</v>
      </c>
      <c r="C3014" s="6">
        <v>89</v>
      </c>
      <c r="D3014" s="6" t="s">
        <v>146</v>
      </c>
      <c r="E3014" s="6"/>
      <c r="F3014" s="6"/>
      <c r="G3014" s="6"/>
      <c r="H3014" s="6"/>
      <c r="I3014" s="6" t="str">
        <f t="shared" si="6"/>
        <v/>
      </c>
      <c r="J3014" s="6" t="s">
        <v>28</v>
      </c>
      <c r="K3014" s="6">
        <v>25</v>
      </c>
      <c r="L3014" s="6"/>
      <c r="M3014" s="6">
        <v>35</v>
      </c>
      <c r="N3014" s="6">
        <v>0</v>
      </c>
      <c r="O3014" s="6">
        <v>0</v>
      </c>
      <c r="P3014" s="6"/>
      <c r="Q3014" s="6"/>
      <c r="R3014" s="6"/>
      <c r="S3014" s="6">
        <v>0</v>
      </c>
      <c r="T3014" s="6"/>
    </row>
    <row r="3015" spans="1:20" x14ac:dyDescent="0.25">
      <c r="A3015">
        <v>2002</v>
      </c>
      <c r="B3015" s="6" t="s">
        <v>71</v>
      </c>
      <c r="C3015" s="6">
        <v>90</v>
      </c>
      <c r="D3015" s="6" t="s">
        <v>146</v>
      </c>
      <c r="E3015" s="6"/>
      <c r="F3015" s="6"/>
      <c r="G3015" s="6"/>
      <c r="H3015" s="6"/>
      <c r="I3015" s="6" t="str">
        <f t="shared" si="6"/>
        <v/>
      </c>
      <c r="J3015" s="6" t="s">
        <v>140</v>
      </c>
      <c r="K3015" s="6">
        <v>15</v>
      </c>
      <c r="L3015" s="6"/>
      <c r="M3015" s="6">
        <v>15</v>
      </c>
      <c r="N3015" s="6">
        <v>0</v>
      </c>
      <c r="O3015" s="6">
        <v>0</v>
      </c>
      <c r="P3015" s="6"/>
      <c r="Q3015" s="6"/>
      <c r="R3015" s="6"/>
      <c r="S3015" s="6">
        <v>0</v>
      </c>
      <c r="T3015" s="6"/>
    </row>
    <row r="3016" spans="1:20" x14ac:dyDescent="0.25">
      <c r="A3016">
        <v>2002</v>
      </c>
      <c r="B3016" s="6" t="s">
        <v>71</v>
      </c>
      <c r="C3016" s="6">
        <v>91</v>
      </c>
      <c r="D3016" s="6" t="s">
        <v>146</v>
      </c>
      <c r="E3016" s="6"/>
      <c r="F3016" s="6"/>
      <c r="G3016" s="6"/>
      <c r="H3016" s="6"/>
      <c r="I3016" s="6" t="str">
        <f t="shared" si="6"/>
        <v/>
      </c>
      <c r="J3016" s="6" t="s">
        <v>35</v>
      </c>
      <c r="K3016" s="6">
        <v>15</v>
      </c>
      <c r="L3016" s="6"/>
      <c r="M3016" s="6">
        <v>20</v>
      </c>
      <c r="N3016" s="6">
        <v>0</v>
      </c>
      <c r="O3016" s="6">
        <v>0</v>
      </c>
      <c r="P3016" s="6"/>
      <c r="Q3016" s="6"/>
      <c r="R3016" s="6"/>
      <c r="S3016" s="6">
        <v>0</v>
      </c>
      <c r="T3016" s="6"/>
    </row>
    <row r="3017" spans="1:20" x14ac:dyDescent="0.25">
      <c r="A3017">
        <v>2002</v>
      </c>
      <c r="B3017" s="6" t="s">
        <v>71</v>
      </c>
      <c r="C3017" s="6">
        <v>92</v>
      </c>
      <c r="D3017" s="6" t="s">
        <v>138</v>
      </c>
      <c r="E3017" s="6">
        <v>8</v>
      </c>
      <c r="F3017" s="6">
        <v>13.4</v>
      </c>
      <c r="G3017" s="6">
        <v>285</v>
      </c>
      <c r="H3017" s="6">
        <v>200</v>
      </c>
      <c r="I3017" s="6">
        <f t="shared" si="6"/>
        <v>356.25</v>
      </c>
      <c r="J3017" s="6" t="s">
        <v>28</v>
      </c>
      <c r="K3017" s="6">
        <v>25</v>
      </c>
      <c r="L3017" s="6"/>
      <c r="M3017" s="6">
        <v>15</v>
      </c>
      <c r="N3017" s="6">
        <v>0</v>
      </c>
      <c r="O3017" s="6">
        <v>0</v>
      </c>
      <c r="P3017" s="6"/>
      <c r="Q3017" s="6"/>
      <c r="R3017" s="6"/>
      <c r="S3017" s="6">
        <v>0</v>
      </c>
      <c r="T3017" s="6"/>
    </row>
    <row r="3018" spans="1:20" x14ac:dyDescent="0.25">
      <c r="A3018">
        <v>2002</v>
      </c>
      <c r="B3018" s="6" t="s">
        <v>71</v>
      </c>
      <c r="C3018" s="6">
        <v>93</v>
      </c>
      <c r="D3018" s="6" t="s">
        <v>138</v>
      </c>
      <c r="E3018" s="6"/>
      <c r="F3018" s="6"/>
      <c r="G3018" s="6"/>
      <c r="H3018" s="6"/>
      <c r="I3018" s="6" t="str">
        <f t="shared" si="6"/>
        <v/>
      </c>
      <c r="J3018" s="6" t="s">
        <v>25</v>
      </c>
      <c r="K3018" s="6">
        <v>60</v>
      </c>
      <c r="L3018" s="6"/>
      <c r="M3018" s="6">
        <v>40</v>
      </c>
      <c r="N3018" s="6">
        <v>85</v>
      </c>
      <c r="O3018" s="6">
        <v>0</v>
      </c>
      <c r="P3018" s="6"/>
      <c r="Q3018" s="6"/>
      <c r="R3018" s="6"/>
      <c r="S3018" s="6">
        <v>0</v>
      </c>
      <c r="T3018" s="6"/>
    </row>
    <row r="3019" spans="1:20" x14ac:dyDescent="0.25">
      <c r="A3019">
        <v>2002</v>
      </c>
      <c r="B3019" s="6" t="s">
        <v>71</v>
      </c>
      <c r="C3019" s="6">
        <v>94</v>
      </c>
      <c r="D3019" s="6" t="s">
        <v>138</v>
      </c>
      <c r="E3019" s="6"/>
      <c r="F3019" s="6"/>
      <c r="G3019" s="6"/>
      <c r="H3019" s="6"/>
      <c r="I3019" s="6" t="str">
        <f t="shared" si="6"/>
        <v/>
      </c>
      <c r="J3019" s="6" t="s">
        <v>35</v>
      </c>
      <c r="K3019" s="6">
        <v>35</v>
      </c>
      <c r="L3019" s="6"/>
      <c r="M3019" s="6">
        <v>15</v>
      </c>
      <c r="N3019" s="6">
        <v>0</v>
      </c>
      <c r="O3019" s="6">
        <v>10</v>
      </c>
      <c r="P3019" s="6" t="s">
        <v>48</v>
      </c>
      <c r="Q3019" s="6"/>
      <c r="R3019" s="6"/>
      <c r="S3019" s="6">
        <v>0</v>
      </c>
      <c r="T3019" s="6"/>
    </row>
    <row r="3020" spans="1:20" x14ac:dyDescent="0.25">
      <c r="A3020">
        <v>2002</v>
      </c>
      <c r="B3020" s="6" t="s">
        <v>71</v>
      </c>
      <c r="C3020" s="6">
        <v>95</v>
      </c>
      <c r="D3020" s="6" t="s">
        <v>138</v>
      </c>
      <c r="E3020" s="6"/>
      <c r="F3020" s="6"/>
      <c r="G3020" s="6"/>
      <c r="H3020" s="6"/>
      <c r="I3020" s="6" t="str">
        <f t="shared" si="6"/>
        <v/>
      </c>
      <c r="J3020" s="6" t="s">
        <v>26</v>
      </c>
      <c r="K3020" s="6">
        <v>90</v>
      </c>
      <c r="L3020" s="6"/>
      <c r="M3020" s="6">
        <v>110</v>
      </c>
      <c r="N3020" s="6">
        <v>0</v>
      </c>
      <c r="O3020" s="6">
        <v>2</v>
      </c>
      <c r="P3020" s="6" t="s">
        <v>48</v>
      </c>
      <c r="Q3020" s="6"/>
      <c r="R3020" s="6"/>
      <c r="S3020" s="6">
        <v>0</v>
      </c>
      <c r="T3020" s="6"/>
    </row>
    <row r="3021" spans="1:20" x14ac:dyDescent="0.25">
      <c r="A3021">
        <v>2002</v>
      </c>
      <c r="B3021" s="6" t="s">
        <v>71</v>
      </c>
      <c r="C3021" s="6">
        <v>96</v>
      </c>
      <c r="D3021" s="6" t="s">
        <v>138</v>
      </c>
      <c r="E3021" s="6"/>
      <c r="F3021" s="6"/>
      <c r="G3021" s="6"/>
      <c r="H3021" s="6"/>
      <c r="I3021" s="6" t="str">
        <f t="shared" si="6"/>
        <v/>
      </c>
      <c r="J3021" s="6" t="s">
        <v>26</v>
      </c>
      <c r="K3021" s="6">
        <v>40</v>
      </c>
      <c r="L3021" s="6"/>
      <c r="M3021" s="6">
        <v>25</v>
      </c>
      <c r="N3021" s="6">
        <v>0</v>
      </c>
      <c r="O3021" s="6">
        <v>0.5</v>
      </c>
      <c r="P3021" s="6" t="s">
        <v>48</v>
      </c>
      <c r="Q3021" s="6"/>
      <c r="R3021" s="6"/>
      <c r="S3021" s="6">
        <v>0</v>
      </c>
      <c r="T3021" s="6"/>
    </row>
    <row r="3022" spans="1:20" x14ac:dyDescent="0.25">
      <c r="A3022">
        <v>2002</v>
      </c>
      <c r="B3022" s="6" t="s">
        <v>71</v>
      </c>
      <c r="C3022" s="6">
        <v>97</v>
      </c>
      <c r="D3022" s="6" t="s">
        <v>138</v>
      </c>
      <c r="E3022" s="6"/>
      <c r="F3022" s="6"/>
      <c r="G3022" s="6"/>
      <c r="H3022" s="6"/>
      <c r="I3022" s="6" t="str">
        <f t="shared" si="6"/>
        <v/>
      </c>
      <c r="J3022" s="6" t="s">
        <v>29</v>
      </c>
      <c r="K3022" s="6">
        <v>15</v>
      </c>
      <c r="L3022" s="6"/>
      <c r="M3022" s="6">
        <v>15</v>
      </c>
      <c r="N3022" s="6">
        <v>80</v>
      </c>
      <c r="O3022" s="6">
        <v>0</v>
      </c>
      <c r="P3022" s="6"/>
      <c r="Q3022" s="6"/>
      <c r="R3022" s="6"/>
      <c r="S3022" s="6">
        <v>0</v>
      </c>
      <c r="T3022" s="6"/>
    </row>
    <row r="3023" spans="1:20" x14ac:dyDescent="0.25">
      <c r="A3023">
        <v>2002</v>
      </c>
      <c r="B3023" s="6" t="s">
        <v>71</v>
      </c>
      <c r="C3023" s="6">
        <v>98</v>
      </c>
      <c r="D3023" s="6" t="s">
        <v>138</v>
      </c>
      <c r="E3023" s="6"/>
      <c r="F3023" s="6"/>
      <c r="G3023" s="6"/>
      <c r="H3023" s="6"/>
      <c r="I3023" s="6" t="str">
        <f t="shared" si="6"/>
        <v/>
      </c>
      <c r="J3023" s="6" t="s">
        <v>36</v>
      </c>
      <c r="K3023" s="6">
        <v>100</v>
      </c>
      <c r="L3023" s="6"/>
      <c r="M3023" s="6">
        <v>80</v>
      </c>
      <c r="N3023" s="6">
        <v>0</v>
      </c>
      <c r="O3023" s="6">
        <v>1</v>
      </c>
      <c r="P3023" s="6"/>
      <c r="Q3023" s="6"/>
      <c r="R3023" s="6"/>
      <c r="S3023" s="6">
        <v>0</v>
      </c>
      <c r="T3023" s="6" t="s">
        <v>163</v>
      </c>
    </row>
    <row r="3024" spans="1:20" x14ac:dyDescent="0.25">
      <c r="A3024">
        <v>2002</v>
      </c>
      <c r="B3024" s="6" t="s">
        <v>71</v>
      </c>
      <c r="C3024" s="6">
        <v>99</v>
      </c>
      <c r="D3024" s="6" t="s">
        <v>138</v>
      </c>
      <c r="E3024" s="6"/>
      <c r="F3024" s="6"/>
      <c r="G3024" s="6"/>
      <c r="H3024" s="6"/>
      <c r="I3024" s="6" t="str">
        <f t="shared" si="6"/>
        <v/>
      </c>
      <c r="J3024" s="6" t="s">
        <v>22</v>
      </c>
      <c r="K3024" s="6">
        <v>10</v>
      </c>
      <c r="L3024" s="6"/>
      <c r="M3024" s="6">
        <v>5</v>
      </c>
      <c r="N3024" s="6">
        <v>0</v>
      </c>
      <c r="O3024" s="6">
        <v>0</v>
      </c>
      <c r="P3024" s="6"/>
      <c r="Q3024" s="6"/>
      <c r="R3024" s="6"/>
      <c r="S3024" s="6">
        <v>0</v>
      </c>
      <c r="T3024" s="6"/>
    </row>
    <row r="3025" spans="1:20" x14ac:dyDescent="0.25">
      <c r="A3025">
        <v>2002</v>
      </c>
      <c r="B3025" s="6" t="s">
        <v>71</v>
      </c>
      <c r="C3025" s="6">
        <v>100</v>
      </c>
      <c r="D3025" s="6" t="s">
        <v>138</v>
      </c>
      <c r="E3025" s="6"/>
      <c r="F3025" s="6"/>
      <c r="G3025" s="6"/>
      <c r="H3025" s="6"/>
      <c r="I3025" s="6" t="str">
        <f t="shared" si="6"/>
        <v/>
      </c>
      <c r="J3025" s="6" t="s">
        <v>22</v>
      </c>
      <c r="K3025" s="6">
        <v>10</v>
      </c>
      <c r="L3025" s="6"/>
      <c r="M3025" s="6">
        <v>20</v>
      </c>
      <c r="N3025" s="6">
        <v>0</v>
      </c>
      <c r="O3025" s="6">
        <v>0</v>
      </c>
      <c r="P3025" s="6"/>
      <c r="Q3025" s="6"/>
      <c r="R3025" s="6"/>
      <c r="S3025" s="6">
        <v>0</v>
      </c>
      <c r="T3025" s="6"/>
    </row>
    <row r="3026" spans="1:20" x14ac:dyDescent="0.25">
      <c r="A3026">
        <v>2002</v>
      </c>
      <c r="B3026" s="6" t="s">
        <v>71</v>
      </c>
      <c r="C3026" s="6">
        <v>101</v>
      </c>
      <c r="D3026" s="6" t="s">
        <v>138</v>
      </c>
      <c r="E3026" s="6"/>
      <c r="F3026" s="6"/>
      <c r="G3026" s="6"/>
      <c r="H3026" s="6"/>
      <c r="I3026" s="6" t="str">
        <f t="shared" si="6"/>
        <v/>
      </c>
      <c r="J3026" s="6" t="s">
        <v>28</v>
      </c>
      <c r="K3026" s="6">
        <v>25</v>
      </c>
      <c r="L3026" s="6"/>
      <c r="M3026" s="6">
        <v>20</v>
      </c>
      <c r="N3026" s="6">
        <v>0</v>
      </c>
      <c r="O3026" s="6">
        <v>0</v>
      </c>
      <c r="P3026" s="6"/>
      <c r="Q3026" s="6"/>
      <c r="R3026" s="6"/>
      <c r="S3026" s="6">
        <v>0</v>
      </c>
      <c r="T3026" s="6" t="s">
        <v>164</v>
      </c>
    </row>
    <row r="3027" spans="1:20" x14ac:dyDescent="0.25">
      <c r="A3027">
        <v>2002</v>
      </c>
      <c r="B3027" s="6" t="s">
        <v>71</v>
      </c>
      <c r="C3027" s="6">
        <v>102</v>
      </c>
      <c r="D3027" s="6" t="s">
        <v>138</v>
      </c>
      <c r="E3027" s="6"/>
      <c r="F3027" s="6"/>
      <c r="G3027" s="6"/>
      <c r="H3027" s="6"/>
      <c r="I3027" s="6" t="str">
        <f t="shared" si="6"/>
        <v/>
      </c>
      <c r="J3027" s="6" t="s">
        <v>28</v>
      </c>
      <c r="K3027" s="6">
        <v>50</v>
      </c>
      <c r="L3027" s="6"/>
      <c r="M3027" s="6">
        <v>35</v>
      </c>
      <c r="N3027" s="6">
        <v>0</v>
      </c>
      <c r="O3027" s="6">
        <v>10</v>
      </c>
      <c r="P3027" s="6" t="s">
        <v>48</v>
      </c>
      <c r="Q3027" s="6"/>
      <c r="R3027" s="6"/>
      <c r="S3027" s="6">
        <v>0</v>
      </c>
      <c r="T3027" s="6"/>
    </row>
    <row r="3028" spans="1:20" x14ac:dyDescent="0.25">
      <c r="A3028">
        <v>2002</v>
      </c>
      <c r="B3028" s="6" t="s">
        <v>71</v>
      </c>
      <c r="C3028" s="6">
        <v>103</v>
      </c>
      <c r="D3028" s="6" t="s">
        <v>138</v>
      </c>
      <c r="E3028" s="6"/>
      <c r="F3028" s="6"/>
      <c r="G3028" s="6"/>
      <c r="H3028" s="6"/>
      <c r="I3028" s="6" t="str">
        <f t="shared" si="6"/>
        <v/>
      </c>
      <c r="J3028" s="6" t="s">
        <v>22</v>
      </c>
      <c r="K3028" s="6">
        <v>25</v>
      </c>
      <c r="L3028" s="6"/>
      <c r="M3028" s="6">
        <v>25</v>
      </c>
      <c r="N3028" s="6">
        <v>0</v>
      </c>
      <c r="O3028" s="6">
        <v>0</v>
      </c>
      <c r="P3028" s="6"/>
      <c r="Q3028" s="6"/>
      <c r="R3028" s="6"/>
      <c r="S3028" s="6">
        <v>0</v>
      </c>
      <c r="T3028" s="6"/>
    </row>
    <row r="3029" spans="1:20" x14ac:dyDescent="0.25">
      <c r="A3029">
        <v>2002</v>
      </c>
      <c r="B3029" s="6" t="s">
        <v>71</v>
      </c>
      <c r="C3029" s="6">
        <v>104</v>
      </c>
      <c r="D3029" s="6" t="s">
        <v>138</v>
      </c>
      <c r="E3029" s="6"/>
      <c r="F3029" s="6"/>
      <c r="G3029" s="6"/>
      <c r="H3029" s="6"/>
      <c r="I3029" s="6" t="str">
        <f t="shared" si="6"/>
        <v/>
      </c>
      <c r="J3029" s="6" t="s">
        <v>29</v>
      </c>
      <c r="K3029" s="6">
        <v>20</v>
      </c>
      <c r="L3029" s="6"/>
      <c r="M3029" s="6">
        <v>25</v>
      </c>
      <c r="N3029" s="6">
        <v>95</v>
      </c>
      <c r="O3029" s="6">
        <v>0</v>
      </c>
      <c r="P3029" s="6"/>
      <c r="Q3029" s="6"/>
      <c r="R3029" s="6"/>
      <c r="S3029" s="6">
        <v>0</v>
      </c>
      <c r="T3029" s="6"/>
    </row>
    <row r="3030" spans="1:20" x14ac:dyDescent="0.25">
      <c r="A3030">
        <v>2002</v>
      </c>
      <c r="B3030" s="6" t="s">
        <v>71</v>
      </c>
      <c r="C3030" s="6">
        <v>105</v>
      </c>
      <c r="D3030" s="6" t="s">
        <v>138</v>
      </c>
      <c r="E3030" s="6"/>
      <c r="F3030" s="6"/>
      <c r="G3030" s="6"/>
      <c r="H3030" s="6"/>
      <c r="I3030" s="6" t="str">
        <f t="shared" si="6"/>
        <v/>
      </c>
      <c r="J3030" s="6" t="s">
        <v>29</v>
      </c>
      <c r="K3030" s="6">
        <v>30</v>
      </c>
      <c r="L3030" s="6"/>
      <c r="M3030" s="6">
        <v>30</v>
      </c>
      <c r="N3030" s="6">
        <v>0</v>
      </c>
      <c r="O3030" s="6">
        <v>0</v>
      </c>
      <c r="P3030" s="6"/>
      <c r="Q3030" s="6"/>
      <c r="R3030" s="6"/>
      <c r="S3030" s="6">
        <v>0</v>
      </c>
      <c r="T3030" s="6"/>
    </row>
    <row r="3031" spans="1:20" x14ac:dyDescent="0.25">
      <c r="A3031">
        <v>2002</v>
      </c>
      <c r="B3031" s="6" t="s">
        <v>71</v>
      </c>
      <c r="C3031" s="6">
        <v>106</v>
      </c>
      <c r="D3031" s="6" t="s">
        <v>138</v>
      </c>
      <c r="E3031" s="6"/>
      <c r="F3031" s="6"/>
      <c r="G3031" s="6"/>
      <c r="H3031" s="6"/>
      <c r="I3031" s="6" t="str">
        <f t="shared" si="6"/>
        <v/>
      </c>
      <c r="J3031" s="6" t="s">
        <v>154</v>
      </c>
      <c r="K3031" s="6">
        <v>5</v>
      </c>
      <c r="L3031" s="6"/>
      <c r="M3031" s="6">
        <v>5</v>
      </c>
      <c r="N3031" s="6">
        <v>0</v>
      </c>
      <c r="O3031" s="6">
        <v>0</v>
      </c>
      <c r="P3031" s="6"/>
      <c r="Q3031" s="6"/>
      <c r="R3031" s="6"/>
      <c r="S3031" s="6">
        <v>0</v>
      </c>
      <c r="T3031" s="6"/>
    </row>
    <row r="3032" spans="1:20" x14ac:dyDescent="0.25">
      <c r="A3032">
        <v>2002</v>
      </c>
      <c r="B3032" s="6" t="s">
        <v>71</v>
      </c>
      <c r="C3032" s="6">
        <v>107</v>
      </c>
      <c r="D3032" s="6" t="s">
        <v>138</v>
      </c>
      <c r="E3032" s="6">
        <v>9</v>
      </c>
      <c r="F3032" s="6">
        <v>12.8</v>
      </c>
      <c r="G3032" s="6">
        <v>195</v>
      </c>
      <c r="H3032" s="6">
        <v>50</v>
      </c>
      <c r="I3032" s="6">
        <f t="shared" si="6"/>
        <v>205.26315789473685</v>
      </c>
      <c r="J3032" s="6" t="s">
        <v>26</v>
      </c>
      <c r="K3032" s="6">
        <v>10</v>
      </c>
      <c r="L3032" s="6"/>
      <c r="M3032" s="6">
        <v>10</v>
      </c>
      <c r="N3032" s="6">
        <v>0</v>
      </c>
      <c r="O3032" s="6">
        <v>0</v>
      </c>
      <c r="P3032" s="6"/>
      <c r="Q3032" s="6"/>
      <c r="R3032" s="6"/>
      <c r="S3032" s="6">
        <v>0</v>
      </c>
      <c r="T3032" s="6"/>
    </row>
    <row r="3033" spans="1:20" x14ac:dyDescent="0.25">
      <c r="A3033">
        <v>2002</v>
      </c>
      <c r="B3033" s="6" t="s">
        <v>71</v>
      </c>
      <c r="C3033" s="6">
        <v>108</v>
      </c>
      <c r="D3033" s="6" t="s">
        <v>138</v>
      </c>
      <c r="E3033" s="6"/>
      <c r="F3033" s="6"/>
      <c r="G3033" s="6"/>
      <c r="H3033" s="6"/>
      <c r="I3033" s="6" t="str">
        <f t="shared" si="6"/>
        <v/>
      </c>
      <c r="J3033" s="6" t="s">
        <v>26</v>
      </c>
      <c r="K3033" s="6">
        <v>30</v>
      </c>
      <c r="L3033" s="6"/>
      <c r="M3033" s="6">
        <v>20</v>
      </c>
      <c r="N3033" s="6">
        <v>0</v>
      </c>
      <c r="O3033" s="6">
        <v>0</v>
      </c>
      <c r="P3033" s="6"/>
      <c r="Q3033" s="6"/>
      <c r="R3033" s="6"/>
      <c r="S3033" s="6">
        <v>0</v>
      </c>
      <c r="T3033" s="6"/>
    </row>
    <row r="3034" spans="1:20" x14ac:dyDescent="0.25">
      <c r="A3034">
        <v>2002</v>
      </c>
      <c r="B3034" s="6" t="s">
        <v>71</v>
      </c>
      <c r="C3034" s="6">
        <v>109</v>
      </c>
      <c r="D3034" s="6" t="s">
        <v>138</v>
      </c>
      <c r="E3034" s="6"/>
      <c r="F3034" s="6"/>
      <c r="G3034" s="6"/>
      <c r="H3034" s="6"/>
      <c r="I3034" s="6" t="str">
        <f t="shared" si="6"/>
        <v/>
      </c>
      <c r="J3034" s="6" t="s">
        <v>35</v>
      </c>
      <c r="K3034" s="6">
        <v>10</v>
      </c>
      <c r="L3034" s="6"/>
      <c r="M3034" s="6">
        <v>5</v>
      </c>
      <c r="N3034" s="6">
        <v>0</v>
      </c>
      <c r="O3034" s="6">
        <v>0</v>
      </c>
      <c r="P3034" s="6"/>
      <c r="Q3034" s="6"/>
      <c r="R3034" s="6"/>
      <c r="S3034" s="6">
        <v>0</v>
      </c>
      <c r="T3034" s="6"/>
    </row>
    <row r="3035" spans="1:20" x14ac:dyDescent="0.25">
      <c r="A3035">
        <v>2002</v>
      </c>
      <c r="B3035" s="6" t="s">
        <v>71</v>
      </c>
      <c r="C3035" s="6">
        <v>110</v>
      </c>
      <c r="D3035" s="6" t="s">
        <v>138</v>
      </c>
      <c r="E3035" s="6"/>
      <c r="F3035" s="6"/>
      <c r="G3035" s="6"/>
      <c r="H3035" s="6"/>
      <c r="I3035" s="6" t="str">
        <f t="shared" si="6"/>
        <v/>
      </c>
      <c r="J3035" s="6" t="s">
        <v>22</v>
      </c>
      <c r="K3035" s="6">
        <v>10</v>
      </c>
      <c r="L3035" s="6"/>
      <c r="M3035" s="6">
        <v>15</v>
      </c>
      <c r="N3035" s="6">
        <v>0</v>
      </c>
      <c r="O3035" s="6">
        <v>0</v>
      </c>
      <c r="P3035" s="6"/>
      <c r="Q3035" s="6"/>
      <c r="R3035" s="6"/>
      <c r="S3035" s="6">
        <v>0</v>
      </c>
      <c r="T3035" s="6"/>
    </row>
    <row r="3036" spans="1:20" x14ac:dyDescent="0.25">
      <c r="A3036">
        <v>2002</v>
      </c>
      <c r="B3036" s="6" t="s">
        <v>71</v>
      </c>
      <c r="C3036" s="6">
        <v>111</v>
      </c>
      <c r="D3036" s="6" t="s">
        <v>138</v>
      </c>
      <c r="E3036" s="6"/>
      <c r="F3036" s="6"/>
      <c r="G3036" s="6"/>
      <c r="H3036" s="6"/>
      <c r="I3036" s="6" t="str">
        <f t="shared" si="6"/>
        <v/>
      </c>
      <c r="J3036" s="6" t="s">
        <v>22</v>
      </c>
      <c r="K3036" s="6">
        <v>15</v>
      </c>
      <c r="L3036" s="6"/>
      <c r="M3036" s="6">
        <v>15</v>
      </c>
      <c r="N3036" s="6">
        <v>0</v>
      </c>
      <c r="O3036" s="6">
        <v>0</v>
      </c>
      <c r="P3036" s="6"/>
      <c r="Q3036" s="6"/>
      <c r="R3036" s="6"/>
      <c r="S3036" s="6">
        <v>0</v>
      </c>
      <c r="T3036" s="6"/>
    </row>
    <row r="3037" spans="1:20" x14ac:dyDescent="0.25">
      <c r="A3037">
        <v>2002</v>
      </c>
      <c r="B3037" s="6" t="s">
        <v>71</v>
      </c>
      <c r="C3037" s="6">
        <v>112</v>
      </c>
      <c r="D3037" s="6" t="s">
        <v>138</v>
      </c>
      <c r="E3037" s="6"/>
      <c r="F3037" s="6"/>
      <c r="G3037" s="6"/>
      <c r="H3037" s="6"/>
      <c r="I3037" s="6" t="str">
        <f t="shared" si="6"/>
        <v/>
      </c>
      <c r="J3037" s="6" t="s">
        <v>154</v>
      </c>
      <c r="K3037" s="6">
        <v>15</v>
      </c>
      <c r="L3037" s="6"/>
      <c r="M3037" s="6">
        <v>15</v>
      </c>
      <c r="N3037" s="6">
        <v>0</v>
      </c>
      <c r="O3037" s="6">
        <v>0</v>
      </c>
      <c r="P3037" s="6"/>
      <c r="Q3037" s="6"/>
      <c r="R3037" s="6"/>
      <c r="S3037" s="6">
        <v>0</v>
      </c>
      <c r="T3037" s="6"/>
    </row>
    <row r="3038" spans="1:20" x14ac:dyDescent="0.25">
      <c r="A3038">
        <v>2002</v>
      </c>
      <c r="B3038" s="6" t="s">
        <v>71</v>
      </c>
      <c r="C3038" s="6">
        <v>113</v>
      </c>
      <c r="D3038" s="6" t="s">
        <v>138</v>
      </c>
      <c r="E3038" s="6"/>
      <c r="F3038" s="6"/>
      <c r="G3038" s="6"/>
      <c r="H3038" s="6"/>
      <c r="I3038" s="6" t="str">
        <f t="shared" si="6"/>
        <v/>
      </c>
      <c r="J3038" s="6" t="s">
        <v>44</v>
      </c>
      <c r="K3038" s="6">
        <v>25</v>
      </c>
      <c r="L3038" s="6"/>
      <c r="M3038" s="6">
        <v>20</v>
      </c>
      <c r="N3038" s="6">
        <v>0</v>
      </c>
      <c r="O3038" s="6">
        <v>0</v>
      </c>
      <c r="P3038" s="6"/>
      <c r="Q3038" s="6"/>
      <c r="R3038" s="6"/>
      <c r="S3038" s="6">
        <v>0</v>
      </c>
      <c r="T3038" s="6"/>
    </row>
    <row r="3039" spans="1:20" x14ac:dyDescent="0.25">
      <c r="A3039">
        <v>2002</v>
      </c>
      <c r="B3039" s="6" t="s">
        <v>71</v>
      </c>
      <c r="C3039" s="6">
        <v>114</v>
      </c>
      <c r="D3039" s="6" t="s">
        <v>138</v>
      </c>
      <c r="E3039" s="6"/>
      <c r="F3039" s="6"/>
      <c r="G3039" s="6"/>
      <c r="H3039" s="6"/>
      <c r="I3039" s="6" t="str">
        <f t="shared" si="6"/>
        <v/>
      </c>
      <c r="J3039" s="6" t="s">
        <v>35</v>
      </c>
      <c r="K3039" s="6">
        <v>15</v>
      </c>
      <c r="L3039" s="6"/>
      <c r="M3039" s="6">
        <v>10</v>
      </c>
      <c r="N3039" s="6">
        <v>0</v>
      </c>
      <c r="O3039" s="6">
        <v>0</v>
      </c>
      <c r="P3039" s="6"/>
      <c r="Q3039" s="6"/>
      <c r="R3039" s="6"/>
      <c r="S3039" s="6">
        <v>0</v>
      </c>
      <c r="T3039" s="6"/>
    </row>
    <row r="3040" spans="1:20" x14ac:dyDescent="0.25">
      <c r="A3040">
        <v>2002</v>
      </c>
      <c r="B3040" s="6" t="s">
        <v>71</v>
      </c>
      <c r="C3040" s="6">
        <v>115</v>
      </c>
      <c r="D3040" s="6" t="s">
        <v>138</v>
      </c>
      <c r="E3040" s="6"/>
      <c r="F3040" s="6"/>
      <c r="G3040" s="6"/>
      <c r="H3040" s="6"/>
      <c r="I3040" s="6" t="str">
        <f t="shared" si="6"/>
        <v/>
      </c>
      <c r="J3040" s="6" t="s">
        <v>26</v>
      </c>
      <c r="K3040" s="6">
        <v>15</v>
      </c>
      <c r="L3040" s="6"/>
      <c r="M3040" s="6">
        <v>10</v>
      </c>
      <c r="N3040" s="6">
        <v>0</v>
      </c>
      <c r="O3040" s="6">
        <v>0</v>
      </c>
      <c r="P3040" s="6"/>
      <c r="Q3040" s="6"/>
      <c r="R3040" s="6"/>
      <c r="S3040" s="6">
        <v>0</v>
      </c>
      <c r="T3040" s="6"/>
    </row>
    <row r="3041" spans="1:20" x14ac:dyDescent="0.25">
      <c r="A3041">
        <v>2002</v>
      </c>
      <c r="B3041" s="6" t="s">
        <v>71</v>
      </c>
      <c r="C3041" s="6">
        <v>116</v>
      </c>
      <c r="D3041" s="6" t="s">
        <v>138</v>
      </c>
      <c r="E3041" s="6"/>
      <c r="F3041" s="6"/>
      <c r="G3041" s="6"/>
      <c r="H3041" s="6"/>
      <c r="I3041" s="6" t="str">
        <f t="shared" si="6"/>
        <v/>
      </c>
      <c r="J3041" s="6" t="s">
        <v>22</v>
      </c>
      <c r="K3041" s="6">
        <v>25</v>
      </c>
      <c r="L3041" s="6"/>
      <c r="M3041" s="6">
        <v>30</v>
      </c>
      <c r="N3041" s="6">
        <v>0</v>
      </c>
      <c r="O3041" s="6">
        <v>0</v>
      </c>
      <c r="P3041" s="6"/>
      <c r="Q3041" s="6"/>
      <c r="R3041" s="6"/>
      <c r="S3041" s="6">
        <v>0</v>
      </c>
      <c r="T3041" s="6"/>
    </row>
    <row r="3042" spans="1:20" x14ac:dyDescent="0.25">
      <c r="A3042">
        <v>2002</v>
      </c>
      <c r="B3042" s="6" t="s">
        <v>71</v>
      </c>
      <c r="C3042" s="6">
        <v>117</v>
      </c>
      <c r="D3042" s="6" t="s">
        <v>138</v>
      </c>
      <c r="E3042" s="6"/>
      <c r="F3042" s="6"/>
      <c r="G3042" s="6"/>
      <c r="H3042" s="6"/>
      <c r="I3042" s="6" t="str">
        <f t="shared" si="6"/>
        <v/>
      </c>
      <c r="J3042" s="6" t="s">
        <v>28</v>
      </c>
      <c r="K3042" s="6">
        <v>60</v>
      </c>
      <c r="L3042" s="6"/>
      <c r="M3042" s="6">
        <v>50</v>
      </c>
      <c r="N3042" s="6">
        <v>80</v>
      </c>
      <c r="O3042" s="6">
        <v>0</v>
      </c>
      <c r="P3042" s="6"/>
      <c r="Q3042" s="6"/>
      <c r="R3042" s="6"/>
      <c r="S3042" s="6">
        <v>0</v>
      </c>
      <c r="T3042" s="6"/>
    </row>
    <row r="3043" spans="1:20" x14ac:dyDescent="0.25">
      <c r="A3043">
        <v>2002</v>
      </c>
      <c r="B3043" s="6" t="s">
        <v>71</v>
      </c>
      <c r="C3043" s="6">
        <v>118</v>
      </c>
      <c r="D3043" s="6" t="s">
        <v>138</v>
      </c>
      <c r="E3043" s="6"/>
      <c r="F3043" s="6"/>
      <c r="G3043" s="6"/>
      <c r="H3043" s="6"/>
      <c r="I3043" s="6" t="str">
        <f t="shared" si="6"/>
        <v/>
      </c>
      <c r="J3043" s="6" t="s">
        <v>28</v>
      </c>
      <c r="K3043" s="6">
        <v>40</v>
      </c>
      <c r="L3043" s="6"/>
      <c r="M3043" s="6">
        <v>30</v>
      </c>
      <c r="N3043" s="6">
        <v>90</v>
      </c>
      <c r="O3043" s="6"/>
      <c r="P3043" s="6"/>
      <c r="Q3043" s="6"/>
      <c r="R3043" s="6"/>
      <c r="S3043" s="6">
        <v>0</v>
      </c>
      <c r="T3043" s="6"/>
    </row>
    <row r="3044" spans="1:20" x14ac:dyDescent="0.25">
      <c r="A3044">
        <v>2002</v>
      </c>
      <c r="B3044" s="6" t="s">
        <v>71</v>
      </c>
      <c r="C3044" s="6">
        <v>119</v>
      </c>
      <c r="D3044" s="6" t="s">
        <v>138</v>
      </c>
      <c r="E3044" s="6"/>
      <c r="F3044" s="6"/>
      <c r="G3044" s="6"/>
      <c r="H3044" s="6"/>
      <c r="I3044" s="6" t="str">
        <f t="shared" si="6"/>
        <v/>
      </c>
      <c r="J3044" s="6" t="s">
        <v>28</v>
      </c>
      <c r="K3044" s="6">
        <v>140</v>
      </c>
      <c r="L3044" s="6"/>
      <c r="M3044" s="6">
        <v>100</v>
      </c>
      <c r="N3044" s="6">
        <v>99</v>
      </c>
      <c r="O3044" s="6">
        <v>0</v>
      </c>
      <c r="P3044" s="6"/>
      <c r="Q3044" s="6"/>
      <c r="R3044" s="6"/>
      <c r="S3044" s="6">
        <v>3</v>
      </c>
      <c r="T3044" s="6"/>
    </row>
    <row r="3045" spans="1:20" x14ac:dyDescent="0.25">
      <c r="A3045">
        <v>2002</v>
      </c>
      <c r="B3045" s="6" t="s">
        <v>71</v>
      </c>
      <c r="C3045" s="6">
        <v>120</v>
      </c>
      <c r="D3045" s="6" t="s">
        <v>143</v>
      </c>
      <c r="E3045" s="6">
        <v>10</v>
      </c>
      <c r="F3045" s="6"/>
      <c r="G3045" s="6">
        <v>210</v>
      </c>
      <c r="H3045" s="6">
        <v>0</v>
      </c>
      <c r="I3045" s="6">
        <f t="shared" si="6"/>
        <v>210</v>
      </c>
      <c r="J3045" s="6" t="s">
        <v>35</v>
      </c>
      <c r="K3045" s="6">
        <v>10</v>
      </c>
      <c r="L3045" s="6"/>
      <c r="M3045" s="6">
        <v>3</v>
      </c>
      <c r="N3045" s="6">
        <v>0</v>
      </c>
      <c r="O3045" s="6">
        <v>0</v>
      </c>
      <c r="P3045" s="6"/>
      <c r="Q3045" s="6"/>
      <c r="R3045" s="6"/>
      <c r="S3045" s="6">
        <v>0</v>
      </c>
      <c r="T3045" s="6"/>
    </row>
    <row r="3046" spans="1:20" x14ac:dyDescent="0.25">
      <c r="A3046">
        <v>2002</v>
      </c>
      <c r="B3046" s="6" t="s">
        <v>71</v>
      </c>
      <c r="C3046" s="6">
        <v>121</v>
      </c>
      <c r="D3046" s="6" t="s">
        <v>143</v>
      </c>
      <c r="E3046" s="6"/>
      <c r="F3046" s="6"/>
      <c r="G3046" s="6"/>
      <c r="H3046" s="6"/>
      <c r="I3046" s="6" t="str">
        <f t="shared" si="6"/>
        <v/>
      </c>
      <c r="J3046" s="6" t="s">
        <v>28</v>
      </c>
      <c r="K3046" s="6">
        <v>80</v>
      </c>
      <c r="L3046" s="6"/>
      <c r="M3046" s="6">
        <v>65</v>
      </c>
      <c r="N3046" s="6">
        <v>100</v>
      </c>
      <c r="O3046" s="6">
        <v>0</v>
      </c>
      <c r="P3046" s="6"/>
      <c r="Q3046" s="6"/>
      <c r="R3046" s="6"/>
      <c r="S3046" s="6">
        <v>10</v>
      </c>
      <c r="T3046" s="6"/>
    </row>
    <row r="3047" spans="1:20" x14ac:dyDescent="0.25">
      <c r="A3047">
        <v>2002</v>
      </c>
      <c r="B3047" s="6" t="s">
        <v>71</v>
      </c>
      <c r="C3047" s="6">
        <v>122</v>
      </c>
      <c r="D3047" s="6" t="s">
        <v>143</v>
      </c>
      <c r="E3047" s="6"/>
      <c r="F3047" s="6"/>
      <c r="G3047" s="6"/>
      <c r="H3047" s="6"/>
      <c r="I3047" s="6" t="str">
        <f t="shared" si="6"/>
        <v/>
      </c>
      <c r="J3047" s="6" t="s">
        <v>28</v>
      </c>
      <c r="K3047" s="6">
        <v>50</v>
      </c>
      <c r="L3047" s="6"/>
      <c r="M3047" s="6">
        <v>65</v>
      </c>
      <c r="N3047" s="6">
        <v>95</v>
      </c>
      <c r="O3047" s="6">
        <v>0</v>
      </c>
      <c r="P3047" s="6"/>
      <c r="Q3047" s="6"/>
      <c r="R3047" s="6"/>
      <c r="S3047" s="6">
        <v>0</v>
      </c>
      <c r="T3047" s="6"/>
    </row>
    <row r="3048" spans="1:20" x14ac:dyDescent="0.25">
      <c r="A3048">
        <v>2002</v>
      </c>
      <c r="B3048" s="6" t="s">
        <v>71</v>
      </c>
      <c r="C3048" s="6">
        <v>123</v>
      </c>
      <c r="D3048" s="6" t="s">
        <v>143</v>
      </c>
      <c r="E3048" s="6"/>
      <c r="F3048" s="6"/>
      <c r="G3048" s="6"/>
      <c r="H3048" s="6"/>
      <c r="I3048" s="6" t="str">
        <f t="shared" si="6"/>
        <v/>
      </c>
      <c r="J3048" s="6" t="s">
        <v>40</v>
      </c>
      <c r="K3048" s="6">
        <v>40</v>
      </c>
      <c r="L3048" s="6"/>
      <c r="M3048" s="6">
        <v>15</v>
      </c>
      <c r="N3048" s="6">
        <v>0</v>
      </c>
      <c r="O3048" s="6">
        <v>0</v>
      </c>
      <c r="P3048" s="6"/>
      <c r="Q3048" s="6"/>
      <c r="R3048" s="6"/>
      <c r="S3048" s="6">
        <v>0</v>
      </c>
      <c r="T3048" s="6" t="s">
        <v>165</v>
      </c>
    </row>
    <row r="3049" spans="1:20" x14ac:dyDescent="0.25">
      <c r="A3049">
        <v>2002</v>
      </c>
      <c r="B3049" s="6" t="s">
        <v>71</v>
      </c>
      <c r="C3049" s="6">
        <v>124</v>
      </c>
      <c r="D3049" s="6" t="s">
        <v>143</v>
      </c>
      <c r="E3049" s="6"/>
      <c r="F3049" s="6"/>
      <c r="G3049" s="6"/>
      <c r="H3049" s="6"/>
      <c r="I3049" s="6" t="str">
        <f t="shared" si="6"/>
        <v/>
      </c>
      <c r="J3049" s="6" t="s">
        <v>35</v>
      </c>
      <c r="K3049" s="6">
        <v>25</v>
      </c>
      <c r="L3049" s="6"/>
      <c r="M3049" s="6">
        <v>5</v>
      </c>
      <c r="N3049" s="6">
        <v>5</v>
      </c>
      <c r="O3049" s="6">
        <v>0</v>
      </c>
      <c r="P3049" s="6"/>
      <c r="Q3049" s="6"/>
      <c r="R3049" s="6"/>
      <c r="S3049" s="6">
        <v>0</v>
      </c>
      <c r="T3049" s="6"/>
    </row>
    <row r="3050" spans="1:20" x14ac:dyDescent="0.25">
      <c r="A3050">
        <v>2002</v>
      </c>
      <c r="B3050" s="6" t="s">
        <v>71</v>
      </c>
      <c r="C3050" s="6">
        <v>125</v>
      </c>
      <c r="D3050" s="6" t="s">
        <v>143</v>
      </c>
      <c r="E3050" s="6"/>
      <c r="F3050" s="6"/>
      <c r="G3050" s="6"/>
      <c r="H3050" s="6"/>
      <c r="I3050" s="6" t="str">
        <f t="shared" si="6"/>
        <v/>
      </c>
      <c r="J3050" s="6" t="s">
        <v>22</v>
      </c>
      <c r="K3050" s="6">
        <v>60</v>
      </c>
      <c r="L3050" s="6"/>
      <c r="M3050" s="6">
        <v>40</v>
      </c>
      <c r="N3050" s="6">
        <v>50</v>
      </c>
      <c r="O3050" s="6">
        <v>0</v>
      </c>
      <c r="P3050" s="6"/>
      <c r="Q3050" s="6"/>
      <c r="R3050" s="6" t="s">
        <v>31</v>
      </c>
      <c r="S3050" s="6">
        <v>1</v>
      </c>
      <c r="T3050" s="6"/>
    </row>
    <row r="3051" spans="1:20" x14ac:dyDescent="0.25">
      <c r="A3051">
        <v>2002</v>
      </c>
      <c r="B3051" s="6" t="s">
        <v>71</v>
      </c>
      <c r="C3051" s="6">
        <v>126</v>
      </c>
      <c r="D3051" s="6" t="s">
        <v>143</v>
      </c>
      <c r="E3051" s="6"/>
      <c r="F3051" s="6"/>
      <c r="G3051" s="6"/>
      <c r="H3051" s="6"/>
      <c r="I3051" s="6" t="str">
        <f t="shared" si="6"/>
        <v/>
      </c>
      <c r="J3051" s="6" t="s">
        <v>26</v>
      </c>
      <c r="K3051" s="6">
        <v>10</v>
      </c>
      <c r="L3051" s="6"/>
      <c r="M3051" s="6">
        <v>2</v>
      </c>
      <c r="N3051" s="6">
        <v>5</v>
      </c>
      <c r="O3051" s="6">
        <v>0</v>
      </c>
      <c r="P3051" s="6"/>
      <c r="Q3051" s="6"/>
      <c r="R3051" s="6"/>
      <c r="S3051" s="6">
        <v>0</v>
      </c>
      <c r="T3051" s="6"/>
    </row>
    <row r="3052" spans="1:20" x14ac:dyDescent="0.25">
      <c r="A3052">
        <v>2002</v>
      </c>
      <c r="B3052" s="6" t="s">
        <v>71</v>
      </c>
      <c r="C3052" s="6">
        <v>127</v>
      </c>
      <c r="D3052" s="6" t="s">
        <v>143</v>
      </c>
      <c r="E3052" s="6"/>
      <c r="F3052" s="6"/>
      <c r="G3052" s="6"/>
      <c r="H3052" s="6"/>
      <c r="I3052" s="6" t="str">
        <f t="shared" si="6"/>
        <v/>
      </c>
      <c r="J3052" s="6" t="s">
        <v>22</v>
      </c>
      <c r="K3052" s="6">
        <v>60</v>
      </c>
      <c r="L3052" s="6"/>
      <c r="M3052" s="6">
        <v>60</v>
      </c>
      <c r="N3052" s="6">
        <v>75</v>
      </c>
      <c r="O3052" s="6">
        <v>0</v>
      </c>
      <c r="P3052" s="6"/>
      <c r="Q3052" s="6"/>
      <c r="R3052" s="6"/>
      <c r="S3052" s="6">
        <v>0</v>
      </c>
      <c r="T3052" s="6"/>
    </row>
    <row r="3053" spans="1:20" x14ac:dyDescent="0.25">
      <c r="A3053">
        <v>2002</v>
      </c>
      <c r="B3053" s="6" t="s">
        <v>71</v>
      </c>
      <c r="C3053" s="6">
        <v>128</v>
      </c>
      <c r="D3053" s="6" t="s">
        <v>143</v>
      </c>
      <c r="E3053" s="6"/>
      <c r="F3053" s="6"/>
      <c r="G3053" s="6"/>
      <c r="H3053" s="6"/>
      <c r="I3053" s="6" t="str">
        <f t="shared" si="6"/>
        <v/>
      </c>
      <c r="J3053" s="6" t="s">
        <v>26</v>
      </c>
      <c r="K3053" s="6">
        <v>60</v>
      </c>
      <c r="L3053" s="6"/>
      <c r="M3053" s="6">
        <v>50</v>
      </c>
      <c r="N3053" s="6">
        <v>90</v>
      </c>
      <c r="O3053" s="6">
        <v>0</v>
      </c>
      <c r="P3053" s="6"/>
      <c r="Q3053" s="6"/>
      <c r="R3053" s="6"/>
      <c r="S3053" s="6">
        <v>0</v>
      </c>
      <c r="T3053" s="6"/>
    </row>
    <row r="3054" spans="1:20" x14ac:dyDescent="0.25">
      <c r="A3054">
        <v>2002</v>
      </c>
      <c r="B3054" s="6" t="s">
        <v>71</v>
      </c>
      <c r="C3054" s="6">
        <v>129</v>
      </c>
      <c r="D3054" s="6" t="s">
        <v>143</v>
      </c>
      <c r="E3054" s="6"/>
      <c r="F3054" s="6"/>
      <c r="G3054" s="6"/>
      <c r="H3054" s="6"/>
      <c r="I3054" s="6" t="str">
        <f t="shared" ref="I3054:I3057" si="7">IF(G3054&gt;0,G3054/(1000-H3054)*1000,"")</f>
        <v/>
      </c>
      <c r="J3054" s="6" t="s">
        <v>25</v>
      </c>
      <c r="K3054" s="6">
        <v>30</v>
      </c>
      <c r="L3054" s="6"/>
      <c r="M3054" s="6">
        <v>15</v>
      </c>
      <c r="N3054" s="6">
        <v>15</v>
      </c>
      <c r="O3054" s="6">
        <v>0</v>
      </c>
      <c r="P3054" s="6"/>
      <c r="Q3054" s="6"/>
      <c r="R3054" s="6"/>
      <c r="S3054" s="6">
        <v>1</v>
      </c>
      <c r="T3054" s="6"/>
    </row>
    <row r="3055" spans="1:20" x14ac:dyDescent="0.25">
      <c r="A3055">
        <v>2002</v>
      </c>
      <c r="B3055" s="6" t="s">
        <v>71</v>
      </c>
      <c r="C3055" s="6">
        <v>130</v>
      </c>
      <c r="D3055" s="6" t="s">
        <v>143</v>
      </c>
      <c r="E3055" s="6"/>
      <c r="F3055" s="6"/>
      <c r="G3055" s="6"/>
      <c r="H3055" s="6"/>
      <c r="I3055" s="6" t="str">
        <f t="shared" si="7"/>
        <v/>
      </c>
      <c r="J3055" s="6" t="s">
        <v>26</v>
      </c>
      <c r="K3055" s="6">
        <v>30</v>
      </c>
      <c r="L3055" s="6"/>
      <c r="M3055" s="6">
        <v>55</v>
      </c>
      <c r="N3055" s="6">
        <v>90</v>
      </c>
      <c r="O3055" s="6">
        <v>0</v>
      </c>
      <c r="P3055" s="6"/>
      <c r="Q3055" s="6"/>
      <c r="R3055" s="6"/>
      <c r="S3055" s="6">
        <v>0</v>
      </c>
      <c r="T3055" s="6"/>
    </row>
    <row r="3056" spans="1:20" x14ac:dyDescent="0.25">
      <c r="A3056">
        <v>2002</v>
      </c>
      <c r="B3056" s="6" t="s">
        <v>71</v>
      </c>
      <c r="C3056" s="6">
        <v>131</v>
      </c>
      <c r="D3056" s="6" t="s">
        <v>143</v>
      </c>
      <c r="E3056" s="6"/>
      <c r="F3056" s="6"/>
      <c r="G3056" s="6"/>
      <c r="H3056" s="6"/>
      <c r="I3056" s="6" t="str">
        <f t="shared" si="7"/>
        <v/>
      </c>
      <c r="J3056" s="7" t="s">
        <v>166</v>
      </c>
      <c r="K3056" s="6">
        <v>15</v>
      </c>
      <c r="L3056" s="6"/>
      <c r="M3056" s="6">
        <v>5</v>
      </c>
      <c r="N3056" s="6">
        <v>0</v>
      </c>
      <c r="O3056" s="6">
        <v>0</v>
      </c>
      <c r="P3056" s="6"/>
      <c r="Q3056" s="6"/>
      <c r="R3056" s="6"/>
      <c r="S3056" s="6">
        <v>0</v>
      </c>
      <c r="T3056" s="6"/>
    </row>
    <row r="3057" spans="1:20" x14ac:dyDescent="0.25">
      <c r="A3057">
        <v>2002</v>
      </c>
      <c r="B3057" s="6" t="s">
        <v>71</v>
      </c>
      <c r="C3057" s="6">
        <v>132</v>
      </c>
      <c r="D3057" s="6" t="s">
        <v>143</v>
      </c>
      <c r="E3057" s="6"/>
      <c r="F3057" s="6"/>
      <c r="G3057" s="6"/>
      <c r="H3057" s="6"/>
      <c r="I3057" s="6" t="str">
        <f t="shared" si="7"/>
        <v/>
      </c>
      <c r="J3057" s="6" t="s">
        <v>22</v>
      </c>
      <c r="K3057" s="6">
        <v>15</v>
      </c>
      <c r="L3057" s="6"/>
      <c r="M3057" s="6">
        <v>5</v>
      </c>
      <c r="N3057" s="6">
        <v>0</v>
      </c>
      <c r="O3057" s="6">
        <v>0</v>
      </c>
      <c r="P3057" s="6"/>
      <c r="Q3057" s="6"/>
      <c r="R3057" s="6"/>
      <c r="S3057" s="6">
        <v>0</v>
      </c>
      <c r="T3057" s="6"/>
    </row>
    <row r="3058" spans="1:20" x14ac:dyDescent="0.25">
      <c r="A3058">
        <v>2002</v>
      </c>
      <c r="B3058" s="6" t="s">
        <v>71</v>
      </c>
      <c r="C3058" s="6">
        <v>133</v>
      </c>
      <c r="D3058" s="6" t="s">
        <v>143</v>
      </c>
      <c r="E3058" s="6"/>
      <c r="F3058" s="6"/>
      <c r="G3058" s="6"/>
      <c r="H3058" s="6"/>
      <c r="I3058" s="6"/>
      <c r="J3058" s="6" t="s">
        <v>36</v>
      </c>
      <c r="K3058" s="6">
        <v>170</v>
      </c>
      <c r="L3058" s="6"/>
      <c r="M3058" s="6">
        <v>110</v>
      </c>
      <c r="N3058" s="6">
        <v>65</v>
      </c>
      <c r="O3058" s="6">
        <v>0</v>
      </c>
      <c r="P3058" s="6"/>
      <c r="Q3058" s="6"/>
      <c r="R3058" s="6"/>
      <c r="S3058" s="6">
        <v>0</v>
      </c>
      <c r="T3058" s="6"/>
    </row>
    <row r="3059" spans="1:20" x14ac:dyDescent="0.25">
      <c r="A3059">
        <v>2002</v>
      </c>
      <c r="B3059" s="6" t="s">
        <v>73</v>
      </c>
      <c r="C3059" s="6">
        <v>1</v>
      </c>
      <c r="D3059" s="6" t="s">
        <v>143</v>
      </c>
      <c r="E3059" s="6">
        <v>1</v>
      </c>
      <c r="F3059" s="6">
        <v>8</v>
      </c>
      <c r="G3059" s="6">
        <v>80</v>
      </c>
      <c r="H3059" s="6">
        <v>210</v>
      </c>
      <c r="I3059" s="6">
        <f t="shared" ref="I3059:I3122" si="8">IF(G3059&gt;0,G3059/(1000-H3059)*1000,"")</f>
        <v>101.26582278481013</v>
      </c>
      <c r="J3059" s="6" t="s">
        <v>25</v>
      </c>
      <c r="K3059" s="6">
        <v>15</v>
      </c>
      <c r="L3059" s="6"/>
      <c r="M3059" s="6">
        <v>10</v>
      </c>
      <c r="N3059" s="6">
        <v>0</v>
      </c>
      <c r="O3059" s="6">
        <v>0</v>
      </c>
      <c r="P3059" s="6"/>
      <c r="Q3059" s="6"/>
      <c r="R3059" s="6"/>
      <c r="S3059" s="6">
        <v>0</v>
      </c>
      <c r="T3059" s="6"/>
    </row>
    <row r="3060" spans="1:20" x14ac:dyDescent="0.25">
      <c r="A3060">
        <v>2002</v>
      </c>
      <c r="B3060" s="6" t="s">
        <v>73</v>
      </c>
      <c r="C3060" s="6">
        <v>2</v>
      </c>
      <c r="D3060" s="6" t="s">
        <v>143</v>
      </c>
      <c r="E3060" s="6"/>
      <c r="F3060" s="6"/>
      <c r="G3060" s="6"/>
      <c r="H3060" s="6"/>
      <c r="I3060" s="6" t="str">
        <f t="shared" si="8"/>
        <v/>
      </c>
      <c r="J3060" s="6" t="s">
        <v>22</v>
      </c>
      <c r="K3060" s="6">
        <v>15</v>
      </c>
      <c r="L3060" s="6"/>
      <c r="M3060" s="6">
        <v>30</v>
      </c>
      <c r="N3060" s="6">
        <v>50</v>
      </c>
      <c r="O3060" s="6">
        <v>0</v>
      </c>
      <c r="P3060" s="6"/>
      <c r="Q3060" s="6"/>
      <c r="R3060" s="6"/>
      <c r="S3060" s="6">
        <v>0</v>
      </c>
      <c r="T3060" s="6"/>
    </row>
    <row r="3061" spans="1:20" x14ac:dyDescent="0.25">
      <c r="A3061">
        <v>2002</v>
      </c>
      <c r="B3061" s="6" t="s">
        <v>73</v>
      </c>
      <c r="C3061" s="6">
        <v>3</v>
      </c>
      <c r="D3061" s="6" t="s">
        <v>143</v>
      </c>
      <c r="E3061" s="6"/>
      <c r="F3061" s="6"/>
      <c r="G3061" s="6"/>
      <c r="H3061" s="6"/>
      <c r="I3061" s="6" t="str">
        <f t="shared" si="8"/>
        <v/>
      </c>
      <c r="J3061" s="6" t="s">
        <v>22</v>
      </c>
      <c r="K3061" s="6">
        <v>5</v>
      </c>
      <c r="L3061" s="6"/>
      <c r="M3061" s="6">
        <v>5</v>
      </c>
      <c r="N3061" s="6">
        <v>0</v>
      </c>
      <c r="O3061" s="6">
        <v>0</v>
      </c>
      <c r="P3061" s="6"/>
      <c r="Q3061" s="6"/>
      <c r="R3061" s="6"/>
      <c r="S3061" s="6">
        <v>0</v>
      </c>
      <c r="T3061" s="6"/>
    </row>
    <row r="3062" spans="1:20" x14ac:dyDescent="0.25">
      <c r="A3062">
        <v>2002</v>
      </c>
      <c r="B3062" s="6" t="s">
        <v>73</v>
      </c>
      <c r="C3062" s="6">
        <v>4</v>
      </c>
      <c r="D3062" s="6" t="s">
        <v>143</v>
      </c>
      <c r="E3062" s="6"/>
      <c r="F3062" s="6"/>
      <c r="G3062" s="6"/>
      <c r="H3062" s="6"/>
      <c r="I3062" s="6" t="str">
        <f t="shared" si="8"/>
        <v/>
      </c>
      <c r="J3062" s="6" t="s">
        <v>25</v>
      </c>
      <c r="K3062" s="6">
        <v>10</v>
      </c>
      <c r="L3062" s="6"/>
      <c r="M3062" s="6">
        <v>20</v>
      </c>
      <c r="N3062" s="6">
        <v>40</v>
      </c>
      <c r="O3062" s="6">
        <v>0</v>
      </c>
      <c r="P3062" s="6"/>
      <c r="Q3062" s="6"/>
      <c r="R3062" s="6"/>
      <c r="S3062" s="6">
        <v>0</v>
      </c>
      <c r="T3062" s="6"/>
    </row>
    <row r="3063" spans="1:20" x14ac:dyDescent="0.25">
      <c r="A3063">
        <v>2002</v>
      </c>
      <c r="B3063" s="6" t="s">
        <v>73</v>
      </c>
      <c r="C3063" s="6">
        <v>5</v>
      </c>
      <c r="D3063" s="6" t="s">
        <v>143</v>
      </c>
      <c r="E3063" s="6"/>
      <c r="F3063" s="6"/>
      <c r="G3063" s="6"/>
      <c r="H3063" s="6"/>
      <c r="I3063" s="6" t="str">
        <f t="shared" si="8"/>
        <v/>
      </c>
      <c r="J3063" s="6" t="s">
        <v>22</v>
      </c>
      <c r="K3063" s="6">
        <v>25</v>
      </c>
      <c r="L3063" s="6"/>
      <c r="M3063" s="6">
        <v>35</v>
      </c>
      <c r="N3063" s="6">
        <v>5</v>
      </c>
      <c r="O3063" s="6">
        <v>0</v>
      </c>
      <c r="P3063" s="6"/>
      <c r="Q3063" s="6"/>
      <c r="R3063" s="6"/>
      <c r="S3063" s="6">
        <v>0</v>
      </c>
      <c r="T3063" s="6"/>
    </row>
    <row r="3064" spans="1:20" x14ac:dyDescent="0.25">
      <c r="A3064">
        <v>2002</v>
      </c>
      <c r="B3064" s="6" t="s">
        <v>73</v>
      </c>
      <c r="C3064" s="6">
        <v>6</v>
      </c>
      <c r="D3064" s="6" t="s">
        <v>143</v>
      </c>
      <c r="E3064" s="6"/>
      <c r="F3064" s="6"/>
      <c r="G3064" s="6"/>
      <c r="H3064" s="6"/>
      <c r="I3064" s="6" t="str">
        <f t="shared" si="8"/>
        <v/>
      </c>
      <c r="J3064" s="6" t="s">
        <v>22</v>
      </c>
      <c r="K3064" s="6">
        <v>80</v>
      </c>
      <c r="L3064" s="6"/>
      <c r="M3064" s="6">
        <v>30</v>
      </c>
      <c r="N3064" s="6">
        <v>0</v>
      </c>
      <c r="O3064" s="6">
        <v>0</v>
      </c>
      <c r="P3064" s="6" t="s">
        <v>156</v>
      </c>
      <c r="Q3064" s="6"/>
      <c r="R3064" s="6"/>
      <c r="S3064" s="6">
        <v>0</v>
      </c>
      <c r="T3064" s="6"/>
    </row>
    <row r="3065" spans="1:20" x14ac:dyDescent="0.25">
      <c r="A3065">
        <v>2002</v>
      </c>
      <c r="B3065" s="6" t="s">
        <v>73</v>
      </c>
      <c r="C3065" s="6">
        <v>7</v>
      </c>
      <c r="D3065" s="6" t="s">
        <v>143</v>
      </c>
      <c r="E3065" s="6"/>
      <c r="F3065" s="6"/>
      <c r="G3065" s="6"/>
      <c r="H3065" s="6"/>
      <c r="I3065" s="6" t="str">
        <f t="shared" si="8"/>
        <v/>
      </c>
      <c r="J3065" s="6" t="s">
        <v>36</v>
      </c>
      <c r="K3065" s="6">
        <v>30</v>
      </c>
      <c r="L3065" s="6"/>
      <c r="M3065" s="6">
        <v>30</v>
      </c>
      <c r="N3065" s="6">
        <v>0</v>
      </c>
      <c r="O3065" s="6">
        <v>0</v>
      </c>
      <c r="P3065" s="6"/>
      <c r="Q3065" s="6"/>
      <c r="R3065" s="6"/>
      <c r="S3065" s="6">
        <v>0</v>
      </c>
      <c r="T3065" s="6"/>
    </row>
    <row r="3066" spans="1:20" x14ac:dyDescent="0.25">
      <c r="A3066">
        <v>2002</v>
      </c>
      <c r="B3066" s="6" t="s">
        <v>73</v>
      </c>
      <c r="C3066" s="6">
        <v>8</v>
      </c>
      <c r="D3066" s="6" t="s">
        <v>143</v>
      </c>
      <c r="E3066" s="6">
        <v>2</v>
      </c>
      <c r="F3066" s="6">
        <v>8</v>
      </c>
      <c r="G3066" s="6">
        <v>375</v>
      </c>
      <c r="H3066" s="6">
        <v>0</v>
      </c>
      <c r="I3066" s="6">
        <f t="shared" si="8"/>
        <v>375</v>
      </c>
      <c r="J3066" s="6" t="s">
        <v>28</v>
      </c>
      <c r="K3066" s="6">
        <v>80</v>
      </c>
      <c r="L3066" s="6"/>
      <c r="M3066" s="6">
        <v>90</v>
      </c>
      <c r="N3066" s="6">
        <v>95</v>
      </c>
      <c r="O3066" s="6">
        <v>0</v>
      </c>
      <c r="P3066" s="6"/>
      <c r="Q3066" s="6"/>
      <c r="R3066" s="6" t="s">
        <v>47</v>
      </c>
      <c r="S3066" s="6">
        <v>0</v>
      </c>
      <c r="T3066" s="6"/>
    </row>
    <row r="3067" spans="1:20" x14ac:dyDescent="0.25">
      <c r="A3067">
        <v>2002</v>
      </c>
      <c r="B3067" s="6" t="s">
        <v>73</v>
      </c>
      <c r="C3067" s="6">
        <v>9</v>
      </c>
      <c r="D3067" s="6" t="s">
        <v>143</v>
      </c>
      <c r="E3067" s="6"/>
      <c r="F3067" s="6"/>
      <c r="G3067" s="6"/>
      <c r="H3067" s="6"/>
      <c r="I3067" s="6" t="str">
        <f t="shared" si="8"/>
        <v/>
      </c>
      <c r="J3067" s="6" t="s">
        <v>44</v>
      </c>
      <c r="K3067" s="6">
        <v>40</v>
      </c>
      <c r="L3067" s="6"/>
      <c r="M3067" s="6">
        <v>25</v>
      </c>
      <c r="N3067" s="6">
        <v>5</v>
      </c>
      <c r="O3067" s="6">
        <v>0</v>
      </c>
      <c r="P3067" s="6"/>
      <c r="Q3067" s="6"/>
      <c r="R3067" s="6"/>
      <c r="S3067" s="6">
        <v>2</v>
      </c>
      <c r="T3067" s="6"/>
    </row>
    <row r="3068" spans="1:20" x14ac:dyDescent="0.25">
      <c r="A3068">
        <v>2002</v>
      </c>
      <c r="B3068" s="6" t="s">
        <v>73</v>
      </c>
      <c r="C3068" s="6">
        <v>10</v>
      </c>
      <c r="D3068" s="6" t="s">
        <v>143</v>
      </c>
      <c r="E3068" s="6"/>
      <c r="F3068" s="6"/>
      <c r="G3068" s="6"/>
      <c r="H3068" s="6"/>
      <c r="I3068" s="6" t="str">
        <f t="shared" si="8"/>
        <v/>
      </c>
      <c r="J3068" s="6" t="s">
        <v>28</v>
      </c>
      <c r="K3068" s="6">
        <v>50</v>
      </c>
      <c r="L3068" s="6"/>
      <c r="M3068" s="6">
        <v>25</v>
      </c>
      <c r="N3068" s="6">
        <v>10</v>
      </c>
      <c r="O3068" s="6">
        <v>0</v>
      </c>
      <c r="P3068" s="6"/>
      <c r="Q3068" s="6"/>
      <c r="R3068" s="6"/>
      <c r="S3068" s="6">
        <v>0</v>
      </c>
      <c r="T3068" s="6"/>
    </row>
    <row r="3069" spans="1:20" x14ac:dyDescent="0.25">
      <c r="A3069">
        <v>2002</v>
      </c>
      <c r="B3069" s="6" t="s">
        <v>73</v>
      </c>
      <c r="C3069" s="6">
        <v>11</v>
      </c>
      <c r="D3069" s="6" t="s">
        <v>143</v>
      </c>
      <c r="E3069" s="6"/>
      <c r="F3069" s="6"/>
      <c r="G3069" s="6"/>
      <c r="H3069" s="6"/>
      <c r="I3069" s="6" t="str">
        <f t="shared" si="8"/>
        <v/>
      </c>
      <c r="J3069" s="6" t="s">
        <v>40</v>
      </c>
      <c r="K3069" s="6">
        <v>70</v>
      </c>
      <c r="L3069" s="6"/>
      <c r="M3069" s="6">
        <v>20</v>
      </c>
      <c r="N3069" s="6">
        <v>25</v>
      </c>
      <c r="O3069" s="6">
        <v>0</v>
      </c>
      <c r="P3069" s="6"/>
      <c r="Q3069" s="6"/>
      <c r="R3069" s="6"/>
      <c r="S3069" s="6">
        <v>0</v>
      </c>
      <c r="T3069" s="6"/>
    </row>
    <row r="3070" spans="1:20" x14ac:dyDescent="0.25">
      <c r="A3070">
        <v>2002</v>
      </c>
      <c r="B3070" s="6" t="s">
        <v>73</v>
      </c>
      <c r="C3070" s="6">
        <v>12</v>
      </c>
      <c r="D3070" s="6" t="s">
        <v>143</v>
      </c>
      <c r="E3070" s="6"/>
      <c r="F3070" s="6"/>
      <c r="G3070" s="6"/>
      <c r="H3070" s="6"/>
      <c r="I3070" s="6" t="str">
        <f t="shared" si="8"/>
        <v/>
      </c>
      <c r="J3070" s="6" t="s">
        <v>28</v>
      </c>
      <c r="K3070" s="6">
        <v>30</v>
      </c>
      <c r="L3070" s="6"/>
      <c r="M3070" s="6">
        <v>40</v>
      </c>
      <c r="N3070" s="6">
        <v>80</v>
      </c>
      <c r="O3070" s="6">
        <v>0</v>
      </c>
      <c r="P3070" s="6"/>
      <c r="Q3070" s="6"/>
      <c r="R3070" s="6"/>
      <c r="S3070" s="6">
        <v>0</v>
      </c>
      <c r="T3070" s="6"/>
    </row>
    <row r="3071" spans="1:20" x14ac:dyDescent="0.25">
      <c r="A3071">
        <v>2002</v>
      </c>
      <c r="B3071" s="6" t="s">
        <v>73</v>
      </c>
      <c r="C3071" s="6">
        <v>13</v>
      </c>
      <c r="D3071" s="6" t="s">
        <v>143</v>
      </c>
      <c r="E3071" s="6"/>
      <c r="F3071" s="6"/>
      <c r="G3071" s="6"/>
      <c r="H3071" s="6"/>
      <c r="I3071" s="6" t="str">
        <f t="shared" si="8"/>
        <v/>
      </c>
      <c r="J3071" s="6" t="s">
        <v>28</v>
      </c>
      <c r="K3071" s="6">
        <v>180</v>
      </c>
      <c r="L3071" s="6"/>
      <c r="M3071" s="6">
        <v>120</v>
      </c>
      <c r="N3071" s="6">
        <v>90</v>
      </c>
      <c r="O3071" s="6">
        <v>0</v>
      </c>
      <c r="P3071" s="6"/>
      <c r="Q3071" s="6"/>
      <c r="R3071" s="6"/>
      <c r="S3071" s="6">
        <v>0</v>
      </c>
      <c r="T3071" s="6"/>
    </row>
    <row r="3072" spans="1:20" x14ac:dyDescent="0.25">
      <c r="A3072">
        <v>2002</v>
      </c>
      <c r="B3072" s="6" t="s">
        <v>73</v>
      </c>
      <c r="C3072" s="6">
        <v>14</v>
      </c>
      <c r="D3072" s="6" t="s">
        <v>143</v>
      </c>
      <c r="E3072" s="6"/>
      <c r="F3072" s="6"/>
      <c r="G3072" s="6"/>
      <c r="H3072" s="6"/>
      <c r="I3072" s="6" t="str">
        <f t="shared" si="8"/>
        <v/>
      </c>
      <c r="J3072" s="6" t="s">
        <v>22</v>
      </c>
      <c r="K3072" s="6">
        <v>40</v>
      </c>
      <c r="L3072" s="6"/>
      <c r="M3072" s="6">
        <v>20</v>
      </c>
      <c r="N3072" s="6">
        <v>0</v>
      </c>
      <c r="O3072" s="6">
        <v>0</v>
      </c>
      <c r="P3072" s="6"/>
      <c r="Q3072" s="6"/>
      <c r="R3072" s="6"/>
      <c r="S3072" s="6">
        <v>0</v>
      </c>
      <c r="T3072" s="6"/>
    </row>
    <row r="3073" spans="1:20" x14ac:dyDescent="0.25">
      <c r="A3073">
        <v>2002</v>
      </c>
      <c r="B3073" s="6" t="s">
        <v>73</v>
      </c>
      <c r="C3073" s="6">
        <v>15</v>
      </c>
      <c r="D3073" s="6" t="s">
        <v>143</v>
      </c>
      <c r="E3073" s="6"/>
      <c r="F3073" s="6"/>
      <c r="G3073" s="6"/>
      <c r="H3073" s="6"/>
      <c r="I3073" s="6" t="str">
        <f t="shared" si="8"/>
        <v/>
      </c>
      <c r="J3073" s="6" t="s">
        <v>22</v>
      </c>
      <c r="K3073" s="6">
        <v>35</v>
      </c>
      <c r="L3073" s="6"/>
      <c r="M3073" s="6">
        <v>35</v>
      </c>
      <c r="N3073" s="6">
        <v>30</v>
      </c>
      <c r="O3073" s="6">
        <v>0</v>
      </c>
      <c r="P3073" s="6"/>
      <c r="Q3073" s="6"/>
      <c r="R3073" s="6"/>
      <c r="S3073" s="6">
        <v>0</v>
      </c>
      <c r="T3073" s="6"/>
    </row>
    <row r="3074" spans="1:20" x14ac:dyDescent="0.25">
      <c r="A3074">
        <v>2002</v>
      </c>
      <c r="B3074" s="6" t="s">
        <v>73</v>
      </c>
      <c r="C3074" s="6">
        <v>16</v>
      </c>
      <c r="D3074" s="6" t="s">
        <v>143</v>
      </c>
      <c r="E3074" s="6"/>
      <c r="F3074" s="6"/>
      <c r="G3074" s="6"/>
      <c r="H3074" s="6"/>
      <c r="I3074" s="6" t="str">
        <f t="shared" si="8"/>
        <v/>
      </c>
      <c r="J3074" s="6" t="s">
        <v>26</v>
      </c>
      <c r="K3074" s="6">
        <v>210</v>
      </c>
      <c r="L3074" s="6"/>
      <c r="M3074" s="6">
        <v>145</v>
      </c>
      <c r="N3074" s="6">
        <v>20</v>
      </c>
      <c r="O3074" s="6">
        <v>2</v>
      </c>
      <c r="P3074" s="6" t="s">
        <v>48</v>
      </c>
      <c r="Q3074" s="6"/>
      <c r="R3074" s="6"/>
      <c r="S3074" s="6">
        <v>0</v>
      </c>
      <c r="T3074" s="6"/>
    </row>
    <row r="3075" spans="1:20" x14ac:dyDescent="0.25">
      <c r="A3075">
        <v>2002</v>
      </c>
      <c r="B3075" s="6" t="s">
        <v>73</v>
      </c>
      <c r="C3075" s="6">
        <v>17</v>
      </c>
      <c r="D3075" s="6" t="s">
        <v>143</v>
      </c>
      <c r="E3075" s="6"/>
      <c r="F3075" s="6"/>
      <c r="G3075" s="6"/>
      <c r="H3075" s="6"/>
      <c r="I3075" s="6" t="str">
        <f t="shared" si="8"/>
        <v/>
      </c>
      <c r="J3075" s="6" t="s">
        <v>22</v>
      </c>
      <c r="K3075" s="6">
        <v>40</v>
      </c>
      <c r="L3075" s="6"/>
      <c r="M3075" s="6">
        <v>20</v>
      </c>
      <c r="N3075" s="6">
        <v>95</v>
      </c>
      <c r="O3075" s="6">
        <v>0</v>
      </c>
      <c r="P3075" s="6"/>
      <c r="Q3075" s="6"/>
      <c r="R3075" s="6"/>
      <c r="S3075" s="6">
        <v>0</v>
      </c>
      <c r="T3075" s="6"/>
    </row>
    <row r="3076" spans="1:20" x14ac:dyDescent="0.25">
      <c r="A3076">
        <v>2002</v>
      </c>
      <c r="B3076" s="6" t="s">
        <v>73</v>
      </c>
      <c r="C3076" s="6">
        <v>18</v>
      </c>
      <c r="D3076" s="6" t="s">
        <v>143</v>
      </c>
      <c r="E3076" s="6"/>
      <c r="F3076" s="6"/>
      <c r="G3076" s="6"/>
      <c r="H3076" s="6"/>
      <c r="I3076" s="6" t="str">
        <f t="shared" si="8"/>
        <v/>
      </c>
      <c r="J3076" s="6" t="s">
        <v>28</v>
      </c>
      <c r="K3076" s="6">
        <v>105</v>
      </c>
      <c r="L3076" s="6"/>
      <c r="M3076" s="6">
        <v>80</v>
      </c>
      <c r="N3076" s="6">
        <v>80</v>
      </c>
      <c r="O3076" s="6">
        <v>0</v>
      </c>
      <c r="P3076" s="6"/>
      <c r="Q3076" s="6"/>
      <c r="R3076" s="6"/>
      <c r="S3076" s="6">
        <v>0</v>
      </c>
      <c r="T3076" s="6"/>
    </row>
    <row r="3077" spans="1:20" x14ac:dyDescent="0.25">
      <c r="A3077">
        <v>2002</v>
      </c>
      <c r="B3077" s="6" t="s">
        <v>73</v>
      </c>
      <c r="C3077" s="6">
        <v>19</v>
      </c>
      <c r="D3077" s="6" t="s">
        <v>146</v>
      </c>
      <c r="E3077" s="6">
        <v>3</v>
      </c>
      <c r="F3077" s="6">
        <v>10.6</v>
      </c>
      <c r="G3077" s="6">
        <v>205</v>
      </c>
      <c r="H3077" s="6">
        <v>400</v>
      </c>
      <c r="I3077" s="6">
        <f t="shared" si="8"/>
        <v>341.66666666666669</v>
      </c>
      <c r="J3077" s="6" t="s">
        <v>140</v>
      </c>
      <c r="K3077" s="6">
        <v>50</v>
      </c>
      <c r="L3077" s="6"/>
      <c r="M3077" s="6">
        <v>25</v>
      </c>
      <c r="N3077" s="6">
        <v>5</v>
      </c>
      <c r="O3077" s="6">
        <v>0</v>
      </c>
      <c r="P3077" s="6"/>
      <c r="Q3077" s="6"/>
      <c r="R3077" s="6"/>
      <c r="S3077" s="6">
        <v>0</v>
      </c>
      <c r="T3077" s="6"/>
    </row>
    <row r="3078" spans="1:20" x14ac:dyDescent="0.25">
      <c r="A3078">
        <v>2002</v>
      </c>
      <c r="B3078" s="6" t="s">
        <v>73</v>
      </c>
      <c r="C3078" s="6">
        <v>20</v>
      </c>
      <c r="D3078" s="6" t="s">
        <v>146</v>
      </c>
      <c r="E3078" s="6"/>
      <c r="F3078" s="6"/>
      <c r="G3078" s="6"/>
      <c r="H3078" s="6"/>
      <c r="I3078" s="6" t="str">
        <f t="shared" si="8"/>
        <v/>
      </c>
      <c r="J3078" s="6" t="s">
        <v>58</v>
      </c>
      <c r="K3078" s="6">
        <v>15</v>
      </c>
      <c r="L3078" s="6"/>
      <c r="M3078" s="6">
        <v>15</v>
      </c>
      <c r="N3078" s="6">
        <v>0</v>
      </c>
      <c r="O3078" s="6">
        <v>0</v>
      </c>
      <c r="P3078" s="6"/>
      <c r="Q3078" s="6"/>
      <c r="R3078" s="6"/>
      <c r="S3078" s="6">
        <v>0</v>
      </c>
      <c r="T3078" s="6"/>
    </row>
    <row r="3079" spans="1:20" x14ac:dyDescent="0.25">
      <c r="A3079">
        <v>2002</v>
      </c>
      <c r="B3079" s="6" t="s">
        <v>73</v>
      </c>
      <c r="C3079" s="6">
        <v>21</v>
      </c>
      <c r="D3079" s="6" t="s">
        <v>146</v>
      </c>
      <c r="E3079" s="6"/>
      <c r="F3079" s="6"/>
      <c r="G3079" s="6"/>
      <c r="H3079" s="6"/>
      <c r="I3079" s="6" t="str">
        <f t="shared" si="8"/>
        <v/>
      </c>
      <c r="J3079" s="6" t="s">
        <v>154</v>
      </c>
      <c r="K3079" s="6">
        <v>40</v>
      </c>
      <c r="L3079" s="6"/>
      <c r="M3079" s="6">
        <v>1</v>
      </c>
      <c r="N3079" s="6">
        <v>0</v>
      </c>
      <c r="O3079" s="6">
        <v>0</v>
      </c>
      <c r="P3079" s="6"/>
      <c r="Q3079" s="6"/>
      <c r="R3079" s="6"/>
      <c r="S3079" s="6">
        <v>0</v>
      </c>
      <c r="T3079" s="6"/>
    </row>
    <row r="3080" spans="1:20" x14ac:dyDescent="0.25">
      <c r="A3080">
        <v>2002</v>
      </c>
      <c r="B3080" s="6" t="s">
        <v>73</v>
      </c>
      <c r="C3080" s="6">
        <v>22</v>
      </c>
      <c r="D3080" s="6" t="s">
        <v>146</v>
      </c>
      <c r="E3080" s="6"/>
      <c r="F3080" s="6"/>
      <c r="G3080" s="6"/>
      <c r="H3080" s="6"/>
      <c r="I3080" s="6" t="str">
        <f t="shared" si="8"/>
        <v/>
      </c>
      <c r="J3080" s="6" t="s">
        <v>140</v>
      </c>
      <c r="K3080" s="6">
        <v>60</v>
      </c>
      <c r="L3080" s="6"/>
      <c r="M3080" s="6">
        <v>15</v>
      </c>
      <c r="N3080" s="6">
        <v>0</v>
      </c>
      <c r="O3080" s="6">
        <v>0</v>
      </c>
      <c r="P3080" s="6"/>
      <c r="Q3080" s="6"/>
      <c r="R3080" s="6"/>
      <c r="S3080" s="6">
        <v>0</v>
      </c>
      <c r="T3080" s="6"/>
    </row>
    <row r="3081" spans="1:20" x14ac:dyDescent="0.25">
      <c r="A3081">
        <v>2002</v>
      </c>
      <c r="B3081" s="6" t="s">
        <v>73</v>
      </c>
      <c r="C3081" s="6">
        <v>23</v>
      </c>
      <c r="D3081" s="6" t="s">
        <v>146</v>
      </c>
      <c r="E3081" s="6"/>
      <c r="F3081" s="6"/>
      <c r="G3081" s="6"/>
      <c r="H3081" s="6"/>
      <c r="I3081" s="6" t="str">
        <f t="shared" si="8"/>
        <v/>
      </c>
      <c r="J3081" s="6" t="s">
        <v>140</v>
      </c>
      <c r="K3081" s="6">
        <v>20</v>
      </c>
      <c r="L3081" s="6"/>
      <c r="M3081" s="6">
        <v>45</v>
      </c>
      <c r="N3081" s="6">
        <v>0</v>
      </c>
      <c r="O3081" s="6">
        <v>0</v>
      </c>
      <c r="P3081" s="6"/>
      <c r="Q3081" s="6"/>
      <c r="R3081" s="6"/>
      <c r="S3081" s="6">
        <v>0</v>
      </c>
      <c r="T3081" s="6"/>
    </row>
    <row r="3082" spans="1:20" x14ac:dyDescent="0.25">
      <c r="A3082">
        <v>2002</v>
      </c>
      <c r="B3082" s="6" t="s">
        <v>73</v>
      </c>
      <c r="C3082" s="6">
        <v>24</v>
      </c>
      <c r="D3082" s="6" t="s">
        <v>146</v>
      </c>
      <c r="E3082" s="6"/>
      <c r="F3082" s="6"/>
      <c r="G3082" s="6"/>
      <c r="H3082" s="6"/>
      <c r="I3082" s="6" t="str">
        <f t="shared" si="8"/>
        <v/>
      </c>
      <c r="J3082" s="6" t="s">
        <v>166</v>
      </c>
      <c r="K3082" s="6">
        <v>2</v>
      </c>
      <c r="L3082" s="6"/>
      <c r="M3082" s="6">
        <v>2</v>
      </c>
      <c r="N3082" s="6">
        <v>0</v>
      </c>
      <c r="O3082" s="6">
        <v>0</v>
      </c>
      <c r="P3082" s="6"/>
      <c r="Q3082" s="6"/>
      <c r="R3082" s="6"/>
      <c r="S3082" s="6">
        <v>0</v>
      </c>
      <c r="T3082" s="6"/>
    </row>
    <row r="3083" spans="1:20" x14ac:dyDescent="0.25">
      <c r="A3083">
        <v>2002</v>
      </c>
      <c r="B3083" s="6" t="s">
        <v>73</v>
      </c>
      <c r="C3083" s="6">
        <v>25</v>
      </c>
      <c r="D3083" s="6" t="s">
        <v>146</v>
      </c>
      <c r="E3083" s="6"/>
      <c r="F3083" s="6"/>
      <c r="G3083" s="6"/>
      <c r="H3083" s="6"/>
      <c r="I3083" s="6" t="str">
        <f t="shared" si="8"/>
        <v/>
      </c>
      <c r="J3083" s="6" t="s">
        <v>25</v>
      </c>
      <c r="K3083" s="6">
        <v>15</v>
      </c>
      <c r="L3083" s="6"/>
      <c r="M3083" s="6">
        <v>10</v>
      </c>
      <c r="N3083" s="6">
        <v>0</v>
      </c>
      <c r="O3083" s="6">
        <v>0</v>
      </c>
      <c r="P3083" s="6" t="s">
        <v>48</v>
      </c>
      <c r="Q3083" s="6"/>
      <c r="R3083" s="6"/>
      <c r="S3083" s="6">
        <v>0</v>
      </c>
      <c r="T3083" s="6"/>
    </row>
    <row r="3084" spans="1:20" x14ac:dyDescent="0.25">
      <c r="A3084">
        <v>2002</v>
      </c>
      <c r="B3084" s="6" t="s">
        <v>73</v>
      </c>
      <c r="C3084" s="6">
        <v>26</v>
      </c>
      <c r="D3084" s="6" t="s">
        <v>146</v>
      </c>
      <c r="E3084" s="6"/>
      <c r="F3084" s="6"/>
      <c r="G3084" s="6"/>
      <c r="H3084" s="6"/>
      <c r="I3084" s="6" t="str">
        <f t="shared" si="8"/>
        <v/>
      </c>
      <c r="J3084" s="6" t="s">
        <v>154</v>
      </c>
      <c r="K3084" s="6">
        <v>10</v>
      </c>
      <c r="L3084" s="6"/>
      <c r="M3084" s="6">
        <v>10</v>
      </c>
      <c r="N3084" s="6">
        <v>0</v>
      </c>
      <c r="O3084" s="6">
        <v>0</v>
      </c>
      <c r="P3084" s="6"/>
      <c r="Q3084" s="6"/>
      <c r="R3084" s="6"/>
      <c r="S3084" s="6">
        <v>0</v>
      </c>
      <c r="T3084" s="6"/>
    </row>
    <row r="3085" spans="1:20" x14ac:dyDescent="0.25">
      <c r="A3085">
        <v>2002</v>
      </c>
      <c r="B3085" s="6" t="s">
        <v>73</v>
      </c>
      <c r="C3085" s="6">
        <v>27</v>
      </c>
      <c r="D3085" s="6" t="s">
        <v>146</v>
      </c>
      <c r="E3085" s="6"/>
      <c r="F3085" s="6"/>
      <c r="G3085" s="6"/>
      <c r="H3085" s="6"/>
      <c r="I3085" s="6" t="str">
        <f t="shared" si="8"/>
        <v/>
      </c>
      <c r="J3085" s="6" t="s">
        <v>28</v>
      </c>
      <c r="K3085" s="6">
        <v>35</v>
      </c>
      <c r="L3085" s="6"/>
      <c r="M3085" s="6">
        <v>25</v>
      </c>
      <c r="N3085" s="6">
        <v>60</v>
      </c>
      <c r="O3085" s="6">
        <v>0</v>
      </c>
      <c r="P3085" s="6"/>
      <c r="Q3085" s="6"/>
      <c r="R3085" s="6"/>
      <c r="S3085" s="6">
        <v>0</v>
      </c>
      <c r="T3085" s="6"/>
    </row>
    <row r="3086" spans="1:20" x14ac:dyDescent="0.25">
      <c r="A3086">
        <v>2002</v>
      </c>
      <c r="B3086" s="6" t="s">
        <v>73</v>
      </c>
      <c r="C3086" s="6">
        <v>28</v>
      </c>
      <c r="D3086" s="6" t="s">
        <v>146</v>
      </c>
      <c r="E3086" s="6"/>
      <c r="F3086" s="6"/>
      <c r="G3086" s="6"/>
      <c r="H3086" s="6"/>
      <c r="I3086" s="6" t="str">
        <f t="shared" si="8"/>
        <v/>
      </c>
      <c r="J3086" s="6" t="s">
        <v>35</v>
      </c>
      <c r="K3086" s="6">
        <v>30</v>
      </c>
      <c r="L3086" s="6"/>
      <c r="M3086" s="6">
        <v>20</v>
      </c>
      <c r="N3086" s="6">
        <v>0</v>
      </c>
      <c r="O3086" s="6">
        <v>0</v>
      </c>
      <c r="P3086" s="6"/>
      <c r="Q3086" s="6"/>
      <c r="R3086" s="6"/>
      <c r="S3086" s="6">
        <v>0</v>
      </c>
      <c r="T3086" s="6"/>
    </row>
    <row r="3087" spans="1:20" x14ac:dyDescent="0.25">
      <c r="A3087">
        <v>2002</v>
      </c>
      <c r="B3087" s="6" t="s">
        <v>73</v>
      </c>
      <c r="C3087" s="6">
        <v>29</v>
      </c>
      <c r="D3087" s="6" t="s">
        <v>146</v>
      </c>
      <c r="E3087" s="6">
        <v>4</v>
      </c>
      <c r="F3087" s="6">
        <v>10.6</v>
      </c>
      <c r="G3087" s="6">
        <v>180</v>
      </c>
      <c r="H3087" s="6">
        <v>200</v>
      </c>
      <c r="I3087" s="6">
        <f t="shared" si="8"/>
        <v>225</v>
      </c>
      <c r="J3087" s="6" t="s">
        <v>140</v>
      </c>
      <c r="K3087" s="6">
        <v>20</v>
      </c>
      <c r="L3087" s="6"/>
      <c r="M3087" s="6">
        <v>10</v>
      </c>
      <c r="N3087" s="6">
        <v>0</v>
      </c>
      <c r="O3087" s="6">
        <v>0</v>
      </c>
      <c r="P3087" s="6"/>
      <c r="Q3087" s="6"/>
      <c r="R3087" s="6"/>
      <c r="S3087" s="6">
        <v>0</v>
      </c>
      <c r="T3087" s="6"/>
    </row>
    <row r="3088" spans="1:20" x14ac:dyDescent="0.25">
      <c r="A3088">
        <v>2002</v>
      </c>
      <c r="B3088" s="6" t="s">
        <v>73</v>
      </c>
      <c r="C3088" s="6">
        <v>30</v>
      </c>
      <c r="D3088" s="6" t="s">
        <v>146</v>
      </c>
      <c r="E3088" s="6"/>
      <c r="F3088" s="6"/>
      <c r="G3088" s="6"/>
      <c r="H3088" s="6"/>
      <c r="I3088" s="6" t="str">
        <f t="shared" si="8"/>
        <v/>
      </c>
      <c r="J3088" s="6" t="s">
        <v>145</v>
      </c>
      <c r="K3088" s="6">
        <v>30</v>
      </c>
      <c r="L3088" s="6"/>
      <c r="M3088" s="6">
        <v>10</v>
      </c>
      <c r="N3088" s="6">
        <v>0</v>
      </c>
      <c r="O3088" s="6">
        <v>0</v>
      </c>
      <c r="P3088" s="6"/>
      <c r="Q3088" s="6"/>
      <c r="R3088" s="6"/>
      <c r="S3088" s="6">
        <v>0</v>
      </c>
      <c r="T3088" s="6"/>
    </row>
    <row r="3089" spans="1:20" x14ac:dyDescent="0.25">
      <c r="A3089">
        <v>2002</v>
      </c>
      <c r="B3089" s="6" t="s">
        <v>73</v>
      </c>
      <c r="C3089" s="6">
        <v>31</v>
      </c>
      <c r="D3089" s="6" t="s">
        <v>146</v>
      </c>
      <c r="E3089" s="6"/>
      <c r="F3089" s="6"/>
      <c r="G3089" s="6"/>
      <c r="H3089" s="6"/>
      <c r="I3089" s="6" t="str">
        <f t="shared" si="8"/>
        <v/>
      </c>
      <c r="J3089" s="6" t="s">
        <v>35</v>
      </c>
      <c r="K3089" s="6">
        <v>70</v>
      </c>
      <c r="L3089" s="6"/>
      <c r="M3089" s="6">
        <v>50</v>
      </c>
      <c r="N3089" s="6">
        <v>0</v>
      </c>
      <c r="O3089" s="6">
        <v>0</v>
      </c>
      <c r="P3089" s="6"/>
      <c r="Q3089" s="6"/>
      <c r="R3089" s="6"/>
      <c r="S3089" s="6">
        <v>0</v>
      </c>
      <c r="T3089" s="6"/>
    </row>
    <row r="3090" spans="1:20" x14ac:dyDescent="0.25">
      <c r="A3090">
        <v>2002</v>
      </c>
      <c r="B3090" s="6" t="s">
        <v>73</v>
      </c>
      <c r="C3090" s="6">
        <v>32</v>
      </c>
      <c r="D3090" s="6" t="s">
        <v>146</v>
      </c>
      <c r="E3090" s="6"/>
      <c r="F3090" s="6"/>
      <c r="G3090" s="6"/>
      <c r="H3090" s="6"/>
      <c r="I3090" s="6" t="str">
        <f t="shared" si="8"/>
        <v/>
      </c>
      <c r="J3090" s="6" t="s">
        <v>40</v>
      </c>
      <c r="K3090" s="6">
        <v>100</v>
      </c>
      <c r="L3090" s="6"/>
      <c r="M3090" s="6">
        <v>100</v>
      </c>
      <c r="N3090" s="6">
        <v>0</v>
      </c>
      <c r="O3090" s="6">
        <v>2</v>
      </c>
      <c r="P3090" s="6"/>
      <c r="Q3090" s="6"/>
      <c r="R3090" s="6"/>
      <c r="S3090" s="6">
        <v>0</v>
      </c>
      <c r="T3090" s="6"/>
    </row>
    <row r="3091" spans="1:20" x14ac:dyDescent="0.25">
      <c r="A3091">
        <v>2002</v>
      </c>
      <c r="B3091" s="6" t="s">
        <v>73</v>
      </c>
      <c r="C3091" s="6">
        <v>33</v>
      </c>
      <c r="D3091" s="6" t="s">
        <v>146</v>
      </c>
      <c r="E3091" s="6"/>
      <c r="F3091" s="6"/>
      <c r="G3091" s="6"/>
      <c r="H3091" s="6"/>
      <c r="I3091" s="6" t="str">
        <f t="shared" si="8"/>
        <v/>
      </c>
      <c r="J3091" s="6" t="s">
        <v>154</v>
      </c>
      <c r="K3091" s="6">
        <v>10</v>
      </c>
      <c r="L3091" s="6"/>
      <c r="M3091" s="6">
        <v>10</v>
      </c>
      <c r="N3091" s="6">
        <v>100</v>
      </c>
      <c r="O3091" s="6">
        <v>0</v>
      </c>
      <c r="P3091" s="6" t="s">
        <v>48</v>
      </c>
      <c r="Q3091" s="6"/>
      <c r="R3091" s="6"/>
      <c r="S3091" s="6">
        <v>0</v>
      </c>
      <c r="T3091" s="6"/>
    </row>
    <row r="3092" spans="1:20" x14ac:dyDescent="0.25">
      <c r="A3092">
        <v>2002</v>
      </c>
      <c r="B3092" s="6" t="s">
        <v>73</v>
      </c>
      <c r="C3092" s="6">
        <v>34</v>
      </c>
      <c r="D3092" s="6" t="s">
        <v>146</v>
      </c>
      <c r="E3092" s="6"/>
      <c r="F3092" s="6"/>
      <c r="G3092" s="6"/>
      <c r="H3092" s="6"/>
      <c r="I3092" s="6" t="str">
        <f t="shared" si="8"/>
        <v/>
      </c>
      <c r="J3092" s="6" t="s">
        <v>140</v>
      </c>
      <c r="K3092" s="6">
        <v>2</v>
      </c>
      <c r="L3092" s="6"/>
      <c r="M3092" s="6">
        <v>10</v>
      </c>
      <c r="N3092" s="6">
        <v>0</v>
      </c>
      <c r="O3092" s="6">
        <v>0</v>
      </c>
      <c r="P3092" s="6"/>
      <c r="Q3092" s="6"/>
      <c r="R3092" s="6"/>
      <c r="S3092" s="6">
        <v>0</v>
      </c>
      <c r="T3092" s="6"/>
    </row>
    <row r="3093" spans="1:20" x14ac:dyDescent="0.25">
      <c r="A3093">
        <v>2002</v>
      </c>
      <c r="B3093" s="6" t="s">
        <v>73</v>
      </c>
      <c r="C3093" s="6">
        <v>35</v>
      </c>
      <c r="D3093" s="6" t="s">
        <v>146</v>
      </c>
      <c r="E3093" s="6"/>
      <c r="F3093" s="6"/>
      <c r="G3093" s="6"/>
      <c r="H3093" s="6"/>
      <c r="I3093" s="6" t="str">
        <f t="shared" si="8"/>
        <v/>
      </c>
      <c r="J3093" s="6" t="s">
        <v>140</v>
      </c>
      <c r="K3093" s="6">
        <v>30</v>
      </c>
      <c r="L3093" s="6"/>
      <c r="M3093" s="6">
        <v>25</v>
      </c>
      <c r="N3093" s="6">
        <v>0</v>
      </c>
      <c r="O3093" s="6">
        <v>0</v>
      </c>
      <c r="P3093" s="6"/>
      <c r="Q3093" s="6"/>
      <c r="R3093" s="6"/>
      <c r="S3093" s="6">
        <v>0</v>
      </c>
      <c r="T3093" s="6"/>
    </row>
    <row r="3094" spans="1:20" x14ac:dyDescent="0.25">
      <c r="A3094">
        <v>2002</v>
      </c>
      <c r="B3094" s="6" t="s">
        <v>73</v>
      </c>
      <c r="C3094" s="6">
        <v>36</v>
      </c>
      <c r="D3094" s="6" t="s">
        <v>146</v>
      </c>
      <c r="E3094" s="6"/>
      <c r="F3094" s="6"/>
      <c r="G3094" s="6"/>
      <c r="H3094" s="6"/>
      <c r="I3094" s="6" t="str">
        <f t="shared" si="8"/>
        <v/>
      </c>
      <c r="J3094" s="6" t="s">
        <v>140</v>
      </c>
      <c r="K3094" s="6">
        <v>30</v>
      </c>
      <c r="L3094" s="6"/>
      <c r="M3094" s="6">
        <v>35</v>
      </c>
      <c r="N3094" s="6">
        <v>0</v>
      </c>
      <c r="O3094" s="6">
        <v>0</v>
      </c>
      <c r="P3094" s="6"/>
      <c r="Q3094" s="6"/>
      <c r="R3094" s="6"/>
      <c r="S3094" s="6">
        <v>0</v>
      </c>
      <c r="T3094" s="6"/>
    </row>
    <row r="3095" spans="1:20" x14ac:dyDescent="0.25">
      <c r="A3095">
        <v>2002</v>
      </c>
      <c r="B3095" s="6" t="s">
        <v>73</v>
      </c>
      <c r="C3095" s="6">
        <v>37</v>
      </c>
      <c r="D3095" s="6" t="s">
        <v>139</v>
      </c>
      <c r="E3095" s="6">
        <v>5</v>
      </c>
      <c r="F3095" s="6">
        <v>9</v>
      </c>
      <c r="G3095" s="6">
        <v>310</v>
      </c>
      <c r="H3095" s="6">
        <v>120</v>
      </c>
      <c r="I3095" s="6">
        <f t="shared" si="8"/>
        <v>352.27272727272731</v>
      </c>
      <c r="J3095" s="6" t="s">
        <v>28</v>
      </c>
      <c r="K3095" s="6">
        <v>90</v>
      </c>
      <c r="L3095" s="6"/>
      <c r="M3095" s="6">
        <v>70</v>
      </c>
      <c r="N3095" s="6">
        <v>30</v>
      </c>
      <c r="O3095" s="6">
        <v>0</v>
      </c>
      <c r="P3095" s="6"/>
      <c r="Q3095" s="6"/>
      <c r="R3095" s="6"/>
      <c r="S3095" s="6">
        <v>0</v>
      </c>
      <c r="T3095" s="6"/>
    </row>
    <row r="3096" spans="1:20" x14ac:dyDescent="0.25">
      <c r="A3096">
        <v>2002</v>
      </c>
      <c r="B3096" s="6" t="s">
        <v>73</v>
      </c>
      <c r="C3096" s="6">
        <v>38</v>
      </c>
      <c r="D3096" s="6" t="s">
        <v>139</v>
      </c>
      <c r="E3096" s="6"/>
      <c r="F3096" s="6"/>
      <c r="G3096" s="6"/>
      <c r="H3096" s="6"/>
      <c r="I3096" s="6" t="str">
        <f t="shared" si="8"/>
        <v/>
      </c>
      <c r="J3096" s="6" t="s">
        <v>28</v>
      </c>
      <c r="K3096" s="6">
        <v>10</v>
      </c>
      <c r="L3096" s="6"/>
      <c r="M3096" s="6">
        <v>5</v>
      </c>
      <c r="N3096" s="6">
        <v>20</v>
      </c>
      <c r="O3096" s="6">
        <v>0</v>
      </c>
      <c r="P3096" s="6"/>
      <c r="Q3096" s="6"/>
      <c r="R3096" s="6"/>
      <c r="S3096" s="6">
        <v>0</v>
      </c>
      <c r="T3096" s="6"/>
    </row>
    <row r="3097" spans="1:20" x14ac:dyDescent="0.25">
      <c r="A3097">
        <v>2002</v>
      </c>
      <c r="B3097" s="6" t="s">
        <v>73</v>
      </c>
      <c r="C3097" s="6">
        <v>39</v>
      </c>
      <c r="D3097" s="6" t="s">
        <v>139</v>
      </c>
      <c r="E3097" s="6"/>
      <c r="F3097" s="6"/>
      <c r="G3097" s="6"/>
      <c r="H3097" s="6"/>
      <c r="I3097" s="6" t="str">
        <f t="shared" si="8"/>
        <v/>
      </c>
      <c r="J3097" s="6" t="s">
        <v>40</v>
      </c>
      <c r="K3097" s="6">
        <v>50</v>
      </c>
      <c r="L3097" s="6"/>
      <c r="M3097" s="6">
        <v>20</v>
      </c>
      <c r="N3097" s="6">
        <v>40</v>
      </c>
      <c r="O3097" s="6">
        <v>0</v>
      </c>
      <c r="P3097" s="6"/>
      <c r="Q3097" s="6"/>
      <c r="R3097" s="6"/>
      <c r="S3097" s="6">
        <v>1</v>
      </c>
      <c r="T3097" s="6"/>
    </row>
    <row r="3098" spans="1:20" x14ac:dyDescent="0.25">
      <c r="A3098">
        <v>2002</v>
      </c>
      <c r="B3098" s="6" t="s">
        <v>73</v>
      </c>
      <c r="C3098" s="6">
        <v>40</v>
      </c>
      <c r="D3098" s="6" t="s">
        <v>139</v>
      </c>
      <c r="E3098" s="6"/>
      <c r="F3098" s="6"/>
      <c r="G3098" s="6"/>
      <c r="H3098" s="6"/>
      <c r="I3098" s="6" t="str">
        <f t="shared" si="8"/>
        <v/>
      </c>
      <c r="J3098" s="6" t="s">
        <v>35</v>
      </c>
      <c r="K3098" s="6">
        <v>10</v>
      </c>
      <c r="L3098" s="6"/>
      <c r="M3098" s="6">
        <v>5</v>
      </c>
      <c r="N3098" s="6">
        <v>5</v>
      </c>
      <c r="O3098" s="6">
        <v>0</v>
      </c>
      <c r="P3098" s="6"/>
      <c r="Q3098" s="6"/>
      <c r="R3098" s="6"/>
      <c r="S3098" s="6">
        <v>0</v>
      </c>
      <c r="T3098" s="6"/>
    </row>
    <row r="3099" spans="1:20" x14ac:dyDescent="0.25">
      <c r="A3099">
        <v>2002</v>
      </c>
      <c r="B3099" s="6" t="s">
        <v>73</v>
      </c>
      <c r="C3099" s="6">
        <v>41</v>
      </c>
      <c r="D3099" s="6" t="s">
        <v>139</v>
      </c>
      <c r="E3099" s="6"/>
      <c r="F3099" s="6"/>
      <c r="G3099" s="6"/>
      <c r="H3099" s="6"/>
      <c r="I3099" s="6" t="str">
        <f t="shared" si="8"/>
        <v/>
      </c>
      <c r="J3099" s="6" t="s">
        <v>35</v>
      </c>
      <c r="K3099" s="6">
        <v>10</v>
      </c>
      <c r="L3099" s="6"/>
      <c r="M3099" s="6">
        <v>10</v>
      </c>
      <c r="N3099" s="6">
        <v>5</v>
      </c>
      <c r="O3099" s="6">
        <v>0</v>
      </c>
      <c r="P3099" s="6"/>
      <c r="Q3099" s="6"/>
      <c r="R3099" s="6"/>
      <c r="S3099" s="6">
        <v>0</v>
      </c>
      <c r="T3099" s="6"/>
    </row>
    <row r="3100" spans="1:20" x14ac:dyDescent="0.25">
      <c r="A3100">
        <v>2002</v>
      </c>
      <c r="B3100" s="6" t="s">
        <v>73</v>
      </c>
      <c r="C3100" s="6">
        <v>42</v>
      </c>
      <c r="D3100" s="6" t="s">
        <v>139</v>
      </c>
      <c r="E3100" s="6"/>
      <c r="F3100" s="6"/>
      <c r="G3100" s="6"/>
      <c r="H3100" s="6"/>
      <c r="I3100" s="6" t="str">
        <f t="shared" si="8"/>
        <v/>
      </c>
      <c r="J3100" s="6" t="s">
        <v>154</v>
      </c>
      <c r="K3100" s="6">
        <v>15</v>
      </c>
      <c r="L3100" s="6"/>
      <c r="M3100" s="6">
        <v>10</v>
      </c>
      <c r="N3100" s="6">
        <v>0</v>
      </c>
      <c r="O3100" s="6">
        <v>0</v>
      </c>
      <c r="P3100" s="6"/>
      <c r="Q3100" s="6"/>
      <c r="R3100" s="6"/>
      <c r="S3100" s="6">
        <v>0</v>
      </c>
      <c r="T3100" s="6"/>
    </row>
    <row r="3101" spans="1:20" x14ac:dyDescent="0.25">
      <c r="A3101">
        <v>2002</v>
      </c>
      <c r="B3101" s="6" t="s">
        <v>73</v>
      </c>
      <c r="C3101" s="6">
        <v>43</v>
      </c>
      <c r="D3101" s="6" t="s">
        <v>139</v>
      </c>
      <c r="E3101" s="6"/>
      <c r="F3101" s="6"/>
      <c r="G3101" s="6"/>
      <c r="H3101" s="6"/>
      <c r="I3101" s="6" t="str">
        <f t="shared" si="8"/>
        <v/>
      </c>
      <c r="J3101" s="6" t="s">
        <v>28</v>
      </c>
      <c r="K3101" s="6">
        <v>70</v>
      </c>
      <c r="L3101" s="6"/>
      <c r="M3101" s="6">
        <v>25</v>
      </c>
      <c r="N3101" s="6">
        <v>30</v>
      </c>
      <c r="O3101" s="6">
        <v>0</v>
      </c>
      <c r="P3101" s="6"/>
      <c r="Q3101" s="6"/>
      <c r="R3101" s="6"/>
      <c r="S3101" s="6">
        <v>0</v>
      </c>
      <c r="T3101" s="6"/>
    </row>
    <row r="3102" spans="1:20" x14ac:dyDescent="0.25">
      <c r="A3102">
        <v>2002</v>
      </c>
      <c r="B3102" s="6" t="s">
        <v>73</v>
      </c>
      <c r="C3102" s="6">
        <v>44</v>
      </c>
      <c r="D3102" s="6" t="s">
        <v>139</v>
      </c>
      <c r="E3102" s="6"/>
      <c r="F3102" s="6"/>
      <c r="G3102" s="6"/>
      <c r="H3102" s="6"/>
      <c r="I3102" s="6" t="str">
        <f t="shared" si="8"/>
        <v/>
      </c>
      <c r="J3102" s="6" t="s">
        <v>26</v>
      </c>
      <c r="K3102" s="6">
        <v>40</v>
      </c>
      <c r="L3102" s="6"/>
      <c r="M3102" s="6">
        <v>30</v>
      </c>
      <c r="N3102" s="6">
        <v>0</v>
      </c>
      <c r="O3102" s="6">
        <v>0</v>
      </c>
      <c r="P3102" s="6"/>
      <c r="Q3102" s="6"/>
      <c r="R3102" s="6"/>
      <c r="S3102" s="6">
        <v>0</v>
      </c>
      <c r="T3102" s="6"/>
    </row>
    <row r="3103" spans="1:20" x14ac:dyDescent="0.25">
      <c r="A3103">
        <v>2002</v>
      </c>
      <c r="B3103" s="6" t="s">
        <v>73</v>
      </c>
      <c r="C3103" s="6">
        <v>45</v>
      </c>
      <c r="D3103" s="6" t="s">
        <v>139</v>
      </c>
      <c r="E3103" s="6"/>
      <c r="F3103" s="6"/>
      <c r="G3103" s="6"/>
      <c r="H3103" s="6"/>
      <c r="I3103" s="6" t="str">
        <f t="shared" si="8"/>
        <v/>
      </c>
      <c r="J3103" s="6" t="s">
        <v>26</v>
      </c>
      <c r="K3103" s="6">
        <v>140</v>
      </c>
      <c r="L3103" s="6"/>
      <c r="M3103" s="6">
        <v>70</v>
      </c>
      <c r="N3103" s="6">
        <v>20</v>
      </c>
      <c r="O3103" s="6">
        <v>0</v>
      </c>
      <c r="P3103" s="6"/>
      <c r="Q3103" s="6"/>
      <c r="R3103" s="6"/>
      <c r="S3103" s="6">
        <v>2</v>
      </c>
      <c r="T3103" s="6"/>
    </row>
    <row r="3104" spans="1:20" x14ac:dyDescent="0.25">
      <c r="A3104">
        <v>2002</v>
      </c>
      <c r="B3104" s="6" t="s">
        <v>73</v>
      </c>
      <c r="C3104" s="6">
        <v>46</v>
      </c>
      <c r="D3104" s="6" t="s">
        <v>139</v>
      </c>
      <c r="E3104" s="6"/>
      <c r="F3104" s="6"/>
      <c r="G3104" s="6"/>
      <c r="H3104" s="6"/>
      <c r="I3104" s="6" t="str">
        <f t="shared" si="8"/>
        <v/>
      </c>
      <c r="J3104" s="6" t="s">
        <v>140</v>
      </c>
      <c r="K3104" s="6">
        <v>20</v>
      </c>
      <c r="L3104" s="6"/>
      <c r="M3104" s="6">
        <v>20</v>
      </c>
      <c r="N3104" s="6">
        <v>0</v>
      </c>
      <c r="O3104" s="6">
        <v>10</v>
      </c>
      <c r="P3104" s="6"/>
      <c r="Q3104" s="6"/>
      <c r="R3104" s="6"/>
      <c r="S3104" s="6">
        <v>0</v>
      </c>
      <c r="T3104" s="6"/>
    </row>
    <row r="3105" spans="1:20" x14ac:dyDescent="0.25">
      <c r="A3105">
        <v>2002</v>
      </c>
      <c r="B3105" s="6" t="s">
        <v>73</v>
      </c>
      <c r="C3105" s="6">
        <v>47</v>
      </c>
      <c r="D3105" s="6" t="s">
        <v>139</v>
      </c>
      <c r="E3105" s="6">
        <v>6</v>
      </c>
      <c r="F3105" s="6">
        <v>9</v>
      </c>
      <c r="G3105" s="6">
        <v>175</v>
      </c>
      <c r="H3105" s="6">
        <v>0</v>
      </c>
      <c r="I3105" s="6">
        <f t="shared" si="8"/>
        <v>175</v>
      </c>
      <c r="J3105" s="6" t="s">
        <v>22</v>
      </c>
      <c r="K3105" s="6">
        <v>15</v>
      </c>
      <c r="L3105" s="6"/>
      <c r="M3105" s="6">
        <v>10</v>
      </c>
      <c r="N3105" s="6">
        <v>0</v>
      </c>
      <c r="O3105" s="6">
        <v>0</v>
      </c>
      <c r="P3105" s="6"/>
      <c r="Q3105" s="6"/>
      <c r="R3105" s="6"/>
      <c r="S3105" s="6">
        <v>0</v>
      </c>
      <c r="T3105" s="6"/>
    </row>
    <row r="3106" spans="1:20" x14ac:dyDescent="0.25">
      <c r="A3106">
        <v>2002</v>
      </c>
      <c r="B3106" s="6" t="s">
        <v>73</v>
      </c>
      <c r="C3106" s="6">
        <v>48</v>
      </c>
      <c r="D3106" s="6" t="s">
        <v>139</v>
      </c>
      <c r="E3106" s="6"/>
      <c r="F3106" s="6"/>
      <c r="G3106" s="6"/>
      <c r="H3106" s="6"/>
      <c r="I3106" s="6" t="str">
        <f t="shared" si="8"/>
        <v/>
      </c>
      <c r="J3106" s="6" t="s">
        <v>22</v>
      </c>
      <c r="K3106" s="6">
        <v>10</v>
      </c>
      <c r="L3106" s="6"/>
      <c r="M3106" s="6">
        <v>10</v>
      </c>
      <c r="N3106" s="6">
        <v>0</v>
      </c>
      <c r="O3106" s="6">
        <v>10</v>
      </c>
      <c r="P3106" s="6"/>
      <c r="Q3106" s="6"/>
      <c r="R3106" s="6"/>
      <c r="S3106" s="6">
        <v>0</v>
      </c>
      <c r="T3106" s="6"/>
    </row>
    <row r="3107" spans="1:20" x14ac:dyDescent="0.25">
      <c r="A3107">
        <v>2002</v>
      </c>
      <c r="B3107" s="6" t="s">
        <v>73</v>
      </c>
      <c r="C3107" s="6">
        <v>49</v>
      </c>
      <c r="D3107" s="6" t="s">
        <v>139</v>
      </c>
      <c r="E3107" s="6"/>
      <c r="F3107" s="6"/>
      <c r="G3107" s="6"/>
      <c r="H3107" s="6"/>
      <c r="I3107" s="6" t="str">
        <f t="shared" si="8"/>
        <v/>
      </c>
      <c r="J3107" s="6" t="s">
        <v>22</v>
      </c>
      <c r="K3107" s="6">
        <v>30</v>
      </c>
      <c r="L3107" s="6"/>
      <c r="M3107" s="6">
        <v>30</v>
      </c>
      <c r="N3107" s="6">
        <v>10</v>
      </c>
      <c r="O3107" s="6">
        <v>0</v>
      </c>
      <c r="P3107" s="6" t="s">
        <v>48</v>
      </c>
      <c r="Q3107" s="6"/>
      <c r="R3107" s="6"/>
      <c r="S3107" s="6">
        <v>0</v>
      </c>
      <c r="T3107" s="6"/>
    </row>
    <row r="3108" spans="1:20" x14ac:dyDescent="0.25">
      <c r="A3108">
        <v>2002</v>
      </c>
      <c r="B3108" s="6" t="s">
        <v>73</v>
      </c>
      <c r="C3108" s="6">
        <v>50</v>
      </c>
      <c r="D3108" s="6" t="s">
        <v>139</v>
      </c>
      <c r="E3108" s="6"/>
      <c r="F3108" s="6"/>
      <c r="G3108" s="6"/>
      <c r="H3108" s="6"/>
      <c r="I3108" s="6" t="str">
        <f t="shared" si="8"/>
        <v/>
      </c>
      <c r="J3108" s="6" t="s">
        <v>26</v>
      </c>
      <c r="K3108" s="6">
        <v>120</v>
      </c>
      <c r="L3108" s="6"/>
      <c r="M3108" s="6">
        <v>90</v>
      </c>
      <c r="N3108" s="6">
        <v>40</v>
      </c>
      <c r="O3108" s="6">
        <v>1</v>
      </c>
      <c r="P3108" s="6"/>
      <c r="Q3108" s="6"/>
      <c r="R3108" s="6"/>
      <c r="S3108" s="6">
        <v>3</v>
      </c>
      <c r="T3108" s="6"/>
    </row>
    <row r="3109" spans="1:20" x14ac:dyDescent="0.25">
      <c r="A3109">
        <v>2002</v>
      </c>
      <c r="B3109" s="6" t="s">
        <v>73</v>
      </c>
      <c r="C3109" s="6">
        <v>51</v>
      </c>
      <c r="D3109" s="6" t="s">
        <v>139</v>
      </c>
      <c r="E3109" s="6"/>
      <c r="F3109" s="6"/>
      <c r="G3109" s="6"/>
      <c r="H3109" s="6"/>
      <c r="I3109" s="6" t="str">
        <f t="shared" si="8"/>
        <v/>
      </c>
      <c r="J3109" s="6" t="s">
        <v>28</v>
      </c>
      <c r="K3109" s="6">
        <v>70</v>
      </c>
      <c r="L3109" s="6"/>
      <c r="M3109" s="6">
        <v>20</v>
      </c>
      <c r="N3109" s="6">
        <v>90</v>
      </c>
      <c r="O3109" s="6">
        <v>0</v>
      </c>
      <c r="P3109" s="6"/>
      <c r="Q3109" s="6"/>
      <c r="R3109" s="6"/>
      <c r="S3109" s="6">
        <v>0</v>
      </c>
      <c r="T3109" s="6"/>
    </row>
    <row r="3110" spans="1:20" x14ac:dyDescent="0.25">
      <c r="A3110">
        <v>2002</v>
      </c>
      <c r="B3110" s="6" t="s">
        <v>73</v>
      </c>
      <c r="C3110" s="6">
        <v>52</v>
      </c>
      <c r="D3110" s="6" t="s">
        <v>139</v>
      </c>
      <c r="E3110" s="6"/>
      <c r="F3110" s="6"/>
      <c r="G3110" s="6"/>
      <c r="H3110" s="6"/>
      <c r="I3110" s="6" t="str">
        <f t="shared" si="8"/>
        <v/>
      </c>
      <c r="J3110" s="6" t="s">
        <v>22</v>
      </c>
      <c r="K3110" s="6">
        <v>20</v>
      </c>
      <c r="L3110" s="6"/>
      <c r="M3110" s="6">
        <v>15</v>
      </c>
      <c r="N3110" s="6">
        <v>20</v>
      </c>
      <c r="O3110" s="6">
        <v>0</v>
      </c>
      <c r="P3110" s="6"/>
      <c r="Q3110" s="6"/>
      <c r="R3110" s="6"/>
      <c r="S3110" s="6">
        <v>1</v>
      </c>
      <c r="T3110" s="6"/>
    </row>
    <row r="3111" spans="1:20" x14ac:dyDescent="0.25">
      <c r="A3111">
        <v>2002</v>
      </c>
      <c r="B3111" s="6" t="s">
        <v>73</v>
      </c>
      <c r="C3111" s="6">
        <v>53</v>
      </c>
      <c r="D3111" s="6" t="s">
        <v>139</v>
      </c>
      <c r="E3111" s="6"/>
      <c r="F3111" s="6"/>
      <c r="G3111" s="6"/>
      <c r="H3111" s="6"/>
      <c r="I3111" s="6" t="str">
        <f t="shared" si="8"/>
        <v/>
      </c>
      <c r="J3111" s="6" t="s">
        <v>28</v>
      </c>
      <c r="K3111" s="6">
        <v>30</v>
      </c>
      <c r="L3111" s="6"/>
      <c r="M3111" s="6">
        <v>30</v>
      </c>
      <c r="N3111" s="6">
        <v>80</v>
      </c>
      <c r="O3111" s="6">
        <v>5</v>
      </c>
      <c r="P3111" s="6"/>
      <c r="Q3111" s="6"/>
      <c r="R3111" s="6"/>
      <c r="S3111" s="6">
        <v>0</v>
      </c>
      <c r="T3111" s="6"/>
    </row>
    <row r="3112" spans="1:20" x14ac:dyDescent="0.25">
      <c r="A3112">
        <v>2002</v>
      </c>
      <c r="B3112" s="6" t="s">
        <v>73</v>
      </c>
      <c r="C3112" s="6">
        <v>54</v>
      </c>
      <c r="D3112" s="6" t="s">
        <v>139</v>
      </c>
      <c r="E3112" s="6"/>
      <c r="F3112" s="6"/>
      <c r="G3112" s="6"/>
      <c r="H3112" s="6"/>
      <c r="I3112" s="6" t="str">
        <f t="shared" si="8"/>
        <v/>
      </c>
      <c r="J3112" s="6" t="s">
        <v>25</v>
      </c>
      <c r="K3112" s="6">
        <v>20</v>
      </c>
      <c r="L3112" s="6"/>
      <c r="M3112" s="6">
        <v>20</v>
      </c>
      <c r="N3112" s="6">
        <v>0</v>
      </c>
      <c r="O3112" s="6">
        <v>20</v>
      </c>
      <c r="P3112" s="6"/>
      <c r="Q3112" s="6"/>
      <c r="R3112" s="6"/>
      <c r="S3112" s="6">
        <v>1</v>
      </c>
      <c r="T3112" s="6"/>
    </row>
    <row r="3113" spans="1:20" x14ac:dyDescent="0.25">
      <c r="A3113">
        <v>2002</v>
      </c>
      <c r="B3113" s="6" t="s">
        <v>73</v>
      </c>
      <c r="C3113" s="6">
        <v>55</v>
      </c>
      <c r="D3113" s="6" t="s">
        <v>139</v>
      </c>
      <c r="E3113" s="6"/>
      <c r="F3113" s="6"/>
      <c r="G3113" s="6"/>
      <c r="H3113" s="6"/>
      <c r="I3113" s="6" t="str">
        <f t="shared" si="8"/>
        <v/>
      </c>
      <c r="J3113" s="6" t="s">
        <v>25</v>
      </c>
      <c r="K3113" s="6">
        <v>15</v>
      </c>
      <c r="L3113" s="6"/>
      <c r="M3113" s="6">
        <v>10</v>
      </c>
      <c r="N3113" s="6">
        <v>0</v>
      </c>
      <c r="O3113" s="6">
        <v>50</v>
      </c>
      <c r="P3113" s="6"/>
      <c r="Q3113" s="6"/>
      <c r="R3113" s="6"/>
      <c r="S3113" s="6">
        <v>1</v>
      </c>
      <c r="T3113" s="6"/>
    </row>
    <row r="3114" spans="1:20" x14ac:dyDescent="0.25">
      <c r="A3114">
        <v>2002</v>
      </c>
      <c r="B3114" s="6" t="s">
        <v>73</v>
      </c>
      <c r="C3114" s="6">
        <v>56</v>
      </c>
      <c r="D3114" s="6" t="s">
        <v>139</v>
      </c>
      <c r="E3114" s="6"/>
      <c r="F3114" s="6"/>
      <c r="G3114" s="6"/>
      <c r="H3114" s="6"/>
      <c r="I3114" s="6" t="str">
        <f t="shared" si="8"/>
        <v/>
      </c>
      <c r="J3114" s="6" t="s">
        <v>25</v>
      </c>
      <c r="K3114" s="6">
        <v>30</v>
      </c>
      <c r="L3114" s="6"/>
      <c r="M3114" s="6">
        <v>20</v>
      </c>
      <c r="N3114" s="6">
        <v>5</v>
      </c>
      <c r="O3114" s="6">
        <v>0</v>
      </c>
      <c r="P3114" s="6"/>
      <c r="Q3114" s="6"/>
      <c r="R3114" s="6"/>
      <c r="S3114" s="6">
        <v>0</v>
      </c>
      <c r="T3114" s="6"/>
    </row>
    <row r="3115" spans="1:20" x14ac:dyDescent="0.25">
      <c r="A3115">
        <v>2002</v>
      </c>
      <c r="B3115" s="6" t="s">
        <v>73</v>
      </c>
      <c r="C3115" s="6">
        <v>57</v>
      </c>
      <c r="D3115" s="6" t="s">
        <v>139</v>
      </c>
      <c r="E3115" s="6"/>
      <c r="F3115" s="6"/>
      <c r="G3115" s="6"/>
      <c r="H3115" s="6"/>
      <c r="I3115" s="6" t="str">
        <f t="shared" si="8"/>
        <v/>
      </c>
      <c r="J3115" s="6" t="s">
        <v>40</v>
      </c>
      <c r="K3115" s="6">
        <v>5</v>
      </c>
      <c r="L3115" s="6"/>
      <c r="M3115" s="6">
        <v>5</v>
      </c>
      <c r="N3115" s="6">
        <v>20</v>
      </c>
      <c r="O3115" s="6">
        <v>0</v>
      </c>
      <c r="P3115" s="6"/>
      <c r="Q3115" s="6"/>
      <c r="R3115" s="6"/>
      <c r="S3115" s="6">
        <v>0</v>
      </c>
      <c r="T3115" s="6"/>
    </row>
    <row r="3116" spans="1:20" x14ac:dyDescent="0.25">
      <c r="A3116">
        <v>2002</v>
      </c>
      <c r="B3116" s="6" t="s">
        <v>73</v>
      </c>
      <c r="C3116" s="6">
        <v>58</v>
      </c>
      <c r="D3116" s="6" t="s">
        <v>139</v>
      </c>
      <c r="E3116" s="6"/>
      <c r="F3116" s="6"/>
      <c r="G3116" s="6"/>
      <c r="H3116" s="6"/>
      <c r="I3116" s="6" t="str">
        <f t="shared" si="8"/>
        <v/>
      </c>
      <c r="J3116" s="6" t="s">
        <v>22</v>
      </c>
      <c r="K3116" s="6">
        <v>10</v>
      </c>
      <c r="L3116" s="6"/>
      <c r="M3116" s="6">
        <v>10</v>
      </c>
      <c r="N3116" s="6">
        <v>20</v>
      </c>
      <c r="O3116" s="6">
        <v>5</v>
      </c>
      <c r="P3116" s="6"/>
      <c r="Q3116" s="6"/>
      <c r="R3116" s="6"/>
      <c r="S3116" s="6">
        <v>0</v>
      </c>
      <c r="T3116" s="6"/>
    </row>
    <row r="3117" spans="1:20" x14ac:dyDescent="0.25">
      <c r="A3117">
        <v>2002</v>
      </c>
      <c r="B3117" s="6" t="s">
        <v>73</v>
      </c>
      <c r="C3117" s="6">
        <v>59</v>
      </c>
      <c r="D3117" s="6" t="s">
        <v>142</v>
      </c>
      <c r="E3117" s="6">
        <v>7</v>
      </c>
      <c r="F3117" s="6">
        <v>10.6</v>
      </c>
      <c r="G3117" s="6">
        <v>175</v>
      </c>
      <c r="H3117" s="6">
        <v>200</v>
      </c>
      <c r="I3117" s="6">
        <f t="shared" si="8"/>
        <v>218.75</v>
      </c>
      <c r="J3117" s="6" t="s">
        <v>22</v>
      </c>
      <c r="K3117" s="6">
        <v>25</v>
      </c>
      <c r="L3117" s="6"/>
      <c r="M3117" s="6">
        <v>20</v>
      </c>
      <c r="N3117" s="6">
        <v>0</v>
      </c>
      <c r="O3117" s="6">
        <v>0</v>
      </c>
      <c r="P3117" s="6"/>
      <c r="Q3117" s="6"/>
      <c r="R3117" s="6"/>
      <c r="S3117" s="6">
        <v>0</v>
      </c>
      <c r="T3117" s="6"/>
    </row>
    <row r="3118" spans="1:20" x14ac:dyDescent="0.25">
      <c r="A3118">
        <v>2002</v>
      </c>
      <c r="B3118" s="6" t="s">
        <v>73</v>
      </c>
      <c r="C3118" s="6">
        <v>60</v>
      </c>
      <c r="D3118" s="6" t="s">
        <v>142</v>
      </c>
      <c r="E3118" s="6"/>
      <c r="F3118" s="6"/>
      <c r="G3118" s="6"/>
      <c r="H3118" s="6"/>
      <c r="I3118" s="6" t="str">
        <f t="shared" si="8"/>
        <v/>
      </c>
      <c r="J3118" s="6" t="s">
        <v>43</v>
      </c>
      <c r="K3118" s="6">
        <v>30</v>
      </c>
      <c r="L3118" s="6"/>
      <c r="M3118" s="6">
        <v>15</v>
      </c>
      <c r="N3118" s="6">
        <v>60</v>
      </c>
      <c r="O3118" s="6">
        <v>0</v>
      </c>
      <c r="P3118" s="6"/>
      <c r="Q3118" s="6"/>
      <c r="R3118" s="6"/>
      <c r="S3118" s="6">
        <v>0</v>
      </c>
      <c r="T3118" s="6" t="s">
        <v>167</v>
      </c>
    </row>
    <row r="3119" spans="1:20" x14ac:dyDescent="0.25">
      <c r="A3119">
        <v>2002</v>
      </c>
      <c r="B3119" s="6" t="s">
        <v>73</v>
      </c>
      <c r="C3119" s="6">
        <v>61</v>
      </c>
      <c r="D3119" s="6" t="s">
        <v>142</v>
      </c>
      <c r="E3119" s="6"/>
      <c r="F3119" s="6"/>
      <c r="G3119" s="6"/>
      <c r="H3119" s="6"/>
      <c r="I3119" s="6" t="str">
        <f t="shared" si="8"/>
        <v/>
      </c>
      <c r="J3119" s="6" t="s">
        <v>28</v>
      </c>
      <c r="K3119" s="6">
        <v>20</v>
      </c>
      <c r="L3119" s="6"/>
      <c r="M3119" s="6">
        <v>45</v>
      </c>
      <c r="N3119" s="6">
        <v>80</v>
      </c>
      <c r="O3119" s="6">
        <v>0</v>
      </c>
      <c r="P3119" s="6"/>
      <c r="Q3119" s="6"/>
      <c r="R3119" s="6"/>
      <c r="S3119" s="6">
        <v>0</v>
      </c>
      <c r="T3119" s="6" t="s">
        <v>167</v>
      </c>
    </row>
    <row r="3120" spans="1:20" x14ac:dyDescent="0.25">
      <c r="A3120">
        <v>2002</v>
      </c>
      <c r="B3120" s="6" t="s">
        <v>73</v>
      </c>
      <c r="C3120" s="6">
        <v>62</v>
      </c>
      <c r="D3120" s="6" t="s">
        <v>142</v>
      </c>
      <c r="E3120" s="6"/>
      <c r="F3120" s="6"/>
      <c r="G3120" s="6"/>
      <c r="H3120" s="6"/>
      <c r="I3120" s="6" t="str">
        <f t="shared" si="8"/>
        <v/>
      </c>
      <c r="J3120" s="6" t="s">
        <v>40</v>
      </c>
      <c r="K3120" s="6">
        <v>45</v>
      </c>
      <c r="L3120" s="6"/>
      <c r="M3120" s="6">
        <v>40</v>
      </c>
      <c r="N3120" s="6">
        <v>0</v>
      </c>
      <c r="O3120" s="6">
        <v>5</v>
      </c>
      <c r="P3120" s="6"/>
      <c r="Q3120" s="6"/>
      <c r="R3120" s="6"/>
      <c r="S3120" s="6">
        <v>1</v>
      </c>
      <c r="T3120" s="6"/>
    </row>
    <row r="3121" spans="1:20" x14ac:dyDescent="0.25">
      <c r="A3121">
        <v>2002</v>
      </c>
      <c r="B3121" s="6" t="s">
        <v>73</v>
      </c>
      <c r="C3121" s="6">
        <v>63</v>
      </c>
      <c r="D3121" s="6" t="s">
        <v>142</v>
      </c>
      <c r="E3121" s="6"/>
      <c r="F3121" s="6"/>
      <c r="G3121" s="6"/>
      <c r="H3121" s="6"/>
      <c r="I3121" s="6" t="str">
        <f t="shared" si="8"/>
        <v/>
      </c>
      <c r="J3121" s="6" t="s">
        <v>168</v>
      </c>
      <c r="K3121" s="6">
        <v>20</v>
      </c>
      <c r="L3121" s="6"/>
      <c r="M3121" s="6">
        <v>35</v>
      </c>
      <c r="N3121" s="6">
        <v>0</v>
      </c>
      <c r="O3121" s="6">
        <v>5</v>
      </c>
      <c r="P3121" s="6"/>
      <c r="Q3121" s="6"/>
      <c r="R3121" s="6"/>
      <c r="S3121" s="6">
        <v>0</v>
      </c>
      <c r="T3121" s="6"/>
    </row>
    <row r="3122" spans="1:20" x14ac:dyDescent="0.25">
      <c r="A3122">
        <v>2002</v>
      </c>
      <c r="B3122" s="6" t="s">
        <v>73</v>
      </c>
      <c r="C3122" s="6">
        <v>64</v>
      </c>
      <c r="D3122" s="6" t="s">
        <v>142</v>
      </c>
      <c r="E3122" s="6"/>
      <c r="F3122" s="6"/>
      <c r="G3122" s="6"/>
      <c r="H3122" s="6"/>
      <c r="I3122" s="6" t="str">
        <f t="shared" si="8"/>
        <v/>
      </c>
      <c r="J3122" s="6" t="s">
        <v>35</v>
      </c>
      <c r="K3122" s="6">
        <v>10</v>
      </c>
      <c r="L3122" s="6"/>
      <c r="M3122" s="6">
        <v>10</v>
      </c>
      <c r="N3122" s="6">
        <v>0</v>
      </c>
      <c r="O3122" s="6">
        <v>0</v>
      </c>
      <c r="P3122" s="6"/>
      <c r="Q3122" s="6"/>
      <c r="R3122" s="6"/>
      <c r="S3122" s="6">
        <v>0</v>
      </c>
      <c r="T3122" s="6"/>
    </row>
    <row r="3123" spans="1:20" x14ac:dyDescent="0.25">
      <c r="A3123">
        <v>2002</v>
      </c>
      <c r="B3123" s="6" t="s">
        <v>73</v>
      </c>
      <c r="C3123" s="6">
        <v>65</v>
      </c>
      <c r="D3123" s="6" t="s">
        <v>142</v>
      </c>
      <c r="E3123" s="6"/>
      <c r="F3123" s="6"/>
      <c r="G3123" s="6"/>
      <c r="H3123" s="6"/>
      <c r="I3123" s="6" t="str">
        <f t="shared" ref="I3123:I3178" si="9">IF(G3123&gt;0,G3123/(1000-H3123)*1000,"")</f>
        <v/>
      </c>
      <c r="J3123" s="6" t="s">
        <v>22</v>
      </c>
      <c r="K3123" s="6">
        <v>25</v>
      </c>
      <c r="L3123" s="6"/>
      <c r="M3123" s="6">
        <v>45</v>
      </c>
      <c r="N3123" s="6">
        <v>90</v>
      </c>
      <c r="O3123" s="6">
        <v>0</v>
      </c>
      <c r="P3123" s="6"/>
      <c r="Q3123" s="6"/>
      <c r="R3123" s="6"/>
      <c r="S3123" s="6">
        <v>0</v>
      </c>
      <c r="T3123" s="6" t="s">
        <v>167</v>
      </c>
    </row>
    <row r="3124" spans="1:20" x14ac:dyDescent="0.25">
      <c r="A3124">
        <v>2002</v>
      </c>
      <c r="B3124" s="6" t="s">
        <v>73</v>
      </c>
      <c r="C3124" s="6">
        <v>66</v>
      </c>
      <c r="D3124" s="6" t="s">
        <v>142</v>
      </c>
      <c r="E3124" s="6"/>
      <c r="F3124" s="6"/>
      <c r="G3124" s="6"/>
      <c r="H3124" s="6"/>
      <c r="I3124" s="6" t="str">
        <f t="shared" si="9"/>
        <v/>
      </c>
      <c r="J3124" s="6" t="s">
        <v>141</v>
      </c>
      <c r="K3124" s="6">
        <v>15</v>
      </c>
      <c r="L3124" s="6"/>
      <c r="M3124" s="6">
        <v>25</v>
      </c>
      <c r="N3124" s="6">
        <v>0</v>
      </c>
      <c r="O3124" s="6">
        <v>0</v>
      </c>
      <c r="P3124" s="6"/>
      <c r="Q3124" s="6"/>
      <c r="R3124" s="6"/>
      <c r="S3124" s="6">
        <v>0</v>
      </c>
      <c r="T3124" s="6"/>
    </row>
    <row r="3125" spans="1:20" x14ac:dyDescent="0.25">
      <c r="A3125">
        <v>2002</v>
      </c>
      <c r="B3125" s="6" t="s">
        <v>73</v>
      </c>
      <c r="C3125" s="6">
        <v>67</v>
      </c>
      <c r="D3125" s="6" t="s">
        <v>138</v>
      </c>
      <c r="E3125" s="6">
        <v>8</v>
      </c>
      <c r="F3125" s="6">
        <v>7.9</v>
      </c>
      <c r="G3125" s="6">
        <v>300</v>
      </c>
      <c r="H3125" s="6">
        <v>90</v>
      </c>
      <c r="I3125" s="6">
        <f t="shared" si="9"/>
        <v>329.67032967032969</v>
      </c>
      <c r="J3125" s="6" t="s">
        <v>28</v>
      </c>
      <c r="K3125" s="6">
        <v>190</v>
      </c>
      <c r="L3125" s="6"/>
      <c r="M3125" s="6">
        <v>70</v>
      </c>
      <c r="N3125" s="6">
        <v>90</v>
      </c>
      <c r="O3125" s="6">
        <v>0</v>
      </c>
      <c r="P3125" s="6"/>
      <c r="Q3125" s="6"/>
      <c r="R3125" s="6"/>
      <c r="S3125" s="6">
        <v>7</v>
      </c>
      <c r="T3125" s="6"/>
    </row>
    <row r="3126" spans="1:20" x14ac:dyDescent="0.25">
      <c r="A3126">
        <v>2002</v>
      </c>
      <c r="B3126" s="6" t="s">
        <v>73</v>
      </c>
      <c r="C3126" s="6">
        <v>68</v>
      </c>
      <c r="D3126" s="6" t="s">
        <v>138</v>
      </c>
      <c r="E3126" s="6"/>
      <c r="F3126" s="6"/>
      <c r="G3126" s="6"/>
      <c r="H3126" s="6"/>
      <c r="I3126" s="6" t="str">
        <f t="shared" si="9"/>
        <v/>
      </c>
      <c r="J3126" s="6" t="s">
        <v>28</v>
      </c>
      <c r="K3126" s="6">
        <v>50</v>
      </c>
      <c r="L3126" s="6"/>
      <c r="M3126" s="6">
        <v>25</v>
      </c>
      <c r="N3126" s="6">
        <v>0</v>
      </c>
      <c r="O3126" s="6">
        <v>0</v>
      </c>
      <c r="P3126" s="6"/>
      <c r="Q3126" s="6"/>
      <c r="R3126" s="6"/>
      <c r="S3126" s="6">
        <v>0</v>
      </c>
      <c r="T3126" s="6"/>
    </row>
    <row r="3127" spans="1:20" x14ac:dyDescent="0.25">
      <c r="A3127">
        <v>2002</v>
      </c>
      <c r="B3127" s="6" t="s">
        <v>73</v>
      </c>
      <c r="C3127" s="6">
        <v>69</v>
      </c>
      <c r="D3127" s="6" t="s">
        <v>138</v>
      </c>
      <c r="E3127" s="6"/>
      <c r="F3127" s="6"/>
      <c r="G3127" s="6"/>
      <c r="H3127" s="6"/>
      <c r="I3127" s="6" t="str">
        <f t="shared" si="9"/>
        <v/>
      </c>
      <c r="J3127" s="6" t="s">
        <v>22</v>
      </c>
      <c r="K3127" s="6">
        <v>40</v>
      </c>
      <c r="L3127" s="6"/>
      <c r="M3127" s="6">
        <v>10</v>
      </c>
      <c r="N3127" s="6">
        <v>85</v>
      </c>
      <c r="O3127" s="6">
        <v>0</v>
      </c>
      <c r="P3127" s="6"/>
      <c r="Q3127" s="6"/>
      <c r="R3127" s="6"/>
      <c r="S3127" s="6">
        <v>5</v>
      </c>
      <c r="T3127" s="6"/>
    </row>
    <row r="3128" spans="1:20" x14ac:dyDescent="0.25">
      <c r="A3128">
        <v>2002</v>
      </c>
      <c r="B3128" s="6" t="s">
        <v>73</v>
      </c>
      <c r="C3128" s="6">
        <v>70</v>
      </c>
      <c r="D3128" s="6" t="s">
        <v>138</v>
      </c>
      <c r="E3128" s="6"/>
      <c r="F3128" s="6"/>
      <c r="G3128" s="6"/>
      <c r="H3128" s="6"/>
      <c r="I3128" s="6" t="str">
        <f t="shared" si="9"/>
        <v/>
      </c>
      <c r="J3128" s="6" t="s">
        <v>28</v>
      </c>
      <c r="K3128" s="6">
        <v>120</v>
      </c>
      <c r="L3128" s="6"/>
      <c r="M3128" s="6">
        <v>60</v>
      </c>
      <c r="N3128" s="6">
        <v>65</v>
      </c>
      <c r="O3128" s="6">
        <v>1</v>
      </c>
      <c r="P3128" s="6" t="s">
        <v>48</v>
      </c>
      <c r="Q3128" s="6"/>
      <c r="R3128" s="6"/>
      <c r="S3128" s="6">
        <v>0</v>
      </c>
      <c r="T3128" s="6"/>
    </row>
    <row r="3129" spans="1:20" x14ac:dyDescent="0.25">
      <c r="A3129">
        <v>2002</v>
      </c>
      <c r="B3129" s="6" t="s">
        <v>73</v>
      </c>
      <c r="C3129" s="6">
        <v>71</v>
      </c>
      <c r="D3129" s="6" t="s">
        <v>138</v>
      </c>
      <c r="E3129" s="6"/>
      <c r="F3129" s="6"/>
      <c r="G3129" s="6"/>
      <c r="H3129" s="6"/>
      <c r="I3129" s="6" t="str">
        <f t="shared" si="9"/>
        <v/>
      </c>
      <c r="J3129" s="6" t="s">
        <v>25</v>
      </c>
      <c r="K3129" s="6">
        <v>10</v>
      </c>
      <c r="L3129" s="6"/>
      <c r="M3129" s="6">
        <v>10</v>
      </c>
      <c r="N3129" s="6">
        <v>0</v>
      </c>
      <c r="O3129" s="6">
        <v>0</v>
      </c>
      <c r="P3129" s="6"/>
      <c r="Q3129" s="6"/>
      <c r="R3129" s="6"/>
      <c r="S3129" s="6">
        <v>0</v>
      </c>
      <c r="T3129" s="6"/>
    </row>
    <row r="3130" spans="1:20" x14ac:dyDescent="0.25">
      <c r="A3130">
        <v>2002</v>
      </c>
      <c r="B3130" s="6" t="s">
        <v>73</v>
      </c>
      <c r="C3130" s="6">
        <v>72</v>
      </c>
      <c r="D3130" s="6" t="s">
        <v>138</v>
      </c>
      <c r="E3130" s="6"/>
      <c r="F3130" s="6"/>
      <c r="G3130" s="6"/>
      <c r="H3130" s="6"/>
      <c r="I3130" s="6" t="str">
        <f t="shared" si="9"/>
        <v/>
      </c>
      <c r="J3130" s="6" t="s">
        <v>26</v>
      </c>
      <c r="K3130" s="6">
        <v>190</v>
      </c>
      <c r="L3130" s="6"/>
      <c r="M3130" s="6">
        <v>15</v>
      </c>
      <c r="N3130" s="6">
        <v>5</v>
      </c>
      <c r="O3130" s="6">
        <v>2</v>
      </c>
      <c r="P3130" s="6" t="s">
        <v>48</v>
      </c>
      <c r="Q3130" s="6"/>
      <c r="R3130" s="6"/>
      <c r="S3130" s="6">
        <v>0</v>
      </c>
      <c r="T3130" s="6"/>
    </row>
    <row r="3131" spans="1:20" x14ac:dyDescent="0.25">
      <c r="A3131">
        <v>2002</v>
      </c>
      <c r="B3131" s="6" t="s">
        <v>73</v>
      </c>
      <c r="C3131" s="6">
        <v>73</v>
      </c>
      <c r="D3131" s="6" t="s">
        <v>138</v>
      </c>
      <c r="E3131" s="6"/>
      <c r="F3131" s="6"/>
      <c r="G3131" s="6"/>
      <c r="H3131" s="6"/>
      <c r="I3131" s="6" t="str">
        <f t="shared" si="9"/>
        <v/>
      </c>
      <c r="J3131" s="6" t="s">
        <v>40</v>
      </c>
      <c r="K3131" s="6">
        <v>30</v>
      </c>
      <c r="L3131" s="6"/>
      <c r="M3131" s="6">
        <v>20</v>
      </c>
      <c r="N3131" s="6">
        <v>0</v>
      </c>
      <c r="O3131" s="6">
        <v>0</v>
      </c>
      <c r="P3131" s="6"/>
      <c r="Q3131" s="6"/>
      <c r="R3131" s="6"/>
      <c r="S3131" s="6">
        <v>0</v>
      </c>
      <c r="T3131" s="6"/>
    </row>
    <row r="3132" spans="1:20" x14ac:dyDescent="0.25">
      <c r="A3132">
        <v>2002</v>
      </c>
      <c r="B3132" s="6" t="s">
        <v>73</v>
      </c>
      <c r="C3132" s="6">
        <v>74</v>
      </c>
      <c r="D3132" s="6" t="s">
        <v>138</v>
      </c>
      <c r="E3132" s="6"/>
      <c r="F3132" s="6"/>
      <c r="G3132" s="6"/>
      <c r="H3132" s="6"/>
      <c r="I3132" s="6" t="str">
        <f t="shared" si="9"/>
        <v/>
      </c>
      <c r="J3132" s="6" t="s">
        <v>29</v>
      </c>
      <c r="K3132" s="6">
        <v>20</v>
      </c>
      <c r="L3132" s="6"/>
      <c r="M3132" s="6">
        <v>5</v>
      </c>
      <c r="N3132" s="6">
        <v>0</v>
      </c>
      <c r="O3132" s="6">
        <v>0</v>
      </c>
      <c r="P3132" s="6"/>
      <c r="Q3132" s="6"/>
      <c r="R3132" s="6"/>
      <c r="S3132" s="6">
        <v>0</v>
      </c>
      <c r="T3132" s="6"/>
    </row>
    <row r="3133" spans="1:20" x14ac:dyDescent="0.25">
      <c r="A3133">
        <v>2002</v>
      </c>
      <c r="B3133" s="6" t="s">
        <v>73</v>
      </c>
      <c r="C3133" s="6">
        <v>75</v>
      </c>
      <c r="D3133" s="6" t="s">
        <v>138</v>
      </c>
      <c r="E3133" s="6"/>
      <c r="F3133" s="6"/>
      <c r="G3133" s="6"/>
      <c r="H3133" s="6"/>
      <c r="I3133" s="6" t="str">
        <f t="shared" si="9"/>
        <v/>
      </c>
      <c r="J3133" s="6" t="s">
        <v>22</v>
      </c>
      <c r="K3133" s="6">
        <v>35</v>
      </c>
      <c r="L3133" s="6"/>
      <c r="M3133" s="6">
        <v>30</v>
      </c>
      <c r="N3133" s="6">
        <v>0</v>
      </c>
      <c r="O3133" s="6">
        <v>0</v>
      </c>
      <c r="P3133" s="6"/>
      <c r="Q3133" s="6"/>
      <c r="R3133" s="6"/>
      <c r="S3133" s="6">
        <v>0</v>
      </c>
      <c r="T3133" s="6"/>
    </row>
    <row r="3134" spans="1:20" x14ac:dyDescent="0.25">
      <c r="A3134">
        <v>2002</v>
      </c>
      <c r="B3134" s="6" t="s">
        <v>73</v>
      </c>
      <c r="C3134" s="6">
        <v>76</v>
      </c>
      <c r="D3134" s="6" t="s">
        <v>138</v>
      </c>
      <c r="E3134" s="6"/>
      <c r="F3134" s="6"/>
      <c r="G3134" s="6"/>
      <c r="H3134" s="6"/>
      <c r="I3134" s="6" t="str">
        <f t="shared" si="9"/>
        <v/>
      </c>
      <c r="J3134" s="6" t="s">
        <v>58</v>
      </c>
      <c r="K3134" s="6">
        <v>25</v>
      </c>
      <c r="L3134" s="6"/>
      <c r="M3134" s="6">
        <v>20</v>
      </c>
      <c r="N3134" s="6">
        <v>0</v>
      </c>
      <c r="O3134" s="6">
        <v>0</v>
      </c>
      <c r="P3134" s="6"/>
      <c r="Q3134" s="6"/>
      <c r="R3134" s="6"/>
      <c r="S3134" s="6">
        <v>0</v>
      </c>
      <c r="T3134" s="6"/>
    </row>
    <row r="3135" spans="1:20" x14ac:dyDescent="0.25">
      <c r="A3135">
        <v>2002</v>
      </c>
      <c r="B3135" s="6" t="s">
        <v>73</v>
      </c>
      <c r="C3135" s="6">
        <v>77</v>
      </c>
      <c r="D3135" s="6" t="s">
        <v>138</v>
      </c>
      <c r="E3135" s="6"/>
      <c r="F3135" s="6"/>
      <c r="G3135" s="6"/>
      <c r="H3135" s="6"/>
      <c r="I3135" s="6" t="str">
        <f t="shared" si="9"/>
        <v/>
      </c>
      <c r="J3135" s="6" t="s">
        <v>22</v>
      </c>
      <c r="K3135" s="6">
        <v>30</v>
      </c>
      <c r="L3135" s="6"/>
      <c r="M3135" s="6">
        <v>20</v>
      </c>
      <c r="N3135" s="6">
        <v>0</v>
      </c>
      <c r="O3135" s="6">
        <v>0</v>
      </c>
      <c r="P3135" s="6"/>
      <c r="Q3135" s="6"/>
      <c r="R3135" s="6"/>
      <c r="S3135" s="6">
        <v>0</v>
      </c>
      <c r="T3135" s="6"/>
    </row>
    <row r="3136" spans="1:20" x14ac:dyDescent="0.25">
      <c r="A3136">
        <v>2002</v>
      </c>
      <c r="B3136" s="6" t="s">
        <v>73</v>
      </c>
      <c r="C3136" s="6">
        <v>78</v>
      </c>
      <c r="D3136" s="6" t="s">
        <v>138</v>
      </c>
      <c r="E3136" s="6"/>
      <c r="F3136" s="6"/>
      <c r="G3136" s="6"/>
      <c r="H3136" s="6"/>
      <c r="I3136" s="6" t="str">
        <f t="shared" si="9"/>
        <v/>
      </c>
      <c r="J3136" s="6" t="s">
        <v>28</v>
      </c>
      <c r="K3136" s="6">
        <v>185</v>
      </c>
      <c r="L3136" s="6"/>
      <c r="M3136" s="6">
        <v>110</v>
      </c>
      <c r="N3136" s="6">
        <v>80</v>
      </c>
      <c r="O3136" s="6">
        <v>5</v>
      </c>
      <c r="P3136" s="6"/>
      <c r="Q3136" s="6"/>
      <c r="R3136" s="6"/>
      <c r="S3136" s="6">
        <v>3</v>
      </c>
      <c r="T3136" s="6"/>
    </row>
    <row r="3137" spans="1:20" x14ac:dyDescent="0.25">
      <c r="A3137">
        <v>2002</v>
      </c>
      <c r="B3137" s="6" t="s">
        <v>73</v>
      </c>
      <c r="C3137" s="6">
        <v>79</v>
      </c>
      <c r="D3137" s="6" t="s">
        <v>138</v>
      </c>
      <c r="E3137" s="6"/>
      <c r="F3137" s="6"/>
      <c r="G3137" s="6"/>
      <c r="H3137" s="6"/>
      <c r="I3137" s="6" t="str">
        <f t="shared" si="9"/>
        <v/>
      </c>
      <c r="J3137" s="6" t="s">
        <v>26</v>
      </c>
      <c r="K3137" s="6">
        <v>130</v>
      </c>
      <c r="L3137" s="6"/>
      <c r="M3137" s="6">
        <v>70</v>
      </c>
      <c r="N3137" s="6">
        <v>55</v>
      </c>
      <c r="O3137" s="6">
        <v>0</v>
      </c>
      <c r="P3137" s="6"/>
      <c r="Q3137" s="6"/>
      <c r="R3137" s="6"/>
      <c r="S3137" s="6">
        <v>0</v>
      </c>
      <c r="T3137" s="6"/>
    </row>
    <row r="3138" spans="1:20" x14ac:dyDescent="0.25">
      <c r="A3138">
        <v>2002</v>
      </c>
      <c r="B3138" s="6" t="s">
        <v>73</v>
      </c>
      <c r="C3138" s="6">
        <v>80</v>
      </c>
      <c r="D3138" s="6" t="s">
        <v>138</v>
      </c>
      <c r="E3138" s="6"/>
      <c r="F3138" s="6"/>
      <c r="G3138" s="6"/>
      <c r="H3138" s="6"/>
      <c r="I3138" s="6" t="str">
        <f t="shared" si="9"/>
        <v/>
      </c>
      <c r="J3138" s="6" t="s">
        <v>22</v>
      </c>
      <c r="K3138" s="6">
        <v>35</v>
      </c>
      <c r="L3138" s="6"/>
      <c r="M3138" s="6">
        <v>20</v>
      </c>
      <c r="N3138" s="6">
        <v>10</v>
      </c>
      <c r="O3138" s="6">
        <v>0</v>
      </c>
      <c r="P3138" s="6"/>
      <c r="Q3138" s="6"/>
      <c r="R3138" s="6"/>
      <c r="S3138" s="6">
        <v>0</v>
      </c>
      <c r="T3138" s="6"/>
    </row>
    <row r="3139" spans="1:20" x14ac:dyDescent="0.25">
      <c r="A3139">
        <v>2002</v>
      </c>
      <c r="B3139" s="6" t="s">
        <v>73</v>
      </c>
      <c r="C3139" s="6">
        <v>81</v>
      </c>
      <c r="D3139" s="6" t="s">
        <v>138</v>
      </c>
      <c r="E3139" s="6">
        <v>9</v>
      </c>
      <c r="F3139" s="6">
        <v>8.5</v>
      </c>
      <c r="G3139" s="6">
        <v>200</v>
      </c>
      <c r="H3139" s="6">
        <v>250</v>
      </c>
      <c r="I3139" s="6">
        <f t="shared" si="9"/>
        <v>266.66666666666669</v>
      </c>
      <c r="J3139" s="6" t="s">
        <v>36</v>
      </c>
      <c r="K3139" s="6">
        <v>45</v>
      </c>
      <c r="L3139" s="6"/>
      <c r="M3139" s="6">
        <v>30</v>
      </c>
      <c r="N3139" s="6">
        <v>0</v>
      </c>
      <c r="O3139" s="6">
        <v>0</v>
      </c>
      <c r="P3139" s="6"/>
      <c r="Q3139" s="6"/>
      <c r="R3139" s="6"/>
      <c r="S3139" s="6">
        <v>0</v>
      </c>
      <c r="T3139" s="6"/>
    </row>
    <row r="3140" spans="1:20" x14ac:dyDescent="0.25">
      <c r="A3140">
        <v>2002</v>
      </c>
      <c r="B3140" s="6" t="s">
        <v>73</v>
      </c>
      <c r="C3140" s="6">
        <v>82</v>
      </c>
      <c r="D3140" s="6" t="s">
        <v>138</v>
      </c>
      <c r="E3140" s="6"/>
      <c r="F3140" s="6"/>
      <c r="G3140" s="6"/>
      <c r="H3140" s="6"/>
      <c r="I3140" s="6" t="str">
        <f t="shared" si="9"/>
        <v/>
      </c>
      <c r="J3140" s="6" t="s">
        <v>22</v>
      </c>
      <c r="K3140" s="6">
        <v>15</v>
      </c>
      <c r="L3140" s="6"/>
      <c r="M3140" s="6">
        <v>15</v>
      </c>
      <c r="N3140" s="6">
        <v>0</v>
      </c>
      <c r="O3140" s="6">
        <v>0</v>
      </c>
      <c r="P3140" s="6"/>
      <c r="Q3140" s="6"/>
      <c r="R3140" s="6"/>
      <c r="S3140" s="6">
        <v>0</v>
      </c>
      <c r="T3140" s="6"/>
    </row>
    <row r="3141" spans="1:20" x14ac:dyDescent="0.25">
      <c r="A3141">
        <v>2002</v>
      </c>
      <c r="B3141" s="6" t="s">
        <v>73</v>
      </c>
      <c r="C3141" s="6">
        <v>83</v>
      </c>
      <c r="D3141" s="6" t="s">
        <v>138</v>
      </c>
      <c r="E3141" s="6"/>
      <c r="F3141" s="6"/>
      <c r="G3141" s="6"/>
      <c r="H3141" s="6"/>
      <c r="I3141" s="6" t="str">
        <f t="shared" si="9"/>
        <v/>
      </c>
      <c r="J3141" s="6" t="s">
        <v>25</v>
      </c>
      <c r="K3141" s="6">
        <v>50</v>
      </c>
      <c r="L3141" s="6"/>
      <c r="M3141" s="6">
        <v>15</v>
      </c>
      <c r="N3141" s="6">
        <v>0</v>
      </c>
      <c r="O3141" s="6">
        <v>0</v>
      </c>
      <c r="P3141" s="6"/>
      <c r="Q3141" s="6"/>
      <c r="R3141" s="6"/>
      <c r="S3141" s="6">
        <v>0</v>
      </c>
      <c r="T3141" s="6"/>
    </row>
    <row r="3142" spans="1:20" x14ac:dyDescent="0.25">
      <c r="A3142">
        <v>2002</v>
      </c>
      <c r="B3142" s="6" t="s">
        <v>73</v>
      </c>
      <c r="C3142" s="6">
        <v>84</v>
      </c>
      <c r="D3142" s="6" t="s">
        <v>138</v>
      </c>
      <c r="E3142" s="6"/>
      <c r="F3142" s="6"/>
      <c r="G3142" s="6"/>
      <c r="H3142" s="6"/>
      <c r="I3142" s="6" t="str">
        <f t="shared" si="9"/>
        <v/>
      </c>
      <c r="J3142" s="6" t="s">
        <v>140</v>
      </c>
      <c r="K3142" s="6">
        <v>25</v>
      </c>
      <c r="L3142" s="6"/>
      <c r="M3142" s="6">
        <v>20</v>
      </c>
      <c r="N3142" s="6">
        <v>0</v>
      </c>
      <c r="O3142" s="6">
        <v>0</v>
      </c>
      <c r="P3142" s="6"/>
      <c r="Q3142" s="6"/>
      <c r="R3142" s="6"/>
      <c r="S3142" s="6">
        <v>0</v>
      </c>
      <c r="T3142" s="6"/>
    </row>
    <row r="3143" spans="1:20" x14ac:dyDescent="0.25">
      <c r="A3143">
        <v>2002</v>
      </c>
      <c r="B3143" s="6" t="s">
        <v>73</v>
      </c>
      <c r="C3143" s="6">
        <v>85</v>
      </c>
      <c r="D3143" s="6" t="s">
        <v>138</v>
      </c>
      <c r="E3143" s="6"/>
      <c r="F3143" s="6"/>
      <c r="G3143" s="6"/>
      <c r="H3143" s="6"/>
      <c r="I3143" s="6" t="str">
        <f t="shared" si="9"/>
        <v/>
      </c>
      <c r="J3143" s="6" t="s">
        <v>28</v>
      </c>
      <c r="K3143" s="6">
        <v>20</v>
      </c>
      <c r="L3143" s="6"/>
      <c r="M3143" s="6">
        <v>15</v>
      </c>
      <c r="N3143" s="6">
        <v>0</v>
      </c>
      <c r="O3143" s="6">
        <v>0</v>
      </c>
      <c r="P3143" s="6"/>
      <c r="Q3143" s="6"/>
      <c r="R3143" s="6"/>
      <c r="S3143" s="6">
        <v>0</v>
      </c>
      <c r="T3143" s="6"/>
    </row>
    <row r="3144" spans="1:20" x14ac:dyDescent="0.25">
      <c r="A3144">
        <v>2002</v>
      </c>
      <c r="B3144" s="6" t="s">
        <v>73</v>
      </c>
      <c r="C3144" s="6">
        <v>86</v>
      </c>
      <c r="D3144" s="6" t="s">
        <v>138</v>
      </c>
      <c r="E3144" s="6"/>
      <c r="F3144" s="6"/>
      <c r="G3144" s="6"/>
      <c r="H3144" s="6"/>
      <c r="I3144" s="6" t="str">
        <f t="shared" si="9"/>
        <v/>
      </c>
      <c r="J3144" s="6" t="s">
        <v>29</v>
      </c>
      <c r="K3144" s="6">
        <v>150</v>
      </c>
      <c r="L3144" s="6"/>
      <c r="M3144" s="6">
        <v>110</v>
      </c>
      <c r="N3144" s="6">
        <v>60</v>
      </c>
      <c r="O3144" s="6">
        <v>0</v>
      </c>
      <c r="P3144" s="6"/>
      <c r="Q3144" s="6"/>
      <c r="R3144" s="6"/>
      <c r="S3144" s="6">
        <v>0</v>
      </c>
      <c r="T3144" s="6"/>
    </row>
    <row r="3145" spans="1:20" x14ac:dyDescent="0.25">
      <c r="A3145">
        <v>2002</v>
      </c>
      <c r="B3145" s="6" t="s">
        <v>73</v>
      </c>
      <c r="C3145" s="6">
        <v>87</v>
      </c>
      <c r="D3145" s="6" t="s">
        <v>138</v>
      </c>
      <c r="E3145" s="6"/>
      <c r="F3145" s="6"/>
      <c r="G3145" s="6"/>
      <c r="H3145" s="6"/>
      <c r="I3145" s="6" t="str">
        <f t="shared" si="9"/>
        <v/>
      </c>
      <c r="J3145" s="6" t="s">
        <v>22</v>
      </c>
      <c r="K3145" s="6">
        <v>40</v>
      </c>
      <c r="L3145" s="6"/>
      <c r="M3145" s="6">
        <v>15</v>
      </c>
      <c r="N3145" s="6">
        <v>20</v>
      </c>
      <c r="O3145" s="6">
        <v>0</v>
      </c>
      <c r="P3145" s="6"/>
      <c r="Q3145" s="6"/>
      <c r="R3145" s="6"/>
      <c r="S3145" s="6">
        <v>0</v>
      </c>
      <c r="T3145" s="6"/>
    </row>
    <row r="3146" spans="1:20" x14ac:dyDescent="0.25">
      <c r="A3146">
        <v>2002</v>
      </c>
      <c r="B3146" s="6" t="s">
        <v>73</v>
      </c>
      <c r="C3146" s="6">
        <v>88</v>
      </c>
      <c r="D3146" s="6" t="s">
        <v>138</v>
      </c>
      <c r="E3146" s="6"/>
      <c r="F3146" s="6"/>
      <c r="G3146" s="6"/>
      <c r="H3146" s="6"/>
      <c r="I3146" s="6" t="str">
        <f t="shared" si="9"/>
        <v/>
      </c>
      <c r="J3146" s="6" t="s">
        <v>169</v>
      </c>
      <c r="K3146" s="6">
        <v>10</v>
      </c>
      <c r="L3146" s="6"/>
      <c r="M3146" s="6">
        <v>10</v>
      </c>
      <c r="N3146" s="6">
        <v>0</v>
      </c>
      <c r="O3146" s="6">
        <v>0</v>
      </c>
      <c r="P3146" s="6"/>
      <c r="Q3146" s="6"/>
      <c r="R3146" s="6"/>
      <c r="S3146" s="6">
        <v>0</v>
      </c>
      <c r="T3146" s="6"/>
    </row>
    <row r="3147" spans="1:20" x14ac:dyDescent="0.25">
      <c r="A3147">
        <v>2002</v>
      </c>
      <c r="B3147" s="6" t="s">
        <v>73</v>
      </c>
      <c r="C3147" s="6">
        <v>89</v>
      </c>
      <c r="D3147" s="6" t="s">
        <v>138</v>
      </c>
      <c r="E3147" s="6"/>
      <c r="F3147" s="6"/>
      <c r="G3147" s="6"/>
      <c r="H3147" s="6"/>
      <c r="I3147" s="6" t="str">
        <f t="shared" si="9"/>
        <v/>
      </c>
      <c r="J3147" s="6" t="s">
        <v>22</v>
      </c>
      <c r="K3147" s="6">
        <v>15</v>
      </c>
      <c r="L3147" s="6"/>
      <c r="M3147" s="6">
        <v>10</v>
      </c>
      <c r="N3147" s="6">
        <v>0</v>
      </c>
      <c r="O3147" s="6">
        <v>0</v>
      </c>
      <c r="P3147" s="6"/>
      <c r="Q3147" s="6"/>
      <c r="R3147" s="6"/>
      <c r="S3147" s="6">
        <v>0</v>
      </c>
      <c r="T3147" s="6"/>
    </row>
    <row r="3148" spans="1:20" x14ac:dyDescent="0.25">
      <c r="A3148">
        <v>2002</v>
      </c>
      <c r="B3148" s="6" t="s">
        <v>73</v>
      </c>
      <c r="C3148" s="6">
        <v>90</v>
      </c>
      <c r="D3148" s="6" t="s">
        <v>138</v>
      </c>
      <c r="E3148" s="6"/>
      <c r="F3148" s="6"/>
      <c r="G3148" s="6"/>
      <c r="H3148" s="6"/>
      <c r="I3148" s="6" t="str">
        <f t="shared" si="9"/>
        <v/>
      </c>
      <c r="J3148" s="6" t="s">
        <v>26</v>
      </c>
      <c r="K3148" s="6">
        <v>30</v>
      </c>
      <c r="L3148" s="6"/>
      <c r="M3148" s="6">
        <v>10</v>
      </c>
      <c r="N3148" s="6">
        <v>0</v>
      </c>
      <c r="O3148" s="6">
        <v>0</v>
      </c>
      <c r="P3148" s="6"/>
      <c r="Q3148" s="6"/>
      <c r="R3148" s="6"/>
      <c r="S3148" s="6">
        <v>0</v>
      </c>
      <c r="T3148" s="6"/>
    </row>
    <row r="3149" spans="1:20" x14ac:dyDescent="0.25">
      <c r="A3149">
        <v>2002</v>
      </c>
      <c r="B3149" s="6" t="s">
        <v>73</v>
      </c>
      <c r="C3149" s="6">
        <v>91</v>
      </c>
      <c r="D3149" s="6" t="s">
        <v>138</v>
      </c>
      <c r="E3149" s="6"/>
      <c r="F3149" s="6"/>
      <c r="G3149" s="6"/>
      <c r="H3149" s="6"/>
      <c r="I3149" s="6" t="str">
        <f t="shared" si="9"/>
        <v/>
      </c>
      <c r="J3149" s="6" t="s">
        <v>28</v>
      </c>
      <c r="K3149" s="6">
        <v>45</v>
      </c>
      <c r="L3149" s="6"/>
      <c r="M3149" s="6">
        <v>20</v>
      </c>
      <c r="N3149" s="6">
        <v>60</v>
      </c>
      <c r="O3149" s="6">
        <v>2</v>
      </c>
      <c r="P3149" s="6" t="s">
        <v>48</v>
      </c>
      <c r="Q3149" s="6"/>
      <c r="R3149" s="6"/>
      <c r="S3149" s="6">
        <v>0</v>
      </c>
      <c r="T3149" s="6"/>
    </row>
    <row r="3150" spans="1:20" x14ac:dyDescent="0.25">
      <c r="A3150">
        <v>2002</v>
      </c>
      <c r="B3150" s="6" t="s">
        <v>73</v>
      </c>
      <c r="C3150" s="6">
        <v>92</v>
      </c>
      <c r="D3150" s="6" t="s">
        <v>138</v>
      </c>
      <c r="E3150" s="6"/>
      <c r="F3150" s="6"/>
      <c r="G3150" s="6"/>
      <c r="H3150" s="6"/>
      <c r="I3150" s="6" t="str">
        <f t="shared" si="9"/>
        <v/>
      </c>
      <c r="J3150" s="6" t="s">
        <v>28</v>
      </c>
      <c r="K3150" s="6">
        <v>30</v>
      </c>
      <c r="L3150" s="6"/>
      <c r="M3150" s="6">
        <v>15</v>
      </c>
      <c r="N3150" s="6">
        <v>40</v>
      </c>
      <c r="O3150" s="6">
        <v>0</v>
      </c>
      <c r="P3150" s="6"/>
      <c r="Q3150" s="6"/>
      <c r="R3150" s="6"/>
      <c r="S3150" s="6">
        <v>0</v>
      </c>
      <c r="T3150" s="6"/>
    </row>
    <row r="3151" spans="1:20" x14ac:dyDescent="0.25">
      <c r="A3151">
        <v>2002</v>
      </c>
      <c r="B3151" s="6" t="s">
        <v>73</v>
      </c>
      <c r="C3151" s="6">
        <v>93</v>
      </c>
      <c r="D3151" s="6" t="s">
        <v>138</v>
      </c>
      <c r="E3151" s="6"/>
      <c r="F3151" s="6"/>
      <c r="G3151" s="6"/>
      <c r="H3151" s="6"/>
      <c r="I3151" s="6" t="str">
        <f t="shared" si="9"/>
        <v/>
      </c>
      <c r="J3151" s="6" t="s">
        <v>28</v>
      </c>
      <c r="K3151" s="6">
        <v>30</v>
      </c>
      <c r="L3151" s="6"/>
      <c r="M3151" s="6">
        <v>10</v>
      </c>
      <c r="N3151" s="6">
        <v>60</v>
      </c>
      <c r="O3151" s="6">
        <v>0</v>
      </c>
      <c r="P3151" s="6"/>
      <c r="Q3151" s="6"/>
      <c r="R3151" s="6"/>
      <c r="S3151" s="6">
        <v>0</v>
      </c>
      <c r="T3151" s="6"/>
    </row>
    <row r="3152" spans="1:20" x14ac:dyDescent="0.25">
      <c r="A3152">
        <v>2002</v>
      </c>
      <c r="B3152" s="6" t="s">
        <v>73</v>
      </c>
      <c r="C3152" s="6">
        <v>94</v>
      </c>
      <c r="D3152" s="6" t="s">
        <v>138</v>
      </c>
      <c r="E3152" s="6"/>
      <c r="F3152" s="6"/>
      <c r="G3152" s="6"/>
      <c r="H3152" s="6"/>
      <c r="I3152" s="6" t="str">
        <f t="shared" si="9"/>
        <v/>
      </c>
      <c r="J3152" s="6" t="s">
        <v>28</v>
      </c>
      <c r="K3152" s="6">
        <v>50</v>
      </c>
      <c r="L3152" s="6"/>
      <c r="M3152" s="6">
        <v>30</v>
      </c>
      <c r="N3152" s="6">
        <v>80</v>
      </c>
      <c r="O3152" s="6">
        <v>0</v>
      </c>
      <c r="P3152" s="6"/>
      <c r="Q3152" s="6"/>
      <c r="R3152" s="6"/>
      <c r="S3152" s="6">
        <v>0</v>
      </c>
      <c r="T3152" s="6"/>
    </row>
    <row r="3153" spans="1:20" x14ac:dyDescent="0.25">
      <c r="A3153">
        <v>2002</v>
      </c>
      <c r="B3153" s="6" t="s">
        <v>73</v>
      </c>
      <c r="C3153" s="6">
        <v>95</v>
      </c>
      <c r="D3153" s="6" t="s">
        <v>138</v>
      </c>
      <c r="E3153" s="6"/>
      <c r="F3153" s="6"/>
      <c r="G3153" s="6"/>
      <c r="H3153" s="6"/>
      <c r="I3153" s="6" t="str">
        <f t="shared" si="9"/>
        <v/>
      </c>
      <c r="J3153" s="6" t="s">
        <v>28</v>
      </c>
      <c r="K3153" s="6">
        <v>60</v>
      </c>
      <c r="L3153" s="6"/>
      <c r="M3153" s="6">
        <v>25</v>
      </c>
      <c r="N3153" s="6">
        <v>40</v>
      </c>
      <c r="O3153" s="6">
        <v>0</v>
      </c>
      <c r="P3153" s="6"/>
      <c r="Q3153" s="6"/>
      <c r="R3153" s="6"/>
      <c r="S3153" s="6">
        <v>0</v>
      </c>
      <c r="T3153" s="6"/>
    </row>
    <row r="3154" spans="1:20" x14ac:dyDescent="0.25">
      <c r="A3154">
        <v>2002</v>
      </c>
      <c r="B3154" s="6" t="s">
        <v>73</v>
      </c>
      <c r="C3154" s="6">
        <v>96</v>
      </c>
      <c r="D3154" s="6" t="s">
        <v>138</v>
      </c>
      <c r="E3154" s="6"/>
      <c r="F3154" s="6"/>
      <c r="G3154" s="6"/>
      <c r="H3154" s="6"/>
      <c r="I3154" s="6" t="str">
        <f t="shared" si="9"/>
        <v/>
      </c>
      <c r="J3154" s="6" t="s">
        <v>28</v>
      </c>
      <c r="K3154" s="6">
        <v>40</v>
      </c>
      <c r="L3154" s="6"/>
      <c r="M3154" s="6">
        <v>20</v>
      </c>
      <c r="N3154" s="6">
        <v>70</v>
      </c>
      <c r="O3154" s="6">
        <v>0</v>
      </c>
      <c r="P3154" s="6"/>
      <c r="Q3154" s="6"/>
      <c r="R3154" s="6"/>
      <c r="S3154" s="6">
        <v>0</v>
      </c>
      <c r="T3154" s="6"/>
    </row>
    <row r="3155" spans="1:20" x14ac:dyDescent="0.25">
      <c r="A3155">
        <v>2002</v>
      </c>
      <c r="B3155" s="6" t="s">
        <v>73</v>
      </c>
      <c r="C3155" s="6">
        <v>97</v>
      </c>
      <c r="D3155" s="6" t="s">
        <v>138</v>
      </c>
      <c r="E3155" s="6">
        <v>10</v>
      </c>
      <c r="F3155" s="6">
        <v>8.5</v>
      </c>
      <c r="G3155" s="6">
        <v>180</v>
      </c>
      <c r="H3155" s="6">
        <v>200</v>
      </c>
      <c r="I3155" s="6">
        <f t="shared" si="9"/>
        <v>225</v>
      </c>
      <c r="J3155" s="6" t="s">
        <v>35</v>
      </c>
      <c r="K3155" s="6">
        <v>10</v>
      </c>
      <c r="L3155" s="6"/>
      <c r="M3155" s="6">
        <v>5</v>
      </c>
      <c r="N3155" s="6">
        <v>0</v>
      </c>
      <c r="O3155" s="6">
        <v>0</v>
      </c>
      <c r="P3155" s="6"/>
      <c r="Q3155" s="6"/>
      <c r="R3155" s="6"/>
      <c r="S3155" s="6">
        <v>0</v>
      </c>
      <c r="T3155" s="6"/>
    </row>
    <row r="3156" spans="1:20" x14ac:dyDescent="0.25">
      <c r="A3156">
        <v>2002</v>
      </c>
      <c r="B3156" s="6" t="s">
        <v>73</v>
      </c>
      <c r="C3156" s="6">
        <v>98</v>
      </c>
      <c r="D3156" s="6" t="s">
        <v>138</v>
      </c>
      <c r="E3156" s="6"/>
      <c r="F3156" s="6"/>
      <c r="G3156" s="6"/>
      <c r="H3156" s="6"/>
      <c r="I3156" s="6" t="str">
        <f t="shared" si="9"/>
        <v/>
      </c>
      <c r="J3156" s="6" t="s">
        <v>22</v>
      </c>
      <c r="K3156" s="6">
        <v>85</v>
      </c>
      <c r="L3156" s="6"/>
      <c r="M3156" s="6">
        <v>5</v>
      </c>
      <c r="N3156" s="6">
        <v>0</v>
      </c>
      <c r="O3156" s="6">
        <v>0</v>
      </c>
      <c r="P3156" s="6"/>
      <c r="Q3156" s="6"/>
      <c r="R3156" s="6"/>
      <c r="S3156" s="6">
        <v>0</v>
      </c>
      <c r="T3156" s="6"/>
    </row>
    <row r="3157" spans="1:20" x14ac:dyDescent="0.25">
      <c r="A3157">
        <v>2002</v>
      </c>
      <c r="B3157" s="6" t="s">
        <v>73</v>
      </c>
      <c r="C3157" s="6">
        <v>99</v>
      </c>
      <c r="D3157" s="6" t="s">
        <v>138</v>
      </c>
      <c r="E3157" s="6"/>
      <c r="F3157" s="6"/>
      <c r="G3157" s="6"/>
      <c r="H3157" s="6"/>
      <c r="I3157" s="6" t="str">
        <f t="shared" si="9"/>
        <v/>
      </c>
      <c r="J3157" s="6" t="s">
        <v>35</v>
      </c>
      <c r="K3157" s="6">
        <v>5</v>
      </c>
      <c r="L3157" s="6"/>
      <c r="M3157" s="6">
        <v>5</v>
      </c>
      <c r="N3157" s="6">
        <v>0</v>
      </c>
      <c r="O3157" s="6">
        <v>0</v>
      </c>
      <c r="P3157" s="6"/>
      <c r="Q3157" s="6"/>
      <c r="R3157" s="6"/>
      <c r="S3157" s="6">
        <v>0</v>
      </c>
      <c r="T3157" s="6"/>
    </row>
    <row r="3158" spans="1:20" x14ac:dyDescent="0.25">
      <c r="A3158">
        <v>2002</v>
      </c>
      <c r="B3158" s="6" t="s">
        <v>73</v>
      </c>
      <c r="C3158" s="6">
        <v>100</v>
      </c>
      <c r="D3158" s="6" t="s">
        <v>138</v>
      </c>
      <c r="E3158" s="6"/>
      <c r="F3158" s="6"/>
      <c r="G3158" s="6"/>
      <c r="H3158" s="6"/>
      <c r="I3158" s="6" t="str">
        <f t="shared" si="9"/>
        <v/>
      </c>
      <c r="J3158" s="6" t="s">
        <v>22</v>
      </c>
      <c r="K3158" s="6">
        <v>30</v>
      </c>
      <c r="L3158" s="6"/>
      <c r="M3158" s="6">
        <v>25</v>
      </c>
      <c r="N3158" s="6">
        <v>0</v>
      </c>
      <c r="O3158" s="6">
        <v>0</v>
      </c>
      <c r="P3158" s="6"/>
      <c r="Q3158" s="6"/>
      <c r="R3158" s="6"/>
      <c r="S3158" s="6">
        <v>0</v>
      </c>
      <c r="T3158" s="6"/>
    </row>
    <row r="3159" spans="1:20" x14ac:dyDescent="0.25">
      <c r="A3159">
        <v>2002</v>
      </c>
      <c r="B3159" s="6" t="s">
        <v>73</v>
      </c>
      <c r="C3159" s="6">
        <v>101</v>
      </c>
      <c r="D3159" s="6" t="s">
        <v>138</v>
      </c>
      <c r="E3159" s="6"/>
      <c r="F3159" s="6"/>
      <c r="G3159" s="6"/>
      <c r="H3159" s="6"/>
      <c r="I3159" s="6" t="str">
        <f t="shared" si="9"/>
        <v/>
      </c>
      <c r="J3159" s="6" t="s">
        <v>170</v>
      </c>
      <c r="K3159" s="6">
        <v>15</v>
      </c>
      <c r="L3159" s="6"/>
      <c r="M3159" s="6">
        <v>10</v>
      </c>
      <c r="N3159" s="6">
        <v>0</v>
      </c>
      <c r="O3159" s="6">
        <v>0</v>
      </c>
      <c r="P3159" s="6"/>
      <c r="Q3159" s="6"/>
      <c r="R3159" s="6"/>
      <c r="S3159" s="6">
        <v>0</v>
      </c>
      <c r="T3159" s="6"/>
    </row>
    <row r="3160" spans="1:20" x14ac:dyDescent="0.25">
      <c r="A3160">
        <v>2002</v>
      </c>
      <c r="B3160" s="6" t="s">
        <v>73</v>
      </c>
      <c r="C3160" s="6">
        <v>102</v>
      </c>
      <c r="D3160" s="6" t="s">
        <v>138</v>
      </c>
      <c r="E3160" s="6"/>
      <c r="F3160" s="6"/>
      <c r="G3160" s="6"/>
      <c r="H3160" s="6"/>
      <c r="I3160" s="6" t="str">
        <f t="shared" si="9"/>
        <v/>
      </c>
      <c r="J3160" s="6" t="s">
        <v>28</v>
      </c>
      <c r="K3160" s="6">
        <v>30</v>
      </c>
      <c r="L3160" s="6"/>
      <c r="M3160" s="6">
        <v>30</v>
      </c>
      <c r="N3160" s="6">
        <v>85</v>
      </c>
      <c r="O3160" s="6">
        <v>0</v>
      </c>
      <c r="P3160" s="6"/>
      <c r="Q3160" s="6"/>
      <c r="R3160" s="6"/>
      <c r="S3160" s="6">
        <v>0</v>
      </c>
      <c r="T3160" s="6"/>
    </row>
    <row r="3161" spans="1:20" x14ac:dyDescent="0.25">
      <c r="A3161">
        <v>2002</v>
      </c>
      <c r="B3161" s="6" t="s">
        <v>73</v>
      </c>
      <c r="C3161" s="6">
        <v>103</v>
      </c>
      <c r="D3161" s="6" t="s">
        <v>138</v>
      </c>
      <c r="E3161" s="6"/>
      <c r="F3161" s="6"/>
      <c r="G3161" s="6"/>
      <c r="H3161" s="6"/>
      <c r="I3161" s="6" t="str">
        <f t="shared" si="9"/>
        <v/>
      </c>
      <c r="J3161" s="6" t="s">
        <v>28</v>
      </c>
      <c r="K3161" s="6">
        <v>90</v>
      </c>
      <c r="L3161" s="6"/>
      <c r="M3161" s="6">
        <v>40</v>
      </c>
      <c r="N3161" s="6">
        <v>50</v>
      </c>
      <c r="O3161" s="6">
        <v>0</v>
      </c>
      <c r="P3161" s="6"/>
      <c r="Q3161" s="6"/>
      <c r="R3161" s="6"/>
      <c r="S3161" s="6">
        <v>0</v>
      </c>
      <c r="T3161" s="6"/>
    </row>
    <row r="3162" spans="1:20" x14ac:dyDescent="0.25">
      <c r="A3162">
        <v>2002</v>
      </c>
      <c r="B3162" s="6" t="s">
        <v>73</v>
      </c>
      <c r="C3162" s="6">
        <v>104</v>
      </c>
      <c r="D3162" s="6" t="s">
        <v>138</v>
      </c>
      <c r="E3162" s="6"/>
      <c r="F3162" s="6"/>
      <c r="G3162" s="6"/>
      <c r="H3162" s="6"/>
      <c r="I3162" s="6" t="str">
        <f t="shared" si="9"/>
        <v/>
      </c>
      <c r="J3162" s="6" t="s">
        <v>147</v>
      </c>
      <c r="K3162" s="6">
        <v>15</v>
      </c>
      <c r="L3162" s="6"/>
      <c r="M3162" s="6">
        <v>10</v>
      </c>
      <c r="N3162" s="6">
        <v>0</v>
      </c>
      <c r="O3162" s="6">
        <v>0</v>
      </c>
      <c r="P3162" s="6"/>
      <c r="Q3162" s="6"/>
      <c r="R3162" s="6"/>
      <c r="S3162" s="6">
        <v>0</v>
      </c>
      <c r="T3162" s="6"/>
    </row>
    <row r="3163" spans="1:20" x14ac:dyDescent="0.25">
      <c r="A3163">
        <v>2002</v>
      </c>
      <c r="B3163" s="6" t="s">
        <v>73</v>
      </c>
      <c r="C3163" s="6">
        <v>105</v>
      </c>
      <c r="D3163" s="6" t="s">
        <v>138</v>
      </c>
      <c r="E3163" s="6"/>
      <c r="F3163" s="6"/>
      <c r="G3163" s="6"/>
      <c r="H3163" s="6"/>
      <c r="I3163" s="6" t="str">
        <f t="shared" si="9"/>
        <v/>
      </c>
      <c r="J3163" s="6" t="s">
        <v>22</v>
      </c>
      <c r="K3163" s="6">
        <v>65</v>
      </c>
      <c r="L3163" s="6"/>
      <c r="M3163" s="6">
        <v>35</v>
      </c>
      <c r="N3163" s="6">
        <v>90</v>
      </c>
      <c r="O3163" s="6">
        <v>0</v>
      </c>
      <c r="P3163" s="6"/>
      <c r="Q3163" s="6"/>
      <c r="R3163" s="6"/>
      <c r="S3163" s="6">
        <v>0</v>
      </c>
      <c r="T3163" s="6"/>
    </row>
    <row r="3164" spans="1:20" x14ac:dyDescent="0.25">
      <c r="A3164">
        <v>2002</v>
      </c>
      <c r="B3164" s="6" t="s">
        <v>73</v>
      </c>
      <c r="C3164" s="6">
        <v>106</v>
      </c>
      <c r="D3164" s="6" t="s">
        <v>138</v>
      </c>
      <c r="E3164" s="6"/>
      <c r="F3164" s="6"/>
      <c r="G3164" s="6"/>
      <c r="H3164" s="6"/>
      <c r="I3164" s="6" t="str">
        <f t="shared" si="9"/>
        <v/>
      </c>
      <c r="J3164" s="6" t="s">
        <v>28</v>
      </c>
      <c r="K3164" s="6">
        <v>65</v>
      </c>
      <c r="L3164" s="6"/>
      <c r="M3164" s="6">
        <v>45</v>
      </c>
      <c r="N3164" s="6">
        <v>50</v>
      </c>
      <c r="O3164" s="6">
        <v>0</v>
      </c>
      <c r="P3164" s="6"/>
      <c r="Q3164" s="6"/>
      <c r="R3164" s="6"/>
      <c r="S3164" s="6">
        <v>0</v>
      </c>
      <c r="T3164" s="6"/>
    </row>
    <row r="3165" spans="1:20" x14ac:dyDescent="0.25">
      <c r="A3165">
        <v>2002</v>
      </c>
      <c r="B3165" s="6" t="s">
        <v>73</v>
      </c>
      <c r="C3165" s="6">
        <v>107</v>
      </c>
      <c r="D3165" s="6" t="s">
        <v>138</v>
      </c>
      <c r="E3165" s="6"/>
      <c r="F3165" s="6"/>
      <c r="G3165" s="6"/>
      <c r="H3165" s="6"/>
      <c r="I3165" s="6" t="str">
        <f t="shared" si="9"/>
        <v/>
      </c>
      <c r="J3165" s="6" t="s">
        <v>29</v>
      </c>
      <c r="K3165" s="6">
        <v>25</v>
      </c>
      <c r="L3165" s="6"/>
      <c r="M3165" s="6">
        <v>10</v>
      </c>
      <c r="N3165" s="6">
        <v>60</v>
      </c>
      <c r="O3165" s="6">
        <v>0</v>
      </c>
      <c r="P3165" s="6"/>
      <c r="Q3165" s="6"/>
      <c r="R3165" s="6"/>
      <c r="S3165" s="6">
        <v>0</v>
      </c>
      <c r="T3165" s="6"/>
    </row>
    <row r="3166" spans="1:20" x14ac:dyDescent="0.25">
      <c r="A3166">
        <v>2002</v>
      </c>
      <c r="B3166" s="6" t="s">
        <v>73</v>
      </c>
      <c r="C3166" s="6">
        <v>108</v>
      </c>
      <c r="D3166" s="6" t="s">
        <v>138</v>
      </c>
      <c r="E3166" s="6"/>
      <c r="F3166" s="6"/>
      <c r="G3166" s="6"/>
      <c r="H3166" s="6"/>
      <c r="I3166" s="6" t="str">
        <f t="shared" si="9"/>
        <v/>
      </c>
      <c r="J3166" s="6" t="s">
        <v>22</v>
      </c>
      <c r="K3166" s="6">
        <v>25</v>
      </c>
      <c r="L3166" s="6"/>
      <c r="M3166" s="6">
        <v>10</v>
      </c>
      <c r="N3166" s="6">
        <v>30</v>
      </c>
      <c r="O3166" s="6">
        <v>0</v>
      </c>
      <c r="P3166" s="6"/>
      <c r="Q3166" s="6"/>
      <c r="R3166" s="6"/>
      <c r="S3166" s="6">
        <v>0</v>
      </c>
      <c r="T3166" s="6" t="s">
        <v>171</v>
      </c>
    </row>
    <row r="3167" spans="1:20" x14ac:dyDescent="0.25">
      <c r="A3167">
        <v>2002</v>
      </c>
      <c r="B3167" s="6" t="s">
        <v>73</v>
      </c>
      <c r="C3167" s="6">
        <v>109</v>
      </c>
      <c r="D3167" s="6" t="s">
        <v>138</v>
      </c>
      <c r="E3167" s="6"/>
      <c r="F3167" s="6"/>
      <c r="G3167" s="6"/>
      <c r="H3167" s="6"/>
      <c r="I3167" s="6" t="str">
        <f t="shared" si="9"/>
        <v/>
      </c>
      <c r="J3167" s="6" t="s">
        <v>147</v>
      </c>
      <c r="K3167" s="6">
        <v>15</v>
      </c>
      <c r="L3167" s="6"/>
      <c r="M3167" s="6">
        <v>15</v>
      </c>
      <c r="N3167" s="6">
        <v>0</v>
      </c>
      <c r="O3167" s="6">
        <v>0</v>
      </c>
      <c r="P3167" s="6"/>
      <c r="Q3167" s="6"/>
      <c r="R3167" s="6"/>
      <c r="S3167" s="6">
        <v>0</v>
      </c>
      <c r="T3167" s="6"/>
    </row>
    <row r="3168" spans="1:20" x14ac:dyDescent="0.25">
      <c r="A3168">
        <v>2002</v>
      </c>
      <c r="B3168" s="6" t="s">
        <v>73</v>
      </c>
      <c r="C3168" s="6">
        <v>110</v>
      </c>
      <c r="D3168" s="6" t="s">
        <v>138</v>
      </c>
      <c r="E3168" s="6"/>
      <c r="F3168" s="6"/>
      <c r="G3168" s="6"/>
      <c r="H3168" s="6"/>
      <c r="I3168" s="6" t="str">
        <f t="shared" si="9"/>
        <v/>
      </c>
      <c r="J3168" s="6" t="s">
        <v>22</v>
      </c>
      <c r="K3168" s="6">
        <v>30</v>
      </c>
      <c r="L3168" s="6"/>
      <c r="M3168" s="6">
        <v>20</v>
      </c>
      <c r="N3168" s="6">
        <v>0</v>
      </c>
      <c r="O3168" s="6">
        <v>0</v>
      </c>
      <c r="P3168" s="6"/>
      <c r="Q3168" s="6"/>
      <c r="R3168" s="6"/>
      <c r="S3168" s="6">
        <v>0</v>
      </c>
      <c r="T3168" s="6"/>
    </row>
    <row r="3169" spans="1:20" x14ac:dyDescent="0.25">
      <c r="A3169">
        <v>2002</v>
      </c>
      <c r="B3169" s="6" t="s">
        <v>73</v>
      </c>
      <c r="C3169" s="6">
        <v>111</v>
      </c>
      <c r="D3169" s="6" t="s">
        <v>138</v>
      </c>
      <c r="E3169" s="6"/>
      <c r="F3169" s="6"/>
      <c r="G3169" s="6"/>
      <c r="H3169" s="6"/>
      <c r="I3169" s="6" t="str">
        <f t="shared" si="9"/>
        <v/>
      </c>
      <c r="J3169" s="6" t="s">
        <v>35</v>
      </c>
      <c r="K3169" s="6">
        <v>30</v>
      </c>
      <c r="L3169" s="6"/>
      <c r="M3169" s="6">
        <v>20</v>
      </c>
      <c r="N3169" s="6">
        <v>0</v>
      </c>
      <c r="O3169" s="6">
        <v>0</v>
      </c>
      <c r="P3169" s="6"/>
      <c r="Q3169" s="6"/>
      <c r="R3169" s="6"/>
      <c r="S3169" s="6">
        <v>0</v>
      </c>
      <c r="T3169" s="6"/>
    </row>
    <row r="3170" spans="1:20" x14ac:dyDescent="0.25">
      <c r="A3170">
        <v>2002</v>
      </c>
      <c r="B3170" s="6" t="s">
        <v>73</v>
      </c>
      <c r="C3170" s="6">
        <v>112</v>
      </c>
      <c r="D3170" s="6" t="s">
        <v>138</v>
      </c>
      <c r="E3170" s="6"/>
      <c r="F3170" s="6"/>
      <c r="G3170" s="6"/>
      <c r="H3170" s="6"/>
      <c r="I3170" s="6" t="str">
        <f t="shared" si="9"/>
        <v/>
      </c>
      <c r="J3170" s="6" t="s">
        <v>22</v>
      </c>
      <c r="K3170" s="6">
        <v>60</v>
      </c>
      <c r="L3170" s="6"/>
      <c r="M3170" s="6">
        <v>40</v>
      </c>
      <c r="N3170" s="6">
        <v>95</v>
      </c>
      <c r="O3170" s="6">
        <v>0</v>
      </c>
      <c r="P3170" s="6"/>
      <c r="Q3170" s="6"/>
      <c r="R3170" s="6"/>
      <c r="S3170" s="6">
        <v>0</v>
      </c>
      <c r="T3170" s="6"/>
    </row>
    <row r="3171" spans="1:20" x14ac:dyDescent="0.25">
      <c r="A3171">
        <v>2002</v>
      </c>
      <c r="B3171" s="6" t="s">
        <v>73</v>
      </c>
      <c r="C3171" s="6">
        <v>113</v>
      </c>
      <c r="D3171" s="6" t="s">
        <v>138</v>
      </c>
      <c r="E3171" s="6"/>
      <c r="F3171" s="6"/>
      <c r="G3171" s="6"/>
      <c r="H3171" s="6"/>
      <c r="I3171" s="6" t="str">
        <f t="shared" si="9"/>
        <v/>
      </c>
      <c r="J3171" s="6" t="s">
        <v>25</v>
      </c>
      <c r="K3171" s="6">
        <v>25</v>
      </c>
      <c r="L3171" s="6"/>
      <c r="M3171" s="6">
        <v>15</v>
      </c>
      <c r="N3171" s="6">
        <v>60</v>
      </c>
      <c r="O3171" s="6">
        <v>0</v>
      </c>
      <c r="P3171" s="6"/>
      <c r="Q3171" s="6"/>
      <c r="R3171" s="6"/>
      <c r="S3171" s="6">
        <v>0</v>
      </c>
      <c r="T3171" s="6"/>
    </row>
    <row r="3172" spans="1:20" x14ac:dyDescent="0.25">
      <c r="A3172">
        <v>2002</v>
      </c>
      <c r="B3172" s="6" t="s">
        <v>73</v>
      </c>
      <c r="C3172" s="6">
        <v>114</v>
      </c>
      <c r="D3172" s="6" t="s">
        <v>146</v>
      </c>
      <c r="E3172" s="6">
        <v>11</v>
      </c>
      <c r="F3172" s="6">
        <v>9</v>
      </c>
      <c r="G3172" s="6">
        <v>150</v>
      </c>
      <c r="H3172" s="6">
        <v>500</v>
      </c>
      <c r="I3172" s="6">
        <f t="shared" si="9"/>
        <v>300</v>
      </c>
      <c r="J3172" s="6" t="s">
        <v>35</v>
      </c>
      <c r="K3172" s="6">
        <v>25</v>
      </c>
      <c r="L3172" s="6"/>
      <c r="M3172" s="6">
        <v>35</v>
      </c>
      <c r="N3172" s="6">
        <v>0</v>
      </c>
      <c r="O3172" s="6">
        <v>0</v>
      </c>
      <c r="P3172" s="6"/>
      <c r="Q3172" s="6"/>
      <c r="R3172" s="6"/>
      <c r="S3172" s="6">
        <v>0</v>
      </c>
      <c r="T3172" s="6"/>
    </row>
    <row r="3173" spans="1:20" x14ac:dyDescent="0.25">
      <c r="A3173">
        <v>2002</v>
      </c>
      <c r="B3173" s="6" t="s">
        <v>73</v>
      </c>
      <c r="C3173" s="6">
        <v>115</v>
      </c>
      <c r="D3173" s="6" t="s">
        <v>146</v>
      </c>
      <c r="E3173" s="6"/>
      <c r="F3173" s="6"/>
      <c r="G3173" s="6"/>
      <c r="H3173" s="6"/>
      <c r="I3173" s="6" t="str">
        <f t="shared" si="9"/>
        <v/>
      </c>
      <c r="J3173" s="6" t="s">
        <v>28</v>
      </c>
      <c r="K3173" s="6">
        <v>15</v>
      </c>
      <c r="L3173" s="6"/>
      <c r="M3173" s="6">
        <v>30</v>
      </c>
      <c r="N3173" s="6">
        <v>0</v>
      </c>
      <c r="O3173" s="6">
        <v>0</v>
      </c>
      <c r="P3173" s="6"/>
      <c r="Q3173" s="6"/>
      <c r="R3173" s="6"/>
      <c r="S3173" s="6">
        <v>0</v>
      </c>
      <c r="T3173" s="6"/>
    </row>
    <row r="3174" spans="1:20" x14ac:dyDescent="0.25">
      <c r="A3174">
        <v>2002</v>
      </c>
      <c r="B3174" s="6" t="s">
        <v>73</v>
      </c>
      <c r="C3174" s="6">
        <v>116</v>
      </c>
      <c r="D3174" s="6" t="s">
        <v>146</v>
      </c>
      <c r="E3174" s="6"/>
      <c r="F3174" s="6"/>
      <c r="G3174" s="6"/>
      <c r="H3174" s="6"/>
      <c r="I3174" s="6" t="str">
        <f t="shared" si="9"/>
        <v/>
      </c>
      <c r="J3174" s="6" t="s">
        <v>27</v>
      </c>
      <c r="K3174" s="6">
        <v>50</v>
      </c>
      <c r="L3174" s="6"/>
      <c r="M3174" s="6">
        <v>100</v>
      </c>
      <c r="N3174" s="6">
        <v>40</v>
      </c>
      <c r="O3174" s="6">
        <v>0</v>
      </c>
      <c r="P3174" s="6"/>
      <c r="Q3174" s="6"/>
      <c r="R3174" s="6"/>
      <c r="S3174" s="6">
        <v>0</v>
      </c>
      <c r="T3174" s="6"/>
    </row>
    <row r="3175" spans="1:20" x14ac:dyDescent="0.25">
      <c r="A3175">
        <v>2002</v>
      </c>
      <c r="B3175" s="6" t="s">
        <v>73</v>
      </c>
      <c r="C3175" s="6">
        <v>117</v>
      </c>
      <c r="D3175" s="6" t="s">
        <v>146</v>
      </c>
      <c r="E3175" s="6"/>
      <c r="F3175" s="6"/>
      <c r="G3175" s="6"/>
      <c r="H3175" s="6"/>
      <c r="I3175" s="6" t="str">
        <f t="shared" si="9"/>
        <v/>
      </c>
      <c r="J3175" s="6" t="s">
        <v>25</v>
      </c>
      <c r="K3175" s="6">
        <v>30</v>
      </c>
      <c r="L3175" s="6"/>
      <c r="M3175" s="6">
        <v>15</v>
      </c>
      <c r="N3175" s="6">
        <v>0</v>
      </c>
      <c r="O3175" s="6">
        <v>0</v>
      </c>
      <c r="P3175" s="6"/>
      <c r="Q3175" s="6"/>
      <c r="R3175" s="6"/>
      <c r="S3175" s="6">
        <v>0</v>
      </c>
      <c r="T3175" s="6"/>
    </row>
    <row r="3176" spans="1:20" x14ac:dyDescent="0.25">
      <c r="A3176">
        <v>2002</v>
      </c>
      <c r="B3176" s="6" t="s">
        <v>73</v>
      </c>
      <c r="C3176" s="6">
        <v>118</v>
      </c>
      <c r="D3176" s="6" t="s">
        <v>146</v>
      </c>
      <c r="E3176" s="6"/>
      <c r="F3176" s="6"/>
      <c r="G3176" s="6"/>
      <c r="H3176" s="6"/>
      <c r="I3176" s="6" t="str">
        <f t="shared" si="9"/>
        <v/>
      </c>
      <c r="J3176" s="6" t="s">
        <v>145</v>
      </c>
      <c r="K3176" s="6">
        <v>40</v>
      </c>
      <c r="L3176" s="6"/>
      <c r="M3176" s="6">
        <v>40</v>
      </c>
      <c r="N3176" s="6">
        <v>0</v>
      </c>
      <c r="O3176" s="6">
        <v>0</v>
      </c>
      <c r="P3176" s="6"/>
      <c r="Q3176" s="6"/>
      <c r="R3176" s="6"/>
      <c r="S3176" s="6">
        <v>0</v>
      </c>
      <c r="T3176" s="6"/>
    </row>
    <row r="3177" spans="1:20" x14ac:dyDescent="0.25">
      <c r="A3177">
        <v>2002</v>
      </c>
      <c r="B3177" s="6" t="s">
        <v>73</v>
      </c>
      <c r="C3177" s="6">
        <v>119</v>
      </c>
      <c r="D3177" s="6" t="s">
        <v>146</v>
      </c>
      <c r="E3177" s="6"/>
      <c r="F3177" s="6"/>
      <c r="G3177" s="6"/>
      <c r="H3177" s="6"/>
      <c r="I3177" s="6" t="str">
        <f t="shared" si="9"/>
        <v/>
      </c>
      <c r="J3177" s="6" t="s">
        <v>43</v>
      </c>
      <c r="K3177" s="6">
        <v>50</v>
      </c>
      <c r="L3177" s="6"/>
      <c r="M3177" s="6">
        <v>25</v>
      </c>
      <c r="N3177" s="6">
        <v>50</v>
      </c>
      <c r="O3177" s="6">
        <v>0</v>
      </c>
      <c r="P3177" s="6"/>
      <c r="Q3177" s="6"/>
      <c r="R3177" s="6"/>
      <c r="S3177" s="6">
        <v>0</v>
      </c>
      <c r="T3177" s="6"/>
    </row>
    <row r="3178" spans="1:20" x14ac:dyDescent="0.25">
      <c r="A3178">
        <v>2002</v>
      </c>
      <c r="B3178" s="6" t="s">
        <v>73</v>
      </c>
      <c r="C3178" s="6">
        <v>120</v>
      </c>
      <c r="D3178" s="6" t="s">
        <v>146</v>
      </c>
      <c r="E3178" s="6"/>
      <c r="F3178" s="6"/>
      <c r="G3178" s="6"/>
      <c r="H3178" s="6"/>
      <c r="I3178" s="6" t="str">
        <f t="shared" si="9"/>
        <v/>
      </c>
      <c r="J3178" s="6" t="s">
        <v>22</v>
      </c>
      <c r="K3178" s="6">
        <v>25</v>
      </c>
      <c r="L3178" s="6"/>
      <c r="M3178" s="6">
        <v>25</v>
      </c>
      <c r="N3178" s="6">
        <v>0</v>
      </c>
      <c r="O3178" s="6">
        <v>0</v>
      </c>
      <c r="P3178" s="6"/>
      <c r="Q3178" s="6"/>
      <c r="R3178" s="6"/>
      <c r="S3178" s="6">
        <v>0</v>
      </c>
      <c r="T3178" s="6"/>
    </row>
    <row r="3179" spans="1:20" x14ac:dyDescent="0.25">
      <c r="A3179">
        <v>2002</v>
      </c>
      <c r="B3179" s="6" t="s">
        <v>73</v>
      </c>
      <c r="C3179" s="6">
        <v>121</v>
      </c>
      <c r="D3179" s="6" t="s">
        <v>146</v>
      </c>
      <c r="E3179" s="6"/>
      <c r="F3179" s="6"/>
      <c r="G3179" s="6"/>
      <c r="H3179" s="6"/>
      <c r="I3179" s="6"/>
      <c r="J3179" s="6" t="s">
        <v>22</v>
      </c>
      <c r="K3179" s="6">
        <v>100</v>
      </c>
      <c r="L3179" s="6"/>
      <c r="M3179" s="6">
        <v>60</v>
      </c>
      <c r="N3179" s="6">
        <v>0</v>
      </c>
      <c r="O3179" s="6">
        <v>0</v>
      </c>
      <c r="P3179" s="6"/>
      <c r="Q3179" s="6"/>
      <c r="R3179" s="6"/>
      <c r="S3179" s="6">
        <v>0</v>
      </c>
      <c r="T3179" s="6"/>
    </row>
    <row r="3180" spans="1:20" x14ac:dyDescent="0.25">
      <c r="A3180">
        <v>2002</v>
      </c>
      <c r="B3180" s="6" t="s">
        <v>172</v>
      </c>
      <c r="C3180" s="6">
        <v>1</v>
      </c>
      <c r="D3180" s="6" t="s">
        <v>143</v>
      </c>
      <c r="E3180" s="6">
        <v>1</v>
      </c>
      <c r="F3180" s="6">
        <v>3</v>
      </c>
      <c r="G3180" s="6">
        <v>260</v>
      </c>
      <c r="H3180" s="6">
        <v>0</v>
      </c>
      <c r="I3180" s="6">
        <f t="shared" ref="I3180:I3243" si="10">IF(G3180&gt;0,G3180/(1000-H3180)*1000,"")</f>
        <v>260</v>
      </c>
      <c r="J3180" s="6" t="s">
        <v>28</v>
      </c>
      <c r="K3180" s="6">
        <v>90</v>
      </c>
      <c r="L3180" s="6"/>
      <c r="M3180" s="6">
        <v>60</v>
      </c>
      <c r="N3180" s="6">
        <v>30</v>
      </c>
      <c r="O3180" s="6">
        <v>0</v>
      </c>
      <c r="P3180" s="6"/>
      <c r="Q3180" s="6"/>
      <c r="R3180" s="6"/>
      <c r="S3180" s="6">
        <v>1</v>
      </c>
      <c r="T3180" s="6"/>
    </row>
    <row r="3181" spans="1:20" x14ac:dyDescent="0.25">
      <c r="A3181">
        <v>2002</v>
      </c>
      <c r="B3181" s="6" t="s">
        <v>172</v>
      </c>
      <c r="C3181" s="6">
        <v>2</v>
      </c>
      <c r="D3181" s="6" t="s">
        <v>143</v>
      </c>
      <c r="E3181" s="6"/>
      <c r="F3181" s="6"/>
      <c r="G3181" s="6"/>
      <c r="H3181" s="6"/>
      <c r="I3181" s="6" t="str">
        <f t="shared" si="10"/>
        <v/>
      </c>
      <c r="J3181" s="6" t="s">
        <v>28</v>
      </c>
      <c r="K3181" s="6">
        <v>330</v>
      </c>
      <c r="L3181" s="6"/>
      <c r="M3181" s="6">
        <v>140</v>
      </c>
      <c r="N3181" s="6">
        <v>50</v>
      </c>
      <c r="O3181" s="6">
        <v>0</v>
      </c>
      <c r="P3181" s="6"/>
      <c r="Q3181" s="6"/>
      <c r="R3181" s="6"/>
      <c r="S3181" s="6">
        <v>0</v>
      </c>
      <c r="T3181" s="6"/>
    </row>
    <row r="3182" spans="1:20" x14ac:dyDescent="0.25">
      <c r="A3182">
        <v>2002</v>
      </c>
      <c r="B3182" s="6" t="s">
        <v>172</v>
      </c>
      <c r="C3182" s="6">
        <v>3</v>
      </c>
      <c r="D3182" s="6" t="s">
        <v>143</v>
      </c>
      <c r="E3182" s="6"/>
      <c r="F3182" s="6"/>
      <c r="G3182" s="6"/>
      <c r="H3182" s="6"/>
      <c r="I3182" s="6" t="str">
        <f t="shared" si="10"/>
        <v/>
      </c>
      <c r="J3182" s="6" t="s">
        <v>29</v>
      </c>
      <c r="K3182" s="6">
        <v>150</v>
      </c>
      <c r="L3182" s="6"/>
      <c r="M3182" s="6">
        <v>170</v>
      </c>
      <c r="N3182" s="6">
        <v>60</v>
      </c>
      <c r="O3182" s="6">
        <v>0</v>
      </c>
      <c r="P3182" s="6"/>
      <c r="Q3182" s="6"/>
      <c r="R3182" s="6"/>
      <c r="S3182" s="6">
        <v>0</v>
      </c>
      <c r="T3182" s="6"/>
    </row>
    <row r="3183" spans="1:20" x14ac:dyDescent="0.25">
      <c r="A3183">
        <v>2002</v>
      </c>
      <c r="B3183" s="6" t="s">
        <v>172</v>
      </c>
      <c r="C3183" s="6">
        <v>4</v>
      </c>
      <c r="D3183" s="6" t="s">
        <v>143</v>
      </c>
      <c r="E3183" s="6"/>
      <c r="F3183" s="6"/>
      <c r="G3183" s="6"/>
      <c r="H3183" s="6"/>
      <c r="I3183" s="6" t="str">
        <f t="shared" si="10"/>
        <v/>
      </c>
      <c r="J3183" s="6" t="s">
        <v>28</v>
      </c>
      <c r="K3183" s="6">
        <v>150</v>
      </c>
      <c r="L3183" s="6"/>
      <c r="M3183" s="6">
        <v>140</v>
      </c>
      <c r="N3183" s="6">
        <v>60</v>
      </c>
      <c r="O3183" s="6">
        <v>0</v>
      </c>
      <c r="P3183" s="6"/>
      <c r="Q3183" s="6"/>
      <c r="R3183" s="6"/>
      <c r="S3183" s="6">
        <v>0</v>
      </c>
      <c r="T3183" s="6"/>
    </row>
    <row r="3184" spans="1:20" x14ac:dyDescent="0.25">
      <c r="A3184">
        <v>2002</v>
      </c>
      <c r="B3184" s="6" t="s">
        <v>172</v>
      </c>
      <c r="C3184" s="6">
        <v>5</v>
      </c>
      <c r="D3184" s="6" t="s">
        <v>143</v>
      </c>
      <c r="E3184" s="6"/>
      <c r="F3184" s="6"/>
      <c r="G3184" s="6"/>
      <c r="H3184" s="6"/>
      <c r="I3184" s="6" t="str">
        <f t="shared" si="10"/>
        <v/>
      </c>
      <c r="J3184" s="6" t="s">
        <v>28</v>
      </c>
      <c r="K3184" s="6">
        <v>60</v>
      </c>
      <c r="L3184" s="6"/>
      <c r="M3184" s="6">
        <v>50</v>
      </c>
      <c r="N3184" s="6">
        <v>70</v>
      </c>
      <c r="O3184" s="6">
        <v>0</v>
      </c>
      <c r="P3184" s="6"/>
      <c r="Q3184" s="6"/>
      <c r="R3184" s="6"/>
      <c r="S3184" s="6">
        <v>1</v>
      </c>
      <c r="T3184" s="6"/>
    </row>
    <row r="3185" spans="1:20" x14ac:dyDescent="0.25">
      <c r="A3185">
        <v>2002</v>
      </c>
      <c r="B3185" s="6" t="s">
        <v>172</v>
      </c>
      <c r="C3185" s="6">
        <v>6</v>
      </c>
      <c r="D3185" s="6" t="s">
        <v>143</v>
      </c>
      <c r="E3185" s="6"/>
      <c r="F3185" s="6"/>
      <c r="G3185" s="6"/>
      <c r="H3185" s="6"/>
      <c r="I3185" s="6" t="str">
        <f t="shared" si="10"/>
        <v/>
      </c>
      <c r="J3185" s="6" t="s">
        <v>28</v>
      </c>
      <c r="K3185" s="6">
        <v>60</v>
      </c>
      <c r="L3185" s="6"/>
      <c r="M3185" s="6">
        <v>60</v>
      </c>
      <c r="N3185" s="6">
        <v>40</v>
      </c>
      <c r="O3185" s="6">
        <v>0</v>
      </c>
      <c r="P3185" s="6"/>
      <c r="Q3185" s="6"/>
      <c r="R3185" s="6"/>
      <c r="S3185" s="6">
        <v>0</v>
      </c>
      <c r="T3185" s="6"/>
    </row>
    <row r="3186" spans="1:20" x14ac:dyDescent="0.25">
      <c r="A3186">
        <v>2002</v>
      </c>
      <c r="B3186" s="6" t="s">
        <v>172</v>
      </c>
      <c r="C3186" s="6">
        <v>7</v>
      </c>
      <c r="D3186" s="6" t="s">
        <v>143</v>
      </c>
      <c r="E3186" s="6"/>
      <c r="F3186" s="6"/>
      <c r="G3186" s="6"/>
      <c r="H3186" s="6"/>
      <c r="I3186" s="6" t="str">
        <f t="shared" si="10"/>
        <v/>
      </c>
      <c r="J3186" s="6" t="s">
        <v>28</v>
      </c>
      <c r="K3186" s="6">
        <v>30</v>
      </c>
      <c r="L3186" s="6"/>
      <c r="M3186" s="6">
        <v>50</v>
      </c>
      <c r="N3186" s="6">
        <v>70</v>
      </c>
      <c r="O3186" s="6">
        <v>0</v>
      </c>
      <c r="P3186" s="6"/>
      <c r="Q3186" s="6"/>
      <c r="R3186" s="6"/>
      <c r="S3186" s="6">
        <v>0</v>
      </c>
      <c r="T3186" s="6"/>
    </row>
    <row r="3187" spans="1:20" x14ac:dyDescent="0.25">
      <c r="A3187">
        <v>2002</v>
      </c>
      <c r="B3187" s="6" t="s">
        <v>172</v>
      </c>
      <c r="C3187" s="6">
        <v>8</v>
      </c>
      <c r="D3187" s="6" t="s">
        <v>138</v>
      </c>
      <c r="E3187" s="6">
        <v>2</v>
      </c>
      <c r="F3187" s="6">
        <v>3</v>
      </c>
      <c r="G3187" s="6">
        <v>240</v>
      </c>
      <c r="H3187" s="6">
        <v>340</v>
      </c>
      <c r="I3187" s="6">
        <f t="shared" si="10"/>
        <v>363.63636363636363</v>
      </c>
      <c r="J3187" s="6" t="s">
        <v>22</v>
      </c>
      <c r="K3187" s="6">
        <v>30</v>
      </c>
      <c r="L3187" s="6"/>
      <c r="M3187" s="6">
        <v>20</v>
      </c>
      <c r="N3187" s="6">
        <v>0</v>
      </c>
      <c r="O3187" s="6">
        <v>0</v>
      </c>
      <c r="P3187" s="6"/>
      <c r="Q3187" s="6"/>
      <c r="R3187" s="6"/>
      <c r="S3187" s="6">
        <v>2</v>
      </c>
      <c r="T3187" s="6"/>
    </row>
    <row r="3188" spans="1:20" x14ac:dyDescent="0.25">
      <c r="A3188">
        <v>2002</v>
      </c>
      <c r="B3188" s="6" t="s">
        <v>172</v>
      </c>
      <c r="C3188" s="6">
        <v>9</v>
      </c>
      <c r="D3188" s="6" t="s">
        <v>138</v>
      </c>
      <c r="E3188" s="6"/>
      <c r="F3188" s="6"/>
      <c r="G3188" s="6"/>
      <c r="H3188" s="6"/>
      <c r="I3188" s="6" t="str">
        <f t="shared" si="10"/>
        <v/>
      </c>
      <c r="J3188" s="6" t="s">
        <v>22</v>
      </c>
      <c r="K3188" s="6">
        <v>100</v>
      </c>
      <c r="L3188" s="6"/>
      <c r="M3188" s="6">
        <v>80</v>
      </c>
      <c r="N3188" s="6">
        <v>80</v>
      </c>
      <c r="O3188" s="6">
        <v>0</v>
      </c>
      <c r="P3188" s="6"/>
      <c r="Q3188" s="6"/>
      <c r="R3188" s="6"/>
      <c r="S3188" s="6">
        <v>0</v>
      </c>
      <c r="T3188" s="6"/>
    </row>
    <row r="3189" spans="1:20" x14ac:dyDescent="0.25">
      <c r="A3189">
        <v>2002</v>
      </c>
      <c r="B3189" s="6" t="s">
        <v>172</v>
      </c>
      <c r="C3189" s="6">
        <v>10</v>
      </c>
      <c r="D3189" s="6" t="s">
        <v>138</v>
      </c>
      <c r="E3189" s="6"/>
      <c r="F3189" s="6"/>
      <c r="G3189" s="6"/>
      <c r="H3189" s="6"/>
      <c r="I3189" s="6" t="str">
        <f t="shared" si="10"/>
        <v/>
      </c>
      <c r="J3189" s="6" t="s">
        <v>40</v>
      </c>
      <c r="K3189" s="6">
        <v>20</v>
      </c>
      <c r="L3189" s="6"/>
      <c r="M3189" s="6">
        <v>15</v>
      </c>
      <c r="N3189" s="6">
        <v>0</v>
      </c>
      <c r="O3189" s="6">
        <v>0</v>
      </c>
      <c r="P3189" s="6"/>
      <c r="Q3189" s="6"/>
      <c r="R3189" s="6"/>
      <c r="S3189" s="6">
        <v>0</v>
      </c>
      <c r="T3189" s="6"/>
    </row>
    <row r="3190" spans="1:20" x14ac:dyDescent="0.25">
      <c r="A3190">
        <v>2002</v>
      </c>
      <c r="B3190" s="6" t="s">
        <v>172</v>
      </c>
      <c r="C3190" s="6">
        <v>11</v>
      </c>
      <c r="D3190" s="6" t="s">
        <v>138</v>
      </c>
      <c r="E3190" s="6"/>
      <c r="F3190" s="6"/>
      <c r="G3190" s="6"/>
      <c r="H3190" s="6"/>
      <c r="I3190" s="6" t="str">
        <f t="shared" si="10"/>
        <v/>
      </c>
      <c r="J3190" s="6" t="s">
        <v>29</v>
      </c>
      <c r="K3190" s="6">
        <v>20</v>
      </c>
      <c r="L3190" s="6"/>
      <c r="M3190" s="6">
        <v>20</v>
      </c>
      <c r="N3190" s="6">
        <v>0</v>
      </c>
      <c r="O3190" s="6">
        <v>0</v>
      </c>
      <c r="P3190" s="6"/>
      <c r="Q3190" s="6"/>
      <c r="R3190" s="6"/>
      <c r="S3190" s="6">
        <v>0</v>
      </c>
      <c r="T3190" s="6"/>
    </row>
    <row r="3191" spans="1:20" x14ac:dyDescent="0.25">
      <c r="A3191">
        <v>2002</v>
      </c>
      <c r="B3191" s="6" t="s">
        <v>172</v>
      </c>
      <c r="C3191" s="6">
        <v>12</v>
      </c>
      <c r="D3191" s="6" t="s">
        <v>138</v>
      </c>
      <c r="E3191" s="6"/>
      <c r="F3191" s="6"/>
      <c r="G3191" s="6"/>
      <c r="H3191" s="6"/>
      <c r="I3191" s="6" t="str">
        <f t="shared" si="10"/>
        <v/>
      </c>
      <c r="J3191" s="6" t="s">
        <v>29</v>
      </c>
      <c r="K3191" s="6">
        <v>60</v>
      </c>
      <c r="L3191" s="6"/>
      <c r="M3191" s="6">
        <v>60</v>
      </c>
      <c r="N3191" s="6">
        <v>0</v>
      </c>
      <c r="O3191" s="6">
        <v>0</v>
      </c>
      <c r="P3191" s="6"/>
      <c r="Q3191" s="6"/>
      <c r="R3191" s="6"/>
      <c r="S3191" s="6">
        <v>0</v>
      </c>
      <c r="T3191" s="6"/>
    </row>
    <row r="3192" spans="1:20" x14ac:dyDescent="0.25">
      <c r="A3192">
        <v>2002</v>
      </c>
      <c r="B3192" s="6" t="s">
        <v>172</v>
      </c>
      <c r="C3192" s="6">
        <v>13</v>
      </c>
      <c r="D3192" s="6" t="s">
        <v>138</v>
      </c>
      <c r="E3192" s="6"/>
      <c r="F3192" s="6"/>
      <c r="G3192" s="6"/>
      <c r="H3192" s="6"/>
      <c r="I3192" s="6" t="str">
        <f t="shared" si="10"/>
        <v/>
      </c>
      <c r="J3192" s="6" t="s">
        <v>28</v>
      </c>
      <c r="K3192" s="6">
        <v>65</v>
      </c>
      <c r="L3192" s="6"/>
      <c r="M3192" s="6">
        <v>60</v>
      </c>
      <c r="N3192" s="6">
        <v>0</v>
      </c>
      <c r="O3192" s="6">
        <v>0</v>
      </c>
      <c r="P3192" s="6"/>
      <c r="Q3192" s="6"/>
      <c r="R3192" s="6"/>
      <c r="S3192" s="6">
        <v>0</v>
      </c>
      <c r="T3192" s="6"/>
    </row>
    <row r="3193" spans="1:20" x14ac:dyDescent="0.25">
      <c r="A3193">
        <v>2002</v>
      </c>
      <c r="B3193" s="6" t="s">
        <v>172</v>
      </c>
      <c r="C3193" s="6">
        <v>14</v>
      </c>
      <c r="D3193" s="6" t="s">
        <v>138</v>
      </c>
      <c r="E3193" s="6"/>
      <c r="F3193" s="6"/>
      <c r="G3193" s="6"/>
      <c r="H3193" s="6"/>
      <c r="I3193" s="6" t="str">
        <f t="shared" si="10"/>
        <v/>
      </c>
      <c r="J3193" s="6" t="s">
        <v>26</v>
      </c>
      <c r="K3193" s="6">
        <v>60</v>
      </c>
      <c r="L3193" s="6"/>
      <c r="M3193" s="6">
        <v>40</v>
      </c>
      <c r="N3193" s="6">
        <v>0</v>
      </c>
      <c r="O3193" s="6">
        <v>0</v>
      </c>
      <c r="P3193" s="6"/>
      <c r="Q3193" s="6"/>
      <c r="R3193" s="6"/>
      <c r="S3193" s="6">
        <v>0</v>
      </c>
      <c r="T3193" s="6"/>
    </row>
    <row r="3194" spans="1:20" x14ac:dyDescent="0.25">
      <c r="A3194">
        <v>2002</v>
      </c>
      <c r="B3194" s="6" t="s">
        <v>172</v>
      </c>
      <c r="C3194" s="6">
        <v>15</v>
      </c>
      <c r="D3194" s="6" t="s">
        <v>138</v>
      </c>
      <c r="E3194" s="6"/>
      <c r="F3194" s="6"/>
      <c r="G3194" s="6"/>
      <c r="H3194" s="6"/>
      <c r="I3194" s="6" t="str">
        <f t="shared" si="10"/>
        <v/>
      </c>
      <c r="J3194" s="6" t="s">
        <v>26</v>
      </c>
      <c r="K3194" s="6">
        <v>200</v>
      </c>
      <c r="L3194" s="6"/>
      <c r="M3194" s="6">
        <v>400</v>
      </c>
      <c r="N3194" s="6">
        <v>95</v>
      </c>
      <c r="O3194" s="6">
        <v>0</v>
      </c>
      <c r="P3194" s="6"/>
      <c r="Q3194" s="6"/>
      <c r="R3194" s="6"/>
      <c r="S3194" s="6">
        <v>0</v>
      </c>
      <c r="T3194" s="6"/>
    </row>
    <row r="3195" spans="1:20" x14ac:dyDescent="0.25">
      <c r="A3195">
        <v>2002</v>
      </c>
      <c r="B3195" s="6" t="s">
        <v>172</v>
      </c>
      <c r="C3195" s="6">
        <v>16</v>
      </c>
      <c r="D3195" s="6" t="s">
        <v>138</v>
      </c>
      <c r="E3195" s="6"/>
      <c r="F3195" s="6"/>
      <c r="G3195" s="6"/>
      <c r="H3195" s="6"/>
      <c r="I3195" s="6" t="str">
        <f t="shared" si="10"/>
        <v/>
      </c>
      <c r="J3195" s="6" t="s">
        <v>22</v>
      </c>
      <c r="K3195" s="6">
        <v>10</v>
      </c>
      <c r="L3195" s="6"/>
      <c r="M3195" s="6">
        <v>5</v>
      </c>
      <c r="N3195" s="6">
        <v>0</v>
      </c>
      <c r="O3195" s="6">
        <v>0</v>
      </c>
      <c r="P3195" s="6"/>
      <c r="Q3195" s="6"/>
      <c r="R3195" s="6"/>
      <c r="S3195" s="6">
        <v>0</v>
      </c>
      <c r="T3195" s="6"/>
    </row>
    <row r="3196" spans="1:20" x14ac:dyDescent="0.25">
      <c r="A3196">
        <v>2002</v>
      </c>
      <c r="B3196" s="6" t="s">
        <v>172</v>
      </c>
      <c r="C3196" s="6">
        <v>17</v>
      </c>
      <c r="D3196" s="6" t="s">
        <v>138</v>
      </c>
      <c r="E3196" s="6"/>
      <c r="F3196" s="6"/>
      <c r="G3196" s="6"/>
      <c r="H3196" s="6"/>
      <c r="I3196" s="6" t="str">
        <f t="shared" si="10"/>
        <v/>
      </c>
      <c r="J3196" s="6" t="s">
        <v>28</v>
      </c>
      <c r="K3196" s="6">
        <v>120</v>
      </c>
      <c r="L3196" s="6"/>
      <c r="M3196" s="6">
        <v>260</v>
      </c>
      <c r="N3196" s="6">
        <v>80</v>
      </c>
      <c r="O3196" s="6">
        <v>0</v>
      </c>
      <c r="P3196" s="6"/>
      <c r="Q3196" s="6"/>
      <c r="R3196" s="6"/>
      <c r="S3196" s="6">
        <v>0</v>
      </c>
      <c r="T3196" s="6"/>
    </row>
    <row r="3197" spans="1:20" x14ac:dyDescent="0.25">
      <c r="A3197">
        <v>2002</v>
      </c>
      <c r="B3197" s="6" t="s">
        <v>172</v>
      </c>
      <c r="C3197" s="6">
        <v>18</v>
      </c>
      <c r="D3197" s="6" t="s">
        <v>138</v>
      </c>
      <c r="E3197" s="6"/>
      <c r="F3197" s="6"/>
      <c r="G3197" s="6"/>
      <c r="H3197" s="6"/>
      <c r="I3197" s="6" t="str">
        <f t="shared" si="10"/>
        <v/>
      </c>
      <c r="J3197" s="6" t="s">
        <v>28</v>
      </c>
      <c r="K3197" s="6">
        <v>55</v>
      </c>
      <c r="L3197" s="6"/>
      <c r="M3197" s="6">
        <v>200</v>
      </c>
      <c r="N3197" s="6">
        <v>95</v>
      </c>
      <c r="O3197" s="6">
        <v>0</v>
      </c>
      <c r="P3197" s="6"/>
      <c r="Q3197" s="6"/>
      <c r="R3197" s="6"/>
      <c r="S3197" s="6">
        <v>0</v>
      </c>
      <c r="T3197" s="6"/>
    </row>
    <row r="3198" spans="1:20" x14ac:dyDescent="0.25">
      <c r="A3198">
        <v>2002</v>
      </c>
      <c r="B3198" s="6" t="s">
        <v>172</v>
      </c>
      <c r="C3198" s="6">
        <v>19</v>
      </c>
      <c r="D3198" s="6" t="s">
        <v>138</v>
      </c>
      <c r="E3198" s="6"/>
      <c r="F3198" s="6"/>
      <c r="G3198" s="6"/>
      <c r="H3198" s="6"/>
      <c r="I3198" s="6" t="str">
        <f t="shared" si="10"/>
        <v/>
      </c>
      <c r="J3198" s="6" t="s">
        <v>22</v>
      </c>
      <c r="K3198" s="6">
        <v>80</v>
      </c>
      <c r="L3198" s="6"/>
      <c r="M3198" s="6">
        <v>150</v>
      </c>
      <c r="N3198" s="6">
        <v>30</v>
      </c>
      <c r="O3198" s="6">
        <v>0</v>
      </c>
      <c r="P3198" s="6"/>
      <c r="Q3198" s="6"/>
      <c r="R3198" s="6"/>
      <c r="S3198" s="6">
        <v>0</v>
      </c>
      <c r="T3198" s="6"/>
    </row>
    <row r="3199" spans="1:20" x14ac:dyDescent="0.25">
      <c r="A3199">
        <v>2002</v>
      </c>
      <c r="B3199" s="6" t="s">
        <v>172</v>
      </c>
      <c r="C3199" s="6">
        <v>20</v>
      </c>
      <c r="D3199" s="6" t="s">
        <v>138</v>
      </c>
      <c r="E3199" s="6"/>
      <c r="F3199" s="6"/>
      <c r="G3199" s="6"/>
      <c r="H3199" s="6"/>
      <c r="I3199" s="6" t="str">
        <f t="shared" si="10"/>
        <v/>
      </c>
      <c r="J3199" s="6" t="s">
        <v>28</v>
      </c>
      <c r="K3199" s="6">
        <v>50</v>
      </c>
      <c r="L3199" s="6"/>
      <c r="M3199" s="6">
        <v>40</v>
      </c>
      <c r="N3199" s="6">
        <v>30</v>
      </c>
      <c r="O3199" s="6">
        <v>10</v>
      </c>
      <c r="P3199" s="6"/>
      <c r="Q3199" s="6"/>
      <c r="R3199" s="6"/>
      <c r="S3199" s="6">
        <v>0</v>
      </c>
      <c r="T3199" s="6"/>
    </row>
    <row r="3200" spans="1:20" x14ac:dyDescent="0.25">
      <c r="A3200">
        <v>2002</v>
      </c>
      <c r="B3200" s="6" t="s">
        <v>172</v>
      </c>
      <c r="C3200" s="6">
        <v>21</v>
      </c>
      <c r="D3200" s="6" t="s">
        <v>138</v>
      </c>
      <c r="E3200" s="6"/>
      <c r="F3200" s="6"/>
      <c r="G3200" s="6"/>
      <c r="H3200" s="6"/>
      <c r="I3200" s="6" t="str">
        <f t="shared" si="10"/>
        <v/>
      </c>
      <c r="J3200" s="6" t="s">
        <v>22</v>
      </c>
      <c r="K3200" s="6">
        <v>30</v>
      </c>
      <c r="L3200" s="6"/>
      <c r="M3200" s="6">
        <v>20</v>
      </c>
      <c r="N3200" s="6">
        <v>0</v>
      </c>
      <c r="O3200" s="6">
        <v>0</v>
      </c>
      <c r="P3200" s="6"/>
      <c r="Q3200" s="6"/>
      <c r="R3200" s="6"/>
      <c r="S3200" s="6">
        <v>0</v>
      </c>
      <c r="T3200" s="6"/>
    </row>
    <row r="3201" spans="1:20" x14ac:dyDescent="0.25">
      <c r="A3201">
        <v>2002</v>
      </c>
      <c r="B3201" s="6" t="s">
        <v>172</v>
      </c>
      <c r="C3201" s="6">
        <v>22</v>
      </c>
      <c r="D3201" s="6" t="s">
        <v>138</v>
      </c>
      <c r="E3201" s="6"/>
      <c r="F3201" s="6"/>
      <c r="G3201" s="6"/>
      <c r="H3201" s="6"/>
      <c r="I3201" s="6" t="str">
        <f t="shared" si="10"/>
        <v/>
      </c>
      <c r="J3201" s="6" t="s">
        <v>29</v>
      </c>
      <c r="K3201" s="6">
        <v>25</v>
      </c>
      <c r="L3201" s="6"/>
      <c r="M3201" s="6">
        <v>15</v>
      </c>
      <c r="N3201" s="6">
        <v>25</v>
      </c>
      <c r="O3201" s="6">
        <v>0</v>
      </c>
      <c r="P3201" s="6"/>
      <c r="Q3201" s="6"/>
      <c r="R3201" s="6"/>
      <c r="S3201" s="6">
        <v>0</v>
      </c>
      <c r="T3201" s="6"/>
    </row>
    <row r="3202" spans="1:20" x14ac:dyDescent="0.25">
      <c r="A3202">
        <v>2002</v>
      </c>
      <c r="B3202" s="6" t="s">
        <v>172</v>
      </c>
      <c r="C3202" s="6">
        <v>23</v>
      </c>
      <c r="D3202" s="6" t="s">
        <v>139</v>
      </c>
      <c r="E3202" s="6">
        <v>3</v>
      </c>
      <c r="F3202" s="6">
        <v>3</v>
      </c>
      <c r="G3202" s="6">
        <v>450</v>
      </c>
      <c r="H3202" s="6">
        <v>0</v>
      </c>
      <c r="I3202" s="6">
        <f t="shared" si="10"/>
        <v>450</v>
      </c>
      <c r="J3202" s="6" t="s">
        <v>28</v>
      </c>
      <c r="K3202" s="6">
        <v>150</v>
      </c>
      <c r="L3202" s="6"/>
      <c r="M3202" s="6">
        <v>25</v>
      </c>
      <c r="N3202" s="6">
        <v>0</v>
      </c>
      <c r="O3202" s="6">
        <v>15</v>
      </c>
      <c r="P3202" s="6"/>
      <c r="Q3202" s="6"/>
      <c r="R3202" s="6"/>
      <c r="S3202" s="6">
        <v>4</v>
      </c>
      <c r="T3202" s="6"/>
    </row>
    <row r="3203" spans="1:20" x14ac:dyDescent="0.25">
      <c r="A3203">
        <v>2002</v>
      </c>
      <c r="B3203" s="6" t="s">
        <v>172</v>
      </c>
      <c r="C3203" s="6">
        <v>24</v>
      </c>
      <c r="D3203" s="6" t="s">
        <v>139</v>
      </c>
      <c r="E3203" s="6"/>
      <c r="F3203" s="6"/>
      <c r="G3203" s="6"/>
      <c r="H3203" s="6"/>
      <c r="I3203" s="6" t="str">
        <f t="shared" si="10"/>
        <v/>
      </c>
      <c r="J3203" s="6" t="s">
        <v>26</v>
      </c>
      <c r="K3203" s="6">
        <v>170</v>
      </c>
      <c r="L3203" s="6"/>
      <c r="M3203" s="6">
        <v>120</v>
      </c>
      <c r="N3203" s="6">
        <v>0</v>
      </c>
      <c r="O3203" s="6">
        <v>50</v>
      </c>
      <c r="P3203" s="6"/>
      <c r="Q3203" s="6"/>
      <c r="R3203" s="6"/>
      <c r="S3203" s="6">
        <v>0</v>
      </c>
      <c r="T3203" s="6"/>
    </row>
    <row r="3204" spans="1:20" x14ac:dyDescent="0.25">
      <c r="A3204">
        <v>2002</v>
      </c>
      <c r="B3204" s="6" t="s">
        <v>172</v>
      </c>
      <c r="C3204" s="6">
        <v>25</v>
      </c>
      <c r="D3204" s="6" t="s">
        <v>139</v>
      </c>
      <c r="E3204" s="6"/>
      <c r="F3204" s="6"/>
      <c r="G3204" s="6"/>
      <c r="H3204" s="6"/>
      <c r="I3204" s="6" t="str">
        <f t="shared" si="10"/>
        <v/>
      </c>
      <c r="J3204" s="6" t="s">
        <v>28</v>
      </c>
      <c r="K3204" s="6">
        <v>45</v>
      </c>
      <c r="L3204" s="6"/>
      <c r="M3204" s="6">
        <v>20</v>
      </c>
      <c r="N3204" s="6">
        <v>0</v>
      </c>
      <c r="O3204" s="6">
        <v>40</v>
      </c>
      <c r="P3204" s="6"/>
      <c r="Q3204" s="6"/>
      <c r="R3204" s="6"/>
      <c r="S3204" s="6">
        <v>0</v>
      </c>
      <c r="T3204" s="6"/>
    </row>
    <row r="3205" spans="1:20" x14ac:dyDescent="0.25">
      <c r="A3205">
        <v>2002</v>
      </c>
      <c r="B3205" s="6" t="s">
        <v>172</v>
      </c>
      <c r="C3205" s="6">
        <v>26</v>
      </c>
      <c r="D3205" s="6" t="s">
        <v>139</v>
      </c>
      <c r="E3205" s="6"/>
      <c r="F3205" s="6"/>
      <c r="G3205" s="6"/>
      <c r="H3205" s="6"/>
      <c r="I3205" s="6" t="str">
        <f t="shared" si="10"/>
        <v/>
      </c>
      <c r="J3205" s="6" t="s">
        <v>22</v>
      </c>
      <c r="K3205" s="6">
        <v>55</v>
      </c>
      <c r="L3205" s="6"/>
      <c r="M3205" s="6">
        <v>35</v>
      </c>
      <c r="N3205" s="6">
        <v>0</v>
      </c>
      <c r="O3205" s="6">
        <v>70</v>
      </c>
      <c r="P3205" s="6"/>
      <c r="Q3205" s="6"/>
      <c r="R3205" s="6"/>
      <c r="S3205" s="6">
        <v>1</v>
      </c>
      <c r="T3205" s="6"/>
    </row>
    <row r="3206" spans="1:20" x14ac:dyDescent="0.25">
      <c r="A3206">
        <v>2002</v>
      </c>
      <c r="B3206" s="6" t="s">
        <v>172</v>
      </c>
      <c r="C3206" s="6">
        <v>27</v>
      </c>
      <c r="D3206" s="6" t="s">
        <v>139</v>
      </c>
      <c r="E3206" s="6"/>
      <c r="F3206" s="6"/>
      <c r="G3206" s="6"/>
      <c r="H3206" s="6"/>
      <c r="I3206" s="6" t="str">
        <f t="shared" si="10"/>
        <v/>
      </c>
      <c r="J3206" s="6" t="s">
        <v>28</v>
      </c>
      <c r="K3206" s="6">
        <v>150</v>
      </c>
      <c r="L3206" s="6"/>
      <c r="M3206" s="6">
        <v>80</v>
      </c>
      <c r="N3206" s="6">
        <v>10</v>
      </c>
      <c r="O3206" s="6">
        <v>5</v>
      </c>
      <c r="P3206" s="6" t="s">
        <v>48</v>
      </c>
      <c r="Q3206" s="6"/>
      <c r="R3206" s="6"/>
      <c r="S3206" s="6">
        <v>0</v>
      </c>
      <c r="T3206" s="6"/>
    </row>
    <row r="3207" spans="1:20" x14ac:dyDescent="0.25">
      <c r="A3207">
        <v>2002</v>
      </c>
      <c r="B3207" s="6" t="s">
        <v>172</v>
      </c>
      <c r="C3207" s="6">
        <v>28</v>
      </c>
      <c r="D3207" s="6" t="s">
        <v>139</v>
      </c>
      <c r="E3207" s="6"/>
      <c r="F3207" s="6"/>
      <c r="G3207" s="6"/>
      <c r="H3207" s="6"/>
      <c r="I3207" s="6" t="str">
        <f t="shared" si="10"/>
        <v/>
      </c>
      <c r="J3207" s="6" t="s">
        <v>26</v>
      </c>
      <c r="K3207" s="6">
        <v>40</v>
      </c>
      <c r="L3207" s="6"/>
      <c r="M3207" s="6">
        <v>30</v>
      </c>
      <c r="N3207" s="6">
        <v>40</v>
      </c>
      <c r="O3207" s="6">
        <v>0</v>
      </c>
      <c r="P3207" s="6"/>
      <c r="Q3207" s="6"/>
      <c r="R3207" s="6"/>
      <c r="S3207" s="6">
        <v>0</v>
      </c>
      <c r="T3207" s="6"/>
    </row>
    <row r="3208" spans="1:20" x14ac:dyDescent="0.25">
      <c r="A3208">
        <v>2002</v>
      </c>
      <c r="B3208" s="6" t="s">
        <v>172</v>
      </c>
      <c r="C3208" s="6">
        <v>29</v>
      </c>
      <c r="D3208" s="6" t="s">
        <v>139</v>
      </c>
      <c r="E3208" s="6"/>
      <c r="F3208" s="6"/>
      <c r="G3208" s="6"/>
      <c r="H3208" s="6"/>
      <c r="I3208" s="6" t="str">
        <f t="shared" si="10"/>
        <v/>
      </c>
      <c r="J3208" s="6" t="s">
        <v>35</v>
      </c>
      <c r="K3208" s="6">
        <v>30</v>
      </c>
      <c r="L3208" s="6"/>
      <c r="M3208" s="6">
        <v>20</v>
      </c>
      <c r="N3208" s="6">
        <v>0</v>
      </c>
      <c r="O3208" s="6">
        <v>0</v>
      </c>
      <c r="P3208" s="6"/>
      <c r="Q3208" s="6"/>
      <c r="R3208" s="6"/>
      <c r="S3208" s="6">
        <v>1</v>
      </c>
      <c r="T3208" s="6"/>
    </row>
    <row r="3209" spans="1:20" x14ac:dyDescent="0.25">
      <c r="A3209">
        <v>2002</v>
      </c>
      <c r="B3209" s="6" t="s">
        <v>172</v>
      </c>
      <c r="C3209" s="6">
        <v>30</v>
      </c>
      <c r="D3209" s="6" t="s">
        <v>139</v>
      </c>
      <c r="E3209" s="6"/>
      <c r="F3209" s="6"/>
      <c r="G3209" s="6"/>
      <c r="H3209" s="6"/>
      <c r="I3209" s="6" t="str">
        <f t="shared" si="10"/>
        <v/>
      </c>
      <c r="J3209" s="6" t="s">
        <v>58</v>
      </c>
      <c r="K3209" s="6">
        <v>10</v>
      </c>
      <c r="L3209" s="6"/>
      <c r="M3209" s="6">
        <v>10</v>
      </c>
      <c r="N3209" s="6">
        <v>0</v>
      </c>
      <c r="O3209" s="6">
        <v>0</v>
      </c>
      <c r="P3209" s="6"/>
      <c r="Q3209" s="6"/>
      <c r="R3209" s="6"/>
      <c r="S3209" s="6">
        <v>0</v>
      </c>
      <c r="T3209" s="6"/>
    </row>
    <row r="3210" spans="1:20" x14ac:dyDescent="0.25">
      <c r="A3210">
        <v>2002</v>
      </c>
      <c r="B3210" s="6" t="s">
        <v>172</v>
      </c>
      <c r="C3210" s="6">
        <v>31</v>
      </c>
      <c r="D3210" s="6" t="s">
        <v>139</v>
      </c>
      <c r="E3210" s="6"/>
      <c r="F3210" s="6"/>
      <c r="G3210" s="6"/>
      <c r="H3210" s="6"/>
      <c r="I3210" s="6" t="str">
        <f t="shared" si="10"/>
        <v/>
      </c>
      <c r="J3210" s="6" t="s">
        <v>22</v>
      </c>
      <c r="K3210" s="6">
        <v>40</v>
      </c>
      <c r="L3210" s="6"/>
      <c r="M3210" s="6">
        <v>45</v>
      </c>
      <c r="N3210" s="6">
        <v>10</v>
      </c>
      <c r="O3210" s="6">
        <v>0</v>
      </c>
      <c r="P3210" s="6"/>
      <c r="Q3210" s="6"/>
      <c r="R3210" s="6"/>
      <c r="S3210" s="6">
        <v>0</v>
      </c>
      <c r="T3210" s="6"/>
    </row>
    <row r="3211" spans="1:20" x14ac:dyDescent="0.25">
      <c r="A3211">
        <v>2002</v>
      </c>
      <c r="B3211" s="6" t="s">
        <v>172</v>
      </c>
      <c r="C3211" s="6">
        <v>32</v>
      </c>
      <c r="D3211" s="6" t="s">
        <v>139</v>
      </c>
      <c r="E3211" s="6"/>
      <c r="F3211" s="6"/>
      <c r="G3211" s="6"/>
      <c r="H3211" s="6"/>
      <c r="I3211" s="6" t="str">
        <f t="shared" si="10"/>
        <v/>
      </c>
      <c r="J3211" s="6" t="s">
        <v>173</v>
      </c>
      <c r="K3211" s="6">
        <v>10</v>
      </c>
      <c r="L3211" s="6"/>
      <c r="M3211" s="6">
        <v>15</v>
      </c>
      <c r="N3211" s="6">
        <v>0</v>
      </c>
      <c r="O3211" s="6">
        <v>0</v>
      </c>
      <c r="P3211" s="6"/>
      <c r="Q3211" s="6"/>
      <c r="R3211" s="6"/>
      <c r="S3211" s="6">
        <v>0</v>
      </c>
      <c r="T3211" s="6"/>
    </row>
    <row r="3212" spans="1:20" x14ac:dyDescent="0.25">
      <c r="A3212">
        <v>2002</v>
      </c>
      <c r="B3212" s="6" t="s">
        <v>172</v>
      </c>
      <c r="C3212" s="6">
        <v>33</v>
      </c>
      <c r="D3212" s="6" t="s">
        <v>158</v>
      </c>
      <c r="E3212" s="6">
        <v>4</v>
      </c>
      <c r="F3212" s="6">
        <v>3</v>
      </c>
      <c r="G3212" s="6">
        <v>230</v>
      </c>
      <c r="H3212" s="6">
        <v>0</v>
      </c>
      <c r="I3212" s="6">
        <f t="shared" si="10"/>
        <v>230</v>
      </c>
      <c r="J3212" s="6" t="s">
        <v>58</v>
      </c>
      <c r="K3212" s="6">
        <v>10</v>
      </c>
      <c r="L3212" s="6"/>
      <c r="M3212" s="6">
        <v>5</v>
      </c>
      <c r="N3212" s="6">
        <v>5</v>
      </c>
      <c r="O3212" s="6">
        <v>0</v>
      </c>
      <c r="P3212" s="6"/>
      <c r="Q3212" s="6"/>
      <c r="R3212" s="6"/>
      <c r="S3212" s="6">
        <v>0</v>
      </c>
      <c r="T3212" s="6"/>
    </row>
    <row r="3213" spans="1:20" x14ac:dyDescent="0.25">
      <c r="A3213">
        <v>2002</v>
      </c>
      <c r="B3213" s="6" t="s">
        <v>172</v>
      </c>
      <c r="C3213" s="6">
        <v>34</v>
      </c>
      <c r="D3213" s="6" t="s">
        <v>158</v>
      </c>
      <c r="E3213" s="6"/>
      <c r="F3213" s="6"/>
      <c r="G3213" s="6"/>
      <c r="H3213" s="6"/>
      <c r="I3213" s="6" t="str">
        <f t="shared" si="10"/>
        <v/>
      </c>
      <c r="J3213" s="6" t="s">
        <v>29</v>
      </c>
      <c r="K3213" s="6">
        <v>30</v>
      </c>
      <c r="L3213" s="6"/>
      <c r="M3213" s="6">
        <v>5</v>
      </c>
      <c r="N3213" s="6">
        <v>20</v>
      </c>
      <c r="O3213" s="6">
        <v>0</v>
      </c>
      <c r="P3213" s="6"/>
      <c r="Q3213" s="6"/>
      <c r="R3213" s="6"/>
      <c r="S3213" s="6">
        <v>0</v>
      </c>
      <c r="T3213" s="6"/>
    </row>
    <row r="3214" spans="1:20" x14ac:dyDescent="0.25">
      <c r="A3214">
        <v>2002</v>
      </c>
      <c r="B3214" s="6" t="s">
        <v>172</v>
      </c>
      <c r="C3214" s="6">
        <v>35</v>
      </c>
      <c r="D3214" s="6" t="s">
        <v>158</v>
      </c>
      <c r="E3214" s="6"/>
      <c r="F3214" s="6"/>
      <c r="G3214" s="6"/>
      <c r="H3214" s="6"/>
      <c r="I3214" s="6" t="str">
        <f t="shared" si="10"/>
        <v/>
      </c>
      <c r="J3214" s="6" t="s">
        <v>28</v>
      </c>
      <c r="K3214" s="6">
        <v>15</v>
      </c>
      <c r="L3214" s="6"/>
      <c r="M3214" s="6">
        <v>10</v>
      </c>
      <c r="N3214" s="6">
        <v>5</v>
      </c>
      <c r="O3214" s="6">
        <v>0</v>
      </c>
      <c r="P3214" s="6"/>
      <c r="Q3214" s="6"/>
      <c r="R3214" s="6"/>
      <c r="S3214" s="6">
        <v>0</v>
      </c>
      <c r="T3214" s="6"/>
    </row>
    <row r="3215" spans="1:20" x14ac:dyDescent="0.25">
      <c r="A3215">
        <v>2002</v>
      </c>
      <c r="B3215" s="6" t="s">
        <v>172</v>
      </c>
      <c r="C3215" s="6">
        <v>36</v>
      </c>
      <c r="D3215" s="6" t="s">
        <v>158</v>
      </c>
      <c r="E3215" s="6"/>
      <c r="F3215" s="6"/>
      <c r="G3215" s="6"/>
      <c r="H3215" s="6"/>
      <c r="I3215" s="6" t="str">
        <f t="shared" si="10"/>
        <v/>
      </c>
      <c r="J3215" s="6" t="s">
        <v>28</v>
      </c>
      <c r="K3215" s="6">
        <v>90</v>
      </c>
      <c r="L3215" s="6"/>
      <c r="M3215" s="6">
        <v>40</v>
      </c>
      <c r="N3215" s="6">
        <v>50</v>
      </c>
      <c r="O3215" s="6">
        <v>0</v>
      </c>
      <c r="P3215" s="6"/>
      <c r="Q3215" s="6"/>
      <c r="R3215" s="6"/>
      <c r="S3215" s="6">
        <v>0</v>
      </c>
      <c r="T3215" s="6"/>
    </row>
    <row r="3216" spans="1:20" x14ac:dyDescent="0.25">
      <c r="A3216">
        <v>2002</v>
      </c>
      <c r="B3216" s="6" t="s">
        <v>172</v>
      </c>
      <c r="C3216" s="6">
        <v>37</v>
      </c>
      <c r="D3216" s="6" t="s">
        <v>158</v>
      </c>
      <c r="E3216" s="6"/>
      <c r="F3216" s="6"/>
      <c r="G3216" s="6"/>
      <c r="H3216" s="6"/>
      <c r="I3216" s="6" t="str">
        <f t="shared" si="10"/>
        <v/>
      </c>
      <c r="J3216" s="6" t="s">
        <v>28</v>
      </c>
      <c r="K3216" s="6">
        <v>110</v>
      </c>
      <c r="L3216" s="6"/>
      <c r="M3216" s="6">
        <v>40</v>
      </c>
      <c r="N3216" s="6">
        <v>60</v>
      </c>
      <c r="O3216" s="6">
        <v>2</v>
      </c>
      <c r="P3216" s="6"/>
      <c r="Q3216" s="6"/>
      <c r="R3216" s="6"/>
      <c r="S3216" s="6">
        <v>0</v>
      </c>
      <c r="T3216" s="6"/>
    </row>
    <row r="3217" spans="1:20" x14ac:dyDescent="0.25">
      <c r="A3217">
        <v>2002</v>
      </c>
      <c r="B3217" s="6" t="s">
        <v>172</v>
      </c>
      <c r="C3217" s="6">
        <v>38</v>
      </c>
      <c r="D3217" s="6" t="s">
        <v>158</v>
      </c>
      <c r="E3217" s="6"/>
      <c r="F3217" s="6"/>
      <c r="G3217" s="6"/>
      <c r="H3217" s="6"/>
      <c r="I3217" s="6" t="str">
        <f t="shared" si="10"/>
        <v/>
      </c>
      <c r="J3217" s="6" t="s">
        <v>28</v>
      </c>
      <c r="K3217" s="6">
        <v>50</v>
      </c>
      <c r="L3217" s="6"/>
      <c r="M3217" s="6">
        <v>30</v>
      </c>
      <c r="N3217" s="6">
        <v>95</v>
      </c>
      <c r="O3217" s="6">
        <v>0</v>
      </c>
      <c r="P3217" s="6" t="s">
        <v>48</v>
      </c>
      <c r="Q3217" s="6"/>
      <c r="R3217" s="6"/>
      <c r="S3217" s="6">
        <v>0</v>
      </c>
      <c r="T3217" s="6"/>
    </row>
    <row r="3218" spans="1:20" x14ac:dyDescent="0.25">
      <c r="A3218">
        <v>2002</v>
      </c>
      <c r="B3218" s="6" t="s">
        <v>172</v>
      </c>
      <c r="C3218" s="6">
        <v>39</v>
      </c>
      <c r="D3218" s="6" t="s">
        <v>158</v>
      </c>
      <c r="E3218" s="6"/>
      <c r="F3218" s="6"/>
      <c r="G3218" s="6"/>
      <c r="H3218" s="6"/>
      <c r="I3218" s="6" t="str">
        <f t="shared" si="10"/>
        <v/>
      </c>
      <c r="J3218" s="6" t="s">
        <v>40</v>
      </c>
      <c r="K3218" s="6">
        <v>40</v>
      </c>
      <c r="L3218" s="6"/>
      <c r="M3218" s="6">
        <v>30</v>
      </c>
      <c r="N3218" s="6">
        <v>5</v>
      </c>
      <c r="O3218" s="6">
        <v>0</v>
      </c>
      <c r="P3218" s="6"/>
      <c r="Q3218" s="6"/>
      <c r="R3218" s="6"/>
      <c r="S3218" s="6">
        <v>0</v>
      </c>
      <c r="T3218" s="6"/>
    </row>
    <row r="3219" spans="1:20" x14ac:dyDescent="0.25">
      <c r="A3219">
        <v>2002</v>
      </c>
      <c r="B3219" s="6" t="s">
        <v>172</v>
      </c>
      <c r="C3219" s="6">
        <v>40</v>
      </c>
      <c r="D3219" s="6" t="s">
        <v>158</v>
      </c>
      <c r="E3219" s="6"/>
      <c r="F3219" s="6"/>
      <c r="G3219" s="6"/>
      <c r="H3219" s="6"/>
      <c r="I3219" s="6" t="str">
        <f t="shared" si="10"/>
        <v/>
      </c>
      <c r="J3219" s="6" t="s">
        <v>41</v>
      </c>
      <c r="K3219" s="6">
        <v>60</v>
      </c>
      <c r="L3219" s="6"/>
      <c r="M3219" s="6">
        <v>30</v>
      </c>
      <c r="N3219" s="6">
        <v>20</v>
      </c>
      <c r="O3219" s="6">
        <v>0</v>
      </c>
      <c r="P3219" s="6"/>
      <c r="Q3219" s="6"/>
      <c r="R3219" s="6"/>
      <c r="S3219" s="6">
        <v>0</v>
      </c>
      <c r="T3219" s="6"/>
    </row>
    <row r="3220" spans="1:20" x14ac:dyDescent="0.25">
      <c r="A3220">
        <v>2002</v>
      </c>
      <c r="B3220" s="6" t="s">
        <v>172</v>
      </c>
      <c r="C3220" s="6">
        <v>41</v>
      </c>
      <c r="D3220" s="6" t="s">
        <v>158</v>
      </c>
      <c r="E3220" s="6"/>
      <c r="F3220" s="6"/>
      <c r="G3220" s="6"/>
      <c r="H3220" s="6"/>
      <c r="I3220" s="6" t="str">
        <f t="shared" si="10"/>
        <v/>
      </c>
      <c r="J3220" s="6" t="s">
        <v>40</v>
      </c>
      <c r="K3220" s="6">
        <v>10</v>
      </c>
      <c r="L3220" s="6"/>
      <c r="M3220" s="6">
        <v>5</v>
      </c>
      <c r="N3220" s="6">
        <v>0</v>
      </c>
      <c r="O3220" s="6">
        <v>0</v>
      </c>
      <c r="P3220" s="6"/>
      <c r="Q3220" s="6"/>
      <c r="R3220" s="6"/>
      <c r="S3220" s="6">
        <v>0</v>
      </c>
      <c r="T3220" s="6"/>
    </row>
    <row r="3221" spans="1:20" x14ac:dyDescent="0.25">
      <c r="A3221">
        <v>2002</v>
      </c>
      <c r="B3221" s="6" t="s">
        <v>172</v>
      </c>
      <c r="C3221" s="6">
        <v>42</v>
      </c>
      <c r="D3221" s="6" t="s">
        <v>158</v>
      </c>
      <c r="E3221" s="6"/>
      <c r="F3221" s="6"/>
      <c r="G3221" s="6"/>
      <c r="H3221" s="6"/>
      <c r="I3221" s="6" t="str">
        <f t="shared" si="10"/>
        <v/>
      </c>
      <c r="J3221" s="6" t="s">
        <v>22</v>
      </c>
      <c r="K3221" s="6">
        <v>5</v>
      </c>
      <c r="L3221" s="6"/>
      <c r="M3221" s="6">
        <v>5</v>
      </c>
      <c r="N3221" s="6">
        <v>0</v>
      </c>
      <c r="O3221" s="6">
        <v>0</v>
      </c>
      <c r="P3221" s="6"/>
      <c r="Q3221" s="6"/>
      <c r="R3221" s="6"/>
      <c r="S3221" s="6">
        <v>0</v>
      </c>
      <c r="T3221" s="6"/>
    </row>
    <row r="3222" spans="1:20" x14ac:dyDescent="0.25">
      <c r="A3222">
        <v>2002</v>
      </c>
      <c r="B3222" s="6" t="s">
        <v>172</v>
      </c>
      <c r="C3222" s="6">
        <v>43</v>
      </c>
      <c r="D3222" s="6" t="s">
        <v>158</v>
      </c>
      <c r="E3222" s="6"/>
      <c r="F3222" s="6"/>
      <c r="G3222" s="6"/>
      <c r="H3222" s="6"/>
      <c r="I3222" s="6" t="str">
        <f t="shared" si="10"/>
        <v/>
      </c>
      <c r="J3222" s="6" t="s">
        <v>29</v>
      </c>
      <c r="K3222" s="6">
        <v>60</v>
      </c>
      <c r="L3222" s="6"/>
      <c r="M3222" s="6">
        <v>30</v>
      </c>
      <c r="N3222" s="6">
        <v>0</v>
      </c>
      <c r="O3222" s="6">
        <v>0</v>
      </c>
      <c r="P3222" s="6"/>
      <c r="Q3222" s="6"/>
      <c r="R3222" s="6"/>
      <c r="S3222" s="6">
        <v>0</v>
      </c>
      <c r="T3222" s="6"/>
    </row>
    <row r="3223" spans="1:20" x14ac:dyDescent="0.25">
      <c r="A3223">
        <v>2002</v>
      </c>
      <c r="B3223" s="6" t="s">
        <v>172</v>
      </c>
      <c r="C3223" s="6">
        <v>44</v>
      </c>
      <c r="D3223" s="6" t="s">
        <v>158</v>
      </c>
      <c r="E3223" s="6"/>
      <c r="F3223" s="6"/>
      <c r="G3223" s="6"/>
      <c r="H3223" s="6"/>
      <c r="I3223" s="6" t="str">
        <f t="shared" si="10"/>
        <v/>
      </c>
      <c r="J3223" s="6" t="s">
        <v>44</v>
      </c>
      <c r="K3223" s="6">
        <v>30</v>
      </c>
      <c r="L3223" s="6"/>
      <c r="M3223" s="6">
        <v>20</v>
      </c>
      <c r="N3223" s="6">
        <v>5</v>
      </c>
      <c r="O3223" s="6">
        <v>0</v>
      </c>
      <c r="P3223" s="6"/>
      <c r="Q3223" s="6"/>
      <c r="R3223" s="6"/>
      <c r="S3223" s="6">
        <v>0</v>
      </c>
      <c r="T3223" s="6"/>
    </row>
    <row r="3224" spans="1:20" x14ac:dyDescent="0.25">
      <c r="A3224">
        <v>2002</v>
      </c>
      <c r="B3224" s="6" t="s">
        <v>172</v>
      </c>
      <c r="C3224" s="6">
        <v>45</v>
      </c>
      <c r="D3224" s="6" t="s">
        <v>158</v>
      </c>
      <c r="E3224" s="6"/>
      <c r="F3224" s="6"/>
      <c r="G3224" s="6"/>
      <c r="H3224" s="6"/>
      <c r="I3224" s="6" t="str">
        <f t="shared" si="10"/>
        <v/>
      </c>
      <c r="J3224" s="6" t="s">
        <v>29</v>
      </c>
      <c r="K3224" s="6">
        <v>30</v>
      </c>
      <c r="L3224" s="6"/>
      <c r="M3224" s="6">
        <v>40</v>
      </c>
      <c r="N3224" s="6">
        <v>5</v>
      </c>
      <c r="O3224" s="6">
        <v>0</v>
      </c>
      <c r="P3224" s="6"/>
      <c r="Q3224" s="6"/>
      <c r="R3224" s="6"/>
      <c r="S3224" s="6">
        <v>0</v>
      </c>
      <c r="T3224" s="6"/>
    </row>
    <row r="3225" spans="1:20" x14ac:dyDescent="0.25">
      <c r="A3225">
        <v>2002</v>
      </c>
      <c r="B3225" s="6" t="s">
        <v>172</v>
      </c>
      <c r="C3225" s="6">
        <v>46</v>
      </c>
      <c r="D3225" s="6" t="s">
        <v>158</v>
      </c>
      <c r="E3225" s="6"/>
      <c r="F3225" s="6"/>
      <c r="G3225" s="6"/>
      <c r="H3225" s="6"/>
      <c r="I3225" s="6" t="str">
        <f t="shared" si="10"/>
        <v/>
      </c>
      <c r="J3225" s="6" t="s">
        <v>25</v>
      </c>
      <c r="K3225" s="6">
        <v>50</v>
      </c>
      <c r="L3225" s="6"/>
      <c r="M3225" s="6">
        <v>20</v>
      </c>
      <c r="N3225" s="6">
        <v>20</v>
      </c>
      <c r="O3225" s="6">
        <v>0</v>
      </c>
      <c r="P3225" s="6"/>
      <c r="Q3225" s="6"/>
      <c r="R3225" s="6"/>
      <c r="S3225" s="6">
        <v>0</v>
      </c>
      <c r="T3225" s="6"/>
    </row>
    <row r="3226" spans="1:20" x14ac:dyDescent="0.25">
      <c r="A3226">
        <v>2002</v>
      </c>
      <c r="B3226" s="6" t="s">
        <v>172</v>
      </c>
      <c r="C3226" s="6">
        <v>47</v>
      </c>
      <c r="D3226" s="6" t="s">
        <v>158</v>
      </c>
      <c r="E3226" s="6"/>
      <c r="F3226" s="6"/>
      <c r="G3226" s="6"/>
      <c r="H3226" s="6"/>
      <c r="I3226" s="6" t="str">
        <f t="shared" si="10"/>
        <v/>
      </c>
      <c r="J3226" s="6" t="s">
        <v>22</v>
      </c>
      <c r="K3226" s="6">
        <v>5</v>
      </c>
      <c r="L3226" s="6"/>
      <c r="M3226" s="6">
        <v>5</v>
      </c>
      <c r="N3226" s="6">
        <v>0</v>
      </c>
      <c r="O3226" s="6">
        <v>0</v>
      </c>
      <c r="P3226" s="6"/>
      <c r="Q3226" s="6"/>
      <c r="R3226" s="6"/>
      <c r="S3226" s="6">
        <v>0</v>
      </c>
      <c r="T3226" s="6"/>
    </row>
    <row r="3227" spans="1:20" x14ac:dyDescent="0.25">
      <c r="A3227">
        <v>2002</v>
      </c>
      <c r="B3227" s="6" t="s">
        <v>172</v>
      </c>
      <c r="C3227" s="6">
        <v>48</v>
      </c>
      <c r="D3227" s="6" t="s">
        <v>158</v>
      </c>
      <c r="E3227" s="6"/>
      <c r="F3227" s="6"/>
      <c r="G3227" s="6"/>
      <c r="H3227" s="6"/>
      <c r="I3227" s="6" t="str">
        <f t="shared" si="10"/>
        <v/>
      </c>
      <c r="J3227" s="6" t="s">
        <v>28</v>
      </c>
      <c r="K3227" s="6">
        <v>110</v>
      </c>
      <c r="L3227" s="6"/>
      <c r="M3227" s="6">
        <v>60</v>
      </c>
      <c r="N3227" s="6">
        <v>70</v>
      </c>
      <c r="O3227" s="6">
        <v>0</v>
      </c>
      <c r="P3227" s="6"/>
      <c r="Q3227" s="6"/>
      <c r="R3227" s="6"/>
      <c r="S3227" s="6">
        <v>0</v>
      </c>
      <c r="T3227" s="6"/>
    </row>
    <row r="3228" spans="1:20" x14ac:dyDescent="0.25">
      <c r="A3228">
        <v>2002</v>
      </c>
      <c r="B3228" s="6" t="s">
        <v>172</v>
      </c>
      <c r="C3228" s="6">
        <v>49</v>
      </c>
      <c r="D3228" s="6" t="s">
        <v>143</v>
      </c>
      <c r="E3228" s="6">
        <v>5</v>
      </c>
      <c r="F3228" s="6">
        <v>3.5</v>
      </c>
      <c r="G3228" s="6">
        <v>200</v>
      </c>
      <c r="H3228" s="6">
        <v>0</v>
      </c>
      <c r="I3228" s="6">
        <f t="shared" si="10"/>
        <v>200</v>
      </c>
      <c r="J3228" s="6" t="s">
        <v>28</v>
      </c>
      <c r="K3228" s="6">
        <v>240</v>
      </c>
      <c r="L3228" s="6"/>
      <c r="M3228" s="6">
        <v>180</v>
      </c>
      <c r="N3228" s="6">
        <v>70</v>
      </c>
      <c r="O3228" s="6">
        <v>0</v>
      </c>
      <c r="P3228" s="6"/>
      <c r="Q3228" s="6"/>
      <c r="R3228" s="6"/>
      <c r="S3228" s="6">
        <v>0</v>
      </c>
      <c r="T3228" s="6"/>
    </row>
    <row r="3229" spans="1:20" x14ac:dyDescent="0.25">
      <c r="A3229">
        <v>2002</v>
      </c>
      <c r="B3229" s="6" t="s">
        <v>172</v>
      </c>
      <c r="C3229" s="6">
        <v>50</v>
      </c>
      <c r="D3229" s="6" t="s">
        <v>143</v>
      </c>
      <c r="E3229" s="6"/>
      <c r="F3229" s="6"/>
      <c r="G3229" s="6"/>
      <c r="H3229" s="6"/>
      <c r="I3229" s="6" t="str">
        <f t="shared" si="10"/>
        <v/>
      </c>
      <c r="J3229" s="6" t="s">
        <v>28</v>
      </c>
      <c r="K3229" s="6">
        <v>100</v>
      </c>
      <c r="L3229" s="6"/>
      <c r="M3229" s="6">
        <v>100</v>
      </c>
      <c r="N3229" s="6">
        <v>40</v>
      </c>
      <c r="O3229" s="6">
        <v>0</v>
      </c>
      <c r="P3229" s="6"/>
      <c r="Q3229" s="6"/>
      <c r="R3229" s="6"/>
      <c r="S3229" s="6">
        <v>2</v>
      </c>
      <c r="T3229" s="6"/>
    </row>
    <row r="3230" spans="1:20" x14ac:dyDescent="0.25">
      <c r="A3230">
        <v>2002</v>
      </c>
      <c r="B3230" s="6" t="s">
        <v>172</v>
      </c>
      <c r="C3230" s="6">
        <v>51</v>
      </c>
      <c r="D3230" s="6" t="s">
        <v>143</v>
      </c>
      <c r="E3230" s="6"/>
      <c r="F3230" s="6"/>
      <c r="G3230" s="6"/>
      <c r="H3230" s="6"/>
      <c r="I3230" s="6" t="str">
        <f t="shared" si="10"/>
        <v/>
      </c>
      <c r="J3230" s="6" t="s">
        <v>22</v>
      </c>
      <c r="K3230" s="6">
        <v>25</v>
      </c>
      <c r="L3230" s="6"/>
      <c r="M3230" s="6">
        <v>20</v>
      </c>
      <c r="N3230" s="6">
        <v>50</v>
      </c>
      <c r="O3230" s="6">
        <v>0</v>
      </c>
      <c r="P3230" s="6"/>
      <c r="Q3230" s="6"/>
      <c r="R3230" s="6"/>
      <c r="S3230" s="6">
        <v>0</v>
      </c>
      <c r="T3230" s="6"/>
    </row>
    <row r="3231" spans="1:20" x14ac:dyDescent="0.25">
      <c r="A3231">
        <v>2002</v>
      </c>
      <c r="B3231" s="6" t="s">
        <v>172</v>
      </c>
      <c r="C3231" s="6">
        <v>52</v>
      </c>
      <c r="D3231" s="6" t="s">
        <v>143</v>
      </c>
      <c r="E3231" s="6"/>
      <c r="F3231" s="6"/>
      <c r="G3231" s="6"/>
      <c r="H3231" s="6"/>
      <c r="I3231" s="6" t="str">
        <f t="shared" si="10"/>
        <v/>
      </c>
      <c r="J3231" s="6" t="s">
        <v>29</v>
      </c>
      <c r="K3231" s="6">
        <v>80</v>
      </c>
      <c r="L3231" s="6"/>
      <c r="M3231" s="6">
        <v>170</v>
      </c>
      <c r="N3231" s="6">
        <v>25</v>
      </c>
      <c r="O3231" s="6">
        <v>0</v>
      </c>
      <c r="P3231" s="6"/>
      <c r="Q3231" s="6"/>
      <c r="R3231" s="6"/>
      <c r="S3231" s="6">
        <v>0</v>
      </c>
      <c r="T3231" s="6"/>
    </row>
    <row r="3232" spans="1:20" x14ac:dyDescent="0.25">
      <c r="A3232">
        <v>2002</v>
      </c>
      <c r="B3232" s="6" t="s">
        <v>172</v>
      </c>
      <c r="C3232" s="6">
        <v>53</v>
      </c>
      <c r="D3232" s="6" t="s">
        <v>143</v>
      </c>
      <c r="E3232" s="6"/>
      <c r="F3232" s="6"/>
      <c r="G3232" s="6"/>
      <c r="H3232" s="6"/>
      <c r="I3232" s="6" t="str">
        <f t="shared" si="10"/>
        <v/>
      </c>
      <c r="J3232" s="6" t="s">
        <v>22</v>
      </c>
      <c r="K3232" s="6">
        <v>30</v>
      </c>
      <c r="L3232" s="6"/>
      <c r="M3232" s="6">
        <v>15</v>
      </c>
      <c r="N3232" s="6">
        <v>75</v>
      </c>
      <c r="O3232" s="6">
        <v>0</v>
      </c>
      <c r="P3232" s="6"/>
      <c r="Q3232" s="6"/>
      <c r="R3232" s="6"/>
      <c r="S3232" s="6">
        <v>0</v>
      </c>
      <c r="T3232" s="6"/>
    </row>
    <row r="3233" spans="1:20" x14ac:dyDescent="0.25">
      <c r="A3233">
        <v>2002</v>
      </c>
      <c r="B3233" s="6" t="s">
        <v>172</v>
      </c>
      <c r="C3233" s="6">
        <v>54</v>
      </c>
      <c r="D3233" s="6" t="s">
        <v>143</v>
      </c>
      <c r="E3233" s="6"/>
      <c r="F3233" s="6"/>
      <c r="G3233" s="6"/>
      <c r="H3233" s="6"/>
      <c r="I3233" s="6" t="str">
        <f t="shared" si="10"/>
        <v/>
      </c>
      <c r="J3233" s="6" t="s">
        <v>28</v>
      </c>
      <c r="K3233" s="6">
        <v>160</v>
      </c>
      <c r="L3233" s="6"/>
      <c r="M3233" s="6">
        <v>170</v>
      </c>
      <c r="N3233" s="6">
        <v>99</v>
      </c>
      <c r="O3233" s="6">
        <v>0</v>
      </c>
      <c r="P3233" s="6"/>
      <c r="Q3233" s="6"/>
      <c r="R3233" s="6"/>
      <c r="S3233" s="6">
        <v>1</v>
      </c>
      <c r="T3233" s="6"/>
    </row>
    <row r="3234" spans="1:20" x14ac:dyDescent="0.25">
      <c r="A3234">
        <v>2002</v>
      </c>
      <c r="B3234" s="6" t="s">
        <v>172</v>
      </c>
      <c r="C3234" s="6">
        <v>55</v>
      </c>
      <c r="D3234" s="6" t="s">
        <v>143</v>
      </c>
      <c r="E3234" s="6"/>
      <c r="F3234" s="6"/>
      <c r="G3234" s="6"/>
      <c r="H3234" s="6"/>
      <c r="I3234" s="6" t="str">
        <f t="shared" si="10"/>
        <v/>
      </c>
      <c r="J3234" s="6" t="s">
        <v>28</v>
      </c>
      <c r="K3234" s="6">
        <v>90</v>
      </c>
      <c r="L3234" s="6"/>
      <c r="M3234" s="6">
        <v>80</v>
      </c>
      <c r="N3234" s="6">
        <v>5</v>
      </c>
      <c r="O3234" s="6">
        <v>0</v>
      </c>
      <c r="P3234" s="6"/>
      <c r="Q3234" s="6"/>
      <c r="R3234" s="6"/>
      <c r="S3234" s="6">
        <v>0</v>
      </c>
      <c r="T3234" s="6"/>
    </row>
    <row r="3235" spans="1:20" x14ac:dyDescent="0.25">
      <c r="A3235">
        <v>2002</v>
      </c>
      <c r="B3235" s="6" t="s">
        <v>172</v>
      </c>
      <c r="C3235" s="6">
        <v>56</v>
      </c>
      <c r="D3235" s="6" t="s">
        <v>143</v>
      </c>
      <c r="E3235" s="6"/>
      <c r="F3235" s="6"/>
      <c r="G3235" s="6"/>
      <c r="H3235" s="6"/>
      <c r="I3235" s="6" t="str">
        <f t="shared" si="10"/>
        <v/>
      </c>
      <c r="J3235" s="6" t="s">
        <v>36</v>
      </c>
      <c r="K3235" s="6">
        <v>20</v>
      </c>
      <c r="L3235" s="6"/>
      <c r="M3235" s="6">
        <v>10</v>
      </c>
      <c r="N3235" s="6">
        <v>10</v>
      </c>
      <c r="O3235" s="6">
        <v>0</v>
      </c>
      <c r="P3235" s="6"/>
      <c r="Q3235" s="6"/>
      <c r="R3235" s="6"/>
      <c r="S3235" s="6">
        <v>0</v>
      </c>
      <c r="T3235" s="6"/>
    </row>
    <row r="3236" spans="1:20" x14ac:dyDescent="0.25">
      <c r="A3236">
        <v>2002</v>
      </c>
      <c r="B3236" s="6" t="s">
        <v>172</v>
      </c>
      <c r="C3236" s="6">
        <v>57</v>
      </c>
      <c r="D3236" s="6" t="s">
        <v>143</v>
      </c>
      <c r="E3236" s="6"/>
      <c r="F3236" s="6"/>
      <c r="G3236" s="6"/>
      <c r="H3236" s="6"/>
      <c r="I3236" s="6" t="str">
        <f t="shared" si="10"/>
        <v/>
      </c>
      <c r="J3236" s="6" t="s">
        <v>26</v>
      </c>
      <c r="K3236" s="6">
        <v>65</v>
      </c>
      <c r="L3236" s="6"/>
      <c r="M3236" s="6">
        <v>30</v>
      </c>
      <c r="N3236" s="6">
        <v>60</v>
      </c>
      <c r="O3236" s="6">
        <v>0</v>
      </c>
      <c r="P3236" s="6"/>
      <c r="Q3236" s="6"/>
      <c r="R3236" s="6"/>
      <c r="S3236" s="6">
        <v>0</v>
      </c>
      <c r="T3236" s="6"/>
    </row>
    <row r="3237" spans="1:20" x14ac:dyDescent="0.25">
      <c r="A3237">
        <v>2002</v>
      </c>
      <c r="B3237" s="6" t="s">
        <v>172</v>
      </c>
      <c r="C3237" s="6">
        <v>58</v>
      </c>
      <c r="D3237" s="6" t="s">
        <v>143</v>
      </c>
      <c r="E3237" s="6"/>
      <c r="F3237" s="6"/>
      <c r="G3237" s="6"/>
      <c r="H3237" s="6"/>
      <c r="I3237" s="6" t="str">
        <f t="shared" si="10"/>
        <v/>
      </c>
      <c r="J3237" s="6" t="s">
        <v>28</v>
      </c>
      <c r="K3237" s="6">
        <v>100</v>
      </c>
      <c r="L3237" s="6"/>
      <c r="M3237" s="6">
        <v>80</v>
      </c>
      <c r="N3237" s="6">
        <v>70</v>
      </c>
      <c r="O3237" s="6">
        <v>0</v>
      </c>
      <c r="P3237" s="6"/>
      <c r="Q3237" s="6"/>
      <c r="R3237" s="6"/>
      <c r="S3237" s="6">
        <v>0</v>
      </c>
      <c r="T3237" s="6"/>
    </row>
    <row r="3238" spans="1:20" x14ac:dyDescent="0.25">
      <c r="A3238">
        <v>2002</v>
      </c>
      <c r="B3238" s="6" t="s">
        <v>172</v>
      </c>
      <c r="C3238" s="6">
        <v>59</v>
      </c>
      <c r="D3238" s="6" t="s">
        <v>143</v>
      </c>
      <c r="E3238" s="6"/>
      <c r="F3238" s="6"/>
      <c r="G3238" s="6"/>
      <c r="H3238" s="6"/>
      <c r="I3238" s="6" t="str">
        <f t="shared" si="10"/>
        <v/>
      </c>
      <c r="J3238" s="6" t="s">
        <v>29</v>
      </c>
      <c r="K3238" s="6">
        <v>150</v>
      </c>
      <c r="L3238" s="6"/>
      <c r="M3238" s="6">
        <v>140</v>
      </c>
      <c r="N3238" s="6">
        <v>50</v>
      </c>
      <c r="O3238" s="6">
        <v>0</v>
      </c>
      <c r="P3238" s="6"/>
      <c r="Q3238" s="6"/>
      <c r="R3238" s="6"/>
      <c r="S3238" s="6">
        <v>1</v>
      </c>
      <c r="T3238" s="6"/>
    </row>
    <row r="3239" spans="1:20" x14ac:dyDescent="0.25">
      <c r="A3239">
        <v>2002</v>
      </c>
      <c r="B3239" s="6" t="s">
        <v>172</v>
      </c>
      <c r="C3239" s="6">
        <v>60</v>
      </c>
      <c r="D3239" s="6" t="s">
        <v>138</v>
      </c>
      <c r="E3239" s="6">
        <v>6</v>
      </c>
      <c r="F3239" s="6">
        <v>3.5</v>
      </c>
      <c r="G3239" s="6">
        <v>320</v>
      </c>
      <c r="H3239" s="6">
        <v>0</v>
      </c>
      <c r="I3239" s="6">
        <f t="shared" si="10"/>
        <v>320</v>
      </c>
      <c r="J3239" s="6" t="s">
        <v>28</v>
      </c>
      <c r="K3239" s="6">
        <v>220</v>
      </c>
      <c r="L3239" s="6"/>
      <c r="M3239" s="6">
        <v>220</v>
      </c>
      <c r="N3239" s="6">
        <v>80</v>
      </c>
      <c r="O3239" s="6">
        <v>0</v>
      </c>
      <c r="P3239" s="6"/>
      <c r="Q3239" s="6"/>
      <c r="R3239" s="6"/>
      <c r="S3239" s="6">
        <v>2</v>
      </c>
      <c r="T3239" s="6"/>
    </row>
    <row r="3240" spans="1:20" x14ac:dyDescent="0.25">
      <c r="A3240">
        <v>2002</v>
      </c>
      <c r="B3240" s="6" t="s">
        <v>172</v>
      </c>
      <c r="C3240" s="6">
        <v>61</v>
      </c>
      <c r="D3240" s="6" t="s">
        <v>138</v>
      </c>
      <c r="E3240" s="6"/>
      <c r="F3240" s="6"/>
      <c r="G3240" s="6"/>
      <c r="H3240" s="6"/>
      <c r="I3240" s="6" t="str">
        <f t="shared" si="10"/>
        <v/>
      </c>
      <c r="J3240" s="6" t="s">
        <v>22</v>
      </c>
      <c r="K3240" s="6">
        <v>20</v>
      </c>
      <c r="L3240" s="6"/>
      <c r="M3240" s="6">
        <v>35</v>
      </c>
      <c r="N3240" s="6">
        <v>0</v>
      </c>
      <c r="O3240" s="6">
        <v>0</v>
      </c>
      <c r="P3240" s="6"/>
      <c r="Q3240" s="6"/>
      <c r="R3240" s="6"/>
      <c r="S3240" s="6">
        <v>0</v>
      </c>
      <c r="T3240" s="6"/>
    </row>
    <row r="3241" spans="1:20" x14ac:dyDescent="0.25">
      <c r="A3241">
        <v>2002</v>
      </c>
      <c r="B3241" s="6" t="s">
        <v>172</v>
      </c>
      <c r="C3241" s="6">
        <v>62</v>
      </c>
      <c r="D3241" s="6" t="s">
        <v>138</v>
      </c>
      <c r="E3241" s="6"/>
      <c r="F3241" s="6"/>
      <c r="G3241" s="6"/>
      <c r="H3241" s="6"/>
      <c r="I3241" s="6" t="str">
        <f t="shared" si="10"/>
        <v/>
      </c>
      <c r="J3241" s="6" t="s">
        <v>28</v>
      </c>
      <c r="K3241" s="6">
        <v>80</v>
      </c>
      <c r="L3241" s="6"/>
      <c r="M3241" s="6">
        <v>90</v>
      </c>
      <c r="N3241" s="6">
        <v>85</v>
      </c>
      <c r="O3241" s="6">
        <v>5</v>
      </c>
      <c r="P3241" s="6" t="s">
        <v>48</v>
      </c>
      <c r="Q3241" s="6"/>
      <c r="R3241" s="6"/>
      <c r="S3241" s="6">
        <v>1</v>
      </c>
      <c r="T3241" s="6"/>
    </row>
    <row r="3242" spans="1:20" x14ac:dyDescent="0.25">
      <c r="A3242">
        <v>2002</v>
      </c>
      <c r="B3242" s="6" t="s">
        <v>172</v>
      </c>
      <c r="C3242" s="6">
        <v>63</v>
      </c>
      <c r="D3242" s="6" t="s">
        <v>138</v>
      </c>
      <c r="E3242" s="6"/>
      <c r="F3242" s="6"/>
      <c r="G3242" s="6"/>
      <c r="H3242" s="6"/>
      <c r="I3242" s="6" t="str">
        <f t="shared" si="10"/>
        <v/>
      </c>
      <c r="J3242" s="6" t="s">
        <v>22</v>
      </c>
      <c r="K3242" s="6">
        <v>70</v>
      </c>
      <c r="L3242" s="6"/>
      <c r="M3242" s="6">
        <v>50</v>
      </c>
      <c r="N3242" s="6">
        <v>90</v>
      </c>
      <c r="O3242" s="6">
        <v>0</v>
      </c>
      <c r="P3242" s="6"/>
      <c r="Q3242" s="6"/>
      <c r="R3242" s="6"/>
      <c r="S3242" s="6">
        <v>1</v>
      </c>
      <c r="T3242" s="6"/>
    </row>
    <row r="3243" spans="1:20" x14ac:dyDescent="0.25">
      <c r="A3243">
        <v>2002</v>
      </c>
      <c r="B3243" s="6" t="s">
        <v>172</v>
      </c>
      <c r="C3243" s="6">
        <v>64</v>
      </c>
      <c r="D3243" s="6" t="s">
        <v>138</v>
      </c>
      <c r="E3243" s="6"/>
      <c r="F3243" s="6"/>
      <c r="G3243" s="6"/>
      <c r="H3243" s="6"/>
      <c r="I3243" s="6" t="str">
        <f t="shared" si="10"/>
        <v/>
      </c>
      <c r="J3243" s="6" t="s">
        <v>26</v>
      </c>
      <c r="K3243" s="6">
        <v>20</v>
      </c>
      <c r="L3243" s="6"/>
      <c r="M3243" s="6">
        <v>10</v>
      </c>
      <c r="N3243" s="6">
        <v>0</v>
      </c>
      <c r="O3243" s="6">
        <v>0</v>
      </c>
      <c r="P3243" s="6"/>
      <c r="Q3243" s="6"/>
      <c r="R3243" s="6"/>
      <c r="S3243" s="6">
        <v>0</v>
      </c>
      <c r="T3243" s="6"/>
    </row>
    <row r="3244" spans="1:20" x14ac:dyDescent="0.25">
      <c r="A3244">
        <v>2002</v>
      </c>
      <c r="B3244" s="6" t="s">
        <v>172</v>
      </c>
      <c r="C3244" s="6">
        <v>65</v>
      </c>
      <c r="D3244" s="6" t="s">
        <v>138</v>
      </c>
      <c r="E3244" s="6"/>
      <c r="F3244" s="6"/>
      <c r="G3244" s="6"/>
      <c r="H3244" s="6"/>
      <c r="I3244" s="6" t="str">
        <f t="shared" ref="I3244:I3295" si="11">IF(G3244&gt;0,G3244/(1000-H3244)*1000,"")</f>
        <v/>
      </c>
      <c r="J3244" s="6" t="s">
        <v>28</v>
      </c>
      <c r="K3244" s="6">
        <v>140</v>
      </c>
      <c r="L3244" s="6"/>
      <c r="M3244" s="6">
        <v>80</v>
      </c>
      <c r="N3244" s="6">
        <v>85</v>
      </c>
      <c r="O3244" s="6">
        <v>0</v>
      </c>
      <c r="P3244" s="6"/>
      <c r="Q3244" s="6"/>
      <c r="R3244" s="6"/>
      <c r="S3244" s="6">
        <v>1</v>
      </c>
      <c r="T3244" s="6"/>
    </row>
    <row r="3245" spans="1:20" x14ac:dyDescent="0.25">
      <c r="A3245">
        <v>2002</v>
      </c>
      <c r="B3245" s="6" t="s">
        <v>172</v>
      </c>
      <c r="C3245" s="6">
        <v>66</v>
      </c>
      <c r="D3245" s="6" t="s">
        <v>138</v>
      </c>
      <c r="E3245" s="6"/>
      <c r="F3245" s="6"/>
      <c r="G3245" s="6"/>
      <c r="H3245" s="6"/>
      <c r="I3245" s="6" t="str">
        <f t="shared" si="11"/>
        <v/>
      </c>
      <c r="J3245" s="6" t="s">
        <v>26</v>
      </c>
      <c r="K3245" s="6">
        <v>110</v>
      </c>
      <c r="L3245" s="6"/>
      <c r="M3245" s="6">
        <v>15</v>
      </c>
      <c r="N3245" s="6">
        <v>0</v>
      </c>
      <c r="O3245" s="6">
        <v>0</v>
      </c>
      <c r="P3245" s="6"/>
      <c r="Q3245" s="6"/>
      <c r="R3245" s="6"/>
      <c r="S3245" s="6">
        <v>0</v>
      </c>
      <c r="T3245" s="6"/>
    </row>
    <row r="3246" spans="1:20" x14ac:dyDescent="0.25">
      <c r="A3246">
        <v>2002</v>
      </c>
      <c r="B3246" s="6" t="s">
        <v>172</v>
      </c>
      <c r="C3246" s="6">
        <v>67</v>
      </c>
      <c r="D3246" s="6" t="s">
        <v>138</v>
      </c>
      <c r="E3246" s="6"/>
      <c r="F3246" s="6"/>
      <c r="G3246" s="6"/>
      <c r="H3246" s="6"/>
      <c r="I3246" s="6" t="str">
        <f t="shared" si="11"/>
        <v/>
      </c>
      <c r="J3246" s="6" t="s">
        <v>28</v>
      </c>
      <c r="K3246" s="6">
        <v>60</v>
      </c>
      <c r="L3246" s="6"/>
      <c r="M3246" s="6">
        <v>40</v>
      </c>
      <c r="N3246" s="6">
        <v>75</v>
      </c>
      <c r="O3246" s="6">
        <v>0</v>
      </c>
      <c r="P3246" s="6"/>
      <c r="Q3246" s="6"/>
      <c r="R3246" s="6"/>
      <c r="S3246" s="6">
        <v>2</v>
      </c>
      <c r="T3246" s="6"/>
    </row>
    <row r="3247" spans="1:20" x14ac:dyDescent="0.25">
      <c r="A3247">
        <v>2002</v>
      </c>
      <c r="B3247" s="6" t="s">
        <v>172</v>
      </c>
      <c r="C3247" s="6">
        <v>68</v>
      </c>
      <c r="D3247" s="6" t="s">
        <v>138</v>
      </c>
      <c r="E3247" s="6"/>
      <c r="F3247" s="6"/>
      <c r="G3247" s="6"/>
      <c r="H3247" s="6"/>
      <c r="I3247" s="6" t="str">
        <f t="shared" si="11"/>
        <v/>
      </c>
      <c r="J3247" s="6" t="s">
        <v>36</v>
      </c>
      <c r="K3247" s="6">
        <v>70</v>
      </c>
      <c r="L3247" s="6"/>
      <c r="M3247" s="6">
        <v>35</v>
      </c>
      <c r="N3247" s="6">
        <v>0</v>
      </c>
      <c r="O3247" s="6">
        <v>0</v>
      </c>
      <c r="P3247" s="6"/>
      <c r="Q3247" s="6"/>
      <c r="R3247" s="6"/>
      <c r="S3247" s="6">
        <v>0</v>
      </c>
      <c r="T3247" s="6"/>
    </row>
    <row r="3248" spans="1:20" x14ac:dyDescent="0.25">
      <c r="A3248">
        <v>2002</v>
      </c>
      <c r="B3248" s="6" t="s">
        <v>172</v>
      </c>
      <c r="C3248" s="6">
        <v>69</v>
      </c>
      <c r="D3248" s="6" t="s">
        <v>138</v>
      </c>
      <c r="E3248" s="6"/>
      <c r="F3248" s="6"/>
      <c r="G3248" s="6"/>
      <c r="H3248" s="6"/>
      <c r="I3248" s="6" t="str">
        <f t="shared" si="11"/>
        <v/>
      </c>
      <c r="J3248" s="6" t="s">
        <v>26</v>
      </c>
      <c r="K3248" s="6">
        <v>55</v>
      </c>
      <c r="L3248" s="6"/>
      <c r="M3248" s="6">
        <v>45</v>
      </c>
      <c r="N3248" s="6">
        <v>0</v>
      </c>
      <c r="O3248" s="6">
        <v>0</v>
      </c>
      <c r="P3248" s="6"/>
      <c r="Q3248" s="6"/>
      <c r="R3248" s="6"/>
      <c r="S3248" s="6">
        <v>0</v>
      </c>
      <c r="T3248" s="6"/>
    </row>
    <row r="3249" spans="1:20" x14ac:dyDescent="0.25">
      <c r="A3249">
        <v>2002</v>
      </c>
      <c r="B3249" s="6" t="s">
        <v>172</v>
      </c>
      <c r="C3249" s="6">
        <v>70</v>
      </c>
      <c r="D3249" s="6" t="s">
        <v>138</v>
      </c>
      <c r="E3249" s="6"/>
      <c r="F3249" s="6"/>
      <c r="G3249" s="6"/>
      <c r="H3249" s="6"/>
      <c r="I3249" s="6" t="str">
        <f t="shared" si="11"/>
        <v/>
      </c>
      <c r="J3249" s="6" t="s">
        <v>28</v>
      </c>
      <c r="K3249" s="6">
        <v>260</v>
      </c>
      <c r="L3249" s="6"/>
      <c r="M3249" s="6">
        <v>10</v>
      </c>
      <c r="N3249" s="6">
        <v>80</v>
      </c>
      <c r="O3249" s="6">
        <v>3</v>
      </c>
      <c r="P3249" s="6" t="s">
        <v>48</v>
      </c>
      <c r="Q3249" s="6"/>
      <c r="R3249" s="6"/>
      <c r="S3249" s="6">
        <v>2</v>
      </c>
      <c r="T3249" s="6"/>
    </row>
    <row r="3250" spans="1:20" x14ac:dyDescent="0.25">
      <c r="A3250">
        <v>2002</v>
      </c>
      <c r="B3250" s="6" t="s">
        <v>172</v>
      </c>
      <c r="C3250" s="6">
        <v>71</v>
      </c>
      <c r="D3250" s="6" t="s">
        <v>138</v>
      </c>
      <c r="E3250" s="6"/>
      <c r="F3250" s="6"/>
      <c r="G3250" s="6"/>
      <c r="H3250" s="6"/>
      <c r="I3250" s="6" t="str">
        <f t="shared" si="11"/>
        <v/>
      </c>
      <c r="J3250" s="6" t="s">
        <v>28</v>
      </c>
      <c r="K3250" s="6">
        <v>120</v>
      </c>
      <c r="L3250" s="6"/>
      <c r="M3250" s="6">
        <v>90</v>
      </c>
      <c r="N3250" s="6">
        <v>85</v>
      </c>
      <c r="O3250" s="6">
        <v>0</v>
      </c>
      <c r="P3250" s="6"/>
      <c r="Q3250" s="6"/>
      <c r="R3250" s="6"/>
      <c r="S3250" s="6">
        <v>1</v>
      </c>
      <c r="T3250" s="6"/>
    </row>
    <row r="3251" spans="1:20" x14ac:dyDescent="0.25">
      <c r="A3251">
        <v>2002</v>
      </c>
      <c r="B3251" s="6" t="s">
        <v>172</v>
      </c>
      <c r="C3251" s="6">
        <v>72</v>
      </c>
      <c r="D3251" s="6" t="s">
        <v>138</v>
      </c>
      <c r="E3251" s="6"/>
      <c r="F3251" s="6"/>
      <c r="G3251" s="6"/>
      <c r="H3251" s="6"/>
      <c r="I3251" s="6" t="str">
        <f t="shared" si="11"/>
        <v/>
      </c>
      <c r="J3251" s="6" t="s">
        <v>58</v>
      </c>
      <c r="K3251" s="6">
        <v>20</v>
      </c>
      <c r="L3251" s="6"/>
      <c r="M3251" s="6">
        <v>10</v>
      </c>
      <c r="N3251" s="6">
        <v>0</v>
      </c>
      <c r="O3251" s="6">
        <v>0</v>
      </c>
      <c r="P3251" s="6"/>
      <c r="Q3251" s="6"/>
      <c r="R3251" s="6"/>
      <c r="S3251" s="6">
        <v>0</v>
      </c>
      <c r="T3251" s="6"/>
    </row>
    <row r="3252" spans="1:20" x14ac:dyDescent="0.25">
      <c r="A3252">
        <v>2002</v>
      </c>
      <c r="B3252" s="6" t="s">
        <v>172</v>
      </c>
      <c r="C3252" s="6">
        <v>73</v>
      </c>
      <c r="D3252" s="6" t="s">
        <v>138</v>
      </c>
      <c r="E3252" s="6"/>
      <c r="F3252" s="6"/>
      <c r="G3252" s="6"/>
      <c r="H3252" s="6"/>
      <c r="I3252" s="6" t="str">
        <f t="shared" si="11"/>
        <v/>
      </c>
      <c r="J3252" s="6" t="s">
        <v>22</v>
      </c>
      <c r="K3252" s="6">
        <v>10</v>
      </c>
      <c r="L3252" s="6"/>
      <c r="M3252" s="6">
        <v>5</v>
      </c>
      <c r="N3252" s="6">
        <v>0</v>
      </c>
      <c r="O3252" s="6">
        <v>0</v>
      </c>
      <c r="P3252" s="6"/>
      <c r="Q3252" s="6"/>
      <c r="R3252" s="6"/>
      <c r="S3252" s="6">
        <v>0</v>
      </c>
      <c r="T3252" s="6"/>
    </row>
    <row r="3253" spans="1:20" x14ac:dyDescent="0.25">
      <c r="A3253">
        <v>2002</v>
      </c>
      <c r="B3253" s="6" t="s">
        <v>172</v>
      </c>
      <c r="C3253" s="6">
        <v>74</v>
      </c>
      <c r="D3253" s="6" t="s">
        <v>138</v>
      </c>
      <c r="E3253" s="6"/>
      <c r="F3253" s="6"/>
      <c r="G3253" s="6"/>
      <c r="H3253" s="6"/>
      <c r="I3253" s="6" t="str">
        <f t="shared" si="11"/>
        <v/>
      </c>
      <c r="J3253" s="6" t="s">
        <v>22</v>
      </c>
      <c r="K3253" s="6">
        <v>100</v>
      </c>
      <c r="L3253" s="6"/>
      <c r="M3253" s="6">
        <v>60</v>
      </c>
      <c r="N3253" s="6">
        <v>85</v>
      </c>
      <c r="O3253" s="6">
        <v>0</v>
      </c>
      <c r="P3253" s="6"/>
      <c r="Q3253" s="6"/>
      <c r="R3253" s="6"/>
      <c r="S3253" s="6">
        <v>0</v>
      </c>
      <c r="T3253" s="6"/>
    </row>
    <row r="3254" spans="1:20" x14ac:dyDescent="0.25">
      <c r="A3254">
        <v>2002</v>
      </c>
      <c r="B3254" s="6" t="s">
        <v>172</v>
      </c>
      <c r="C3254" s="6">
        <v>75</v>
      </c>
      <c r="D3254" s="6" t="s">
        <v>139</v>
      </c>
      <c r="E3254" s="6">
        <v>7</v>
      </c>
      <c r="F3254" s="6">
        <v>3.5</v>
      </c>
      <c r="G3254" s="6">
        <v>440</v>
      </c>
      <c r="H3254" s="6">
        <v>50</v>
      </c>
      <c r="I3254" s="6">
        <f t="shared" si="11"/>
        <v>463.15789473684208</v>
      </c>
      <c r="J3254" s="6" t="s">
        <v>28</v>
      </c>
      <c r="K3254" s="6">
        <v>150</v>
      </c>
      <c r="L3254" s="6"/>
      <c r="M3254" s="6">
        <v>95</v>
      </c>
      <c r="N3254" s="6">
        <v>10</v>
      </c>
      <c r="O3254" s="6">
        <v>0</v>
      </c>
      <c r="P3254" s="6"/>
      <c r="Q3254" s="6"/>
      <c r="R3254" s="6"/>
      <c r="S3254" s="6">
        <v>4</v>
      </c>
      <c r="T3254" s="6"/>
    </row>
    <row r="3255" spans="1:20" x14ac:dyDescent="0.25">
      <c r="A3255">
        <v>2002</v>
      </c>
      <c r="B3255" s="6" t="s">
        <v>172</v>
      </c>
      <c r="C3255" s="6">
        <v>76</v>
      </c>
      <c r="D3255" s="6" t="s">
        <v>139</v>
      </c>
      <c r="E3255" s="6"/>
      <c r="F3255" s="6"/>
      <c r="G3255" s="6"/>
      <c r="H3255" s="6"/>
      <c r="I3255" s="6" t="str">
        <f t="shared" si="11"/>
        <v/>
      </c>
      <c r="J3255" s="6" t="s">
        <v>26</v>
      </c>
      <c r="K3255" s="6">
        <v>170</v>
      </c>
      <c r="L3255" s="6"/>
      <c r="M3255" s="6">
        <v>120</v>
      </c>
      <c r="N3255" s="6">
        <v>25</v>
      </c>
      <c r="O3255" s="6">
        <v>25</v>
      </c>
      <c r="P3255" s="6"/>
      <c r="Q3255" s="6"/>
      <c r="R3255" s="6"/>
      <c r="S3255" s="6">
        <v>0</v>
      </c>
      <c r="T3255" s="6"/>
    </row>
    <row r="3256" spans="1:20" x14ac:dyDescent="0.25">
      <c r="A3256">
        <v>2002</v>
      </c>
      <c r="B3256" s="6" t="s">
        <v>172</v>
      </c>
      <c r="C3256" s="6">
        <v>77</v>
      </c>
      <c r="D3256" s="6" t="s">
        <v>139</v>
      </c>
      <c r="E3256" s="6"/>
      <c r="F3256" s="6"/>
      <c r="G3256" s="6"/>
      <c r="H3256" s="6"/>
      <c r="I3256" s="6" t="str">
        <f t="shared" si="11"/>
        <v/>
      </c>
      <c r="J3256" s="6" t="s">
        <v>22</v>
      </c>
      <c r="K3256" s="6">
        <v>50</v>
      </c>
      <c r="L3256" s="6"/>
      <c r="M3256" s="6">
        <v>30</v>
      </c>
      <c r="N3256" s="6">
        <v>50</v>
      </c>
      <c r="O3256" s="6">
        <v>0</v>
      </c>
      <c r="P3256" s="6"/>
      <c r="Q3256" s="6"/>
      <c r="R3256" s="6"/>
      <c r="S3256" s="6">
        <v>0</v>
      </c>
      <c r="T3256" s="6"/>
    </row>
    <row r="3257" spans="1:20" x14ac:dyDescent="0.25">
      <c r="A3257">
        <v>2002</v>
      </c>
      <c r="B3257" s="6" t="s">
        <v>172</v>
      </c>
      <c r="C3257" s="6">
        <v>78</v>
      </c>
      <c r="D3257" s="6" t="s">
        <v>139</v>
      </c>
      <c r="E3257" s="6"/>
      <c r="F3257" s="6"/>
      <c r="G3257" s="6"/>
      <c r="H3257" s="6"/>
      <c r="I3257" s="6" t="str">
        <f t="shared" si="11"/>
        <v/>
      </c>
      <c r="J3257" s="6" t="s">
        <v>28</v>
      </c>
      <c r="K3257" s="6">
        <v>140</v>
      </c>
      <c r="L3257" s="6"/>
      <c r="M3257" s="6">
        <v>75</v>
      </c>
      <c r="N3257" s="6">
        <v>40</v>
      </c>
      <c r="O3257" s="6">
        <v>5</v>
      </c>
      <c r="P3257" s="6" t="s">
        <v>48</v>
      </c>
      <c r="Q3257" s="6"/>
      <c r="R3257" s="6"/>
      <c r="S3257" s="6">
        <v>3</v>
      </c>
      <c r="T3257" s="6"/>
    </row>
    <row r="3258" spans="1:20" x14ac:dyDescent="0.25">
      <c r="A3258">
        <v>2002</v>
      </c>
      <c r="B3258" s="6" t="s">
        <v>172</v>
      </c>
      <c r="C3258" s="6">
        <v>79</v>
      </c>
      <c r="D3258" s="6" t="s">
        <v>139</v>
      </c>
      <c r="E3258" s="6"/>
      <c r="F3258" s="6"/>
      <c r="G3258" s="6"/>
      <c r="H3258" s="6"/>
      <c r="I3258" s="6" t="str">
        <f t="shared" si="11"/>
        <v/>
      </c>
      <c r="J3258" s="6" t="s">
        <v>22</v>
      </c>
      <c r="K3258" s="6">
        <v>20</v>
      </c>
      <c r="L3258" s="6"/>
      <c r="M3258" s="6">
        <v>15</v>
      </c>
      <c r="N3258" s="6">
        <v>0</v>
      </c>
      <c r="O3258" s="6">
        <v>5</v>
      </c>
      <c r="P3258" s="6"/>
      <c r="Q3258" s="6"/>
      <c r="R3258" s="6"/>
      <c r="S3258" s="6">
        <v>0</v>
      </c>
      <c r="T3258" s="6"/>
    </row>
    <row r="3259" spans="1:20" x14ac:dyDescent="0.25">
      <c r="A3259">
        <v>2002</v>
      </c>
      <c r="B3259" s="6" t="s">
        <v>172</v>
      </c>
      <c r="C3259" s="6">
        <v>80</v>
      </c>
      <c r="D3259" s="6" t="s">
        <v>139</v>
      </c>
      <c r="E3259" s="6"/>
      <c r="F3259" s="6"/>
      <c r="G3259" s="6"/>
      <c r="H3259" s="6"/>
      <c r="I3259" s="6" t="str">
        <f t="shared" si="11"/>
        <v/>
      </c>
      <c r="J3259" s="6" t="s">
        <v>22</v>
      </c>
      <c r="K3259" s="6">
        <v>15</v>
      </c>
      <c r="L3259" s="6"/>
      <c r="M3259" s="6">
        <v>10</v>
      </c>
      <c r="N3259" s="6">
        <v>20</v>
      </c>
      <c r="O3259" s="6">
        <v>5</v>
      </c>
      <c r="P3259" s="6"/>
      <c r="Q3259" s="6"/>
      <c r="R3259" s="6"/>
      <c r="S3259" s="6">
        <v>0</v>
      </c>
      <c r="T3259" s="6"/>
    </row>
    <row r="3260" spans="1:20" x14ac:dyDescent="0.25">
      <c r="A3260">
        <v>2002</v>
      </c>
      <c r="B3260" s="6" t="s">
        <v>172</v>
      </c>
      <c r="C3260" s="6">
        <v>81</v>
      </c>
      <c r="D3260" s="6" t="s">
        <v>139</v>
      </c>
      <c r="E3260" s="6"/>
      <c r="F3260" s="6"/>
      <c r="G3260" s="6"/>
      <c r="H3260" s="6"/>
      <c r="I3260" s="6" t="str">
        <f t="shared" si="11"/>
        <v/>
      </c>
      <c r="J3260" s="6" t="s">
        <v>22</v>
      </c>
      <c r="K3260" s="6">
        <v>15</v>
      </c>
      <c r="L3260" s="6"/>
      <c r="M3260" s="6">
        <v>15</v>
      </c>
      <c r="N3260" s="6">
        <v>40</v>
      </c>
      <c r="O3260" s="6">
        <v>0</v>
      </c>
      <c r="P3260" s="6"/>
      <c r="Q3260" s="6"/>
      <c r="R3260" s="6"/>
      <c r="S3260" s="6">
        <v>0</v>
      </c>
      <c r="T3260" s="6"/>
    </row>
    <row r="3261" spans="1:20" x14ac:dyDescent="0.25">
      <c r="A3261">
        <v>2002</v>
      </c>
      <c r="B3261" s="6" t="s">
        <v>172</v>
      </c>
      <c r="C3261" s="6">
        <v>82</v>
      </c>
      <c r="D3261" s="6" t="s">
        <v>139</v>
      </c>
      <c r="E3261" s="6"/>
      <c r="F3261" s="6"/>
      <c r="G3261" s="6"/>
      <c r="H3261" s="6"/>
      <c r="I3261" s="6" t="str">
        <f t="shared" si="11"/>
        <v/>
      </c>
      <c r="J3261" s="6" t="s">
        <v>140</v>
      </c>
      <c r="K3261" s="6">
        <v>35</v>
      </c>
      <c r="L3261" s="6"/>
      <c r="M3261" s="6">
        <v>20</v>
      </c>
      <c r="N3261" s="6">
        <v>40</v>
      </c>
      <c r="O3261" s="6">
        <v>0</v>
      </c>
      <c r="P3261" s="6"/>
      <c r="Q3261" s="6"/>
      <c r="R3261" s="6"/>
      <c r="S3261" s="6">
        <v>1</v>
      </c>
      <c r="T3261" s="6"/>
    </row>
    <row r="3262" spans="1:20" x14ac:dyDescent="0.25">
      <c r="A3262">
        <v>2002</v>
      </c>
      <c r="B3262" s="6" t="s">
        <v>172</v>
      </c>
      <c r="C3262" s="6">
        <v>83</v>
      </c>
      <c r="D3262" s="6" t="s">
        <v>139</v>
      </c>
      <c r="E3262" s="6"/>
      <c r="F3262" s="6"/>
      <c r="G3262" s="6"/>
      <c r="H3262" s="6"/>
      <c r="I3262" s="6" t="str">
        <f t="shared" si="11"/>
        <v/>
      </c>
      <c r="J3262" s="6" t="s">
        <v>28</v>
      </c>
      <c r="K3262" s="6">
        <v>125</v>
      </c>
      <c r="L3262" s="6"/>
      <c r="M3262" s="6">
        <v>75</v>
      </c>
      <c r="N3262" s="6">
        <v>75</v>
      </c>
      <c r="O3262" s="6">
        <v>0</v>
      </c>
      <c r="P3262" s="6"/>
      <c r="Q3262" s="6"/>
      <c r="R3262" s="6"/>
      <c r="S3262" s="6">
        <v>2</v>
      </c>
      <c r="T3262" s="6"/>
    </row>
    <row r="3263" spans="1:20" x14ac:dyDescent="0.25">
      <c r="A3263">
        <v>2002</v>
      </c>
      <c r="B3263" s="6" t="s">
        <v>172</v>
      </c>
      <c r="C3263" s="6">
        <v>84</v>
      </c>
      <c r="D3263" s="6" t="s">
        <v>139</v>
      </c>
      <c r="E3263" s="6"/>
      <c r="F3263" s="6"/>
      <c r="G3263" s="6"/>
      <c r="H3263" s="6"/>
      <c r="I3263" s="6" t="str">
        <f t="shared" si="11"/>
        <v/>
      </c>
      <c r="J3263" s="6" t="s">
        <v>25</v>
      </c>
      <c r="K3263" s="6">
        <v>50</v>
      </c>
      <c r="L3263" s="6"/>
      <c r="M3263" s="6">
        <v>45</v>
      </c>
      <c r="N3263" s="6">
        <v>90</v>
      </c>
      <c r="O3263" s="6">
        <v>0</v>
      </c>
      <c r="P3263" s="6"/>
      <c r="Q3263" s="6"/>
      <c r="R3263" s="6"/>
      <c r="S3263" s="6">
        <v>0</v>
      </c>
      <c r="T3263" s="6"/>
    </row>
    <row r="3264" spans="1:20" x14ac:dyDescent="0.25">
      <c r="A3264">
        <v>2002</v>
      </c>
      <c r="B3264" s="6" t="s">
        <v>172</v>
      </c>
      <c r="C3264" s="6">
        <v>85</v>
      </c>
      <c r="D3264" s="6" t="s">
        <v>139</v>
      </c>
      <c r="E3264" s="6"/>
      <c r="F3264" s="6"/>
      <c r="G3264" s="6"/>
      <c r="H3264" s="6"/>
      <c r="I3264" s="6" t="str">
        <f t="shared" si="11"/>
        <v/>
      </c>
      <c r="J3264" s="6" t="s">
        <v>28</v>
      </c>
      <c r="K3264" s="6">
        <v>90</v>
      </c>
      <c r="L3264" s="6"/>
      <c r="M3264" s="6">
        <v>95</v>
      </c>
      <c r="N3264" s="6">
        <v>10</v>
      </c>
      <c r="O3264" s="6">
        <v>0</v>
      </c>
      <c r="P3264" s="6"/>
      <c r="Q3264" s="6"/>
      <c r="R3264" s="6"/>
      <c r="S3264" s="6">
        <v>1</v>
      </c>
      <c r="T3264" s="6"/>
    </row>
    <row r="3265" spans="1:20" x14ac:dyDescent="0.25">
      <c r="A3265">
        <v>2002</v>
      </c>
      <c r="B3265" s="6" t="s">
        <v>172</v>
      </c>
      <c r="C3265" s="6">
        <v>86</v>
      </c>
      <c r="D3265" s="6" t="s">
        <v>139</v>
      </c>
      <c r="E3265" s="6"/>
      <c r="F3265" s="6"/>
      <c r="G3265" s="6"/>
      <c r="H3265" s="6"/>
      <c r="I3265" s="6" t="str">
        <f t="shared" si="11"/>
        <v/>
      </c>
      <c r="J3265" s="6" t="s">
        <v>26</v>
      </c>
      <c r="K3265" s="6">
        <v>30</v>
      </c>
      <c r="L3265" s="6"/>
      <c r="M3265" s="6">
        <v>20</v>
      </c>
      <c r="N3265" s="6">
        <v>5</v>
      </c>
      <c r="O3265" s="6">
        <v>0</v>
      </c>
      <c r="P3265" s="6"/>
      <c r="Q3265" s="6"/>
      <c r="R3265" s="6"/>
      <c r="S3265" s="6">
        <v>0</v>
      </c>
      <c r="T3265" s="6"/>
    </row>
    <row r="3266" spans="1:20" x14ac:dyDescent="0.25">
      <c r="A3266">
        <v>2002</v>
      </c>
      <c r="B3266" s="6" t="s">
        <v>172</v>
      </c>
      <c r="C3266" s="6">
        <v>87</v>
      </c>
      <c r="D3266" s="6" t="s">
        <v>139</v>
      </c>
      <c r="E3266" s="6"/>
      <c r="F3266" s="6"/>
      <c r="G3266" s="6"/>
      <c r="H3266" s="6"/>
      <c r="I3266" s="6" t="str">
        <f t="shared" si="11"/>
        <v/>
      </c>
      <c r="J3266" s="6" t="s">
        <v>36</v>
      </c>
      <c r="K3266" s="6">
        <v>35</v>
      </c>
      <c r="L3266" s="6"/>
      <c r="M3266" s="6">
        <v>15</v>
      </c>
      <c r="N3266" s="6">
        <v>20</v>
      </c>
      <c r="O3266" s="6">
        <v>0</v>
      </c>
      <c r="P3266" s="6"/>
      <c r="Q3266" s="6"/>
      <c r="R3266" s="6"/>
      <c r="S3266" s="6">
        <v>0</v>
      </c>
      <c r="T3266" s="6"/>
    </row>
    <row r="3267" spans="1:20" x14ac:dyDescent="0.25">
      <c r="A3267">
        <v>2002</v>
      </c>
      <c r="B3267" s="6" t="s">
        <v>172</v>
      </c>
      <c r="C3267" s="6">
        <v>88</v>
      </c>
      <c r="D3267" s="6" t="s">
        <v>139</v>
      </c>
      <c r="E3267" s="6"/>
      <c r="F3267" s="6"/>
      <c r="G3267" s="6"/>
      <c r="H3267" s="6"/>
      <c r="I3267" s="6" t="str">
        <f t="shared" si="11"/>
        <v/>
      </c>
      <c r="J3267" s="6" t="s">
        <v>29</v>
      </c>
      <c r="K3267" s="6">
        <v>10</v>
      </c>
      <c r="L3267" s="6"/>
      <c r="M3267" s="6">
        <v>5</v>
      </c>
      <c r="N3267" s="6">
        <v>0</v>
      </c>
      <c r="O3267" s="6">
        <v>0</v>
      </c>
      <c r="P3267" s="6"/>
      <c r="Q3267" s="6"/>
      <c r="R3267" s="6"/>
      <c r="S3267" s="6">
        <v>0</v>
      </c>
      <c r="T3267" s="6"/>
    </row>
    <row r="3268" spans="1:20" x14ac:dyDescent="0.25">
      <c r="A3268">
        <v>2002</v>
      </c>
      <c r="B3268" s="6" t="s">
        <v>172</v>
      </c>
      <c r="C3268" s="6">
        <v>89</v>
      </c>
      <c r="D3268" s="6" t="s">
        <v>139</v>
      </c>
      <c r="E3268" s="6"/>
      <c r="F3268" s="6"/>
      <c r="G3268" s="6"/>
      <c r="H3268" s="6"/>
      <c r="I3268" s="6" t="str">
        <f t="shared" si="11"/>
        <v/>
      </c>
      <c r="J3268" s="6" t="s">
        <v>22</v>
      </c>
      <c r="K3268" s="6">
        <v>30</v>
      </c>
      <c r="L3268" s="6"/>
      <c r="M3268" s="6">
        <v>20</v>
      </c>
      <c r="N3268" s="6">
        <v>30</v>
      </c>
      <c r="O3268" s="6">
        <v>0</v>
      </c>
      <c r="P3268" s="6"/>
      <c r="Q3268" s="6"/>
      <c r="R3268" s="6"/>
      <c r="S3268" s="6">
        <v>3</v>
      </c>
      <c r="T3268" s="6"/>
    </row>
    <row r="3269" spans="1:20" x14ac:dyDescent="0.25">
      <c r="A3269">
        <v>2002</v>
      </c>
      <c r="B3269" s="6" t="s">
        <v>172</v>
      </c>
      <c r="C3269" s="6">
        <v>90</v>
      </c>
      <c r="D3269" s="6" t="s">
        <v>139</v>
      </c>
      <c r="E3269" s="6"/>
      <c r="F3269" s="6"/>
      <c r="G3269" s="6"/>
      <c r="H3269" s="6"/>
      <c r="I3269" s="6" t="str">
        <f t="shared" si="11"/>
        <v/>
      </c>
      <c r="J3269" s="6" t="s">
        <v>28</v>
      </c>
      <c r="K3269" s="6">
        <v>115</v>
      </c>
      <c r="L3269" s="6"/>
      <c r="M3269" s="6">
        <v>65</v>
      </c>
      <c r="N3269" s="6">
        <v>20</v>
      </c>
      <c r="O3269" s="6">
        <v>0</v>
      </c>
      <c r="P3269" s="6"/>
      <c r="Q3269" s="6"/>
      <c r="R3269" s="6"/>
      <c r="S3269" s="6">
        <v>0</v>
      </c>
      <c r="T3269" s="6"/>
    </row>
    <row r="3270" spans="1:20" x14ac:dyDescent="0.25">
      <c r="A3270">
        <v>2002</v>
      </c>
      <c r="B3270" s="6" t="s">
        <v>172</v>
      </c>
      <c r="C3270" s="6">
        <v>91</v>
      </c>
      <c r="D3270" s="6" t="s">
        <v>142</v>
      </c>
      <c r="E3270" s="6">
        <v>8</v>
      </c>
      <c r="F3270" s="6">
        <v>3.5</v>
      </c>
      <c r="G3270" s="6">
        <v>130</v>
      </c>
      <c r="H3270" s="6">
        <v>0</v>
      </c>
      <c r="I3270" s="6">
        <f t="shared" si="11"/>
        <v>130</v>
      </c>
      <c r="J3270" s="6" t="s">
        <v>28</v>
      </c>
      <c r="K3270" s="6">
        <v>170</v>
      </c>
      <c r="L3270" s="6"/>
      <c r="M3270" s="6">
        <v>110</v>
      </c>
      <c r="N3270" s="6">
        <v>20</v>
      </c>
      <c r="O3270" s="6">
        <v>10</v>
      </c>
      <c r="P3270" s="6"/>
      <c r="Q3270" s="6"/>
      <c r="R3270" s="6"/>
      <c r="S3270" s="6">
        <v>3</v>
      </c>
      <c r="T3270" s="6"/>
    </row>
    <row r="3271" spans="1:20" x14ac:dyDescent="0.25">
      <c r="A3271">
        <v>2002</v>
      </c>
      <c r="B3271" s="6" t="s">
        <v>172</v>
      </c>
      <c r="C3271" s="6">
        <v>92</v>
      </c>
      <c r="D3271" s="6" t="s">
        <v>142</v>
      </c>
      <c r="E3271" s="6"/>
      <c r="F3271" s="6"/>
      <c r="G3271" s="6"/>
      <c r="H3271" s="6"/>
      <c r="I3271" s="6" t="str">
        <f t="shared" si="11"/>
        <v/>
      </c>
      <c r="J3271" s="6" t="s">
        <v>22</v>
      </c>
      <c r="K3271" s="6">
        <v>90</v>
      </c>
      <c r="L3271" s="6"/>
      <c r="M3271" s="6">
        <v>70</v>
      </c>
      <c r="N3271" s="6">
        <v>0</v>
      </c>
      <c r="O3271" s="6">
        <v>10</v>
      </c>
      <c r="P3271" s="6" t="s">
        <v>48</v>
      </c>
      <c r="Q3271" s="6"/>
      <c r="R3271" s="6"/>
      <c r="S3271" s="6">
        <v>5</v>
      </c>
      <c r="T3271" s="6"/>
    </row>
    <row r="3272" spans="1:20" x14ac:dyDescent="0.25">
      <c r="A3272">
        <v>2002</v>
      </c>
      <c r="B3272" s="6" t="s">
        <v>172</v>
      </c>
      <c r="C3272" s="6">
        <v>93</v>
      </c>
      <c r="D3272" s="6" t="s">
        <v>142</v>
      </c>
      <c r="E3272" s="6"/>
      <c r="F3272" s="6"/>
      <c r="G3272" s="6"/>
      <c r="H3272" s="6"/>
      <c r="I3272" s="6" t="str">
        <f t="shared" si="11"/>
        <v/>
      </c>
      <c r="J3272" s="6" t="s">
        <v>29</v>
      </c>
      <c r="K3272" s="6">
        <v>65</v>
      </c>
      <c r="L3272" s="6"/>
      <c r="M3272" s="6">
        <v>60</v>
      </c>
      <c r="N3272" s="6">
        <v>0</v>
      </c>
      <c r="O3272" s="6">
        <v>20</v>
      </c>
      <c r="P3272" s="6"/>
      <c r="Q3272" s="6"/>
      <c r="R3272" s="6"/>
      <c r="S3272" s="6">
        <v>0</v>
      </c>
      <c r="T3272" s="6"/>
    </row>
    <row r="3273" spans="1:20" x14ac:dyDescent="0.25">
      <c r="A3273">
        <v>2002</v>
      </c>
      <c r="B3273" s="6" t="s">
        <v>172</v>
      </c>
      <c r="C3273" s="6">
        <v>94</v>
      </c>
      <c r="D3273" s="6" t="s">
        <v>142</v>
      </c>
      <c r="E3273" s="6"/>
      <c r="F3273" s="6"/>
      <c r="G3273" s="6"/>
      <c r="H3273" s="6"/>
      <c r="I3273" s="6" t="str">
        <f t="shared" si="11"/>
        <v/>
      </c>
      <c r="J3273" s="6" t="s">
        <v>43</v>
      </c>
      <c r="K3273" s="6">
        <v>20</v>
      </c>
      <c r="L3273" s="6"/>
      <c r="M3273" s="6">
        <v>120</v>
      </c>
      <c r="N3273" s="6">
        <v>0</v>
      </c>
      <c r="O3273" s="6">
        <v>5</v>
      </c>
      <c r="P3273" s="6" t="s">
        <v>48</v>
      </c>
      <c r="Q3273" s="6"/>
      <c r="R3273" s="6"/>
      <c r="S3273" s="6">
        <v>0</v>
      </c>
      <c r="T3273" s="6"/>
    </row>
    <row r="3274" spans="1:20" x14ac:dyDescent="0.25">
      <c r="A3274">
        <v>2002</v>
      </c>
      <c r="B3274" s="6" t="s">
        <v>172</v>
      </c>
      <c r="C3274" s="6">
        <v>95</v>
      </c>
      <c r="D3274" s="6" t="s">
        <v>142</v>
      </c>
      <c r="E3274" s="6"/>
      <c r="F3274" s="6"/>
      <c r="G3274" s="6"/>
      <c r="H3274" s="6"/>
      <c r="I3274" s="6" t="str">
        <f t="shared" si="11"/>
        <v/>
      </c>
      <c r="J3274" s="6" t="s">
        <v>29</v>
      </c>
      <c r="K3274" s="6">
        <v>50</v>
      </c>
      <c r="L3274" s="6"/>
      <c r="M3274" s="6">
        <v>70</v>
      </c>
      <c r="N3274" s="6">
        <v>10</v>
      </c>
      <c r="O3274" s="6">
        <v>0</v>
      </c>
      <c r="P3274" s="6"/>
      <c r="Q3274" s="6"/>
      <c r="R3274" s="6"/>
      <c r="S3274" s="6">
        <v>0</v>
      </c>
      <c r="T3274" s="6"/>
    </row>
    <row r="3275" spans="1:20" x14ac:dyDescent="0.25">
      <c r="A3275">
        <v>2002</v>
      </c>
      <c r="B3275" s="6" t="s">
        <v>172</v>
      </c>
      <c r="C3275" s="6">
        <v>96</v>
      </c>
      <c r="D3275" s="6" t="s">
        <v>142</v>
      </c>
      <c r="E3275" s="6"/>
      <c r="F3275" s="6"/>
      <c r="G3275" s="6"/>
      <c r="H3275" s="6"/>
      <c r="I3275" s="6" t="str">
        <f t="shared" si="11"/>
        <v/>
      </c>
      <c r="J3275" s="6" t="s">
        <v>28</v>
      </c>
      <c r="K3275" s="6">
        <v>200</v>
      </c>
      <c r="L3275" s="6"/>
      <c r="M3275" s="6">
        <v>160</v>
      </c>
      <c r="N3275" s="6">
        <v>0</v>
      </c>
      <c r="O3275" s="6">
        <v>90</v>
      </c>
      <c r="P3275" s="6"/>
      <c r="Q3275" s="6"/>
      <c r="R3275" s="6"/>
      <c r="S3275" s="6">
        <v>7</v>
      </c>
      <c r="T3275" s="6"/>
    </row>
    <row r="3276" spans="1:20" x14ac:dyDescent="0.25">
      <c r="A3276">
        <v>2002</v>
      </c>
      <c r="B3276" s="6" t="s">
        <v>172</v>
      </c>
      <c r="C3276" s="6">
        <v>97</v>
      </c>
      <c r="D3276" s="6" t="s">
        <v>146</v>
      </c>
      <c r="E3276" s="6">
        <v>9</v>
      </c>
      <c r="F3276" s="6">
        <v>3.5</v>
      </c>
      <c r="G3276" s="6">
        <v>155</v>
      </c>
      <c r="H3276" s="6">
        <v>400</v>
      </c>
      <c r="I3276" s="6">
        <f t="shared" si="11"/>
        <v>258.33333333333337</v>
      </c>
      <c r="J3276" s="6" t="s">
        <v>28</v>
      </c>
      <c r="K3276" s="6">
        <v>80</v>
      </c>
      <c r="L3276" s="6"/>
      <c r="M3276" s="6">
        <v>120</v>
      </c>
      <c r="N3276" s="6">
        <v>90</v>
      </c>
      <c r="O3276" s="6">
        <v>0</v>
      </c>
      <c r="P3276" s="6"/>
      <c r="Q3276" s="6"/>
      <c r="R3276" s="6"/>
      <c r="S3276" s="6">
        <v>1</v>
      </c>
      <c r="T3276" s="6"/>
    </row>
    <row r="3277" spans="1:20" x14ac:dyDescent="0.25">
      <c r="A3277">
        <v>2002</v>
      </c>
      <c r="B3277" s="6" t="s">
        <v>172</v>
      </c>
      <c r="C3277" s="6">
        <v>98</v>
      </c>
      <c r="D3277" s="6" t="s">
        <v>146</v>
      </c>
      <c r="E3277" s="6"/>
      <c r="F3277" s="6"/>
      <c r="G3277" s="6"/>
      <c r="H3277" s="6"/>
      <c r="I3277" s="6" t="str">
        <f t="shared" si="11"/>
        <v/>
      </c>
      <c r="J3277" s="6" t="s">
        <v>22</v>
      </c>
      <c r="K3277" s="6">
        <v>50</v>
      </c>
      <c r="L3277" s="6"/>
      <c r="M3277" s="6">
        <v>150</v>
      </c>
      <c r="N3277" s="6">
        <v>0</v>
      </c>
      <c r="O3277" s="6">
        <v>0</v>
      </c>
      <c r="P3277" s="6"/>
      <c r="Q3277" s="6"/>
      <c r="R3277" s="6"/>
      <c r="S3277" s="6">
        <v>0</v>
      </c>
      <c r="T3277" s="6"/>
    </row>
    <row r="3278" spans="1:20" x14ac:dyDescent="0.25">
      <c r="A3278">
        <v>2002</v>
      </c>
      <c r="B3278" s="6" t="s">
        <v>172</v>
      </c>
      <c r="C3278" s="6">
        <v>99</v>
      </c>
      <c r="D3278" s="6" t="s">
        <v>146</v>
      </c>
      <c r="E3278" s="6"/>
      <c r="F3278" s="6"/>
      <c r="G3278" s="6"/>
      <c r="H3278" s="6"/>
      <c r="I3278" s="6" t="str">
        <f t="shared" si="11"/>
        <v/>
      </c>
      <c r="J3278" s="6" t="s">
        <v>22</v>
      </c>
      <c r="K3278" s="6">
        <v>100</v>
      </c>
      <c r="L3278" s="6"/>
      <c r="M3278" s="6">
        <v>50</v>
      </c>
      <c r="N3278" s="6">
        <v>0</v>
      </c>
      <c r="O3278" s="6">
        <v>0</v>
      </c>
      <c r="P3278" s="6"/>
      <c r="Q3278" s="6"/>
      <c r="R3278" s="6"/>
      <c r="S3278" s="6">
        <v>0</v>
      </c>
      <c r="T3278" s="6"/>
    </row>
    <row r="3279" spans="1:20" x14ac:dyDescent="0.25">
      <c r="A3279">
        <v>2002</v>
      </c>
      <c r="B3279" s="6" t="s">
        <v>172</v>
      </c>
      <c r="C3279" s="6">
        <v>100</v>
      </c>
      <c r="D3279" s="6" t="s">
        <v>146</v>
      </c>
      <c r="E3279" s="6"/>
      <c r="F3279" s="6"/>
      <c r="G3279" s="6"/>
      <c r="H3279" s="6"/>
      <c r="I3279" s="6" t="str">
        <f t="shared" si="11"/>
        <v/>
      </c>
      <c r="J3279" s="6" t="s">
        <v>25</v>
      </c>
      <c r="K3279" s="6">
        <v>70</v>
      </c>
      <c r="L3279" s="6"/>
      <c r="M3279" s="6">
        <v>40</v>
      </c>
      <c r="N3279" s="6">
        <v>0</v>
      </c>
      <c r="O3279" s="6">
        <v>0</v>
      </c>
      <c r="P3279" s="6"/>
      <c r="Q3279" s="6"/>
      <c r="R3279" s="6"/>
      <c r="S3279" s="6">
        <v>0</v>
      </c>
      <c r="T3279" s="6"/>
    </row>
    <row r="3280" spans="1:20" x14ac:dyDescent="0.25">
      <c r="A3280">
        <v>2002</v>
      </c>
      <c r="B3280" s="6" t="s">
        <v>172</v>
      </c>
      <c r="C3280" s="6">
        <v>101</v>
      </c>
      <c r="D3280" s="6" t="s">
        <v>146</v>
      </c>
      <c r="E3280" s="6"/>
      <c r="F3280" s="6"/>
      <c r="G3280" s="6"/>
      <c r="H3280" s="6"/>
      <c r="I3280" s="6" t="str">
        <f t="shared" si="11"/>
        <v/>
      </c>
      <c r="J3280" s="6" t="s">
        <v>22</v>
      </c>
      <c r="K3280" s="6">
        <v>30</v>
      </c>
      <c r="L3280" s="6"/>
      <c r="M3280" s="6">
        <v>40</v>
      </c>
      <c r="N3280" s="6">
        <v>0</v>
      </c>
      <c r="O3280" s="6">
        <v>0</v>
      </c>
      <c r="P3280" s="6"/>
      <c r="Q3280" s="6"/>
      <c r="R3280" s="6"/>
      <c r="S3280" s="6">
        <v>0</v>
      </c>
      <c r="T3280" s="6"/>
    </row>
    <row r="3281" spans="1:20" x14ac:dyDescent="0.25">
      <c r="A3281">
        <v>2002</v>
      </c>
      <c r="B3281" s="6" t="s">
        <v>172</v>
      </c>
      <c r="C3281" s="6">
        <v>102</v>
      </c>
      <c r="D3281" s="6" t="s">
        <v>146</v>
      </c>
      <c r="E3281" s="6"/>
      <c r="F3281" s="6"/>
      <c r="G3281" s="6"/>
      <c r="H3281" s="6"/>
      <c r="I3281" s="6" t="str">
        <f t="shared" si="11"/>
        <v/>
      </c>
      <c r="J3281" s="6" t="s">
        <v>28</v>
      </c>
      <c r="K3281" s="6">
        <v>130</v>
      </c>
      <c r="L3281" s="6"/>
      <c r="M3281" s="6">
        <v>60</v>
      </c>
      <c r="N3281" s="6">
        <v>70</v>
      </c>
      <c r="O3281" s="6">
        <v>0</v>
      </c>
      <c r="P3281" s="6"/>
      <c r="Q3281" s="6"/>
      <c r="R3281" s="6"/>
      <c r="S3281" s="6">
        <v>3</v>
      </c>
      <c r="T3281" s="6"/>
    </row>
    <row r="3282" spans="1:20" x14ac:dyDescent="0.25">
      <c r="A3282">
        <v>2002</v>
      </c>
      <c r="B3282" s="6" t="s">
        <v>172</v>
      </c>
      <c r="C3282" s="6">
        <v>103</v>
      </c>
      <c r="D3282" s="6" t="s">
        <v>146</v>
      </c>
      <c r="E3282" s="6"/>
      <c r="F3282" s="6"/>
      <c r="G3282" s="6"/>
      <c r="H3282" s="6"/>
      <c r="I3282" s="6" t="str">
        <f t="shared" si="11"/>
        <v/>
      </c>
      <c r="J3282" s="6" t="s">
        <v>57</v>
      </c>
      <c r="K3282" s="6">
        <v>30</v>
      </c>
      <c r="L3282" s="6"/>
      <c r="M3282" s="6">
        <v>20</v>
      </c>
      <c r="N3282" s="6">
        <v>0</v>
      </c>
      <c r="O3282" s="6">
        <v>0</v>
      </c>
      <c r="P3282" s="6"/>
      <c r="Q3282" s="6"/>
      <c r="R3282" s="6"/>
      <c r="S3282" s="6">
        <v>0</v>
      </c>
      <c r="T3282" s="6"/>
    </row>
    <row r="3283" spans="1:20" x14ac:dyDescent="0.25">
      <c r="A3283">
        <v>2002</v>
      </c>
      <c r="B3283" s="6" t="s">
        <v>172</v>
      </c>
      <c r="C3283" s="6">
        <v>104</v>
      </c>
      <c r="D3283" s="6" t="s">
        <v>146</v>
      </c>
      <c r="E3283" s="6"/>
      <c r="F3283" s="6"/>
      <c r="G3283" s="6"/>
      <c r="H3283" s="6"/>
      <c r="I3283" s="6" t="str">
        <f t="shared" si="11"/>
        <v/>
      </c>
      <c r="J3283" s="6" t="s">
        <v>22</v>
      </c>
      <c r="K3283" s="6">
        <v>40</v>
      </c>
      <c r="L3283" s="6"/>
      <c r="M3283" s="6">
        <v>20</v>
      </c>
      <c r="N3283" s="6">
        <v>20</v>
      </c>
      <c r="O3283" s="6">
        <v>0</v>
      </c>
      <c r="P3283" s="6"/>
      <c r="Q3283" s="6"/>
      <c r="R3283" s="6"/>
      <c r="S3283" s="6">
        <v>1</v>
      </c>
      <c r="T3283" s="6"/>
    </row>
    <row r="3284" spans="1:20" x14ac:dyDescent="0.25">
      <c r="A3284">
        <v>2002</v>
      </c>
      <c r="B3284" s="6" t="s">
        <v>172</v>
      </c>
      <c r="C3284" s="6">
        <v>105</v>
      </c>
      <c r="D3284" s="6" t="s">
        <v>138</v>
      </c>
      <c r="E3284" s="6">
        <v>10</v>
      </c>
      <c r="F3284" s="6">
        <v>3.5</v>
      </c>
      <c r="G3284" s="6">
        <v>375</v>
      </c>
      <c r="H3284" s="6">
        <v>0</v>
      </c>
      <c r="I3284" s="6">
        <f t="shared" si="11"/>
        <v>375</v>
      </c>
      <c r="J3284" s="6" t="s">
        <v>28</v>
      </c>
      <c r="K3284" s="6">
        <v>190</v>
      </c>
      <c r="L3284" s="6"/>
      <c r="M3284" s="6">
        <v>160</v>
      </c>
      <c r="N3284" s="6">
        <v>80</v>
      </c>
      <c r="O3284" s="6">
        <v>0</v>
      </c>
      <c r="P3284" s="6"/>
      <c r="Q3284" s="6"/>
      <c r="R3284" s="6"/>
      <c r="S3284" s="6">
        <v>4</v>
      </c>
      <c r="T3284" s="6"/>
    </row>
    <row r="3285" spans="1:20" x14ac:dyDescent="0.25">
      <c r="A3285">
        <v>2002</v>
      </c>
      <c r="B3285" s="6" t="s">
        <v>172</v>
      </c>
      <c r="C3285" s="6">
        <v>106</v>
      </c>
      <c r="D3285" s="6" t="s">
        <v>138</v>
      </c>
      <c r="E3285" s="6"/>
      <c r="F3285" s="6"/>
      <c r="G3285" s="6"/>
      <c r="H3285" s="6"/>
      <c r="I3285" s="6" t="str">
        <f t="shared" si="11"/>
        <v/>
      </c>
      <c r="J3285" s="6" t="s">
        <v>25</v>
      </c>
      <c r="K3285" s="6">
        <v>80</v>
      </c>
      <c r="L3285" s="6"/>
      <c r="M3285" s="6">
        <v>25</v>
      </c>
      <c r="N3285" s="6">
        <v>5</v>
      </c>
      <c r="O3285" s="6">
        <v>0</v>
      </c>
      <c r="P3285" s="6"/>
      <c r="Q3285" s="6"/>
      <c r="R3285" s="6"/>
      <c r="S3285" s="6">
        <v>0</v>
      </c>
      <c r="T3285" s="6"/>
    </row>
    <row r="3286" spans="1:20" x14ac:dyDescent="0.25">
      <c r="A3286">
        <v>2002</v>
      </c>
      <c r="B3286" s="6" t="s">
        <v>172</v>
      </c>
      <c r="C3286" s="6">
        <v>107</v>
      </c>
      <c r="D3286" s="6" t="s">
        <v>138</v>
      </c>
      <c r="E3286" s="6"/>
      <c r="F3286" s="6"/>
      <c r="G3286" s="6"/>
      <c r="H3286" s="6"/>
      <c r="I3286" s="6" t="str">
        <f t="shared" si="11"/>
        <v/>
      </c>
      <c r="J3286" s="6" t="s">
        <v>28</v>
      </c>
      <c r="K3286" s="6">
        <v>80</v>
      </c>
      <c r="L3286" s="6"/>
      <c r="M3286" s="6">
        <v>40</v>
      </c>
      <c r="N3286" s="6">
        <v>70</v>
      </c>
      <c r="O3286" s="6">
        <v>0</v>
      </c>
      <c r="P3286" s="6"/>
      <c r="Q3286" s="6"/>
      <c r="R3286" s="6"/>
      <c r="S3286" s="6">
        <v>2</v>
      </c>
      <c r="T3286" s="6"/>
    </row>
    <row r="3287" spans="1:20" x14ac:dyDescent="0.25">
      <c r="A3287">
        <v>2002</v>
      </c>
      <c r="B3287" s="6" t="s">
        <v>172</v>
      </c>
      <c r="C3287" s="6">
        <v>108</v>
      </c>
      <c r="D3287" s="6" t="s">
        <v>138</v>
      </c>
      <c r="E3287" s="6"/>
      <c r="F3287" s="6"/>
      <c r="G3287" s="6"/>
      <c r="H3287" s="6"/>
      <c r="I3287" s="6" t="str">
        <f t="shared" si="11"/>
        <v/>
      </c>
      <c r="J3287" s="6" t="s">
        <v>26</v>
      </c>
      <c r="K3287" s="6">
        <v>125</v>
      </c>
      <c r="L3287" s="6"/>
      <c r="M3287" s="6">
        <v>125</v>
      </c>
      <c r="N3287" s="6">
        <v>0</v>
      </c>
      <c r="O3287" s="6">
        <v>0</v>
      </c>
      <c r="P3287" s="6"/>
      <c r="Q3287" s="6"/>
      <c r="R3287" s="6"/>
      <c r="S3287" s="6">
        <v>0</v>
      </c>
      <c r="T3287" s="6"/>
    </row>
    <row r="3288" spans="1:20" x14ac:dyDescent="0.25">
      <c r="A3288">
        <v>2002</v>
      </c>
      <c r="B3288" s="6" t="s">
        <v>172</v>
      </c>
      <c r="C3288" s="6">
        <v>109</v>
      </c>
      <c r="D3288" s="6" t="s">
        <v>138</v>
      </c>
      <c r="E3288" s="6"/>
      <c r="F3288" s="6"/>
      <c r="G3288" s="6"/>
      <c r="H3288" s="6"/>
      <c r="I3288" s="6" t="str">
        <f t="shared" si="11"/>
        <v/>
      </c>
      <c r="J3288" s="6" t="s">
        <v>28</v>
      </c>
      <c r="K3288" s="6">
        <v>50</v>
      </c>
      <c r="L3288" s="6"/>
      <c r="M3288" s="6">
        <v>50</v>
      </c>
      <c r="N3288" s="6">
        <v>60</v>
      </c>
      <c r="O3288" s="6">
        <v>0</v>
      </c>
      <c r="P3288" s="6"/>
      <c r="Q3288" s="6"/>
      <c r="R3288" s="6"/>
      <c r="S3288" s="6">
        <v>0</v>
      </c>
      <c r="T3288" s="6"/>
    </row>
    <row r="3289" spans="1:20" x14ac:dyDescent="0.25">
      <c r="A3289">
        <v>2002</v>
      </c>
      <c r="B3289" s="6" t="s">
        <v>172</v>
      </c>
      <c r="C3289" s="6">
        <v>110</v>
      </c>
      <c r="D3289" s="6" t="s">
        <v>138</v>
      </c>
      <c r="E3289" s="6"/>
      <c r="F3289" s="6"/>
      <c r="G3289" s="6"/>
      <c r="H3289" s="6"/>
      <c r="I3289" s="6" t="str">
        <f t="shared" si="11"/>
        <v/>
      </c>
      <c r="J3289" s="6" t="s">
        <v>28</v>
      </c>
      <c r="K3289" s="6">
        <v>90</v>
      </c>
      <c r="L3289" s="6"/>
      <c r="M3289" s="6">
        <v>50</v>
      </c>
      <c r="N3289" s="6">
        <v>70</v>
      </c>
      <c r="O3289" s="6">
        <v>3</v>
      </c>
      <c r="P3289" s="6" t="s">
        <v>48</v>
      </c>
      <c r="Q3289" s="6"/>
      <c r="R3289" s="6"/>
      <c r="S3289" s="6">
        <v>0</v>
      </c>
      <c r="T3289" s="6"/>
    </row>
    <row r="3290" spans="1:20" x14ac:dyDescent="0.25">
      <c r="A3290">
        <v>2002</v>
      </c>
      <c r="B3290" s="6" t="s">
        <v>172</v>
      </c>
      <c r="C3290" s="6">
        <v>111</v>
      </c>
      <c r="D3290" s="6" t="s">
        <v>138</v>
      </c>
      <c r="E3290" s="6"/>
      <c r="F3290" s="6"/>
      <c r="G3290" s="6"/>
      <c r="H3290" s="6"/>
      <c r="I3290" s="6" t="str">
        <f t="shared" si="11"/>
        <v/>
      </c>
      <c r="J3290" s="6" t="s">
        <v>166</v>
      </c>
      <c r="K3290" s="6">
        <v>80</v>
      </c>
      <c r="L3290" s="6"/>
      <c r="M3290" s="6">
        <v>60</v>
      </c>
      <c r="N3290" s="6">
        <v>40</v>
      </c>
      <c r="O3290" s="6">
        <v>0</v>
      </c>
      <c r="P3290" s="6" t="s">
        <v>48</v>
      </c>
      <c r="Q3290" s="6"/>
      <c r="R3290" s="6"/>
      <c r="S3290" s="6">
        <v>0</v>
      </c>
      <c r="T3290" s="6"/>
    </row>
    <row r="3291" spans="1:20" x14ac:dyDescent="0.25">
      <c r="A3291">
        <v>2002</v>
      </c>
      <c r="B3291" s="6" t="s">
        <v>172</v>
      </c>
      <c r="C3291" s="6">
        <v>112</v>
      </c>
      <c r="D3291" s="6" t="s">
        <v>138</v>
      </c>
      <c r="E3291" s="6"/>
      <c r="F3291" s="6"/>
      <c r="G3291" s="6"/>
      <c r="H3291" s="6"/>
      <c r="I3291" s="6" t="str">
        <f t="shared" si="11"/>
        <v/>
      </c>
      <c r="J3291" s="6" t="s">
        <v>28</v>
      </c>
      <c r="K3291" s="6">
        <v>60</v>
      </c>
      <c r="L3291" s="6"/>
      <c r="M3291" s="6">
        <v>40</v>
      </c>
      <c r="N3291" s="6">
        <v>40</v>
      </c>
      <c r="O3291" s="6">
        <v>5</v>
      </c>
      <c r="P3291" s="6"/>
      <c r="Q3291" s="6"/>
      <c r="R3291" s="6"/>
      <c r="S3291" s="6">
        <v>0</v>
      </c>
      <c r="T3291" s="6"/>
    </row>
    <row r="3292" spans="1:20" x14ac:dyDescent="0.25">
      <c r="A3292">
        <v>2002</v>
      </c>
      <c r="B3292" s="6" t="s">
        <v>172</v>
      </c>
      <c r="C3292" s="6">
        <v>113</v>
      </c>
      <c r="D3292" s="6" t="s">
        <v>138</v>
      </c>
      <c r="E3292" s="6"/>
      <c r="F3292" s="6"/>
      <c r="G3292" s="6"/>
      <c r="H3292" s="6"/>
      <c r="I3292" s="6" t="str">
        <f t="shared" si="11"/>
        <v/>
      </c>
      <c r="J3292" s="6" t="s">
        <v>26</v>
      </c>
      <c r="K3292" s="6">
        <v>170</v>
      </c>
      <c r="L3292" s="6"/>
      <c r="M3292" s="6">
        <v>120</v>
      </c>
      <c r="N3292" s="6">
        <v>70</v>
      </c>
      <c r="O3292" s="6">
        <v>2</v>
      </c>
      <c r="P3292" s="6"/>
      <c r="Q3292" s="6"/>
      <c r="R3292" s="6"/>
      <c r="S3292" s="6">
        <v>0</v>
      </c>
      <c r="T3292" s="6"/>
    </row>
    <row r="3293" spans="1:20" x14ac:dyDescent="0.25">
      <c r="A3293">
        <v>2002</v>
      </c>
      <c r="B3293" s="6" t="s">
        <v>172</v>
      </c>
      <c r="C3293" s="6">
        <v>114</v>
      </c>
      <c r="D3293" s="6" t="s">
        <v>138</v>
      </c>
      <c r="E3293" s="6"/>
      <c r="F3293" s="6"/>
      <c r="G3293" s="6"/>
      <c r="H3293" s="6"/>
      <c r="I3293" s="6" t="str">
        <f t="shared" si="11"/>
        <v/>
      </c>
      <c r="J3293" s="6" t="s">
        <v>26</v>
      </c>
      <c r="K3293" s="6">
        <v>60</v>
      </c>
      <c r="L3293" s="6"/>
      <c r="M3293" s="6">
        <v>40</v>
      </c>
      <c r="N3293" s="6">
        <v>0</v>
      </c>
      <c r="O3293" s="6">
        <v>0</v>
      </c>
      <c r="P3293" s="6"/>
      <c r="Q3293" s="6"/>
      <c r="R3293" s="6"/>
      <c r="S3293" s="6">
        <v>0</v>
      </c>
      <c r="T3293" s="6"/>
    </row>
    <row r="3294" spans="1:20" x14ac:dyDescent="0.25">
      <c r="A3294">
        <v>2002</v>
      </c>
      <c r="B3294" s="6" t="s">
        <v>172</v>
      </c>
      <c r="C3294" s="6">
        <v>115</v>
      </c>
      <c r="D3294" s="6" t="s">
        <v>138</v>
      </c>
      <c r="E3294" s="6"/>
      <c r="F3294" s="6"/>
      <c r="G3294" s="6"/>
      <c r="H3294" s="6"/>
      <c r="I3294" s="6" t="str">
        <f t="shared" si="11"/>
        <v/>
      </c>
      <c r="J3294" s="6" t="s">
        <v>28</v>
      </c>
      <c r="K3294" s="6">
        <v>110</v>
      </c>
      <c r="L3294" s="6"/>
      <c r="M3294" s="6">
        <v>50</v>
      </c>
      <c r="N3294" s="6">
        <v>70</v>
      </c>
      <c r="O3294" s="6">
        <v>0</v>
      </c>
      <c r="P3294" s="6"/>
      <c r="Q3294" s="6"/>
      <c r="R3294" s="6"/>
      <c r="S3294" s="6">
        <v>0</v>
      </c>
      <c r="T3294" s="6"/>
    </row>
    <row r="3295" spans="1:20" x14ac:dyDescent="0.25">
      <c r="A3295">
        <v>2002</v>
      </c>
      <c r="B3295" s="6" t="s">
        <v>172</v>
      </c>
      <c r="C3295" s="6">
        <v>116</v>
      </c>
      <c r="D3295" s="6" t="s">
        <v>138</v>
      </c>
      <c r="E3295" s="6"/>
      <c r="F3295" s="6"/>
      <c r="G3295" s="6"/>
      <c r="H3295" s="6"/>
      <c r="I3295" s="6" t="str">
        <f t="shared" si="11"/>
        <v/>
      </c>
      <c r="J3295" s="6" t="s">
        <v>22</v>
      </c>
      <c r="K3295" s="6">
        <v>20</v>
      </c>
      <c r="L3295" s="6"/>
      <c r="M3295" s="6">
        <v>10</v>
      </c>
      <c r="N3295" s="6">
        <v>0</v>
      </c>
      <c r="O3295" s="6">
        <v>0</v>
      </c>
      <c r="P3295" s="6"/>
      <c r="Q3295" s="6"/>
      <c r="R3295" s="6"/>
      <c r="S3295" s="6">
        <v>0</v>
      </c>
      <c r="T3295" s="6"/>
    </row>
    <row r="3296" spans="1:20" x14ac:dyDescent="0.25">
      <c r="A3296">
        <v>2002</v>
      </c>
      <c r="B3296" s="6" t="s">
        <v>172</v>
      </c>
      <c r="C3296" s="6">
        <v>117</v>
      </c>
      <c r="D3296" s="6" t="s">
        <v>138</v>
      </c>
      <c r="E3296" s="6"/>
      <c r="F3296" s="6"/>
      <c r="G3296" s="6"/>
      <c r="H3296" s="6"/>
      <c r="I3296" s="6"/>
      <c r="J3296" s="6" t="s">
        <v>174</v>
      </c>
      <c r="K3296" s="6">
        <v>50</v>
      </c>
      <c r="L3296" s="6"/>
      <c r="M3296" s="6">
        <v>30</v>
      </c>
      <c r="N3296" s="6">
        <v>0</v>
      </c>
      <c r="O3296" s="6">
        <v>0</v>
      </c>
      <c r="P3296" s="6"/>
      <c r="Q3296" s="6"/>
      <c r="R3296" s="6"/>
      <c r="S3296" s="6">
        <v>0</v>
      </c>
      <c r="T3296" s="6"/>
    </row>
    <row r="3297" spans="1:20" x14ac:dyDescent="0.25">
      <c r="A3297">
        <v>2003</v>
      </c>
      <c r="B3297" s="6" t="s">
        <v>70</v>
      </c>
      <c r="C3297" s="6">
        <v>1</v>
      </c>
      <c r="D3297" s="6" t="s">
        <v>175</v>
      </c>
      <c r="E3297" s="6">
        <v>1</v>
      </c>
      <c r="F3297" s="6">
        <f>41/3.28</f>
        <v>12.5</v>
      </c>
      <c r="G3297" s="6">
        <v>340</v>
      </c>
      <c r="H3297" s="6">
        <v>0</v>
      </c>
      <c r="I3297" s="6">
        <f t="shared" ref="I3297:I3360" si="12">IF(G3297&gt;0,G3297/(1000-H3297)*1000,"")</f>
        <v>340</v>
      </c>
      <c r="J3297" s="6" t="s">
        <v>40</v>
      </c>
      <c r="K3297" s="6">
        <v>10</v>
      </c>
      <c r="L3297" s="6"/>
      <c r="M3297" s="6">
        <v>10</v>
      </c>
      <c r="N3297" s="6">
        <v>0</v>
      </c>
      <c r="O3297" s="6">
        <v>0</v>
      </c>
      <c r="P3297" s="6"/>
      <c r="Q3297" s="6"/>
      <c r="R3297" s="6"/>
      <c r="S3297" s="6"/>
      <c r="T3297" s="6" t="s">
        <v>176</v>
      </c>
    </row>
    <row r="3298" spans="1:20" x14ac:dyDescent="0.25">
      <c r="A3298">
        <v>2003</v>
      </c>
      <c r="B3298" s="6" t="s">
        <v>70</v>
      </c>
      <c r="C3298" s="6">
        <v>2</v>
      </c>
      <c r="D3298" s="6" t="s">
        <v>175</v>
      </c>
      <c r="E3298" s="6"/>
      <c r="F3298" s="6"/>
      <c r="G3298" s="6"/>
      <c r="H3298" s="6"/>
      <c r="I3298" s="6" t="str">
        <f t="shared" si="12"/>
        <v/>
      </c>
      <c r="J3298" s="6" t="s">
        <v>140</v>
      </c>
      <c r="K3298" s="6">
        <v>2</v>
      </c>
      <c r="L3298" s="6"/>
      <c r="M3298" s="6">
        <v>1</v>
      </c>
      <c r="N3298" s="6">
        <v>0</v>
      </c>
      <c r="O3298" s="6">
        <v>0</v>
      </c>
      <c r="P3298" s="6"/>
      <c r="Q3298" s="6"/>
      <c r="R3298" s="6"/>
      <c r="S3298" s="6"/>
      <c r="T3298" s="6"/>
    </row>
    <row r="3299" spans="1:20" x14ac:dyDescent="0.25">
      <c r="A3299">
        <v>2003</v>
      </c>
      <c r="B3299" s="6" t="s">
        <v>70</v>
      </c>
      <c r="C3299" s="6">
        <v>3</v>
      </c>
      <c r="D3299" s="6" t="s">
        <v>175</v>
      </c>
      <c r="E3299" s="6"/>
      <c r="F3299" s="6"/>
      <c r="G3299" s="6"/>
      <c r="H3299" s="6"/>
      <c r="I3299" s="6" t="str">
        <f t="shared" si="12"/>
        <v/>
      </c>
      <c r="J3299" s="6" t="s">
        <v>25</v>
      </c>
      <c r="K3299" s="6">
        <v>160</v>
      </c>
      <c r="L3299" s="6"/>
      <c r="M3299" s="6">
        <v>70</v>
      </c>
      <c r="N3299" s="6">
        <v>0</v>
      </c>
      <c r="O3299" s="6">
        <v>30</v>
      </c>
      <c r="P3299" s="6" t="s">
        <v>48</v>
      </c>
      <c r="Q3299" s="6"/>
      <c r="R3299" s="6" t="s">
        <v>177</v>
      </c>
      <c r="S3299" s="6"/>
      <c r="T3299" s="6"/>
    </row>
    <row r="3300" spans="1:20" x14ac:dyDescent="0.25">
      <c r="A3300">
        <v>2003</v>
      </c>
      <c r="B3300" s="6" t="s">
        <v>70</v>
      </c>
      <c r="C3300" s="6">
        <v>4</v>
      </c>
      <c r="D3300" s="6" t="s">
        <v>175</v>
      </c>
      <c r="E3300" s="6"/>
      <c r="F3300" s="6"/>
      <c r="G3300" s="6"/>
      <c r="H3300" s="6"/>
      <c r="I3300" s="6" t="str">
        <f t="shared" si="12"/>
        <v/>
      </c>
      <c r="J3300" s="6" t="s">
        <v>26</v>
      </c>
      <c r="K3300" s="6">
        <v>70</v>
      </c>
      <c r="L3300" s="6"/>
      <c r="M3300" s="6">
        <v>20</v>
      </c>
      <c r="N3300" s="6">
        <v>2</v>
      </c>
      <c r="O3300" s="6">
        <v>0</v>
      </c>
      <c r="P3300" s="6"/>
      <c r="Q3300" s="6"/>
      <c r="R3300" s="6"/>
      <c r="S3300" s="6"/>
      <c r="T3300" s="6"/>
    </row>
    <row r="3301" spans="1:20" x14ac:dyDescent="0.25">
      <c r="A3301">
        <v>2003</v>
      </c>
      <c r="B3301" s="6" t="s">
        <v>70</v>
      </c>
      <c r="C3301" s="6">
        <v>5</v>
      </c>
      <c r="D3301" s="6" t="s">
        <v>175</v>
      </c>
      <c r="E3301" s="6"/>
      <c r="F3301" s="6"/>
      <c r="G3301" s="6"/>
      <c r="H3301" s="6"/>
      <c r="I3301" s="6" t="str">
        <f t="shared" si="12"/>
        <v/>
      </c>
      <c r="J3301" s="6" t="s">
        <v>25</v>
      </c>
      <c r="K3301" s="6">
        <v>20</v>
      </c>
      <c r="L3301" s="6"/>
      <c r="M3301" s="6">
        <v>20</v>
      </c>
      <c r="N3301" s="6">
        <v>0</v>
      </c>
      <c r="O3301" s="6">
        <v>0</v>
      </c>
      <c r="P3301" s="6"/>
      <c r="Q3301" s="6"/>
      <c r="R3301" s="6"/>
      <c r="S3301" s="6"/>
      <c r="T3301" s="6"/>
    </row>
    <row r="3302" spans="1:20" x14ac:dyDescent="0.25">
      <c r="A3302">
        <v>2003</v>
      </c>
      <c r="B3302" s="6" t="s">
        <v>70</v>
      </c>
      <c r="C3302" s="6">
        <v>6</v>
      </c>
      <c r="D3302" s="6" t="s">
        <v>175</v>
      </c>
      <c r="E3302" s="6"/>
      <c r="F3302" s="6"/>
      <c r="G3302" s="6"/>
      <c r="H3302" s="6"/>
      <c r="I3302" s="6" t="str">
        <f t="shared" si="12"/>
        <v/>
      </c>
      <c r="J3302" s="6" t="s">
        <v>40</v>
      </c>
      <c r="K3302" s="6">
        <v>20</v>
      </c>
      <c r="L3302" s="6"/>
      <c r="M3302" s="6">
        <v>15</v>
      </c>
      <c r="N3302" s="6">
        <v>5</v>
      </c>
      <c r="O3302" s="6">
        <v>0</v>
      </c>
      <c r="P3302" s="6"/>
      <c r="Q3302" s="6"/>
      <c r="R3302" s="6"/>
      <c r="S3302" s="6"/>
      <c r="T3302" s="6"/>
    </row>
    <row r="3303" spans="1:20" x14ac:dyDescent="0.25">
      <c r="A3303">
        <v>2003</v>
      </c>
      <c r="B3303" s="6" t="s">
        <v>70</v>
      </c>
      <c r="C3303" s="6">
        <v>7</v>
      </c>
      <c r="D3303" s="6" t="s">
        <v>175</v>
      </c>
      <c r="E3303" s="6"/>
      <c r="F3303" s="6"/>
      <c r="G3303" s="6"/>
      <c r="H3303" s="6"/>
      <c r="I3303" s="6" t="str">
        <f t="shared" si="12"/>
        <v/>
      </c>
      <c r="J3303" s="6" t="s">
        <v>40</v>
      </c>
      <c r="K3303" s="6">
        <v>20</v>
      </c>
      <c r="L3303" s="6"/>
      <c r="M3303" s="6">
        <v>15</v>
      </c>
      <c r="N3303" s="6">
        <v>20</v>
      </c>
      <c r="O3303" s="6">
        <v>0</v>
      </c>
      <c r="P3303" s="6"/>
      <c r="Q3303" s="6"/>
      <c r="R3303" s="6"/>
      <c r="S3303" s="6"/>
      <c r="T3303" s="6"/>
    </row>
    <row r="3304" spans="1:20" x14ac:dyDescent="0.25">
      <c r="A3304">
        <v>2003</v>
      </c>
      <c r="B3304" s="6" t="s">
        <v>70</v>
      </c>
      <c r="C3304" s="6">
        <v>8</v>
      </c>
      <c r="D3304" s="6" t="s">
        <v>175</v>
      </c>
      <c r="E3304" s="6"/>
      <c r="F3304" s="6"/>
      <c r="G3304" s="6"/>
      <c r="H3304" s="6"/>
      <c r="I3304" s="6" t="str">
        <f t="shared" si="12"/>
        <v/>
      </c>
      <c r="J3304" s="6" t="s">
        <v>29</v>
      </c>
      <c r="K3304" s="6">
        <v>10</v>
      </c>
      <c r="L3304" s="6"/>
      <c r="M3304" s="6">
        <v>5</v>
      </c>
      <c r="N3304" s="6">
        <v>0</v>
      </c>
      <c r="O3304" s="6">
        <v>0</v>
      </c>
      <c r="P3304" s="6"/>
      <c r="Q3304" s="6"/>
      <c r="R3304" s="6"/>
      <c r="S3304" s="6"/>
      <c r="T3304" s="6"/>
    </row>
    <row r="3305" spans="1:20" x14ac:dyDescent="0.25">
      <c r="A3305">
        <v>2003</v>
      </c>
      <c r="B3305" s="6" t="s">
        <v>70</v>
      </c>
      <c r="C3305" s="6">
        <v>9</v>
      </c>
      <c r="D3305" s="6" t="s">
        <v>175</v>
      </c>
      <c r="E3305" s="6"/>
      <c r="F3305" s="6"/>
      <c r="G3305" s="6"/>
      <c r="H3305" s="6"/>
      <c r="I3305" s="6" t="str">
        <f t="shared" si="12"/>
        <v/>
      </c>
      <c r="J3305" s="6" t="s">
        <v>140</v>
      </c>
      <c r="K3305" s="6">
        <v>25</v>
      </c>
      <c r="L3305" s="6"/>
      <c r="M3305" s="6">
        <v>10</v>
      </c>
      <c r="N3305" s="6">
        <v>0</v>
      </c>
      <c r="O3305" s="6">
        <v>0</v>
      </c>
      <c r="P3305" s="6"/>
      <c r="Q3305" s="6"/>
      <c r="R3305" s="6"/>
      <c r="S3305" s="6"/>
      <c r="T3305" s="6"/>
    </row>
    <row r="3306" spans="1:20" x14ac:dyDescent="0.25">
      <c r="A3306">
        <v>2003</v>
      </c>
      <c r="B3306" s="6" t="s">
        <v>70</v>
      </c>
      <c r="C3306" s="6">
        <v>10</v>
      </c>
      <c r="D3306" s="6" t="s">
        <v>175</v>
      </c>
      <c r="E3306" s="6"/>
      <c r="F3306" s="6"/>
      <c r="G3306" s="6"/>
      <c r="H3306" s="6"/>
      <c r="I3306" s="6" t="str">
        <f t="shared" si="12"/>
        <v/>
      </c>
      <c r="J3306" s="6" t="s">
        <v>140</v>
      </c>
      <c r="K3306" s="6">
        <v>10</v>
      </c>
      <c r="L3306" s="6"/>
      <c r="M3306" s="6">
        <v>5</v>
      </c>
      <c r="N3306" s="6">
        <v>0</v>
      </c>
      <c r="O3306" s="6">
        <v>0</v>
      </c>
      <c r="P3306" s="6"/>
      <c r="Q3306" s="6"/>
      <c r="R3306" s="6"/>
      <c r="S3306" s="6"/>
      <c r="T3306" s="6"/>
    </row>
    <row r="3307" spans="1:20" x14ac:dyDescent="0.25">
      <c r="A3307">
        <v>2003</v>
      </c>
      <c r="B3307" s="6" t="s">
        <v>70</v>
      </c>
      <c r="C3307" s="6">
        <v>11</v>
      </c>
      <c r="D3307" s="6" t="s">
        <v>175</v>
      </c>
      <c r="E3307" s="6"/>
      <c r="F3307" s="6"/>
      <c r="G3307" s="6"/>
      <c r="H3307" s="6"/>
      <c r="I3307" s="6" t="str">
        <f t="shared" si="12"/>
        <v/>
      </c>
      <c r="J3307" s="6" t="s">
        <v>154</v>
      </c>
      <c r="K3307" s="6">
        <v>10</v>
      </c>
      <c r="L3307" s="6"/>
      <c r="M3307" s="6">
        <v>1</v>
      </c>
      <c r="N3307" s="6">
        <v>0</v>
      </c>
      <c r="O3307" s="6">
        <v>20</v>
      </c>
      <c r="P3307" s="6" t="s">
        <v>49</v>
      </c>
      <c r="Q3307" s="6"/>
      <c r="R3307" s="6"/>
      <c r="S3307" s="6"/>
      <c r="T3307" s="6"/>
    </row>
    <row r="3308" spans="1:20" x14ac:dyDescent="0.25">
      <c r="A3308">
        <v>2003</v>
      </c>
      <c r="B3308" s="6" t="s">
        <v>70</v>
      </c>
      <c r="C3308" s="6">
        <v>12</v>
      </c>
      <c r="D3308" s="6" t="s">
        <v>175</v>
      </c>
      <c r="E3308" s="6"/>
      <c r="F3308" s="6"/>
      <c r="G3308" s="6"/>
      <c r="H3308" s="6"/>
      <c r="I3308" s="6" t="str">
        <f t="shared" si="12"/>
        <v/>
      </c>
      <c r="J3308" s="6" t="s">
        <v>44</v>
      </c>
      <c r="K3308" s="6">
        <v>50</v>
      </c>
      <c r="L3308" s="6"/>
      <c r="M3308" s="6">
        <v>40</v>
      </c>
      <c r="N3308" s="6">
        <v>20</v>
      </c>
      <c r="O3308" s="6">
        <v>0</v>
      </c>
      <c r="P3308" s="6"/>
      <c r="Q3308" s="6"/>
      <c r="R3308" s="6"/>
      <c r="S3308" s="6"/>
      <c r="T3308" s="6"/>
    </row>
    <row r="3309" spans="1:20" x14ac:dyDescent="0.25">
      <c r="A3309">
        <v>2003</v>
      </c>
      <c r="B3309" s="6" t="s">
        <v>70</v>
      </c>
      <c r="C3309" s="6">
        <v>13</v>
      </c>
      <c r="D3309" s="6" t="s">
        <v>175</v>
      </c>
      <c r="E3309" s="6"/>
      <c r="F3309" s="6"/>
      <c r="G3309" s="6"/>
      <c r="H3309" s="6"/>
      <c r="I3309" s="6" t="str">
        <f t="shared" si="12"/>
        <v/>
      </c>
      <c r="J3309" s="6" t="s">
        <v>40</v>
      </c>
      <c r="K3309" s="6">
        <v>60</v>
      </c>
      <c r="L3309" s="6"/>
      <c r="M3309" s="6">
        <v>45</v>
      </c>
      <c r="N3309" s="6">
        <v>40</v>
      </c>
      <c r="O3309" s="6">
        <v>0</v>
      </c>
      <c r="P3309" s="6"/>
      <c r="Q3309" s="6"/>
      <c r="R3309" s="6" t="s">
        <v>178</v>
      </c>
      <c r="S3309" s="6"/>
      <c r="T3309" s="9">
        <v>0.05</v>
      </c>
    </row>
    <row r="3310" spans="1:20" x14ac:dyDescent="0.25">
      <c r="A3310">
        <v>2003</v>
      </c>
      <c r="B3310" s="6" t="s">
        <v>70</v>
      </c>
      <c r="C3310" s="6">
        <v>14</v>
      </c>
      <c r="D3310" s="6" t="s">
        <v>179</v>
      </c>
      <c r="E3310" s="6">
        <v>2</v>
      </c>
      <c r="F3310" s="6">
        <f>30/3.28</f>
        <v>9.1463414634146343</v>
      </c>
      <c r="G3310" s="6">
        <v>140</v>
      </c>
      <c r="H3310" s="6">
        <v>0</v>
      </c>
      <c r="I3310" s="6">
        <f t="shared" si="12"/>
        <v>140</v>
      </c>
      <c r="J3310" s="6" t="s">
        <v>25</v>
      </c>
      <c r="K3310" s="6">
        <v>70</v>
      </c>
      <c r="L3310" s="6"/>
      <c r="M3310" s="6">
        <v>10</v>
      </c>
      <c r="N3310" s="6">
        <v>0</v>
      </c>
      <c r="O3310" s="6">
        <v>0</v>
      </c>
      <c r="P3310" s="6"/>
      <c r="Q3310" s="6"/>
      <c r="R3310" s="6"/>
      <c r="S3310" s="6"/>
      <c r="T3310" s="6"/>
    </row>
    <row r="3311" spans="1:20" x14ac:dyDescent="0.25">
      <c r="A3311">
        <v>2003</v>
      </c>
      <c r="B3311" s="6" t="s">
        <v>70</v>
      </c>
      <c r="C3311" s="6">
        <v>15</v>
      </c>
      <c r="D3311" s="6" t="s">
        <v>179</v>
      </c>
      <c r="E3311" s="6"/>
      <c r="F3311" s="6"/>
      <c r="G3311" s="6"/>
      <c r="H3311" s="6"/>
      <c r="I3311" s="6" t="str">
        <f t="shared" si="12"/>
        <v/>
      </c>
      <c r="J3311" s="6" t="s">
        <v>40</v>
      </c>
      <c r="K3311" s="6">
        <v>40</v>
      </c>
      <c r="L3311" s="6"/>
      <c r="M3311" s="6">
        <v>20</v>
      </c>
      <c r="N3311" s="6">
        <v>30</v>
      </c>
      <c r="O3311" s="6">
        <v>0</v>
      </c>
      <c r="P3311" s="6"/>
      <c r="Q3311" s="6"/>
      <c r="R3311" s="6"/>
      <c r="S3311" s="6"/>
      <c r="T3311" s="6"/>
    </row>
    <row r="3312" spans="1:20" x14ac:dyDescent="0.25">
      <c r="A3312">
        <v>2003</v>
      </c>
      <c r="B3312" s="6" t="s">
        <v>70</v>
      </c>
      <c r="C3312" s="6">
        <v>16</v>
      </c>
      <c r="D3312" s="6" t="s">
        <v>179</v>
      </c>
      <c r="E3312" s="6"/>
      <c r="F3312" s="6"/>
      <c r="G3312" s="6"/>
      <c r="H3312" s="6"/>
      <c r="I3312" s="6" t="str">
        <f t="shared" si="12"/>
        <v/>
      </c>
      <c r="J3312" s="6" t="s">
        <v>28</v>
      </c>
      <c r="K3312" s="6">
        <v>40</v>
      </c>
      <c r="L3312" s="6"/>
      <c r="M3312" s="6">
        <v>20</v>
      </c>
      <c r="N3312" s="6">
        <v>10</v>
      </c>
      <c r="O3312" s="6">
        <v>0</v>
      </c>
      <c r="P3312" s="6"/>
      <c r="Q3312" s="6"/>
      <c r="R3312" s="6"/>
      <c r="S3312" s="6"/>
      <c r="T3312" s="6"/>
    </row>
    <row r="3313" spans="1:20" x14ac:dyDescent="0.25">
      <c r="A3313">
        <v>2003</v>
      </c>
      <c r="B3313" s="6" t="s">
        <v>70</v>
      </c>
      <c r="C3313" s="6">
        <v>17</v>
      </c>
      <c r="D3313" s="6" t="s">
        <v>179</v>
      </c>
      <c r="E3313" s="6"/>
      <c r="F3313" s="6"/>
      <c r="G3313" s="6"/>
      <c r="H3313" s="6"/>
      <c r="I3313" s="6" t="str">
        <f t="shared" si="12"/>
        <v/>
      </c>
      <c r="J3313" s="6" t="s">
        <v>140</v>
      </c>
      <c r="K3313" s="6">
        <v>30</v>
      </c>
      <c r="L3313" s="6"/>
      <c r="M3313" s="6">
        <v>20</v>
      </c>
      <c r="N3313" s="6">
        <v>20</v>
      </c>
      <c r="O3313" s="6">
        <v>0</v>
      </c>
      <c r="P3313" s="6"/>
      <c r="Q3313" s="6"/>
      <c r="R3313" s="6"/>
      <c r="S3313" s="6"/>
      <c r="T3313" s="6"/>
    </row>
    <row r="3314" spans="1:20" x14ac:dyDescent="0.25">
      <c r="A3314">
        <v>2003</v>
      </c>
      <c r="B3314" s="6" t="s">
        <v>70</v>
      </c>
      <c r="C3314" s="6">
        <v>18</v>
      </c>
      <c r="D3314" s="6" t="s">
        <v>179</v>
      </c>
      <c r="E3314" s="6"/>
      <c r="F3314" s="6"/>
      <c r="G3314" s="6"/>
      <c r="H3314" s="6"/>
      <c r="I3314" s="6" t="str">
        <f t="shared" si="12"/>
        <v/>
      </c>
      <c r="J3314" s="6" t="s">
        <v>35</v>
      </c>
      <c r="K3314" s="6">
        <v>70</v>
      </c>
      <c r="L3314" s="6"/>
      <c r="M3314" s="6">
        <v>10</v>
      </c>
      <c r="N3314" s="6">
        <v>0</v>
      </c>
      <c r="O3314" s="6">
        <v>0</v>
      </c>
      <c r="P3314" s="6"/>
      <c r="Q3314" s="6"/>
      <c r="R3314" s="6"/>
      <c r="S3314" s="6"/>
      <c r="T3314" s="6"/>
    </row>
    <row r="3315" spans="1:20" x14ac:dyDescent="0.25">
      <c r="A3315">
        <v>2003</v>
      </c>
      <c r="B3315" s="6" t="s">
        <v>70</v>
      </c>
      <c r="C3315" s="6">
        <v>19</v>
      </c>
      <c r="D3315" s="6" t="s">
        <v>179</v>
      </c>
      <c r="E3315" s="6"/>
      <c r="F3315" s="6"/>
      <c r="G3315" s="6"/>
      <c r="H3315" s="6"/>
      <c r="I3315" s="6" t="str">
        <f t="shared" si="12"/>
        <v/>
      </c>
      <c r="J3315" s="6" t="s">
        <v>140</v>
      </c>
      <c r="K3315" s="6">
        <v>30</v>
      </c>
      <c r="L3315" s="6"/>
      <c r="M3315" s="6">
        <v>10</v>
      </c>
      <c r="N3315" s="6">
        <v>10</v>
      </c>
      <c r="O3315" s="6">
        <v>0</v>
      </c>
      <c r="P3315" s="6"/>
      <c r="Q3315" s="6"/>
      <c r="R3315" s="6"/>
      <c r="S3315" s="6"/>
      <c r="T3315" s="6"/>
    </row>
    <row r="3316" spans="1:20" x14ac:dyDescent="0.25">
      <c r="A3316">
        <v>2003</v>
      </c>
      <c r="B3316" s="6" t="s">
        <v>70</v>
      </c>
      <c r="C3316" s="6">
        <v>20</v>
      </c>
      <c r="D3316" s="6" t="s">
        <v>179</v>
      </c>
      <c r="E3316" s="6"/>
      <c r="F3316" s="6"/>
      <c r="G3316" s="6"/>
      <c r="H3316" s="6"/>
      <c r="I3316" s="6" t="str">
        <f t="shared" si="12"/>
        <v/>
      </c>
      <c r="J3316" s="6" t="s">
        <v>140</v>
      </c>
      <c r="K3316" s="6">
        <v>30</v>
      </c>
      <c r="L3316" s="6"/>
      <c r="M3316" s="6">
        <v>20</v>
      </c>
      <c r="N3316" s="6">
        <v>40</v>
      </c>
      <c r="O3316" s="6">
        <v>0</v>
      </c>
      <c r="P3316" s="6"/>
      <c r="Q3316" s="6"/>
      <c r="R3316" s="6"/>
      <c r="S3316" s="6"/>
      <c r="T3316" s="6"/>
    </row>
    <row r="3317" spans="1:20" x14ac:dyDescent="0.25">
      <c r="A3317">
        <v>2003</v>
      </c>
      <c r="B3317" s="6" t="s">
        <v>70</v>
      </c>
      <c r="C3317" s="6">
        <v>21</v>
      </c>
      <c r="D3317" s="6" t="s">
        <v>179</v>
      </c>
      <c r="E3317" s="6"/>
      <c r="F3317" s="6"/>
      <c r="G3317" s="6"/>
      <c r="H3317" s="6"/>
      <c r="I3317" s="6" t="str">
        <f t="shared" si="12"/>
        <v/>
      </c>
      <c r="J3317" s="6" t="s">
        <v>28</v>
      </c>
      <c r="K3317" s="6">
        <v>50</v>
      </c>
      <c r="L3317" s="6"/>
      <c r="M3317" s="6">
        <v>30</v>
      </c>
      <c r="N3317" s="6">
        <v>60</v>
      </c>
      <c r="O3317" s="6">
        <v>0</v>
      </c>
      <c r="P3317" s="6"/>
      <c r="Q3317" s="6"/>
      <c r="R3317" s="6"/>
      <c r="S3317" s="6"/>
      <c r="T3317" s="6"/>
    </row>
    <row r="3318" spans="1:20" x14ac:dyDescent="0.25">
      <c r="A3318">
        <v>2003</v>
      </c>
      <c r="B3318" s="6" t="s">
        <v>70</v>
      </c>
      <c r="C3318" s="6">
        <v>22</v>
      </c>
      <c r="D3318" s="6" t="s">
        <v>179</v>
      </c>
      <c r="E3318" s="6"/>
      <c r="F3318" s="6"/>
      <c r="G3318" s="6"/>
      <c r="H3318" s="6"/>
      <c r="I3318" s="6" t="str">
        <f t="shared" si="12"/>
        <v/>
      </c>
      <c r="J3318" s="6" t="s">
        <v>28</v>
      </c>
      <c r="K3318" s="6">
        <v>90</v>
      </c>
      <c r="L3318" s="6"/>
      <c r="M3318" s="6">
        <v>90</v>
      </c>
      <c r="N3318" s="6">
        <v>60</v>
      </c>
      <c r="O3318" s="6">
        <v>0</v>
      </c>
      <c r="P3318" s="6"/>
      <c r="Q3318" s="6"/>
      <c r="R3318" s="6"/>
      <c r="S3318" s="6"/>
      <c r="T3318" s="6"/>
    </row>
    <row r="3319" spans="1:20" x14ac:dyDescent="0.25">
      <c r="A3319">
        <v>2003</v>
      </c>
      <c r="B3319" s="6" t="s">
        <v>70</v>
      </c>
      <c r="C3319" s="6">
        <v>23</v>
      </c>
      <c r="D3319" s="6" t="s">
        <v>179</v>
      </c>
      <c r="E3319" s="6"/>
      <c r="F3319" s="6"/>
      <c r="G3319" s="6"/>
      <c r="H3319" s="6"/>
      <c r="I3319" s="6" t="str">
        <f t="shared" si="12"/>
        <v/>
      </c>
      <c r="J3319" s="6" t="s">
        <v>28</v>
      </c>
      <c r="K3319" s="6">
        <v>60</v>
      </c>
      <c r="L3319" s="6"/>
      <c r="M3319" s="6">
        <v>40</v>
      </c>
      <c r="N3319" s="6">
        <v>70</v>
      </c>
      <c r="O3319" s="6">
        <v>0</v>
      </c>
      <c r="P3319" s="6"/>
      <c r="Q3319" s="6"/>
      <c r="R3319" s="6"/>
      <c r="S3319" s="6"/>
      <c r="T3319" s="6"/>
    </row>
    <row r="3320" spans="1:20" x14ac:dyDescent="0.25">
      <c r="A3320">
        <v>2003</v>
      </c>
      <c r="B3320" s="6" t="s">
        <v>70</v>
      </c>
      <c r="C3320" s="6">
        <v>24</v>
      </c>
      <c r="D3320" s="6" t="s">
        <v>179</v>
      </c>
      <c r="E3320" s="6"/>
      <c r="F3320" s="6"/>
      <c r="G3320" s="6"/>
      <c r="H3320" s="6"/>
      <c r="I3320" s="6" t="str">
        <f t="shared" si="12"/>
        <v/>
      </c>
      <c r="J3320" s="6" t="s">
        <v>140</v>
      </c>
      <c r="K3320" s="6">
        <v>20</v>
      </c>
      <c r="L3320" s="6"/>
      <c r="M3320" s="6">
        <v>10</v>
      </c>
      <c r="N3320" s="6">
        <v>30</v>
      </c>
      <c r="O3320" s="6">
        <v>0</v>
      </c>
      <c r="P3320" s="6"/>
      <c r="Q3320" s="6"/>
      <c r="R3320" s="6"/>
      <c r="S3320" s="6"/>
      <c r="T3320" s="6"/>
    </row>
    <row r="3321" spans="1:20" x14ac:dyDescent="0.25">
      <c r="A3321">
        <v>2003</v>
      </c>
      <c r="B3321" s="6" t="s">
        <v>70</v>
      </c>
      <c r="C3321" s="6">
        <v>25</v>
      </c>
      <c r="D3321" s="6" t="s">
        <v>179</v>
      </c>
      <c r="E3321" s="6"/>
      <c r="F3321" s="6"/>
      <c r="G3321" s="6"/>
      <c r="H3321" s="6"/>
      <c r="I3321" s="6" t="str">
        <f t="shared" si="12"/>
        <v/>
      </c>
      <c r="J3321" s="6" t="s">
        <v>28</v>
      </c>
      <c r="K3321" s="6">
        <v>80</v>
      </c>
      <c r="L3321" s="6"/>
      <c r="M3321" s="6">
        <v>70</v>
      </c>
      <c r="N3321" s="6">
        <v>80</v>
      </c>
      <c r="O3321" s="6">
        <v>0</v>
      </c>
      <c r="P3321" s="6"/>
      <c r="Q3321" s="6"/>
      <c r="R3321" s="6"/>
      <c r="S3321" s="6"/>
      <c r="T3321" s="6"/>
    </row>
    <row r="3322" spans="1:20" x14ac:dyDescent="0.25">
      <c r="A3322">
        <v>2003</v>
      </c>
      <c r="B3322" s="6" t="s">
        <v>70</v>
      </c>
      <c r="C3322" s="6">
        <v>26</v>
      </c>
      <c r="D3322" s="6" t="s">
        <v>179</v>
      </c>
      <c r="E3322" s="6"/>
      <c r="F3322" s="6"/>
      <c r="G3322" s="6"/>
      <c r="H3322" s="6"/>
      <c r="I3322" s="6" t="str">
        <f t="shared" si="12"/>
        <v/>
      </c>
      <c r="J3322" s="6" t="s">
        <v>26</v>
      </c>
      <c r="K3322" s="6">
        <v>140</v>
      </c>
      <c r="L3322" s="6"/>
      <c r="M3322" s="6">
        <v>180</v>
      </c>
      <c r="N3322" s="6">
        <v>60</v>
      </c>
      <c r="O3322" s="6">
        <v>0</v>
      </c>
      <c r="P3322" s="6"/>
      <c r="Q3322" s="6"/>
      <c r="R3322" s="6"/>
      <c r="S3322" s="6"/>
      <c r="T3322" s="6"/>
    </row>
    <row r="3323" spans="1:20" x14ac:dyDescent="0.25">
      <c r="A3323">
        <v>2003</v>
      </c>
      <c r="B3323" s="6" t="s">
        <v>70</v>
      </c>
      <c r="C3323" s="6">
        <v>27</v>
      </c>
      <c r="D3323" s="6" t="s">
        <v>179</v>
      </c>
      <c r="E3323" s="6"/>
      <c r="F3323" s="6"/>
      <c r="G3323" s="6"/>
      <c r="H3323" s="6"/>
      <c r="I3323" s="6" t="str">
        <f t="shared" si="12"/>
        <v/>
      </c>
      <c r="J3323" s="6" t="s">
        <v>28</v>
      </c>
      <c r="K3323" s="6">
        <v>80</v>
      </c>
      <c r="L3323" s="6"/>
      <c r="M3323" s="6">
        <v>40</v>
      </c>
      <c r="N3323" s="6">
        <v>30</v>
      </c>
      <c r="O3323" s="6">
        <v>0</v>
      </c>
      <c r="P3323" s="6"/>
      <c r="Q3323" s="6"/>
      <c r="R3323" s="6" t="s">
        <v>180</v>
      </c>
      <c r="S3323" s="6"/>
      <c r="T3323" s="6"/>
    </row>
    <row r="3324" spans="1:20" x14ac:dyDescent="0.25">
      <c r="A3324">
        <v>2003</v>
      </c>
      <c r="B3324" s="6" t="s">
        <v>70</v>
      </c>
      <c r="C3324" s="6">
        <v>28</v>
      </c>
      <c r="D3324" s="6" t="s">
        <v>179</v>
      </c>
      <c r="E3324" s="6">
        <v>3</v>
      </c>
      <c r="F3324" s="6">
        <f>35/3.28</f>
        <v>10.670731707317074</v>
      </c>
      <c r="G3324" s="6">
        <v>170</v>
      </c>
      <c r="H3324" s="6">
        <v>0</v>
      </c>
      <c r="I3324" s="6">
        <f t="shared" si="12"/>
        <v>170</v>
      </c>
      <c r="J3324" s="6" t="s">
        <v>26</v>
      </c>
      <c r="K3324" s="6">
        <v>40</v>
      </c>
      <c r="L3324" s="6"/>
      <c r="M3324" s="6">
        <v>20</v>
      </c>
      <c r="N3324" s="6">
        <v>1</v>
      </c>
      <c r="O3324" s="6">
        <v>0</v>
      </c>
      <c r="P3324" s="6"/>
      <c r="Q3324" s="6"/>
      <c r="R3324" s="6"/>
      <c r="S3324" s="6"/>
      <c r="T3324" s="6"/>
    </row>
    <row r="3325" spans="1:20" x14ac:dyDescent="0.25">
      <c r="A3325">
        <v>2003</v>
      </c>
      <c r="B3325" s="6" t="s">
        <v>70</v>
      </c>
      <c r="C3325" s="6">
        <v>29</v>
      </c>
      <c r="D3325" s="6" t="s">
        <v>179</v>
      </c>
      <c r="E3325" s="6"/>
      <c r="F3325" s="6"/>
      <c r="G3325" s="6"/>
      <c r="H3325" s="6"/>
      <c r="I3325" s="6" t="str">
        <f t="shared" si="12"/>
        <v/>
      </c>
      <c r="J3325" s="6" t="s">
        <v>28</v>
      </c>
      <c r="K3325" s="6">
        <v>50</v>
      </c>
      <c r="L3325" s="6"/>
      <c r="M3325" s="6">
        <v>30</v>
      </c>
      <c r="N3325" s="6">
        <v>40</v>
      </c>
      <c r="O3325" s="6">
        <v>0</v>
      </c>
      <c r="P3325" s="6"/>
      <c r="Q3325" s="6"/>
      <c r="R3325" s="6" t="s">
        <v>180</v>
      </c>
      <c r="S3325" s="6"/>
      <c r="T3325" s="6"/>
    </row>
    <row r="3326" spans="1:20" x14ac:dyDescent="0.25">
      <c r="A3326">
        <v>2003</v>
      </c>
      <c r="B3326" s="6" t="s">
        <v>70</v>
      </c>
      <c r="C3326" s="6">
        <v>30</v>
      </c>
      <c r="D3326" s="6" t="s">
        <v>179</v>
      </c>
      <c r="E3326" s="6"/>
      <c r="F3326" s="6"/>
      <c r="G3326" s="6"/>
      <c r="H3326" s="6"/>
      <c r="I3326" s="6" t="str">
        <f t="shared" si="12"/>
        <v/>
      </c>
      <c r="J3326" s="6" t="s">
        <v>140</v>
      </c>
      <c r="K3326" s="6">
        <v>50</v>
      </c>
      <c r="L3326" s="6"/>
      <c r="M3326" s="6">
        <v>20</v>
      </c>
      <c r="N3326" s="6">
        <v>60</v>
      </c>
      <c r="O3326" s="6">
        <v>0</v>
      </c>
      <c r="P3326" s="6"/>
      <c r="Q3326" s="6"/>
      <c r="R3326" s="6"/>
      <c r="S3326" s="6"/>
      <c r="T3326" s="6"/>
    </row>
    <row r="3327" spans="1:20" x14ac:dyDescent="0.25">
      <c r="A3327">
        <v>2003</v>
      </c>
      <c r="B3327" s="6" t="s">
        <v>70</v>
      </c>
      <c r="C3327" s="6">
        <v>31</v>
      </c>
      <c r="D3327" s="6" t="s">
        <v>179</v>
      </c>
      <c r="E3327" s="6"/>
      <c r="F3327" s="6"/>
      <c r="G3327" s="6"/>
      <c r="H3327" s="6"/>
      <c r="I3327" s="6" t="str">
        <f t="shared" si="12"/>
        <v/>
      </c>
      <c r="J3327" s="6" t="s">
        <v>28</v>
      </c>
      <c r="K3327" s="6">
        <v>50</v>
      </c>
      <c r="L3327" s="6"/>
      <c r="M3327" s="6">
        <v>50</v>
      </c>
      <c r="N3327" s="6">
        <v>70</v>
      </c>
      <c r="O3327" s="6">
        <v>0</v>
      </c>
      <c r="P3327" s="6"/>
      <c r="Q3327" s="6"/>
      <c r="R3327" s="6"/>
      <c r="S3327" s="6"/>
      <c r="T3327" s="6"/>
    </row>
    <row r="3328" spans="1:20" x14ac:dyDescent="0.25">
      <c r="A3328">
        <v>2003</v>
      </c>
      <c r="B3328" s="6" t="s">
        <v>70</v>
      </c>
      <c r="C3328" s="6">
        <v>32</v>
      </c>
      <c r="D3328" s="6" t="s">
        <v>179</v>
      </c>
      <c r="E3328" s="6"/>
      <c r="F3328" s="6"/>
      <c r="G3328" s="6"/>
      <c r="H3328" s="6"/>
      <c r="I3328" s="6" t="str">
        <f t="shared" si="12"/>
        <v/>
      </c>
      <c r="J3328" s="6" t="s">
        <v>140</v>
      </c>
      <c r="K3328" s="6">
        <v>60</v>
      </c>
      <c r="L3328" s="6"/>
      <c r="M3328" s="6">
        <v>30</v>
      </c>
      <c r="N3328" s="6">
        <v>50</v>
      </c>
      <c r="O3328" s="6">
        <v>0</v>
      </c>
      <c r="P3328" s="6"/>
      <c r="Q3328" s="6"/>
      <c r="R3328" s="6"/>
      <c r="S3328" s="6"/>
      <c r="T3328" s="6"/>
    </row>
    <row r="3329" spans="1:20" x14ac:dyDescent="0.25">
      <c r="A3329">
        <v>2003</v>
      </c>
      <c r="B3329" s="6" t="s">
        <v>70</v>
      </c>
      <c r="C3329" s="6">
        <v>33</v>
      </c>
      <c r="D3329" s="6" t="s">
        <v>179</v>
      </c>
      <c r="E3329" s="6"/>
      <c r="F3329" s="6"/>
      <c r="G3329" s="6"/>
      <c r="H3329" s="6"/>
      <c r="I3329" s="6" t="str">
        <f t="shared" si="12"/>
        <v/>
      </c>
      <c r="J3329" s="6" t="s">
        <v>40</v>
      </c>
      <c r="K3329" s="6">
        <v>30</v>
      </c>
      <c r="L3329" s="6"/>
      <c r="M3329" s="6">
        <v>20</v>
      </c>
      <c r="N3329" s="6">
        <v>50</v>
      </c>
      <c r="O3329" s="6">
        <v>0</v>
      </c>
      <c r="P3329" s="6"/>
      <c r="Q3329" s="6"/>
      <c r="R3329" s="6"/>
      <c r="S3329" s="6"/>
      <c r="T3329" s="6"/>
    </row>
    <row r="3330" spans="1:20" x14ac:dyDescent="0.25">
      <c r="A3330">
        <v>2003</v>
      </c>
      <c r="B3330" s="6" t="s">
        <v>70</v>
      </c>
      <c r="C3330" s="6">
        <v>34</v>
      </c>
      <c r="D3330" s="6" t="s">
        <v>179</v>
      </c>
      <c r="E3330" s="6"/>
      <c r="F3330" s="6"/>
      <c r="G3330" s="6"/>
      <c r="H3330" s="6"/>
      <c r="I3330" s="6" t="str">
        <f t="shared" si="12"/>
        <v/>
      </c>
      <c r="J3330" s="6" t="s">
        <v>140</v>
      </c>
      <c r="K3330" s="6">
        <v>50</v>
      </c>
      <c r="L3330" s="6"/>
      <c r="M3330" s="6">
        <v>30</v>
      </c>
      <c r="N3330" s="6">
        <v>60</v>
      </c>
      <c r="O3330" s="6">
        <v>0</v>
      </c>
      <c r="P3330" s="6"/>
      <c r="Q3330" s="6"/>
      <c r="R3330" s="6"/>
      <c r="S3330" s="6"/>
      <c r="T3330" s="6"/>
    </row>
    <row r="3331" spans="1:20" x14ac:dyDescent="0.25">
      <c r="A3331">
        <v>2003</v>
      </c>
      <c r="B3331" s="6" t="s">
        <v>70</v>
      </c>
      <c r="C3331" s="6">
        <v>35</v>
      </c>
      <c r="D3331" s="6" t="s">
        <v>179</v>
      </c>
      <c r="E3331" s="6"/>
      <c r="F3331" s="6"/>
      <c r="G3331" s="6"/>
      <c r="H3331" s="6"/>
      <c r="I3331" s="6" t="str">
        <f t="shared" si="12"/>
        <v/>
      </c>
      <c r="J3331" s="6" t="s">
        <v>28</v>
      </c>
      <c r="K3331" s="6">
        <v>30</v>
      </c>
      <c r="L3331" s="6"/>
      <c r="M3331" s="6">
        <v>10</v>
      </c>
      <c r="N3331" s="6">
        <v>60</v>
      </c>
      <c r="O3331" s="6">
        <v>0</v>
      </c>
      <c r="P3331" s="6"/>
      <c r="Q3331" s="6"/>
      <c r="R3331" s="6"/>
      <c r="S3331" s="6"/>
      <c r="T3331" s="6"/>
    </row>
    <row r="3332" spans="1:20" x14ac:dyDescent="0.25">
      <c r="A3332">
        <v>2003</v>
      </c>
      <c r="B3332" s="6" t="s">
        <v>70</v>
      </c>
      <c r="C3332" s="6">
        <v>36</v>
      </c>
      <c r="D3332" s="6" t="s">
        <v>179</v>
      </c>
      <c r="E3332" s="6"/>
      <c r="F3332" s="6"/>
      <c r="G3332" s="6"/>
      <c r="H3332" s="6"/>
      <c r="I3332" s="6" t="str">
        <f t="shared" si="12"/>
        <v/>
      </c>
      <c r="J3332" s="6" t="s">
        <v>140</v>
      </c>
      <c r="K3332" s="6">
        <v>30</v>
      </c>
      <c r="L3332" s="6"/>
      <c r="M3332" s="6">
        <v>20</v>
      </c>
      <c r="N3332" s="6">
        <v>0</v>
      </c>
      <c r="O3332" s="6">
        <v>0</v>
      </c>
      <c r="P3332" s="6"/>
      <c r="Q3332" s="6"/>
      <c r="R3332" s="6" t="s">
        <v>180</v>
      </c>
      <c r="S3332" s="6"/>
      <c r="T3332" s="6"/>
    </row>
    <row r="3333" spans="1:20" x14ac:dyDescent="0.25">
      <c r="A3333">
        <v>2003</v>
      </c>
      <c r="B3333" s="6" t="s">
        <v>70</v>
      </c>
      <c r="C3333" s="6">
        <v>37</v>
      </c>
      <c r="D3333" s="6" t="s">
        <v>179</v>
      </c>
      <c r="E3333" s="6"/>
      <c r="F3333" s="6"/>
      <c r="G3333" s="6"/>
      <c r="H3333" s="6"/>
      <c r="I3333" s="6" t="str">
        <f t="shared" si="12"/>
        <v/>
      </c>
      <c r="J3333" s="6" t="s">
        <v>26</v>
      </c>
      <c r="K3333" s="6">
        <v>20</v>
      </c>
      <c r="L3333" s="6"/>
      <c r="M3333" s="6">
        <v>10</v>
      </c>
      <c r="N3333" s="6">
        <v>0</v>
      </c>
      <c r="O3333" s="6">
        <v>0</v>
      </c>
      <c r="P3333" s="6"/>
      <c r="Q3333" s="6"/>
      <c r="R3333" s="6"/>
      <c r="S3333" s="6"/>
      <c r="T3333" s="6"/>
    </row>
    <row r="3334" spans="1:20" x14ac:dyDescent="0.25">
      <c r="A3334">
        <v>2003</v>
      </c>
      <c r="B3334" s="6" t="s">
        <v>70</v>
      </c>
      <c r="C3334" s="6">
        <v>38</v>
      </c>
      <c r="D3334" s="6" t="s">
        <v>179</v>
      </c>
      <c r="E3334" s="6"/>
      <c r="F3334" s="6"/>
      <c r="G3334" s="6"/>
      <c r="H3334" s="6"/>
      <c r="I3334" s="6" t="str">
        <f t="shared" si="12"/>
        <v/>
      </c>
      <c r="J3334" s="6" t="s">
        <v>28</v>
      </c>
      <c r="K3334" s="6">
        <v>20</v>
      </c>
      <c r="L3334" s="6"/>
      <c r="M3334" s="6">
        <v>10</v>
      </c>
      <c r="N3334" s="6">
        <v>40</v>
      </c>
      <c r="O3334" s="6">
        <v>0</v>
      </c>
      <c r="P3334" s="6"/>
      <c r="Q3334" s="6"/>
      <c r="R3334" s="6" t="s">
        <v>180</v>
      </c>
      <c r="S3334" s="6"/>
      <c r="T3334" s="6"/>
    </row>
    <row r="3335" spans="1:20" x14ac:dyDescent="0.25">
      <c r="A3335">
        <v>2003</v>
      </c>
      <c r="B3335" s="6" t="s">
        <v>70</v>
      </c>
      <c r="C3335" s="6">
        <v>39</v>
      </c>
      <c r="D3335" s="6" t="s">
        <v>179</v>
      </c>
      <c r="E3335" s="6"/>
      <c r="F3335" s="6"/>
      <c r="G3335" s="6"/>
      <c r="H3335" s="6"/>
      <c r="I3335" s="6" t="str">
        <f t="shared" si="12"/>
        <v/>
      </c>
      <c r="J3335" s="6" t="s">
        <v>35</v>
      </c>
      <c r="K3335" s="6">
        <v>20</v>
      </c>
      <c r="L3335" s="6"/>
      <c r="M3335" s="6">
        <v>10</v>
      </c>
      <c r="N3335" s="6">
        <v>20</v>
      </c>
      <c r="O3335" s="6">
        <v>0</v>
      </c>
      <c r="P3335" s="6"/>
      <c r="Q3335" s="6"/>
      <c r="R3335" s="6"/>
      <c r="S3335" s="6"/>
      <c r="T3335" s="6"/>
    </row>
    <row r="3336" spans="1:20" x14ac:dyDescent="0.25">
      <c r="A3336">
        <v>2003</v>
      </c>
      <c r="B3336" s="6" t="s">
        <v>70</v>
      </c>
      <c r="C3336" s="6">
        <v>40</v>
      </c>
      <c r="D3336" s="6" t="s">
        <v>179</v>
      </c>
      <c r="E3336" s="6"/>
      <c r="F3336" s="6"/>
      <c r="G3336" s="6"/>
      <c r="H3336" s="6"/>
      <c r="I3336" s="6" t="str">
        <f t="shared" si="12"/>
        <v/>
      </c>
      <c r="J3336" s="6" t="s">
        <v>35</v>
      </c>
      <c r="K3336" s="6">
        <v>15</v>
      </c>
      <c r="L3336" s="6"/>
      <c r="M3336" s="6">
        <v>10</v>
      </c>
      <c r="N3336" s="6">
        <v>20</v>
      </c>
      <c r="O3336" s="6">
        <v>0</v>
      </c>
      <c r="P3336" s="6"/>
      <c r="Q3336" s="6"/>
      <c r="R3336" s="6"/>
      <c r="S3336" s="6"/>
      <c r="T3336" s="6"/>
    </row>
    <row r="3337" spans="1:20" x14ac:dyDescent="0.25">
      <c r="A3337">
        <v>2003</v>
      </c>
      <c r="B3337" s="6" t="s">
        <v>70</v>
      </c>
      <c r="C3337" s="6">
        <v>41</v>
      </c>
      <c r="D3337" s="6" t="s">
        <v>179</v>
      </c>
      <c r="E3337" s="6">
        <v>4</v>
      </c>
      <c r="F3337" s="6">
        <f>36/3.28</f>
        <v>10.975609756097562</v>
      </c>
      <c r="G3337" s="6">
        <v>180</v>
      </c>
      <c r="H3337" s="6">
        <v>0</v>
      </c>
      <c r="I3337" s="6">
        <f t="shared" si="12"/>
        <v>180</v>
      </c>
      <c r="J3337" s="6" t="s">
        <v>40</v>
      </c>
      <c r="K3337" s="6">
        <v>20</v>
      </c>
      <c r="L3337" s="6"/>
      <c r="M3337" s="6">
        <v>10</v>
      </c>
      <c r="N3337" s="6">
        <v>0</v>
      </c>
      <c r="O3337" s="6">
        <v>0</v>
      </c>
      <c r="P3337" s="6"/>
      <c r="Q3337" s="6"/>
      <c r="R3337" s="6" t="s">
        <v>180</v>
      </c>
      <c r="S3337" s="6"/>
      <c r="T3337" s="6"/>
    </row>
    <row r="3338" spans="1:20" x14ac:dyDescent="0.25">
      <c r="A3338">
        <v>2003</v>
      </c>
      <c r="B3338" s="6" t="s">
        <v>70</v>
      </c>
      <c r="C3338" s="6">
        <v>42</v>
      </c>
      <c r="D3338" s="6" t="s">
        <v>179</v>
      </c>
      <c r="E3338" s="6"/>
      <c r="F3338" s="6"/>
      <c r="G3338" s="6"/>
      <c r="H3338" s="6"/>
      <c r="I3338" s="6" t="str">
        <f t="shared" si="12"/>
        <v/>
      </c>
      <c r="J3338" s="6" t="s">
        <v>25</v>
      </c>
      <c r="K3338" s="6">
        <v>10</v>
      </c>
      <c r="L3338" s="6"/>
      <c r="M3338" s="6">
        <v>5</v>
      </c>
      <c r="N3338" s="6">
        <v>0</v>
      </c>
      <c r="O3338" s="6">
        <v>0</v>
      </c>
      <c r="P3338" s="6"/>
      <c r="Q3338" s="6"/>
      <c r="R3338" s="6"/>
      <c r="S3338" s="6"/>
      <c r="T3338" s="6"/>
    </row>
    <row r="3339" spans="1:20" x14ac:dyDescent="0.25">
      <c r="A3339">
        <v>2003</v>
      </c>
      <c r="B3339" s="6" t="s">
        <v>70</v>
      </c>
      <c r="C3339" s="6">
        <v>43</v>
      </c>
      <c r="D3339" s="6" t="s">
        <v>179</v>
      </c>
      <c r="E3339" s="6"/>
      <c r="F3339" s="6"/>
      <c r="G3339" s="6"/>
      <c r="H3339" s="6"/>
      <c r="I3339" s="6" t="str">
        <f t="shared" si="12"/>
        <v/>
      </c>
      <c r="J3339" s="6" t="s">
        <v>35</v>
      </c>
      <c r="K3339" s="6">
        <v>5</v>
      </c>
      <c r="L3339" s="6"/>
      <c r="M3339" s="6">
        <v>5</v>
      </c>
      <c r="N3339" s="6">
        <v>0</v>
      </c>
      <c r="O3339" s="6">
        <v>0</v>
      </c>
      <c r="P3339" s="6"/>
      <c r="Q3339" s="6"/>
      <c r="R3339" s="6"/>
      <c r="S3339" s="6"/>
      <c r="T3339" s="6"/>
    </row>
    <row r="3340" spans="1:20" x14ac:dyDescent="0.25">
      <c r="A3340">
        <v>2003</v>
      </c>
      <c r="B3340" s="6" t="s">
        <v>70</v>
      </c>
      <c r="C3340" s="6">
        <v>44</v>
      </c>
      <c r="D3340" s="6" t="s">
        <v>179</v>
      </c>
      <c r="E3340" s="6"/>
      <c r="F3340" s="6"/>
      <c r="G3340" s="6"/>
      <c r="H3340" s="6"/>
      <c r="I3340" s="6" t="str">
        <f t="shared" si="12"/>
        <v/>
      </c>
      <c r="J3340" s="6" t="s">
        <v>140</v>
      </c>
      <c r="K3340" s="6">
        <v>10</v>
      </c>
      <c r="L3340" s="6"/>
      <c r="M3340" s="6">
        <v>5</v>
      </c>
      <c r="N3340" s="6">
        <v>0</v>
      </c>
      <c r="O3340" s="6">
        <v>0</v>
      </c>
      <c r="P3340" s="6"/>
      <c r="Q3340" s="6"/>
      <c r="R3340" s="6"/>
      <c r="S3340" s="6"/>
      <c r="T3340" s="6"/>
    </row>
    <row r="3341" spans="1:20" x14ac:dyDescent="0.25">
      <c r="A3341">
        <v>2003</v>
      </c>
      <c r="B3341" s="6" t="s">
        <v>70</v>
      </c>
      <c r="C3341" s="6">
        <v>45</v>
      </c>
      <c r="D3341" s="6" t="s">
        <v>179</v>
      </c>
      <c r="E3341" s="6"/>
      <c r="F3341" s="6"/>
      <c r="G3341" s="6"/>
      <c r="H3341" s="6"/>
      <c r="I3341" s="6" t="str">
        <f t="shared" si="12"/>
        <v/>
      </c>
      <c r="J3341" s="6" t="s">
        <v>35</v>
      </c>
      <c r="K3341" s="6">
        <v>20</v>
      </c>
      <c r="L3341" s="6"/>
      <c r="M3341" s="6">
        <v>70</v>
      </c>
      <c r="N3341" s="6">
        <v>0</v>
      </c>
      <c r="O3341" s="6">
        <v>0</v>
      </c>
      <c r="P3341" s="6"/>
      <c r="Q3341" s="6"/>
      <c r="R3341" s="6"/>
      <c r="S3341" s="6"/>
      <c r="T3341" s="6"/>
    </row>
    <row r="3342" spans="1:20" x14ac:dyDescent="0.25">
      <c r="A3342">
        <v>2003</v>
      </c>
      <c r="B3342" s="6" t="s">
        <v>70</v>
      </c>
      <c r="C3342" s="6">
        <v>46</v>
      </c>
      <c r="D3342" s="6" t="s">
        <v>179</v>
      </c>
      <c r="E3342" s="6"/>
      <c r="F3342" s="6"/>
      <c r="G3342" s="6"/>
      <c r="H3342" s="6"/>
      <c r="I3342" s="6" t="str">
        <f t="shared" si="12"/>
        <v/>
      </c>
      <c r="J3342" s="6" t="s">
        <v>28</v>
      </c>
      <c r="K3342" s="6">
        <v>120</v>
      </c>
      <c r="L3342" s="6"/>
      <c r="M3342" s="6">
        <v>80</v>
      </c>
      <c r="N3342" s="6">
        <v>40</v>
      </c>
      <c r="O3342" s="6">
        <v>0</v>
      </c>
      <c r="P3342" s="6"/>
      <c r="Q3342" s="6"/>
      <c r="R3342" s="6"/>
      <c r="S3342" s="6"/>
      <c r="T3342" s="6"/>
    </row>
    <row r="3343" spans="1:20" x14ac:dyDescent="0.25">
      <c r="A3343">
        <v>2003</v>
      </c>
      <c r="B3343" s="6" t="s">
        <v>70</v>
      </c>
      <c r="C3343" s="6">
        <v>47</v>
      </c>
      <c r="D3343" s="6" t="s">
        <v>179</v>
      </c>
      <c r="E3343" s="6"/>
      <c r="F3343" s="6"/>
      <c r="G3343" s="6"/>
      <c r="H3343" s="6"/>
      <c r="I3343" s="6" t="str">
        <f t="shared" si="12"/>
        <v/>
      </c>
      <c r="J3343" s="6" t="s">
        <v>140</v>
      </c>
      <c r="K3343" s="6">
        <v>130</v>
      </c>
      <c r="L3343" s="6"/>
      <c r="M3343" s="6">
        <v>10</v>
      </c>
      <c r="N3343" s="6">
        <v>20</v>
      </c>
      <c r="O3343" s="6">
        <v>0</v>
      </c>
      <c r="P3343" s="6"/>
      <c r="Q3343" s="6"/>
      <c r="R3343" s="6"/>
      <c r="S3343" s="6"/>
      <c r="T3343" s="6"/>
    </row>
    <row r="3344" spans="1:20" x14ac:dyDescent="0.25">
      <c r="A3344">
        <v>2003</v>
      </c>
      <c r="B3344" s="6" t="s">
        <v>70</v>
      </c>
      <c r="C3344" s="6">
        <v>48</v>
      </c>
      <c r="D3344" s="6" t="s">
        <v>179</v>
      </c>
      <c r="E3344" s="6"/>
      <c r="F3344" s="6"/>
      <c r="G3344" s="6"/>
      <c r="H3344" s="6"/>
      <c r="I3344" s="6" t="str">
        <f t="shared" si="12"/>
        <v/>
      </c>
      <c r="J3344" s="6" t="s">
        <v>28</v>
      </c>
      <c r="K3344" s="6">
        <v>60</v>
      </c>
      <c r="L3344" s="6"/>
      <c r="M3344" s="6">
        <v>30</v>
      </c>
      <c r="N3344" s="6">
        <v>100</v>
      </c>
      <c r="O3344" s="6">
        <v>0</v>
      </c>
      <c r="P3344" s="6"/>
      <c r="Q3344" s="6"/>
      <c r="R3344" s="6"/>
      <c r="S3344" s="6"/>
      <c r="T3344" s="6"/>
    </row>
    <row r="3345" spans="1:20" x14ac:dyDescent="0.25">
      <c r="A3345">
        <v>2003</v>
      </c>
      <c r="B3345" s="6" t="s">
        <v>70</v>
      </c>
      <c r="C3345" s="6">
        <v>49</v>
      </c>
      <c r="D3345" s="6" t="s">
        <v>179</v>
      </c>
      <c r="E3345" s="6"/>
      <c r="F3345" s="6"/>
      <c r="G3345" s="6"/>
      <c r="H3345" s="6"/>
      <c r="I3345" s="6" t="str">
        <f t="shared" si="12"/>
        <v/>
      </c>
      <c r="J3345" s="6" t="s">
        <v>28</v>
      </c>
      <c r="K3345" s="6">
        <v>30</v>
      </c>
      <c r="L3345" s="6"/>
      <c r="M3345" s="6">
        <v>20</v>
      </c>
      <c r="N3345" s="6">
        <v>50</v>
      </c>
      <c r="O3345" s="6">
        <v>0</v>
      </c>
      <c r="P3345" s="6"/>
      <c r="Q3345" s="6"/>
      <c r="R3345" s="6" t="s">
        <v>31</v>
      </c>
      <c r="S3345" s="6"/>
      <c r="T3345" s="6" t="s">
        <v>181</v>
      </c>
    </row>
    <row r="3346" spans="1:20" x14ac:dyDescent="0.25">
      <c r="A3346">
        <v>2003</v>
      </c>
      <c r="B3346" s="6" t="s">
        <v>70</v>
      </c>
      <c r="C3346" s="6">
        <v>50</v>
      </c>
      <c r="D3346" s="6" t="s">
        <v>179</v>
      </c>
      <c r="E3346" s="6"/>
      <c r="F3346" s="6"/>
      <c r="G3346" s="6"/>
      <c r="H3346" s="6"/>
      <c r="I3346" s="6" t="str">
        <f t="shared" si="12"/>
        <v/>
      </c>
      <c r="J3346" s="6" t="s">
        <v>28</v>
      </c>
      <c r="K3346" s="6">
        <v>110</v>
      </c>
      <c r="L3346" s="6"/>
      <c r="M3346" s="6">
        <v>90</v>
      </c>
      <c r="N3346" s="6">
        <v>70</v>
      </c>
      <c r="O3346" s="6">
        <v>0</v>
      </c>
      <c r="P3346" s="6"/>
      <c r="Q3346" s="6"/>
      <c r="R3346" s="6" t="s">
        <v>31</v>
      </c>
      <c r="S3346" s="6"/>
      <c r="T3346" s="6" t="s">
        <v>181</v>
      </c>
    </row>
    <row r="3347" spans="1:20" x14ac:dyDescent="0.25">
      <c r="A3347">
        <v>2003</v>
      </c>
      <c r="B3347" s="6" t="s">
        <v>70</v>
      </c>
      <c r="C3347" s="6">
        <v>51</v>
      </c>
      <c r="D3347" s="6" t="s">
        <v>179</v>
      </c>
      <c r="E3347" s="6"/>
      <c r="F3347" s="6"/>
      <c r="G3347" s="6"/>
      <c r="H3347" s="6"/>
      <c r="I3347" s="6" t="str">
        <f t="shared" si="12"/>
        <v/>
      </c>
      <c r="J3347" s="6" t="s">
        <v>25</v>
      </c>
      <c r="K3347" s="6">
        <v>70</v>
      </c>
      <c r="L3347" s="6"/>
      <c r="M3347" s="6">
        <v>30</v>
      </c>
      <c r="N3347" s="6">
        <v>40</v>
      </c>
      <c r="O3347" s="6">
        <v>0</v>
      </c>
      <c r="P3347" s="6"/>
      <c r="Q3347" s="6"/>
      <c r="R3347" s="6"/>
      <c r="S3347" s="6"/>
      <c r="T3347" s="6"/>
    </row>
    <row r="3348" spans="1:20" x14ac:dyDescent="0.25">
      <c r="A3348">
        <v>2003</v>
      </c>
      <c r="B3348" s="6" t="s">
        <v>70</v>
      </c>
      <c r="C3348" s="6">
        <v>52</v>
      </c>
      <c r="D3348" s="6" t="s">
        <v>179</v>
      </c>
      <c r="E3348" s="6"/>
      <c r="F3348" s="6"/>
      <c r="G3348" s="6"/>
      <c r="H3348" s="6"/>
      <c r="I3348" s="6" t="str">
        <f t="shared" si="12"/>
        <v/>
      </c>
      <c r="J3348" s="6" t="s">
        <v>44</v>
      </c>
      <c r="K3348" s="6">
        <v>20</v>
      </c>
      <c r="L3348" s="6"/>
      <c r="M3348" s="6">
        <v>10</v>
      </c>
      <c r="N3348" s="6">
        <v>50</v>
      </c>
      <c r="O3348" s="6">
        <v>0</v>
      </c>
      <c r="P3348" s="6"/>
      <c r="Q3348" s="6"/>
      <c r="R3348" s="6"/>
      <c r="S3348" s="6"/>
      <c r="T3348" s="6"/>
    </row>
    <row r="3349" spans="1:20" x14ac:dyDescent="0.25">
      <c r="A3349">
        <v>2003</v>
      </c>
      <c r="B3349" s="6" t="s">
        <v>70</v>
      </c>
      <c r="C3349" s="6">
        <v>53</v>
      </c>
      <c r="D3349" s="6" t="s">
        <v>179</v>
      </c>
      <c r="E3349" s="6"/>
      <c r="F3349" s="6"/>
      <c r="G3349" s="6"/>
      <c r="H3349" s="6"/>
      <c r="I3349" s="6" t="str">
        <f t="shared" si="12"/>
        <v/>
      </c>
      <c r="J3349" s="6" t="s">
        <v>140</v>
      </c>
      <c r="K3349" s="6">
        <v>30</v>
      </c>
      <c r="L3349" s="6"/>
      <c r="M3349" s="6">
        <v>20</v>
      </c>
      <c r="N3349" s="6">
        <v>60</v>
      </c>
      <c r="O3349" s="6">
        <v>0</v>
      </c>
      <c r="P3349" s="6"/>
      <c r="Q3349" s="6"/>
      <c r="R3349" s="6"/>
      <c r="S3349" s="6"/>
      <c r="T3349" s="6"/>
    </row>
    <row r="3350" spans="1:20" x14ac:dyDescent="0.25">
      <c r="A3350">
        <v>2003</v>
      </c>
      <c r="B3350" s="6" t="s">
        <v>70</v>
      </c>
      <c r="C3350" s="6">
        <v>54</v>
      </c>
      <c r="D3350" s="6" t="s">
        <v>179</v>
      </c>
      <c r="E3350" s="6"/>
      <c r="F3350" s="6"/>
      <c r="G3350" s="6"/>
      <c r="H3350" s="6"/>
      <c r="I3350" s="6" t="str">
        <f t="shared" si="12"/>
        <v/>
      </c>
      <c r="J3350" s="6" t="s">
        <v>26</v>
      </c>
      <c r="K3350" s="6">
        <v>20</v>
      </c>
      <c r="L3350" s="6"/>
      <c r="M3350" s="6">
        <v>10</v>
      </c>
      <c r="N3350" s="6">
        <v>25</v>
      </c>
      <c r="O3350" s="6">
        <v>0</v>
      </c>
      <c r="P3350" s="6"/>
      <c r="Q3350" s="6"/>
      <c r="R3350" s="6" t="s">
        <v>31</v>
      </c>
      <c r="S3350" s="6"/>
      <c r="T3350" s="6" t="s">
        <v>181</v>
      </c>
    </row>
    <row r="3351" spans="1:20" x14ac:dyDescent="0.25">
      <c r="A3351">
        <v>2003</v>
      </c>
      <c r="B3351" s="6" t="s">
        <v>70</v>
      </c>
      <c r="C3351" s="6">
        <v>55</v>
      </c>
      <c r="D3351" s="6" t="s">
        <v>179</v>
      </c>
      <c r="E3351" s="6"/>
      <c r="F3351" s="6"/>
      <c r="G3351" s="6"/>
      <c r="H3351" s="6"/>
      <c r="I3351" s="6" t="str">
        <f t="shared" si="12"/>
        <v/>
      </c>
      <c r="J3351" s="6" t="s">
        <v>35</v>
      </c>
      <c r="K3351" s="6">
        <v>5</v>
      </c>
      <c r="L3351" s="6"/>
      <c r="M3351" s="6">
        <v>5</v>
      </c>
      <c r="N3351" s="6">
        <v>0</v>
      </c>
      <c r="O3351" s="6">
        <v>0</v>
      </c>
      <c r="P3351" s="6"/>
      <c r="Q3351" s="6"/>
      <c r="R3351" s="6"/>
      <c r="S3351" s="6"/>
      <c r="T3351" s="6"/>
    </row>
    <row r="3352" spans="1:20" x14ac:dyDescent="0.25">
      <c r="A3352">
        <v>2003</v>
      </c>
      <c r="B3352" s="6" t="s">
        <v>70</v>
      </c>
      <c r="C3352" s="6">
        <v>56</v>
      </c>
      <c r="D3352" s="6" t="s">
        <v>179</v>
      </c>
      <c r="E3352" s="6">
        <v>5</v>
      </c>
      <c r="F3352" s="6">
        <f>36/3.28</f>
        <v>10.975609756097562</v>
      </c>
      <c r="G3352" s="6">
        <v>150</v>
      </c>
      <c r="H3352" s="6">
        <v>0</v>
      </c>
      <c r="I3352" s="6">
        <f t="shared" si="12"/>
        <v>150</v>
      </c>
      <c r="J3352" s="6" t="s">
        <v>36</v>
      </c>
      <c r="K3352" s="6">
        <v>50</v>
      </c>
      <c r="L3352" s="6"/>
      <c r="M3352" s="6">
        <v>20</v>
      </c>
      <c r="N3352" s="6">
        <v>20</v>
      </c>
      <c r="O3352" s="6">
        <v>40</v>
      </c>
      <c r="P3352" s="6" t="s">
        <v>48</v>
      </c>
      <c r="Q3352" s="6"/>
      <c r="R3352" s="6"/>
      <c r="S3352" s="6"/>
      <c r="T3352" s="6" t="s">
        <v>182</v>
      </c>
    </row>
    <row r="3353" spans="1:20" x14ac:dyDescent="0.25">
      <c r="A3353">
        <v>2003</v>
      </c>
      <c r="B3353" s="6" t="s">
        <v>70</v>
      </c>
      <c r="C3353" s="6">
        <v>57</v>
      </c>
      <c r="D3353" s="6" t="s">
        <v>179</v>
      </c>
      <c r="E3353" s="6"/>
      <c r="F3353" s="6"/>
      <c r="G3353" s="6"/>
      <c r="H3353" s="6"/>
      <c r="I3353" s="6" t="str">
        <f t="shared" si="12"/>
        <v/>
      </c>
      <c r="J3353" s="6" t="s">
        <v>140</v>
      </c>
      <c r="K3353" s="6">
        <v>90</v>
      </c>
      <c r="L3353" s="6"/>
      <c r="M3353" s="6">
        <v>20</v>
      </c>
      <c r="N3353" s="6">
        <v>40</v>
      </c>
      <c r="O3353" s="6">
        <v>5</v>
      </c>
      <c r="P3353" s="6"/>
      <c r="Q3353" s="6"/>
      <c r="R3353" s="6"/>
      <c r="S3353" s="6"/>
      <c r="T3353" s="6"/>
    </row>
    <row r="3354" spans="1:20" x14ac:dyDescent="0.25">
      <c r="A3354">
        <v>2003</v>
      </c>
      <c r="B3354" s="6" t="s">
        <v>70</v>
      </c>
      <c r="C3354" s="6">
        <v>58</v>
      </c>
      <c r="D3354" s="6" t="s">
        <v>179</v>
      </c>
      <c r="E3354" s="6"/>
      <c r="F3354" s="6"/>
      <c r="G3354" s="6"/>
      <c r="H3354" s="6"/>
      <c r="I3354" s="6" t="str">
        <f t="shared" si="12"/>
        <v/>
      </c>
      <c r="J3354" s="6" t="s">
        <v>140</v>
      </c>
      <c r="K3354" s="6">
        <v>30</v>
      </c>
      <c r="L3354" s="6"/>
      <c r="M3354" s="6">
        <v>20</v>
      </c>
      <c r="N3354" s="6">
        <v>40</v>
      </c>
      <c r="O3354" s="6">
        <v>0</v>
      </c>
      <c r="P3354" s="6"/>
      <c r="Q3354" s="6"/>
      <c r="R3354" s="6"/>
      <c r="S3354" s="6"/>
      <c r="T3354" s="6"/>
    </row>
    <row r="3355" spans="1:20" x14ac:dyDescent="0.25">
      <c r="A3355">
        <v>2003</v>
      </c>
      <c r="B3355" s="6" t="s">
        <v>70</v>
      </c>
      <c r="C3355" s="6">
        <v>59</v>
      </c>
      <c r="D3355" s="6" t="s">
        <v>179</v>
      </c>
      <c r="E3355" s="6"/>
      <c r="F3355" s="6"/>
      <c r="G3355" s="6"/>
      <c r="H3355" s="6"/>
      <c r="I3355" s="6" t="str">
        <f t="shared" si="12"/>
        <v/>
      </c>
      <c r="J3355" s="6" t="s">
        <v>28</v>
      </c>
      <c r="K3355" s="6">
        <v>110</v>
      </c>
      <c r="L3355" s="6"/>
      <c r="M3355" s="6">
        <v>30</v>
      </c>
      <c r="N3355" s="6">
        <v>50</v>
      </c>
      <c r="O3355" s="6">
        <v>0</v>
      </c>
      <c r="P3355" s="6"/>
      <c r="Q3355" s="6"/>
      <c r="R3355" s="6"/>
      <c r="S3355" s="6"/>
      <c r="T3355" s="6"/>
    </row>
    <row r="3356" spans="1:20" x14ac:dyDescent="0.25">
      <c r="A3356">
        <v>2003</v>
      </c>
      <c r="B3356" s="6" t="s">
        <v>70</v>
      </c>
      <c r="C3356" s="6">
        <v>60</v>
      </c>
      <c r="D3356" s="6" t="s">
        <v>179</v>
      </c>
      <c r="E3356" s="6"/>
      <c r="F3356" s="6"/>
      <c r="G3356" s="6"/>
      <c r="H3356" s="6"/>
      <c r="I3356" s="6" t="str">
        <f t="shared" si="12"/>
        <v/>
      </c>
      <c r="J3356" s="6" t="s">
        <v>28</v>
      </c>
      <c r="K3356" s="6">
        <v>160</v>
      </c>
      <c r="L3356" s="6"/>
      <c r="M3356" s="6">
        <v>80</v>
      </c>
      <c r="N3356" s="6">
        <v>60</v>
      </c>
      <c r="O3356" s="6">
        <v>0</v>
      </c>
      <c r="P3356" s="6" t="s">
        <v>48</v>
      </c>
      <c r="Q3356" s="6"/>
      <c r="R3356" s="6" t="s">
        <v>183</v>
      </c>
      <c r="S3356" s="6"/>
      <c r="T3356" s="6" t="s">
        <v>184</v>
      </c>
    </row>
    <row r="3357" spans="1:20" x14ac:dyDescent="0.25">
      <c r="A3357">
        <v>2003</v>
      </c>
      <c r="B3357" s="6" t="s">
        <v>70</v>
      </c>
      <c r="C3357" s="6">
        <v>61</v>
      </c>
      <c r="D3357" s="6" t="s">
        <v>179</v>
      </c>
      <c r="E3357" s="6"/>
      <c r="F3357" s="6"/>
      <c r="G3357" s="6"/>
      <c r="H3357" s="6"/>
      <c r="I3357" s="6" t="str">
        <f t="shared" si="12"/>
        <v/>
      </c>
      <c r="J3357" s="6" t="s">
        <v>140</v>
      </c>
      <c r="K3357" s="6">
        <v>30</v>
      </c>
      <c r="L3357" s="6"/>
      <c r="M3357" s="6">
        <v>20</v>
      </c>
      <c r="N3357" s="6">
        <v>60</v>
      </c>
      <c r="O3357" s="6">
        <v>0</v>
      </c>
      <c r="P3357" s="6"/>
      <c r="Q3357" s="6"/>
      <c r="R3357" s="6"/>
      <c r="S3357" s="6"/>
      <c r="T3357" s="6"/>
    </row>
    <row r="3358" spans="1:20" x14ac:dyDescent="0.25">
      <c r="A3358">
        <v>2003</v>
      </c>
      <c r="B3358" s="6" t="s">
        <v>70</v>
      </c>
      <c r="C3358" s="6">
        <v>62</v>
      </c>
      <c r="D3358" s="6" t="s">
        <v>179</v>
      </c>
      <c r="E3358" s="6"/>
      <c r="F3358" s="6"/>
      <c r="G3358" s="6"/>
      <c r="H3358" s="6"/>
      <c r="I3358" s="6" t="str">
        <f t="shared" si="12"/>
        <v/>
      </c>
      <c r="J3358" s="6" t="s">
        <v>44</v>
      </c>
      <c r="K3358" s="6">
        <v>80</v>
      </c>
      <c r="L3358" s="6"/>
      <c r="M3358" s="6">
        <v>40</v>
      </c>
      <c r="N3358" s="6">
        <v>60</v>
      </c>
      <c r="O3358" s="6">
        <v>0</v>
      </c>
      <c r="P3358" s="6"/>
      <c r="Q3358" s="6"/>
      <c r="R3358" s="6"/>
      <c r="S3358" s="6"/>
      <c r="T3358" s="6"/>
    </row>
    <row r="3359" spans="1:20" x14ac:dyDescent="0.25">
      <c r="A3359">
        <v>2003</v>
      </c>
      <c r="B3359" s="6" t="s">
        <v>70</v>
      </c>
      <c r="C3359" s="6">
        <v>63</v>
      </c>
      <c r="D3359" s="6" t="s">
        <v>179</v>
      </c>
      <c r="E3359" s="6"/>
      <c r="F3359" s="6"/>
      <c r="G3359" s="6"/>
      <c r="H3359" s="6"/>
      <c r="I3359" s="6" t="str">
        <f t="shared" si="12"/>
        <v/>
      </c>
      <c r="J3359" s="6" t="s">
        <v>28</v>
      </c>
      <c r="K3359" s="6">
        <v>40</v>
      </c>
      <c r="L3359" s="6"/>
      <c r="M3359" s="6">
        <v>20</v>
      </c>
      <c r="N3359" s="6">
        <v>70</v>
      </c>
      <c r="O3359" s="6">
        <v>5</v>
      </c>
      <c r="P3359" s="6"/>
      <c r="Q3359" s="6"/>
      <c r="R3359" s="6" t="s">
        <v>31</v>
      </c>
      <c r="S3359" s="6"/>
      <c r="T3359" s="6" t="s">
        <v>181</v>
      </c>
    </row>
    <row r="3360" spans="1:20" x14ac:dyDescent="0.25">
      <c r="A3360">
        <v>2003</v>
      </c>
      <c r="B3360" s="6" t="s">
        <v>70</v>
      </c>
      <c r="C3360" s="6">
        <v>64</v>
      </c>
      <c r="D3360" s="6" t="s">
        <v>179</v>
      </c>
      <c r="E3360" s="6"/>
      <c r="F3360" s="6"/>
      <c r="G3360" s="6"/>
      <c r="H3360" s="6"/>
      <c r="I3360" s="6" t="str">
        <f t="shared" si="12"/>
        <v/>
      </c>
      <c r="J3360" s="6" t="s">
        <v>140</v>
      </c>
      <c r="K3360" s="6">
        <v>10</v>
      </c>
      <c r="L3360" s="6"/>
      <c r="M3360" s="6">
        <v>5</v>
      </c>
      <c r="N3360" s="6">
        <v>60</v>
      </c>
      <c r="O3360" s="6">
        <v>0</v>
      </c>
      <c r="P3360" s="6"/>
      <c r="Q3360" s="6"/>
      <c r="R3360" s="6"/>
      <c r="S3360" s="6"/>
      <c r="T3360" s="6"/>
    </row>
    <row r="3361" spans="1:20" x14ac:dyDescent="0.25">
      <c r="A3361">
        <v>2003</v>
      </c>
      <c r="B3361" s="6" t="s">
        <v>70</v>
      </c>
      <c r="C3361" s="6">
        <v>65</v>
      </c>
      <c r="D3361" s="6" t="s">
        <v>179</v>
      </c>
      <c r="E3361" s="6"/>
      <c r="F3361" s="6"/>
      <c r="G3361" s="6"/>
      <c r="H3361" s="6"/>
      <c r="I3361" s="6" t="str">
        <f t="shared" ref="I3361:I3419" si="13">IF(G3361&gt;0,G3361/(1000-H3361)*1000,"")</f>
        <v/>
      </c>
      <c r="J3361" s="6" t="s">
        <v>140</v>
      </c>
      <c r="K3361" s="6">
        <v>10</v>
      </c>
      <c r="L3361" s="6"/>
      <c r="M3361" s="6">
        <v>5</v>
      </c>
      <c r="N3361" s="6">
        <v>30</v>
      </c>
      <c r="O3361" s="6">
        <v>0</v>
      </c>
      <c r="P3361" s="6"/>
      <c r="Q3361" s="6"/>
      <c r="R3361" s="6"/>
      <c r="S3361" s="6"/>
      <c r="T3361" s="6"/>
    </row>
    <row r="3362" spans="1:20" x14ac:dyDescent="0.25">
      <c r="A3362">
        <v>2003</v>
      </c>
      <c r="B3362" s="6" t="s">
        <v>70</v>
      </c>
      <c r="C3362" s="6">
        <v>66</v>
      </c>
      <c r="D3362" s="6" t="s">
        <v>179</v>
      </c>
      <c r="E3362" s="6"/>
      <c r="F3362" s="6"/>
      <c r="G3362" s="6"/>
      <c r="H3362" s="6"/>
      <c r="I3362" s="6" t="str">
        <f t="shared" si="13"/>
        <v/>
      </c>
      <c r="J3362" s="6" t="s">
        <v>140</v>
      </c>
      <c r="K3362" s="6">
        <v>30</v>
      </c>
      <c r="L3362" s="6"/>
      <c r="M3362" s="6">
        <v>10</v>
      </c>
      <c r="N3362" s="6">
        <v>50</v>
      </c>
      <c r="O3362" s="6">
        <v>0</v>
      </c>
      <c r="P3362" s="6"/>
      <c r="Q3362" s="6"/>
      <c r="R3362" s="6"/>
      <c r="S3362" s="6"/>
      <c r="T3362" s="6"/>
    </row>
    <row r="3363" spans="1:20" x14ac:dyDescent="0.25">
      <c r="A3363">
        <v>2003</v>
      </c>
      <c r="B3363" s="6" t="s">
        <v>70</v>
      </c>
      <c r="C3363" s="6">
        <v>67</v>
      </c>
      <c r="D3363" s="6" t="s">
        <v>179</v>
      </c>
      <c r="E3363" s="6"/>
      <c r="F3363" s="6"/>
      <c r="G3363" s="6"/>
      <c r="H3363" s="6"/>
      <c r="I3363" s="6" t="str">
        <f t="shared" si="13"/>
        <v/>
      </c>
      <c r="J3363" s="6" t="s">
        <v>140</v>
      </c>
      <c r="K3363" s="6">
        <v>50</v>
      </c>
      <c r="L3363" s="6"/>
      <c r="M3363" s="6">
        <v>20</v>
      </c>
      <c r="N3363" s="6">
        <v>10</v>
      </c>
      <c r="O3363" s="6">
        <v>0</v>
      </c>
      <c r="P3363" s="6"/>
      <c r="Q3363" s="6"/>
      <c r="R3363" s="6"/>
      <c r="S3363" s="6"/>
      <c r="T3363" s="6"/>
    </row>
    <row r="3364" spans="1:20" x14ac:dyDescent="0.25">
      <c r="A3364">
        <v>2003</v>
      </c>
      <c r="B3364" s="6" t="s">
        <v>70</v>
      </c>
      <c r="C3364" s="6">
        <v>68</v>
      </c>
      <c r="D3364" s="6" t="s">
        <v>179</v>
      </c>
      <c r="E3364" s="6"/>
      <c r="F3364" s="6"/>
      <c r="G3364" s="6"/>
      <c r="H3364" s="6"/>
      <c r="I3364" s="6" t="str">
        <f t="shared" si="13"/>
        <v/>
      </c>
      <c r="J3364" s="6" t="s">
        <v>25</v>
      </c>
      <c r="K3364" s="6">
        <v>70</v>
      </c>
      <c r="L3364" s="6"/>
      <c r="M3364" s="6">
        <v>20</v>
      </c>
      <c r="N3364" s="6">
        <v>40</v>
      </c>
      <c r="O3364" s="6">
        <v>0</v>
      </c>
      <c r="P3364" s="6"/>
      <c r="Q3364" s="6"/>
      <c r="R3364" s="6"/>
      <c r="S3364" s="6"/>
      <c r="T3364" s="6"/>
    </row>
    <row r="3365" spans="1:20" x14ac:dyDescent="0.25">
      <c r="A3365">
        <v>2003</v>
      </c>
      <c r="B3365" s="6" t="s">
        <v>70</v>
      </c>
      <c r="C3365" s="6">
        <v>69</v>
      </c>
      <c r="D3365" s="6" t="s">
        <v>179</v>
      </c>
      <c r="E3365" s="6"/>
      <c r="F3365" s="6"/>
      <c r="G3365" s="6"/>
      <c r="H3365" s="6"/>
      <c r="I3365" s="6" t="str">
        <f t="shared" si="13"/>
        <v/>
      </c>
      <c r="J3365" s="6" t="s">
        <v>140</v>
      </c>
      <c r="K3365" s="6">
        <v>30</v>
      </c>
      <c r="L3365" s="6"/>
      <c r="M3365" s="6">
        <v>20</v>
      </c>
      <c r="N3365" s="6">
        <v>0</v>
      </c>
      <c r="O3365" s="6">
        <v>0</v>
      </c>
      <c r="P3365" s="6"/>
      <c r="Q3365" s="6"/>
      <c r="R3365" s="6"/>
      <c r="S3365" s="6"/>
      <c r="T3365" s="6"/>
    </row>
    <row r="3366" spans="1:20" x14ac:dyDescent="0.25">
      <c r="A3366">
        <v>2003</v>
      </c>
      <c r="B3366" s="6" t="s">
        <v>70</v>
      </c>
      <c r="C3366" s="6">
        <v>70</v>
      </c>
      <c r="D3366" s="6" t="s">
        <v>185</v>
      </c>
      <c r="E3366" s="6">
        <v>6</v>
      </c>
      <c r="F3366" s="6">
        <f>37/3.28</f>
        <v>11.280487804878049</v>
      </c>
      <c r="G3366" s="6">
        <v>220</v>
      </c>
      <c r="H3366" s="6">
        <v>0</v>
      </c>
      <c r="I3366" s="6">
        <f t="shared" si="13"/>
        <v>220</v>
      </c>
      <c r="J3366" s="6" t="s">
        <v>35</v>
      </c>
      <c r="K3366" s="6">
        <v>40</v>
      </c>
      <c r="L3366" s="6"/>
      <c r="M3366" s="6">
        <v>35</v>
      </c>
      <c r="N3366" s="6">
        <v>0</v>
      </c>
      <c r="O3366" s="6">
        <v>0</v>
      </c>
      <c r="P3366" s="6"/>
      <c r="Q3366" s="6"/>
      <c r="R3366" s="6"/>
      <c r="S3366" s="6"/>
      <c r="T3366" s="6"/>
    </row>
    <row r="3367" spans="1:20" x14ac:dyDescent="0.25">
      <c r="A3367">
        <v>2003</v>
      </c>
      <c r="B3367" s="6" t="s">
        <v>70</v>
      </c>
      <c r="C3367" s="6">
        <v>71</v>
      </c>
      <c r="D3367" s="6" t="s">
        <v>185</v>
      </c>
      <c r="E3367" s="6"/>
      <c r="F3367" s="6"/>
      <c r="G3367" s="6"/>
      <c r="H3367" s="6"/>
      <c r="I3367" s="6" t="str">
        <f t="shared" si="13"/>
        <v/>
      </c>
      <c r="J3367" s="6" t="s">
        <v>140</v>
      </c>
      <c r="K3367" s="6">
        <v>32</v>
      </c>
      <c r="L3367" s="6"/>
      <c r="M3367" s="6">
        <v>32</v>
      </c>
      <c r="N3367" s="6">
        <v>60</v>
      </c>
      <c r="O3367" s="6">
        <v>0</v>
      </c>
      <c r="P3367" s="6"/>
      <c r="Q3367" s="6"/>
      <c r="R3367" s="6"/>
      <c r="S3367" s="6"/>
      <c r="T3367" s="6"/>
    </row>
    <row r="3368" spans="1:20" x14ac:dyDescent="0.25">
      <c r="A3368">
        <v>2003</v>
      </c>
      <c r="B3368" s="6" t="s">
        <v>70</v>
      </c>
      <c r="C3368" s="6">
        <v>72</v>
      </c>
      <c r="D3368" s="6" t="s">
        <v>185</v>
      </c>
      <c r="E3368" s="6"/>
      <c r="F3368" s="6"/>
      <c r="G3368" s="6"/>
      <c r="H3368" s="6"/>
      <c r="I3368" s="6" t="str">
        <f t="shared" si="13"/>
        <v/>
      </c>
      <c r="J3368" s="6" t="s">
        <v>140</v>
      </c>
      <c r="K3368" s="6">
        <v>17</v>
      </c>
      <c r="L3368" s="6"/>
      <c r="M3368" s="6">
        <v>5</v>
      </c>
      <c r="N3368" s="6">
        <v>80</v>
      </c>
      <c r="O3368" s="6">
        <v>0</v>
      </c>
      <c r="P3368" s="6"/>
      <c r="Q3368" s="6"/>
      <c r="R3368" s="6"/>
      <c r="S3368" s="6"/>
      <c r="T3368" s="6"/>
    </row>
    <row r="3369" spans="1:20" x14ac:dyDescent="0.25">
      <c r="A3369">
        <v>2003</v>
      </c>
      <c r="B3369" s="6" t="s">
        <v>70</v>
      </c>
      <c r="C3369" s="6">
        <v>73</v>
      </c>
      <c r="D3369" s="6" t="s">
        <v>185</v>
      </c>
      <c r="E3369" s="6"/>
      <c r="F3369" s="6"/>
      <c r="G3369" s="6"/>
      <c r="H3369" s="6"/>
      <c r="I3369" s="6" t="str">
        <f t="shared" si="13"/>
        <v/>
      </c>
      <c r="J3369" s="6" t="s">
        <v>26</v>
      </c>
      <c r="K3369" s="6">
        <v>190</v>
      </c>
      <c r="L3369" s="6"/>
      <c r="M3369" s="6">
        <v>85</v>
      </c>
      <c r="N3369" s="6">
        <v>50</v>
      </c>
      <c r="O3369" s="6">
        <v>0</v>
      </c>
      <c r="P3369" s="6"/>
      <c r="Q3369" s="6"/>
      <c r="R3369" s="6"/>
      <c r="S3369" s="6"/>
      <c r="T3369" s="6"/>
    </row>
    <row r="3370" spans="1:20" x14ac:dyDescent="0.25">
      <c r="A3370">
        <v>2003</v>
      </c>
      <c r="B3370" s="6" t="s">
        <v>70</v>
      </c>
      <c r="C3370" s="6">
        <v>74</v>
      </c>
      <c r="D3370" s="6" t="s">
        <v>185</v>
      </c>
      <c r="E3370" s="6"/>
      <c r="F3370" s="6"/>
      <c r="G3370" s="6"/>
      <c r="H3370" s="6"/>
      <c r="I3370" s="6" t="str">
        <f t="shared" si="13"/>
        <v/>
      </c>
      <c r="J3370" s="6" t="s">
        <v>35</v>
      </c>
      <c r="K3370" s="6">
        <v>40</v>
      </c>
      <c r="L3370" s="6"/>
      <c r="M3370" s="6">
        <v>22</v>
      </c>
      <c r="N3370" s="6">
        <v>0</v>
      </c>
      <c r="O3370" s="6">
        <v>0</v>
      </c>
      <c r="P3370" s="6"/>
      <c r="Q3370" s="6"/>
      <c r="R3370" s="6"/>
      <c r="S3370" s="6"/>
      <c r="T3370" s="6"/>
    </row>
    <row r="3371" spans="1:20" x14ac:dyDescent="0.25">
      <c r="A3371">
        <v>2003</v>
      </c>
      <c r="B3371" s="6" t="s">
        <v>70</v>
      </c>
      <c r="C3371" s="6">
        <v>75</v>
      </c>
      <c r="D3371" s="6" t="s">
        <v>185</v>
      </c>
      <c r="E3371" s="6"/>
      <c r="F3371" s="6"/>
      <c r="G3371" s="6"/>
      <c r="H3371" s="6"/>
      <c r="I3371" s="6" t="str">
        <f t="shared" si="13"/>
        <v/>
      </c>
      <c r="J3371" s="6" t="s">
        <v>140</v>
      </c>
      <c r="K3371" s="6">
        <v>25</v>
      </c>
      <c r="L3371" s="6"/>
      <c r="M3371" s="6">
        <v>19</v>
      </c>
      <c r="N3371" s="6">
        <v>0</v>
      </c>
      <c r="O3371" s="6">
        <v>0</v>
      </c>
      <c r="P3371" s="6"/>
      <c r="Q3371" s="6"/>
      <c r="R3371" s="6"/>
      <c r="S3371" s="6"/>
      <c r="T3371" s="6"/>
    </row>
    <row r="3372" spans="1:20" x14ac:dyDescent="0.25">
      <c r="A3372">
        <v>2003</v>
      </c>
      <c r="B3372" s="6" t="s">
        <v>70</v>
      </c>
      <c r="C3372" s="6">
        <v>76</v>
      </c>
      <c r="D3372" s="6" t="s">
        <v>185</v>
      </c>
      <c r="E3372" s="6"/>
      <c r="F3372" s="6"/>
      <c r="G3372" s="6"/>
      <c r="H3372" s="6"/>
      <c r="I3372" s="6" t="str">
        <f t="shared" si="13"/>
        <v/>
      </c>
      <c r="J3372" s="6" t="s">
        <v>28</v>
      </c>
      <c r="K3372" s="6">
        <v>22</v>
      </c>
      <c r="L3372" s="6"/>
      <c r="M3372" s="6">
        <v>9</v>
      </c>
      <c r="N3372" s="6">
        <v>4</v>
      </c>
      <c r="O3372" s="6">
        <v>4</v>
      </c>
      <c r="P3372" s="6" t="s">
        <v>48</v>
      </c>
      <c r="Q3372" s="6"/>
      <c r="R3372" s="6"/>
      <c r="S3372" s="6"/>
      <c r="T3372" s="6" t="s">
        <v>186</v>
      </c>
    </row>
    <row r="3373" spans="1:20" x14ac:dyDescent="0.25">
      <c r="A3373">
        <v>2003</v>
      </c>
      <c r="B3373" s="6" t="s">
        <v>70</v>
      </c>
      <c r="C3373" s="6">
        <v>77</v>
      </c>
      <c r="D3373" s="6" t="s">
        <v>185</v>
      </c>
      <c r="E3373" s="6"/>
      <c r="F3373" s="6"/>
      <c r="G3373" s="6"/>
      <c r="H3373" s="6"/>
      <c r="I3373" s="6" t="str">
        <f t="shared" si="13"/>
        <v/>
      </c>
      <c r="J3373" s="6" t="s">
        <v>35</v>
      </c>
      <c r="K3373" s="6">
        <v>11</v>
      </c>
      <c r="L3373" s="6"/>
      <c r="M3373" s="6">
        <v>5</v>
      </c>
      <c r="N3373" s="6">
        <v>0</v>
      </c>
      <c r="O3373" s="6">
        <v>0</v>
      </c>
      <c r="P3373" s="6"/>
      <c r="Q3373" s="6"/>
      <c r="R3373" s="6"/>
      <c r="S3373" s="6"/>
      <c r="T3373" s="6"/>
    </row>
    <row r="3374" spans="1:20" x14ac:dyDescent="0.25">
      <c r="A3374">
        <v>2003</v>
      </c>
      <c r="B3374" s="6" t="s">
        <v>70</v>
      </c>
      <c r="C3374" s="6">
        <v>78</v>
      </c>
      <c r="D3374" s="6" t="s">
        <v>185</v>
      </c>
      <c r="E3374" s="6"/>
      <c r="F3374" s="6"/>
      <c r="G3374" s="6"/>
      <c r="H3374" s="6"/>
      <c r="I3374" s="6" t="str">
        <f t="shared" si="13"/>
        <v/>
      </c>
      <c r="J3374" s="6" t="s">
        <v>25</v>
      </c>
      <c r="K3374" s="6">
        <v>28</v>
      </c>
      <c r="L3374" s="6"/>
      <c r="M3374" s="6">
        <v>20</v>
      </c>
      <c r="N3374" s="6">
        <v>0</v>
      </c>
      <c r="O3374" s="6">
        <v>1</v>
      </c>
      <c r="P3374" s="6"/>
      <c r="Q3374" s="6"/>
      <c r="R3374" s="6"/>
      <c r="S3374" s="6"/>
      <c r="T3374" s="6" t="s">
        <v>60</v>
      </c>
    </row>
    <row r="3375" spans="1:20" x14ac:dyDescent="0.25">
      <c r="A3375">
        <v>2003</v>
      </c>
      <c r="B3375" s="6" t="s">
        <v>70</v>
      </c>
      <c r="C3375" s="6">
        <v>79</v>
      </c>
      <c r="D3375" s="6" t="s">
        <v>185</v>
      </c>
      <c r="E3375" s="6"/>
      <c r="F3375" s="6"/>
      <c r="G3375" s="6"/>
      <c r="H3375" s="6"/>
      <c r="I3375" s="6" t="str">
        <f t="shared" si="13"/>
        <v/>
      </c>
      <c r="J3375" s="6" t="s">
        <v>25</v>
      </c>
      <c r="K3375" s="6">
        <v>12</v>
      </c>
      <c r="L3375" s="6"/>
      <c r="M3375" s="6">
        <v>9</v>
      </c>
      <c r="N3375" s="6">
        <v>0</v>
      </c>
      <c r="O3375" s="6">
        <v>0</v>
      </c>
      <c r="P3375" s="6"/>
      <c r="Q3375" s="6"/>
      <c r="R3375" s="6"/>
      <c r="S3375" s="6"/>
      <c r="T3375" s="6"/>
    </row>
    <row r="3376" spans="1:20" x14ac:dyDescent="0.25">
      <c r="A3376">
        <v>2003</v>
      </c>
      <c r="B3376" s="6" t="s">
        <v>70</v>
      </c>
      <c r="C3376" s="6">
        <v>80</v>
      </c>
      <c r="D3376" s="6" t="s">
        <v>185</v>
      </c>
      <c r="E3376" s="6"/>
      <c r="F3376" s="6"/>
      <c r="G3376" s="6"/>
      <c r="H3376" s="6"/>
      <c r="I3376" s="6" t="str">
        <f t="shared" si="13"/>
        <v/>
      </c>
      <c r="J3376" s="6" t="s">
        <v>36</v>
      </c>
      <c r="K3376" s="6">
        <v>30</v>
      </c>
      <c r="L3376" s="6"/>
      <c r="M3376" s="6">
        <v>22</v>
      </c>
      <c r="N3376" s="6">
        <v>40</v>
      </c>
      <c r="O3376" s="6">
        <v>0</v>
      </c>
      <c r="P3376" s="6"/>
      <c r="Q3376" s="6"/>
      <c r="R3376" s="6"/>
      <c r="S3376" s="6"/>
      <c r="T3376" s="6"/>
    </row>
    <row r="3377" spans="1:20" x14ac:dyDescent="0.25">
      <c r="A3377">
        <v>2003</v>
      </c>
      <c r="B3377" s="6" t="s">
        <v>70</v>
      </c>
      <c r="C3377" s="6">
        <v>81</v>
      </c>
      <c r="D3377" s="6" t="s">
        <v>185</v>
      </c>
      <c r="E3377" s="6"/>
      <c r="F3377" s="6">
        <f>33/3.28</f>
        <v>10.060975609756099</v>
      </c>
      <c r="G3377" s="6"/>
      <c r="H3377" s="6"/>
      <c r="I3377" s="6" t="str">
        <f t="shared" si="13"/>
        <v/>
      </c>
      <c r="J3377" s="6" t="s">
        <v>25</v>
      </c>
      <c r="K3377" s="6">
        <v>23</v>
      </c>
      <c r="L3377" s="6"/>
      <c r="M3377" s="6">
        <v>18</v>
      </c>
      <c r="N3377" s="6">
        <v>40</v>
      </c>
      <c r="O3377" s="6">
        <v>0</v>
      </c>
      <c r="P3377" s="6"/>
      <c r="Q3377" s="6"/>
      <c r="R3377" s="6"/>
      <c r="S3377" s="6"/>
      <c r="T3377" s="6"/>
    </row>
    <row r="3378" spans="1:20" x14ac:dyDescent="0.25">
      <c r="A3378">
        <v>2003</v>
      </c>
      <c r="B3378" s="6" t="s">
        <v>70</v>
      </c>
      <c r="C3378" s="6">
        <v>82</v>
      </c>
      <c r="D3378" s="6" t="s">
        <v>187</v>
      </c>
      <c r="E3378" s="6">
        <v>7</v>
      </c>
      <c r="F3378" s="6">
        <f>27/3.28</f>
        <v>8.2317073170731714</v>
      </c>
      <c r="G3378" s="6">
        <v>240</v>
      </c>
      <c r="H3378" s="6">
        <v>0</v>
      </c>
      <c r="I3378" s="6">
        <f t="shared" si="13"/>
        <v>240</v>
      </c>
      <c r="J3378" s="6" t="s">
        <v>28</v>
      </c>
      <c r="K3378" s="6">
        <v>50</v>
      </c>
      <c r="L3378" s="6"/>
      <c r="M3378" s="6">
        <v>75</v>
      </c>
      <c r="N3378" s="6">
        <v>50</v>
      </c>
      <c r="O3378" s="6">
        <v>0</v>
      </c>
      <c r="P3378" s="6"/>
      <c r="Q3378" s="6"/>
      <c r="R3378" s="6"/>
      <c r="S3378" s="6"/>
      <c r="T3378" s="6"/>
    </row>
    <row r="3379" spans="1:20" x14ac:dyDescent="0.25">
      <c r="A3379">
        <v>2003</v>
      </c>
      <c r="B3379" s="6" t="s">
        <v>70</v>
      </c>
      <c r="C3379" s="6">
        <v>83</v>
      </c>
      <c r="D3379" s="6" t="s">
        <v>187</v>
      </c>
      <c r="E3379" s="6"/>
      <c r="F3379" s="6"/>
      <c r="G3379" s="6"/>
      <c r="H3379" s="6"/>
      <c r="I3379" s="6" t="str">
        <f t="shared" si="13"/>
        <v/>
      </c>
      <c r="J3379" s="6" t="s">
        <v>26</v>
      </c>
      <c r="K3379" s="6">
        <v>160</v>
      </c>
      <c r="L3379" s="6"/>
      <c r="M3379" s="6">
        <v>180</v>
      </c>
      <c r="N3379" s="6">
        <v>60</v>
      </c>
      <c r="O3379" s="6">
        <v>0</v>
      </c>
      <c r="P3379" s="6"/>
      <c r="Q3379" s="6"/>
      <c r="R3379" s="6"/>
      <c r="S3379" s="6"/>
      <c r="T3379" s="6"/>
    </row>
    <row r="3380" spans="1:20" x14ac:dyDescent="0.25">
      <c r="A3380">
        <v>2003</v>
      </c>
      <c r="B3380" s="6" t="s">
        <v>70</v>
      </c>
      <c r="C3380" s="6">
        <v>84</v>
      </c>
      <c r="D3380" s="6" t="s">
        <v>187</v>
      </c>
      <c r="E3380" s="6"/>
      <c r="F3380" s="6"/>
      <c r="G3380" s="6"/>
      <c r="H3380" s="6"/>
      <c r="I3380" s="6" t="str">
        <f t="shared" si="13"/>
        <v/>
      </c>
      <c r="J3380" s="6" t="s">
        <v>35</v>
      </c>
      <c r="K3380" s="6">
        <v>5</v>
      </c>
      <c r="L3380" s="6"/>
      <c r="M3380" s="6">
        <v>5</v>
      </c>
      <c r="N3380" s="6">
        <v>0</v>
      </c>
      <c r="O3380" s="6">
        <v>0</v>
      </c>
      <c r="P3380" s="6"/>
      <c r="Q3380" s="6"/>
      <c r="R3380" s="6"/>
      <c r="S3380" s="6"/>
      <c r="T3380" s="6"/>
    </row>
    <row r="3381" spans="1:20" x14ac:dyDescent="0.25">
      <c r="A3381">
        <v>2003</v>
      </c>
      <c r="B3381" s="6" t="s">
        <v>70</v>
      </c>
      <c r="C3381" s="6">
        <v>85</v>
      </c>
      <c r="D3381" s="6" t="s">
        <v>187</v>
      </c>
      <c r="E3381" s="6"/>
      <c r="F3381" s="6"/>
      <c r="G3381" s="6"/>
      <c r="H3381" s="6"/>
      <c r="I3381" s="6" t="str">
        <f t="shared" si="13"/>
        <v/>
      </c>
      <c r="J3381" s="6" t="s">
        <v>35</v>
      </c>
      <c r="K3381" s="6">
        <v>10</v>
      </c>
      <c r="L3381" s="6"/>
      <c r="M3381" s="6">
        <v>5</v>
      </c>
      <c r="N3381" s="6">
        <v>0</v>
      </c>
      <c r="O3381" s="6">
        <v>0</v>
      </c>
      <c r="P3381" s="6"/>
      <c r="Q3381" s="6"/>
      <c r="R3381" s="6"/>
      <c r="S3381" s="6"/>
      <c r="T3381" s="6"/>
    </row>
    <row r="3382" spans="1:20" x14ac:dyDescent="0.25">
      <c r="A3382">
        <v>2003</v>
      </c>
      <c r="B3382" s="6" t="s">
        <v>70</v>
      </c>
      <c r="C3382" s="6">
        <v>86</v>
      </c>
      <c r="D3382" s="6" t="s">
        <v>187</v>
      </c>
      <c r="E3382" s="6"/>
      <c r="F3382" s="6"/>
      <c r="G3382" s="6"/>
      <c r="H3382" s="6"/>
      <c r="I3382" s="6" t="str">
        <f t="shared" si="13"/>
        <v/>
      </c>
      <c r="J3382" s="6" t="s">
        <v>35</v>
      </c>
      <c r="K3382" s="6">
        <v>20</v>
      </c>
      <c r="L3382" s="6"/>
      <c r="M3382" s="6">
        <v>5</v>
      </c>
      <c r="N3382" s="6">
        <v>10</v>
      </c>
      <c r="O3382" s="6">
        <v>0</v>
      </c>
      <c r="P3382" s="6"/>
      <c r="Q3382" s="6"/>
      <c r="R3382" s="6"/>
      <c r="S3382" s="6"/>
      <c r="T3382" s="6"/>
    </row>
    <row r="3383" spans="1:20" x14ac:dyDescent="0.25">
      <c r="A3383">
        <v>2003</v>
      </c>
      <c r="B3383" s="6" t="s">
        <v>70</v>
      </c>
      <c r="C3383" s="6">
        <v>87</v>
      </c>
      <c r="D3383" s="6" t="s">
        <v>187</v>
      </c>
      <c r="E3383" s="6"/>
      <c r="F3383" s="6"/>
      <c r="G3383" s="6"/>
      <c r="H3383" s="6"/>
      <c r="I3383" s="6" t="str">
        <f t="shared" si="13"/>
        <v/>
      </c>
      <c r="J3383" s="6" t="s">
        <v>140</v>
      </c>
      <c r="K3383" s="6">
        <v>30</v>
      </c>
      <c r="L3383" s="6"/>
      <c r="M3383" s="6">
        <v>25</v>
      </c>
      <c r="N3383" s="6">
        <v>20</v>
      </c>
      <c r="O3383" s="6">
        <v>10</v>
      </c>
      <c r="P3383" s="6" t="s">
        <v>48</v>
      </c>
      <c r="Q3383" s="6"/>
      <c r="R3383" s="6" t="s">
        <v>188</v>
      </c>
      <c r="S3383" s="6"/>
      <c r="T3383" s="6" t="s">
        <v>189</v>
      </c>
    </row>
    <row r="3384" spans="1:20" x14ac:dyDescent="0.25">
      <c r="A3384">
        <v>2003</v>
      </c>
      <c r="B3384" s="6" t="s">
        <v>70</v>
      </c>
      <c r="C3384" s="6">
        <v>88</v>
      </c>
      <c r="D3384" s="6" t="s">
        <v>187</v>
      </c>
      <c r="E3384" s="6"/>
      <c r="F3384" s="6"/>
      <c r="G3384" s="6"/>
      <c r="H3384" s="6"/>
      <c r="I3384" s="6" t="str">
        <f t="shared" si="13"/>
        <v/>
      </c>
      <c r="J3384" s="6" t="s">
        <v>26</v>
      </c>
      <c r="K3384" s="6">
        <v>25</v>
      </c>
      <c r="L3384" s="6"/>
      <c r="M3384" s="6">
        <v>15</v>
      </c>
      <c r="N3384" s="6">
        <v>2</v>
      </c>
      <c r="O3384" s="6">
        <v>0</v>
      </c>
      <c r="P3384" s="6"/>
      <c r="Q3384" s="6"/>
      <c r="R3384" s="6"/>
      <c r="S3384" s="6"/>
      <c r="T3384" s="6"/>
    </row>
    <row r="3385" spans="1:20" x14ac:dyDescent="0.25">
      <c r="A3385">
        <v>2003</v>
      </c>
      <c r="B3385" s="6" t="s">
        <v>70</v>
      </c>
      <c r="C3385" s="6">
        <v>89</v>
      </c>
      <c r="D3385" s="6" t="s">
        <v>187</v>
      </c>
      <c r="E3385" s="6"/>
      <c r="F3385" s="6"/>
      <c r="G3385" s="6"/>
      <c r="H3385" s="6"/>
      <c r="I3385" s="6" t="str">
        <f t="shared" si="13"/>
        <v/>
      </c>
      <c r="J3385" s="6" t="s">
        <v>58</v>
      </c>
      <c r="K3385" s="6">
        <v>15</v>
      </c>
      <c r="L3385" s="6"/>
      <c r="M3385" s="6">
        <v>5</v>
      </c>
      <c r="N3385" s="6">
        <v>40</v>
      </c>
      <c r="O3385" s="6">
        <v>0</v>
      </c>
      <c r="P3385" s="6"/>
      <c r="Q3385" s="6"/>
      <c r="R3385" s="6"/>
      <c r="S3385" s="6"/>
      <c r="T3385" s="6"/>
    </row>
    <row r="3386" spans="1:20" x14ac:dyDescent="0.25">
      <c r="A3386">
        <v>2003</v>
      </c>
      <c r="B3386" s="6" t="s">
        <v>70</v>
      </c>
      <c r="C3386" s="6">
        <v>90</v>
      </c>
      <c r="D3386" s="6" t="s">
        <v>187</v>
      </c>
      <c r="E3386" s="6"/>
      <c r="F3386" s="6"/>
      <c r="G3386" s="6"/>
      <c r="H3386" s="6"/>
      <c r="I3386" s="6" t="str">
        <f t="shared" si="13"/>
        <v/>
      </c>
      <c r="J3386" s="6" t="s">
        <v>140</v>
      </c>
      <c r="K3386" s="6">
        <v>35</v>
      </c>
      <c r="L3386" s="6"/>
      <c r="M3386" s="6">
        <v>15</v>
      </c>
      <c r="N3386" s="6">
        <v>50</v>
      </c>
      <c r="O3386" s="6">
        <v>0</v>
      </c>
      <c r="P3386" s="6"/>
      <c r="Q3386" s="6"/>
      <c r="R3386" s="6"/>
      <c r="S3386" s="6"/>
      <c r="T3386" s="6"/>
    </row>
    <row r="3387" spans="1:20" x14ac:dyDescent="0.25">
      <c r="A3387">
        <v>2003</v>
      </c>
      <c r="B3387" s="6" t="s">
        <v>70</v>
      </c>
      <c r="C3387" s="6">
        <v>91</v>
      </c>
      <c r="D3387" s="6" t="s">
        <v>187</v>
      </c>
      <c r="E3387" s="6"/>
      <c r="F3387" s="6"/>
      <c r="G3387" s="6"/>
      <c r="H3387" s="6"/>
      <c r="I3387" s="6" t="str">
        <f t="shared" si="13"/>
        <v/>
      </c>
      <c r="J3387" s="6" t="s">
        <v>35</v>
      </c>
      <c r="K3387" s="6">
        <v>7</v>
      </c>
      <c r="L3387" s="6"/>
      <c r="M3387" s="6">
        <v>3</v>
      </c>
      <c r="N3387" s="6">
        <v>1</v>
      </c>
      <c r="O3387" s="6">
        <v>0</v>
      </c>
      <c r="P3387" s="6"/>
      <c r="Q3387" s="6"/>
      <c r="R3387" s="6"/>
      <c r="S3387" s="6"/>
      <c r="T3387" s="6"/>
    </row>
    <row r="3388" spans="1:20" x14ac:dyDescent="0.25">
      <c r="A3388">
        <v>2003</v>
      </c>
      <c r="B3388" s="6" t="s">
        <v>70</v>
      </c>
      <c r="C3388" s="6">
        <v>92</v>
      </c>
      <c r="D3388" s="6" t="s">
        <v>187</v>
      </c>
      <c r="E3388" s="6"/>
      <c r="F3388" s="6"/>
      <c r="G3388" s="6"/>
      <c r="H3388" s="6"/>
      <c r="I3388" s="6" t="str">
        <f t="shared" si="13"/>
        <v/>
      </c>
      <c r="J3388" s="6" t="s">
        <v>28</v>
      </c>
      <c r="K3388" s="6">
        <v>100</v>
      </c>
      <c r="L3388" s="6"/>
      <c r="M3388" s="6">
        <v>85</v>
      </c>
      <c r="N3388" s="6">
        <v>40</v>
      </c>
      <c r="O3388" s="6">
        <v>10</v>
      </c>
      <c r="P3388" s="6"/>
      <c r="Q3388" s="6"/>
      <c r="R3388" s="6"/>
      <c r="S3388" s="6"/>
      <c r="T3388" s="6"/>
    </row>
    <row r="3389" spans="1:20" x14ac:dyDescent="0.25">
      <c r="A3389">
        <v>2003</v>
      </c>
      <c r="B3389" s="6" t="s">
        <v>70</v>
      </c>
      <c r="C3389" s="6">
        <v>93</v>
      </c>
      <c r="D3389" s="6" t="s">
        <v>187</v>
      </c>
      <c r="E3389" s="6"/>
      <c r="F3389" s="6"/>
      <c r="G3389" s="6"/>
      <c r="H3389" s="6"/>
      <c r="I3389" s="6" t="str">
        <f t="shared" si="13"/>
        <v/>
      </c>
      <c r="J3389" s="6" t="s">
        <v>25</v>
      </c>
      <c r="K3389" s="6">
        <v>80</v>
      </c>
      <c r="L3389" s="6"/>
      <c r="M3389" s="6">
        <v>35</v>
      </c>
      <c r="N3389" s="6">
        <v>20</v>
      </c>
      <c r="O3389" s="6">
        <v>0</v>
      </c>
      <c r="P3389" s="6"/>
      <c r="Q3389" s="6"/>
      <c r="R3389" s="6"/>
      <c r="S3389" s="6"/>
      <c r="T3389" s="6"/>
    </row>
    <row r="3390" spans="1:20" x14ac:dyDescent="0.25">
      <c r="A3390">
        <v>2003</v>
      </c>
      <c r="B3390" s="6" t="s">
        <v>70</v>
      </c>
      <c r="C3390" s="6">
        <v>94</v>
      </c>
      <c r="D3390" s="6" t="s">
        <v>187</v>
      </c>
      <c r="E3390" s="6"/>
      <c r="F3390" s="6">
        <f>25/3.28</f>
        <v>7.6219512195121952</v>
      </c>
      <c r="G3390" s="6"/>
      <c r="H3390" s="6"/>
      <c r="I3390" s="6" t="str">
        <f t="shared" si="13"/>
        <v/>
      </c>
      <c r="J3390" s="6" t="s">
        <v>28</v>
      </c>
      <c r="K3390" s="6">
        <v>90</v>
      </c>
      <c r="L3390" s="6"/>
      <c r="M3390" s="6">
        <v>70</v>
      </c>
      <c r="N3390" s="6">
        <v>60</v>
      </c>
      <c r="O3390" s="6">
        <v>5</v>
      </c>
      <c r="P3390" s="6"/>
      <c r="Q3390" s="6"/>
      <c r="R3390" s="6"/>
      <c r="S3390" s="6"/>
      <c r="T3390" s="6"/>
    </row>
    <row r="3391" spans="1:20" x14ac:dyDescent="0.25">
      <c r="A3391">
        <v>2003</v>
      </c>
      <c r="B3391" s="6" t="s">
        <v>70</v>
      </c>
      <c r="C3391" s="6">
        <v>95</v>
      </c>
      <c r="D3391" s="6" t="s">
        <v>187</v>
      </c>
      <c r="E3391" s="6">
        <v>8</v>
      </c>
      <c r="F3391" s="6">
        <f>33/3.28</f>
        <v>10.060975609756099</v>
      </c>
      <c r="G3391" s="6">
        <v>180</v>
      </c>
      <c r="H3391" s="6">
        <v>0</v>
      </c>
      <c r="I3391" s="6">
        <f t="shared" si="13"/>
        <v>180</v>
      </c>
      <c r="J3391" s="6" t="s">
        <v>140</v>
      </c>
      <c r="K3391" s="6">
        <v>40</v>
      </c>
      <c r="L3391" s="6"/>
      <c r="M3391" s="6">
        <v>20</v>
      </c>
      <c r="N3391" s="6">
        <v>60</v>
      </c>
      <c r="O3391" s="6">
        <v>0</v>
      </c>
      <c r="P3391" s="6"/>
      <c r="Q3391" s="6"/>
      <c r="R3391" s="6"/>
      <c r="S3391" s="6"/>
      <c r="T3391" s="6"/>
    </row>
    <row r="3392" spans="1:20" x14ac:dyDescent="0.25">
      <c r="A3392">
        <v>2003</v>
      </c>
      <c r="B3392" s="6" t="s">
        <v>70</v>
      </c>
      <c r="C3392" s="6">
        <v>96</v>
      </c>
      <c r="D3392" s="6" t="s">
        <v>187</v>
      </c>
      <c r="E3392" s="6"/>
      <c r="F3392" s="6"/>
      <c r="G3392" s="6"/>
      <c r="H3392" s="6"/>
      <c r="I3392" s="6" t="str">
        <f t="shared" si="13"/>
        <v/>
      </c>
      <c r="J3392" s="6" t="s">
        <v>35</v>
      </c>
      <c r="K3392" s="6">
        <v>15</v>
      </c>
      <c r="L3392" s="6"/>
      <c r="M3392" s="6">
        <v>5</v>
      </c>
      <c r="N3392" s="6">
        <v>0</v>
      </c>
      <c r="O3392" s="6">
        <v>0</v>
      </c>
      <c r="P3392" s="6"/>
      <c r="Q3392" s="6"/>
      <c r="R3392" s="6"/>
      <c r="S3392" s="6"/>
      <c r="T3392" s="6"/>
    </row>
    <row r="3393" spans="1:20" x14ac:dyDescent="0.25">
      <c r="A3393">
        <v>2003</v>
      </c>
      <c r="B3393" s="6" t="s">
        <v>70</v>
      </c>
      <c r="C3393" s="6">
        <v>97</v>
      </c>
      <c r="D3393" s="6" t="s">
        <v>187</v>
      </c>
      <c r="E3393" s="6"/>
      <c r="F3393" s="6"/>
      <c r="G3393" s="6"/>
      <c r="H3393" s="6"/>
      <c r="I3393" s="6" t="str">
        <f t="shared" si="13"/>
        <v/>
      </c>
      <c r="J3393" s="6" t="s">
        <v>35</v>
      </c>
      <c r="K3393" s="6">
        <v>10</v>
      </c>
      <c r="L3393" s="6"/>
      <c r="M3393" s="6">
        <v>15</v>
      </c>
      <c r="N3393" s="6">
        <v>80</v>
      </c>
      <c r="O3393" s="6">
        <v>0</v>
      </c>
      <c r="P3393" s="6"/>
      <c r="Q3393" s="6"/>
      <c r="R3393" s="6"/>
      <c r="S3393" s="6"/>
      <c r="T3393" s="6"/>
    </row>
    <row r="3394" spans="1:20" x14ac:dyDescent="0.25">
      <c r="A3394">
        <v>2003</v>
      </c>
      <c r="B3394" s="6" t="s">
        <v>70</v>
      </c>
      <c r="C3394" s="6">
        <v>98</v>
      </c>
      <c r="D3394" s="6" t="s">
        <v>187</v>
      </c>
      <c r="E3394" s="6"/>
      <c r="F3394" s="6"/>
      <c r="G3394" s="6"/>
      <c r="H3394" s="6"/>
      <c r="I3394" s="6" t="str">
        <f t="shared" si="13"/>
        <v/>
      </c>
      <c r="J3394" s="6" t="s">
        <v>190</v>
      </c>
      <c r="K3394" s="6">
        <v>35</v>
      </c>
      <c r="L3394" s="6"/>
      <c r="M3394" s="6">
        <v>15</v>
      </c>
      <c r="N3394" s="6">
        <v>10</v>
      </c>
      <c r="O3394" s="6">
        <v>0</v>
      </c>
      <c r="P3394" s="6"/>
      <c r="Q3394" s="6"/>
      <c r="R3394" s="6"/>
      <c r="S3394" s="6"/>
      <c r="T3394" s="6"/>
    </row>
    <row r="3395" spans="1:20" x14ac:dyDescent="0.25">
      <c r="A3395">
        <v>2003</v>
      </c>
      <c r="B3395" s="6" t="s">
        <v>70</v>
      </c>
      <c r="C3395" s="6">
        <v>99</v>
      </c>
      <c r="D3395" s="6" t="s">
        <v>187</v>
      </c>
      <c r="E3395" s="6"/>
      <c r="F3395" s="6"/>
      <c r="G3395" s="6"/>
      <c r="H3395" s="6"/>
      <c r="I3395" s="6" t="str">
        <f t="shared" si="13"/>
        <v/>
      </c>
      <c r="J3395" s="6" t="s">
        <v>35</v>
      </c>
      <c r="K3395" s="6">
        <v>30</v>
      </c>
      <c r="L3395" s="6"/>
      <c r="M3395" s="6">
        <v>15</v>
      </c>
      <c r="N3395" s="6">
        <v>90</v>
      </c>
      <c r="O3395" s="6">
        <v>0</v>
      </c>
      <c r="P3395" s="6"/>
      <c r="Q3395" s="6"/>
      <c r="R3395" s="6"/>
      <c r="S3395" s="6"/>
      <c r="T3395" s="6"/>
    </row>
    <row r="3396" spans="1:20" x14ac:dyDescent="0.25">
      <c r="A3396">
        <v>2003</v>
      </c>
      <c r="B3396" s="6" t="s">
        <v>70</v>
      </c>
      <c r="C3396" s="6">
        <v>100</v>
      </c>
      <c r="D3396" s="6" t="s">
        <v>187</v>
      </c>
      <c r="E3396" s="6"/>
      <c r="F3396" s="6"/>
      <c r="G3396" s="6"/>
      <c r="H3396" s="6"/>
      <c r="I3396" s="6" t="str">
        <f t="shared" si="13"/>
        <v/>
      </c>
      <c r="J3396" s="6" t="s">
        <v>140</v>
      </c>
      <c r="K3396" s="6">
        <v>50</v>
      </c>
      <c r="L3396" s="6"/>
      <c r="M3396" s="6">
        <v>35</v>
      </c>
      <c r="N3396" s="6">
        <v>50</v>
      </c>
      <c r="O3396" s="6">
        <v>10</v>
      </c>
      <c r="P3396" s="6" t="s">
        <v>156</v>
      </c>
      <c r="Q3396" s="6"/>
      <c r="R3396" s="6"/>
      <c r="S3396" s="6"/>
      <c r="T3396" s="6" t="s">
        <v>191</v>
      </c>
    </row>
    <row r="3397" spans="1:20" x14ac:dyDescent="0.25">
      <c r="A3397">
        <v>2003</v>
      </c>
      <c r="B3397" s="6" t="s">
        <v>70</v>
      </c>
      <c r="C3397" s="6">
        <v>101</v>
      </c>
      <c r="D3397" s="6" t="s">
        <v>187</v>
      </c>
      <c r="E3397" s="6"/>
      <c r="F3397" s="6"/>
      <c r="G3397" s="6"/>
      <c r="H3397" s="6"/>
      <c r="I3397" s="6" t="str">
        <f t="shared" si="13"/>
        <v/>
      </c>
      <c r="J3397" s="6" t="s">
        <v>36</v>
      </c>
      <c r="K3397" s="6">
        <v>35</v>
      </c>
      <c r="L3397" s="6"/>
      <c r="M3397" s="6">
        <v>20</v>
      </c>
      <c r="N3397" s="6">
        <v>75</v>
      </c>
      <c r="O3397" s="6">
        <v>0</v>
      </c>
      <c r="P3397" s="6"/>
      <c r="Q3397" s="6"/>
      <c r="R3397" s="6"/>
      <c r="S3397" s="6"/>
      <c r="T3397" s="6"/>
    </row>
    <row r="3398" spans="1:20" x14ac:dyDescent="0.25">
      <c r="A3398">
        <v>2003</v>
      </c>
      <c r="B3398" s="6" t="s">
        <v>70</v>
      </c>
      <c r="C3398" s="6">
        <v>102</v>
      </c>
      <c r="D3398" s="6" t="s">
        <v>187</v>
      </c>
      <c r="E3398" s="6"/>
      <c r="F3398" s="6"/>
      <c r="G3398" s="6"/>
      <c r="H3398" s="6"/>
      <c r="I3398" s="6" t="str">
        <f t="shared" si="13"/>
        <v/>
      </c>
      <c r="J3398" s="6" t="s">
        <v>25</v>
      </c>
      <c r="K3398" s="6">
        <v>10</v>
      </c>
      <c r="L3398" s="6"/>
      <c r="M3398" s="6">
        <v>5</v>
      </c>
      <c r="N3398" s="6">
        <v>0</v>
      </c>
      <c r="O3398" s="6">
        <v>0</v>
      </c>
      <c r="P3398" s="6"/>
      <c r="Q3398" s="6"/>
      <c r="R3398" s="6"/>
      <c r="S3398" s="6"/>
      <c r="T3398" s="6"/>
    </row>
    <row r="3399" spans="1:20" x14ac:dyDescent="0.25">
      <c r="A3399">
        <v>2003</v>
      </c>
      <c r="B3399" s="6" t="s">
        <v>70</v>
      </c>
      <c r="C3399" s="6">
        <v>103</v>
      </c>
      <c r="D3399" s="6" t="s">
        <v>187</v>
      </c>
      <c r="E3399" s="6"/>
      <c r="F3399" s="6"/>
      <c r="G3399" s="6"/>
      <c r="H3399" s="6"/>
      <c r="I3399" s="6" t="str">
        <f t="shared" si="13"/>
        <v/>
      </c>
      <c r="J3399" s="6" t="s">
        <v>28</v>
      </c>
      <c r="K3399" s="6">
        <v>35</v>
      </c>
      <c r="L3399" s="6"/>
      <c r="M3399" s="6">
        <v>70</v>
      </c>
      <c r="N3399" s="6">
        <v>50</v>
      </c>
      <c r="O3399" s="6">
        <v>5</v>
      </c>
      <c r="P3399" s="6" t="s">
        <v>48</v>
      </c>
      <c r="Q3399" s="6"/>
      <c r="R3399" s="6" t="s">
        <v>31</v>
      </c>
      <c r="S3399" s="6"/>
      <c r="T3399" s="6" t="s">
        <v>192</v>
      </c>
    </row>
    <row r="3400" spans="1:20" x14ac:dyDescent="0.25">
      <c r="A3400">
        <v>2003</v>
      </c>
      <c r="B3400" s="6" t="s">
        <v>70</v>
      </c>
      <c r="C3400" s="6">
        <v>104</v>
      </c>
      <c r="D3400" s="6" t="s">
        <v>187</v>
      </c>
      <c r="E3400" s="6"/>
      <c r="F3400" s="6"/>
      <c r="G3400" s="6"/>
      <c r="H3400" s="6"/>
      <c r="I3400" s="6" t="str">
        <f t="shared" si="13"/>
        <v/>
      </c>
      <c r="J3400" s="6" t="s">
        <v>140</v>
      </c>
      <c r="K3400" s="6">
        <v>20</v>
      </c>
      <c r="L3400" s="6"/>
      <c r="M3400" s="6">
        <v>5</v>
      </c>
      <c r="N3400" s="6">
        <v>0</v>
      </c>
      <c r="O3400" s="6">
        <v>0</v>
      </c>
      <c r="P3400" s="6"/>
      <c r="Q3400" s="6"/>
      <c r="R3400" s="6"/>
      <c r="S3400" s="6"/>
      <c r="T3400" s="6"/>
    </row>
    <row r="3401" spans="1:20" x14ac:dyDescent="0.25">
      <c r="A3401">
        <v>2003</v>
      </c>
      <c r="B3401" s="6" t="s">
        <v>70</v>
      </c>
      <c r="C3401" s="6">
        <v>105</v>
      </c>
      <c r="D3401" s="6" t="s">
        <v>187</v>
      </c>
      <c r="E3401" s="6"/>
      <c r="F3401" s="6"/>
      <c r="G3401" s="6"/>
      <c r="H3401" s="6"/>
      <c r="I3401" s="6" t="str">
        <f t="shared" si="13"/>
        <v/>
      </c>
      <c r="J3401" s="6" t="s">
        <v>35</v>
      </c>
      <c r="K3401" s="6">
        <v>15</v>
      </c>
      <c r="L3401" s="6"/>
      <c r="M3401" s="6">
        <v>7</v>
      </c>
      <c r="N3401" s="6">
        <v>0</v>
      </c>
      <c r="O3401" s="6">
        <v>0</v>
      </c>
      <c r="P3401" s="6"/>
      <c r="Q3401" s="6"/>
      <c r="R3401" s="6"/>
      <c r="S3401" s="6"/>
      <c r="T3401" s="6"/>
    </row>
    <row r="3402" spans="1:20" x14ac:dyDescent="0.25">
      <c r="A3402">
        <v>2003</v>
      </c>
      <c r="B3402" s="6" t="s">
        <v>70</v>
      </c>
      <c r="C3402" s="6">
        <v>106</v>
      </c>
      <c r="D3402" s="6" t="s">
        <v>187</v>
      </c>
      <c r="E3402" s="6"/>
      <c r="F3402" s="6"/>
      <c r="G3402" s="6"/>
      <c r="H3402" s="6"/>
      <c r="I3402" s="6" t="str">
        <f t="shared" si="13"/>
        <v/>
      </c>
      <c r="J3402" s="6" t="s">
        <v>29</v>
      </c>
      <c r="K3402" s="6">
        <v>25</v>
      </c>
      <c r="L3402" s="6"/>
      <c r="M3402" s="6">
        <v>25</v>
      </c>
      <c r="N3402" s="6">
        <v>80</v>
      </c>
      <c r="O3402" s="6">
        <v>0</v>
      </c>
      <c r="P3402" s="6"/>
      <c r="Q3402" s="6"/>
      <c r="R3402" s="6"/>
      <c r="S3402" s="6"/>
      <c r="T3402" s="6"/>
    </row>
    <row r="3403" spans="1:20" x14ac:dyDescent="0.25">
      <c r="A3403">
        <v>2003</v>
      </c>
      <c r="B3403" s="6" t="s">
        <v>70</v>
      </c>
      <c r="C3403" s="6">
        <v>107</v>
      </c>
      <c r="D3403" s="6" t="s">
        <v>187</v>
      </c>
      <c r="E3403" s="6"/>
      <c r="F3403" s="6"/>
      <c r="G3403" s="6"/>
      <c r="H3403" s="6"/>
      <c r="I3403" s="6" t="str">
        <f t="shared" si="13"/>
        <v/>
      </c>
      <c r="J3403" s="6" t="s">
        <v>26</v>
      </c>
      <c r="K3403" s="6">
        <v>30</v>
      </c>
      <c r="L3403" s="6"/>
      <c r="M3403" s="6">
        <v>25</v>
      </c>
      <c r="N3403" s="6">
        <v>10</v>
      </c>
      <c r="O3403" s="6">
        <v>0</v>
      </c>
      <c r="P3403" s="6"/>
      <c r="Q3403" s="6"/>
      <c r="R3403" s="6"/>
      <c r="S3403" s="6"/>
      <c r="T3403" s="6"/>
    </row>
    <row r="3404" spans="1:20" x14ac:dyDescent="0.25">
      <c r="A3404">
        <v>2003</v>
      </c>
      <c r="B3404" s="6" t="s">
        <v>70</v>
      </c>
      <c r="C3404" s="6">
        <v>108</v>
      </c>
      <c r="D3404" s="6" t="s">
        <v>187</v>
      </c>
      <c r="E3404" s="6"/>
      <c r="F3404" s="6"/>
      <c r="G3404" s="6"/>
      <c r="H3404" s="6"/>
      <c r="I3404" s="6" t="str">
        <f t="shared" si="13"/>
        <v/>
      </c>
      <c r="J3404" s="6" t="s">
        <v>140</v>
      </c>
      <c r="K3404" s="6">
        <v>30</v>
      </c>
      <c r="L3404" s="6"/>
      <c r="M3404" s="6">
        <v>30</v>
      </c>
      <c r="N3404" s="6">
        <v>5</v>
      </c>
      <c r="O3404" s="6">
        <v>0</v>
      </c>
      <c r="P3404" s="6"/>
      <c r="Q3404" s="6"/>
      <c r="R3404" s="6"/>
      <c r="S3404" s="6"/>
      <c r="T3404" s="6"/>
    </row>
    <row r="3405" spans="1:20" x14ac:dyDescent="0.25">
      <c r="A3405">
        <v>2003</v>
      </c>
      <c r="B3405" s="6" t="s">
        <v>70</v>
      </c>
      <c r="C3405" s="6">
        <v>109</v>
      </c>
      <c r="D3405" s="6" t="s">
        <v>187</v>
      </c>
      <c r="E3405" s="6"/>
      <c r="F3405" s="6"/>
      <c r="G3405" s="6"/>
      <c r="H3405" s="6"/>
      <c r="I3405" s="6" t="str">
        <f t="shared" si="13"/>
        <v/>
      </c>
      <c r="J3405" s="6" t="s">
        <v>58</v>
      </c>
      <c r="K3405" s="6">
        <v>15</v>
      </c>
      <c r="L3405" s="6"/>
      <c r="M3405" s="6">
        <v>5</v>
      </c>
      <c r="N3405" s="6">
        <v>20</v>
      </c>
      <c r="O3405" s="6">
        <v>0</v>
      </c>
      <c r="P3405" s="6"/>
      <c r="Q3405" s="6"/>
      <c r="R3405" s="6"/>
      <c r="S3405" s="6"/>
      <c r="T3405" s="6"/>
    </row>
    <row r="3406" spans="1:20" x14ac:dyDescent="0.25">
      <c r="A3406">
        <v>2003</v>
      </c>
      <c r="B3406" s="6" t="s">
        <v>70</v>
      </c>
      <c r="C3406" s="6">
        <v>110</v>
      </c>
      <c r="D3406" s="6" t="s">
        <v>187</v>
      </c>
      <c r="E3406" s="6"/>
      <c r="F3406" s="6"/>
      <c r="G3406" s="6"/>
      <c r="H3406" s="6"/>
      <c r="I3406" s="6" t="str">
        <f t="shared" si="13"/>
        <v/>
      </c>
      <c r="J3406" s="6" t="s">
        <v>36</v>
      </c>
      <c r="K3406" s="6">
        <v>65</v>
      </c>
      <c r="L3406" s="6"/>
      <c r="M3406" s="6">
        <v>60</v>
      </c>
      <c r="N3406" s="6">
        <v>70</v>
      </c>
      <c r="O3406" s="6">
        <v>0</v>
      </c>
      <c r="P3406" s="6"/>
      <c r="Q3406" s="6"/>
      <c r="R3406" s="6"/>
      <c r="S3406" s="6"/>
      <c r="T3406" s="6"/>
    </row>
    <row r="3407" spans="1:20" x14ac:dyDescent="0.25">
      <c r="A3407">
        <v>2003</v>
      </c>
      <c r="B3407" s="6" t="s">
        <v>70</v>
      </c>
      <c r="C3407" s="6">
        <v>111</v>
      </c>
      <c r="D3407" s="6" t="s">
        <v>187</v>
      </c>
      <c r="E3407" s="6"/>
      <c r="F3407" s="6">
        <f>30/3.28</f>
        <v>9.1463414634146343</v>
      </c>
      <c r="G3407" s="6"/>
      <c r="H3407" s="6"/>
      <c r="I3407" s="6" t="str">
        <f t="shared" si="13"/>
        <v/>
      </c>
      <c r="J3407" s="6" t="s">
        <v>26</v>
      </c>
      <c r="K3407" s="6">
        <v>15</v>
      </c>
      <c r="L3407" s="6"/>
      <c r="M3407" s="6">
        <v>5</v>
      </c>
      <c r="N3407" s="6">
        <v>0</v>
      </c>
      <c r="O3407" s="6">
        <v>0</v>
      </c>
      <c r="P3407" s="6"/>
      <c r="Q3407" s="6"/>
      <c r="R3407" s="6"/>
      <c r="S3407" s="6"/>
      <c r="T3407" s="6"/>
    </row>
    <row r="3408" spans="1:20" x14ac:dyDescent="0.25">
      <c r="A3408">
        <v>2003</v>
      </c>
      <c r="B3408" s="6" t="s">
        <v>70</v>
      </c>
      <c r="C3408" s="6">
        <v>112</v>
      </c>
      <c r="D3408" s="6" t="s">
        <v>193</v>
      </c>
      <c r="E3408" s="6">
        <v>9</v>
      </c>
      <c r="F3408" s="6">
        <v>9.6999999999999993</v>
      </c>
      <c r="G3408" s="6">
        <v>245</v>
      </c>
      <c r="H3408" s="6">
        <v>0</v>
      </c>
      <c r="I3408" s="6">
        <f t="shared" si="13"/>
        <v>245</v>
      </c>
      <c r="J3408" s="6" t="s">
        <v>35</v>
      </c>
      <c r="K3408" s="6">
        <v>10</v>
      </c>
      <c r="L3408" s="6"/>
      <c r="M3408" s="6">
        <v>5</v>
      </c>
      <c r="N3408" s="6">
        <v>0</v>
      </c>
      <c r="O3408" s="6">
        <v>0</v>
      </c>
      <c r="P3408" s="6"/>
      <c r="Q3408" s="6"/>
      <c r="R3408" s="6"/>
      <c r="S3408" s="6"/>
      <c r="T3408" s="6"/>
    </row>
    <row r="3409" spans="1:20" x14ac:dyDescent="0.25">
      <c r="A3409">
        <v>2003</v>
      </c>
      <c r="B3409" s="6" t="s">
        <v>70</v>
      </c>
      <c r="C3409" s="6">
        <v>113</v>
      </c>
      <c r="D3409" s="6" t="s">
        <v>193</v>
      </c>
      <c r="E3409" s="6"/>
      <c r="F3409" s="6"/>
      <c r="G3409" s="6"/>
      <c r="H3409" s="6"/>
      <c r="I3409" s="6" t="str">
        <f t="shared" si="13"/>
        <v/>
      </c>
      <c r="J3409" s="6" t="s">
        <v>28</v>
      </c>
      <c r="K3409" s="6">
        <v>180</v>
      </c>
      <c r="L3409" s="6"/>
      <c r="M3409" s="6">
        <v>120</v>
      </c>
      <c r="N3409" s="6">
        <v>20</v>
      </c>
      <c r="O3409" s="6">
        <v>80</v>
      </c>
      <c r="P3409" s="6"/>
      <c r="Q3409" s="6"/>
      <c r="R3409" s="6" t="s">
        <v>151</v>
      </c>
      <c r="S3409" s="6"/>
      <c r="T3409" s="6" t="s">
        <v>194</v>
      </c>
    </row>
    <row r="3410" spans="1:20" x14ac:dyDescent="0.25">
      <c r="A3410">
        <v>2003</v>
      </c>
      <c r="B3410" s="6" t="s">
        <v>70</v>
      </c>
      <c r="C3410" s="6">
        <v>114</v>
      </c>
      <c r="D3410" s="6" t="s">
        <v>193</v>
      </c>
      <c r="E3410" s="6"/>
      <c r="F3410" s="6"/>
      <c r="G3410" s="6"/>
      <c r="H3410" s="6"/>
      <c r="I3410" s="6" t="str">
        <f t="shared" si="13"/>
        <v/>
      </c>
      <c r="J3410" s="6" t="s">
        <v>140</v>
      </c>
      <c r="K3410" s="6">
        <v>10</v>
      </c>
      <c r="L3410" s="6"/>
      <c r="M3410" s="6">
        <v>10</v>
      </c>
      <c r="N3410" s="6">
        <v>0</v>
      </c>
      <c r="O3410" s="6">
        <v>0</v>
      </c>
      <c r="P3410" s="6"/>
      <c r="Q3410" s="6"/>
      <c r="R3410" s="6"/>
      <c r="S3410" s="6"/>
      <c r="T3410" s="6"/>
    </row>
    <row r="3411" spans="1:20" x14ac:dyDescent="0.25">
      <c r="A3411">
        <v>2003</v>
      </c>
      <c r="B3411" s="6" t="s">
        <v>70</v>
      </c>
      <c r="C3411" s="6">
        <v>115</v>
      </c>
      <c r="D3411" s="6" t="s">
        <v>193</v>
      </c>
      <c r="E3411" s="6"/>
      <c r="F3411" s="6"/>
      <c r="G3411" s="6"/>
      <c r="H3411" s="6"/>
      <c r="I3411" s="6" t="str">
        <f t="shared" si="13"/>
        <v/>
      </c>
      <c r="J3411" s="6" t="s">
        <v>35</v>
      </c>
      <c r="K3411" s="6">
        <v>10</v>
      </c>
      <c r="L3411" s="6"/>
      <c r="M3411" s="6">
        <v>5</v>
      </c>
      <c r="N3411" s="6">
        <v>0</v>
      </c>
      <c r="O3411" s="6">
        <v>0</v>
      </c>
      <c r="P3411" s="6"/>
      <c r="Q3411" s="6"/>
      <c r="R3411" s="6"/>
      <c r="S3411" s="6"/>
      <c r="T3411" s="6"/>
    </row>
    <row r="3412" spans="1:20" x14ac:dyDescent="0.25">
      <c r="A3412">
        <v>2003</v>
      </c>
      <c r="B3412" s="6" t="s">
        <v>70</v>
      </c>
      <c r="C3412" s="6">
        <v>116</v>
      </c>
      <c r="D3412" s="6" t="s">
        <v>193</v>
      </c>
      <c r="E3412" s="6"/>
      <c r="F3412" s="6"/>
      <c r="G3412" s="6"/>
      <c r="H3412" s="6"/>
      <c r="I3412" s="6" t="str">
        <f t="shared" si="13"/>
        <v/>
      </c>
      <c r="J3412" s="6" t="s">
        <v>28</v>
      </c>
      <c r="K3412" s="6">
        <v>50</v>
      </c>
      <c r="L3412" s="6"/>
      <c r="M3412" s="6">
        <v>110</v>
      </c>
      <c r="N3412" s="6">
        <v>90</v>
      </c>
      <c r="O3412" s="6">
        <v>0</v>
      </c>
      <c r="P3412" s="6"/>
      <c r="Q3412" s="6"/>
      <c r="R3412" s="6" t="s">
        <v>151</v>
      </c>
      <c r="S3412" s="6"/>
      <c r="T3412" s="6"/>
    </row>
    <row r="3413" spans="1:20" x14ac:dyDescent="0.25">
      <c r="A3413">
        <v>2003</v>
      </c>
      <c r="B3413" s="6" t="s">
        <v>70</v>
      </c>
      <c r="C3413" s="6">
        <v>117</v>
      </c>
      <c r="D3413" s="6" t="s">
        <v>193</v>
      </c>
      <c r="E3413" s="6"/>
      <c r="F3413" s="6"/>
      <c r="G3413" s="6"/>
      <c r="H3413" s="6"/>
      <c r="I3413" s="6" t="str">
        <f t="shared" si="13"/>
        <v/>
      </c>
      <c r="J3413" s="6" t="s">
        <v>140</v>
      </c>
      <c r="K3413" s="6">
        <v>30</v>
      </c>
      <c r="L3413" s="6"/>
      <c r="M3413" s="6">
        <v>30</v>
      </c>
      <c r="N3413" s="6">
        <v>50</v>
      </c>
      <c r="O3413" s="6">
        <v>0</v>
      </c>
      <c r="P3413" s="6"/>
      <c r="Q3413" s="6"/>
      <c r="R3413" s="6"/>
      <c r="S3413" s="6"/>
      <c r="T3413" s="6"/>
    </row>
    <row r="3414" spans="1:20" x14ac:dyDescent="0.25">
      <c r="A3414">
        <v>2003</v>
      </c>
      <c r="B3414" s="6" t="s">
        <v>70</v>
      </c>
      <c r="C3414" s="6">
        <v>118</v>
      </c>
      <c r="D3414" s="6" t="s">
        <v>193</v>
      </c>
      <c r="E3414" s="6"/>
      <c r="F3414" s="6"/>
      <c r="G3414" s="6"/>
      <c r="H3414" s="6"/>
      <c r="I3414" s="6" t="str">
        <f t="shared" si="13"/>
        <v/>
      </c>
      <c r="J3414" s="6" t="s">
        <v>28</v>
      </c>
      <c r="K3414" s="6">
        <v>70</v>
      </c>
      <c r="L3414" s="6"/>
      <c r="M3414" s="6">
        <v>120</v>
      </c>
      <c r="N3414" s="6">
        <v>80</v>
      </c>
      <c r="O3414" s="6">
        <v>0</v>
      </c>
      <c r="P3414" s="6"/>
      <c r="Q3414" s="6"/>
      <c r="R3414" s="6"/>
      <c r="S3414" s="6"/>
      <c r="T3414" s="6"/>
    </row>
    <row r="3415" spans="1:20" x14ac:dyDescent="0.25">
      <c r="A3415">
        <v>2003</v>
      </c>
      <c r="B3415" s="6" t="s">
        <v>70</v>
      </c>
      <c r="C3415" s="6">
        <v>119</v>
      </c>
      <c r="D3415" s="6" t="s">
        <v>193</v>
      </c>
      <c r="E3415" s="6"/>
      <c r="F3415" s="6"/>
      <c r="G3415" s="6"/>
      <c r="H3415" s="6"/>
      <c r="I3415" s="6" t="str">
        <f t="shared" si="13"/>
        <v/>
      </c>
      <c r="J3415" s="6" t="s">
        <v>36</v>
      </c>
      <c r="K3415" s="6">
        <v>50</v>
      </c>
      <c r="L3415" s="6"/>
      <c r="M3415" s="6">
        <v>30</v>
      </c>
      <c r="N3415" s="6">
        <v>100</v>
      </c>
      <c r="O3415" s="6">
        <v>0</v>
      </c>
      <c r="P3415" s="6"/>
      <c r="Q3415" s="6"/>
      <c r="R3415" s="6"/>
      <c r="S3415" s="6"/>
      <c r="T3415" s="6"/>
    </row>
    <row r="3416" spans="1:20" x14ac:dyDescent="0.25">
      <c r="A3416">
        <v>2003</v>
      </c>
      <c r="B3416" s="6" t="s">
        <v>70</v>
      </c>
      <c r="C3416" s="6">
        <v>120</v>
      </c>
      <c r="D3416" s="6" t="s">
        <v>193</v>
      </c>
      <c r="E3416" s="6"/>
      <c r="F3416" s="6"/>
      <c r="G3416" s="6"/>
      <c r="H3416" s="6"/>
      <c r="I3416" s="6" t="str">
        <f t="shared" si="13"/>
        <v/>
      </c>
      <c r="J3416" s="6" t="s">
        <v>140</v>
      </c>
      <c r="K3416" s="6">
        <v>35</v>
      </c>
      <c r="L3416" s="6"/>
      <c r="M3416" s="6">
        <v>30</v>
      </c>
      <c r="N3416" s="6">
        <v>30</v>
      </c>
      <c r="O3416" s="6">
        <v>20</v>
      </c>
      <c r="P3416" s="6" t="s">
        <v>156</v>
      </c>
      <c r="Q3416" s="6"/>
      <c r="R3416" s="6"/>
      <c r="S3416" s="6"/>
      <c r="T3416" s="6" t="s">
        <v>195</v>
      </c>
    </row>
    <row r="3417" spans="1:20" x14ac:dyDescent="0.25">
      <c r="A3417">
        <v>2003</v>
      </c>
      <c r="B3417" s="6" t="s">
        <v>70</v>
      </c>
      <c r="C3417" s="6">
        <v>121</v>
      </c>
      <c r="D3417" s="6" t="s">
        <v>193</v>
      </c>
      <c r="E3417" s="6"/>
      <c r="F3417" s="6"/>
      <c r="G3417" s="6"/>
      <c r="H3417" s="6"/>
      <c r="I3417" s="6" t="str">
        <f t="shared" si="13"/>
        <v/>
      </c>
      <c r="J3417" s="6" t="s">
        <v>36</v>
      </c>
      <c r="K3417" s="6">
        <v>70</v>
      </c>
      <c r="L3417" s="6"/>
      <c r="M3417" s="6">
        <v>80</v>
      </c>
      <c r="N3417" s="6">
        <v>30</v>
      </c>
      <c r="O3417" s="6">
        <v>0</v>
      </c>
      <c r="P3417" s="6"/>
      <c r="Q3417" s="6"/>
      <c r="R3417" s="6"/>
      <c r="S3417" s="6"/>
      <c r="T3417" s="6"/>
    </row>
    <row r="3418" spans="1:20" x14ac:dyDescent="0.25">
      <c r="A3418">
        <v>2003</v>
      </c>
      <c r="B3418" s="6" t="s">
        <v>70</v>
      </c>
      <c r="C3418" s="6">
        <v>122</v>
      </c>
      <c r="D3418" s="6" t="s">
        <v>193</v>
      </c>
      <c r="E3418" s="6"/>
      <c r="F3418" s="6"/>
      <c r="G3418" s="6"/>
      <c r="H3418" s="6"/>
      <c r="I3418" s="6" t="str">
        <f t="shared" si="13"/>
        <v/>
      </c>
      <c r="J3418" s="6" t="s">
        <v>28</v>
      </c>
      <c r="K3418" s="6">
        <v>90</v>
      </c>
      <c r="L3418" s="6"/>
      <c r="M3418" s="6">
        <v>50</v>
      </c>
      <c r="N3418" s="6">
        <v>90</v>
      </c>
      <c r="O3418" s="6">
        <v>0</v>
      </c>
      <c r="P3418" s="6"/>
      <c r="Q3418" s="6"/>
      <c r="R3418" s="6"/>
      <c r="S3418" s="6"/>
      <c r="T3418" s="6"/>
    </row>
    <row r="3419" spans="1:20" x14ac:dyDescent="0.25">
      <c r="A3419">
        <v>2003</v>
      </c>
      <c r="B3419" s="6" t="s">
        <v>70</v>
      </c>
      <c r="C3419" s="6">
        <v>123</v>
      </c>
      <c r="D3419" s="6" t="s">
        <v>193</v>
      </c>
      <c r="E3419" s="6"/>
      <c r="F3419" s="6"/>
      <c r="G3419" s="6"/>
      <c r="H3419" s="6"/>
      <c r="I3419" s="6" t="str">
        <f t="shared" si="13"/>
        <v/>
      </c>
      <c r="J3419" s="6" t="s">
        <v>140</v>
      </c>
      <c r="K3419" s="6">
        <v>15</v>
      </c>
      <c r="L3419" s="6"/>
      <c r="M3419" s="6">
        <v>15</v>
      </c>
      <c r="N3419" s="6">
        <v>5</v>
      </c>
      <c r="O3419" s="6">
        <v>0</v>
      </c>
      <c r="P3419" s="6"/>
      <c r="Q3419" s="6"/>
      <c r="R3419" s="6"/>
      <c r="S3419" s="6"/>
      <c r="T3419" s="6"/>
    </row>
    <row r="3420" spans="1:20" x14ac:dyDescent="0.25">
      <c r="A3420">
        <v>2003</v>
      </c>
      <c r="B3420" s="6" t="s">
        <v>70</v>
      </c>
      <c r="C3420" s="6">
        <v>124</v>
      </c>
      <c r="D3420" s="6" t="s">
        <v>193</v>
      </c>
      <c r="E3420" s="6"/>
      <c r="F3420" s="6"/>
      <c r="G3420" s="6"/>
      <c r="H3420" s="6"/>
      <c r="I3420" s="6"/>
      <c r="J3420" s="6" t="s">
        <v>28</v>
      </c>
      <c r="K3420" s="6">
        <v>30</v>
      </c>
      <c r="L3420" s="6"/>
      <c r="M3420" s="6">
        <v>50</v>
      </c>
      <c r="N3420" s="6">
        <v>70</v>
      </c>
      <c r="O3420" s="6">
        <v>0</v>
      </c>
      <c r="P3420" s="6"/>
      <c r="Q3420" s="6"/>
      <c r="R3420" s="6"/>
      <c r="S3420" s="6"/>
      <c r="T3420" s="6"/>
    </row>
    <row r="3421" spans="1:20" x14ac:dyDescent="0.25">
      <c r="A3421">
        <v>2003</v>
      </c>
      <c r="B3421" s="6" t="s">
        <v>70</v>
      </c>
      <c r="C3421" s="6">
        <v>125</v>
      </c>
      <c r="D3421" s="6" t="s">
        <v>193</v>
      </c>
      <c r="E3421" s="6"/>
      <c r="F3421" s="6"/>
      <c r="G3421" s="6"/>
      <c r="H3421" s="6"/>
      <c r="I3421" s="6"/>
      <c r="J3421" s="6" t="s">
        <v>27</v>
      </c>
      <c r="K3421" s="6">
        <v>150</v>
      </c>
      <c r="L3421" s="6"/>
      <c r="M3421" s="6">
        <v>70</v>
      </c>
      <c r="N3421" s="6">
        <v>30</v>
      </c>
      <c r="O3421" s="6">
        <v>40</v>
      </c>
      <c r="P3421" s="6"/>
      <c r="Q3421" s="6"/>
      <c r="R3421" s="6"/>
      <c r="S3421" s="6"/>
      <c r="T3421" s="6"/>
    </row>
    <row r="3422" spans="1:20" x14ac:dyDescent="0.25">
      <c r="A3422">
        <v>2003</v>
      </c>
      <c r="B3422" s="6" t="s">
        <v>68</v>
      </c>
      <c r="C3422" s="6">
        <v>1</v>
      </c>
      <c r="D3422" s="6" t="s">
        <v>196</v>
      </c>
      <c r="E3422" s="6">
        <v>1</v>
      </c>
      <c r="F3422" s="6"/>
      <c r="G3422" s="6">
        <v>180</v>
      </c>
      <c r="H3422" s="6">
        <v>0</v>
      </c>
      <c r="I3422" s="6">
        <f t="shared" ref="I3422:I3485" si="14">IF(G3422&gt;0,G3422/(1000-H3422)*1000,"")</f>
        <v>180</v>
      </c>
      <c r="J3422" s="6" t="s">
        <v>44</v>
      </c>
      <c r="K3422" s="6">
        <v>40</v>
      </c>
      <c r="L3422" s="6"/>
      <c r="M3422" s="6">
        <v>30</v>
      </c>
      <c r="N3422" s="6">
        <v>60</v>
      </c>
      <c r="O3422" s="6">
        <v>0</v>
      </c>
      <c r="P3422" s="6"/>
      <c r="Q3422" s="6"/>
      <c r="R3422" s="6"/>
      <c r="S3422" s="6"/>
      <c r="T3422" s="6"/>
    </row>
    <row r="3423" spans="1:20" x14ac:dyDescent="0.25">
      <c r="A3423">
        <v>2003</v>
      </c>
      <c r="B3423" s="6" t="s">
        <v>68</v>
      </c>
      <c r="C3423" s="6">
        <v>2</v>
      </c>
      <c r="D3423" s="6" t="s">
        <v>196</v>
      </c>
      <c r="E3423" s="6"/>
      <c r="F3423" s="6"/>
      <c r="G3423" s="6"/>
      <c r="H3423" s="6"/>
      <c r="I3423" s="6" t="str">
        <f t="shared" si="14"/>
        <v/>
      </c>
      <c r="J3423" s="6" t="s">
        <v>140</v>
      </c>
      <c r="K3423" s="6">
        <v>20</v>
      </c>
      <c r="L3423" s="6"/>
      <c r="M3423" s="6">
        <v>15</v>
      </c>
      <c r="N3423" s="6">
        <v>0</v>
      </c>
      <c r="O3423" s="6">
        <v>0</v>
      </c>
      <c r="P3423" s="6"/>
      <c r="Q3423" s="6"/>
      <c r="R3423" s="6"/>
      <c r="S3423" s="6"/>
      <c r="T3423" s="6"/>
    </row>
    <row r="3424" spans="1:20" x14ac:dyDescent="0.25">
      <c r="A3424">
        <v>2003</v>
      </c>
      <c r="B3424" s="6" t="s">
        <v>68</v>
      </c>
      <c r="C3424" s="6">
        <v>3</v>
      </c>
      <c r="D3424" s="6" t="s">
        <v>196</v>
      </c>
      <c r="E3424" s="6"/>
      <c r="F3424" s="6"/>
      <c r="G3424" s="6"/>
      <c r="H3424" s="6"/>
      <c r="I3424" s="6" t="str">
        <f t="shared" si="14"/>
        <v/>
      </c>
      <c r="J3424" s="6" t="s">
        <v>40</v>
      </c>
      <c r="K3424" s="6">
        <v>50</v>
      </c>
      <c r="L3424" s="6"/>
      <c r="M3424" s="6">
        <v>50</v>
      </c>
      <c r="N3424" s="6">
        <v>10</v>
      </c>
      <c r="O3424" s="6">
        <v>3</v>
      </c>
      <c r="P3424" s="6"/>
      <c r="Q3424" s="6"/>
      <c r="R3424" s="6"/>
      <c r="S3424" s="6"/>
      <c r="T3424" s="6" t="s">
        <v>197</v>
      </c>
    </row>
    <row r="3425" spans="1:20" x14ac:dyDescent="0.25">
      <c r="A3425">
        <v>2003</v>
      </c>
      <c r="B3425" s="6" t="s">
        <v>68</v>
      </c>
      <c r="C3425" s="6">
        <v>4</v>
      </c>
      <c r="D3425" s="6" t="s">
        <v>196</v>
      </c>
      <c r="E3425" s="6"/>
      <c r="F3425" s="6"/>
      <c r="G3425" s="6"/>
      <c r="H3425" s="6"/>
      <c r="I3425" s="6" t="str">
        <f t="shared" si="14"/>
        <v/>
      </c>
      <c r="J3425" s="6" t="s">
        <v>28</v>
      </c>
      <c r="K3425" s="6">
        <v>40</v>
      </c>
      <c r="L3425" s="6"/>
      <c r="M3425" s="6">
        <v>15</v>
      </c>
      <c r="N3425" s="6">
        <v>95</v>
      </c>
      <c r="O3425" s="6">
        <v>0</v>
      </c>
      <c r="P3425" s="6"/>
      <c r="Q3425" s="6"/>
      <c r="R3425" s="6"/>
      <c r="S3425" s="6"/>
      <c r="T3425" s="6"/>
    </row>
    <row r="3426" spans="1:20" x14ac:dyDescent="0.25">
      <c r="A3426">
        <v>2003</v>
      </c>
      <c r="B3426" s="6" t="s">
        <v>68</v>
      </c>
      <c r="C3426" s="6">
        <v>5</v>
      </c>
      <c r="D3426" s="6" t="s">
        <v>196</v>
      </c>
      <c r="E3426" s="6"/>
      <c r="F3426" s="6"/>
      <c r="G3426" s="6"/>
      <c r="H3426" s="6"/>
      <c r="I3426" s="6" t="str">
        <f t="shared" si="14"/>
        <v/>
      </c>
      <c r="J3426" s="6" t="s">
        <v>140</v>
      </c>
      <c r="K3426" s="6">
        <v>40</v>
      </c>
      <c r="L3426" s="6"/>
      <c r="M3426" s="6">
        <v>20</v>
      </c>
      <c r="N3426" s="6">
        <v>90</v>
      </c>
      <c r="O3426" s="6">
        <v>0</v>
      </c>
      <c r="P3426" s="6"/>
      <c r="Q3426" s="6"/>
      <c r="R3426" s="6"/>
      <c r="S3426" s="6"/>
      <c r="T3426" s="6"/>
    </row>
    <row r="3427" spans="1:20" x14ac:dyDescent="0.25">
      <c r="A3427">
        <v>2003</v>
      </c>
      <c r="B3427" s="6" t="s">
        <v>68</v>
      </c>
      <c r="C3427" s="6">
        <v>6</v>
      </c>
      <c r="D3427" s="6" t="s">
        <v>196</v>
      </c>
      <c r="E3427" s="6"/>
      <c r="F3427" s="6"/>
      <c r="G3427" s="6"/>
      <c r="H3427" s="6"/>
      <c r="I3427" s="6" t="str">
        <f t="shared" si="14"/>
        <v/>
      </c>
      <c r="J3427" s="6" t="s">
        <v>28</v>
      </c>
      <c r="K3427" s="6">
        <v>20</v>
      </c>
      <c r="L3427" s="6"/>
      <c r="M3427" s="6">
        <v>15</v>
      </c>
      <c r="N3427" s="6">
        <v>0</v>
      </c>
      <c r="O3427" s="6">
        <v>0</v>
      </c>
      <c r="P3427" s="6"/>
      <c r="Q3427" s="6"/>
      <c r="R3427" s="6"/>
      <c r="S3427" s="6"/>
      <c r="T3427" s="6"/>
    </row>
    <row r="3428" spans="1:20" x14ac:dyDescent="0.25">
      <c r="A3428">
        <v>2003</v>
      </c>
      <c r="B3428" s="6" t="s">
        <v>68</v>
      </c>
      <c r="C3428" s="6">
        <v>7</v>
      </c>
      <c r="D3428" s="6" t="s">
        <v>196</v>
      </c>
      <c r="E3428" s="6"/>
      <c r="F3428" s="6"/>
      <c r="G3428" s="6"/>
      <c r="H3428" s="6"/>
      <c r="I3428" s="6" t="str">
        <f t="shared" si="14"/>
        <v/>
      </c>
      <c r="J3428" s="6" t="s">
        <v>140</v>
      </c>
      <c r="K3428" s="6">
        <v>20</v>
      </c>
      <c r="L3428" s="6"/>
      <c r="M3428" s="6">
        <v>10</v>
      </c>
      <c r="N3428" s="6">
        <v>50</v>
      </c>
      <c r="O3428" s="6">
        <v>0</v>
      </c>
      <c r="P3428" s="6"/>
      <c r="Q3428" s="6"/>
      <c r="R3428" s="6"/>
      <c r="S3428" s="6"/>
      <c r="T3428" s="6"/>
    </row>
    <row r="3429" spans="1:20" x14ac:dyDescent="0.25">
      <c r="A3429">
        <v>2003</v>
      </c>
      <c r="B3429" s="6" t="s">
        <v>68</v>
      </c>
      <c r="C3429" s="6">
        <v>8</v>
      </c>
      <c r="D3429" s="6" t="s">
        <v>196</v>
      </c>
      <c r="E3429" s="6"/>
      <c r="F3429" s="6"/>
      <c r="G3429" s="6"/>
      <c r="H3429" s="6"/>
      <c r="I3429" s="6" t="str">
        <f t="shared" si="14"/>
        <v/>
      </c>
      <c r="J3429" s="6" t="s">
        <v>140</v>
      </c>
      <c r="K3429" s="6">
        <v>15</v>
      </c>
      <c r="L3429" s="6"/>
      <c r="M3429" s="6">
        <v>5</v>
      </c>
      <c r="N3429" s="6">
        <v>50</v>
      </c>
      <c r="O3429" s="6">
        <v>0</v>
      </c>
      <c r="P3429" s="6"/>
      <c r="Q3429" s="6"/>
      <c r="R3429" s="6"/>
      <c r="S3429" s="6"/>
      <c r="T3429" s="6"/>
    </row>
    <row r="3430" spans="1:20" x14ac:dyDescent="0.25">
      <c r="A3430">
        <v>2003</v>
      </c>
      <c r="B3430" s="6" t="s">
        <v>68</v>
      </c>
      <c r="C3430" s="6">
        <v>9</v>
      </c>
      <c r="D3430" s="6" t="s">
        <v>196</v>
      </c>
      <c r="E3430" s="6"/>
      <c r="F3430" s="6"/>
      <c r="G3430" s="6"/>
      <c r="H3430" s="6"/>
      <c r="I3430" s="6" t="str">
        <f t="shared" si="14"/>
        <v/>
      </c>
      <c r="J3430" s="6" t="s">
        <v>140</v>
      </c>
      <c r="K3430" s="6">
        <v>20</v>
      </c>
      <c r="L3430" s="6"/>
      <c r="M3430" s="6">
        <v>20</v>
      </c>
      <c r="N3430" s="6">
        <v>0</v>
      </c>
      <c r="O3430" s="6">
        <v>0</v>
      </c>
      <c r="P3430" s="6"/>
      <c r="Q3430" s="6"/>
      <c r="R3430" s="6"/>
      <c r="S3430" s="6"/>
      <c r="T3430" s="6"/>
    </row>
    <row r="3431" spans="1:20" x14ac:dyDescent="0.25">
      <c r="A3431">
        <v>2003</v>
      </c>
      <c r="B3431" s="6" t="s">
        <v>68</v>
      </c>
      <c r="C3431" s="6">
        <v>10</v>
      </c>
      <c r="D3431" s="6" t="s">
        <v>196</v>
      </c>
      <c r="E3431" s="6"/>
      <c r="F3431" s="6"/>
      <c r="G3431" s="6"/>
      <c r="H3431" s="6"/>
      <c r="I3431" s="6" t="str">
        <f t="shared" si="14"/>
        <v/>
      </c>
      <c r="J3431" s="6" t="s">
        <v>40</v>
      </c>
      <c r="K3431" s="6">
        <v>20</v>
      </c>
      <c r="L3431" s="6"/>
      <c r="M3431" s="6">
        <v>55</v>
      </c>
      <c r="N3431" s="6">
        <v>20</v>
      </c>
      <c r="O3431" s="6">
        <v>40</v>
      </c>
      <c r="P3431" s="6"/>
      <c r="Q3431" s="6"/>
      <c r="R3431" s="6"/>
      <c r="S3431" s="6"/>
      <c r="T3431" s="6" t="s">
        <v>197</v>
      </c>
    </row>
    <row r="3432" spans="1:20" x14ac:dyDescent="0.25">
      <c r="A3432">
        <v>2003</v>
      </c>
      <c r="B3432" s="6" t="s">
        <v>68</v>
      </c>
      <c r="C3432" s="6">
        <v>11</v>
      </c>
      <c r="D3432" s="6" t="s">
        <v>196</v>
      </c>
      <c r="E3432" s="6">
        <v>2</v>
      </c>
      <c r="F3432" s="6">
        <f>48/3.28</f>
        <v>14.634146341463415</v>
      </c>
      <c r="G3432" s="6">
        <v>190</v>
      </c>
      <c r="H3432" s="6">
        <v>0</v>
      </c>
      <c r="I3432" s="6">
        <f t="shared" si="14"/>
        <v>190</v>
      </c>
      <c r="J3432" s="6" t="s">
        <v>26</v>
      </c>
      <c r="K3432" s="6">
        <v>120</v>
      </c>
      <c r="L3432" s="6"/>
      <c r="M3432" s="6">
        <v>50</v>
      </c>
      <c r="N3432" s="6">
        <v>80</v>
      </c>
      <c r="O3432" s="6">
        <v>0</v>
      </c>
      <c r="P3432" s="6"/>
      <c r="Q3432" s="6"/>
      <c r="R3432" s="6"/>
      <c r="S3432" s="6"/>
      <c r="T3432" s="6"/>
    </row>
    <row r="3433" spans="1:20" x14ac:dyDescent="0.25">
      <c r="A3433">
        <v>2003</v>
      </c>
      <c r="B3433" s="6" t="s">
        <v>68</v>
      </c>
      <c r="C3433" s="6">
        <v>12</v>
      </c>
      <c r="D3433" s="6" t="s">
        <v>196</v>
      </c>
      <c r="E3433" s="6"/>
      <c r="F3433" s="6"/>
      <c r="G3433" s="6"/>
      <c r="H3433" s="6"/>
      <c r="I3433" s="6" t="str">
        <f t="shared" si="14"/>
        <v/>
      </c>
      <c r="J3433" s="6" t="s">
        <v>35</v>
      </c>
      <c r="K3433" s="6">
        <v>40</v>
      </c>
      <c r="L3433" s="6"/>
      <c r="M3433" s="6">
        <v>30</v>
      </c>
      <c r="N3433" s="6">
        <v>5</v>
      </c>
      <c r="O3433" s="6">
        <v>0</v>
      </c>
      <c r="P3433" s="6"/>
      <c r="Q3433" s="6"/>
      <c r="R3433" s="6"/>
      <c r="S3433" s="6"/>
      <c r="T3433" s="6"/>
    </row>
    <row r="3434" spans="1:20" x14ac:dyDescent="0.25">
      <c r="A3434">
        <v>2003</v>
      </c>
      <c r="B3434" s="6" t="s">
        <v>68</v>
      </c>
      <c r="C3434" s="6">
        <v>13</v>
      </c>
      <c r="D3434" s="6" t="s">
        <v>196</v>
      </c>
      <c r="E3434" s="6"/>
      <c r="F3434" s="6"/>
      <c r="G3434" s="6"/>
      <c r="H3434" s="6"/>
      <c r="I3434" s="6" t="str">
        <f t="shared" si="14"/>
        <v/>
      </c>
      <c r="J3434" s="6" t="s">
        <v>140</v>
      </c>
      <c r="K3434" s="6">
        <v>30</v>
      </c>
      <c r="L3434" s="6"/>
      <c r="M3434" s="6">
        <v>10</v>
      </c>
      <c r="N3434" s="6">
        <v>0</v>
      </c>
      <c r="O3434" s="6">
        <v>5</v>
      </c>
      <c r="P3434" s="6"/>
      <c r="Q3434" s="6"/>
      <c r="R3434" s="6" t="s">
        <v>151</v>
      </c>
      <c r="S3434" s="6"/>
      <c r="T3434" s="6" t="s">
        <v>198</v>
      </c>
    </row>
    <row r="3435" spans="1:20" x14ac:dyDescent="0.25">
      <c r="A3435">
        <v>2003</v>
      </c>
      <c r="B3435" s="6" t="s">
        <v>68</v>
      </c>
      <c r="C3435" s="6">
        <v>14</v>
      </c>
      <c r="D3435" s="6" t="s">
        <v>196</v>
      </c>
      <c r="E3435" s="6"/>
      <c r="F3435" s="6"/>
      <c r="G3435" s="6"/>
      <c r="H3435" s="6"/>
      <c r="I3435" s="6" t="str">
        <f t="shared" si="14"/>
        <v/>
      </c>
      <c r="J3435" s="6" t="s">
        <v>29</v>
      </c>
      <c r="K3435" s="6">
        <v>80</v>
      </c>
      <c r="L3435" s="6"/>
      <c r="M3435" s="6">
        <v>40</v>
      </c>
      <c r="N3435" s="6">
        <v>80</v>
      </c>
      <c r="O3435" s="6">
        <v>0</v>
      </c>
      <c r="P3435" s="6"/>
      <c r="Q3435" s="6"/>
      <c r="R3435" s="6"/>
      <c r="S3435" s="6"/>
      <c r="T3435" s="6"/>
    </row>
    <row r="3436" spans="1:20" x14ac:dyDescent="0.25">
      <c r="A3436">
        <v>2003</v>
      </c>
      <c r="B3436" s="6" t="s">
        <v>68</v>
      </c>
      <c r="C3436" s="6">
        <v>15</v>
      </c>
      <c r="D3436" s="6" t="s">
        <v>196</v>
      </c>
      <c r="E3436" s="6"/>
      <c r="F3436" s="6"/>
      <c r="G3436" s="6"/>
      <c r="H3436" s="6"/>
      <c r="I3436" s="6" t="str">
        <f t="shared" si="14"/>
        <v/>
      </c>
      <c r="J3436" s="6" t="s">
        <v>29</v>
      </c>
      <c r="K3436" s="6">
        <v>30</v>
      </c>
      <c r="L3436" s="6"/>
      <c r="M3436" s="6">
        <v>25</v>
      </c>
      <c r="N3436" s="6">
        <v>60</v>
      </c>
      <c r="O3436" s="6">
        <v>0</v>
      </c>
      <c r="P3436" s="6"/>
      <c r="Q3436" s="6"/>
      <c r="R3436" s="6"/>
      <c r="S3436" s="6"/>
      <c r="T3436" s="6"/>
    </row>
    <row r="3437" spans="1:20" x14ac:dyDescent="0.25">
      <c r="A3437">
        <v>2003</v>
      </c>
      <c r="B3437" s="6" t="s">
        <v>68</v>
      </c>
      <c r="C3437" s="6">
        <v>16</v>
      </c>
      <c r="D3437" s="6" t="s">
        <v>196</v>
      </c>
      <c r="E3437" s="6"/>
      <c r="F3437" s="6"/>
      <c r="G3437" s="6"/>
      <c r="H3437" s="6"/>
      <c r="I3437" s="6" t="str">
        <f t="shared" si="14"/>
        <v/>
      </c>
      <c r="J3437" s="6" t="s">
        <v>26</v>
      </c>
      <c r="K3437" s="6">
        <v>100</v>
      </c>
      <c r="L3437" s="6"/>
      <c r="M3437" s="6">
        <v>85</v>
      </c>
      <c r="N3437" s="6">
        <v>90</v>
      </c>
      <c r="O3437" s="6">
        <v>0</v>
      </c>
      <c r="P3437" s="6"/>
      <c r="Q3437" s="6"/>
      <c r="R3437" s="6"/>
      <c r="S3437" s="6"/>
      <c r="T3437" s="6"/>
    </row>
    <row r="3438" spans="1:20" x14ac:dyDescent="0.25">
      <c r="A3438">
        <v>2003</v>
      </c>
      <c r="B3438" s="6" t="s">
        <v>68</v>
      </c>
      <c r="C3438" s="6">
        <v>17</v>
      </c>
      <c r="D3438" s="6" t="s">
        <v>196</v>
      </c>
      <c r="E3438" s="6"/>
      <c r="F3438" s="6"/>
      <c r="G3438" s="6"/>
      <c r="H3438" s="6"/>
      <c r="I3438" s="6" t="str">
        <f t="shared" si="14"/>
        <v/>
      </c>
      <c r="J3438" s="6" t="s">
        <v>26</v>
      </c>
      <c r="K3438" s="6">
        <v>50</v>
      </c>
      <c r="L3438" s="6"/>
      <c r="M3438" s="6">
        <v>10</v>
      </c>
      <c r="N3438" s="6">
        <v>95</v>
      </c>
      <c r="O3438" s="6">
        <v>0</v>
      </c>
      <c r="P3438" s="6"/>
      <c r="Q3438" s="6"/>
      <c r="R3438" s="6"/>
      <c r="S3438" s="6"/>
      <c r="T3438" s="6"/>
    </row>
    <row r="3439" spans="1:20" x14ac:dyDescent="0.25">
      <c r="A3439">
        <v>2003</v>
      </c>
      <c r="B3439" s="6" t="s">
        <v>68</v>
      </c>
      <c r="C3439" s="6">
        <v>18</v>
      </c>
      <c r="D3439" s="6" t="s">
        <v>196</v>
      </c>
      <c r="E3439" s="6"/>
      <c r="F3439" s="6"/>
      <c r="G3439" s="6"/>
      <c r="H3439" s="6"/>
      <c r="I3439" s="6" t="str">
        <f t="shared" si="14"/>
        <v/>
      </c>
      <c r="J3439" s="6" t="s">
        <v>141</v>
      </c>
      <c r="K3439" s="6">
        <v>3</v>
      </c>
      <c r="L3439" s="6"/>
      <c r="M3439" s="6">
        <v>40</v>
      </c>
      <c r="N3439" s="6">
        <v>0</v>
      </c>
      <c r="O3439" s="6">
        <v>0</v>
      </c>
      <c r="P3439" s="6"/>
      <c r="Q3439" s="6"/>
      <c r="R3439" s="6"/>
      <c r="S3439" s="6"/>
      <c r="T3439" s="6"/>
    </row>
    <row r="3440" spans="1:20" x14ac:dyDescent="0.25">
      <c r="A3440">
        <v>2003</v>
      </c>
      <c r="B3440" s="6" t="s">
        <v>68</v>
      </c>
      <c r="C3440" s="6">
        <v>19</v>
      </c>
      <c r="D3440" s="6" t="s">
        <v>196</v>
      </c>
      <c r="E3440" s="6"/>
      <c r="F3440" s="6"/>
      <c r="G3440" s="6"/>
      <c r="H3440" s="6"/>
      <c r="I3440" s="6" t="str">
        <f t="shared" si="14"/>
        <v/>
      </c>
      <c r="J3440" s="6" t="s">
        <v>140</v>
      </c>
      <c r="K3440" s="6">
        <v>20</v>
      </c>
      <c r="L3440" s="6"/>
      <c r="M3440" s="6">
        <v>2</v>
      </c>
      <c r="N3440" s="6">
        <v>0</v>
      </c>
      <c r="O3440" s="6">
        <v>0</v>
      </c>
      <c r="P3440" s="6"/>
      <c r="Q3440" s="6"/>
      <c r="R3440" s="6"/>
      <c r="S3440" s="6"/>
      <c r="T3440" s="6"/>
    </row>
    <row r="3441" spans="1:20" x14ac:dyDescent="0.25">
      <c r="A3441">
        <v>2003</v>
      </c>
      <c r="B3441" s="6" t="s">
        <v>68</v>
      </c>
      <c r="C3441" s="6">
        <v>20</v>
      </c>
      <c r="D3441" s="6" t="s">
        <v>196</v>
      </c>
      <c r="E3441" s="6"/>
      <c r="F3441" s="6"/>
      <c r="G3441" s="6"/>
      <c r="H3441" s="6"/>
      <c r="I3441" s="6" t="str">
        <f t="shared" si="14"/>
        <v/>
      </c>
      <c r="J3441" s="6" t="s">
        <v>26</v>
      </c>
      <c r="K3441" s="6">
        <v>25</v>
      </c>
      <c r="L3441" s="6"/>
      <c r="M3441" s="6">
        <v>30</v>
      </c>
      <c r="N3441" s="6">
        <v>50</v>
      </c>
      <c r="O3441" s="6">
        <v>0</v>
      </c>
      <c r="P3441" s="6"/>
      <c r="Q3441" s="6"/>
      <c r="R3441" s="6"/>
      <c r="S3441" s="6"/>
      <c r="T3441" s="6"/>
    </row>
    <row r="3442" spans="1:20" x14ac:dyDescent="0.25">
      <c r="A3442">
        <v>2003</v>
      </c>
      <c r="B3442" s="6" t="s">
        <v>68</v>
      </c>
      <c r="C3442" s="6">
        <v>21</v>
      </c>
      <c r="D3442" s="6" t="s">
        <v>196</v>
      </c>
      <c r="E3442" s="6"/>
      <c r="F3442" s="6"/>
      <c r="G3442" s="6"/>
      <c r="H3442" s="6"/>
      <c r="I3442" s="6" t="str">
        <f t="shared" si="14"/>
        <v/>
      </c>
      <c r="J3442" s="6" t="s">
        <v>141</v>
      </c>
      <c r="K3442" s="6">
        <v>20</v>
      </c>
      <c r="L3442" s="6"/>
      <c r="M3442" s="6">
        <v>10</v>
      </c>
      <c r="N3442" s="6">
        <v>0</v>
      </c>
      <c r="O3442" s="6">
        <v>0</v>
      </c>
      <c r="P3442" s="6"/>
      <c r="Q3442" s="6"/>
      <c r="R3442" s="6"/>
      <c r="S3442" s="6"/>
      <c r="T3442" s="6"/>
    </row>
    <row r="3443" spans="1:20" x14ac:dyDescent="0.25">
      <c r="A3443">
        <v>2003</v>
      </c>
      <c r="B3443" s="6" t="s">
        <v>68</v>
      </c>
      <c r="C3443" s="6">
        <v>22</v>
      </c>
      <c r="D3443" s="6" t="s">
        <v>196</v>
      </c>
      <c r="E3443" s="6"/>
      <c r="F3443" s="6"/>
      <c r="G3443" s="6"/>
      <c r="H3443" s="6"/>
      <c r="I3443" s="6" t="str">
        <f t="shared" si="14"/>
        <v/>
      </c>
      <c r="J3443" s="6" t="s">
        <v>26</v>
      </c>
      <c r="K3443" s="6">
        <v>100</v>
      </c>
      <c r="L3443" s="6"/>
      <c r="M3443" s="6">
        <v>85</v>
      </c>
      <c r="N3443" s="6">
        <v>70</v>
      </c>
      <c r="O3443" s="6">
        <v>0</v>
      </c>
      <c r="P3443" s="6"/>
      <c r="Q3443" s="6"/>
      <c r="R3443" s="6"/>
      <c r="S3443" s="6"/>
      <c r="T3443" s="6"/>
    </row>
    <row r="3444" spans="1:20" x14ac:dyDescent="0.25">
      <c r="A3444">
        <v>2003</v>
      </c>
      <c r="B3444" s="6" t="s">
        <v>68</v>
      </c>
      <c r="C3444" s="6">
        <v>23</v>
      </c>
      <c r="D3444" s="6" t="s">
        <v>196</v>
      </c>
      <c r="E3444" s="6"/>
      <c r="F3444" s="6"/>
      <c r="G3444" s="6"/>
      <c r="H3444" s="6"/>
      <c r="I3444" s="6" t="str">
        <f t="shared" si="14"/>
        <v/>
      </c>
      <c r="J3444" s="6" t="s">
        <v>25</v>
      </c>
      <c r="K3444" s="6">
        <v>10</v>
      </c>
      <c r="L3444" s="6"/>
      <c r="M3444" s="6">
        <v>5</v>
      </c>
      <c r="N3444" s="6">
        <v>0</v>
      </c>
      <c r="O3444" s="6">
        <v>0</v>
      </c>
      <c r="P3444" s="6"/>
      <c r="Q3444" s="6"/>
      <c r="R3444" s="6"/>
      <c r="S3444" s="6"/>
      <c r="T3444" s="6"/>
    </row>
    <row r="3445" spans="1:20" x14ac:dyDescent="0.25">
      <c r="A3445">
        <v>2003</v>
      </c>
      <c r="B3445" s="6" t="s">
        <v>68</v>
      </c>
      <c r="C3445" s="6">
        <v>24</v>
      </c>
      <c r="D3445" s="6" t="s">
        <v>196</v>
      </c>
      <c r="E3445" s="6"/>
      <c r="F3445" s="6">
        <f>47/3.28</f>
        <v>14.329268292682928</v>
      </c>
      <c r="G3445" s="6"/>
      <c r="H3445" s="6"/>
      <c r="I3445" s="6" t="str">
        <f t="shared" si="14"/>
        <v/>
      </c>
      <c r="J3445" s="6" t="s">
        <v>25</v>
      </c>
      <c r="K3445" s="6">
        <v>45</v>
      </c>
      <c r="L3445" s="6"/>
      <c r="M3445" s="6">
        <v>40</v>
      </c>
      <c r="N3445" s="6">
        <v>0</v>
      </c>
      <c r="O3445" s="6">
        <v>0</v>
      </c>
      <c r="P3445" s="6"/>
      <c r="Q3445" s="6"/>
      <c r="R3445" s="6"/>
      <c r="S3445" s="6"/>
      <c r="T3445" s="6"/>
    </row>
    <row r="3446" spans="1:20" x14ac:dyDescent="0.25">
      <c r="A3446">
        <v>2003</v>
      </c>
      <c r="B3446" s="6" t="s">
        <v>68</v>
      </c>
      <c r="C3446" s="6">
        <v>25</v>
      </c>
      <c r="D3446" s="6" t="s">
        <v>199</v>
      </c>
      <c r="E3446" s="6">
        <v>3</v>
      </c>
      <c r="F3446" s="6">
        <f>44/3.28</f>
        <v>13.414634146341465</v>
      </c>
      <c r="G3446" s="6">
        <v>285</v>
      </c>
      <c r="H3446" s="6">
        <v>0</v>
      </c>
      <c r="I3446" s="6">
        <f t="shared" si="14"/>
        <v>285</v>
      </c>
      <c r="J3446" s="6" t="s">
        <v>28</v>
      </c>
      <c r="K3446" s="6">
        <v>75</v>
      </c>
      <c r="L3446" s="6"/>
      <c r="M3446" s="6">
        <v>55</v>
      </c>
      <c r="N3446" s="6">
        <v>0</v>
      </c>
      <c r="O3446" s="6">
        <v>70</v>
      </c>
      <c r="P3446" s="6"/>
      <c r="Q3446" s="6"/>
      <c r="R3446" s="6"/>
      <c r="S3446" s="6"/>
      <c r="T3446" s="6"/>
    </row>
    <row r="3447" spans="1:20" x14ac:dyDescent="0.25">
      <c r="A3447">
        <v>2003</v>
      </c>
      <c r="B3447" s="6" t="s">
        <v>68</v>
      </c>
      <c r="C3447" s="6">
        <v>26</v>
      </c>
      <c r="D3447" s="6" t="s">
        <v>199</v>
      </c>
      <c r="E3447" s="6"/>
      <c r="F3447" s="6"/>
      <c r="G3447" s="6"/>
      <c r="H3447" s="6"/>
      <c r="I3447" s="6" t="str">
        <f t="shared" si="14"/>
        <v/>
      </c>
      <c r="J3447" s="6" t="s">
        <v>140</v>
      </c>
      <c r="K3447" s="6">
        <v>10</v>
      </c>
      <c r="L3447" s="6"/>
      <c r="M3447" s="6">
        <v>15</v>
      </c>
      <c r="N3447" s="6">
        <v>20</v>
      </c>
      <c r="O3447" s="6">
        <v>0</v>
      </c>
      <c r="P3447" s="6" t="s">
        <v>156</v>
      </c>
      <c r="Q3447" s="6"/>
      <c r="R3447" s="6"/>
      <c r="S3447" s="6"/>
      <c r="T3447" s="6" t="s">
        <v>200</v>
      </c>
    </row>
    <row r="3448" spans="1:20" x14ac:dyDescent="0.25">
      <c r="A3448">
        <v>2003</v>
      </c>
      <c r="B3448" s="6" t="s">
        <v>68</v>
      </c>
      <c r="C3448" s="6">
        <v>27</v>
      </c>
      <c r="D3448" s="6" t="s">
        <v>199</v>
      </c>
      <c r="E3448" s="6"/>
      <c r="F3448" s="6"/>
      <c r="G3448" s="6"/>
      <c r="H3448" s="6"/>
      <c r="I3448" s="6" t="str">
        <f t="shared" si="14"/>
        <v/>
      </c>
      <c r="J3448" s="6" t="s">
        <v>140</v>
      </c>
      <c r="K3448" s="6">
        <v>10</v>
      </c>
      <c r="L3448" s="6"/>
      <c r="M3448" s="6">
        <v>25</v>
      </c>
      <c r="N3448" s="6">
        <v>0</v>
      </c>
      <c r="O3448" s="6">
        <v>0</v>
      </c>
      <c r="P3448" s="6"/>
      <c r="Q3448" s="6"/>
      <c r="R3448" s="6"/>
      <c r="S3448" s="6"/>
      <c r="T3448" s="6"/>
    </row>
    <row r="3449" spans="1:20" x14ac:dyDescent="0.25">
      <c r="A3449">
        <v>2003</v>
      </c>
      <c r="B3449" s="6" t="s">
        <v>68</v>
      </c>
      <c r="C3449" s="6">
        <v>28</v>
      </c>
      <c r="D3449" s="6" t="s">
        <v>199</v>
      </c>
      <c r="E3449" s="6"/>
      <c r="F3449" s="6"/>
      <c r="G3449" s="6"/>
      <c r="H3449" s="6"/>
      <c r="I3449" s="6" t="str">
        <f t="shared" si="14"/>
        <v/>
      </c>
      <c r="J3449" s="6" t="s">
        <v>26</v>
      </c>
      <c r="K3449" s="6">
        <v>40</v>
      </c>
      <c r="L3449" s="6"/>
      <c r="M3449" s="6">
        <v>25</v>
      </c>
      <c r="N3449" s="6">
        <v>70</v>
      </c>
      <c r="O3449" s="6">
        <v>0</v>
      </c>
      <c r="P3449" s="6"/>
      <c r="Q3449" s="6"/>
      <c r="R3449" s="6"/>
      <c r="S3449" s="6"/>
      <c r="T3449" s="6"/>
    </row>
    <row r="3450" spans="1:20" x14ac:dyDescent="0.25">
      <c r="A3450">
        <v>2003</v>
      </c>
      <c r="B3450" s="6" t="s">
        <v>68</v>
      </c>
      <c r="C3450" s="6">
        <v>29</v>
      </c>
      <c r="D3450" s="6" t="s">
        <v>199</v>
      </c>
      <c r="E3450" s="6"/>
      <c r="F3450" s="6"/>
      <c r="G3450" s="6"/>
      <c r="H3450" s="6"/>
      <c r="I3450" s="6" t="str">
        <f t="shared" si="14"/>
        <v/>
      </c>
      <c r="J3450" s="6" t="s">
        <v>26</v>
      </c>
      <c r="K3450" s="6">
        <v>30</v>
      </c>
      <c r="L3450" s="6"/>
      <c r="M3450" s="6">
        <v>15</v>
      </c>
      <c r="N3450" s="6">
        <v>10</v>
      </c>
      <c r="O3450" s="6">
        <v>0</v>
      </c>
      <c r="P3450" s="6"/>
      <c r="Q3450" s="6"/>
      <c r="R3450" s="6"/>
      <c r="S3450" s="6"/>
      <c r="T3450" s="6"/>
    </row>
    <row r="3451" spans="1:20" x14ac:dyDescent="0.25">
      <c r="A3451">
        <v>2003</v>
      </c>
      <c r="B3451" s="6" t="s">
        <v>68</v>
      </c>
      <c r="C3451" s="6">
        <v>30</v>
      </c>
      <c r="D3451" s="6" t="s">
        <v>199</v>
      </c>
      <c r="E3451" s="6"/>
      <c r="F3451" s="6"/>
      <c r="G3451" s="6"/>
      <c r="H3451" s="6"/>
      <c r="I3451" s="6" t="str">
        <f t="shared" si="14"/>
        <v/>
      </c>
      <c r="J3451" s="6" t="s">
        <v>28</v>
      </c>
      <c r="K3451" s="6">
        <v>40</v>
      </c>
      <c r="L3451" s="6"/>
      <c r="M3451" s="6">
        <v>40</v>
      </c>
      <c r="N3451" s="6">
        <v>0</v>
      </c>
      <c r="O3451" s="6">
        <v>50</v>
      </c>
      <c r="P3451" s="6"/>
      <c r="Q3451" s="6"/>
      <c r="R3451" s="6"/>
      <c r="S3451" s="6"/>
      <c r="T3451" s="6"/>
    </row>
    <row r="3452" spans="1:20" x14ac:dyDescent="0.25">
      <c r="A3452">
        <v>2003</v>
      </c>
      <c r="B3452" s="6" t="s">
        <v>68</v>
      </c>
      <c r="C3452" s="6">
        <v>31</v>
      </c>
      <c r="D3452" s="6" t="s">
        <v>199</v>
      </c>
      <c r="E3452" s="6"/>
      <c r="F3452" s="6"/>
      <c r="G3452" s="6"/>
      <c r="H3452" s="6"/>
      <c r="I3452" s="6" t="str">
        <f t="shared" si="14"/>
        <v/>
      </c>
      <c r="J3452" s="6" t="s">
        <v>140</v>
      </c>
      <c r="K3452" s="6">
        <v>40</v>
      </c>
      <c r="L3452" s="6"/>
      <c r="M3452" s="6">
        <v>20</v>
      </c>
      <c r="N3452" s="6">
        <v>0</v>
      </c>
      <c r="O3452" s="6">
        <v>0</v>
      </c>
      <c r="P3452" s="6"/>
      <c r="Q3452" s="6"/>
      <c r="R3452" s="6"/>
      <c r="S3452" s="6"/>
      <c r="T3452" s="6"/>
    </row>
    <row r="3453" spans="1:20" x14ac:dyDescent="0.25">
      <c r="A3453">
        <v>2003</v>
      </c>
      <c r="B3453" s="6" t="s">
        <v>68</v>
      </c>
      <c r="C3453" s="6">
        <v>32</v>
      </c>
      <c r="D3453" s="6" t="s">
        <v>199</v>
      </c>
      <c r="E3453" s="6"/>
      <c r="F3453" s="6"/>
      <c r="G3453" s="6"/>
      <c r="H3453" s="6"/>
      <c r="I3453" s="6" t="str">
        <f t="shared" si="14"/>
        <v/>
      </c>
      <c r="J3453" s="6" t="s">
        <v>201</v>
      </c>
      <c r="K3453" s="6">
        <v>5</v>
      </c>
      <c r="L3453" s="6"/>
      <c r="M3453" s="6">
        <v>5</v>
      </c>
      <c r="N3453" s="6">
        <v>15</v>
      </c>
      <c r="O3453" s="6">
        <v>0</v>
      </c>
      <c r="P3453" s="6"/>
      <c r="Q3453" s="6"/>
      <c r="R3453" s="6"/>
      <c r="S3453" s="6"/>
      <c r="T3453" s="6"/>
    </row>
    <row r="3454" spans="1:20" x14ac:dyDescent="0.25">
      <c r="A3454">
        <v>2003</v>
      </c>
      <c r="B3454" s="6" t="s">
        <v>68</v>
      </c>
      <c r="C3454" s="6">
        <v>33</v>
      </c>
      <c r="D3454" s="6" t="s">
        <v>199</v>
      </c>
      <c r="E3454" s="6"/>
      <c r="F3454" s="6"/>
      <c r="G3454" s="6"/>
      <c r="H3454" s="6"/>
      <c r="I3454" s="6" t="str">
        <f t="shared" si="14"/>
        <v/>
      </c>
      <c r="J3454" s="6" t="s">
        <v>28</v>
      </c>
      <c r="K3454" s="6">
        <v>30</v>
      </c>
      <c r="L3454" s="6"/>
      <c r="M3454" s="6">
        <v>15</v>
      </c>
      <c r="N3454" s="6">
        <v>70</v>
      </c>
      <c r="O3454" s="6">
        <v>0</v>
      </c>
      <c r="P3454" s="6"/>
      <c r="Q3454" s="6"/>
      <c r="R3454" s="6"/>
      <c r="S3454" s="6"/>
      <c r="T3454" s="6"/>
    </row>
    <row r="3455" spans="1:20" x14ac:dyDescent="0.25">
      <c r="A3455">
        <v>2003</v>
      </c>
      <c r="B3455" s="6" t="s">
        <v>68</v>
      </c>
      <c r="C3455" s="6">
        <v>34</v>
      </c>
      <c r="D3455" s="6" t="s">
        <v>199</v>
      </c>
      <c r="E3455" s="6"/>
      <c r="F3455" s="6"/>
      <c r="G3455" s="6"/>
      <c r="H3455" s="6"/>
      <c r="I3455" s="6" t="str">
        <f t="shared" si="14"/>
        <v/>
      </c>
      <c r="J3455" s="6" t="s">
        <v>140</v>
      </c>
      <c r="K3455" s="6">
        <v>20</v>
      </c>
      <c r="L3455" s="6"/>
      <c r="M3455" s="6">
        <v>20</v>
      </c>
      <c r="N3455" s="6">
        <v>0</v>
      </c>
      <c r="O3455" s="6">
        <v>0</v>
      </c>
      <c r="P3455" s="6"/>
      <c r="Q3455" s="6"/>
      <c r="R3455" s="6"/>
      <c r="S3455" s="6"/>
      <c r="T3455" s="6"/>
    </row>
    <row r="3456" spans="1:20" x14ac:dyDescent="0.25">
      <c r="A3456">
        <v>2003</v>
      </c>
      <c r="B3456" s="6" t="s">
        <v>68</v>
      </c>
      <c r="C3456" s="6">
        <v>35</v>
      </c>
      <c r="D3456" s="6" t="s">
        <v>199</v>
      </c>
      <c r="E3456" s="6"/>
      <c r="F3456" s="6"/>
      <c r="G3456" s="6"/>
      <c r="H3456" s="6"/>
      <c r="I3456" s="6" t="str">
        <f t="shared" si="14"/>
        <v/>
      </c>
      <c r="J3456" s="6" t="s">
        <v>28</v>
      </c>
      <c r="K3456" s="6">
        <v>120</v>
      </c>
      <c r="L3456" s="6"/>
      <c r="M3456" s="6">
        <v>55</v>
      </c>
      <c r="N3456" s="6">
        <v>80</v>
      </c>
      <c r="O3456" s="6">
        <v>0</v>
      </c>
      <c r="P3456" s="6" t="s">
        <v>156</v>
      </c>
      <c r="Q3456" s="6"/>
      <c r="R3456" s="6"/>
      <c r="S3456" s="6"/>
      <c r="T3456" s="6" t="s">
        <v>200</v>
      </c>
    </row>
    <row r="3457" spans="1:20" x14ac:dyDescent="0.25">
      <c r="A3457">
        <v>2003</v>
      </c>
      <c r="B3457" s="6" t="s">
        <v>68</v>
      </c>
      <c r="C3457" s="6">
        <v>36</v>
      </c>
      <c r="D3457" s="6" t="s">
        <v>199</v>
      </c>
      <c r="E3457" s="6"/>
      <c r="F3457" s="6">
        <f>49/3.28</f>
        <v>14.939024390243903</v>
      </c>
      <c r="G3457" s="6"/>
      <c r="H3457" s="6"/>
      <c r="I3457" s="6" t="str">
        <f t="shared" si="14"/>
        <v/>
      </c>
      <c r="J3457" s="6" t="s">
        <v>29</v>
      </c>
      <c r="K3457" s="6">
        <v>100</v>
      </c>
      <c r="L3457" s="6"/>
      <c r="M3457" s="6">
        <v>90</v>
      </c>
      <c r="N3457" s="6">
        <v>70</v>
      </c>
      <c r="O3457" s="6">
        <v>0</v>
      </c>
      <c r="P3457" s="6"/>
      <c r="Q3457" s="6"/>
      <c r="R3457" s="6"/>
      <c r="S3457" s="6"/>
      <c r="T3457" s="6"/>
    </row>
    <row r="3458" spans="1:20" x14ac:dyDescent="0.25">
      <c r="A3458">
        <v>2003</v>
      </c>
      <c r="B3458" s="6" t="s">
        <v>68</v>
      </c>
      <c r="C3458" s="6">
        <v>37</v>
      </c>
      <c r="D3458" s="6" t="s">
        <v>199</v>
      </c>
      <c r="E3458" s="6">
        <v>4</v>
      </c>
      <c r="F3458" s="6">
        <f>42/3.28</f>
        <v>12.804878048780489</v>
      </c>
      <c r="G3458" s="6">
        <v>180</v>
      </c>
      <c r="H3458" s="6">
        <v>0</v>
      </c>
      <c r="I3458" s="6">
        <f t="shared" si="14"/>
        <v>180</v>
      </c>
      <c r="J3458" s="6" t="s">
        <v>26</v>
      </c>
      <c r="K3458" s="6">
        <v>80</v>
      </c>
      <c r="L3458" s="6"/>
      <c r="M3458" s="6">
        <v>40</v>
      </c>
      <c r="N3458" s="6">
        <v>30</v>
      </c>
      <c r="O3458" s="6">
        <v>40</v>
      </c>
      <c r="P3458" s="6"/>
      <c r="Q3458" s="6"/>
      <c r="R3458" s="6"/>
      <c r="S3458" s="6"/>
      <c r="T3458" s="6"/>
    </row>
    <row r="3459" spans="1:20" x14ac:dyDescent="0.25">
      <c r="A3459">
        <v>2003</v>
      </c>
      <c r="B3459" s="6" t="s">
        <v>68</v>
      </c>
      <c r="C3459" s="6">
        <v>38</v>
      </c>
      <c r="D3459" s="6" t="s">
        <v>199</v>
      </c>
      <c r="E3459" s="6"/>
      <c r="F3459" s="6"/>
      <c r="G3459" s="6"/>
      <c r="H3459" s="6"/>
      <c r="I3459" s="6" t="str">
        <f t="shared" si="14"/>
        <v/>
      </c>
      <c r="J3459" s="6" t="s">
        <v>35</v>
      </c>
      <c r="K3459" s="6">
        <v>15</v>
      </c>
      <c r="L3459" s="6"/>
      <c r="M3459" s="6">
        <v>10</v>
      </c>
      <c r="N3459" s="6">
        <v>0</v>
      </c>
      <c r="O3459" s="6">
        <v>0</v>
      </c>
      <c r="P3459" s="6"/>
      <c r="Q3459" s="6"/>
      <c r="R3459" s="6"/>
      <c r="S3459" s="6"/>
      <c r="T3459" s="6"/>
    </row>
    <row r="3460" spans="1:20" x14ac:dyDescent="0.25">
      <c r="A3460">
        <v>2003</v>
      </c>
      <c r="B3460" s="6" t="s">
        <v>68</v>
      </c>
      <c r="C3460" s="6">
        <v>39</v>
      </c>
      <c r="D3460" s="6" t="s">
        <v>199</v>
      </c>
      <c r="E3460" s="6"/>
      <c r="F3460" s="6"/>
      <c r="G3460" s="6"/>
      <c r="H3460" s="6"/>
      <c r="I3460" s="6" t="str">
        <f t="shared" si="14"/>
        <v/>
      </c>
      <c r="J3460" s="6" t="s">
        <v>140</v>
      </c>
      <c r="K3460" s="6">
        <v>15</v>
      </c>
      <c r="L3460" s="6"/>
      <c r="M3460" s="6">
        <v>10</v>
      </c>
      <c r="N3460" s="6">
        <v>0</v>
      </c>
      <c r="O3460" s="6">
        <v>0</v>
      </c>
      <c r="P3460" s="6"/>
      <c r="Q3460" s="6"/>
      <c r="R3460" s="6"/>
      <c r="S3460" s="6"/>
      <c r="T3460" s="6"/>
    </row>
    <row r="3461" spans="1:20" x14ac:dyDescent="0.25">
      <c r="A3461">
        <v>2003</v>
      </c>
      <c r="B3461" s="6" t="s">
        <v>68</v>
      </c>
      <c r="C3461" s="6">
        <v>40</v>
      </c>
      <c r="D3461" s="6" t="s">
        <v>199</v>
      </c>
      <c r="E3461" s="6"/>
      <c r="F3461" s="6"/>
      <c r="G3461" s="6"/>
      <c r="H3461" s="6"/>
      <c r="I3461" s="6" t="str">
        <f t="shared" si="14"/>
        <v/>
      </c>
      <c r="J3461" s="6" t="s">
        <v>40</v>
      </c>
      <c r="K3461" s="6">
        <v>40</v>
      </c>
      <c r="L3461" s="6"/>
      <c r="M3461" s="6">
        <v>25</v>
      </c>
      <c r="N3461" s="6">
        <v>50</v>
      </c>
      <c r="O3461" s="6">
        <v>0</v>
      </c>
      <c r="P3461" s="6"/>
      <c r="Q3461" s="6"/>
      <c r="R3461" s="6"/>
      <c r="S3461" s="6"/>
      <c r="T3461" s="6"/>
    </row>
    <row r="3462" spans="1:20" x14ac:dyDescent="0.25">
      <c r="A3462">
        <v>2003</v>
      </c>
      <c r="B3462" s="6" t="s">
        <v>68</v>
      </c>
      <c r="C3462" s="6">
        <v>41</v>
      </c>
      <c r="D3462" s="6" t="s">
        <v>199</v>
      </c>
      <c r="E3462" s="6"/>
      <c r="F3462" s="6"/>
      <c r="G3462" s="6"/>
      <c r="H3462" s="6"/>
      <c r="I3462" s="6" t="str">
        <f t="shared" si="14"/>
        <v/>
      </c>
      <c r="J3462" s="6" t="s">
        <v>40</v>
      </c>
      <c r="K3462" s="6">
        <v>50</v>
      </c>
      <c r="L3462" s="6"/>
      <c r="M3462" s="6">
        <v>15</v>
      </c>
      <c r="N3462" s="6">
        <v>0</v>
      </c>
      <c r="O3462" s="6">
        <v>0</v>
      </c>
      <c r="P3462" s="6"/>
      <c r="Q3462" s="6"/>
      <c r="R3462" s="6"/>
      <c r="S3462" s="6"/>
      <c r="T3462" s="6"/>
    </row>
    <row r="3463" spans="1:20" x14ac:dyDescent="0.25">
      <c r="A3463">
        <v>2003</v>
      </c>
      <c r="B3463" s="6" t="s">
        <v>68</v>
      </c>
      <c r="C3463" s="6">
        <v>42</v>
      </c>
      <c r="D3463" s="6" t="s">
        <v>199</v>
      </c>
      <c r="E3463" s="6"/>
      <c r="F3463" s="6"/>
      <c r="G3463" s="6"/>
      <c r="H3463" s="6"/>
      <c r="I3463" s="6" t="str">
        <f t="shared" si="14"/>
        <v/>
      </c>
      <c r="J3463" s="6" t="s">
        <v>140</v>
      </c>
      <c r="K3463" s="6">
        <v>30</v>
      </c>
      <c r="L3463" s="6"/>
      <c r="M3463" s="6">
        <v>20</v>
      </c>
      <c r="N3463" s="6">
        <v>0</v>
      </c>
      <c r="O3463" s="6">
        <v>0</v>
      </c>
      <c r="P3463" s="6"/>
      <c r="Q3463" s="6"/>
      <c r="R3463" s="6"/>
      <c r="S3463" s="6"/>
      <c r="T3463" s="6"/>
    </row>
    <row r="3464" spans="1:20" x14ac:dyDescent="0.25">
      <c r="A3464">
        <v>2003</v>
      </c>
      <c r="B3464" s="6" t="s">
        <v>68</v>
      </c>
      <c r="C3464" s="6">
        <v>43</v>
      </c>
      <c r="D3464" s="6" t="s">
        <v>199</v>
      </c>
      <c r="E3464" s="6"/>
      <c r="F3464" s="6">
        <f>44/3.28</f>
        <v>13.414634146341465</v>
      </c>
      <c r="G3464" s="6"/>
      <c r="H3464" s="6"/>
      <c r="I3464" s="6" t="str">
        <f t="shared" si="14"/>
        <v/>
      </c>
      <c r="J3464" s="6" t="s">
        <v>40</v>
      </c>
      <c r="K3464" s="6">
        <v>50</v>
      </c>
      <c r="L3464" s="6"/>
      <c r="M3464" s="6">
        <v>25</v>
      </c>
      <c r="N3464" s="6">
        <v>20</v>
      </c>
      <c r="O3464" s="6">
        <v>0</v>
      </c>
      <c r="P3464" s="6"/>
      <c r="Q3464" s="6"/>
      <c r="R3464" s="6"/>
      <c r="S3464" s="6"/>
      <c r="T3464" s="6"/>
    </row>
    <row r="3465" spans="1:20" x14ac:dyDescent="0.25">
      <c r="A3465">
        <v>2003</v>
      </c>
      <c r="B3465" s="6" t="s">
        <v>68</v>
      </c>
      <c r="C3465" s="6">
        <v>44</v>
      </c>
      <c r="D3465" s="6" t="s">
        <v>193</v>
      </c>
      <c r="E3465" s="6">
        <v>5</v>
      </c>
      <c r="F3465" s="6">
        <v>13.2</v>
      </c>
      <c r="G3465" s="6">
        <v>145</v>
      </c>
      <c r="H3465" s="6">
        <v>0</v>
      </c>
      <c r="I3465" s="6">
        <f t="shared" si="14"/>
        <v>145</v>
      </c>
      <c r="J3465" s="6" t="s">
        <v>140</v>
      </c>
      <c r="K3465" s="6">
        <v>20</v>
      </c>
      <c r="L3465" s="6"/>
      <c r="M3465" s="6">
        <v>5</v>
      </c>
      <c r="N3465" s="6">
        <v>0</v>
      </c>
      <c r="O3465" s="6">
        <v>0</v>
      </c>
      <c r="P3465" s="6"/>
      <c r="Q3465" s="6"/>
      <c r="R3465" s="6"/>
      <c r="S3465" s="6"/>
      <c r="T3465" s="6"/>
    </row>
    <row r="3466" spans="1:20" x14ac:dyDescent="0.25">
      <c r="A3466">
        <v>2003</v>
      </c>
      <c r="B3466" s="6" t="s">
        <v>68</v>
      </c>
      <c r="C3466" s="6">
        <v>45</v>
      </c>
      <c r="D3466" s="6" t="s">
        <v>193</v>
      </c>
      <c r="E3466" s="6"/>
      <c r="F3466" s="6"/>
      <c r="G3466" s="6"/>
      <c r="H3466" s="6"/>
      <c r="I3466" s="6" t="str">
        <f t="shared" si="14"/>
        <v/>
      </c>
      <c r="J3466" s="6" t="s">
        <v>28</v>
      </c>
      <c r="K3466" s="6">
        <v>5</v>
      </c>
      <c r="L3466" s="6"/>
      <c r="M3466" s="6">
        <v>5</v>
      </c>
      <c r="N3466" s="6">
        <v>0</v>
      </c>
      <c r="O3466" s="6">
        <v>0</v>
      </c>
      <c r="P3466" s="6"/>
      <c r="Q3466" s="6"/>
      <c r="R3466" s="6"/>
      <c r="S3466" s="6"/>
      <c r="T3466" s="6"/>
    </row>
    <row r="3467" spans="1:20" x14ac:dyDescent="0.25">
      <c r="A3467">
        <v>2003</v>
      </c>
      <c r="B3467" s="6" t="s">
        <v>68</v>
      </c>
      <c r="C3467" s="6">
        <v>46</v>
      </c>
      <c r="D3467" s="6" t="s">
        <v>193</v>
      </c>
      <c r="E3467" s="6"/>
      <c r="F3467" s="6"/>
      <c r="G3467" s="6"/>
      <c r="H3467" s="6"/>
      <c r="I3467" s="6" t="str">
        <f t="shared" si="14"/>
        <v/>
      </c>
      <c r="J3467" s="6" t="s">
        <v>140</v>
      </c>
      <c r="K3467" s="6">
        <v>10</v>
      </c>
      <c r="L3467" s="6"/>
      <c r="M3467" s="6">
        <v>5</v>
      </c>
      <c r="N3467" s="6">
        <v>0</v>
      </c>
      <c r="O3467" s="6">
        <v>0</v>
      </c>
      <c r="P3467" s="6"/>
      <c r="Q3467" s="6"/>
      <c r="R3467" s="6"/>
      <c r="S3467" s="6"/>
      <c r="T3467" s="6"/>
    </row>
    <row r="3468" spans="1:20" x14ac:dyDescent="0.25">
      <c r="A3468">
        <v>2003</v>
      </c>
      <c r="B3468" s="6" t="s">
        <v>68</v>
      </c>
      <c r="C3468" s="6">
        <v>47</v>
      </c>
      <c r="D3468" s="6" t="s">
        <v>193</v>
      </c>
      <c r="E3468" s="6"/>
      <c r="F3468" s="6"/>
      <c r="G3468" s="6"/>
      <c r="H3468" s="6"/>
      <c r="I3468" s="6" t="str">
        <f t="shared" si="14"/>
        <v/>
      </c>
      <c r="J3468" s="6" t="s">
        <v>35</v>
      </c>
      <c r="K3468" s="6">
        <v>10</v>
      </c>
      <c r="L3468" s="6"/>
      <c r="M3468" s="6">
        <v>10</v>
      </c>
      <c r="N3468" s="6">
        <v>0</v>
      </c>
      <c r="O3468" s="6">
        <v>0</v>
      </c>
      <c r="P3468" s="6"/>
      <c r="Q3468" s="6"/>
      <c r="R3468" s="6"/>
      <c r="S3468" s="6"/>
      <c r="T3468" s="6"/>
    </row>
    <row r="3469" spans="1:20" x14ac:dyDescent="0.25">
      <c r="A3469">
        <v>2003</v>
      </c>
      <c r="B3469" s="6" t="s">
        <v>68</v>
      </c>
      <c r="C3469" s="6">
        <v>48</v>
      </c>
      <c r="D3469" s="6" t="s">
        <v>193</v>
      </c>
      <c r="E3469" s="6"/>
      <c r="F3469" s="6"/>
      <c r="G3469" s="6"/>
      <c r="H3469" s="6"/>
      <c r="I3469" s="6" t="str">
        <f t="shared" si="14"/>
        <v/>
      </c>
      <c r="J3469" s="6" t="s">
        <v>40</v>
      </c>
      <c r="K3469" s="6">
        <v>35</v>
      </c>
      <c r="L3469" s="6"/>
      <c r="M3469" s="6">
        <v>20</v>
      </c>
      <c r="N3469" s="6">
        <v>10</v>
      </c>
      <c r="O3469" s="6">
        <v>0</v>
      </c>
      <c r="P3469" s="6"/>
      <c r="Q3469" s="6"/>
      <c r="R3469" s="6"/>
      <c r="S3469" s="6"/>
      <c r="T3469" s="6"/>
    </row>
    <row r="3470" spans="1:20" x14ac:dyDescent="0.25">
      <c r="A3470">
        <v>2003</v>
      </c>
      <c r="B3470" s="6" t="s">
        <v>68</v>
      </c>
      <c r="C3470" s="6">
        <v>49</v>
      </c>
      <c r="D3470" s="6" t="s">
        <v>193</v>
      </c>
      <c r="E3470" s="6"/>
      <c r="F3470" s="6"/>
      <c r="G3470" s="6"/>
      <c r="H3470" s="6"/>
      <c r="I3470" s="6" t="str">
        <f t="shared" si="14"/>
        <v/>
      </c>
      <c r="J3470" s="6" t="s">
        <v>140</v>
      </c>
      <c r="K3470" s="6">
        <v>25</v>
      </c>
      <c r="L3470" s="6"/>
      <c r="M3470" s="6">
        <v>10</v>
      </c>
      <c r="N3470" s="6">
        <v>50</v>
      </c>
      <c r="O3470" s="6">
        <v>0</v>
      </c>
      <c r="P3470" s="6"/>
      <c r="Q3470" s="6"/>
      <c r="R3470" s="6"/>
      <c r="S3470" s="6"/>
      <c r="T3470" s="6"/>
    </row>
    <row r="3471" spans="1:20" x14ac:dyDescent="0.25">
      <c r="A3471">
        <v>2003</v>
      </c>
      <c r="B3471" s="6" t="s">
        <v>68</v>
      </c>
      <c r="C3471" s="6">
        <v>50</v>
      </c>
      <c r="D3471" s="6" t="s">
        <v>193</v>
      </c>
      <c r="E3471" s="6"/>
      <c r="F3471" s="6"/>
      <c r="G3471" s="6"/>
      <c r="H3471" s="6"/>
      <c r="I3471" s="6" t="str">
        <f t="shared" si="14"/>
        <v/>
      </c>
      <c r="J3471" s="6" t="s">
        <v>26</v>
      </c>
      <c r="K3471" s="6">
        <v>65</v>
      </c>
      <c r="L3471" s="6"/>
      <c r="M3471" s="6">
        <v>40</v>
      </c>
      <c r="N3471" s="6">
        <v>40</v>
      </c>
      <c r="O3471" s="6">
        <v>0</v>
      </c>
      <c r="P3471" s="6"/>
      <c r="Q3471" s="6"/>
      <c r="R3471" s="6" t="s">
        <v>151</v>
      </c>
      <c r="S3471" s="6"/>
      <c r="T3471" s="6" t="s">
        <v>202</v>
      </c>
    </row>
    <row r="3472" spans="1:20" x14ac:dyDescent="0.25">
      <c r="A3472">
        <v>2003</v>
      </c>
      <c r="B3472" s="6" t="s">
        <v>68</v>
      </c>
      <c r="C3472" s="6">
        <v>51</v>
      </c>
      <c r="D3472" s="6" t="s">
        <v>193</v>
      </c>
      <c r="E3472" s="6"/>
      <c r="F3472" s="6"/>
      <c r="G3472" s="6"/>
      <c r="H3472" s="6"/>
      <c r="I3472" s="6" t="str">
        <f t="shared" si="14"/>
        <v/>
      </c>
      <c r="J3472" s="6" t="s">
        <v>36</v>
      </c>
      <c r="K3472" s="6">
        <v>70</v>
      </c>
      <c r="L3472" s="6"/>
      <c r="M3472" s="6">
        <v>90</v>
      </c>
      <c r="N3472" s="6">
        <v>0</v>
      </c>
      <c r="O3472" s="6">
        <v>30</v>
      </c>
      <c r="P3472" s="6"/>
      <c r="Q3472" s="6"/>
      <c r="R3472" s="6"/>
      <c r="S3472" s="6"/>
      <c r="T3472" s="6"/>
    </row>
    <row r="3473" spans="1:20" x14ac:dyDescent="0.25">
      <c r="A3473">
        <v>2003</v>
      </c>
      <c r="B3473" s="6" t="s">
        <v>68</v>
      </c>
      <c r="C3473" s="6">
        <v>52</v>
      </c>
      <c r="D3473" s="6" t="s">
        <v>193</v>
      </c>
      <c r="E3473" s="6"/>
      <c r="F3473" s="6"/>
      <c r="G3473" s="6"/>
      <c r="H3473" s="6"/>
      <c r="I3473" s="6" t="str">
        <f t="shared" si="14"/>
        <v/>
      </c>
      <c r="J3473" s="6" t="s">
        <v>28</v>
      </c>
      <c r="K3473" s="6">
        <v>50</v>
      </c>
      <c r="L3473" s="6"/>
      <c r="M3473" s="6">
        <v>100</v>
      </c>
      <c r="N3473" s="6">
        <v>40</v>
      </c>
      <c r="O3473" s="6">
        <v>0</v>
      </c>
      <c r="P3473" s="6"/>
      <c r="Q3473" s="6"/>
      <c r="R3473" s="6"/>
      <c r="S3473" s="6"/>
      <c r="T3473" s="6"/>
    </row>
    <row r="3474" spans="1:20" x14ac:dyDescent="0.25">
      <c r="A3474">
        <v>2003</v>
      </c>
      <c r="B3474" s="6" t="s">
        <v>68</v>
      </c>
      <c r="C3474" s="6">
        <v>53</v>
      </c>
      <c r="D3474" s="6" t="s">
        <v>179</v>
      </c>
      <c r="E3474" s="6">
        <v>6</v>
      </c>
      <c r="F3474" s="6">
        <f>45/3.28</f>
        <v>13.719512195121952</v>
      </c>
      <c r="G3474" s="6">
        <v>210</v>
      </c>
      <c r="H3474" s="6">
        <v>0</v>
      </c>
      <c r="I3474" s="6">
        <f t="shared" si="14"/>
        <v>210</v>
      </c>
      <c r="J3474" s="6" t="s">
        <v>140</v>
      </c>
      <c r="K3474" s="6">
        <v>20</v>
      </c>
      <c r="L3474" s="6"/>
      <c r="M3474" s="6">
        <v>10</v>
      </c>
      <c r="N3474" s="6">
        <v>50</v>
      </c>
      <c r="O3474" s="6">
        <v>0</v>
      </c>
      <c r="P3474" s="6"/>
      <c r="Q3474" s="6"/>
      <c r="R3474" s="6"/>
      <c r="S3474" s="6"/>
      <c r="T3474" s="6"/>
    </row>
    <row r="3475" spans="1:20" x14ac:dyDescent="0.25">
      <c r="A3475">
        <v>2003</v>
      </c>
      <c r="B3475" s="6" t="s">
        <v>68</v>
      </c>
      <c r="C3475" s="6">
        <v>54</v>
      </c>
      <c r="D3475" s="6" t="s">
        <v>179</v>
      </c>
      <c r="E3475" s="6"/>
      <c r="F3475" s="6"/>
      <c r="G3475" s="6"/>
      <c r="H3475" s="6"/>
      <c r="I3475" s="6" t="str">
        <f t="shared" si="14"/>
        <v/>
      </c>
      <c r="J3475" s="6" t="s">
        <v>25</v>
      </c>
      <c r="K3475" s="6">
        <v>30</v>
      </c>
      <c r="L3475" s="6"/>
      <c r="M3475" s="6">
        <v>10</v>
      </c>
      <c r="N3475" s="6">
        <v>20</v>
      </c>
      <c r="O3475" s="6">
        <v>0</v>
      </c>
      <c r="P3475" s="6"/>
      <c r="Q3475" s="6"/>
      <c r="R3475" s="6"/>
      <c r="S3475" s="6"/>
      <c r="T3475" s="6"/>
    </row>
    <row r="3476" spans="1:20" x14ac:dyDescent="0.25">
      <c r="A3476">
        <v>2003</v>
      </c>
      <c r="B3476" s="6" t="s">
        <v>68</v>
      </c>
      <c r="C3476" s="6">
        <v>55</v>
      </c>
      <c r="D3476" s="6" t="s">
        <v>179</v>
      </c>
      <c r="E3476" s="6"/>
      <c r="F3476" s="6"/>
      <c r="G3476" s="6"/>
      <c r="H3476" s="6"/>
      <c r="I3476" s="6" t="str">
        <f t="shared" si="14"/>
        <v/>
      </c>
      <c r="J3476" s="6" t="s">
        <v>25</v>
      </c>
      <c r="K3476" s="6">
        <v>40</v>
      </c>
      <c r="L3476" s="6"/>
      <c r="M3476" s="6">
        <v>20</v>
      </c>
      <c r="N3476" s="6">
        <v>0</v>
      </c>
      <c r="O3476" s="6">
        <v>0</v>
      </c>
      <c r="P3476" s="6"/>
      <c r="Q3476" s="6"/>
      <c r="R3476" s="6"/>
      <c r="S3476" s="6"/>
      <c r="T3476" s="6"/>
    </row>
    <row r="3477" spans="1:20" x14ac:dyDescent="0.25">
      <c r="A3477">
        <v>2003</v>
      </c>
      <c r="B3477" s="6" t="s">
        <v>68</v>
      </c>
      <c r="C3477" s="6">
        <v>56</v>
      </c>
      <c r="D3477" s="6" t="s">
        <v>179</v>
      </c>
      <c r="E3477" s="6"/>
      <c r="F3477" s="6"/>
      <c r="G3477" s="6"/>
      <c r="H3477" s="6"/>
      <c r="I3477" s="6" t="str">
        <f t="shared" si="14"/>
        <v/>
      </c>
      <c r="J3477" s="6" t="s">
        <v>140</v>
      </c>
      <c r="K3477" s="6">
        <v>30</v>
      </c>
      <c r="L3477" s="6"/>
      <c r="M3477" s="6">
        <v>10</v>
      </c>
      <c r="N3477" s="6">
        <v>40</v>
      </c>
      <c r="O3477" s="6">
        <v>0</v>
      </c>
      <c r="P3477" s="6"/>
      <c r="Q3477" s="6"/>
      <c r="R3477" s="6"/>
      <c r="S3477" s="6"/>
      <c r="T3477" s="6"/>
    </row>
    <row r="3478" spans="1:20" x14ac:dyDescent="0.25">
      <c r="A3478">
        <v>2003</v>
      </c>
      <c r="B3478" s="6" t="s">
        <v>68</v>
      </c>
      <c r="C3478" s="6">
        <v>57</v>
      </c>
      <c r="D3478" s="6" t="s">
        <v>179</v>
      </c>
      <c r="E3478" s="6"/>
      <c r="F3478" s="6"/>
      <c r="G3478" s="6"/>
      <c r="H3478" s="6"/>
      <c r="I3478" s="6" t="str">
        <f t="shared" si="14"/>
        <v/>
      </c>
      <c r="J3478" s="6" t="s">
        <v>25</v>
      </c>
      <c r="K3478" s="6">
        <v>10</v>
      </c>
      <c r="L3478" s="6"/>
      <c r="M3478" s="6">
        <v>5</v>
      </c>
      <c r="N3478" s="6">
        <v>0</v>
      </c>
      <c r="O3478" s="6">
        <v>0</v>
      </c>
      <c r="P3478" s="6"/>
      <c r="Q3478" s="6"/>
      <c r="R3478" s="6"/>
      <c r="S3478" s="6"/>
      <c r="T3478" s="6"/>
    </row>
    <row r="3479" spans="1:20" x14ac:dyDescent="0.25">
      <c r="A3479">
        <v>2003</v>
      </c>
      <c r="B3479" s="6" t="s">
        <v>68</v>
      </c>
      <c r="C3479" s="6">
        <v>58</v>
      </c>
      <c r="D3479" s="6" t="s">
        <v>179</v>
      </c>
      <c r="E3479" s="6"/>
      <c r="F3479" s="6"/>
      <c r="G3479" s="6"/>
      <c r="H3479" s="6"/>
      <c r="I3479" s="6" t="str">
        <f t="shared" si="14"/>
        <v/>
      </c>
      <c r="J3479" s="6" t="s">
        <v>26</v>
      </c>
      <c r="K3479" s="6">
        <v>60</v>
      </c>
      <c r="L3479" s="6"/>
      <c r="M3479" s="6">
        <v>80</v>
      </c>
      <c r="N3479" s="6">
        <v>70</v>
      </c>
      <c r="O3479" s="6">
        <v>0</v>
      </c>
      <c r="P3479" s="6"/>
      <c r="Q3479" s="6"/>
      <c r="R3479" s="6"/>
      <c r="S3479" s="6"/>
      <c r="T3479" s="6"/>
    </row>
    <row r="3480" spans="1:20" x14ac:dyDescent="0.25">
      <c r="A3480">
        <v>2003</v>
      </c>
      <c r="B3480" s="6" t="s">
        <v>68</v>
      </c>
      <c r="C3480" s="6">
        <v>59</v>
      </c>
      <c r="D3480" s="6" t="s">
        <v>179</v>
      </c>
      <c r="E3480" s="6"/>
      <c r="F3480" s="6"/>
      <c r="G3480" s="6"/>
      <c r="H3480" s="6"/>
      <c r="I3480" s="6" t="str">
        <f t="shared" si="14"/>
        <v/>
      </c>
      <c r="J3480" s="6" t="s">
        <v>35</v>
      </c>
      <c r="K3480" s="6">
        <v>10</v>
      </c>
      <c r="L3480" s="6"/>
      <c r="M3480" s="6">
        <v>10</v>
      </c>
      <c r="N3480" s="6">
        <v>0</v>
      </c>
      <c r="O3480" s="6">
        <v>0</v>
      </c>
      <c r="P3480" s="6"/>
      <c r="Q3480" s="6"/>
      <c r="R3480" s="6"/>
      <c r="S3480" s="6"/>
      <c r="T3480" s="6"/>
    </row>
    <row r="3481" spans="1:20" x14ac:dyDescent="0.25">
      <c r="A3481">
        <v>2003</v>
      </c>
      <c r="B3481" s="6" t="s">
        <v>68</v>
      </c>
      <c r="C3481" s="6">
        <v>60</v>
      </c>
      <c r="D3481" s="6" t="s">
        <v>179</v>
      </c>
      <c r="E3481" s="6"/>
      <c r="F3481" s="6"/>
      <c r="G3481" s="6"/>
      <c r="H3481" s="6"/>
      <c r="I3481" s="6" t="str">
        <f t="shared" si="14"/>
        <v/>
      </c>
      <c r="J3481" s="6" t="s">
        <v>140</v>
      </c>
      <c r="K3481" s="6">
        <v>20</v>
      </c>
      <c r="L3481" s="6"/>
      <c r="M3481" s="6">
        <v>5</v>
      </c>
      <c r="N3481" s="6">
        <v>10</v>
      </c>
      <c r="O3481" s="6">
        <v>10</v>
      </c>
      <c r="P3481" s="6"/>
      <c r="Q3481" s="6"/>
      <c r="R3481" s="6" t="s">
        <v>31</v>
      </c>
      <c r="S3481" s="6"/>
      <c r="T3481" s="6" t="s">
        <v>203</v>
      </c>
    </row>
    <row r="3482" spans="1:20" x14ac:dyDescent="0.25">
      <c r="A3482">
        <v>2003</v>
      </c>
      <c r="B3482" s="6" t="s">
        <v>68</v>
      </c>
      <c r="C3482" s="6">
        <v>61</v>
      </c>
      <c r="D3482" s="6" t="s">
        <v>179</v>
      </c>
      <c r="E3482" s="6"/>
      <c r="F3482" s="6"/>
      <c r="G3482" s="6"/>
      <c r="H3482" s="6"/>
      <c r="I3482" s="6" t="str">
        <f t="shared" si="14"/>
        <v/>
      </c>
      <c r="J3482" s="6" t="s">
        <v>26</v>
      </c>
      <c r="K3482" s="6">
        <v>40</v>
      </c>
      <c r="L3482" s="6"/>
      <c r="M3482" s="6">
        <v>30</v>
      </c>
      <c r="N3482" s="6">
        <v>0</v>
      </c>
      <c r="O3482" s="6">
        <v>0</v>
      </c>
      <c r="P3482" s="6"/>
      <c r="Q3482" s="6"/>
      <c r="R3482" s="6"/>
      <c r="S3482" s="6"/>
      <c r="T3482" s="6"/>
    </row>
    <row r="3483" spans="1:20" x14ac:dyDescent="0.25">
      <c r="A3483">
        <v>2003</v>
      </c>
      <c r="B3483" s="6" t="s">
        <v>68</v>
      </c>
      <c r="C3483" s="6">
        <v>62</v>
      </c>
      <c r="D3483" s="6" t="s">
        <v>179</v>
      </c>
      <c r="E3483" s="6"/>
      <c r="F3483" s="6"/>
      <c r="G3483" s="6"/>
      <c r="H3483" s="6"/>
      <c r="I3483" s="6" t="str">
        <f t="shared" si="14"/>
        <v/>
      </c>
      <c r="J3483" s="6" t="s">
        <v>29</v>
      </c>
      <c r="K3483" s="6">
        <v>20</v>
      </c>
      <c r="L3483" s="6"/>
      <c r="M3483" s="6">
        <v>20</v>
      </c>
      <c r="N3483" s="6">
        <v>40</v>
      </c>
      <c r="O3483" s="6">
        <v>0</v>
      </c>
      <c r="P3483" s="6"/>
      <c r="Q3483" s="6"/>
      <c r="R3483" s="6"/>
      <c r="S3483" s="6"/>
      <c r="T3483" s="6"/>
    </row>
    <row r="3484" spans="1:20" x14ac:dyDescent="0.25">
      <c r="A3484">
        <v>2003</v>
      </c>
      <c r="B3484" s="6" t="s">
        <v>68</v>
      </c>
      <c r="C3484" s="6">
        <v>63</v>
      </c>
      <c r="D3484" s="6" t="s">
        <v>179</v>
      </c>
      <c r="E3484" s="6"/>
      <c r="F3484" s="6"/>
      <c r="G3484" s="6"/>
      <c r="H3484" s="6"/>
      <c r="I3484" s="6" t="str">
        <f t="shared" si="14"/>
        <v/>
      </c>
      <c r="J3484" s="6" t="s">
        <v>26</v>
      </c>
      <c r="K3484" s="6">
        <v>50</v>
      </c>
      <c r="L3484" s="6"/>
      <c r="M3484" s="6">
        <v>30</v>
      </c>
      <c r="N3484" s="6">
        <v>60</v>
      </c>
      <c r="O3484" s="6">
        <v>0</v>
      </c>
      <c r="P3484" s="6"/>
      <c r="Q3484" s="6"/>
      <c r="R3484" s="6"/>
      <c r="S3484" s="6"/>
      <c r="T3484" s="6"/>
    </row>
    <row r="3485" spans="1:20" x14ac:dyDescent="0.25">
      <c r="A3485">
        <v>2003</v>
      </c>
      <c r="B3485" s="6" t="s">
        <v>68</v>
      </c>
      <c r="C3485" s="6">
        <v>64</v>
      </c>
      <c r="D3485" s="6" t="s">
        <v>179</v>
      </c>
      <c r="E3485" s="6"/>
      <c r="F3485" s="6"/>
      <c r="G3485" s="6"/>
      <c r="H3485" s="6"/>
      <c r="I3485" s="6" t="str">
        <f t="shared" si="14"/>
        <v/>
      </c>
      <c r="J3485" s="6" t="s">
        <v>140</v>
      </c>
      <c r="K3485" s="6">
        <v>30</v>
      </c>
      <c r="L3485" s="6"/>
      <c r="M3485" s="6">
        <v>30</v>
      </c>
      <c r="N3485" s="6">
        <v>10</v>
      </c>
      <c r="O3485" s="6">
        <v>0</v>
      </c>
      <c r="P3485" s="6"/>
      <c r="Q3485" s="6"/>
      <c r="R3485" s="6"/>
      <c r="S3485" s="6">
        <v>1</v>
      </c>
      <c r="T3485" s="6" t="s">
        <v>204</v>
      </c>
    </row>
    <row r="3486" spans="1:20" x14ac:dyDescent="0.25">
      <c r="A3486">
        <v>2003</v>
      </c>
      <c r="B3486" s="6" t="s">
        <v>68</v>
      </c>
      <c r="C3486" s="6">
        <v>65</v>
      </c>
      <c r="D3486" s="6" t="s">
        <v>179</v>
      </c>
      <c r="E3486" s="6"/>
      <c r="F3486" s="6"/>
      <c r="G3486" s="6"/>
      <c r="H3486" s="6"/>
      <c r="I3486" s="6" t="str">
        <f t="shared" ref="I3486:I3531" si="15">IF(G3486&gt;0,G3486/(1000-H3486)*1000,"")</f>
        <v/>
      </c>
      <c r="J3486" s="6" t="s">
        <v>140</v>
      </c>
      <c r="K3486" s="6">
        <v>30</v>
      </c>
      <c r="L3486" s="6"/>
      <c r="M3486" s="6">
        <v>20</v>
      </c>
      <c r="N3486" s="6">
        <v>40</v>
      </c>
      <c r="O3486" s="6">
        <v>0</v>
      </c>
      <c r="P3486" s="6"/>
      <c r="Q3486" s="6"/>
      <c r="R3486" s="6"/>
      <c r="S3486" s="6"/>
      <c r="T3486" s="6"/>
    </row>
    <row r="3487" spans="1:20" x14ac:dyDescent="0.25">
      <c r="A3487">
        <v>2003</v>
      </c>
      <c r="B3487" s="6" t="s">
        <v>68</v>
      </c>
      <c r="C3487" s="6">
        <v>66</v>
      </c>
      <c r="D3487" s="6" t="s">
        <v>179</v>
      </c>
      <c r="E3487" s="6"/>
      <c r="F3487" s="6"/>
      <c r="G3487" s="6"/>
      <c r="H3487" s="6"/>
      <c r="I3487" s="6" t="str">
        <f t="shared" si="15"/>
        <v/>
      </c>
      <c r="J3487" s="6" t="s">
        <v>140</v>
      </c>
      <c r="K3487" s="6">
        <v>30</v>
      </c>
      <c r="L3487" s="6"/>
      <c r="M3487" s="6">
        <v>20</v>
      </c>
      <c r="N3487" s="6">
        <v>40</v>
      </c>
      <c r="O3487" s="6">
        <v>0</v>
      </c>
      <c r="P3487" s="6"/>
      <c r="Q3487" s="6"/>
      <c r="R3487" s="6"/>
      <c r="S3487" s="6"/>
      <c r="T3487" s="6"/>
    </row>
    <row r="3488" spans="1:20" x14ac:dyDescent="0.25">
      <c r="A3488">
        <v>2003</v>
      </c>
      <c r="B3488" s="6" t="s">
        <v>68</v>
      </c>
      <c r="C3488" s="6">
        <v>67</v>
      </c>
      <c r="D3488" s="6" t="s">
        <v>179</v>
      </c>
      <c r="E3488" s="6"/>
      <c r="F3488" s="6"/>
      <c r="G3488" s="6"/>
      <c r="H3488" s="6"/>
      <c r="I3488" s="6" t="str">
        <f t="shared" si="15"/>
        <v/>
      </c>
      <c r="J3488" s="6" t="s">
        <v>140</v>
      </c>
      <c r="K3488" s="6">
        <v>40</v>
      </c>
      <c r="L3488" s="6"/>
      <c r="M3488" s="6">
        <v>10</v>
      </c>
      <c r="N3488" s="6">
        <v>30</v>
      </c>
      <c r="O3488" s="6">
        <v>0</v>
      </c>
      <c r="P3488" s="6"/>
      <c r="Q3488" s="6"/>
      <c r="R3488" s="6"/>
      <c r="S3488" s="6"/>
      <c r="T3488" s="6"/>
    </row>
    <row r="3489" spans="1:20" x14ac:dyDescent="0.25">
      <c r="A3489">
        <v>2003</v>
      </c>
      <c r="B3489" s="6" t="s">
        <v>68</v>
      </c>
      <c r="C3489" s="6">
        <v>68</v>
      </c>
      <c r="D3489" s="6" t="s">
        <v>179</v>
      </c>
      <c r="E3489" s="6"/>
      <c r="F3489" s="6"/>
      <c r="G3489" s="6"/>
      <c r="H3489" s="6"/>
      <c r="I3489" s="6" t="str">
        <f t="shared" si="15"/>
        <v/>
      </c>
      <c r="J3489" s="6" t="s">
        <v>40</v>
      </c>
      <c r="K3489" s="6">
        <v>30</v>
      </c>
      <c r="L3489" s="6"/>
      <c r="M3489" s="6">
        <v>10</v>
      </c>
      <c r="N3489" s="6">
        <v>0</v>
      </c>
      <c r="O3489" s="6">
        <v>0</v>
      </c>
      <c r="P3489" s="6"/>
      <c r="Q3489" s="6"/>
      <c r="R3489" s="6" t="s">
        <v>31</v>
      </c>
      <c r="S3489" s="6"/>
      <c r="T3489" s="6" t="s">
        <v>181</v>
      </c>
    </row>
    <row r="3490" spans="1:20" x14ac:dyDescent="0.25">
      <c r="A3490">
        <v>2003</v>
      </c>
      <c r="B3490" s="6" t="s">
        <v>68</v>
      </c>
      <c r="C3490" s="6">
        <v>69</v>
      </c>
      <c r="D3490" s="6" t="s">
        <v>179</v>
      </c>
      <c r="E3490" s="6"/>
      <c r="F3490" s="6"/>
      <c r="G3490" s="6"/>
      <c r="H3490" s="6"/>
      <c r="I3490" s="6" t="str">
        <f t="shared" si="15"/>
        <v/>
      </c>
      <c r="J3490" s="6" t="s">
        <v>140</v>
      </c>
      <c r="K3490" s="6">
        <v>20</v>
      </c>
      <c r="L3490" s="6"/>
      <c r="M3490" s="6">
        <v>5</v>
      </c>
      <c r="N3490" s="6">
        <v>40</v>
      </c>
      <c r="O3490" s="6">
        <v>0</v>
      </c>
      <c r="P3490" s="6"/>
      <c r="Q3490" s="6"/>
      <c r="R3490" s="6"/>
      <c r="S3490" s="6"/>
      <c r="T3490" s="6"/>
    </row>
    <row r="3491" spans="1:20" x14ac:dyDescent="0.25">
      <c r="A3491">
        <v>2003</v>
      </c>
      <c r="B3491" s="6" t="s">
        <v>68</v>
      </c>
      <c r="C3491" s="6">
        <v>70</v>
      </c>
      <c r="D3491" s="6" t="s">
        <v>179</v>
      </c>
      <c r="E3491" s="6"/>
      <c r="F3491" s="6"/>
      <c r="G3491" s="6"/>
      <c r="H3491" s="6"/>
      <c r="I3491" s="6" t="str">
        <f t="shared" si="15"/>
        <v/>
      </c>
      <c r="J3491" s="6" t="s">
        <v>40</v>
      </c>
      <c r="K3491" s="6">
        <v>20</v>
      </c>
      <c r="L3491" s="6"/>
      <c r="M3491" s="6">
        <v>10</v>
      </c>
      <c r="N3491" s="6">
        <v>20</v>
      </c>
      <c r="O3491" s="6">
        <v>0</v>
      </c>
      <c r="P3491" s="6"/>
      <c r="Q3491" s="6"/>
      <c r="R3491" s="6" t="s">
        <v>31</v>
      </c>
      <c r="S3491" s="6"/>
      <c r="T3491" s="6" t="s">
        <v>181</v>
      </c>
    </row>
    <row r="3492" spans="1:20" x14ac:dyDescent="0.25">
      <c r="A3492">
        <v>2003</v>
      </c>
      <c r="B3492" s="6" t="s">
        <v>68</v>
      </c>
      <c r="C3492" s="6">
        <v>71</v>
      </c>
      <c r="D3492" s="6" t="s">
        <v>179</v>
      </c>
      <c r="E3492" s="6"/>
      <c r="F3492" s="6"/>
      <c r="G3492" s="6"/>
      <c r="H3492" s="6"/>
      <c r="I3492" s="6" t="str">
        <f t="shared" si="15"/>
        <v/>
      </c>
      <c r="J3492" s="6" t="s">
        <v>140</v>
      </c>
      <c r="K3492" s="6">
        <v>10</v>
      </c>
      <c r="L3492" s="6"/>
      <c r="M3492" s="6">
        <v>10</v>
      </c>
      <c r="N3492" s="6">
        <v>30</v>
      </c>
      <c r="O3492" s="6">
        <v>0</v>
      </c>
      <c r="P3492" s="6"/>
      <c r="Q3492" s="6"/>
      <c r="R3492" s="6"/>
      <c r="S3492" s="6"/>
      <c r="T3492" s="6"/>
    </row>
    <row r="3493" spans="1:20" x14ac:dyDescent="0.25">
      <c r="A3493">
        <v>2003</v>
      </c>
      <c r="B3493" s="6" t="s">
        <v>68</v>
      </c>
      <c r="C3493" s="6">
        <v>72</v>
      </c>
      <c r="D3493" s="6" t="s">
        <v>179</v>
      </c>
      <c r="E3493" s="6">
        <v>7</v>
      </c>
      <c r="F3493" s="6">
        <f>45/3.28</f>
        <v>13.719512195121952</v>
      </c>
      <c r="G3493" s="6">
        <v>110</v>
      </c>
      <c r="H3493" s="6">
        <v>50</v>
      </c>
      <c r="I3493" s="6">
        <f t="shared" si="15"/>
        <v>115.78947368421052</v>
      </c>
      <c r="J3493" s="6" t="s">
        <v>26</v>
      </c>
      <c r="K3493" s="6">
        <v>60</v>
      </c>
      <c r="L3493" s="6"/>
      <c r="M3493" s="6">
        <v>10</v>
      </c>
      <c r="N3493" s="6">
        <v>20</v>
      </c>
      <c r="O3493" s="6">
        <v>0</v>
      </c>
      <c r="P3493" s="6"/>
      <c r="Q3493" s="6"/>
      <c r="R3493" s="6"/>
      <c r="S3493" s="6"/>
      <c r="T3493" s="6"/>
    </row>
    <row r="3494" spans="1:20" x14ac:dyDescent="0.25">
      <c r="A3494">
        <v>2003</v>
      </c>
      <c r="B3494" s="6" t="s">
        <v>68</v>
      </c>
      <c r="C3494" s="6">
        <v>73</v>
      </c>
      <c r="D3494" s="6" t="s">
        <v>179</v>
      </c>
      <c r="E3494" s="6"/>
      <c r="F3494" s="6"/>
      <c r="G3494" s="6"/>
      <c r="H3494" s="6"/>
      <c r="I3494" s="6" t="str">
        <f t="shared" si="15"/>
        <v/>
      </c>
      <c r="J3494" s="6" t="s">
        <v>26</v>
      </c>
      <c r="K3494" s="6">
        <v>50</v>
      </c>
      <c r="L3494" s="6"/>
      <c r="M3494" s="6">
        <v>20</v>
      </c>
      <c r="N3494" s="6">
        <v>60</v>
      </c>
      <c r="O3494" s="6">
        <v>0</v>
      </c>
      <c r="P3494" s="6"/>
      <c r="Q3494" s="6"/>
      <c r="R3494" s="6"/>
      <c r="S3494" s="6"/>
      <c r="T3494" s="6"/>
    </row>
    <row r="3495" spans="1:20" x14ac:dyDescent="0.25">
      <c r="A3495">
        <v>2003</v>
      </c>
      <c r="B3495" s="6" t="s">
        <v>68</v>
      </c>
      <c r="C3495" s="6">
        <v>74</v>
      </c>
      <c r="D3495" s="6" t="s">
        <v>179</v>
      </c>
      <c r="E3495" s="6"/>
      <c r="F3495" s="6"/>
      <c r="G3495" s="6"/>
      <c r="H3495" s="6"/>
      <c r="I3495" s="6" t="str">
        <f t="shared" si="15"/>
        <v/>
      </c>
      <c r="J3495" s="6" t="s">
        <v>35</v>
      </c>
      <c r="K3495" s="6">
        <v>10</v>
      </c>
      <c r="L3495" s="6"/>
      <c r="M3495" s="6">
        <v>5</v>
      </c>
      <c r="N3495" s="6">
        <v>0</v>
      </c>
      <c r="O3495" s="6">
        <v>0</v>
      </c>
      <c r="P3495" s="6"/>
      <c r="Q3495" s="6"/>
      <c r="R3495" s="6"/>
      <c r="S3495" s="6"/>
      <c r="T3495" s="6"/>
    </row>
    <row r="3496" spans="1:20" x14ac:dyDescent="0.25">
      <c r="A3496">
        <v>2003</v>
      </c>
      <c r="B3496" s="6" t="s">
        <v>68</v>
      </c>
      <c r="C3496" s="6">
        <v>75</v>
      </c>
      <c r="D3496" s="6" t="s">
        <v>179</v>
      </c>
      <c r="E3496" s="6"/>
      <c r="F3496" s="6"/>
      <c r="G3496" s="6"/>
      <c r="H3496" s="6"/>
      <c r="I3496" s="6" t="str">
        <f t="shared" si="15"/>
        <v/>
      </c>
      <c r="J3496" s="6" t="s">
        <v>140</v>
      </c>
      <c r="K3496" s="6">
        <v>30</v>
      </c>
      <c r="L3496" s="6"/>
      <c r="M3496" s="6">
        <v>20</v>
      </c>
      <c r="N3496" s="6">
        <v>80</v>
      </c>
      <c r="O3496" s="6">
        <v>5</v>
      </c>
      <c r="P3496" s="6" t="s">
        <v>156</v>
      </c>
      <c r="Q3496" s="6"/>
      <c r="R3496" s="6"/>
      <c r="S3496" s="6"/>
      <c r="T3496" s="6"/>
    </row>
    <row r="3497" spans="1:20" x14ac:dyDescent="0.25">
      <c r="A3497">
        <v>2003</v>
      </c>
      <c r="B3497" s="6" t="s">
        <v>68</v>
      </c>
      <c r="C3497" s="6">
        <v>76</v>
      </c>
      <c r="D3497" s="6" t="s">
        <v>179</v>
      </c>
      <c r="E3497" s="6"/>
      <c r="F3497" s="6"/>
      <c r="G3497" s="6"/>
      <c r="H3497" s="6"/>
      <c r="I3497" s="6" t="str">
        <f t="shared" si="15"/>
        <v/>
      </c>
      <c r="J3497" s="6" t="s">
        <v>140</v>
      </c>
      <c r="K3497" s="6">
        <v>40</v>
      </c>
      <c r="L3497" s="6"/>
      <c r="M3497" s="6">
        <v>50</v>
      </c>
      <c r="N3497" s="6">
        <v>60</v>
      </c>
      <c r="O3497" s="6">
        <v>0</v>
      </c>
      <c r="P3497" s="6"/>
      <c r="Q3497" s="6"/>
      <c r="R3497" s="6"/>
      <c r="S3497" s="6"/>
      <c r="T3497" s="6"/>
    </row>
    <row r="3498" spans="1:20" x14ac:dyDescent="0.25">
      <c r="A3498">
        <v>2003</v>
      </c>
      <c r="B3498" s="6" t="s">
        <v>68</v>
      </c>
      <c r="C3498" s="6">
        <v>77</v>
      </c>
      <c r="D3498" s="6" t="s">
        <v>179</v>
      </c>
      <c r="E3498" s="6"/>
      <c r="F3498" s="6"/>
      <c r="G3498" s="6"/>
      <c r="H3498" s="6"/>
      <c r="I3498" s="6" t="str">
        <f t="shared" si="15"/>
        <v/>
      </c>
      <c r="J3498" s="6" t="s">
        <v>140</v>
      </c>
      <c r="K3498" s="6">
        <v>40</v>
      </c>
      <c r="L3498" s="6"/>
      <c r="M3498" s="6">
        <v>30</v>
      </c>
      <c r="N3498" s="6">
        <v>50</v>
      </c>
      <c r="O3498" s="6">
        <v>0</v>
      </c>
      <c r="P3498" s="6"/>
      <c r="Q3498" s="6"/>
      <c r="R3498" s="6"/>
      <c r="S3498" s="6"/>
      <c r="T3498" s="6"/>
    </row>
    <row r="3499" spans="1:20" x14ac:dyDescent="0.25">
      <c r="A3499">
        <v>2003</v>
      </c>
      <c r="B3499" s="6" t="s">
        <v>68</v>
      </c>
      <c r="C3499" s="6">
        <v>78</v>
      </c>
      <c r="D3499" s="6" t="s">
        <v>179</v>
      </c>
      <c r="E3499" s="6"/>
      <c r="F3499" s="6"/>
      <c r="G3499" s="6"/>
      <c r="H3499" s="6"/>
      <c r="I3499" s="6" t="str">
        <f t="shared" si="15"/>
        <v/>
      </c>
      <c r="J3499" s="6" t="s">
        <v>140</v>
      </c>
      <c r="K3499" s="6">
        <v>30</v>
      </c>
      <c r="L3499" s="6"/>
      <c r="M3499" s="6">
        <v>20</v>
      </c>
      <c r="N3499" s="6">
        <v>50</v>
      </c>
      <c r="O3499" s="6">
        <v>0</v>
      </c>
      <c r="P3499" s="6"/>
      <c r="Q3499" s="6"/>
      <c r="R3499" s="6"/>
      <c r="S3499" s="6"/>
      <c r="T3499" s="6"/>
    </row>
    <row r="3500" spans="1:20" x14ac:dyDescent="0.25">
      <c r="A3500">
        <v>2003</v>
      </c>
      <c r="B3500" s="6" t="s">
        <v>68</v>
      </c>
      <c r="C3500" s="6">
        <v>79</v>
      </c>
      <c r="D3500" s="6" t="s">
        <v>179</v>
      </c>
      <c r="E3500" s="6"/>
      <c r="F3500" s="6"/>
      <c r="G3500" s="6"/>
      <c r="H3500" s="6"/>
      <c r="I3500" s="6" t="str">
        <f t="shared" si="15"/>
        <v/>
      </c>
      <c r="J3500" s="6" t="s">
        <v>28</v>
      </c>
      <c r="K3500" s="6">
        <v>60</v>
      </c>
      <c r="L3500" s="6"/>
      <c r="M3500" s="6">
        <v>40</v>
      </c>
      <c r="N3500" s="6">
        <v>30</v>
      </c>
      <c r="O3500" s="6">
        <v>70</v>
      </c>
      <c r="P3500" s="6"/>
      <c r="Q3500" s="6"/>
      <c r="R3500" s="6"/>
      <c r="S3500" s="6"/>
      <c r="T3500" s="6"/>
    </row>
    <row r="3501" spans="1:20" x14ac:dyDescent="0.25">
      <c r="A3501">
        <v>2003</v>
      </c>
      <c r="B3501" s="6" t="s">
        <v>68</v>
      </c>
      <c r="C3501" s="6">
        <v>80</v>
      </c>
      <c r="D3501" s="6" t="s">
        <v>179</v>
      </c>
      <c r="E3501" s="6"/>
      <c r="F3501" s="6"/>
      <c r="G3501" s="6"/>
      <c r="H3501" s="6"/>
      <c r="I3501" s="6" t="str">
        <f t="shared" si="15"/>
        <v/>
      </c>
      <c r="J3501" s="6" t="s">
        <v>140</v>
      </c>
      <c r="K3501" s="6">
        <v>20</v>
      </c>
      <c r="L3501" s="6"/>
      <c r="M3501" s="6">
        <v>40</v>
      </c>
      <c r="N3501" s="6">
        <v>0</v>
      </c>
      <c r="O3501" s="6">
        <v>0</v>
      </c>
      <c r="P3501" s="6"/>
      <c r="Q3501" s="6"/>
      <c r="R3501" s="6"/>
      <c r="S3501" s="6"/>
      <c r="T3501" s="6"/>
    </row>
    <row r="3502" spans="1:20" x14ac:dyDescent="0.25">
      <c r="A3502">
        <v>2003</v>
      </c>
      <c r="B3502" s="6" t="s">
        <v>68</v>
      </c>
      <c r="C3502" s="6">
        <v>81</v>
      </c>
      <c r="D3502" s="6" t="s">
        <v>179</v>
      </c>
      <c r="E3502" s="6"/>
      <c r="F3502" s="6"/>
      <c r="G3502" s="6"/>
      <c r="H3502" s="6"/>
      <c r="I3502" s="6" t="str">
        <f t="shared" si="15"/>
        <v/>
      </c>
      <c r="J3502" s="6" t="s">
        <v>35</v>
      </c>
      <c r="K3502" s="6">
        <v>5</v>
      </c>
      <c r="L3502" s="6"/>
      <c r="M3502" s="6">
        <v>5</v>
      </c>
      <c r="N3502" s="6">
        <v>0</v>
      </c>
      <c r="O3502" s="6">
        <v>0</v>
      </c>
      <c r="P3502" s="6"/>
      <c r="Q3502" s="6"/>
      <c r="R3502" s="6" t="s">
        <v>151</v>
      </c>
      <c r="S3502" s="6">
        <v>1</v>
      </c>
      <c r="T3502" s="6" t="s">
        <v>205</v>
      </c>
    </row>
    <row r="3503" spans="1:20" x14ac:dyDescent="0.25">
      <c r="A3503">
        <v>2003</v>
      </c>
      <c r="B3503" s="6" t="s">
        <v>68</v>
      </c>
      <c r="C3503" s="6">
        <v>82</v>
      </c>
      <c r="D3503" s="6" t="s">
        <v>179</v>
      </c>
      <c r="E3503" s="6"/>
      <c r="F3503" s="6"/>
      <c r="G3503" s="6"/>
      <c r="H3503" s="6"/>
      <c r="I3503" s="6" t="str">
        <f t="shared" si="15"/>
        <v/>
      </c>
      <c r="J3503" s="6" t="s">
        <v>140</v>
      </c>
      <c r="K3503" s="6">
        <v>20</v>
      </c>
      <c r="L3503" s="6"/>
      <c r="M3503" s="6">
        <v>10</v>
      </c>
      <c r="N3503" s="6">
        <v>0</v>
      </c>
      <c r="O3503" s="6">
        <v>0</v>
      </c>
      <c r="P3503" s="6"/>
      <c r="Q3503" s="6"/>
      <c r="R3503" s="10" t="s">
        <v>151</v>
      </c>
      <c r="S3503" s="6"/>
      <c r="T3503" s="6" t="s">
        <v>206</v>
      </c>
    </row>
    <row r="3504" spans="1:20" x14ac:dyDescent="0.25">
      <c r="A3504">
        <v>2003</v>
      </c>
      <c r="B3504" s="6" t="s">
        <v>68</v>
      </c>
      <c r="C3504" s="6">
        <v>83</v>
      </c>
      <c r="D3504" s="6" t="s">
        <v>179</v>
      </c>
      <c r="E3504" s="6"/>
      <c r="F3504" s="6"/>
      <c r="G3504" s="6"/>
      <c r="H3504" s="6"/>
      <c r="I3504" s="6" t="str">
        <f t="shared" si="15"/>
        <v/>
      </c>
      <c r="J3504" s="6" t="s">
        <v>43</v>
      </c>
      <c r="K3504" s="6">
        <v>50</v>
      </c>
      <c r="L3504" s="6"/>
      <c r="M3504" s="6">
        <v>5</v>
      </c>
      <c r="N3504" s="6">
        <v>50</v>
      </c>
      <c r="O3504" s="6">
        <v>50</v>
      </c>
      <c r="P3504" s="6"/>
      <c r="Q3504" s="6"/>
      <c r="R3504" s="6"/>
      <c r="S3504" s="6"/>
      <c r="T3504" s="6"/>
    </row>
    <row r="3505" spans="1:20" x14ac:dyDescent="0.25">
      <c r="A3505">
        <v>2003</v>
      </c>
      <c r="B3505" s="6" t="s">
        <v>68</v>
      </c>
      <c r="C3505" s="6">
        <v>84</v>
      </c>
      <c r="D3505" s="6" t="s">
        <v>179</v>
      </c>
      <c r="E3505" s="6"/>
      <c r="F3505" s="6"/>
      <c r="G3505" s="6"/>
      <c r="H3505" s="6"/>
      <c r="I3505" s="6" t="str">
        <f t="shared" si="15"/>
        <v/>
      </c>
      <c r="J3505" s="6" t="s">
        <v>140</v>
      </c>
      <c r="K3505" s="6">
        <v>20</v>
      </c>
      <c r="L3505" s="6"/>
      <c r="M3505" s="6">
        <v>5</v>
      </c>
      <c r="N3505" s="6">
        <v>0</v>
      </c>
      <c r="O3505" s="6">
        <v>0</v>
      </c>
      <c r="P3505" s="6"/>
      <c r="Q3505" s="6"/>
      <c r="R3505" s="6" t="s">
        <v>31</v>
      </c>
      <c r="S3505" s="6"/>
      <c r="T3505" s="6" t="s">
        <v>207</v>
      </c>
    </row>
    <row r="3506" spans="1:20" x14ac:dyDescent="0.25">
      <c r="A3506">
        <v>2003</v>
      </c>
      <c r="B3506" s="6" t="s">
        <v>68</v>
      </c>
      <c r="C3506" s="6">
        <v>85</v>
      </c>
      <c r="D3506" s="6" t="s">
        <v>179</v>
      </c>
      <c r="E3506" s="6">
        <v>8</v>
      </c>
      <c r="F3506" s="6">
        <f>38/3.28</f>
        <v>11.585365853658537</v>
      </c>
      <c r="G3506" s="6">
        <v>120</v>
      </c>
      <c r="H3506" s="6">
        <v>0</v>
      </c>
      <c r="I3506" s="6">
        <f t="shared" si="15"/>
        <v>120</v>
      </c>
      <c r="J3506" s="6" t="s">
        <v>54</v>
      </c>
      <c r="K3506" s="6">
        <v>40</v>
      </c>
      <c r="L3506" s="6"/>
      <c r="M3506" s="6">
        <v>20</v>
      </c>
      <c r="N3506" s="6">
        <v>90</v>
      </c>
      <c r="O3506" s="6">
        <v>0</v>
      </c>
      <c r="P3506" s="6"/>
      <c r="Q3506" s="6"/>
      <c r="R3506" s="6"/>
      <c r="S3506" s="6">
        <v>1</v>
      </c>
      <c r="T3506" s="6" t="s">
        <v>208</v>
      </c>
    </row>
    <row r="3507" spans="1:20" x14ac:dyDescent="0.25">
      <c r="A3507">
        <v>2003</v>
      </c>
      <c r="B3507" s="6" t="s">
        <v>68</v>
      </c>
      <c r="C3507" s="6">
        <v>86</v>
      </c>
      <c r="D3507" s="6" t="s">
        <v>179</v>
      </c>
      <c r="E3507" s="6"/>
      <c r="F3507" s="6"/>
      <c r="G3507" s="6"/>
      <c r="H3507" s="6"/>
      <c r="I3507" s="6" t="str">
        <f t="shared" si="15"/>
        <v/>
      </c>
      <c r="J3507" s="6" t="s">
        <v>29</v>
      </c>
      <c r="K3507" s="6">
        <v>70</v>
      </c>
      <c r="L3507" s="6"/>
      <c r="M3507" s="6">
        <v>40</v>
      </c>
      <c r="N3507" s="6">
        <v>100</v>
      </c>
      <c r="O3507" s="6">
        <v>0</v>
      </c>
      <c r="P3507" s="6"/>
      <c r="Q3507" s="6"/>
      <c r="R3507" s="6"/>
      <c r="S3507" s="6"/>
      <c r="T3507" s="6"/>
    </row>
    <row r="3508" spans="1:20" x14ac:dyDescent="0.25">
      <c r="A3508">
        <v>2003</v>
      </c>
      <c r="B3508" s="6" t="s">
        <v>68</v>
      </c>
      <c r="C3508" s="6">
        <v>87</v>
      </c>
      <c r="D3508" s="6" t="s">
        <v>179</v>
      </c>
      <c r="E3508" s="6"/>
      <c r="F3508" s="6"/>
      <c r="G3508" s="6"/>
      <c r="H3508" s="6"/>
      <c r="I3508" s="6" t="str">
        <f t="shared" si="15"/>
        <v/>
      </c>
      <c r="J3508" s="6" t="s">
        <v>25</v>
      </c>
      <c r="K3508" s="6">
        <v>10</v>
      </c>
      <c r="L3508" s="6"/>
      <c r="M3508" s="6">
        <v>5</v>
      </c>
      <c r="N3508" s="6">
        <v>0</v>
      </c>
      <c r="O3508" s="6">
        <v>0</v>
      </c>
      <c r="P3508" s="6"/>
      <c r="Q3508" s="6"/>
      <c r="R3508" s="6"/>
      <c r="S3508" s="6"/>
      <c r="T3508" s="6"/>
    </row>
    <row r="3509" spans="1:20" x14ac:dyDescent="0.25">
      <c r="A3509">
        <v>2003</v>
      </c>
      <c r="B3509" s="6" t="s">
        <v>68</v>
      </c>
      <c r="C3509" s="6">
        <v>88</v>
      </c>
      <c r="D3509" s="6" t="s">
        <v>179</v>
      </c>
      <c r="E3509" s="6"/>
      <c r="F3509" s="6"/>
      <c r="G3509" s="6"/>
      <c r="H3509" s="6"/>
      <c r="I3509" s="6" t="str">
        <f t="shared" si="15"/>
        <v/>
      </c>
      <c r="J3509" s="6" t="s">
        <v>40</v>
      </c>
      <c r="K3509" s="6">
        <v>100</v>
      </c>
      <c r="L3509" s="6"/>
      <c r="M3509" s="6">
        <v>20</v>
      </c>
      <c r="N3509" s="6">
        <v>5</v>
      </c>
      <c r="O3509" s="6">
        <v>0</v>
      </c>
      <c r="P3509" s="6"/>
      <c r="Q3509" s="6"/>
      <c r="R3509" s="6" t="s">
        <v>31</v>
      </c>
      <c r="S3509" s="6"/>
      <c r="T3509" s="6" t="s">
        <v>181</v>
      </c>
    </row>
    <row r="3510" spans="1:20" x14ac:dyDescent="0.25">
      <c r="A3510">
        <v>2003</v>
      </c>
      <c r="B3510" s="6" t="s">
        <v>68</v>
      </c>
      <c r="C3510" s="6">
        <v>89</v>
      </c>
      <c r="D3510" s="6" t="s">
        <v>179</v>
      </c>
      <c r="E3510" s="6"/>
      <c r="F3510" s="6"/>
      <c r="G3510" s="6"/>
      <c r="H3510" s="6"/>
      <c r="I3510" s="6" t="str">
        <f t="shared" si="15"/>
        <v/>
      </c>
      <c r="J3510" s="6" t="s">
        <v>29</v>
      </c>
      <c r="K3510" s="6">
        <v>80</v>
      </c>
      <c r="L3510" s="6"/>
      <c r="M3510" s="6">
        <v>60</v>
      </c>
      <c r="N3510" s="6">
        <v>100</v>
      </c>
      <c r="O3510" s="6">
        <v>0</v>
      </c>
      <c r="P3510" s="6"/>
      <c r="Q3510" s="6"/>
      <c r="R3510" s="6"/>
      <c r="S3510" s="6"/>
      <c r="T3510" s="6"/>
    </row>
    <row r="3511" spans="1:20" x14ac:dyDescent="0.25">
      <c r="A3511">
        <v>2003</v>
      </c>
      <c r="B3511" s="6" t="s">
        <v>68</v>
      </c>
      <c r="C3511" s="6">
        <v>90</v>
      </c>
      <c r="D3511" s="6" t="s">
        <v>179</v>
      </c>
      <c r="E3511" s="6"/>
      <c r="F3511" s="6"/>
      <c r="G3511" s="6"/>
      <c r="H3511" s="6"/>
      <c r="I3511" s="6" t="str">
        <f t="shared" si="15"/>
        <v/>
      </c>
      <c r="J3511" s="6" t="s">
        <v>28</v>
      </c>
      <c r="K3511" s="6">
        <v>40</v>
      </c>
      <c r="L3511" s="6"/>
      <c r="M3511" s="6">
        <v>20</v>
      </c>
      <c r="N3511" s="6">
        <v>0</v>
      </c>
      <c r="O3511" s="6">
        <v>0</v>
      </c>
      <c r="P3511" s="6"/>
      <c r="Q3511" s="6"/>
      <c r="R3511" s="6" t="s">
        <v>31</v>
      </c>
      <c r="S3511" s="6"/>
      <c r="T3511" s="6" t="s">
        <v>209</v>
      </c>
    </row>
    <row r="3512" spans="1:20" x14ac:dyDescent="0.25">
      <c r="A3512">
        <v>2003</v>
      </c>
      <c r="B3512" s="6" t="s">
        <v>68</v>
      </c>
      <c r="C3512" s="6">
        <v>91</v>
      </c>
      <c r="D3512" s="6" t="s">
        <v>179</v>
      </c>
      <c r="E3512" s="6"/>
      <c r="F3512" s="6"/>
      <c r="G3512" s="6"/>
      <c r="H3512" s="6"/>
      <c r="I3512" s="6" t="str">
        <f t="shared" si="15"/>
        <v/>
      </c>
      <c r="J3512" s="6" t="s">
        <v>28</v>
      </c>
      <c r="K3512" s="6">
        <v>40</v>
      </c>
      <c r="L3512" s="6"/>
      <c r="M3512" s="6">
        <v>30</v>
      </c>
      <c r="N3512" s="6">
        <v>95</v>
      </c>
      <c r="O3512" s="6">
        <v>0</v>
      </c>
      <c r="P3512" s="6"/>
      <c r="Q3512" s="6"/>
      <c r="R3512" s="6" t="s">
        <v>31</v>
      </c>
      <c r="S3512" s="6"/>
      <c r="T3512" s="6" t="s">
        <v>181</v>
      </c>
    </row>
    <row r="3513" spans="1:20" x14ac:dyDescent="0.25">
      <c r="A3513">
        <v>2003</v>
      </c>
      <c r="B3513" s="6" t="s">
        <v>68</v>
      </c>
      <c r="C3513" s="6">
        <v>92</v>
      </c>
      <c r="D3513" s="6" t="s">
        <v>179</v>
      </c>
      <c r="E3513" s="6"/>
      <c r="F3513" s="6"/>
      <c r="G3513" s="6"/>
      <c r="H3513" s="6"/>
      <c r="I3513" s="6" t="str">
        <f t="shared" si="15"/>
        <v/>
      </c>
      <c r="J3513" s="6" t="s">
        <v>26</v>
      </c>
      <c r="K3513" s="6">
        <v>20</v>
      </c>
      <c r="L3513" s="6"/>
      <c r="M3513" s="6">
        <v>20</v>
      </c>
      <c r="N3513" s="6">
        <v>90</v>
      </c>
      <c r="O3513" s="6">
        <v>0</v>
      </c>
      <c r="P3513" s="6"/>
      <c r="Q3513" s="6"/>
      <c r="R3513" s="6"/>
      <c r="S3513" s="6"/>
      <c r="T3513" s="6"/>
    </row>
    <row r="3514" spans="1:20" x14ac:dyDescent="0.25">
      <c r="A3514">
        <v>2003</v>
      </c>
      <c r="B3514" s="6" t="s">
        <v>68</v>
      </c>
      <c r="C3514" s="6">
        <v>93</v>
      </c>
      <c r="D3514" s="6" t="s">
        <v>179</v>
      </c>
      <c r="E3514" s="6"/>
      <c r="F3514" s="6"/>
      <c r="G3514" s="6"/>
      <c r="H3514" s="6"/>
      <c r="I3514" s="6" t="str">
        <f t="shared" si="15"/>
        <v/>
      </c>
      <c r="J3514" s="6" t="s">
        <v>29</v>
      </c>
      <c r="K3514" s="6">
        <v>60</v>
      </c>
      <c r="L3514" s="6"/>
      <c r="M3514" s="6">
        <v>50</v>
      </c>
      <c r="N3514" s="6">
        <v>90</v>
      </c>
      <c r="O3514" s="6">
        <v>0</v>
      </c>
      <c r="P3514" s="6"/>
      <c r="Q3514" s="6"/>
      <c r="R3514" s="6"/>
      <c r="S3514" s="6"/>
      <c r="T3514" s="6"/>
    </row>
    <row r="3515" spans="1:20" x14ac:dyDescent="0.25">
      <c r="A3515">
        <v>2003</v>
      </c>
      <c r="B3515" s="6" t="s">
        <v>68</v>
      </c>
      <c r="C3515" s="6">
        <v>94</v>
      </c>
      <c r="D3515" s="6" t="s">
        <v>179</v>
      </c>
      <c r="E3515" s="6"/>
      <c r="F3515" s="6"/>
      <c r="G3515" s="6"/>
      <c r="H3515" s="6"/>
      <c r="I3515" s="6" t="str">
        <f t="shared" si="15"/>
        <v/>
      </c>
      <c r="J3515" s="6" t="s">
        <v>29</v>
      </c>
      <c r="K3515" s="6">
        <v>40</v>
      </c>
      <c r="L3515" s="6"/>
      <c r="M3515" s="6">
        <v>30</v>
      </c>
      <c r="N3515" s="6">
        <v>30</v>
      </c>
      <c r="O3515" s="6">
        <v>0</v>
      </c>
      <c r="P3515" s="6"/>
      <c r="Q3515" s="6"/>
      <c r="R3515" s="6"/>
      <c r="S3515" s="6"/>
      <c r="T3515" s="6"/>
    </row>
    <row r="3516" spans="1:20" x14ac:dyDescent="0.25">
      <c r="A3516">
        <v>2003</v>
      </c>
      <c r="B3516" s="6" t="s">
        <v>68</v>
      </c>
      <c r="C3516" s="6">
        <v>95</v>
      </c>
      <c r="D3516" s="6" t="s">
        <v>179</v>
      </c>
      <c r="E3516" s="6"/>
      <c r="F3516" s="6"/>
      <c r="G3516" s="6"/>
      <c r="H3516" s="6"/>
      <c r="I3516" s="6" t="str">
        <f t="shared" si="15"/>
        <v/>
      </c>
      <c r="J3516" s="6" t="s">
        <v>140</v>
      </c>
      <c r="K3516" s="6">
        <v>30</v>
      </c>
      <c r="L3516" s="6"/>
      <c r="M3516" s="6">
        <v>20</v>
      </c>
      <c r="N3516" s="6">
        <v>90</v>
      </c>
      <c r="O3516" s="6">
        <v>0</v>
      </c>
      <c r="P3516" s="6"/>
      <c r="Q3516" s="6"/>
      <c r="R3516" s="6"/>
      <c r="S3516" s="6"/>
      <c r="T3516" s="6"/>
    </row>
    <row r="3517" spans="1:20" x14ac:dyDescent="0.25">
      <c r="A3517">
        <v>2003</v>
      </c>
      <c r="B3517" s="6" t="s">
        <v>68</v>
      </c>
      <c r="C3517" s="6">
        <v>96</v>
      </c>
      <c r="D3517" s="6" t="s">
        <v>179</v>
      </c>
      <c r="E3517" s="6"/>
      <c r="F3517" s="6"/>
      <c r="G3517" s="6"/>
      <c r="H3517" s="6"/>
      <c r="I3517" s="6" t="str">
        <f t="shared" si="15"/>
        <v/>
      </c>
      <c r="J3517" s="6" t="s">
        <v>27</v>
      </c>
      <c r="K3517" s="6">
        <v>70</v>
      </c>
      <c r="L3517" s="6"/>
      <c r="M3517" s="6">
        <v>30</v>
      </c>
      <c r="N3517" s="6">
        <v>5</v>
      </c>
      <c r="O3517" s="6">
        <v>0</v>
      </c>
      <c r="P3517" s="6"/>
      <c r="Q3517" s="6"/>
      <c r="R3517" s="6"/>
      <c r="S3517" s="6"/>
      <c r="T3517" s="6"/>
    </row>
    <row r="3518" spans="1:20" x14ac:dyDescent="0.25">
      <c r="A3518">
        <v>2003</v>
      </c>
      <c r="B3518" s="6" t="s">
        <v>68</v>
      </c>
      <c r="C3518" s="6">
        <v>97</v>
      </c>
      <c r="D3518" s="6" t="s">
        <v>179</v>
      </c>
      <c r="E3518" s="6"/>
      <c r="F3518" s="6"/>
      <c r="G3518" s="6"/>
      <c r="H3518" s="6"/>
      <c r="I3518" s="6" t="str">
        <f t="shared" si="15"/>
        <v/>
      </c>
      <c r="J3518" s="6" t="s">
        <v>140</v>
      </c>
      <c r="K3518" s="6">
        <v>30</v>
      </c>
      <c r="L3518" s="6"/>
      <c r="M3518" s="6">
        <v>10</v>
      </c>
      <c r="N3518" s="6">
        <v>0</v>
      </c>
      <c r="O3518" s="6">
        <v>0</v>
      </c>
      <c r="P3518" s="6"/>
      <c r="Q3518" s="6"/>
      <c r="R3518" s="6"/>
      <c r="S3518" s="6"/>
      <c r="T3518" s="6"/>
    </row>
    <row r="3519" spans="1:20" x14ac:dyDescent="0.25">
      <c r="A3519">
        <v>2003</v>
      </c>
      <c r="B3519" s="6" t="s">
        <v>68</v>
      </c>
      <c r="C3519" s="6">
        <v>98</v>
      </c>
      <c r="D3519" s="6" t="s">
        <v>179</v>
      </c>
      <c r="E3519" s="6"/>
      <c r="F3519" s="6"/>
      <c r="G3519" s="6"/>
      <c r="H3519" s="6"/>
      <c r="I3519" s="6" t="str">
        <f t="shared" si="15"/>
        <v/>
      </c>
      <c r="J3519" s="6" t="s">
        <v>27</v>
      </c>
      <c r="K3519" s="6">
        <v>40</v>
      </c>
      <c r="L3519" s="6"/>
      <c r="M3519" s="6">
        <v>20</v>
      </c>
      <c r="N3519" s="6">
        <v>40</v>
      </c>
      <c r="O3519" s="6">
        <v>0</v>
      </c>
      <c r="P3519" s="6"/>
      <c r="Q3519" s="6"/>
      <c r="R3519" s="6"/>
      <c r="S3519" s="6"/>
      <c r="T3519" s="6"/>
    </row>
    <row r="3520" spans="1:20" x14ac:dyDescent="0.25">
      <c r="A3520">
        <v>2003</v>
      </c>
      <c r="B3520" s="6" t="s">
        <v>68</v>
      </c>
      <c r="C3520" s="6">
        <v>99</v>
      </c>
      <c r="D3520" s="6" t="s">
        <v>179</v>
      </c>
      <c r="E3520" s="6"/>
      <c r="F3520" s="6"/>
      <c r="G3520" s="6"/>
      <c r="H3520" s="6"/>
      <c r="I3520" s="6" t="str">
        <f t="shared" si="15"/>
        <v/>
      </c>
      <c r="J3520" s="6" t="s">
        <v>40</v>
      </c>
      <c r="K3520" s="6">
        <v>10</v>
      </c>
      <c r="L3520" s="6"/>
      <c r="M3520" s="6">
        <v>5</v>
      </c>
      <c r="N3520" s="6">
        <v>0</v>
      </c>
      <c r="O3520" s="6">
        <v>0</v>
      </c>
      <c r="P3520" s="6"/>
      <c r="Q3520" s="6"/>
      <c r="R3520" s="6" t="s">
        <v>31</v>
      </c>
      <c r="S3520" s="6"/>
      <c r="T3520" s="6" t="s">
        <v>181</v>
      </c>
    </row>
    <row r="3521" spans="1:20" x14ac:dyDescent="0.25">
      <c r="A3521">
        <v>2003</v>
      </c>
      <c r="B3521" s="6" t="s">
        <v>68</v>
      </c>
      <c r="C3521" s="6">
        <v>100</v>
      </c>
      <c r="D3521" s="6" t="s">
        <v>179</v>
      </c>
      <c r="E3521" s="6"/>
      <c r="F3521" s="6"/>
      <c r="G3521" s="6"/>
      <c r="H3521" s="6"/>
      <c r="I3521" s="6" t="str">
        <f t="shared" si="15"/>
        <v/>
      </c>
      <c r="J3521" s="6" t="s">
        <v>140</v>
      </c>
      <c r="K3521" s="6">
        <v>20</v>
      </c>
      <c r="L3521" s="6"/>
      <c r="M3521" s="6">
        <v>10</v>
      </c>
      <c r="N3521" s="6">
        <v>0</v>
      </c>
      <c r="O3521" s="6">
        <v>0</v>
      </c>
      <c r="P3521" s="6"/>
      <c r="Q3521" s="6"/>
      <c r="R3521" s="6"/>
      <c r="S3521" s="6"/>
      <c r="T3521" s="6"/>
    </row>
    <row r="3522" spans="1:20" x14ac:dyDescent="0.25">
      <c r="A3522">
        <v>2003</v>
      </c>
      <c r="B3522" s="6" t="s">
        <v>68</v>
      </c>
      <c r="C3522" s="6">
        <v>101</v>
      </c>
      <c r="D3522" s="6" t="s">
        <v>179</v>
      </c>
      <c r="E3522" s="6"/>
      <c r="F3522" s="6"/>
      <c r="G3522" s="6"/>
      <c r="H3522" s="6"/>
      <c r="I3522" s="6" t="str">
        <f t="shared" si="15"/>
        <v/>
      </c>
      <c r="J3522" s="6" t="s">
        <v>29</v>
      </c>
      <c r="K3522" s="6">
        <v>60</v>
      </c>
      <c r="L3522" s="6"/>
      <c r="M3522" s="6">
        <v>40</v>
      </c>
      <c r="N3522" s="6">
        <v>100</v>
      </c>
      <c r="O3522" s="6">
        <v>0</v>
      </c>
      <c r="P3522" s="6"/>
      <c r="Q3522" s="6"/>
      <c r="R3522" s="6"/>
      <c r="S3522" s="6"/>
      <c r="T3522" s="6"/>
    </row>
    <row r="3523" spans="1:20" x14ac:dyDescent="0.25">
      <c r="A3523">
        <v>2003</v>
      </c>
      <c r="B3523" s="6" t="s">
        <v>68</v>
      </c>
      <c r="C3523" s="6">
        <v>102</v>
      </c>
      <c r="D3523" s="6" t="s">
        <v>179</v>
      </c>
      <c r="E3523" s="6"/>
      <c r="F3523" s="6"/>
      <c r="G3523" s="6"/>
      <c r="H3523" s="6"/>
      <c r="I3523" s="6" t="str">
        <f t="shared" si="15"/>
        <v/>
      </c>
      <c r="J3523" s="6" t="s">
        <v>140</v>
      </c>
      <c r="K3523" s="6">
        <v>20</v>
      </c>
      <c r="L3523" s="6"/>
      <c r="M3523" s="6">
        <v>10</v>
      </c>
      <c r="N3523" s="6">
        <v>0</v>
      </c>
      <c r="O3523" s="6">
        <v>0</v>
      </c>
      <c r="P3523" s="6"/>
      <c r="Q3523" s="6"/>
      <c r="R3523" s="6" t="s">
        <v>31</v>
      </c>
      <c r="S3523" s="6"/>
      <c r="T3523" s="6" t="s">
        <v>181</v>
      </c>
    </row>
    <row r="3524" spans="1:20" x14ac:dyDescent="0.25">
      <c r="A3524">
        <v>2003</v>
      </c>
      <c r="B3524" s="6" t="s">
        <v>68</v>
      </c>
      <c r="C3524" s="6">
        <v>103</v>
      </c>
      <c r="D3524" s="6" t="s">
        <v>179</v>
      </c>
      <c r="E3524" s="6"/>
      <c r="F3524" s="6"/>
      <c r="G3524" s="6"/>
      <c r="H3524" s="6"/>
      <c r="I3524" s="6" t="str">
        <f t="shared" si="15"/>
        <v/>
      </c>
      <c r="J3524" s="6" t="s">
        <v>35</v>
      </c>
      <c r="K3524" s="6">
        <v>10</v>
      </c>
      <c r="L3524" s="6"/>
      <c r="M3524" s="6">
        <v>10</v>
      </c>
      <c r="N3524" s="6">
        <v>0</v>
      </c>
      <c r="O3524" s="6">
        <v>0</v>
      </c>
      <c r="P3524" s="6"/>
      <c r="Q3524" s="6"/>
      <c r="R3524" s="6"/>
      <c r="S3524" s="6"/>
      <c r="T3524" s="6"/>
    </row>
    <row r="3525" spans="1:20" x14ac:dyDescent="0.25">
      <c r="A3525">
        <v>2003</v>
      </c>
      <c r="B3525" s="6" t="s">
        <v>68</v>
      </c>
      <c r="C3525" s="6">
        <v>104</v>
      </c>
      <c r="D3525" s="6" t="s">
        <v>179</v>
      </c>
      <c r="E3525" s="6"/>
      <c r="F3525" s="6"/>
      <c r="G3525" s="6"/>
      <c r="H3525" s="6"/>
      <c r="I3525" s="6" t="str">
        <f t="shared" si="15"/>
        <v/>
      </c>
      <c r="J3525" s="6" t="s">
        <v>27</v>
      </c>
      <c r="K3525" s="6">
        <v>60</v>
      </c>
      <c r="L3525" s="6"/>
      <c r="M3525" s="6">
        <v>40</v>
      </c>
      <c r="N3525" s="6">
        <v>20</v>
      </c>
      <c r="O3525" s="6">
        <v>0</v>
      </c>
      <c r="P3525" s="6"/>
      <c r="Q3525" s="6"/>
      <c r="R3525" s="6"/>
      <c r="S3525" s="6"/>
      <c r="T3525" s="6"/>
    </row>
    <row r="3526" spans="1:20" x14ac:dyDescent="0.25">
      <c r="A3526">
        <v>2003</v>
      </c>
      <c r="B3526" s="6" t="s">
        <v>68</v>
      </c>
      <c r="C3526" s="6">
        <v>105</v>
      </c>
      <c r="D3526" s="6" t="s">
        <v>179</v>
      </c>
      <c r="E3526" s="6"/>
      <c r="F3526" s="6"/>
      <c r="G3526" s="6"/>
      <c r="H3526" s="6"/>
      <c r="I3526" s="6" t="str">
        <f t="shared" si="15"/>
        <v/>
      </c>
      <c r="J3526" s="6" t="s">
        <v>29</v>
      </c>
      <c r="K3526" s="6">
        <v>20</v>
      </c>
      <c r="L3526" s="6"/>
      <c r="M3526" s="6">
        <v>20</v>
      </c>
      <c r="N3526" s="6">
        <v>0</v>
      </c>
      <c r="O3526" s="6">
        <v>0</v>
      </c>
      <c r="P3526" s="6"/>
      <c r="Q3526" s="6"/>
      <c r="R3526" s="6"/>
      <c r="S3526" s="6"/>
      <c r="T3526" s="6"/>
    </row>
    <row r="3527" spans="1:20" x14ac:dyDescent="0.25">
      <c r="A3527">
        <v>2003</v>
      </c>
      <c r="B3527" s="6" t="s">
        <v>68</v>
      </c>
      <c r="C3527" s="6">
        <v>106</v>
      </c>
      <c r="D3527" s="6" t="s">
        <v>179</v>
      </c>
      <c r="E3527" s="6"/>
      <c r="F3527" s="6"/>
      <c r="G3527" s="6"/>
      <c r="H3527" s="6"/>
      <c r="I3527" s="6" t="str">
        <f t="shared" si="15"/>
        <v/>
      </c>
      <c r="J3527" s="6" t="s">
        <v>35</v>
      </c>
      <c r="K3527" s="6">
        <v>10</v>
      </c>
      <c r="L3527" s="6"/>
      <c r="M3527" s="6">
        <v>10</v>
      </c>
      <c r="N3527" s="6">
        <v>0</v>
      </c>
      <c r="O3527" s="6">
        <v>0</v>
      </c>
      <c r="P3527" s="6"/>
      <c r="Q3527" s="6"/>
      <c r="R3527" s="6"/>
      <c r="S3527" s="6"/>
      <c r="T3527" s="6"/>
    </row>
    <row r="3528" spans="1:20" x14ac:dyDescent="0.25">
      <c r="A3528">
        <v>2003</v>
      </c>
      <c r="B3528" s="6" t="s">
        <v>68</v>
      </c>
      <c r="C3528" s="6">
        <v>107</v>
      </c>
      <c r="D3528" s="6" t="s">
        <v>179</v>
      </c>
      <c r="E3528" s="6"/>
      <c r="F3528" s="6"/>
      <c r="G3528" s="6"/>
      <c r="H3528" s="6"/>
      <c r="I3528" s="6" t="str">
        <f t="shared" si="15"/>
        <v/>
      </c>
      <c r="J3528" s="10" t="s">
        <v>145</v>
      </c>
      <c r="K3528" s="6">
        <v>70</v>
      </c>
      <c r="L3528" s="6"/>
      <c r="M3528" s="6">
        <v>40</v>
      </c>
      <c r="N3528" s="6">
        <v>20</v>
      </c>
      <c r="O3528" s="6">
        <v>80</v>
      </c>
      <c r="P3528" s="6" t="s">
        <v>156</v>
      </c>
      <c r="Q3528" s="6"/>
      <c r="R3528" s="6"/>
      <c r="S3528" s="6"/>
      <c r="T3528" s="6" t="s">
        <v>210</v>
      </c>
    </row>
    <row r="3529" spans="1:20" x14ac:dyDescent="0.25">
      <c r="A3529">
        <v>2003</v>
      </c>
      <c r="B3529" s="6" t="s">
        <v>68</v>
      </c>
      <c r="C3529" s="6">
        <v>108</v>
      </c>
      <c r="D3529" s="6" t="s">
        <v>179</v>
      </c>
      <c r="E3529" s="6"/>
      <c r="F3529" s="6"/>
      <c r="G3529" s="6"/>
      <c r="H3529" s="6"/>
      <c r="I3529" s="6" t="str">
        <f t="shared" si="15"/>
        <v/>
      </c>
      <c r="J3529" s="6" t="s">
        <v>140</v>
      </c>
      <c r="K3529" s="6">
        <v>30</v>
      </c>
      <c r="L3529" s="6"/>
      <c r="M3529" s="6">
        <v>20</v>
      </c>
      <c r="N3529" s="6">
        <v>5</v>
      </c>
      <c r="O3529" s="6">
        <v>0</v>
      </c>
      <c r="P3529" s="6"/>
      <c r="Q3529" s="6"/>
      <c r="R3529" s="6"/>
      <c r="S3529" s="6"/>
      <c r="T3529" s="6"/>
    </row>
    <row r="3530" spans="1:20" x14ac:dyDescent="0.25">
      <c r="A3530">
        <v>2003</v>
      </c>
      <c r="B3530" s="6" t="s">
        <v>68</v>
      </c>
      <c r="C3530" s="6">
        <v>109</v>
      </c>
      <c r="D3530" s="6" t="s">
        <v>179</v>
      </c>
      <c r="E3530" s="6"/>
      <c r="F3530" s="6"/>
      <c r="G3530" s="6"/>
      <c r="H3530" s="6"/>
      <c r="I3530" s="6" t="str">
        <f t="shared" si="15"/>
        <v/>
      </c>
      <c r="J3530" s="6" t="s">
        <v>25</v>
      </c>
      <c r="K3530" s="6">
        <v>40</v>
      </c>
      <c r="L3530" s="6"/>
      <c r="M3530" s="6">
        <v>20</v>
      </c>
      <c r="N3530" s="6">
        <v>5</v>
      </c>
      <c r="O3530" s="6">
        <v>0</v>
      </c>
      <c r="P3530" s="6"/>
      <c r="Q3530" s="6"/>
      <c r="R3530" s="6"/>
      <c r="S3530" s="6"/>
      <c r="T3530" s="6"/>
    </row>
    <row r="3531" spans="1:20" x14ac:dyDescent="0.25">
      <c r="A3531">
        <v>2003</v>
      </c>
      <c r="B3531" s="6" t="s">
        <v>68</v>
      </c>
      <c r="C3531" s="6">
        <v>110</v>
      </c>
      <c r="D3531" s="6" t="s">
        <v>179</v>
      </c>
      <c r="E3531" s="6"/>
      <c r="F3531" s="6"/>
      <c r="G3531" s="6"/>
      <c r="H3531" s="6"/>
      <c r="I3531" s="6" t="str">
        <f t="shared" si="15"/>
        <v/>
      </c>
      <c r="J3531" s="6" t="s">
        <v>41</v>
      </c>
      <c r="K3531" s="6">
        <v>60</v>
      </c>
      <c r="L3531" s="6"/>
      <c r="M3531" s="6">
        <v>30</v>
      </c>
      <c r="N3531" s="6">
        <v>50</v>
      </c>
      <c r="O3531" s="6">
        <v>0</v>
      </c>
      <c r="P3531" s="6"/>
      <c r="Q3531" s="6"/>
      <c r="R3531" s="6"/>
      <c r="S3531" s="6"/>
      <c r="T3531" s="6"/>
    </row>
    <row r="3532" spans="1:20" x14ac:dyDescent="0.25">
      <c r="A3532">
        <v>2003</v>
      </c>
      <c r="B3532" s="6" t="s">
        <v>68</v>
      </c>
      <c r="C3532" s="6">
        <v>111</v>
      </c>
      <c r="D3532" s="6" t="s">
        <v>179</v>
      </c>
      <c r="E3532" s="6"/>
      <c r="F3532" s="6"/>
      <c r="G3532" s="6"/>
      <c r="H3532" s="6"/>
      <c r="I3532" s="6"/>
      <c r="J3532" s="6" t="s">
        <v>29</v>
      </c>
      <c r="K3532" s="6">
        <v>40</v>
      </c>
      <c r="L3532" s="6"/>
      <c r="M3532" s="6">
        <v>40</v>
      </c>
      <c r="N3532" s="6">
        <v>100</v>
      </c>
      <c r="O3532" s="6">
        <v>0</v>
      </c>
      <c r="P3532" s="6"/>
      <c r="Q3532" s="6"/>
      <c r="R3532" s="6" t="s">
        <v>31</v>
      </c>
      <c r="S3532" s="6"/>
      <c r="T3532" s="6" t="s">
        <v>181</v>
      </c>
    </row>
    <row r="3533" spans="1:20" x14ac:dyDescent="0.25">
      <c r="A3533">
        <v>2003</v>
      </c>
      <c r="B3533" s="6" t="s">
        <v>68</v>
      </c>
      <c r="C3533" s="6">
        <v>112</v>
      </c>
      <c r="D3533" s="6" t="s">
        <v>179</v>
      </c>
      <c r="E3533" s="6"/>
      <c r="F3533" s="6"/>
      <c r="G3533" s="6"/>
      <c r="H3533" s="6"/>
      <c r="I3533" s="6"/>
      <c r="J3533" s="6" t="s">
        <v>40</v>
      </c>
      <c r="K3533" s="6">
        <v>70</v>
      </c>
      <c r="L3533" s="6"/>
      <c r="M3533" s="6">
        <v>30</v>
      </c>
      <c r="N3533" s="6">
        <v>0</v>
      </c>
      <c r="O3533" s="6">
        <v>0</v>
      </c>
      <c r="P3533" s="6"/>
      <c r="Q3533" s="6"/>
      <c r="R3533" s="6"/>
      <c r="S3533" s="6"/>
      <c r="T3533" s="6"/>
    </row>
    <row r="3534" spans="1:20" x14ac:dyDescent="0.25">
      <c r="A3534">
        <v>2003</v>
      </c>
      <c r="B3534" s="6" t="s">
        <v>42</v>
      </c>
      <c r="C3534" s="6">
        <v>1</v>
      </c>
      <c r="D3534" s="6" t="s">
        <v>193</v>
      </c>
      <c r="E3534" s="6">
        <v>1</v>
      </c>
      <c r="F3534" s="6">
        <v>11.4</v>
      </c>
      <c r="G3534" s="6">
        <v>185</v>
      </c>
      <c r="H3534" s="6">
        <v>0</v>
      </c>
      <c r="I3534" s="6">
        <f t="shared" ref="I3534:I3597" si="16">IF(G3534&gt;0,G3534/(1000-H3534)*1000,"")</f>
        <v>185</v>
      </c>
      <c r="J3534" s="6" t="s">
        <v>44</v>
      </c>
      <c r="K3534" s="6">
        <v>20</v>
      </c>
      <c r="L3534" s="6"/>
      <c r="M3534" s="6">
        <v>20</v>
      </c>
      <c r="N3534" s="6">
        <v>80</v>
      </c>
      <c r="O3534" s="6">
        <v>0</v>
      </c>
      <c r="P3534" s="6"/>
      <c r="Q3534" s="6"/>
      <c r="R3534" s="6"/>
      <c r="S3534" s="6"/>
      <c r="T3534" s="6"/>
    </row>
    <row r="3535" spans="1:20" x14ac:dyDescent="0.25">
      <c r="A3535">
        <v>2003</v>
      </c>
      <c r="B3535" s="6" t="s">
        <v>42</v>
      </c>
      <c r="C3535" s="6">
        <v>2</v>
      </c>
      <c r="D3535" s="6" t="s">
        <v>193</v>
      </c>
      <c r="E3535" s="6"/>
      <c r="F3535" s="6"/>
      <c r="G3535" s="6"/>
      <c r="H3535" s="6"/>
      <c r="I3535" s="6" t="str">
        <f t="shared" si="16"/>
        <v/>
      </c>
      <c r="J3535" s="6" t="s">
        <v>36</v>
      </c>
      <c r="K3535" s="6">
        <v>40</v>
      </c>
      <c r="L3535" s="6"/>
      <c r="M3535" s="6">
        <v>30</v>
      </c>
      <c r="N3535" s="6">
        <v>60</v>
      </c>
      <c r="O3535" s="6">
        <v>0</v>
      </c>
      <c r="P3535" s="6"/>
      <c r="Q3535" s="6"/>
      <c r="R3535" s="6"/>
      <c r="S3535" s="6"/>
      <c r="T3535" s="6"/>
    </row>
    <row r="3536" spans="1:20" x14ac:dyDescent="0.25">
      <c r="A3536">
        <v>2003</v>
      </c>
      <c r="B3536" s="6" t="s">
        <v>42</v>
      </c>
      <c r="C3536" s="6">
        <v>3</v>
      </c>
      <c r="D3536" s="6" t="s">
        <v>193</v>
      </c>
      <c r="E3536" s="6"/>
      <c r="F3536" s="6"/>
      <c r="G3536" s="6"/>
      <c r="H3536" s="6"/>
      <c r="I3536" s="6" t="str">
        <f t="shared" si="16"/>
        <v/>
      </c>
      <c r="J3536" s="6" t="s">
        <v>28</v>
      </c>
      <c r="K3536" s="6">
        <v>30</v>
      </c>
      <c r="L3536" s="6"/>
      <c r="M3536" s="6">
        <v>35</v>
      </c>
      <c r="N3536" s="6">
        <v>0</v>
      </c>
      <c r="O3536" s="6">
        <v>0</v>
      </c>
      <c r="P3536" s="6"/>
      <c r="Q3536" s="6"/>
      <c r="R3536" s="6"/>
      <c r="S3536" s="6"/>
      <c r="T3536" s="6"/>
    </row>
    <row r="3537" spans="1:20" x14ac:dyDescent="0.25">
      <c r="A3537">
        <v>2003</v>
      </c>
      <c r="B3537" s="6" t="s">
        <v>42</v>
      </c>
      <c r="C3537" s="6">
        <v>4</v>
      </c>
      <c r="D3537" s="6" t="s">
        <v>193</v>
      </c>
      <c r="E3537" s="6"/>
      <c r="F3537" s="6"/>
      <c r="G3537" s="6"/>
      <c r="H3537" s="6"/>
      <c r="I3537" s="6" t="str">
        <f t="shared" si="16"/>
        <v/>
      </c>
      <c r="J3537" s="6" t="s">
        <v>36</v>
      </c>
      <c r="K3537" s="6">
        <v>40</v>
      </c>
      <c r="L3537" s="6"/>
      <c r="M3537" s="6">
        <v>50</v>
      </c>
      <c r="N3537" s="6">
        <v>60</v>
      </c>
      <c r="O3537" s="6">
        <v>0</v>
      </c>
      <c r="P3537" s="6"/>
      <c r="Q3537" s="6"/>
      <c r="R3537" s="6"/>
      <c r="S3537" s="6"/>
      <c r="T3537" s="6"/>
    </row>
    <row r="3538" spans="1:20" x14ac:dyDescent="0.25">
      <c r="A3538">
        <v>2003</v>
      </c>
      <c r="B3538" s="6" t="s">
        <v>42</v>
      </c>
      <c r="C3538" s="6">
        <v>5</v>
      </c>
      <c r="D3538" s="6" t="s">
        <v>193</v>
      </c>
      <c r="E3538" s="6"/>
      <c r="F3538" s="6"/>
      <c r="G3538" s="6"/>
      <c r="H3538" s="6"/>
      <c r="I3538" s="6" t="str">
        <f t="shared" si="16"/>
        <v/>
      </c>
      <c r="J3538" s="6" t="s">
        <v>140</v>
      </c>
      <c r="K3538" s="6">
        <v>20</v>
      </c>
      <c r="L3538" s="6"/>
      <c r="M3538" s="6">
        <v>5</v>
      </c>
      <c r="N3538" s="6">
        <v>0</v>
      </c>
      <c r="O3538" s="6">
        <v>14</v>
      </c>
      <c r="P3538" s="6" t="s">
        <v>48</v>
      </c>
      <c r="Q3538" s="6"/>
      <c r="R3538" s="6"/>
      <c r="S3538" s="6"/>
      <c r="T3538" s="6"/>
    </row>
    <row r="3539" spans="1:20" x14ac:dyDescent="0.25">
      <c r="A3539">
        <v>2003</v>
      </c>
      <c r="B3539" s="6" t="s">
        <v>42</v>
      </c>
      <c r="C3539" s="6">
        <v>6</v>
      </c>
      <c r="D3539" s="6" t="s">
        <v>193</v>
      </c>
      <c r="E3539" s="6"/>
      <c r="F3539" s="6"/>
      <c r="G3539" s="6"/>
      <c r="H3539" s="6"/>
      <c r="I3539" s="6" t="str">
        <f t="shared" si="16"/>
        <v/>
      </c>
      <c r="J3539" s="6" t="s">
        <v>28</v>
      </c>
      <c r="K3539" s="6">
        <v>35</v>
      </c>
      <c r="L3539" s="6"/>
      <c r="M3539" s="6">
        <v>30</v>
      </c>
      <c r="N3539" s="6">
        <v>50</v>
      </c>
      <c r="O3539" s="6">
        <v>0</v>
      </c>
      <c r="P3539" s="6"/>
      <c r="Q3539" s="6"/>
      <c r="R3539" s="6"/>
      <c r="S3539" s="6"/>
      <c r="T3539" s="6"/>
    </row>
    <row r="3540" spans="1:20" x14ac:dyDescent="0.25">
      <c r="A3540">
        <v>2003</v>
      </c>
      <c r="B3540" s="6" t="s">
        <v>42</v>
      </c>
      <c r="C3540" s="6">
        <v>7</v>
      </c>
      <c r="D3540" s="6" t="s">
        <v>193</v>
      </c>
      <c r="E3540" s="6"/>
      <c r="F3540" s="6"/>
      <c r="G3540" s="6"/>
      <c r="H3540" s="6"/>
      <c r="I3540" s="6" t="str">
        <f t="shared" si="16"/>
        <v/>
      </c>
      <c r="J3540" s="6" t="s">
        <v>35</v>
      </c>
      <c r="K3540" s="6">
        <v>10</v>
      </c>
      <c r="L3540" s="6"/>
      <c r="M3540" s="6">
        <v>5</v>
      </c>
      <c r="N3540" s="6">
        <v>30</v>
      </c>
      <c r="O3540" s="6">
        <v>0</v>
      </c>
      <c r="P3540" s="6"/>
      <c r="Q3540" s="6"/>
      <c r="R3540" s="6"/>
      <c r="S3540" s="6"/>
      <c r="T3540" s="6"/>
    </row>
    <row r="3541" spans="1:20" x14ac:dyDescent="0.25">
      <c r="A3541">
        <v>2003</v>
      </c>
      <c r="B3541" s="6" t="s">
        <v>42</v>
      </c>
      <c r="C3541" s="6">
        <v>8</v>
      </c>
      <c r="D3541" s="6" t="s">
        <v>193</v>
      </c>
      <c r="E3541" s="6"/>
      <c r="F3541" s="6"/>
      <c r="G3541" s="6"/>
      <c r="H3541" s="6"/>
      <c r="I3541" s="6" t="str">
        <f t="shared" si="16"/>
        <v/>
      </c>
      <c r="J3541" s="6" t="s">
        <v>36</v>
      </c>
      <c r="K3541" s="6">
        <v>15</v>
      </c>
      <c r="L3541" s="6"/>
      <c r="M3541" s="6">
        <v>5</v>
      </c>
      <c r="N3541" s="6">
        <v>0</v>
      </c>
      <c r="O3541" s="6">
        <v>0</v>
      </c>
      <c r="P3541" s="6"/>
      <c r="Q3541" s="6"/>
      <c r="R3541" s="6"/>
      <c r="S3541" s="6"/>
      <c r="T3541" s="6"/>
    </row>
    <row r="3542" spans="1:20" x14ac:dyDescent="0.25">
      <c r="A3542">
        <v>2003</v>
      </c>
      <c r="B3542" s="6" t="s">
        <v>42</v>
      </c>
      <c r="C3542" s="6">
        <v>9</v>
      </c>
      <c r="D3542" s="6" t="s">
        <v>193</v>
      </c>
      <c r="E3542" s="6"/>
      <c r="F3542" s="6"/>
      <c r="G3542" s="6"/>
      <c r="H3542" s="6"/>
      <c r="I3542" s="6" t="str">
        <f t="shared" si="16"/>
        <v/>
      </c>
      <c r="J3542" s="6" t="s">
        <v>36</v>
      </c>
      <c r="K3542" s="6">
        <v>20</v>
      </c>
      <c r="L3542" s="6"/>
      <c r="M3542" s="6">
        <v>15</v>
      </c>
      <c r="N3542" s="6">
        <v>0</v>
      </c>
      <c r="O3542" s="6">
        <v>0</v>
      </c>
      <c r="P3542" s="6"/>
      <c r="Q3542" s="6"/>
      <c r="R3542" s="6"/>
      <c r="S3542" s="6"/>
      <c r="T3542" s="6"/>
    </row>
    <row r="3543" spans="1:20" x14ac:dyDescent="0.25">
      <c r="A3543">
        <v>2003</v>
      </c>
      <c r="B3543" s="6" t="s">
        <v>42</v>
      </c>
      <c r="C3543" s="6">
        <v>10</v>
      </c>
      <c r="D3543" s="6" t="s">
        <v>193</v>
      </c>
      <c r="E3543" s="6"/>
      <c r="F3543" s="6"/>
      <c r="G3543" s="6"/>
      <c r="H3543" s="6"/>
      <c r="I3543" s="6" t="str">
        <f t="shared" si="16"/>
        <v/>
      </c>
      <c r="J3543" s="6" t="s">
        <v>40</v>
      </c>
      <c r="K3543" s="6">
        <v>30</v>
      </c>
      <c r="L3543" s="6"/>
      <c r="M3543" s="6">
        <v>5</v>
      </c>
      <c r="N3543" s="6">
        <v>50</v>
      </c>
      <c r="O3543" s="6">
        <v>30</v>
      </c>
      <c r="P3543" s="6" t="s">
        <v>211</v>
      </c>
      <c r="Q3543" s="6"/>
      <c r="R3543" s="6"/>
      <c r="S3543" s="6"/>
      <c r="T3543" s="6"/>
    </row>
    <row r="3544" spans="1:20" x14ac:dyDescent="0.25">
      <c r="A3544">
        <v>2003</v>
      </c>
      <c r="B3544" s="6" t="s">
        <v>42</v>
      </c>
      <c r="C3544" s="6">
        <v>11</v>
      </c>
      <c r="D3544" s="6" t="s">
        <v>193</v>
      </c>
      <c r="E3544" s="6"/>
      <c r="F3544" s="6"/>
      <c r="G3544" s="6"/>
      <c r="H3544" s="6"/>
      <c r="I3544" s="6" t="str">
        <f t="shared" si="16"/>
        <v/>
      </c>
      <c r="J3544" s="6" t="s">
        <v>28</v>
      </c>
      <c r="K3544" s="6">
        <v>10</v>
      </c>
      <c r="L3544" s="6"/>
      <c r="M3544" s="6">
        <v>3</v>
      </c>
      <c r="N3544" s="6">
        <v>0</v>
      </c>
      <c r="O3544" s="6">
        <v>0</v>
      </c>
      <c r="P3544" s="6"/>
      <c r="Q3544" s="6"/>
      <c r="R3544" s="6"/>
      <c r="S3544" s="6"/>
      <c r="T3544" s="6"/>
    </row>
    <row r="3545" spans="1:20" x14ac:dyDescent="0.25">
      <c r="A3545">
        <v>2003</v>
      </c>
      <c r="B3545" s="6" t="s">
        <v>42</v>
      </c>
      <c r="C3545" s="6">
        <v>12</v>
      </c>
      <c r="D3545" s="6" t="s">
        <v>193</v>
      </c>
      <c r="E3545" s="6"/>
      <c r="F3545" s="6"/>
      <c r="G3545" s="6"/>
      <c r="H3545" s="6"/>
      <c r="I3545" s="6" t="str">
        <f t="shared" si="16"/>
        <v/>
      </c>
      <c r="J3545" s="6" t="s">
        <v>40</v>
      </c>
      <c r="K3545" s="6">
        <v>15</v>
      </c>
      <c r="L3545" s="6"/>
      <c r="M3545" s="6">
        <v>10</v>
      </c>
      <c r="N3545" s="6">
        <v>20</v>
      </c>
      <c r="O3545" s="6">
        <v>0</v>
      </c>
      <c r="P3545" s="6"/>
      <c r="Q3545" s="6"/>
      <c r="R3545" s="6"/>
      <c r="S3545" s="6"/>
      <c r="T3545" s="6"/>
    </row>
    <row r="3546" spans="1:20" x14ac:dyDescent="0.25">
      <c r="A3546">
        <v>2003</v>
      </c>
      <c r="B3546" s="6" t="s">
        <v>42</v>
      </c>
      <c r="C3546" s="6">
        <v>13</v>
      </c>
      <c r="D3546" s="6" t="s">
        <v>193</v>
      </c>
      <c r="E3546" s="6"/>
      <c r="F3546" s="6"/>
      <c r="G3546" s="6"/>
      <c r="H3546" s="6"/>
      <c r="I3546" s="6" t="str">
        <f t="shared" si="16"/>
        <v/>
      </c>
      <c r="J3546" s="6" t="s">
        <v>36</v>
      </c>
      <c r="K3546" s="6">
        <v>10</v>
      </c>
      <c r="L3546" s="6"/>
      <c r="M3546" s="6">
        <v>5</v>
      </c>
      <c r="N3546" s="6">
        <v>0</v>
      </c>
      <c r="O3546" s="6">
        <v>0</v>
      </c>
      <c r="P3546" s="6"/>
      <c r="Q3546" s="6"/>
      <c r="R3546" s="6"/>
      <c r="S3546" s="6"/>
      <c r="T3546" s="6"/>
    </row>
    <row r="3547" spans="1:20" x14ac:dyDescent="0.25">
      <c r="A3547">
        <v>2003</v>
      </c>
      <c r="B3547" s="6" t="s">
        <v>42</v>
      </c>
      <c r="C3547" s="6">
        <v>14</v>
      </c>
      <c r="D3547" s="6" t="s">
        <v>193</v>
      </c>
      <c r="E3547" s="6"/>
      <c r="F3547" s="6"/>
      <c r="G3547" s="6"/>
      <c r="H3547" s="6"/>
      <c r="I3547" s="6" t="str">
        <f t="shared" si="16"/>
        <v/>
      </c>
      <c r="J3547" s="6" t="s">
        <v>25</v>
      </c>
      <c r="K3547" s="6">
        <v>30</v>
      </c>
      <c r="L3547" s="6"/>
      <c r="M3547" s="6">
        <v>15</v>
      </c>
      <c r="N3547" s="6">
        <v>50</v>
      </c>
      <c r="O3547" s="6">
        <v>0</v>
      </c>
      <c r="P3547" s="6"/>
      <c r="Q3547" s="6"/>
      <c r="R3547" s="6"/>
      <c r="S3547" s="6"/>
      <c r="T3547" s="6"/>
    </row>
    <row r="3548" spans="1:20" x14ac:dyDescent="0.25">
      <c r="A3548">
        <v>2003</v>
      </c>
      <c r="B3548" s="6" t="s">
        <v>42</v>
      </c>
      <c r="C3548" s="6">
        <v>15</v>
      </c>
      <c r="D3548" s="6" t="s">
        <v>193</v>
      </c>
      <c r="E3548" s="6"/>
      <c r="F3548" s="6"/>
      <c r="G3548" s="6"/>
      <c r="H3548" s="6"/>
      <c r="I3548" s="6" t="str">
        <f t="shared" si="16"/>
        <v/>
      </c>
      <c r="J3548" s="6" t="s">
        <v>40</v>
      </c>
      <c r="K3548" s="6">
        <v>5</v>
      </c>
      <c r="L3548" s="6"/>
      <c r="M3548" s="6">
        <v>5</v>
      </c>
      <c r="N3548" s="6">
        <v>0</v>
      </c>
      <c r="O3548" s="6">
        <v>0</v>
      </c>
      <c r="P3548" s="6"/>
      <c r="Q3548" s="6"/>
      <c r="R3548" s="6"/>
      <c r="S3548" s="6"/>
      <c r="T3548" s="6"/>
    </row>
    <row r="3549" spans="1:20" x14ac:dyDescent="0.25">
      <c r="A3549">
        <v>2003</v>
      </c>
      <c r="B3549" s="6" t="s">
        <v>42</v>
      </c>
      <c r="C3549" s="6">
        <v>16</v>
      </c>
      <c r="D3549" s="6" t="s">
        <v>193</v>
      </c>
      <c r="E3549" s="6"/>
      <c r="F3549" s="6"/>
      <c r="G3549" s="6"/>
      <c r="H3549" s="6"/>
      <c r="I3549" s="6" t="str">
        <f t="shared" si="16"/>
        <v/>
      </c>
      <c r="J3549" s="6" t="s">
        <v>35</v>
      </c>
      <c r="K3549" s="6">
        <v>5</v>
      </c>
      <c r="L3549" s="6"/>
      <c r="M3549" s="6">
        <v>5</v>
      </c>
      <c r="N3549" s="6">
        <v>0</v>
      </c>
      <c r="O3549" s="6">
        <v>0</v>
      </c>
      <c r="P3549" s="6"/>
      <c r="Q3549" s="6"/>
      <c r="R3549" s="6"/>
      <c r="S3549" s="6"/>
      <c r="T3549" s="6"/>
    </row>
    <row r="3550" spans="1:20" x14ac:dyDescent="0.25">
      <c r="A3550">
        <v>2003</v>
      </c>
      <c r="B3550" s="6" t="s">
        <v>42</v>
      </c>
      <c r="C3550" s="6">
        <v>17</v>
      </c>
      <c r="D3550" s="6" t="s">
        <v>193</v>
      </c>
      <c r="E3550" s="6"/>
      <c r="F3550" s="6"/>
      <c r="G3550" s="6"/>
      <c r="H3550" s="6"/>
      <c r="I3550" s="6" t="str">
        <f t="shared" si="16"/>
        <v/>
      </c>
      <c r="J3550" s="6" t="s">
        <v>40</v>
      </c>
      <c r="K3550" s="6">
        <v>30</v>
      </c>
      <c r="L3550" s="6"/>
      <c r="M3550" s="6">
        <v>15</v>
      </c>
      <c r="N3550" s="6">
        <v>0</v>
      </c>
      <c r="O3550" s="6">
        <v>0</v>
      </c>
      <c r="P3550" s="6"/>
      <c r="Q3550" s="6"/>
      <c r="R3550" s="6"/>
      <c r="S3550" s="6"/>
      <c r="T3550" s="6"/>
    </row>
    <row r="3551" spans="1:20" x14ac:dyDescent="0.25">
      <c r="A3551">
        <v>2003</v>
      </c>
      <c r="B3551" s="6" t="s">
        <v>42</v>
      </c>
      <c r="C3551" s="6">
        <v>18</v>
      </c>
      <c r="D3551" s="6" t="s">
        <v>193</v>
      </c>
      <c r="E3551" s="6"/>
      <c r="F3551" s="6"/>
      <c r="G3551" s="6"/>
      <c r="H3551" s="6"/>
      <c r="I3551" s="6" t="str">
        <f t="shared" si="16"/>
        <v/>
      </c>
      <c r="J3551" s="6" t="s">
        <v>36</v>
      </c>
      <c r="K3551" s="6">
        <v>40</v>
      </c>
      <c r="L3551" s="6"/>
      <c r="M3551" s="6">
        <v>45</v>
      </c>
      <c r="N3551" s="6">
        <v>60</v>
      </c>
      <c r="O3551" s="6">
        <v>0</v>
      </c>
      <c r="P3551" s="6"/>
      <c r="Q3551" s="6"/>
      <c r="R3551" s="6"/>
      <c r="S3551" s="6"/>
      <c r="T3551" s="6"/>
    </row>
    <row r="3552" spans="1:20" x14ac:dyDescent="0.25">
      <c r="A3552">
        <v>2003</v>
      </c>
      <c r="B3552" s="6" t="s">
        <v>42</v>
      </c>
      <c r="C3552" s="6">
        <v>19</v>
      </c>
      <c r="D3552" s="6" t="s">
        <v>196</v>
      </c>
      <c r="E3552" s="6">
        <v>2</v>
      </c>
      <c r="F3552" s="10">
        <f>39/3.28</f>
        <v>11.890243902439025</v>
      </c>
      <c r="G3552" s="6">
        <v>195</v>
      </c>
      <c r="H3552" s="6">
        <v>0</v>
      </c>
      <c r="I3552" s="6">
        <f t="shared" si="16"/>
        <v>195</v>
      </c>
      <c r="J3552" s="6" t="s">
        <v>28</v>
      </c>
      <c r="K3552" s="6">
        <v>15</v>
      </c>
      <c r="L3552" s="6"/>
      <c r="M3552" s="6">
        <v>15</v>
      </c>
      <c r="N3552" s="6">
        <v>0</v>
      </c>
      <c r="O3552" s="6">
        <v>0</v>
      </c>
      <c r="P3552" s="6"/>
      <c r="Q3552" s="6"/>
      <c r="R3552" s="6"/>
      <c r="S3552" s="6"/>
      <c r="T3552" s="6"/>
    </row>
    <row r="3553" spans="1:20" x14ac:dyDescent="0.25">
      <c r="A3553">
        <v>2003</v>
      </c>
      <c r="B3553" s="6" t="s">
        <v>42</v>
      </c>
      <c r="C3553" s="6">
        <v>20</v>
      </c>
      <c r="D3553" s="6" t="s">
        <v>196</v>
      </c>
      <c r="E3553" s="6"/>
      <c r="F3553" s="6"/>
      <c r="G3553" s="6"/>
      <c r="H3553" s="6"/>
      <c r="I3553" s="6" t="str">
        <f t="shared" si="16"/>
        <v/>
      </c>
      <c r="J3553" s="6" t="s">
        <v>140</v>
      </c>
      <c r="K3553" s="6">
        <v>15</v>
      </c>
      <c r="L3553" s="6"/>
      <c r="M3553" s="6">
        <v>10</v>
      </c>
      <c r="N3553" s="6">
        <v>0</v>
      </c>
      <c r="O3553" s="6">
        <v>0</v>
      </c>
      <c r="P3553" s="6"/>
      <c r="Q3553" s="6"/>
      <c r="R3553" s="6"/>
      <c r="S3553" s="6"/>
      <c r="T3553" s="6"/>
    </row>
    <row r="3554" spans="1:20" x14ac:dyDescent="0.25">
      <c r="A3554">
        <v>2003</v>
      </c>
      <c r="B3554" s="6" t="s">
        <v>42</v>
      </c>
      <c r="C3554" s="6">
        <v>21</v>
      </c>
      <c r="D3554" s="6" t="s">
        <v>196</v>
      </c>
      <c r="E3554" s="6"/>
      <c r="F3554" s="6"/>
      <c r="G3554" s="6"/>
      <c r="H3554" s="6"/>
      <c r="I3554" s="6" t="str">
        <f t="shared" si="16"/>
        <v/>
      </c>
      <c r="J3554" s="6" t="s">
        <v>26</v>
      </c>
      <c r="K3554" s="6">
        <v>80</v>
      </c>
      <c r="L3554" s="6"/>
      <c r="M3554" s="6">
        <v>50</v>
      </c>
      <c r="N3554" s="6">
        <v>90</v>
      </c>
      <c r="O3554" s="6">
        <v>0</v>
      </c>
      <c r="P3554" s="6"/>
      <c r="Q3554" s="6"/>
      <c r="R3554" s="6"/>
      <c r="S3554" s="6"/>
      <c r="T3554" s="6"/>
    </row>
    <row r="3555" spans="1:20" x14ac:dyDescent="0.25">
      <c r="A3555">
        <v>2003</v>
      </c>
      <c r="B3555" s="6" t="s">
        <v>42</v>
      </c>
      <c r="C3555" s="6">
        <v>22</v>
      </c>
      <c r="D3555" s="6" t="s">
        <v>196</v>
      </c>
      <c r="E3555" s="6"/>
      <c r="F3555" s="6"/>
      <c r="G3555" s="6"/>
      <c r="H3555" s="6"/>
      <c r="I3555" s="6" t="str">
        <f t="shared" si="16"/>
        <v/>
      </c>
      <c r="J3555" s="6" t="s">
        <v>28</v>
      </c>
      <c r="K3555" s="6">
        <v>15</v>
      </c>
      <c r="L3555" s="6"/>
      <c r="M3555" s="6">
        <v>10</v>
      </c>
      <c r="N3555" s="6">
        <v>0</v>
      </c>
      <c r="O3555" s="6">
        <v>0</v>
      </c>
      <c r="P3555" s="6"/>
      <c r="Q3555" s="6"/>
      <c r="R3555" s="6"/>
      <c r="S3555" s="6"/>
      <c r="T3555" s="6"/>
    </row>
    <row r="3556" spans="1:20" x14ac:dyDescent="0.25">
      <c r="A3556">
        <v>2003</v>
      </c>
      <c r="B3556" s="6" t="s">
        <v>42</v>
      </c>
      <c r="C3556" s="6">
        <v>23</v>
      </c>
      <c r="D3556" s="6" t="s">
        <v>196</v>
      </c>
      <c r="E3556" s="6"/>
      <c r="F3556" s="6"/>
      <c r="G3556" s="6"/>
      <c r="H3556" s="6"/>
      <c r="I3556" s="6" t="str">
        <f t="shared" si="16"/>
        <v/>
      </c>
      <c r="J3556" s="6" t="s">
        <v>25</v>
      </c>
      <c r="K3556" s="6">
        <v>40</v>
      </c>
      <c r="L3556" s="6"/>
      <c r="M3556" s="6">
        <v>35</v>
      </c>
      <c r="N3556" s="6">
        <v>0</v>
      </c>
      <c r="O3556" s="6">
        <v>10</v>
      </c>
      <c r="P3556" s="6"/>
      <c r="Q3556" s="6"/>
      <c r="R3556" s="6"/>
      <c r="S3556" s="6"/>
      <c r="T3556" s="6" t="s">
        <v>60</v>
      </c>
    </row>
    <row r="3557" spans="1:20" x14ac:dyDescent="0.25">
      <c r="A3557">
        <v>2003</v>
      </c>
      <c r="B3557" s="6" t="s">
        <v>42</v>
      </c>
      <c r="C3557" s="6">
        <v>24</v>
      </c>
      <c r="D3557" s="6" t="s">
        <v>196</v>
      </c>
      <c r="E3557" s="6"/>
      <c r="F3557" s="6"/>
      <c r="G3557" s="6"/>
      <c r="H3557" s="6"/>
      <c r="I3557" s="6" t="str">
        <f t="shared" si="16"/>
        <v/>
      </c>
      <c r="J3557" s="6" t="s">
        <v>29</v>
      </c>
      <c r="K3557" s="6">
        <v>30</v>
      </c>
      <c r="L3557" s="6"/>
      <c r="M3557" s="6">
        <v>20</v>
      </c>
      <c r="N3557" s="6">
        <v>5</v>
      </c>
      <c r="O3557" s="6">
        <v>0</v>
      </c>
      <c r="P3557" s="6"/>
      <c r="Q3557" s="6"/>
      <c r="R3557" s="6"/>
      <c r="S3557" s="6"/>
      <c r="T3557" s="6"/>
    </row>
    <row r="3558" spans="1:20" x14ac:dyDescent="0.25">
      <c r="A3558">
        <v>2003</v>
      </c>
      <c r="B3558" s="6" t="s">
        <v>42</v>
      </c>
      <c r="C3558" s="6">
        <v>25</v>
      </c>
      <c r="D3558" s="6" t="s">
        <v>196</v>
      </c>
      <c r="E3558" s="6"/>
      <c r="F3558" s="6"/>
      <c r="G3558" s="6"/>
      <c r="H3558" s="6"/>
      <c r="I3558" s="6" t="str">
        <f t="shared" si="16"/>
        <v/>
      </c>
      <c r="J3558" s="6" t="s">
        <v>140</v>
      </c>
      <c r="K3558" s="6">
        <v>15</v>
      </c>
      <c r="L3558" s="6"/>
      <c r="M3558" s="6">
        <v>5</v>
      </c>
      <c r="N3558" s="6">
        <v>0</v>
      </c>
      <c r="O3558" s="6">
        <v>0</v>
      </c>
      <c r="P3558" s="6"/>
      <c r="Q3558" s="6"/>
      <c r="R3558" s="6"/>
      <c r="S3558" s="6"/>
      <c r="T3558" s="6"/>
    </row>
    <row r="3559" spans="1:20" x14ac:dyDescent="0.25">
      <c r="A3559">
        <v>2003</v>
      </c>
      <c r="B3559" s="6" t="s">
        <v>42</v>
      </c>
      <c r="C3559" s="6">
        <v>26</v>
      </c>
      <c r="D3559" s="6" t="s">
        <v>196</v>
      </c>
      <c r="E3559" s="6"/>
      <c r="F3559" s="6"/>
      <c r="G3559" s="6"/>
      <c r="H3559" s="6"/>
      <c r="I3559" s="6" t="str">
        <f t="shared" si="16"/>
        <v/>
      </c>
      <c r="J3559" s="6" t="s">
        <v>35</v>
      </c>
      <c r="K3559" s="6">
        <v>20</v>
      </c>
      <c r="L3559" s="6"/>
      <c r="M3559" s="6">
        <v>20</v>
      </c>
      <c r="N3559" s="6">
        <v>0</v>
      </c>
      <c r="O3559" s="6">
        <v>0</v>
      </c>
      <c r="P3559" s="6"/>
      <c r="Q3559" s="6"/>
      <c r="R3559" s="6"/>
      <c r="S3559" s="6"/>
      <c r="T3559" s="6"/>
    </row>
    <row r="3560" spans="1:20" x14ac:dyDescent="0.25">
      <c r="A3560">
        <v>2003</v>
      </c>
      <c r="B3560" s="6" t="s">
        <v>42</v>
      </c>
      <c r="C3560" s="6">
        <v>27</v>
      </c>
      <c r="D3560" s="6" t="s">
        <v>196</v>
      </c>
      <c r="E3560" s="6"/>
      <c r="F3560" s="6"/>
      <c r="G3560" s="6"/>
      <c r="H3560" s="6"/>
      <c r="I3560" s="6" t="str">
        <f t="shared" si="16"/>
        <v/>
      </c>
      <c r="J3560" s="6" t="s">
        <v>140</v>
      </c>
      <c r="K3560" s="6">
        <v>15</v>
      </c>
      <c r="L3560" s="6"/>
      <c r="M3560" s="6">
        <v>5</v>
      </c>
      <c r="N3560" s="6">
        <v>0</v>
      </c>
      <c r="O3560" s="6">
        <v>0</v>
      </c>
      <c r="P3560" s="6"/>
      <c r="Q3560" s="6"/>
      <c r="R3560" s="6"/>
      <c r="S3560" s="6"/>
      <c r="T3560" s="6"/>
    </row>
    <row r="3561" spans="1:20" x14ac:dyDescent="0.25">
      <c r="A3561">
        <v>2003</v>
      </c>
      <c r="B3561" s="6" t="s">
        <v>42</v>
      </c>
      <c r="C3561" s="6">
        <v>28</v>
      </c>
      <c r="D3561" s="6" t="s">
        <v>196</v>
      </c>
      <c r="E3561" s="6"/>
      <c r="F3561" s="6"/>
      <c r="G3561" s="6"/>
      <c r="H3561" s="6"/>
      <c r="I3561" s="6" t="str">
        <f t="shared" si="16"/>
        <v/>
      </c>
      <c r="J3561" s="6" t="s">
        <v>40</v>
      </c>
      <c r="K3561" s="6">
        <v>20</v>
      </c>
      <c r="L3561" s="6"/>
      <c r="M3561" s="10">
        <v>25</v>
      </c>
      <c r="N3561" s="6">
        <v>90</v>
      </c>
      <c r="O3561" s="6">
        <v>0</v>
      </c>
      <c r="P3561" s="6"/>
      <c r="Q3561" s="6"/>
      <c r="R3561" s="6"/>
      <c r="S3561" s="6"/>
      <c r="T3561" s="6"/>
    </row>
    <row r="3562" spans="1:20" x14ac:dyDescent="0.25">
      <c r="A3562">
        <v>2003</v>
      </c>
      <c r="B3562" s="6" t="s">
        <v>42</v>
      </c>
      <c r="C3562" s="6">
        <v>29</v>
      </c>
      <c r="D3562" s="6" t="s">
        <v>196</v>
      </c>
      <c r="E3562" s="6"/>
      <c r="F3562" s="6"/>
      <c r="G3562" s="6"/>
      <c r="H3562" s="6"/>
      <c r="I3562" s="6" t="str">
        <f t="shared" si="16"/>
        <v/>
      </c>
      <c r="J3562" s="6" t="s">
        <v>26</v>
      </c>
      <c r="K3562" s="6">
        <v>15</v>
      </c>
      <c r="L3562" s="6"/>
      <c r="M3562" s="10">
        <v>5</v>
      </c>
      <c r="N3562" s="6">
        <v>0</v>
      </c>
      <c r="O3562" s="6">
        <v>0</v>
      </c>
      <c r="P3562" s="6"/>
      <c r="Q3562" s="6"/>
      <c r="R3562" s="6"/>
      <c r="S3562" s="6"/>
      <c r="T3562" s="6"/>
    </row>
    <row r="3563" spans="1:20" x14ac:dyDescent="0.25">
      <c r="A3563">
        <v>2003</v>
      </c>
      <c r="B3563" s="6" t="s">
        <v>42</v>
      </c>
      <c r="C3563" s="6">
        <v>30</v>
      </c>
      <c r="D3563" s="6" t="s">
        <v>196</v>
      </c>
      <c r="E3563" s="6"/>
      <c r="F3563" s="6"/>
      <c r="G3563" s="6"/>
      <c r="H3563" s="6"/>
      <c r="I3563" s="6" t="str">
        <f t="shared" si="16"/>
        <v/>
      </c>
      <c r="J3563" s="6" t="s">
        <v>140</v>
      </c>
      <c r="K3563" s="6">
        <v>20</v>
      </c>
      <c r="L3563" s="6"/>
      <c r="M3563" s="10">
        <v>15</v>
      </c>
      <c r="N3563" s="6">
        <v>0</v>
      </c>
      <c r="O3563" s="6">
        <v>0</v>
      </c>
      <c r="P3563" s="6"/>
      <c r="Q3563" s="6"/>
      <c r="R3563" s="6"/>
      <c r="S3563" s="6"/>
      <c r="T3563" s="6"/>
    </row>
    <row r="3564" spans="1:20" x14ac:dyDescent="0.25">
      <c r="A3564">
        <v>2003</v>
      </c>
      <c r="B3564" s="6" t="s">
        <v>42</v>
      </c>
      <c r="C3564" s="6">
        <v>31</v>
      </c>
      <c r="D3564" s="6" t="s">
        <v>196</v>
      </c>
      <c r="E3564" s="6"/>
      <c r="F3564" s="6"/>
      <c r="G3564" s="6"/>
      <c r="H3564" s="6"/>
      <c r="I3564" s="6" t="str">
        <f t="shared" si="16"/>
        <v/>
      </c>
      <c r="J3564" s="6" t="s">
        <v>154</v>
      </c>
      <c r="K3564" s="6">
        <v>15</v>
      </c>
      <c r="L3564" s="6"/>
      <c r="M3564" s="10">
        <v>5</v>
      </c>
      <c r="N3564" s="6">
        <v>0</v>
      </c>
      <c r="O3564" s="6">
        <v>0</v>
      </c>
      <c r="P3564" s="6"/>
      <c r="Q3564" s="6"/>
      <c r="R3564" s="6"/>
      <c r="S3564" s="6"/>
      <c r="T3564" s="6"/>
    </row>
    <row r="3565" spans="1:20" x14ac:dyDescent="0.25">
      <c r="A3565">
        <v>2003</v>
      </c>
      <c r="B3565" s="6" t="s">
        <v>42</v>
      </c>
      <c r="C3565" s="6">
        <v>32</v>
      </c>
      <c r="D3565" s="6" t="s">
        <v>196</v>
      </c>
      <c r="E3565" s="6"/>
      <c r="F3565" s="10">
        <f>40/3.28</f>
        <v>12.195121951219512</v>
      </c>
      <c r="G3565" s="6"/>
      <c r="H3565" s="6"/>
      <c r="I3565" s="6" t="str">
        <f t="shared" si="16"/>
        <v/>
      </c>
      <c r="J3565" s="6" t="s">
        <v>26</v>
      </c>
      <c r="K3565" s="6">
        <v>130</v>
      </c>
      <c r="L3565" s="6"/>
      <c r="M3565" s="10">
        <v>70</v>
      </c>
      <c r="N3565" s="6">
        <v>95</v>
      </c>
      <c r="O3565" s="6">
        <v>0</v>
      </c>
      <c r="P3565" s="6"/>
      <c r="Q3565" s="6"/>
      <c r="R3565" s="6"/>
      <c r="S3565" s="6"/>
      <c r="T3565" s="6"/>
    </row>
    <row r="3566" spans="1:20" x14ac:dyDescent="0.25">
      <c r="A3566">
        <v>2003</v>
      </c>
      <c r="B3566" s="6" t="s">
        <v>42</v>
      </c>
      <c r="C3566" s="6">
        <v>33</v>
      </c>
      <c r="D3566" s="6" t="s">
        <v>199</v>
      </c>
      <c r="E3566" s="6">
        <v>3</v>
      </c>
      <c r="F3566" s="10">
        <f>40/3.28</f>
        <v>12.195121951219512</v>
      </c>
      <c r="G3566" s="6">
        <v>165</v>
      </c>
      <c r="H3566" s="6">
        <v>0</v>
      </c>
      <c r="I3566" s="6">
        <f t="shared" si="16"/>
        <v>165</v>
      </c>
      <c r="J3566" s="6" t="s">
        <v>29</v>
      </c>
      <c r="K3566" s="6">
        <v>30</v>
      </c>
      <c r="L3566" s="6"/>
      <c r="M3566" s="10">
        <v>35</v>
      </c>
      <c r="N3566" s="6">
        <v>1</v>
      </c>
      <c r="O3566" s="6">
        <v>0</v>
      </c>
      <c r="P3566" s="6"/>
      <c r="Q3566" s="6"/>
      <c r="R3566" s="6"/>
      <c r="S3566" s="6"/>
      <c r="T3566" s="6"/>
    </row>
    <row r="3567" spans="1:20" x14ac:dyDescent="0.25">
      <c r="A3567">
        <v>2003</v>
      </c>
      <c r="B3567" s="6" t="s">
        <v>42</v>
      </c>
      <c r="C3567" s="6">
        <v>34</v>
      </c>
      <c r="D3567" s="6" t="s">
        <v>199</v>
      </c>
      <c r="E3567" s="6"/>
      <c r="F3567" s="11"/>
      <c r="G3567" s="6"/>
      <c r="H3567" s="6"/>
      <c r="I3567" s="6" t="str">
        <f t="shared" si="16"/>
        <v/>
      </c>
      <c r="J3567" s="6" t="s">
        <v>26</v>
      </c>
      <c r="K3567" s="6">
        <v>25</v>
      </c>
      <c r="L3567" s="6"/>
      <c r="M3567" s="10">
        <v>15</v>
      </c>
      <c r="N3567" s="6">
        <v>20</v>
      </c>
      <c r="O3567" s="6">
        <v>0</v>
      </c>
      <c r="P3567" s="6"/>
      <c r="Q3567" s="6"/>
      <c r="R3567" s="6"/>
      <c r="S3567" s="6"/>
      <c r="T3567" s="6"/>
    </row>
    <row r="3568" spans="1:20" x14ac:dyDescent="0.25">
      <c r="A3568">
        <v>2003</v>
      </c>
      <c r="B3568" s="6" t="s">
        <v>42</v>
      </c>
      <c r="C3568" s="6">
        <v>35</v>
      </c>
      <c r="D3568" s="6" t="s">
        <v>199</v>
      </c>
      <c r="E3568" s="6"/>
      <c r="F3568" s="11"/>
      <c r="G3568" s="6"/>
      <c r="H3568" s="6"/>
      <c r="I3568" s="6" t="str">
        <f t="shared" si="16"/>
        <v/>
      </c>
      <c r="J3568" s="6" t="s">
        <v>140</v>
      </c>
      <c r="K3568" s="6">
        <v>20</v>
      </c>
      <c r="L3568" s="6"/>
      <c r="M3568" s="10">
        <v>10</v>
      </c>
      <c r="N3568" s="6">
        <v>0</v>
      </c>
      <c r="O3568" s="6">
        <v>0</v>
      </c>
      <c r="P3568" s="6"/>
      <c r="Q3568" s="6"/>
      <c r="R3568" s="6"/>
      <c r="S3568" s="6"/>
      <c r="T3568" s="6"/>
    </row>
    <row r="3569" spans="1:20" x14ac:dyDescent="0.25">
      <c r="A3569">
        <v>2003</v>
      </c>
      <c r="B3569" s="6" t="s">
        <v>42</v>
      </c>
      <c r="C3569" s="6">
        <v>36</v>
      </c>
      <c r="D3569" s="6" t="s">
        <v>199</v>
      </c>
      <c r="E3569" s="6"/>
      <c r="F3569" s="11"/>
      <c r="G3569" s="6"/>
      <c r="H3569" s="6"/>
      <c r="I3569" s="6" t="str">
        <f t="shared" si="16"/>
        <v/>
      </c>
      <c r="J3569" s="6" t="s">
        <v>154</v>
      </c>
      <c r="K3569" s="6">
        <v>20</v>
      </c>
      <c r="L3569" s="6"/>
      <c r="M3569" s="10">
        <v>5</v>
      </c>
      <c r="N3569" s="6">
        <v>0</v>
      </c>
      <c r="O3569" s="6">
        <v>0</v>
      </c>
      <c r="P3569" s="6"/>
      <c r="Q3569" s="6"/>
      <c r="R3569" s="6"/>
      <c r="S3569" s="6"/>
      <c r="T3569" s="6"/>
    </row>
    <row r="3570" spans="1:20" x14ac:dyDescent="0.25">
      <c r="A3570">
        <v>2003</v>
      </c>
      <c r="B3570" s="6" t="s">
        <v>42</v>
      </c>
      <c r="C3570" s="6">
        <v>37</v>
      </c>
      <c r="D3570" s="6" t="s">
        <v>199</v>
      </c>
      <c r="E3570" s="6"/>
      <c r="F3570" s="11"/>
      <c r="G3570" s="6"/>
      <c r="H3570" s="6"/>
      <c r="I3570" s="6" t="str">
        <f t="shared" si="16"/>
        <v/>
      </c>
      <c r="J3570" s="6" t="s">
        <v>140</v>
      </c>
      <c r="K3570" s="6">
        <v>15</v>
      </c>
      <c r="L3570" s="6"/>
      <c r="M3570" s="10">
        <v>10</v>
      </c>
      <c r="N3570" s="6">
        <v>0</v>
      </c>
      <c r="O3570" s="6">
        <v>0</v>
      </c>
      <c r="P3570" s="6"/>
      <c r="Q3570" s="6"/>
      <c r="R3570" s="6"/>
      <c r="S3570" s="6"/>
      <c r="T3570" s="6"/>
    </row>
    <row r="3571" spans="1:20" x14ac:dyDescent="0.25">
      <c r="A3571">
        <v>2003</v>
      </c>
      <c r="B3571" s="6" t="s">
        <v>42</v>
      </c>
      <c r="C3571" s="6">
        <v>38</v>
      </c>
      <c r="D3571" s="6" t="s">
        <v>199</v>
      </c>
      <c r="E3571" s="6"/>
      <c r="F3571" s="11"/>
      <c r="G3571" s="6"/>
      <c r="H3571" s="6"/>
      <c r="I3571" s="6" t="str">
        <f t="shared" si="16"/>
        <v/>
      </c>
      <c r="J3571" s="6" t="s">
        <v>154</v>
      </c>
      <c r="K3571" s="6">
        <v>20</v>
      </c>
      <c r="L3571" s="6"/>
      <c r="M3571" s="10">
        <v>5</v>
      </c>
      <c r="N3571" s="6">
        <v>0</v>
      </c>
      <c r="O3571" s="6">
        <v>0</v>
      </c>
      <c r="P3571" s="6"/>
      <c r="Q3571" s="6"/>
      <c r="R3571" s="6"/>
      <c r="S3571" s="6"/>
      <c r="T3571" s="6"/>
    </row>
    <row r="3572" spans="1:20" x14ac:dyDescent="0.25">
      <c r="A3572">
        <v>2003</v>
      </c>
      <c r="B3572" s="6" t="s">
        <v>42</v>
      </c>
      <c r="C3572" s="6">
        <v>39</v>
      </c>
      <c r="D3572" s="6" t="s">
        <v>199</v>
      </c>
      <c r="E3572" s="6"/>
      <c r="F3572" s="11"/>
      <c r="G3572" s="6"/>
      <c r="H3572" s="6"/>
      <c r="I3572" s="6" t="str">
        <f t="shared" si="16"/>
        <v/>
      </c>
      <c r="J3572" s="6" t="s">
        <v>140</v>
      </c>
      <c r="K3572" s="6">
        <v>15</v>
      </c>
      <c r="L3572" s="6"/>
      <c r="M3572" s="10">
        <v>10</v>
      </c>
      <c r="N3572" s="6">
        <v>0</v>
      </c>
      <c r="O3572" s="6">
        <v>0</v>
      </c>
      <c r="P3572" s="6"/>
      <c r="Q3572" s="6"/>
      <c r="R3572" s="6"/>
      <c r="S3572" s="6"/>
      <c r="T3572" s="6"/>
    </row>
    <row r="3573" spans="1:20" x14ac:dyDescent="0.25">
      <c r="A3573">
        <v>2003</v>
      </c>
      <c r="B3573" s="6" t="s">
        <v>42</v>
      </c>
      <c r="C3573" s="6">
        <v>40</v>
      </c>
      <c r="D3573" s="6" t="s">
        <v>199</v>
      </c>
      <c r="E3573" s="6"/>
      <c r="F3573" s="11"/>
      <c r="G3573" s="6"/>
      <c r="H3573" s="6"/>
      <c r="I3573" s="6" t="str">
        <f t="shared" si="16"/>
        <v/>
      </c>
      <c r="J3573" s="6" t="s">
        <v>44</v>
      </c>
      <c r="K3573" s="6">
        <v>40</v>
      </c>
      <c r="L3573" s="6"/>
      <c r="M3573" s="10">
        <v>30</v>
      </c>
      <c r="N3573" s="6">
        <v>60</v>
      </c>
      <c r="O3573" s="6">
        <v>0</v>
      </c>
      <c r="P3573" s="6"/>
      <c r="Q3573" s="6"/>
      <c r="R3573" s="6"/>
      <c r="S3573" s="6"/>
      <c r="T3573" s="6"/>
    </row>
    <row r="3574" spans="1:20" x14ac:dyDescent="0.25">
      <c r="A3574">
        <v>2003</v>
      </c>
      <c r="B3574" s="6" t="s">
        <v>42</v>
      </c>
      <c r="C3574" s="6">
        <v>41</v>
      </c>
      <c r="D3574" s="6" t="s">
        <v>199</v>
      </c>
      <c r="E3574" s="6"/>
      <c r="F3574" s="11"/>
      <c r="G3574" s="6"/>
      <c r="H3574" s="6"/>
      <c r="I3574" s="6" t="str">
        <f t="shared" si="16"/>
        <v/>
      </c>
      <c r="J3574" s="6" t="s">
        <v>28</v>
      </c>
      <c r="K3574" s="10">
        <v>60</v>
      </c>
      <c r="L3574" s="10"/>
      <c r="M3574" s="10">
        <v>60</v>
      </c>
      <c r="N3574" s="6">
        <v>80</v>
      </c>
      <c r="O3574" s="6">
        <v>0</v>
      </c>
      <c r="P3574" s="6"/>
      <c r="Q3574" s="6"/>
      <c r="R3574" s="6"/>
      <c r="S3574" s="6"/>
      <c r="T3574" s="6"/>
    </row>
    <row r="3575" spans="1:20" x14ac:dyDescent="0.25">
      <c r="A3575">
        <v>2003</v>
      </c>
      <c r="B3575" s="6" t="s">
        <v>42</v>
      </c>
      <c r="C3575" s="6">
        <v>42</v>
      </c>
      <c r="D3575" s="6" t="s">
        <v>179</v>
      </c>
      <c r="E3575" s="6">
        <v>4</v>
      </c>
      <c r="F3575" s="6">
        <f>37/3.28</f>
        <v>11.280487804878049</v>
      </c>
      <c r="G3575" s="6">
        <v>200</v>
      </c>
      <c r="H3575" s="6">
        <v>0</v>
      </c>
      <c r="I3575" s="6">
        <f t="shared" si="16"/>
        <v>200</v>
      </c>
      <c r="J3575" s="6" t="s">
        <v>28</v>
      </c>
      <c r="K3575" s="6">
        <v>110</v>
      </c>
      <c r="L3575" s="6"/>
      <c r="M3575" s="6">
        <v>40</v>
      </c>
      <c r="N3575" s="6">
        <v>30</v>
      </c>
      <c r="O3575" s="6">
        <v>0</v>
      </c>
      <c r="P3575" s="6"/>
      <c r="Q3575" s="6"/>
      <c r="R3575" s="6"/>
      <c r="S3575" s="6"/>
      <c r="T3575" s="6"/>
    </row>
    <row r="3576" spans="1:20" x14ac:dyDescent="0.25">
      <c r="A3576">
        <v>2003</v>
      </c>
      <c r="B3576" s="6" t="s">
        <v>42</v>
      </c>
      <c r="C3576" s="6">
        <v>43</v>
      </c>
      <c r="D3576" s="6" t="s">
        <v>179</v>
      </c>
      <c r="E3576" s="6"/>
      <c r="F3576" s="6"/>
      <c r="G3576" s="6"/>
      <c r="H3576" s="6"/>
      <c r="I3576" s="6" t="str">
        <f t="shared" si="16"/>
        <v/>
      </c>
      <c r="J3576" s="6" t="s">
        <v>140</v>
      </c>
      <c r="K3576" s="6">
        <v>30</v>
      </c>
      <c r="L3576" s="6"/>
      <c r="M3576" s="6">
        <v>20</v>
      </c>
      <c r="N3576" s="6">
        <v>10</v>
      </c>
      <c r="O3576" s="6">
        <v>0</v>
      </c>
      <c r="P3576" s="6"/>
      <c r="Q3576" s="6"/>
      <c r="R3576" s="6"/>
      <c r="S3576" s="6"/>
      <c r="T3576" s="6"/>
    </row>
    <row r="3577" spans="1:20" x14ac:dyDescent="0.25">
      <c r="A3577">
        <v>2003</v>
      </c>
      <c r="B3577" s="6" t="s">
        <v>42</v>
      </c>
      <c r="C3577" s="6">
        <v>44</v>
      </c>
      <c r="D3577" s="6" t="s">
        <v>179</v>
      </c>
      <c r="E3577" s="6"/>
      <c r="F3577" s="6"/>
      <c r="G3577" s="6"/>
      <c r="H3577" s="6"/>
      <c r="I3577" s="6" t="str">
        <f t="shared" si="16"/>
        <v/>
      </c>
      <c r="J3577" s="6" t="s">
        <v>35</v>
      </c>
      <c r="K3577" s="6">
        <v>10</v>
      </c>
      <c r="L3577" s="6"/>
      <c r="M3577" s="6">
        <v>10</v>
      </c>
      <c r="N3577" s="6">
        <v>30</v>
      </c>
      <c r="O3577" s="6">
        <v>0</v>
      </c>
      <c r="P3577" s="6"/>
      <c r="Q3577" s="6"/>
      <c r="R3577" s="6"/>
      <c r="S3577" s="6"/>
      <c r="T3577" s="6"/>
    </row>
    <row r="3578" spans="1:20" x14ac:dyDescent="0.25">
      <c r="A3578">
        <v>2003</v>
      </c>
      <c r="B3578" s="6" t="s">
        <v>42</v>
      </c>
      <c r="C3578" s="6">
        <v>45</v>
      </c>
      <c r="D3578" s="6" t="s">
        <v>179</v>
      </c>
      <c r="E3578" s="6"/>
      <c r="F3578" s="6"/>
      <c r="G3578" s="6"/>
      <c r="H3578" s="6"/>
      <c r="I3578" s="6" t="str">
        <f t="shared" si="16"/>
        <v/>
      </c>
      <c r="J3578" s="6" t="s">
        <v>40</v>
      </c>
      <c r="K3578" s="6">
        <v>5</v>
      </c>
      <c r="L3578" s="6"/>
      <c r="M3578" s="6">
        <v>5</v>
      </c>
      <c r="N3578" s="6">
        <v>0</v>
      </c>
      <c r="O3578" s="6">
        <v>0</v>
      </c>
      <c r="P3578" s="6"/>
      <c r="Q3578" s="6"/>
      <c r="R3578" s="6"/>
      <c r="S3578" s="6"/>
      <c r="T3578" s="6"/>
    </row>
    <row r="3579" spans="1:20" x14ac:dyDescent="0.25">
      <c r="A3579">
        <v>2003</v>
      </c>
      <c r="B3579" s="6" t="s">
        <v>42</v>
      </c>
      <c r="C3579" s="6">
        <v>46</v>
      </c>
      <c r="D3579" s="6" t="s">
        <v>179</v>
      </c>
      <c r="E3579" s="6"/>
      <c r="F3579" s="6"/>
      <c r="G3579" s="6"/>
      <c r="H3579" s="6"/>
      <c r="I3579" s="6" t="str">
        <f t="shared" si="16"/>
        <v/>
      </c>
      <c r="J3579" s="6" t="s">
        <v>36</v>
      </c>
      <c r="K3579" s="6">
        <v>60</v>
      </c>
      <c r="L3579" s="6"/>
      <c r="M3579" s="6">
        <v>30</v>
      </c>
      <c r="N3579" s="6">
        <v>50</v>
      </c>
      <c r="O3579" s="6">
        <v>0</v>
      </c>
      <c r="P3579" s="6"/>
      <c r="Q3579" s="6"/>
      <c r="R3579" s="6"/>
      <c r="S3579" s="6"/>
      <c r="T3579" s="6"/>
    </row>
    <row r="3580" spans="1:20" x14ac:dyDescent="0.25">
      <c r="A3580">
        <v>2003</v>
      </c>
      <c r="B3580" s="6" t="s">
        <v>42</v>
      </c>
      <c r="C3580" s="6">
        <v>47</v>
      </c>
      <c r="D3580" s="6" t="s">
        <v>179</v>
      </c>
      <c r="E3580" s="6"/>
      <c r="F3580" s="6"/>
      <c r="G3580" s="6"/>
      <c r="H3580" s="6"/>
      <c r="I3580" s="6" t="str">
        <f t="shared" si="16"/>
        <v/>
      </c>
      <c r="J3580" s="6" t="s">
        <v>28</v>
      </c>
      <c r="K3580" s="6">
        <v>20</v>
      </c>
      <c r="L3580" s="6"/>
      <c r="M3580" s="6">
        <v>10</v>
      </c>
      <c r="N3580" s="6">
        <v>10</v>
      </c>
      <c r="O3580" s="6">
        <v>0</v>
      </c>
      <c r="P3580" s="6"/>
      <c r="Q3580" s="6"/>
      <c r="R3580" s="6"/>
      <c r="S3580" s="6"/>
      <c r="T3580" s="6"/>
    </row>
    <row r="3581" spans="1:20" x14ac:dyDescent="0.25">
      <c r="A3581">
        <v>2003</v>
      </c>
      <c r="B3581" s="6" t="s">
        <v>42</v>
      </c>
      <c r="C3581" s="6">
        <v>48</v>
      </c>
      <c r="D3581" s="6" t="s">
        <v>179</v>
      </c>
      <c r="E3581" s="6"/>
      <c r="F3581" s="6"/>
      <c r="G3581" s="6"/>
      <c r="H3581" s="6"/>
      <c r="I3581" s="6" t="str">
        <f t="shared" si="16"/>
        <v/>
      </c>
      <c r="J3581" s="6" t="s">
        <v>28</v>
      </c>
      <c r="K3581" s="6">
        <v>40</v>
      </c>
      <c r="L3581" s="6"/>
      <c r="M3581" s="6">
        <v>20</v>
      </c>
      <c r="N3581" s="6">
        <v>0</v>
      </c>
      <c r="O3581" s="6">
        <v>0</v>
      </c>
      <c r="P3581" s="6"/>
      <c r="Q3581" s="6"/>
      <c r="R3581" s="6"/>
      <c r="S3581" s="6"/>
      <c r="T3581" s="6"/>
    </row>
    <row r="3582" spans="1:20" x14ac:dyDescent="0.25">
      <c r="A3582">
        <v>2003</v>
      </c>
      <c r="B3582" s="6" t="s">
        <v>42</v>
      </c>
      <c r="C3582" s="6">
        <v>49</v>
      </c>
      <c r="D3582" s="6" t="s">
        <v>179</v>
      </c>
      <c r="E3582" s="6"/>
      <c r="F3582" s="6"/>
      <c r="G3582" s="6"/>
      <c r="H3582" s="6"/>
      <c r="I3582" s="6" t="str">
        <f t="shared" si="16"/>
        <v/>
      </c>
      <c r="J3582" s="6" t="s">
        <v>43</v>
      </c>
      <c r="K3582" s="6">
        <v>20</v>
      </c>
      <c r="L3582" s="6"/>
      <c r="M3582" s="6">
        <v>10</v>
      </c>
      <c r="N3582" s="6">
        <v>0</v>
      </c>
      <c r="O3582" s="6">
        <v>0</v>
      </c>
      <c r="P3582" s="6"/>
      <c r="Q3582" s="6"/>
      <c r="R3582" s="6"/>
      <c r="S3582" s="6"/>
      <c r="T3582" s="6"/>
    </row>
    <row r="3583" spans="1:20" x14ac:dyDescent="0.25">
      <c r="A3583">
        <v>2003</v>
      </c>
      <c r="B3583" s="6" t="s">
        <v>42</v>
      </c>
      <c r="C3583" s="6">
        <v>50</v>
      </c>
      <c r="D3583" s="6" t="s">
        <v>179</v>
      </c>
      <c r="E3583" s="6"/>
      <c r="F3583" s="6"/>
      <c r="G3583" s="6"/>
      <c r="H3583" s="6"/>
      <c r="I3583" s="6" t="str">
        <f t="shared" si="16"/>
        <v/>
      </c>
      <c r="J3583" s="6" t="s">
        <v>36</v>
      </c>
      <c r="K3583" s="6">
        <v>30</v>
      </c>
      <c r="L3583" s="6"/>
      <c r="M3583" s="6">
        <v>20</v>
      </c>
      <c r="N3583" s="6">
        <v>40</v>
      </c>
      <c r="O3583" s="6">
        <v>0</v>
      </c>
      <c r="P3583" s="6"/>
      <c r="Q3583" s="6"/>
      <c r="R3583" s="6"/>
      <c r="S3583" s="6"/>
      <c r="T3583" s="6"/>
    </row>
    <row r="3584" spans="1:20" x14ac:dyDescent="0.25">
      <c r="A3584">
        <v>2003</v>
      </c>
      <c r="B3584" s="6" t="s">
        <v>42</v>
      </c>
      <c r="C3584" s="6">
        <v>51</v>
      </c>
      <c r="D3584" s="6" t="s">
        <v>179</v>
      </c>
      <c r="E3584" s="6"/>
      <c r="F3584" s="6"/>
      <c r="G3584" s="6"/>
      <c r="H3584" s="6"/>
      <c r="I3584" s="6" t="str">
        <f t="shared" si="16"/>
        <v/>
      </c>
      <c r="J3584" s="6" t="s">
        <v>140</v>
      </c>
      <c r="K3584" s="6">
        <v>5</v>
      </c>
      <c r="L3584" s="6"/>
      <c r="M3584" s="6">
        <v>5</v>
      </c>
      <c r="N3584" s="6">
        <v>0</v>
      </c>
      <c r="O3584" s="6">
        <v>0</v>
      </c>
      <c r="P3584" s="6"/>
      <c r="Q3584" s="6"/>
      <c r="R3584" s="6"/>
      <c r="S3584" s="6"/>
      <c r="T3584" s="6"/>
    </row>
    <row r="3585" spans="1:20" x14ac:dyDescent="0.25">
      <c r="A3585">
        <v>2003</v>
      </c>
      <c r="B3585" s="6" t="s">
        <v>42</v>
      </c>
      <c r="C3585" s="6">
        <v>52</v>
      </c>
      <c r="D3585" s="6" t="s">
        <v>179</v>
      </c>
      <c r="E3585" s="6"/>
      <c r="F3585" s="6"/>
      <c r="G3585" s="6"/>
      <c r="H3585" s="6"/>
      <c r="I3585" s="6" t="str">
        <f t="shared" si="16"/>
        <v/>
      </c>
      <c r="J3585" s="6" t="s">
        <v>35</v>
      </c>
      <c r="K3585" s="6">
        <v>30</v>
      </c>
      <c r="L3585" s="6"/>
      <c r="M3585" s="6">
        <v>5</v>
      </c>
      <c r="N3585" s="6">
        <v>20</v>
      </c>
      <c r="O3585" s="6">
        <v>0</v>
      </c>
      <c r="P3585" s="6"/>
      <c r="Q3585" s="6"/>
      <c r="R3585" s="6"/>
      <c r="S3585" s="6"/>
      <c r="T3585" s="6"/>
    </row>
    <row r="3586" spans="1:20" x14ac:dyDescent="0.25">
      <c r="A3586">
        <v>2003</v>
      </c>
      <c r="B3586" s="6" t="s">
        <v>42</v>
      </c>
      <c r="C3586" s="6">
        <v>53</v>
      </c>
      <c r="D3586" s="6" t="s">
        <v>179</v>
      </c>
      <c r="E3586" s="6"/>
      <c r="F3586" s="6"/>
      <c r="G3586" s="6"/>
      <c r="H3586" s="6"/>
      <c r="I3586" s="6" t="str">
        <f t="shared" si="16"/>
        <v/>
      </c>
      <c r="J3586" s="6" t="s">
        <v>40</v>
      </c>
      <c r="K3586" s="6">
        <v>20</v>
      </c>
      <c r="L3586" s="6"/>
      <c r="M3586" s="6">
        <v>10</v>
      </c>
      <c r="N3586" s="6">
        <v>10</v>
      </c>
      <c r="O3586" s="6">
        <v>0</v>
      </c>
      <c r="P3586" s="6"/>
      <c r="Q3586" s="6"/>
      <c r="R3586" s="6"/>
      <c r="S3586" s="6"/>
      <c r="T3586" s="6"/>
    </row>
    <row r="3587" spans="1:20" x14ac:dyDescent="0.25">
      <c r="A3587">
        <v>2003</v>
      </c>
      <c r="B3587" s="6" t="s">
        <v>42</v>
      </c>
      <c r="C3587" s="6">
        <v>54</v>
      </c>
      <c r="D3587" s="6" t="s">
        <v>179</v>
      </c>
      <c r="E3587" s="6"/>
      <c r="F3587" s="6"/>
      <c r="G3587" s="6"/>
      <c r="H3587" s="6"/>
      <c r="I3587" s="6" t="str">
        <f t="shared" si="16"/>
        <v/>
      </c>
      <c r="J3587" s="6" t="s">
        <v>36</v>
      </c>
      <c r="K3587" s="6">
        <v>30</v>
      </c>
      <c r="L3587" s="6"/>
      <c r="M3587" s="6">
        <v>25</v>
      </c>
      <c r="N3587" s="6">
        <v>10</v>
      </c>
      <c r="O3587" s="6">
        <v>0</v>
      </c>
      <c r="P3587" s="6"/>
      <c r="Q3587" s="6"/>
      <c r="R3587" s="6"/>
      <c r="S3587" s="6"/>
      <c r="T3587" s="6"/>
    </row>
    <row r="3588" spans="1:20" x14ac:dyDescent="0.25">
      <c r="A3588">
        <v>2003</v>
      </c>
      <c r="B3588" s="6" t="s">
        <v>42</v>
      </c>
      <c r="C3588" s="6">
        <v>55</v>
      </c>
      <c r="D3588" s="6" t="s">
        <v>179</v>
      </c>
      <c r="E3588" s="6"/>
      <c r="F3588" s="6"/>
      <c r="G3588" s="6"/>
      <c r="H3588" s="6"/>
      <c r="I3588" s="6" t="str">
        <f t="shared" si="16"/>
        <v/>
      </c>
      <c r="J3588" s="6" t="s">
        <v>140</v>
      </c>
      <c r="K3588" s="6">
        <v>30</v>
      </c>
      <c r="L3588" s="6"/>
      <c r="M3588" s="6">
        <v>30</v>
      </c>
      <c r="N3588" s="6">
        <v>20</v>
      </c>
      <c r="O3588" s="6">
        <v>0</v>
      </c>
      <c r="P3588" s="6"/>
      <c r="Q3588" s="6"/>
      <c r="R3588" s="6"/>
      <c r="S3588" s="6"/>
      <c r="T3588" s="6"/>
    </row>
    <row r="3589" spans="1:20" x14ac:dyDescent="0.25">
      <c r="A3589">
        <v>2003</v>
      </c>
      <c r="B3589" s="6" t="s">
        <v>42</v>
      </c>
      <c r="C3589" s="6">
        <v>56</v>
      </c>
      <c r="D3589" s="6" t="s">
        <v>179</v>
      </c>
      <c r="E3589" s="6"/>
      <c r="F3589" s="6"/>
      <c r="G3589" s="6"/>
      <c r="H3589" s="6"/>
      <c r="I3589" s="6" t="str">
        <f t="shared" si="16"/>
        <v/>
      </c>
      <c r="J3589" s="6" t="s">
        <v>28</v>
      </c>
      <c r="K3589" s="6">
        <v>60</v>
      </c>
      <c r="L3589" s="6"/>
      <c r="M3589" s="6">
        <v>30</v>
      </c>
      <c r="N3589" s="6">
        <v>80</v>
      </c>
      <c r="O3589" s="6">
        <v>0</v>
      </c>
      <c r="P3589" s="6"/>
      <c r="Q3589" s="6"/>
      <c r="R3589" s="6"/>
      <c r="S3589" s="6"/>
      <c r="T3589" s="6"/>
    </row>
    <row r="3590" spans="1:20" x14ac:dyDescent="0.25">
      <c r="A3590">
        <v>2003</v>
      </c>
      <c r="B3590" s="6" t="s">
        <v>42</v>
      </c>
      <c r="C3590" s="6">
        <v>57</v>
      </c>
      <c r="D3590" s="6" t="s">
        <v>179</v>
      </c>
      <c r="E3590" s="6">
        <v>5</v>
      </c>
      <c r="F3590" s="6">
        <f>35/3.28</f>
        <v>10.670731707317074</v>
      </c>
      <c r="G3590" s="6">
        <v>160</v>
      </c>
      <c r="H3590" s="6">
        <v>0</v>
      </c>
      <c r="I3590" s="6">
        <f t="shared" si="16"/>
        <v>160</v>
      </c>
      <c r="J3590" s="6" t="s">
        <v>154</v>
      </c>
      <c r="K3590" s="6">
        <v>5</v>
      </c>
      <c r="L3590" s="6"/>
      <c r="M3590" s="6">
        <v>2</v>
      </c>
      <c r="N3590" s="6">
        <v>0</v>
      </c>
      <c r="O3590" s="6">
        <v>0</v>
      </c>
      <c r="P3590" s="6"/>
      <c r="Q3590" s="6"/>
      <c r="R3590" s="6"/>
      <c r="S3590" s="6"/>
      <c r="T3590" s="6"/>
    </row>
    <row r="3591" spans="1:20" x14ac:dyDescent="0.25">
      <c r="A3591">
        <v>2003</v>
      </c>
      <c r="B3591" s="6" t="s">
        <v>42</v>
      </c>
      <c r="C3591" s="6">
        <v>58</v>
      </c>
      <c r="D3591" s="6" t="s">
        <v>179</v>
      </c>
      <c r="E3591" s="6"/>
      <c r="F3591" s="6"/>
      <c r="G3591" s="6"/>
      <c r="H3591" s="6"/>
      <c r="I3591" s="6" t="str">
        <f t="shared" si="16"/>
        <v/>
      </c>
      <c r="J3591" s="6" t="s">
        <v>36</v>
      </c>
      <c r="K3591" s="6">
        <v>10</v>
      </c>
      <c r="L3591" s="6"/>
      <c r="M3591" s="6">
        <v>5</v>
      </c>
      <c r="N3591" s="6">
        <v>0</v>
      </c>
      <c r="O3591" s="6">
        <v>0</v>
      </c>
      <c r="P3591" s="6"/>
      <c r="Q3591" s="6"/>
      <c r="R3591" s="6"/>
      <c r="S3591" s="6"/>
      <c r="T3591" s="6"/>
    </row>
    <row r="3592" spans="1:20" x14ac:dyDescent="0.25">
      <c r="A3592">
        <v>2003</v>
      </c>
      <c r="B3592" s="6" t="s">
        <v>42</v>
      </c>
      <c r="C3592" s="6">
        <v>59</v>
      </c>
      <c r="D3592" s="6" t="s">
        <v>179</v>
      </c>
      <c r="E3592" s="6"/>
      <c r="F3592" s="6"/>
      <c r="G3592" s="6"/>
      <c r="H3592" s="6"/>
      <c r="I3592" s="6" t="str">
        <f t="shared" si="16"/>
        <v/>
      </c>
      <c r="J3592" s="6" t="s">
        <v>28</v>
      </c>
      <c r="K3592" s="6">
        <v>30</v>
      </c>
      <c r="L3592" s="6"/>
      <c r="M3592" s="6">
        <v>20</v>
      </c>
      <c r="N3592" s="6">
        <v>90</v>
      </c>
      <c r="O3592" s="6">
        <v>0</v>
      </c>
      <c r="P3592" s="6"/>
      <c r="Q3592" s="6"/>
      <c r="R3592" s="6"/>
      <c r="S3592" s="6"/>
      <c r="T3592" s="6"/>
    </row>
    <row r="3593" spans="1:20" x14ac:dyDescent="0.25">
      <c r="A3593">
        <v>2003</v>
      </c>
      <c r="B3593" s="6" t="s">
        <v>42</v>
      </c>
      <c r="C3593" s="6">
        <v>60</v>
      </c>
      <c r="D3593" s="6" t="s">
        <v>179</v>
      </c>
      <c r="E3593" s="6"/>
      <c r="F3593" s="6"/>
      <c r="G3593" s="6"/>
      <c r="H3593" s="6"/>
      <c r="I3593" s="6" t="str">
        <f t="shared" si="16"/>
        <v/>
      </c>
      <c r="J3593" s="6" t="s">
        <v>28</v>
      </c>
      <c r="K3593" s="6">
        <v>20</v>
      </c>
      <c r="L3593" s="6"/>
      <c r="M3593" s="6">
        <v>10</v>
      </c>
      <c r="N3593" s="6">
        <v>0</v>
      </c>
      <c r="O3593" s="6">
        <v>0</v>
      </c>
      <c r="P3593" s="6"/>
      <c r="Q3593" s="6"/>
      <c r="R3593" s="6"/>
      <c r="S3593" s="6"/>
      <c r="T3593" s="6"/>
    </row>
    <row r="3594" spans="1:20" x14ac:dyDescent="0.25">
      <c r="A3594">
        <v>2003</v>
      </c>
      <c r="B3594" s="6" t="s">
        <v>42</v>
      </c>
      <c r="C3594" s="6">
        <v>61</v>
      </c>
      <c r="D3594" s="6" t="s">
        <v>179</v>
      </c>
      <c r="E3594" s="6"/>
      <c r="F3594" s="6"/>
      <c r="G3594" s="6"/>
      <c r="H3594" s="6"/>
      <c r="I3594" s="6" t="str">
        <f t="shared" si="16"/>
        <v/>
      </c>
      <c r="J3594" s="6" t="s">
        <v>25</v>
      </c>
      <c r="K3594" s="6">
        <v>20</v>
      </c>
      <c r="L3594" s="6"/>
      <c r="M3594" s="6">
        <v>10</v>
      </c>
      <c r="N3594" s="6">
        <v>0</v>
      </c>
      <c r="O3594" s="6">
        <v>0</v>
      </c>
      <c r="P3594" s="6"/>
      <c r="Q3594" s="6"/>
      <c r="R3594" s="6"/>
      <c r="S3594" s="6"/>
      <c r="T3594" s="6"/>
    </row>
    <row r="3595" spans="1:20" x14ac:dyDescent="0.25">
      <c r="A3595">
        <v>2003</v>
      </c>
      <c r="B3595" s="6" t="s">
        <v>42</v>
      </c>
      <c r="C3595" s="6">
        <v>62</v>
      </c>
      <c r="D3595" s="6" t="s">
        <v>179</v>
      </c>
      <c r="E3595" s="6"/>
      <c r="F3595" s="6"/>
      <c r="G3595" s="6"/>
      <c r="H3595" s="6"/>
      <c r="I3595" s="6" t="str">
        <f t="shared" si="16"/>
        <v/>
      </c>
      <c r="J3595" s="6" t="s">
        <v>28</v>
      </c>
      <c r="K3595" s="6">
        <v>10</v>
      </c>
      <c r="L3595" s="6"/>
      <c r="M3595" s="6">
        <v>10</v>
      </c>
      <c r="N3595" s="6">
        <v>0</v>
      </c>
      <c r="O3595" s="6">
        <v>0</v>
      </c>
      <c r="P3595" s="6"/>
      <c r="Q3595" s="6"/>
      <c r="R3595" s="6" t="s">
        <v>31</v>
      </c>
      <c r="S3595" s="6"/>
      <c r="T3595" s="6" t="s">
        <v>212</v>
      </c>
    </row>
    <row r="3596" spans="1:20" x14ac:dyDescent="0.25">
      <c r="A3596">
        <v>2003</v>
      </c>
      <c r="B3596" s="6" t="s">
        <v>42</v>
      </c>
      <c r="C3596" s="6">
        <v>63</v>
      </c>
      <c r="D3596" s="6" t="s">
        <v>179</v>
      </c>
      <c r="E3596" s="6"/>
      <c r="F3596" s="6"/>
      <c r="G3596" s="6"/>
      <c r="H3596" s="6"/>
      <c r="I3596" s="6" t="str">
        <f t="shared" si="16"/>
        <v/>
      </c>
      <c r="J3596" s="6" t="s">
        <v>35</v>
      </c>
      <c r="K3596" s="6">
        <v>5</v>
      </c>
      <c r="L3596" s="6"/>
      <c r="M3596" s="6">
        <v>5</v>
      </c>
      <c r="N3596" s="6">
        <v>0</v>
      </c>
      <c r="O3596" s="6">
        <v>0</v>
      </c>
      <c r="P3596" s="6"/>
      <c r="Q3596" s="6"/>
      <c r="R3596" s="6"/>
      <c r="S3596" s="6"/>
      <c r="T3596" s="6"/>
    </row>
    <row r="3597" spans="1:20" x14ac:dyDescent="0.25">
      <c r="A3597">
        <v>2003</v>
      </c>
      <c r="B3597" s="6" t="s">
        <v>42</v>
      </c>
      <c r="C3597" s="6">
        <v>64</v>
      </c>
      <c r="D3597" s="6" t="s">
        <v>179</v>
      </c>
      <c r="E3597" s="6"/>
      <c r="F3597" s="6"/>
      <c r="G3597" s="6"/>
      <c r="H3597" s="6"/>
      <c r="I3597" s="6" t="str">
        <f t="shared" si="16"/>
        <v/>
      </c>
      <c r="J3597" s="6" t="s">
        <v>66</v>
      </c>
      <c r="K3597" s="6">
        <v>20</v>
      </c>
      <c r="L3597" s="6"/>
      <c r="M3597" s="6">
        <v>10</v>
      </c>
      <c r="N3597" s="6">
        <v>10</v>
      </c>
      <c r="O3597" s="6">
        <v>0</v>
      </c>
      <c r="P3597" s="6"/>
      <c r="Q3597" s="6"/>
      <c r="R3597" s="6"/>
      <c r="S3597" s="6"/>
      <c r="T3597" s="6"/>
    </row>
    <row r="3598" spans="1:20" x14ac:dyDescent="0.25">
      <c r="A3598">
        <v>2003</v>
      </c>
      <c r="B3598" s="6" t="s">
        <v>42</v>
      </c>
      <c r="C3598" s="6">
        <v>65</v>
      </c>
      <c r="D3598" s="6" t="s">
        <v>179</v>
      </c>
      <c r="E3598" s="6"/>
      <c r="F3598" s="6"/>
      <c r="G3598" s="6"/>
      <c r="H3598" s="6"/>
      <c r="I3598" s="6" t="str">
        <f t="shared" ref="I3598:I3651" si="17">IF(G3598&gt;0,G3598/(1000-H3598)*1000,"")</f>
        <v/>
      </c>
      <c r="J3598" s="6" t="s">
        <v>25</v>
      </c>
      <c r="K3598" s="6">
        <v>10</v>
      </c>
      <c r="L3598" s="6"/>
      <c r="M3598" s="6">
        <v>5</v>
      </c>
      <c r="N3598" s="6">
        <v>0</v>
      </c>
      <c r="O3598" s="6">
        <v>0</v>
      </c>
      <c r="P3598" s="6"/>
      <c r="Q3598" s="6"/>
      <c r="R3598" s="6"/>
      <c r="S3598" s="6"/>
      <c r="T3598" s="6"/>
    </row>
    <row r="3599" spans="1:20" x14ac:dyDescent="0.25">
      <c r="A3599">
        <v>2003</v>
      </c>
      <c r="B3599" s="6" t="s">
        <v>42</v>
      </c>
      <c r="C3599" s="6">
        <v>66</v>
      </c>
      <c r="D3599" s="6" t="s">
        <v>179</v>
      </c>
      <c r="E3599" s="6"/>
      <c r="F3599" s="6"/>
      <c r="G3599" s="6"/>
      <c r="H3599" s="6"/>
      <c r="I3599" s="6" t="str">
        <f t="shared" si="17"/>
        <v/>
      </c>
      <c r="J3599" s="6" t="s">
        <v>29</v>
      </c>
      <c r="K3599" s="6">
        <v>30</v>
      </c>
      <c r="L3599" s="6"/>
      <c r="M3599" s="6">
        <v>20</v>
      </c>
      <c r="N3599" s="6">
        <v>40</v>
      </c>
      <c r="O3599" s="6">
        <v>0</v>
      </c>
      <c r="P3599" s="6"/>
      <c r="Q3599" s="6"/>
      <c r="R3599" s="6"/>
      <c r="S3599" s="6"/>
      <c r="T3599" s="6"/>
    </row>
    <row r="3600" spans="1:20" x14ac:dyDescent="0.25">
      <c r="A3600">
        <v>2003</v>
      </c>
      <c r="B3600" s="6" t="s">
        <v>42</v>
      </c>
      <c r="C3600" s="6">
        <v>67</v>
      </c>
      <c r="D3600" s="6" t="s">
        <v>179</v>
      </c>
      <c r="E3600" s="6"/>
      <c r="F3600" s="6"/>
      <c r="G3600" s="6"/>
      <c r="H3600" s="6"/>
      <c r="I3600" s="6" t="str">
        <f t="shared" si="17"/>
        <v/>
      </c>
      <c r="J3600" s="6" t="s">
        <v>36</v>
      </c>
      <c r="K3600" s="6">
        <v>20</v>
      </c>
      <c r="L3600" s="6"/>
      <c r="M3600" s="6">
        <v>10</v>
      </c>
      <c r="N3600" s="6">
        <v>40</v>
      </c>
      <c r="O3600" s="6">
        <v>0</v>
      </c>
      <c r="P3600" s="6"/>
      <c r="Q3600" s="6"/>
      <c r="R3600" s="6"/>
      <c r="S3600" s="6"/>
      <c r="T3600" s="6"/>
    </row>
    <row r="3601" spans="1:20" x14ac:dyDescent="0.25">
      <c r="A3601">
        <v>2003</v>
      </c>
      <c r="B3601" s="6" t="s">
        <v>42</v>
      </c>
      <c r="C3601" s="6">
        <v>68</v>
      </c>
      <c r="D3601" s="6" t="s">
        <v>179</v>
      </c>
      <c r="E3601" s="6"/>
      <c r="F3601" s="6"/>
      <c r="G3601" s="6"/>
      <c r="H3601" s="6"/>
      <c r="I3601" s="6" t="str">
        <f t="shared" si="17"/>
        <v/>
      </c>
      <c r="J3601" s="6" t="s">
        <v>140</v>
      </c>
      <c r="K3601" s="6">
        <v>30</v>
      </c>
      <c r="L3601" s="6"/>
      <c r="M3601" s="6">
        <v>10</v>
      </c>
      <c r="N3601" s="6">
        <v>0</v>
      </c>
      <c r="O3601" s="6">
        <v>0</v>
      </c>
      <c r="P3601" s="6"/>
      <c r="Q3601" s="6"/>
      <c r="R3601" s="6"/>
      <c r="S3601" s="6"/>
      <c r="T3601" s="6"/>
    </row>
    <row r="3602" spans="1:20" x14ac:dyDescent="0.25">
      <c r="A3602">
        <v>2003</v>
      </c>
      <c r="B3602" s="6" t="s">
        <v>42</v>
      </c>
      <c r="C3602" s="6">
        <v>69</v>
      </c>
      <c r="D3602" s="6" t="s">
        <v>179</v>
      </c>
      <c r="E3602" s="6"/>
      <c r="F3602" s="6"/>
      <c r="G3602" s="6"/>
      <c r="H3602" s="6"/>
      <c r="I3602" s="6" t="str">
        <f t="shared" si="17"/>
        <v/>
      </c>
      <c r="J3602" s="6" t="s">
        <v>40</v>
      </c>
      <c r="K3602" s="6">
        <v>30</v>
      </c>
      <c r="L3602" s="6"/>
      <c r="M3602" s="6">
        <v>10</v>
      </c>
      <c r="N3602" s="6">
        <v>0</v>
      </c>
      <c r="O3602" s="6">
        <v>0</v>
      </c>
      <c r="P3602" s="6"/>
      <c r="Q3602" s="6"/>
      <c r="R3602" s="6" t="s">
        <v>31</v>
      </c>
      <c r="S3602" s="6"/>
      <c r="T3602" s="6" t="s">
        <v>212</v>
      </c>
    </row>
    <row r="3603" spans="1:20" x14ac:dyDescent="0.25">
      <c r="A3603">
        <v>2003</v>
      </c>
      <c r="B3603" s="6" t="s">
        <v>42</v>
      </c>
      <c r="C3603" s="6">
        <v>70</v>
      </c>
      <c r="D3603" s="6" t="s">
        <v>179</v>
      </c>
      <c r="E3603" s="6"/>
      <c r="F3603" s="6"/>
      <c r="G3603" s="6"/>
      <c r="H3603" s="6"/>
      <c r="I3603" s="6" t="str">
        <f t="shared" si="17"/>
        <v/>
      </c>
      <c r="J3603" s="6" t="s">
        <v>40</v>
      </c>
      <c r="K3603" s="6">
        <v>10</v>
      </c>
      <c r="L3603" s="6"/>
      <c r="M3603" s="6">
        <v>5</v>
      </c>
      <c r="N3603" s="6">
        <v>0</v>
      </c>
      <c r="O3603" s="6">
        <v>0</v>
      </c>
      <c r="P3603" s="6"/>
      <c r="Q3603" s="6"/>
      <c r="R3603" s="6" t="s">
        <v>31</v>
      </c>
      <c r="S3603" s="6"/>
      <c r="T3603" s="6" t="s">
        <v>212</v>
      </c>
    </row>
    <row r="3604" spans="1:20" x14ac:dyDescent="0.25">
      <c r="A3604">
        <v>2003</v>
      </c>
      <c r="B3604" s="6" t="s">
        <v>42</v>
      </c>
      <c r="C3604" s="6">
        <v>71</v>
      </c>
      <c r="D3604" s="6" t="s">
        <v>179</v>
      </c>
      <c r="E3604" s="6"/>
      <c r="F3604" s="6"/>
      <c r="G3604" s="6"/>
      <c r="H3604" s="6"/>
      <c r="I3604" s="6" t="str">
        <f t="shared" si="17"/>
        <v/>
      </c>
      <c r="J3604" s="6" t="s">
        <v>28</v>
      </c>
      <c r="K3604" s="6">
        <v>40</v>
      </c>
      <c r="L3604" s="6"/>
      <c r="M3604" s="6">
        <v>20</v>
      </c>
      <c r="N3604" s="6">
        <v>0</v>
      </c>
      <c r="O3604" s="6">
        <v>0</v>
      </c>
      <c r="P3604" s="6"/>
      <c r="Q3604" s="6"/>
      <c r="R3604" s="6"/>
      <c r="S3604" s="6">
        <v>2</v>
      </c>
      <c r="T3604" s="6" t="s">
        <v>208</v>
      </c>
    </row>
    <row r="3605" spans="1:20" x14ac:dyDescent="0.25">
      <c r="A3605">
        <v>2003</v>
      </c>
      <c r="B3605" s="6" t="s">
        <v>42</v>
      </c>
      <c r="C3605" s="6">
        <v>72</v>
      </c>
      <c r="D3605" s="6" t="s">
        <v>179</v>
      </c>
      <c r="E3605" s="6"/>
      <c r="F3605" s="6"/>
      <c r="G3605" s="6"/>
      <c r="H3605" s="6"/>
      <c r="I3605" s="6" t="str">
        <f t="shared" si="17"/>
        <v/>
      </c>
      <c r="J3605" s="6" t="s">
        <v>28</v>
      </c>
      <c r="K3605" s="6">
        <v>40</v>
      </c>
      <c r="L3605" s="6"/>
      <c r="M3605" s="6">
        <v>20</v>
      </c>
      <c r="N3605" s="6">
        <v>0</v>
      </c>
      <c r="O3605" s="6">
        <v>0</v>
      </c>
      <c r="P3605" s="6"/>
      <c r="Q3605" s="6"/>
      <c r="R3605" s="6"/>
      <c r="S3605" s="6"/>
      <c r="T3605" s="6"/>
    </row>
    <row r="3606" spans="1:20" x14ac:dyDescent="0.25">
      <c r="A3606">
        <v>2003</v>
      </c>
      <c r="B3606" s="6" t="s">
        <v>42</v>
      </c>
      <c r="C3606" s="6">
        <v>73</v>
      </c>
      <c r="D3606" s="6" t="s">
        <v>179</v>
      </c>
      <c r="E3606" s="6"/>
      <c r="F3606" s="6"/>
      <c r="G3606" s="6"/>
      <c r="H3606" s="6"/>
      <c r="I3606" s="6" t="str">
        <f t="shared" si="17"/>
        <v/>
      </c>
      <c r="J3606" s="6" t="s">
        <v>140</v>
      </c>
      <c r="K3606" s="6">
        <v>30</v>
      </c>
      <c r="L3606" s="6"/>
      <c r="M3606" s="6">
        <v>20</v>
      </c>
      <c r="N3606" s="6">
        <v>0</v>
      </c>
      <c r="O3606" s="6">
        <v>0</v>
      </c>
      <c r="P3606" s="6"/>
      <c r="Q3606" s="6"/>
      <c r="R3606" s="6"/>
      <c r="S3606" s="6"/>
      <c r="T3606" s="6"/>
    </row>
    <row r="3607" spans="1:20" x14ac:dyDescent="0.25">
      <c r="A3607">
        <v>2003</v>
      </c>
      <c r="B3607" s="6" t="s">
        <v>42</v>
      </c>
      <c r="C3607" s="6">
        <v>74</v>
      </c>
      <c r="D3607" s="6" t="s">
        <v>179</v>
      </c>
      <c r="E3607" s="6"/>
      <c r="F3607" s="6"/>
      <c r="G3607" s="6"/>
      <c r="H3607" s="6"/>
      <c r="I3607" s="6" t="str">
        <f t="shared" si="17"/>
        <v/>
      </c>
      <c r="J3607" s="6" t="s">
        <v>41</v>
      </c>
      <c r="K3607" s="6">
        <v>60</v>
      </c>
      <c r="L3607" s="6"/>
      <c r="M3607" s="6">
        <v>40</v>
      </c>
      <c r="N3607" s="6">
        <v>0</v>
      </c>
      <c r="O3607" s="6">
        <v>0</v>
      </c>
      <c r="P3607" s="6"/>
      <c r="Q3607" s="6"/>
      <c r="R3607" s="6"/>
      <c r="S3607" s="6"/>
      <c r="T3607" s="6"/>
    </row>
    <row r="3608" spans="1:20" x14ac:dyDescent="0.25">
      <c r="A3608">
        <v>2003</v>
      </c>
      <c r="B3608" s="6" t="s">
        <v>42</v>
      </c>
      <c r="C3608" s="6">
        <v>75</v>
      </c>
      <c r="D3608" s="6" t="s">
        <v>179</v>
      </c>
      <c r="E3608" s="6">
        <v>6</v>
      </c>
      <c r="F3608" s="6">
        <f>35/3.28</f>
        <v>10.670731707317074</v>
      </c>
      <c r="G3608" s="6">
        <v>90</v>
      </c>
      <c r="H3608" s="6">
        <v>0</v>
      </c>
      <c r="I3608" s="6">
        <f t="shared" si="17"/>
        <v>90</v>
      </c>
      <c r="J3608" s="6" t="s">
        <v>29</v>
      </c>
      <c r="K3608" s="6">
        <v>40</v>
      </c>
      <c r="L3608" s="6"/>
      <c r="M3608" s="6">
        <v>30</v>
      </c>
      <c r="N3608" s="6">
        <v>30</v>
      </c>
      <c r="O3608" s="6">
        <v>0</v>
      </c>
      <c r="P3608" s="6"/>
      <c r="Q3608" s="6"/>
      <c r="R3608" s="6"/>
      <c r="S3608" s="6"/>
      <c r="T3608" s="6"/>
    </row>
    <row r="3609" spans="1:20" x14ac:dyDescent="0.25">
      <c r="A3609">
        <v>2003</v>
      </c>
      <c r="B3609" s="6" t="s">
        <v>42</v>
      </c>
      <c r="C3609" s="6">
        <v>76</v>
      </c>
      <c r="D3609" s="6" t="s">
        <v>179</v>
      </c>
      <c r="E3609" s="6"/>
      <c r="F3609" s="6"/>
      <c r="G3609" s="6"/>
      <c r="H3609" s="6"/>
      <c r="I3609" s="6" t="str">
        <f t="shared" si="17"/>
        <v/>
      </c>
      <c r="J3609" s="6" t="s">
        <v>36</v>
      </c>
      <c r="K3609" s="6">
        <v>20</v>
      </c>
      <c r="L3609" s="6"/>
      <c r="M3609" s="6">
        <v>10</v>
      </c>
      <c r="N3609" s="6">
        <v>40</v>
      </c>
      <c r="O3609" s="6">
        <v>0</v>
      </c>
      <c r="P3609" s="6"/>
      <c r="Q3609" s="6"/>
      <c r="R3609" s="6"/>
      <c r="S3609" s="6"/>
      <c r="T3609" s="6"/>
    </row>
    <row r="3610" spans="1:20" x14ac:dyDescent="0.25">
      <c r="A3610">
        <v>2003</v>
      </c>
      <c r="B3610" s="6" t="s">
        <v>42</v>
      </c>
      <c r="C3610" s="6">
        <v>77</v>
      </c>
      <c r="D3610" s="6" t="s">
        <v>179</v>
      </c>
      <c r="E3610" s="6"/>
      <c r="F3610" s="6"/>
      <c r="G3610" s="6"/>
      <c r="H3610" s="6"/>
      <c r="I3610" s="6" t="str">
        <f t="shared" si="17"/>
        <v/>
      </c>
      <c r="J3610" s="6" t="s">
        <v>35</v>
      </c>
      <c r="K3610" s="6">
        <v>20</v>
      </c>
      <c r="L3610" s="6"/>
      <c r="M3610" s="6">
        <v>10</v>
      </c>
      <c r="N3610" s="6">
        <v>0</v>
      </c>
      <c r="O3610" s="6">
        <v>0</v>
      </c>
      <c r="P3610" s="6"/>
      <c r="Q3610" s="6"/>
      <c r="R3610" s="6"/>
      <c r="S3610" s="6"/>
      <c r="T3610" s="6"/>
    </row>
    <row r="3611" spans="1:20" x14ac:dyDescent="0.25">
      <c r="A3611">
        <v>2003</v>
      </c>
      <c r="B3611" s="6" t="s">
        <v>42</v>
      </c>
      <c r="C3611" s="6">
        <v>78</v>
      </c>
      <c r="D3611" s="6" t="s">
        <v>179</v>
      </c>
      <c r="E3611" s="6"/>
      <c r="F3611" s="6"/>
      <c r="G3611" s="6"/>
      <c r="H3611" s="6"/>
      <c r="I3611" s="6" t="str">
        <f t="shared" si="17"/>
        <v/>
      </c>
      <c r="J3611" s="6" t="s">
        <v>140</v>
      </c>
      <c r="K3611" s="6">
        <v>30</v>
      </c>
      <c r="L3611" s="6"/>
      <c r="M3611" s="6">
        <v>10</v>
      </c>
      <c r="N3611" s="6">
        <v>0</v>
      </c>
      <c r="O3611" s="6">
        <v>0</v>
      </c>
      <c r="P3611" s="6"/>
      <c r="Q3611" s="6"/>
      <c r="R3611" s="6"/>
      <c r="S3611" s="6"/>
      <c r="T3611" s="6"/>
    </row>
    <row r="3612" spans="1:20" x14ac:dyDescent="0.25">
      <c r="A3612">
        <v>2003</v>
      </c>
      <c r="B3612" s="6" t="s">
        <v>42</v>
      </c>
      <c r="C3612" s="6">
        <v>79</v>
      </c>
      <c r="D3612" s="6" t="s">
        <v>179</v>
      </c>
      <c r="E3612" s="6"/>
      <c r="F3612" s="6"/>
      <c r="G3612" s="6"/>
      <c r="H3612" s="6"/>
      <c r="I3612" s="6" t="str">
        <f t="shared" si="17"/>
        <v/>
      </c>
      <c r="J3612" s="6" t="s">
        <v>40</v>
      </c>
      <c r="K3612" s="6">
        <v>5</v>
      </c>
      <c r="L3612" s="6"/>
      <c r="M3612" s="6">
        <v>5</v>
      </c>
      <c r="N3612" s="6">
        <v>0</v>
      </c>
      <c r="O3612" s="6">
        <v>0</v>
      </c>
      <c r="P3612" s="6"/>
      <c r="Q3612" s="6"/>
      <c r="R3612" s="6"/>
      <c r="S3612" s="6"/>
      <c r="T3612" s="6"/>
    </row>
    <row r="3613" spans="1:20" x14ac:dyDescent="0.25">
      <c r="A3613">
        <v>2003</v>
      </c>
      <c r="B3613" s="6" t="s">
        <v>42</v>
      </c>
      <c r="C3613" s="6">
        <v>80</v>
      </c>
      <c r="D3613" s="6" t="s">
        <v>179</v>
      </c>
      <c r="E3613" s="6"/>
      <c r="F3613" s="6"/>
      <c r="G3613" s="6"/>
      <c r="H3613" s="6"/>
      <c r="I3613" s="6" t="str">
        <f t="shared" si="17"/>
        <v/>
      </c>
      <c r="J3613" s="6" t="s">
        <v>154</v>
      </c>
      <c r="K3613" s="6">
        <v>5</v>
      </c>
      <c r="L3613" s="6"/>
      <c r="M3613" s="6">
        <v>5</v>
      </c>
      <c r="N3613" s="6">
        <v>0</v>
      </c>
      <c r="O3613" s="6">
        <v>0</v>
      </c>
      <c r="P3613" s="6"/>
      <c r="Q3613" s="6"/>
      <c r="R3613" s="6"/>
      <c r="S3613" s="6"/>
      <c r="T3613" s="6"/>
    </row>
    <row r="3614" spans="1:20" x14ac:dyDescent="0.25">
      <c r="A3614">
        <v>2003</v>
      </c>
      <c r="B3614" s="6" t="s">
        <v>42</v>
      </c>
      <c r="C3614" s="6">
        <v>81</v>
      </c>
      <c r="D3614" s="6" t="s">
        <v>179</v>
      </c>
      <c r="E3614" s="6"/>
      <c r="F3614" s="6"/>
      <c r="G3614" s="6"/>
      <c r="H3614" s="6"/>
      <c r="I3614" s="6" t="str">
        <f t="shared" si="17"/>
        <v/>
      </c>
      <c r="J3614" s="6" t="s">
        <v>44</v>
      </c>
      <c r="K3614" s="6">
        <v>40</v>
      </c>
      <c r="L3614" s="6"/>
      <c r="M3614" s="6">
        <v>30</v>
      </c>
      <c r="N3614" s="6">
        <v>50</v>
      </c>
      <c r="O3614" s="6">
        <v>0</v>
      </c>
      <c r="P3614" s="6"/>
      <c r="Q3614" s="6"/>
      <c r="R3614" s="6"/>
      <c r="S3614" s="6"/>
      <c r="T3614" s="6"/>
    </row>
    <row r="3615" spans="1:20" x14ac:dyDescent="0.25">
      <c r="A3615">
        <v>2003</v>
      </c>
      <c r="B3615" s="6" t="s">
        <v>42</v>
      </c>
      <c r="C3615" s="6">
        <v>82</v>
      </c>
      <c r="D3615" s="6" t="s">
        <v>185</v>
      </c>
      <c r="E3615" s="6">
        <v>7</v>
      </c>
      <c r="F3615" s="6">
        <f>31/3.28</f>
        <v>9.4512195121951219</v>
      </c>
      <c r="G3615" s="6">
        <v>198</v>
      </c>
      <c r="H3615" s="6">
        <v>0</v>
      </c>
      <c r="I3615" s="6">
        <f t="shared" si="17"/>
        <v>198</v>
      </c>
      <c r="J3615" s="6" t="s">
        <v>36</v>
      </c>
      <c r="K3615" s="6">
        <v>65</v>
      </c>
      <c r="L3615" s="6"/>
      <c r="M3615" s="6">
        <v>50</v>
      </c>
      <c r="N3615" s="6">
        <v>45</v>
      </c>
      <c r="O3615" s="6">
        <v>0</v>
      </c>
      <c r="P3615" s="6"/>
      <c r="Q3615" s="6"/>
      <c r="R3615" s="6"/>
      <c r="S3615" s="6"/>
      <c r="T3615" s="6"/>
    </row>
    <row r="3616" spans="1:20" x14ac:dyDescent="0.25">
      <c r="A3616">
        <v>2003</v>
      </c>
      <c r="B3616" s="6" t="s">
        <v>42</v>
      </c>
      <c r="C3616" s="6">
        <v>83</v>
      </c>
      <c r="D3616" s="6" t="s">
        <v>185</v>
      </c>
      <c r="E3616" s="6"/>
      <c r="F3616" s="6"/>
      <c r="G3616" s="6"/>
      <c r="H3616" s="6"/>
      <c r="I3616" s="6" t="str">
        <f t="shared" si="17"/>
        <v/>
      </c>
      <c r="J3616" s="6" t="s">
        <v>36</v>
      </c>
      <c r="K3616" s="6">
        <v>23</v>
      </c>
      <c r="L3616" s="6"/>
      <c r="M3616" s="6">
        <v>22</v>
      </c>
      <c r="N3616" s="6">
        <v>15</v>
      </c>
      <c r="O3616" s="6">
        <v>0</v>
      </c>
      <c r="P3616" s="6"/>
      <c r="Q3616" s="6"/>
      <c r="R3616" s="6"/>
      <c r="S3616" s="6">
        <v>1</v>
      </c>
      <c r="T3616" s="6"/>
    </row>
    <row r="3617" spans="1:20" x14ac:dyDescent="0.25">
      <c r="A3617">
        <v>2003</v>
      </c>
      <c r="B3617" s="6" t="s">
        <v>42</v>
      </c>
      <c r="C3617" s="6">
        <v>84</v>
      </c>
      <c r="D3617" s="6" t="s">
        <v>185</v>
      </c>
      <c r="E3617" s="6"/>
      <c r="F3617" s="6"/>
      <c r="G3617" s="6"/>
      <c r="H3617" s="6"/>
      <c r="I3617" s="6" t="str">
        <f t="shared" si="17"/>
        <v/>
      </c>
      <c r="J3617" s="6" t="s">
        <v>36</v>
      </c>
      <c r="K3617" s="6">
        <v>45</v>
      </c>
      <c r="L3617" s="6"/>
      <c r="M3617" s="6">
        <v>29</v>
      </c>
      <c r="N3617" s="6">
        <v>10</v>
      </c>
      <c r="O3617" s="6">
        <v>0</v>
      </c>
      <c r="P3617" s="6"/>
      <c r="Q3617" s="6"/>
      <c r="R3617" s="6"/>
      <c r="S3617" s="6"/>
      <c r="T3617" s="6"/>
    </row>
    <row r="3618" spans="1:20" x14ac:dyDescent="0.25">
      <c r="A3618">
        <v>2003</v>
      </c>
      <c r="B3618" s="6" t="s">
        <v>42</v>
      </c>
      <c r="C3618" s="6">
        <v>85</v>
      </c>
      <c r="D3618" s="6" t="s">
        <v>185</v>
      </c>
      <c r="E3618" s="6"/>
      <c r="F3618" s="6"/>
      <c r="G3618" s="6"/>
      <c r="H3618" s="6"/>
      <c r="I3618" s="6" t="str">
        <f t="shared" si="17"/>
        <v/>
      </c>
      <c r="J3618" s="6" t="s">
        <v>25</v>
      </c>
      <c r="K3618" s="6">
        <v>28</v>
      </c>
      <c r="L3618" s="6"/>
      <c r="M3618" s="6">
        <v>18</v>
      </c>
      <c r="N3618" s="6">
        <v>0</v>
      </c>
      <c r="O3618" s="6">
        <v>10</v>
      </c>
      <c r="P3618" s="6"/>
      <c r="Q3618" s="6"/>
      <c r="R3618" s="6"/>
      <c r="S3618" s="6"/>
      <c r="T3618" s="6" t="s">
        <v>213</v>
      </c>
    </row>
    <row r="3619" spans="1:20" x14ac:dyDescent="0.25">
      <c r="A3619">
        <v>2003</v>
      </c>
      <c r="B3619" s="6" t="s">
        <v>42</v>
      </c>
      <c r="C3619" s="6">
        <v>86</v>
      </c>
      <c r="D3619" s="6" t="s">
        <v>185</v>
      </c>
      <c r="E3619" s="6"/>
      <c r="F3619" s="6"/>
      <c r="G3619" s="6"/>
      <c r="H3619" s="6"/>
      <c r="I3619" s="6" t="str">
        <f t="shared" si="17"/>
        <v/>
      </c>
      <c r="J3619" s="6" t="s">
        <v>40</v>
      </c>
      <c r="K3619" s="6">
        <v>22</v>
      </c>
      <c r="L3619" s="6"/>
      <c r="M3619" s="6">
        <v>22</v>
      </c>
      <c r="N3619" s="6">
        <v>30</v>
      </c>
      <c r="O3619" s="6">
        <v>0</v>
      </c>
      <c r="P3619" s="6"/>
      <c r="Q3619" s="6"/>
      <c r="R3619" s="6"/>
      <c r="S3619" s="6"/>
      <c r="T3619" s="6"/>
    </row>
    <row r="3620" spans="1:20" x14ac:dyDescent="0.25">
      <c r="A3620">
        <v>2003</v>
      </c>
      <c r="B3620" s="6" t="s">
        <v>42</v>
      </c>
      <c r="C3620" s="6">
        <v>87</v>
      </c>
      <c r="D3620" s="6" t="s">
        <v>185</v>
      </c>
      <c r="E3620" s="6"/>
      <c r="F3620" s="6"/>
      <c r="G3620" s="6"/>
      <c r="H3620" s="6"/>
      <c r="I3620" s="6" t="str">
        <f t="shared" si="17"/>
        <v/>
      </c>
      <c r="J3620" s="6" t="s">
        <v>29</v>
      </c>
      <c r="K3620" s="6">
        <v>18</v>
      </c>
      <c r="L3620" s="6"/>
      <c r="M3620" s="6">
        <v>12</v>
      </c>
      <c r="N3620" s="6">
        <v>0</v>
      </c>
      <c r="O3620" s="6">
        <v>0</v>
      </c>
      <c r="P3620" s="6"/>
      <c r="Q3620" s="6"/>
      <c r="R3620" s="6"/>
      <c r="S3620" s="6"/>
      <c r="T3620" s="6"/>
    </row>
    <row r="3621" spans="1:20" x14ac:dyDescent="0.25">
      <c r="A3621">
        <v>2003</v>
      </c>
      <c r="B3621" s="6" t="s">
        <v>42</v>
      </c>
      <c r="C3621" s="6">
        <v>88</v>
      </c>
      <c r="D3621" s="6" t="s">
        <v>185</v>
      </c>
      <c r="E3621" s="6"/>
      <c r="F3621" s="6"/>
      <c r="G3621" s="6"/>
      <c r="H3621" s="6"/>
      <c r="I3621" s="6" t="str">
        <f t="shared" si="17"/>
        <v/>
      </c>
      <c r="J3621" s="6" t="s">
        <v>35</v>
      </c>
      <c r="K3621" s="6">
        <v>21</v>
      </c>
      <c r="L3621" s="6"/>
      <c r="M3621" s="6">
        <v>5</v>
      </c>
      <c r="N3621" s="6">
        <v>0</v>
      </c>
      <c r="O3621" s="6">
        <v>0</v>
      </c>
      <c r="P3621" s="6"/>
      <c r="Q3621" s="6"/>
      <c r="R3621" s="6"/>
      <c r="S3621" s="6"/>
      <c r="T3621" s="6"/>
    </row>
    <row r="3622" spans="1:20" x14ac:dyDescent="0.25">
      <c r="A3622">
        <v>2003</v>
      </c>
      <c r="B3622" s="6" t="s">
        <v>42</v>
      </c>
      <c r="C3622" s="6">
        <v>89</v>
      </c>
      <c r="D3622" s="6" t="s">
        <v>185</v>
      </c>
      <c r="E3622" s="6"/>
      <c r="F3622" s="6"/>
      <c r="G3622" s="6"/>
      <c r="H3622" s="6"/>
      <c r="I3622" s="6" t="str">
        <f t="shared" si="17"/>
        <v/>
      </c>
      <c r="J3622" s="6" t="s">
        <v>36</v>
      </c>
      <c r="K3622" s="6">
        <v>35</v>
      </c>
      <c r="L3622" s="6"/>
      <c r="M3622" s="6">
        <v>37</v>
      </c>
      <c r="N3622" s="6">
        <v>30</v>
      </c>
      <c r="O3622" s="6">
        <v>5</v>
      </c>
      <c r="P3622" s="6"/>
      <c r="Q3622" s="6"/>
      <c r="R3622" s="6"/>
      <c r="S3622" s="6"/>
      <c r="T3622" s="6" t="s">
        <v>213</v>
      </c>
    </row>
    <row r="3623" spans="1:20" x14ac:dyDescent="0.25">
      <c r="A3623">
        <v>2003</v>
      </c>
      <c r="B3623" s="6" t="s">
        <v>42</v>
      </c>
      <c r="C3623" s="6">
        <v>90</v>
      </c>
      <c r="D3623" s="6" t="s">
        <v>185</v>
      </c>
      <c r="E3623" s="6"/>
      <c r="F3623" s="6"/>
      <c r="G3623" s="6"/>
      <c r="H3623" s="6"/>
      <c r="I3623" s="6" t="str">
        <f t="shared" si="17"/>
        <v/>
      </c>
      <c r="J3623" s="6" t="s">
        <v>140</v>
      </c>
      <c r="K3623" s="6">
        <v>20</v>
      </c>
      <c r="L3623" s="6"/>
      <c r="M3623" s="6">
        <v>12</v>
      </c>
      <c r="N3623" s="6">
        <v>0</v>
      </c>
      <c r="O3623" s="6">
        <v>0</v>
      </c>
      <c r="P3623" s="6"/>
      <c r="Q3623" s="6"/>
      <c r="R3623" s="6"/>
      <c r="S3623" s="6"/>
      <c r="T3623" s="6"/>
    </row>
    <row r="3624" spans="1:20" x14ac:dyDescent="0.25">
      <c r="A3624">
        <v>2003</v>
      </c>
      <c r="B3624" s="6" t="s">
        <v>42</v>
      </c>
      <c r="C3624" s="6">
        <v>91</v>
      </c>
      <c r="D3624" s="6" t="s">
        <v>185</v>
      </c>
      <c r="E3624" s="6"/>
      <c r="F3624" s="6"/>
      <c r="G3624" s="6"/>
      <c r="H3624" s="6"/>
      <c r="I3624" s="6" t="str">
        <f t="shared" si="17"/>
        <v/>
      </c>
      <c r="J3624" s="6" t="s">
        <v>40</v>
      </c>
      <c r="K3624" s="6">
        <v>20</v>
      </c>
      <c r="L3624" s="6"/>
      <c r="M3624" s="6">
        <v>6</v>
      </c>
      <c r="N3624" s="6">
        <v>0</v>
      </c>
      <c r="O3624" s="6">
        <v>0</v>
      </c>
      <c r="P3624" s="6"/>
      <c r="Q3624" s="6"/>
      <c r="R3624" s="6"/>
      <c r="S3624" s="6"/>
      <c r="T3624" s="6"/>
    </row>
    <row r="3625" spans="1:20" x14ac:dyDescent="0.25">
      <c r="A3625">
        <v>2003</v>
      </c>
      <c r="B3625" s="6" t="s">
        <v>42</v>
      </c>
      <c r="C3625" s="6">
        <v>92</v>
      </c>
      <c r="D3625" s="6" t="s">
        <v>185</v>
      </c>
      <c r="E3625" s="6"/>
      <c r="F3625" s="6">
        <f>32/3.28</f>
        <v>9.7560975609756095</v>
      </c>
      <c r="G3625" s="6"/>
      <c r="H3625" s="6"/>
      <c r="I3625" s="6" t="str">
        <f t="shared" si="17"/>
        <v/>
      </c>
      <c r="J3625" s="6" t="s">
        <v>29</v>
      </c>
      <c r="K3625" s="6">
        <v>34</v>
      </c>
      <c r="L3625" s="6"/>
      <c r="M3625" s="6">
        <v>28</v>
      </c>
      <c r="N3625" s="6">
        <v>7</v>
      </c>
      <c r="O3625" s="6">
        <v>0</v>
      </c>
      <c r="P3625" s="6"/>
      <c r="Q3625" s="6"/>
      <c r="R3625" s="6"/>
      <c r="S3625" s="6"/>
      <c r="T3625" s="6"/>
    </row>
    <row r="3626" spans="1:20" x14ac:dyDescent="0.25">
      <c r="A3626">
        <v>2003</v>
      </c>
      <c r="B3626" s="6" t="s">
        <v>42</v>
      </c>
      <c r="C3626" s="6">
        <v>93</v>
      </c>
      <c r="D3626" s="6" t="s">
        <v>175</v>
      </c>
      <c r="E3626" s="6">
        <v>8</v>
      </c>
      <c r="F3626" s="6">
        <f>37/3.28</f>
        <v>11.280487804878049</v>
      </c>
      <c r="G3626" s="6">
        <v>185</v>
      </c>
      <c r="H3626" s="6">
        <v>0</v>
      </c>
      <c r="I3626" s="6">
        <f t="shared" si="17"/>
        <v>185</v>
      </c>
      <c r="J3626" s="6" t="s">
        <v>26</v>
      </c>
      <c r="K3626" s="6">
        <v>50</v>
      </c>
      <c r="L3626" s="6"/>
      <c r="M3626" s="6">
        <v>40</v>
      </c>
      <c r="N3626" s="6">
        <v>5</v>
      </c>
      <c r="O3626" s="6">
        <v>0</v>
      </c>
      <c r="P3626" s="6"/>
      <c r="Q3626" s="6"/>
      <c r="R3626" s="6"/>
      <c r="S3626" s="6"/>
      <c r="T3626" s="6"/>
    </row>
    <row r="3627" spans="1:20" x14ac:dyDescent="0.25">
      <c r="A3627">
        <v>2003</v>
      </c>
      <c r="B3627" s="6" t="s">
        <v>42</v>
      </c>
      <c r="C3627" s="6">
        <v>94</v>
      </c>
      <c r="D3627" s="6" t="s">
        <v>175</v>
      </c>
      <c r="E3627" s="6"/>
      <c r="F3627" s="6"/>
      <c r="G3627" s="6"/>
      <c r="H3627" s="6"/>
      <c r="I3627" s="6" t="str">
        <f t="shared" si="17"/>
        <v/>
      </c>
      <c r="J3627" s="6" t="s">
        <v>140</v>
      </c>
      <c r="K3627" s="6">
        <v>10</v>
      </c>
      <c r="L3627" s="6"/>
      <c r="M3627" s="6">
        <v>2</v>
      </c>
      <c r="N3627" s="6">
        <v>0</v>
      </c>
      <c r="O3627" s="6">
        <v>0</v>
      </c>
      <c r="P3627" s="6"/>
      <c r="Q3627" s="6"/>
      <c r="R3627" s="6"/>
      <c r="S3627" s="6"/>
      <c r="T3627" s="6"/>
    </row>
    <row r="3628" spans="1:20" x14ac:dyDescent="0.25">
      <c r="A3628">
        <v>2003</v>
      </c>
      <c r="B3628" s="6" t="s">
        <v>42</v>
      </c>
      <c r="C3628" s="6">
        <v>95</v>
      </c>
      <c r="D3628" s="6" t="s">
        <v>175</v>
      </c>
      <c r="E3628" s="6"/>
      <c r="F3628" s="6"/>
      <c r="G3628" s="6"/>
      <c r="H3628" s="6"/>
      <c r="I3628" s="6" t="str">
        <f t="shared" si="17"/>
        <v/>
      </c>
      <c r="J3628" s="6" t="s">
        <v>36</v>
      </c>
      <c r="K3628" s="6">
        <v>30</v>
      </c>
      <c r="L3628" s="6"/>
      <c r="M3628" s="6">
        <v>50</v>
      </c>
      <c r="N3628" s="6">
        <v>70</v>
      </c>
      <c r="O3628" s="6">
        <v>0</v>
      </c>
      <c r="P3628" s="6"/>
      <c r="Q3628" s="6"/>
      <c r="R3628" s="6"/>
      <c r="S3628" s="6"/>
      <c r="T3628" s="6"/>
    </row>
    <row r="3629" spans="1:20" x14ac:dyDescent="0.25">
      <c r="A3629">
        <v>2003</v>
      </c>
      <c r="B3629" s="6" t="s">
        <v>42</v>
      </c>
      <c r="C3629" s="6">
        <v>96</v>
      </c>
      <c r="D3629" s="6" t="s">
        <v>175</v>
      </c>
      <c r="E3629" s="6"/>
      <c r="F3629" s="6"/>
      <c r="G3629" s="6"/>
      <c r="H3629" s="6"/>
      <c r="I3629" s="6" t="str">
        <f t="shared" si="17"/>
        <v/>
      </c>
      <c r="J3629" s="6" t="s">
        <v>141</v>
      </c>
      <c r="K3629" s="6">
        <v>40</v>
      </c>
      <c r="L3629" s="6"/>
      <c r="M3629" s="6">
        <v>30</v>
      </c>
      <c r="N3629" s="6">
        <v>5</v>
      </c>
      <c r="O3629" s="6">
        <v>0</v>
      </c>
      <c r="P3629" s="6"/>
      <c r="Q3629" s="6"/>
      <c r="R3629" s="6"/>
      <c r="S3629" s="6"/>
      <c r="T3629" s="6"/>
    </row>
    <row r="3630" spans="1:20" x14ac:dyDescent="0.25">
      <c r="A3630">
        <v>2003</v>
      </c>
      <c r="B3630" s="6" t="s">
        <v>42</v>
      </c>
      <c r="C3630" s="6">
        <v>97</v>
      </c>
      <c r="D3630" s="6" t="s">
        <v>175</v>
      </c>
      <c r="E3630" s="6"/>
      <c r="F3630" s="6"/>
      <c r="G3630" s="6"/>
      <c r="H3630" s="6"/>
      <c r="I3630" s="6" t="str">
        <f t="shared" si="17"/>
        <v/>
      </c>
      <c r="J3630" s="6" t="s">
        <v>40</v>
      </c>
      <c r="K3630" s="6">
        <v>30</v>
      </c>
      <c r="L3630" s="6"/>
      <c r="M3630" s="6">
        <v>20</v>
      </c>
      <c r="N3630" s="6">
        <v>60</v>
      </c>
      <c r="O3630" s="6">
        <v>0</v>
      </c>
      <c r="P3630" s="6"/>
      <c r="Q3630" s="6"/>
      <c r="R3630" s="6" t="s">
        <v>31</v>
      </c>
      <c r="S3630" s="6"/>
      <c r="T3630" s="6" t="s">
        <v>214</v>
      </c>
    </row>
    <row r="3631" spans="1:20" x14ac:dyDescent="0.25">
      <c r="A3631">
        <v>2003</v>
      </c>
      <c r="B3631" s="6" t="s">
        <v>42</v>
      </c>
      <c r="C3631" s="6">
        <v>98</v>
      </c>
      <c r="D3631" s="6" t="s">
        <v>175</v>
      </c>
      <c r="E3631" s="6"/>
      <c r="F3631" s="6"/>
      <c r="G3631" s="6"/>
      <c r="H3631" s="6"/>
      <c r="I3631" s="6" t="str">
        <f t="shared" si="17"/>
        <v/>
      </c>
      <c r="J3631" s="6" t="s">
        <v>35</v>
      </c>
      <c r="K3631" s="6">
        <v>15</v>
      </c>
      <c r="L3631" s="6"/>
      <c r="M3631" s="6">
        <v>2</v>
      </c>
      <c r="N3631" s="6">
        <v>0</v>
      </c>
      <c r="O3631" s="6">
        <v>0</v>
      </c>
      <c r="P3631" s="6"/>
      <c r="Q3631" s="6"/>
      <c r="R3631" s="6" t="s">
        <v>151</v>
      </c>
      <c r="S3631" s="6"/>
      <c r="T3631" s="6" t="s">
        <v>215</v>
      </c>
    </row>
    <row r="3632" spans="1:20" x14ac:dyDescent="0.25">
      <c r="A3632">
        <v>2003</v>
      </c>
      <c r="B3632" s="6" t="s">
        <v>42</v>
      </c>
      <c r="C3632" s="6">
        <v>99</v>
      </c>
      <c r="D3632" s="6" t="s">
        <v>175</v>
      </c>
      <c r="E3632" s="6"/>
      <c r="F3632" s="6"/>
      <c r="G3632" s="6"/>
      <c r="H3632" s="6"/>
      <c r="I3632" s="6" t="str">
        <f t="shared" si="17"/>
        <v/>
      </c>
      <c r="J3632" s="6" t="s">
        <v>28</v>
      </c>
      <c r="K3632" s="6">
        <v>30</v>
      </c>
      <c r="L3632" s="6"/>
      <c r="M3632" s="6">
        <v>20</v>
      </c>
      <c r="N3632" s="6">
        <v>50</v>
      </c>
      <c r="O3632" s="6">
        <v>0</v>
      </c>
      <c r="P3632" s="6"/>
      <c r="Q3632" s="6"/>
      <c r="R3632" s="6"/>
      <c r="S3632" s="6"/>
      <c r="T3632" s="6"/>
    </row>
    <row r="3633" spans="1:20" x14ac:dyDescent="0.25">
      <c r="A3633">
        <v>2003</v>
      </c>
      <c r="B3633" s="6" t="s">
        <v>42</v>
      </c>
      <c r="C3633" s="6">
        <v>100</v>
      </c>
      <c r="D3633" s="6" t="s">
        <v>175</v>
      </c>
      <c r="E3633" s="6"/>
      <c r="F3633" s="6"/>
      <c r="G3633" s="6"/>
      <c r="H3633" s="6"/>
      <c r="I3633" s="6" t="str">
        <f t="shared" si="17"/>
        <v/>
      </c>
      <c r="J3633" s="6" t="s">
        <v>36</v>
      </c>
      <c r="K3633" s="6">
        <v>30</v>
      </c>
      <c r="L3633" s="6"/>
      <c r="M3633" s="6">
        <v>15</v>
      </c>
      <c r="N3633" s="6">
        <v>0</v>
      </c>
      <c r="O3633" s="6">
        <v>0</v>
      </c>
      <c r="P3633" s="6"/>
      <c r="Q3633" s="6"/>
      <c r="R3633" s="6" t="s">
        <v>151</v>
      </c>
      <c r="S3633" s="6"/>
      <c r="T3633" s="6" t="s">
        <v>216</v>
      </c>
    </row>
    <row r="3634" spans="1:20" x14ac:dyDescent="0.25">
      <c r="A3634">
        <v>2003</v>
      </c>
      <c r="B3634" s="6" t="s">
        <v>42</v>
      </c>
      <c r="C3634" s="6">
        <v>101</v>
      </c>
      <c r="D3634" s="6" t="s">
        <v>175</v>
      </c>
      <c r="E3634" s="6"/>
      <c r="F3634" s="6"/>
      <c r="G3634" s="6"/>
      <c r="H3634" s="6"/>
      <c r="I3634" s="6" t="str">
        <f t="shared" si="17"/>
        <v/>
      </c>
      <c r="J3634" s="6" t="s">
        <v>35</v>
      </c>
      <c r="K3634" s="6">
        <v>10</v>
      </c>
      <c r="L3634" s="6"/>
      <c r="M3634" s="6">
        <v>10</v>
      </c>
      <c r="N3634" s="6">
        <v>0</v>
      </c>
      <c r="O3634" s="6">
        <v>0</v>
      </c>
      <c r="P3634" s="6"/>
      <c r="Q3634" s="6"/>
      <c r="R3634" s="6"/>
      <c r="S3634" s="6"/>
      <c r="T3634" s="6"/>
    </row>
    <row r="3635" spans="1:20" x14ac:dyDescent="0.25">
      <c r="A3635">
        <v>2003</v>
      </c>
      <c r="B3635" s="6" t="s">
        <v>42</v>
      </c>
      <c r="C3635" s="6">
        <v>102</v>
      </c>
      <c r="D3635" s="6" t="s">
        <v>175</v>
      </c>
      <c r="E3635" s="6"/>
      <c r="F3635" s="6"/>
      <c r="G3635" s="6"/>
      <c r="H3635" s="6"/>
      <c r="I3635" s="6" t="str">
        <f t="shared" si="17"/>
        <v/>
      </c>
      <c r="J3635" s="6" t="s">
        <v>25</v>
      </c>
      <c r="K3635" s="6">
        <v>20</v>
      </c>
      <c r="L3635" s="6"/>
      <c r="M3635" s="6">
        <v>10</v>
      </c>
      <c r="N3635" s="6">
        <v>0</v>
      </c>
      <c r="O3635" s="6">
        <v>0</v>
      </c>
      <c r="P3635" s="6"/>
      <c r="Q3635" s="6"/>
      <c r="R3635" s="6" t="s">
        <v>151</v>
      </c>
      <c r="S3635" s="6"/>
      <c r="T3635" s="6" t="s">
        <v>217</v>
      </c>
    </row>
    <row r="3636" spans="1:20" x14ac:dyDescent="0.25">
      <c r="A3636">
        <v>2003</v>
      </c>
      <c r="B3636" s="6" t="s">
        <v>42</v>
      </c>
      <c r="C3636" s="6">
        <v>103</v>
      </c>
      <c r="D3636" s="6" t="s">
        <v>175</v>
      </c>
      <c r="E3636" s="6"/>
      <c r="F3636" s="6"/>
      <c r="G3636" s="6"/>
      <c r="H3636" s="6"/>
      <c r="I3636" s="6" t="str">
        <f t="shared" si="17"/>
        <v/>
      </c>
      <c r="J3636" s="6" t="s">
        <v>140</v>
      </c>
      <c r="K3636" s="6">
        <v>10</v>
      </c>
      <c r="L3636" s="6"/>
      <c r="M3636" s="6">
        <v>10</v>
      </c>
      <c r="N3636" s="6">
        <v>0</v>
      </c>
      <c r="O3636" s="6">
        <v>0</v>
      </c>
      <c r="P3636" s="6"/>
      <c r="Q3636" s="6"/>
      <c r="R3636" s="6"/>
      <c r="S3636" s="6"/>
      <c r="T3636" s="6"/>
    </row>
    <row r="3637" spans="1:20" x14ac:dyDescent="0.25">
      <c r="A3637">
        <v>2003</v>
      </c>
      <c r="B3637" s="6" t="s">
        <v>42</v>
      </c>
      <c r="C3637" s="6">
        <v>104</v>
      </c>
      <c r="D3637" s="6" t="s">
        <v>175</v>
      </c>
      <c r="E3637" s="6"/>
      <c r="F3637" s="6"/>
      <c r="G3637" s="6"/>
      <c r="H3637" s="6"/>
      <c r="I3637" s="6" t="str">
        <f t="shared" si="17"/>
        <v/>
      </c>
      <c r="J3637" s="6" t="s">
        <v>35</v>
      </c>
      <c r="K3637" s="6">
        <v>15</v>
      </c>
      <c r="L3637" s="6"/>
      <c r="M3637" s="6">
        <v>5</v>
      </c>
      <c r="N3637" s="6">
        <v>0</v>
      </c>
      <c r="O3637" s="6">
        <v>0</v>
      </c>
      <c r="P3637" s="6"/>
      <c r="Q3637" s="6"/>
      <c r="R3637" s="6"/>
      <c r="S3637" s="6"/>
      <c r="T3637" s="6"/>
    </row>
    <row r="3638" spans="1:20" x14ac:dyDescent="0.25">
      <c r="A3638">
        <v>2003</v>
      </c>
      <c r="B3638" s="6" t="s">
        <v>42</v>
      </c>
      <c r="C3638" s="6">
        <v>105</v>
      </c>
      <c r="D3638" s="6" t="s">
        <v>175</v>
      </c>
      <c r="E3638" s="6"/>
      <c r="F3638" s="6"/>
      <c r="G3638" s="6"/>
      <c r="H3638" s="6"/>
      <c r="I3638" s="6" t="str">
        <f t="shared" si="17"/>
        <v/>
      </c>
      <c r="J3638" s="6" t="s">
        <v>140</v>
      </c>
      <c r="K3638" s="6">
        <v>20</v>
      </c>
      <c r="L3638" s="6"/>
      <c r="M3638" s="6">
        <v>10</v>
      </c>
      <c r="N3638" s="6">
        <v>30</v>
      </c>
      <c r="O3638" s="6">
        <v>0</v>
      </c>
      <c r="P3638" s="6"/>
      <c r="Q3638" s="6"/>
      <c r="R3638" s="6"/>
      <c r="S3638" s="6"/>
      <c r="T3638" s="6"/>
    </row>
    <row r="3639" spans="1:20" x14ac:dyDescent="0.25">
      <c r="A3639">
        <v>2003</v>
      </c>
      <c r="B3639" s="6" t="s">
        <v>42</v>
      </c>
      <c r="C3639" s="6">
        <v>106</v>
      </c>
      <c r="D3639" s="6" t="s">
        <v>175</v>
      </c>
      <c r="E3639" s="6"/>
      <c r="F3639" s="6"/>
      <c r="G3639" s="6"/>
      <c r="H3639" s="6"/>
      <c r="I3639" s="6" t="str">
        <f t="shared" si="17"/>
        <v/>
      </c>
      <c r="J3639" s="6" t="s">
        <v>25</v>
      </c>
      <c r="K3639" s="6">
        <v>20</v>
      </c>
      <c r="L3639" s="6"/>
      <c r="M3639" s="6">
        <v>20</v>
      </c>
      <c r="N3639" s="6">
        <v>0</v>
      </c>
      <c r="O3639" s="6">
        <v>0</v>
      </c>
      <c r="P3639" s="6"/>
      <c r="Q3639" s="6"/>
      <c r="R3639" s="6" t="s">
        <v>151</v>
      </c>
      <c r="S3639" s="6"/>
      <c r="T3639" s="6" t="s">
        <v>218</v>
      </c>
    </row>
    <row r="3640" spans="1:20" x14ac:dyDescent="0.25">
      <c r="A3640">
        <v>2003</v>
      </c>
      <c r="B3640" s="6" t="s">
        <v>42</v>
      </c>
      <c r="C3640" s="6">
        <v>107</v>
      </c>
      <c r="D3640" s="6" t="s">
        <v>175</v>
      </c>
      <c r="E3640" s="6"/>
      <c r="F3640" s="6"/>
      <c r="G3640" s="6"/>
      <c r="H3640" s="6"/>
      <c r="I3640" s="6" t="str">
        <f t="shared" si="17"/>
        <v/>
      </c>
      <c r="J3640" s="6" t="s">
        <v>140</v>
      </c>
      <c r="K3640" s="6">
        <v>10</v>
      </c>
      <c r="L3640" s="6"/>
      <c r="M3640" s="6">
        <v>2</v>
      </c>
      <c r="N3640" s="6">
        <v>0</v>
      </c>
      <c r="O3640" s="6">
        <v>0</v>
      </c>
      <c r="P3640" s="6"/>
      <c r="Q3640" s="6"/>
      <c r="R3640" s="6"/>
      <c r="S3640" s="6"/>
      <c r="T3640" s="6"/>
    </row>
    <row r="3641" spans="1:20" x14ac:dyDescent="0.25">
      <c r="A3641">
        <v>2003</v>
      </c>
      <c r="B3641" s="6" t="s">
        <v>42</v>
      </c>
      <c r="C3641" s="6">
        <v>108</v>
      </c>
      <c r="D3641" s="6" t="s">
        <v>175</v>
      </c>
      <c r="E3641" s="6"/>
      <c r="F3641" s="6"/>
      <c r="G3641" s="6"/>
      <c r="H3641" s="6"/>
      <c r="I3641" s="6" t="str">
        <f t="shared" si="17"/>
        <v/>
      </c>
      <c r="J3641" s="6" t="s">
        <v>140</v>
      </c>
      <c r="K3641" s="6">
        <v>5</v>
      </c>
      <c r="L3641" s="6"/>
      <c r="M3641" s="6">
        <v>10</v>
      </c>
      <c r="N3641" s="6">
        <v>0</v>
      </c>
      <c r="O3641" s="6">
        <v>0</v>
      </c>
      <c r="P3641" s="6"/>
      <c r="Q3641" s="6"/>
      <c r="R3641" s="6"/>
      <c r="S3641" s="6"/>
      <c r="T3641" s="6"/>
    </row>
    <row r="3642" spans="1:20" x14ac:dyDescent="0.25">
      <c r="A3642">
        <v>2003</v>
      </c>
      <c r="B3642" s="6" t="s">
        <v>42</v>
      </c>
      <c r="C3642" s="6">
        <v>109</v>
      </c>
      <c r="D3642" s="6" t="s">
        <v>175</v>
      </c>
      <c r="E3642" s="6"/>
      <c r="F3642" s="6">
        <f>35/3.28</f>
        <v>10.670731707317074</v>
      </c>
      <c r="G3642" s="6"/>
      <c r="H3642" s="6"/>
      <c r="I3642" s="6" t="str">
        <f t="shared" si="17"/>
        <v/>
      </c>
      <c r="J3642" s="6" t="s">
        <v>35</v>
      </c>
      <c r="K3642" s="6">
        <v>20</v>
      </c>
      <c r="L3642" s="6"/>
      <c r="M3642" s="6">
        <v>10</v>
      </c>
      <c r="N3642" s="6">
        <v>20</v>
      </c>
      <c r="O3642" s="6">
        <v>0</v>
      </c>
      <c r="P3642" s="6"/>
      <c r="Q3642" s="6"/>
      <c r="R3642" s="6"/>
      <c r="S3642" s="6"/>
      <c r="T3642" s="6"/>
    </row>
    <row r="3643" spans="1:20" x14ac:dyDescent="0.25">
      <c r="A3643">
        <v>2003</v>
      </c>
      <c r="B3643" s="6" t="s">
        <v>42</v>
      </c>
      <c r="C3643" s="6">
        <v>110</v>
      </c>
      <c r="D3643" s="6" t="s">
        <v>187</v>
      </c>
      <c r="E3643" s="6">
        <v>9</v>
      </c>
      <c r="F3643" s="6">
        <f>32/3.28</f>
        <v>9.7560975609756095</v>
      </c>
      <c r="G3643" s="6">
        <v>130</v>
      </c>
      <c r="H3643" s="6">
        <v>0</v>
      </c>
      <c r="I3643" s="6">
        <f t="shared" si="17"/>
        <v>130</v>
      </c>
      <c r="J3643" s="6" t="s">
        <v>29</v>
      </c>
      <c r="K3643" s="6">
        <v>30</v>
      </c>
      <c r="L3643" s="6"/>
      <c r="M3643" s="6">
        <v>20</v>
      </c>
      <c r="N3643" s="6">
        <v>30</v>
      </c>
      <c r="O3643" s="6">
        <v>0</v>
      </c>
      <c r="P3643" s="6"/>
      <c r="Q3643" s="6"/>
      <c r="R3643" s="6"/>
      <c r="S3643" s="6"/>
      <c r="T3643" s="6"/>
    </row>
    <row r="3644" spans="1:20" x14ac:dyDescent="0.25">
      <c r="A3644">
        <v>2003</v>
      </c>
      <c r="B3644" s="6" t="s">
        <v>42</v>
      </c>
      <c r="C3644" s="6">
        <v>111</v>
      </c>
      <c r="D3644" s="6" t="s">
        <v>187</v>
      </c>
      <c r="E3644" s="6"/>
      <c r="F3644" s="6"/>
      <c r="G3644" s="6"/>
      <c r="H3644" s="6"/>
      <c r="I3644" s="6" t="str">
        <f t="shared" si="17"/>
        <v/>
      </c>
      <c r="J3644" s="6" t="s">
        <v>40</v>
      </c>
      <c r="K3644" s="6">
        <v>35</v>
      </c>
      <c r="L3644" s="6"/>
      <c r="M3644" s="6">
        <v>20</v>
      </c>
      <c r="N3644" s="6">
        <v>15</v>
      </c>
      <c r="O3644" s="6">
        <v>0</v>
      </c>
      <c r="P3644" s="6"/>
      <c r="Q3644" s="6"/>
      <c r="R3644" s="6"/>
      <c r="S3644" s="6"/>
      <c r="T3644" s="6"/>
    </row>
    <row r="3645" spans="1:20" x14ac:dyDescent="0.25">
      <c r="A3645">
        <v>2003</v>
      </c>
      <c r="B3645" s="6" t="s">
        <v>42</v>
      </c>
      <c r="C3645" s="6">
        <v>112</v>
      </c>
      <c r="D3645" s="6" t="s">
        <v>187</v>
      </c>
      <c r="E3645" s="6"/>
      <c r="F3645" s="6"/>
      <c r="G3645" s="6"/>
      <c r="H3645" s="6"/>
      <c r="I3645" s="6" t="str">
        <f t="shared" si="17"/>
        <v/>
      </c>
      <c r="J3645" s="6" t="s">
        <v>35</v>
      </c>
      <c r="K3645" s="6">
        <v>20</v>
      </c>
      <c r="L3645" s="6"/>
      <c r="M3645" s="6">
        <v>15</v>
      </c>
      <c r="N3645" s="6">
        <v>40</v>
      </c>
      <c r="O3645" s="6">
        <v>0</v>
      </c>
      <c r="P3645" s="6"/>
      <c r="Q3645" s="6"/>
      <c r="R3645" s="6"/>
      <c r="S3645" s="6"/>
      <c r="T3645" s="6"/>
    </row>
    <row r="3646" spans="1:20" x14ac:dyDescent="0.25">
      <c r="A3646">
        <v>2003</v>
      </c>
      <c r="B3646" s="6" t="s">
        <v>42</v>
      </c>
      <c r="C3646" s="6">
        <v>113</v>
      </c>
      <c r="D3646" s="6" t="s">
        <v>187</v>
      </c>
      <c r="E3646" s="6"/>
      <c r="F3646" s="6"/>
      <c r="G3646" s="6"/>
      <c r="H3646" s="6"/>
      <c r="I3646" s="6" t="str">
        <f t="shared" si="17"/>
        <v/>
      </c>
      <c r="J3646" s="6" t="s">
        <v>40</v>
      </c>
      <c r="K3646" s="6">
        <v>20</v>
      </c>
      <c r="L3646" s="6"/>
      <c r="M3646" s="6">
        <v>5</v>
      </c>
      <c r="N3646" s="6">
        <v>5</v>
      </c>
      <c r="O3646" s="6">
        <v>0</v>
      </c>
      <c r="P3646" s="6"/>
      <c r="Q3646" s="6"/>
      <c r="R3646" s="6"/>
      <c r="S3646" s="6"/>
      <c r="T3646" s="6"/>
    </row>
    <row r="3647" spans="1:20" x14ac:dyDescent="0.25">
      <c r="A3647">
        <v>2003</v>
      </c>
      <c r="B3647" s="6" t="s">
        <v>42</v>
      </c>
      <c r="C3647" s="6">
        <v>114</v>
      </c>
      <c r="D3647" s="6" t="s">
        <v>187</v>
      </c>
      <c r="E3647" s="6"/>
      <c r="F3647" s="6"/>
      <c r="G3647" s="6"/>
      <c r="H3647" s="6"/>
      <c r="I3647" s="6" t="str">
        <f t="shared" si="17"/>
        <v/>
      </c>
      <c r="J3647" s="6" t="s">
        <v>35</v>
      </c>
      <c r="K3647" s="6">
        <v>20</v>
      </c>
      <c r="L3647" s="6"/>
      <c r="M3647" s="6">
        <v>5</v>
      </c>
      <c r="N3647" s="6">
        <v>2</v>
      </c>
      <c r="O3647" s="6">
        <v>0</v>
      </c>
      <c r="P3647" s="6"/>
      <c r="Q3647" s="6"/>
      <c r="R3647" s="6"/>
      <c r="S3647" s="6"/>
      <c r="T3647" s="6"/>
    </row>
    <row r="3648" spans="1:20" x14ac:dyDescent="0.25">
      <c r="A3648">
        <v>2003</v>
      </c>
      <c r="B3648" s="6" t="s">
        <v>42</v>
      </c>
      <c r="C3648" s="6">
        <v>115</v>
      </c>
      <c r="D3648" s="6" t="s">
        <v>187</v>
      </c>
      <c r="E3648" s="6"/>
      <c r="F3648" s="6"/>
      <c r="G3648" s="6"/>
      <c r="H3648" s="6"/>
      <c r="I3648" s="6" t="str">
        <f t="shared" si="17"/>
        <v/>
      </c>
      <c r="J3648" s="6" t="s">
        <v>36</v>
      </c>
      <c r="K3648" s="6">
        <v>30</v>
      </c>
      <c r="L3648" s="6"/>
      <c r="M3648" s="6">
        <v>40</v>
      </c>
      <c r="N3648" s="6">
        <v>95</v>
      </c>
      <c r="O3648" s="6">
        <v>0</v>
      </c>
      <c r="P3648" s="6"/>
      <c r="Q3648" s="6"/>
      <c r="R3648" s="6"/>
      <c r="S3648" s="6"/>
      <c r="T3648" s="6"/>
    </row>
    <row r="3649" spans="1:20" x14ac:dyDescent="0.25">
      <c r="A3649">
        <v>2003</v>
      </c>
      <c r="B3649" s="6" t="s">
        <v>42</v>
      </c>
      <c r="C3649" s="6">
        <v>116</v>
      </c>
      <c r="D3649" s="6" t="s">
        <v>187</v>
      </c>
      <c r="E3649" s="6"/>
      <c r="F3649" s="6"/>
      <c r="G3649" s="6"/>
      <c r="H3649" s="6"/>
      <c r="I3649" s="6" t="str">
        <f t="shared" si="17"/>
        <v/>
      </c>
      <c r="J3649" s="6" t="s">
        <v>40</v>
      </c>
      <c r="K3649" s="6">
        <v>50</v>
      </c>
      <c r="L3649" s="6"/>
      <c r="M3649" s="6">
        <v>30</v>
      </c>
      <c r="N3649" s="6">
        <v>80</v>
      </c>
      <c r="O3649" s="6">
        <v>10</v>
      </c>
      <c r="P3649" s="6"/>
      <c r="Q3649" s="6"/>
      <c r="R3649" s="6"/>
      <c r="S3649" s="6"/>
      <c r="T3649" s="6"/>
    </row>
    <row r="3650" spans="1:20" x14ac:dyDescent="0.25">
      <c r="A3650">
        <v>2003</v>
      </c>
      <c r="B3650" s="6" t="s">
        <v>42</v>
      </c>
      <c r="C3650" s="6">
        <v>117</v>
      </c>
      <c r="D3650" s="6" t="s">
        <v>187</v>
      </c>
      <c r="E3650" s="6"/>
      <c r="F3650" s="6"/>
      <c r="G3650" s="6"/>
      <c r="H3650" s="6"/>
      <c r="I3650" s="6" t="str">
        <f t="shared" si="17"/>
        <v/>
      </c>
      <c r="J3650" s="6" t="s">
        <v>41</v>
      </c>
      <c r="K3650" s="6">
        <v>40</v>
      </c>
      <c r="L3650" s="6"/>
      <c r="M3650" s="6">
        <v>15</v>
      </c>
      <c r="N3650" s="6">
        <v>10</v>
      </c>
      <c r="O3650" s="6">
        <v>0</v>
      </c>
      <c r="P3650" s="6"/>
      <c r="Q3650" s="6"/>
      <c r="R3650" s="6"/>
      <c r="S3650" s="6"/>
      <c r="T3650" s="6"/>
    </row>
    <row r="3651" spans="1:20" x14ac:dyDescent="0.25">
      <c r="A3651">
        <v>2003</v>
      </c>
      <c r="B3651" s="6" t="s">
        <v>42</v>
      </c>
      <c r="C3651" s="6">
        <v>118</v>
      </c>
      <c r="D3651" s="6" t="s">
        <v>187</v>
      </c>
      <c r="E3651" s="6"/>
      <c r="F3651" s="6"/>
      <c r="G3651" s="6"/>
      <c r="H3651" s="6"/>
      <c r="I3651" s="6" t="str">
        <f t="shared" si="17"/>
        <v/>
      </c>
      <c r="J3651" s="6" t="s">
        <v>40</v>
      </c>
      <c r="K3651" s="6">
        <v>50</v>
      </c>
      <c r="L3651" s="6"/>
      <c r="M3651" s="6">
        <v>25</v>
      </c>
      <c r="N3651" s="6">
        <v>30</v>
      </c>
      <c r="O3651" s="6">
        <v>10</v>
      </c>
      <c r="P3651" s="6" t="s">
        <v>156</v>
      </c>
      <c r="Q3651" s="6"/>
      <c r="R3651" s="6"/>
      <c r="S3651" s="6"/>
      <c r="T3651" s="6" t="s">
        <v>219</v>
      </c>
    </row>
    <row r="3652" spans="1:20" x14ac:dyDescent="0.25">
      <c r="A3652">
        <v>2003</v>
      </c>
      <c r="B3652" s="6" t="s">
        <v>42</v>
      </c>
      <c r="C3652" s="6">
        <v>119</v>
      </c>
      <c r="D3652" s="6" t="s">
        <v>187</v>
      </c>
      <c r="E3652" s="6"/>
      <c r="F3652" s="6"/>
      <c r="G3652" s="6"/>
      <c r="H3652" s="6"/>
      <c r="I3652" s="6"/>
      <c r="J3652" s="6" t="s">
        <v>36</v>
      </c>
      <c r="K3652" s="6">
        <v>25</v>
      </c>
      <c r="L3652" s="6"/>
      <c r="M3652" s="6">
        <v>25</v>
      </c>
      <c r="N3652" s="6">
        <v>90</v>
      </c>
      <c r="O3652" s="6">
        <v>0</v>
      </c>
      <c r="P3652" s="6"/>
      <c r="Q3652" s="6"/>
      <c r="R3652" s="6"/>
      <c r="S3652" s="6"/>
      <c r="T3652" s="6"/>
    </row>
    <row r="3653" spans="1:20" x14ac:dyDescent="0.25">
      <c r="A3653">
        <v>2003</v>
      </c>
      <c r="B3653" t="s">
        <v>220</v>
      </c>
      <c r="C3653">
        <v>1</v>
      </c>
      <c r="D3653" t="s">
        <v>175</v>
      </c>
      <c r="E3653">
        <v>1</v>
      </c>
      <c r="G3653">
        <v>250</v>
      </c>
      <c r="I3653">
        <v>250</v>
      </c>
      <c r="J3653" t="s">
        <v>88</v>
      </c>
      <c r="K3653">
        <v>30</v>
      </c>
      <c r="M3653">
        <v>15</v>
      </c>
    </row>
    <row r="3654" spans="1:20" x14ac:dyDescent="0.25">
      <c r="A3654">
        <v>2003</v>
      </c>
      <c r="B3654" t="s">
        <v>220</v>
      </c>
      <c r="C3654">
        <v>2</v>
      </c>
      <c r="D3654" t="s">
        <v>175</v>
      </c>
      <c r="I3654" t="s">
        <v>24</v>
      </c>
      <c r="J3654" t="s">
        <v>81</v>
      </c>
      <c r="K3654">
        <v>20</v>
      </c>
      <c r="M3654">
        <v>30</v>
      </c>
    </row>
    <row r="3655" spans="1:20" x14ac:dyDescent="0.25">
      <c r="A3655">
        <v>2003</v>
      </c>
      <c r="B3655" t="s">
        <v>220</v>
      </c>
      <c r="C3655">
        <v>3</v>
      </c>
      <c r="D3655" t="s">
        <v>175</v>
      </c>
      <c r="I3655" t="s">
        <v>24</v>
      </c>
      <c r="J3655" t="s">
        <v>81</v>
      </c>
      <c r="K3655">
        <v>30</v>
      </c>
      <c r="M3655">
        <v>30</v>
      </c>
    </row>
    <row r="3656" spans="1:20" x14ac:dyDescent="0.25">
      <c r="A3656">
        <v>2003</v>
      </c>
      <c r="B3656" t="s">
        <v>220</v>
      </c>
      <c r="C3656">
        <v>4</v>
      </c>
      <c r="D3656" t="s">
        <v>175</v>
      </c>
      <c r="I3656" t="s">
        <v>24</v>
      </c>
      <c r="J3656" t="s">
        <v>85</v>
      </c>
      <c r="K3656">
        <v>40</v>
      </c>
      <c r="M3656">
        <v>30</v>
      </c>
      <c r="N3656">
        <v>20</v>
      </c>
    </row>
    <row r="3657" spans="1:20" x14ac:dyDescent="0.25">
      <c r="A3657">
        <v>2003</v>
      </c>
      <c r="B3657" t="s">
        <v>220</v>
      </c>
      <c r="C3657">
        <v>5</v>
      </c>
      <c r="D3657" t="s">
        <v>175</v>
      </c>
      <c r="I3657" t="s">
        <v>24</v>
      </c>
      <c r="J3657" t="s">
        <v>81</v>
      </c>
      <c r="K3657">
        <v>50</v>
      </c>
      <c r="M3657">
        <v>35</v>
      </c>
    </row>
    <row r="3658" spans="1:20" x14ac:dyDescent="0.25">
      <c r="A3658">
        <v>2003</v>
      </c>
      <c r="B3658" t="s">
        <v>220</v>
      </c>
      <c r="C3658">
        <v>6</v>
      </c>
      <c r="D3658" t="s">
        <v>175</v>
      </c>
      <c r="I3658" t="s">
        <v>24</v>
      </c>
      <c r="J3658" t="s">
        <v>81</v>
      </c>
      <c r="K3658">
        <v>15</v>
      </c>
      <c r="M3658">
        <v>15</v>
      </c>
      <c r="N3658">
        <v>40</v>
      </c>
    </row>
    <row r="3659" spans="1:20" x14ac:dyDescent="0.25">
      <c r="A3659">
        <v>2003</v>
      </c>
      <c r="B3659" t="s">
        <v>220</v>
      </c>
      <c r="C3659">
        <v>7</v>
      </c>
      <c r="D3659" t="s">
        <v>175</v>
      </c>
      <c r="I3659" t="s">
        <v>24</v>
      </c>
      <c r="J3659" t="s">
        <v>80</v>
      </c>
      <c r="K3659">
        <v>20</v>
      </c>
      <c r="M3659">
        <v>5</v>
      </c>
    </row>
    <row r="3660" spans="1:20" x14ac:dyDescent="0.25">
      <c r="A3660">
        <v>2003</v>
      </c>
      <c r="B3660" t="s">
        <v>220</v>
      </c>
      <c r="C3660">
        <v>8</v>
      </c>
      <c r="D3660" t="s">
        <v>175</v>
      </c>
      <c r="I3660" t="s">
        <v>24</v>
      </c>
      <c r="J3660" t="s">
        <v>83</v>
      </c>
      <c r="K3660">
        <v>60</v>
      </c>
      <c r="M3660">
        <v>40</v>
      </c>
      <c r="N3660">
        <v>20</v>
      </c>
    </row>
    <row r="3661" spans="1:20" x14ac:dyDescent="0.25">
      <c r="A3661">
        <v>2003</v>
      </c>
      <c r="B3661" t="s">
        <v>220</v>
      </c>
      <c r="C3661">
        <v>9</v>
      </c>
      <c r="D3661" t="s">
        <v>175</v>
      </c>
      <c r="I3661" t="s">
        <v>24</v>
      </c>
      <c r="J3661" t="s">
        <v>88</v>
      </c>
      <c r="K3661">
        <v>20</v>
      </c>
      <c r="M3661">
        <v>5</v>
      </c>
    </row>
    <row r="3662" spans="1:20" x14ac:dyDescent="0.25">
      <c r="A3662">
        <v>2003</v>
      </c>
      <c r="B3662" t="s">
        <v>220</v>
      </c>
      <c r="C3662">
        <v>10</v>
      </c>
      <c r="D3662" t="s">
        <v>175</v>
      </c>
      <c r="I3662" t="s">
        <v>24</v>
      </c>
      <c r="J3662" t="s">
        <v>85</v>
      </c>
      <c r="K3662">
        <v>10</v>
      </c>
      <c r="M3662">
        <v>2</v>
      </c>
    </row>
    <row r="3663" spans="1:20" x14ac:dyDescent="0.25">
      <c r="A3663">
        <v>2003</v>
      </c>
      <c r="B3663" t="s">
        <v>220</v>
      </c>
      <c r="C3663">
        <v>11</v>
      </c>
      <c r="D3663" t="s">
        <v>175</v>
      </c>
      <c r="I3663" t="s">
        <v>24</v>
      </c>
      <c r="J3663" t="s">
        <v>81</v>
      </c>
      <c r="K3663">
        <v>10</v>
      </c>
      <c r="M3663">
        <v>5</v>
      </c>
    </row>
    <row r="3664" spans="1:20" x14ac:dyDescent="0.25">
      <c r="A3664">
        <v>2003</v>
      </c>
      <c r="B3664" t="s">
        <v>220</v>
      </c>
      <c r="C3664">
        <v>12</v>
      </c>
      <c r="D3664" t="s">
        <v>175</v>
      </c>
      <c r="I3664" t="s">
        <v>24</v>
      </c>
      <c r="J3664" t="s">
        <v>221</v>
      </c>
      <c r="K3664">
        <v>40</v>
      </c>
      <c r="M3664">
        <v>5</v>
      </c>
      <c r="R3664" t="s">
        <v>178</v>
      </c>
      <c r="T3664" t="s">
        <v>222</v>
      </c>
    </row>
    <row r="3665" spans="1:20" x14ac:dyDescent="0.25">
      <c r="A3665">
        <v>2003</v>
      </c>
      <c r="B3665" t="s">
        <v>220</v>
      </c>
      <c r="C3665">
        <v>1</v>
      </c>
      <c r="D3665" t="s">
        <v>187</v>
      </c>
      <c r="E3665">
        <v>2</v>
      </c>
      <c r="F3665">
        <v>12.195121951219512</v>
      </c>
      <c r="G3665">
        <v>200</v>
      </c>
      <c r="I3665">
        <v>200</v>
      </c>
      <c r="J3665" t="s">
        <v>79</v>
      </c>
      <c r="K3665">
        <v>100</v>
      </c>
      <c r="M3665">
        <v>75</v>
      </c>
      <c r="N3665">
        <v>50</v>
      </c>
      <c r="O3665">
        <v>10</v>
      </c>
      <c r="P3665" t="s">
        <v>48</v>
      </c>
      <c r="T3665" t="s">
        <v>223</v>
      </c>
    </row>
    <row r="3666" spans="1:20" x14ac:dyDescent="0.25">
      <c r="A3666">
        <v>2003</v>
      </c>
      <c r="B3666" t="s">
        <v>220</v>
      </c>
      <c r="C3666">
        <v>2</v>
      </c>
      <c r="D3666" t="s">
        <v>187</v>
      </c>
      <c r="I3666" t="s">
        <v>24</v>
      </c>
      <c r="J3666" t="s">
        <v>221</v>
      </c>
      <c r="K3666">
        <v>40</v>
      </c>
      <c r="M3666">
        <v>1</v>
      </c>
    </row>
    <row r="3667" spans="1:20" x14ac:dyDescent="0.25">
      <c r="A3667">
        <v>2003</v>
      </c>
      <c r="B3667" t="s">
        <v>220</v>
      </c>
      <c r="C3667">
        <v>3</v>
      </c>
      <c r="D3667" t="s">
        <v>187</v>
      </c>
      <c r="I3667" t="s">
        <v>24</v>
      </c>
      <c r="J3667" t="s">
        <v>79</v>
      </c>
      <c r="K3667">
        <v>45</v>
      </c>
      <c r="M3667">
        <v>50</v>
      </c>
      <c r="N3667">
        <v>40</v>
      </c>
    </row>
    <row r="3668" spans="1:20" x14ac:dyDescent="0.25">
      <c r="A3668">
        <v>2003</v>
      </c>
      <c r="B3668" t="s">
        <v>220</v>
      </c>
      <c r="C3668">
        <v>4</v>
      </c>
      <c r="D3668" t="s">
        <v>187</v>
      </c>
      <c r="I3668" t="s">
        <v>24</v>
      </c>
      <c r="J3668" t="s">
        <v>221</v>
      </c>
      <c r="K3668">
        <v>15</v>
      </c>
      <c r="M3668">
        <v>15</v>
      </c>
      <c r="N3668">
        <v>5</v>
      </c>
    </row>
    <row r="3669" spans="1:20" x14ac:dyDescent="0.25">
      <c r="A3669">
        <v>2003</v>
      </c>
      <c r="B3669" t="s">
        <v>220</v>
      </c>
      <c r="C3669">
        <v>5</v>
      </c>
      <c r="D3669" t="s">
        <v>187</v>
      </c>
      <c r="I3669" t="s">
        <v>24</v>
      </c>
      <c r="J3669" t="s">
        <v>80</v>
      </c>
      <c r="K3669">
        <v>30</v>
      </c>
      <c r="M3669">
        <v>15</v>
      </c>
    </row>
    <row r="3670" spans="1:20" x14ac:dyDescent="0.25">
      <c r="A3670">
        <v>2003</v>
      </c>
      <c r="B3670" t="s">
        <v>220</v>
      </c>
      <c r="C3670">
        <v>6</v>
      </c>
      <c r="D3670" t="s">
        <v>187</v>
      </c>
      <c r="I3670" t="s">
        <v>24</v>
      </c>
      <c r="J3670" t="s">
        <v>81</v>
      </c>
      <c r="K3670">
        <v>30</v>
      </c>
      <c r="M3670">
        <v>40</v>
      </c>
      <c r="N3670">
        <v>5</v>
      </c>
    </row>
    <row r="3671" spans="1:20" x14ac:dyDescent="0.25">
      <c r="A3671">
        <v>2003</v>
      </c>
      <c r="B3671" t="s">
        <v>220</v>
      </c>
      <c r="C3671">
        <v>7</v>
      </c>
      <c r="D3671" t="s">
        <v>187</v>
      </c>
      <c r="I3671" t="s">
        <v>24</v>
      </c>
      <c r="J3671" t="s">
        <v>83</v>
      </c>
      <c r="K3671">
        <v>20</v>
      </c>
      <c r="M3671">
        <v>20</v>
      </c>
      <c r="N3671">
        <v>20</v>
      </c>
    </row>
    <row r="3672" spans="1:20" x14ac:dyDescent="0.25">
      <c r="A3672">
        <v>2003</v>
      </c>
      <c r="B3672" t="s">
        <v>220</v>
      </c>
      <c r="C3672">
        <v>8</v>
      </c>
      <c r="D3672" t="s">
        <v>187</v>
      </c>
      <c r="I3672" t="s">
        <v>24</v>
      </c>
      <c r="J3672" t="s">
        <v>99</v>
      </c>
      <c r="K3672">
        <v>25</v>
      </c>
      <c r="M3672">
        <v>15</v>
      </c>
      <c r="N3672">
        <v>10</v>
      </c>
    </row>
    <row r="3673" spans="1:20" x14ac:dyDescent="0.25">
      <c r="A3673">
        <v>2003</v>
      </c>
      <c r="B3673" t="s">
        <v>220</v>
      </c>
      <c r="C3673">
        <v>9</v>
      </c>
      <c r="D3673" t="s">
        <v>187</v>
      </c>
      <c r="I3673" t="s">
        <v>24</v>
      </c>
      <c r="J3673" t="s">
        <v>80</v>
      </c>
      <c r="K3673">
        <v>140</v>
      </c>
      <c r="M3673">
        <v>80</v>
      </c>
      <c r="N3673">
        <v>40</v>
      </c>
    </row>
    <row r="3674" spans="1:20" x14ac:dyDescent="0.25">
      <c r="A3674">
        <v>2003</v>
      </c>
      <c r="B3674" t="s">
        <v>220</v>
      </c>
      <c r="C3674">
        <v>10</v>
      </c>
      <c r="D3674" t="s">
        <v>187</v>
      </c>
      <c r="F3674">
        <v>11.585365853658537</v>
      </c>
      <c r="I3674" t="s">
        <v>24</v>
      </c>
      <c r="J3674" t="s">
        <v>221</v>
      </c>
      <c r="K3674">
        <v>20</v>
      </c>
      <c r="M3674">
        <v>15</v>
      </c>
      <c r="N3674">
        <v>5</v>
      </c>
    </row>
    <row r="3675" spans="1:20" x14ac:dyDescent="0.25">
      <c r="A3675">
        <v>2003</v>
      </c>
      <c r="B3675" t="s">
        <v>220</v>
      </c>
      <c r="C3675">
        <v>1</v>
      </c>
      <c r="D3675" t="s">
        <v>224</v>
      </c>
      <c r="E3675">
        <v>3</v>
      </c>
      <c r="F3675">
        <v>10</v>
      </c>
      <c r="G3675">
        <v>170</v>
      </c>
      <c r="I3675">
        <v>170</v>
      </c>
      <c r="J3675" t="s">
        <v>83</v>
      </c>
      <c r="K3675">
        <v>350</v>
      </c>
      <c r="M3675">
        <v>310</v>
      </c>
      <c r="N3675">
        <v>80</v>
      </c>
    </row>
    <row r="3676" spans="1:20" x14ac:dyDescent="0.25">
      <c r="A3676">
        <v>2003</v>
      </c>
      <c r="B3676" t="s">
        <v>220</v>
      </c>
      <c r="C3676">
        <v>2</v>
      </c>
      <c r="D3676" t="s">
        <v>224</v>
      </c>
      <c r="I3676" t="s">
        <v>24</v>
      </c>
      <c r="J3676" t="s">
        <v>225</v>
      </c>
      <c r="K3676">
        <v>30</v>
      </c>
      <c r="M3676">
        <v>20</v>
      </c>
      <c r="N3676">
        <v>30</v>
      </c>
    </row>
    <row r="3677" spans="1:20" x14ac:dyDescent="0.25">
      <c r="A3677">
        <v>2003</v>
      </c>
      <c r="B3677" t="s">
        <v>220</v>
      </c>
      <c r="C3677">
        <v>3</v>
      </c>
      <c r="D3677" t="s">
        <v>224</v>
      </c>
      <c r="I3677" t="s">
        <v>24</v>
      </c>
      <c r="J3677" t="s">
        <v>81</v>
      </c>
      <c r="K3677">
        <v>30</v>
      </c>
      <c r="M3677">
        <v>15</v>
      </c>
      <c r="N3677">
        <v>20</v>
      </c>
    </row>
    <row r="3678" spans="1:20" x14ac:dyDescent="0.25">
      <c r="A3678">
        <v>2003</v>
      </c>
      <c r="B3678" t="s">
        <v>220</v>
      </c>
      <c r="C3678">
        <v>4</v>
      </c>
      <c r="D3678" t="s">
        <v>224</v>
      </c>
      <c r="I3678" t="s">
        <v>24</v>
      </c>
      <c r="J3678" t="s">
        <v>79</v>
      </c>
      <c r="K3678">
        <v>40</v>
      </c>
      <c r="M3678">
        <v>25</v>
      </c>
      <c r="N3678">
        <v>20</v>
      </c>
    </row>
    <row r="3679" spans="1:20" x14ac:dyDescent="0.25">
      <c r="A3679">
        <v>2003</v>
      </c>
      <c r="B3679" t="s">
        <v>220</v>
      </c>
      <c r="C3679">
        <v>5</v>
      </c>
      <c r="D3679" t="s">
        <v>224</v>
      </c>
      <c r="I3679" t="s">
        <v>24</v>
      </c>
      <c r="J3679" t="s">
        <v>88</v>
      </c>
      <c r="K3679">
        <v>20</v>
      </c>
      <c r="M3679">
        <v>20</v>
      </c>
      <c r="N3679">
        <v>15</v>
      </c>
      <c r="S3679">
        <v>1</v>
      </c>
    </row>
    <row r="3680" spans="1:20" x14ac:dyDescent="0.25">
      <c r="A3680">
        <v>2003</v>
      </c>
      <c r="B3680" t="s">
        <v>220</v>
      </c>
      <c r="C3680">
        <v>6</v>
      </c>
      <c r="D3680" t="s">
        <v>224</v>
      </c>
      <c r="I3680" t="s">
        <v>24</v>
      </c>
      <c r="J3680" t="s">
        <v>88</v>
      </c>
      <c r="K3680">
        <v>40</v>
      </c>
      <c r="M3680">
        <v>15</v>
      </c>
      <c r="S3680">
        <v>1</v>
      </c>
    </row>
    <row r="3681" spans="1:20" x14ac:dyDescent="0.25">
      <c r="A3681">
        <v>2003</v>
      </c>
      <c r="B3681" t="s">
        <v>220</v>
      </c>
      <c r="C3681">
        <v>7</v>
      </c>
      <c r="D3681" t="s">
        <v>224</v>
      </c>
      <c r="I3681" t="s">
        <v>24</v>
      </c>
      <c r="J3681" t="s">
        <v>79</v>
      </c>
      <c r="K3681">
        <v>25</v>
      </c>
      <c r="M3681">
        <v>30</v>
      </c>
      <c r="N3681">
        <v>20</v>
      </c>
      <c r="S3681">
        <v>1</v>
      </c>
    </row>
    <row r="3682" spans="1:20" x14ac:dyDescent="0.25">
      <c r="A3682">
        <v>2003</v>
      </c>
      <c r="B3682" t="s">
        <v>220</v>
      </c>
      <c r="C3682">
        <v>1</v>
      </c>
      <c r="D3682" t="s">
        <v>185</v>
      </c>
      <c r="E3682">
        <v>4</v>
      </c>
      <c r="F3682">
        <v>12.5</v>
      </c>
      <c r="G3682">
        <v>313</v>
      </c>
      <c r="H3682">
        <v>4</v>
      </c>
      <c r="I3682">
        <v>314.2570281124498</v>
      </c>
      <c r="J3682" t="s">
        <v>99</v>
      </c>
      <c r="K3682">
        <v>21</v>
      </c>
      <c r="M3682">
        <v>25</v>
      </c>
    </row>
    <row r="3683" spans="1:20" x14ac:dyDescent="0.25">
      <c r="A3683">
        <v>2003</v>
      </c>
      <c r="B3683" t="s">
        <v>220</v>
      </c>
      <c r="C3683">
        <v>2</v>
      </c>
      <c r="D3683" t="s">
        <v>185</v>
      </c>
      <c r="I3683" t="s">
        <v>24</v>
      </c>
      <c r="J3683" t="s">
        <v>80</v>
      </c>
      <c r="K3683">
        <v>19</v>
      </c>
      <c r="M3683">
        <v>9</v>
      </c>
    </row>
    <row r="3684" spans="1:20" x14ac:dyDescent="0.25">
      <c r="A3684">
        <v>2003</v>
      </c>
      <c r="B3684" t="s">
        <v>220</v>
      </c>
      <c r="C3684">
        <v>3</v>
      </c>
      <c r="D3684" t="s">
        <v>185</v>
      </c>
      <c r="I3684" t="s">
        <v>24</v>
      </c>
      <c r="J3684" t="s">
        <v>83</v>
      </c>
      <c r="K3684">
        <v>115</v>
      </c>
      <c r="M3684">
        <v>110</v>
      </c>
      <c r="N3684">
        <v>60</v>
      </c>
    </row>
    <row r="3685" spans="1:20" x14ac:dyDescent="0.25">
      <c r="A3685">
        <v>2003</v>
      </c>
      <c r="B3685" t="s">
        <v>220</v>
      </c>
      <c r="C3685">
        <v>4</v>
      </c>
      <c r="D3685" t="s">
        <v>185</v>
      </c>
      <c r="I3685" t="s">
        <v>24</v>
      </c>
      <c r="J3685" t="s">
        <v>221</v>
      </c>
      <c r="K3685">
        <v>10</v>
      </c>
      <c r="M3685">
        <v>5</v>
      </c>
    </row>
    <row r="3686" spans="1:20" x14ac:dyDescent="0.25">
      <c r="A3686">
        <v>2003</v>
      </c>
      <c r="B3686" t="s">
        <v>220</v>
      </c>
      <c r="C3686">
        <v>5</v>
      </c>
      <c r="D3686" t="s">
        <v>185</v>
      </c>
      <c r="I3686" t="s">
        <v>24</v>
      </c>
      <c r="J3686" t="s">
        <v>83</v>
      </c>
      <c r="K3686">
        <v>103</v>
      </c>
      <c r="M3686">
        <v>106</v>
      </c>
      <c r="N3686">
        <v>60</v>
      </c>
    </row>
    <row r="3687" spans="1:20" x14ac:dyDescent="0.25">
      <c r="A3687">
        <v>2003</v>
      </c>
      <c r="B3687" t="s">
        <v>220</v>
      </c>
      <c r="C3687">
        <v>6</v>
      </c>
      <c r="D3687" t="s">
        <v>185</v>
      </c>
      <c r="I3687" t="s">
        <v>24</v>
      </c>
      <c r="J3687" t="s">
        <v>221</v>
      </c>
      <c r="K3687">
        <v>29</v>
      </c>
      <c r="M3687">
        <v>10</v>
      </c>
      <c r="O3687">
        <v>2</v>
      </c>
      <c r="P3687" t="s">
        <v>48</v>
      </c>
      <c r="T3687" t="s">
        <v>182</v>
      </c>
    </row>
    <row r="3688" spans="1:20" x14ac:dyDescent="0.25">
      <c r="A3688">
        <v>2003</v>
      </c>
      <c r="B3688" t="s">
        <v>220</v>
      </c>
      <c r="C3688">
        <v>7</v>
      </c>
      <c r="D3688" t="s">
        <v>185</v>
      </c>
      <c r="I3688" t="s">
        <v>24</v>
      </c>
      <c r="J3688" t="s">
        <v>221</v>
      </c>
      <c r="K3688">
        <v>23</v>
      </c>
      <c r="M3688">
        <v>16</v>
      </c>
      <c r="O3688">
        <v>70</v>
      </c>
      <c r="P3688" t="s">
        <v>48</v>
      </c>
      <c r="T3688" t="s">
        <v>226</v>
      </c>
    </row>
    <row r="3689" spans="1:20" x14ac:dyDescent="0.25">
      <c r="A3689">
        <v>2003</v>
      </c>
      <c r="B3689" t="s">
        <v>220</v>
      </c>
      <c r="C3689">
        <v>8</v>
      </c>
      <c r="D3689" t="s">
        <v>185</v>
      </c>
      <c r="I3689" t="s">
        <v>24</v>
      </c>
      <c r="J3689" t="s">
        <v>221</v>
      </c>
      <c r="K3689">
        <v>28</v>
      </c>
      <c r="M3689">
        <v>12</v>
      </c>
      <c r="O3689">
        <v>70</v>
      </c>
      <c r="P3689" t="s">
        <v>48</v>
      </c>
      <c r="T3689" t="s">
        <v>226</v>
      </c>
    </row>
    <row r="3690" spans="1:20" x14ac:dyDescent="0.25">
      <c r="A3690">
        <v>2003</v>
      </c>
      <c r="B3690" t="s">
        <v>220</v>
      </c>
      <c r="C3690">
        <v>9</v>
      </c>
      <c r="D3690" t="s">
        <v>185</v>
      </c>
      <c r="I3690" t="s">
        <v>24</v>
      </c>
      <c r="J3690" t="s">
        <v>80</v>
      </c>
      <c r="K3690">
        <v>10</v>
      </c>
      <c r="M3690">
        <v>4</v>
      </c>
    </row>
    <row r="3691" spans="1:20" x14ac:dyDescent="0.25">
      <c r="A3691">
        <v>2003</v>
      </c>
      <c r="B3691" t="s">
        <v>220</v>
      </c>
      <c r="C3691">
        <v>10</v>
      </c>
      <c r="D3691" t="s">
        <v>185</v>
      </c>
      <c r="I3691" t="s">
        <v>24</v>
      </c>
      <c r="J3691" t="s">
        <v>85</v>
      </c>
      <c r="K3691">
        <v>26</v>
      </c>
      <c r="M3691">
        <v>20</v>
      </c>
      <c r="N3691">
        <v>80</v>
      </c>
    </row>
    <row r="3692" spans="1:20" x14ac:dyDescent="0.25">
      <c r="A3692">
        <v>2003</v>
      </c>
      <c r="B3692" t="s">
        <v>220</v>
      </c>
      <c r="C3692">
        <v>11</v>
      </c>
      <c r="D3692" t="s">
        <v>185</v>
      </c>
      <c r="I3692" t="s">
        <v>24</v>
      </c>
      <c r="J3692" t="s">
        <v>83</v>
      </c>
      <c r="K3692">
        <v>220</v>
      </c>
      <c r="M3692">
        <v>115</v>
      </c>
      <c r="N3692">
        <v>25</v>
      </c>
    </row>
    <row r="3693" spans="1:20" x14ac:dyDescent="0.25">
      <c r="A3693">
        <v>2003</v>
      </c>
      <c r="B3693" t="s">
        <v>220</v>
      </c>
      <c r="C3693">
        <v>12</v>
      </c>
      <c r="D3693" t="s">
        <v>185</v>
      </c>
      <c r="I3693" t="s">
        <v>24</v>
      </c>
      <c r="J3693" t="s">
        <v>227</v>
      </c>
      <c r="K3693">
        <v>44</v>
      </c>
      <c r="M3693">
        <v>7</v>
      </c>
    </row>
    <row r="3694" spans="1:20" x14ac:dyDescent="0.25">
      <c r="A3694">
        <v>2003</v>
      </c>
      <c r="B3694" t="s">
        <v>220</v>
      </c>
      <c r="C3694">
        <v>13</v>
      </c>
      <c r="D3694" t="s">
        <v>185</v>
      </c>
      <c r="I3694" t="s">
        <v>24</v>
      </c>
      <c r="J3694" t="s">
        <v>221</v>
      </c>
      <c r="K3694">
        <v>20</v>
      </c>
      <c r="M3694">
        <v>13</v>
      </c>
    </row>
    <row r="3695" spans="1:20" x14ac:dyDescent="0.25">
      <c r="A3695">
        <v>2003</v>
      </c>
      <c r="B3695" t="s">
        <v>220</v>
      </c>
      <c r="C3695">
        <v>14</v>
      </c>
      <c r="D3695" t="s">
        <v>185</v>
      </c>
      <c r="I3695" t="s">
        <v>24</v>
      </c>
      <c r="J3695" t="s">
        <v>228</v>
      </c>
      <c r="K3695">
        <v>13</v>
      </c>
      <c r="M3695">
        <v>7</v>
      </c>
    </row>
    <row r="3696" spans="1:20" x14ac:dyDescent="0.25">
      <c r="A3696">
        <v>2003</v>
      </c>
      <c r="B3696" t="s">
        <v>220</v>
      </c>
      <c r="C3696">
        <v>15</v>
      </c>
      <c r="D3696" t="s">
        <v>185</v>
      </c>
      <c r="F3696">
        <v>8.8414634146341466</v>
      </c>
      <c r="I3696" t="s">
        <v>24</v>
      </c>
      <c r="J3696" t="s">
        <v>79</v>
      </c>
      <c r="K3696">
        <v>10</v>
      </c>
      <c r="M3696">
        <v>12</v>
      </c>
    </row>
    <row r="3697" spans="1:20" x14ac:dyDescent="0.25">
      <c r="A3697">
        <v>2003</v>
      </c>
      <c r="B3697" t="s">
        <v>220</v>
      </c>
      <c r="C3697">
        <v>1</v>
      </c>
      <c r="D3697" t="s">
        <v>179</v>
      </c>
      <c r="E3697">
        <v>5</v>
      </c>
      <c r="F3697">
        <v>10.365853658536587</v>
      </c>
      <c r="G3697">
        <v>320</v>
      </c>
      <c r="I3697">
        <v>320</v>
      </c>
      <c r="J3697" t="s">
        <v>83</v>
      </c>
      <c r="K3697">
        <v>70</v>
      </c>
      <c r="M3697">
        <v>50</v>
      </c>
    </row>
    <row r="3698" spans="1:20" x14ac:dyDescent="0.25">
      <c r="A3698">
        <v>2003</v>
      </c>
      <c r="B3698" t="s">
        <v>220</v>
      </c>
      <c r="C3698">
        <v>2</v>
      </c>
      <c r="D3698" t="s">
        <v>179</v>
      </c>
      <c r="I3698" t="s">
        <v>24</v>
      </c>
      <c r="J3698" t="s">
        <v>79</v>
      </c>
      <c r="K3698">
        <v>70</v>
      </c>
      <c r="M3698">
        <v>60</v>
      </c>
      <c r="N3698">
        <v>40</v>
      </c>
    </row>
    <row r="3699" spans="1:20" x14ac:dyDescent="0.25">
      <c r="A3699">
        <v>2003</v>
      </c>
      <c r="B3699" t="s">
        <v>220</v>
      </c>
      <c r="C3699">
        <v>3</v>
      </c>
      <c r="D3699" t="s">
        <v>179</v>
      </c>
      <c r="I3699" t="s">
        <v>24</v>
      </c>
      <c r="J3699" t="s">
        <v>80</v>
      </c>
      <c r="K3699">
        <v>70</v>
      </c>
      <c r="M3699">
        <v>30</v>
      </c>
      <c r="N3699">
        <v>2</v>
      </c>
      <c r="R3699" t="s">
        <v>31</v>
      </c>
      <c r="T3699" t="s">
        <v>229</v>
      </c>
    </row>
    <row r="3700" spans="1:20" x14ac:dyDescent="0.25">
      <c r="A3700">
        <v>2003</v>
      </c>
      <c r="B3700" t="s">
        <v>220</v>
      </c>
      <c r="C3700">
        <v>4</v>
      </c>
      <c r="D3700" t="s">
        <v>179</v>
      </c>
      <c r="I3700" t="s">
        <v>24</v>
      </c>
      <c r="J3700" t="s">
        <v>93</v>
      </c>
      <c r="K3700">
        <v>5</v>
      </c>
      <c r="M3700">
        <v>2</v>
      </c>
    </row>
    <row r="3701" spans="1:20" x14ac:dyDescent="0.25">
      <c r="A3701">
        <v>2003</v>
      </c>
      <c r="B3701" t="s">
        <v>220</v>
      </c>
      <c r="C3701">
        <v>5</v>
      </c>
      <c r="D3701" t="s">
        <v>179</v>
      </c>
      <c r="I3701" t="s">
        <v>24</v>
      </c>
      <c r="J3701" t="s">
        <v>105</v>
      </c>
      <c r="K3701">
        <v>5</v>
      </c>
      <c r="M3701">
        <v>5</v>
      </c>
    </row>
    <row r="3702" spans="1:20" x14ac:dyDescent="0.25">
      <c r="A3702">
        <v>2003</v>
      </c>
      <c r="B3702" t="s">
        <v>220</v>
      </c>
      <c r="C3702">
        <v>6</v>
      </c>
      <c r="D3702" t="s">
        <v>179</v>
      </c>
      <c r="I3702" t="s">
        <v>24</v>
      </c>
      <c r="J3702" t="s">
        <v>80</v>
      </c>
      <c r="K3702">
        <v>30</v>
      </c>
      <c r="M3702">
        <v>15</v>
      </c>
      <c r="R3702" t="s">
        <v>31</v>
      </c>
      <c r="T3702" t="s">
        <v>207</v>
      </c>
    </row>
    <row r="3703" spans="1:20" x14ac:dyDescent="0.25">
      <c r="A3703">
        <v>2003</v>
      </c>
      <c r="B3703" t="s">
        <v>220</v>
      </c>
      <c r="C3703">
        <v>7</v>
      </c>
      <c r="D3703" t="s">
        <v>179</v>
      </c>
      <c r="I3703" t="s">
        <v>24</v>
      </c>
      <c r="J3703" t="s">
        <v>79</v>
      </c>
      <c r="K3703">
        <v>40</v>
      </c>
      <c r="M3703">
        <v>30</v>
      </c>
      <c r="N3703">
        <v>95</v>
      </c>
    </row>
    <row r="3704" spans="1:20" x14ac:dyDescent="0.25">
      <c r="A3704">
        <v>2003</v>
      </c>
      <c r="B3704" t="s">
        <v>220</v>
      </c>
      <c r="C3704">
        <v>8</v>
      </c>
      <c r="D3704" t="s">
        <v>179</v>
      </c>
      <c r="I3704" t="s">
        <v>24</v>
      </c>
      <c r="J3704" t="s">
        <v>80</v>
      </c>
      <c r="K3704">
        <v>40</v>
      </c>
      <c r="M3704">
        <v>0</v>
      </c>
      <c r="N3704">
        <v>10</v>
      </c>
      <c r="R3704" t="s">
        <v>31</v>
      </c>
      <c r="T3704" t="s">
        <v>207</v>
      </c>
    </row>
    <row r="3705" spans="1:20" x14ac:dyDescent="0.25">
      <c r="A3705">
        <v>2003</v>
      </c>
      <c r="B3705" t="s">
        <v>220</v>
      </c>
      <c r="C3705">
        <v>9</v>
      </c>
      <c r="D3705" t="s">
        <v>179</v>
      </c>
      <c r="I3705" t="s">
        <v>24</v>
      </c>
      <c r="J3705" t="s">
        <v>81</v>
      </c>
      <c r="K3705">
        <v>20</v>
      </c>
      <c r="M3705">
        <v>20</v>
      </c>
    </row>
    <row r="3706" spans="1:20" x14ac:dyDescent="0.25">
      <c r="A3706">
        <v>2003</v>
      </c>
      <c r="B3706" t="s">
        <v>220</v>
      </c>
      <c r="C3706">
        <v>10</v>
      </c>
      <c r="D3706" t="s">
        <v>179</v>
      </c>
      <c r="I3706" t="s">
        <v>24</v>
      </c>
      <c r="J3706" t="s">
        <v>88</v>
      </c>
      <c r="K3706">
        <v>40</v>
      </c>
      <c r="M3706">
        <v>30</v>
      </c>
      <c r="N3706">
        <v>90</v>
      </c>
    </row>
    <row r="3707" spans="1:20" x14ac:dyDescent="0.25">
      <c r="A3707">
        <v>2003</v>
      </c>
      <c r="B3707" t="s">
        <v>220</v>
      </c>
      <c r="C3707">
        <v>11</v>
      </c>
      <c r="D3707" t="s">
        <v>179</v>
      </c>
      <c r="I3707" t="s">
        <v>24</v>
      </c>
      <c r="J3707" t="s">
        <v>79</v>
      </c>
      <c r="K3707">
        <v>80</v>
      </c>
      <c r="M3707">
        <v>50</v>
      </c>
      <c r="N3707">
        <v>30</v>
      </c>
      <c r="S3707">
        <v>1</v>
      </c>
      <c r="T3707" t="s">
        <v>230</v>
      </c>
    </row>
    <row r="3708" spans="1:20" x14ac:dyDescent="0.25">
      <c r="A3708">
        <v>2003</v>
      </c>
      <c r="B3708" t="s">
        <v>220</v>
      </c>
      <c r="C3708">
        <v>1</v>
      </c>
      <c r="D3708" t="s">
        <v>179</v>
      </c>
      <c r="E3708">
        <v>6</v>
      </c>
      <c r="F3708">
        <v>10.975609756097562</v>
      </c>
      <c r="G3708">
        <v>280</v>
      </c>
      <c r="I3708">
        <v>280</v>
      </c>
      <c r="J3708" t="s">
        <v>81</v>
      </c>
      <c r="K3708">
        <v>20</v>
      </c>
      <c r="M3708">
        <v>30</v>
      </c>
      <c r="N3708">
        <v>10</v>
      </c>
      <c r="S3708">
        <v>1</v>
      </c>
      <c r="T3708" t="s">
        <v>230</v>
      </c>
    </row>
    <row r="3709" spans="1:20" x14ac:dyDescent="0.25">
      <c r="A3709">
        <v>2003</v>
      </c>
      <c r="B3709" t="s">
        <v>220</v>
      </c>
      <c r="C3709">
        <v>2</v>
      </c>
      <c r="D3709" t="s">
        <v>179</v>
      </c>
      <c r="I3709" t="s">
        <v>24</v>
      </c>
      <c r="J3709" t="s">
        <v>80</v>
      </c>
      <c r="K3709">
        <v>70</v>
      </c>
      <c r="M3709">
        <v>30</v>
      </c>
      <c r="N3709">
        <v>20</v>
      </c>
      <c r="P3709" t="s">
        <v>156</v>
      </c>
      <c r="R3709" t="s">
        <v>31</v>
      </c>
      <c r="T3709" t="s">
        <v>231</v>
      </c>
    </row>
    <row r="3710" spans="1:20" x14ac:dyDescent="0.25">
      <c r="A3710">
        <v>2003</v>
      </c>
      <c r="B3710" t="s">
        <v>220</v>
      </c>
      <c r="C3710">
        <v>3</v>
      </c>
      <c r="D3710" t="s">
        <v>179</v>
      </c>
      <c r="I3710" t="s">
        <v>24</v>
      </c>
      <c r="J3710" t="s">
        <v>81</v>
      </c>
      <c r="K3710">
        <v>20</v>
      </c>
      <c r="M3710">
        <v>30</v>
      </c>
      <c r="N3710">
        <v>20</v>
      </c>
      <c r="S3710">
        <v>1</v>
      </c>
      <c r="T3710" t="s">
        <v>232</v>
      </c>
    </row>
    <row r="3711" spans="1:20" x14ac:dyDescent="0.25">
      <c r="A3711">
        <v>2003</v>
      </c>
      <c r="B3711" t="s">
        <v>220</v>
      </c>
      <c r="C3711">
        <v>4</v>
      </c>
      <c r="D3711" t="s">
        <v>179</v>
      </c>
      <c r="I3711" t="s">
        <v>24</v>
      </c>
      <c r="J3711" t="s">
        <v>81</v>
      </c>
      <c r="K3711">
        <v>60</v>
      </c>
      <c r="M3711">
        <v>50</v>
      </c>
      <c r="N3711">
        <v>80</v>
      </c>
    </row>
    <row r="3712" spans="1:20" x14ac:dyDescent="0.25">
      <c r="A3712">
        <v>2003</v>
      </c>
      <c r="B3712" t="s">
        <v>220</v>
      </c>
      <c r="C3712">
        <v>5</v>
      </c>
      <c r="D3712" t="s">
        <v>179</v>
      </c>
      <c r="I3712" t="s">
        <v>24</v>
      </c>
      <c r="J3712" t="s">
        <v>88</v>
      </c>
      <c r="K3712">
        <v>40</v>
      </c>
      <c r="M3712">
        <v>30</v>
      </c>
      <c r="R3712" t="s">
        <v>31</v>
      </c>
      <c r="T3712" t="s">
        <v>207</v>
      </c>
    </row>
    <row r="3713" spans="1:20" x14ac:dyDescent="0.25">
      <c r="A3713">
        <v>2003</v>
      </c>
      <c r="B3713" t="s">
        <v>220</v>
      </c>
      <c r="C3713">
        <v>6</v>
      </c>
      <c r="D3713" t="s">
        <v>179</v>
      </c>
      <c r="I3713" t="s">
        <v>24</v>
      </c>
      <c r="J3713" t="s">
        <v>80</v>
      </c>
      <c r="K3713">
        <v>20</v>
      </c>
      <c r="M3713">
        <v>10</v>
      </c>
      <c r="O3713">
        <v>5</v>
      </c>
      <c r="P3713" t="s">
        <v>48</v>
      </c>
      <c r="T3713" t="s">
        <v>233</v>
      </c>
    </row>
    <row r="3714" spans="1:20" x14ac:dyDescent="0.25">
      <c r="A3714">
        <v>2003</v>
      </c>
      <c r="B3714" t="s">
        <v>220</v>
      </c>
      <c r="C3714">
        <v>7</v>
      </c>
      <c r="D3714" t="s">
        <v>179</v>
      </c>
      <c r="J3714" t="s">
        <v>221</v>
      </c>
      <c r="K3714">
        <v>10</v>
      </c>
      <c r="M3714">
        <v>10</v>
      </c>
    </row>
    <row r="3715" spans="1:20" x14ac:dyDescent="0.25">
      <c r="A3715">
        <v>2003</v>
      </c>
      <c r="B3715" t="s">
        <v>220</v>
      </c>
      <c r="C3715">
        <v>8</v>
      </c>
      <c r="D3715" t="s">
        <v>179</v>
      </c>
      <c r="I3715" t="s">
        <v>24</v>
      </c>
      <c r="J3715" t="s">
        <v>83</v>
      </c>
      <c r="K3715">
        <v>30</v>
      </c>
      <c r="M3715">
        <v>40</v>
      </c>
      <c r="N3715">
        <v>100</v>
      </c>
    </row>
    <row r="3716" spans="1:20" x14ac:dyDescent="0.25">
      <c r="A3716">
        <v>2003</v>
      </c>
      <c r="B3716" t="s">
        <v>220</v>
      </c>
      <c r="C3716">
        <v>9</v>
      </c>
      <c r="D3716" t="s">
        <v>179</v>
      </c>
      <c r="I3716" t="s">
        <v>24</v>
      </c>
      <c r="J3716" t="s">
        <v>79</v>
      </c>
      <c r="K3716">
        <v>30</v>
      </c>
      <c r="M3716">
        <v>30</v>
      </c>
      <c r="N3716">
        <v>20</v>
      </c>
    </row>
    <row r="3717" spans="1:20" x14ac:dyDescent="0.25">
      <c r="A3717">
        <v>2003</v>
      </c>
      <c r="B3717" t="s">
        <v>220</v>
      </c>
      <c r="C3717">
        <v>10</v>
      </c>
      <c r="D3717" t="s">
        <v>179</v>
      </c>
      <c r="I3717" t="s">
        <v>24</v>
      </c>
      <c r="J3717" t="s">
        <v>221</v>
      </c>
      <c r="K3717">
        <v>30</v>
      </c>
      <c r="M3717">
        <v>20</v>
      </c>
    </row>
    <row r="3718" spans="1:20" x14ac:dyDescent="0.25">
      <c r="A3718">
        <v>2003</v>
      </c>
      <c r="B3718" t="s">
        <v>220</v>
      </c>
      <c r="C3718">
        <v>11</v>
      </c>
      <c r="D3718" t="s">
        <v>179</v>
      </c>
      <c r="I3718" t="s">
        <v>24</v>
      </c>
      <c r="J3718" t="s">
        <v>221</v>
      </c>
      <c r="K3718">
        <v>30</v>
      </c>
      <c r="M3718">
        <v>20</v>
      </c>
      <c r="N3718">
        <v>80</v>
      </c>
    </row>
    <row r="3719" spans="1:20" x14ac:dyDescent="0.25">
      <c r="A3719">
        <v>2003</v>
      </c>
      <c r="B3719" t="s">
        <v>220</v>
      </c>
      <c r="C3719">
        <v>12</v>
      </c>
      <c r="D3719" t="s">
        <v>179</v>
      </c>
      <c r="I3719" t="s">
        <v>24</v>
      </c>
      <c r="J3719" t="s">
        <v>83</v>
      </c>
      <c r="K3719">
        <v>90</v>
      </c>
      <c r="M3719">
        <v>60</v>
      </c>
      <c r="N3719">
        <v>20</v>
      </c>
    </row>
    <row r="3720" spans="1:20" x14ac:dyDescent="0.25">
      <c r="A3720">
        <v>2003</v>
      </c>
      <c r="B3720" t="s">
        <v>220</v>
      </c>
      <c r="C3720">
        <v>13</v>
      </c>
      <c r="D3720" t="s">
        <v>179</v>
      </c>
      <c r="I3720" t="s">
        <v>24</v>
      </c>
      <c r="J3720" t="s">
        <v>79</v>
      </c>
      <c r="K3720">
        <v>70</v>
      </c>
      <c r="M3720">
        <v>20</v>
      </c>
      <c r="N3720">
        <v>70</v>
      </c>
      <c r="S3720">
        <v>1</v>
      </c>
      <c r="T3720" t="s">
        <v>230</v>
      </c>
    </row>
    <row r="3721" spans="1:20" x14ac:dyDescent="0.25">
      <c r="A3721">
        <v>2003</v>
      </c>
      <c r="B3721" t="s">
        <v>220</v>
      </c>
      <c r="C3721">
        <v>14</v>
      </c>
      <c r="D3721" t="s">
        <v>179</v>
      </c>
      <c r="I3721" t="s">
        <v>24</v>
      </c>
      <c r="J3721" t="s">
        <v>228</v>
      </c>
      <c r="K3721">
        <v>80</v>
      </c>
      <c r="M3721">
        <v>30</v>
      </c>
      <c r="N3721">
        <v>20</v>
      </c>
      <c r="S3721">
        <v>1</v>
      </c>
      <c r="T3721" t="s">
        <v>230</v>
      </c>
    </row>
    <row r="3722" spans="1:20" x14ac:dyDescent="0.25">
      <c r="A3722">
        <v>2003</v>
      </c>
      <c r="B3722" t="s">
        <v>220</v>
      </c>
      <c r="C3722">
        <v>15</v>
      </c>
      <c r="D3722" t="s">
        <v>179</v>
      </c>
      <c r="I3722" t="s">
        <v>24</v>
      </c>
      <c r="J3722" t="s">
        <v>83</v>
      </c>
      <c r="K3722">
        <v>200</v>
      </c>
      <c r="M3722">
        <v>110</v>
      </c>
      <c r="S3722">
        <v>3</v>
      </c>
      <c r="T3722" t="s">
        <v>230</v>
      </c>
    </row>
    <row r="3723" spans="1:20" x14ac:dyDescent="0.25">
      <c r="A3723">
        <v>2003</v>
      </c>
      <c r="B3723" t="s">
        <v>220</v>
      </c>
      <c r="C3723">
        <v>1</v>
      </c>
      <c r="D3723" t="s">
        <v>179</v>
      </c>
      <c r="E3723">
        <v>7</v>
      </c>
      <c r="F3723">
        <v>10.365853658536587</v>
      </c>
      <c r="G3723">
        <v>420</v>
      </c>
      <c r="I3723">
        <v>420</v>
      </c>
      <c r="J3723" t="s">
        <v>88</v>
      </c>
      <c r="K3723">
        <v>20</v>
      </c>
      <c r="M3723">
        <v>10</v>
      </c>
      <c r="S3723">
        <v>4</v>
      </c>
      <c r="T3723" t="s">
        <v>230</v>
      </c>
    </row>
    <row r="3724" spans="1:20" x14ac:dyDescent="0.25">
      <c r="A3724">
        <v>2003</v>
      </c>
      <c r="B3724" t="s">
        <v>220</v>
      </c>
      <c r="C3724">
        <v>2</v>
      </c>
      <c r="D3724" t="s">
        <v>179</v>
      </c>
      <c r="I3724" t="s">
        <v>24</v>
      </c>
      <c r="J3724" t="s">
        <v>83</v>
      </c>
      <c r="K3724">
        <v>150</v>
      </c>
      <c r="M3724">
        <v>130</v>
      </c>
      <c r="N3724">
        <v>30</v>
      </c>
      <c r="S3724">
        <v>1</v>
      </c>
      <c r="T3724" t="s">
        <v>230</v>
      </c>
    </row>
    <row r="3725" spans="1:20" x14ac:dyDescent="0.25">
      <c r="A3725">
        <v>2003</v>
      </c>
      <c r="B3725" t="s">
        <v>220</v>
      </c>
      <c r="C3725">
        <v>3</v>
      </c>
      <c r="D3725" t="s">
        <v>179</v>
      </c>
      <c r="I3725" t="s">
        <v>24</v>
      </c>
      <c r="J3725" t="s">
        <v>83</v>
      </c>
      <c r="K3725">
        <v>90</v>
      </c>
      <c r="M3725">
        <v>90</v>
      </c>
      <c r="N3725">
        <v>10</v>
      </c>
    </row>
    <row r="3726" spans="1:20" x14ac:dyDescent="0.25">
      <c r="A3726">
        <v>2003</v>
      </c>
      <c r="B3726" t="s">
        <v>220</v>
      </c>
      <c r="C3726">
        <v>4</v>
      </c>
      <c r="D3726" t="s">
        <v>179</v>
      </c>
      <c r="I3726" t="s">
        <v>24</v>
      </c>
      <c r="J3726" t="s">
        <v>228</v>
      </c>
      <c r="K3726">
        <v>20</v>
      </c>
      <c r="M3726">
        <v>10</v>
      </c>
    </row>
    <row r="3727" spans="1:20" x14ac:dyDescent="0.25">
      <c r="A3727">
        <v>2003</v>
      </c>
      <c r="B3727" t="s">
        <v>220</v>
      </c>
      <c r="C3727">
        <v>5</v>
      </c>
      <c r="D3727" t="s">
        <v>179</v>
      </c>
      <c r="I3727" t="s">
        <v>24</v>
      </c>
      <c r="J3727" t="s">
        <v>221</v>
      </c>
      <c r="K3727">
        <v>20</v>
      </c>
      <c r="M3727">
        <v>10</v>
      </c>
    </row>
    <row r="3728" spans="1:20" x14ac:dyDescent="0.25">
      <c r="A3728">
        <v>2003</v>
      </c>
      <c r="B3728" t="s">
        <v>220</v>
      </c>
      <c r="C3728">
        <v>6</v>
      </c>
      <c r="D3728" t="s">
        <v>179</v>
      </c>
      <c r="I3728" t="s">
        <v>24</v>
      </c>
      <c r="J3728" t="s">
        <v>80</v>
      </c>
      <c r="K3728">
        <v>40</v>
      </c>
      <c r="M3728">
        <v>20</v>
      </c>
      <c r="N3728">
        <v>30</v>
      </c>
    </row>
    <row r="3729" spans="1:20" x14ac:dyDescent="0.25">
      <c r="A3729">
        <v>2003</v>
      </c>
      <c r="B3729" t="s">
        <v>220</v>
      </c>
      <c r="C3729">
        <v>7</v>
      </c>
      <c r="D3729" t="s">
        <v>179</v>
      </c>
      <c r="I3729" t="s">
        <v>24</v>
      </c>
      <c r="J3729" t="s">
        <v>99</v>
      </c>
      <c r="K3729">
        <v>20</v>
      </c>
      <c r="M3729">
        <v>10</v>
      </c>
    </row>
    <row r="3730" spans="1:20" x14ac:dyDescent="0.25">
      <c r="A3730">
        <v>2003</v>
      </c>
      <c r="B3730" t="s">
        <v>220</v>
      </c>
      <c r="C3730">
        <v>8</v>
      </c>
      <c r="D3730" t="s">
        <v>179</v>
      </c>
      <c r="I3730" t="s">
        <v>24</v>
      </c>
      <c r="J3730" t="s">
        <v>81</v>
      </c>
      <c r="K3730">
        <v>20</v>
      </c>
      <c r="M3730">
        <v>30</v>
      </c>
      <c r="N3730">
        <v>30</v>
      </c>
    </row>
    <row r="3731" spans="1:20" x14ac:dyDescent="0.25">
      <c r="A3731">
        <v>2003</v>
      </c>
      <c r="B3731" t="s">
        <v>220</v>
      </c>
      <c r="C3731">
        <v>9</v>
      </c>
      <c r="D3731" t="s">
        <v>179</v>
      </c>
      <c r="I3731" t="s">
        <v>24</v>
      </c>
      <c r="J3731" t="s">
        <v>79</v>
      </c>
      <c r="K3731">
        <v>40</v>
      </c>
      <c r="M3731">
        <v>35</v>
      </c>
      <c r="N3731">
        <v>30</v>
      </c>
      <c r="T3731" t="s">
        <v>234</v>
      </c>
    </row>
    <row r="3732" spans="1:20" x14ac:dyDescent="0.25">
      <c r="A3732">
        <v>2003</v>
      </c>
      <c r="B3732" t="s">
        <v>220</v>
      </c>
      <c r="C3732">
        <v>10</v>
      </c>
      <c r="D3732" t="s">
        <v>179</v>
      </c>
      <c r="I3732" t="s">
        <v>24</v>
      </c>
      <c r="J3732" t="s">
        <v>83</v>
      </c>
      <c r="K3732">
        <v>140</v>
      </c>
      <c r="M3732">
        <v>80</v>
      </c>
      <c r="N3732">
        <v>40</v>
      </c>
      <c r="T3732" t="s">
        <v>235</v>
      </c>
    </row>
    <row r="3733" spans="1:20" x14ac:dyDescent="0.25">
      <c r="A3733">
        <v>2003</v>
      </c>
      <c r="B3733" t="s">
        <v>220</v>
      </c>
      <c r="C3733">
        <v>11</v>
      </c>
      <c r="D3733" t="s">
        <v>179</v>
      </c>
      <c r="I3733" t="s">
        <v>24</v>
      </c>
      <c r="J3733" t="s">
        <v>227</v>
      </c>
      <c r="K3733">
        <v>30</v>
      </c>
      <c r="M3733">
        <v>20</v>
      </c>
      <c r="T3733" t="s">
        <v>236</v>
      </c>
    </row>
    <row r="3734" spans="1:20" x14ac:dyDescent="0.25">
      <c r="A3734">
        <v>2003</v>
      </c>
      <c r="B3734" t="s">
        <v>220</v>
      </c>
      <c r="C3734">
        <v>12</v>
      </c>
      <c r="D3734" t="s">
        <v>179</v>
      </c>
      <c r="I3734" t="s">
        <v>24</v>
      </c>
      <c r="J3734" t="s">
        <v>221</v>
      </c>
      <c r="K3734">
        <v>30</v>
      </c>
      <c r="M3734">
        <v>30</v>
      </c>
      <c r="N3734">
        <v>10</v>
      </c>
    </row>
    <row r="3735" spans="1:20" x14ac:dyDescent="0.25">
      <c r="A3735">
        <v>2003</v>
      </c>
      <c r="B3735" t="s">
        <v>220</v>
      </c>
      <c r="C3735">
        <v>13</v>
      </c>
      <c r="D3735" t="s">
        <v>179</v>
      </c>
      <c r="I3735" t="s">
        <v>24</v>
      </c>
      <c r="J3735" t="s">
        <v>228</v>
      </c>
      <c r="K3735">
        <v>20</v>
      </c>
      <c r="M3735">
        <v>10</v>
      </c>
    </row>
    <row r="3736" spans="1:20" x14ac:dyDescent="0.25">
      <c r="A3736">
        <v>2003</v>
      </c>
      <c r="B3736" t="s">
        <v>220</v>
      </c>
      <c r="C3736">
        <v>14</v>
      </c>
      <c r="D3736" t="s">
        <v>179</v>
      </c>
      <c r="I3736" t="s">
        <v>24</v>
      </c>
      <c r="J3736" t="s">
        <v>221</v>
      </c>
      <c r="K3736">
        <v>30</v>
      </c>
      <c r="M3736">
        <v>20</v>
      </c>
    </row>
    <row r="3737" spans="1:20" x14ac:dyDescent="0.25">
      <c r="A3737">
        <v>2003</v>
      </c>
      <c r="B3737" t="s">
        <v>220</v>
      </c>
      <c r="C3737">
        <v>15</v>
      </c>
      <c r="D3737" t="s">
        <v>179</v>
      </c>
      <c r="I3737" t="s">
        <v>24</v>
      </c>
      <c r="J3737" t="s">
        <v>79</v>
      </c>
      <c r="K3737">
        <v>50</v>
      </c>
      <c r="M3737">
        <v>50</v>
      </c>
      <c r="N3737">
        <v>30</v>
      </c>
    </row>
    <row r="3738" spans="1:20" x14ac:dyDescent="0.25">
      <c r="A3738">
        <v>2003</v>
      </c>
      <c r="B3738" t="s">
        <v>220</v>
      </c>
      <c r="C3738">
        <v>16</v>
      </c>
      <c r="D3738" t="s">
        <v>179</v>
      </c>
      <c r="I3738" t="s">
        <v>24</v>
      </c>
      <c r="J3738" t="s">
        <v>221</v>
      </c>
      <c r="K3738">
        <v>30</v>
      </c>
      <c r="M3738">
        <v>20</v>
      </c>
    </row>
    <row r="3739" spans="1:20" x14ac:dyDescent="0.25">
      <c r="A3739">
        <v>2003</v>
      </c>
      <c r="B3739" t="s">
        <v>220</v>
      </c>
      <c r="C3739">
        <v>17</v>
      </c>
      <c r="D3739" t="s">
        <v>179</v>
      </c>
      <c r="I3739" t="s">
        <v>24</v>
      </c>
      <c r="J3739" t="s">
        <v>221</v>
      </c>
      <c r="K3739">
        <v>20</v>
      </c>
      <c r="M3739">
        <v>20</v>
      </c>
      <c r="N3739">
        <v>40</v>
      </c>
    </row>
    <row r="3740" spans="1:20" x14ac:dyDescent="0.25">
      <c r="A3740">
        <v>2003</v>
      </c>
      <c r="B3740" t="s">
        <v>220</v>
      </c>
      <c r="C3740">
        <v>1</v>
      </c>
      <c r="D3740" t="s">
        <v>179</v>
      </c>
      <c r="E3740">
        <v>8</v>
      </c>
      <c r="F3740">
        <v>9.1463414634146343</v>
      </c>
      <c r="G3740">
        <v>270</v>
      </c>
      <c r="I3740">
        <v>270</v>
      </c>
      <c r="J3740" t="s">
        <v>85</v>
      </c>
      <c r="K3740">
        <v>15</v>
      </c>
      <c r="M3740">
        <v>10</v>
      </c>
    </row>
    <row r="3741" spans="1:20" x14ac:dyDescent="0.25">
      <c r="A3741">
        <v>2003</v>
      </c>
      <c r="B3741" t="s">
        <v>220</v>
      </c>
      <c r="C3741">
        <v>2</v>
      </c>
      <c r="D3741" t="s">
        <v>179</v>
      </c>
      <c r="I3741" t="s">
        <v>24</v>
      </c>
      <c r="J3741" t="s">
        <v>81</v>
      </c>
      <c r="K3741">
        <v>60</v>
      </c>
      <c r="M3741">
        <v>30</v>
      </c>
      <c r="N3741">
        <v>20</v>
      </c>
    </row>
    <row r="3742" spans="1:20" x14ac:dyDescent="0.25">
      <c r="A3742">
        <v>2003</v>
      </c>
      <c r="B3742" t="s">
        <v>220</v>
      </c>
      <c r="C3742">
        <v>3</v>
      </c>
      <c r="D3742" t="s">
        <v>179</v>
      </c>
      <c r="I3742" t="s">
        <v>24</v>
      </c>
      <c r="J3742" t="s">
        <v>88</v>
      </c>
      <c r="K3742">
        <v>40</v>
      </c>
      <c r="M3742">
        <v>20</v>
      </c>
      <c r="N3742">
        <v>30</v>
      </c>
    </row>
    <row r="3743" spans="1:20" x14ac:dyDescent="0.25">
      <c r="A3743">
        <v>2003</v>
      </c>
      <c r="B3743" t="s">
        <v>220</v>
      </c>
      <c r="C3743">
        <v>4</v>
      </c>
      <c r="D3743" t="s">
        <v>179</v>
      </c>
      <c r="I3743" t="s">
        <v>24</v>
      </c>
      <c r="J3743" t="s">
        <v>81</v>
      </c>
      <c r="K3743">
        <v>60</v>
      </c>
      <c r="M3743">
        <v>30</v>
      </c>
      <c r="N3743">
        <v>50</v>
      </c>
    </row>
    <row r="3744" spans="1:20" x14ac:dyDescent="0.25">
      <c r="A3744">
        <v>2003</v>
      </c>
      <c r="B3744" t="s">
        <v>220</v>
      </c>
      <c r="C3744">
        <v>5</v>
      </c>
      <c r="D3744" t="s">
        <v>179</v>
      </c>
      <c r="I3744" t="s">
        <v>24</v>
      </c>
      <c r="J3744" t="s">
        <v>85</v>
      </c>
      <c r="K3744">
        <v>10</v>
      </c>
      <c r="M3744">
        <v>10</v>
      </c>
    </row>
    <row r="3745" spans="1:20" x14ac:dyDescent="0.25">
      <c r="A3745">
        <v>2003</v>
      </c>
      <c r="B3745" t="s">
        <v>220</v>
      </c>
      <c r="C3745">
        <v>6</v>
      </c>
      <c r="D3745" t="s">
        <v>179</v>
      </c>
      <c r="I3745" t="s">
        <v>24</v>
      </c>
      <c r="J3745" t="s">
        <v>99</v>
      </c>
      <c r="K3745">
        <v>30</v>
      </c>
      <c r="M3745">
        <v>20</v>
      </c>
      <c r="N3745">
        <v>50</v>
      </c>
    </row>
    <row r="3746" spans="1:20" x14ac:dyDescent="0.25">
      <c r="A3746">
        <v>2003</v>
      </c>
      <c r="B3746" t="s">
        <v>220</v>
      </c>
      <c r="C3746">
        <v>7</v>
      </c>
      <c r="D3746" t="s">
        <v>179</v>
      </c>
      <c r="I3746" t="s">
        <v>24</v>
      </c>
      <c r="J3746" t="s">
        <v>79</v>
      </c>
      <c r="K3746">
        <v>110</v>
      </c>
      <c r="M3746">
        <v>100</v>
      </c>
      <c r="N3746">
        <v>60</v>
      </c>
    </row>
    <row r="3747" spans="1:20" x14ac:dyDescent="0.25">
      <c r="A3747">
        <v>2003</v>
      </c>
      <c r="B3747" t="s">
        <v>220</v>
      </c>
      <c r="C3747">
        <v>8</v>
      </c>
      <c r="D3747" t="s">
        <v>179</v>
      </c>
      <c r="I3747" t="s">
        <v>24</v>
      </c>
      <c r="J3747" t="s">
        <v>221</v>
      </c>
      <c r="K3747">
        <v>20</v>
      </c>
      <c r="M3747">
        <v>20</v>
      </c>
      <c r="N3747">
        <v>40</v>
      </c>
    </row>
    <row r="3748" spans="1:20" x14ac:dyDescent="0.25">
      <c r="A3748">
        <v>2003</v>
      </c>
      <c r="B3748" t="s">
        <v>220</v>
      </c>
      <c r="C3748">
        <v>9</v>
      </c>
      <c r="D3748" t="s">
        <v>179</v>
      </c>
      <c r="I3748" t="s">
        <v>24</v>
      </c>
      <c r="J3748" t="s">
        <v>80</v>
      </c>
      <c r="K3748">
        <v>80</v>
      </c>
      <c r="M3748">
        <v>40</v>
      </c>
      <c r="N3748">
        <v>40</v>
      </c>
    </row>
    <row r="3749" spans="1:20" x14ac:dyDescent="0.25">
      <c r="A3749">
        <v>2003</v>
      </c>
      <c r="B3749" t="s">
        <v>220</v>
      </c>
      <c r="C3749">
        <v>10</v>
      </c>
      <c r="D3749" t="s">
        <v>179</v>
      </c>
      <c r="I3749" t="s">
        <v>24</v>
      </c>
      <c r="J3749" t="s">
        <v>88</v>
      </c>
      <c r="K3749">
        <v>90</v>
      </c>
      <c r="M3749">
        <v>40</v>
      </c>
      <c r="N3749">
        <v>60</v>
      </c>
    </row>
    <row r="3750" spans="1:20" x14ac:dyDescent="0.25">
      <c r="A3750">
        <v>2003</v>
      </c>
      <c r="B3750" t="s">
        <v>220</v>
      </c>
      <c r="C3750">
        <v>11</v>
      </c>
      <c r="D3750" t="s">
        <v>179</v>
      </c>
      <c r="I3750" t="s">
        <v>24</v>
      </c>
      <c r="J3750" t="s">
        <v>221</v>
      </c>
      <c r="K3750">
        <v>30</v>
      </c>
      <c r="M3750">
        <v>20</v>
      </c>
      <c r="N3750">
        <v>20</v>
      </c>
    </row>
    <row r="3751" spans="1:20" x14ac:dyDescent="0.25">
      <c r="A3751">
        <v>2003</v>
      </c>
      <c r="B3751" t="s">
        <v>220</v>
      </c>
      <c r="C3751">
        <v>12</v>
      </c>
      <c r="D3751" t="s">
        <v>179</v>
      </c>
      <c r="I3751" t="s">
        <v>24</v>
      </c>
      <c r="J3751" t="s">
        <v>88</v>
      </c>
      <c r="K3751">
        <v>40</v>
      </c>
      <c r="M3751">
        <v>30</v>
      </c>
      <c r="N3751">
        <v>40</v>
      </c>
    </row>
    <row r="3752" spans="1:20" x14ac:dyDescent="0.25">
      <c r="A3752">
        <v>2003</v>
      </c>
      <c r="B3752" t="s">
        <v>220</v>
      </c>
      <c r="C3752">
        <v>1</v>
      </c>
      <c r="D3752" t="s">
        <v>193</v>
      </c>
      <c r="E3752">
        <v>9</v>
      </c>
      <c r="F3752">
        <v>11.7</v>
      </c>
      <c r="G3752">
        <v>240</v>
      </c>
      <c r="I3752">
        <v>240</v>
      </c>
      <c r="J3752" t="s">
        <v>88</v>
      </c>
      <c r="K3752">
        <v>45</v>
      </c>
      <c r="M3752">
        <v>20</v>
      </c>
      <c r="N3752">
        <v>50</v>
      </c>
    </row>
    <row r="3753" spans="1:20" x14ac:dyDescent="0.25">
      <c r="A3753">
        <v>2003</v>
      </c>
      <c r="B3753" t="s">
        <v>220</v>
      </c>
      <c r="C3753">
        <v>2</v>
      </c>
      <c r="D3753" t="s">
        <v>193</v>
      </c>
      <c r="I3753" t="s">
        <v>24</v>
      </c>
      <c r="J3753" t="s">
        <v>81</v>
      </c>
      <c r="K3753">
        <v>30</v>
      </c>
      <c r="M3753">
        <v>25</v>
      </c>
      <c r="N3753">
        <v>10</v>
      </c>
    </row>
    <row r="3754" spans="1:20" x14ac:dyDescent="0.25">
      <c r="A3754">
        <v>2003</v>
      </c>
      <c r="B3754" t="s">
        <v>220</v>
      </c>
      <c r="C3754">
        <v>3</v>
      </c>
      <c r="D3754" t="s">
        <v>193</v>
      </c>
      <c r="I3754" t="s">
        <v>24</v>
      </c>
      <c r="J3754" t="s">
        <v>88</v>
      </c>
      <c r="K3754">
        <v>20</v>
      </c>
      <c r="M3754">
        <v>20</v>
      </c>
    </row>
    <row r="3755" spans="1:20" x14ac:dyDescent="0.25">
      <c r="A3755">
        <v>2003</v>
      </c>
      <c r="B3755" t="s">
        <v>220</v>
      </c>
      <c r="C3755">
        <v>4</v>
      </c>
      <c r="D3755" t="s">
        <v>193</v>
      </c>
      <c r="I3755" t="s">
        <v>24</v>
      </c>
      <c r="J3755" t="s">
        <v>80</v>
      </c>
      <c r="K3755">
        <v>30</v>
      </c>
      <c r="M3755">
        <v>25</v>
      </c>
      <c r="N3755">
        <v>5</v>
      </c>
    </row>
    <row r="3756" spans="1:20" x14ac:dyDescent="0.25">
      <c r="A3756">
        <v>2003</v>
      </c>
      <c r="B3756" t="s">
        <v>220</v>
      </c>
      <c r="C3756">
        <v>5</v>
      </c>
      <c r="D3756" t="s">
        <v>193</v>
      </c>
      <c r="I3756" t="s">
        <v>24</v>
      </c>
      <c r="J3756" t="s">
        <v>81</v>
      </c>
      <c r="K3756">
        <v>40</v>
      </c>
      <c r="M3756">
        <v>30</v>
      </c>
      <c r="N3756">
        <v>5</v>
      </c>
    </row>
    <row r="3757" spans="1:20" x14ac:dyDescent="0.25">
      <c r="A3757">
        <v>2003</v>
      </c>
      <c r="B3757" t="s">
        <v>220</v>
      </c>
      <c r="C3757">
        <v>6</v>
      </c>
      <c r="D3757" t="s">
        <v>193</v>
      </c>
      <c r="I3757" t="s">
        <v>24</v>
      </c>
      <c r="J3757" t="s">
        <v>79</v>
      </c>
      <c r="K3757">
        <v>50</v>
      </c>
      <c r="M3757">
        <v>20</v>
      </c>
      <c r="N3757">
        <v>5</v>
      </c>
    </row>
    <row r="3758" spans="1:20" x14ac:dyDescent="0.25">
      <c r="A3758">
        <v>2003</v>
      </c>
      <c r="B3758" t="s">
        <v>220</v>
      </c>
      <c r="C3758">
        <v>7</v>
      </c>
      <c r="D3758" t="s">
        <v>193</v>
      </c>
      <c r="I3758" t="s">
        <v>24</v>
      </c>
      <c r="J3758" t="s">
        <v>88</v>
      </c>
      <c r="K3758">
        <v>30</v>
      </c>
      <c r="M3758">
        <v>10</v>
      </c>
      <c r="R3758" t="s">
        <v>151</v>
      </c>
      <c r="T3758" t="s">
        <v>237</v>
      </c>
    </row>
    <row r="3759" spans="1:20" x14ac:dyDescent="0.25">
      <c r="A3759">
        <v>2003</v>
      </c>
      <c r="B3759" t="s">
        <v>220</v>
      </c>
      <c r="C3759">
        <v>8</v>
      </c>
      <c r="D3759" t="s">
        <v>193</v>
      </c>
      <c r="I3759" t="s">
        <v>24</v>
      </c>
      <c r="J3759" t="s">
        <v>80</v>
      </c>
      <c r="K3759">
        <v>40</v>
      </c>
      <c r="M3759">
        <v>25</v>
      </c>
      <c r="N3759">
        <v>30</v>
      </c>
    </row>
    <row r="3760" spans="1:20" x14ac:dyDescent="0.25">
      <c r="A3760">
        <v>2003</v>
      </c>
      <c r="B3760" t="s">
        <v>220</v>
      </c>
      <c r="C3760">
        <v>9</v>
      </c>
      <c r="D3760" t="s">
        <v>193</v>
      </c>
      <c r="I3760" t="s">
        <v>24</v>
      </c>
      <c r="J3760" t="s">
        <v>79</v>
      </c>
      <c r="K3760">
        <v>40</v>
      </c>
      <c r="M3760">
        <v>45</v>
      </c>
      <c r="N3760">
        <v>95</v>
      </c>
    </row>
    <row r="3761" spans="1:20" x14ac:dyDescent="0.25">
      <c r="A3761">
        <v>2003</v>
      </c>
      <c r="B3761" t="s">
        <v>220</v>
      </c>
      <c r="C3761">
        <v>10</v>
      </c>
      <c r="D3761" t="s">
        <v>193</v>
      </c>
      <c r="I3761" t="s">
        <v>24</v>
      </c>
      <c r="J3761" t="s">
        <v>81</v>
      </c>
      <c r="K3761">
        <v>25</v>
      </c>
      <c r="M3761">
        <v>30</v>
      </c>
      <c r="N3761">
        <v>5</v>
      </c>
    </row>
    <row r="3762" spans="1:20" x14ac:dyDescent="0.25">
      <c r="A3762">
        <v>2003</v>
      </c>
      <c r="B3762" t="s">
        <v>220</v>
      </c>
      <c r="C3762">
        <v>11</v>
      </c>
      <c r="D3762" t="s">
        <v>193</v>
      </c>
      <c r="I3762" t="s">
        <v>24</v>
      </c>
      <c r="J3762" t="s">
        <v>80</v>
      </c>
      <c r="K3762">
        <v>30</v>
      </c>
      <c r="M3762">
        <v>15</v>
      </c>
      <c r="N3762">
        <v>10</v>
      </c>
      <c r="O3762">
        <v>20</v>
      </c>
      <c r="P3762" t="s">
        <v>211</v>
      </c>
      <c r="T3762" t="s">
        <v>238</v>
      </c>
    </row>
    <row r="3763" spans="1:20" x14ac:dyDescent="0.25">
      <c r="A3763">
        <v>2003</v>
      </c>
      <c r="B3763" t="s">
        <v>220</v>
      </c>
      <c r="C3763">
        <v>12</v>
      </c>
      <c r="D3763" t="s">
        <v>193</v>
      </c>
      <c r="I3763" t="s">
        <v>24</v>
      </c>
      <c r="J3763" t="s">
        <v>81</v>
      </c>
      <c r="K3763">
        <v>30</v>
      </c>
      <c r="M3763">
        <v>20</v>
      </c>
      <c r="N3763">
        <v>5</v>
      </c>
    </row>
    <row r="3764" spans="1:20" x14ac:dyDescent="0.25">
      <c r="A3764">
        <v>2003</v>
      </c>
      <c r="B3764" t="s">
        <v>220</v>
      </c>
      <c r="C3764">
        <v>13</v>
      </c>
      <c r="D3764" t="s">
        <v>193</v>
      </c>
      <c r="I3764" t="s">
        <v>24</v>
      </c>
      <c r="J3764" t="s">
        <v>88</v>
      </c>
      <c r="K3764">
        <v>20</v>
      </c>
      <c r="M3764">
        <v>25</v>
      </c>
      <c r="N3764">
        <v>5</v>
      </c>
    </row>
    <row r="3765" spans="1:20" x14ac:dyDescent="0.25">
      <c r="A3765">
        <v>2003</v>
      </c>
      <c r="B3765" t="s">
        <v>220</v>
      </c>
      <c r="C3765">
        <v>14</v>
      </c>
      <c r="D3765" t="s">
        <v>193</v>
      </c>
      <c r="I3765" t="s">
        <v>24</v>
      </c>
      <c r="J3765" t="s">
        <v>80</v>
      </c>
      <c r="K3765">
        <v>5</v>
      </c>
      <c r="M3765">
        <v>5</v>
      </c>
      <c r="R3765" t="s">
        <v>31</v>
      </c>
    </row>
    <row r="3766" spans="1:20" x14ac:dyDescent="0.25">
      <c r="A3766">
        <v>2003</v>
      </c>
      <c r="B3766" t="s">
        <v>220</v>
      </c>
      <c r="C3766">
        <v>15</v>
      </c>
      <c r="D3766" t="s">
        <v>193</v>
      </c>
      <c r="I3766" t="s">
        <v>24</v>
      </c>
      <c r="J3766" t="s">
        <v>80</v>
      </c>
      <c r="K3766">
        <v>30</v>
      </c>
      <c r="M3766">
        <v>20</v>
      </c>
    </row>
    <row r="3767" spans="1:20" x14ac:dyDescent="0.25">
      <c r="A3767">
        <v>2003</v>
      </c>
      <c r="B3767" t="s">
        <v>220</v>
      </c>
      <c r="C3767">
        <v>16</v>
      </c>
      <c r="D3767" t="s">
        <v>193</v>
      </c>
      <c r="I3767" t="s">
        <v>24</v>
      </c>
      <c r="J3767" t="s">
        <v>88</v>
      </c>
      <c r="K3767">
        <v>10</v>
      </c>
      <c r="M3767">
        <v>10</v>
      </c>
    </row>
    <row r="3768" spans="1:20" x14ac:dyDescent="0.25">
      <c r="A3768">
        <v>2003</v>
      </c>
      <c r="B3768" t="s">
        <v>220</v>
      </c>
      <c r="C3768">
        <v>1</v>
      </c>
      <c r="D3768" t="s">
        <v>199</v>
      </c>
      <c r="E3768">
        <v>10</v>
      </c>
      <c r="F3768">
        <v>9.1463414634146343</v>
      </c>
      <c r="I3768" t="s">
        <v>24</v>
      </c>
      <c r="J3768" t="s">
        <v>85</v>
      </c>
      <c r="K3768">
        <v>20</v>
      </c>
      <c r="M3768">
        <v>15</v>
      </c>
    </row>
    <row r="3769" spans="1:20" x14ac:dyDescent="0.25">
      <c r="A3769">
        <v>2003</v>
      </c>
      <c r="B3769" t="s">
        <v>220</v>
      </c>
      <c r="C3769">
        <v>2</v>
      </c>
      <c r="D3769" t="s">
        <v>199</v>
      </c>
      <c r="I3769" t="s">
        <v>24</v>
      </c>
      <c r="J3769" t="s">
        <v>239</v>
      </c>
      <c r="K3769">
        <v>10</v>
      </c>
      <c r="M3769">
        <v>2</v>
      </c>
    </row>
    <row r="3770" spans="1:20" x14ac:dyDescent="0.25">
      <c r="A3770">
        <v>2003</v>
      </c>
      <c r="B3770" t="s">
        <v>220</v>
      </c>
      <c r="C3770">
        <v>3</v>
      </c>
      <c r="D3770" t="s">
        <v>199</v>
      </c>
      <c r="I3770" t="s">
        <v>24</v>
      </c>
      <c r="J3770" t="s">
        <v>79</v>
      </c>
      <c r="K3770">
        <v>70</v>
      </c>
      <c r="M3770">
        <v>35</v>
      </c>
      <c r="N3770">
        <v>50</v>
      </c>
    </row>
    <row r="3771" spans="1:20" x14ac:dyDescent="0.25">
      <c r="A3771">
        <v>2003</v>
      </c>
      <c r="B3771" t="s">
        <v>220</v>
      </c>
      <c r="C3771">
        <v>4</v>
      </c>
      <c r="D3771" t="s">
        <v>199</v>
      </c>
      <c r="I3771" t="s">
        <v>24</v>
      </c>
      <c r="J3771" t="s">
        <v>221</v>
      </c>
      <c r="K3771">
        <v>15</v>
      </c>
      <c r="M3771">
        <v>10</v>
      </c>
    </row>
    <row r="3772" spans="1:20" x14ac:dyDescent="0.25">
      <c r="A3772">
        <v>2003</v>
      </c>
      <c r="B3772" t="s">
        <v>220</v>
      </c>
      <c r="C3772">
        <v>5</v>
      </c>
      <c r="D3772" t="s">
        <v>199</v>
      </c>
      <c r="I3772" t="s">
        <v>24</v>
      </c>
      <c r="J3772" t="s">
        <v>88</v>
      </c>
      <c r="K3772">
        <v>50</v>
      </c>
      <c r="M3772">
        <v>30</v>
      </c>
    </row>
    <row r="3773" spans="1:20" x14ac:dyDescent="0.25">
      <c r="A3773">
        <v>2003</v>
      </c>
      <c r="B3773" t="s">
        <v>220</v>
      </c>
      <c r="C3773">
        <v>6</v>
      </c>
      <c r="D3773" t="s">
        <v>199</v>
      </c>
      <c r="I3773" t="s">
        <v>24</v>
      </c>
      <c r="J3773" t="s">
        <v>81</v>
      </c>
      <c r="K3773">
        <v>70</v>
      </c>
      <c r="M3773">
        <v>35</v>
      </c>
      <c r="N3773">
        <v>50</v>
      </c>
    </row>
    <row r="3774" spans="1:20" x14ac:dyDescent="0.25">
      <c r="A3774">
        <v>2003</v>
      </c>
      <c r="B3774" t="s">
        <v>220</v>
      </c>
      <c r="C3774">
        <v>7</v>
      </c>
      <c r="D3774" t="s">
        <v>199</v>
      </c>
      <c r="I3774" t="s">
        <v>24</v>
      </c>
      <c r="J3774" t="s">
        <v>99</v>
      </c>
      <c r="K3774">
        <v>40</v>
      </c>
      <c r="M3774">
        <v>25</v>
      </c>
      <c r="N3774">
        <v>70</v>
      </c>
    </row>
    <row r="3775" spans="1:20" x14ac:dyDescent="0.25">
      <c r="A3775">
        <v>2003</v>
      </c>
      <c r="B3775" t="s">
        <v>220</v>
      </c>
      <c r="C3775">
        <v>8</v>
      </c>
      <c r="D3775" t="s">
        <v>199</v>
      </c>
      <c r="I3775" t="s">
        <v>24</v>
      </c>
      <c r="J3775" t="s">
        <v>221</v>
      </c>
      <c r="K3775">
        <v>30</v>
      </c>
      <c r="M3775">
        <v>25</v>
      </c>
      <c r="N3775">
        <v>30</v>
      </c>
    </row>
    <row r="3776" spans="1:20" x14ac:dyDescent="0.25">
      <c r="A3776">
        <v>2003</v>
      </c>
      <c r="B3776" t="s">
        <v>220</v>
      </c>
      <c r="C3776">
        <v>9</v>
      </c>
      <c r="D3776" t="s">
        <v>199</v>
      </c>
      <c r="I3776" t="s">
        <v>24</v>
      </c>
      <c r="J3776" t="s">
        <v>79</v>
      </c>
      <c r="K3776">
        <v>120</v>
      </c>
      <c r="M3776">
        <v>85</v>
      </c>
      <c r="N3776">
        <v>70</v>
      </c>
    </row>
    <row r="3777" spans="1:20" x14ac:dyDescent="0.25">
      <c r="A3777">
        <v>2003</v>
      </c>
      <c r="B3777" t="s">
        <v>220</v>
      </c>
      <c r="C3777">
        <v>10</v>
      </c>
      <c r="D3777" t="s">
        <v>199</v>
      </c>
      <c r="I3777" t="s">
        <v>24</v>
      </c>
      <c r="J3777" t="s">
        <v>221</v>
      </c>
      <c r="K3777">
        <v>20</v>
      </c>
      <c r="M3777">
        <v>15</v>
      </c>
    </row>
    <row r="3778" spans="1:20" x14ac:dyDescent="0.25">
      <c r="A3778">
        <v>2003</v>
      </c>
      <c r="B3778" t="s">
        <v>220</v>
      </c>
      <c r="C3778">
        <v>11</v>
      </c>
      <c r="D3778" t="s">
        <v>199</v>
      </c>
      <c r="I3778" t="s">
        <v>24</v>
      </c>
      <c r="J3778" t="s">
        <v>79</v>
      </c>
      <c r="K3778">
        <v>65</v>
      </c>
      <c r="M3778">
        <v>25</v>
      </c>
      <c r="N3778">
        <v>50</v>
      </c>
    </row>
    <row r="3779" spans="1:20" x14ac:dyDescent="0.25">
      <c r="A3779">
        <v>2003</v>
      </c>
      <c r="B3779" t="s">
        <v>220</v>
      </c>
      <c r="C3779">
        <v>12</v>
      </c>
      <c r="D3779" t="s">
        <v>199</v>
      </c>
      <c r="I3779" t="s">
        <v>24</v>
      </c>
      <c r="J3779" t="s">
        <v>84</v>
      </c>
      <c r="K3779">
        <v>30</v>
      </c>
      <c r="M3779">
        <v>20</v>
      </c>
      <c r="O3779">
        <v>10</v>
      </c>
      <c r="R3779" t="s">
        <v>31</v>
      </c>
    </row>
    <row r="3780" spans="1:20" x14ac:dyDescent="0.25">
      <c r="A3780">
        <v>2003</v>
      </c>
      <c r="B3780" t="s">
        <v>220</v>
      </c>
      <c r="C3780">
        <v>13</v>
      </c>
      <c r="D3780" t="s">
        <v>199</v>
      </c>
      <c r="I3780" t="s">
        <v>24</v>
      </c>
      <c r="J3780" t="s">
        <v>84</v>
      </c>
      <c r="K3780">
        <v>65</v>
      </c>
      <c r="M3780">
        <v>25</v>
      </c>
      <c r="N3780">
        <v>60</v>
      </c>
    </row>
    <row r="3781" spans="1:20" x14ac:dyDescent="0.25">
      <c r="A3781">
        <v>2003</v>
      </c>
      <c r="B3781" t="s">
        <v>220</v>
      </c>
      <c r="C3781">
        <v>14</v>
      </c>
      <c r="D3781" t="s">
        <v>199</v>
      </c>
      <c r="I3781" t="s">
        <v>24</v>
      </c>
      <c r="J3781" t="s">
        <v>79</v>
      </c>
      <c r="K3781">
        <v>30</v>
      </c>
      <c r="M3781">
        <v>25</v>
      </c>
      <c r="N3781">
        <v>30</v>
      </c>
      <c r="T3781" t="s">
        <v>240</v>
      </c>
    </row>
    <row r="3782" spans="1:20" x14ac:dyDescent="0.25">
      <c r="A3782">
        <v>2003</v>
      </c>
      <c r="B3782" t="s">
        <v>220</v>
      </c>
      <c r="C3782">
        <v>15</v>
      </c>
      <c r="D3782" t="s">
        <v>199</v>
      </c>
      <c r="I3782" t="s">
        <v>24</v>
      </c>
      <c r="J3782" t="s">
        <v>88</v>
      </c>
      <c r="K3782">
        <v>45</v>
      </c>
      <c r="M3782">
        <v>20</v>
      </c>
      <c r="N3782">
        <v>40</v>
      </c>
    </row>
    <row r="3783" spans="1:20" x14ac:dyDescent="0.25">
      <c r="A3783">
        <v>2003</v>
      </c>
      <c r="B3783" t="s">
        <v>220</v>
      </c>
      <c r="C3783">
        <v>16</v>
      </c>
      <c r="D3783" t="s">
        <v>199</v>
      </c>
      <c r="F3783">
        <v>10.975609756097562</v>
      </c>
      <c r="I3783" t="s">
        <v>24</v>
      </c>
      <c r="J3783" t="s">
        <v>81</v>
      </c>
      <c r="K3783">
        <v>20</v>
      </c>
      <c r="M3783">
        <v>10</v>
      </c>
    </row>
    <row r="3784" spans="1:20" x14ac:dyDescent="0.25">
      <c r="A3784">
        <v>2003</v>
      </c>
      <c r="B3784" t="s">
        <v>220</v>
      </c>
      <c r="C3784">
        <v>1</v>
      </c>
      <c r="D3784" t="s">
        <v>196</v>
      </c>
      <c r="E3784">
        <v>11</v>
      </c>
      <c r="F3784">
        <v>12.195121951219512</v>
      </c>
      <c r="G3784">
        <v>240</v>
      </c>
      <c r="H3784">
        <v>160</v>
      </c>
      <c r="I3784">
        <v>285.71428571428572</v>
      </c>
      <c r="J3784" t="s">
        <v>79</v>
      </c>
      <c r="K3784">
        <v>15</v>
      </c>
      <c r="M3784">
        <v>40</v>
      </c>
      <c r="N3784">
        <v>90</v>
      </c>
      <c r="S3784">
        <v>1</v>
      </c>
    </row>
    <row r="3785" spans="1:20" x14ac:dyDescent="0.25">
      <c r="A3785">
        <v>2003</v>
      </c>
      <c r="B3785" t="s">
        <v>220</v>
      </c>
      <c r="C3785">
        <v>2</v>
      </c>
      <c r="D3785" t="s">
        <v>196</v>
      </c>
      <c r="I3785" t="s">
        <v>24</v>
      </c>
      <c r="J3785" t="s">
        <v>221</v>
      </c>
      <c r="K3785">
        <v>20</v>
      </c>
      <c r="M3785">
        <v>15</v>
      </c>
      <c r="N3785">
        <v>5</v>
      </c>
    </row>
    <row r="3786" spans="1:20" x14ac:dyDescent="0.25">
      <c r="A3786">
        <v>2003</v>
      </c>
      <c r="B3786" t="s">
        <v>220</v>
      </c>
      <c r="C3786">
        <v>3</v>
      </c>
      <c r="D3786" t="s">
        <v>196</v>
      </c>
      <c r="I3786" t="s">
        <v>24</v>
      </c>
      <c r="J3786" t="s">
        <v>221</v>
      </c>
      <c r="K3786">
        <v>20</v>
      </c>
      <c r="M3786">
        <v>10</v>
      </c>
    </row>
    <row r="3787" spans="1:20" x14ac:dyDescent="0.25">
      <c r="A3787">
        <v>2003</v>
      </c>
      <c r="B3787" t="s">
        <v>220</v>
      </c>
      <c r="C3787">
        <v>4</v>
      </c>
      <c r="D3787" t="s">
        <v>196</v>
      </c>
      <c r="I3787" t="s">
        <v>24</v>
      </c>
      <c r="J3787" t="s">
        <v>83</v>
      </c>
      <c r="K3787">
        <v>20</v>
      </c>
      <c r="M3787">
        <v>10</v>
      </c>
    </row>
    <row r="3788" spans="1:20" x14ac:dyDescent="0.25">
      <c r="A3788">
        <v>2003</v>
      </c>
      <c r="B3788" t="s">
        <v>220</v>
      </c>
      <c r="C3788">
        <v>5</v>
      </c>
      <c r="D3788" t="s">
        <v>196</v>
      </c>
      <c r="I3788" t="s">
        <v>24</v>
      </c>
      <c r="J3788" t="s">
        <v>228</v>
      </c>
      <c r="K3788">
        <v>10</v>
      </c>
      <c r="M3788">
        <v>15</v>
      </c>
      <c r="N3788">
        <v>90</v>
      </c>
    </row>
    <row r="3789" spans="1:20" x14ac:dyDescent="0.25">
      <c r="A3789">
        <v>2003</v>
      </c>
      <c r="B3789" t="s">
        <v>220</v>
      </c>
      <c r="C3789">
        <v>6</v>
      </c>
      <c r="D3789" t="s">
        <v>196</v>
      </c>
      <c r="I3789" t="s">
        <v>24</v>
      </c>
      <c r="J3789" t="s">
        <v>241</v>
      </c>
      <c r="K3789">
        <v>235</v>
      </c>
      <c r="M3789">
        <v>160</v>
      </c>
      <c r="N3789">
        <v>80</v>
      </c>
    </row>
    <row r="3790" spans="1:20" x14ac:dyDescent="0.25">
      <c r="A3790">
        <v>2003</v>
      </c>
      <c r="B3790" t="s">
        <v>220</v>
      </c>
      <c r="C3790">
        <v>7</v>
      </c>
      <c r="D3790" t="s">
        <v>196</v>
      </c>
      <c r="I3790" t="s">
        <v>24</v>
      </c>
      <c r="J3790" t="s">
        <v>81</v>
      </c>
      <c r="K3790">
        <v>40</v>
      </c>
      <c r="M3790">
        <v>35</v>
      </c>
      <c r="N3790">
        <v>10</v>
      </c>
    </row>
    <row r="3791" spans="1:20" x14ac:dyDescent="0.25">
      <c r="A3791">
        <v>2003</v>
      </c>
      <c r="B3791" t="s">
        <v>220</v>
      </c>
      <c r="C3791">
        <v>8</v>
      </c>
      <c r="D3791" t="s">
        <v>196</v>
      </c>
      <c r="I3791" t="s">
        <v>24</v>
      </c>
      <c r="J3791" t="s">
        <v>88</v>
      </c>
      <c r="K3791">
        <v>50</v>
      </c>
      <c r="M3791">
        <v>15</v>
      </c>
      <c r="N3791">
        <v>5</v>
      </c>
    </row>
    <row r="3792" spans="1:20" x14ac:dyDescent="0.25">
      <c r="A3792">
        <v>2003</v>
      </c>
      <c r="B3792" t="s">
        <v>220</v>
      </c>
      <c r="C3792">
        <v>9</v>
      </c>
      <c r="D3792" t="s">
        <v>196</v>
      </c>
      <c r="I3792" t="s">
        <v>24</v>
      </c>
      <c r="J3792" t="s">
        <v>239</v>
      </c>
      <c r="K3792">
        <v>10</v>
      </c>
      <c r="M3792">
        <v>15</v>
      </c>
    </row>
    <row r="3793" spans="1:20" x14ac:dyDescent="0.25">
      <c r="A3793">
        <v>2003</v>
      </c>
      <c r="B3793" t="s">
        <v>220</v>
      </c>
      <c r="C3793">
        <v>10</v>
      </c>
      <c r="D3793" t="s">
        <v>196</v>
      </c>
      <c r="I3793" t="s">
        <v>24</v>
      </c>
      <c r="J3793" t="s">
        <v>221</v>
      </c>
      <c r="K3793">
        <v>15</v>
      </c>
      <c r="M3793">
        <v>10</v>
      </c>
    </row>
    <row r="3794" spans="1:20" x14ac:dyDescent="0.25">
      <c r="A3794">
        <v>2003</v>
      </c>
      <c r="B3794" t="s">
        <v>220</v>
      </c>
      <c r="C3794">
        <v>11</v>
      </c>
      <c r="D3794" t="s">
        <v>196</v>
      </c>
      <c r="I3794" t="s">
        <v>24</v>
      </c>
      <c r="J3794" t="s">
        <v>88</v>
      </c>
      <c r="K3794">
        <v>100</v>
      </c>
      <c r="M3794">
        <v>40</v>
      </c>
      <c r="N3794">
        <v>12</v>
      </c>
    </row>
    <row r="3795" spans="1:20" x14ac:dyDescent="0.25">
      <c r="A3795">
        <v>2003</v>
      </c>
      <c r="B3795" t="s">
        <v>220</v>
      </c>
      <c r="C3795">
        <v>12</v>
      </c>
      <c r="D3795" t="s">
        <v>196</v>
      </c>
      <c r="I3795" t="s">
        <v>24</v>
      </c>
      <c r="J3795" t="s">
        <v>80</v>
      </c>
      <c r="K3795">
        <v>30</v>
      </c>
      <c r="M3795">
        <v>25</v>
      </c>
      <c r="N3795">
        <v>10</v>
      </c>
    </row>
    <row r="3796" spans="1:20" x14ac:dyDescent="0.25">
      <c r="A3796">
        <v>2003</v>
      </c>
      <c r="B3796" t="s">
        <v>220</v>
      </c>
      <c r="C3796">
        <v>13</v>
      </c>
      <c r="D3796" t="s">
        <v>196</v>
      </c>
      <c r="I3796" t="s">
        <v>24</v>
      </c>
      <c r="J3796" t="s">
        <v>79</v>
      </c>
      <c r="K3796">
        <v>20</v>
      </c>
      <c r="M3796">
        <v>20</v>
      </c>
      <c r="N3796">
        <v>50</v>
      </c>
      <c r="O3796">
        <v>10</v>
      </c>
      <c r="P3796" t="s">
        <v>211</v>
      </c>
      <c r="T3796" t="s">
        <v>238</v>
      </c>
    </row>
    <row r="3797" spans="1:20" x14ac:dyDescent="0.25">
      <c r="A3797">
        <v>2003</v>
      </c>
      <c r="B3797" t="s">
        <v>220</v>
      </c>
      <c r="C3797">
        <v>14</v>
      </c>
      <c r="D3797" t="s">
        <v>196</v>
      </c>
      <c r="F3797">
        <v>10.975609756097562</v>
      </c>
      <c r="I3797" t="s">
        <v>24</v>
      </c>
      <c r="J3797" t="s">
        <v>88</v>
      </c>
      <c r="K3797">
        <v>60</v>
      </c>
      <c r="M3797">
        <v>50</v>
      </c>
      <c r="N3797">
        <v>20</v>
      </c>
    </row>
    <row r="3798" spans="1:20" x14ac:dyDescent="0.25">
      <c r="A3798">
        <v>2004</v>
      </c>
      <c r="B3798" s="6" t="s">
        <v>73</v>
      </c>
      <c r="C3798" s="6">
        <v>1</v>
      </c>
      <c r="D3798" s="6" t="s">
        <v>179</v>
      </c>
      <c r="E3798" s="6">
        <v>1</v>
      </c>
      <c r="F3798" s="6">
        <f>33/3.3</f>
        <v>10</v>
      </c>
      <c r="G3798" s="6">
        <v>240</v>
      </c>
      <c r="H3798" s="6">
        <v>10</v>
      </c>
      <c r="I3798" s="6">
        <f t="shared" ref="I3798:I3861" si="18">IF(G3798&gt;0,G3798/(1000-H3798)*1000,"")</f>
        <v>242.42424242424244</v>
      </c>
      <c r="J3798" s="6" t="s">
        <v>35</v>
      </c>
      <c r="K3798" s="6">
        <v>3</v>
      </c>
      <c r="L3798" s="6"/>
      <c r="M3798" s="6">
        <v>2</v>
      </c>
      <c r="N3798" s="6">
        <v>0</v>
      </c>
      <c r="O3798" s="6">
        <v>0</v>
      </c>
      <c r="P3798" s="6"/>
      <c r="Q3798" s="6"/>
      <c r="R3798" s="6"/>
      <c r="S3798" s="6"/>
      <c r="T3798" s="6"/>
    </row>
    <row r="3799" spans="1:20" x14ac:dyDescent="0.25">
      <c r="A3799">
        <v>2004</v>
      </c>
      <c r="B3799" s="6" t="s">
        <v>73</v>
      </c>
      <c r="C3799" s="6">
        <v>2</v>
      </c>
      <c r="D3799" s="6" t="s">
        <v>179</v>
      </c>
      <c r="E3799" s="6"/>
      <c r="F3799" s="6"/>
      <c r="G3799" s="6"/>
      <c r="H3799" s="6"/>
      <c r="I3799" s="6" t="str">
        <f t="shared" si="18"/>
        <v/>
      </c>
      <c r="J3799" s="6" t="s">
        <v>25</v>
      </c>
      <c r="K3799" s="6">
        <v>25</v>
      </c>
      <c r="L3799" s="6"/>
      <c r="M3799" s="6">
        <v>10</v>
      </c>
      <c r="N3799" s="6">
        <v>0</v>
      </c>
      <c r="O3799" s="6">
        <v>0</v>
      </c>
      <c r="P3799" s="6"/>
      <c r="Q3799" s="6"/>
      <c r="R3799" s="6"/>
      <c r="S3799" s="6"/>
      <c r="T3799" s="6"/>
    </row>
    <row r="3800" spans="1:20" x14ac:dyDescent="0.25">
      <c r="A3800">
        <v>2004</v>
      </c>
      <c r="B3800" s="6" t="s">
        <v>73</v>
      </c>
      <c r="C3800" s="6">
        <v>3</v>
      </c>
      <c r="D3800" s="6" t="s">
        <v>179</v>
      </c>
      <c r="E3800" s="6"/>
      <c r="F3800" s="6"/>
      <c r="G3800" s="6"/>
      <c r="H3800" s="6"/>
      <c r="I3800" s="6" t="str">
        <f t="shared" si="18"/>
        <v/>
      </c>
      <c r="J3800" s="6" t="s">
        <v>140</v>
      </c>
      <c r="K3800" s="6">
        <v>10</v>
      </c>
      <c r="L3800" s="6"/>
      <c r="M3800" s="6">
        <v>5</v>
      </c>
      <c r="N3800" s="6">
        <v>50</v>
      </c>
      <c r="O3800" s="6">
        <v>0</v>
      </c>
      <c r="P3800" s="6"/>
      <c r="Q3800" s="6"/>
      <c r="R3800" s="6"/>
      <c r="S3800" s="6"/>
      <c r="T3800" s="6"/>
    </row>
    <row r="3801" spans="1:20" x14ac:dyDescent="0.25">
      <c r="A3801">
        <v>2004</v>
      </c>
      <c r="B3801" s="6" t="s">
        <v>73</v>
      </c>
      <c r="C3801" s="6">
        <v>4</v>
      </c>
      <c r="D3801" s="6" t="s">
        <v>179</v>
      </c>
      <c r="E3801" s="6"/>
      <c r="F3801" s="6"/>
      <c r="G3801" s="6"/>
      <c r="H3801" s="6"/>
      <c r="I3801" s="6" t="str">
        <f t="shared" si="18"/>
        <v/>
      </c>
      <c r="J3801" s="6" t="s">
        <v>140</v>
      </c>
      <c r="K3801" s="6">
        <v>40</v>
      </c>
      <c r="L3801" s="6"/>
      <c r="M3801" s="6">
        <v>20</v>
      </c>
      <c r="N3801" s="6">
        <v>5</v>
      </c>
      <c r="O3801" s="6">
        <v>0</v>
      </c>
      <c r="P3801" s="6"/>
      <c r="Q3801" s="6"/>
      <c r="R3801" s="6"/>
      <c r="S3801" s="6"/>
      <c r="T3801" s="6"/>
    </row>
    <row r="3802" spans="1:20" x14ac:dyDescent="0.25">
      <c r="A3802">
        <v>2004</v>
      </c>
      <c r="B3802" s="6" t="s">
        <v>73</v>
      </c>
      <c r="C3802" s="6">
        <v>5</v>
      </c>
      <c r="D3802" s="6" t="s">
        <v>179</v>
      </c>
      <c r="E3802" s="6"/>
      <c r="F3802" s="6"/>
      <c r="G3802" s="6"/>
      <c r="H3802" s="6"/>
      <c r="I3802" s="6" t="str">
        <f t="shared" si="18"/>
        <v/>
      </c>
      <c r="J3802" s="6" t="s">
        <v>25</v>
      </c>
      <c r="K3802" s="6">
        <v>20</v>
      </c>
      <c r="L3802" s="6"/>
      <c r="M3802" s="6">
        <v>10</v>
      </c>
      <c r="N3802" s="6">
        <v>0</v>
      </c>
      <c r="O3802" s="6">
        <v>0</v>
      </c>
      <c r="P3802" s="6"/>
      <c r="Q3802" s="6"/>
      <c r="R3802" s="6"/>
      <c r="S3802" s="6"/>
      <c r="T3802" s="6"/>
    </row>
    <row r="3803" spans="1:20" x14ac:dyDescent="0.25">
      <c r="A3803">
        <v>2004</v>
      </c>
      <c r="B3803" s="6" t="s">
        <v>73</v>
      </c>
      <c r="C3803" s="6">
        <v>6</v>
      </c>
      <c r="D3803" s="6" t="s">
        <v>179</v>
      </c>
      <c r="E3803" s="6"/>
      <c r="F3803" s="6"/>
      <c r="G3803" s="6"/>
      <c r="H3803" s="6"/>
      <c r="I3803" s="6" t="str">
        <f t="shared" si="18"/>
        <v/>
      </c>
      <c r="J3803" s="6" t="s">
        <v>140</v>
      </c>
      <c r="K3803" s="6">
        <v>30</v>
      </c>
      <c r="L3803" s="6"/>
      <c r="M3803" s="6">
        <v>10</v>
      </c>
      <c r="N3803" s="6">
        <v>40</v>
      </c>
      <c r="O3803" s="6">
        <v>0</v>
      </c>
      <c r="P3803" s="6"/>
      <c r="Q3803" s="6"/>
      <c r="R3803" s="6"/>
      <c r="S3803" s="6"/>
      <c r="T3803" s="6"/>
    </row>
    <row r="3804" spans="1:20" x14ac:dyDescent="0.25">
      <c r="A3804">
        <v>2004</v>
      </c>
      <c r="B3804" s="6" t="s">
        <v>73</v>
      </c>
      <c r="C3804" s="6">
        <v>7</v>
      </c>
      <c r="D3804" s="6" t="s">
        <v>179</v>
      </c>
      <c r="E3804" s="6"/>
      <c r="F3804" s="6"/>
      <c r="G3804" s="6"/>
      <c r="H3804" s="6"/>
      <c r="I3804" s="6" t="str">
        <f t="shared" si="18"/>
        <v/>
      </c>
      <c r="J3804" s="6" t="s">
        <v>140</v>
      </c>
      <c r="K3804" s="6">
        <v>30</v>
      </c>
      <c r="L3804" s="6"/>
      <c r="M3804" s="6">
        <v>15</v>
      </c>
      <c r="N3804" s="6">
        <v>0</v>
      </c>
      <c r="O3804" s="6">
        <v>0</v>
      </c>
      <c r="P3804" s="6"/>
      <c r="Q3804" s="6"/>
      <c r="R3804" s="6"/>
      <c r="S3804" s="6"/>
      <c r="T3804" s="6"/>
    </row>
    <row r="3805" spans="1:20" x14ac:dyDescent="0.25">
      <c r="A3805">
        <v>2004</v>
      </c>
      <c r="B3805" s="6" t="s">
        <v>73</v>
      </c>
      <c r="C3805" s="6">
        <v>8</v>
      </c>
      <c r="D3805" s="6" t="s">
        <v>179</v>
      </c>
      <c r="E3805" s="6"/>
      <c r="F3805" s="6"/>
      <c r="G3805" s="6"/>
      <c r="H3805" s="6"/>
      <c r="I3805" s="6" t="str">
        <f t="shared" si="18"/>
        <v/>
      </c>
      <c r="J3805" s="6" t="s">
        <v>140</v>
      </c>
      <c r="K3805" s="6">
        <v>20</v>
      </c>
      <c r="L3805" s="6"/>
      <c r="M3805" s="6">
        <v>10</v>
      </c>
      <c r="N3805" s="6">
        <v>0</v>
      </c>
      <c r="O3805" s="6">
        <v>0</v>
      </c>
      <c r="P3805" s="6"/>
      <c r="Q3805" s="6"/>
      <c r="R3805" s="6"/>
      <c r="S3805" s="6"/>
      <c r="T3805" s="6"/>
    </row>
    <row r="3806" spans="1:20" x14ac:dyDescent="0.25">
      <c r="A3806">
        <v>2004</v>
      </c>
      <c r="B3806" s="6" t="s">
        <v>73</v>
      </c>
      <c r="C3806" s="6">
        <v>9</v>
      </c>
      <c r="D3806" s="6" t="s">
        <v>179</v>
      </c>
      <c r="E3806" s="6"/>
      <c r="F3806" s="6"/>
      <c r="G3806" s="6"/>
      <c r="H3806" s="6"/>
      <c r="I3806" s="6" t="str">
        <f t="shared" si="18"/>
        <v/>
      </c>
      <c r="J3806" s="6" t="s">
        <v>140</v>
      </c>
      <c r="K3806" s="6">
        <v>40</v>
      </c>
      <c r="L3806" s="6"/>
      <c r="M3806" s="6">
        <v>5</v>
      </c>
      <c r="N3806" s="6">
        <v>0</v>
      </c>
      <c r="O3806" s="6">
        <v>0</v>
      </c>
      <c r="P3806" s="6"/>
      <c r="Q3806" s="6"/>
      <c r="R3806" s="6"/>
      <c r="S3806" s="6"/>
      <c r="T3806" s="6"/>
    </row>
    <row r="3807" spans="1:20" x14ac:dyDescent="0.25">
      <c r="A3807">
        <v>2004</v>
      </c>
      <c r="B3807" s="6" t="s">
        <v>73</v>
      </c>
      <c r="C3807" s="6">
        <v>10</v>
      </c>
      <c r="D3807" s="6" t="s">
        <v>179</v>
      </c>
      <c r="E3807" s="6"/>
      <c r="F3807" s="6"/>
      <c r="G3807" s="6"/>
      <c r="H3807" s="6"/>
      <c r="I3807" s="6" t="str">
        <f t="shared" si="18"/>
        <v/>
      </c>
      <c r="J3807" s="6" t="s">
        <v>28</v>
      </c>
      <c r="K3807" s="6">
        <v>40</v>
      </c>
      <c r="L3807" s="6"/>
      <c r="M3807" s="6">
        <v>20</v>
      </c>
      <c r="N3807" s="6">
        <v>20</v>
      </c>
      <c r="O3807" s="6">
        <v>0</v>
      </c>
      <c r="P3807" s="6"/>
      <c r="Q3807" s="6"/>
      <c r="R3807" s="6"/>
      <c r="S3807" s="6"/>
      <c r="T3807" s="6"/>
    </row>
    <row r="3808" spans="1:20" x14ac:dyDescent="0.25">
      <c r="A3808">
        <v>2004</v>
      </c>
      <c r="B3808" s="6" t="s">
        <v>73</v>
      </c>
      <c r="C3808" s="6">
        <v>11</v>
      </c>
      <c r="D3808" s="6" t="s">
        <v>179</v>
      </c>
      <c r="E3808" s="6"/>
      <c r="F3808" s="6"/>
      <c r="G3808" s="6"/>
      <c r="H3808" s="6"/>
      <c r="I3808" s="6" t="str">
        <f t="shared" si="18"/>
        <v/>
      </c>
      <c r="J3808" s="6" t="s">
        <v>58</v>
      </c>
      <c r="K3808" s="6">
        <v>20</v>
      </c>
      <c r="L3808" s="6"/>
      <c r="M3808" s="6">
        <v>10</v>
      </c>
      <c r="N3808" s="6">
        <v>30</v>
      </c>
      <c r="O3808" s="6">
        <v>0</v>
      </c>
      <c r="P3808" s="6"/>
      <c r="Q3808" s="6"/>
      <c r="R3808" s="6"/>
      <c r="S3808" s="6"/>
      <c r="T3808" s="6"/>
    </row>
    <row r="3809" spans="1:20" x14ac:dyDescent="0.25">
      <c r="A3809">
        <v>2004</v>
      </c>
      <c r="B3809" s="6" t="s">
        <v>73</v>
      </c>
      <c r="C3809" s="6">
        <v>12</v>
      </c>
      <c r="D3809" s="6" t="s">
        <v>179</v>
      </c>
      <c r="E3809" s="6"/>
      <c r="F3809" s="6"/>
      <c r="G3809" s="6"/>
      <c r="H3809" s="6"/>
      <c r="I3809" s="6" t="str">
        <f t="shared" si="18"/>
        <v/>
      </c>
      <c r="J3809" s="6" t="s">
        <v>26</v>
      </c>
      <c r="K3809" s="6">
        <v>110</v>
      </c>
      <c r="L3809" s="6"/>
      <c r="M3809" s="6">
        <v>70</v>
      </c>
      <c r="N3809" s="6">
        <v>70</v>
      </c>
      <c r="O3809" s="6">
        <v>0</v>
      </c>
      <c r="P3809" s="6"/>
      <c r="Q3809" s="6"/>
      <c r="R3809" s="6"/>
      <c r="S3809" s="6"/>
      <c r="T3809" s="6"/>
    </row>
    <row r="3810" spans="1:20" x14ac:dyDescent="0.25">
      <c r="A3810">
        <v>2004</v>
      </c>
      <c r="B3810" s="6" t="s">
        <v>73</v>
      </c>
      <c r="C3810" s="6">
        <v>13</v>
      </c>
      <c r="D3810" s="6" t="s">
        <v>179</v>
      </c>
      <c r="E3810" s="6"/>
      <c r="F3810" s="6"/>
      <c r="G3810" s="6"/>
      <c r="H3810" s="6"/>
      <c r="I3810" s="6" t="str">
        <f t="shared" si="18"/>
        <v/>
      </c>
      <c r="J3810" s="6" t="s">
        <v>29</v>
      </c>
      <c r="K3810" s="6">
        <v>70</v>
      </c>
      <c r="L3810" s="6"/>
      <c r="M3810" s="6">
        <v>40</v>
      </c>
      <c r="N3810" s="6">
        <v>10</v>
      </c>
      <c r="O3810" s="6">
        <v>0</v>
      </c>
      <c r="P3810" s="6"/>
      <c r="Q3810" s="6"/>
      <c r="R3810" s="6"/>
      <c r="S3810" s="6"/>
      <c r="T3810" s="6"/>
    </row>
    <row r="3811" spans="1:20" x14ac:dyDescent="0.25">
      <c r="A3811">
        <v>2004</v>
      </c>
      <c r="B3811" s="6" t="s">
        <v>73</v>
      </c>
      <c r="C3811" s="6">
        <v>14</v>
      </c>
      <c r="D3811" s="6" t="s">
        <v>179</v>
      </c>
      <c r="E3811" s="6"/>
      <c r="F3811" s="6"/>
      <c r="G3811" s="6"/>
      <c r="H3811" s="6"/>
      <c r="I3811" s="6" t="str">
        <f t="shared" si="18"/>
        <v/>
      </c>
      <c r="J3811" s="6" t="s">
        <v>140</v>
      </c>
      <c r="K3811" s="6">
        <v>10</v>
      </c>
      <c r="L3811" s="6"/>
      <c r="M3811" s="6">
        <v>5</v>
      </c>
      <c r="N3811" s="6">
        <v>20</v>
      </c>
      <c r="O3811" s="6">
        <v>0</v>
      </c>
      <c r="P3811" s="6"/>
      <c r="Q3811" s="6"/>
      <c r="R3811" s="6"/>
      <c r="S3811" s="6"/>
      <c r="T3811" s="6"/>
    </row>
    <row r="3812" spans="1:20" x14ac:dyDescent="0.25">
      <c r="A3812">
        <v>2004</v>
      </c>
      <c r="B3812" s="6" t="s">
        <v>73</v>
      </c>
      <c r="C3812" s="6">
        <v>15</v>
      </c>
      <c r="D3812" s="6" t="s">
        <v>179</v>
      </c>
      <c r="E3812" s="6"/>
      <c r="F3812" s="6"/>
      <c r="G3812" s="6"/>
      <c r="H3812" s="6"/>
      <c r="I3812" s="6" t="str">
        <f t="shared" si="18"/>
        <v/>
      </c>
      <c r="J3812" s="6" t="s">
        <v>28</v>
      </c>
      <c r="K3812" s="6">
        <v>80</v>
      </c>
      <c r="L3812" s="6"/>
      <c r="M3812" s="6">
        <v>40</v>
      </c>
      <c r="N3812" s="6">
        <v>100</v>
      </c>
      <c r="O3812" s="6">
        <v>0</v>
      </c>
      <c r="P3812" s="6"/>
      <c r="Q3812" s="6"/>
      <c r="R3812" s="6"/>
      <c r="S3812" s="6"/>
      <c r="T3812" s="6"/>
    </row>
    <row r="3813" spans="1:20" x14ac:dyDescent="0.25">
      <c r="A3813">
        <v>2004</v>
      </c>
      <c r="B3813" s="6" t="s">
        <v>73</v>
      </c>
      <c r="C3813" s="6">
        <v>16</v>
      </c>
      <c r="D3813" s="6" t="s">
        <v>179</v>
      </c>
      <c r="E3813" s="6"/>
      <c r="F3813" s="6"/>
      <c r="G3813" s="6"/>
      <c r="H3813" s="6"/>
      <c r="I3813" s="6" t="str">
        <f t="shared" si="18"/>
        <v/>
      </c>
      <c r="J3813" s="6" t="s">
        <v>40</v>
      </c>
      <c r="K3813" s="6">
        <v>30</v>
      </c>
      <c r="L3813" s="6"/>
      <c r="M3813" s="6">
        <v>20</v>
      </c>
      <c r="N3813" s="6">
        <v>10</v>
      </c>
      <c r="O3813" s="6">
        <v>0</v>
      </c>
      <c r="P3813" s="6"/>
      <c r="Q3813" s="6"/>
      <c r="R3813" s="6"/>
      <c r="S3813" s="6"/>
      <c r="T3813" s="6"/>
    </row>
    <row r="3814" spans="1:20" x14ac:dyDescent="0.25">
      <c r="A3814">
        <v>2004</v>
      </c>
      <c r="B3814" s="6" t="s">
        <v>73</v>
      </c>
      <c r="C3814" s="6">
        <v>17</v>
      </c>
      <c r="D3814" s="6" t="s">
        <v>179</v>
      </c>
      <c r="E3814" s="6"/>
      <c r="F3814" s="6">
        <f>31/3.3</f>
        <v>9.3939393939393945</v>
      </c>
      <c r="G3814" s="6"/>
      <c r="H3814" s="6"/>
      <c r="I3814" s="6" t="str">
        <f t="shared" si="18"/>
        <v/>
      </c>
      <c r="J3814" s="6" t="s">
        <v>35</v>
      </c>
      <c r="K3814" s="6">
        <v>20</v>
      </c>
      <c r="L3814" s="6"/>
      <c r="M3814" s="6">
        <v>10</v>
      </c>
      <c r="N3814" s="6">
        <v>10</v>
      </c>
      <c r="O3814" s="6">
        <v>0</v>
      </c>
      <c r="P3814" s="6"/>
      <c r="Q3814" s="6"/>
      <c r="R3814" s="6"/>
      <c r="S3814" s="6"/>
      <c r="T3814" s="6"/>
    </row>
    <row r="3815" spans="1:20" x14ac:dyDescent="0.25">
      <c r="A3815">
        <v>2004</v>
      </c>
      <c r="B3815" s="6" t="s">
        <v>73</v>
      </c>
      <c r="C3815" s="6">
        <v>18</v>
      </c>
      <c r="D3815" s="6" t="s">
        <v>179</v>
      </c>
      <c r="E3815" s="6">
        <v>2</v>
      </c>
      <c r="F3815" s="6">
        <f>32/3.3</f>
        <v>9.6969696969696972</v>
      </c>
      <c r="G3815" s="6">
        <v>230</v>
      </c>
      <c r="H3815" s="6">
        <v>0</v>
      </c>
      <c r="I3815" s="6">
        <f t="shared" si="18"/>
        <v>230</v>
      </c>
      <c r="J3815" s="6" t="s">
        <v>28</v>
      </c>
      <c r="K3815" s="6">
        <v>30</v>
      </c>
      <c r="L3815" s="6"/>
      <c r="M3815" s="6">
        <v>10</v>
      </c>
      <c r="N3815" s="6">
        <v>20</v>
      </c>
      <c r="O3815" s="6">
        <v>0</v>
      </c>
      <c r="P3815" s="6"/>
      <c r="Q3815" s="6"/>
      <c r="R3815" s="6" t="s">
        <v>31</v>
      </c>
      <c r="S3815" s="6"/>
      <c r="T3815" s="6" t="s">
        <v>242</v>
      </c>
    </row>
    <row r="3816" spans="1:20" x14ac:dyDescent="0.25">
      <c r="A3816">
        <v>2004</v>
      </c>
      <c r="B3816" s="6" t="s">
        <v>73</v>
      </c>
      <c r="C3816" s="6">
        <v>19</v>
      </c>
      <c r="D3816" s="6" t="s">
        <v>179</v>
      </c>
      <c r="E3816" s="6"/>
      <c r="F3816" s="6"/>
      <c r="G3816" s="6"/>
      <c r="H3816" s="6"/>
      <c r="I3816" s="6" t="str">
        <f t="shared" si="18"/>
        <v/>
      </c>
      <c r="J3816" s="6" t="s">
        <v>26</v>
      </c>
      <c r="K3816" s="6">
        <v>90</v>
      </c>
      <c r="L3816" s="6"/>
      <c r="M3816" s="6">
        <v>70</v>
      </c>
      <c r="N3816" s="6">
        <v>20</v>
      </c>
      <c r="O3816" s="6">
        <v>0</v>
      </c>
      <c r="P3816" s="6"/>
      <c r="Q3816" s="6"/>
      <c r="R3816" s="6"/>
      <c r="S3816" s="6"/>
      <c r="T3816" s="6"/>
    </row>
    <row r="3817" spans="1:20" x14ac:dyDescent="0.25">
      <c r="A3817">
        <v>2004</v>
      </c>
      <c r="B3817" s="6" t="s">
        <v>73</v>
      </c>
      <c r="C3817" s="6">
        <v>20</v>
      </c>
      <c r="D3817" s="6" t="s">
        <v>179</v>
      </c>
      <c r="E3817" s="6"/>
      <c r="F3817" s="6"/>
      <c r="G3817" s="6"/>
      <c r="H3817" s="6"/>
      <c r="I3817" s="6" t="str">
        <f t="shared" si="18"/>
        <v/>
      </c>
      <c r="J3817" s="6" t="s">
        <v>25</v>
      </c>
      <c r="K3817" s="6">
        <v>10</v>
      </c>
      <c r="L3817" s="6"/>
      <c r="M3817" s="6">
        <v>10</v>
      </c>
      <c r="N3817" s="6">
        <v>0</v>
      </c>
      <c r="O3817" s="6">
        <v>0</v>
      </c>
      <c r="P3817" s="6"/>
      <c r="Q3817" s="6"/>
      <c r="R3817" s="6"/>
      <c r="S3817" s="6"/>
      <c r="T3817" s="6"/>
    </row>
    <row r="3818" spans="1:20" x14ac:dyDescent="0.25">
      <c r="A3818">
        <v>2004</v>
      </c>
      <c r="B3818" s="6" t="s">
        <v>73</v>
      </c>
      <c r="C3818" s="6">
        <v>21</v>
      </c>
      <c r="D3818" s="6" t="s">
        <v>179</v>
      </c>
      <c r="E3818" s="6"/>
      <c r="F3818" s="6"/>
      <c r="G3818" s="6"/>
      <c r="H3818" s="6"/>
      <c r="I3818" s="6" t="str">
        <f t="shared" si="18"/>
        <v/>
      </c>
      <c r="J3818" s="6" t="s">
        <v>35</v>
      </c>
      <c r="K3818" s="6">
        <v>30</v>
      </c>
      <c r="L3818" s="6"/>
      <c r="M3818" s="6">
        <v>10</v>
      </c>
      <c r="N3818" s="6">
        <v>0</v>
      </c>
      <c r="O3818" s="6">
        <v>0</v>
      </c>
      <c r="P3818" s="6"/>
      <c r="Q3818" s="6"/>
      <c r="R3818" s="6"/>
      <c r="S3818" s="6"/>
      <c r="T3818" s="6"/>
    </row>
    <row r="3819" spans="1:20" x14ac:dyDescent="0.25">
      <c r="A3819">
        <v>2004</v>
      </c>
      <c r="B3819" s="6" t="s">
        <v>73</v>
      </c>
      <c r="C3819" s="6">
        <v>22</v>
      </c>
      <c r="D3819" s="6" t="s">
        <v>179</v>
      </c>
      <c r="E3819" s="6"/>
      <c r="F3819" s="6"/>
      <c r="G3819" s="6"/>
      <c r="H3819" s="6"/>
      <c r="I3819" s="6" t="str">
        <f t="shared" si="18"/>
        <v/>
      </c>
      <c r="J3819" s="6" t="s">
        <v>140</v>
      </c>
      <c r="K3819" s="6">
        <v>20</v>
      </c>
      <c r="L3819" s="6"/>
      <c r="M3819" s="6">
        <v>10</v>
      </c>
      <c r="N3819" s="6">
        <v>0</v>
      </c>
      <c r="O3819" s="6">
        <v>0</v>
      </c>
      <c r="P3819" s="6"/>
      <c r="Q3819" s="6"/>
      <c r="R3819" s="6"/>
      <c r="S3819" s="6"/>
      <c r="T3819" s="6"/>
    </row>
    <row r="3820" spans="1:20" x14ac:dyDescent="0.25">
      <c r="A3820">
        <v>2004</v>
      </c>
      <c r="B3820" s="6" t="s">
        <v>73</v>
      </c>
      <c r="C3820" s="6">
        <v>23</v>
      </c>
      <c r="D3820" s="6" t="s">
        <v>179</v>
      </c>
      <c r="E3820" s="6"/>
      <c r="F3820" s="6"/>
      <c r="G3820" s="6"/>
      <c r="H3820" s="6"/>
      <c r="I3820" s="6" t="str">
        <f t="shared" si="18"/>
        <v/>
      </c>
      <c r="J3820" s="6" t="s">
        <v>25</v>
      </c>
      <c r="K3820" s="6">
        <v>40</v>
      </c>
      <c r="L3820" s="6"/>
      <c r="M3820" s="6">
        <v>10</v>
      </c>
      <c r="N3820" s="6">
        <v>0</v>
      </c>
      <c r="O3820" s="6">
        <v>0</v>
      </c>
      <c r="P3820" s="6"/>
      <c r="Q3820" s="6"/>
      <c r="R3820" s="6"/>
      <c r="S3820" s="6"/>
      <c r="T3820" s="6"/>
    </row>
    <row r="3821" spans="1:20" x14ac:dyDescent="0.25">
      <c r="A3821">
        <v>2004</v>
      </c>
      <c r="B3821" s="6" t="s">
        <v>73</v>
      </c>
      <c r="C3821" s="6">
        <v>24</v>
      </c>
      <c r="D3821" s="6" t="s">
        <v>179</v>
      </c>
      <c r="E3821" s="6"/>
      <c r="F3821" s="6"/>
      <c r="G3821" s="6"/>
      <c r="H3821" s="6"/>
      <c r="I3821" s="6" t="str">
        <f t="shared" si="18"/>
        <v/>
      </c>
      <c r="J3821" s="6" t="s">
        <v>140</v>
      </c>
      <c r="K3821" s="6">
        <v>30</v>
      </c>
      <c r="L3821" s="6"/>
      <c r="M3821" s="6">
        <v>10</v>
      </c>
      <c r="N3821" s="6">
        <v>0</v>
      </c>
      <c r="O3821" s="6">
        <v>0</v>
      </c>
      <c r="P3821" s="6"/>
      <c r="Q3821" s="6"/>
      <c r="R3821" s="6"/>
      <c r="S3821" s="6"/>
      <c r="T3821" s="6"/>
    </row>
    <row r="3822" spans="1:20" x14ac:dyDescent="0.25">
      <c r="A3822">
        <v>2004</v>
      </c>
      <c r="B3822" s="6" t="s">
        <v>73</v>
      </c>
      <c r="C3822" s="6">
        <v>25</v>
      </c>
      <c r="D3822" s="6" t="s">
        <v>179</v>
      </c>
      <c r="E3822" s="6"/>
      <c r="F3822" s="6"/>
      <c r="G3822" s="6"/>
      <c r="H3822" s="6"/>
      <c r="I3822" s="6" t="str">
        <f t="shared" si="18"/>
        <v/>
      </c>
      <c r="J3822" s="6" t="s">
        <v>41</v>
      </c>
      <c r="K3822" s="6">
        <v>140</v>
      </c>
      <c r="L3822" s="6"/>
      <c r="M3822" s="6">
        <v>80</v>
      </c>
      <c r="N3822" s="6">
        <v>10</v>
      </c>
      <c r="O3822" s="6">
        <v>0</v>
      </c>
      <c r="P3822" s="6"/>
      <c r="Q3822" s="6"/>
      <c r="R3822" s="6"/>
      <c r="S3822" s="6"/>
      <c r="T3822" s="6"/>
    </row>
    <row r="3823" spans="1:20" x14ac:dyDescent="0.25">
      <c r="A3823">
        <v>2004</v>
      </c>
      <c r="B3823" s="6" t="s">
        <v>73</v>
      </c>
      <c r="C3823" s="6">
        <v>26</v>
      </c>
      <c r="D3823" s="6" t="s">
        <v>179</v>
      </c>
      <c r="E3823" s="6"/>
      <c r="F3823" s="6"/>
      <c r="G3823" s="6"/>
      <c r="H3823" s="6"/>
      <c r="I3823" s="6" t="str">
        <f t="shared" si="18"/>
        <v/>
      </c>
      <c r="J3823" s="6" t="s">
        <v>26</v>
      </c>
      <c r="K3823" s="6">
        <v>50</v>
      </c>
      <c r="L3823" s="6"/>
      <c r="M3823" s="6">
        <v>20</v>
      </c>
      <c r="N3823" s="6">
        <v>20</v>
      </c>
      <c r="O3823" s="6">
        <v>0</v>
      </c>
      <c r="P3823" s="6"/>
      <c r="Q3823" s="6"/>
      <c r="R3823" s="6"/>
      <c r="S3823" s="6"/>
      <c r="T3823" s="6"/>
    </row>
    <row r="3824" spans="1:20" x14ac:dyDescent="0.25">
      <c r="A3824">
        <v>2004</v>
      </c>
      <c r="B3824" s="6" t="s">
        <v>73</v>
      </c>
      <c r="C3824" s="6">
        <v>27</v>
      </c>
      <c r="D3824" s="6" t="s">
        <v>179</v>
      </c>
      <c r="E3824" s="6"/>
      <c r="F3824" s="6"/>
      <c r="G3824" s="6"/>
      <c r="H3824" s="6"/>
      <c r="I3824" s="6" t="str">
        <f t="shared" si="18"/>
        <v/>
      </c>
      <c r="J3824" s="6" t="s">
        <v>140</v>
      </c>
      <c r="K3824" s="6">
        <v>20</v>
      </c>
      <c r="L3824" s="6"/>
      <c r="M3824" s="6">
        <v>10</v>
      </c>
      <c r="N3824" s="6">
        <v>5</v>
      </c>
      <c r="O3824" s="6">
        <v>0</v>
      </c>
      <c r="P3824" s="6"/>
      <c r="Q3824" s="6"/>
      <c r="R3824" s="6"/>
      <c r="S3824" s="6"/>
      <c r="T3824" s="6"/>
    </row>
    <row r="3825" spans="1:20" x14ac:dyDescent="0.25">
      <c r="A3825">
        <v>2004</v>
      </c>
      <c r="B3825" s="6" t="s">
        <v>73</v>
      </c>
      <c r="C3825" s="6">
        <v>28</v>
      </c>
      <c r="D3825" s="6" t="s">
        <v>179</v>
      </c>
      <c r="E3825" s="6"/>
      <c r="F3825" s="6"/>
      <c r="G3825" s="6"/>
      <c r="H3825" s="6"/>
      <c r="I3825" s="6" t="str">
        <f t="shared" si="18"/>
        <v/>
      </c>
      <c r="J3825" s="6" t="s">
        <v>140</v>
      </c>
      <c r="K3825" s="6">
        <v>10</v>
      </c>
      <c r="L3825" s="6"/>
      <c r="M3825" s="6">
        <v>5</v>
      </c>
      <c r="N3825" s="6">
        <v>40</v>
      </c>
      <c r="O3825" s="6">
        <v>0</v>
      </c>
      <c r="P3825" s="6"/>
      <c r="Q3825" s="6"/>
      <c r="R3825" s="6"/>
      <c r="S3825" s="6"/>
      <c r="T3825" s="6"/>
    </row>
    <row r="3826" spans="1:20" x14ac:dyDescent="0.25">
      <c r="A3826">
        <v>2004</v>
      </c>
      <c r="B3826" s="6" t="s">
        <v>73</v>
      </c>
      <c r="C3826" s="6">
        <v>29</v>
      </c>
      <c r="D3826" s="6" t="s">
        <v>179</v>
      </c>
      <c r="E3826" s="6"/>
      <c r="F3826" s="6"/>
      <c r="G3826" s="6"/>
      <c r="H3826" s="6"/>
      <c r="I3826" s="6" t="str">
        <f t="shared" si="18"/>
        <v/>
      </c>
      <c r="J3826" s="6" t="s">
        <v>140</v>
      </c>
      <c r="K3826" s="6">
        <v>20</v>
      </c>
      <c r="L3826" s="6"/>
      <c r="M3826" s="6">
        <v>10</v>
      </c>
      <c r="N3826" s="6">
        <v>10</v>
      </c>
      <c r="O3826" s="6">
        <v>0</v>
      </c>
      <c r="P3826" s="6"/>
      <c r="Q3826" s="6"/>
      <c r="R3826" s="6"/>
      <c r="S3826" s="6"/>
      <c r="T3826" s="6"/>
    </row>
    <row r="3827" spans="1:20" x14ac:dyDescent="0.25">
      <c r="A3827">
        <v>2004</v>
      </c>
      <c r="B3827" s="6" t="s">
        <v>73</v>
      </c>
      <c r="C3827" s="6">
        <v>30</v>
      </c>
      <c r="D3827" s="6" t="s">
        <v>179</v>
      </c>
      <c r="E3827" s="6"/>
      <c r="F3827" s="6"/>
      <c r="G3827" s="6"/>
      <c r="H3827" s="6"/>
      <c r="I3827" s="6" t="str">
        <f t="shared" si="18"/>
        <v/>
      </c>
      <c r="J3827" s="6" t="s">
        <v>140</v>
      </c>
      <c r="K3827" s="6">
        <v>30</v>
      </c>
      <c r="L3827" s="6"/>
      <c r="M3827" s="6">
        <v>20</v>
      </c>
      <c r="N3827" s="6">
        <v>30</v>
      </c>
      <c r="O3827" s="6">
        <v>0</v>
      </c>
      <c r="P3827" s="6"/>
      <c r="Q3827" s="6"/>
      <c r="R3827" s="6"/>
      <c r="S3827" s="6"/>
      <c r="T3827" s="6"/>
    </row>
    <row r="3828" spans="1:20" x14ac:dyDescent="0.25">
      <c r="A3828">
        <v>2004</v>
      </c>
      <c r="B3828" s="6" t="s">
        <v>73</v>
      </c>
      <c r="C3828" s="6">
        <v>31</v>
      </c>
      <c r="D3828" s="6" t="s">
        <v>179</v>
      </c>
      <c r="E3828" s="6"/>
      <c r="F3828" s="6"/>
      <c r="G3828" s="6"/>
      <c r="H3828" s="6"/>
      <c r="I3828" s="6" t="str">
        <f t="shared" si="18"/>
        <v/>
      </c>
      <c r="J3828" s="6" t="s">
        <v>140</v>
      </c>
      <c r="K3828" s="6">
        <v>30</v>
      </c>
      <c r="L3828" s="6"/>
      <c r="M3828" s="6">
        <v>20</v>
      </c>
      <c r="N3828" s="6">
        <v>40</v>
      </c>
      <c r="O3828" s="6">
        <v>0</v>
      </c>
      <c r="P3828" s="6"/>
      <c r="Q3828" s="6"/>
      <c r="R3828" s="6"/>
      <c r="S3828" s="6"/>
      <c r="T3828" s="6"/>
    </row>
    <row r="3829" spans="1:20" x14ac:dyDescent="0.25">
      <c r="A3829">
        <v>2004</v>
      </c>
      <c r="B3829" s="6" t="s">
        <v>73</v>
      </c>
      <c r="C3829" s="6">
        <v>32</v>
      </c>
      <c r="D3829" s="6" t="s">
        <v>179</v>
      </c>
      <c r="E3829" s="6">
        <v>3</v>
      </c>
      <c r="F3829" s="6">
        <f>28/3.3</f>
        <v>8.4848484848484844</v>
      </c>
      <c r="G3829" s="6">
        <v>220</v>
      </c>
      <c r="H3829" s="6">
        <v>20</v>
      </c>
      <c r="I3829" s="6">
        <f t="shared" si="18"/>
        <v>224.48979591836735</v>
      </c>
      <c r="J3829" s="6" t="s">
        <v>25</v>
      </c>
      <c r="K3829" s="6">
        <v>30</v>
      </c>
      <c r="L3829" s="6"/>
      <c r="M3829" s="6">
        <v>20</v>
      </c>
      <c r="N3829" s="6">
        <v>80</v>
      </c>
      <c r="O3829" s="6">
        <v>0</v>
      </c>
      <c r="P3829" s="6"/>
      <c r="Q3829" s="6"/>
      <c r="R3829" s="6"/>
      <c r="S3829" s="6"/>
      <c r="T3829" s="6"/>
    </row>
    <row r="3830" spans="1:20" x14ac:dyDescent="0.25">
      <c r="A3830">
        <v>2004</v>
      </c>
      <c r="B3830" s="6" t="s">
        <v>73</v>
      </c>
      <c r="C3830" s="6">
        <v>33</v>
      </c>
      <c r="D3830" s="6" t="s">
        <v>179</v>
      </c>
      <c r="E3830" s="6"/>
      <c r="F3830" s="6"/>
      <c r="G3830" s="6"/>
      <c r="H3830" s="6"/>
      <c r="I3830" s="6" t="str">
        <f t="shared" si="18"/>
        <v/>
      </c>
      <c r="J3830" s="6" t="s">
        <v>26</v>
      </c>
      <c r="K3830" s="6">
        <v>30</v>
      </c>
      <c r="L3830" s="6"/>
      <c r="M3830" s="6">
        <v>20</v>
      </c>
      <c r="N3830" s="6">
        <v>5</v>
      </c>
      <c r="O3830" s="6">
        <v>0</v>
      </c>
      <c r="P3830" s="6"/>
      <c r="Q3830" s="6"/>
      <c r="R3830" s="6"/>
      <c r="S3830" s="6"/>
      <c r="T3830" s="6"/>
    </row>
    <row r="3831" spans="1:20" x14ac:dyDescent="0.25">
      <c r="A3831">
        <v>2004</v>
      </c>
      <c r="B3831" s="6" t="s">
        <v>73</v>
      </c>
      <c r="C3831" s="6">
        <v>34</v>
      </c>
      <c r="D3831" s="6" t="s">
        <v>179</v>
      </c>
      <c r="E3831" s="6"/>
      <c r="F3831" s="6"/>
      <c r="G3831" s="6"/>
      <c r="H3831" s="6"/>
      <c r="I3831" s="6" t="str">
        <f t="shared" si="18"/>
        <v/>
      </c>
      <c r="J3831" s="6" t="s">
        <v>140</v>
      </c>
      <c r="K3831" s="6">
        <v>30</v>
      </c>
      <c r="L3831" s="6"/>
      <c r="M3831" s="6">
        <v>30</v>
      </c>
      <c r="N3831" s="6">
        <v>0</v>
      </c>
      <c r="O3831" s="6">
        <v>0</v>
      </c>
      <c r="P3831" s="6"/>
      <c r="Q3831" s="6"/>
      <c r="R3831" s="6"/>
      <c r="S3831" s="6">
        <v>1</v>
      </c>
      <c r="T3831" s="6" t="s">
        <v>243</v>
      </c>
    </row>
    <row r="3832" spans="1:20" x14ac:dyDescent="0.25">
      <c r="A3832">
        <v>2004</v>
      </c>
      <c r="B3832" s="6" t="s">
        <v>73</v>
      </c>
      <c r="C3832" s="6">
        <v>35</v>
      </c>
      <c r="D3832" s="6" t="s">
        <v>179</v>
      </c>
      <c r="E3832" s="6"/>
      <c r="F3832" s="6"/>
      <c r="G3832" s="6"/>
      <c r="H3832" s="6"/>
      <c r="I3832" s="6" t="str">
        <f t="shared" si="18"/>
        <v/>
      </c>
      <c r="J3832" s="6" t="s">
        <v>41</v>
      </c>
      <c r="K3832" s="6">
        <v>160</v>
      </c>
      <c r="L3832" s="6"/>
      <c r="M3832" s="6">
        <v>110</v>
      </c>
      <c r="N3832" s="6">
        <v>50</v>
      </c>
      <c r="O3832" s="6">
        <v>0</v>
      </c>
      <c r="P3832" s="6"/>
      <c r="Q3832" s="6"/>
      <c r="R3832" s="6"/>
      <c r="S3832" s="6"/>
      <c r="T3832" s="6" t="s">
        <v>244</v>
      </c>
    </row>
    <row r="3833" spans="1:20" x14ac:dyDescent="0.25">
      <c r="A3833">
        <v>2004</v>
      </c>
      <c r="B3833" s="6" t="s">
        <v>73</v>
      </c>
      <c r="C3833" s="6">
        <v>36</v>
      </c>
      <c r="D3833" s="6" t="s">
        <v>179</v>
      </c>
      <c r="E3833" s="6"/>
      <c r="F3833" s="6"/>
      <c r="G3833" s="6"/>
      <c r="H3833" s="6"/>
      <c r="I3833" s="6" t="str">
        <f t="shared" si="18"/>
        <v/>
      </c>
      <c r="J3833" s="6" t="s">
        <v>26</v>
      </c>
      <c r="K3833" s="6">
        <v>30</v>
      </c>
      <c r="L3833" s="6"/>
      <c r="M3833" s="6">
        <v>20</v>
      </c>
      <c r="N3833" s="6">
        <v>0</v>
      </c>
      <c r="O3833" s="6">
        <v>0</v>
      </c>
      <c r="P3833" s="6"/>
      <c r="Q3833" s="6"/>
      <c r="R3833" s="6"/>
      <c r="S3833" s="6"/>
      <c r="T3833" s="6"/>
    </row>
    <row r="3834" spans="1:20" x14ac:dyDescent="0.25">
      <c r="A3834">
        <v>2004</v>
      </c>
      <c r="B3834" s="6" t="s">
        <v>73</v>
      </c>
      <c r="C3834" s="6">
        <v>37</v>
      </c>
      <c r="D3834" s="6" t="s">
        <v>179</v>
      </c>
      <c r="E3834" s="6"/>
      <c r="F3834" s="6"/>
      <c r="G3834" s="6"/>
      <c r="H3834" s="6"/>
      <c r="I3834" s="6" t="str">
        <f t="shared" si="18"/>
        <v/>
      </c>
      <c r="J3834" s="6" t="s">
        <v>28</v>
      </c>
      <c r="K3834" s="6">
        <v>30</v>
      </c>
      <c r="L3834" s="6"/>
      <c r="M3834" s="6">
        <v>10</v>
      </c>
      <c r="N3834" s="6">
        <v>0</v>
      </c>
      <c r="O3834" s="6">
        <v>0</v>
      </c>
      <c r="P3834" s="6"/>
      <c r="Q3834" s="6"/>
      <c r="R3834" s="6" t="s">
        <v>31</v>
      </c>
      <c r="S3834" s="6"/>
      <c r="T3834" s="6" t="s">
        <v>245</v>
      </c>
    </row>
    <row r="3835" spans="1:20" x14ac:dyDescent="0.25">
      <c r="A3835">
        <v>2004</v>
      </c>
      <c r="B3835" s="6" t="s">
        <v>73</v>
      </c>
      <c r="C3835" s="6">
        <v>38</v>
      </c>
      <c r="D3835" s="6" t="s">
        <v>179</v>
      </c>
      <c r="E3835" s="6"/>
      <c r="F3835" s="6"/>
      <c r="G3835" s="6"/>
      <c r="H3835" s="6"/>
      <c r="I3835" s="6" t="str">
        <f t="shared" si="18"/>
        <v/>
      </c>
      <c r="J3835" s="6" t="s">
        <v>140</v>
      </c>
      <c r="K3835" s="6">
        <v>30</v>
      </c>
      <c r="L3835" s="6"/>
      <c r="M3835" s="6">
        <v>20</v>
      </c>
      <c r="N3835" s="6">
        <v>0</v>
      </c>
      <c r="O3835" s="6">
        <v>0</v>
      </c>
      <c r="P3835" s="6"/>
      <c r="Q3835" s="6"/>
      <c r="R3835" s="6"/>
      <c r="S3835" s="6"/>
      <c r="T3835" s="6"/>
    </row>
    <row r="3836" spans="1:20" x14ac:dyDescent="0.25">
      <c r="A3836">
        <v>2004</v>
      </c>
      <c r="B3836" s="6" t="s">
        <v>73</v>
      </c>
      <c r="C3836" s="6">
        <v>39</v>
      </c>
      <c r="D3836" s="6" t="s">
        <v>179</v>
      </c>
      <c r="E3836" s="6"/>
      <c r="F3836" s="6"/>
      <c r="G3836" s="6"/>
      <c r="H3836" s="6"/>
      <c r="I3836" s="6" t="str">
        <f t="shared" si="18"/>
        <v/>
      </c>
      <c r="J3836" s="6" t="s">
        <v>35</v>
      </c>
      <c r="K3836" s="6">
        <v>40</v>
      </c>
      <c r="L3836" s="6"/>
      <c r="M3836" s="6">
        <v>20</v>
      </c>
      <c r="N3836" s="6">
        <v>0</v>
      </c>
      <c r="O3836" s="6">
        <v>0</v>
      </c>
      <c r="P3836" s="6"/>
      <c r="Q3836" s="6"/>
      <c r="R3836" s="6"/>
      <c r="S3836" s="6"/>
      <c r="T3836" s="6"/>
    </row>
    <row r="3837" spans="1:20" x14ac:dyDescent="0.25">
      <c r="A3837">
        <v>2004</v>
      </c>
      <c r="B3837" s="6" t="s">
        <v>73</v>
      </c>
      <c r="C3837" s="6">
        <v>40</v>
      </c>
      <c r="D3837" s="6" t="s">
        <v>179</v>
      </c>
      <c r="E3837" s="6"/>
      <c r="F3837" s="6"/>
      <c r="G3837" s="6"/>
      <c r="H3837" s="6"/>
      <c r="I3837" s="6" t="str">
        <f t="shared" si="18"/>
        <v/>
      </c>
      <c r="J3837" s="6" t="s">
        <v>26</v>
      </c>
      <c r="K3837" s="6">
        <v>50</v>
      </c>
      <c r="L3837" s="6"/>
      <c r="M3837" s="6">
        <v>20</v>
      </c>
      <c r="N3837" s="6">
        <v>0</v>
      </c>
      <c r="O3837" s="6">
        <v>0</v>
      </c>
      <c r="P3837" s="6"/>
      <c r="Q3837" s="6"/>
      <c r="R3837" s="6"/>
      <c r="S3837" s="6"/>
      <c r="T3837" s="6"/>
    </row>
    <row r="3838" spans="1:20" x14ac:dyDescent="0.25">
      <c r="A3838">
        <v>2004</v>
      </c>
      <c r="B3838" s="6" t="s">
        <v>73</v>
      </c>
      <c r="C3838" s="6">
        <v>41</v>
      </c>
      <c r="D3838" s="6" t="s">
        <v>179</v>
      </c>
      <c r="E3838" s="6"/>
      <c r="F3838" s="6"/>
      <c r="G3838" s="6"/>
      <c r="H3838" s="6"/>
      <c r="I3838" s="6" t="str">
        <f t="shared" si="18"/>
        <v/>
      </c>
      <c r="J3838" s="6" t="s">
        <v>140</v>
      </c>
      <c r="K3838" s="6">
        <v>10</v>
      </c>
      <c r="L3838" s="6"/>
      <c r="M3838" s="6">
        <v>10</v>
      </c>
      <c r="N3838" s="6">
        <v>20</v>
      </c>
      <c r="O3838" s="6">
        <v>0</v>
      </c>
      <c r="P3838" s="6"/>
      <c r="Q3838" s="6"/>
      <c r="R3838" s="6"/>
      <c r="S3838" s="6"/>
      <c r="T3838" s="6"/>
    </row>
    <row r="3839" spans="1:20" x14ac:dyDescent="0.25">
      <c r="A3839">
        <v>2004</v>
      </c>
      <c r="B3839" s="6" t="s">
        <v>73</v>
      </c>
      <c r="C3839" s="6">
        <v>42</v>
      </c>
      <c r="D3839" s="6" t="s">
        <v>179</v>
      </c>
      <c r="E3839" s="6"/>
      <c r="F3839" s="6"/>
      <c r="G3839" s="6"/>
      <c r="H3839" s="6"/>
      <c r="I3839" s="6" t="str">
        <f t="shared" si="18"/>
        <v/>
      </c>
      <c r="J3839" s="6" t="s">
        <v>26</v>
      </c>
      <c r="K3839" s="6">
        <v>20</v>
      </c>
      <c r="L3839" s="6"/>
      <c r="M3839" s="6">
        <v>30</v>
      </c>
      <c r="N3839" s="6">
        <v>0</v>
      </c>
      <c r="O3839" s="6">
        <v>0</v>
      </c>
      <c r="P3839" s="6"/>
      <c r="Q3839" s="6"/>
      <c r="R3839" s="6"/>
      <c r="S3839" s="6"/>
      <c r="T3839" s="6"/>
    </row>
    <row r="3840" spans="1:20" x14ac:dyDescent="0.25">
      <c r="A3840">
        <v>2004</v>
      </c>
      <c r="B3840" s="6" t="s">
        <v>73</v>
      </c>
      <c r="C3840" s="6">
        <v>43</v>
      </c>
      <c r="D3840" s="6" t="s">
        <v>179</v>
      </c>
      <c r="E3840" s="6"/>
      <c r="F3840" s="6">
        <f>31/3.3</f>
        <v>9.3939393939393945</v>
      </c>
      <c r="G3840" s="6"/>
      <c r="H3840" s="6"/>
      <c r="I3840" s="6" t="str">
        <f t="shared" si="18"/>
        <v/>
      </c>
      <c r="J3840" s="6" t="s">
        <v>35</v>
      </c>
      <c r="K3840" s="6">
        <v>10</v>
      </c>
      <c r="L3840" s="6"/>
      <c r="M3840" s="6">
        <v>5</v>
      </c>
      <c r="N3840" s="6">
        <v>0</v>
      </c>
      <c r="O3840" s="6">
        <v>0</v>
      </c>
      <c r="P3840" s="6"/>
      <c r="Q3840" s="6"/>
      <c r="R3840" s="6"/>
      <c r="S3840" s="6"/>
      <c r="T3840" s="6"/>
    </row>
    <row r="3841" spans="1:20" x14ac:dyDescent="0.25">
      <c r="A3841">
        <v>2004</v>
      </c>
      <c r="B3841" s="6" t="s">
        <v>73</v>
      </c>
      <c r="C3841" s="6">
        <v>44</v>
      </c>
      <c r="D3841" s="6" t="s">
        <v>179</v>
      </c>
      <c r="E3841" s="6">
        <v>4</v>
      </c>
      <c r="F3841" s="6">
        <f>28/3.3</f>
        <v>8.4848484848484844</v>
      </c>
      <c r="G3841" s="6">
        <v>145</v>
      </c>
      <c r="H3841" s="6">
        <v>10</v>
      </c>
      <c r="I3841" s="6">
        <f t="shared" si="18"/>
        <v>146.46464646464648</v>
      </c>
      <c r="J3841" s="6" t="s">
        <v>44</v>
      </c>
      <c r="K3841" s="6">
        <v>50</v>
      </c>
      <c r="L3841" s="6"/>
      <c r="M3841" s="6">
        <v>30</v>
      </c>
      <c r="N3841" s="6">
        <v>15</v>
      </c>
      <c r="O3841" s="6">
        <v>0</v>
      </c>
      <c r="P3841" s="6" t="s">
        <v>156</v>
      </c>
      <c r="Q3841" s="6"/>
      <c r="R3841" s="6"/>
      <c r="S3841" s="6"/>
      <c r="T3841" s="6"/>
    </row>
    <row r="3842" spans="1:20" x14ac:dyDescent="0.25">
      <c r="A3842">
        <v>2004</v>
      </c>
      <c r="B3842" s="6" t="s">
        <v>73</v>
      </c>
      <c r="C3842" s="6">
        <v>45</v>
      </c>
      <c r="D3842" s="6" t="s">
        <v>179</v>
      </c>
      <c r="E3842" s="6"/>
      <c r="F3842" s="6"/>
      <c r="G3842" s="6"/>
      <c r="H3842" s="6"/>
      <c r="I3842" s="6" t="str">
        <f t="shared" si="18"/>
        <v/>
      </c>
      <c r="J3842" s="6" t="s">
        <v>25</v>
      </c>
      <c r="K3842" s="6">
        <v>10</v>
      </c>
      <c r="L3842" s="6"/>
      <c r="M3842" s="6">
        <v>5</v>
      </c>
      <c r="N3842" s="6">
        <v>0</v>
      </c>
      <c r="O3842" s="6">
        <v>0</v>
      </c>
      <c r="P3842" s="6"/>
      <c r="Q3842" s="6"/>
      <c r="R3842" s="6"/>
      <c r="S3842" s="6"/>
      <c r="T3842" s="6"/>
    </row>
    <row r="3843" spans="1:20" x14ac:dyDescent="0.25">
      <c r="A3843">
        <v>2004</v>
      </c>
      <c r="B3843" s="6" t="s">
        <v>73</v>
      </c>
      <c r="C3843" s="6">
        <v>46</v>
      </c>
      <c r="D3843" s="6" t="s">
        <v>179</v>
      </c>
      <c r="E3843" s="6"/>
      <c r="F3843" s="6"/>
      <c r="G3843" s="6"/>
      <c r="H3843" s="6"/>
      <c r="I3843" s="6" t="str">
        <f t="shared" si="18"/>
        <v/>
      </c>
      <c r="J3843" s="6" t="s">
        <v>141</v>
      </c>
      <c r="K3843" s="6">
        <v>10</v>
      </c>
      <c r="L3843" s="6"/>
      <c r="M3843" s="6">
        <v>5</v>
      </c>
      <c r="N3843" s="6">
        <v>0</v>
      </c>
      <c r="O3843" s="6">
        <v>0</v>
      </c>
      <c r="P3843" s="6"/>
      <c r="Q3843" s="6"/>
      <c r="R3843" s="6"/>
      <c r="S3843" s="6"/>
      <c r="T3843" s="6"/>
    </row>
    <row r="3844" spans="1:20" x14ac:dyDescent="0.25">
      <c r="A3844">
        <v>2004</v>
      </c>
      <c r="B3844" s="6" t="s">
        <v>73</v>
      </c>
      <c r="C3844" s="6">
        <v>47</v>
      </c>
      <c r="D3844" s="6" t="s">
        <v>179</v>
      </c>
      <c r="E3844" s="6"/>
      <c r="F3844" s="6"/>
      <c r="G3844" s="6"/>
      <c r="H3844" s="6"/>
      <c r="I3844" s="6" t="str">
        <f t="shared" si="18"/>
        <v/>
      </c>
      <c r="J3844" s="6" t="s">
        <v>140</v>
      </c>
      <c r="K3844" s="6">
        <v>10</v>
      </c>
      <c r="L3844" s="6"/>
      <c r="M3844" s="6">
        <v>10</v>
      </c>
      <c r="N3844" s="6">
        <v>0</v>
      </c>
      <c r="O3844" s="6">
        <v>0</v>
      </c>
      <c r="P3844" s="6"/>
      <c r="Q3844" s="6"/>
      <c r="R3844" s="6"/>
      <c r="S3844" s="6"/>
      <c r="T3844" s="6"/>
    </row>
    <row r="3845" spans="1:20" x14ac:dyDescent="0.25">
      <c r="A3845">
        <v>2004</v>
      </c>
      <c r="B3845" s="6" t="s">
        <v>73</v>
      </c>
      <c r="C3845" s="6">
        <v>48</v>
      </c>
      <c r="D3845" s="6" t="s">
        <v>179</v>
      </c>
      <c r="E3845" s="6"/>
      <c r="F3845" s="6"/>
      <c r="G3845" s="6"/>
      <c r="H3845" s="6"/>
      <c r="I3845" s="6" t="str">
        <f t="shared" si="18"/>
        <v/>
      </c>
      <c r="J3845" s="6" t="s">
        <v>40</v>
      </c>
      <c r="K3845" s="6">
        <v>40</v>
      </c>
      <c r="L3845" s="6"/>
      <c r="M3845" s="6">
        <v>20</v>
      </c>
      <c r="N3845" s="6">
        <v>60</v>
      </c>
      <c r="O3845" s="6">
        <v>0</v>
      </c>
      <c r="P3845" s="6"/>
      <c r="Q3845" s="6"/>
      <c r="R3845" s="6"/>
      <c r="S3845" s="6"/>
      <c r="T3845" s="6"/>
    </row>
    <row r="3846" spans="1:20" x14ac:dyDescent="0.25">
      <c r="A3846">
        <v>2004</v>
      </c>
      <c r="B3846" s="6" t="s">
        <v>73</v>
      </c>
      <c r="C3846" s="6">
        <v>49</v>
      </c>
      <c r="D3846" s="6" t="s">
        <v>179</v>
      </c>
      <c r="E3846" s="6"/>
      <c r="F3846" s="6"/>
      <c r="G3846" s="6"/>
      <c r="H3846" s="6"/>
      <c r="I3846" s="6" t="str">
        <f t="shared" si="18"/>
        <v/>
      </c>
      <c r="J3846" s="6" t="s">
        <v>29</v>
      </c>
      <c r="K3846" s="6">
        <v>60</v>
      </c>
      <c r="L3846" s="6"/>
      <c r="M3846" s="6">
        <v>30</v>
      </c>
      <c r="N3846" s="6">
        <v>30</v>
      </c>
      <c r="O3846" s="6">
        <v>0</v>
      </c>
      <c r="P3846" s="6"/>
      <c r="Q3846" s="6"/>
      <c r="R3846" s="6"/>
      <c r="S3846" s="6"/>
      <c r="T3846" s="6"/>
    </row>
    <row r="3847" spans="1:20" x14ac:dyDescent="0.25">
      <c r="A3847">
        <v>2004</v>
      </c>
      <c r="B3847" s="6" t="s">
        <v>73</v>
      </c>
      <c r="C3847" s="6">
        <v>50</v>
      </c>
      <c r="D3847" s="6" t="s">
        <v>179</v>
      </c>
      <c r="E3847" s="6"/>
      <c r="F3847" s="6"/>
      <c r="G3847" s="6"/>
      <c r="H3847" s="6"/>
      <c r="I3847" s="6" t="str">
        <f t="shared" si="18"/>
        <v/>
      </c>
      <c r="J3847" s="6" t="s">
        <v>140</v>
      </c>
      <c r="K3847" s="6">
        <v>30</v>
      </c>
      <c r="L3847" s="6"/>
      <c r="M3847" s="6">
        <v>10</v>
      </c>
      <c r="N3847" s="6">
        <v>10</v>
      </c>
      <c r="O3847" s="6">
        <v>0</v>
      </c>
      <c r="P3847" s="6"/>
      <c r="Q3847" s="6"/>
      <c r="R3847" s="6"/>
      <c r="S3847" s="6"/>
      <c r="T3847" s="6"/>
    </row>
    <row r="3848" spans="1:20" x14ac:dyDescent="0.25">
      <c r="A3848">
        <v>2004</v>
      </c>
      <c r="B3848" s="6" t="s">
        <v>73</v>
      </c>
      <c r="C3848" s="6">
        <v>51</v>
      </c>
      <c r="D3848" s="6" t="s">
        <v>179</v>
      </c>
      <c r="E3848" s="6"/>
      <c r="F3848" s="6"/>
      <c r="G3848" s="6"/>
      <c r="H3848" s="6"/>
      <c r="I3848" s="6" t="str">
        <f t="shared" si="18"/>
        <v/>
      </c>
      <c r="J3848" s="6" t="s">
        <v>40</v>
      </c>
      <c r="K3848" s="6">
        <v>40</v>
      </c>
      <c r="L3848" s="6"/>
      <c r="M3848" s="6">
        <v>30</v>
      </c>
      <c r="N3848" s="6">
        <v>0</v>
      </c>
      <c r="O3848" s="6">
        <v>0</v>
      </c>
      <c r="P3848" s="6"/>
      <c r="Q3848" s="6"/>
      <c r="R3848" s="6"/>
      <c r="S3848" s="6"/>
      <c r="T3848" s="6"/>
    </row>
    <row r="3849" spans="1:20" x14ac:dyDescent="0.25">
      <c r="A3849">
        <v>2004</v>
      </c>
      <c r="B3849" s="6" t="s">
        <v>73</v>
      </c>
      <c r="C3849" s="6">
        <v>52</v>
      </c>
      <c r="D3849" s="6" t="s">
        <v>179</v>
      </c>
      <c r="E3849" s="6"/>
      <c r="F3849" s="6"/>
      <c r="G3849" s="6"/>
      <c r="H3849" s="6"/>
      <c r="I3849" s="6" t="str">
        <f t="shared" si="18"/>
        <v/>
      </c>
      <c r="J3849" s="6" t="s">
        <v>140</v>
      </c>
      <c r="K3849" s="6">
        <v>10</v>
      </c>
      <c r="L3849" s="6"/>
      <c r="M3849" s="6">
        <v>5</v>
      </c>
      <c r="N3849" s="6">
        <v>0</v>
      </c>
      <c r="O3849" s="6">
        <v>0</v>
      </c>
      <c r="P3849" s="6"/>
      <c r="Q3849" s="6"/>
      <c r="R3849" s="6"/>
      <c r="S3849" s="6"/>
      <c r="T3849" s="6"/>
    </row>
    <row r="3850" spans="1:20" x14ac:dyDescent="0.25">
      <c r="A3850">
        <v>2004</v>
      </c>
      <c r="B3850" s="6" t="s">
        <v>73</v>
      </c>
      <c r="C3850" s="6">
        <v>53</v>
      </c>
      <c r="D3850" s="6" t="s">
        <v>179</v>
      </c>
      <c r="E3850" s="6"/>
      <c r="F3850" s="6"/>
      <c r="G3850" s="6"/>
      <c r="H3850" s="6"/>
      <c r="I3850" s="6" t="str">
        <f t="shared" si="18"/>
        <v/>
      </c>
      <c r="J3850" s="6" t="s">
        <v>35</v>
      </c>
      <c r="K3850" s="6">
        <v>20</v>
      </c>
      <c r="L3850" s="6"/>
      <c r="M3850" s="6">
        <v>10</v>
      </c>
      <c r="N3850" s="6">
        <v>0</v>
      </c>
      <c r="O3850" s="6">
        <v>0</v>
      </c>
      <c r="P3850" s="6"/>
      <c r="Q3850" s="6"/>
      <c r="R3850" s="6"/>
      <c r="S3850" s="6"/>
      <c r="T3850" s="6"/>
    </row>
    <row r="3851" spans="1:20" x14ac:dyDescent="0.25">
      <c r="A3851">
        <v>2004</v>
      </c>
      <c r="B3851" s="6" t="s">
        <v>73</v>
      </c>
      <c r="C3851" s="6">
        <v>54</v>
      </c>
      <c r="D3851" s="6" t="s">
        <v>179</v>
      </c>
      <c r="E3851" s="6"/>
      <c r="F3851" s="6"/>
      <c r="G3851" s="6"/>
      <c r="H3851" s="6"/>
      <c r="I3851" s="6" t="str">
        <f t="shared" si="18"/>
        <v/>
      </c>
      <c r="J3851" s="6" t="s">
        <v>140</v>
      </c>
      <c r="K3851" s="6">
        <v>10</v>
      </c>
      <c r="L3851" s="6"/>
      <c r="M3851" s="6">
        <v>20</v>
      </c>
      <c r="N3851" s="6">
        <v>0</v>
      </c>
      <c r="O3851" s="6">
        <v>0</v>
      </c>
      <c r="P3851" s="6"/>
      <c r="Q3851" s="6"/>
      <c r="R3851" s="6"/>
      <c r="S3851" s="6"/>
      <c r="T3851" s="6"/>
    </row>
    <row r="3852" spans="1:20" x14ac:dyDescent="0.25">
      <c r="A3852">
        <v>2004</v>
      </c>
      <c r="B3852" s="6" t="s">
        <v>73</v>
      </c>
      <c r="C3852" s="6">
        <v>55</v>
      </c>
      <c r="D3852" s="6" t="s">
        <v>179</v>
      </c>
      <c r="E3852" s="6"/>
      <c r="F3852" s="6"/>
      <c r="G3852" s="6"/>
      <c r="H3852" s="6"/>
      <c r="I3852" s="6" t="str">
        <f t="shared" si="18"/>
        <v/>
      </c>
      <c r="J3852" s="6" t="s">
        <v>140</v>
      </c>
      <c r="K3852" s="6">
        <v>40</v>
      </c>
      <c r="L3852" s="6"/>
      <c r="M3852" s="6">
        <v>30</v>
      </c>
      <c r="N3852" s="6">
        <v>10</v>
      </c>
      <c r="O3852" s="6">
        <v>0</v>
      </c>
      <c r="P3852" s="6"/>
      <c r="Q3852" s="6"/>
      <c r="R3852" s="6"/>
      <c r="S3852" s="6"/>
      <c r="T3852" s="6"/>
    </row>
    <row r="3853" spans="1:20" x14ac:dyDescent="0.25">
      <c r="A3853">
        <v>2004</v>
      </c>
      <c r="B3853" s="6" t="s">
        <v>73</v>
      </c>
      <c r="C3853" s="6">
        <v>56</v>
      </c>
      <c r="D3853" s="6" t="s">
        <v>179</v>
      </c>
      <c r="E3853" s="6"/>
      <c r="F3853" s="6"/>
      <c r="G3853" s="6"/>
      <c r="H3853" s="6"/>
      <c r="I3853" s="6" t="str">
        <f t="shared" si="18"/>
        <v/>
      </c>
      <c r="J3853" s="6" t="s">
        <v>40</v>
      </c>
      <c r="K3853" s="6">
        <v>20</v>
      </c>
      <c r="L3853" s="6"/>
      <c r="M3853" s="6">
        <v>10</v>
      </c>
      <c r="N3853" s="6">
        <v>20</v>
      </c>
      <c r="O3853" s="6">
        <v>0</v>
      </c>
      <c r="P3853" s="6"/>
      <c r="Q3853" s="6"/>
      <c r="R3853" s="6"/>
      <c r="S3853" s="6"/>
      <c r="T3853" s="6"/>
    </row>
    <row r="3854" spans="1:20" x14ac:dyDescent="0.25">
      <c r="A3854">
        <v>2004</v>
      </c>
      <c r="B3854" s="6" t="s">
        <v>73</v>
      </c>
      <c r="C3854" s="6">
        <v>57</v>
      </c>
      <c r="D3854" s="6" t="s">
        <v>179</v>
      </c>
      <c r="E3854" s="6"/>
      <c r="F3854" s="6"/>
      <c r="G3854" s="6"/>
      <c r="H3854" s="6"/>
      <c r="I3854" s="6" t="str">
        <f t="shared" si="18"/>
        <v/>
      </c>
      <c r="J3854" s="6" t="s">
        <v>140</v>
      </c>
      <c r="K3854" s="6">
        <v>30</v>
      </c>
      <c r="L3854" s="6"/>
      <c r="M3854" s="6">
        <v>10</v>
      </c>
      <c r="N3854" s="6">
        <v>0</v>
      </c>
      <c r="O3854" s="6">
        <v>0</v>
      </c>
      <c r="P3854" s="6"/>
      <c r="Q3854" s="6"/>
      <c r="R3854" s="6"/>
      <c r="S3854" s="6"/>
      <c r="T3854" s="6"/>
    </row>
    <row r="3855" spans="1:20" x14ac:dyDescent="0.25">
      <c r="A3855">
        <v>2004</v>
      </c>
      <c r="B3855" s="6" t="s">
        <v>73</v>
      </c>
      <c r="C3855" s="6">
        <v>58</v>
      </c>
      <c r="D3855" s="6" t="s">
        <v>179</v>
      </c>
      <c r="E3855" s="6"/>
      <c r="F3855" s="6"/>
      <c r="G3855" s="6"/>
      <c r="H3855" s="6"/>
      <c r="I3855" s="6" t="str">
        <f t="shared" si="18"/>
        <v/>
      </c>
      <c r="J3855" s="6" t="s">
        <v>25</v>
      </c>
      <c r="K3855" s="6">
        <v>40</v>
      </c>
      <c r="L3855" s="6"/>
      <c r="M3855" s="6">
        <v>10</v>
      </c>
      <c r="N3855" s="6">
        <v>30</v>
      </c>
      <c r="O3855" s="6">
        <v>0</v>
      </c>
      <c r="P3855" s="6"/>
      <c r="Q3855" s="6"/>
      <c r="R3855" s="6"/>
      <c r="S3855" s="6"/>
      <c r="T3855" s="6"/>
    </row>
    <row r="3856" spans="1:20" x14ac:dyDescent="0.25">
      <c r="A3856">
        <v>2004</v>
      </c>
      <c r="B3856" s="6" t="s">
        <v>73</v>
      </c>
      <c r="C3856" s="6">
        <v>59</v>
      </c>
      <c r="D3856" s="6" t="s">
        <v>246</v>
      </c>
      <c r="E3856" s="6">
        <v>5</v>
      </c>
      <c r="F3856" s="6">
        <v>13</v>
      </c>
      <c r="G3856" s="6">
        <v>95</v>
      </c>
      <c r="H3856" s="6">
        <v>0</v>
      </c>
      <c r="I3856" s="6">
        <f t="shared" si="18"/>
        <v>95</v>
      </c>
      <c r="J3856" s="6" t="s">
        <v>25</v>
      </c>
      <c r="K3856" s="6">
        <v>40</v>
      </c>
      <c r="L3856" s="6"/>
      <c r="M3856" s="6">
        <v>30</v>
      </c>
      <c r="N3856" s="6">
        <v>5</v>
      </c>
      <c r="O3856" s="6">
        <v>0</v>
      </c>
      <c r="P3856" s="6"/>
      <c r="Q3856" s="6"/>
      <c r="R3856" s="6"/>
      <c r="S3856" s="6"/>
      <c r="T3856" s="6"/>
    </row>
    <row r="3857" spans="1:20" x14ac:dyDescent="0.25">
      <c r="A3857">
        <v>2004</v>
      </c>
      <c r="B3857" s="6" t="s">
        <v>73</v>
      </c>
      <c r="C3857" s="6">
        <v>60</v>
      </c>
      <c r="D3857" s="6" t="s">
        <v>246</v>
      </c>
      <c r="E3857" s="6"/>
      <c r="F3857" s="6"/>
      <c r="G3857" s="6"/>
      <c r="H3857" s="6"/>
      <c r="I3857" s="6" t="str">
        <f t="shared" si="18"/>
        <v/>
      </c>
      <c r="J3857" s="6" t="s">
        <v>40</v>
      </c>
      <c r="K3857" s="6">
        <v>65</v>
      </c>
      <c r="L3857" s="6"/>
      <c r="M3857" s="6">
        <v>30</v>
      </c>
      <c r="N3857" s="6">
        <v>80</v>
      </c>
      <c r="O3857" s="6">
        <v>0</v>
      </c>
      <c r="P3857" s="6"/>
      <c r="Q3857" s="6"/>
      <c r="R3857" s="6"/>
      <c r="S3857" s="6"/>
      <c r="T3857" s="6"/>
    </row>
    <row r="3858" spans="1:20" x14ac:dyDescent="0.25">
      <c r="A3858">
        <v>2004</v>
      </c>
      <c r="B3858" s="6" t="s">
        <v>73</v>
      </c>
      <c r="C3858" s="6">
        <v>61</v>
      </c>
      <c r="D3858" s="6" t="s">
        <v>246</v>
      </c>
      <c r="E3858" s="6"/>
      <c r="F3858" s="6"/>
      <c r="G3858" s="6"/>
      <c r="H3858" s="6"/>
      <c r="I3858" s="6" t="str">
        <f t="shared" si="18"/>
        <v/>
      </c>
      <c r="J3858" s="6" t="s">
        <v>28</v>
      </c>
      <c r="K3858" s="6">
        <v>45</v>
      </c>
      <c r="L3858" s="6"/>
      <c r="M3858" s="6">
        <v>35</v>
      </c>
      <c r="N3858" s="6">
        <v>65</v>
      </c>
      <c r="O3858" s="6">
        <v>0</v>
      </c>
      <c r="P3858" s="6"/>
      <c r="Q3858" s="6"/>
      <c r="R3858" s="6"/>
      <c r="S3858" s="6"/>
      <c r="T3858" s="6"/>
    </row>
    <row r="3859" spans="1:20" x14ac:dyDescent="0.25">
      <c r="A3859">
        <v>2004</v>
      </c>
      <c r="B3859" s="6" t="s">
        <v>73</v>
      </c>
      <c r="C3859" s="6">
        <v>62</v>
      </c>
      <c r="D3859" s="6" t="s">
        <v>246</v>
      </c>
      <c r="E3859" s="6"/>
      <c r="F3859" s="6"/>
      <c r="G3859" s="6"/>
      <c r="H3859" s="6"/>
      <c r="I3859" s="6" t="str">
        <f t="shared" si="18"/>
        <v/>
      </c>
      <c r="J3859" s="6" t="s">
        <v>140</v>
      </c>
      <c r="K3859" s="6">
        <v>20</v>
      </c>
      <c r="L3859" s="6"/>
      <c r="M3859" s="6">
        <v>10</v>
      </c>
      <c r="N3859" s="6">
        <v>0</v>
      </c>
      <c r="O3859" s="6">
        <v>0</v>
      </c>
      <c r="P3859" s="6" t="s">
        <v>156</v>
      </c>
      <c r="Q3859" s="6"/>
      <c r="R3859" s="6"/>
      <c r="S3859" s="6"/>
      <c r="T3859" s="6"/>
    </row>
    <row r="3860" spans="1:20" x14ac:dyDescent="0.25">
      <c r="A3860">
        <v>2004</v>
      </c>
      <c r="B3860" s="6" t="s">
        <v>73</v>
      </c>
      <c r="C3860" s="6">
        <v>63</v>
      </c>
      <c r="D3860" s="6" t="s">
        <v>246</v>
      </c>
      <c r="E3860" s="6"/>
      <c r="F3860" s="6"/>
      <c r="G3860" s="6"/>
      <c r="H3860" s="6"/>
      <c r="I3860" s="6" t="str">
        <f t="shared" si="18"/>
        <v/>
      </c>
      <c r="J3860" s="6" t="s">
        <v>140</v>
      </c>
      <c r="K3860" s="6">
        <v>35</v>
      </c>
      <c r="L3860" s="6"/>
      <c r="M3860" s="6">
        <v>30</v>
      </c>
      <c r="N3860" s="6">
        <v>10</v>
      </c>
      <c r="O3860" s="6">
        <v>0</v>
      </c>
      <c r="P3860" s="6"/>
      <c r="Q3860" s="6"/>
      <c r="R3860" s="6"/>
      <c r="S3860" s="6"/>
      <c r="T3860" s="6"/>
    </row>
    <row r="3861" spans="1:20" x14ac:dyDescent="0.25">
      <c r="A3861">
        <v>2004</v>
      </c>
      <c r="B3861" s="6" t="s">
        <v>73</v>
      </c>
      <c r="C3861" s="6">
        <v>64</v>
      </c>
      <c r="D3861" s="6" t="s">
        <v>246</v>
      </c>
      <c r="E3861" s="6"/>
      <c r="F3861" s="6"/>
      <c r="G3861" s="6"/>
      <c r="H3861" s="6"/>
      <c r="I3861" s="6" t="str">
        <f t="shared" si="18"/>
        <v/>
      </c>
      <c r="J3861" s="6" t="s">
        <v>140</v>
      </c>
      <c r="K3861" s="6">
        <v>25</v>
      </c>
      <c r="L3861" s="6"/>
      <c r="M3861" s="6">
        <v>20</v>
      </c>
      <c r="N3861" s="6">
        <v>0</v>
      </c>
      <c r="O3861" s="6">
        <v>0</v>
      </c>
      <c r="P3861" s="6"/>
      <c r="Q3861" s="6"/>
      <c r="R3861" s="6"/>
      <c r="S3861" s="6"/>
      <c r="T3861" s="6"/>
    </row>
    <row r="3862" spans="1:20" x14ac:dyDescent="0.25">
      <c r="A3862">
        <v>2004</v>
      </c>
      <c r="B3862" s="6" t="s">
        <v>73</v>
      </c>
      <c r="C3862" s="6">
        <v>65</v>
      </c>
      <c r="D3862" s="6" t="s">
        <v>246</v>
      </c>
      <c r="E3862" s="6"/>
      <c r="F3862" s="6"/>
      <c r="G3862" s="6"/>
      <c r="H3862" s="6"/>
      <c r="I3862" s="6" t="str">
        <f t="shared" ref="I3862:I3925" si="19">IF(G3862&gt;0,G3862/(1000-H3862)*1000,"")</f>
        <v/>
      </c>
      <c r="J3862" s="6" t="s">
        <v>140</v>
      </c>
      <c r="K3862" s="6">
        <v>25</v>
      </c>
      <c r="L3862" s="6"/>
      <c r="M3862" s="6">
        <v>20</v>
      </c>
      <c r="N3862" s="6">
        <v>0</v>
      </c>
      <c r="O3862" s="6">
        <v>0</v>
      </c>
      <c r="P3862" s="6"/>
      <c r="Q3862" s="6"/>
      <c r="R3862" s="6"/>
      <c r="S3862" s="6"/>
      <c r="T3862" s="6"/>
    </row>
    <row r="3863" spans="1:20" x14ac:dyDescent="0.25">
      <c r="A3863">
        <v>2004</v>
      </c>
      <c r="B3863" s="6" t="s">
        <v>73</v>
      </c>
      <c r="C3863" s="6">
        <v>66</v>
      </c>
      <c r="D3863" s="6" t="s">
        <v>246</v>
      </c>
      <c r="E3863" s="6"/>
      <c r="F3863" s="6"/>
      <c r="G3863" s="6"/>
      <c r="H3863" s="6"/>
      <c r="I3863" s="6" t="str">
        <f t="shared" si="19"/>
        <v/>
      </c>
      <c r="J3863" s="6" t="s">
        <v>40</v>
      </c>
      <c r="K3863" s="6">
        <v>50</v>
      </c>
      <c r="L3863" s="6"/>
      <c r="M3863" s="6">
        <v>20</v>
      </c>
      <c r="N3863" s="6">
        <v>5</v>
      </c>
      <c r="O3863" s="6">
        <v>0</v>
      </c>
      <c r="P3863" s="6"/>
      <c r="Q3863" s="6"/>
      <c r="R3863" s="6"/>
      <c r="S3863" s="6"/>
      <c r="T3863" s="6"/>
    </row>
    <row r="3864" spans="1:20" x14ac:dyDescent="0.25">
      <c r="A3864">
        <v>2004</v>
      </c>
      <c r="B3864" s="6" t="s">
        <v>73</v>
      </c>
      <c r="C3864" s="6">
        <v>67</v>
      </c>
      <c r="D3864" s="6" t="s">
        <v>246</v>
      </c>
      <c r="E3864" s="6"/>
      <c r="F3864" s="6"/>
      <c r="G3864" s="6"/>
      <c r="H3864" s="6"/>
      <c r="I3864" s="6" t="str">
        <f t="shared" si="19"/>
        <v/>
      </c>
      <c r="J3864" s="6" t="s">
        <v>140</v>
      </c>
      <c r="K3864" s="6">
        <v>5</v>
      </c>
      <c r="L3864" s="6"/>
      <c r="M3864" s="6">
        <v>12</v>
      </c>
      <c r="N3864" s="6">
        <v>0</v>
      </c>
      <c r="O3864" s="6">
        <v>0</v>
      </c>
      <c r="P3864" s="6"/>
      <c r="Q3864" s="6"/>
      <c r="R3864" s="6"/>
      <c r="S3864" s="6"/>
      <c r="T3864" s="6"/>
    </row>
    <row r="3865" spans="1:20" x14ac:dyDescent="0.25">
      <c r="A3865">
        <v>2004</v>
      </c>
      <c r="B3865" s="6" t="s">
        <v>73</v>
      </c>
      <c r="C3865" s="6">
        <v>68</v>
      </c>
      <c r="D3865" s="6" t="s">
        <v>246</v>
      </c>
      <c r="E3865" s="6"/>
      <c r="F3865" s="6"/>
      <c r="G3865" s="6"/>
      <c r="H3865" s="6"/>
      <c r="I3865" s="6" t="str">
        <f t="shared" si="19"/>
        <v/>
      </c>
      <c r="J3865" s="6" t="s">
        <v>140</v>
      </c>
      <c r="K3865" s="6">
        <v>40</v>
      </c>
      <c r="L3865" s="6"/>
      <c r="M3865" s="6">
        <v>25</v>
      </c>
      <c r="N3865" s="6">
        <v>10</v>
      </c>
      <c r="O3865" s="6">
        <v>0</v>
      </c>
      <c r="P3865" s="6" t="s">
        <v>156</v>
      </c>
      <c r="Q3865" s="6"/>
      <c r="R3865" s="6"/>
      <c r="S3865" s="6"/>
      <c r="T3865" s="6"/>
    </row>
    <row r="3866" spans="1:20" x14ac:dyDescent="0.25">
      <c r="A3866">
        <v>2004</v>
      </c>
      <c r="B3866" s="6" t="s">
        <v>73</v>
      </c>
      <c r="C3866" s="6">
        <v>69</v>
      </c>
      <c r="D3866" s="6" t="s">
        <v>246</v>
      </c>
      <c r="E3866" s="6">
        <v>6</v>
      </c>
      <c r="F3866" s="6">
        <v>12</v>
      </c>
      <c r="G3866" s="6">
        <v>95</v>
      </c>
      <c r="H3866" s="6">
        <v>0</v>
      </c>
      <c r="I3866" s="6">
        <f t="shared" si="19"/>
        <v>95</v>
      </c>
      <c r="J3866" s="6" t="s">
        <v>28</v>
      </c>
      <c r="K3866" s="6">
        <v>25</v>
      </c>
      <c r="L3866" s="6"/>
      <c r="M3866" s="6">
        <v>20</v>
      </c>
      <c r="N3866" s="6">
        <v>80</v>
      </c>
      <c r="O3866" s="6">
        <v>0</v>
      </c>
      <c r="P3866" s="6"/>
      <c r="Q3866" s="6"/>
      <c r="R3866" s="6"/>
      <c r="S3866" s="6"/>
      <c r="T3866" s="6"/>
    </row>
    <row r="3867" spans="1:20" x14ac:dyDescent="0.25">
      <c r="A3867">
        <v>2004</v>
      </c>
      <c r="B3867" s="6" t="s">
        <v>73</v>
      </c>
      <c r="C3867" s="6">
        <v>70</v>
      </c>
      <c r="D3867" s="6" t="s">
        <v>246</v>
      </c>
      <c r="E3867" s="6"/>
      <c r="F3867" s="6"/>
      <c r="G3867" s="6"/>
      <c r="H3867" s="6"/>
      <c r="I3867" s="6" t="str">
        <f t="shared" si="19"/>
        <v/>
      </c>
      <c r="J3867" s="6" t="s">
        <v>44</v>
      </c>
      <c r="K3867" s="6">
        <v>60</v>
      </c>
      <c r="L3867" s="6"/>
      <c r="M3867" s="6">
        <v>30</v>
      </c>
      <c r="N3867" s="6">
        <v>0</v>
      </c>
      <c r="O3867" s="6">
        <v>0</v>
      </c>
      <c r="P3867" s="6"/>
      <c r="Q3867" s="6"/>
      <c r="R3867" s="6"/>
      <c r="S3867" s="6"/>
      <c r="T3867" s="6"/>
    </row>
    <row r="3868" spans="1:20" x14ac:dyDescent="0.25">
      <c r="A3868">
        <v>2004</v>
      </c>
      <c r="B3868" s="6" t="s">
        <v>73</v>
      </c>
      <c r="C3868" s="6">
        <v>71</v>
      </c>
      <c r="D3868" s="6" t="s">
        <v>246</v>
      </c>
      <c r="E3868" s="6"/>
      <c r="F3868" s="6"/>
      <c r="G3868" s="6"/>
      <c r="H3868" s="6"/>
      <c r="I3868" s="6" t="str">
        <f t="shared" si="19"/>
        <v/>
      </c>
      <c r="J3868" s="6" t="s">
        <v>25</v>
      </c>
      <c r="K3868" s="6">
        <v>10</v>
      </c>
      <c r="L3868" s="6"/>
      <c r="M3868" s="6">
        <v>5</v>
      </c>
      <c r="N3868" s="6">
        <v>20</v>
      </c>
      <c r="O3868" s="6">
        <v>0</v>
      </c>
      <c r="P3868" s="6"/>
      <c r="Q3868" s="6"/>
      <c r="R3868" s="6"/>
      <c r="S3868" s="6"/>
      <c r="T3868" s="6"/>
    </row>
    <row r="3869" spans="1:20" x14ac:dyDescent="0.25">
      <c r="A3869">
        <v>2004</v>
      </c>
      <c r="B3869" s="6" t="s">
        <v>73</v>
      </c>
      <c r="C3869" s="6">
        <v>72</v>
      </c>
      <c r="D3869" s="6" t="s">
        <v>246</v>
      </c>
      <c r="E3869" s="6"/>
      <c r="F3869" s="6"/>
      <c r="G3869" s="6"/>
      <c r="H3869" s="6"/>
      <c r="I3869" s="6" t="str">
        <f t="shared" si="19"/>
        <v/>
      </c>
      <c r="J3869" s="6" t="s">
        <v>35</v>
      </c>
      <c r="K3869" s="6">
        <v>20</v>
      </c>
      <c r="L3869" s="6"/>
      <c r="M3869" s="6">
        <v>5</v>
      </c>
      <c r="N3869" s="6">
        <v>0</v>
      </c>
      <c r="O3869" s="6">
        <v>0</v>
      </c>
      <c r="P3869" s="6"/>
      <c r="Q3869" s="6"/>
      <c r="R3869" s="6"/>
      <c r="S3869" s="6"/>
      <c r="T3869" s="6"/>
    </row>
    <row r="3870" spans="1:20" x14ac:dyDescent="0.25">
      <c r="A3870">
        <v>2004</v>
      </c>
      <c r="B3870" s="6" t="s">
        <v>73</v>
      </c>
      <c r="C3870" s="6">
        <v>73</v>
      </c>
      <c r="D3870" s="6" t="s">
        <v>246</v>
      </c>
      <c r="E3870" s="6"/>
      <c r="F3870" s="6"/>
      <c r="G3870" s="6"/>
      <c r="H3870" s="6"/>
      <c r="I3870" s="6" t="str">
        <f t="shared" si="19"/>
        <v/>
      </c>
      <c r="J3870" s="6" t="s">
        <v>29</v>
      </c>
      <c r="K3870" s="6">
        <v>50</v>
      </c>
      <c r="L3870" s="6"/>
      <c r="M3870" s="6">
        <v>40</v>
      </c>
      <c r="N3870" s="6">
        <v>80</v>
      </c>
      <c r="O3870" s="6">
        <v>0</v>
      </c>
      <c r="P3870" s="6"/>
      <c r="Q3870" s="6"/>
      <c r="R3870" s="6"/>
      <c r="S3870" s="6"/>
      <c r="T3870" s="6"/>
    </row>
    <row r="3871" spans="1:20" x14ac:dyDescent="0.25">
      <c r="A3871">
        <v>2004</v>
      </c>
      <c r="B3871" s="6" t="s">
        <v>73</v>
      </c>
      <c r="C3871" s="6">
        <v>74</v>
      </c>
      <c r="D3871" s="6" t="s">
        <v>246</v>
      </c>
      <c r="E3871" s="6"/>
      <c r="F3871" s="6"/>
      <c r="G3871" s="6"/>
      <c r="H3871" s="6"/>
      <c r="I3871" s="6" t="str">
        <f t="shared" si="19"/>
        <v/>
      </c>
      <c r="J3871" s="6" t="s">
        <v>140</v>
      </c>
      <c r="K3871" s="6">
        <v>10</v>
      </c>
      <c r="L3871" s="6"/>
      <c r="M3871" s="6">
        <v>5</v>
      </c>
      <c r="N3871" s="6">
        <v>0</v>
      </c>
      <c r="O3871" s="6">
        <v>0</v>
      </c>
      <c r="P3871" s="6"/>
      <c r="Q3871" s="6"/>
      <c r="R3871" s="6"/>
      <c r="S3871" s="6"/>
      <c r="T3871" s="6"/>
    </row>
    <row r="3872" spans="1:20" x14ac:dyDescent="0.25">
      <c r="A3872">
        <v>2004</v>
      </c>
      <c r="B3872" s="6" t="s">
        <v>73</v>
      </c>
      <c r="C3872" s="6">
        <v>75</v>
      </c>
      <c r="D3872" s="6" t="s">
        <v>246</v>
      </c>
      <c r="E3872" s="6"/>
      <c r="F3872" s="6"/>
      <c r="G3872" s="6"/>
      <c r="H3872" s="6"/>
      <c r="I3872" s="6" t="str">
        <f t="shared" si="19"/>
        <v/>
      </c>
      <c r="J3872" s="6" t="s">
        <v>140</v>
      </c>
      <c r="K3872" s="6">
        <v>10</v>
      </c>
      <c r="L3872" s="6"/>
      <c r="M3872" s="6">
        <v>5</v>
      </c>
      <c r="N3872" s="6">
        <v>0</v>
      </c>
      <c r="O3872" s="6">
        <v>0</v>
      </c>
      <c r="P3872" s="6"/>
      <c r="Q3872" s="6"/>
      <c r="R3872" s="6"/>
      <c r="S3872" s="6"/>
      <c r="T3872" s="6"/>
    </row>
    <row r="3873" spans="1:20" x14ac:dyDescent="0.25">
      <c r="A3873">
        <v>2004</v>
      </c>
      <c r="B3873" s="6" t="s">
        <v>73</v>
      </c>
      <c r="C3873" s="6">
        <v>76</v>
      </c>
      <c r="D3873" s="6" t="s">
        <v>246</v>
      </c>
      <c r="E3873" s="6"/>
      <c r="F3873" s="6"/>
      <c r="G3873" s="6"/>
      <c r="H3873" s="6"/>
      <c r="I3873" s="6" t="str">
        <f t="shared" si="19"/>
        <v/>
      </c>
      <c r="J3873" s="6" t="s">
        <v>26</v>
      </c>
      <c r="K3873" s="6">
        <v>95</v>
      </c>
      <c r="L3873" s="6"/>
      <c r="M3873" s="6">
        <v>45</v>
      </c>
      <c r="N3873" s="6">
        <v>90</v>
      </c>
      <c r="O3873" s="6">
        <v>0</v>
      </c>
      <c r="P3873" s="6"/>
      <c r="Q3873" s="6"/>
      <c r="R3873" s="6"/>
      <c r="S3873" s="6"/>
      <c r="T3873" s="6"/>
    </row>
    <row r="3874" spans="1:20" x14ac:dyDescent="0.25">
      <c r="A3874">
        <v>2004</v>
      </c>
      <c r="B3874" s="6" t="s">
        <v>73</v>
      </c>
      <c r="C3874" s="6">
        <v>77</v>
      </c>
      <c r="D3874" s="6" t="s">
        <v>246</v>
      </c>
      <c r="E3874" s="6"/>
      <c r="F3874" s="6"/>
      <c r="G3874" s="6"/>
      <c r="H3874" s="6"/>
      <c r="I3874" s="6" t="str">
        <f t="shared" si="19"/>
        <v/>
      </c>
      <c r="J3874" s="6" t="s">
        <v>140</v>
      </c>
      <c r="K3874" s="6">
        <v>50</v>
      </c>
      <c r="L3874" s="6"/>
      <c r="M3874" s="6">
        <v>20</v>
      </c>
      <c r="N3874" s="6">
        <v>5</v>
      </c>
      <c r="O3874" s="6">
        <v>0</v>
      </c>
      <c r="P3874" s="6" t="s">
        <v>156</v>
      </c>
      <c r="Q3874" s="6"/>
      <c r="R3874" s="6"/>
      <c r="S3874" s="6"/>
      <c r="T3874" s="6"/>
    </row>
    <row r="3875" spans="1:20" x14ac:dyDescent="0.25">
      <c r="A3875">
        <v>2004</v>
      </c>
      <c r="B3875" s="6" t="s">
        <v>73</v>
      </c>
      <c r="C3875" s="6">
        <v>78</v>
      </c>
      <c r="D3875" s="6" t="s">
        <v>246</v>
      </c>
      <c r="E3875" s="6"/>
      <c r="F3875" s="6"/>
      <c r="G3875" s="6"/>
      <c r="H3875" s="6"/>
      <c r="I3875" s="6" t="str">
        <f t="shared" si="19"/>
        <v/>
      </c>
      <c r="J3875" s="6" t="s">
        <v>40</v>
      </c>
      <c r="K3875" s="6">
        <v>30</v>
      </c>
      <c r="L3875" s="6"/>
      <c r="M3875" s="6">
        <v>15</v>
      </c>
      <c r="N3875" s="6">
        <v>0</v>
      </c>
      <c r="O3875" s="6">
        <v>0</v>
      </c>
      <c r="P3875" s="6"/>
      <c r="Q3875" s="6"/>
      <c r="R3875" s="6"/>
      <c r="S3875" s="6"/>
      <c r="T3875" s="6"/>
    </row>
    <row r="3876" spans="1:20" x14ac:dyDescent="0.25">
      <c r="A3876">
        <v>2004</v>
      </c>
      <c r="B3876" s="6" t="s">
        <v>73</v>
      </c>
      <c r="C3876" s="6">
        <v>79</v>
      </c>
      <c r="D3876" s="6" t="s">
        <v>247</v>
      </c>
      <c r="E3876" s="6">
        <v>7</v>
      </c>
      <c r="F3876" s="12">
        <f>(35/3.3)</f>
        <v>10.606060606060607</v>
      </c>
      <c r="G3876" s="6">
        <v>115</v>
      </c>
      <c r="H3876" s="6">
        <v>0</v>
      </c>
      <c r="I3876" s="6">
        <f t="shared" si="19"/>
        <v>115</v>
      </c>
      <c r="J3876" s="6" t="s">
        <v>35</v>
      </c>
      <c r="K3876" s="6">
        <v>10</v>
      </c>
      <c r="L3876" s="6"/>
      <c r="M3876" s="6">
        <v>15</v>
      </c>
      <c r="N3876" s="6">
        <v>0</v>
      </c>
      <c r="O3876" s="6">
        <v>0</v>
      </c>
      <c r="P3876" s="6"/>
      <c r="Q3876" s="6"/>
      <c r="R3876" s="6"/>
      <c r="S3876" s="6"/>
      <c r="T3876" s="6"/>
    </row>
    <row r="3877" spans="1:20" x14ac:dyDescent="0.25">
      <c r="A3877">
        <v>2004</v>
      </c>
      <c r="B3877" s="6" t="s">
        <v>73</v>
      </c>
      <c r="C3877" s="6">
        <v>80</v>
      </c>
      <c r="D3877" s="6" t="s">
        <v>247</v>
      </c>
      <c r="E3877" s="6"/>
      <c r="F3877" s="6"/>
      <c r="G3877" s="6"/>
      <c r="H3877" s="6"/>
      <c r="I3877" s="6" t="str">
        <f t="shared" si="19"/>
        <v/>
      </c>
      <c r="J3877" s="6" t="s">
        <v>140</v>
      </c>
      <c r="K3877" s="6">
        <v>50</v>
      </c>
      <c r="L3877" s="6"/>
      <c r="M3877" s="6">
        <v>20</v>
      </c>
      <c r="N3877" s="6">
        <v>20</v>
      </c>
      <c r="O3877" s="6">
        <v>0</v>
      </c>
      <c r="P3877" s="6"/>
      <c r="Q3877" s="6"/>
      <c r="R3877" s="6"/>
      <c r="S3877" s="6"/>
      <c r="T3877" s="6"/>
    </row>
    <row r="3878" spans="1:20" x14ac:dyDescent="0.25">
      <c r="A3878">
        <v>2004</v>
      </c>
      <c r="B3878" s="6" t="s">
        <v>73</v>
      </c>
      <c r="C3878" s="6">
        <v>81</v>
      </c>
      <c r="D3878" s="6" t="s">
        <v>247</v>
      </c>
      <c r="E3878" s="6"/>
      <c r="F3878" s="6"/>
      <c r="G3878" s="6"/>
      <c r="H3878" s="6"/>
      <c r="I3878" s="6" t="str">
        <f t="shared" si="19"/>
        <v/>
      </c>
      <c r="J3878" s="6" t="s">
        <v>28</v>
      </c>
      <c r="K3878" s="6">
        <v>90</v>
      </c>
      <c r="L3878" s="6"/>
      <c r="M3878" s="6">
        <v>45</v>
      </c>
      <c r="N3878" s="6">
        <v>50</v>
      </c>
      <c r="O3878" s="6">
        <v>0</v>
      </c>
      <c r="P3878" s="6"/>
      <c r="Q3878" s="6"/>
      <c r="R3878" s="6"/>
      <c r="S3878" s="6">
        <v>1</v>
      </c>
      <c r="T3878" s="6" t="s">
        <v>230</v>
      </c>
    </row>
    <row r="3879" spans="1:20" x14ac:dyDescent="0.25">
      <c r="A3879">
        <v>2004</v>
      </c>
      <c r="B3879" s="6" t="s">
        <v>73</v>
      </c>
      <c r="C3879" s="6">
        <v>82</v>
      </c>
      <c r="D3879" s="6" t="s">
        <v>247</v>
      </c>
      <c r="E3879" s="6"/>
      <c r="F3879" s="6"/>
      <c r="G3879" s="6"/>
      <c r="H3879" s="6"/>
      <c r="I3879" s="6" t="str">
        <f t="shared" si="19"/>
        <v/>
      </c>
      <c r="J3879" s="6" t="s">
        <v>35</v>
      </c>
      <c r="K3879" s="6">
        <v>5</v>
      </c>
      <c r="L3879" s="6"/>
      <c r="M3879" s="6">
        <v>7</v>
      </c>
      <c r="N3879" s="6">
        <v>0</v>
      </c>
      <c r="O3879" s="6">
        <v>0</v>
      </c>
      <c r="P3879" s="6"/>
      <c r="Q3879" s="6"/>
      <c r="R3879" s="6"/>
      <c r="S3879" s="6"/>
      <c r="T3879" s="6"/>
    </row>
    <row r="3880" spans="1:20" x14ac:dyDescent="0.25">
      <c r="A3880">
        <v>2004</v>
      </c>
      <c r="B3880" s="6" t="s">
        <v>73</v>
      </c>
      <c r="C3880" s="6">
        <v>83</v>
      </c>
      <c r="D3880" s="6" t="s">
        <v>247</v>
      </c>
      <c r="E3880" s="6"/>
      <c r="F3880" s="6"/>
      <c r="G3880" s="6"/>
      <c r="H3880" s="6"/>
      <c r="I3880" s="6" t="str">
        <f t="shared" si="19"/>
        <v/>
      </c>
      <c r="J3880" s="6" t="s">
        <v>26</v>
      </c>
      <c r="K3880" s="6">
        <v>100</v>
      </c>
      <c r="L3880" s="6"/>
      <c r="M3880" s="6">
        <v>90</v>
      </c>
      <c r="N3880" s="6">
        <v>60</v>
      </c>
      <c r="O3880" s="6">
        <v>10</v>
      </c>
      <c r="P3880" s="6" t="s">
        <v>48</v>
      </c>
      <c r="Q3880" s="6"/>
      <c r="R3880" s="6"/>
      <c r="S3880" s="6"/>
      <c r="T3880" s="6"/>
    </row>
    <row r="3881" spans="1:20" x14ac:dyDescent="0.25">
      <c r="A3881">
        <v>2004</v>
      </c>
      <c r="B3881" s="6" t="s">
        <v>73</v>
      </c>
      <c r="C3881" s="6">
        <v>84</v>
      </c>
      <c r="D3881" s="6" t="s">
        <v>247</v>
      </c>
      <c r="E3881" s="6"/>
      <c r="F3881" s="6"/>
      <c r="G3881" s="6"/>
      <c r="H3881" s="6"/>
      <c r="I3881" s="6" t="str">
        <f t="shared" si="19"/>
        <v/>
      </c>
      <c r="J3881" s="6" t="s">
        <v>140</v>
      </c>
      <c r="K3881" s="6">
        <v>30</v>
      </c>
      <c r="L3881" s="6"/>
      <c r="M3881" s="6">
        <v>20</v>
      </c>
      <c r="N3881" s="6">
        <v>20</v>
      </c>
      <c r="O3881" s="6">
        <v>0</v>
      </c>
      <c r="P3881" s="6"/>
      <c r="Q3881" s="6"/>
      <c r="R3881" s="6"/>
      <c r="S3881" s="6"/>
      <c r="T3881" s="6"/>
    </row>
    <row r="3882" spans="1:20" x14ac:dyDescent="0.25">
      <c r="A3882">
        <v>2004</v>
      </c>
      <c r="B3882" s="6" t="s">
        <v>73</v>
      </c>
      <c r="C3882" s="6">
        <v>85</v>
      </c>
      <c r="D3882" s="6" t="s">
        <v>247</v>
      </c>
      <c r="E3882" s="6"/>
      <c r="F3882" s="6"/>
      <c r="G3882" s="6"/>
      <c r="H3882" s="6"/>
      <c r="I3882" s="6" t="str">
        <f t="shared" si="19"/>
        <v/>
      </c>
      <c r="J3882" s="6" t="s">
        <v>140</v>
      </c>
      <c r="K3882" s="6">
        <v>5</v>
      </c>
      <c r="L3882" s="6"/>
      <c r="M3882" s="6">
        <v>10</v>
      </c>
      <c r="N3882" s="6">
        <v>20</v>
      </c>
      <c r="O3882" s="6">
        <v>0</v>
      </c>
      <c r="P3882" s="6"/>
      <c r="Q3882" s="6"/>
      <c r="R3882" s="6"/>
      <c r="S3882" s="6"/>
      <c r="T3882" s="6"/>
    </row>
    <row r="3883" spans="1:20" x14ac:dyDescent="0.25">
      <c r="A3883">
        <v>2004</v>
      </c>
      <c r="B3883" s="6" t="s">
        <v>73</v>
      </c>
      <c r="C3883" s="6">
        <v>86</v>
      </c>
      <c r="D3883" s="6" t="s">
        <v>247</v>
      </c>
      <c r="E3883" s="6"/>
      <c r="F3883" s="6"/>
      <c r="G3883" s="6"/>
      <c r="H3883" s="6"/>
      <c r="I3883" s="6" t="str">
        <f t="shared" si="19"/>
        <v/>
      </c>
      <c r="J3883" s="6" t="s">
        <v>26</v>
      </c>
      <c r="K3883" s="6">
        <v>60</v>
      </c>
      <c r="L3883" s="6"/>
      <c r="M3883" s="6">
        <v>40</v>
      </c>
      <c r="N3883" s="6">
        <v>80</v>
      </c>
      <c r="O3883" s="6">
        <v>0</v>
      </c>
      <c r="P3883" s="6"/>
      <c r="Q3883" s="6"/>
      <c r="R3883" s="6"/>
      <c r="S3883" s="6"/>
      <c r="T3883" s="6"/>
    </row>
    <row r="3884" spans="1:20" x14ac:dyDescent="0.25">
      <c r="A3884">
        <v>2004</v>
      </c>
      <c r="B3884" s="6" t="s">
        <v>73</v>
      </c>
      <c r="C3884" s="6">
        <v>87</v>
      </c>
      <c r="D3884" s="6" t="s">
        <v>247</v>
      </c>
      <c r="E3884" s="6"/>
      <c r="F3884" s="6"/>
      <c r="G3884" s="6"/>
      <c r="H3884" s="6"/>
      <c r="I3884" s="6" t="str">
        <f t="shared" si="19"/>
        <v/>
      </c>
      <c r="J3884" s="6" t="s">
        <v>40</v>
      </c>
      <c r="K3884" s="6">
        <v>40</v>
      </c>
      <c r="L3884" s="6"/>
      <c r="M3884" s="6">
        <v>20</v>
      </c>
      <c r="N3884" s="6">
        <v>10</v>
      </c>
      <c r="O3884" s="6">
        <v>0</v>
      </c>
      <c r="P3884" s="6"/>
      <c r="Q3884" s="6"/>
      <c r="R3884" s="6"/>
      <c r="S3884" s="6"/>
      <c r="T3884" s="6"/>
    </row>
    <row r="3885" spans="1:20" x14ac:dyDescent="0.25">
      <c r="A3885">
        <v>2004</v>
      </c>
      <c r="B3885" s="6" t="s">
        <v>73</v>
      </c>
      <c r="C3885" s="6">
        <v>88</v>
      </c>
      <c r="D3885" s="6" t="s">
        <v>247</v>
      </c>
      <c r="E3885" s="6"/>
      <c r="F3885" s="6"/>
      <c r="G3885" s="6"/>
      <c r="H3885" s="6"/>
      <c r="I3885" s="6" t="str">
        <f t="shared" si="19"/>
        <v/>
      </c>
      <c r="J3885" s="6" t="s">
        <v>28</v>
      </c>
      <c r="K3885" s="6">
        <v>30</v>
      </c>
      <c r="L3885" s="6"/>
      <c r="M3885" s="6">
        <v>50</v>
      </c>
      <c r="N3885" s="6">
        <v>50</v>
      </c>
      <c r="O3885" s="6">
        <v>0</v>
      </c>
      <c r="P3885" s="6"/>
      <c r="Q3885" s="6"/>
      <c r="R3885" s="6"/>
      <c r="S3885" s="6">
        <v>1</v>
      </c>
      <c r="T3885" s="6" t="s">
        <v>232</v>
      </c>
    </row>
    <row r="3886" spans="1:20" x14ac:dyDescent="0.25">
      <c r="A3886">
        <v>2004</v>
      </c>
      <c r="B3886" s="6" t="s">
        <v>73</v>
      </c>
      <c r="C3886" s="6">
        <v>89</v>
      </c>
      <c r="D3886" s="6" t="s">
        <v>247</v>
      </c>
      <c r="E3886" s="6"/>
      <c r="F3886" s="6"/>
      <c r="G3886" s="6"/>
      <c r="H3886" s="6"/>
      <c r="I3886" s="6" t="str">
        <f t="shared" si="19"/>
        <v/>
      </c>
      <c r="J3886" s="6" t="s">
        <v>140</v>
      </c>
      <c r="K3886" s="6">
        <v>45</v>
      </c>
      <c r="L3886" s="6"/>
      <c r="M3886" s="6">
        <v>25</v>
      </c>
      <c r="N3886" s="6">
        <v>0</v>
      </c>
      <c r="O3886" s="6">
        <v>0</v>
      </c>
      <c r="P3886" s="6"/>
      <c r="Q3886" s="6"/>
      <c r="R3886" s="6"/>
      <c r="S3886" s="6"/>
      <c r="T3886" s="6"/>
    </row>
    <row r="3887" spans="1:20" x14ac:dyDescent="0.25">
      <c r="A3887">
        <v>2004</v>
      </c>
      <c r="B3887" s="6" t="s">
        <v>73</v>
      </c>
      <c r="C3887" s="6">
        <v>90</v>
      </c>
      <c r="D3887" s="6" t="s">
        <v>247</v>
      </c>
      <c r="E3887" s="6">
        <v>8</v>
      </c>
      <c r="F3887" s="12">
        <f>(35/3.3)</f>
        <v>10.606060606060607</v>
      </c>
      <c r="G3887" s="6">
        <v>155</v>
      </c>
      <c r="H3887" s="6">
        <v>0</v>
      </c>
      <c r="I3887" s="6">
        <f t="shared" si="19"/>
        <v>155</v>
      </c>
      <c r="J3887" s="6" t="s">
        <v>28</v>
      </c>
      <c r="K3887" s="6">
        <v>160</v>
      </c>
      <c r="L3887" s="6"/>
      <c r="M3887" s="6">
        <v>200</v>
      </c>
      <c r="N3887" s="6">
        <v>70</v>
      </c>
      <c r="O3887" s="6">
        <v>0</v>
      </c>
      <c r="P3887" s="6"/>
      <c r="Q3887" s="6"/>
      <c r="R3887" s="6"/>
      <c r="S3887" s="6"/>
      <c r="T3887" s="6"/>
    </row>
    <row r="3888" spans="1:20" x14ac:dyDescent="0.25">
      <c r="A3888">
        <v>2004</v>
      </c>
      <c r="B3888" s="6" t="s">
        <v>73</v>
      </c>
      <c r="C3888" s="6">
        <v>91</v>
      </c>
      <c r="D3888" s="6" t="s">
        <v>247</v>
      </c>
      <c r="E3888" s="6"/>
      <c r="F3888" s="6"/>
      <c r="G3888" s="6"/>
      <c r="H3888" s="6"/>
      <c r="I3888" s="6" t="str">
        <f t="shared" si="19"/>
        <v/>
      </c>
      <c r="J3888" s="6" t="s">
        <v>26</v>
      </c>
      <c r="K3888" s="6">
        <v>50</v>
      </c>
      <c r="L3888" s="6"/>
      <c r="M3888" s="6">
        <v>45</v>
      </c>
      <c r="N3888" s="6">
        <v>20</v>
      </c>
      <c r="O3888" s="6">
        <v>0</v>
      </c>
      <c r="P3888" s="6"/>
      <c r="Q3888" s="6"/>
      <c r="R3888" s="6"/>
      <c r="S3888" s="6"/>
      <c r="T3888" s="6"/>
    </row>
    <row r="3889" spans="1:20" x14ac:dyDescent="0.25">
      <c r="A3889">
        <v>2004</v>
      </c>
      <c r="B3889" s="6" t="s">
        <v>73</v>
      </c>
      <c r="C3889" s="6">
        <v>92</v>
      </c>
      <c r="D3889" s="6" t="s">
        <v>247</v>
      </c>
      <c r="E3889" s="6"/>
      <c r="F3889" s="6"/>
      <c r="G3889" s="6"/>
      <c r="H3889" s="6"/>
      <c r="I3889" s="6" t="str">
        <f t="shared" si="19"/>
        <v/>
      </c>
      <c r="J3889" s="6" t="s">
        <v>140</v>
      </c>
      <c r="K3889" s="6">
        <v>10</v>
      </c>
      <c r="L3889" s="6"/>
      <c r="M3889" s="6">
        <v>20</v>
      </c>
      <c r="N3889" s="6">
        <v>10</v>
      </c>
      <c r="O3889" s="6">
        <v>0</v>
      </c>
      <c r="P3889" s="6"/>
      <c r="Q3889" s="6"/>
      <c r="R3889" s="6"/>
      <c r="S3889" s="6"/>
      <c r="T3889" s="6"/>
    </row>
    <row r="3890" spans="1:20" x14ac:dyDescent="0.25">
      <c r="A3890">
        <v>2004</v>
      </c>
      <c r="B3890" s="6" t="s">
        <v>73</v>
      </c>
      <c r="C3890" s="6">
        <v>93</v>
      </c>
      <c r="D3890" s="6" t="s">
        <v>247</v>
      </c>
      <c r="E3890" s="6"/>
      <c r="F3890" s="6"/>
      <c r="G3890" s="6"/>
      <c r="H3890" s="6"/>
      <c r="I3890" s="6" t="str">
        <f t="shared" si="19"/>
        <v/>
      </c>
      <c r="J3890" s="6" t="s">
        <v>28</v>
      </c>
      <c r="K3890" s="6">
        <v>25</v>
      </c>
      <c r="L3890" s="6"/>
      <c r="M3890" s="6">
        <v>13</v>
      </c>
      <c r="N3890" s="6">
        <v>15</v>
      </c>
      <c r="O3890" s="6">
        <v>0</v>
      </c>
      <c r="P3890" s="6"/>
      <c r="Q3890" s="6"/>
      <c r="R3890" s="6"/>
      <c r="S3890" s="6"/>
      <c r="T3890" s="6"/>
    </row>
    <row r="3891" spans="1:20" x14ac:dyDescent="0.25">
      <c r="A3891">
        <v>2004</v>
      </c>
      <c r="B3891" s="6" t="s">
        <v>73</v>
      </c>
      <c r="C3891" s="6">
        <v>94</v>
      </c>
      <c r="D3891" s="6" t="s">
        <v>247</v>
      </c>
      <c r="E3891" s="6"/>
      <c r="F3891" s="6"/>
      <c r="G3891" s="6"/>
      <c r="H3891" s="6"/>
      <c r="I3891" s="6" t="str">
        <f t="shared" si="19"/>
        <v/>
      </c>
      <c r="J3891" s="6" t="s">
        <v>25</v>
      </c>
      <c r="K3891" s="6">
        <v>25</v>
      </c>
      <c r="L3891" s="6"/>
      <c r="M3891" s="6">
        <v>30</v>
      </c>
      <c r="N3891" s="6">
        <v>0</v>
      </c>
      <c r="O3891" s="6">
        <v>0</v>
      </c>
      <c r="P3891" s="6"/>
      <c r="Q3891" s="6"/>
      <c r="R3891" s="6"/>
      <c r="S3891" s="6"/>
      <c r="T3891" s="6"/>
    </row>
    <row r="3892" spans="1:20" x14ac:dyDescent="0.25">
      <c r="A3892">
        <v>2004</v>
      </c>
      <c r="B3892" s="6" t="s">
        <v>73</v>
      </c>
      <c r="C3892" s="6">
        <v>95</v>
      </c>
      <c r="D3892" s="6" t="s">
        <v>247</v>
      </c>
      <c r="E3892" s="6"/>
      <c r="F3892" s="6"/>
      <c r="G3892" s="6"/>
      <c r="H3892" s="6"/>
      <c r="I3892" s="6" t="str">
        <f t="shared" si="19"/>
        <v/>
      </c>
      <c r="J3892" s="6" t="s">
        <v>140</v>
      </c>
      <c r="K3892" s="6">
        <v>40</v>
      </c>
      <c r="L3892" s="6"/>
      <c r="M3892" s="6">
        <v>15</v>
      </c>
      <c r="N3892" s="6">
        <v>20</v>
      </c>
      <c r="O3892" s="6">
        <v>0</v>
      </c>
      <c r="P3892" s="6"/>
      <c r="Q3892" s="6"/>
      <c r="R3892" s="6"/>
      <c r="S3892" s="6"/>
      <c r="T3892" s="6"/>
    </row>
    <row r="3893" spans="1:20" x14ac:dyDescent="0.25">
      <c r="A3893">
        <v>2004</v>
      </c>
      <c r="B3893" s="6" t="s">
        <v>73</v>
      </c>
      <c r="C3893" s="6">
        <v>96</v>
      </c>
      <c r="D3893" s="6" t="s">
        <v>247</v>
      </c>
      <c r="E3893" s="6"/>
      <c r="F3893" s="6"/>
      <c r="G3893" s="6"/>
      <c r="H3893" s="6"/>
      <c r="I3893" s="6" t="str">
        <f t="shared" si="19"/>
        <v/>
      </c>
      <c r="J3893" s="6" t="s">
        <v>140</v>
      </c>
      <c r="K3893" s="6">
        <v>10</v>
      </c>
      <c r="L3893" s="6"/>
      <c r="M3893" s="6">
        <v>25</v>
      </c>
      <c r="N3893" s="6">
        <v>40</v>
      </c>
      <c r="O3893" s="6">
        <v>0</v>
      </c>
      <c r="P3893" s="6"/>
      <c r="Q3893" s="6"/>
      <c r="R3893" s="6"/>
      <c r="S3893" s="6"/>
      <c r="T3893" s="6"/>
    </row>
    <row r="3894" spans="1:20" x14ac:dyDescent="0.25">
      <c r="A3894">
        <v>2004</v>
      </c>
      <c r="B3894" s="6" t="s">
        <v>73</v>
      </c>
      <c r="C3894" s="6">
        <v>97</v>
      </c>
      <c r="D3894" s="6" t="s">
        <v>247</v>
      </c>
      <c r="E3894" s="6"/>
      <c r="F3894" s="6"/>
      <c r="G3894" s="6"/>
      <c r="H3894" s="6"/>
      <c r="I3894" s="6" t="str">
        <f t="shared" si="19"/>
        <v/>
      </c>
      <c r="J3894" s="6" t="s">
        <v>44</v>
      </c>
      <c r="K3894" s="6">
        <v>20</v>
      </c>
      <c r="L3894" s="6"/>
      <c r="M3894" s="6">
        <v>30</v>
      </c>
      <c r="N3894" s="6">
        <v>80</v>
      </c>
      <c r="O3894" s="6">
        <v>0</v>
      </c>
      <c r="P3894" s="6"/>
      <c r="Q3894" s="6"/>
      <c r="R3894" s="6"/>
      <c r="S3894" s="6"/>
      <c r="T3894" s="6"/>
    </row>
    <row r="3895" spans="1:20" x14ac:dyDescent="0.25">
      <c r="A3895">
        <v>2004</v>
      </c>
      <c r="B3895" s="6" t="s">
        <v>73</v>
      </c>
      <c r="C3895" s="6">
        <v>98</v>
      </c>
      <c r="D3895" s="6" t="s">
        <v>247</v>
      </c>
      <c r="E3895" s="6"/>
      <c r="F3895" s="6"/>
      <c r="G3895" s="6"/>
      <c r="H3895" s="6"/>
      <c r="I3895" s="6" t="str">
        <f t="shared" si="19"/>
        <v/>
      </c>
      <c r="J3895" s="6" t="s">
        <v>140</v>
      </c>
      <c r="K3895" s="6">
        <v>50</v>
      </c>
      <c r="L3895" s="6"/>
      <c r="M3895" s="6">
        <v>40</v>
      </c>
      <c r="N3895" s="6">
        <v>20</v>
      </c>
      <c r="O3895" s="6">
        <v>0</v>
      </c>
      <c r="P3895" s="6"/>
      <c r="Q3895" s="6"/>
      <c r="R3895" s="6"/>
      <c r="S3895" s="6">
        <v>1</v>
      </c>
      <c r="T3895" s="6" t="s">
        <v>232</v>
      </c>
    </row>
    <row r="3896" spans="1:20" x14ac:dyDescent="0.25">
      <c r="A3896">
        <v>2004</v>
      </c>
      <c r="B3896" s="6" t="s">
        <v>73</v>
      </c>
      <c r="C3896" s="6">
        <v>99</v>
      </c>
      <c r="D3896" s="6" t="s">
        <v>247</v>
      </c>
      <c r="E3896" s="6"/>
      <c r="F3896" s="6"/>
      <c r="G3896" s="6"/>
      <c r="H3896" s="6"/>
      <c r="I3896" s="6" t="str">
        <f t="shared" si="19"/>
        <v/>
      </c>
      <c r="J3896" s="6" t="s">
        <v>25</v>
      </c>
      <c r="K3896" s="6">
        <v>20</v>
      </c>
      <c r="L3896" s="6"/>
      <c r="M3896" s="6">
        <v>5</v>
      </c>
      <c r="N3896" s="6">
        <v>0</v>
      </c>
      <c r="O3896" s="6">
        <v>0</v>
      </c>
      <c r="P3896" s="6"/>
      <c r="Q3896" s="6"/>
      <c r="R3896" s="6"/>
      <c r="S3896" s="6"/>
      <c r="T3896" s="6"/>
    </row>
    <row r="3897" spans="1:20" x14ac:dyDescent="0.25">
      <c r="A3897">
        <v>2004</v>
      </c>
      <c r="B3897" s="6" t="s">
        <v>73</v>
      </c>
      <c r="C3897" s="6">
        <v>100</v>
      </c>
      <c r="D3897" s="6" t="s">
        <v>247</v>
      </c>
      <c r="E3897" s="6"/>
      <c r="F3897" s="6"/>
      <c r="G3897" s="6"/>
      <c r="H3897" s="6"/>
      <c r="I3897" s="6" t="str">
        <f t="shared" si="19"/>
        <v/>
      </c>
      <c r="J3897" s="6" t="s">
        <v>140</v>
      </c>
      <c r="K3897" s="6">
        <v>20</v>
      </c>
      <c r="L3897" s="6"/>
      <c r="M3897" s="6">
        <v>10</v>
      </c>
      <c r="N3897" s="6">
        <v>10</v>
      </c>
      <c r="O3897" s="6">
        <v>0</v>
      </c>
      <c r="P3897" s="6"/>
      <c r="Q3897" s="6"/>
      <c r="R3897" s="6"/>
      <c r="S3897" s="6"/>
      <c r="T3897" s="6"/>
    </row>
    <row r="3898" spans="1:20" x14ac:dyDescent="0.25">
      <c r="A3898">
        <v>2004</v>
      </c>
      <c r="B3898" s="6" t="s">
        <v>73</v>
      </c>
      <c r="C3898" s="6">
        <v>101</v>
      </c>
      <c r="D3898" s="6" t="s">
        <v>247</v>
      </c>
      <c r="E3898" s="6"/>
      <c r="F3898" s="6"/>
      <c r="G3898" s="6"/>
      <c r="H3898" s="6"/>
      <c r="I3898" s="6" t="str">
        <f t="shared" si="19"/>
        <v/>
      </c>
      <c r="J3898" s="6" t="s">
        <v>40</v>
      </c>
      <c r="K3898" s="6">
        <v>30</v>
      </c>
      <c r="L3898" s="6"/>
      <c r="M3898" s="6">
        <v>10</v>
      </c>
      <c r="N3898" s="6">
        <v>20</v>
      </c>
      <c r="O3898" s="6">
        <v>0</v>
      </c>
      <c r="P3898" s="6"/>
      <c r="Q3898" s="6"/>
      <c r="R3898" s="6"/>
      <c r="S3898" s="6"/>
      <c r="T3898" s="6"/>
    </row>
    <row r="3899" spans="1:20" x14ac:dyDescent="0.25">
      <c r="A3899">
        <v>2004</v>
      </c>
      <c r="B3899" s="6" t="s">
        <v>73</v>
      </c>
      <c r="C3899" s="6">
        <v>102</v>
      </c>
      <c r="D3899" s="6" t="s">
        <v>248</v>
      </c>
      <c r="E3899" s="6">
        <v>9</v>
      </c>
      <c r="F3899" s="12">
        <f>(35/3.3)</f>
        <v>10.606060606060607</v>
      </c>
      <c r="G3899" s="6">
        <v>177</v>
      </c>
      <c r="H3899" s="6">
        <v>0</v>
      </c>
      <c r="I3899" s="6">
        <f t="shared" si="19"/>
        <v>177</v>
      </c>
      <c r="J3899" s="6" t="s">
        <v>25</v>
      </c>
      <c r="K3899" s="6">
        <v>30</v>
      </c>
      <c r="L3899" s="6"/>
      <c r="M3899" s="6">
        <v>10</v>
      </c>
      <c r="N3899" s="6">
        <v>0</v>
      </c>
      <c r="O3899" s="6">
        <v>0</v>
      </c>
      <c r="P3899" s="6"/>
      <c r="Q3899" s="6"/>
      <c r="R3899" s="6"/>
      <c r="S3899" s="6"/>
      <c r="T3899" s="6"/>
    </row>
    <row r="3900" spans="1:20" x14ac:dyDescent="0.25">
      <c r="A3900">
        <v>2004</v>
      </c>
      <c r="B3900" s="6" t="s">
        <v>73</v>
      </c>
      <c r="C3900" s="6">
        <v>103</v>
      </c>
      <c r="D3900" s="6" t="s">
        <v>248</v>
      </c>
      <c r="E3900" s="6"/>
      <c r="F3900" s="6"/>
      <c r="G3900" s="6"/>
      <c r="H3900" s="6"/>
      <c r="I3900" s="6" t="str">
        <f t="shared" si="19"/>
        <v/>
      </c>
      <c r="J3900" s="6" t="s">
        <v>140</v>
      </c>
      <c r="K3900" s="6">
        <v>15</v>
      </c>
      <c r="L3900" s="6"/>
      <c r="M3900" s="6">
        <v>10</v>
      </c>
      <c r="N3900" s="6">
        <v>0</v>
      </c>
      <c r="O3900" s="6">
        <v>0</v>
      </c>
      <c r="P3900" s="6" t="s">
        <v>156</v>
      </c>
      <c r="Q3900" s="6"/>
      <c r="R3900" s="6"/>
      <c r="S3900" s="6"/>
      <c r="T3900" s="6"/>
    </row>
    <row r="3901" spans="1:20" x14ac:dyDescent="0.25">
      <c r="A3901">
        <v>2004</v>
      </c>
      <c r="B3901" s="6" t="s">
        <v>73</v>
      </c>
      <c r="C3901" s="6">
        <v>104</v>
      </c>
      <c r="D3901" s="6" t="s">
        <v>248</v>
      </c>
      <c r="E3901" s="6"/>
      <c r="F3901" s="6"/>
      <c r="G3901" s="6"/>
      <c r="H3901" s="6"/>
      <c r="I3901" s="6" t="str">
        <f t="shared" si="19"/>
        <v/>
      </c>
      <c r="J3901" s="6" t="s">
        <v>26</v>
      </c>
      <c r="K3901" s="6">
        <v>30</v>
      </c>
      <c r="L3901" s="6"/>
      <c r="M3901" s="6">
        <v>5</v>
      </c>
      <c r="N3901" s="6">
        <v>50</v>
      </c>
      <c r="O3901" s="6">
        <v>0</v>
      </c>
      <c r="P3901" s="6"/>
      <c r="Q3901" s="6"/>
      <c r="R3901" s="6"/>
      <c r="S3901" s="6"/>
      <c r="T3901" s="6"/>
    </row>
    <row r="3902" spans="1:20" x14ac:dyDescent="0.25">
      <c r="A3902">
        <v>2004</v>
      </c>
      <c r="B3902" s="6" t="s">
        <v>73</v>
      </c>
      <c r="C3902" s="6">
        <v>105</v>
      </c>
      <c r="D3902" s="6" t="s">
        <v>248</v>
      </c>
      <c r="E3902" s="6"/>
      <c r="F3902" s="6"/>
      <c r="G3902" s="6"/>
      <c r="H3902" s="6"/>
      <c r="I3902" s="6" t="str">
        <f t="shared" si="19"/>
        <v/>
      </c>
      <c r="J3902" s="6" t="s">
        <v>40</v>
      </c>
      <c r="K3902" s="6">
        <v>60</v>
      </c>
      <c r="L3902" s="6"/>
      <c r="M3902" s="6">
        <v>40</v>
      </c>
      <c r="N3902" s="6">
        <v>20</v>
      </c>
      <c r="O3902" s="6">
        <v>0</v>
      </c>
      <c r="P3902" s="6"/>
      <c r="Q3902" s="6"/>
      <c r="R3902" s="6"/>
      <c r="S3902" s="6"/>
      <c r="T3902" s="6"/>
    </row>
    <row r="3903" spans="1:20" x14ac:dyDescent="0.25">
      <c r="A3903">
        <v>2004</v>
      </c>
      <c r="B3903" s="6" t="s">
        <v>73</v>
      </c>
      <c r="C3903" s="6">
        <v>106</v>
      </c>
      <c r="D3903" s="6" t="s">
        <v>248</v>
      </c>
      <c r="E3903" s="6"/>
      <c r="F3903" s="6"/>
      <c r="G3903" s="6"/>
      <c r="H3903" s="6"/>
      <c r="I3903" s="6" t="str">
        <f t="shared" si="19"/>
        <v/>
      </c>
      <c r="J3903" s="6" t="s">
        <v>28</v>
      </c>
      <c r="K3903" s="6">
        <v>30</v>
      </c>
      <c r="L3903" s="6"/>
      <c r="M3903" s="6">
        <v>45</v>
      </c>
      <c r="N3903" s="6">
        <v>30</v>
      </c>
      <c r="O3903" s="6">
        <v>0</v>
      </c>
      <c r="P3903" s="6"/>
      <c r="Q3903" s="6"/>
      <c r="R3903" s="6"/>
      <c r="S3903" s="6"/>
      <c r="T3903" s="6"/>
    </row>
    <row r="3904" spans="1:20" x14ac:dyDescent="0.25">
      <c r="A3904">
        <v>2004</v>
      </c>
      <c r="B3904" s="6" t="s">
        <v>73</v>
      </c>
      <c r="C3904" s="6">
        <v>107</v>
      </c>
      <c r="D3904" s="6" t="s">
        <v>248</v>
      </c>
      <c r="E3904" s="6"/>
      <c r="F3904" s="6"/>
      <c r="G3904" s="6"/>
      <c r="H3904" s="6"/>
      <c r="I3904" s="6" t="str">
        <f t="shared" si="19"/>
        <v/>
      </c>
      <c r="J3904" s="6" t="s">
        <v>40</v>
      </c>
      <c r="K3904" s="6">
        <v>40</v>
      </c>
      <c r="L3904" s="6"/>
      <c r="M3904" s="6">
        <v>35</v>
      </c>
      <c r="N3904" s="6">
        <v>0</v>
      </c>
      <c r="O3904" s="6">
        <v>0</v>
      </c>
      <c r="P3904" s="6"/>
      <c r="Q3904" s="6"/>
      <c r="R3904" s="6"/>
      <c r="S3904" s="6"/>
      <c r="T3904" s="6"/>
    </row>
    <row r="3905" spans="1:20" x14ac:dyDescent="0.25">
      <c r="A3905">
        <v>2004</v>
      </c>
      <c r="B3905" s="6" t="s">
        <v>73</v>
      </c>
      <c r="C3905" s="6">
        <v>108</v>
      </c>
      <c r="D3905" s="6" t="s">
        <v>248</v>
      </c>
      <c r="E3905" s="6"/>
      <c r="F3905" s="6"/>
      <c r="G3905" s="6"/>
      <c r="H3905" s="6"/>
      <c r="I3905" s="6" t="str">
        <f t="shared" si="19"/>
        <v/>
      </c>
      <c r="J3905" s="6" t="s">
        <v>140</v>
      </c>
      <c r="K3905" s="6">
        <v>15</v>
      </c>
      <c r="L3905" s="6"/>
      <c r="M3905" s="6">
        <v>20</v>
      </c>
      <c r="N3905" s="6">
        <v>20</v>
      </c>
      <c r="O3905" s="6">
        <v>0</v>
      </c>
      <c r="P3905" s="6"/>
      <c r="Q3905" s="6"/>
      <c r="R3905" s="6"/>
      <c r="S3905" s="6"/>
      <c r="T3905" s="6"/>
    </row>
    <row r="3906" spans="1:20" x14ac:dyDescent="0.25">
      <c r="A3906">
        <v>2004</v>
      </c>
      <c r="B3906" s="6" t="s">
        <v>73</v>
      </c>
      <c r="C3906" s="6">
        <v>109</v>
      </c>
      <c r="D3906" s="6" t="s">
        <v>248</v>
      </c>
      <c r="E3906" s="6"/>
      <c r="F3906" s="6"/>
      <c r="G3906" s="6"/>
      <c r="H3906" s="6"/>
      <c r="I3906" s="6" t="str">
        <f t="shared" si="19"/>
        <v/>
      </c>
      <c r="J3906" s="6" t="s">
        <v>28</v>
      </c>
      <c r="K3906" s="6">
        <v>55</v>
      </c>
      <c r="L3906" s="6"/>
      <c r="M3906" s="6">
        <v>100</v>
      </c>
      <c r="N3906" s="6">
        <v>20</v>
      </c>
      <c r="O3906" s="6">
        <v>0</v>
      </c>
      <c r="P3906" s="6"/>
      <c r="Q3906" s="6"/>
      <c r="R3906" s="6"/>
      <c r="S3906" s="6"/>
      <c r="T3906" s="6"/>
    </row>
    <row r="3907" spans="1:20" x14ac:dyDescent="0.25">
      <c r="A3907">
        <v>2004</v>
      </c>
      <c r="B3907" s="6" t="s">
        <v>73</v>
      </c>
      <c r="C3907" s="6">
        <v>110</v>
      </c>
      <c r="D3907" s="6" t="s">
        <v>248</v>
      </c>
      <c r="E3907" s="6"/>
      <c r="F3907" s="6"/>
      <c r="G3907" s="6"/>
      <c r="H3907" s="6"/>
      <c r="I3907" s="6" t="str">
        <f t="shared" si="19"/>
        <v/>
      </c>
      <c r="J3907" s="6" t="s">
        <v>28</v>
      </c>
      <c r="K3907" s="6">
        <v>80</v>
      </c>
      <c r="L3907" s="6"/>
      <c r="M3907" s="6">
        <v>90</v>
      </c>
      <c r="N3907" s="6">
        <v>20</v>
      </c>
      <c r="O3907" s="6">
        <v>0</v>
      </c>
      <c r="P3907" s="6"/>
      <c r="Q3907" s="6"/>
      <c r="R3907" s="6"/>
      <c r="S3907" s="6"/>
      <c r="T3907" s="6"/>
    </row>
    <row r="3908" spans="1:20" x14ac:dyDescent="0.25">
      <c r="A3908">
        <v>2004</v>
      </c>
      <c r="B3908" s="6" t="s">
        <v>73</v>
      </c>
      <c r="C3908" s="6">
        <v>111</v>
      </c>
      <c r="D3908" s="6" t="s">
        <v>248</v>
      </c>
      <c r="E3908" s="6"/>
      <c r="F3908" s="6"/>
      <c r="G3908" s="6"/>
      <c r="H3908" s="6"/>
      <c r="I3908" s="6" t="str">
        <f t="shared" si="19"/>
        <v/>
      </c>
      <c r="J3908" s="6" t="s">
        <v>28</v>
      </c>
      <c r="K3908" s="6">
        <v>30</v>
      </c>
      <c r="L3908" s="6"/>
      <c r="M3908" s="6">
        <v>30</v>
      </c>
      <c r="N3908" s="6">
        <v>30</v>
      </c>
      <c r="O3908" s="6">
        <v>15</v>
      </c>
      <c r="P3908" s="6" t="s">
        <v>77</v>
      </c>
      <c r="Q3908" s="6"/>
      <c r="R3908" s="6"/>
      <c r="S3908" s="6"/>
      <c r="T3908" s="6"/>
    </row>
    <row r="3909" spans="1:20" x14ac:dyDescent="0.25">
      <c r="A3909">
        <v>2004</v>
      </c>
      <c r="B3909" s="6" t="s">
        <v>73</v>
      </c>
      <c r="C3909" s="6">
        <v>112</v>
      </c>
      <c r="D3909" s="6" t="s">
        <v>248</v>
      </c>
      <c r="E3909" s="6"/>
      <c r="F3909" s="6"/>
      <c r="G3909" s="6"/>
      <c r="H3909" s="6"/>
      <c r="I3909" s="6" t="str">
        <f t="shared" si="19"/>
        <v/>
      </c>
      <c r="J3909" s="6" t="s">
        <v>140</v>
      </c>
      <c r="K3909" s="6">
        <v>10</v>
      </c>
      <c r="L3909" s="6"/>
      <c r="M3909" s="6">
        <v>5</v>
      </c>
      <c r="N3909" s="6">
        <v>0</v>
      </c>
      <c r="O3909" s="6">
        <v>0</v>
      </c>
      <c r="P3909" s="6"/>
      <c r="Q3909" s="6"/>
      <c r="R3909" s="6"/>
      <c r="S3909" s="6"/>
      <c r="T3909" s="6"/>
    </row>
    <row r="3910" spans="1:20" x14ac:dyDescent="0.25">
      <c r="A3910">
        <v>2004</v>
      </c>
      <c r="B3910" s="6" t="s">
        <v>73</v>
      </c>
      <c r="C3910" s="6">
        <v>113</v>
      </c>
      <c r="D3910" s="6" t="s">
        <v>248</v>
      </c>
      <c r="E3910" s="6">
        <v>10</v>
      </c>
      <c r="F3910" s="12">
        <f>(28/3.3)</f>
        <v>8.4848484848484844</v>
      </c>
      <c r="G3910" s="6">
        <v>217</v>
      </c>
      <c r="H3910" s="6">
        <v>0</v>
      </c>
      <c r="I3910" s="6">
        <f t="shared" si="19"/>
        <v>217</v>
      </c>
      <c r="J3910" s="6" t="s">
        <v>26</v>
      </c>
      <c r="K3910" s="6">
        <v>20</v>
      </c>
      <c r="L3910" s="6"/>
      <c r="M3910" s="6">
        <v>20</v>
      </c>
      <c r="N3910" s="6">
        <v>5</v>
      </c>
      <c r="O3910" s="6">
        <v>0</v>
      </c>
      <c r="P3910" s="6"/>
      <c r="Q3910" s="6"/>
      <c r="R3910" s="6"/>
      <c r="S3910" s="6"/>
      <c r="T3910" s="6"/>
    </row>
    <row r="3911" spans="1:20" x14ac:dyDescent="0.25">
      <c r="A3911">
        <v>2004</v>
      </c>
      <c r="B3911" s="6" t="s">
        <v>73</v>
      </c>
      <c r="C3911" s="6">
        <v>114</v>
      </c>
      <c r="D3911" s="6" t="s">
        <v>248</v>
      </c>
      <c r="E3911" s="6"/>
      <c r="F3911" s="6"/>
      <c r="G3911" s="6"/>
      <c r="H3911" s="6"/>
      <c r="I3911" s="6" t="str">
        <f t="shared" si="19"/>
        <v/>
      </c>
      <c r="J3911" s="6" t="s">
        <v>25</v>
      </c>
      <c r="K3911" s="6">
        <v>25</v>
      </c>
      <c r="L3911" s="6"/>
      <c r="M3911" s="6">
        <v>10</v>
      </c>
      <c r="N3911" s="6">
        <v>0</v>
      </c>
      <c r="O3911" s="6">
        <v>0</v>
      </c>
      <c r="P3911" s="6"/>
      <c r="Q3911" s="6"/>
      <c r="R3911" s="6"/>
      <c r="S3911" s="6"/>
      <c r="T3911" s="6"/>
    </row>
    <row r="3912" spans="1:20" x14ac:dyDescent="0.25">
      <c r="A3912">
        <v>2004</v>
      </c>
      <c r="B3912" s="6" t="s">
        <v>73</v>
      </c>
      <c r="C3912" s="6">
        <v>115</v>
      </c>
      <c r="D3912" s="6" t="s">
        <v>248</v>
      </c>
      <c r="E3912" s="6"/>
      <c r="F3912" s="6"/>
      <c r="G3912" s="6"/>
      <c r="H3912" s="6"/>
      <c r="I3912" s="6" t="str">
        <f t="shared" si="19"/>
        <v/>
      </c>
      <c r="J3912" s="6" t="s">
        <v>26</v>
      </c>
      <c r="K3912" s="6">
        <v>150</v>
      </c>
      <c r="L3912" s="6"/>
      <c r="M3912" s="6">
        <v>50</v>
      </c>
      <c r="N3912" s="6">
        <v>20</v>
      </c>
      <c r="O3912" s="6">
        <v>0</v>
      </c>
      <c r="P3912" s="6"/>
      <c r="Q3912" s="6"/>
      <c r="R3912" s="6" t="s">
        <v>151</v>
      </c>
      <c r="S3912" s="6"/>
      <c r="T3912" s="6"/>
    </row>
    <row r="3913" spans="1:20" x14ac:dyDescent="0.25">
      <c r="A3913">
        <v>2004</v>
      </c>
      <c r="B3913" s="6" t="s">
        <v>73</v>
      </c>
      <c r="C3913" s="6">
        <v>116</v>
      </c>
      <c r="D3913" s="6" t="s">
        <v>248</v>
      </c>
      <c r="E3913" s="6"/>
      <c r="F3913" s="6"/>
      <c r="G3913" s="6"/>
      <c r="H3913" s="6"/>
      <c r="I3913" s="6" t="str">
        <f t="shared" si="19"/>
        <v/>
      </c>
      <c r="J3913" s="6" t="s">
        <v>140</v>
      </c>
      <c r="K3913" s="6">
        <v>40</v>
      </c>
      <c r="L3913" s="6"/>
      <c r="M3913" s="6">
        <v>30</v>
      </c>
      <c r="N3913" s="6">
        <v>20</v>
      </c>
      <c r="O3913" s="6">
        <v>0</v>
      </c>
      <c r="P3913" s="6"/>
      <c r="Q3913" s="6"/>
      <c r="R3913" s="6"/>
      <c r="S3913" s="6"/>
      <c r="T3913" s="6"/>
    </row>
    <row r="3914" spans="1:20" x14ac:dyDescent="0.25">
      <c r="A3914">
        <v>2004</v>
      </c>
      <c r="B3914" s="6" t="s">
        <v>73</v>
      </c>
      <c r="C3914" s="6">
        <v>117</v>
      </c>
      <c r="D3914" s="6" t="s">
        <v>248</v>
      </c>
      <c r="E3914" s="6"/>
      <c r="F3914" s="6"/>
      <c r="G3914" s="6"/>
      <c r="H3914" s="6"/>
      <c r="I3914" s="6" t="str">
        <f t="shared" si="19"/>
        <v/>
      </c>
      <c r="J3914" s="6" t="s">
        <v>140</v>
      </c>
      <c r="K3914" s="6">
        <v>20</v>
      </c>
      <c r="L3914" s="6"/>
      <c r="M3914" s="6">
        <v>20</v>
      </c>
      <c r="N3914" s="6">
        <v>10</v>
      </c>
      <c r="O3914" s="6">
        <v>5</v>
      </c>
      <c r="P3914" s="6" t="s">
        <v>77</v>
      </c>
      <c r="Q3914" s="6"/>
      <c r="R3914" s="6"/>
      <c r="S3914" s="6"/>
      <c r="T3914" s="6"/>
    </row>
    <row r="3915" spans="1:20" x14ac:dyDescent="0.25">
      <c r="A3915">
        <v>2004</v>
      </c>
      <c r="B3915" s="6" t="s">
        <v>73</v>
      </c>
      <c r="C3915" s="6">
        <v>118</v>
      </c>
      <c r="D3915" s="6" t="s">
        <v>248</v>
      </c>
      <c r="E3915" s="6"/>
      <c r="F3915" s="6"/>
      <c r="G3915" s="6"/>
      <c r="H3915" s="6"/>
      <c r="I3915" s="6" t="str">
        <f t="shared" si="19"/>
        <v/>
      </c>
      <c r="J3915" s="6" t="s">
        <v>26</v>
      </c>
      <c r="K3915" s="6">
        <v>40</v>
      </c>
      <c r="L3915" s="6"/>
      <c r="M3915" s="6">
        <v>10</v>
      </c>
      <c r="N3915" s="6">
        <v>0</v>
      </c>
      <c r="O3915" s="6">
        <v>0</v>
      </c>
      <c r="P3915" s="6"/>
      <c r="Q3915" s="6"/>
      <c r="R3915" s="6"/>
      <c r="S3915" s="6"/>
      <c r="T3915" s="6"/>
    </row>
    <row r="3916" spans="1:20" x14ac:dyDescent="0.25">
      <c r="A3916">
        <v>2004</v>
      </c>
      <c r="B3916" s="6" t="s">
        <v>73</v>
      </c>
      <c r="C3916" s="6">
        <v>119</v>
      </c>
      <c r="D3916" s="6" t="s">
        <v>248</v>
      </c>
      <c r="E3916" s="6"/>
      <c r="F3916" s="6"/>
      <c r="G3916" s="6"/>
      <c r="H3916" s="6"/>
      <c r="I3916" s="6" t="str">
        <f t="shared" si="19"/>
        <v/>
      </c>
      <c r="J3916" s="6" t="s">
        <v>36</v>
      </c>
      <c r="K3916" s="6">
        <v>50</v>
      </c>
      <c r="L3916" s="6"/>
      <c r="M3916" s="6">
        <v>90</v>
      </c>
      <c r="N3916" s="6">
        <v>10</v>
      </c>
      <c r="O3916" s="6">
        <v>0</v>
      </c>
      <c r="P3916" s="6"/>
      <c r="Q3916" s="6"/>
      <c r="R3916" s="6"/>
      <c r="S3916" s="6"/>
      <c r="T3916" s="6"/>
    </row>
    <row r="3917" spans="1:20" x14ac:dyDescent="0.25">
      <c r="A3917">
        <v>2004</v>
      </c>
      <c r="B3917" s="6" t="s">
        <v>73</v>
      </c>
      <c r="C3917" s="6">
        <v>120</v>
      </c>
      <c r="D3917" s="6" t="s">
        <v>248</v>
      </c>
      <c r="E3917" s="6"/>
      <c r="F3917" s="6"/>
      <c r="G3917" s="6"/>
      <c r="H3917" s="6"/>
      <c r="I3917" s="6" t="str">
        <f t="shared" si="19"/>
        <v/>
      </c>
      <c r="J3917" s="6" t="s">
        <v>25</v>
      </c>
      <c r="K3917" s="6">
        <v>50</v>
      </c>
      <c r="L3917" s="6"/>
      <c r="M3917" s="6">
        <v>20</v>
      </c>
      <c r="N3917" s="6">
        <v>70</v>
      </c>
      <c r="O3917" s="6">
        <v>0</v>
      </c>
      <c r="P3917" s="6"/>
      <c r="Q3917" s="6"/>
      <c r="R3917" s="6"/>
      <c r="S3917" s="6"/>
      <c r="T3917" s="6"/>
    </row>
    <row r="3918" spans="1:20" x14ac:dyDescent="0.25">
      <c r="A3918">
        <v>2004</v>
      </c>
      <c r="B3918" s="6" t="s">
        <v>73</v>
      </c>
      <c r="C3918" s="6">
        <v>121</v>
      </c>
      <c r="D3918" s="6" t="s">
        <v>248</v>
      </c>
      <c r="E3918" s="6"/>
      <c r="F3918" s="6"/>
      <c r="G3918" s="6"/>
      <c r="H3918" s="6"/>
      <c r="I3918" s="6" t="str">
        <f t="shared" si="19"/>
        <v/>
      </c>
      <c r="J3918" s="6" t="s">
        <v>141</v>
      </c>
      <c r="K3918" s="6">
        <v>20</v>
      </c>
      <c r="L3918" s="6"/>
      <c r="M3918" s="6">
        <v>50</v>
      </c>
      <c r="N3918" s="6">
        <v>0</v>
      </c>
      <c r="O3918" s="6">
        <v>0</v>
      </c>
      <c r="P3918" s="6"/>
      <c r="Q3918" s="6"/>
      <c r="R3918" s="6"/>
      <c r="S3918" s="6"/>
      <c r="T3918" s="6"/>
    </row>
    <row r="3919" spans="1:20" x14ac:dyDescent="0.25">
      <c r="A3919">
        <v>2004</v>
      </c>
      <c r="B3919" s="6" t="s">
        <v>73</v>
      </c>
      <c r="C3919" s="6">
        <v>122</v>
      </c>
      <c r="D3919" s="6" t="s">
        <v>248</v>
      </c>
      <c r="E3919" s="6"/>
      <c r="F3919" s="6"/>
      <c r="G3919" s="6"/>
      <c r="H3919" s="6"/>
      <c r="I3919" s="6" t="str">
        <f t="shared" si="19"/>
        <v/>
      </c>
      <c r="J3919" s="6" t="s">
        <v>66</v>
      </c>
      <c r="K3919" s="6">
        <v>5</v>
      </c>
      <c r="L3919" s="6"/>
      <c r="M3919" s="6">
        <v>2</v>
      </c>
      <c r="N3919" s="6">
        <v>0</v>
      </c>
      <c r="O3919" s="6">
        <v>0</v>
      </c>
      <c r="P3919" s="6"/>
      <c r="Q3919" s="6"/>
      <c r="R3919" s="6"/>
      <c r="S3919" s="6"/>
      <c r="T3919" s="6"/>
    </row>
    <row r="3920" spans="1:20" x14ac:dyDescent="0.25">
      <c r="A3920">
        <v>2004</v>
      </c>
      <c r="B3920" s="6" t="s">
        <v>73</v>
      </c>
      <c r="C3920" s="6">
        <v>123</v>
      </c>
      <c r="D3920" s="6" t="s">
        <v>248</v>
      </c>
      <c r="E3920" s="6"/>
      <c r="F3920" s="6"/>
      <c r="G3920" s="6"/>
      <c r="H3920" s="6"/>
      <c r="I3920" s="6"/>
      <c r="J3920" s="6" t="s">
        <v>28</v>
      </c>
      <c r="K3920" s="6">
        <v>200</v>
      </c>
      <c r="L3920" s="6"/>
      <c r="M3920" s="6">
        <v>130</v>
      </c>
      <c r="N3920" s="6">
        <v>40</v>
      </c>
      <c r="O3920" s="6">
        <v>45</v>
      </c>
      <c r="P3920" s="6" t="s">
        <v>77</v>
      </c>
      <c r="Q3920" s="6"/>
      <c r="R3920" s="6"/>
      <c r="S3920" s="6"/>
      <c r="T3920" s="6"/>
    </row>
    <row r="3921" spans="1:20" x14ac:dyDescent="0.25">
      <c r="A3921">
        <v>2004</v>
      </c>
      <c r="B3921" s="6" t="s">
        <v>68</v>
      </c>
      <c r="C3921" s="6">
        <v>1</v>
      </c>
      <c r="D3921" s="6" t="s">
        <v>193</v>
      </c>
      <c r="E3921" s="6">
        <v>1</v>
      </c>
      <c r="F3921" s="6">
        <v>9.8000000000000007</v>
      </c>
      <c r="G3921" s="6">
        <v>140</v>
      </c>
      <c r="H3921" s="6">
        <v>0</v>
      </c>
      <c r="I3921" s="6">
        <f t="shared" si="19"/>
        <v>140</v>
      </c>
      <c r="J3921" s="6" t="s">
        <v>44</v>
      </c>
      <c r="K3921" s="6">
        <v>15</v>
      </c>
      <c r="L3921" s="6"/>
      <c r="M3921" s="6">
        <v>10</v>
      </c>
      <c r="N3921" s="6">
        <v>0</v>
      </c>
      <c r="O3921" s="6">
        <v>0</v>
      </c>
      <c r="P3921" s="6"/>
      <c r="Q3921" s="6"/>
      <c r="R3921" s="6"/>
      <c r="S3921" s="6">
        <v>1</v>
      </c>
      <c r="T3921" s="6"/>
    </row>
    <row r="3922" spans="1:20" x14ac:dyDescent="0.25">
      <c r="A3922">
        <v>2004</v>
      </c>
      <c r="B3922" s="6" t="s">
        <v>68</v>
      </c>
      <c r="C3922" s="6">
        <v>2</v>
      </c>
      <c r="D3922" s="6" t="s">
        <v>193</v>
      </c>
      <c r="E3922" s="6"/>
      <c r="F3922" s="6"/>
      <c r="G3922" s="6"/>
      <c r="H3922" s="6"/>
      <c r="I3922" s="6" t="str">
        <f t="shared" si="19"/>
        <v/>
      </c>
      <c r="J3922" s="6" t="s">
        <v>29</v>
      </c>
      <c r="K3922" s="6">
        <v>30</v>
      </c>
      <c r="L3922" s="6"/>
      <c r="M3922" s="6">
        <v>40</v>
      </c>
      <c r="N3922" s="6">
        <v>0</v>
      </c>
      <c r="O3922" s="6">
        <v>0</v>
      </c>
      <c r="P3922" s="6"/>
      <c r="Q3922" s="6"/>
      <c r="R3922" s="6"/>
      <c r="S3922" s="6"/>
      <c r="T3922" s="6"/>
    </row>
    <row r="3923" spans="1:20" x14ac:dyDescent="0.25">
      <c r="A3923">
        <v>2004</v>
      </c>
      <c r="B3923" s="6" t="s">
        <v>68</v>
      </c>
      <c r="C3923" s="6">
        <v>3</v>
      </c>
      <c r="D3923" s="6" t="s">
        <v>193</v>
      </c>
      <c r="E3923" s="6"/>
      <c r="F3923" s="6"/>
      <c r="G3923" s="6"/>
      <c r="H3923" s="6"/>
      <c r="I3923" s="6" t="str">
        <f t="shared" si="19"/>
        <v/>
      </c>
      <c r="J3923" s="6" t="s">
        <v>28</v>
      </c>
      <c r="K3923" s="6">
        <v>10</v>
      </c>
      <c r="L3923" s="6"/>
      <c r="M3923" s="6">
        <v>5</v>
      </c>
      <c r="N3923" s="6">
        <v>50</v>
      </c>
      <c r="O3923" s="6">
        <v>0</v>
      </c>
      <c r="P3923" s="6"/>
      <c r="Q3923" s="6"/>
      <c r="R3923" s="6"/>
      <c r="S3923" s="6"/>
      <c r="T3923" s="6"/>
    </row>
    <row r="3924" spans="1:20" x14ac:dyDescent="0.25">
      <c r="A3924">
        <v>2004</v>
      </c>
      <c r="B3924" s="6" t="s">
        <v>68</v>
      </c>
      <c r="C3924" s="6">
        <v>4</v>
      </c>
      <c r="D3924" s="6" t="s">
        <v>193</v>
      </c>
      <c r="E3924" s="6"/>
      <c r="F3924" s="6"/>
      <c r="G3924" s="6"/>
      <c r="H3924" s="6"/>
      <c r="I3924" s="6" t="str">
        <f t="shared" si="19"/>
        <v/>
      </c>
      <c r="J3924" s="6" t="s">
        <v>140</v>
      </c>
      <c r="K3924" s="6">
        <v>20</v>
      </c>
      <c r="L3924" s="6"/>
      <c r="M3924" s="6">
        <v>20</v>
      </c>
      <c r="N3924" s="6">
        <v>0</v>
      </c>
      <c r="O3924" s="6">
        <v>0</v>
      </c>
      <c r="P3924" s="6" t="s">
        <v>156</v>
      </c>
      <c r="Q3924" s="6"/>
      <c r="R3924" s="6"/>
      <c r="S3924" s="6"/>
      <c r="T3924" s="6"/>
    </row>
    <row r="3925" spans="1:20" x14ac:dyDescent="0.25">
      <c r="A3925">
        <v>2004</v>
      </c>
      <c r="B3925" s="6" t="s">
        <v>68</v>
      </c>
      <c r="C3925" s="6">
        <v>5</v>
      </c>
      <c r="D3925" s="6" t="s">
        <v>193</v>
      </c>
      <c r="E3925" s="6"/>
      <c r="F3925" s="6"/>
      <c r="G3925" s="6"/>
      <c r="H3925" s="6"/>
      <c r="I3925" s="6" t="str">
        <f t="shared" si="19"/>
        <v/>
      </c>
      <c r="J3925" s="6" t="s">
        <v>140</v>
      </c>
      <c r="K3925" s="6">
        <v>30</v>
      </c>
      <c r="L3925" s="6"/>
      <c r="M3925" s="6">
        <v>5</v>
      </c>
      <c r="N3925" s="6">
        <v>0</v>
      </c>
      <c r="O3925" s="6">
        <v>0</v>
      </c>
      <c r="P3925" s="6"/>
      <c r="Q3925" s="6"/>
      <c r="R3925" s="6"/>
      <c r="S3925" s="6"/>
      <c r="T3925" s="6"/>
    </row>
    <row r="3926" spans="1:20" x14ac:dyDescent="0.25">
      <c r="A3926">
        <v>2004</v>
      </c>
      <c r="B3926" s="6" t="s">
        <v>68</v>
      </c>
      <c r="C3926" s="6">
        <v>6</v>
      </c>
      <c r="D3926" s="6" t="s">
        <v>193</v>
      </c>
      <c r="E3926" s="6"/>
      <c r="F3926" s="6"/>
      <c r="G3926" s="6"/>
      <c r="H3926" s="6"/>
      <c r="I3926" s="6" t="str">
        <f t="shared" ref="I3926:I3989" si="20">IF(G3926&gt;0,G3926/(1000-H3926)*1000,"")</f>
        <v/>
      </c>
      <c r="J3926" s="6" t="s">
        <v>36</v>
      </c>
      <c r="K3926" s="6">
        <v>60</v>
      </c>
      <c r="L3926" s="6"/>
      <c r="M3926" s="6">
        <v>120</v>
      </c>
      <c r="N3926" s="6">
        <v>30</v>
      </c>
      <c r="O3926" s="6">
        <v>0</v>
      </c>
      <c r="P3926" s="6"/>
      <c r="Q3926" s="6"/>
      <c r="R3926" s="6"/>
      <c r="S3926" s="6"/>
      <c r="T3926" s="6"/>
    </row>
    <row r="3927" spans="1:20" x14ac:dyDescent="0.25">
      <c r="A3927">
        <v>2004</v>
      </c>
      <c r="B3927" s="6" t="s">
        <v>68</v>
      </c>
      <c r="C3927" s="6">
        <v>7</v>
      </c>
      <c r="D3927" s="6" t="s">
        <v>193</v>
      </c>
      <c r="E3927" s="6"/>
      <c r="F3927" s="6"/>
      <c r="G3927" s="6"/>
      <c r="H3927" s="6"/>
      <c r="I3927" s="6" t="str">
        <f t="shared" si="20"/>
        <v/>
      </c>
      <c r="J3927" s="6" t="s">
        <v>154</v>
      </c>
      <c r="K3927" s="6">
        <v>30</v>
      </c>
      <c r="L3927" s="6"/>
      <c r="M3927" s="6">
        <v>5</v>
      </c>
      <c r="N3927" s="6">
        <v>0</v>
      </c>
      <c r="O3927" s="6">
        <v>0</v>
      </c>
      <c r="P3927" s="6"/>
      <c r="Q3927" s="6"/>
      <c r="R3927" s="6"/>
      <c r="S3927" s="6"/>
      <c r="T3927" s="6"/>
    </row>
    <row r="3928" spans="1:20" x14ac:dyDescent="0.25">
      <c r="A3928">
        <v>2004</v>
      </c>
      <c r="B3928" s="6" t="s">
        <v>68</v>
      </c>
      <c r="C3928" s="6">
        <v>8</v>
      </c>
      <c r="D3928" s="6" t="s">
        <v>193</v>
      </c>
      <c r="E3928" s="6"/>
      <c r="F3928" s="6"/>
      <c r="G3928" s="6"/>
      <c r="H3928" s="6"/>
      <c r="I3928" s="6" t="str">
        <f t="shared" si="20"/>
        <v/>
      </c>
      <c r="J3928" s="6" t="s">
        <v>140</v>
      </c>
      <c r="K3928" s="6">
        <v>15</v>
      </c>
      <c r="L3928" s="6"/>
      <c r="M3928" s="6">
        <v>5</v>
      </c>
      <c r="N3928" s="6">
        <v>0</v>
      </c>
      <c r="O3928" s="6">
        <v>0</v>
      </c>
      <c r="P3928" s="6" t="s">
        <v>156</v>
      </c>
      <c r="Q3928" s="6"/>
      <c r="R3928" s="6"/>
      <c r="S3928" s="6">
        <v>1</v>
      </c>
      <c r="T3928" s="6"/>
    </row>
    <row r="3929" spans="1:20" x14ac:dyDescent="0.25">
      <c r="A3929">
        <v>2004</v>
      </c>
      <c r="B3929" s="6" t="s">
        <v>68</v>
      </c>
      <c r="C3929" s="6">
        <v>9</v>
      </c>
      <c r="D3929" s="6" t="s">
        <v>246</v>
      </c>
      <c r="E3929" s="6">
        <v>2</v>
      </c>
      <c r="F3929" s="12">
        <f>39/3.3</f>
        <v>11.818181818181818</v>
      </c>
      <c r="G3929" s="6">
        <v>60</v>
      </c>
      <c r="H3929" s="6">
        <v>0</v>
      </c>
      <c r="I3929" s="6">
        <f t="shared" si="20"/>
        <v>60</v>
      </c>
      <c r="J3929" s="6" t="s">
        <v>140</v>
      </c>
      <c r="K3929" s="6">
        <v>10</v>
      </c>
      <c r="L3929" s="6"/>
      <c r="M3929" s="6">
        <v>5</v>
      </c>
      <c r="N3929" s="6">
        <v>5</v>
      </c>
      <c r="O3929" s="6">
        <v>0</v>
      </c>
      <c r="P3929" s="6"/>
      <c r="Q3929" s="6"/>
      <c r="R3929" s="6"/>
      <c r="S3929" s="6"/>
      <c r="T3929" s="6"/>
    </row>
    <row r="3930" spans="1:20" x14ac:dyDescent="0.25">
      <c r="A3930">
        <v>2004</v>
      </c>
      <c r="B3930" s="6" t="s">
        <v>68</v>
      </c>
      <c r="C3930" s="6">
        <v>10</v>
      </c>
      <c r="D3930" s="6" t="s">
        <v>246</v>
      </c>
      <c r="E3930" s="6"/>
      <c r="F3930" s="6"/>
      <c r="G3930" s="6"/>
      <c r="H3930" s="6"/>
      <c r="I3930" s="6" t="str">
        <f t="shared" si="20"/>
        <v/>
      </c>
      <c r="J3930" s="6" t="s">
        <v>40</v>
      </c>
      <c r="K3930" s="6">
        <v>35</v>
      </c>
      <c r="L3930" s="6"/>
      <c r="M3930" s="6">
        <v>20</v>
      </c>
      <c r="N3930" s="6">
        <v>40</v>
      </c>
      <c r="O3930" s="6">
        <v>0</v>
      </c>
      <c r="P3930" s="6"/>
      <c r="Q3930" s="6"/>
      <c r="R3930" s="6"/>
      <c r="S3930" s="6"/>
      <c r="T3930" s="6"/>
    </row>
    <row r="3931" spans="1:20" x14ac:dyDescent="0.25">
      <c r="A3931">
        <v>2004</v>
      </c>
      <c r="B3931" s="6" t="s">
        <v>68</v>
      </c>
      <c r="C3931" s="6">
        <v>11</v>
      </c>
      <c r="D3931" s="6" t="s">
        <v>246</v>
      </c>
      <c r="E3931" s="6"/>
      <c r="F3931" s="6"/>
      <c r="G3931" s="6"/>
      <c r="H3931" s="6"/>
      <c r="I3931" s="6" t="str">
        <f t="shared" si="20"/>
        <v/>
      </c>
      <c r="J3931" s="6" t="s">
        <v>26</v>
      </c>
      <c r="K3931" s="6">
        <v>20</v>
      </c>
      <c r="L3931" s="6"/>
      <c r="M3931" s="6">
        <v>10</v>
      </c>
      <c r="N3931" s="6">
        <v>40</v>
      </c>
      <c r="O3931" s="6">
        <v>0</v>
      </c>
      <c r="P3931" s="6"/>
      <c r="Q3931" s="6"/>
      <c r="R3931" s="6"/>
      <c r="S3931" s="6"/>
      <c r="T3931" s="6"/>
    </row>
    <row r="3932" spans="1:20" x14ac:dyDescent="0.25">
      <c r="A3932">
        <v>2004</v>
      </c>
      <c r="B3932" s="6" t="s">
        <v>68</v>
      </c>
      <c r="C3932" s="6">
        <v>12</v>
      </c>
      <c r="D3932" s="6" t="s">
        <v>246</v>
      </c>
      <c r="E3932" s="6"/>
      <c r="F3932" s="6"/>
      <c r="G3932" s="6"/>
      <c r="H3932" s="6"/>
      <c r="I3932" s="6" t="str">
        <f t="shared" si="20"/>
        <v/>
      </c>
      <c r="J3932" s="6" t="s">
        <v>40</v>
      </c>
      <c r="K3932" s="6">
        <v>50</v>
      </c>
      <c r="L3932" s="6"/>
      <c r="M3932" s="6">
        <v>20</v>
      </c>
      <c r="N3932" s="6">
        <v>70</v>
      </c>
      <c r="O3932" s="6">
        <v>0</v>
      </c>
      <c r="P3932" s="6"/>
      <c r="Q3932" s="6"/>
      <c r="R3932" s="6"/>
      <c r="S3932" s="6"/>
      <c r="T3932" s="6"/>
    </row>
    <row r="3933" spans="1:20" x14ac:dyDescent="0.25">
      <c r="A3933">
        <v>2004</v>
      </c>
      <c r="B3933" s="6" t="s">
        <v>68</v>
      </c>
      <c r="C3933" s="6">
        <v>13</v>
      </c>
      <c r="D3933" s="6" t="s">
        <v>246</v>
      </c>
      <c r="E3933" s="6"/>
      <c r="F3933" s="6"/>
      <c r="G3933" s="6"/>
      <c r="H3933" s="6"/>
      <c r="I3933" s="6" t="str">
        <f t="shared" si="20"/>
        <v/>
      </c>
      <c r="J3933" s="6" t="s">
        <v>140</v>
      </c>
      <c r="K3933" s="6">
        <v>15</v>
      </c>
      <c r="L3933" s="6"/>
      <c r="M3933" s="6">
        <v>15</v>
      </c>
      <c r="N3933" s="6">
        <v>15</v>
      </c>
      <c r="O3933" s="6">
        <v>0</v>
      </c>
      <c r="P3933" s="6"/>
      <c r="Q3933" s="6"/>
      <c r="R3933" s="6"/>
      <c r="S3933" s="6"/>
      <c r="T3933" s="6"/>
    </row>
    <row r="3934" spans="1:20" x14ac:dyDescent="0.25">
      <c r="A3934">
        <v>2004</v>
      </c>
      <c r="B3934" s="6" t="s">
        <v>68</v>
      </c>
      <c r="C3934" s="6">
        <v>14</v>
      </c>
      <c r="D3934" s="6" t="s">
        <v>246</v>
      </c>
      <c r="E3934" s="6"/>
      <c r="F3934" s="6"/>
      <c r="G3934" s="6"/>
      <c r="H3934" s="6"/>
      <c r="I3934" s="6" t="str">
        <f t="shared" si="20"/>
        <v/>
      </c>
      <c r="J3934" s="6" t="s">
        <v>29</v>
      </c>
      <c r="K3934" s="6">
        <v>25</v>
      </c>
      <c r="L3934" s="6"/>
      <c r="M3934" s="6">
        <v>15</v>
      </c>
      <c r="N3934" s="6">
        <v>80</v>
      </c>
      <c r="O3934" s="6">
        <v>0</v>
      </c>
      <c r="P3934" s="6"/>
      <c r="Q3934" s="6"/>
      <c r="R3934" s="6"/>
      <c r="S3934" s="6"/>
      <c r="T3934" s="6"/>
    </row>
    <row r="3935" spans="1:20" x14ac:dyDescent="0.25">
      <c r="A3935">
        <v>2004</v>
      </c>
      <c r="B3935" s="6" t="s">
        <v>68</v>
      </c>
      <c r="C3935" s="6">
        <v>15</v>
      </c>
      <c r="D3935" s="6" t="s">
        <v>246</v>
      </c>
      <c r="E3935" s="6"/>
      <c r="F3935" s="6"/>
      <c r="G3935" s="6"/>
      <c r="H3935" s="6"/>
      <c r="I3935" s="6" t="str">
        <f t="shared" si="20"/>
        <v/>
      </c>
      <c r="J3935" s="6" t="s">
        <v>44</v>
      </c>
      <c r="K3935" s="6">
        <v>15</v>
      </c>
      <c r="L3935" s="6"/>
      <c r="M3935" s="6">
        <v>10</v>
      </c>
      <c r="N3935" s="6">
        <v>0</v>
      </c>
      <c r="O3935" s="6">
        <v>0</v>
      </c>
      <c r="P3935" s="6"/>
      <c r="Q3935" s="6"/>
      <c r="R3935" s="6"/>
      <c r="S3935" s="6"/>
      <c r="T3935" s="6"/>
    </row>
    <row r="3936" spans="1:20" x14ac:dyDescent="0.25">
      <c r="A3936">
        <v>2004</v>
      </c>
      <c r="B3936" s="6" t="s">
        <v>68</v>
      </c>
      <c r="C3936" s="6">
        <v>16</v>
      </c>
      <c r="D3936" s="6" t="s">
        <v>249</v>
      </c>
      <c r="E3936" s="6">
        <v>3</v>
      </c>
      <c r="F3936" s="6">
        <f>(33/3.3)</f>
        <v>10</v>
      </c>
      <c r="G3936" s="6">
        <v>115</v>
      </c>
      <c r="H3936" s="6">
        <v>0</v>
      </c>
      <c r="I3936" s="6">
        <f t="shared" si="20"/>
        <v>115</v>
      </c>
      <c r="J3936" s="6" t="s">
        <v>28</v>
      </c>
      <c r="K3936" s="6">
        <v>50</v>
      </c>
      <c r="L3936" s="6"/>
      <c r="M3936" s="6">
        <v>50</v>
      </c>
      <c r="N3936" s="6">
        <v>5</v>
      </c>
      <c r="O3936" s="6">
        <v>0</v>
      </c>
      <c r="P3936" s="6"/>
      <c r="Q3936" s="6"/>
      <c r="R3936" s="6"/>
      <c r="S3936" s="6"/>
      <c r="T3936" s="6"/>
    </row>
    <row r="3937" spans="1:20" x14ac:dyDescent="0.25">
      <c r="A3937">
        <v>2004</v>
      </c>
      <c r="B3937" s="6" t="s">
        <v>68</v>
      </c>
      <c r="C3937" s="6">
        <v>17</v>
      </c>
      <c r="D3937" s="6" t="s">
        <v>249</v>
      </c>
      <c r="E3937" s="6"/>
      <c r="F3937" s="6"/>
      <c r="G3937" s="6"/>
      <c r="H3937" s="6"/>
      <c r="I3937" s="6" t="str">
        <f t="shared" si="20"/>
        <v/>
      </c>
      <c r="J3937" s="6" t="s">
        <v>40</v>
      </c>
      <c r="K3937" s="6">
        <v>30</v>
      </c>
      <c r="L3937" s="6"/>
      <c r="M3937" s="6">
        <v>20</v>
      </c>
      <c r="N3937" s="6">
        <v>50</v>
      </c>
      <c r="O3937" s="6">
        <v>0</v>
      </c>
      <c r="P3937" s="6"/>
      <c r="Q3937" s="6"/>
      <c r="R3937" s="6"/>
      <c r="S3937" s="6"/>
      <c r="T3937" s="6"/>
    </row>
    <row r="3938" spans="1:20" x14ac:dyDescent="0.25">
      <c r="A3938">
        <v>2004</v>
      </c>
      <c r="B3938" s="6" t="s">
        <v>68</v>
      </c>
      <c r="C3938" s="6">
        <v>18</v>
      </c>
      <c r="D3938" s="6" t="s">
        <v>249</v>
      </c>
      <c r="E3938" s="6"/>
      <c r="F3938" s="6"/>
      <c r="G3938" s="6"/>
      <c r="H3938" s="6"/>
      <c r="I3938" s="6" t="str">
        <f t="shared" si="20"/>
        <v/>
      </c>
      <c r="J3938" s="6" t="s">
        <v>28</v>
      </c>
      <c r="K3938" s="6">
        <v>30</v>
      </c>
      <c r="L3938" s="6"/>
      <c r="M3938" s="6">
        <v>20</v>
      </c>
      <c r="N3938" s="6">
        <v>60</v>
      </c>
      <c r="O3938" s="6">
        <v>0</v>
      </c>
      <c r="P3938" s="6"/>
      <c r="Q3938" s="6"/>
      <c r="R3938" s="6"/>
      <c r="S3938" s="6"/>
      <c r="T3938" s="6"/>
    </row>
    <row r="3939" spans="1:20" x14ac:dyDescent="0.25">
      <c r="A3939">
        <v>2004</v>
      </c>
      <c r="B3939" s="6" t="s">
        <v>68</v>
      </c>
      <c r="C3939" s="6">
        <v>19</v>
      </c>
      <c r="D3939" s="6" t="s">
        <v>249</v>
      </c>
      <c r="E3939" s="6"/>
      <c r="F3939" s="6"/>
      <c r="G3939" s="6"/>
      <c r="H3939" s="6"/>
      <c r="I3939" s="6" t="str">
        <f t="shared" si="20"/>
        <v/>
      </c>
      <c r="J3939" s="6" t="s">
        <v>140</v>
      </c>
      <c r="K3939" s="6">
        <v>50</v>
      </c>
      <c r="L3939" s="6"/>
      <c r="M3939" s="6">
        <v>40</v>
      </c>
      <c r="N3939" s="6">
        <v>50</v>
      </c>
      <c r="O3939" s="6">
        <v>5</v>
      </c>
      <c r="P3939" s="6" t="s">
        <v>156</v>
      </c>
      <c r="Q3939" s="6"/>
      <c r="R3939" s="6"/>
      <c r="S3939" s="6"/>
      <c r="T3939" s="6"/>
    </row>
    <row r="3940" spans="1:20" x14ac:dyDescent="0.25">
      <c r="A3940">
        <v>2004</v>
      </c>
      <c r="B3940" s="6" t="s">
        <v>68</v>
      </c>
      <c r="C3940" s="6">
        <v>20</v>
      </c>
      <c r="D3940" s="6" t="s">
        <v>249</v>
      </c>
      <c r="E3940" s="6"/>
      <c r="F3940" s="6"/>
      <c r="G3940" s="6"/>
      <c r="H3940" s="6"/>
      <c r="I3940" s="6" t="str">
        <f t="shared" si="20"/>
        <v/>
      </c>
      <c r="J3940" s="6" t="s">
        <v>28</v>
      </c>
      <c r="K3940" s="6">
        <v>50</v>
      </c>
      <c r="L3940" s="6"/>
      <c r="M3940" s="6">
        <v>60</v>
      </c>
      <c r="N3940" s="6">
        <v>20</v>
      </c>
      <c r="O3940" s="6">
        <v>0</v>
      </c>
      <c r="P3940" s="6"/>
      <c r="Q3940" s="6"/>
      <c r="R3940" s="6"/>
      <c r="S3940" s="6"/>
      <c r="T3940" s="6"/>
    </row>
    <row r="3941" spans="1:20" x14ac:dyDescent="0.25">
      <c r="A3941">
        <v>2004</v>
      </c>
      <c r="B3941" s="6" t="s">
        <v>68</v>
      </c>
      <c r="C3941" s="6">
        <v>21</v>
      </c>
      <c r="D3941" s="6" t="s">
        <v>249</v>
      </c>
      <c r="E3941" s="6"/>
      <c r="F3941" s="6"/>
      <c r="G3941" s="6"/>
      <c r="H3941" s="6"/>
      <c r="I3941" s="6" t="str">
        <f t="shared" si="20"/>
        <v/>
      </c>
      <c r="J3941" s="6" t="s">
        <v>28</v>
      </c>
      <c r="K3941" s="6">
        <v>70</v>
      </c>
      <c r="L3941" s="6"/>
      <c r="M3941" s="6">
        <v>70</v>
      </c>
      <c r="N3941" s="6">
        <v>70</v>
      </c>
      <c r="O3941" s="6">
        <v>0</v>
      </c>
      <c r="P3941" s="6"/>
      <c r="Q3941" s="6"/>
      <c r="R3941" s="6"/>
      <c r="S3941" s="6"/>
      <c r="T3941" s="6"/>
    </row>
    <row r="3942" spans="1:20" x14ac:dyDescent="0.25">
      <c r="A3942">
        <v>2004</v>
      </c>
      <c r="B3942" s="6" t="s">
        <v>68</v>
      </c>
      <c r="C3942" s="6">
        <v>22</v>
      </c>
      <c r="D3942" s="6" t="s">
        <v>249</v>
      </c>
      <c r="E3942" s="6"/>
      <c r="F3942" s="6"/>
      <c r="G3942" s="6"/>
      <c r="H3942" s="6"/>
      <c r="I3942" s="6" t="str">
        <f t="shared" si="20"/>
        <v/>
      </c>
      <c r="J3942" s="6" t="s">
        <v>140</v>
      </c>
      <c r="K3942" s="6">
        <v>30</v>
      </c>
      <c r="L3942" s="6"/>
      <c r="M3942" s="6">
        <v>35</v>
      </c>
      <c r="N3942" s="6">
        <v>30</v>
      </c>
      <c r="O3942" s="6">
        <v>10</v>
      </c>
      <c r="P3942" s="6" t="s">
        <v>156</v>
      </c>
      <c r="Q3942" s="6"/>
      <c r="R3942" s="6"/>
      <c r="S3942" s="6"/>
      <c r="T3942" s="6"/>
    </row>
    <row r="3943" spans="1:20" x14ac:dyDescent="0.25">
      <c r="A3943">
        <v>2004</v>
      </c>
      <c r="B3943" s="6" t="s">
        <v>68</v>
      </c>
      <c r="C3943" s="6">
        <v>23</v>
      </c>
      <c r="D3943" s="6" t="s">
        <v>249</v>
      </c>
      <c r="E3943" s="6"/>
      <c r="F3943" s="6"/>
      <c r="G3943" s="6"/>
      <c r="H3943" s="6"/>
      <c r="I3943" s="6" t="str">
        <f t="shared" si="20"/>
        <v/>
      </c>
      <c r="J3943" s="6" t="s">
        <v>29</v>
      </c>
      <c r="K3943" s="6">
        <v>40</v>
      </c>
      <c r="L3943" s="6"/>
      <c r="M3943" s="6">
        <v>20</v>
      </c>
      <c r="N3943" s="6">
        <v>40</v>
      </c>
      <c r="O3943" s="6">
        <v>0</v>
      </c>
      <c r="P3943" s="6"/>
      <c r="Q3943" s="6"/>
      <c r="R3943" s="6"/>
      <c r="S3943" s="6">
        <v>1</v>
      </c>
      <c r="T3943" s="6"/>
    </row>
    <row r="3944" spans="1:20" x14ac:dyDescent="0.25">
      <c r="A3944">
        <v>2004</v>
      </c>
      <c r="B3944" s="6" t="s">
        <v>68</v>
      </c>
      <c r="C3944" s="6">
        <v>24</v>
      </c>
      <c r="D3944" s="6" t="s">
        <v>249</v>
      </c>
      <c r="E3944" s="6"/>
      <c r="F3944" s="6"/>
      <c r="G3944" s="6"/>
      <c r="H3944" s="6"/>
      <c r="I3944" s="6" t="str">
        <f t="shared" si="20"/>
        <v/>
      </c>
      <c r="J3944" s="6" t="s">
        <v>28</v>
      </c>
      <c r="K3944" s="6">
        <v>60</v>
      </c>
      <c r="L3944" s="6"/>
      <c r="M3944" s="6">
        <v>60</v>
      </c>
      <c r="N3944" s="6">
        <v>70</v>
      </c>
      <c r="O3944" s="6">
        <v>0</v>
      </c>
      <c r="P3944" s="6"/>
      <c r="Q3944" s="6"/>
      <c r="R3944" s="6"/>
      <c r="S3944" s="6"/>
      <c r="T3944" s="6"/>
    </row>
    <row r="3945" spans="1:20" x14ac:dyDescent="0.25">
      <c r="A3945">
        <v>2004</v>
      </c>
      <c r="B3945" s="6" t="s">
        <v>68</v>
      </c>
      <c r="C3945" s="6">
        <v>25</v>
      </c>
      <c r="D3945" s="6" t="s">
        <v>249</v>
      </c>
      <c r="E3945" s="6"/>
      <c r="F3945" s="6"/>
      <c r="G3945" s="6"/>
      <c r="H3945" s="6"/>
      <c r="I3945" s="6" t="str">
        <f t="shared" si="20"/>
        <v/>
      </c>
      <c r="J3945" s="6" t="s">
        <v>140</v>
      </c>
      <c r="K3945" s="6">
        <v>25</v>
      </c>
      <c r="L3945" s="6"/>
      <c r="M3945" s="6">
        <v>10</v>
      </c>
      <c r="N3945" s="6">
        <v>0</v>
      </c>
      <c r="O3945" s="6">
        <v>0</v>
      </c>
      <c r="P3945" s="6"/>
      <c r="Q3945" s="6"/>
      <c r="R3945" s="6"/>
      <c r="S3945" s="6"/>
      <c r="T3945" s="6"/>
    </row>
    <row r="3946" spans="1:20" x14ac:dyDescent="0.25">
      <c r="A3946">
        <v>2004</v>
      </c>
      <c r="B3946" s="6" t="s">
        <v>68</v>
      </c>
      <c r="C3946" s="6">
        <v>26</v>
      </c>
      <c r="D3946" s="6" t="s">
        <v>249</v>
      </c>
      <c r="E3946" s="6"/>
      <c r="F3946" s="6"/>
      <c r="G3946" s="6"/>
      <c r="H3946" s="6"/>
      <c r="I3946" s="6" t="str">
        <f t="shared" si="20"/>
        <v/>
      </c>
      <c r="J3946" s="6" t="s">
        <v>140</v>
      </c>
      <c r="K3946" s="6">
        <v>40</v>
      </c>
      <c r="L3946" s="6"/>
      <c r="M3946" s="6">
        <v>20</v>
      </c>
      <c r="N3946" s="6">
        <v>0</v>
      </c>
      <c r="O3946" s="6">
        <v>0</v>
      </c>
      <c r="P3946" s="6"/>
      <c r="Q3946" s="6"/>
      <c r="R3946" s="6"/>
      <c r="S3946" s="6"/>
      <c r="T3946" s="6"/>
    </row>
    <row r="3947" spans="1:20" x14ac:dyDescent="0.25">
      <c r="A3947">
        <v>2004</v>
      </c>
      <c r="B3947" s="6" t="s">
        <v>68</v>
      </c>
      <c r="C3947" s="6">
        <v>27</v>
      </c>
      <c r="D3947" s="6" t="s">
        <v>249</v>
      </c>
      <c r="E3947" s="6"/>
      <c r="F3947" s="6"/>
      <c r="G3947" s="6"/>
      <c r="H3947" s="6"/>
      <c r="I3947" s="6" t="str">
        <f t="shared" si="20"/>
        <v/>
      </c>
      <c r="J3947" s="6" t="s">
        <v>26</v>
      </c>
      <c r="K3947" s="6">
        <v>40</v>
      </c>
      <c r="L3947" s="6"/>
      <c r="M3947" s="6">
        <v>20</v>
      </c>
      <c r="N3947" s="6">
        <v>30</v>
      </c>
      <c r="O3947" s="6">
        <v>0</v>
      </c>
      <c r="P3947" s="6"/>
      <c r="Q3947" s="6"/>
      <c r="R3947" s="6"/>
      <c r="S3947" s="6"/>
      <c r="T3947" s="6"/>
    </row>
    <row r="3948" spans="1:20" x14ac:dyDescent="0.25">
      <c r="A3948">
        <v>2004</v>
      </c>
      <c r="B3948" s="6" t="s">
        <v>68</v>
      </c>
      <c r="C3948" s="6">
        <v>28</v>
      </c>
      <c r="D3948" s="6" t="s">
        <v>249</v>
      </c>
      <c r="E3948" s="6">
        <v>4</v>
      </c>
      <c r="F3948" s="6">
        <v>12</v>
      </c>
      <c r="G3948" s="6">
        <v>120</v>
      </c>
      <c r="H3948" s="6">
        <v>0</v>
      </c>
      <c r="I3948" s="6">
        <f t="shared" si="20"/>
        <v>120</v>
      </c>
      <c r="J3948" s="6" t="s">
        <v>140</v>
      </c>
      <c r="K3948" s="6">
        <v>10</v>
      </c>
      <c r="L3948" s="6"/>
      <c r="M3948" s="6">
        <v>8</v>
      </c>
      <c r="N3948" s="6">
        <v>10</v>
      </c>
      <c r="O3948" s="6">
        <v>0</v>
      </c>
      <c r="P3948" s="6"/>
      <c r="Q3948" s="6"/>
      <c r="R3948" s="6"/>
      <c r="S3948" s="6"/>
      <c r="T3948" s="6"/>
    </row>
    <row r="3949" spans="1:20" x14ac:dyDescent="0.25">
      <c r="A3949">
        <v>2004</v>
      </c>
      <c r="B3949" s="6" t="s">
        <v>68</v>
      </c>
      <c r="C3949" s="6">
        <v>29</v>
      </c>
      <c r="D3949" s="6" t="s">
        <v>249</v>
      </c>
      <c r="E3949" s="6"/>
      <c r="F3949" s="6"/>
      <c r="G3949" s="6"/>
      <c r="H3949" s="6"/>
      <c r="I3949" s="6" t="str">
        <f t="shared" si="20"/>
        <v/>
      </c>
      <c r="J3949" s="6" t="s">
        <v>25</v>
      </c>
      <c r="K3949" s="6">
        <v>20</v>
      </c>
      <c r="L3949" s="6"/>
      <c r="M3949" s="6">
        <v>10</v>
      </c>
      <c r="N3949" s="6">
        <v>0</v>
      </c>
      <c r="O3949" s="6">
        <v>0</v>
      </c>
      <c r="P3949" s="6"/>
      <c r="Q3949" s="6"/>
      <c r="R3949" s="6"/>
      <c r="S3949" s="6"/>
      <c r="T3949" s="6"/>
    </row>
    <row r="3950" spans="1:20" x14ac:dyDescent="0.25">
      <c r="A3950">
        <v>2004</v>
      </c>
      <c r="B3950" s="6" t="s">
        <v>68</v>
      </c>
      <c r="C3950" s="6">
        <v>30</v>
      </c>
      <c r="D3950" s="6" t="s">
        <v>249</v>
      </c>
      <c r="E3950" s="6"/>
      <c r="F3950" s="6"/>
      <c r="G3950" s="6"/>
      <c r="H3950" s="6"/>
      <c r="I3950" s="6" t="str">
        <f t="shared" si="20"/>
        <v/>
      </c>
      <c r="J3950" s="6" t="s">
        <v>140</v>
      </c>
      <c r="K3950" s="6">
        <v>8</v>
      </c>
      <c r="L3950" s="6"/>
      <c r="M3950" s="6">
        <v>5</v>
      </c>
      <c r="N3950" s="6">
        <v>0</v>
      </c>
      <c r="O3950" s="6">
        <v>0</v>
      </c>
      <c r="P3950" s="6"/>
      <c r="Q3950" s="6"/>
      <c r="R3950" s="6"/>
      <c r="S3950" s="6"/>
      <c r="T3950" s="6"/>
    </row>
    <row r="3951" spans="1:20" x14ac:dyDescent="0.25">
      <c r="A3951">
        <v>2004</v>
      </c>
      <c r="B3951" s="6" t="s">
        <v>68</v>
      </c>
      <c r="C3951" s="6">
        <v>31</v>
      </c>
      <c r="D3951" s="6" t="s">
        <v>249</v>
      </c>
      <c r="E3951" s="6"/>
      <c r="F3951" s="6"/>
      <c r="G3951" s="6"/>
      <c r="H3951" s="6"/>
      <c r="I3951" s="6" t="str">
        <f t="shared" si="20"/>
        <v/>
      </c>
      <c r="J3951" s="6" t="s">
        <v>140</v>
      </c>
      <c r="K3951" s="6">
        <v>10</v>
      </c>
      <c r="L3951" s="6"/>
      <c r="M3951" s="6">
        <v>10</v>
      </c>
      <c r="N3951" s="6">
        <v>0</v>
      </c>
      <c r="O3951" s="6">
        <v>0</v>
      </c>
      <c r="P3951" s="6"/>
      <c r="Q3951" s="6"/>
      <c r="R3951" s="6"/>
      <c r="S3951" s="6"/>
      <c r="T3951" s="6"/>
    </row>
    <row r="3952" spans="1:20" x14ac:dyDescent="0.25">
      <c r="A3952">
        <v>2004</v>
      </c>
      <c r="B3952" s="6" t="s">
        <v>68</v>
      </c>
      <c r="C3952" s="6">
        <v>32</v>
      </c>
      <c r="D3952" s="6" t="s">
        <v>249</v>
      </c>
      <c r="E3952" s="6"/>
      <c r="F3952" s="6"/>
      <c r="G3952" s="6"/>
      <c r="H3952" s="6"/>
      <c r="I3952" s="6" t="str">
        <f t="shared" si="20"/>
        <v/>
      </c>
      <c r="J3952" s="6" t="s">
        <v>140</v>
      </c>
      <c r="K3952" s="6">
        <v>40</v>
      </c>
      <c r="L3952" s="6"/>
      <c r="M3952" s="6">
        <v>20</v>
      </c>
      <c r="N3952" s="6">
        <v>60</v>
      </c>
      <c r="O3952" s="6">
        <v>20</v>
      </c>
      <c r="P3952" s="6" t="s">
        <v>156</v>
      </c>
      <c r="Q3952" s="6"/>
      <c r="R3952" s="6"/>
      <c r="S3952" s="6"/>
      <c r="T3952" s="6"/>
    </row>
    <row r="3953" spans="1:20" x14ac:dyDescent="0.25">
      <c r="A3953">
        <v>2004</v>
      </c>
      <c r="B3953" s="6" t="s">
        <v>68</v>
      </c>
      <c r="C3953" s="6">
        <v>33</v>
      </c>
      <c r="D3953" s="6" t="s">
        <v>249</v>
      </c>
      <c r="E3953" s="6"/>
      <c r="F3953" s="6"/>
      <c r="G3953" s="6"/>
      <c r="H3953" s="6"/>
      <c r="I3953" s="6" t="str">
        <f t="shared" si="20"/>
        <v/>
      </c>
      <c r="J3953" s="6" t="s">
        <v>26</v>
      </c>
      <c r="K3953" s="6">
        <v>40</v>
      </c>
      <c r="L3953" s="6"/>
      <c r="M3953" s="6">
        <v>20</v>
      </c>
      <c r="N3953" s="6">
        <v>0</v>
      </c>
      <c r="O3953" s="6">
        <v>0</v>
      </c>
      <c r="P3953" s="6"/>
      <c r="Q3953" s="6"/>
      <c r="R3953" s="6"/>
      <c r="S3953" s="6"/>
      <c r="T3953" s="6"/>
    </row>
    <row r="3954" spans="1:20" x14ac:dyDescent="0.25">
      <c r="A3954">
        <v>2004</v>
      </c>
      <c r="B3954" s="6" t="s">
        <v>68</v>
      </c>
      <c r="C3954" s="6">
        <v>34</v>
      </c>
      <c r="D3954" s="6" t="s">
        <v>249</v>
      </c>
      <c r="E3954" s="6"/>
      <c r="F3954" s="6"/>
      <c r="G3954" s="6"/>
      <c r="H3954" s="6"/>
      <c r="I3954" s="6" t="str">
        <f t="shared" si="20"/>
        <v/>
      </c>
      <c r="J3954" s="6" t="s">
        <v>41</v>
      </c>
      <c r="K3954" s="6">
        <v>90</v>
      </c>
      <c r="L3954" s="6"/>
      <c r="M3954" s="6">
        <v>80</v>
      </c>
      <c r="N3954" s="6">
        <v>60</v>
      </c>
      <c r="O3954" s="6">
        <v>0</v>
      </c>
      <c r="P3954" s="6"/>
      <c r="Q3954" s="6"/>
      <c r="R3954" s="6"/>
      <c r="S3954" s="6"/>
      <c r="T3954" s="6"/>
    </row>
    <row r="3955" spans="1:20" x14ac:dyDescent="0.25">
      <c r="A3955">
        <v>2004</v>
      </c>
      <c r="B3955" s="6" t="s">
        <v>68</v>
      </c>
      <c r="C3955" s="6">
        <v>35</v>
      </c>
      <c r="D3955" s="6" t="s">
        <v>249</v>
      </c>
      <c r="E3955" s="6"/>
      <c r="F3955" s="6"/>
      <c r="G3955" s="6"/>
      <c r="H3955" s="6"/>
      <c r="I3955" s="6" t="str">
        <f t="shared" si="20"/>
        <v/>
      </c>
      <c r="J3955" s="6" t="s">
        <v>28</v>
      </c>
      <c r="K3955" s="6">
        <v>60</v>
      </c>
      <c r="L3955" s="6"/>
      <c r="M3955" s="6">
        <v>80</v>
      </c>
      <c r="N3955" s="6">
        <v>80</v>
      </c>
      <c r="O3955" s="6">
        <v>0</v>
      </c>
      <c r="P3955" s="6"/>
      <c r="Q3955" s="6"/>
      <c r="R3955" s="6"/>
      <c r="S3955" s="6"/>
      <c r="T3955" s="6"/>
    </row>
    <row r="3956" spans="1:20" x14ac:dyDescent="0.25">
      <c r="A3956">
        <v>2004</v>
      </c>
      <c r="B3956" s="6" t="s">
        <v>68</v>
      </c>
      <c r="C3956" s="6">
        <v>36</v>
      </c>
      <c r="D3956" s="6" t="s">
        <v>249</v>
      </c>
      <c r="E3956" s="6"/>
      <c r="F3956" s="6"/>
      <c r="G3956" s="6"/>
      <c r="H3956" s="6"/>
      <c r="I3956" s="6" t="str">
        <f t="shared" si="20"/>
        <v/>
      </c>
      <c r="J3956" s="6" t="s">
        <v>36</v>
      </c>
      <c r="K3956" s="6">
        <v>120</v>
      </c>
      <c r="L3956" s="6"/>
      <c r="M3956" s="6">
        <v>110</v>
      </c>
      <c r="N3956" s="6">
        <v>50</v>
      </c>
      <c r="O3956" s="6">
        <v>2</v>
      </c>
      <c r="P3956" s="6" t="s">
        <v>48</v>
      </c>
      <c r="Q3956" s="6"/>
      <c r="R3956" s="6"/>
      <c r="S3956" s="6"/>
      <c r="T3956" s="6"/>
    </row>
    <row r="3957" spans="1:20" x14ac:dyDescent="0.25">
      <c r="A3957">
        <v>2004</v>
      </c>
      <c r="B3957" s="6" t="s">
        <v>68</v>
      </c>
      <c r="C3957" s="6">
        <v>37</v>
      </c>
      <c r="D3957" s="6" t="s">
        <v>249</v>
      </c>
      <c r="E3957" s="6"/>
      <c r="F3957" s="6"/>
      <c r="G3957" s="6"/>
      <c r="H3957" s="6"/>
      <c r="I3957" s="6" t="str">
        <f t="shared" si="20"/>
        <v/>
      </c>
      <c r="J3957" s="6" t="s">
        <v>66</v>
      </c>
      <c r="K3957" s="6">
        <v>20</v>
      </c>
      <c r="L3957" s="6"/>
      <c r="M3957" s="6">
        <v>10</v>
      </c>
      <c r="N3957" s="6">
        <v>5</v>
      </c>
      <c r="O3957" s="6">
        <v>0</v>
      </c>
      <c r="P3957" s="6"/>
      <c r="Q3957" s="6"/>
      <c r="R3957" s="6"/>
      <c r="S3957" s="6"/>
      <c r="T3957" s="6"/>
    </row>
    <row r="3958" spans="1:20" x14ac:dyDescent="0.25">
      <c r="A3958">
        <v>2004</v>
      </c>
      <c r="B3958" s="6" t="s">
        <v>68</v>
      </c>
      <c r="C3958" s="6">
        <v>38</v>
      </c>
      <c r="D3958" s="6" t="s">
        <v>249</v>
      </c>
      <c r="E3958" s="6"/>
      <c r="F3958" s="6"/>
      <c r="G3958" s="6"/>
      <c r="H3958" s="6"/>
      <c r="I3958" s="6" t="str">
        <f t="shared" si="20"/>
        <v/>
      </c>
      <c r="J3958" s="6" t="s">
        <v>160</v>
      </c>
      <c r="K3958" s="6">
        <v>20</v>
      </c>
      <c r="L3958" s="6"/>
      <c r="M3958" s="6">
        <v>5</v>
      </c>
      <c r="N3958" s="6">
        <v>10</v>
      </c>
      <c r="O3958" s="6">
        <v>0</v>
      </c>
      <c r="P3958" s="6"/>
      <c r="Q3958" s="6"/>
      <c r="R3958" s="6"/>
      <c r="S3958" s="6"/>
      <c r="T3958" s="6"/>
    </row>
    <row r="3959" spans="1:20" x14ac:dyDescent="0.25">
      <c r="A3959">
        <v>2004</v>
      </c>
      <c r="B3959" s="6" t="s">
        <v>68</v>
      </c>
      <c r="C3959" s="6">
        <v>39</v>
      </c>
      <c r="D3959" s="6" t="s">
        <v>249</v>
      </c>
      <c r="E3959" s="6"/>
      <c r="F3959" s="6"/>
      <c r="G3959" s="6"/>
      <c r="H3959" s="6"/>
      <c r="I3959" s="6" t="str">
        <f t="shared" si="20"/>
        <v/>
      </c>
      <c r="J3959" s="6" t="s">
        <v>140</v>
      </c>
      <c r="K3959" s="6">
        <v>12</v>
      </c>
      <c r="L3959" s="6"/>
      <c r="M3959" s="6">
        <v>10</v>
      </c>
      <c r="N3959" s="6">
        <v>0</v>
      </c>
      <c r="O3959" s="6">
        <v>0</v>
      </c>
      <c r="P3959" s="6"/>
      <c r="Q3959" s="6"/>
      <c r="R3959" s="6"/>
      <c r="S3959" s="6"/>
      <c r="T3959" s="6"/>
    </row>
    <row r="3960" spans="1:20" x14ac:dyDescent="0.25">
      <c r="A3960">
        <v>2004</v>
      </c>
      <c r="B3960" s="6" t="s">
        <v>68</v>
      </c>
      <c r="C3960" s="6">
        <v>40</v>
      </c>
      <c r="D3960" s="6" t="s">
        <v>249</v>
      </c>
      <c r="E3960" s="6"/>
      <c r="F3960" s="6"/>
      <c r="G3960" s="6"/>
      <c r="H3960" s="6"/>
      <c r="I3960" s="6" t="str">
        <f t="shared" si="20"/>
        <v/>
      </c>
      <c r="J3960" s="6" t="s">
        <v>40</v>
      </c>
      <c r="K3960" s="6">
        <v>30</v>
      </c>
      <c r="L3960" s="6"/>
      <c r="M3960" s="6">
        <v>20</v>
      </c>
      <c r="N3960" s="6">
        <v>10</v>
      </c>
      <c r="O3960" s="6">
        <v>2</v>
      </c>
      <c r="P3960" s="6" t="s">
        <v>156</v>
      </c>
      <c r="Q3960" s="6"/>
      <c r="R3960" s="6"/>
      <c r="S3960" s="6"/>
      <c r="T3960" s="6"/>
    </row>
    <row r="3961" spans="1:20" x14ac:dyDescent="0.25">
      <c r="A3961">
        <v>2004</v>
      </c>
      <c r="B3961" s="6" t="s">
        <v>68</v>
      </c>
      <c r="C3961" s="6">
        <v>41</v>
      </c>
      <c r="D3961" s="6" t="s">
        <v>249</v>
      </c>
      <c r="E3961" s="6"/>
      <c r="F3961" s="6"/>
      <c r="G3961" s="6"/>
      <c r="H3961" s="6"/>
      <c r="I3961" s="6" t="str">
        <f t="shared" si="20"/>
        <v/>
      </c>
      <c r="J3961" s="6" t="s">
        <v>29</v>
      </c>
      <c r="K3961" s="6">
        <v>15</v>
      </c>
      <c r="L3961" s="6"/>
      <c r="M3961" s="6">
        <v>10</v>
      </c>
      <c r="N3961" s="6">
        <v>10</v>
      </c>
      <c r="O3961" s="6">
        <v>0</v>
      </c>
      <c r="P3961" s="6"/>
      <c r="Q3961" s="6"/>
      <c r="R3961" s="6"/>
      <c r="S3961" s="6"/>
      <c r="T3961" s="6"/>
    </row>
    <row r="3962" spans="1:20" x14ac:dyDescent="0.25">
      <c r="A3962">
        <v>2004</v>
      </c>
      <c r="B3962" s="6" t="s">
        <v>68</v>
      </c>
      <c r="C3962" s="6">
        <v>42</v>
      </c>
      <c r="D3962" s="6" t="s">
        <v>249</v>
      </c>
      <c r="E3962" s="6">
        <v>5</v>
      </c>
      <c r="F3962" s="6">
        <v>13</v>
      </c>
      <c r="G3962" s="6">
        <v>75</v>
      </c>
      <c r="H3962" s="6">
        <v>0</v>
      </c>
      <c r="I3962" s="6">
        <f t="shared" si="20"/>
        <v>75</v>
      </c>
      <c r="J3962" s="6" t="s">
        <v>35</v>
      </c>
      <c r="K3962" s="6">
        <v>10</v>
      </c>
      <c r="L3962" s="6"/>
      <c r="M3962" s="6">
        <v>10</v>
      </c>
      <c r="N3962" s="6">
        <v>30</v>
      </c>
      <c r="O3962" s="6">
        <v>0</v>
      </c>
      <c r="P3962" s="6"/>
      <c r="Q3962" s="6"/>
      <c r="R3962" s="6"/>
      <c r="S3962" s="6"/>
      <c r="T3962" s="6"/>
    </row>
    <row r="3963" spans="1:20" x14ac:dyDescent="0.25">
      <c r="A3963">
        <v>2004</v>
      </c>
      <c r="B3963" s="6" t="s">
        <v>68</v>
      </c>
      <c r="C3963" s="6">
        <v>43</v>
      </c>
      <c r="D3963" s="6" t="s">
        <v>249</v>
      </c>
      <c r="E3963" s="6"/>
      <c r="F3963" s="6"/>
      <c r="G3963" s="6"/>
      <c r="H3963" s="6"/>
      <c r="I3963" s="6" t="str">
        <f t="shared" si="20"/>
        <v/>
      </c>
      <c r="J3963" s="6" t="s">
        <v>141</v>
      </c>
      <c r="K3963" s="6">
        <v>20</v>
      </c>
      <c r="L3963" s="6"/>
      <c r="M3963" s="6">
        <v>60</v>
      </c>
      <c r="N3963" s="6">
        <v>50</v>
      </c>
      <c r="O3963" s="6">
        <v>0</v>
      </c>
      <c r="P3963" s="6"/>
      <c r="Q3963" s="6"/>
      <c r="R3963" s="6"/>
      <c r="S3963" s="6"/>
      <c r="T3963" s="6"/>
    </row>
    <row r="3964" spans="1:20" x14ac:dyDescent="0.25">
      <c r="A3964">
        <v>2004</v>
      </c>
      <c r="B3964" s="6" t="s">
        <v>68</v>
      </c>
      <c r="C3964" s="6">
        <v>44</v>
      </c>
      <c r="D3964" s="6" t="s">
        <v>249</v>
      </c>
      <c r="E3964" s="6"/>
      <c r="F3964" s="6"/>
      <c r="G3964" s="6"/>
      <c r="H3964" s="6"/>
      <c r="I3964" s="6" t="str">
        <f t="shared" si="20"/>
        <v/>
      </c>
      <c r="J3964" s="6" t="s">
        <v>25</v>
      </c>
      <c r="K3964" s="6">
        <v>10</v>
      </c>
      <c r="L3964" s="6"/>
      <c r="M3964" s="6">
        <v>5</v>
      </c>
      <c r="N3964" s="6">
        <v>0</v>
      </c>
      <c r="O3964" s="6">
        <v>0</v>
      </c>
      <c r="P3964" s="6"/>
      <c r="Q3964" s="6"/>
      <c r="R3964" s="6"/>
      <c r="S3964" s="6"/>
      <c r="T3964" s="6"/>
    </row>
    <row r="3965" spans="1:20" x14ac:dyDescent="0.25">
      <c r="A3965">
        <v>2004</v>
      </c>
      <c r="B3965" s="6" t="s">
        <v>68</v>
      </c>
      <c r="C3965" s="6">
        <v>45</v>
      </c>
      <c r="D3965" s="6" t="s">
        <v>249</v>
      </c>
      <c r="E3965" s="6"/>
      <c r="F3965" s="6"/>
      <c r="G3965" s="6"/>
      <c r="H3965" s="6"/>
      <c r="I3965" s="6" t="str">
        <f t="shared" si="20"/>
        <v/>
      </c>
      <c r="J3965" s="6" t="s">
        <v>25</v>
      </c>
      <c r="K3965" s="6">
        <v>10</v>
      </c>
      <c r="L3965" s="6"/>
      <c r="M3965" s="6">
        <v>10</v>
      </c>
      <c r="N3965" s="6">
        <v>0</v>
      </c>
      <c r="O3965" s="6">
        <v>0</v>
      </c>
      <c r="P3965" s="6"/>
      <c r="Q3965" s="6"/>
      <c r="R3965" s="6"/>
      <c r="S3965" s="6"/>
      <c r="T3965" s="6"/>
    </row>
    <row r="3966" spans="1:20" x14ac:dyDescent="0.25">
      <c r="A3966">
        <v>2004</v>
      </c>
      <c r="B3966" s="6" t="s">
        <v>68</v>
      </c>
      <c r="C3966" s="6">
        <v>46</v>
      </c>
      <c r="D3966" s="6" t="s">
        <v>249</v>
      </c>
      <c r="E3966" s="6"/>
      <c r="F3966" s="6"/>
      <c r="G3966" s="6"/>
      <c r="H3966" s="6"/>
      <c r="I3966" s="6" t="str">
        <f t="shared" si="20"/>
        <v/>
      </c>
      <c r="J3966" s="6" t="s">
        <v>140</v>
      </c>
      <c r="K3966" s="6">
        <v>10</v>
      </c>
      <c r="L3966" s="6"/>
      <c r="M3966" s="6">
        <v>5</v>
      </c>
      <c r="N3966" s="6">
        <v>0</v>
      </c>
      <c r="O3966" s="6">
        <v>0</v>
      </c>
      <c r="P3966" s="6" t="s">
        <v>156</v>
      </c>
      <c r="Q3966" s="6"/>
      <c r="R3966" s="6"/>
      <c r="S3966" s="6"/>
      <c r="T3966" s="6"/>
    </row>
    <row r="3967" spans="1:20" x14ac:dyDescent="0.25">
      <c r="A3967">
        <v>2004</v>
      </c>
      <c r="B3967" s="6" t="s">
        <v>68</v>
      </c>
      <c r="C3967" s="6">
        <v>47</v>
      </c>
      <c r="D3967" s="6" t="s">
        <v>249</v>
      </c>
      <c r="E3967" s="6"/>
      <c r="F3967" s="6"/>
      <c r="G3967" s="6"/>
      <c r="H3967" s="6"/>
      <c r="I3967" s="6" t="str">
        <f t="shared" si="20"/>
        <v/>
      </c>
      <c r="J3967" s="6" t="s">
        <v>140</v>
      </c>
      <c r="K3967" s="6">
        <v>10</v>
      </c>
      <c r="L3967" s="6"/>
      <c r="M3967" s="6">
        <v>10</v>
      </c>
      <c r="N3967" s="6">
        <v>5</v>
      </c>
      <c r="O3967" s="6">
        <v>2</v>
      </c>
      <c r="P3967" s="6" t="s">
        <v>156</v>
      </c>
      <c r="Q3967" s="6"/>
      <c r="R3967" s="6"/>
      <c r="S3967" s="6"/>
      <c r="T3967" s="6"/>
    </row>
    <row r="3968" spans="1:20" x14ac:dyDescent="0.25">
      <c r="A3968">
        <v>2004</v>
      </c>
      <c r="B3968" s="6" t="s">
        <v>68</v>
      </c>
      <c r="C3968" s="6">
        <v>48</v>
      </c>
      <c r="D3968" s="6" t="s">
        <v>249</v>
      </c>
      <c r="E3968" s="6"/>
      <c r="F3968" s="6"/>
      <c r="G3968" s="6"/>
      <c r="H3968" s="6"/>
      <c r="I3968" s="6" t="str">
        <f t="shared" si="20"/>
        <v/>
      </c>
      <c r="J3968" s="6" t="s">
        <v>140</v>
      </c>
      <c r="K3968" s="6">
        <v>10</v>
      </c>
      <c r="L3968" s="6"/>
      <c r="M3968" s="6">
        <v>10</v>
      </c>
      <c r="N3968" s="6">
        <v>0</v>
      </c>
      <c r="O3968" s="6">
        <v>30</v>
      </c>
      <c r="P3968" s="6" t="s">
        <v>156</v>
      </c>
      <c r="Q3968" s="6"/>
      <c r="R3968" s="6"/>
      <c r="S3968" s="6"/>
      <c r="T3968" s="6"/>
    </row>
    <row r="3969" spans="1:20" x14ac:dyDescent="0.25">
      <c r="A3969">
        <v>2004</v>
      </c>
      <c r="B3969" s="6" t="s">
        <v>68</v>
      </c>
      <c r="C3969" s="6">
        <v>49</v>
      </c>
      <c r="D3969" s="6" t="s">
        <v>249</v>
      </c>
      <c r="E3969" s="6"/>
      <c r="F3969" s="6"/>
      <c r="G3969" s="6"/>
      <c r="H3969" s="6"/>
      <c r="I3969" s="6" t="str">
        <f t="shared" si="20"/>
        <v/>
      </c>
      <c r="J3969" s="6" t="s">
        <v>43</v>
      </c>
      <c r="K3969" s="6">
        <v>15</v>
      </c>
      <c r="L3969" s="6"/>
      <c r="M3969" s="6">
        <v>10</v>
      </c>
      <c r="N3969" s="6">
        <v>0</v>
      </c>
      <c r="O3969" s="6">
        <v>0</v>
      </c>
      <c r="P3969" s="6"/>
      <c r="Q3969" s="6"/>
      <c r="R3969" s="6"/>
      <c r="S3969" s="6">
        <v>1</v>
      </c>
      <c r="T3969" s="6" t="s">
        <v>232</v>
      </c>
    </row>
    <row r="3970" spans="1:20" x14ac:dyDescent="0.25">
      <c r="A3970">
        <v>2004</v>
      </c>
      <c r="B3970" s="6" t="s">
        <v>68</v>
      </c>
      <c r="C3970" s="6">
        <v>50</v>
      </c>
      <c r="D3970" s="6" t="s">
        <v>249</v>
      </c>
      <c r="E3970" s="6"/>
      <c r="F3970" s="6"/>
      <c r="G3970" s="6"/>
      <c r="H3970" s="6"/>
      <c r="I3970" s="6" t="str">
        <f t="shared" si="20"/>
        <v/>
      </c>
      <c r="J3970" s="6" t="s">
        <v>140</v>
      </c>
      <c r="K3970" s="6">
        <v>12</v>
      </c>
      <c r="L3970" s="6"/>
      <c r="M3970" s="6">
        <v>5</v>
      </c>
      <c r="N3970" s="6">
        <v>10</v>
      </c>
      <c r="O3970" s="6">
        <v>0</v>
      </c>
      <c r="P3970" s="6"/>
      <c r="Q3970" s="6"/>
      <c r="R3970" s="6"/>
      <c r="S3970" s="6"/>
      <c r="T3970" s="6"/>
    </row>
    <row r="3971" spans="1:20" x14ac:dyDescent="0.25">
      <c r="A3971">
        <v>2004</v>
      </c>
      <c r="B3971" s="6" t="s">
        <v>68</v>
      </c>
      <c r="C3971" s="6">
        <v>51</v>
      </c>
      <c r="D3971" s="6" t="s">
        <v>249</v>
      </c>
      <c r="E3971" s="6"/>
      <c r="F3971" s="6"/>
      <c r="G3971" s="6"/>
      <c r="H3971" s="6"/>
      <c r="I3971" s="6" t="str">
        <f t="shared" si="20"/>
        <v/>
      </c>
      <c r="J3971" s="6" t="s">
        <v>140</v>
      </c>
      <c r="K3971" s="6">
        <v>10</v>
      </c>
      <c r="L3971" s="6"/>
      <c r="M3971" s="6">
        <v>5</v>
      </c>
      <c r="N3971" s="6">
        <v>30</v>
      </c>
      <c r="O3971" s="6">
        <v>0</v>
      </c>
      <c r="P3971" s="6"/>
      <c r="Q3971" s="6"/>
      <c r="R3971" s="6"/>
      <c r="S3971" s="6"/>
      <c r="T3971" s="6"/>
    </row>
    <row r="3972" spans="1:20" x14ac:dyDescent="0.25">
      <c r="A3972">
        <v>2004</v>
      </c>
      <c r="B3972" s="6" t="s">
        <v>68</v>
      </c>
      <c r="C3972" s="6">
        <v>52</v>
      </c>
      <c r="D3972" s="6" t="s">
        <v>249</v>
      </c>
      <c r="E3972" s="6"/>
      <c r="F3972" s="6"/>
      <c r="G3972" s="6"/>
      <c r="H3972" s="6"/>
      <c r="I3972" s="6" t="str">
        <f t="shared" si="20"/>
        <v/>
      </c>
      <c r="J3972" s="6" t="s">
        <v>140</v>
      </c>
      <c r="K3972" s="6">
        <v>18</v>
      </c>
      <c r="L3972" s="6"/>
      <c r="M3972" s="6">
        <v>10</v>
      </c>
      <c r="N3972" s="6">
        <v>40</v>
      </c>
      <c r="O3972" s="6">
        <v>0</v>
      </c>
      <c r="P3972" s="6"/>
      <c r="Q3972" s="6"/>
      <c r="R3972" s="6"/>
      <c r="S3972" s="6"/>
      <c r="T3972" s="6"/>
    </row>
    <row r="3973" spans="1:20" x14ac:dyDescent="0.25">
      <c r="A3973">
        <v>2004</v>
      </c>
      <c r="B3973" s="6" t="s">
        <v>68</v>
      </c>
      <c r="C3973" s="6">
        <v>53</v>
      </c>
      <c r="D3973" s="6" t="s">
        <v>249</v>
      </c>
      <c r="E3973" s="6"/>
      <c r="F3973" s="6"/>
      <c r="G3973" s="6"/>
      <c r="H3973" s="6"/>
      <c r="I3973" s="6" t="str">
        <f t="shared" si="20"/>
        <v/>
      </c>
      <c r="J3973" s="6" t="s">
        <v>140</v>
      </c>
      <c r="K3973" s="6">
        <v>20</v>
      </c>
      <c r="L3973" s="6"/>
      <c r="M3973" s="6">
        <v>15</v>
      </c>
      <c r="N3973" s="6">
        <v>50</v>
      </c>
      <c r="O3973" s="6">
        <v>10</v>
      </c>
      <c r="P3973" s="6" t="s">
        <v>156</v>
      </c>
      <c r="Q3973" s="6"/>
      <c r="R3973" s="6"/>
      <c r="S3973" s="6"/>
      <c r="T3973" s="6"/>
    </row>
    <row r="3974" spans="1:20" x14ac:dyDescent="0.25">
      <c r="A3974">
        <v>2004</v>
      </c>
      <c r="B3974" s="6" t="s">
        <v>68</v>
      </c>
      <c r="C3974" s="6">
        <v>54</v>
      </c>
      <c r="D3974" s="6" t="s">
        <v>246</v>
      </c>
      <c r="E3974" s="6">
        <v>6</v>
      </c>
      <c r="F3974" s="6">
        <v>14</v>
      </c>
      <c r="G3974" s="6">
        <v>40</v>
      </c>
      <c r="H3974" s="6">
        <v>0</v>
      </c>
      <c r="I3974" s="6">
        <f t="shared" si="20"/>
        <v>40</v>
      </c>
      <c r="J3974" s="6" t="s">
        <v>26</v>
      </c>
      <c r="K3974" s="6">
        <v>35</v>
      </c>
      <c r="L3974" s="6"/>
      <c r="M3974" s="6">
        <v>30</v>
      </c>
      <c r="N3974" s="6">
        <v>1</v>
      </c>
      <c r="O3974" s="6">
        <v>0</v>
      </c>
      <c r="P3974" s="6"/>
      <c r="Q3974" s="6"/>
      <c r="R3974" s="6"/>
      <c r="S3974" s="6"/>
      <c r="T3974" s="6"/>
    </row>
    <row r="3975" spans="1:20" x14ac:dyDescent="0.25">
      <c r="A3975">
        <v>2004</v>
      </c>
      <c r="B3975" s="6" t="s">
        <v>68</v>
      </c>
      <c r="C3975" s="6">
        <v>55</v>
      </c>
      <c r="D3975" s="6" t="s">
        <v>246</v>
      </c>
      <c r="E3975" s="6"/>
      <c r="F3975" s="6"/>
      <c r="G3975" s="6"/>
      <c r="H3975" s="6"/>
      <c r="I3975" s="6" t="str">
        <f t="shared" si="20"/>
        <v/>
      </c>
      <c r="J3975" s="6" t="s">
        <v>29</v>
      </c>
      <c r="K3975" s="6">
        <v>40</v>
      </c>
      <c r="L3975" s="6"/>
      <c r="M3975" s="6">
        <v>40</v>
      </c>
      <c r="N3975" s="6">
        <v>30</v>
      </c>
      <c r="O3975" s="6">
        <v>0</v>
      </c>
      <c r="P3975" s="6"/>
      <c r="Q3975" s="6"/>
      <c r="R3975" s="6"/>
      <c r="S3975" s="6"/>
      <c r="T3975" s="6"/>
    </row>
    <row r="3976" spans="1:20" x14ac:dyDescent="0.25">
      <c r="A3976">
        <v>2004</v>
      </c>
      <c r="B3976" s="6" t="s">
        <v>68</v>
      </c>
      <c r="C3976" s="6">
        <v>56</v>
      </c>
      <c r="D3976" s="6" t="s">
        <v>246</v>
      </c>
      <c r="E3976" s="6"/>
      <c r="F3976" s="6"/>
      <c r="G3976" s="6"/>
      <c r="H3976" s="6"/>
      <c r="I3976" s="6" t="str">
        <f t="shared" si="20"/>
        <v/>
      </c>
      <c r="J3976" s="6" t="s">
        <v>25</v>
      </c>
      <c r="K3976" s="6">
        <v>15</v>
      </c>
      <c r="L3976" s="6"/>
      <c r="M3976" s="6">
        <v>5</v>
      </c>
      <c r="N3976" s="6">
        <v>10</v>
      </c>
      <c r="O3976" s="6">
        <v>0</v>
      </c>
      <c r="P3976" s="6"/>
      <c r="Q3976" s="6"/>
      <c r="R3976" s="6"/>
      <c r="S3976" s="6"/>
      <c r="T3976" s="6"/>
    </row>
    <row r="3977" spans="1:20" x14ac:dyDescent="0.25">
      <c r="A3977">
        <v>2004</v>
      </c>
      <c r="B3977" s="6" t="s">
        <v>68</v>
      </c>
      <c r="C3977" s="6">
        <v>57</v>
      </c>
      <c r="D3977" s="6" t="s">
        <v>246</v>
      </c>
      <c r="E3977" s="6"/>
      <c r="F3977" s="6"/>
      <c r="G3977" s="6"/>
      <c r="H3977" s="6"/>
      <c r="I3977" s="6" t="str">
        <f t="shared" si="20"/>
        <v/>
      </c>
      <c r="J3977" s="6" t="s">
        <v>140</v>
      </c>
      <c r="K3977" s="6">
        <v>12</v>
      </c>
      <c r="L3977" s="6"/>
      <c r="M3977" s="6">
        <v>10</v>
      </c>
      <c r="N3977" s="6">
        <v>0</v>
      </c>
      <c r="O3977" s="6">
        <v>0</v>
      </c>
      <c r="P3977" s="6"/>
      <c r="Q3977" s="6"/>
      <c r="R3977" s="6"/>
      <c r="S3977" s="6"/>
      <c r="T3977" s="6"/>
    </row>
    <row r="3978" spans="1:20" x14ac:dyDescent="0.25">
      <c r="A3978">
        <v>2004</v>
      </c>
      <c r="B3978" s="6" t="s">
        <v>68</v>
      </c>
      <c r="C3978" s="6">
        <v>58</v>
      </c>
      <c r="D3978" s="6" t="s">
        <v>246</v>
      </c>
      <c r="E3978" s="6"/>
      <c r="F3978" s="6"/>
      <c r="G3978" s="6"/>
      <c r="H3978" s="6"/>
      <c r="I3978" s="6" t="str">
        <f t="shared" si="20"/>
        <v/>
      </c>
      <c r="J3978" s="6" t="s">
        <v>140</v>
      </c>
      <c r="K3978" s="6">
        <v>35</v>
      </c>
      <c r="L3978" s="6"/>
      <c r="M3978" s="6">
        <v>25</v>
      </c>
      <c r="N3978" s="6">
        <v>5</v>
      </c>
      <c r="O3978" s="6">
        <v>5</v>
      </c>
      <c r="P3978" s="6" t="s">
        <v>156</v>
      </c>
      <c r="Q3978" s="6"/>
      <c r="R3978" s="6"/>
      <c r="S3978" s="6"/>
      <c r="T3978" s="6"/>
    </row>
    <row r="3979" spans="1:20" x14ac:dyDescent="0.25">
      <c r="A3979">
        <v>2004</v>
      </c>
      <c r="B3979" s="6" t="s">
        <v>68</v>
      </c>
      <c r="C3979" s="6">
        <v>59</v>
      </c>
      <c r="D3979" s="6" t="s">
        <v>246</v>
      </c>
      <c r="E3979" s="6"/>
      <c r="F3979" s="6"/>
      <c r="G3979" s="6"/>
      <c r="H3979" s="6"/>
      <c r="I3979" s="6" t="str">
        <f t="shared" si="20"/>
        <v/>
      </c>
      <c r="J3979" s="6" t="s">
        <v>25</v>
      </c>
      <c r="K3979" s="6">
        <v>20</v>
      </c>
      <c r="L3979" s="6"/>
      <c r="M3979" s="6">
        <v>7</v>
      </c>
      <c r="N3979" s="6">
        <v>0</v>
      </c>
      <c r="O3979" s="6">
        <v>0</v>
      </c>
      <c r="P3979" s="6"/>
      <c r="Q3979" s="6"/>
      <c r="R3979" s="6"/>
      <c r="S3979" s="6"/>
      <c r="T3979" s="6"/>
    </row>
    <row r="3980" spans="1:20" x14ac:dyDescent="0.25">
      <c r="A3980">
        <v>2004</v>
      </c>
      <c r="B3980" s="6" t="s">
        <v>68</v>
      </c>
      <c r="C3980" s="6">
        <v>60</v>
      </c>
      <c r="D3980" s="6" t="s">
        <v>246</v>
      </c>
      <c r="E3980" s="6"/>
      <c r="F3980" s="6"/>
      <c r="G3980" s="6"/>
      <c r="H3980" s="6"/>
      <c r="I3980" s="6" t="str">
        <f t="shared" si="20"/>
        <v/>
      </c>
      <c r="J3980" s="6" t="s">
        <v>140</v>
      </c>
      <c r="K3980" s="6">
        <v>10</v>
      </c>
      <c r="L3980" s="6"/>
      <c r="M3980" s="6">
        <v>5</v>
      </c>
      <c r="N3980" s="6">
        <v>0</v>
      </c>
      <c r="O3980" s="6">
        <v>0</v>
      </c>
      <c r="P3980" s="6"/>
      <c r="Q3980" s="6"/>
      <c r="R3980" s="6"/>
      <c r="S3980" s="6"/>
      <c r="T3980" s="6"/>
    </row>
    <row r="3981" spans="1:20" x14ac:dyDescent="0.25">
      <c r="A3981">
        <v>2004</v>
      </c>
      <c r="B3981" s="6" t="s">
        <v>68</v>
      </c>
      <c r="C3981" s="6">
        <v>61</v>
      </c>
      <c r="D3981" s="6" t="s">
        <v>246</v>
      </c>
      <c r="E3981" s="6"/>
      <c r="F3981" s="6"/>
      <c r="G3981" s="6"/>
      <c r="H3981" s="6"/>
      <c r="I3981" s="6" t="str">
        <f t="shared" si="20"/>
        <v/>
      </c>
      <c r="J3981" s="6" t="s">
        <v>26</v>
      </c>
      <c r="K3981" s="6">
        <v>25</v>
      </c>
      <c r="L3981" s="6"/>
      <c r="M3981" s="6">
        <v>15</v>
      </c>
      <c r="N3981" s="6">
        <v>75</v>
      </c>
      <c r="O3981" s="6">
        <v>0</v>
      </c>
      <c r="P3981" s="6"/>
      <c r="Q3981" s="6"/>
      <c r="R3981" s="6"/>
      <c r="S3981" s="6"/>
      <c r="T3981" s="6"/>
    </row>
    <row r="3982" spans="1:20" x14ac:dyDescent="0.25">
      <c r="A3982">
        <v>2004</v>
      </c>
      <c r="B3982" s="6" t="s">
        <v>68</v>
      </c>
      <c r="C3982" s="6">
        <v>62</v>
      </c>
      <c r="D3982" s="6" t="s">
        <v>246</v>
      </c>
      <c r="E3982" s="6"/>
      <c r="F3982" s="6"/>
      <c r="G3982" s="6"/>
      <c r="H3982" s="6"/>
      <c r="I3982" s="6" t="str">
        <f t="shared" si="20"/>
        <v/>
      </c>
      <c r="J3982" s="6" t="s">
        <v>29</v>
      </c>
      <c r="K3982" s="6">
        <v>40</v>
      </c>
      <c r="L3982" s="6"/>
      <c r="M3982" s="6">
        <v>45</v>
      </c>
      <c r="N3982" s="6">
        <v>25</v>
      </c>
      <c r="O3982" s="6">
        <v>0</v>
      </c>
      <c r="P3982" s="6"/>
      <c r="Q3982" s="6"/>
      <c r="R3982" s="6"/>
      <c r="S3982" s="6"/>
      <c r="T3982" s="6"/>
    </row>
    <row r="3983" spans="1:20" x14ac:dyDescent="0.25">
      <c r="A3983">
        <v>2004</v>
      </c>
      <c r="B3983" s="6" t="s">
        <v>68</v>
      </c>
      <c r="C3983" s="6">
        <v>63</v>
      </c>
      <c r="D3983" s="6" t="s">
        <v>246</v>
      </c>
      <c r="E3983" s="6"/>
      <c r="F3983" s="6"/>
      <c r="G3983" s="6"/>
      <c r="H3983" s="6"/>
      <c r="I3983" s="6" t="str">
        <f t="shared" si="20"/>
        <v/>
      </c>
      <c r="J3983" s="6" t="s">
        <v>40</v>
      </c>
      <c r="K3983" s="6">
        <v>30</v>
      </c>
      <c r="L3983" s="6"/>
      <c r="M3983" s="6">
        <v>25</v>
      </c>
      <c r="N3983" s="6">
        <v>70</v>
      </c>
      <c r="O3983" s="6">
        <v>0</v>
      </c>
      <c r="P3983" s="6"/>
      <c r="Q3983" s="6"/>
      <c r="R3983" s="6"/>
      <c r="S3983" s="6"/>
      <c r="T3983" s="6"/>
    </row>
    <row r="3984" spans="1:20" x14ac:dyDescent="0.25">
      <c r="A3984">
        <v>2004</v>
      </c>
      <c r="B3984" s="6" t="s">
        <v>68</v>
      </c>
      <c r="C3984" s="6">
        <v>64</v>
      </c>
      <c r="D3984" s="6" t="s">
        <v>248</v>
      </c>
      <c r="E3984" s="6">
        <v>7</v>
      </c>
      <c r="F3984" s="12">
        <f>(50/3.3)</f>
        <v>15.151515151515152</v>
      </c>
      <c r="G3984" s="6">
        <v>106</v>
      </c>
      <c r="H3984" s="6">
        <v>0</v>
      </c>
      <c r="I3984" s="6">
        <f t="shared" si="20"/>
        <v>106</v>
      </c>
      <c r="J3984" s="6" t="s">
        <v>25</v>
      </c>
      <c r="K3984" s="6">
        <v>10</v>
      </c>
      <c r="L3984" s="6"/>
      <c r="M3984" s="6">
        <v>10</v>
      </c>
      <c r="N3984" s="6">
        <v>50</v>
      </c>
      <c r="O3984" s="6">
        <v>0</v>
      </c>
      <c r="P3984" s="6"/>
      <c r="Q3984" s="6"/>
      <c r="R3984" s="6"/>
      <c r="S3984" s="6"/>
      <c r="T3984" s="6"/>
    </row>
    <row r="3985" spans="1:20" x14ac:dyDescent="0.25">
      <c r="A3985">
        <v>2004</v>
      </c>
      <c r="B3985" s="6" t="s">
        <v>68</v>
      </c>
      <c r="C3985" s="6">
        <v>65</v>
      </c>
      <c r="D3985" s="6" t="s">
        <v>248</v>
      </c>
      <c r="E3985" s="6"/>
      <c r="F3985" s="6"/>
      <c r="G3985" s="6"/>
      <c r="H3985" s="6"/>
      <c r="I3985" s="6" t="str">
        <f t="shared" si="20"/>
        <v/>
      </c>
      <c r="J3985" s="6" t="s">
        <v>141</v>
      </c>
      <c r="K3985" s="6">
        <v>25</v>
      </c>
      <c r="L3985" s="6"/>
      <c r="M3985" s="6">
        <v>20</v>
      </c>
      <c r="N3985" s="6">
        <v>0</v>
      </c>
      <c r="O3985" s="6">
        <v>0</v>
      </c>
      <c r="P3985" s="6"/>
      <c r="Q3985" s="6"/>
      <c r="R3985" s="6"/>
      <c r="S3985" s="6"/>
      <c r="T3985" s="6"/>
    </row>
    <row r="3986" spans="1:20" x14ac:dyDescent="0.25">
      <c r="A3986">
        <v>2004</v>
      </c>
      <c r="B3986" s="6" t="s">
        <v>68</v>
      </c>
      <c r="C3986" s="6">
        <v>66</v>
      </c>
      <c r="D3986" s="6" t="s">
        <v>248</v>
      </c>
      <c r="E3986" s="6"/>
      <c r="F3986" s="6"/>
      <c r="G3986" s="6"/>
      <c r="H3986" s="6"/>
      <c r="I3986" s="6" t="str">
        <f t="shared" si="20"/>
        <v/>
      </c>
      <c r="J3986" s="6" t="s">
        <v>40</v>
      </c>
      <c r="K3986" s="6">
        <v>35</v>
      </c>
      <c r="L3986" s="6"/>
      <c r="M3986" s="6">
        <v>15</v>
      </c>
      <c r="N3986" s="6">
        <v>5</v>
      </c>
      <c r="O3986" s="6">
        <v>5</v>
      </c>
      <c r="P3986" s="6" t="s">
        <v>156</v>
      </c>
      <c r="Q3986" s="6"/>
      <c r="R3986" s="6"/>
      <c r="S3986" s="6">
        <v>1</v>
      </c>
      <c r="T3986" s="6" t="s">
        <v>232</v>
      </c>
    </row>
    <row r="3987" spans="1:20" x14ac:dyDescent="0.25">
      <c r="A3987">
        <v>2004</v>
      </c>
      <c r="B3987" s="6" t="s">
        <v>68</v>
      </c>
      <c r="C3987" s="6">
        <v>67</v>
      </c>
      <c r="D3987" s="6" t="s">
        <v>248</v>
      </c>
      <c r="E3987" s="6"/>
      <c r="F3987" s="6"/>
      <c r="G3987" s="6"/>
      <c r="H3987" s="6"/>
      <c r="I3987" s="6" t="str">
        <f t="shared" si="20"/>
        <v/>
      </c>
      <c r="J3987" s="6" t="s">
        <v>141</v>
      </c>
      <c r="K3987" s="6">
        <v>30</v>
      </c>
      <c r="L3987" s="6"/>
      <c r="M3987" s="6">
        <v>10</v>
      </c>
      <c r="N3987" s="6">
        <v>0</v>
      </c>
      <c r="O3987" s="6">
        <v>0</v>
      </c>
      <c r="P3987" s="6"/>
      <c r="Q3987" s="6"/>
      <c r="R3987" s="6"/>
      <c r="S3987" s="6"/>
      <c r="T3987" s="6"/>
    </row>
    <row r="3988" spans="1:20" x14ac:dyDescent="0.25">
      <c r="A3988">
        <v>2004</v>
      </c>
      <c r="B3988" s="6" t="s">
        <v>68</v>
      </c>
      <c r="C3988" s="6">
        <v>68</v>
      </c>
      <c r="D3988" s="6" t="s">
        <v>248</v>
      </c>
      <c r="E3988" s="6"/>
      <c r="F3988" s="6"/>
      <c r="G3988" s="6"/>
      <c r="H3988" s="6"/>
      <c r="I3988" s="6" t="str">
        <f t="shared" si="20"/>
        <v/>
      </c>
      <c r="J3988" s="6" t="s">
        <v>140</v>
      </c>
      <c r="K3988" s="6">
        <v>30</v>
      </c>
      <c r="L3988" s="6"/>
      <c r="M3988" s="6">
        <v>30</v>
      </c>
      <c r="N3988" s="6">
        <v>50</v>
      </c>
      <c r="O3988" s="6">
        <v>0</v>
      </c>
      <c r="P3988" s="6"/>
      <c r="Q3988" s="6"/>
      <c r="R3988" s="6"/>
      <c r="S3988" s="6"/>
      <c r="T3988" s="6"/>
    </row>
    <row r="3989" spans="1:20" x14ac:dyDescent="0.25">
      <c r="A3989">
        <v>2004</v>
      </c>
      <c r="B3989" s="6" t="s">
        <v>68</v>
      </c>
      <c r="C3989" s="6">
        <v>69</v>
      </c>
      <c r="D3989" s="6" t="s">
        <v>248</v>
      </c>
      <c r="E3989" s="6"/>
      <c r="F3989" s="6"/>
      <c r="G3989" s="6"/>
      <c r="H3989" s="6"/>
      <c r="I3989" s="6" t="str">
        <f t="shared" si="20"/>
        <v/>
      </c>
      <c r="J3989" s="6" t="s">
        <v>26</v>
      </c>
      <c r="K3989" s="6">
        <v>40</v>
      </c>
      <c r="L3989" s="6"/>
      <c r="M3989" s="6">
        <v>5</v>
      </c>
      <c r="N3989" s="6">
        <v>5</v>
      </c>
      <c r="O3989" s="6">
        <v>0</v>
      </c>
      <c r="P3989" s="6"/>
      <c r="Q3989" s="6"/>
      <c r="R3989" s="6"/>
      <c r="S3989" s="6"/>
      <c r="T3989" s="6"/>
    </row>
    <row r="3990" spans="1:20" x14ac:dyDescent="0.25">
      <c r="A3990">
        <v>2004</v>
      </c>
      <c r="B3990" s="6" t="s">
        <v>68</v>
      </c>
      <c r="C3990" s="6">
        <v>70</v>
      </c>
      <c r="D3990" s="6" t="s">
        <v>248</v>
      </c>
      <c r="E3990" s="6"/>
      <c r="F3990" s="6"/>
      <c r="G3990" s="6"/>
      <c r="H3990" s="6"/>
      <c r="I3990" s="6" t="str">
        <f t="shared" ref="I3990:I4053" si="21">IF(G3990&gt;0,G3990/(1000-H3990)*1000,"")</f>
        <v/>
      </c>
      <c r="J3990" s="6" t="s">
        <v>28</v>
      </c>
      <c r="K3990" s="6">
        <v>60</v>
      </c>
      <c r="L3990" s="6"/>
      <c r="M3990" s="6">
        <v>20</v>
      </c>
      <c r="N3990" s="6">
        <v>40</v>
      </c>
      <c r="O3990" s="6">
        <v>5</v>
      </c>
      <c r="P3990" s="6"/>
      <c r="Q3990" s="6"/>
      <c r="R3990" s="6"/>
      <c r="S3990" s="6"/>
      <c r="T3990" s="6"/>
    </row>
    <row r="3991" spans="1:20" x14ac:dyDescent="0.25">
      <c r="A3991">
        <v>2004</v>
      </c>
      <c r="B3991" s="6" t="s">
        <v>68</v>
      </c>
      <c r="C3991" s="6">
        <v>71</v>
      </c>
      <c r="D3991" s="6" t="s">
        <v>248</v>
      </c>
      <c r="E3991" s="6"/>
      <c r="F3991" s="6"/>
      <c r="G3991" s="6"/>
      <c r="H3991" s="6"/>
      <c r="I3991" s="6" t="str">
        <f t="shared" si="21"/>
        <v/>
      </c>
      <c r="J3991" s="6" t="s">
        <v>25</v>
      </c>
      <c r="K3991" s="6">
        <v>50</v>
      </c>
      <c r="L3991" s="6"/>
      <c r="M3991" s="6">
        <v>10</v>
      </c>
      <c r="N3991" s="6">
        <v>30</v>
      </c>
      <c r="O3991" s="6">
        <v>0</v>
      </c>
      <c r="P3991" s="6"/>
      <c r="Q3991" s="6"/>
      <c r="R3991" s="6"/>
      <c r="S3991" s="6"/>
      <c r="T3991" s="6"/>
    </row>
    <row r="3992" spans="1:20" x14ac:dyDescent="0.25">
      <c r="A3992">
        <v>2004</v>
      </c>
      <c r="B3992" s="6" t="s">
        <v>68</v>
      </c>
      <c r="C3992" s="6">
        <v>72</v>
      </c>
      <c r="D3992" s="6" t="s">
        <v>248</v>
      </c>
      <c r="E3992" s="6"/>
      <c r="F3992" s="6"/>
      <c r="G3992" s="6"/>
      <c r="H3992" s="6"/>
      <c r="I3992" s="6" t="str">
        <f t="shared" si="21"/>
        <v/>
      </c>
      <c r="J3992" s="6" t="s">
        <v>140</v>
      </c>
      <c r="K3992" s="6">
        <v>20</v>
      </c>
      <c r="L3992" s="6"/>
      <c r="M3992" s="6">
        <v>25</v>
      </c>
      <c r="N3992" s="6">
        <v>10</v>
      </c>
      <c r="O3992" s="6">
        <v>0</v>
      </c>
      <c r="P3992" s="6"/>
      <c r="Q3992" s="6"/>
      <c r="R3992" s="6"/>
      <c r="S3992" s="6"/>
      <c r="T3992" s="6"/>
    </row>
    <row r="3993" spans="1:20" x14ac:dyDescent="0.25">
      <c r="A3993">
        <v>2004</v>
      </c>
      <c r="B3993" s="6" t="s">
        <v>68</v>
      </c>
      <c r="C3993" s="6">
        <v>73</v>
      </c>
      <c r="D3993" s="6" t="s">
        <v>248</v>
      </c>
      <c r="E3993" s="6"/>
      <c r="F3993" s="6"/>
      <c r="G3993" s="6"/>
      <c r="H3993" s="6"/>
      <c r="I3993" s="6" t="str">
        <f t="shared" si="21"/>
        <v/>
      </c>
      <c r="J3993" s="6" t="s">
        <v>35</v>
      </c>
      <c r="K3993" s="6">
        <v>15</v>
      </c>
      <c r="L3993" s="6"/>
      <c r="M3993" s="6">
        <v>25</v>
      </c>
      <c r="N3993" s="6">
        <v>0</v>
      </c>
      <c r="O3993" s="6">
        <v>0</v>
      </c>
      <c r="P3993" s="6"/>
      <c r="Q3993" s="6"/>
      <c r="R3993" s="6"/>
      <c r="S3993" s="6"/>
      <c r="T3993" s="6"/>
    </row>
    <row r="3994" spans="1:20" x14ac:dyDescent="0.25">
      <c r="A3994">
        <v>2004</v>
      </c>
      <c r="B3994" s="6" t="s">
        <v>68</v>
      </c>
      <c r="C3994" s="6">
        <v>74</v>
      </c>
      <c r="D3994" s="6" t="s">
        <v>247</v>
      </c>
      <c r="E3994" s="6">
        <v>8</v>
      </c>
      <c r="F3994" s="12">
        <f>(62/3.3)</f>
        <v>18.787878787878789</v>
      </c>
      <c r="G3994" s="6">
        <v>85</v>
      </c>
      <c r="H3994" s="6">
        <v>0</v>
      </c>
      <c r="I3994" s="6">
        <f t="shared" si="21"/>
        <v>85</v>
      </c>
      <c r="J3994" s="6" t="s">
        <v>29</v>
      </c>
      <c r="K3994" s="6">
        <v>30</v>
      </c>
      <c r="L3994" s="6"/>
      <c r="M3994" s="6">
        <v>50</v>
      </c>
      <c r="N3994" s="6">
        <v>10</v>
      </c>
      <c r="O3994" s="6">
        <v>0</v>
      </c>
      <c r="P3994" s="6"/>
      <c r="Q3994" s="6"/>
      <c r="R3994" s="6"/>
      <c r="S3994" s="6"/>
      <c r="T3994" s="6"/>
    </row>
    <row r="3995" spans="1:20" x14ac:dyDescent="0.25">
      <c r="A3995">
        <v>2004</v>
      </c>
      <c r="B3995" s="6" t="s">
        <v>68</v>
      </c>
      <c r="C3995" s="6">
        <v>75</v>
      </c>
      <c r="D3995" s="6" t="s">
        <v>247</v>
      </c>
      <c r="E3995" s="6"/>
      <c r="F3995" s="6"/>
      <c r="G3995" s="6"/>
      <c r="H3995" s="6"/>
      <c r="I3995" s="6" t="str">
        <f t="shared" si="21"/>
        <v/>
      </c>
      <c r="J3995" s="6" t="s">
        <v>140</v>
      </c>
      <c r="K3995" s="6">
        <v>20</v>
      </c>
      <c r="L3995" s="6"/>
      <c r="M3995" s="6">
        <v>30</v>
      </c>
      <c r="N3995" s="6">
        <v>50</v>
      </c>
      <c r="O3995" s="6">
        <v>0</v>
      </c>
      <c r="P3995" s="6"/>
      <c r="Q3995" s="6"/>
      <c r="R3995" s="6"/>
      <c r="S3995" s="6"/>
      <c r="T3995" s="6"/>
    </row>
    <row r="3996" spans="1:20" x14ac:dyDescent="0.25">
      <c r="A3996">
        <v>2004</v>
      </c>
      <c r="B3996" s="6" t="s">
        <v>68</v>
      </c>
      <c r="C3996" s="6">
        <v>76</v>
      </c>
      <c r="D3996" s="6" t="s">
        <v>247</v>
      </c>
      <c r="E3996" s="6"/>
      <c r="F3996" s="6"/>
      <c r="G3996" s="6"/>
      <c r="H3996" s="6"/>
      <c r="I3996" s="6" t="str">
        <f t="shared" si="21"/>
        <v/>
      </c>
      <c r="J3996" s="6" t="s">
        <v>26</v>
      </c>
      <c r="K3996" s="6">
        <v>50</v>
      </c>
      <c r="L3996" s="6"/>
      <c r="M3996" s="6">
        <v>25</v>
      </c>
      <c r="N3996" s="6">
        <v>70</v>
      </c>
      <c r="O3996" s="6">
        <v>0</v>
      </c>
      <c r="P3996" s="6"/>
      <c r="Q3996" s="6"/>
      <c r="R3996" s="6"/>
      <c r="S3996" s="6"/>
      <c r="T3996" s="6"/>
    </row>
    <row r="3997" spans="1:20" x14ac:dyDescent="0.25">
      <c r="A3997">
        <v>2004</v>
      </c>
      <c r="B3997" s="6" t="s">
        <v>68</v>
      </c>
      <c r="C3997" s="6">
        <v>77</v>
      </c>
      <c r="D3997" s="6" t="s">
        <v>247</v>
      </c>
      <c r="E3997" s="6"/>
      <c r="F3997" s="6"/>
      <c r="G3997" s="6"/>
      <c r="H3997" s="6"/>
      <c r="I3997" s="6" t="str">
        <f t="shared" si="21"/>
        <v/>
      </c>
      <c r="J3997" s="6" t="s">
        <v>140</v>
      </c>
      <c r="K3997" s="6">
        <v>30</v>
      </c>
      <c r="L3997" s="6"/>
      <c r="M3997" s="6">
        <v>20</v>
      </c>
      <c r="N3997" s="6">
        <v>30</v>
      </c>
      <c r="O3997" s="6">
        <v>0</v>
      </c>
      <c r="P3997" s="6"/>
      <c r="Q3997" s="6"/>
      <c r="R3997" s="6"/>
      <c r="S3997" s="6"/>
      <c r="T3997" s="6"/>
    </row>
    <row r="3998" spans="1:20" x14ac:dyDescent="0.25">
      <c r="A3998">
        <v>2004</v>
      </c>
      <c r="B3998" s="6" t="s">
        <v>68</v>
      </c>
      <c r="C3998" s="6">
        <v>78</v>
      </c>
      <c r="D3998" s="6" t="s">
        <v>247</v>
      </c>
      <c r="E3998" s="6"/>
      <c r="F3998" s="6"/>
      <c r="G3998" s="6"/>
      <c r="H3998" s="6"/>
      <c r="I3998" s="6" t="str">
        <f t="shared" si="21"/>
        <v/>
      </c>
      <c r="J3998" s="6" t="s">
        <v>35</v>
      </c>
      <c r="K3998" s="6">
        <v>10</v>
      </c>
      <c r="L3998" s="6"/>
      <c r="M3998" s="6">
        <v>5</v>
      </c>
      <c r="N3998" s="6">
        <v>0</v>
      </c>
      <c r="O3998" s="6">
        <v>0</v>
      </c>
      <c r="P3998" s="6"/>
      <c r="Q3998" s="6"/>
      <c r="R3998" s="6"/>
      <c r="S3998" s="6"/>
      <c r="T3998" s="6"/>
    </row>
    <row r="3999" spans="1:20" x14ac:dyDescent="0.25">
      <c r="A3999">
        <v>2004</v>
      </c>
      <c r="B3999" s="6" t="s">
        <v>68</v>
      </c>
      <c r="C3999" s="6">
        <v>79</v>
      </c>
      <c r="D3999" s="6" t="s">
        <v>247</v>
      </c>
      <c r="E3999" s="6"/>
      <c r="F3999" s="6"/>
      <c r="G3999" s="6"/>
      <c r="H3999" s="6"/>
      <c r="I3999" s="6" t="str">
        <f t="shared" si="21"/>
        <v/>
      </c>
      <c r="J3999" s="6" t="s">
        <v>26</v>
      </c>
      <c r="K3999" s="6">
        <v>30</v>
      </c>
      <c r="L3999" s="6"/>
      <c r="M3999" s="6">
        <v>10</v>
      </c>
      <c r="N3999" s="6">
        <v>80</v>
      </c>
      <c r="O3999" s="6">
        <v>0</v>
      </c>
      <c r="P3999" s="6"/>
      <c r="Q3999" s="6"/>
      <c r="R3999" s="6"/>
      <c r="S3999" s="6"/>
      <c r="T3999" s="6"/>
    </row>
    <row r="4000" spans="1:20" x14ac:dyDescent="0.25">
      <c r="A4000">
        <v>2004</v>
      </c>
      <c r="B4000" s="6" t="s">
        <v>68</v>
      </c>
      <c r="C4000" s="6">
        <v>80</v>
      </c>
      <c r="D4000" s="6" t="s">
        <v>247</v>
      </c>
      <c r="E4000" s="6"/>
      <c r="F4000" s="6"/>
      <c r="G4000" s="6"/>
      <c r="H4000" s="6"/>
      <c r="I4000" s="6" t="str">
        <f t="shared" si="21"/>
        <v/>
      </c>
      <c r="J4000" s="6" t="s">
        <v>140</v>
      </c>
      <c r="K4000" s="6">
        <v>35</v>
      </c>
      <c r="L4000" s="6"/>
      <c r="M4000" s="6">
        <v>40</v>
      </c>
      <c r="N4000" s="6">
        <v>45</v>
      </c>
      <c r="O4000" s="6">
        <v>0</v>
      </c>
      <c r="P4000" s="6"/>
      <c r="Q4000" s="6"/>
      <c r="R4000" s="6"/>
      <c r="S4000" s="6"/>
      <c r="T4000" s="6"/>
    </row>
    <row r="4001" spans="1:20" x14ac:dyDescent="0.25">
      <c r="A4001">
        <v>2004</v>
      </c>
      <c r="B4001" s="6" t="s">
        <v>68</v>
      </c>
      <c r="C4001" s="6">
        <v>81</v>
      </c>
      <c r="D4001" s="6" t="s">
        <v>247</v>
      </c>
      <c r="E4001" s="6"/>
      <c r="F4001" s="6"/>
      <c r="G4001" s="6"/>
      <c r="H4001" s="6"/>
      <c r="I4001" s="6" t="str">
        <f t="shared" si="21"/>
        <v/>
      </c>
      <c r="J4001" s="6" t="s">
        <v>40</v>
      </c>
      <c r="K4001" s="6">
        <v>20</v>
      </c>
      <c r="L4001" s="6"/>
      <c r="M4001" s="6">
        <v>10</v>
      </c>
      <c r="N4001" s="6">
        <v>10</v>
      </c>
      <c r="O4001" s="6">
        <v>0</v>
      </c>
      <c r="P4001" s="6"/>
      <c r="Q4001" s="6"/>
      <c r="R4001" s="6"/>
      <c r="S4001" s="6"/>
      <c r="T4001" s="6"/>
    </row>
    <row r="4002" spans="1:20" x14ac:dyDescent="0.25">
      <c r="A4002">
        <v>2004</v>
      </c>
      <c r="B4002" s="6" t="s">
        <v>68</v>
      </c>
      <c r="C4002" s="6">
        <v>82</v>
      </c>
      <c r="D4002" s="6" t="s">
        <v>247</v>
      </c>
      <c r="E4002" s="6"/>
      <c r="F4002" s="6"/>
      <c r="G4002" s="6"/>
      <c r="H4002" s="6"/>
      <c r="I4002" s="6" t="str">
        <f t="shared" si="21"/>
        <v/>
      </c>
      <c r="J4002" s="6" t="s">
        <v>140</v>
      </c>
      <c r="K4002" s="6">
        <v>10</v>
      </c>
      <c r="L4002" s="6"/>
      <c r="M4002" s="6">
        <v>15</v>
      </c>
      <c r="N4002" s="6">
        <v>70</v>
      </c>
      <c r="O4002" s="6">
        <v>10</v>
      </c>
      <c r="P4002" s="6" t="s">
        <v>156</v>
      </c>
      <c r="Q4002" s="6"/>
      <c r="R4002" s="6"/>
      <c r="S4002" s="6"/>
      <c r="T4002" s="6"/>
    </row>
    <row r="4003" spans="1:20" x14ac:dyDescent="0.25">
      <c r="A4003">
        <v>2004</v>
      </c>
      <c r="B4003" s="6" t="s">
        <v>68</v>
      </c>
      <c r="C4003" s="6">
        <v>83</v>
      </c>
      <c r="D4003" s="6" t="s">
        <v>247</v>
      </c>
      <c r="E4003" s="6"/>
      <c r="F4003" s="6"/>
      <c r="G4003" s="6"/>
      <c r="H4003" s="6"/>
      <c r="I4003" s="6" t="str">
        <f t="shared" si="21"/>
        <v/>
      </c>
      <c r="J4003" s="6" t="s">
        <v>140</v>
      </c>
      <c r="K4003" s="6">
        <v>15</v>
      </c>
      <c r="L4003" s="6"/>
      <c r="M4003" s="6">
        <v>5</v>
      </c>
      <c r="N4003" s="6">
        <v>50</v>
      </c>
      <c r="O4003" s="6">
        <v>0</v>
      </c>
      <c r="P4003" s="6"/>
      <c r="Q4003" s="6"/>
      <c r="R4003" s="6"/>
      <c r="S4003" s="6"/>
      <c r="T4003" s="6"/>
    </row>
    <row r="4004" spans="1:20" x14ac:dyDescent="0.25">
      <c r="A4004">
        <v>2004</v>
      </c>
      <c r="B4004" s="6" t="s">
        <v>68</v>
      </c>
      <c r="C4004" s="6">
        <v>84</v>
      </c>
      <c r="D4004" s="6" t="s">
        <v>247</v>
      </c>
      <c r="E4004" s="6"/>
      <c r="F4004" s="6"/>
      <c r="G4004" s="6"/>
      <c r="H4004" s="6"/>
      <c r="I4004" s="6" t="str">
        <f t="shared" si="21"/>
        <v/>
      </c>
      <c r="J4004" s="6" t="s">
        <v>40</v>
      </c>
      <c r="K4004" s="6">
        <v>60</v>
      </c>
      <c r="L4004" s="6"/>
      <c r="M4004" s="6">
        <v>20</v>
      </c>
      <c r="N4004" s="6">
        <v>0</v>
      </c>
      <c r="O4004" s="6">
        <v>0</v>
      </c>
      <c r="P4004" s="6"/>
      <c r="Q4004" s="6"/>
      <c r="R4004" s="6"/>
      <c r="S4004" s="6"/>
      <c r="T4004" s="6"/>
    </row>
    <row r="4005" spans="1:20" x14ac:dyDescent="0.25">
      <c r="A4005">
        <v>2004</v>
      </c>
      <c r="B4005" s="6" t="s">
        <v>68</v>
      </c>
      <c r="C4005" s="6">
        <v>85</v>
      </c>
      <c r="D4005" s="6" t="s">
        <v>247</v>
      </c>
      <c r="E4005" s="6"/>
      <c r="F4005" s="6"/>
      <c r="G4005" s="6"/>
      <c r="H4005" s="6"/>
      <c r="I4005" s="6" t="str">
        <f t="shared" si="21"/>
        <v/>
      </c>
      <c r="J4005" s="6" t="s">
        <v>140</v>
      </c>
      <c r="K4005" s="6">
        <v>10</v>
      </c>
      <c r="L4005" s="6"/>
      <c r="M4005" s="6">
        <v>5</v>
      </c>
      <c r="N4005" s="6">
        <v>20</v>
      </c>
      <c r="O4005" s="6">
        <v>0</v>
      </c>
      <c r="P4005" s="6"/>
      <c r="Q4005" s="6"/>
      <c r="R4005" s="6"/>
      <c r="S4005" s="6"/>
      <c r="T4005" s="6"/>
    </row>
    <row r="4006" spans="1:20" x14ac:dyDescent="0.25">
      <c r="A4006">
        <v>2004</v>
      </c>
      <c r="B4006" s="6" t="s">
        <v>68</v>
      </c>
      <c r="C4006" s="6">
        <v>86</v>
      </c>
      <c r="D4006" s="6" t="s">
        <v>247</v>
      </c>
      <c r="E4006" s="6"/>
      <c r="F4006" s="6"/>
      <c r="G4006" s="6"/>
      <c r="H4006" s="6"/>
      <c r="I4006" s="6" t="str">
        <f t="shared" si="21"/>
        <v/>
      </c>
      <c r="J4006" s="6" t="s">
        <v>44</v>
      </c>
      <c r="K4006" s="6">
        <v>20</v>
      </c>
      <c r="L4006" s="6"/>
      <c r="M4006" s="6">
        <v>10</v>
      </c>
      <c r="N4006" s="6">
        <v>0</v>
      </c>
      <c r="O4006" s="6">
        <v>0</v>
      </c>
      <c r="P4006" s="6"/>
      <c r="Q4006" s="6"/>
      <c r="R4006" s="6"/>
      <c r="S4006" s="6"/>
      <c r="T4006" s="6"/>
    </row>
    <row r="4007" spans="1:20" x14ac:dyDescent="0.25">
      <c r="A4007">
        <v>2004</v>
      </c>
      <c r="B4007" s="6" t="s">
        <v>68</v>
      </c>
      <c r="C4007" s="6">
        <v>87</v>
      </c>
      <c r="D4007" s="6" t="s">
        <v>247</v>
      </c>
      <c r="E4007" s="6"/>
      <c r="F4007" s="6"/>
      <c r="G4007" s="6"/>
      <c r="H4007" s="6"/>
      <c r="I4007" s="6" t="str">
        <f t="shared" si="21"/>
        <v/>
      </c>
      <c r="J4007" s="6" t="s">
        <v>43</v>
      </c>
      <c r="K4007" s="6">
        <v>30</v>
      </c>
      <c r="L4007" s="6"/>
      <c r="M4007" s="6">
        <v>30</v>
      </c>
      <c r="N4007" s="6">
        <v>0</v>
      </c>
      <c r="O4007" s="6">
        <v>0</v>
      </c>
      <c r="P4007" s="6"/>
      <c r="Q4007" s="6"/>
      <c r="R4007" s="6"/>
      <c r="S4007" s="6"/>
      <c r="T4007" s="6"/>
    </row>
    <row r="4008" spans="1:20" x14ac:dyDescent="0.25">
      <c r="A4008">
        <v>2004</v>
      </c>
      <c r="B4008" s="6" t="s">
        <v>68</v>
      </c>
      <c r="C4008" s="6">
        <v>88</v>
      </c>
      <c r="D4008" s="6" t="s">
        <v>179</v>
      </c>
      <c r="E4008" s="6">
        <v>9</v>
      </c>
      <c r="F4008" s="6">
        <f>57/3.3</f>
        <v>17.272727272727273</v>
      </c>
      <c r="G4008" s="6">
        <v>180</v>
      </c>
      <c r="H4008" s="6">
        <v>0</v>
      </c>
      <c r="I4008" s="6">
        <f t="shared" si="21"/>
        <v>180</v>
      </c>
      <c r="J4008" s="6" t="s">
        <v>27</v>
      </c>
      <c r="K4008" s="6">
        <v>70</v>
      </c>
      <c r="L4008" s="6"/>
      <c r="M4008" s="6">
        <v>50</v>
      </c>
      <c r="N4008" s="6">
        <v>40</v>
      </c>
      <c r="O4008" s="6">
        <v>0</v>
      </c>
      <c r="P4008" s="6"/>
      <c r="Q4008" s="6"/>
      <c r="R4008" s="6"/>
      <c r="S4008" s="6"/>
      <c r="T4008" s="6"/>
    </row>
    <row r="4009" spans="1:20" x14ac:dyDescent="0.25">
      <c r="A4009">
        <v>2004</v>
      </c>
      <c r="B4009" s="6" t="s">
        <v>68</v>
      </c>
      <c r="C4009" s="6">
        <v>89</v>
      </c>
      <c r="D4009" s="6" t="s">
        <v>179</v>
      </c>
      <c r="E4009" s="6"/>
      <c r="F4009" s="6"/>
      <c r="G4009" s="6"/>
      <c r="H4009" s="6"/>
      <c r="I4009" s="6" t="str">
        <f t="shared" si="21"/>
        <v/>
      </c>
      <c r="J4009" s="6" t="s">
        <v>140</v>
      </c>
      <c r="K4009" s="6">
        <v>15</v>
      </c>
      <c r="L4009" s="6"/>
      <c r="M4009" s="6">
        <v>10</v>
      </c>
      <c r="N4009" s="6">
        <v>0</v>
      </c>
      <c r="O4009" s="6">
        <v>0</v>
      </c>
      <c r="P4009" s="6"/>
      <c r="Q4009" s="6"/>
      <c r="R4009" s="6"/>
      <c r="S4009" s="6"/>
      <c r="T4009" s="6"/>
    </row>
    <row r="4010" spans="1:20" x14ac:dyDescent="0.25">
      <c r="A4010">
        <v>2004</v>
      </c>
      <c r="B4010" s="6" t="s">
        <v>68</v>
      </c>
      <c r="C4010" s="6">
        <v>90</v>
      </c>
      <c r="D4010" s="6" t="s">
        <v>179</v>
      </c>
      <c r="E4010" s="6"/>
      <c r="F4010" s="6"/>
      <c r="G4010" s="6"/>
      <c r="H4010" s="6"/>
      <c r="I4010" s="6" t="str">
        <f t="shared" si="21"/>
        <v/>
      </c>
      <c r="J4010" s="6" t="s">
        <v>27</v>
      </c>
      <c r="K4010" s="6">
        <v>10</v>
      </c>
      <c r="L4010" s="6"/>
      <c r="M4010" s="6">
        <v>10</v>
      </c>
      <c r="N4010" s="6">
        <v>0</v>
      </c>
      <c r="O4010" s="6">
        <v>0</v>
      </c>
      <c r="P4010" s="6"/>
      <c r="Q4010" s="6"/>
      <c r="R4010" s="6"/>
      <c r="S4010" s="6"/>
      <c r="T4010" s="6"/>
    </row>
    <row r="4011" spans="1:20" x14ac:dyDescent="0.25">
      <c r="A4011">
        <v>2004</v>
      </c>
      <c r="B4011" s="6" t="s">
        <v>68</v>
      </c>
      <c r="C4011" s="6">
        <v>91</v>
      </c>
      <c r="D4011" s="6" t="s">
        <v>179</v>
      </c>
      <c r="E4011" s="6"/>
      <c r="F4011" s="6"/>
      <c r="G4011" s="6"/>
      <c r="H4011" s="6"/>
      <c r="I4011" s="6" t="str">
        <f t="shared" si="21"/>
        <v/>
      </c>
      <c r="J4011" s="6" t="s">
        <v>29</v>
      </c>
      <c r="K4011" s="6">
        <v>15</v>
      </c>
      <c r="L4011" s="6"/>
      <c r="M4011" s="6">
        <v>15</v>
      </c>
      <c r="N4011" s="6">
        <v>0</v>
      </c>
      <c r="O4011" s="6">
        <v>0</v>
      </c>
      <c r="P4011" s="6"/>
      <c r="Q4011" s="6"/>
      <c r="R4011" s="6"/>
      <c r="S4011" s="6"/>
      <c r="T4011" s="6"/>
    </row>
    <row r="4012" spans="1:20" x14ac:dyDescent="0.25">
      <c r="A4012">
        <v>2004</v>
      </c>
      <c r="B4012" s="6" t="s">
        <v>68</v>
      </c>
      <c r="C4012" s="6">
        <v>92</v>
      </c>
      <c r="D4012" s="6" t="s">
        <v>179</v>
      </c>
      <c r="E4012" s="6"/>
      <c r="F4012" s="6"/>
      <c r="G4012" s="6"/>
      <c r="H4012" s="6"/>
      <c r="I4012" s="6" t="str">
        <f t="shared" si="21"/>
        <v/>
      </c>
      <c r="J4012" s="6" t="s">
        <v>25</v>
      </c>
      <c r="K4012" s="6">
        <v>15</v>
      </c>
      <c r="L4012" s="6"/>
      <c r="M4012" s="6">
        <v>10</v>
      </c>
      <c r="N4012" s="6">
        <v>20</v>
      </c>
      <c r="O4012" s="6">
        <v>0</v>
      </c>
      <c r="P4012" s="6"/>
      <c r="Q4012" s="6"/>
      <c r="R4012" s="6"/>
      <c r="S4012" s="6"/>
      <c r="T4012" s="6"/>
    </row>
    <row r="4013" spans="1:20" x14ac:dyDescent="0.25">
      <c r="A4013">
        <v>2004</v>
      </c>
      <c r="B4013" s="6" t="s">
        <v>68</v>
      </c>
      <c r="C4013" s="6">
        <v>93</v>
      </c>
      <c r="D4013" s="6" t="s">
        <v>179</v>
      </c>
      <c r="E4013" s="6"/>
      <c r="F4013" s="6"/>
      <c r="G4013" s="6"/>
      <c r="H4013" s="6"/>
      <c r="I4013" s="6" t="str">
        <f t="shared" si="21"/>
        <v/>
      </c>
      <c r="J4013" s="6" t="s">
        <v>140</v>
      </c>
      <c r="K4013" s="6">
        <v>20</v>
      </c>
      <c r="L4013" s="6"/>
      <c r="M4013" s="6">
        <v>10</v>
      </c>
      <c r="N4013" s="6">
        <v>10</v>
      </c>
      <c r="O4013" s="6">
        <v>0</v>
      </c>
      <c r="P4013" s="6"/>
      <c r="Q4013" s="6"/>
      <c r="R4013" s="6"/>
      <c r="S4013" s="6"/>
      <c r="T4013" s="6"/>
    </row>
    <row r="4014" spans="1:20" x14ac:dyDescent="0.25">
      <c r="A4014">
        <v>2004</v>
      </c>
      <c r="B4014" s="6" t="s">
        <v>68</v>
      </c>
      <c r="C4014" s="6">
        <v>94</v>
      </c>
      <c r="D4014" s="6" t="s">
        <v>179</v>
      </c>
      <c r="E4014" s="6"/>
      <c r="F4014" s="6"/>
      <c r="G4014" s="6"/>
      <c r="H4014" s="6"/>
      <c r="I4014" s="6" t="str">
        <f t="shared" si="21"/>
        <v/>
      </c>
      <c r="J4014" s="6" t="s">
        <v>27</v>
      </c>
      <c r="K4014" s="6">
        <v>20</v>
      </c>
      <c r="L4014" s="6"/>
      <c r="M4014" s="6">
        <v>10</v>
      </c>
      <c r="N4014" s="6">
        <v>50</v>
      </c>
      <c r="O4014" s="6">
        <v>0</v>
      </c>
      <c r="P4014" s="6"/>
      <c r="Q4014" s="6"/>
      <c r="R4014" s="6"/>
      <c r="S4014" s="6"/>
      <c r="T4014" s="6"/>
    </row>
    <row r="4015" spans="1:20" x14ac:dyDescent="0.25">
      <c r="A4015">
        <v>2004</v>
      </c>
      <c r="B4015" s="6" t="s">
        <v>68</v>
      </c>
      <c r="C4015" s="6">
        <v>95</v>
      </c>
      <c r="D4015" s="6" t="s">
        <v>179</v>
      </c>
      <c r="E4015" s="6"/>
      <c r="F4015" s="6"/>
      <c r="G4015" s="6"/>
      <c r="H4015" s="6"/>
      <c r="I4015" s="6" t="str">
        <f t="shared" si="21"/>
        <v/>
      </c>
      <c r="J4015" s="6" t="s">
        <v>27</v>
      </c>
      <c r="K4015" s="6">
        <v>90</v>
      </c>
      <c r="L4015" s="6"/>
      <c r="M4015" s="6">
        <v>70</v>
      </c>
      <c r="N4015" s="6">
        <v>85</v>
      </c>
      <c r="O4015" s="6">
        <v>0</v>
      </c>
      <c r="P4015" s="6"/>
      <c r="Q4015" s="6"/>
      <c r="R4015" s="6"/>
      <c r="S4015" s="6"/>
      <c r="T4015" s="6"/>
    </row>
    <row r="4016" spans="1:20" x14ac:dyDescent="0.25">
      <c r="A4016">
        <v>2004</v>
      </c>
      <c r="B4016" s="6" t="s">
        <v>68</v>
      </c>
      <c r="C4016" s="6">
        <v>96</v>
      </c>
      <c r="D4016" s="6" t="s">
        <v>179</v>
      </c>
      <c r="E4016" s="6"/>
      <c r="F4016" s="6"/>
      <c r="G4016" s="6"/>
      <c r="H4016" s="6"/>
      <c r="I4016" s="6" t="str">
        <f t="shared" si="21"/>
        <v/>
      </c>
      <c r="J4016" s="6" t="s">
        <v>26</v>
      </c>
      <c r="K4016" s="6">
        <v>10</v>
      </c>
      <c r="L4016" s="6"/>
      <c r="M4016" s="6">
        <v>5</v>
      </c>
      <c r="N4016" s="6">
        <v>80</v>
      </c>
      <c r="O4016" s="6">
        <v>0</v>
      </c>
      <c r="P4016" s="6"/>
      <c r="Q4016" s="6"/>
      <c r="R4016" s="6"/>
      <c r="S4016" s="6"/>
      <c r="T4016" s="6"/>
    </row>
    <row r="4017" spans="1:20" x14ac:dyDescent="0.25">
      <c r="A4017">
        <v>2004</v>
      </c>
      <c r="B4017" s="6" t="s">
        <v>68</v>
      </c>
      <c r="C4017" s="6">
        <v>97</v>
      </c>
      <c r="D4017" s="6" t="s">
        <v>179</v>
      </c>
      <c r="E4017" s="6"/>
      <c r="F4017" s="6"/>
      <c r="G4017" s="6"/>
      <c r="H4017" s="6"/>
      <c r="I4017" s="6" t="str">
        <f t="shared" si="21"/>
        <v/>
      </c>
      <c r="J4017" s="6" t="s">
        <v>26</v>
      </c>
      <c r="K4017" s="6">
        <v>120</v>
      </c>
      <c r="L4017" s="6"/>
      <c r="M4017" s="6">
        <v>110</v>
      </c>
      <c r="N4017" s="6">
        <v>90</v>
      </c>
      <c r="O4017" s="6">
        <v>0</v>
      </c>
      <c r="P4017" s="6"/>
      <c r="Q4017" s="6"/>
      <c r="R4017" s="6"/>
      <c r="S4017" s="6"/>
      <c r="T4017" s="6"/>
    </row>
    <row r="4018" spans="1:20" x14ac:dyDescent="0.25">
      <c r="A4018">
        <v>2004</v>
      </c>
      <c r="B4018" s="6" t="s">
        <v>68</v>
      </c>
      <c r="C4018" s="6">
        <v>98</v>
      </c>
      <c r="D4018" s="6" t="s">
        <v>179</v>
      </c>
      <c r="E4018" s="6"/>
      <c r="F4018" s="6"/>
      <c r="G4018" s="6"/>
      <c r="H4018" s="6"/>
      <c r="I4018" s="6" t="str">
        <f t="shared" si="21"/>
        <v/>
      </c>
      <c r="J4018" s="6" t="s">
        <v>35</v>
      </c>
      <c r="K4018" s="6">
        <v>10</v>
      </c>
      <c r="L4018" s="6"/>
      <c r="M4018" s="6">
        <v>10</v>
      </c>
      <c r="N4018" s="6">
        <v>0</v>
      </c>
      <c r="O4018" s="6">
        <v>0</v>
      </c>
      <c r="P4018" s="6"/>
      <c r="Q4018" s="6"/>
      <c r="R4018" s="6"/>
      <c r="S4018" s="6"/>
      <c r="T4018" s="6"/>
    </row>
    <row r="4019" spans="1:20" x14ac:dyDescent="0.25">
      <c r="A4019">
        <v>2004</v>
      </c>
      <c r="B4019" s="6" t="s">
        <v>68</v>
      </c>
      <c r="C4019" s="6">
        <v>99</v>
      </c>
      <c r="D4019" s="6" t="s">
        <v>179</v>
      </c>
      <c r="E4019" s="6"/>
      <c r="F4019" s="6"/>
      <c r="G4019" s="6"/>
      <c r="H4019" s="6"/>
      <c r="I4019" s="6" t="str">
        <f t="shared" si="21"/>
        <v/>
      </c>
      <c r="J4019" s="6" t="s">
        <v>26</v>
      </c>
      <c r="K4019" s="6">
        <v>60</v>
      </c>
      <c r="L4019" s="6"/>
      <c r="M4019" s="6">
        <v>40</v>
      </c>
      <c r="N4019" s="6">
        <v>80</v>
      </c>
      <c r="O4019" s="6">
        <v>0</v>
      </c>
      <c r="P4019" s="6"/>
      <c r="Q4019" s="6"/>
      <c r="R4019" s="6"/>
      <c r="S4019" s="6"/>
      <c r="T4019" s="6"/>
    </row>
    <row r="4020" spans="1:20" x14ac:dyDescent="0.25">
      <c r="A4020">
        <v>2004</v>
      </c>
      <c r="B4020" s="6" t="s">
        <v>68</v>
      </c>
      <c r="C4020" s="6">
        <v>100</v>
      </c>
      <c r="D4020" s="6" t="s">
        <v>179</v>
      </c>
      <c r="E4020" s="6"/>
      <c r="F4020" s="6"/>
      <c r="G4020" s="6"/>
      <c r="H4020" s="6"/>
      <c r="I4020" s="6" t="str">
        <f t="shared" si="21"/>
        <v/>
      </c>
      <c r="J4020" s="6" t="s">
        <v>26</v>
      </c>
      <c r="K4020" s="6">
        <v>180</v>
      </c>
      <c r="L4020" s="6"/>
      <c r="M4020" s="6">
        <v>130</v>
      </c>
      <c r="N4020" s="6">
        <v>70</v>
      </c>
      <c r="O4020" s="6">
        <v>0</v>
      </c>
      <c r="P4020" s="6"/>
      <c r="Q4020" s="6"/>
      <c r="R4020" s="6"/>
      <c r="S4020" s="6"/>
      <c r="T4020" s="6"/>
    </row>
    <row r="4021" spans="1:20" x14ac:dyDescent="0.25">
      <c r="A4021">
        <v>2004</v>
      </c>
      <c r="B4021" s="6" t="s">
        <v>68</v>
      </c>
      <c r="C4021" s="6">
        <v>101</v>
      </c>
      <c r="D4021" s="6" t="s">
        <v>179</v>
      </c>
      <c r="E4021" s="6"/>
      <c r="F4021" s="6"/>
      <c r="G4021" s="6"/>
      <c r="H4021" s="6"/>
      <c r="I4021" s="6" t="str">
        <f t="shared" si="21"/>
        <v/>
      </c>
      <c r="J4021" s="6" t="s">
        <v>26</v>
      </c>
      <c r="K4021" s="6">
        <v>20</v>
      </c>
      <c r="L4021" s="6"/>
      <c r="M4021" s="6">
        <v>10</v>
      </c>
      <c r="N4021" s="6">
        <v>0</v>
      </c>
      <c r="O4021" s="6">
        <v>0</v>
      </c>
      <c r="P4021" s="6"/>
      <c r="Q4021" s="6"/>
      <c r="R4021" s="6"/>
      <c r="S4021" s="6"/>
      <c r="T4021" s="6"/>
    </row>
    <row r="4022" spans="1:20" x14ac:dyDescent="0.25">
      <c r="A4022">
        <v>2004</v>
      </c>
      <c r="B4022" s="6" t="s">
        <v>68</v>
      </c>
      <c r="C4022" s="6">
        <v>102</v>
      </c>
      <c r="D4022" s="6" t="s">
        <v>179</v>
      </c>
      <c r="E4022" s="6"/>
      <c r="F4022" s="6"/>
      <c r="G4022" s="6"/>
      <c r="H4022" s="6"/>
      <c r="I4022" s="6" t="str">
        <f t="shared" si="21"/>
        <v/>
      </c>
      <c r="J4022" s="6" t="s">
        <v>40</v>
      </c>
      <c r="K4022" s="6">
        <v>60</v>
      </c>
      <c r="L4022" s="6"/>
      <c r="M4022" s="6">
        <v>40</v>
      </c>
      <c r="N4022" s="6">
        <v>10</v>
      </c>
      <c r="O4022" s="6">
        <v>0</v>
      </c>
      <c r="P4022" s="6"/>
      <c r="Q4022" s="6"/>
      <c r="R4022" s="6"/>
      <c r="S4022" s="6"/>
      <c r="T4022" s="6"/>
    </row>
    <row r="4023" spans="1:20" x14ac:dyDescent="0.25">
      <c r="A4023">
        <v>2004</v>
      </c>
      <c r="B4023" s="6" t="s">
        <v>68</v>
      </c>
      <c r="C4023" s="6">
        <v>103</v>
      </c>
      <c r="D4023" s="6" t="s">
        <v>179</v>
      </c>
      <c r="E4023" s="6">
        <v>10</v>
      </c>
      <c r="F4023" s="6">
        <f>54/3.3</f>
        <v>16.363636363636363</v>
      </c>
      <c r="G4023" s="6">
        <v>190</v>
      </c>
      <c r="H4023" s="6">
        <v>0</v>
      </c>
      <c r="I4023" s="6">
        <f t="shared" si="21"/>
        <v>190</v>
      </c>
      <c r="J4023" s="6" t="s">
        <v>26</v>
      </c>
      <c r="K4023" s="6">
        <v>60</v>
      </c>
      <c r="L4023" s="6"/>
      <c r="M4023" s="6">
        <v>30</v>
      </c>
      <c r="N4023" s="6">
        <v>60</v>
      </c>
      <c r="O4023" s="6">
        <v>0</v>
      </c>
      <c r="P4023" s="6"/>
      <c r="Q4023" s="6"/>
      <c r="R4023" s="6"/>
      <c r="S4023" s="6"/>
      <c r="T4023" s="6"/>
    </row>
    <row r="4024" spans="1:20" x14ac:dyDescent="0.25">
      <c r="A4024">
        <v>2004</v>
      </c>
      <c r="B4024" s="6" t="s">
        <v>68</v>
      </c>
      <c r="C4024" s="6">
        <v>104</v>
      </c>
      <c r="D4024" s="6" t="s">
        <v>179</v>
      </c>
      <c r="E4024" s="6"/>
      <c r="F4024" s="6"/>
      <c r="G4024" s="6"/>
      <c r="H4024" s="6"/>
      <c r="I4024" s="6" t="str">
        <f t="shared" si="21"/>
        <v/>
      </c>
      <c r="J4024" s="6" t="s">
        <v>25</v>
      </c>
      <c r="K4024" s="6">
        <v>40</v>
      </c>
      <c r="L4024" s="6"/>
      <c r="M4024" s="6">
        <v>10</v>
      </c>
      <c r="N4024" s="6">
        <v>40</v>
      </c>
      <c r="O4024" s="6">
        <v>0</v>
      </c>
      <c r="P4024" s="6"/>
      <c r="Q4024" s="6"/>
      <c r="R4024" s="6"/>
      <c r="S4024" s="6"/>
      <c r="T4024" s="6"/>
    </row>
    <row r="4025" spans="1:20" x14ac:dyDescent="0.25">
      <c r="A4025">
        <v>2004</v>
      </c>
      <c r="B4025" s="6" t="s">
        <v>68</v>
      </c>
      <c r="C4025" s="6">
        <v>105</v>
      </c>
      <c r="D4025" s="6" t="s">
        <v>179</v>
      </c>
      <c r="E4025" s="6"/>
      <c r="F4025" s="6"/>
      <c r="G4025" s="6"/>
      <c r="H4025" s="6"/>
      <c r="I4025" s="6" t="str">
        <f t="shared" si="21"/>
        <v/>
      </c>
      <c r="J4025" s="6" t="s">
        <v>40</v>
      </c>
      <c r="K4025" s="6">
        <v>50</v>
      </c>
      <c r="L4025" s="6"/>
      <c r="M4025" s="6">
        <v>30</v>
      </c>
      <c r="N4025" s="6">
        <v>5</v>
      </c>
      <c r="O4025" s="6">
        <v>0</v>
      </c>
      <c r="P4025" s="6"/>
      <c r="Q4025" s="6"/>
      <c r="R4025" s="6"/>
      <c r="S4025" s="6"/>
      <c r="T4025" s="6"/>
    </row>
    <row r="4026" spans="1:20" x14ac:dyDescent="0.25">
      <c r="A4026">
        <v>2004</v>
      </c>
      <c r="B4026" s="6" t="s">
        <v>68</v>
      </c>
      <c r="C4026" s="6">
        <v>106</v>
      </c>
      <c r="D4026" s="6" t="s">
        <v>179</v>
      </c>
      <c r="E4026" s="6"/>
      <c r="F4026" s="6"/>
      <c r="G4026" s="6"/>
      <c r="H4026" s="6"/>
      <c r="I4026" s="6" t="str">
        <f t="shared" si="21"/>
        <v/>
      </c>
      <c r="J4026" s="6" t="s">
        <v>40</v>
      </c>
      <c r="K4026" s="6">
        <v>40</v>
      </c>
      <c r="L4026" s="6"/>
      <c r="M4026" s="6">
        <v>20</v>
      </c>
      <c r="N4026" s="6">
        <v>40</v>
      </c>
      <c r="O4026" s="6">
        <v>0</v>
      </c>
      <c r="P4026" s="6"/>
      <c r="Q4026" s="6"/>
      <c r="R4026" s="6"/>
      <c r="S4026" s="6"/>
      <c r="T4026" s="6"/>
    </row>
    <row r="4027" spans="1:20" x14ac:dyDescent="0.25">
      <c r="A4027">
        <v>2004</v>
      </c>
      <c r="B4027" s="6" t="s">
        <v>68</v>
      </c>
      <c r="C4027" s="6">
        <v>107</v>
      </c>
      <c r="D4027" s="6" t="s">
        <v>179</v>
      </c>
      <c r="E4027" s="6"/>
      <c r="F4027" s="6"/>
      <c r="G4027" s="6"/>
      <c r="H4027" s="6"/>
      <c r="I4027" s="6" t="str">
        <f t="shared" si="21"/>
        <v/>
      </c>
      <c r="J4027" s="6" t="s">
        <v>140</v>
      </c>
      <c r="K4027" s="6">
        <v>40</v>
      </c>
      <c r="L4027" s="6"/>
      <c r="M4027" s="6">
        <v>20</v>
      </c>
      <c r="N4027" s="6">
        <v>30</v>
      </c>
      <c r="O4027" s="6">
        <v>0</v>
      </c>
      <c r="P4027" s="6"/>
      <c r="Q4027" s="6"/>
      <c r="R4027" s="6"/>
      <c r="S4027" s="6"/>
      <c r="T4027" s="6"/>
    </row>
    <row r="4028" spans="1:20" x14ac:dyDescent="0.25">
      <c r="A4028">
        <v>2004</v>
      </c>
      <c r="B4028" s="6" t="s">
        <v>68</v>
      </c>
      <c r="C4028" s="6">
        <v>108</v>
      </c>
      <c r="D4028" s="6" t="s">
        <v>179</v>
      </c>
      <c r="E4028" s="6"/>
      <c r="F4028" s="6"/>
      <c r="G4028" s="6"/>
      <c r="H4028" s="6"/>
      <c r="I4028" s="6" t="str">
        <f t="shared" si="21"/>
        <v/>
      </c>
      <c r="J4028" s="6" t="s">
        <v>27</v>
      </c>
      <c r="K4028" s="6">
        <v>30</v>
      </c>
      <c r="L4028" s="6"/>
      <c r="M4028" s="6">
        <v>20</v>
      </c>
      <c r="N4028" s="6">
        <v>30</v>
      </c>
      <c r="O4028" s="6">
        <v>0</v>
      </c>
      <c r="P4028" s="6"/>
      <c r="Q4028" s="6"/>
      <c r="R4028" s="6"/>
      <c r="S4028" s="6"/>
      <c r="T4028" s="6"/>
    </row>
    <row r="4029" spans="1:20" x14ac:dyDescent="0.25">
      <c r="A4029">
        <v>2004</v>
      </c>
      <c r="B4029" s="6" t="s">
        <v>68</v>
      </c>
      <c r="C4029" s="6">
        <v>109</v>
      </c>
      <c r="D4029" s="6" t="s">
        <v>179</v>
      </c>
      <c r="E4029" s="6"/>
      <c r="F4029" s="6"/>
      <c r="G4029" s="6"/>
      <c r="H4029" s="6"/>
      <c r="I4029" s="6" t="str">
        <f t="shared" si="21"/>
        <v/>
      </c>
      <c r="J4029" s="6" t="s">
        <v>26</v>
      </c>
      <c r="K4029" s="6">
        <v>60</v>
      </c>
      <c r="L4029" s="6"/>
      <c r="M4029" s="6">
        <v>30</v>
      </c>
      <c r="N4029" s="6">
        <v>80</v>
      </c>
      <c r="O4029" s="6">
        <v>0</v>
      </c>
      <c r="P4029" s="6"/>
      <c r="Q4029" s="6"/>
      <c r="R4029" s="6"/>
      <c r="S4029" s="6"/>
      <c r="T4029" s="6"/>
    </row>
    <row r="4030" spans="1:20" x14ac:dyDescent="0.25">
      <c r="A4030">
        <v>2004</v>
      </c>
      <c r="B4030" s="6" t="s">
        <v>68</v>
      </c>
      <c r="C4030" s="6">
        <v>110</v>
      </c>
      <c r="D4030" s="6" t="s">
        <v>179</v>
      </c>
      <c r="E4030" s="6"/>
      <c r="F4030" s="6"/>
      <c r="G4030" s="6"/>
      <c r="H4030" s="6"/>
      <c r="I4030" s="6" t="str">
        <f t="shared" si="21"/>
        <v/>
      </c>
      <c r="J4030" s="6" t="s">
        <v>35</v>
      </c>
      <c r="K4030" s="6">
        <v>10</v>
      </c>
      <c r="L4030" s="6"/>
      <c r="M4030" s="6">
        <v>10</v>
      </c>
      <c r="N4030" s="6">
        <v>0</v>
      </c>
      <c r="O4030" s="6">
        <v>0</v>
      </c>
      <c r="P4030" s="6"/>
      <c r="Q4030" s="6"/>
      <c r="R4030" s="6"/>
      <c r="S4030" s="6"/>
      <c r="T4030" s="6"/>
    </row>
    <row r="4031" spans="1:20" x14ac:dyDescent="0.25">
      <c r="A4031">
        <v>2004</v>
      </c>
      <c r="B4031" s="6" t="s">
        <v>68</v>
      </c>
      <c r="C4031" s="6">
        <v>111</v>
      </c>
      <c r="D4031" s="6" t="s">
        <v>179</v>
      </c>
      <c r="E4031" s="6"/>
      <c r="F4031" s="6"/>
      <c r="G4031" s="6"/>
      <c r="H4031" s="6"/>
      <c r="I4031" s="6" t="str">
        <f t="shared" si="21"/>
        <v/>
      </c>
      <c r="J4031" s="6" t="s">
        <v>29</v>
      </c>
      <c r="K4031" s="6">
        <v>30</v>
      </c>
      <c r="L4031" s="6"/>
      <c r="M4031" s="6">
        <v>20</v>
      </c>
      <c r="N4031" s="6">
        <v>20</v>
      </c>
      <c r="O4031" s="6">
        <v>0</v>
      </c>
      <c r="P4031" s="6"/>
      <c r="Q4031" s="6"/>
      <c r="R4031" s="6"/>
      <c r="S4031" s="6"/>
      <c r="T4031" s="6"/>
    </row>
    <row r="4032" spans="1:20" x14ac:dyDescent="0.25">
      <c r="A4032">
        <v>2004</v>
      </c>
      <c r="B4032" s="6" t="s">
        <v>68</v>
      </c>
      <c r="C4032" s="6">
        <v>112</v>
      </c>
      <c r="D4032" s="6" t="s">
        <v>179</v>
      </c>
      <c r="E4032" s="6"/>
      <c r="F4032" s="6"/>
      <c r="G4032" s="6"/>
      <c r="H4032" s="6"/>
      <c r="I4032" s="6" t="str">
        <f t="shared" si="21"/>
        <v/>
      </c>
      <c r="J4032" s="6" t="s">
        <v>140</v>
      </c>
      <c r="K4032" s="6">
        <v>10</v>
      </c>
      <c r="L4032" s="6"/>
      <c r="M4032" s="6">
        <v>10</v>
      </c>
      <c r="N4032" s="6">
        <v>0</v>
      </c>
      <c r="O4032" s="6">
        <v>0</v>
      </c>
      <c r="P4032" s="6"/>
      <c r="Q4032" s="6"/>
      <c r="R4032" s="6"/>
      <c r="S4032" s="6"/>
      <c r="T4032" s="6"/>
    </row>
    <row r="4033" spans="1:20" x14ac:dyDescent="0.25">
      <c r="A4033">
        <v>2004</v>
      </c>
      <c r="B4033" s="6" t="s">
        <v>68</v>
      </c>
      <c r="C4033" s="6">
        <v>113</v>
      </c>
      <c r="D4033" s="6" t="s">
        <v>179</v>
      </c>
      <c r="E4033" s="6"/>
      <c r="F4033" s="6"/>
      <c r="G4033" s="6"/>
      <c r="H4033" s="6"/>
      <c r="I4033" s="6"/>
      <c r="J4033" s="6" t="s">
        <v>40</v>
      </c>
      <c r="K4033" s="6">
        <v>50</v>
      </c>
      <c r="L4033" s="6"/>
      <c r="M4033" s="6">
        <v>30</v>
      </c>
      <c r="N4033" s="6">
        <v>0</v>
      </c>
      <c r="O4033" s="6">
        <v>0</v>
      </c>
      <c r="P4033" s="6"/>
      <c r="Q4033" s="6"/>
      <c r="R4033" s="6"/>
      <c r="S4033" s="6"/>
      <c r="T4033" s="6"/>
    </row>
    <row r="4034" spans="1:20" x14ac:dyDescent="0.25">
      <c r="A4034">
        <v>2004</v>
      </c>
      <c r="B4034" s="6" t="s">
        <v>71</v>
      </c>
      <c r="C4034" s="6">
        <v>1</v>
      </c>
      <c r="D4034" s="6" t="s">
        <v>246</v>
      </c>
      <c r="E4034" s="6">
        <v>1</v>
      </c>
      <c r="F4034" s="6">
        <v>13</v>
      </c>
      <c r="G4034" s="6">
        <v>47</v>
      </c>
      <c r="H4034" s="6">
        <v>0</v>
      </c>
      <c r="I4034" s="6">
        <f t="shared" si="21"/>
        <v>47</v>
      </c>
      <c r="J4034" s="6" t="s">
        <v>28</v>
      </c>
      <c r="K4034" s="6">
        <v>60</v>
      </c>
      <c r="L4034" s="6"/>
      <c r="M4034" s="6">
        <v>35</v>
      </c>
      <c r="N4034" s="6">
        <v>70</v>
      </c>
      <c r="O4034" s="6">
        <v>0</v>
      </c>
      <c r="P4034" s="6"/>
      <c r="Q4034" s="6"/>
      <c r="R4034" s="6"/>
      <c r="S4034" s="6"/>
      <c r="T4034" s="6"/>
    </row>
    <row r="4035" spans="1:20" x14ac:dyDescent="0.25">
      <c r="A4035">
        <v>2004</v>
      </c>
      <c r="B4035" s="6" t="s">
        <v>71</v>
      </c>
      <c r="C4035" s="6">
        <v>2</v>
      </c>
      <c r="D4035" s="6" t="s">
        <v>246</v>
      </c>
      <c r="E4035" s="6"/>
      <c r="F4035" s="6"/>
      <c r="G4035" s="6"/>
      <c r="H4035" s="6"/>
      <c r="I4035" s="6" t="str">
        <f t="shared" si="21"/>
        <v/>
      </c>
      <c r="J4035" s="6" t="s">
        <v>40</v>
      </c>
      <c r="K4035" s="6">
        <v>30</v>
      </c>
      <c r="L4035" s="6"/>
      <c r="M4035" s="6">
        <v>10</v>
      </c>
      <c r="N4035" s="6">
        <v>5</v>
      </c>
      <c r="O4035" s="6">
        <v>0</v>
      </c>
      <c r="P4035" s="6"/>
      <c r="Q4035" s="6"/>
      <c r="R4035" s="6"/>
      <c r="S4035" s="6"/>
      <c r="T4035" s="6"/>
    </row>
    <row r="4036" spans="1:20" x14ac:dyDescent="0.25">
      <c r="A4036">
        <v>2004</v>
      </c>
      <c r="B4036" s="6" t="s">
        <v>71</v>
      </c>
      <c r="C4036" s="6">
        <v>3</v>
      </c>
      <c r="D4036" s="6" t="s">
        <v>246</v>
      </c>
      <c r="E4036" s="6"/>
      <c r="F4036" s="6"/>
      <c r="G4036" s="6"/>
      <c r="H4036" s="6"/>
      <c r="I4036" s="6" t="str">
        <f t="shared" si="21"/>
        <v/>
      </c>
      <c r="J4036" s="6" t="s">
        <v>26</v>
      </c>
      <c r="K4036" s="6">
        <v>60</v>
      </c>
      <c r="L4036" s="6"/>
      <c r="M4036" s="6">
        <v>60</v>
      </c>
      <c r="N4036" s="6">
        <v>50</v>
      </c>
      <c r="O4036" s="6">
        <v>0</v>
      </c>
      <c r="P4036" s="6"/>
      <c r="Q4036" s="6"/>
      <c r="R4036" s="6"/>
      <c r="S4036" s="6"/>
      <c r="T4036" s="6"/>
    </row>
    <row r="4037" spans="1:20" x14ac:dyDescent="0.25">
      <c r="A4037">
        <v>2004</v>
      </c>
      <c r="B4037" s="6" t="s">
        <v>71</v>
      </c>
      <c r="C4037" s="6">
        <v>4</v>
      </c>
      <c r="D4037" s="6" t="s">
        <v>246</v>
      </c>
      <c r="E4037" s="6"/>
      <c r="F4037" s="6"/>
      <c r="G4037" s="6"/>
      <c r="H4037" s="6"/>
      <c r="I4037" s="6" t="str">
        <f t="shared" si="21"/>
        <v/>
      </c>
      <c r="J4037" s="6" t="s">
        <v>41</v>
      </c>
      <c r="K4037" s="6">
        <v>190</v>
      </c>
      <c r="L4037" s="6"/>
      <c r="M4037" s="6">
        <v>90</v>
      </c>
      <c r="N4037" s="6">
        <v>90</v>
      </c>
      <c r="O4037" s="6">
        <v>0</v>
      </c>
      <c r="P4037" s="6"/>
      <c r="Q4037" s="6"/>
      <c r="R4037" s="6"/>
      <c r="S4037" s="6"/>
      <c r="T4037" s="6"/>
    </row>
    <row r="4038" spans="1:20" x14ac:dyDescent="0.25">
      <c r="A4038">
        <v>2004</v>
      </c>
      <c r="B4038" s="6" t="s">
        <v>71</v>
      </c>
      <c r="C4038" s="6">
        <v>5</v>
      </c>
      <c r="D4038" s="6" t="s">
        <v>246</v>
      </c>
      <c r="E4038" s="6"/>
      <c r="F4038" s="6"/>
      <c r="G4038" s="6"/>
      <c r="H4038" s="6"/>
      <c r="I4038" s="6" t="str">
        <f t="shared" si="21"/>
        <v/>
      </c>
      <c r="J4038" s="6" t="s">
        <v>25</v>
      </c>
      <c r="K4038" s="6">
        <v>15</v>
      </c>
      <c r="L4038" s="6"/>
      <c r="M4038" s="6">
        <v>10</v>
      </c>
      <c r="N4038" s="6">
        <v>0</v>
      </c>
      <c r="O4038" s="6">
        <v>0</v>
      </c>
      <c r="P4038" s="6"/>
      <c r="Q4038" s="6"/>
      <c r="R4038" s="6"/>
      <c r="S4038" s="6"/>
      <c r="T4038" s="6"/>
    </row>
    <row r="4039" spans="1:20" x14ac:dyDescent="0.25">
      <c r="A4039">
        <v>2004</v>
      </c>
      <c r="B4039" s="6" t="s">
        <v>71</v>
      </c>
      <c r="C4039" s="6">
        <v>6</v>
      </c>
      <c r="D4039" s="6" t="s">
        <v>246</v>
      </c>
      <c r="E4039" s="6"/>
      <c r="F4039" s="6"/>
      <c r="G4039" s="6"/>
      <c r="H4039" s="6"/>
      <c r="I4039" s="6" t="str">
        <f t="shared" si="21"/>
        <v/>
      </c>
      <c r="J4039" s="6" t="s">
        <v>29</v>
      </c>
      <c r="K4039" s="6">
        <v>35</v>
      </c>
      <c r="L4039" s="6"/>
      <c r="M4039" s="6">
        <v>25</v>
      </c>
      <c r="N4039" s="6">
        <v>75</v>
      </c>
      <c r="O4039" s="6">
        <v>0</v>
      </c>
      <c r="P4039" s="6"/>
      <c r="Q4039" s="6"/>
      <c r="R4039" s="6"/>
      <c r="S4039" s="6"/>
      <c r="T4039" s="6"/>
    </row>
    <row r="4040" spans="1:20" x14ac:dyDescent="0.25">
      <c r="A4040">
        <v>2004</v>
      </c>
      <c r="B4040" s="6" t="s">
        <v>71</v>
      </c>
      <c r="C4040" s="6">
        <v>7</v>
      </c>
      <c r="D4040" s="6" t="s">
        <v>246</v>
      </c>
      <c r="E4040" s="6">
        <v>2</v>
      </c>
      <c r="F4040" s="6">
        <v>13</v>
      </c>
      <c r="G4040" s="6">
        <v>87</v>
      </c>
      <c r="H4040" s="6">
        <v>0</v>
      </c>
      <c r="I4040" s="6">
        <f t="shared" si="21"/>
        <v>87</v>
      </c>
      <c r="J4040" s="6" t="s">
        <v>140</v>
      </c>
      <c r="K4040" s="6">
        <v>10</v>
      </c>
      <c r="L4040" s="6"/>
      <c r="M4040" s="6">
        <v>5</v>
      </c>
      <c r="N4040" s="6">
        <v>0</v>
      </c>
      <c r="O4040" s="6">
        <v>0</v>
      </c>
      <c r="P4040" s="6" t="s">
        <v>156</v>
      </c>
      <c r="Q4040" s="6"/>
      <c r="R4040" s="6"/>
      <c r="S4040" s="6"/>
      <c r="T4040" s="6"/>
    </row>
    <row r="4041" spans="1:20" x14ac:dyDescent="0.25">
      <c r="A4041">
        <v>2004</v>
      </c>
      <c r="B4041" s="6" t="s">
        <v>71</v>
      </c>
      <c r="C4041" s="6">
        <v>8</v>
      </c>
      <c r="D4041" s="6" t="s">
        <v>246</v>
      </c>
      <c r="E4041" s="6"/>
      <c r="F4041" s="6"/>
      <c r="G4041" s="6"/>
      <c r="H4041" s="6"/>
      <c r="I4041" s="6" t="str">
        <f t="shared" si="21"/>
        <v/>
      </c>
      <c r="J4041" s="6" t="s">
        <v>35</v>
      </c>
      <c r="K4041" s="6">
        <v>15</v>
      </c>
      <c r="L4041" s="6"/>
      <c r="M4041" s="6">
        <v>10</v>
      </c>
      <c r="N4041" s="6">
        <v>0</v>
      </c>
      <c r="O4041" s="6">
        <v>0</v>
      </c>
      <c r="P4041" s="6"/>
      <c r="Q4041" s="6"/>
      <c r="R4041" s="6"/>
      <c r="S4041" s="6"/>
      <c r="T4041" s="6"/>
    </row>
    <row r="4042" spans="1:20" x14ac:dyDescent="0.25">
      <c r="A4042">
        <v>2004</v>
      </c>
      <c r="B4042" s="6" t="s">
        <v>71</v>
      </c>
      <c r="C4042" s="6">
        <v>9</v>
      </c>
      <c r="D4042" s="6" t="s">
        <v>246</v>
      </c>
      <c r="E4042" s="6"/>
      <c r="F4042" s="6"/>
      <c r="G4042" s="6"/>
      <c r="H4042" s="6"/>
      <c r="I4042" s="6" t="str">
        <f t="shared" si="21"/>
        <v/>
      </c>
      <c r="J4042" s="6" t="s">
        <v>140</v>
      </c>
      <c r="K4042" s="6">
        <v>15</v>
      </c>
      <c r="L4042" s="6"/>
      <c r="M4042" s="6">
        <v>20</v>
      </c>
      <c r="N4042" s="6">
        <v>0</v>
      </c>
      <c r="O4042" s="6">
        <v>0</v>
      </c>
      <c r="P4042" s="6" t="s">
        <v>156</v>
      </c>
      <c r="Q4042" s="6"/>
      <c r="R4042" s="6"/>
      <c r="S4042" s="6"/>
      <c r="T4042" s="6"/>
    </row>
    <row r="4043" spans="1:20" x14ac:dyDescent="0.25">
      <c r="A4043">
        <v>2004</v>
      </c>
      <c r="B4043" s="6" t="s">
        <v>71</v>
      </c>
      <c r="C4043" s="6">
        <v>10</v>
      </c>
      <c r="D4043" s="6" t="s">
        <v>246</v>
      </c>
      <c r="E4043" s="6"/>
      <c r="F4043" s="6"/>
      <c r="G4043" s="6"/>
      <c r="H4043" s="6"/>
      <c r="I4043" s="6" t="str">
        <f t="shared" si="21"/>
        <v/>
      </c>
      <c r="J4043" s="6" t="s">
        <v>44</v>
      </c>
      <c r="K4043" s="6">
        <v>40</v>
      </c>
      <c r="L4043" s="6"/>
      <c r="M4043" s="6">
        <v>30</v>
      </c>
      <c r="N4043" s="6">
        <v>40</v>
      </c>
      <c r="O4043" s="6">
        <v>0</v>
      </c>
      <c r="P4043" s="6"/>
      <c r="Q4043" s="6"/>
      <c r="R4043" s="6"/>
      <c r="S4043" s="6"/>
      <c r="T4043" s="6"/>
    </row>
    <row r="4044" spans="1:20" x14ac:dyDescent="0.25">
      <c r="A4044">
        <v>2004</v>
      </c>
      <c r="B4044" s="6" t="s">
        <v>71</v>
      </c>
      <c r="C4044" s="6">
        <v>11</v>
      </c>
      <c r="D4044" s="6" t="s">
        <v>246</v>
      </c>
      <c r="E4044" s="6"/>
      <c r="F4044" s="6"/>
      <c r="G4044" s="6"/>
      <c r="H4044" s="6"/>
      <c r="I4044" s="6" t="str">
        <f t="shared" si="21"/>
        <v/>
      </c>
      <c r="J4044" s="6" t="s">
        <v>140</v>
      </c>
      <c r="K4044" s="6">
        <v>20</v>
      </c>
      <c r="L4044" s="6"/>
      <c r="M4044" s="6">
        <v>10</v>
      </c>
      <c r="N4044" s="6">
        <v>0</v>
      </c>
      <c r="O4044" s="6">
        <v>0</v>
      </c>
      <c r="P4044" s="6"/>
      <c r="Q4044" s="6"/>
      <c r="R4044" s="6"/>
      <c r="S4044" s="6"/>
      <c r="T4044" s="6"/>
    </row>
    <row r="4045" spans="1:20" x14ac:dyDescent="0.25">
      <c r="A4045">
        <v>2004</v>
      </c>
      <c r="B4045" s="6" t="s">
        <v>71</v>
      </c>
      <c r="C4045" s="6">
        <v>12</v>
      </c>
      <c r="D4045" s="6" t="s">
        <v>246</v>
      </c>
      <c r="E4045" s="6"/>
      <c r="F4045" s="6"/>
      <c r="G4045" s="6"/>
      <c r="H4045" s="6"/>
      <c r="I4045" s="6" t="str">
        <f t="shared" si="21"/>
        <v/>
      </c>
      <c r="J4045" s="6" t="s">
        <v>26</v>
      </c>
      <c r="K4045" s="6">
        <v>25</v>
      </c>
      <c r="L4045" s="6"/>
      <c r="M4045" s="6">
        <v>20</v>
      </c>
      <c r="N4045" s="6">
        <v>50</v>
      </c>
      <c r="O4045" s="6">
        <v>0</v>
      </c>
      <c r="P4045" s="6"/>
      <c r="Q4045" s="6"/>
      <c r="R4045" s="6"/>
      <c r="S4045" s="6"/>
      <c r="T4045" s="6"/>
    </row>
    <row r="4046" spans="1:20" x14ac:dyDescent="0.25">
      <c r="A4046">
        <v>2004</v>
      </c>
      <c r="B4046" s="6" t="s">
        <v>71</v>
      </c>
      <c r="C4046" s="6">
        <v>13</v>
      </c>
      <c r="D4046" s="6" t="s">
        <v>246</v>
      </c>
      <c r="E4046" s="6"/>
      <c r="F4046" s="6"/>
      <c r="G4046" s="6"/>
      <c r="H4046" s="6"/>
      <c r="I4046" s="6" t="str">
        <f t="shared" si="21"/>
        <v/>
      </c>
      <c r="J4046" s="6" t="s">
        <v>27</v>
      </c>
      <c r="K4046" s="6">
        <v>50</v>
      </c>
      <c r="L4046" s="6"/>
      <c r="M4046" s="6">
        <v>25</v>
      </c>
      <c r="N4046" s="6">
        <v>5</v>
      </c>
      <c r="O4046" s="6">
        <v>0</v>
      </c>
      <c r="P4046" s="6"/>
      <c r="Q4046" s="6"/>
      <c r="R4046" s="6"/>
      <c r="S4046" s="6"/>
      <c r="T4046" s="6" t="s">
        <v>60</v>
      </c>
    </row>
    <row r="4047" spans="1:20" x14ac:dyDescent="0.25">
      <c r="A4047">
        <v>2004</v>
      </c>
      <c r="B4047" s="6" t="s">
        <v>71</v>
      </c>
      <c r="C4047" s="6">
        <v>14</v>
      </c>
      <c r="D4047" s="6" t="s">
        <v>249</v>
      </c>
      <c r="E4047" s="6">
        <v>3</v>
      </c>
      <c r="F4047" s="6">
        <v>12</v>
      </c>
      <c r="G4047" s="6">
        <v>160</v>
      </c>
      <c r="H4047" s="6">
        <v>0</v>
      </c>
      <c r="I4047" s="6">
        <f t="shared" si="21"/>
        <v>160</v>
      </c>
      <c r="J4047" s="6" t="s">
        <v>140</v>
      </c>
      <c r="K4047" s="6">
        <v>10</v>
      </c>
      <c r="L4047" s="6"/>
      <c r="M4047" s="6">
        <v>5</v>
      </c>
      <c r="N4047" s="6">
        <v>0</v>
      </c>
      <c r="O4047" s="6">
        <v>0</v>
      </c>
      <c r="P4047" s="6"/>
      <c r="Q4047" s="6"/>
      <c r="R4047" s="6"/>
      <c r="S4047" s="6"/>
      <c r="T4047" s="6"/>
    </row>
    <row r="4048" spans="1:20" x14ac:dyDescent="0.25">
      <c r="A4048">
        <v>2004</v>
      </c>
      <c r="B4048" s="6" t="s">
        <v>71</v>
      </c>
      <c r="C4048" s="6">
        <v>15</v>
      </c>
      <c r="D4048" s="6" t="s">
        <v>249</v>
      </c>
      <c r="E4048" s="6"/>
      <c r="F4048" s="6"/>
      <c r="G4048" s="6"/>
      <c r="H4048" s="6"/>
      <c r="I4048" s="6" t="str">
        <f t="shared" si="21"/>
        <v/>
      </c>
      <c r="J4048" s="6" t="s">
        <v>28</v>
      </c>
      <c r="K4048" s="6">
        <v>30</v>
      </c>
      <c r="L4048" s="6"/>
      <c r="M4048" s="6">
        <v>40</v>
      </c>
      <c r="N4048" s="6">
        <v>70</v>
      </c>
      <c r="O4048" s="6">
        <v>2</v>
      </c>
      <c r="P4048" s="6"/>
      <c r="Q4048" s="6"/>
      <c r="R4048" s="6"/>
      <c r="S4048" s="6"/>
      <c r="T4048" s="6"/>
    </row>
    <row r="4049" spans="1:20" x14ac:dyDescent="0.25">
      <c r="A4049">
        <v>2004</v>
      </c>
      <c r="B4049" s="6" t="s">
        <v>71</v>
      </c>
      <c r="C4049" s="6">
        <v>16</v>
      </c>
      <c r="D4049" s="6" t="s">
        <v>249</v>
      </c>
      <c r="E4049" s="6"/>
      <c r="F4049" s="6"/>
      <c r="G4049" s="6"/>
      <c r="H4049" s="6"/>
      <c r="I4049" s="6" t="str">
        <f t="shared" si="21"/>
        <v/>
      </c>
      <c r="J4049" s="6" t="s">
        <v>25</v>
      </c>
      <c r="K4049" s="6">
        <v>45</v>
      </c>
      <c r="L4049" s="6"/>
      <c r="M4049" s="6">
        <v>30</v>
      </c>
      <c r="N4049" s="6">
        <v>5</v>
      </c>
      <c r="O4049" s="6">
        <v>0</v>
      </c>
      <c r="P4049" s="6"/>
      <c r="Q4049" s="6"/>
      <c r="R4049" s="6"/>
      <c r="S4049" s="6"/>
      <c r="T4049" s="6"/>
    </row>
    <row r="4050" spans="1:20" x14ac:dyDescent="0.25">
      <c r="A4050">
        <v>2004</v>
      </c>
      <c r="B4050" s="6" t="s">
        <v>71</v>
      </c>
      <c r="C4050" s="6">
        <v>17</v>
      </c>
      <c r="D4050" s="6" t="s">
        <v>249</v>
      </c>
      <c r="E4050" s="6"/>
      <c r="F4050" s="6"/>
      <c r="G4050" s="6"/>
      <c r="H4050" s="6"/>
      <c r="I4050" s="6" t="str">
        <f t="shared" si="21"/>
        <v/>
      </c>
      <c r="J4050" s="6" t="s">
        <v>140</v>
      </c>
      <c r="K4050" s="6">
        <v>40</v>
      </c>
      <c r="L4050" s="6"/>
      <c r="M4050" s="6">
        <v>40</v>
      </c>
      <c r="N4050" s="6">
        <v>50</v>
      </c>
      <c r="O4050" s="6">
        <v>0</v>
      </c>
      <c r="P4050" s="6"/>
      <c r="Q4050" s="6"/>
      <c r="R4050" s="6"/>
      <c r="S4050" s="6"/>
      <c r="T4050" s="6"/>
    </row>
    <row r="4051" spans="1:20" x14ac:dyDescent="0.25">
      <c r="A4051">
        <v>2004</v>
      </c>
      <c r="B4051" s="6" t="s">
        <v>71</v>
      </c>
      <c r="C4051" s="6">
        <v>18</v>
      </c>
      <c r="D4051" s="6" t="s">
        <v>249</v>
      </c>
      <c r="E4051" s="6"/>
      <c r="F4051" s="6"/>
      <c r="G4051" s="6"/>
      <c r="H4051" s="6"/>
      <c r="I4051" s="6" t="str">
        <f t="shared" si="21"/>
        <v/>
      </c>
      <c r="J4051" s="6" t="s">
        <v>41</v>
      </c>
      <c r="K4051" s="6">
        <v>180</v>
      </c>
      <c r="L4051" s="6"/>
      <c r="M4051" s="6">
        <v>80</v>
      </c>
      <c r="N4051" s="6">
        <v>40</v>
      </c>
      <c r="O4051" s="6">
        <v>0</v>
      </c>
      <c r="P4051" s="6"/>
      <c r="Q4051" s="6"/>
      <c r="R4051" s="6"/>
      <c r="S4051" s="6"/>
      <c r="T4051" s="6"/>
    </row>
    <row r="4052" spans="1:20" x14ac:dyDescent="0.25">
      <c r="A4052">
        <v>2004</v>
      </c>
      <c r="B4052" s="6" t="s">
        <v>71</v>
      </c>
      <c r="C4052" s="6">
        <v>19</v>
      </c>
      <c r="D4052" s="6" t="s">
        <v>249</v>
      </c>
      <c r="E4052" s="6"/>
      <c r="F4052" s="6"/>
      <c r="G4052" s="6"/>
      <c r="H4052" s="6"/>
      <c r="I4052" s="6" t="str">
        <f t="shared" si="21"/>
        <v/>
      </c>
      <c r="J4052" s="6" t="s">
        <v>140</v>
      </c>
      <c r="K4052" s="6">
        <v>25</v>
      </c>
      <c r="L4052" s="6"/>
      <c r="M4052" s="6">
        <v>20</v>
      </c>
      <c r="N4052" s="6">
        <v>5</v>
      </c>
      <c r="O4052" s="6">
        <v>0</v>
      </c>
      <c r="P4052" s="6"/>
      <c r="Q4052" s="6"/>
      <c r="R4052" s="6"/>
      <c r="S4052" s="6"/>
      <c r="T4052" s="6"/>
    </row>
    <row r="4053" spans="1:20" x14ac:dyDescent="0.25">
      <c r="A4053">
        <v>2004</v>
      </c>
      <c r="B4053" s="6" t="s">
        <v>71</v>
      </c>
      <c r="C4053" s="6">
        <v>20</v>
      </c>
      <c r="D4053" s="6" t="s">
        <v>249</v>
      </c>
      <c r="E4053" s="6"/>
      <c r="F4053" s="6"/>
      <c r="G4053" s="6"/>
      <c r="H4053" s="6"/>
      <c r="I4053" s="6" t="str">
        <f t="shared" si="21"/>
        <v/>
      </c>
      <c r="J4053" s="6" t="s">
        <v>26</v>
      </c>
      <c r="K4053" s="6">
        <v>110</v>
      </c>
      <c r="L4053" s="6"/>
      <c r="M4053" s="6">
        <v>100</v>
      </c>
      <c r="N4053" s="6">
        <v>85</v>
      </c>
      <c r="O4053" s="6">
        <v>0</v>
      </c>
      <c r="P4053" s="6"/>
      <c r="Q4053" s="6"/>
      <c r="R4053" s="6"/>
      <c r="S4053" s="6"/>
      <c r="T4053" s="6"/>
    </row>
    <row r="4054" spans="1:20" x14ac:dyDescent="0.25">
      <c r="A4054">
        <v>2004</v>
      </c>
      <c r="B4054" s="6" t="s">
        <v>71</v>
      </c>
      <c r="C4054" s="6">
        <v>21</v>
      </c>
      <c r="D4054" s="6" t="s">
        <v>249</v>
      </c>
      <c r="E4054" s="6"/>
      <c r="F4054" s="6"/>
      <c r="G4054" s="6"/>
      <c r="H4054" s="6"/>
      <c r="I4054" s="6" t="str">
        <f t="shared" ref="I4054:I4117" si="22">IF(G4054&gt;0,G4054/(1000-H4054)*1000,"")</f>
        <v/>
      </c>
      <c r="J4054" s="6" t="s">
        <v>35</v>
      </c>
      <c r="K4054" s="6">
        <v>20</v>
      </c>
      <c r="L4054" s="6"/>
      <c r="M4054" s="6">
        <v>5</v>
      </c>
      <c r="N4054" s="6">
        <v>40</v>
      </c>
      <c r="O4054" s="6">
        <v>0</v>
      </c>
      <c r="P4054" s="6"/>
      <c r="Q4054" s="6"/>
      <c r="R4054" s="6"/>
      <c r="S4054" s="6"/>
      <c r="T4054" s="6"/>
    </row>
    <row r="4055" spans="1:20" x14ac:dyDescent="0.25">
      <c r="A4055">
        <v>2004</v>
      </c>
      <c r="B4055" s="6" t="s">
        <v>71</v>
      </c>
      <c r="C4055" s="6">
        <v>22</v>
      </c>
      <c r="D4055" s="6" t="s">
        <v>249</v>
      </c>
      <c r="E4055" s="6"/>
      <c r="F4055" s="6"/>
      <c r="G4055" s="6"/>
      <c r="H4055" s="6"/>
      <c r="I4055" s="6" t="str">
        <f t="shared" si="22"/>
        <v/>
      </c>
      <c r="J4055" s="6" t="s">
        <v>25</v>
      </c>
      <c r="K4055" s="6">
        <v>40</v>
      </c>
      <c r="L4055" s="6"/>
      <c r="M4055" s="6">
        <v>20</v>
      </c>
      <c r="N4055" s="6">
        <v>10</v>
      </c>
      <c r="O4055" s="6">
        <v>0</v>
      </c>
      <c r="P4055" s="6"/>
      <c r="Q4055" s="6"/>
      <c r="R4055" s="6"/>
      <c r="S4055" s="6"/>
      <c r="T4055" s="6"/>
    </row>
    <row r="4056" spans="1:20" x14ac:dyDescent="0.25">
      <c r="A4056">
        <v>2004</v>
      </c>
      <c r="B4056" s="6" t="s">
        <v>71</v>
      </c>
      <c r="C4056" s="6">
        <v>23</v>
      </c>
      <c r="D4056" s="6" t="s">
        <v>249</v>
      </c>
      <c r="E4056" s="6"/>
      <c r="F4056" s="6"/>
      <c r="G4056" s="6"/>
      <c r="H4056" s="6"/>
      <c r="I4056" s="6" t="str">
        <f t="shared" si="22"/>
        <v/>
      </c>
      <c r="J4056" s="6" t="s">
        <v>28</v>
      </c>
      <c r="K4056" s="6">
        <v>70</v>
      </c>
      <c r="L4056" s="6"/>
      <c r="M4056" s="6">
        <v>100</v>
      </c>
      <c r="N4056" s="6">
        <v>20</v>
      </c>
      <c r="O4056" s="6">
        <v>0</v>
      </c>
      <c r="P4056" s="6"/>
      <c r="Q4056" s="6"/>
      <c r="R4056" s="6"/>
      <c r="S4056" s="6"/>
      <c r="T4056" s="6"/>
    </row>
    <row r="4057" spans="1:20" x14ac:dyDescent="0.25">
      <c r="A4057">
        <v>2004</v>
      </c>
      <c r="B4057" s="6" t="s">
        <v>71</v>
      </c>
      <c r="C4057" s="6">
        <v>24</v>
      </c>
      <c r="D4057" s="6" t="s">
        <v>249</v>
      </c>
      <c r="E4057" s="6"/>
      <c r="F4057" s="6"/>
      <c r="G4057" s="6"/>
      <c r="H4057" s="6"/>
      <c r="I4057" s="6" t="str">
        <f t="shared" si="22"/>
        <v/>
      </c>
      <c r="J4057" s="6" t="s">
        <v>140</v>
      </c>
      <c r="K4057" s="6">
        <v>20</v>
      </c>
      <c r="L4057" s="6"/>
      <c r="M4057" s="6">
        <v>20</v>
      </c>
      <c r="N4057" s="6">
        <v>5</v>
      </c>
      <c r="O4057" s="6">
        <v>0</v>
      </c>
      <c r="P4057" s="6"/>
      <c r="Q4057" s="6"/>
      <c r="R4057" s="6"/>
      <c r="S4057" s="6"/>
      <c r="T4057" s="6"/>
    </row>
    <row r="4058" spans="1:20" x14ac:dyDescent="0.25">
      <c r="A4058">
        <v>2004</v>
      </c>
      <c r="B4058" s="6" t="s">
        <v>71</v>
      </c>
      <c r="C4058" s="6">
        <v>25</v>
      </c>
      <c r="D4058" s="6" t="s">
        <v>249</v>
      </c>
      <c r="E4058" s="6"/>
      <c r="F4058" s="6"/>
      <c r="G4058" s="6"/>
      <c r="H4058" s="6"/>
      <c r="I4058" s="6" t="str">
        <f t="shared" si="22"/>
        <v/>
      </c>
      <c r="J4058" s="6" t="s">
        <v>140</v>
      </c>
      <c r="K4058" s="6">
        <v>15</v>
      </c>
      <c r="L4058" s="6"/>
      <c r="M4058" s="6">
        <v>10</v>
      </c>
      <c r="N4058" s="6">
        <v>5</v>
      </c>
      <c r="O4058" s="6">
        <v>0</v>
      </c>
      <c r="P4058" s="6"/>
      <c r="Q4058" s="6"/>
      <c r="R4058" s="6"/>
      <c r="S4058" s="6"/>
      <c r="T4058" s="6"/>
    </row>
    <row r="4059" spans="1:20" x14ac:dyDescent="0.25">
      <c r="A4059">
        <v>2004</v>
      </c>
      <c r="B4059" s="6" t="s">
        <v>71</v>
      </c>
      <c r="C4059" s="6">
        <v>26</v>
      </c>
      <c r="D4059" s="6" t="s">
        <v>249</v>
      </c>
      <c r="E4059" s="6"/>
      <c r="F4059" s="6"/>
      <c r="G4059" s="6"/>
      <c r="H4059" s="6"/>
      <c r="I4059" s="6" t="str">
        <f t="shared" si="22"/>
        <v/>
      </c>
      <c r="J4059" s="6" t="s">
        <v>66</v>
      </c>
      <c r="K4059" s="6">
        <v>10</v>
      </c>
      <c r="L4059" s="6"/>
      <c r="M4059" s="6">
        <v>5</v>
      </c>
      <c r="N4059" s="6">
        <v>0</v>
      </c>
      <c r="O4059" s="6">
        <v>0</v>
      </c>
      <c r="P4059" s="6"/>
      <c r="Q4059" s="6"/>
      <c r="R4059" s="6"/>
      <c r="S4059" s="6"/>
      <c r="T4059" s="6"/>
    </row>
    <row r="4060" spans="1:20" x14ac:dyDescent="0.25">
      <c r="A4060">
        <v>2004</v>
      </c>
      <c r="B4060" s="6" t="s">
        <v>71</v>
      </c>
      <c r="C4060" s="6">
        <v>27</v>
      </c>
      <c r="D4060" s="6" t="s">
        <v>249</v>
      </c>
      <c r="E4060" s="6"/>
      <c r="F4060" s="6"/>
      <c r="G4060" s="6"/>
      <c r="H4060" s="6"/>
      <c r="I4060" s="6" t="str">
        <f t="shared" si="22"/>
        <v/>
      </c>
      <c r="J4060" s="6" t="s">
        <v>35</v>
      </c>
      <c r="K4060" s="6">
        <v>25</v>
      </c>
      <c r="L4060" s="6"/>
      <c r="M4060" s="6">
        <v>20</v>
      </c>
      <c r="N4060" s="6">
        <v>5</v>
      </c>
      <c r="O4060" s="6">
        <v>0</v>
      </c>
      <c r="P4060" s="6"/>
      <c r="Q4060" s="6"/>
      <c r="R4060" s="6"/>
      <c r="S4060" s="6"/>
      <c r="T4060" s="6"/>
    </row>
    <row r="4061" spans="1:20" x14ac:dyDescent="0.25">
      <c r="A4061">
        <v>2004</v>
      </c>
      <c r="B4061" s="6" t="s">
        <v>71</v>
      </c>
      <c r="C4061" s="6">
        <v>28</v>
      </c>
      <c r="D4061" s="6" t="s">
        <v>249</v>
      </c>
      <c r="E4061" s="6"/>
      <c r="F4061" s="6"/>
      <c r="G4061" s="6"/>
      <c r="H4061" s="6"/>
      <c r="I4061" s="6" t="str">
        <f t="shared" si="22"/>
        <v/>
      </c>
      <c r="J4061" s="6" t="s">
        <v>140</v>
      </c>
      <c r="K4061" s="6">
        <v>35</v>
      </c>
      <c r="L4061" s="6"/>
      <c r="M4061" s="6">
        <v>20</v>
      </c>
      <c r="N4061" s="6">
        <v>30</v>
      </c>
      <c r="O4061" s="6">
        <v>10</v>
      </c>
      <c r="P4061" s="6" t="s">
        <v>156</v>
      </c>
      <c r="Q4061" s="6" t="s">
        <v>48</v>
      </c>
      <c r="R4061" s="6"/>
      <c r="S4061" s="6"/>
      <c r="T4061" s="6"/>
    </row>
    <row r="4062" spans="1:20" x14ac:dyDescent="0.25">
      <c r="A4062">
        <v>2004</v>
      </c>
      <c r="B4062" s="6" t="s">
        <v>71</v>
      </c>
      <c r="C4062" s="6">
        <v>29</v>
      </c>
      <c r="D4062" s="6" t="s">
        <v>249</v>
      </c>
      <c r="E4062" s="6"/>
      <c r="F4062" s="6"/>
      <c r="G4062" s="6"/>
      <c r="H4062" s="6"/>
      <c r="I4062" s="6" t="str">
        <f t="shared" si="22"/>
        <v/>
      </c>
      <c r="J4062" s="6" t="s">
        <v>50</v>
      </c>
      <c r="K4062" s="6">
        <v>15</v>
      </c>
      <c r="L4062" s="6"/>
      <c r="M4062" s="6">
        <v>10</v>
      </c>
      <c r="N4062" s="6">
        <v>10</v>
      </c>
      <c r="O4062" s="6">
        <v>0</v>
      </c>
      <c r="P4062" s="6"/>
      <c r="Q4062" s="6"/>
      <c r="R4062" s="6"/>
      <c r="S4062" s="6"/>
      <c r="T4062" s="6"/>
    </row>
    <row r="4063" spans="1:20" x14ac:dyDescent="0.25">
      <c r="A4063">
        <v>2004</v>
      </c>
      <c r="B4063" s="6" t="s">
        <v>71</v>
      </c>
      <c r="C4063" s="6">
        <v>30</v>
      </c>
      <c r="D4063" s="6" t="s">
        <v>249</v>
      </c>
      <c r="E4063" s="6"/>
      <c r="F4063" s="6"/>
      <c r="G4063" s="6"/>
      <c r="H4063" s="6"/>
      <c r="I4063" s="6" t="str">
        <f t="shared" si="22"/>
        <v/>
      </c>
      <c r="J4063" s="6" t="s">
        <v>140</v>
      </c>
      <c r="K4063" s="6">
        <v>15</v>
      </c>
      <c r="L4063" s="6"/>
      <c r="M4063" s="6">
        <v>10</v>
      </c>
      <c r="N4063" s="6">
        <v>0</v>
      </c>
      <c r="O4063" s="6">
        <v>0</v>
      </c>
      <c r="P4063" s="6"/>
      <c r="Q4063" s="6"/>
      <c r="R4063" s="6"/>
      <c r="S4063" s="6"/>
      <c r="T4063" s="6"/>
    </row>
    <row r="4064" spans="1:20" x14ac:dyDescent="0.25">
      <c r="A4064">
        <v>2004</v>
      </c>
      <c r="B4064" s="6" t="s">
        <v>71</v>
      </c>
      <c r="C4064" s="6">
        <v>31</v>
      </c>
      <c r="D4064" s="6" t="s">
        <v>249</v>
      </c>
      <c r="E4064" s="6"/>
      <c r="F4064" s="6"/>
      <c r="G4064" s="6"/>
      <c r="H4064" s="6"/>
      <c r="I4064" s="6" t="str">
        <f t="shared" si="22"/>
        <v/>
      </c>
      <c r="J4064" s="6" t="s">
        <v>140</v>
      </c>
      <c r="K4064" s="6">
        <v>25</v>
      </c>
      <c r="L4064" s="6"/>
      <c r="M4064" s="6">
        <v>20</v>
      </c>
      <c r="N4064" s="6">
        <v>30</v>
      </c>
      <c r="O4064" s="6">
        <v>0</v>
      </c>
      <c r="P4064" s="6"/>
      <c r="Q4064" s="6"/>
      <c r="R4064" s="6"/>
      <c r="S4064" s="6"/>
      <c r="T4064" s="6"/>
    </row>
    <row r="4065" spans="1:20" x14ac:dyDescent="0.25">
      <c r="A4065">
        <v>2004</v>
      </c>
      <c r="B4065" s="6" t="s">
        <v>71</v>
      </c>
      <c r="C4065" s="6">
        <v>32</v>
      </c>
      <c r="D4065" s="6" t="s">
        <v>249</v>
      </c>
      <c r="E4065" s="6"/>
      <c r="F4065" s="6"/>
      <c r="G4065" s="6"/>
      <c r="H4065" s="6"/>
      <c r="I4065" s="6" t="str">
        <f t="shared" si="22"/>
        <v/>
      </c>
      <c r="J4065" s="6" t="s">
        <v>140</v>
      </c>
      <c r="K4065" s="6">
        <v>20</v>
      </c>
      <c r="L4065" s="6"/>
      <c r="M4065" s="6">
        <v>15</v>
      </c>
      <c r="N4065" s="6">
        <v>5</v>
      </c>
      <c r="O4065" s="6">
        <v>5</v>
      </c>
      <c r="P4065" s="6" t="s">
        <v>156</v>
      </c>
      <c r="Q4065" s="6"/>
      <c r="R4065" s="6"/>
      <c r="S4065" s="6"/>
      <c r="T4065" s="6"/>
    </row>
    <row r="4066" spans="1:20" x14ac:dyDescent="0.25">
      <c r="A4066">
        <v>2004</v>
      </c>
      <c r="B4066" s="6" t="s">
        <v>71</v>
      </c>
      <c r="C4066" s="6">
        <v>33</v>
      </c>
      <c r="D4066" s="6" t="s">
        <v>249</v>
      </c>
      <c r="E4066" s="6"/>
      <c r="F4066" s="6"/>
      <c r="G4066" s="6"/>
      <c r="H4066" s="6"/>
      <c r="I4066" s="6" t="str">
        <f t="shared" si="22"/>
        <v/>
      </c>
      <c r="J4066" s="6" t="s">
        <v>140</v>
      </c>
      <c r="K4066" s="6">
        <v>10</v>
      </c>
      <c r="L4066" s="6"/>
      <c r="M4066" s="6">
        <v>5</v>
      </c>
      <c r="N4066" s="6">
        <v>5</v>
      </c>
      <c r="O4066" s="6">
        <v>0</v>
      </c>
      <c r="P4066" s="6"/>
      <c r="Q4066" s="6"/>
      <c r="R4066" s="6"/>
      <c r="S4066" s="6"/>
      <c r="T4066" s="6"/>
    </row>
    <row r="4067" spans="1:20" x14ac:dyDescent="0.25">
      <c r="A4067">
        <v>2004</v>
      </c>
      <c r="B4067" s="6" t="s">
        <v>71</v>
      </c>
      <c r="C4067" s="6">
        <v>34</v>
      </c>
      <c r="D4067" s="6" t="s">
        <v>249</v>
      </c>
      <c r="E4067" s="6">
        <v>4</v>
      </c>
      <c r="F4067" s="6">
        <v>10</v>
      </c>
      <c r="G4067" s="6">
        <v>100</v>
      </c>
      <c r="H4067" s="6">
        <v>0</v>
      </c>
      <c r="I4067" s="6">
        <f t="shared" si="22"/>
        <v>100</v>
      </c>
      <c r="J4067" s="6" t="s">
        <v>140</v>
      </c>
      <c r="K4067" s="6">
        <v>20</v>
      </c>
      <c r="L4067" s="6"/>
      <c r="M4067" s="6">
        <v>12</v>
      </c>
      <c r="N4067" s="6">
        <v>2</v>
      </c>
      <c r="O4067" s="6">
        <v>2</v>
      </c>
      <c r="P4067" s="6"/>
      <c r="Q4067" s="6"/>
      <c r="R4067" s="6"/>
      <c r="S4067" s="6"/>
      <c r="T4067" s="6"/>
    </row>
    <row r="4068" spans="1:20" x14ac:dyDescent="0.25">
      <c r="A4068">
        <v>2004</v>
      </c>
      <c r="B4068" s="6" t="s">
        <v>71</v>
      </c>
      <c r="C4068" s="6">
        <v>35</v>
      </c>
      <c r="D4068" s="6" t="s">
        <v>249</v>
      </c>
      <c r="E4068" s="6"/>
      <c r="F4068" s="6"/>
      <c r="G4068" s="6"/>
      <c r="H4068" s="6"/>
      <c r="I4068" s="6" t="str">
        <f t="shared" si="22"/>
        <v/>
      </c>
      <c r="J4068" s="6" t="s">
        <v>140</v>
      </c>
      <c r="K4068" s="6">
        <v>35</v>
      </c>
      <c r="L4068" s="6"/>
      <c r="M4068" s="6">
        <v>20</v>
      </c>
      <c r="N4068" s="6">
        <v>30</v>
      </c>
      <c r="O4068" s="6">
        <v>0</v>
      </c>
      <c r="P4068" s="6"/>
      <c r="Q4068" s="6"/>
      <c r="R4068" s="6"/>
      <c r="S4068" s="6"/>
      <c r="T4068" s="6"/>
    </row>
    <row r="4069" spans="1:20" x14ac:dyDescent="0.25">
      <c r="A4069">
        <v>2004</v>
      </c>
      <c r="B4069" s="6" t="s">
        <v>71</v>
      </c>
      <c r="C4069" s="6">
        <v>36</v>
      </c>
      <c r="D4069" s="6" t="s">
        <v>249</v>
      </c>
      <c r="E4069" s="6"/>
      <c r="F4069" s="6"/>
      <c r="G4069" s="6"/>
      <c r="H4069" s="6"/>
      <c r="I4069" s="6" t="str">
        <f t="shared" si="22"/>
        <v/>
      </c>
      <c r="J4069" s="6" t="s">
        <v>28</v>
      </c>
      <c r="K4069" s="6">
        <v>35</v>
      </c>
      <c r="L4069" s="6"/>
      <c r="M4069" s="6">
        <v>20</v>
      </c>
      <c r="N4069" s="6">
        <v>50</v>
      </c>
      <c r="O4069" s="6">
        <v>0</v>
      </c>
      <c r="P4069" s="6"/>
      <c r="Q4069" s="6"/>
      <c r="R4069" s="6"/>
      <c r="S4069" s="6"/>
      <c r="T4069" s="6"/>
    </row>
    <row r="4070" spans="1:20" x14ac:dyDescent="0.25">
      <c r="A4070">
        <v>2004</v>
      </c>
      <c r="B4070" s="6" t="s">
        <v>71</v>
      </c>
      <c r="C4070" s="6">
        <v>37</v>
      </c>
      <c r="D4070" s="6" t="s">
        <v>249</v>
      </c>
      <c r="E4070" s="6"/>
      <c r="F4070" s="6"/>
      <c r="G4070" s="6"/>
      <c r="H4070" s="6"/>
      <c r="I4070" s="6" t="str">
        <f t="shared" si="22"/>
        <v/>
      </c>
      <c r="J4070" s="6" t="s">
        <v>28</v>
      </c>
      <c r="K4070" s="6">
        <v>60</v>
      </c>
      <c r="L4070" s="6"/>
      <c r="M4070" s="6">
        <v>90</v>
      </c>
      <c r="N4070" s="6">
        <v>40</v>
      </c>
      <c r="O4070" s="6">
        <v>0</v>
      </c>
      <c r="P4070" s="6"/>
      <c r="Q4070" s="6"/>
      <c r="R4070" s="6"/>
      <c r="S4070" s="6"/>
      <c r="T4070" s="6"/>
    </row>
    <row r="4071" spans="1:20" x14ac:dyDescent="0.25">
      <c r="A4071">
        <v>2004</v>
      </c>
      <c r="B4071" s="6" t="s">
        <v>71</v>
      </c>
      <c r="C4071" s="6">
        <v>38</v>
      </c>
      <c r="D4071" s="6" t="s">
        <v>249</v>
      </c>
      <c r="E4071" s="6"/>
      <c r="F4071" s="6"/>
      <c r="G4071" s="6"/>
      <c r="H4071" s="6"/>
      <c r="I4071" s="6" t="str">
        <f t="shared" si="22"/>
        <v/>
      </c>
      <c r="J4071" s="6" t="s">
        <v>140</v>
      </c>
      <c r="K4071" s="6">
        <v>10</v>
      </c>
      <c r="L4071" s="6"/>
      <c r="M4071" s="6">
        <v>5</v>
      </c>
      <c r="N4071" s="6">
        <v>0</v>
      </c>
      <c r="O4071" s="6">
        <v>0</v>
      </c>
      <c r="P4071" s="6"/>
      <c r="Q4071" s="6"/>
      <c r="R4071" s="6"/>
      <c r="S4071" s="6"/>
      <c r="T4071" s="6"/>
    </row>
    <row r="4072" spans="1:20" x14ac:dyDescent="0.25">
      <c r="A4072">
        <v>2004</v>
      </c>
      <c r="B4072" s="6" t="s">
        <v>71</v>
      </c>
      <c r="C4072" s="6">
        <v>39</v>
      </c>
      <c r="D4072" s="6" t="s">
        <v>249</v>
      </c>
      <c r="E4072" s="6"/>
      <c r="F4072" s="6"/>
      <c r="G4072" s="6"/>
      <c r="H4072" s="6"/>
      <c r="I4072" s="6" t="str">
        <f t="shared" si="22"/>
        <v/>
      </c>
      <c r="J4072" s="6" t="s">
        <v>140</v>
      </c>
      <c r="K4072" s="6">
        <v>25</v>
      </c>
      <c r="L4072" s="6"/>
      <c r="M4072" s="6">
        <v>20</v>
      </c>
      <c r="N4072" s="6">
        <v>50</v>
      </c>
      <c r="O4072" s="6">
        <v>5</v>
      </c>
      <c r="P4072" s="6"/>
      <c r="Q4072" s="6"/>
      <c r="R4072" s="6"/>
      <c r="S4072" s="6"/>
      <c r="T4072" s="6"/>
    </row>
    <row r="4073" spans="1:20" x14ac:dyDescent="0.25">
      <c r="A4073">
        <v>2004</v>
      </c>
      <c r="B4073" s="6" t="s">
        <v>71</v>
      </c>
      <c r="C4073" s="6">
        <v>40</v>
      </c>
      <c r="D4073" s="6" t="s">
        <v>249</v>
      </c>
      <c r="E4073" s="6"/>
      <c r="F4073" s="6"/>
      <c r="G4073" s="6"/>
      <c r="H4073" s="6"/>
      <c r="I4073" s="6" t="str">
        <f t="shared" si="22"/>
        <v/>
      </c>
      <c r="J4073" s="6" t="s">
        <v>140</v>
      </c>
      <c r="K4073" s="6">
        <v>10</v>
      </c>
      <c r="L4073" s="6"/>
      <c r="M4073" s="6">
        <v>10</v>
      </c>
      <c r="N4073" s="6">
        <v>80</v>
      </c>
      <c r="O4073" s="6">
        <v>0</v>
      </c>
      <c r="P4073" s="6"/>
      <c r="Q4073" s="6"/>
      <c r="R4073" s="6"/>
      <c r="S4073" s="6"/>
      <c r="T4073" s="6"/>
    </row>
    <row r="4074" spans="1:20" x14ac:dyDescent="0.25">
      <c r="A4074">
        <v>2004</v>
      </c>
      <c r="B4074" s="6" t="s">
        <v>71</v>
      </c>
      <c r="C4074" s="6">
        <v>41</v>
      </c>
      <c r="D4074" s="6" t="s">
        <v>249</v>
      </c>
      <c r="E4074" s="6"/>
      <c r="F4074" s="6"/>
      <c r="G4074" s="6"/>
      <c r="H4074" s="6"/>
      <c r="I4074" s="6" t="str">
        <f t="shared" si="22"/>
        <v/>
      </c>
      <c r="J4074" s="6" t="s">
        <v>25</v>
      </c>
      <c r="K4074" s="6">
        <v>28</v>
      </c>
      <c r="L4074" s="6"/>
      <c r="M4074" s="6">
        <v>10</v>
      </c>
      <c r="N4074" s="6">
        <v>40</v>
      </c>
      <c r="O4074" s="6">
        <v>0</v>
      </c>
      <c r="P4074" s="6"/>
      <c r="Q4074" s="6"/>
      <c r="R4074" s="6"/>
      <c r="S4074" s="6"/>
      <c r="T4074" s="6"/>
    </row>
    <row r="4075" spans="1:20" x14ac:dyDescent="0.25">
      <c r="A4075">
        <v>2004</v>
      </c>
      <c r="B4075" s="6" t="s">
        <v>71</v>
      </c>
      <c r="C4075" s="6">
        <v>42</v>
      </c>
      <c r="D4075" s="6" t="s">
        <v>249</v>
      </c>
      <c r="E4075" s="6"/>
      <c r="F4075" s="6"/>
      <c r="G4075" s="6"/>
      <c r="H4075" s="6"/>
      <c r="I4075" s="6" t="str">
        <f t="shared" si="22"/>
        <v/>
      </c>
      <c r="J4075" s="6" t="s">
        <v>140</v>
      </c>
      <c r="K4075" s="6">
        <v>10</v>
      </c>
      <c r="L4075" s="6"/>
      <c r="M4075" s="6">
        <v>8</v>
      </c>
      <c r="N4075" s="6">
        <v>0</v>
      </c>
      <c r="O4075" s="6">
        <v>0</v>
      </c>
      <c r="P4075" s="6"/>
      <c r="Q4075" s="6"/>
      <c r="R4075" s="6"/>
      <c r="S4075" s="6"/>
      <c r="T4075" s="6"/>
    </row>
    <row r="4076" spans="1:20" x14ac:dyDescent="0.25">
      <c r="A4076">
        <v>2004</v>
      </c>
      <c r="B4076" s="6" t="s">
        <v>71</v>
      </c>
      <c r="C4076" s="6">
        <v>43</v>
      </c>
      <c r="D4076" s="6" t="s">
        <v>249</v>
      </c>
      <c r="E4076" s="6"/>
      <c r="F4076" s="6"/>
      <c r="G4076" s="6"/>
      <c r="H4076" s="6"/>
      <c r="I4076" s="6" t="str">
        <f t="shared" si="22"/>
        <v/>
      </c>
      <c r="J4076" s="6" t="s">
        <v>140</v>
      </c>
      <c r="K4076" s="6">
        <v>28</v>
      </c>
      <c r="L4076" s="6"/>
      <c r="M4076" s="6">
        <v>20</v>
      </c>
      <c r="N4076" s="6">
        <v>5</v>
      </c>
      <c r="O4076" s="6">
        <v>5</v>
      </c>
      <c r="P4076" s="6" t="s">
        <v>156</v>
      </c>
      <c r="Q4076" s="6"/>
      <c r="R4076" s="6"/>
      <c r="S4076" s="6"/>
      <c r="T4076" s="6"/>
    </row>
    <row r="4077" spans="1:20" x14ac:dyDescent="0.25">
      <c r="A4077">
        <v>2004</v>
      </c>
      <c r="B4077" s="6" t="s">
        <v>71</v>
      </c>
      <c r="C4077" s="6">
        <v>44</v>
      </c>
      <c r="D4077" s="6" t="s">
        <v>249</v>
      </c>
      <c r="E4077" s="6"/>
      <c r="F4077" s="6"/>
      <c r="G4077" s="6"/>
      <c r="H4077" s="6"/>
      <c r="I4077" s="6" t="str">
        <f t="shared" si="22"/>
        <v/>
      </c>
      <c r="J4077" s="6" t="s">
        <v>25</v>
      </c>
      <c r="K4077" s="6">
        <v>20</v>
      </c>
      <c r="L4077" s="6"/>
      <c r="M4077" s="6">
        <v>25</v>
      </c>
      <c r="N4077" s="6">
        <v>10</v>
      </c>
      <c r="O4077" s="6">
        <v>0</v>
      </c>
      <c r="P4077" s="6"/>
      <c r="Q4077" s="6"/>
      <c r="R4077" s="6"/>
      <c r="S4077" s="6"/>
      <c r="T4077" s="6"/>
    </row>
    <row r="4078" spans="1:20" x14ac:dyDescent="0.25">
      <c r="A4078">
        <v>2004</v>
      </c>
      <c r="B4078" s="6" t="s">
        <v>71</v>
      </c>
      <c r="C4078" s="6">
        <v>45</v>
      </c>
      <c r="D4078" s="6" t="s">
        <v>249</v>
      </c>
      <c r="E4078" s="6"/>
      <c r="F4078" s="6"/>
      <c r="G4078" s="6"/>
      <c r="H4078" s="6"/>
      <c r="I4078" s="6" t="str">
        <f t="shared" si="22"/>
        <v/>
      </c>
      <c r="J4078" s="6" t="s">
        <v>29</v>
      </c>
      <c r="K4078" s="6">
        <v>10</v>
      </c>
      <c r="L4078" s="6"/>
      <c r="M4078" s="6">
        <v>10</v>
      </c>
      <c r="N4078" s="6">
        <v>70</v>
      </c>
      <c r="O4078" s="6">
        <v>0</v>
      </c>
      <c r="P4078" s="6"/>
      <c r="Q4078" s="6"/>
      <c r="R4078" s="6"/>
      <c r="S4078" s="6"/>
      <c r="T4078" s="6"/>
    </row>
    <row r="4079" spans="1:20" x14ac:dyDescent="0.25">
      <c r="A4079">
        <v>2004</v>
      </c>
      <c r="B4079" s="6" t="s">
        <v>71</v>
      </c>
      <c r="C4079" s="6">
        <v>46</v>
      </c>
      <c r="D4079" s="6" t="s">
        <v>249</v>
      </c>
      <c r="E4079" s="6"/>
      <c r="F4079" s="6"/>
      <c r="G4079" s="6"/>
      <c r="H4079" s="6"/>
      <c r="I4079" s="6" t="str">
        <f t="shared" si="22"/>
        <v/>
      </c>
      <c r="J4079" s="6" t="s">
        <v>35</v>
      </c>
      <c r="K4079" s="6">
        <v>10</v>
      </c>
      <c r="L4079" s="6"/>
      <c r="M4079" s="6">
        <v>10</v>
      </c>
      <c r="N4079" s="6">
        <v>0</v>
      </c>
      <c r="O4079" s="6">
        <v>0</v>
      </c>
      <c r="P4079" s="6"/>
      <c r="Q4079" s="6"/>
      <c r="R4079" s="6"/>
      <c r="S4079" s="6"/>
      <c r="T4079" s="6"/>
    </row>
    <row r="4080" spans="1:20" x14ac:dyDescent="0.25">
      <c r="A4080">
        <v>2004</v>
      </c>
      <c r="B4080" s="6" t="s">
        <v>71</v>
      </c>
      <c r="C4080" s="6">
        <v>47</v>
      </c>
      <c r="D4080" s="6" t="s">
        <v>249</v>
      </c>
      <c r="E4080" s="6">
        <v>5</v>
      </c>
      <c r="F4080" s="12">
        <f>(37/3.3)</f>
        <v>11.212121212121213</v>
      </c>
      <c r="G4080" s="6">
        <v>100</v>
      </c>
      <c r="H4080" s="6">
        <v>0</v>
      </c>
      <c r="I4080" s="6">
        <f t="shared" si="22"/>
        <v>100</v>
      </c>
      <c r="J4080" s="6" t="s">
        <v>40</v>
      </c>
      <c r="K4080" s="6">
        <v>50</v>
      </c>
      <c r="L4080" s="6"/>
      <c r="M4080" s="6">
        <v>30</v>
      </c>
      <c r="N4080" s="6">
        <v>10</v>
      </c>
      <c r="O4080" s="6">
        <v>0</v>
      </c>
      <c r="P4080" s="6"/>
      <c r="Q4080" s="6"/>
      <c r="R4080" s="6"/>
      <c r="S4080" s="6"/>
      <c r="T4080" s="6"/>
    </row>
    <row r="4081" spans="1:20" x14ac:dyDescent="0.25">
      <c r="A4081">
        <v>2004</v>
      </c>
      <c r="B4081" s="6" t="s">
        <v>71</v>
      </c>
      <c r="C4081" s="6">
        <v>48</v>
      </c>
      <c r="D4081" s="6" t="s">
        <v>249</v>
      </c>
      <c r="E4081" s="6"/>
      <c r="F4081" s="6"/>
      <c r="G4081" s="6"/>
      <c r="H4081" s="6"/>
      <c r="I4081" s="6" t="str">
        <f t="shared" si="22"/>
        <v/>
      </c>
      <c r="J4081" s="6" t="s">
        <v>25</v>
      </c>
      <c r="K4081" s="6">
        <v>25</v>
      </c>
      <c r="L4081" s="6"/>
      <c r="M4081" s="6">
        <v>20</v>
      </c>
      <c r="N4081" s="6">
        <v>10</v>
      </c>
      <c r="O4081" s="6">
        <v>5</v>
      </c>
      <c r="P4081" s="6"/>
      <c r="Q4081" s="6"/>
      <c r="R4081" s="6"/>
      <c r="S4081" s="6"/>
      <c r="T4081" s="6"/>
    </row>
    <row r="4082" spans="1:20" x14ac:dyDescent="0.25">
      <c r="A4082">
        <v>2004</v>
      </c>
      <c r="B4082" s="6" t="s">
        <v>71</v>
      </c>
      <c r="C4082" s="6">
        <v>49</v>
      </c>
      <c r="D4082" s="6" t="s">
        <v>249</v>
      </c>
      <c r="E4082" s="6"/>
      <c r="F4082" s="6"/>
      <c r="G4082" s="6"/>
      <c r="H4082" s="6"/>
      <c r="I4082" s="6" t="str">
        <f t="shared" si="22"/>
        <v/>
      </c>
      <c r="J4082" s="6" t="s">
        <v>40</v>
      </c>
      <c r="K4082" s="6">
        <v>10</v>
      </c>
      <c r="L4082" s="6"/>
      <c r="M4082" s="6">
        <v>11</v>
      </c>
      <c r="N4082" s="6">
        <v>2</v>
      </c>
      <c r="O4082" s="6">
        <v>0</v>
      </c>
      <c r="P4082" s="6"/>
      <c r="Q4082" s="6"/>
      <c r="R4082" s="6"/>
      <c r="S4082" s="6"/>
      <c r="T4082" s="6"/>
    </row>
    <row r="4083" spans="1:20" x14ac:dyDescent="0.25">
      <c r="A4083">
        <v>2004</v>
      </c>
      <c r="B4083" s="6" t="s">
        <v>71</v>
      </c>
      <c r="C4083" s="6">
        <v>50</v>
      </c>
      <c r="D4083" s="6" t="s">
        <v>249</v>
      </c>
      <c r="E4083" s="6"/>
      <c r="F4083" s="6"/>
      <c r="G4083" s="6"/>
      <c r="H4083" s="6"/>
      <c r="I4083" s="6" t="str">
        <f t="shared" si="22"/>
        <v/>
      </c>
      <c r="J4083" s="6" t="s">
        <v>28</v>
      </c>
      <c r="K4083" s="6">
        <v>120</v>
      </c>
      <c r="L4083" s="6"/>
      <c r="M4083" s="6">
        <v>90</v>
      </c>
      <c r="N4083" s="6">
        <v>30</v>
      </c>
      <c r="O4083" s="6">
        <v>0</v>
      </c>
      <c r="P4083" s="6"/>
      <c r="Q4083" s="6"/>
      <c r="R4083" s="6"/>
      <c r="S4083" s="6"/>
      <c r="T4083" s="6"/>
    </row>
    <row r="4084" spans="1:20" x14ac:dyDescent="0.25">
      <c r="A4084">
        <v>2004</v>
      </c>
      <c r="B4084" s="6" t="s">
        <v>71</v>
      </c>
      <c r="C4084" s="6">
        <v>51</v>
      </c>
      <c r="D4084" s="6" t="s">
        <v>249</v>
      </c>
      <c r="E4084" s="6"/>
      <c r="F4084" s="6"/>
      <c r="G4084" s="6"/>
      <c r="H4084" s="6"/>
      <c r="I4084" s="6" t="str">
        <f t="shared" si="22"/>
        <v/>
      </c>
      <c r="J4084" s="6" t="s">
        <v>140</v>
      </c>
      <c r="K4084" s="6">
        <v>30</v>
      </c>
      <c r="L4084" s="6"/>
      <c r="M4084" s="6">
        <v>25</v>
      </c>
      <c r="N4084" s="6">
        <v>25</v>
      </c>
      <c r="O4084" s="6">
        <v>2</v>
      </c>
      <c r="P4084" s="6"/>
      <c r="Q4084" s="6"/>
      <c r="R4084" s="6"/>
      <c r="S4084" s="6"/>
      <c r="T4084" s="6"/>
    </row>
    <row r="4085" spans="1:20" x14ac:dyDescent="0.25">
      <c r="A4085">
        <v>2004</v>
      </c>
      <c r="B4085" s="6" t="s">
        <v>71</v>
      </c>
      <c r="C4085" s="6">
        <v>52</v>
      </c>
      <c r="D4085" s="6" t="s">
        <v>249</v>
      </c>
      <c r="E4085" s="6"/>
      <c r="F4085" s="6"/>
      <c r="G4085" s="6"/>
      <c r="H4085" s="6"/>
      <c r="I4085" s="6" t="str">
        <f t="shared" si="22"/>
        <v/>
      </c>
      <c r="J4085" s="6" t="s">
        <v>140</v>
      </c>
      <c r="K4085" s="6">
        <v>10</v>
      </c>
      <c r="L4085" s="6"/>
      <c r="M4085" s="6">
        <v>8</v>
      </c>
      <c r="N4085" s="6">
        <v>5</v>
      </c>
      <c r="O4085" s="6">
        <v>0</v>
      </c>
      <c r="P4085" s="6" t="s">
        <v>156</v>
      </c>
      <c r="Q4085" s="6"/>
      <c r="R4085" s="6"/>
      <c r="S4085" s="6"/>
      <c r="T4085" s="6"/>
    </row>
    <row r="4086" spans="1:20" x14ac:dyDescent="0.25">
      <c r="A4086">
        <v>2004</v>
      </c>
      <c r="B4086" s="6" t="s">
        <v>71</v>
      </c>
      <c r="C4086" s="6">
        <v>53</v>
      </c>
      <c r="D4086" s="6" t="s">
        <v>249</v>
      </c>
      <c r="E4086" s="6"/>
      <c r="F4086" s="6"/>
      <c r="G4086" s="6"/>
      <c r="H4086" s="6"/>
      <c r="I4086" s="6" t="str">
        <f t="shared" si="22"/>
        <v/>
      </c>
      <c r="J4086" s="6" t="s">
        <v>140</v>
      </c>
      <c r="K4086" s="6">
        <v>12</v>
      </c>
      <c r="L4086" s="6"/>
      <c r="M4086" s="6">
        <v>10</v>
      </c>
      <c r="N4086" s="6">
        <v>5</v>
      </c>
      <c r="O4086" s="6">
        <v>2</v>
      </c>
      <c r="P4086" s="6" t="s">
        <v>156</v>
      </c>
      <c r="Q4086" s="6"/>
      <c r="R4086" s="6"/>
      <c r="S4086" s="6"/>
      <c r="T4086" s="6"/>
    </row>
    <row r="4087" spans="1:20" x14ac:dyDescent="0.25">
      <c r="A4087">
        <v>2004</v>
      </c>
      <c r="B4087" s="6" t="s">
        <v>71</v>
      </c>
      <c r="C4087" s="6">
        <v>54</v>
      </c>
      <c r="D4087" s="6" t="s">
        <v>249</v>
      </c>
      <c r="E4087" s="6"/>
      <c r="F4087" s="6"/>
      <c r="G4087" s="6"/>
      <c r="H4087" s="6"/>
      <c r="I4087" s="6" t="str">
        <f t="shared" si="22"/>
        <v/>
      </c>
      <c r="J4087" s="6" t="s">
        <v>140</v>
      </c>
      <c r="K4087" s="6">
        <v>12</v>
      </c>
      <c r="L4087" s="6"/>
      <c r="M4087" s="6">
        <v>15</v>
      </c>
      <c r="N4087" s="6">
        <v>0</v>
      </c>
      <c r="O4087" s="6">
        <v>0</v>
      </c>
      <c r="P4087" s="6"/>
      <c r="Q4087" s="6"/>
      <c r="R4087" s="6"/>
      <c r="S4087" s="6"/>
      <c r="T4087" s="6"/>
    </row>
    <row r="4088" spans="1:20" x14ac:dyDescent="0.25">
      <c r="A4088">
        <v>2004</v>
      </c>
      <c r="B4088" s="6" t="s">
        <v>71</v>
      </c>
      <c r="C4088" s="6">
        <v>55</v>
      </c>
      <c r="D4088" s="6" t="s">
        <v>249</v>
      </c>
      <c r="E4088" s="6"/>
      <c r="F4088" s="6"/>
      <c r="G4088" s="6"/>
      <c r="H4088" s="6"/>
      <c r="I4088" s="6" t="str">
        <f t="shared" si="22"/>
        <v/>
      </c>
      <c r="J4088" s="6" t="s">
        <v>140</v>
      </c>
      <c r="K4088" s="6">
        <v>20</v>
      </c>
      <c r="L4088" s="6"/>
      <c r="M4088" s="6">
        <v>10</v>
      </c>
      <c r="N4088" s="6">
        <v>0</v>
      </c>
      <c r="O4088" s="6">
        <v>0</v>
      </c>
      <c r="P4088" s="6"/>
      <c r="Q4088" s="6"/>
      <c r="R4088" s="6"/>
      <c r="S4088" s="6"/>
      <c r="T4088" s="6"/>
    </row>
    <row r="4089" spans="1:20" x14ac:dyDescent="0.25">
      <c r="A4089">
        <v>2004</v>
      </c>
      <c r="B4089" s="6" t="s">
        <v>71</v>
      </c>
      <c r="C4089" s="6">
        <v>56</v>
      </c>
      <c r="D4089" s="6" t="s">
        <v>249</v>
      </c>
      <c r="E4089" s="6"/>
      <c r="F4089" s="6"/>
      <c r="G4089" s="6"/>
      <c r="H4089" s="6"/>
      <c r="I4089" s="6" t="str">
        <f t="shared" si="22"/>
        <v/>
      </c>
      <c r="J4089" s="6" t="s">
        <v>40</v>
      </c>
      <c r="K4089" s="6">
        <v>15</v>
      </c>
      <c r="L4089" s="6"/>
      <c r="M4089" s="6">
        <v>10</v>
      </c>
      <c r="N4089" s="6">
        <v>0</v>
      </c>
      <c r="O4089" s="6">
        <v>0</v>
      </c>
      <c r="P4089" s="6"/>
      <c r="Q4089" s="6"/>
      <c r="R4089" s="6"/>
      <c r="S4089" s="6"/>
      <c r="T4089" s="6"/>
    </row>
    <row r="4090" spans="1:20" x14ac:dyDescent="0.25">
      <c r="A4090">
        <v>2004</v>
      </c>
      <c r="B4090" s="6" t="s">
        <v>71</v>
      </c>
      <c r="C4090" s="6">
        <v>57</v>
      </c>
      <c r="D4090" s="6" t="s">
        <v>249</v>
      </c>
      <c r="E4090" s="6"/>
      <c r="F4090" s="6"/>
      <c r="G4090" s="6"/>
      <c r="H4090" s="6"/>
      <c r="I4090" s="6" t="str">
        <f t="shared" si="22"/>
        <v/>
      </c>
      <c r="J4090" s="6" t="s">
        <v>40</v>
      </c>
      <c r="K4090" s="6">
        <v>10</v>
      </c>
      <c r="L4090" s="6"/>
      <c r="M4090" s="6">
        <v>10</v>
      </c>
      <c r="N4090" s="6">
        <v>0</v>
      </c>
      <c r="O4090" s="6">
        <v>0</v>
      </c>
      <c r="P4090" s="6"/>
      <c r="Q4090" s="6"/>
      <c r="R4090" s="6"/>
      <c r="S4090" s="6"/>
      <c r="T4090" s="6"/>
    </row>
    <row r="4091" spans="1:20" x14ac:dyDescent="0.25">
      <c r="A4091">
        <v>2004</v>
      </c>
      <c r="B4091" s="6" t="s">
        <v>71</v>
      </c>
      <c r="C4091" s="6">
        <v>58</v>
      </c>
      <c r="D4091" s="6" t="s">
        <v>249</v>
      </c>
      <c r="E4091" s="6"/>
      <c r="F4091" s="6"/>
      <c r="G4091" s="6"/>
      <c r="H4091" s="6"/>
      <c r="I4091" s="6" t="str">
        <f t="shared" si="22"/>
        <v/>
      </c>
      <c r="J4091" s="6" t="s">
        <v>140</v>
      </c>
      <c r="K4091" s="6">
        <v>20</v>
      </c>
      <c r="L4091" s="6"/>
      <c r="M4091" s="6">
        <v>15</v>
      </c>
      <c r="N4091" s="6">
        <v>20</v>
      </c>
      <c r="O4091" s="6">
        <v>5</v>
      </c>
      <c r="P4091" s="6"/>
      <c r="Q4091" s="6"/>
      <c r="R4091" s="6"/>
      <c r="S4091" s="6"/>
      <c r="T4091" s="6"/>
    </row>
    <row r="4092" spans="1:20" x14ac:dyDescent="0.25">
      <c r="A4092">
        <v>2004</v>
      </c>
      <c r="B4092" s="6" t="s">
        <v>71</v>
      </c>
      <c r="C4092" s="6">
        <v>59</v>
      </c>
      <c r="D4092" s="6" t="s">
        <v>249</v>
      </c>
      <c r="E4092" s="6"/>
      <c r="F4092" s="6"/>
      <c r="G4092" s="6"/>
      <c r="H4092" s="6"/>
      <c r="I4092" s="6" t="str">
        <f t="shared" si="22"/>
        <v/>
      </c>
      <c r="J4092" s="6" t="s">
        <v>140</v>
      </c>
      <c r="K4092" s="6">
        <v>10</v>
      </c>
      <c r="L4092" s="6"/>
      <c r="M4092" s="6">
        <v>10</v>
      </c>
      <c r="N4092" s="6">
        <v>0</v>
      </c>
      <c r="O4092" s="6">
        <v>0</v>
      </c>
      <c r="P4092" s="6"/>
      <c r="Q4092" s="6"/>
      <c r="R4092" s="6"/>
      <c r="S4092" s="6"/>
      <c r="T4092" s="6"/>
    </row>
    <row r="4093" spans="1:20" x14ac:dyDescent="0.25">
      <c r="A4093">
        <v>2004</v>
      </c>
      <c r="B4093" s="6" t="s">
        <v>71</v>
      </c>
      <c r="C4093" s="6">
        <v>60</v>
      </c>
      <c r="D4093" s="6" t="s">
        <v>249</v>
      </c>
      <c r="E4093" s="6"/>
      <c r="F4093" s="6"/>
      <c r="G4093" s="6"/>
      <c r="H4093" s="6"/>
      <c r="I4093" s="6" t="str">
        <f t="shared" si="22"/>
        <v/>
      </c>
      <c r="J4093" s="6" t="s">
        <v>40</v>
      </c>
      <c r="K4093" s="6">
        <v>12</v>
      </c>
      <c r="L4093" s="6"/>
      <c r="M4093" s="6">
        <v>10</v>
      </c>
      <c r="N4093" s="6">
        <v>0</v>
      </c>
      <c r="O4093" s="6">
        <v>0</v>
      </c>
      <c r="P4093" s="6"/>
      <c r="Q4093" s="6"/>
      <c r="R4093" s="6"/>
      <c r="S4093" s="6"/>
      <c r="T4093" s="6"/>
    </row>
    <row r="4094" spans="1:20" x14ac:dyDescent="0.25">
      <c r="A4094">
        <v>2004</v>
      </c>
      <c r="B4094" s="6" t="s">
        <v>71</v>
      </c>
      <c r="C4094" s="6">
        <v>61</v>
      </c>
      <c r="D4094" s="6" t="s">
        <v>249</v>
      </c>
      <c r="E4094" s="6"/>
      <c r="F4094" s="6"/>
      <c r="G4094" s="6"/>
      <c r="H4094" s="6"/>
      <c r="I4094" s="6" t="str">
        <f t="shared" si="22"/>
        <v/>
      </c>
      <c r="J4094" s="6" t="s">
        <v>140</v>
      </c>
      <c r="K4094" s="6">
        <v>20</v>
      </c>
      <c r="L4094" s="6"/>
      <c r="M4094" s="6">
        <v>10</v>
      </c>
      <c r="N4094" s="6">
        <v>30</v>
      </c>
      <c r="O4094" s="6">
        <v>0</v>
      </c>
      <c r="P4094" s="6"/>
      <c r="Q4094" s="6"/>
      <c r="R4094" s="6"/>
      <c r="S4094" s="6"/>
      <c r="T4094" s="6"/>
    </row>
    <row r="4095" spans="1:20" x14ac:dyDescent="0.25">
      <c r="A4095">
        <v>2004</v>
      </c>
      <c r="B4095" s="6" t="s">
        <v>71</v>
      </c>
      <c r="C4095" s="6">
        <v>62</v>
      </c>
      <c r="D4095" s="6" t="s">
        <v>249</v>
      </c>
      <c r="E4095" s="6">
        <v>6</v>
      </c>
      <c r="F4095" s="12">
        <f>(38/3.3)</f>
        <v>11.515151515151516</v>
      </c>
      <c r="G4095" s="6">
        <v>170</v>
      </c>
      <c r="H4095" s="6">
        <v>0</v>
      </c>
      <c r="I4095" s="6">
        <f t="shared" si="22"/>
        <v>170</v>
      </c>
      <c r="J4095" s="6" t="s">
        <v>140</v>
      </c>
      <c r="K4095" s="6">
        <v>10</v>
      </c>
      <c r="L4095" s="6"/>
      <c r="M4095" s="6">
        <v>10</v>
      </c>
      <c r="N4095" s="6">
        <v>0</v>
      </c>
      <c r="O4095" s="6">
        <v>0</v>
      </c>
      <c r="P4095" s="6"/>
      <c r="Q4095" s="6"/>
      <c r="R4095" s="6"/>
      <c r="S4095" s="6"/>
      <c r="T4095" s="6"/>
    </row>
    <row r="4096" spans="1:20" x14ac:dyDescent="0.25">
      <c r="A4096">
        <v>2004</v>
      </c>
      <c r="B4096" s="6" t="s">
        <v>71</v>
      </c>
      <c r="C4096" s="6">
        <v>63</v>
      </c>
      <c r="D4096" s="6" t="s">
        <v>249</v>
      </c>
      <c r="E4096" s="6"/>
      <c r="F4096" s="6"/>
      <c r="G4096" s="6"/>
      <c r="H4096" s="6"/>
      <c r="I4096" s="6" t="str">
        <f t="shared" si="22"/>
        <v/>
      </c>
      <c r="J4096" s="6" t="s">
        <v>35</v>
      </c>
      <c r="K4096" s="6">
        <v>15</v>
      </c>
      <c r="L4096" s="6"/>
      <c r="M4096" s="6">
        <v>10</v>
      </c>
      <c r="N4096" s="6">
        <v>80</v>
      </c>
      <c r="O4096" s="6">
        <v>0</v>
      </c>
      <c r="P4096" s="6"/>
      <c r="Q4096" s="6"/>
      <c r="R4096" s="6"/>
      <c r="S4096" s="6"/>
      <c r="T4096" s="6"/>
    </row>
    <row r="4097" spans="1:20" x14ac:dyDescent="0.25">
      <c r="A4097">
        <v>2004</v>
      </c>
      <c r="B4097" s="6" t="s">
        <v>71</v>
      </c>
      <c r="C4097" s="6">
        <v>64</v>
      </c>
      <c r="D4097" s="6" t="s">
        <v>249</v>
      </c>
      <c r="E4097" s="6"/>
      <c r="F4097" s="6"/>
      <c r="G4097" s="6"/>
      <c r="H4097" s="6"/>
      <c r="I4097" s="6" t="str">
        <f t="shared" si="22"/>
        <v/>
      </c>
      <c r="J4097" s="6" t="s">
        <v>58</v>
      </c>
      <c r="K4097" s="6">
        <v>12</v>
      </c>
      <c r="L4097" s="6"/>
      <c r="M4097" s="6">
        <v>10</v>
      </c>
      <c r="N4097" s="6">
        <v>16</v>
      </c>
      <c r="O4097" s="6">
        <v>0</v>
      </c>
      <c r="P4097" s="6"/>
      <c r="Q4097" s="6"/>
      <c r="R4097" s="6"/>
      <c r="S4097" s="6"/>
      <c r="T4097" s="6"/>
    </row>
    <row r="4098" spans="1:20" x14ac:dyDescent="0.25">
      <c r="A4098">
        <v>2004</v>
      </c>
      <c r="B4098" s="6" t="s">
        <v>71</v>
      </c>
      <c r="C4098" s="6">
        <v>65</v>
      </c>
      <c r="D4098" s="6" t="s">
        <v>249</v>
      </c>
      <c r="E4098" s="6"/>
      <c r="F4098" s="6"/>
      <c r="G4098" s="6"/>
      <c r="H4098" s="6"/>
      <c r="I4098" s="6" t="str">
        <f t="shared" si="22"/>
        <v/>
      </c>
      <c r="J4098" s="6" t="s">
        <v>140</v>
      </c>
      <c r="K4098" s="6">
        <v>20</v>
      </c>
      <c r="L4098" s="6"/>
      <c r="M4098" s="6">
        <v>15</v>
      </c>
      <c r="N4098" s="6">
        <v>8</v>
      </c>
      <c r="O4098" s="6">
        <v>5</v>
      </c>
      <c r="P4098" s="6" t="s">
        <v>156</v>
      </c>
      <c r="Q4098" s="6"/>
      <c r="R4098" s="6"/>
      <c r="S4098" s="6"/>
      <c r="T4098" s="6"/>
    </row>
    <row r="4099" spans="1:20" x14ac:dyDescent="0.25">
      <c r="A4099">
        <v>2004</v>
      </c>
      <c r="B4099" s="6" t="s">
        <v>71</v>
      </c>
      <c r="C4099" s="6">
        <v>66</v>
      </c>
      <c r="D4099" s="6" t="s">
        <v>249</v>
      </c>
      <c r="E4099" s="6"/>
      <c r="F4099" s="6"/>
      <c r="G4099" s="6"/>
      <c r="H4099" s="6"/>
      <c r="I4099" s="6" t="str">
        <f t="shared" si="22"/>
        <v/>
      </c>
      <c r="J4099" s="6" t="s">
        <v>140</v>
      </c>
      <c r="K4099" s="6">
        <v>25</v>
      </c>
      <c r="L4099" s="6"/>
      <c r="M4099" s="6">
        <v>20</v>
      </c>
      <c r="N4099" s="6">
        <v>10</v>
      </c>
      <c r="O4099" s="6">
        <v>0</v>
      </c>
      <c r="P4099" s="6"/>
      <c r="Q4099" s="6"/>
      <c r="R4099" s="6"/>
      <c r="S4099" s="6"/>
      <c r="T4099" s="6"/>
    </row>
    <row r="4100" spans="1:20" x14ac:dyDescent="0.25">
      <c r="A4100">
        <v>2004</v>
      </c>
      <c r="B4100" s="6" t="s">
        <v>71</v>
      </c>
      <c r="C4100" s="6">
        <v>67</v>
      </c>
      <c r="D4100" s="6" t="s">
        <v>249</v>
      </c>
      <c r="E4100" s="6"/>
      <c r="F4100" s="6"/>
      <c r="G4100" s="6"/>
      <c r="H4100" s="6"/>
      <c r="I4100" s="6" t="str">
        <f t="shared" si="22"/>
        <v/>
      </c>
      <c r="J4100" s="6" t="s">
        <v>140</v>
      </c>
      <c r="K4100" s="6">
        <v>38</v>
      </c>
      <c r="L4100" s="6"/>
      <c r="M4100" s="6">
        <v>20</v>
      </c>
      <c r="N4100" s="6">
        <v>15</v>
      </c>
      <c r="O4100" s="6">
        <v>5</v>
      </c>
      <c r="P4100" s="6" t="s">
        <v>156</v>
      </c>
      <c r="Q4100" s="6"/>
      <c r="R4100" s="6"/>
      <c r="S4100" s="6"/>
      <c r="T4100" s="6"/>
    </row>
    <row r="4101" spans="1:20" x14ac:dyDescent="0.25">
      <c r="A4101">
        <v>2004</v>
      </c>
      <c r="B4101" s="6" t="s">
        <v>71</v>
      </c>
      <c r="C4101" s="6">
        <v>68</v>
      </c>
      <c r="D4101" s="6" t="s">
        <v>249</v>
      </c>
      <c r="E4101" s="6"/>
      <c r="F4101" s="6"/>
      <c r="G4101" s="6"/>
      <c r="H4101" s="6"/>
      <c r="I4101" s="6" t="str">
        <f t="shared" si="22"/>
        <v/>
      </c>
      <c r="J4101" s="6" t="s">
        <v>140</v>
      </c>
      <c r="K4101" s="6">
        <v>23</v>
      </c>
      <c r="L4101" s="6"/>
      <c r="M4101" s="6">
        <v>20</v>
      </c>
      <c r="N4101" s="6">
        <v>8</v>
      </c>
      <c r="O4101" s="6">
        <v>8</v>
      </c>
      <c r="P4101" s="6" t="s">
        <v>156</v>
      </c>
      <c r="Q4101" s="6"/>
      <c r="R4101" s="6"/>
      <c r="S4101" s="6"/>
      <c r="T4101" s="6"/>
    </row>
    <row r="4102" spans="1:20" x14ac:dyDescent="0.25">
      <c r="A4102">
        <v>2004</v>
      </c>
      <c r="B4102" s="6" t="s">
        <v>71</v>
      </c>
      <c r="C4102" s="6">
        <v>69</v>
      </c>
      <c r="D4102" s="6" t="s">
        <v>249</v>
      </c>
      <c r="E4102" s="6"/>
      <c r="F4102" s="6"/>
      <c r="G4102" s="6"/>
      <c r="H4102" s="6"/>
      <c r="I4102" s="6" t="str">
        <f t="shared" si="22"/>
        <v/>
      </c>
      <c r="J4102" s="6" t="s">
        <v>35</v>
      </c>
      <c r="K4102" s="6">
        <v>35</v>
      </c>
      <c r="L4102" s="6"/>
      <c r="M4102" s="6">
        <v>20</v>
      </c>
      <c r="N4102" s="6">
        <v>25</v>
      </c>
      <c r="O4102" s="6">
        <v>0</v>
      </c>
      <c r="P4102" s="6"/>
      <c r="Q4102" s="6"/>
      <c r="R4102" s="6"/>
      <c r="S4102" s="6"/>
      <c r="T4102" s="6"/>
    </row>
    <row r="4103" spans="1:20" x14ac:dyDescent="0.25">
      <c r="A4103">
        <v>2004</v>
      </c>
      <c r="B4103" s="6" t="s">
        <v>71</v>
      </c>
      <c r="C4103" s="6">
        <v>70</v>
      </c>
      <c r="D4103" s="6" t="s">
        <v>249</v>
      </c>
      <c r="E4103" s="6"/>
      <c r="F4103" s="6"/>
      <c r="G4103" s="6"/>
      <c r="H4103" s="6"/>
      <c r="I4103" s="6" t="str">
        <f t="shared" si="22"/>
        <v/>
      </c>
      <c r="J4103" s="6" t="s">
        <v>26</v>
      </c>
      <c r="K4103" s="6">
        <v>150</v>
      </c>
      <c r="L4103" s="6"/>
      <c r="M4103" s="6">
        <v>200</v>
      </c>
      <c r="N4103" s="6">
        <v>60</v>
      </c>
      <c r="O4103" s="6">
        <v>10</v>
      </c>
      <c r="P4103" s="6" t="s">
        <v>48</v>
      </c>
      <c r="Q4103" s="6"/>
      <c r="R4103" s="6"/>
      <c r="S4103" s="6"/>
      <c r="T4103" s="6"/>
    </row>
    <row r="4104" spans="1:20" x14ac:dyDescent="0.25">
      <c r="A4104">
        <v>2004</v>
      </c>
      <c r="B4104" s="6" t="s">
        <v>71</v>
      </c>
      <c r="C4104" s="6">
        <v>71</v>
      </c>
      <c r="D4104" s="6" t="s">
        <v>249</v>
      </c>
      <c r="E4104" s="6"/>
      <c r="F4104" s="6"/>
      <c r="G4104" s="6"/>
      <c r="H4104" s="6"/>
      <c r="I4104" s="6" t="str">
        <f t="shared" si="22"/>
        <v/>
      </c>
      <c r="J4104" s="6" t="s">
        <v>35</v>
      </c>
      <c r="K4104" s="6">
        <v>35</v>
      </c>
      <c r="L4104" s="6"/>
      <c r="M4104" s="6">
        <v>20</v>
      </c>
      <c r="N4104" s="6">
        <v>0</v>
      </c>
      <c r="O4104" s="6">
        <v>0</v>
      </c>
      <c r="P4104" s="6"/>
      <c r="Q4104" s="6"/>
      <c r="R4104" s="6"/>
      <c r="S4104" s="6"/>
      <c r="T4104" s="6"/>
    </row>
    <row r="4105" spans="1:20" x14ac:dyDescent="0.25">
      <c r="A4105">
        <v>2004</v>
      </c>
      <c r="B4105" s="6" t="s">
        <v>71</v>
      </c>
      <c r="C4105" s="6">
        <v>72</v>
      </c>
      <c r="D4105" s="6" t="s">
        <v>249</v>
      </c>
      <c r="E4105" s="6"/>
      <c r="F4105" s="6"/>
      <c r="G4105" s="6"/>
      <c r="H4105" s="6"/>
      <c r="I4105" s="6" t="str">
        <f t="shared" si="22"/>
        <v/>
      </c>
      <c r="J4105" s="6" t="s">
        <v>40</v>
      </c>
      <c r="K4105" s="6">
        <v>25</v>
      </c>
      <c r="L4105" s="6"/>
      <c r="M4105" s="6">
        <v>20</v>
      </c>
      <c r="N4105" s="6">
        <v>1</v>
      </c>
      <c r="O4105" s="6">
        <v>0</v>
      </c>
      <c r="P4105" s="6" t="s">
        <v>156</v>
      </c>
      <c r="Q4105" s="6"/>
      <c r="R4105" s="6"/>
      <c r="S4105" s="6"/>
      <c r="T4105" s="6"/>
    </row>
    <row r="4106" spans="1:20" x14ac:dyDescent="0.25">
      <c r="A4106">
        <v>2004</v>
      </c>
      <c r="B4106" s="6" t="s">
        <v>71</v>
      </c>
      <c r="C4106" s="6">
        <v>73</v>
      </c>
      <c r="D4106" s="6" t="s">
        <v>249</v>
      </c>
      <c r="E4106" s="6"/>
      <c r="F4106" s="6"/>
      <c r="G4106" s="6"/>
      <c r="H4106" s="6"/>
      <c r="I4106" s="6" t="str">
        <f t="shared" si="22"/>
        <v/>
      </c>
      <c r="J4106" s="6" t="s">
        <v>35</v>
      </c>
      <c r="K4106" s="6">
        <v>10</v>
      </c>
      <c r="L4106" s="6"/>
      <c r="M4106" s="6">
        <v>10</v>
      </c>
      <c r="N4106" s="6">
        <v>0</v>
      </c>
      <c r="O4106" s="6">
        <v>0</v>
      </c>
      <c r="P4106" s="6"/>
      <c r="Q4106" s="6"/>
      <c r="R4106" s="6"/>
      <c r="S4106" s="6"/>
      <c r="T4106" s="6"/>
    </row>
    <row r="4107" spans="1:20" x14ac:dyDescent="0.25">
      <c r="A4107">
        <v>2004</v>
      </c>
      <c r="B4107" s="6" t="s">
        <v>71</v>
      </c>
      <c r="C4107" s="6">
        <v>74</v>
      </c>
      <c r="D4107" s="6" t="s">
        <v>249</v>
      </c>
      <c r="E4107" s="6"/>
      <c r="F4107" s="6"/>
      <c r="G4107" s="6"/>
      <c r="H4107" s="6"/>
      <c r="I4107" s="6" t="str">
        <f t="shared" si="22"/>
        <v/>
      </c>
      <c r="J4107" s="6" t="s">
        <v>40</v>
      </c>
      <c r="K4107" s="6">
        <v>80</v>
      </c>
      <c r="L4107" s="6"/>
      <c r="M4107" s="6">
        <v>10</v>
      </c>
      <c r="N4107" s="6">
        <v>5</v>
      </c>
      <c r="O4107" s="6">
        <v>0</v>
      </c>
      <c r="P4107" s="6"/>
      <c r="Q4107" s="6"/>
      <c r="R4107" s="6"/>
      <c r="S4107" s="6"/>
      <c r="T4107" s="6"/>
    </row>
    <row r="4108" spans="1:20" x14ac:dyDescent="0.25">
      <c r="A4108">
        <v>2004</v>
      </c>
      <c r="B4108" s="6" t="s">
        <v>71</v>
      </c>
      <c r="C4108" s="6">
        <v>75</v>
      </c>
      <c r="D4108" s="6" t="s">
        <v>249</v>
      </c>
      <c r="E4108" s="6"/>
      <c r="F4108" s="6"/>
      <c r="G4108" s="6"/>
      <c r="H4108" s="6"/>
      <c r="I4108" s="6" t="str">
        <f t="shared" si="22"/>
        <v/>
      </c>
      <c r="J4108" s="6" t="s">
        <v>28</v>
      </c>
      <c r="K4108" s="6">
        <v>55</v>
      </c>
      <c r="L4108" s="6"/>
      <c r="M4108" s="6">
        <v>60</v>
      </c>
      <c r="N4108" s="6">
        <v>80</v>
      </c>
      <c r="O4108" s="6">
        <v>0</v>
      </c>
      <c r="P4108" s="6"/>
      <c r="Q4108" s="6"/>
      <c r="R4108" s="6"/>
      <c r="S4108" s="6"/>
      <c r="T4108" s="6"/>
    </row>
    <row r="4109" spans="1:20" x14ac:dyDescent="0.25">
      <c r="A4109">
        <v>2004</v>
      </c>
      <c r="B4109" s="6" t="s">
        <v>71</v>
      </c>
      <c r="C4109" s="6">
        <v>76</v>
      </c>
      <c r="D4109" s="6" t="s">
        <v>249</v>
      </c>
      <c r="E4109" s="6"/>
      <c r="F4109" s="6"/>
      <c r="G4109" s="6"/>
      <c r="H4109" s="6"/>
      <c r="I4109" s="6" t="str">
        <f t="shared" si="22"/>
        <v/>
      </c>
      <c r="J4109" s="6" t="s">
        <v>25</v>
      </c>
      <c r="K4109" s="6">
        <v>10</v>
      </c>
      <c r="L4109" s="6"/>
      <c r="M4109" s="6">
        <v>5</v>
      </c>
      <c r="N4109" s="6">
        <v>0</v>
      </c>
      <c r="O4109" s="6">
        <v>0</v>
      </c>
      <c r="P4109" s="6"/>
      <c r="Q4109" s="6"/>
      <c r="R4109" s="6"/>
      <c r="S4109" s="6"/>
      <c r="T4109" s="6"/>
    </row>
    <row r="4110" spans="1:20" x14ac:dyDescent="0.25">
      <c r="A4110">
        <v>2004</v>
      </c>
      <c r="B4110" s="6" t="s">
        <v>71</v>
      </c>
      <c r="C4110" s="6">
        <v>77</v>
      </c>
      <c r="D4110" s="6" t="s">
        <v>248</v>
      </c>
      <c r="E4110" s="6">
        <v>7</v>
      </c>
      <c r="F4110" s="6">
        <f>(35/3.3)</f>
        <v>10.606060606060607</v>
      </c>
      <c r="G4110" s="6">
        <v>50</v>
      </c>
      <c r="H4110" s="6">
        <v>0</v>
      </c>
      <c r="I4110" s="6">
        <f t="shared" si="22"/>
        <v>50</v>
      </c>
      <c r="J4110" s="6" t="s">
        <v>28</v>
      </c>
      <c r="K4110" s="6">
        <v>30</v>
      </c>
      <c r="L4110" s="6"/>
      <c r="M4110" s="6">
        <v>50</v>
      </c>
      <c r="N4110" s="6">
        <v>45</v>
      </c>
      <c r="O4110" s="6">
        <v>0</v>
      </c>
      <c r="P4110" s="6"/>
      <c r="Q4110" s="6"/>
      <c r="R4110" s="6"/>
      <c r="S4110" s="6"/>
      <c r="T4110" s="6"/>
    </row>
    <row r="4111" spans="1:20" x14ac:dyDescent="0.25">
      <c r="A4111">
        <v>2004</v>
      </c>
      <c r="B4111" s="6" t="s">
        <v>71</v>
      </c>
      <c r="C4111" s="6">
        <v>78</v>
      </c>
      <c r="D4111" s="6" t="s">
        <v>248</v>
      </c>
      <c r="E4111" s="6"/>
      <c r="F4111" s="6"/>
      <c r="G4111" s="6"/>
      <c r="H4111" s="6"/>
      <c r="I4111" s="6" t="str">
        <f t="shared" si="22"/>
        <v/>
      </c>
      <c r="J4111" s="6" t="s">
        <v>140</v>
      </c>
      <c r="K4111" s="6">
        <v>25</v>
      </c>
      <c r="L4111" s="6"/>
      <c r="M4111" s="6">
        <v>15</v>
      </c>
      <c r="N4111" s="6">
        <v>10</v>
      </c>
      <c r="O4111" s="6">
        <v>0</v>
      </c>
      <c r="P4111" s="6"/>
      <c r="Q4111" s="6"/>
      <c r="R4111" s="6"/>
      <c r="S4111" s="6"/>
      <c r="T4111" s="6"/>
    </row>
    <row r="4112" spans="1:20" x14ac:dyDescent="0.25">
      <c r="A4112">
        <v>2004</v>
      </c>
      <c r="B4112" s="6" t="s">
        <v>71</v>
      </c>
      <c r="C4112" s="6">
        <v>79</v>
      </c>
      <c r="D4112" s="6" t="s">
        <v>248</v>
      </c>
      <c r="E4112" s="6"/>
      <c r="F4112" s="6"/>
      <c r="G4112" s="6"/>
      <c r="H4112" s="6"/>
      <c r="I4112" s="6" t="str">
        <f t="shared" si="22"/>
        <v/>
      </c>
      <c r="J4112" s="6" t="s">
        <v>25</v>
      </c>
      <c r="K4112" s="6">
        <v>25</v>
      </c>
      <c r="L4112" s="6"/>
      <c r="M4112" s="6">
        <v>20</v>
      </c>
      <c r="N4112" s="6">
        <v>0</v>
      </c>
      <c r="O4112" s="6">
        <v>0</v>
      </c>
      <c r="P4112" s="6"/>
      <c r="Q4112" s="6"/>
      <c r="R4112" s="6"/>
      <c r="S4112" s="6"/>
      <c r="T4112" s="6"/>
    </row>
    <row r="4113" spans="1:20" x14ac:dyDescent="0.25">
      <c r="A4113">
        <v>2004</v>
      </c>
      <c r="B4113" s="6" t="s">
        <v>71</v>
      </c>
      <c r="C4113" s="6">
        <v>80</v>
      </c>
      <c r="D4113" s="6" t="s">
        <v>248</v>
      </c>
      <c r="E4113" s="6"/>
      <c r="F4113" s="6"/>
      <c r="G4113" s="6"/>
      <c r="H4113" s="6"/>
      <c r="I4113" s="6" t="str">
        <f t="shared" si="22"/>
        <v/>
      </c>
      <c r="J4113" s="6" t="s">
        <v>28</v>
      </c>
      <c r="K4113" s="6">
        <v>50</v>
      </c>
      <c r="L4113" s="6"/>
      <c r="M4113" s="6">
        <v>65</v>
      </c>
      <c r="N4113" s="6">
        <v>40</v>
      </c>
      <c r="O4113" s="6">
        <v>5</v>
      </c>
      <c r="P4113" s="6" t="s">
        <v>77</v>
      </c>
      <c r="Q4113" s="6"/>
      <c r="R4113" s="6"/>
      <c r="S4113" s="6">
        <v>1</v>
      </c>
      <c r="T4113" s="6" t="s">
        <v>230</v>
      </c>
    </row>
    <row r="4114" spans="1:20" x14ac:dyDescent="0.25">
      <c r="A4114">
        <v>2004</v>
      </c>
      <c r="B4114" s="6" t="s">
        <v>71</v>
      </c>
      <c r="C4114" s="6">
        <v>81</v>
      </c>
      <c r="D4114" s="6" t="s">
        <v>248</v>
      </c>
      <c r="E4114" s="6"/>
      <c r="F4114" s="6"/>
      <c r="G4114" s="6"/>
      <c r="H4114" s="6"/>
      <c r="I4114" s="6" t="str">
        <f t="shared" si="22"/>
        <v/>
      </c>
      <c r="J4114" s="6" t="s">
        <v>26</v>
      </c>
      <c r="K4114" s="6">
        <v>100</v>
      </c>
      <c r="L4114" s="6"/>
      <c r="M4114" s="6">
        <v>40</v>
      </c>
      <c r="N4114" s="6">
        <v>80</v>
      </c>
      <c r="O4114" s="6">
        <v>0</v>
      </c>
      <c r="P4114" s="6"/>
      <c r="Q4114" s="6"/>
      <c r="R4114" s="6"/>
      <c r="S4114" s="6"/>
      <c r="T4114" s="6"/>
    </row>
    <row r="4115" spans="1:20" x14ac:dyDescent="0.25">
      <c r="A4115">
        <v>2004</v>
      </c>
      <c r="B4115" s="6" t="s">
        <v>71</v>
      </c>
      <c r="C4115" s="6">
        <v>82</v>
      </c>
      <c r="D4115" s="6" t="s">
        <v>248</v>
      </c>
      <c r="E4115" s="6"/>
      <c r="F4115" s="6"/>
      <c r="G4115" s="6"/>
      <c r="H4115" s="6"/>
      <c r="I4115" s="6" t="str">
        <f t="shared" si="22"/>
        <v/>
      </c>
      <c r="J4115" s="6" t="s">
        <v>140</v>
      </c>
      <c r="K4115" s="6">
        <v>30</v>
      </c>
      <c r="L4115" s="6"/>
      <c r="M4115" s="6">
        <v>30</v>
      </c>
      <c r="N4115" s="6">
        <v>50</v>
      </c>
      <c r="O4115" s="6">
        <v>0</v>
      </c>
      <c r="P4115" s="6"/>
      <c r="Q4115" s="6"/>
      <c r="R4115" s="6"/>
      <c r="S4115" s="6"/>
      <c r="T4115" s="6"/>
    </row>
    <row r="4116" spans="1:20" x14ac:dyDescent="0.25">
      <c r="A4116">
        <v>2004</v>
      </c>
      <c r="B4116" s="6" t="s">
        <v>71</v>
      </c>
      <c r="C4116" s="6">
        <v>83</v>
      </c>
      <c r="D4116" s="6" t="s">
        <v>248</v>
      </c>
      <c r="E4116" s="6"/>
      <c r="F4116" s="6"/>
      <c r="G4116" s="6"/>
      <c r="H4116" s="6"/>
      <c r="I4116" s="6" t="str">
        <f t="shared" si="22"/>
        <v/>
      </c>
      <c r="J4116" s="6" t="s">
        <v>35</v>
      </c>
      <c r="K4116" s="6">
        <v>50</v>
      </c>
      <c r="L4116" s="6"/>
      <c r="M4116" s="6">
        <v>10</v>
      </c>
      <c r="N4116" s="6">
        <v>5</v>
      </c>
      <c r="O4116" s="6">
        <v>0</v>
      </c>
      <c r="P4116" s="6"/>
      <c r="Q4116" s="6"/>
      <c r="R4116" s="6"/>
      <c r="S4116" s="6"/>
      <c r="T4116" s="6"/>
    </row>
    <row r="4117" spans="1:20" x14ac:dyDescent="0.25">
      <c r="A4117">
        <v>2004</v>
      </c>
      <c r="B4117" s="6" t="s">
        <v>71</v>
      </c>
      <c r="C4117" s="6">
        <v>84</v>
      </c>
      <c r="D4117" s="6" t="s">
        <v>248</v>
      </c>
      <c r="E4117" s="6"/>
      <c r="F4117" s="6"/>
      <c r="G4117" s="6"/>
      <c r="H4117" s="6"/>
      <c r="I4117" s="6" t="str">
        <f t="shared" si="22"/>
        <v/>
      </c>
      <c r="J4117" s="6" t="s">
        <v>140</v>
      </c>
      <c r="K4117" s="6">
        <v>20</v>
      </c>
      <c r="L4117" s="6"/>
      <c r="M4117" s="6">
        <v>20</v>
      </c>
      <c r="N4117" s="6">
        <v>0</v>
      </c>
      <c r="O4117" s="6">
        <v>5</v>
      </c>
      <c r="P4117" s="6"/>
      <c r="Q4117" s="6"/>
      <c r="R4117" s="6"/>
      <c r="S4117" s="6"/>
      <c r="T4117" s="6" t="s">
        <v>128</v>
      </c>
    </row>
    <row r="4118" spans="1:20" x14ac:dyDescent="0.25">
      <c r="A4118">
        <v>2004</v>
      </c>
      <c r="B4118" s="6" t="s">
        <v>71</v>
      </c>
      <c r="C4118" s="6">
        <v>85</v>
      </c>
      <c r="D4118" s="6" t="s">
        <v>248</v>
      </c>
      <c r="E4118" s="6"/>
      <c r="F4118" s="6"/>
      <c r="G4118" s="6"/>
      <c r="H4118" s="6"/>
      <c r="I4118" s="6" t="str">
        <f t="shared" ref="I4118:I4167" si="23">IF(G4118&gt;0,G4118/(1000-H4118)*1000,"")</f>
        <v/>
      </c>
      <c r="J4118" s="6" t="s">
        <v>160</v>
      </c>
      <c r="K4118" s="6">
        <v>10</v>
      </c>
      <c r="L4118" s="6"/>
      <c r="M4118" s="6">
        <v>5</v>
      </c>
      <c r="N4118" s="6">
        <v>50</v>
      </c>
      <c r="O4118" s="6">
        <v>0</v>
      </c>
      <c r="P4118" s="6"/>
      <c r="Q4118" s="6"/>
      <c r="R4118" s="6"/>
      <c r="S4118" s="6"/>
      <c r="T4118" s="6"/>
    </row>
    <row r="4119" spans="1:20" x14ac:dyDescent="0.25">
      <c r="A4119">
        <v>2004</v>
      </c>
      <c r="B4119" s="6" t="s">
        <v>71</v>
      </c>
      <c r="C4119" s="6">
        <v>86</v>
      </c>
      <c r="D4119" s="6" t="s">
        <v>248</v>
      </c>
      <c r="E4119" s="6"/>
      <c r="F4119" s="6"/>
      <c r="G4119" s="6"/>
      <c r="H4119" s="6"/>
      <c r="I4119" s="6" t="str">
        <f t="shared" si="23"/>
        <v/>
      </c>
      <c r="J4119" s="6" t="s">
        <v>28</v>
      </c>
      <c r="K4119" s="6">
        <v>100</v>
      </c>
      <c r="L4119" s="6"/>
      <c r="M4119" s="6">
        <v>50</v>
      </c>
      <c r="N4119" s="6">
        <v>80</v>
      </c>
      <c r="O4119" s="6">
        <v>0</v>
      </c>
      <c r="P4119" s="6"/>
      <c r="Q4119" s="6"/>
      <c r="R4119" s="6"/>
      <c r="S4119" s="6"/>
      <c r="T4119" s="6"/>
    </row>
    <row r="4120" spans="1:20" x14ac:dyDescent="0.25">
      <c r="A4120">
        <v>2004</v>
      </c>
      <c r="B4120" s="6" t="s">
        <v>71</v>
      </c>
      <c r="C4120" s="6">
        <v>87</v>
      </c>
      <c r="D4120" s="6" t="s">
        <v>248</v>
      </c>
      <c r="E4120" s="6">
        <v>8</v>
      </c>
      <c r="F4120" s="6">
        <f>(40/3.3)</f>
        <v>12.121212121212121</v>
      </c>
      <c r="G4120" s="6">
        <v>170</v>
      </c>
      <c r="H4120" s="6">
        <v>0</v>
      </c>
      <c r="I4120" s="6">
        <f t="shared" si="23"/>
        <v>170</v>
      </c>
      <c r="J4120" s="6" t="s">
        <v>140</v>
      </c>
      <c r="K4120" s="6">
        <v>30</v>
      </c>
      <c r="L4120" s="6"/>
      <c r="M4120" s="6">
        <v>20</v>
      </c>
      <c r="N4120" s="6">
        <v>20</v>
      </c>
      <c r="O4120" s="6">
        <v>0</v>
      </c>
      <c r="P4120" s="6"/>
      <c r="Q4120" s="6"/>
      <c r="R4120" s="6"/>
      <c r="S4120" s="6"/>
      <c r="T4120" s="6"/>
    </row>
    <row r="4121" spans="1:20" x14ac:dyDescent="0.25">
      <c r="A4121">
        <v>2004</v>
      </c>
      <c r="B4121" s="6" t="s">
        <v>71</v>
      </c>
      <c r="C4121" s="6">
        <v>88</v>
      </c>
      <c r="D4121" s="6" t="s">
        <v>248</v>
      </c>
      <c r="E4121" s="6"/>
      <c r="F4121" s="6"/>
      <c r="G4121" s="6"/>
      <c r="H4121" s="6"/>
      <c r="I4121" s="6" t="str">
        <f t="shared" si="23"/>
        <v/>
      </c>
      <c r="J4121" s="6" t="s">
        <v>26</v>
      </c>
      <c r="K4121" s="6">
        <v>230</v>
      </c>
      <c r="L4121" s="6"/>
      <c r="M4121" s="6">
        <v>140</v>
      </c>
      <c r="N4121" s="6">
        <v>70</v>
      </c>
      <c r="O4121" s="6">
        <v>0</v>
      </c>
      <c r="P4121" s="6"/>
      <c r="Q4121" s="6"/>
      <c r="R4121" s="6"/>
      <c r="S4121" s="6"/>
      <c r="T4121" s="6"/>
    </row>
    <row r="4122" spans="1:20" x14ac:dyDescent="0.25">
      <c r="A4122">
        <v>2004</v>
      </c>
      <c r="B4122" s="6" t="s">
        <v>71</v>
      </c>
      <c r="C4122" s="6">
        <v>89</v>
      </c>
      <c r="D4122" s="6" t="s">
        <v>248</v>
      </c>
      <c r="E4122" s="6"/>
      <c r="F4122" s="6"/>
      <c r="G4122" s="6"/>
      <c r="H4122" s="6"/>
      <c r="I4122" s="6" t="str">
        <f t="shared" si="23"/>
        <v/>
      </c>
      <c r="J4122" s="6" t="s">
        <v>141</v>
      </c>
      <c r="K4122" s="6">
        <v>25</v>
      </c>
      <c r="L4122" s="6"/>
      <c r="M4122" s="6">
        <v>20</v>
      </c>
      <c r="N4122" s="6">
        <v>0</v>
      </c>
      <c r="O4122" s="6">
        <v>0</v>
      </c>
      <c r="P4122" s="6"/>
      <c r="Q4122" s="6"/>
      <c r="R4122" s="6"/>
      <c r="S4122" s="6"/>
      <c r="T4122" s="6"/>
    </row>
    <row r="4123" spans="1:20" x14ac:dyDescent="0.25">
      <c r="A4123">
        <v>2004</v>
      </c>
      <c r="B4123" s="6" t="s">
        <v>71</v>
      </c>
      <c r="C4123" s="6">
        <v>90</v>
      </c>
      <c r="D4123" s="6" t="s">
        <v>248</v>
      </c>
      <c r="E4123" s="6"/>
      <c r="F4123" s="6"/>
      <c r="G4123" s="6"/>
      <c r="H4123" s="6"/>
      <c r="I4123" s="6" t="str">
        <f t="shared" si="23"/>
        <v/>
      </c>
      <c r="J4123" s="6" t="s">
        <v>44</v>
      </c>
      <c r="K4123" s="6">
        <v>35</v>
      </c>
      <c r="L4123" s="6"/>
      <c r="M4123" s="6">
        <v>60</v>
      </c>
      <c r="N4123" s="6">
        <v>30</v>
      </c>
      <c r="O4123" s="6">
        <v>0</v>
      </c>
      <c r="P4123" s="6"/>
      <c r="Q4123" s="6"/>
      <c r="R4123" s="6"/>
      <c r="S4123" s="6"/>
      <c r="T4123" s="6"/>
    </row>
    <row r="4124" spans="1:20" x14ac:dyDescent="0.25">
      <c r="A4124">
        <v>2004</v>
      </c>
      <c r="B4124" s="6" t="s">
        <v>71</v>
      </c>
      <c r="C4124" s="6">
        <v>91</v>
      </c>
      <c r="D4124" s="6" t="s">
        <v>248</v>
      </c>
      <c r="E4124" s="6"/>
      <c r="F4124" s="6"/>
      <c r="G4124" s="6"/>
      <c r="H4124" s="6"/>
      <c r="I4124" s="6" t="str">
        <f t="shared" si="23"/>
        <v/>
      </c>
      <c r="J4124" s="6" t="s">
        <v>26</v>
      </c>
      <c r="K4124" s="6">
        <v>80</v>
      </c>
      <c r="L4124" s="6"/>
      <c r="M4124" s="6">
        <v>40</v>
      </c>
      <c r="N4124" s="6">
        <v>80</v>
      </c>
      <c r="O4124" s="6">
        <v>0</v>
      </c>
      <c r="P4124" s="6"/>
      <c r="Q4124" s="6"/>
      <c r="R4124" s="6"/>
      <c r="S4124" s="6"/>
      <c r="T4124" s="6"/>
    </row>
    <row r="4125" spans="1:20" x14ac:dyDescent="0.25">
      <c r="A4125">
        <v>2004</v>
      </c>
      <c r="B4125" s="6" t="s">
        <v>71</v>
      </c>
      <c r="C4125" s="6">
        <v>92</v>
      </c>
      <c r="D4125" s="6" t="s">
        <v>248</v>
      </c>
      <c r="E4125" s="6"/>
      <c r="F4125" s="6"/>
      <c r="G4125" s="6"/>
      <c r="H4125" s="6"/>
      <c r="I4125" s="6" t="str">
        <f t="shared" si="23"/>
        <v/>
      </c>
      <c r="J4125" s="6" t="s">
        <v>35</v>
      </c>
      <c r="K4125" s="6">
        <v>20</v>
      </c>
      <c r="L4125" s="6"/>
      <c r="M4125" s="6">
        <v>20</v>
      </c>
      <c r="N4125" s="6">
        <v>20</v>
      </c>
      <c r="O4125" s="6">
        <v>0</v>
      </c>
      <c r="P4125" s="6"/>
      <c r="Q4125" s="6"/>
      <c r="R4125" s="6"/>
      <c r="S4125" s="6"/>
      <c r="T4125" s="6"/>
    </row>
    <row r="4126" spans="1:20" x14ac:dyDescent="0.25">
      <c r="A4126">
        <v>2004</v>
      </c>
      <c r="B4126" s="6" t="s">
        <v>71</v>
      </c>
      <c r="C4126" s="6">
        <v>93</v>
      </c>
      <c r="D4126" s="6" t="s">
        <v>248</v>
      </c>
      <c r="E4126" s="6"/>
      <c r="F4126" s="6"/>
      <c r="G4126" s="6"/>
      <c r="H4126" s="6"/>
      <c r="I4126" s="6" t="str">
        <f t="shared" si="23"/>
        <v/>
      </c>
      <c r="J4126" s="6" t="s">
        <v>140</v>
      </c>
      <c r="K4126" s="6">
        <v>30</v>
      </c>
      <c r="L4126" s="6"/>
      <c r="M4126" s="6">
        <v>40</v>
      </c>
      <c r="N4126" s="6">
        <v>60</v>
      </c>
      <c r="O4126" s="6">
        <v>0</v>
      </c>
      <c r="P4126" s="6"/>
      <c r="Q4126" s="6"/>
      <c r="R4126" s="6"/>
      <c r="S4126" s="6"/>
      <c r="T4126" s="6"/>
    </row>
    <row r="4127" spans="1:20" x14ac:dyDescent="0.25">
      <c r="A4127">
        <v>2004</v>
      </c>
      <c r="B4127" s="6" t="s">
        <v>71</v>
      </c>
      <c r="C4127" s="6">
        <v>94</v>
      </c>
      <c r="D4127" s="6" t="s">
        <v>248</v>
      </c>
      <c r="E4127" s="6"/>
      <c r="F4127" s="6"/>
      <c r="G4127" s="6"/>
      <c r="H4127" s="6"/>
      <c r="I4127" s="6" t="str">
        <f t="shared" si="23"/>
        <v/>
      </c>
      <c r="J4127" s="6" t="s">
        <v>140</v>
      </c>
      <c r="K4127" s="6">
        <v>30</v>
      </c>
      <c r="L4127" s="6"/>
      <c r="M4127" s="6">
        <v>40</v>
      </c>
      <c r="N4127" s="6">
        <v>40</v>
      </c>
      <c r="O4127" s="6">
        <v>0</v>
      </c>
      <c r="P4127" s="6"/>
      <c r="Q4127" s="6"/>
      <c r="R4127" s="6"/>
      <c r="S4127" s="6"/>
      <c r="T4127" s="6"/>
    </row>
    <row r="4128" spans="1:20" x14ac:dyDescent="0.25">
      <c r="A4128">
        <v>2004</v>
      </c>
      <c r="B4128" s="6" t="s">
        <v>71</v>
      </c>
      <c r="C4128" s="6">
        <v>95</v>
      </c>
      <c r="D4128" s="6" t="s">
        <v>248</v>
      </c>
      <c r="E4128" s="6"/>
      <c r="F4128" s="6"/>
      <c r="G4128" s="6"/>
      <c r="H4128" s="6"/>
      <c r="I4128" s="6" t="str">
        <f t="shared" si="23"/>
        <v/>
      </c>
      <c r="J4128" s="6" t="s">
        <v>26</v>
      </c>
      <c r="K4128" s="6">
        <v>140</v>
      </c>
      <c r="L4128" s="6"/>
      <c r="M4128" s="6">
        <v>120</v>
      </c>
      <c r="N4128" s="6">
        <v>75</v>
      </c>
      <c r="O4128" s="6">
        <v>5</v>
      </c>
      <c r="P4128" s="6"/>
      <c r="Q4128" s="6"/>
      <c r="R4128" s="6"/>
      <c r="S4128" s="6"/>
      <c r="T4128" s="6" t="s">
        <v>250</v>
      </c>
    </row>
    <row r="4129" spans="1:20" x14ac:dyDescent="0.25">
      <c r="A4129">
        <v>2004</v>
      </c>
      <c r="B4129" s="6" t="s">
        <v>71</v>
      </c>
      <c r="C4129" s="6">
        <v>96</v>
      </c>
      <c r="D4129" s="6" t="s">
        <v>247</v>
      </c>
      <c r="E4129" s="6">
        <v>9</v>
      </c>
      <c r="F4129" s="6">
        <f>(38/3.3)</f>
        <v>11.515151515151516</v>
      </c>
      <c r="G4129" s="6">
        <v>155</v>
      </c>
      <c r="H4129" s="6">
        <v>0</v>
      </c>
      <c r="I4129" s="6">
        <f t="shared" si="23"/>
        <v>155</v>
      </c>
      <c r="J4129" s="6" t="s">
        <v>90</v>
      </c>
      <c r="K4129" s="6">
        <v>60</v>
      </c>
      <c r="L4129" s="6"/>
      <c r="M4129" s="6">
        <v>10</v>
      </c>
      <c r="N4129" s="6">
        <v>70</v>
      </c>
      <c r="O4129" s="6">
        <v>5</v>
      </c>
      <c r="P4129" s="6" t="s">
        <v>48</v>
      </c>
      <c r="Q4129" s="6"/>
      <c r="R4129" s="6"/>
      <c r="S4129" s="6"/>
      <c r="T4129" s="6"/>
    </row>
    <row r="4130" spans="1:20" x14ac:dyDescent="0.25">
      <c r="A4130">
        <v>2004</v>
      </c>
      <c r="B4130" s="6" t="s">
        <v>71</v>
      </c>
      <c r="C4130" s="6">
        <v>97</v>
      </c>
      <c r="D4130" s="6" t="s">
        <v>247</v>
      </c>
      <c r="E4130" s="6"/>
      <c r="F4130" s="6"/>
      <c r="G4130" s="6"/>
      <c r="H4130" s="6"/>
      <c r="I4130" s="6" t="str">
        <f t="shared" si="23"/>
        <v/>
      </c>
      <c r="J4130" s="6" t="s">
        <v>25</v>
      </c>
      <c r="K4130" s="6">
        <v>70</v>
      </c>
      <c r="L4130" s="6"/>
      <c r="M4130" s="6">
        <v>30</v>
      </c>
      <c r="N4130" s="6">
        <v>90</v>
      </c>
      <c r="O4130" s="6">
        <v>0</v>
      </c>
      <c r="P4130" s="6"/>
      <c r="Q4130" s="6"/>
      <c r="R4130" s="6"/>
      <c r="S4130" s="6"/>
      <c r="T4130" s="6"/>
    </row>
    <row r="4131" spans="1:20" x14ac:dyDescent="0.25">
      <c r="A4131">
        <v>2004</v>
      </c>
      <c r="B4131" s="6" t="s">
        <v>71</v>
      </c>
      <c r="C4131" s="6">
        <v>98</v>
      </c>
      <c r="D4131" s="6" t="s">
        <v>247</v>
      </c>
      <c r="E4131" s="6"/>
      <c r="F4131" s="6"/>
      <c r="G4131" s="6"/>
      <c r="H4131" s="6"/>
      <c r="I4131" s="6" t="str">
        <f t="shared" si="23"/>
        <v/>
      </c>
      <c r="J4131" s="6" t="s">
        <v>28</v>
      </c>
      <c r="K4131" s="6">
        <v>120</v>
      </c>
      <c r="L4131" s="6"/>
      <c r="M4131" s="6">
        <v>150</v>
      </c>
      <c r="N4131" s="6">
        <v>80</v>
      </c>
      <c r="O4131" s="6">
        <v>0</v>
      </c>
      <c r="P4131" s="6"/>
      <c r="Q4131" s="6"/>
      <c r="R4131" s="6"/>
      <c r="S4131" s="6">
        <v>1</v>
      </c>
      <c r="T4131" s="6" t="s">
        <v>251</v>
      </c>
    </row>
    <row r="4132" spans="1:20" x14ac:dyDescent="0.25">
      <c r="A4132">
        <v>2004</v>
      </c>
      <c r="B4132" s="6" t="s">
        <v>71</v>
      </c>
      <c r="C4132" s="6">
        <v>99</v>
      </c>
      <c r="D4132" s="6" t="s">
        <v>247</v>
      </c>
      <c r="E4132" s="6"/>
      <c r="F4132" s="6"/>
      <c r="G4132" s="6"/>
      <c r="H4132" s="6"/>
      <c r="I4132" s="6" t="str">
        <f t="shared" si="23"/>
        <v/>
      </c>
      <c r="J4132" s="6" t="s">
        <v>140</v>
      </c>
      <c r="K4132" s="6">
        <v>15</v>
      </c>
      <c r="L4132" s="6"/>
      <c r="M4132" s="6">
        <v>10</v>
      </c>
      <c r="N4132" s="6">
        <v>0</v>
      </c>
      <c r="O4132" s="6">
        <v>0</v>
      </c>
      <c r="P4132" s="6"/>
      <c r="Q4132" s="6"/>
      <c r="R4132" s="6"/>
      <c r="S4132" s="6"/>
      <c r="T4132" s="6"/>
    </row>
    <row r="4133" spans="1:20" x14ac:dyDescent="0.25">
      <c r="A4133">
        <v>2004</v>
      </c>
      <c r="B4133" s="6" t="s">
        <v>71</v>
      </c>
      <c r="C4133" s="6">
        <v>100</v>
      </c>
      <c r="D4133" s="6" t="s">
        <v>247</v>
      </c>
      <c r="E4133" s="6"/>
      <c r="F4133" s="6"/>
      <c r="G4133" s="6"/>
      <c r="H4133" s="6"/>
      <c r="I4133" s="6" t="str">
        <f t="shared" si="23"/>
        <v/>
      </c>
      <c r="J4133" s="6" t="s">
        <v>140</v>
      </c>
      <c r="K4133" s="6">
        <v>30</v>
      </c>
      <c r="L4133" s="6"/>
      <c r="M4133" s="6">
        <v>10</v>
      </c>
      <c r="N4133" s="6">
        <v>40</v>
      </c>
      <c r="O4133" s="6">
        <v>0</v>
      </c>
      <c r="P4133" s="6"/>
      <c r="Q4133" s="6"/>
      <c r="R4133" s="6"/>
      <c r="S4133" s="6">
        <v>1</v>
      </c>
      <c r="T4133" s="6" t="s">
        <v>230</v>
      </c>
    </row>
    <row r="4134" spans="1:20" x14ac:dyDescent="0.25">
      <c r="A4134">
        <v>2004</v>
      </c>
      <c r="B4134" s="6" t="s">
        <v>71</v>
      </c>
      <c r="C4134" s="6">
        <v>101</v>
      </c>
      <c r="D4134" s="6" t="s">
        <v>247</v>
      </c>
      <c r="E4134" s="6"/>
      <c r="F4134" s="6"/>
      <c r="G4134" s="6"/>
      <c r="H4134" s="6"/>
      <c r="I4134" s="6" t="str">
        <f t="shared" si="23"/>
        <v/>
      </c>
      <c r="J4134" s="6" t="s">
        <v>44</v>
      </c>
      <c r="K4134" s="6">
        <v>60</v>
      </c>
      <c r="L4134" s="6"/>
      <c r="M4134" s="6">
        <v>40</v>
      </c>
      <c r="N4134" s="6">
        <v>20</v>
      </c>
      <c r="O4134" s="6">
        <v>0</v>
      </c>
      <c r="P4134" s="6"/>
      <c r="Q4134" s="6"/>
      <c r="R4134" s="6"/>
      <c r="S4134" s="6"/>
      <c r="T4134" s="6"/>
    </row>
    <row r="4135" spans="1:20" x14ac:dyDescent="0.25">
      <c r="A4135">
        <v>2004</v>
      </c>
      <c r="B4135" s="6" t="s">
        <v>71</v>
      </c>
      <c r="C4135" s="6">
        <v>102</v>
      </c>
      <c r="D4135" s="6" t="s">
        <v>247</v>
      </c>
      <c r="E4135" s="6"/>
      <c r="F4135" s="6"/>
      <c r="G4135" s="6"/>
      <c r="H4135" s="6"/>
      <c r="I4135" s="6" t="str">
        <f t="shared" si="23"/>
        <v/>
      </c>
      <c r="J4135" s="6" t="s">
        <v>28</v>
      </c>
      <c r="K4135" s="6">
        <v>80</v>
      </c>
      <c r="L4135" s="6"/>
      <c r="M4135" s="6">
        <v>60</v>
      </c>
      <c r="N4135" s="6">
        <v>10</v>
      </c>
      <c r="O4135" s="6">
        <v>0</v>
      </c>
      <c r="P4135" s="6"/>
      <c r="Q4135" s="6"/>
      <c r="R4135" s="6"/>
      <c r="S4135" s="6"/>
      <c r="T4135" s="6"/>
    </row>
    <row r="4136" spans="1:20" x14ac:dyDescent="0.25">
      <c r="A4136">
        <v>2004</v>
      </c>
      <c r="B4136" s="6" t="s">
        <v>71</v>
      </c>
      <c r="C4136" s="6">
        <v>103</v>
      </c>
      <c r="D4136" s="6" t="s">
        <v>247</v>
      </c>
      <c r="E4136" s="6"/>
      <c r="F4136" s="6"/>
      <c r="G4136" s="6"/>
      <c r="H4136" s="6"/>
      <c r="I4136" s="6" t="str">
        <f t="shared" si="23"/>
        <v/>
      </c>
      <c r="J4136" s="6" t="s">
        <v>28</v>
      </c>
      <c r="K4136" s="6">
        <v>100</v>
      </c>
      <c r="L4136" s="6"/>
      <c r="M4136" s="6">
        <v>50</v>
      </c>
      <c r="N4136" s="6">
        <v>50</v>
      </c>
      <c r="O4136" s="6">
        <v>0</v>
      </c>
      <c r="P4136" s="6"/>
      <c r="Q4136" s="6"/>
      <c r="R4136" s="6"/>
      <c r="S4136" s="6"/>
      <c r="T4136" s="6" t="s">
        <v>252</v>
      </c>
    </row>
    <row r="4137" spans="1:20" x14ac:dyDescent="0.25">
      <c r="A4137">
        <v>2004</v>
      </c>
      <c r="B4137" s="6" t="s">
        <v>71</v>
      </c>
      <c r="C4137" s="6">
        <v>104</v>
      </c>
      <c r="D4137" s="6" t="s">
        <v>247</v>
      </c>
      <c r="E4137" s="6"/>
      <c r="F4137" s="6"/>
      <c r="G4137" s="6"/>
      <c r="H4137" s="6"/>
      <c r="I4137" s="6" t="str">
        <f t="shared" si="23"/>
        <v/>
      </c>
      <c r="J4137" s="6" t="s">
        <v>140</v>
      </c>
      <c r="K4137" s="6">
        <v>40</v>
      </c>
      <c r="L4137" s="6"/>
      <c r="M4137" s="6">
        <v>15</v>
      </c>
      <c r="N4137" s="6">
        <v>60</v>
      </c>
      <c r="O4137" s="6">
        <v>0</v>
      </c>
      <c r="P4137" s="6"/>
      <c r="Q4137" s="6"/>
      <c r="R4137" s="6"/>
      <c r="S4137" s="6"/>
      <c r="T4137" s="6"/>
    </row>
    <row r="4138" spans="1:20" x14ac:dyDescent="0.25">
      <c r="A4138">
        <v>2004</v>
      </c>
      <c r="B4138" s="6" t="s">
        <v>71</v>
      </c>
      <c r="C4138" s="6">
        <v>105</v>
      </c>
      <c r="D4138" s="6" t="s">
        <v>247</v>
      </c>
      <c r="E4138" s="6"/>
      <c r="F4138" s="6"/>
      <c r="G4138" s="6"/>
      <c r="H4138" s="6"/>
      <c r="I4138" s="6" t="str">
        <f t="shared" si="23"/>
        <v/>
      </c>
      <c r="J4138" s="6" t="s">
        <v>67</v>
      </c>
      <c r="K4138" s="6">
        <v>50</v>
      </c>
      <c r="L4138" s="6"/>
      <c r="M4138" s="6">
        <v>35</v>
      </c>
      <c r="N4138" s="6">
        <v>0</v>
      </c>
      <c r="O4138" s="6">
        <v>0</v>
      </c>
      <c r="P4138" s="6"/>
      <c r="Q4138" s="6"/>
      <c r="R4138" s="6"/>
      <c r="S4138" s="6"/>
      <c r="T4138" s="6"/>
    </row>
    <row r="4139" spans="1:20" x14ac:dyDescent="0.25">
      <c r="A4139">
        <v>2004</v>
      </c>
      <c r="B4139" s="6" t="s">
        <v>71</v>
      </c>
      <c r="C4139" s="6">
        <v>106</v>
      </c>
      <c r="D4139" s="6" t="s">
        <v>247</v>
      </c>
      <c r="E4139" s="6"/>
      <c r="F4139" s="6"/>
      <c r="G4139" s="6"/>
      <c r="H4139" s="6"/>
      <c r="I4139" s="6" t="str">
        <f t="shared" si="23"/>
        <v/>
      </c>
      <c r="J4139" s="6" t="s">
        <v>140</v>
      </c>
      <c r="K4139" s="6">
        <v>20</v>
      </c>
      <c r="L4139" s="6"/>
      <c r="M4139" s="6">
        <v>5</v>
      </c>
      <c r="N4139" s="6">
        <v>0</v>
      </c>
      <c r="O4139" s="6">
        <v>0</v>
      </c>
      <c r="P4139" s="6"/>
      <c r="Q4139" s="6"/>
      <c r="R4139" s="6"/>
      <c r="S4139" s="6"/>
      <c r="T4139" s="6"/>
    </row>
    <row r="4140" spans="1:20" x14ac:dyDescent="0.25">
      <c r="A4140">
        <v>2004</v>
      </c>
      <c r="B4140" s="6" t="s">
        <v>71</v>
      </c>
      <c r="C4140" s="6">
        <v>107</v>
      </c>
      <c r="D4140" s="6" t="s">
        <v>247</v>
      </c>
      <c r="E4140" s="6"/>
      <c r="F4140" s="6"/>
      <c r="G4140" s="6"/>
      <c r="H4140" s="6"/>
      <c r="I4140" s="6" t="str">
        <f t="shared" si="23"/>
        <v/>
      </c>
      <c r="J4140" s="6" t="s">
        <v>28</v>
      </c>
      <c r="K4140" s="6">
        <v>10</v>
      </c>
      <c r="L4140" s="6"/>
      <c r="M4140" s="6">
        <v>70</v>
      </c>
      <c r="N4140" s="6">
        <v>20</v>
      </c>
      <c r="O4140" s="6">
        <v>0</v>
      </c>
      <c r="P4140" s="6"/>
      <c r="Q4140" s="6"/>
      <c r="R4140" s="6"/>
      <c r="S4140" s="6"/>
      <c r="T4140" s="6"/>
    </row>
    <row r="4141" spans="1:20" x14ac:dyDescent="0.25">
      <c r="A4141">
        <v>2004</v>
      </c>
      <c r="B4141" s="6" t="s">
        <v>71</v>
      </c>
      <c r="C4141" s="6">
        <v>108</v>
      </c>
      <c r="D4141" s="6" t="s">
        <v>247</v>
      </c>
      <c r="E4141" s="6"/>
      <c r="F4141" s="6"/>
      <c r="G4141" s="6"/>
      <c r="H4141" s="6"/>
      <c r="I4141" s="6" t="str">
        <f t="shared" si="23"/>
        <v/>
      </c>
      <c r="J4141" s="6" t="s">
        <v>28</v>
      </c>
      <c r="K4141" s="6">
        <v>60</v>
      </c>
      <c r="L4141" s="6"/>
      <c r="M4141" s="6">
        <v>45</v>
      </c>
      <c r="N4141" s="6">
        <v>30</v>
      </c>
      <c r="O4141" s="6">
        <v>0</v>
      </c>
      <c r="P4141" s="6"/>
      <c r="Q4141" s="6"/>
      <c r="R4141" s="6"/>
      <c r="S4141" s="6">
        <v>2</v>
      </c>
      <c r="T4141" s="6" t="s">
        <v>253</v>
      </c>
    </row>
    <row r="4142" spans="1:20" x14ac:dyDescent="0.25">
      <c r="A4142">
        <v>2004</v>
      </c>
      <c r="B4142" s="6" t="s">
        <v>71</v>
      </c>
      <c r="C4142" s="6">
        <v>109</v>
      </c>
      <c r="D4142" s="6" t="s">
        <v>247</v>
      </c>
      <c r="E4142" s="6"/>
      <c r="F4142" s="6"/>
      <c r="G4142" s="6"/>
      <c r="H4142" s="6"/>
      <c r="I4142" s="6" t="str">
        <f t="shared" si="23"/>
        <v/>
      </c>
      <c r="J4142" s="6" t="s">
        <v>28</v>
      </c>
      <c r="K4142" s="6">
        <v>55</v>
      </c>
      <c r="L4142" s="6"/>
      <c r="M4142" s="6">
        <v>30</v>
      </c>
      <c r="N4142" s="6">
        <v>0</v>
      </c>
      <c r="O4142" s="6">
        <v>0</v>
      </c>
      <c r="P4142" s="6"/>
      <c r="Q4142" s="6"/>
      <c r="R4142" s="6"/>
      <c r="S4142" s="6"/>
      <c r="T4142" s="6"/>
    </row>
    <row r="4143" spans="1:20" x14ac:dyDescent="0.25">
      <c r="A4143">
        <v>2004</v>
      </c>
      <c r="B4143" s="6" t="s">
        <v>71</v>
      </c>
      <c r="C4143" s="6">
        <v>110</v>
      </c>
      <c r="D4143" s="6" t="s">
        <v>247</v>
      </c>
      <c r="E4143" s="6"/>
      <c r="F4143" s="6"/>
      <c r="G4143" s="6"/>
      <c r="H4143" s="6"/>
      <c r="I4143" s="6" t="str">
        <f t="shared" si="23"/>
        <v/>
      </c>
      <c r="J4143" s="6" t="s">
        <v>26</v>
      </c>
      <c r="K4143" s="6">
        <v>260</v>
      </c>
      <c r="L4143" s="6"/>
      <c r="M4143" s="6">
        <v>200</v>
      </c>
      <c r="N4143" s="6">
        <v>70</v>
      </c>
      <c r="O4143" s="6">
        <v>0</v>
      </c>
      <c r="P4143" s="6"/>
      <c r="Q4143" s="6"/>
      <c r="R4143" s="6"/>
      <c r="S4143" s="6">
        <v>1</v>
      </c>
      <c r="T4143" s="6" t="s">
        <v>230</v>
      </c>
    </row>
    <row r="4144" spans="1:20" x14ac:dyDescent="0.25">
      <c r="A4144">
        <v>2004</v>
      </c>
      <c r="B4144" s="6" t="s">
        <v>71</v>
      </c>
      <c r="C4144" s="6">
        <v>111</v>
      </c>
      <c r="D4144" s="6" t="s">
        <v>247</v>
      </c>
      <c r="E4144" s="6"/>
      <c r="F4144" s="6"/>
      <c r="G4144" s="6"/>
      <c r="H4144" s="6"/>
      <c r="I4144" s="6" t="str">
        <f t="shared" si="23"/>
        <v/>
      </c>
      <c r="J4144" s="6" t="s">
        <v>66</v>
      </c>
      <c r="K4144" s="6">
        <v>10</v>
      </c>
      <c r="L4144" s="6"/>
      <c r="M4144" s="6">
        <v>5</v>
      </c>
      <c r="N4144" s="6">
        <v>0</v>
      </c>
      <c r="O4144" s="6">
        <v>0</v>
      </c>
      <c r="P4144" s="6"/>
      <c r="Q4144" s="6"/>
      <c r="R4144" s="6"/>
      <c r="S4144" s="6"/>
      <c r="T4144" s="6"/>
    </row>
    <row r="4145" spans="1:20" x14ac:dyDescent="0.25">
      <c r="A4145">
        <v>2004</v>
      </c>
      <c r="B4145" s="6" t="s">
        <v>71</v>
      </c>
      <c r="C4145" s="6">
        <v>112</v>
      </c>
      <c r="D4145" s="6" t="s">
        <v>193</v>
      </c>
      <c r="E4145" s="6">
        <v>10</v>
      </c>
      <c r="F4145" s="6">
        <v>11.9</v>
      </c>
      <c r="G4145" s="6">
        <v>175</v>
      </c>
      <c r="H4145" s="6">
        <v>0</v>
      </c>
      <c r="I4145" s="6">
        <f t="shared" si="23"/>
        <v>175</v>
      </c>
      <c r="J4145" s="6" t="s">
        <v>25</v>
      </c>
      <c r="K4145" s="6">
        <v>15</v>
      </c>
      <c r="L4145" s="6"/>
      <c r="M4145" s="6">
        <v>5</v>
      </c>
      <c r="N4145" s="6">
        <v>0</v>
      </c>
      <c r="O4145" s="6">
        <v>0</v>
      </c>
      <c r="P4145" s="6"/>
      <c r="Q4145" s="6"/>
      <c r="R4145" s="6"/>
      <c r="S4145" s="6"/>
      <c r="T4145" s="6"/>
    </row>
    <row r="4146" spans="1:20" x14ac:dyDescent="0.25">
      <c r="A4146">
        <v>2004</v>
      </c>
      <c r="B4146" s="6" t="s">
        <v>71</v>
      </c>
      <c r="C4146" s="6">
        <v>113</v>
      </c>
      <c r="D4146" s="6" t="s">
        <v>193</v>
      </c>
      <c r="E4146" s="6"/>
      <c r="F4146" s="6"/>
      <c r="G4146" s="6"/>
      <c r="H4146" s="6"/>
      <c r="I4146" s="6" t="str">
        <f t="shared" si="23"/>
        <v/>
      </c>
      <c r="J4146" s="6" t="s">
        <v>28</v>
      </c>
      <c r="K4146" s="6">
        <v>10</v>
      </c>
      <c r="L4146" s="6"/>
      <c r="M4146" s="6">
        <v>5</v>
      </c>
      <c r="N4146" s="6">
        <v>10</v>
      </c>
      <c r="O4146" s="6">
        <v>0</v>
      </c>
      <c r="P4146" s="6"/>
      <c r="Q4146" s="6"/>
      <c r="R4146" s="6"/>
      <c r="S4146" s="6"/>
      <c r="T4146" s="6"/>
    </row>
    <row r="4147" spans="1:20" x14ac:dyDescent="0.25">
      <c r="A4147">
        <v>2004</v>
      </c>
      <c r="B4147" s="6" t="s">
        <v>71</v>
      </c>
      <c r="C4147" s="6">
        <v>114</v>
      </c>
      <c r="D4147" s="6" t="s">
        <v>193</v>
      </c>
      <c r="E4147" s="6"/>
      <c r="F4147" s="6"/>
      <c r="G4147" s="6"/>
      <c r="H4147" s="6"/>
      <c r="I4147" s="6" t="str">
        <f t="shared" si="23"/>
        <v/>
      </c>
      <c r="J4147" s="6" t="s">
        <v>140</v>
      </c>
      <c r="K4147" s="6">
        <v>30</v>
      </c>
      <c r="L4147" s="6"/>
      <c r="M4147" s="6">
        <v>5</v>
      </c>
      <c r="N4147" s="6">
        <v>0</v>
      </c>
      <c r="O4147" s="6">
        <v>0</v>
      </c>
      <c r="P4147" s="6"/>
      <c r="Q4147" s="6"/>
      <c r="R4147" s="6"/>
      <c r="S4147" s="6"/>
      <c r="T4147" s="6"/>
    </row>
    <row r="4148" spans="1:20" x14ac:dyDescent="0.25">
      <c r="A4148">
        <v>2004</v>
      </c>
      <c r="B4148" s="6" t="s">
        <v>71</v>
      </c>
      <c r="C4148" s="6">
        <v>115</v>
      </c>
      <c r="D4148" s="6" t="s">
        <v>193</v>
      </c>
      <c r="E4148" s="6"/>
      <c r="F4148" s="6"/>
      <c r="G4148" s="6"/>
      <c r="H4148" s="6"/>
      <c r="I4148" s="6" t="str">
        <f t="shared" si="23"/>
        <v/>
      </c>
      <c r="J4148" s="6" t="s">
        <v>36</v>
      </c>
      <c r="K4148" s="6">
        <v>100</v>
      </c>
      <c r="L4148" s="6"/>
      <c r="M4148" s="6">
        <v>80</v>
      </c>
      <c r="N4148" s="6">
        <v>30</v>
      </c>
      <c r="O4148" s="6">
        <v>0</v>
      </c>
      <c r="P4148" s="6"/>
      <c r="Q4148" s="6"/>
      <c r="R4148" s="6"/>
      <c r="S4148" s="6"/>
      <c r="T4148" s="6"/>
    </row>
    <row r="4149" spans="1:20" x14ac:dyDescent="0.25">
      <c r="A4149">
        <v>2004</v>
      </c>
      <c r="B4149" s="6" t="s">
        <v>71</v>
      </c>
      <c r="C4149" s="6">
        <v>116</v>
      </c>
      <c r="D4149" s="6" t="s">
        <v>193</v>
      </c>
      <c r="E4149" s="6"/>
      <c r="F4149" s="6"/>
      <c r="G4149" s="6"/>
      <c r="H4149" s="6"/>
      <c r="I4149" s="6" t="str">
        <f t="shared" si="23"/>
        <v/>
      </c>
      <c r="J4149" s="6" t="s">
        <v>140</v>
      </c>
      <c r="K4149" s="6">
        <v>10</v>
      </c>
      <c r="L4149" s="6"/>
      <c r="M4149" s="6">
        <v>5</v>
      </c>
      <c r="N4149" s="6">
        <v>0</v>
      </c>
      <c r="O4149" s="6">
        <v>0</v>
      </c>
      <c r="P4149" s="6"/>
      <c r="Q4149" s="6"/>
      <c r="R4149" s="6"/>
      <c r="S4149" s="6"/>
      <c r="T4149" s="6"/>
    </row>
    <row r="4150" spans="1:20" x14ac:dyDescent="0.25">
      <c r="A4150">
        <v>2004</v>
      </c>
      <c r="B4150" s="6" t="s">
        <v>71</v>
      </c>
      <c r="C4150" s="6">
        <v>117</v>
      </c>
      <c r="D4150" s="6" t="s">
        <v>193</v>
      </c>
      <c r="E4150" s="6"/>
      <c r="F4150" s="6"/>
      <c r="G4150" s="6"/>
      <c r="H4150" s="6"/>
      <c r="I4150" s="6" t="str">
        <f t="shared" si="23"/>
        <v/>
      </c>
      <c r="J4150" s="6" t="s">
        <v>25</v>
      </c>
      <c r="K4150" s="6">
        <v>10</v>
      </c>
      <c r="L4150" s="6"/>
      <c r="M4150" s="6">
        <v>10</v>
      </c>
      <c r="N4150" s="6">
        <v>0</v>
      </c>
      <c r="O4150" s="6">
        <v>0</v>
      </c>
      <c r="P4150" s="6"/>
      <c r="Q4150" s="6"/>
      <c r="R4150" s="6"/>
      <c r="S4150" s="6"/>
      <c r="T4150" s="6"/>
    </row>
    <row r="4151" spans="1:20" x14ac:dyDescent="0.25">
      <c r="A4151">
        <v>2004</v>
      </c>
      <c r="B4151" s="6" t="s">
        <v>71</v>
      </c>
      <c r="C4151" s="6">
        <v>118</v>
      </c>
      <c r="D4151" s="6" t="s">
        <v>193</v>
      </c>
      <c r="E4151" s="6"/>
      <c r="F4151" s="6"/>
      <c r="G4151" s="6"/>
      <c r="H4151" s="6"/>
      <c r="I4151" s="6" t="str">
        <f t="shared" si="23"/>
        <v/>
      </c>
      <c r="J4151" s="6" t="s">
        <v>140</v>
      </c>
      <c r="K4151" s="6">
        <v>10</v>
      </c>
      <c r="L4151" s="6"/>
      <c r="M4151" s="6">
        <v>10</v>
      </c>
      <c r="N4151" s="6">
        <v>20</v>
      </c>
      <c r="O4151" s="6">
        <v>0</v>
      </c>
      <c r="P4151" s="6"/>
      <c r="Q4151" s="6"/>
      <c r="R4151" s="6"/>
      <c r="S4151" s="6">
        <v>1</v>
      </c>
      <c r="T4151" s="6" t="s">
        <v>232</v>
      </c>
    </row>
    <row r="4152" spans="1:20" x14ac:dyDescent="0.25">
      <c r="A4152">
        <v>2004</v>
      </c>
      <c r="B4152" s="6" t="s">
        <v>71</v>
      </c>
      <c r="C4152" s="6">
        <v>119</v>
      </c>
      <c r="D4152" s="6" t="s">
        <v>193</v>
      </c>
      <c r="E4152" s="6"/>
      <c r="F4152" s="6"/>
      <c r="G4152" s="6"/>
      <c r="H4152" s="6"/>
      <c r="I4152" s="6" t="str">
        <f t="shared" si="23"/>
        <v/>
      </c>
      <c r="J4152" s="6" t="s">
        <v>35</v>
      </c>
      <c r="K4152" s="6">
        <v>10</v>
      </c>
      <c r="L4152" s="6"/>
      <c r="M4152" s="6">
        <v>10</v>
      </c>
      <c r="N4152" s="6">
        <v>0</v>
      </c>
      <c r="O4152" s="6">
        <v>0</v>
      </c>
      <c r="P4152" s="6"/>
      <c r="Q4152" s="6"/>
      <c r="R4152" s="6"/>
      <c r="S4152" s="6">
        <v>1</v>
      </c>
      <c r="T4152" s="6" t="s">
        <v>232</v>
      </c>
    </row>
    <row r="4153" spans="1:20" x14ac:dyDescent="0.25">
      <c r="A4153">
        <v>2004</v>
      </c>
      <c r="B4153" s="6" t="s">
        <v>71</v>
      </c>
      <c r="C4153" s="6">
        <v>120</v>
      </c>
      <c r="D4153" s="6" t="s">
        <v>193</v>
      </c>
      <c r="E4153" s="6"/>
      <c r="F4153" s="6"/>
      <c r="G4153" s="6"/>
      <c r="H4153" s="6"/>
      <c r="I4153" s="6" t="str">
        <f t="shared" si="23"/>
        <v/>
      </c>
      <c r="J4153" s="6" t="s">
        <v>40</v>
      </c>
      <c r="K4153" s="6">
        <v>10</v>
      </c>
      <c r="L4153" s="6"/>
      <c r="M4153" s="6">
        <v>5</v>
      </c>
      <c r="N4153" s="6">
        <v>0</v>
      </c>
      <c r="O4153" s="6">
        <v>0</v>
      </c>
      <c r="P4153" s="6"/>
      <c r="Q4153" s="6"/>
      <c r="R4153" s="6"/>
      <c r="S4153" s="6"/>
      <c r="T4153" s="6"/>
    </row>
    <row r="4154" spans="1:20" x14ac:dyDescent="0.25">
      <c r="A4154">
        <v>2004</v>
      </c>
      <c r="B4154" s="6" t="s">
        <v>71</v>
      </c>
      <c r="C4154" s="6">
        <v>121</v>
      </c>
      <c r="D4154" s="6" t="s">
        <v>193</v>
      </c>
      <c r="E4154" s="6"/>
      <c r="F4154" s="6"/>
      <c r="G4154" s="6"/>
      <c r="H4154" s="6"/>
      <c r="I4154" s="6" t="str">
        <f t="shared" si="23"/>
        <v/>
      </c>
      <c r="J4154" s="6" t="s">
        <v>141</v>
      </c>
      <c r="K4154" s="6">
        <v>30</v>
      </c>
      <c r="L4154" s="6"/>
      <c r="M4154" s="6">
        <v>20</v>
      </c>
      <c r="N4154" s="6">
        <v>0</v>
      </c>
      <c r="O4154" s="6">
        <v>0</v>
      </c>
      <c r="P4154" s="6"/>
      <c r="Q4154" s="6"/>
      <c r="R4154" s="6"/>
      <c r="S4154" s="6"/>
      <c r="T4154" s="6"/>
    </row>
    <row r="4155" spans="1:20" x14ac:dyDescent="0.25">
      <c r="A4155">
        <v>2004</v>
      </c>
      <c r="B4155" s="6" t="s">
        <v>71</v>
      </c>
      <c r="C4155" s="6">
        <v>122</v>
      </c>
      <c r="D4155" s="6" t="s">
        <v>193</v>
      </c>
      <c r="E4155" s="6"/>
      <c r="F4155" s="6"/>
      <c r="G4155" s="6"/>
      <c r="H4155" s="6"/>
      <c r="I4155" s="6" t="str">
        <f t="shared" si="23"/>
        <v/>
      </c>
      <c r="J4155" s="6" t="s">
        <v>140</v>
      </c>
      <c r="K4155" s="6">
        <v>30</v>
      </c>
      <c r="L4155" s="6"/>
      <c r="M4155" s="6">
        <v>5</v>
      </c>
      <c r="N4155" s="6">
        <v>20</v>
      </c>
      <c r="O4155" s="6">
        <v>0</v>
      </c>
      <c r="P4155" s="6" t="s">
        <v>156</v>
      </c>
      <c r="Q4155" s="6"/>
      <c r="R4155" s="6"/>
      <c r="S4155" s="6"/>
      <c r="T4155" s="6"/>
    </row>
    <row r="4156" spans="1:20" x14ac:dyDescent="0.25">
      <c r="A4156">
        <v>2004</v>
      </c>
      <c r="B4156" s="6" t="s">
        <v>71</v>
      </c>
      <c r="C4156" s="6">
        <v>123</v>
      </c>
      <c r="D4156" s="6" t="s">
        <v>193</v>
      </c>
      <c r="E4156" s="6"/>
      <c r="F4156" s="6"/>
      <c r="G4156" s="6"/>
      <c r="H4156" s="6"/>
      <c r="I4156" s="6" t="str">
        <f t="shared" si="23"/>
        <v/>
      </c>
      <c r="J4156" s="6" t="s">
        <v>25</v>
      </c>
      <c r="K4156" s="6">
        <v>20</v>
      </c>
      <c r="L4156" s="6"/>
      <c r="M4156" s="6">
        <v>10</v>
      </c>
      <c r="N4156" s="6">
        <v>30</v>
      </c>
      <c r="O4156" s="6">
        <v>0</v>
      </c>
      <c r="P4156" s="6" t="s">
        <v>156</v>
      </c>
      <c r="Q4156" s="6"/>
      <c r="R4156" s="6"/>
      <c r="S4156" s="6"/>
      <c r="T4156" s="6"/>
    </row>
    <row r="4157" spans="1:20" x14ac:dyDescent="0.25">
      <c r="A4157">
        <v>2004</v>
      </c>
      <c r="B4157" s="6" t="s">
        <v>71</v>
      </c>
      <c r="C4157" s="6">
        <v>124</v>
      </c>
      <c r="D4157" s="6" t="s">
        <v>193</v>
      </c>
      <c r="E4157" s="6"/>
      <c r="F4157" s="6"/>
      <c r="G4157" s="6"/>
      <c r="H4157" s="6"/>
      <c r="I4157" s="6" t="str">
        <f t="shared" si="23"/>
        <v/>
      </c>
      <c r="J4157" s="6" t="s">
        <v>40</v>
      </c>
      <c r="K4157" s="6">
        <v>20</v>
      </c>
      <c r="L4157" s="6"/>
      <c r="M4157" s="6">
        <v>20</v>
      </c>
      <c r="N4157" s="6">
        <v>0</v>
      </c>
      <c r="O4157" s="6">
        <v>0</v>
      </c>
      <c r="P4157" s="6"/>
      <c r="Q4157" s="6"/>
      <c r="R4157" s="6"/>
      <c r="S4157" s="6"/>
      <c r="T4157" s="6"/>
    </row>
    <row r="4158" spans="1:20" x14ac:dyDescent="0.25">
      <c r="A4158">
        <v>2004</v>
      </c>
      <c r="B4158" s="6" t="s">
        <v>71</v>
      </c>
      <c r="C4158" s="6">
        <v>125</v>
      </c>
      <c r="D4158" s="6" t="s">
        <v>193</v>
      </c>
      <c r="E4158" s="6">
        <v>11</v>
      </c>
      <c r="F4158" s="6">
        <v>13.7</v>
      </c>
      <c r="G4158" s="6">
        <v>130</v>
      </c>
      <c r="H4158" s="6">
        <v>0</v>
      </c>
      <c r="I4158" s="6">
        <f t="shared" si="23"/>
        <v>130</v>
      </c>
      <c r="J4158" s="6" t="s">
        <v>40</v>
      </c>
      <c r="K4158" s="6">
        <v>40</v>
      </c>
      <c r="L4158" s="6"/>
      <c r="M4158" s="6">
        <v>30</v>
      </c>
      <c r="N4158" s="6">
        <v>10</v>
      </c>
      <c r="O4158" s="6">
        <v>0</v>
      </c>
      <c r="P4158" s="6"/>
      <c r="Q4158" s="6"/>
      <c r="R4158" s="6"/>
      <c r="S4158" s="6">
        <v>1</v>
      </c>
      <c r="T4158" s="6" t="s">
        <v>230</v>
      </c>
    </row>
    <row r="4159" spans="1:20" x14ac:dyDescent="0.25">
      <c r="A4159">
        <v>2004</v>
      </c>
      <c r="B4159" s="6" t="s">
        <v>71</v>
      </c>
      <c r="C4159" s="6">
        <v>126</v>
      </c>
      <c r="D4159" s="6" t="s">
        <v>193</v>
      </c>
      <c r="E4159" s="6"/>
      <c r="F4159" s="6"/>
      <c r="G4159" s="6"/>
      <c r="H4159" s="6"/>
      <c r="I4159" s="6" t="str">
        <f t="shared" si="23"/>
        <v/>
      </c>
      <c r="J4159" s="6" t="s">
        <v>25</v>
      </c>
      <c r="K4159" s="6">
        <v>20</v>
      </c>
      <c r="L4159" s="6"/>
      <c r="M4159" s="6">
        <v>5</v>
      </c>
      <c r="N4159" s="6">
        <v>5</v>
      </c>
      <c r="O4159" s="6">
        <v>0</v>
      </c>
      <c r="P4159" s="6"/>
      <c r="Q4159" s="6"/>
      <c r="R4159" s="6"/>
      <c r="S4159" s="6">
        <v>1</v>
      </c>
      <c r="T4159" s="6" t="s">
        <v>230</v>
      </c>
    </row>
    <row r="4160" spans="1:20" x14ac:dyDescent="0.25">
      <c r="A4160">
        <v>2004</v>
      </c>
      <c r="B4160" s="6" t="s">
        <v>71</v>
      </c>
      <c r="C4160" s="6">
        <v>127</v>
      </c>
      <c r="D4160" s="6" t="s">
        <v>193</v>
      </c>
      <c r="E4160" s="6"/>
      <c r="F4160" s="6"/>
      <c r="G4160" s="6"/>
      <c r="H4160" s="6"/>
      <c r="I4160" s="6" t="str">
        <f t="shared" si="23"/>
        <v/>
      </c>
      <c r="J4160" s="6" t="s">
        <v>140</v>
      </c>
      <c r="K4160" s="6">
        <v>20</v>
      </c>
      <c r="L4160" s="6"/>
      <c r="M4160" s="6">
        <v>5</v>
      </c>
      <c r="N4160" s="6">
        <v>10</v>
      </c>
      <c r="O4160" s="6">
        <v>0</v>
      </c>
      <c r="P4160" s="6"/>
      <c r="Q4160" s="6"/>
      <c r="R4160" s="6"/>
      <c r="S4160" s="6"/>
      <c r="T4160" s="6"/>
    </row>
    <row r="4161" spans="1:20" x14ac:dyDescent="0.25">
      <c r="A4161">
        <v>2004</v>
      </c>
      <c r="B4161" s="6" t="s">
        <v>71</v>
      </c>
      <c r="C4161" s="6">
        <v>128</v>
      </c>
      <c r="D4161" s="6" t="s">
        <v>193</v>
      </c>
      <c r="E4161" s="6"/>
      <c r="F4161" s="6"/>
      <c r="G4161" s="6"/>
      <c r="H4161" s="6"/>
      <c r="I4161" s="6" t="str">
        <f t="shared" si="23"/>
        <v/>
      </c>
      <c r="J4161" s="6" t="s">
        <v>140</v>
      </c>
      <c r="K4161" s="6">
        <v>10</v>
      </c>
      <c r="L4161" s="6"/>
      <c r="M4161" s="6">
        <v>5</v>
      </c>
      <c r="N4161" s="6">
        <v>5</v>
      </c>
      <c r="O4161" s="6">
        <v>0</v>
      </c>
      <c r="P4161" s="6"/>
      <c r="Q4161" s="6"/>
      <c r="R4161" s="6"/>
      <c r="S4161" s="6"/>
      <c r="T4161" s="6"/>
    </row>
    <row r="4162" spans="1:20" x14ac:dyDescent="0.25">
      <c r="A4162">
        <v>2004</v>
      </c>
      <c r="B4162" s="6" t="s">
        <v>71</v>
      </c>
      <c r="C4162" s="6">
        <v>129</v>
      </c>
      <c r="D4162" s="6" t="s">
        <v>193</v>
      </c>
      <c r="E4162" s="6"/>
      <c r="F4162" s="6"/>
      <c r="G4162" s="6"/>
      <c r="H4162" s="6"/>
      <c r="I4162" s="6" t="str">
        <f t="shared" si="23"/>
        <v/>
      </c>
      <c r="J4162" s="6" t="s">
        <v>140</v>
      </c>
      <c r="K4162" s="6">
        <v>20</v>
      </c>
      <c r="L4162" s="6"/>
      <c r="M4162" s="6">
        <v>5</v>
      </c>
      <c r="N4162" s="6">
        <v>10</v>
      </c>
      <c r="O4162" s="6">
        <v>0</v>
      </c>
      <c r="P4162" s="6" t="s">
        <v>156</v>
      </c>
      <c r="Q4162" s="6"/>
      <c r="R4162" s="6"/>
      <c r="S4162" s="6"/>
      <c r="T4162" s="6"/>
    </row>
    <row r="4163" spans="1:20" x14ac:dyDescent="0.25">
      <c r="A4163">
        <v>2004</v>
      </c>
      <c r="B4163" s="6" t="s">
        <v>71</v>
      </c>
      <c r="C4163" s="6">
        <v>130</v>
      </c>
      <c r="D4163" s="6" t="s">
        <v>193</v>
      </c>
      <c r="E4163" s="6"/>
      <c r="F4163" s="6"/>
      <c r="G4163" s="6"/>
      <c r="H4163" s="6"/>
      <c r="I4163" s="6" t="str">
        <f t="shared" si="23"/>
        <v/>
      </c>
      <c r="J4163" s="6" t="s">
        <v>140</v>
      </c>
      <c r="K4163" s="6">
        <v>10</v>
      </c>
      <c r="L4163" s="6"/>
      <c r="M4163" s="6">
        <v>5</v>
      </c>
      <c r="N4163" s="6">
        <v>5</v>
      </c>
      <c r="O4163" s="6">
        <v>0</v>
      </c>
      <c r="P4163" s="6"/>
      <c r="Q4163" s="6"/>
      <c r="R4163" s="6"/>
      <c r="S4163" s="6"/>
      <c r="T4163" s="6"/>
    </row>
    <row r="4164" spans="1:20" x14ac:dyDescent="0.25">
      <c r="A4164">
        <v>2004</v>
      </c>
      <c r="B4164" s="6" t="s">
        <v>71</v>
      </c>
      <c r="C4164" s="6">
        <v>131</v>
      </c>
      <c r="D4164" s="6" t="s">
        <v>193</v>
      </c>
      <c r="E4164" s="6"/>
      <c r="F4164" s="6"/>
      <c r="G4164" s="6"/>
      <c r="H4164" s="6"/>
      <c r="I4164" s="6" t="str">
        <f t="shared" si="23"/>
        <v/>
      </c>
      <c r="J4164" s="6" t="s">
        <v>140</v>
      </c>
      <c r="K4164" s="6">
        <v>20</v>
      </c>
      <c r="L4164" s="6"/>
      <c r="M4164" s="6">
        <v>5</v>
      </c>
      <c r="N4164" s="6">
        <v>0</v>
      </c>
      <c r="O4164" s="6">
        <v>60</v>
      </c>
      <c r="P4164" s="6"/>
      <c r="Q4164" s="6"/>
      <c r="R4164" s="6"/>
      <c r="S4164" s="6"/>
      <c r="T4164" s="6"/>
    </row>
    <row r="4165" spans="1:20" x14ac:dyDescent="0.25">
      <c r="A4165">
        <v>2004</v>
      </c>
      <c r="B4165" s="6" t="s">
        <v>71</v>
      </c>
      <c r="C4165" s="6">
        <v>132</v>
      </c>
      <c r="D4165" s="6" t="s">
        <v>193</v>
      </c>
      <c r="E4165" s="6"/>
      <c r="F4165" s="6"/>
      <c r="G4165" s="6"/>
      <c r="H4165" s="6"/>
      <c r="I4165" s="6" t="str">
        <f t="shared" si="23"/>
        <v/>
      </c>
      <c r="J4165" s="6" t="s">
        <v>26</v>
      </c>
      <c r="K4165" s="6">
        <v>60</v>
      </c>
      <c r="L4165" s="6"/>
      <c r="M4165" s="6">
        <v>60</v>
      </c>
      <c r="N4165" s="6">
        <v>40</v>
      </c>
      <c r="O4165" s="6">
        <v>0</v>
      </c>
      <c r="P4165" s="6"/>
      <c r="Q4165" s="6"/>
      <c r="R4165" s="6"/>
      <c r="S4165" s="6"/>
      <c r="T4165" s="6" t="s">
        <v>252</v>
      </c>
    </row>
    <row r="4166" spans="1:20" x14ac:dyDescent="0.25">
      <c r="A4166">
        <v>2004</v>
      </c>
      <c r="B4166" s="6" t="s">
        <v>71</v>
      </c>
      <c r="C4166" s="6">
        <v>133</v>
      </c>
      <c r="D4166" s="6" t="s">
        <v>193</v>
      </c>
      <c r="E4166" s="6"/>
      <c r="F4166" s="6"/>
      <c r="G4166" s="6"/>
      <c r="H4166" s="6"/>
      <c r="I4166" s="6" t="str">
        <f t="shared" si="23"/>
        <v/>
      </c>
      <c r="J4166" s="6" t="s">
        <v>140</v>
      </c>
      <c r="K4166" s="6">
        <v>30</v>
      </c>
      <c r="L4166" s="6"/>
      <c r="M4166" s="6">
        <v>20</v>
      </c>
      <c r="N4166" s="6">
        <v>10</v>
      </c>
      <c r="O4166" s="6">
        <v>0</v>
      </c>
      <c r="P4166" s="6"/>
      <c r="Q4166" s="6"/>
      <c r="R4166" s="6"/>
      <c r="S4166" s="6"/>
      <c r="T4166" s="6"/>
    </row>
    <row r="4167" spans="1:20" x14ac:dyDescent="0.25">
      <c r="A4167">
        <v>2004</v>
      </c>
      <c r="B4167" s="6" t="s">
        <v>71</v>
      </c>
      <c r="C4167" s="6">
        <v>134</v>
      </c>
      <c r="D4167" s="6" t="s">
        <v>193</v>
      </c>
      <c r="E4167" s="6"/>
      <c r="F4167" s="6"/>
      <c r="G4167" s="6"/>
      <c r="H4167" s="6"/>
      <c r="I4167" s="6" t="str">
        <f t="shared" si="23"/>
        <v/>
      </c>
      <c r="J4167" s="6" t="s">
        <v>29</v>
      </c>
      <c r="K4167" s="6">
        <v>20</v>
      </c>
      <c r="L4167" s="6"/>
      <c r="M4167" s="6">
        <v>20</v>
      </c>
      <c r="N4167" s="6">
        <v>60</v>
      </c>
      <c r="O4167" s="6">
        <v>0</v>
      </c>
      <c r="P4167" s="6"/>
      <c r="Q4167" s="6"/>
      <c r="R4167" s="6"/>
      <c r="S4167" s="6"/>
      <c r="T4167" s="6"/>
    </row>
    <row r="4168" spans="1:20" x14ac:dyDescent="0.25">
      <c r="A4168">
        <v>2004</v>
      </c>
      <c r="B4168" s="6" t="s">
        <v>71</v>
      </c>
      <c r="C4168" s="6">
        <v>135</v>
      </c>
      <c r="D4168" s="6" t="s">
        <v>193</v>
      </c>
      <c r="E4168" s="6"/>
      <c r="F4168" s="6"/>
      <c r="G4168" s="6"/>
      <c r="H4168" s="6"/>
      <c r="I4168" s="6"/>
      <c r="J4168" s="6" t="s">
        <v>28</v>
      </c>
      <c r="K4168" s="6">
        <v>100</v>
      </c>
      <c r="L4168" s="6"/>
      <c r="M4168" s="6">
        <v>100</v>
      </c>
      <c r="N4168" s="6">
        <v>40</v>
      </c>
      <c r="O4168" s="6">
        <v>0</v>
      </c>
      <c r="P4168" s="6"/>
      <c r="Q4168" s="6"/>
      <c r="R4168" s="6"/>
      <c r="S4168" s="6"/>
      <c r="T4168" s="6" t="s">
        <v>252</v>
      </c>
    </row>
    <row r="4169" spans="1:20" x14ac:dyDescent="0.25">
      <c r="A4169">
        <v>2004</v>
      </c>
      <c r="B4169" s="6" t="s">
        <v>71</v>
      </c>
      <c r="C4169" s="6">
        <v>136</v>
      </c>
      <c r="D4169" s="6" t="s">
        <v>193</v>
      </c>
      <c r="E4169" s="6"/>
      <c r="F4169" s="6"/>
      <c r="G4169" s="6"/>
      <c r="H4169" s="6"/>
      <c r="I4169" s="6"/>
      <c r="J4169" s="6" t="s">
        <v>26</v>
      </c>
      <c r="K4169" s="6">
        <v>110</v>
      </c>
      <c r="L4169" s="6"/>
      <c r="M4169" s="6">
        <v>80</v>
      </c>
      <c r="N4169" s="6">
        <v>40</v>
      </c>
      <c r="O4169" s="6">
        <v>0</v>
      </c>
      <c r="P4169" s="6"/>
      <c r="Q4169" s="6"/>
      <c r="R4169" s="6"/>
      <c r="S4169" s="6">
        <v>1</v>
      </c>
      <c r="T4169" s="6" t="s">
        <v>232</v>
      </c>
    </row>
    <row r="4170" spans="1:20" x14ac:dyDescent="0.25">
      <c r="A4170">
        <v>2004</v>
      </c>
      <c r="B4170" s="6" t="s">
        <v>63</v>
      </c>
      <c r="C4170" s="6">
        <v>1</v>
      </c>
      <c r="D4170" s="6" t="s">
        <v>248</v>
      </c>
      <c r="E4170" s="6">
        <v>1</v>
      </c>
      <c r="F4170" s="6">
        <v>13.1</v>
      </c>
      <c r="G4170" s="6">
        <v>130</v>
      </c>
      <c r="H4170" s="6">
        <v>0</v>
      </c>
      <c r="I4170" s="6">
        <f t="shared" ref="I4170:I4233" si="24">IF(G4170&gt;0,G4170/(1000-H4170)*1000,"")</f>
        <v>130</v>
      </c>
      <c r="J4170" s="6" t="s">
        <v>140</v>
      </c>
      <c r="K4170" s="6">
        <v>20</v>
      </c>
      <c r="L4170" s="6"/>
      <c r="M4170" s="6">
        <v>20</v>
      </c>
      <c r="N4170" s="6">
        <v>10</v>
      </c>
      <c r="O4170" s="6">
        <v>0</v>
      </c>
      <c r="P4170" s="6"/>
      <c r="Q4170" s="6"/>
      <c r="R4170" s="6"/>
      <c r="S4170" s="6"/>
      <c r="T4170" s="6"/>
    </row>
    <row r="4171" spans="1:20" x14ac:dyDescent="0.25">
      <c r="A4171">
        <v>2004</v>
      </c>
      <c r="B4171" s="6" t="s">
        <v>63</v>
      </c>
      <c r="C4171" s="6">
        <v>2</v>
      </c>
      <c r="D4171" s="6" t="s">
        <v>248</v>
      </c>
      <c r="E4171" s="6"/>
      <c r="F4171" s="6"/>
      <c r="G4171" s="6"/>
      <c r="H4171" s="6"/>
      <c r="I4171" s="6" t="str">
        <f t="shared" si="24"/>
        <v/>
      </c>
      <c r="J4171" s="6" t="s">
        <v>28</v>
      </c>
      <c r="K4171" s="6">
        <v>100</v>
      </c>
      <c r="L4171" s="6"/>
      <c r="M4171" s="6">
        <v>50</v>
      </c>
      <c r="N4171" s="6">
        <v>30</v>
      </c>
      <c r="O4171" s="6">
        <v>0</v>
      </c>
      <c r="P4171" s="6"/>
      <c r="Q4171" s="6"/>
      <c r="R4171" s="6"/>
      <c r="S4171" s="6"/>
      <c r="T4171" s="6" t="s">
        <v>252</v>
      </c>
    </row>
    <row r="4172" spans="1:20" x14ac:dyDescent="0.25">
      <c r="A4172">
        <v>2004</v>
      </c>
      <c r="B4172" s="6" t="s">
        <v>63</v>
      </c>
      <c r="C4172" s="6">
        <v>3</v>
      </c>
      <c r="D4172" s="6" t="s">
        <v>248</v>
      </c>
      <c r="E4172" s="6"/>
      <c r="F4172" s="6"/>
      <c r="G4172" s="6"/>
      <c r="H4172" s="6"/>
      <c r="I4172" s="6" t="str">
        <f t="shared" si="24"/>
        <v/>
      </c>
      <c r="J4172" s="6" t="s">
        <v>28</v>
      </c>
      <c r="K4172" s="6">
        <v>90</v>
      </c>
      <c r="L4172" s="6"/>
      <c r="M4172" s="6">
        <v>40</v>
      </c>
      <c r="N4172" s="6">
        <v>30</v>
      </c>
      <c r="O4172" s="6">
        <v>5</v>
      </c>
      <c r="P4172" s="6"/>
      <c r="Q4172" s="6"/>
      <c r="R4172" s="6"/>
      <c r="S4172" s="6"/>
      <c r="T4172" s="6"/>
    </row>
    <row r="4173" spans="1:20" x14ac:dyDescent="0.25">
      <c r="A4173">
        <v>2004</v>
      </c>
      <c r="B4173" s="6" t="s">
        <v>63</v>
      </c>
      <c r="C4173" s="6">
        <v>4</v>
      </c>
      <c r="D4173" s="6" t="s">
        <v>248</v>
      </c>
      <c r="E4173" s="6"/>
      <c r="F4173" s="6"/>
      <c r="G4173" s="6"/>
      <c r="H4173" s="6"/>
      <c r="I4173" s="6" t="str">
        <f t="shared" si="24"/>
        <v/>
      </c>
      <c r="J4173" s="6" t="s">
        <v>140</v>
      </c>
      <c r="K4173" s="6">
        <v>40</v>
      </c>
      <c r="L4173" s="6"/>
      <c r="M4173" s="6">
        <v>40</v>
      </c>
      <c r="N4173" s="6">
        <v>50</v>
      </c>
      <c r="O4173" s="6">
        <v>0</v>
      </c>
      <c r="P4173" s="6"/>
      <c r="Q4173" s="6"/>
      <c r="R4173" s="6"/>
      <c r="S4173" s="6"/>
      <c r="T4173" s="6"/>
    </row>
    <row r="4174" spans="1:20" x14ac:dyDescent="0.25">
      <c r="A4174">
        <v>2004</v>
      </c>
      <c r="B4174" s="6" t="s">
        <v>63</v>
      </c>
      <c r="C4174" s="6">
        <v>5</v>
      </c>
      <c r="D4174" s="6" t="s">
        <v>248</v>
      </c>
      <c r="E4174" s="6"/>
      <c r="F4174" s="6"/>
      <c r="G4174" s="6"/>
      <c r="H4174" s="6"/>
      <c r="I4174" s="6" t="str">
        <f t="shared" si="24"/>
        <v/>
      </c>
      <c r="J4174" s="6" t="s">
        <v>140</v>
      </c>
      <c r="K4174" s="6">
        <v>40</v>
      </c>
      <c r="L4174" s="6"/>
      <c r="M4174" s="6">
        <v>50</v>
      </c>
      <c r="N4174" s="6">
        <v>60</v>
      </c>
      <c r="O4174" s="6">
        <v>0</v>
      </c>
      <c r="P4174" s="6"/>
      <c r="Q4174" s="6"/>
      <c r="R4174" s="6"/>
      <c r="S4174" s="6"/>
      <c r="T4174" s="6"/>
    </row>
    <row r="4175" spans="1:20" x14ac:dyDescent="0.25">
      <c r="A4175">
        <v>2004</v>
      </c>
      <c r="B4175" s="6" t="s">
        <v>63</v>
      </c>
      <c r="C4175" s="6">
        <v>6</v>
      </c>
      <c r="D4175" s="6" t="s">
        <v>248</v>
      </c>
      <c r="E4175" s="6"/>
      <c r="F4175" s="6"/>
      <c r="G4175" s="6"/>
      <c r="H4175" s="6"/>
      <c r="I4175" s="6" t="str">
        <f t="shared" si="24"/>
        <v/>
      </c>
      <c r="J4175" s="6" t="s">
        <v>28</v>
      </c>
      <c r="K4175" s="6">
        <v>10</v>
      </c>
      <c r="L4175" s="6"/>
      <c r="M4175" s="6">
        <v>70</v>
      </c>
      <c r="N4175" s="6">
        <v>10</v>
      </c>
      <c r="O4175" s="6">
        <v>5</v>
      </c>
      <c r="P4175" s="6"/>
      <c r="Q4175" s="6"/>
      <c r="R4175" s="6"/>
      <c r="S4175" s="6"/>
      <c r="T4175" s="6"/>
    </row>
    <row r="4176" spans="1:20" x14ac:dyDescent="0.25">
      <c r="A4176">
        <v>2004</v>
      </c>
      <c r="B4176" s="6" t="s">
        <v>63</v>
      </c>
      <c r="C4176" s="6">
        <v>7</v>
      </c>
      <c r="D4176" s="6" t="s">
        <v>248</v>
      </c>
      <c r="E4176" s="6"/>
      <c r="F4176" s="6"/>
      <c r="G4176" s="6"/>
      <c r="H4176" s="6"/>
      <c r="I4176" s="6" t="str">
        <f t="shared" si="24"/>
        <v/>
      </c>
      <c r="J4176" s="6" t="s">
        <v>36</v>
      </c>
      <c r="K4176" s="6">
        <v>220</v>
      </c>
      <c r="L4176" s="6"/>
      <c r="M4176" s="6">
        <v>6</v>
      </c>
      <c r="N4176" s="6">
        <v>80</v>
      </c>
      <c r="O4176" s="6">
        <v>0</v>
      </c>
      <c r="P4176" s="6"/>
      <c r="Q4176" s="6"/>
      <c r="R4176" s="6"/>
      <c r="S4176" s="6"/>
      <c r="T4176" s="6"/>
    </row>
    <row r="4177" spans="1:20" x14ac:dyDescent="0.25">
      <c r="A4177">
        <v>2004</v>
      </c>
      <c r="B4177" s="6" t="s">
        <v>63</v>
      </c>
      <c r="C4177" s="6">
        <v>8</v>
      </c>
      <c r="D4177" s="6" t="s">
        <v>248</v>
      </c>
      <c r="E4177" s="6"/>
      <c r="F4177" s="6"/>
      <c r="G4177" s="6"/>
      <c r="H4177" s="6"/>
      <c r="I4177" s="6" t="str">
        <f t="shared" si="24"/>
        <v/>
      </c>
      <c r="J4177" s="6" t="s">
        <v>27</v>
      </c>
      <c r="K4177" s="6">
        <v>80</v>
      </c>
      <c r="L4177" s="6"/>
      <c r="M4177" s="6">
        <v>2</v>
      </c>
      <c r="N4177" s="6">
        <v>0</v>
      </c>
      <c r="O4177" s="6">
        <v>0</v>
      </c>
      <c r="P4177" s="6"/>
      <c r="Q4177" s="6"/>
      <c r="R4177" s="6"/>
      <c r="S4177" s="6"/>
      <c r="T4177" s="6"/>
    </row>
    <row r="4178" spans="1:20" x14ac:dyDescent="0.25">
      <c r="A4178">
        <v>2004</v>
      </c>
      <c r="B4178" s="6" t="s">
        <v>63</v>
      </c>
      <c r="C4178" s="6">
        <v>9</v>
      </c>
      <c r="D4178" s="6" t="s">
        <v>248</v>
      </c>
      <c r="E4178" s="6"/>
      <c r="F4178" s="6"/>
      <c r="G4178" s="6"/>
      <c r="H4178" s="6"/>
      <c r="I4178" s="6" t="str">
        <f t="shared" si="24"/>
        <v/>
      </c>
      <c r="J4178" s="6" t="s">
        <v>140</v>
      </c>
      <c r="K4178" s="6">
        <v>70</v>
      </c>
      <c r="L4178" s="6"/>
      <c r="M4178" s="6">
        <v>40</v>
      </c>
      <c r="N4178" s="6">
        <v>10</v>
      </c>
      <c r="O4178" s="6">
        <v>0</v>
      </c>
      <c r="P4178" s="6"/>
      <c r="Q4178" s="6"/>
      <c r="R4178" s="6"/>
      <c r="S4178" s="6"/>
      <c r="T4178" s="6"/>
    </row>
    <row r="4179" spans="1:20" x14ac:dyDescent="0.25">
      <c r="A4179">
        <v>2004</v>
      </c>
      <c r="B4179" s="6" t="s">
        <v>63</v>
      </c>
      <c r="C4179" s="6">
        <v>10</v>
      </c>
      <c r="D4179" s="6" t="s">
        <v>248</v>
      </c>
      <c r="E4179" s="6"/>
      <c r="F4179" s="6"/>
      <c r="G4179" s="6"/>
      <c r="H4179" s="6"/>
      <c r="I4179" s="6" t="str">
        <f t="shared" si="24"/>
        <v/>
      </c>
      <c r="J4179" s="6" t="s">
        <v>26</v>
      </c>
      <c r="K4179" s="6">
        <v>10</v>
      </c>
      <c r="L4179" s="6"/>
      <c r="M4179" s="6">
        <v>50</v>
      </c>
      <c r="N4179" s="6">
        <v>0</v>
      </c>
      <c r="O4179" s="6">
        <v>0</v>
      </c>
      <c r="P4179" s="6"/>
      <c r="Q4179" s="6"/>
      <c r="R4179" s="6"/>
      <c r="S4179" s="6"/>
      <c r="T4179" s="6"/>
    </row>
    <row r="4180" spans="1:20" x14ac:dyDescent="0.25">
      <c r="A4180">
        <v>2004</v>
      </c>
      <c r="B4180" s="6" t="s">
        <v>63</v>
      </c>
      <c r="C4180" s="6">
        <v>11</v>
      </c>
      <c r="D4180" s="6" t="s">
        <v>248</v>
      </c>
      <c r="E4180" s="6"/>
      <c r="F4180" s="6"/>
      <c r="G4180" s="6"/>
      <c r="H4180" s="6"/>
      <c r="I4180" s="6" t="str">
        <f t="shared" si="24"/>
        <v/>
      </c>
      <c r="J4180" s="6" t="s">
        <v>35</v>
      </c>
      <c r="K4180" s="6">
        <v>50</v>
      </c>
      <c r="L4180" s="6"/>
      <c r="M4180" s="6">
        <v>50</v>
      </c>
      <c r="N4180" s="6">
        <v>0</v>
      </c>
      <c r="O4180" s="6">
        <v>0</v>
      </c>
      <c r="P4180" s="6"/>
      <c r="Q4180" s="6"/>
      <c r="R4180" s="6"/>
      <c r="S4180" s="6"/>
      <c r="T4180" s="6"/>
    </row>
    <row r="4181" spans="1:20" x14ac:dyDescent="0.25">
      <c r="A4181">
        <v>2004</v>
      </c>
      <c r="B4181" s="6" t="s">
        <v>63</v>
      </c>
      <c r="C4181" s="6">
        <v>12</v>
      </c>
      <c r="D4181" s="6" t="s">
        <v>248</v>
      </c>
      <c r="E4181" s="6"/>
      <c r="F4181" s="6"/>
      <c r="G4181" s="6"/>
      <c r="H4181" s="6"/>
      <c r="I4181" s="6" t="str">
        <f t="shared" si="24"/>
        <v/>
      </c>
      <c r="J4181" s="6" t="s">
        <v>140</v>
      </c>
      <c r="K4181" s="6">
        <v>30</v>
      </c>
      <c r="L4181" s="6"/>
      <c r="M4181" s="6">
        <v>20</v>
      </c>
      <c r="N4181" s="6">
        <v>5</v>
      </c>
      <c r="O4181" s="6">
        <v>0</v>
      </c>
      <c r="P4181" s="6"/>
      <c r="Q4181" s="6"/>
      <c r="R4181" s="6"/>
      <c r="S4181" s="6"/>
      <c r="T4181" s="6"/>
    </row>
    <row r="4182" spans="1:20" x14ac:dyDescent="0.25">
      <c r="A4182">
        <v>2004</v>
      </c>
      <c r="B4182" s="6" t="s">
        <v>63</v>
      </c>
      <c r="C4182" s="6">
        <v>13</v>
      </c>
      <c r="D4182" s="6" t="s">
        <v>248</v>
      </c>
      <c r="E4182" s="6"/>
      <c r="F4182" s="6"/>
      <c r="G4182" s="6"/>
      <c r="H4182" s="6"/>
      <c r="I4182" s="6" t="str">
        <f t="shared" si="24"/>
        <v/>
      </c>
      <c r="J4182" s="6" t="s">
        <v>28</v>
      </c>
      <c r="K4182" s="6">
        <v>50</v>
      </c>
      <c r="L4182" s="6"/>
      <c r="M4182" s="6">
        <v>30</v>
      </c>
      <c r="N4182" s="6">
        <v>10</v>
      </c>
      <c r="O4182" s="6">
        <v>0</v>
      </c>
      <c r="P4182" s="6"/>
      <c r="Q4182" s="6"/>
      <c r="R4182" s="6"/>
      <c r="S4182" s="6"/>
      <c r="T4182" s="6"/>
    </row>
    <row r="4183" spans="1:20" x14ac:dyDescent="0.25">
      <c r="A4183">
        <v>2004</v>
      </c>
      <c r="B4183" s="6" t="s">
        <v>63</v>
      </c>
      <c r="C4183" s="6">
        <v>14</v>
      </c>
      <c r="D4183" s="6" t="s">
        <v>248</v>
      </c>
      <c r="E4183" s="6"/>
      <c r="F4183" s="6"/>
      <c r="G4183" s="6"/>
      <c r="H4183" s="6"/>
      <c r="I4183" s="6" t="str">
        <f t="shared" si="24"/>
        <v/>
      </c>
      <c r="J4183" s="6" t="s">
        <v>140</v>
      </c>
      <c r="K4183" s="6">
        <v>10</v>
      </c>
      <c r="L4183" s="6"/>
      <c r="M4183" s="6">
        <v>20</v>
      </c>
      <c r="N4183" s="6">
        <v>50</v>
      </c>
      <c r="O4183" s="6">
        <v>0</v>
      </c>
      <c r="P4183" s="6"/>
      <c r="Q4183" s="6"/>
      <c r="R4183" s="6"/>
      <c r="S4183" s="6"/>
      <c r="T4183" s="6"/>
    </row>
    <row r="4184" spans="1:20" x14ac:dyDescent="0.25">
      <c r="A4184">
        <v>2004</v>
      </c>
      <c r="B4184" s="6" t="s">
        <v>63</v>
      </c>
      <c r="C4184" s="6">
        <v>15</v>
      </c>
      <c r="D4184" s="6" t="s">
        <v>248</v>
      </c>
      <c r="E4184" s="6">
        <v>2</v>
      </c>
      <c r="F4184" s="6">
        <v>13</v>
      </c>
      <c r="G4184" s="6">
        <v>120</v>
      </c>
      <c r="H4184" s="6">
        <v>0</v>
      </c>
      <c r="I4184" s="6">
        <f t="shared" si="24"/>
        <v>120</v>
      </c>
      <c r="J4184" s="6" t="s">
        <v>26</v>
      </c>
      <c r="K4184" s="6">
        <v>50</v>
      </c>
      <c r="L4184" s="6"/>
      <c r="M4184" s="6">
        <v>40</v>
      </c>
      <c r="N4184" s="6">
        <v>50</v>
      </c>
      <c r="O4184" s="6">
        <v>0</v>
      </c>
      <c r="P4184" s="6"/>
      <c r="Q4184" s="6"/>
      <c r="R4184" s="6"/>
      <c r="S4184" s="6"/>
      <c r="T4184" s="6"/>
    </row>
    <row r="4185" spans="1:20" x14ac:dyDescent="0.25">
      <c r="A4185">
        <v>2004</v>
      </c>
      <c r="B4185" s="6" t="s">
        <v>63</v>
      </c>
      <c r="C4185" s="6">
        <v>16</v>
      </c>
      <c r="D4185" s="6" t="s">
        <v>248</v>
      </c>
      <c r="E4185" s="6"/>
      <c r="F4185" s="6"/>
      <c r="G4185" s="6"/>
      <c r="H4185" s="6"/>
      <c r="I4185" s="6" t="str">
        <f t="shared" si="24"/>
        <v/>
      </c>
      <c r="J4185" s="6" t="s">
        <v>26</v>
      </c>
      <c r="K4185" s="6">
        <v>80</v>
      </c>
      <c r="L4185" s="6"/>
      <c r="M4185" s="6">
        <v>70</v>
      </c>
      <c r="N4185" s="6">
        <v>80</v>
      </c>
      <c r="O4185" s="6">
        <v>0</v>
      </c>
      <c r="P4185" s="6"/>
      <c r="Q4185" s="6"/>
      <c r="R4185" s="6"/>
      <c r="S4185" s="6"/>
      <c r="T4185" s="6"/>
    </row>
    <row r="4186" spans="1:20" x14ac:dyDescent="0.25">
      <c r="A4186">
        <v>2004</v>
      </c>
      <c r="B4186" s="6" t="s">
        <v>63</v>
      </c>
      <c r="C4186" s="6">
        <v>17</v>
      </c>
      <c r="D4186" s="6" t="s">
        <v>248</v>
      </c>
      <c r="E4186" s="6"/>
      <c r="F4186" s="6"/>
      <c r="G4186" s="6"/>
      <c r="H4186" s="6"/>
      <c r="I4186" s="6" t="str">
        <f t="shared" si="24"/>
        <v/>
      </c>
      <c r="J4186" s="6" t="s">
        <v>26</v>
      </c>
      <c r="K4186" s="6">
        <v>50</v>
      </c>
      <c r="L4186" s="6"/>
      <c r="M4186" s="6">
        <v>50</v>
      </c>
      <c r="N4186" s="6">
        <v>70</v>
      </c>
      <c r="O4186" s="6">
        <v>0</v>
      </c>
      <c r="P4186" s="6"/>
      <c r="Q4186" s="6"/>
      <c r="R4186" s="6"/>
      <c r="S4186" s="6"/>
      <c r="T4186" s="6" t="s">
        <v>252</v>
      </c>
    </row>
    <row r="4187" spans="1:20" x14ac:dyDescent="0.25">
      <c r="A4187">
        <v>2004</v>
      </c>
      <c r="B4187" s="6" t="s">
        <v>63</v>
      </c>
      <c r="C4187" s="6">
        <v>18</v>
      </c>
      <c r="D4187" s="6" t="s">
        <v>248</v>
      </c>
      <c r="E4187" s="6"/>
      <c r="F4187" s="6"/>
      <c r="G4187" s="6"/>
      <c r="H4187" s="6"/>
      <c r="I4187" s="6" t="str">
        <f t="shared" si="24"/>
        <v/>
      </c>
      <c r="J4187" s="6" t="s">
        <v>66</v>
      </c>
      <c r="K4187" s="6">
        <v>10</v>
      </c>
      <c r="L4187" s="6"/>
      <c r="M4187" s="6">
        <v>5</v>
      </c>
      <c r="N4187" s="6">
        <v>0</v>
      </c>
      <c r="O4187" s="6">
        <v>0</v>
      </c>
      <c r="P4187" s="6"/>
      <c r="Q4187" s="6"/>
      <c r="R4187" s="6"/>
      <c r="S4187" s="6"/>
      <c r="T4187" s="6"/>
    </row>
    <row r="4188" spans="1:20" x14ac:dyDescent="0.25">
      <c r="A4188">
        <v>2004</v>
      </c>
      <c r="B4188" s="6" t="s">
        <v>63</v>
      </c>
      <c r="C4188" s="6">
        <v>19</v>
      </c>
      <c r="D4188" s="6" t="s">
        <v>248</v>
      </c>
      <c r="E4188" s="6"/>
      <c r="F4188" s="6"/>
      <c r="G4188" s="6"/>
      <c r="H4188" s="6"/>
      <c r="I4188" s="6" t="str">
        <f t="shared" si="24"/>
        <v/>
      </c>
      <c r="J4188" s="6" t="s">
        <v>140</v>
      </c>
      <c r="K4188" s="6">
        <v>20</v>
      </c>
      <c r="L4188" s="6"/>
      <c r="M4188" s="6">
        <v>15</v>
      </c>
      <c r="N4188" s="6">
        <v>0</v>
      </c>
      <c r="O4188" s="6">
        <v>0</v>
      </c>
      <c r="P4188" s="6"/>
      <c r="Q4188" s="6"/>
      <c r="R4188" s="6"/>
      <c r="S4188" s="6"/>
      <c r="T4188" s="6"/>
    </row>
    <row r="4189" spans="1:20" x14ac:dyDescent="0.25">
      <c r="A4189">
        <v>2004</v>
      </c>
      <c r="B4189" s="6" t="s">
        <v>63</v>
      </c>
      <c r="C4189" s="6">
        <v>20</v>
      </c>
      <c r="D4189" s="6" t="s">
        <v>248</v>
      </c>
      <c r="E4189" s="6"/>
      <c r="F4189" s="6"/>
      <c r="G4189" s="6"/>
      <c r="H4189" s="6"/>
      <c r="I4189" s="6" t="str">
        <f t="shared" si="24"/>
        <v/>
      </c>
      <c r="J4189" s="6" t="s">
        <v>35</v>
      </c>
      <c r="K4189" s="6">
        <v>20</v>
      </c>
      <c r="L4189" s="6"/>
      <c r="M4189" s="6">
        <v>20</v>
      </c>
      <c r="N4189" s="6">
        <v>10</v>
      </c>
      <c r="O4189" s="6">
        <v>0</v>
      </c>
      <c r="P4189" s="6"/>
      <c r="Q4189" s="6"/>
      <c r="R4189" s="6"/>
      <c r="S4189" s="6"/>
      <c r="T4189" s="6"/>
    </row>
    <row r="4190" spans="1:20" x14ac:dyDescent="0.25">
      <c r="A4190">
        <v>2004</v>
      </c>
      <c r="B4190" s="6" t="s">
        <v>63</v>
      </c>
      <c r="C4190" s="6">
        <v>21</v>
      </c>
      <c r="D4190" s="6" t="s">
        <v>248</v>
      </c>
      <c r="E4190" s="6"/>
      <c r="F4190" s="6"/>
      <c r="G4190" s="6"/>
      <c r="H4190" s="6"/>
      <c r="I4190" s="6" t="str">
        <f t="shared" si="24"/>
        <v/>
      </c>
      <c r="J4190" s="6" t="s">
        <v>25</v>
      </c>
      <c r="K4190" s="6">
        <v>30</v>
      </c>
      <c r="L4190" s="6"/>
      <c r="M4190" s="6">
        <v>10</v>
      </c>
      <c r="N4190" s="6">
        <v>30</v>
      </c>
      <c r="O4190" s="6">
        <v>0</v>
      </c>
      <c r="P4190" s="6"/>
      <c r="Q4190" s="6"/>
      <c r="R4190" s="6"/>
      <c r="S4190" s="6"/>
      <c r="T4190" s="6"/>
    </row>
    <row r="4191" spans="1:20" x14ac:dyDescent="0.25">
      <c r="A4191">
        <v>2004</v>
      </c>
      <c r="B4191" s="6" t="s">
        <v>63</v>
      </c>
      <c r="C4191" s="6">
        <v>22</v>
      </c>
      <c r="D4191" s="6" t="s">
        <v>248</v>
      </c>
      <c r="E4191" s="6"/>
      <c r="F4191" s="6"/>
      <c r="G4191" s="6"/>
      <c r="H4191" s="6"/>
      <c r="I4191" s="6" t="str">
        <f t="shared" si="24"/>
        <v/>
      </c>
      <c r="J4191" s="6" t="s">
        <v>28</v>
      </c>
      <c r="K4191" s="6">
        <v>35</v>
      </c>
      <c r="L4191" s="6"/>
      <c r="M4191" s="6">
        <v>25</v>
      </c>
      <c r="N4191" s="6">
        <v>25</v>
      </c>
      <c r="O4191" s="6">
        <v>5</v>
      </c>
      <c r="P4191" s="6"/>
      <c r="Q4191" s="6"/>
      <c r="R4191" s="6"/>
      <c r="S4191" s="6"/>
      <c r="T4191" s="6" t="s">
        <v>252</v>
      </c>
    </row>
    <row r="4192" spans="1:20" x14ac:dyDescent="0.25">
      <c r="A4192">
        <v>2004</v>
      </c>
      <c r="B4192" s="6" t="s">
        <v>63</v>
      </c>
      <c r="C4192" s="6">
        <v>23</v>
      </c>
      <c r="D4192" s="6" t="s">
        <v>248</v>
      </c>
      <c r="E4192" s="6"/>
      <c r="F4192" s="6"/>
      <c r="G4192" s="6"/>
      <c r="H4192" s="6"/>
      <c r="I4192" s="6" t="str">
        <f t="shared" si="24"/>
        <v/>
      </c>
      <c r="J4192" s="6" t="s">
        <v>154</v>
      </c>
      <c r="K4192" s="6">
        <v>15</v>
      </c>
      <c r="L4192" s="6"/>
      <c r="M4192" s="6">
        <v>5</v>
      </c>
      <c r="N4192" s="6">
        <v>0</v>
      </c>
      <c r="O4192" s="6">
        <v>0</v>
      </c>
      <c r="P4192" s="6"/>
      <c r="Q4192" s="6"/>
      <c r="R4192" s="6"/>
      <c r="S4192" s="6"/>
      <c r="T4192" s="6"/>
    </row>
    <row r="4193" spans="1:20" x14ac:dyDescent="0.25">
      <c r="A4193">
        <v>2004</v>
      </c>
      <c r="B4193" s="6" t="s">
        <v>63</v>
      </c>
      <c r="C4193" s="6">
        <v>24</v>
      </c>
      <c r="D4193" s="6" t="s">
        <v>248</v>
      </c>
      <c r="E4193" s="6"/>
      <c r="F4193" s="6"/>
      <c r="G4193" s="6"/>
      <c r="H4193" s="6"/>
      <c r="I4193" s="6" t="str">
        <f t="shared" si="24"/>
        <v/>
      </c>
      <c r="J4193" s="6" t="s">
        <v>140</v>
      </c>
      <c r="K4193" s="6">
        <v>10</v>
      </c>
      <c r="L4193" s="6"/>
      <c r="M4193" s="6">
        <v>20</v>
      </c>
      <c r="N4193" s="6">
        <v>30</v>
      </c>
      <c r="O4193" s="6">
        <v>0</v>
      </c>
      <c r="P4193" s="6"/>
      <c r="Q4193" s="6"/>
      <c r="R4193" s="6"/>
      <c r="S4193" s="6"/>
      <c r="T4193" s="6"/>
    </row>
    <row r="4194" spans="1:20" x14ac:dyDescent="0.25">
      <c r="A4194">
        <v>2004</v>
      </c>
      <c r="B4194" s="6" t="s">
        <v>63</v>
      </c>
      <c r="C4194" s="6">
        <v>25</v>
      </c>
      <c r="D4194" s="6" t="s">
        <v>248</v>
      </c>
      <c r="E4194" s="6"/>
      <c r="F4194" s="6"/>
      <c r="G4194" s="6"/>
      <c r="H4194" s="6"/>
      <c r="I4194" s="6" t="str">
        <f t="shared" si="24"/>
        <v/>
      </c>
      <c r="J4194" s="6" t="s">
        <v>26</v>
      </c>
      <c r="K4194" s="6">
        <v>30</v>
      </c>
      <c r="L4194" s="6"/>
      <c r="M4194" s="6">
        <v>10</v>
      </c>
      <c r="N4194" s="6">
        <v>30</v>
      </c>
      <c r="O4194" s="6">
        <v>0</v>
      </c>
      <c r="P4194" s="6"/>
      <c r="Q4194" s="6"/>
      <c r="R4194" s="6"/>
      <c r="S4194" s="6"/>
      <c r="T4194" s="6"/>
    </row>
    <row r="4195" spans="1:20" x14ac:dyDescent="0.25">
      <c r="A4195">
        <v>2004</v>
      </c>
      <c r="B4195" s="6" t="s">
        <v>63</v>
      </c>
      <c r="C4195" s="6">
        <v>26</v>
      </c>
      <c r="D4195" s="6" t="s">
        <v>248</v>
      </c>
      <c r="E4195" s="6"/>
      <c r="F4195" s="6"/>
      <c r="G4195" s="6"/>
      <c r="H4195" s="6"/>
      <c r="I4195" s="6" t="str">
        <f t="shared" si="24"/>
        <v/>
      </c>
      <c r="J4195" s="6" t="s">
        <v>28</v>
      </c>
      <c r="K4195" s="6">
        <v>30</v>
      </c>
      <c r="L4195" s="6"/>
      <c r="M4195" s="6">
        <v>70</v>
      </c>
      <c r="N4195" s="6">
        <v>80</v>
      </c>
      <c r="O4195" s="6">
        <v>0</v>
      </c>
      <c r="P4195" s="6"/>
      <c r="Q4195" s="6"/>
      <c r="R4195" s="6"/>
      <c r="S4195" s="6"/>
      <c r="T4195" s="6" t="s">
        <v>252</v>
      </c>
    </row>
    <row r="4196" spans="1:20" x14ac:dyDescent="0.25">
      <c r="A4196">
        <v>2004</v>
      </c>
      <c r="B4196" s="6" t="s">
        <v>63</v>
      </c>
      <c r="C4196" s="6">
        <v>27</v>
      </c>
      <c r="D4196" s="6" t="s">
        <v>248</v>
      </c>
      <c r="E4196" s="6"/>
      <c r="F4196" s="6"/>
      <c r="G4196" s="6"/>
      <c r="H4196" s="6"/>
      <c r="I4196" s="6" t="str">
        <f t="shared" si="24"/>
        <v/>
      </c>
      <c r="J4196" s="6" t="s">
        <v>140</v>
      </c>
      <c r="K4196" s="6">
        <v>40</v>
      </c>
      <c r="L4196" s="6"/>
      <c r="M4196" s="6">
        <v>20</v>
      </c>
      <c r="N4196" s="6">
        <v>15</v>
      </c>
      <c r="O4196" s="6">
        <v>0</v>
      </c>
      <c r="P4196" s="6"/>
      <c r="Q4196" s="6"/>
      <c r="R4196" s="6"/>
      <c r="S4196" s="6"/>
      <c r="T4196" s="6"/>
    </row>
    <row r="4197" spans="1:20" x14ac:dyDescent="0.25">
      <c r="A4197">
        <v>2004</v>
      </c>
      <c r="B4197" s="6" t="s">
        <v>63</v>
      </c>
      <c r="C4197" s="6">
        <v>28</v>
      </c>
      <c r="D4197" s="6" t="s">
        <v>248</v>
      </c>
      <c r="E4197" s="6"/>
      <c r="F4197" s="6"/>
      <c r="G4197" s="6"/>
      <c r="H4197" s="6"/>
      <c r="I4197" s="6" t="str">
        <f t="shared" si="24"/>
        <v/>
      </c>
      <c r="J4197" s="6" t="s">
        <v>26</v>
      </c>
      <c r="K4197" s="6">
        <v>50</v>
      </c>
      <c r="L4197" s="6"/>
      <c r="M4197" s="6">
        <v>30</v>
      </c>
      <c r="N4197" s="6">
        <v>30</v>
      </c>
      <c r="O4197" s="6">
        <v>5</v>
      </c>
      <c r="P4197" s="6"/>
      <c r="Q4197" s="6"/>
      <c r="R4197" s="6"/>
      <c r="S4197" s="6"/>
      <c r="T4197" s="6" t="s">
        <v>197</v>
      </c>
    </row>
    <row r="4198" spans="1:20" x14ac:dyDescent="0.25">
      <c r="A4198">
        <v>2004</v>
      </c>
      <c r="B4198" s="6" t="s">
        <v>63</v>
      </c>
      <c r="C4198" s="6">
        <v>29</v>
      </c>
      <c r="D4198" s="6" t="s">
        <v>248</v>
      </c>
      <c r="E4198" s="6"/>
      <c r="F4198" s="6"/>
      <c r="G4198" s="6"/>
      <c r="H4198" s="6"/>
      <c r="I4198" s="6" t="str">
        <f t="shared" si="24"/>
        <v/>
      </c>
      <c r="J4198" s="6" t="s">
        <v>140</v>
      </c>
      <c r="K4198" s="6">
        <v>50</v>
      </c>
      <c r="L4198" s="6"/>
      <c r="M4198" s="6">
        <v>40</v>
      </c>
      <c r="N4198" s="6">
        <v>50</v>
      </c>
      <c r="O4198" s="6">
        <v>0</v>
      </c>
      <c r="P4198" s="6"/>
      <c r="Q4198" s="6"/>
      <c r="R4198" s="6"/>
      <c r="S4198" s="6"/>
      <c r="T4198" s="6"/>
    </row>
    <row r="4199" spans="1:20" x14ac:dyDescent="0.25">
      <c r="A4199">
        <v>2004</v>
      </c>
      <c r="B4199" s="6" t="s">
        <v>63</v>
      </c>
      <c r="C4199" s="6">
        <v>30</v>
      </c>
      <c r="D4199" s="6" t="s">
        <v>246</v>
      </c>
      <c r="E4199" s="6">
        <v>3</v>
      </c>
      <c r="F4199" s="6">
        <v>13</v>
      </c>
      <c r="G4199" s="6">
        <v>195</v>
      </c>
      <c r="H4199" s="6">
        <v>0</v>
      </c>
      <c r="I4199" s="6">
        <f t="shared" si="24"/>
        <v>195</v>
      </c>
      <c r="J4199" s="6" t="s">
        <v>35</v>
      </c>
      <c r="K4199" s="6">
        <v>10</v>
      </c>
      <c r="L4199" s="6"/>
      <c r="M4199" s="6">
        <v>10</v>
      </c>
      <c r="N4199" s="6">
        <v>0</v>
      </c>
      <c r="O4199" s="6">
        <v>0</v>
      </c>
      <c r="P4199" s="6"/>
      <c r="Q4199" s="6"/>
      <c r="R4199" s="6"/>
      <c r="S4199" s="6"/>
      <c r="T4199" s="6"/>
    </row>
    <row r="4200" spans="1:20" x14ac:dyDescent="0.25">
      <c r="A4200">
        <v>2004</v>
      </c>
      <c r="B4200" s="6" t="s">
        <v>63</v>
      </c>
      <c r="C4200" s="6">
        <v>31</v>
      </c>
      <c r="D4200" s="6" t="s">
        <v>246</v>
      </c>
      <c r="E4200" s="6"/>
      <c r="F4200" s="6"/>
      <c r="G4200" s="6"/>
      <c r="H4200" s="6"/>
      <c r="I4200" s="6" t="str">
        <f t="shared" si="24"/>
        <v/>
      </c>
      <c r="J4200" s="6" t="s">
        <v>26</v>
      </c>
      <c r="K4200" s="6">
        <v>35</v>
      </c>
      <c r="L4200" s="6"/>
      <c r="M4200" s="6">
        <v>40</v>
      </c>
      <c r="N4200" s="6">
        <v>80</v>
      </c>
      <c r="O4200" s="6">
        <v>0</v>
      </c>
      <c r="P4200" s="6"/>
      <c r="Q4200" s="6"/>
      <c r="R4200" s="6"/>
      <c r="S4200" s="6"/>
      <c r="T4200" s="6"/>
    </row>
    <row r="4201" spans="1:20" x14ac:dyDescent="0.25">
      <c r="A4201">
        <v>2004</v>
      </c>
      <c r="B4201" s="6" t="s">
        <v>63</v>
      </c>
      <c r="C4201" s="6">
        <v>32</v>
      </c>
      <c r="D4201" s="6" t="s">
        <v>246</v>
      </c>
      <c r="E4201" s="6"/>
      <c r="F4201" s="6"/>
      <c r="G4201" s="6"/>
      <c r="H4201" s="6"/>
      <c r="I4201" s="6" t="str">
        <f t="shared" si="24"/>
        <v/>
      </c>
      <c r="J4201" s="6" t="s">
        <v>40</v>
      </c>
      <c r="K4201" s="6">
        <v>35</v>
      </c>
      <c r="L4201" s="6"/>
      <c r="M4201" s="6">
        <v>25</v>
      </c>
      <c r="N4201" s="6">
        <v>1</v>
      </c>
      <c r="O4201" s="6">
        <v>0</v>
      </c>
      <c r="P4201" s="6"/>
      <c r="Q4201" s="6"/>
      <c r="R4201" s="6"/>
      <c r="S4201" s="6"/>
      <c r="T4201" s="6"/>
    </row>
    <row r="4202" spans="1:20" x14ac:dyDescent="0.25">
      <c r="A4202">
        <v>2004</v>
      </c>
      <c r="B4202" s="6" t="s">
        <v>63</v>
      </c>
      <c r="C4202" s="6">
        <v>33</v>
      </c>
      <c r="D4202" s="6" t="s">
        <v>246</v>
      </c>
      <c r="E4202" s="6"/>
      <c r="F4202" s="6"/>
      <c r="G4202" s="6"/>
      <c r="H4202" s="6"/>
      <c r="I4202" s="6" t="str">
        <f t="shared" si="24"/>
        <v/>
      </c>
      <c r="J4202" s="6" t="s">
        <v>140</v>
      </c>
      <c r="K4202" s="6">
        <v>20</v>
      </c>
      <c r="L4202" s="6"/>
      <c r="M4202" s="6">
        <v>15</v>
      </c>
      <c r="N4202" s="6">
        <v>0</v>
      </c>
      <c r="O4202" s="6">
        <v>0</v>
      </c>
      <c r="P4202" s="6"/>
      <c r="Q4202" s="6"/>
      <c r="R4202" s="6"/>
      <c r="S4202" s="6"/>
      <c r="T4202" s="6"/>
    </row>
    <row r="4203" spans="1:20" x14ac:dyDescent="0.25">
      <c r="A4203">
        <v>2004</v>
      </c>
      <c r="B4203" s="6" t="s">
        <v>63</v>
      </c>
      <c r="C4203" s="6">
        <v>34</v>
      </c>
      <c r="D4203" s="6" t="s">
        <v>246</v>
      </c>
      <c r="E4203" s="6"/>
      <c r="F4203" s="6"/>
      <c r="G4203" s="6"/>
      <c r="H4203" s="6"/>
      <c r="I4203" s="6" t="str">
        <f t="shared" si="24"/>
        <v/>
      </c>
      <c r="J4203" s="6" t="s">
        <v>26</v>
      </c>
      <c r="K4203" s="6">
        <v>60</v>
      </c>
      <c r="L4203" s="6"/>
      <c r="M4203" s="6">
        <v>50</v>
      </c>
      <c r="N4203" s="6">
        <v>20</v>
      </c>
      <c r="O4203" s="6">
        <v>0</v>
      </c>
      <c r="P4203" s="6"/>
      <c r="Q4203" s="6"/>
      <c r="R4203" s="6"/>
      <c r="S4203" s="6"/>
      <c r="T4203" s="6"/>
    </row>
    <row r="4204" spans="1:20" x14ac:dyDescent="0.25">
      <c r="A4204">
        <v>2004</v>
      </c>
      <c r="B4204" s="6" t="s">
        <v>63</v>
      </c>
      <c r="C4204" s="6">
        <v>35</v>
      </c>
      <c r="D4204" s="6" t="s">
        <v>246</v>
      </c>
      <c r="E4204" s="6"/>
      <c r="F4204" s="6"/>
      <c r="G4204" s="6"/>
      <c r="H4204" s="6"/>
      <c r="I4204" s="6" t="str">
        <f t="shared" si="24"/>
        <v/>
      </c>
      <c r="J4204" s="6" t="s">
        <v>26</v>
      </c>
      <c r="K4204" s="6">
        <v>60</v>
      </c>
      <c r="L4204" s="6"/>
      <c r="M4204" s="6">
        <v>35</v>
      </c>
      <c r="N4204" s="6">
        <v>70</v>
      </c>
      <c r="O4204" s="6">
        <v>0</v>
      </c>
      <c r="P4204" s="6"/>
      <c r="Q4204" s="6"/>
      <c r="R4204" s="6"/>
      <c r="S4204" s="6"/>
      <c r="T4204" s="6"/>
    </row>
    <row r="4205" spans="1:20" x14ac:dyDescent="0.25">
      <c r="A4205">
        <v>2004</v>
      </c>
      <c r="B4205" s="6" t="s">
        <v>63</v>
      </c>
      <c r="C4205" s="6">
        <v>36</v>
      </c>
      <c r="D4205" s="6" t="s">
        <v>246</v>
      </c>
      <c r="E4205" s="6"/>
      <c r="F4205" s="6"/>
      <c r="G4205" s="6"/>
      <c r="H4205" s="6"/>
      <c r="I4205" s="6" t="str">
        <f t="shared" si="24"/>
        <v/>
      </c>
      <c r="J4205" s="6" t="s">
        <v>26</v>
      </c>
      <c r="K4205" s="6">
        <v>60</v>
      </c>
      <c r="L4205" s="6"/>
      <c r="M4205" s="6">
        <v>30</v>
      </c>
      <c r="N4205" s="6">
        <v>50</v>
      </c>
      <c r="O4205" s="6">
        <v>0</v>
      </c>
      <c r="P4205" s="6"/>
      <c r="Q4205" s="6"/>
      <c r="R4205" s="6"/>
      <c r="S4205" s="6"/>
      <c r="T4205" s="6"/>
    </row>
    <row r="4206" spans="1:20" x14ac:dyDescent="0.25">
      <c r="A4206">
        <v>2004</v>
      </c>
      <c r="B4206" s="6" t="s">
        <v>63</v>
      </c>
      <c r="C4206" s="6">
        <v>37</v>
      </c>
      <c r="D4206" s="6" t="s">
        <v>246</v>
      </c>
      <c r="E4206" s="6"/>
      <c r="F4206" s="6"/>
      <c r="G4206" s="6"/>
      <c r="H4206" s="6"/>
      <c r="I4206" s="6" t="str">
        <f t="shared" si="24"/>
        <v/>
      </c>
      <c r="J4206" s="6" t="s">
        <v>140</v>
      </c>
      <c r="K4206" s="6">
        <v>15</v>
      </c>
      <c r="L4206" s="6"/>
      <c r="M4206" s="6">
        <v>12</v>
      </c>
      <c r="N4206" s="6">
        <v>0</v>
      </c>
      <c r="O4206" s="6">
        <v>0</v>
      </c>
      <c r="P4206" s="6"/>
      <c r="Q4206" s="6"/>
      <c r="R4206" s="6"/>
      <c r="S4206" s="6"/>
      <c r="T4206" s="6"/>
    </row>
    <row r="4207" spans="1:20" x14ac:dyDescent="0.25">
      <c r="A4207">
        <v>2004</v>
      </c>
      <c r="B4207" s="6" t="s">
        <v>63</v>
      </c>
      <c r="C4207" s="6">
        <v>38</v>
      </c>
      <c r="D4207" s="6" t="s">
        <v>246</v>
      </c>
      <c r="E4207" s="6"/>
      <c r="F4207" s="6"/>
      <c r="G4207" s="6"/>
      <c r="H4207" s="6"/>
      <c r="I4207" s="6" t="str">
        <f t="shared" si="24"/>
        <v/>
      </c>
      <c r="J4207" s="6" t="s">
        <v>140</v>
      </c>
      <c r="K4207" s="6">
        <v>50</v>
      </c>
      <c r="L4207" s="6"/>
      <c r="M4207" s="6">
        <v>60</v>
      </c>
      <c r="N4207" s="6">
        <v>5</v>
      </c>
      <c r="O4207" s="6">
        <v>0</v>
      </c>
      <c r="P4207" s="6"/>
      <c r="Q4207" s="6"/>
      <c r="R4207" s="6"/>
      <c r="S4207" s="6"/>
      <c r="T4207" s="6"/>
    </row>
    <row r="4208" spans="1:20" x14ac:dyDescent="0.25">
      <c r="A4208">
        <v>2004</v>
      </c>
      <c r="B4208" s="6" t="s">
        <v>63</v>
      </c>
      <c r="C4208" s="6">
        <v>39</v>
      </c>
      <c r="D4208" s="6" t="s">
        <v>246</v>
      </c>
      <c r="E4208" s="6"/>
      <c r="F4208" s="6"/>
      <c r="G4208" s="6"/>
      <c r="H4208" s="6"/>
      <c r="I4208" s="6" t="str">
        <f t="shared" si="24"/>
        <v/>
      </c>
      <c r="J4208" s="6" t="s">
        <v>140</v>
      </c>
      <c r="K4208" s="6">
        <v>10</v>
      </c>
      <c r="L4208" s="6"/>
      <c r="M4208" s="6">
        <v>8</v>
      </c>
      <c r="N4208" s="6">
        <v>0</v>
      </c>
      <c r="O4208" s="6">
        <v>0</v>
      </c>
      <c r="P4208" s="6"/>
      <c r="Q4208" s="6"/>
      <c r="R4208" s="6"/>
      <c r="S4208" s="6"/>
      <c r="T4208" s="6"/>
    </row>
    <row r="4209" spans="1:20" x14ac:dyDescent="0.25">
      <c r="A4209">
        <v>2004</v>
      </c>
      <c r="B4209" s="6" t="s">
        <v>63</v>
      </c>
      <c r="C4209" s="6">
        <v>40</v>
      </c>
      <c r="D4209" s="6" t="s">
        <v>246</v>
      </c>
      <c r="E4209" s="6"/>
      <c r="F4209" s="6"/>
      <c r="G4209" s="6"/>
      <c r="H4209" s="6"/>
      <c r="I4209" s="6" t="str">
        <f t="shared" si="24"/>
        <v/>
      </c>
      <c r="J4209" s="6" t="s">
        <v>26</v>
      </c>
      <c r="K4209" s="6">
        <v>40</v>
      </c>
      <c r="L4209" s="6"/>
      <c r="M4209" s="6">
        <v>20</v>
      </c>
      <c r="N4209" s="6">
        <v>20</v>
      </c>
      <c r="O4209" s="6">
        <v>0</v>
      </c>
      <c r="P4209" s="6"/>
      <c r="Q4209" s="6"/>
      <c r="R4209" s="6"/>
      <c r="S4209" s="6"/>
      <c r="T4209" s="6"/>
    </row>
    <row r="4210" spans="1:20" x14ac:dyDescent="0.25">
      <c r="A4210">
        <v>2004</v>
      </c>
      <c r="B4210" s="6" t="s">
        <v>63</v>
      </c>
      <c r="C4210" s="6">
        <v>41</v>
      </c>
      <c r="D4210" s="6" t="s">
        <v>246</v>
      </c>
      <c r="E4210" s="6"/>
      <c r="F4210" s="6"/>
      <c r="G4210" s="6"/>
      <c r="H4210" s="6"/>
      <c r="I4210" s="6" t="str">
        <f t="shared" si="24"/>
        <v/>
      </c>
      <c r="J4210" s="6" t="s">
        <v>43</v>
      </c>
      <c r="K4210" s="6">
        <v>20</v>
      </c>
      <c r="L4210" s="6"/>
      <c r="M4210" s="6">
        <v>20</v>
      </c>
      <c r="N4210" s="6">
        <v>10</v>
      </c>
      <c r="O4210" s="6">
        <v>0</v>
      </c>
      <c r="P4210" s="6"/>
      <c r="Q4210" s="6"/>
      <c r="R4210" s="6"/>
      <c r="S4210" s="6"/>
      <c r="T4210" s="6"/>
    </row>
    <row r="4211" spans="1:20" x14ac:dyDescent="0.25">
      <c r="A4211">
        <v>2004</v>
      </c>
      <c r="B4211" s="6" t="s">
        <v>63</v>
      </c>
      <c r="C4211" s="6">
        <v>42</v>
      </c>
      <c r="D4211" s="6" t="s">
        <v>246</v>
      </c>
      <c r="E4211" s="6">
        <v>4</v>
      </c>
      <c r="F4211" s="6">
        <v>13</v>
      </c>
      <c r="G4211" s="6">
        <v>135</v>
      </c>
      <c r="H4211" s="6">
        <v>0</v>
      </c>
      <c r="I4211" s="6">
        <f t="shared" si="24"/>
        <v>135</v>
      </c>
      <c r="J4211" s="6" t="s">
        <v>26</v>
      </c>
      <c r="K4211" s="6">
        <v>70</v>
      </c>
      <c r="L4211" s="6"/>
      <c r="M4211" s="6">
        <v>70</v>
      </c>
      <c r="N4211" s="6">
        <v>25</v>
      </c>
      <c r="O4211" s="6">
        <v>0</v>
      </c>
      <c r="P4211" s="6"/>
      <c r="Q4211" s="6"/>
      <c r="R4211" s="6"/>
      <c r="S4211" s="6"/>
      <c r="T4211" s="6"/>
    </row>
    <row r="4212" spans="1:20" x14ac:dyDescent="0.25">
      <c r="A4212">
        <v>2004</v>
      </c>
      <c r="B4212" s="6" t="s">
        <v>63</v>
      </c>
      <c r="C4212" s="6">
        <v>43</v>
      </c>
      <c r="D4212" s="6" t="s">
        <v>246</v>
      </c>
      <c r="E4212" s="6"/>
      <c r="F4212" s="6"/>
      <c r="G4212" s="6"/>
      <c r="H4212" s="6"/>
      <c r="I4212" s="6" t="str">
        <f t="shared" si="24"/>
        <v/>
      </c>
      <c r="J4212" s="6" t="s">
        <v>26</v>
      </c>
      <c r="K4212" s="6">
        <v>80</v>
      </c>
      <c r="L4212" s="6"/>
      <c r="M4212" s="6">
        <v>35</v>
      </c>
      <c r="N4212" s="6">
        <v>95</v>
      </c>
      <c r="O4212" s="6">
        <v>0</v>
      </c>
      <c r="P4212" s="6"/>
      <c r="Q4212" s="6"/>
      <c r="R4212" s="6"/>
      <c r="S4212" s="6"/>
      <c r="T4212" s="6"/>
    </row>
    <row r="4213" spans="1:20" x14ac:dyDescent="0.25">
      <c r="A4213">
        <v>2004</v>
      </c>
      <c r="B4213" s="6" t="s">
        <v>63</v>
      </c>
      <c r="C4213" s="6">
        <v>44</v>
      </c>
      <c r="D4213" s="6" t="s">
        <v>246</v>
      </c>
      <c r="E4213" s="6"/>
      <c r="F4213" s="6"/>
      <c r="G4213" s="6"/>
      <c r="H4213" s="6"/>
      <c r="I4213" s="6" t="str">
        <f t="shared" si="24"/>
        <v/>
      </c>
      <c r="J4213" s="6" t="s">
        <v>58</v>
      </c>
      <c r="K4213" s="6">
        <v>25</v>
      </c>
      <c r="L4213" s="6"/>
      <c r="M4213" s="6">
        <v>10</v>
      </c>
      <c r="N4213" s="6">
        <v>10</v>
      </c>
      <c r="O4213" s="6">
        <v>0</v>
      </c>
      <c r="P4213" s="6"/>
      <c r="Q4213" s="6"/>
      <c r="R4213" s="6"/>
      <c r="S4213" s="6"/>
      <c r="T4213" s="6"/>
    </row>
    <row r="4214" spans="1:20" x14ac:dyDescent="0.25">
      <c r="A4214">
        <v>2004</v>
      </c>
      <c r="B4214" s="6" t="s">
        <v>63</v>
      </c>
      <c r="C4214" s="6">
        <v>45</v>
      </c>
      <c r="D4214" s="6" t="s">
        <v>246</v>
      </c>
      <c r="E4214" s="6"/>
      <c r="F4214" s="6"/>
      <c r="G4214" s="6"/>
      <c r="H4214" s="6"/>
      <c r="I4214" s="6" t="str">
        <f t="shared" si="24"/>
        <v/>
      </c>
      <c r="J4214" s="6" t="s">
        <v>140</v>
      </c>
      <c r="K4214" s="6">
        <v>15</v>
      </c>
      <c r="L4214" s="6"/>
      <c r="M4214" s="6">
        <v>15</v>
      </c>
      <c r="N4214" s="6">
        <v>0</v>
      </c>
      <c r="O4214" s="6">
        <v>0</v>
      </c>
      <c r="P4214" s="6"/>
      <c r="Q4214" s="6"/>
      <c r="R4214" s="6"/>
      <c r="S4214" s="6"/>
      <c r="T4214" s="6"/>
    </row>
    <row r="4215" spans="1:20" x14ac:dyDescent="0.25">
      <c r="A4215">
        <v>2004</v>
      </c>
      <c r="B4215" s="6" t="s">
        <v>63</v>
      </c>
      <c r="C4215" s="6">
        <v>46</v>
      </c>
      <c r="D4215" s="6" t="s">
        <v>246</v>
      </c>
      <c r="E4215" s="6"/>
      <c r="F4215" s="6"/>
      <c r="G4215" s="6"/>
      <c r="H4215" s="6"/>
      <c r="I4215" s="6" t="str">
        <f t="shared" si="24"/>
        <v/>
      </c>
      <c r="J4215" s="6" t="s">
        <v>26</v>
      </c>
      <c r="K4215" s="6">
        <v>40</v>
      </c>
      <c r="L4215" s="6"/>
      <c r="M4215" s="6">
        <v>35</v>
      </c>
      <c r="N4215" s="6">
        <v>50</v>
      </c>
      <c r="O4215" s="6">
        <v>0</v>
      </c>
      <c r="P4215" s="6"/>
      <c r="Q4215" s="6"/>
      <c r="R4215" s="6"/>
      <c r="S4215" s="6"/>
      <c r="T4215" s="6"/>
    </row>
    <row r="4216" spans="1:20" x14ac:dyDescent="0.25">
      <c r="A4216">
        <v>2004</v>
      </c>
      <c r="B4216" s="6" t="s">
        <v>63</v>
      </c>
      <c r="C4216" s="6">
        <v>47</v>
      </c>
      <c r="D4216" s="6" t="s">
        <v>246</v>
      </c>
      <c r="E4216" s="6"/>
      <c r="F4216" s="6"/>
      <c r="G4216" s="6"/>
      <c r="H4216" s="6"/>
      <c r="I4216" s="6" t="str">
        <f t="shared" si="24"/>
        <v/>
      </c>
      <c r="J4216" s="6" t="s">
        <v>35</v>
      </c>
      <c r="K4216" s="6">
        <v>35</v>
      </c>
      <c r="L4216" s="6"/>
      <c r="M4216" s="6">
        <v>35</v>
      </c>
      <c r="N4216" s="6">
        <v>65</v>
      </c>
      <c r="O4216" s="6">
        <v>0</v>
      </c>
      <c r="P4216" s="6"/>
      <c r="Q4216" s="6"/>
      <c r="R4216" s="6"/>
      <c r="S4216" s="6"/>
      <c r="T4216" s="6"/>
    </row>
    <row r="4217" spans="1:20" x14ac:dyDescent="0.25">
      <c r="A4217">
        <v>2004</v>
      </c>
      <c r="B4217" s="6" t="s">
        <v>63</v>
      </c>
      <c r="C4217" s="6">
        <v>48</v>
      </c>
      <c r="D4217" s="6" t="s">
        <v>246</v>
      </c>
      <c r="E4217" s="6"/>
      <c r="F4217" s="6"/>
      <c r="G4217" s="6"/>
      <c r="H4217" s="6"/>
      <c r="I4217" s="6" t="str">
        <f t="shared" si="24"/>
        <v/>
      </c>
      <c r="J4217" s="6" t="s">
        <v>26</v>
      </c>
      <c r="K4217" s="6">
        <v>40</v>
      </c>
      <c r="L4217" s="6"/>
      <c r="M4217" s="6">
        <v>60</v>
      </c>
      <c r="N4217" s="6">
        <v>0</v>
      </c>
      <c r="O4217" s="6">
        <v>0</v>
      </c>
      <c r="P4217" s="6"/>
      <c r="Q4217" s="6"/>
      <c r="R4217" s="6"/>
      <c r="S4217" s="6"/>
      <c r="T4217" s="6"/>
    </row>
    <row r="4218" spans="1:20" x14ac:dyDescent="0.25">
      <c r="A4218">
        <v>2004</v>
      </c>
      <c r="B4218" s="6" t="s">
        <v>63</v>
      </c>
      <c r="C4218" s="6">
        <v>49</v>
      </c>
      <c r="D4218" s="6" t="s">
        <v>246</v>
      </c>
      <c r="E4218" s="6"/>
      <c r="F4218" s="6"/>
      <c r="G4218" s="6"/>
      <c r="H4218" s="6"/>
      <c r="I4218" s="6" t="str">
        <f t="shared" si="24"/>
        <v/>
      </c>
      <c r="J4218" s="6" t="s">
        <v>35</v>
      </c>
      <c r="K4218" s="6">
        <v>15</v>
      </c>
      <c r="L4218" s="6"/>
      <c r="M4218" s="6">
        <v>20</v>
      </c>
      <c r="N4218" s="6">
        <v>0</v>
      </c>
      <c r="O4218" s="6">
        <v>0</v>
      </c>
      <c r="P4218" s="6"/>
      <c r="Q4218" s="6"/>
      <c r="R4218" s="6"/>
      <c r="S4218" s="6"/>
      <c r="T4218" s="6"/>
    </row>
    <row r="4219" spans="1:20" x14ac:dyDescent="0.25">
      <c r="A4219">
        <v>2004</v>
      </c>
      <c r="B4219" s="6" t="s">
        <v>63</v>
      </c>
      <c r="C4219" s="6">
        <v>50</v>
      </c>
      <c r="D4219" s="6" t="s">
        <v>246</v>
      </c>
      <c r="E4219" s="6"/>
      <c r="F4219" s="6"/>
      <c r="G4219" s="6"/>
      <c r="H4219" s="6"/>
      <c r="I4219" s="6" t="str">
        <f t="shared" si="24"/>
        <v/>
      </c>
      <c r="J4219" s="6" t="s">
        <v>140</v>
      </c>
      <c r="K4219" s="6">
        <v>30</v>
      </c>
      <c r="L4219" s="6"/>
      <c r="M4219" s="6">
        <v>20</v>
      </c>
      <c r="N4219" s="6">
        <v>10</v>
      </c>
      <c r="O4219" s="6">
        <v>0</v>
      </c>
      <c r="P4219" s="6"/>
      <c r="Q4219" s="6"/>
      <c r="R4219" s="6"/>
      <c r="S4219" s="6"/>
      <c r="T4219" s="6"/>
    </row>
    <row r="4220" spans="1:20" x14ac:dyDescent="0.25">
      <c r="A4220">
        <v>2004</v>
      </c>
      <c r="B4220" s="6" t="s">
        <v>63</v>
      </c>
      <c r="C4220" s="6">
        <v>51</v>
      </c>
      <c r="D4220" s="6" t="s">
        <v>246</v>
      </c>
      <c r="E4220" s="6"/>
      <c r="F4220" s="6"/>
      <c r="G4220" s="6"/>
      <c r="H4220" s="6"/>
      <c r="I4220" s="6" t="str">
        <f t="shared" si="24"/>
        <v/>
      </c>
      <c r="J4220" s="6" t="s">
        <v>141</v>
      </c>
      <c r="K4220" s="6">
        <v>15</v>
      </c>
      <c r="L4220" s="6"/>
      <c r="M4220" s="6">
        <v>60</v>
      </c>
      <c r="N4220" s="6">
        <v>0</v>
      </c>
      <c r="O4220" s="6">
        <v>0</v>
      </c>
      <c r="P4220" s="6"/>
      <c r="Q4220" s="6"/>
      <c r="R4220" s="6"/>
      <c r="S4220" s="6"/>
      <c r="T4220" s="6"/>
    </row>
    <row r="4221" spans="1:20" x14ac:dyDescent="0.25">
      <c r="A4221">
        <v>2004</v>
      </c>
      <c r="B4221" s="6" t="s">
        <v>63</v>
      </c>
      <c r="C4221" s="6">
        <v>52</v>
      </c>
      <c r="D4221" s="6" t="s">
        <v>246</v>
      </c>
      <c r="E4221" s="6"/>
      <c r="F4221" s="6"/>
      <c r="G4221" s="6"/>
      <c r="H4221" s="6"/>
      <c r="I4221" s="6" t="str">
        <f t="shared" si="24"/>
        <v/>
      </c>
      <c r="J4221" s="6" t="s">
        <v>58</v>
      </c>
      <c r="K4221" s="6">
        <v>18</v>
      </c>
      <c r="L4221" s="6"/>
      <c r="M4221" s="6">
        <v>10</v>
      </c>
      <c r="N4221" s="6">
        <v>5</v>
      </c>
      <c r="O4221" s="6">
        <v>0</v>
      </c>
      <c r="P4221" s="6"/>
      <c r="Q4221" s="6"/>
      <c r="R4221" s="6"/>
      <c r="S4221" s="6"/>
      <c r="T4221" s="6"/>
    </row>
    <row r="4222" spans="1:20" x14ac:dyDescent="0.25">
      <c r="A4222">
        <v>2004</v>
      </c>
      <c r="B4222" s="6" t="s">
        <v>63</v>
      </c>
      <c r="C4222" s="6">
        <v>53</v>
      </c>
      <c r="D4222" s="6" t="s">
        <v>246</v>
      </c>
      <c r="E4222" s="6"/>
      <c r="F4222" s="6"/>
      <c r="G4222" s="6"/>
      <c r="H4222" s="6"/>
      <c r="I4222" s="6" t="str">
        <f t="shared" si="24"/>
        <v/>
      </c>
      <c r="J4222" s="6" t="s">
        <v>140</v>
      </c>
      <c r="K4222" s="6">
        <v>25</v>
      </c>
      <c r="L4222" s="6"/>
      <c r="M4222" s="6">
        <v>10</v>
      </c>
      <c r="N4222" s="6">
        <v>0</v>
      </c>
      <c r="O4222" s="6">
        <v>0</v>
      </c>
      <c r="P4222" s="6"/>
      <c r="Q4222" s="6"/>
      <c r="R4222" s="6"/>
      <c r="S4222" s="6"/>
      <c r="T4222" s="6"/>
    </row>
    <row r="4223" spans="1:20" x14ac:dyDescent="0.25">
      <c r="A4223">
        <v>2004</v>
      </c>
      <c r="B4223" s="6" t="s">
        <v>63</v>
      </c>
      <c r="C4223" s="6">
        <v>54</v>
      </c>
      <c r="D4223" s="6" t="s">
        <v>249</v>
      </c>
      <c r="E4223" s="6">
        <v>5</v>
      </c>
      <c r="F4223" s="6">
        <v>14</v>
      </c>
      <c r="G4223" s="6">
        <v>190</v>
      </c>
      <c r="H4223" s="6">
        <v>0</v>
      </c>
      <c r="I4223" s="6">
        <f t="shared" si="24"/>
        <v>190</v>
      </c>
      <c r="J4223" s="6" t="s">
        <v>27</v>
      </c>
      <c r="K4223" s="6">
        <v>40</v>
      </c>
      <c r="L4223" s="6"/>
      <c r="M4223" s="6">
        <v>40</v>
      </c>
      <c r="N4223" s="6">
        <v>30</v>
      </c>
      <c r="O4223" s="6">
        <v>0</v>
      </c>
      <c r="P4223" s="6"/>
      <c r="Q4223" s="6"/>
      <c r="R4223" s="6"/>
      <c r="S4223" s="6"/>
      <c r="T4223" s="6"/>
    </row>
    <row r="4224" spans="1:20" x14ac:dyDescent="0.25">
      <c r="A4224">
        <v>2004</v>
      </c>
      <c r="B4224" s="6" t="s">
        <v>63</v>
      </c>
      <c r="C4224" s="6">
        <v>55</v>
      </c>
      <c r="D4224" s="6" t="s">
        <v>249</v>
      </c>
      <c r="E4224" s="6"/>
      <c r="F4224" s="6"/>
      <c r="G4224" s="6"/>
      <c r="H4224" s="6"/>
      <c r="I4224" s="6" t="str">
        <f t="shared" si="24"/>
        <v/>
      </c>
      <c r="J4224" s="6" t="s">
        <v>140</v>
      </c>
      <c r="K4224" s="6">
        <v>12</v>
      </c>
      <c r="L4224" s="6"/>
      <c r="M4224" s="6">
        <v>5</v>
      </c>
      <c r="N4224" s="6">
        <v>40</v>
      </c>
      <c r="O4224" s="6">
        <v>0</v>
      </c>
      <c r="P4224" s="6"/>
      <c r="Q4224" s="6"/>
      <c r="R4224" s="6"/>
      <c r="S4224" s="6"/>
      <c r="T4224" s="6"/>
    </row>
    <row r="4225" spans="1:20" x14ac:dyDescent="0.25">
      <c r="A4225">
        <v>2004</v>
      </c>
      <c r="B4225" s="6" t="s">
        <v>63</v>
      </c>
      <c r="C4225" s="6">
        <v>56</v>
      </c>
      <c r="D4225" s="6" t="s">
        <v>249</v>
      </c>
      <c r="E4225" s="6"/>
      <c r="F4225" s="6"/>
      <c r="G4225" s="6"/>
      <c r="H4225" s="6"/>
      <c r="I4225" s="6" t="str">
        <f t="shared" si="24"/>
        <v/>
      </c>
      <c r="J4225" s="6" t="s">
        <v>140</v>
      </c>
      <c r="K4225" s="6">
        <v>30</v>
      </c>
      <c r="L4225" s="6"/>
      <c r="M4225" s="6">
        <v>25</v>
      </c>
      <c r="N4225" s="6">
        <v>10</v>
      </c>
      <c r="O4225" s="6">
        <v>0</v>
      </c>
      <c r="P4225" s="6"/>
      <c r="Q4225" s="6"/>
      <c r="R4225" s="6"/>
      <c r="S4225" s="6"/>
      <c r="T4225" s="6"/>
    </row>
    <row r="4226" spans="1:20" x14ac:dyDescent="0.25">
      <c r="A4226">
        <v>2004</v>
      </c>
      <c r="B4226" s="6" t="s">
        <v>63</v>
      </c>
      <c r="C4226" s="6">
        <v>57</v>
      </c>
      <c r="D4226" s="6" t="s">
        <v>249</v>
      </c>
      <c r="E4226" s="6"/>
      <c r="F4226" s="6"/>
      <c r="G4226" s="6"/>
      <c r="H4226" s="6"/>
      <c r="I4226" s="6" t="str">
        <f t="shared" si="24"/>
        <v/>
      </c>
      <c r="J4226" s="6" t="s">
        <v>35</v>
      </c>
      <c r="K4226" s="6">
        <v>10</v>
      </c>
      <c r="L4226" s="6"/>
      <c r="M4226" s="6">
        <v>10</v>
      </c>
      <c r="N4226" s="6">
        <v>0</v>
      </c>
      <c r="O4226" s="6">
        <v>0</v>
      </c>
      <c r="P4226" s="6"/>
      <c r="Q4226" s="6"/>
      <c r="R4226" s="6"/>
      <c r="S4226" s="6"/>
      <c r="T4226" s="6"/>
    </row>
    <row r="4227" spans="1:20" x14ac:dyDescent="0.25">
      <c r="A4227">
        <v>2004</v>
      </c>
      <c r="B4227" s="6" t="s">
        <v>63</v>
      </c>
      <c r="C4227" s="6">
        <v>58</v>
      </c>
      <c r="D4227" s="6" t="s">
        <v>249</v>
      </c>
      <c r="E4227" s="6"/>
      <c r="F4227" s="6"/>
      <c r="G4227" s="6"/>
      <c r="H4227" s="6"/>
      <c r="I4227" s="6" t="str">
        <f t="shared" si="24"/>
        <v/>
      </c>
      <c r="J4227" s="6" t="s">
        <v>25</v>
      </c>
      <c r="K4227" s="6">
        <v>30</v>
      </c>
      <c r="L4227" s="6"/>
      <c r="M4227" s="6">
        <v>20</v>
      </c>
      <c r="N4227" s="6">
        <v>5</v>
      </c>
      <c r="O4227" s="6">
        <v>0</v>
      </c>
      <c r="P4227" s="6"/>
      <c r="Q4227" s="6"/>
      <c r="R4227" s="6"/>
      <c r="S4227" s="6"/>
      <c r="T4227" s="6"/>
    </row>
    <row r="4228" spans="1:20" x14ac:dyDescent="0.25">
      <c r="A4228">
        <v>2004</v>
      </c>
      <c r="B4228" s="6" t="s">
        <v>63</v>
      </c>
      <c r="C4228" s="6">
        <v>59</v>
      </c>
      <c r="D4228" s="6" t="s">
        <v>249</v>
      </c>
      <c r="E4228" s="6"/>
      <c r="F4228" s="6"/>
      <c r="G4228" s="6"/>
      <c r="H4228" s="6"/>
      <c r="I4228" s="6" t="str">
        <f t="shared" si="24"/>
        <v/>
      </c>
      <c r="J4228" s="6" t="s">
        <v>168</v>
      </c>
      <c r="K4228" s="6">
        <v>50</v>
      </c>
      <c r="L4228" s="6"/>
      <c r="M4228" s="6">
        <v>60</v>
      </c>
      <c r="N4228" s="6">
        <v>0</v>
      </c>
      <c r="O4228" s="6">
        <v>0</v>
      </c>
      <c r="P4228" s="6"/>
      <c r="Q4228" s="6"/>
      <c r="R4228" s="6"/>
      <c r="S4228" s="6"/>
      <c r="T4228" s="6"/>
    </row>
    <row r="4229" spans="1:20" x14ac:dyDescent="0.25">
      <c r="A4229">
        <v>2004</v>
      </c>
      <c r="B4229" s="6" t="s">
        <v>63</v>
      </c>
      <c r="C4229" s="6">
        <v>60</v>
      </c>
      <c r="D4229" s="6" t="s">
        <v>249</v>
      </c>
      <c r="E4229" s="6"/>
      <c r="F4229" s="6"/>
      <c r="G4229" s="6"/>
      <c r="H4229" s="6"/>
      <c r="I4229" s="6" t="str">
        <f t="shared" si="24"/>
        <v/>
      </c>
      <c r="J4229" s="6" t="s">
        <v>28</v>
      </c>
      <c r="K4229" s="6">
        <v>60</v>
      </c>
      <c r="L4229" s="6"/>
      <c r="M4229" s="6">
        <v>40</v>
      </c>
      <c r="N4229" s="6">
        <v>10</v>
      </c>
      <c r="O4229" s="6">
        <v>5</v>
      </c>
      <c r="P4229" s="6"/>
      <c r="Q4229" s="6"/>
      <c r="R4229" s="6"/>
      <c r="S4229" s="6"/>
      <c r="T4229" s="6"/>
    </row>
    <row r="4230" spans="1:20" x14ac:dyDescent="0.25">
      <c r="A4230">
        <v>2004</v>
      </c>
      <c r="B4230" s="6" t="s">
        <v>63</v>
      </c>
      <c r="C4230" s="6">
        <v>61</v>
      </c>
      <c r="D4230" s="6" t="s">
        <v>249</v>
      </c>
      <c r="E4230" s="6"/>
      <c r="F4230" s="6"/>
      <c r="G4230" s="6"/>
      <c r="H4230" s="6"/>
      <c r="I4230" s="6" t="str">
        <f t="shared" si="24"/>
        <v/>
      </c>
      <c r="J4230" s="6" t="s">
        <v>27</v>
      </c>
      <c r="K4230" s="6">
        <v>100</v>
      </c>
      <c r="L4230" s="6"/>
      <c r="M4230" s="6">
        <v>60</v>
      </c>
      <c r="N4230" s="6">
        <v>70</v>
      </c>
      <c r="O4230" s="6">
        <v>0</v>
      </c>
      <c r="P4230" s="6"/>
      <c r="Q4230" s="6"/>
      <c r="R4230" s="6"/>
      <c r="S4230" s="6"/>
      <c r="T4230" s="6"/>
    </row>
    <row r="4231" spans="1:20" x14ac:dyDescent="0.25">
      <c r="A4231">
        <v>2004</v>
      </c>
      <c r="B4231" s="6" t="s">
        <v>63</v>
      </c>
      <c r="C4231" s="6">
        <v>62</v>
      </c>
      <c r="D4231" s="6" t="s">
        <v>249</v>
      </c>
      <c r="E4231" s="6"/>
      <c r="F4231" s="6"/>
      <c r="G4231" s="6"/>
      <c r="H4231" s="6"/>
      <c r="I4231" s="6" t="str">
        <f t="shared" si="24"/>
        <v/>
      </c>
      <c r="J4231" s="6" t="s">
        <v>27</v>
      </c>
      <c r="K4231" s="6">
        <v>50</v>
      </c>
      <c r="L4231" s="6"/>
      <c r="M4231" s="6">
        <v>20</v>
      </c>
      <c r="N4231" s="6">
        <v>8</v>
      </c>
      <c r="O4231" s="6">
        <v>0</v>
      </c>
      <c r="P4231" s="6"/>
      <c r="Q4231" s="6"/>
      <c r="R4231" s="6"/>
      <c r="S4231" s="6"/>
      <c r="T4231" s="6"/>
    </row>
    <row r="4232" spans="1:20" x14ac:dyDescent="0.25">
      <c r="A4232">
        <v>2004</v>
      </c>
      <c r="B4232" s="6" t="s">
        <v>63</v>
      </c>
      <c r="C4232" s="6">
        <v>63</v>
      </c>
      <c r="D4232" s="6" t="s">
        <v>249</v>
      </c>
      <c r="E4232" s="6"/>
      <c r="F4232" s="6"/>
      <c r="G4232" s="6"/>
      <c r="H4232" s="6"/>
      <c r="I4232" s="6" t="str">
        <f t="shared" si="24"/>
        <v/>
      </c>
      <c r="J4232" s="6" t="s">
        <v>26</v>
      </c>
      <c r="K4232" s="6">
        <v>30</v>
      </c>
      <c r="L4232" s="6"/>
      <c r="M4232" s="6">
        <v>30</v>
      </c>
      <c r="N4232" s="6">
        <v>10</v>
      </c>
      <c r="O4232" s="6">
        <v>5</v>
      </c>
      <c r="P4232" s="6"/>
      <c r="Q4232" s="6"/>
      <c r="R4232" s="6"/>
      <c r="S4232" s="6"/>
      <c r="T4232" s="6"/>
    </row>
    <row r="4233" spans="1:20" x14ac:dyDescent="0.25">
      <c r="A4233">
        <v>2004</v>
      </c>
      <c r="B4233" s="6" t="s">
        <v>63</v>
      </c>
      <c r="C4233" s="6">
        <v>64</v>
      </c>
      <c r="D4233" s="6" t="s">
        <v>249</v>
      </c>
      <c r="E4233" s="6"/>
      <c r="F4233" s="6"/>
      <c r="G4233" s="6"/>
      <c r="H4233" s="6"/>
      <c r="I4233" s="6" t="str">
        <f t="shared" si="24"/>
        <v/>
      </c>
      <c r="J4233" s="6" t="s">
        <v>27</v>
      </c>
      <c r="K4233" s="6">
        <v>60</v>
      </c>
      <c r="L4233" s="6"/>
      <c r="M4233" s="6">
        <v>50</v>
      </c>
      <c r="N4233" s="6">
        <v>30</v>
      </c>
      <c r="O4233" s="6">
        <v>0</v>
      </c>
      <c r="P4233" s="6"/>
      <c r="Q4233" s="6"/>
      <c r="R4233" s="6"/>
      <c r="S4233" s="6"/>
      <c r="T4233" s="6"/>
    </row>
    <row r="4234" spans="1:20" x14ac:dyDescent="0.25">
      <c r="A4234">
        <v>2004</v>
      </c>
      <c r="B4234" s="6" t="s">
        <v>63</v>
      </c>
      <c r="C4234" s="6">
        <v>65</v>
      </c>
      <c r="D4234" s="6" t="s">
        <v>249</v>
      </c>
      <c r="E4234" s="6"/>
      <c r="F4234" s="6"/>
      <c r="G4234" s="6"/>
      <c r="H4234" s="6"/>
      <c r="I4234" s="6" t="str">
        <f t="shared" ref="I4234:I4297" si="25">IF(G4234&gt;0,G4234/(1000-H4234)*1000,"")</f>
        <v/>
      </c>
      <c r="J4234" s="6" t="s">
        <v>27</v>
      </c>
      <c r="K4234" s="6">
        <v>20</v>
      </c>
      <c r="L4234" s="6"/>
      <c r="M4234" s="6">
        <v>25</v>
      </c>
      <c r="N4234" s="6">
        <v>0</v>
      </c>
      <c r="O4234" s="6">
        <v>0</v>
      </c>
      <c r="P4234" s="6"/>
      <c r="Q4234" s="6"/>
      <c r="R4234" s="6"/>
      <c r="S4234" s="6"/>
      <c r="T4234" s="6"/>
    </row>
    <row r="4235" spans="1:20" x14ac:dyDescent="0.25">
      <c r="A4235">
        <v>2004</v>
      </c>
      <c r="B4235" s="6" t="s">
        <v>63</v>
      </c>
      <c r="C4235" s="6">
        <v>66</v>
      </c>
      <c r="D4235" s="6" t="s">
        <v>249</v>
      </c>
      <c r="E4235" s="6"/>
      <c r="F4235" s="6"/>
      <c r="G4235" s="6"/>
      <c r="H4235" s="6"/>
      <c r="I4235" s="6" t="str">
        <f t="shared" si="25"/>
        <v/>
      </c>
      <c r="J4235" s="6" t="s">
        <v>58</v>
      </c>
      <c r="K4235" s="6">
        <v>10</v>
      </c>
      <c r="L4235" s="6"/>
      <c r="M4235" s="6">
        <v>10</v>
      </c>
      <c r="N4235" s="6">
        <v>0</v>
      </c>
      <c r="O4235" s="6">
        <v>0</v>
      </c>
      <c r="P4235" s="6"/>
      <c r="Q4235" s="6"/>
      <c r="R4235" s="6"/>
      <c r="S4235" s="6"/>
      <c r="T4235" s="6"/>
    </row>
    <row r="4236" spans="1:20" x14ac:dyDescent="0.25">
      <c r="A4236">
        <v>2004</v>
      </c>
      <c r="B4236" s="6" t="s">
        <v>63</v>
      </c>
      <c r="C4236" s="6">
        <v>67</v>
      </c>
      <c r="D4236" s="6" t="s">
        <v>249</v>
      </c>
      <c r="E4236" s="6"/>
      <c r="F4236" s="6"/>
      <c r="G4236" s="6"/>
      <c r="H4236" s="6"/>
      <c r="I4236" s="6" t="str">
        <f t="shared" si="25"/>
        <v/>
      </c>
      <c r="J4236" s="6" t="s">
        <v>140</v>
      </c>
      <c r="K4236" s="6">
        <v>12</v>
      </c>
      <c r="L4236" s="6"/>
      <c r="M4236" s="6">
        <v>10</v>
      </c>
      <c r="N4236" s="6">
        <v>0</v>
      </c>
      <c r="O4236" s="6">
        <v>0</v>
      </c>
      <c r="P4236" s="6"/>
      <c r="Q4236" s="6"/>
      <c r="R4236" s="6"/>
      <c r="S4236" s="6"/>
      <c r="T4236" s="6"/>
    </row>
    <row r="4237" spans="1:20" x14ac:dyDescent="0.25">
      <c r="A4237">
        <v>2004</v>
      </c>
      <c r="B4237" s="6" t="s">
        <v>63</v>
      </c>
      <c r="C4237" s="6">
        <v>68</v>
      </c>
      <c r="D4237" s="6" t="s">
        <v>249</v>
      </c>
      <c r="E4237" s="6">
        <v>6</v>
      </c>
      <c r="F4237" s="6">
        <v>14</v>
      </c>
      <c r="G4237" s="6">
        <v>95</v>
      </c>
      <c r="H4237" s="6">
        <v>0</v>
      </c>
      <c r="I4237" s="6">
        <f t="shared" si="25"/>
        <v>95</v>
      </c>
      <c r="J4237" s="6" t="s">
        <v>27</v>
      </c>
      <c r="K4237" s="6">
        <v>30</v>
      </c>
      <c r="L4237" s="6"/>
      <c r="M4237" s="6">
        <v>60</v>
      </c>
      <c r="N4237" s="6">
        <v>0</v>
      </c>
      <c r="O4237" s="6">
        <v>0</v>
      </c>
      <c r="P4237" s="6"/>
      <c r="Q4237" s="6"/>
      <c r="R4237" s="6"/>
      <c r="S4237" s="6"/>
      <c r="T4237" s="6"/>
    </row>
    <row r="4238" spans="1:20" x14ac:dyDescent="0.25">
      <c r="A4238">
        <v>2004</v>
      </c>
      <c r="B4238" s="6" t="s">
        <v>63</v>
      </c>
      <c r="C4238" s="6">
        <v>69</v>
      </c>
      <c r="D4238" s="6" t="s">
        <v>249</v>
      </c>
      <c r="E4238" s="6"/>
      <c r="F4238" s="6"/>
      <c r="G4238" s="6"/>
      <c r="H4238" s="6"/>
      <c r="I4238" s="6" t="str">
        <f t="shared" si="25"/>
        <v/>
      </c>
      <c r="J4238" s="6" t="s">
        <v>28</v>
      </c>
      <c r="K4238" s="6">
        <v>50</v>
      </c>
      <c r="L4238" s="6"/>
      <c r="M4238" s="6">
        <v>50</v>
      </c>
      <c r="N4238" s="6">
        <v>20</v>
      </c>
      <c r="O4238" s="6">
        <v>0</v>
      </c>
      <c r="P4238" s="6"/>
      <c r="Q4238" s="6"/>
      <c r="R4238" s="6"/>
      <c r="S4238" s="6"/>
      <c r="T4238" s="6"/>
    </row>
    <row r="4239" spans="1:20" x14ac:dyDescent="0.25">
      <c r="A4239">
        <v>2004</v>
      </c>
      <c r="B4239" s="6" t="s">
        <v>63</v>
      </c>
      <c r="C4239" s="6">
        <v>70</v>
      </c>
      <c r="D4239" s="6" t="s">
        <v>249</v>
      </c>
      <c r="E4239" s="6"/>
      <c r="F4239" s="6"/>
      <c r="G4239" s="6"/>
      <c r="H4239" s="6"/>
      <c r="I4239" s="6" t="str">
        <f t="shared" si="25"/>
        <v/>
      </c>
      <c r="J4239" s="6" t="s">
        <v>140</v>
      </c>
      <c r="K4239" s="6">
        <v>20</v>
      </c>
      <c r="L4239" s="6"/>
      <c r="M4239" s="6">
        <v>30</v>
      </c>
      <c r="N4239" s="6">
        <v>0</v>
      </c>
      <c r="O4239" s="6">
        <v>0</v>
      </c>
      <c r="P4239" s="6"/>
      <c r="Q4239" s="6"/>
      <c r="R4239" s="6"/>
      <c r="S4239" s="6"/>
      <c r="T4239" s="6"/>
    </row>
    <row r="4240" spans="1:20" x14ac:dyDescent="0.25">
      <c r="A4240">
        <v>2004</v>
      </c>
      <c r="B4240" s="6" t="s">
        <v>63</v>
      </c>
      <c r="C4240" s="6">
        <v>71</v>
      </c>
      <c r="D4240" s="6" t="s">
        <v>249</v>
      </c>
      <c r="E4240" s="6"/>
      <c r="F4240" s="6"/>
      <c r="G4240" s="6"/>
      <c r="H4240" s="6"/>
      <c r="I4240" s="6" t="str">
        <f t="shared" si="25"/>
        <v/>
      </c>
      <c r="J4240" s="6" t="s">
        <v>35</v>
      </c>
      <c r="K4240" s="6">
        <v>40</v>
      </c>
      <c r="L4240" s="6"/>
      <c r="M4240" s="6">
        <v>30</v>
      </c>
      <c r="N4240" s="6">
        <v>0</v>
      </c>
      <c r="O4240" s="6">
        <v>0</v>
      </c>
      <c r="P4240" s="6"/>
      <c r="Q4240" s="6"/>
      <c r="R4240" s="6"/>
      <c r="S4240" s="6"/>
      <c r="T4240" s="6"/>
    </row>
    <row r="4241" spans="1:20" x14ac:dyDescent="0.25">
      <c r="A4241">
        <v>2004</v>
      </c>
      <c r="B4241" s="6" t="s">
        <v>63</v>
      </c>
      <c r="C4241" s="6">
        <v>72</v>
      </c>
      <c r="D4241" s="6" t="s">
        <v>249</v>
      </c>
      <c r="E4241" s="6"/>
      <c r="F4241" s="6"/>
      <c r="G4241" s="6"/>
      <c r="H4241" s="6"/>
      <c r="I4241" s="6" t="str">
        <f t="shared" si="25"/>
        <v/>
      </c>
      <c r="J4241" s="6" t="s">
        <v>140</v>
      </c>
      <c r="K4241" s="6">
        <v>10</v>
      </c>
      <c r="L4241" s="6"/>
      <c r="M4241" s="6">
        <v>10</v>
      </c>
      <c r="N4241" s="6">
        <v>50</v>
      </c>
      <c r="O4241" s="6">
        <v>0</v>
      </c>
      <c r="P4241" s="6"/>
      <c r="Q4241" s="6"/>
      <c r="R4241" s="6"/>
      <c r="S4241" s="6"/>
      <c r="T4241" s="6"/>
    </row>
    <row r="4242" spans="1:20" x14ac:dyDescent="0.25">
      <c r="A4242">
        <v>2004</v>
      </c>
      <c r="B4242" s="6" t="s">
        <v>63</v>
      </c>
      <c r="C4242" s="6">
        <v>73</v>
      </c>
      <c r="D4242" s="6" t="s">
        <v>249</v>
      </c>
      <c r="E4242" s="6"/>
      <c r="F4242" s="6"/>
      <c r="G4242" s="6"/>
      <c r="H4242" s="6"/>
      <c r="I4242" s="6" t="str">
        <f t="shared" si="25"/>
        <v/>
      </c>
      <c r="J4242" s="6" t="s">
        <v>140</v>
      </c>
      <c r="K4242" s="6">
        <v>20</v>
      </c>
      <c r="L4242" s="6"/>
      <c r="M4242" s="6">
        <v>10</v>
      </c>
      <c r="N4242" s="6">
        <v>10</v>
      </c>
      <c r="O4242" s="6">
        <v>0</v>
      </c>
      <c r="P4242" s="6"/>
      <c r="Q4242" s="6"/>
      <c r="R4242" s="6"/>
      <c r="S4242" s="6"/>
      <c r="T4242" s="6"/>
    </row>
    <row r="4243" spans="1:20" x14ac:dyDescent="0.25">
      <c r="A4243">
        <v>2004</v>
      </c>
      <c r="B4243" s="6" t="s">
        <v>63</v>
      </c>
      <c r="C4243" s="6">
        <v>74</v>
      </c>
      <c r="D4243" s="6" t="s">
        <v>249</v>
      </c>
      <c r="E4243" s="6"/>
      <c r="F4243" s="6"/>
      <c r="G4243" s="6"/>
      <c r="H4243" s="6"/>
      <c r="I4243" s="6" t="str">
        <f t="shared" si="25"/>
        <v/>
      </c>
      <c r="J4243" s="6" t="s">
        <v>140</v>
      </c>
      <c r="K4243" s="6">
        <v>10</v>
      </c>
      <c r="L4243" s="6"/>
      <c r="M4243" s="6">
        <v>10</v>
      </c>
      <c r="N4243" s="6">
        <v>0</v>
      </c>
      <c r="O4243" s="6">
        <v>50</v>
      </c>
      <c r="P4243" s="6" t="s">
        <v>48</v>
      </c>
      <c r="Q4243" s="6"/>
      <c r="R4243" s="6"/>
      <c r="S4243" s="6"/>
      <c r="T4243" s="6"/>
    </row>
    <row r="4244" spans="1:20" x14ac:dyDescent="0.25">
      <c r="A4244">
        <v>2004</v>
      </c>
      <c r="B4244" s="6" t="s">
        <v>63</v>
      </c>
      <c r="C4244" s="6">
        <v>75</v>
      </c>
      <c r="D4244" s="6" t="s">
        <v>249</v>
      </c>
      <c r="E4244" s="6"/>
      <c r="F4244" s="6"/>
      <c r="G4244" s="6"/>
      <c r="H4244" s="6"/>
      <c r="I4244" s="6" t="str">
        <f t="shared" si="25"/>
        <v/>
      </c>
      <c r="J4244" s="6" t="s">
        <v>160</v>
      </c>
      <c r="K4244" s="6">
        <v>10</v>
      </c>
      <c r="L4244" s="6"/>
      <c r="M4244" s="6">
        <v>11</v>
      </c>
      <c r="N4244" s="6">
        <v>0</v>
      </c>
      <c r="O4244" s="6">
        <v>0</v>
      </c>
      <c r="P4244" s="6"/>
      <c r="Q4244" s="6"/>
      <c r="R4244" s="6"/>
      <c r="S4244" s="6"/>
      <c r="T4244" s="6"/>
    </row>
    <row r="4245" spans="1:20" x14ac:dyDescent="0.25">
      <c r="A4245">
        <v>2004</v>
      </c>
      <c r="B4245" s="6" t="s">
        <v>63</v>
      </c>
      <c r="C4245" s="6">
        <v>76</v>
      </c>
      <c r="D4245" s="6" t="s">
        <v>249</v>
      </c>
      <c r="E4245" s="6"/>
      <c r="F4245" s="6"/>
      <c r="G4245" s="6"/>
      <c r="H4245" s="6"/>
      <c r="I4245" s="6" t="str">
        <f t="shared" si="25"/>
        <v/>
      </c>
      <c r="J4245" s="6" t="s">
        <v>140</v>
      </c>
      <c r="K4245" s="6">
        <v>12</v>
      </c>
      <c r="L4245" s="6"/>
      <c r="M4245" s="6">
        <v>10</v>
      </c>
      <c r="N4245" s="6">
        <v>0</v>
      </c>
      <c r="O4245" s="6">
        <v>0</v>
      </c>
      <c r="P4245" s="6"/>
      <c r="Q4245" s="6"/>
      <c r="R4245" s="6"/>
      <c r="S4245" s="6"/>
      <c r="T4245" s="6"/>
    </row>
    <row r="4246" spans="1:20" x14ac:dyDescent="0.25">
      <c r="A4246">
        <v>2004</v>
      </c>
      <c r="B4246" s="6" t="s">
        <v>63</v>
      </c>
      <c r="C4246" s="6">
        <v>77</v>
      </c>
      <c r="D4246" s="6" t="s">
        <v>249</v>
      </c>
      <c r="E4246" s="6"/>
      <c r="F4246" s="6"/>
      <c r="G4246" s="6"/>
      <c r="H4246" s="6"/>
      <c r="I4246" s="6" t="str">
        <f t="shared" si="25"/>
        <v/>
      </c>
      <c r="J4246" s="6" t="s">
        <v>140</v>
      </c>
      <c r="K4246" s="6">
        <v>20</v>
      </c>
      <c r="L4246" s="6"/>
      <c r="M4246" s="6">
        <v>8</v>
      </c>
      <c r="N4246" s="6">
        <v>2</v>
      </c>
      <c r="O4246" s="6">
        <v>0</v>
      </c>
      <c r="P4246" s="6"/>
      <c r="Q4246" s="6"/>
      <c r="R4246" s="6"/>
      <c r="S4246" s="6"/>
      <c r="T4246" s="6"/>
    </row>
    <row r="4247" spans="1:20" x14ac:dyDescent="0.25">
      <c r="A4247">
        <v>2004</v>
      </c>
      <c r="B4247" s="6" t="s">
        <v>63</v>
      </c>
      <c r="C4247" s="6">
        <v>78</v>
      </c>
      <c r="D4247" s="6" t="s">
        <v>249</v>
      </c>
      <c r="E4247" s="6"/>
      <c r="F4247" s="6"/>
      <c r="G4247" s="6"/>
      <c r="H4247" s="6"/>
      <c r="I4247" s="6" t="str">
        <f t="shared" si="25"/>
        <v/>
      </c>
      <c r="J4247" s="6" t="s">
        <v>27</v>
      </c>
      <c r="K4247" s="6">
        <v>80</v>
      </c>
      <c r="L4247" s="6"/>
      <c r="M4247" s="6">
        <v>80</v>
      </c>
      <c r="N4247" s="6">
        <v>50</v>
      </c>
      <c r="O4247" s="6">
        <v>0</v>
      </c>
      <c r="P4247" s="6"/>
      <c r="Q4247" s="6"/>
      <c r="R4247" s="6"/>
      <c r="S4247" s="6"/>
      <c r="T4247" s="6"/>
    </row>
    <row r="4248" spans="1:20" x14ac:dyDescent="0.25">
      <c r="A4248">
        <v>2004</v>
      </c>
      <c r="B4248" s="6" t="s">
        <v>63</v>
      </c>
      <c r="C4248" s="6">
        <v>79</v>
      </c>
      <c r="D4248" s="6" t="s">
        <v>249</v>
      </c>
      <c r="E4248" s="6"/>
      <c r="F4248" s="6"/>
      <c r="G4248" s="6"/>
      <c r="H4248" s="6"/>
      <c r="I4248" s="6" t="str">
        <f t="shared" si="25"/>
        <v/>
      </c>
      <c r="J4248" s="6" t="s">
        <v>26</v>
      </c>
      <c r="K4248" s="6">
        <v>50</v>
      </c>
      <c r="L4248" s="6"/>
      <c r="M4248" s="6">
        <v>40</v>
      </c>
      <c r="N4248" s="6">
        <v>80</v>
      </c>
      <c r="O4248" s="6">
        <v>0</v>
      </c>
      <c r="P4248" s="6"/>
      <c r="Q4248" s="6"/>
      <c r="R4248" s="6"/>
      <c r="S4248" s="6"/>
      <c r="T4248" s="6"/>
    </row>
    <row r="4249" spans="1:20" x14ac:dyDescent="0.25">
      <c r="A4249">
        <v>2004</v>
      </c>
      <c r="B4249" s="6" t="s">
        <v>63</v>
      </c>
      <c r="C4249" s="6">
        <v>80</v>
      </c>
      <c r="D4249" s="6" t="s">
        <v>249</v>
      </c>
      <c r="E4249" s="6"/>
      <c r="F4249" s="6"/>
      <c r="G4249" s="6"/>
      <c r="H4249" s="6"/>
      <c r="I4249" s="6" t="str">
        <f t="shared" si="25"/>
        <v/>
      </c>
      <c r="J4249" s="6" t="s">
        <v>58</v>
      </c>
      <c r="K4249" s="6">
        <v>10</v>
      </c>
      <c r="L4249" s="6"/>
      <c r="M4249" s="6">
        <v>10</v>
      </c>
      <c r="N4249" s="6">
        <v>0</v>
      </c>
      <c r="O4249" s="6">
        <v>0</v>
      </c>
      <c r="P4249" s="6"/>
      <c r="Q4249" s="6"/>
      <c r="R4249" s="6"/>
      <c r="S4249" s="6"/>
      <c r="T4249" s="6"/>
    </row>
    <row r="4250" spans="1:20" x14ac:dyDescent="0.25">
      <c r="A4250">
        <v>2004</v>
      </c>
      <c r="B4250" s="6" t="s">
        <v>63</v>
      </c>
      <c r="C4250" s="6">
        <v>81</v>
      </c>
      <c r="D4250" s="6" t="s">
        <v>249</v>
      </c>
      <c r="E4250" s="6"/>
      <c r="F4250" s="6"/>
      <c r="G4250" s="6"/>
      <c r="H4250" s="6"/>
      <c r="I4250" s="6" t="str">
        <f t="shared" si="25"/>
        <v/>
      </c>
      <c r="J4250" s="6" t="s">
        <v>35</v>
      </c>
      <c r="K4250" s="6">
        <v>20</v>
      </c>
      <c r="L4250" s="6"/>
      <c r="M4250" s="6">
        <v>10</v>
      </c>
      <c r="N4250" s="6">
        <v>20</v>
      </c>
      <c r="O4250" s="6">
        <v>0</v>
      </c>
      <c r="P4250" s="6"/>
      <c r="Q4250" s="6"/>
      <c r="R4250" s="6"/>
      <c r="S4250" s="6"/>
      <c r="T4250" s="6"/>
    </row>
    <row r="4251" spans="1:20" x14ac:dyDescent="0.25">
      <c r="A4251">
        <v>2004</v>
      </c>
      <c r="B4251" s="6" t="s">
        <v>63</v>
      </c>
      <c r="C4251" s="6">
        <v>82</v>
      </c>
      <c r="D4251" s="6" t="s">
        <v>249</v>
      </c>
      <c r="E4251" s="6"/>
      <c r="F4251" s="6"/>
      <c r="G4251" s="6"/>
      <c r="H4251" s="6"/>
      <c r="I4251" s="6" t="str">
        <f t="shared" si="25"/>
        <v/>
      </c>
      <c r="J4251" s="6" t="s">
        <v>35</v>
      </c>
      <c r="K4251" s="6">
        <v>12</v>
      </c>
      <c r="L4251" s="6"/>
      <c r="M4251" s="6">
        <v>10</v>
      </c>
      <c r="N4251" s="6">
        <v>0</v>
      </c>
      <c r="O4251" s="6">
        <v>0</v>
      </c>
      <c r="P4251" s="6"/>
      <c r="Q4251" s="6"/>
      <c r="R4251" s="6"/>
      <c r="S4251" s="6"/>
      <c r="T4251" s="6"/>
    </row>
    <row r="4252" spans="1:20" x14ac:dyDescent="0.25">
      <c r="A4252">
        <v>2004</v>
      </c>
      <c r="B4252" s="6" t="s">
        <v>63</v>
      </c>
      <c r="C4252" s="6">
        <v>83</v>
      </c>
      <c r="D4252" s="6" t="s">
        <v>249</v>
      </c>
      <c r="E4252" s="6"/>
      <c r="F4252" s="6"/>
      <c r="G4252" s="6"/>
      <c r="H4252" s="6"/>
      <c r="I4252" s="6" t="str">
        <f t="shared" si="25"/>
        <v/>
      </c>
      <c r="J4252" s="6" t="s">
        <v>140</v>
      </c>
      <c r="K4252" s="6">
        <v>25</v>
      </c>
      <c r="L4252" s="6"/>
      <c r="M4252" s="6">
        <v>15</v>
      </c>
      <c r="N4252" s="6">
        <v>0</v>
      </c>
      <c r="O4252" s="6">
        <v>0</v>
      </c>
      <c r="P4252" s="6"/>
      <c r="Q4252" s="6"/>
      <c r="R4252" s="6"/>
      <c r="S4252" s="6"/>
      <c r="T4252" s="6"/>
    </row>
    <row r="4253" spans="1:20" x14ac:dyDescent="0.25">
      <c r="A4253">
        <v>2004</v>
      </c>
      <c r="B4253" s="6" t="s">
        <v>63</v>
      </c>
      <c r="C4253" s="6">
        <v>84</v>
      </c>
      <c r="D4253" s="6" t="s">
        <v>249</v>
      </c>
      <c r="E4253" s="6"/>
      <c r="F4253" s="6"/>
      <c r="G4253" s="6"/>
      <c r="H4253" s="6"/>
      <c r="I4253" s="6" t="str">
        <f t="shared" si="25"/>
        <v/>
      </c>
      <c r="J4253" s="6" t="s">
        <v>140</v>
      </c>
      <c r="K4253" s="6">
        <v>20</v>
      </c>
      <c r="L4253" s="6"/>
      <c r="M4253" s="6">
        <v>10</v>
      </c>
      <c r="N4253" s="6">
        <v>0</v>
      </c>
      <c r="O4253" s="6">
        <v>5</v>
      </c>
      <c r="P4253" s="6"/>
      <c r="Q4253" s="6"/>
      <c r="R4253" s="6"/>
      <c r="S4253" s="6"/>
      <c r="T4253" s="6"/>
    </row>
    <row r="4254" spans="1:20" x14ac:dyDescent="0.25">
      <c r="A4254">
        <v>2004</v>
      </c>
      <c r="B4254" s="6" t="s">
        <v>63</v>
      </c>
      <c r="C4254" s="6">
        <v>85</v>
      </c>
      <c r="D4254" s="6" t="s">
        <v>249</v>
      </c>
      <c r="E4254" s="6"/>
      <c r="F4254" s="6"/>
      <c r="G4254" s="6"/>
      <c r="H4254" s="6"/>
      <c r="I4254" s="6" t="str">
        <f t="shared" si="25"/>
        <v/>
      </c>
      <c r="J4254" s="6" t="s">
        <v>140</v>
      </c>
      <c r="K4254" s="6">
        <v>10</v>
      </c>
      <c r="L4254" s="6"/>
      <c r="M4254" s="6">
        <v>10</v>
      </c>
      <c r="N4254" s="6">
        <v>0</v>
      </c>
      <c r="O4254" s="6">
        <v>0</v>
      </c>
      <c r="P4254" s="6"/>
      <c r="Q4254" s="6"/>
      <c r="R4254" s="6"/>
      <c r="S4254" s="6"/>
      <c r="T4254" s="6"/>
    </row>
    <row r="4255" spans="1:20" x14ac:dyDescent="0.25">
      <c r="A4255">
        <v>2004</v>
      </c>
      <c r="B4255" s="6" t="s">
        <v>63</v>
      </c>
      <c r="C4255" s="6">
        <v>86</v>
      </c>
      <c r="D4255" s="6" t="s">
        <v>249</v>
      </c>
      <c r="E4255" s="6">
        <v>7</v>
      </c>
      <c r="F4255" s="6">
        <v>41</v>
      </c>
      <c r="G4255" s="6">
        <v>250</v>
      </c>
      <c r="H4255" s="6">
        <v>0</v>
      </c>
      <c r="I4255" s="6">
        <f t="shared" si="25"/>
        <v>250</v>
      </c>
      <c r="J4255" s="6" t="s">
        <v>25</v>
      </c>
      <c r="K4255" s="6">
        <v>40</v>
      </c>
      <c r="L4255" s="6"/>
      <c r="M4255" s="6">
        <v>20</v>
      </c>
      <c r="N4255" s="6">
        <v>5</v>
      </c>
      <c r="O4255" s="6">
        <v>0</v>
      </c>
      <c r="P4255" s="6"/>
      <c r="Q4255" s="6"/>
      <c r="R4255" s="6"/>
      <c r="S4255" s="6"/>
      <c r="T4255" s="6"/>
    </row>
    <row r="4256" spans="1:20" x14ac:dyDescent="0.25">
      <c r="A4256">
        <v>2004</v>
      </c>
      <c r="B4256" s="6" t="s">
        <v>63</v>
      </c>
      <c r="C4256" s="6">
        <v>87</v>
      </c>
      <c r="D4256" s="6" t="s">
        <v>249</v>
      </c>
      <c r="E4256" s="6"/>
      <c r="F4256" s="6"/>
      <c r="G4256" s="6"/>
      <c r="H4256" s="6"/>
      <c r="I4256" s="6" t="str">
        <f t="shared" si="25"/>
        <v/>
      </c>
      <c r="J4256" s="6" t="s">
        <v>27</v>
      </c>
      <c r="K4256" s="6">
        <v>100</v>
      </c>
      <c r="L4256" s="6"/>
      <c r="M4256" s="6">
        <v>150</v>
      </c>
      <c r="N4256" s="6">
        <v>40</v>
      </c>
      <c r="O4256" s="6">
        <v>0</v>
      </c>
      <c r="P4256" s="6"/>
      <c r="Q4256" s="6"/>
      <c r="R4256" s="6"/>
      <c r="S4256" s="6"/>
      <c r="T4256" s="6"/>
    </row>
    <row r="4257" spans="1:20" x14ac:dyDescent="0.25">
      <c r="A4257">
        <v>2004</v>
      </c>
      <c r="B4257" s="6" t="s">
        <v>63</v>
      </c>
      <c r="C4257" s="6">
        <v>88</v>
      </c>
      <c r="D4257" s="6" t="s">
        <v>249</v>
      </c>
      <c r="E4257" s="6"/>
      <c r="F4257" s="6"/>
      <c r="G4257" s="6"/>
      <c r="H4257" s="6"/>
      <c r="I4257" s="6" t="str">
        <f t="shared" si="25"/>
        <v/>
      </c>
      <c r="J4257" s="6" t="s">
        <v>58</v>
      </c>
      <c r="K4257" s="6">
        <v>15</v>
      </c>
      <c r="L4257" s="6"/>
      <c r="M4257" s="6">
        <v>10</v>
      </c>
      <c r="N4257" s="6">
        <v>5</v>
      </c>
      <c r="O4257" s="6">
        <v>0</v>
      </c>
      <c r="P4257" s="6"/>
      <c r="Q4257" s="6"/>
      <c r="R4257" s="6"/>
      <c r="S4257" s="6"/>
      <c r="T4257" s="6"/>
    </row>
    <row r="4258" spans="1:20" x14ac:dyDescent="0.25">
      <c r="A4258">
        <v>2004</v>
      </c>
      <c r="B4258" s="6" t="s">
        <v>63</v>
      </c>
      <c r="C4258" s="6">
        <v>89</v>
      </c>
      <c r="D4258" s="6" t="s">
        <v>249</v>
      </c>
      <c r="E4258" s="6"/>
      <c r="F4258" s="6"/>
      <c r="G4258" s="6"/>
      <c r="H4258" s="6"/>
      <c r="I4258" s="6" t="str">
        <f t="shared" si="25"/>
        <v/>
      </c>
      <c r="J4258" s="6" t="s">
        <v>29</v>
      </c>
      <c r="K4258" s="6">
        <v>40</v>
      </c>
      <c r="L4258" s="6"/>
      <c r="M4258" s="6">
        <v>30</v>
      </c>
      <c r="N4258" s="6">
        <v>5</v>
      </c>
      <c r="O4258" s="6">
        <v>0</v>
      </c>
      <c r="P4258" s="6"/>
      <c r="Q4258" s="6"/>
      <c r="R4258" s="6"/>
      <c r="S4258" s="6"/>
      <c r="T4258" s="6"/>
    </row>
    <row r="4259" spans="1:20" x14ac:dyDescent="0.25">
      <c r="A4259">
        <v>2004</v>
      </c>
      <c r="B4259" s="6" t="s">
        <v>63</v>
      </c>
      <c r="C4259" s="6">
        <v>90</v>
      </c>
      <c r="D4259" s="6" t="s">
        <v>249</v>
      </c>
      <c r="E4259" s="6"/>
      <c r="F4259" s="6"/>
      <c r="G4259" s="6"/>
      <c r="H4259" s="6"/>
      <c r="I4259" s="6" t="str">
        <f t="shared" si="25"/>
        <v/>
      </c>
      <c r="J4259" s="6" t="s">
        <v>27</v>
      </c>
      <c r="K4259" s="6">
        <v>90</v>
      </c>
      <c r="L4259" s="6"/>
      <c r="M4259" s="6">
        <v>60</v>
      </c>
      <c r="N4259" s="6">
        <v>50</v>
      </c>
      <c r="O4259" s="6">
        <v>5</v>
      </c>
      <c r="P4259" s="6" t="s">
        <v>48</v>
      </c>
      <c r="Q4259" s="6"/>
      <c r="R4259" s="6"/>
      <c r="S4259" s="6"/>
      <c r="T4259" s="6"/>
    </row>
    <row r="4260" spans="1:20" x14ac:dyDescent="0.25">
      <c r="A4260">
        <v>2004</v>
      </c>
      <c r="B4260" s="6" t="s">
        <v>63</v>
      </c>
      <c r="C4260" s="6">
        <v>91</v>
      </c>
      <c r="D4260" s="6" t="s">
        <v>249</v>
      </c>
      <c r="E4260" s="6"/>
      <c r="F4260" s="6"/>
      <c r="G4260" s="6"/>
      <c r="H4260" s="6"/>
      <c r="I4260" s="6" t="str">
        <f t="shared" si="25"/>
        <v/>
      </c>
      <c r="J4260" s="6" t="s">
        <v>41</v>
      </c>
      <c r="K4260" s="6">
        <v>150</v>
      </c>
      <c r="L4260" s="6"/>
      <c r="M4260" s="6">
        <v>80</v>
      </c>
      <c r="N4260" s="6">
        <v>60</v>
      </c>
      <c r="O4260" s="6">
        <v>0</v>
      </c>
      <c r="P4260" s="6"/>
      <c r="Q4260" s="6"/>
      <c r="R4260" s="6"/>
      <c r="S4260" s="6"/>
      <c r="T4260" s="6"/>
    </row>
    <row r="4261" spans="1:20" x14ac:dyDescent="0.25">
      <c r="A4261">
        <v>2004</v>
      </c>
      <c r="B4261" s="6" t="s">
        <v>63</v>
      </c>
      <c r="C4261" s="6">
        <v>92</v>
      </c>
      <c r="D4261" s="6" t="s">
        <v>249</v>
      </c>
      <c r="E4261" s="6"/>
      <c r="F4261" s="6"/>
      <c r="G4261" s="6"/>
      <c r="H4261" s="6"/>
      <c r="I4261" s="6" t="str">
        <f t="shared" si="25"/>
        <v/>
      </c>
      <c r="J4261" s="6" t="s">
        <v>22</v>
      </c>
      <c r="K4261" s="6">
        <v>20</v>
      </c>
      <c r="L4261" s="6"/>
      <c r="M4261" s="6">
        <v>20</v>
      </c>
      <c r="N4261" s="6">
        <v>50</v>
      </c>
      <c r="O4261" s="6">
        <v>0</v>
      </c>
      <c r="P4261" s="6"/>
      <c r="Q4261" s="6"/>
      <c r="R4261" s="6"/>
      <c r="S4261" s="6"/>
      <c r="T4261" s="6"/>
    </row>
    <row r="4262" spans="1:20" x14ac:dyDescent="0.25">
      <c r="A4262">
        <v>2004</v>
      </c>
      <c r="B4262" s="6" t="s">
        <v>63</v>
      </c>
      <c r="C4262" s="6">
        <v>93</v>
      </c>
      <c r="D4262" s="6" t="s">
        <v>249</v>
      </c>
      <c r="E4262" s="6"/>
      <c r="F4262" s="6"/>
      <c r="G4262" s="6"/>
      <c r="H4262" s="6"/>
      <c r="I4262" s="6" t="str">
        <f t="shared" si="25"/>
        <v/>
      </c>
      <c r="J4262" s="6" t="s">
        <v>35</v>
      </c>
      <c r="K4262" s="6">
        <v>12</v>
      </c>
      <c r="L4262" s="6"/>
      <c r="M4262" s="6">
        <v>15</v>
      </c>
      <c r="N4262" s="6">
        <v>0</v>
      </c>
      <c r="O4262" s="6">
        <v>0</v>
      </c>
      <c r="P4262" s="6"/>
      <c r="Q4262" s="6"/>
      <c r="R4262" s="6"/>
      <c r="S4262" s="6"/>
      <c r="T4262" s="6"/>
    </row>
    <row r="4263" spans="1:20" x14ac:dyDescent="0.25">
      <c r="A4263">
        <v>2004</v>
      </c>
      <c r="B4263" s="6" t="s">
        <v>63</v>
      </c>
      <c r="C4263" s="6">
        <v>94</v>
      </c>
      <c r="D4263" s="6" t="s">
        <v>249</v>
      </c>
      <c r="E4263" s="6"/>
      <c r="F4263" s="6"/>
      <c r="G4263" s="6"/>
      <c r="H4263" s="6"/>
      <c r="I4263" s="6" t="str">
        <f t="shared" si="25"/>
        <v/>
      </c>
      <c r="J4263" s="6" t="s">
        <v>29</v>
      </c>
      <c r="K4263" s="6">
        <v>40</v>
      </c>
      <c r="L4263" s="6"/>
      <c r="M4263" s="6">
        <v>40</v>
      </c>
      <c r="N4263" s="6">
        <v>75</v>
      </c>
      <c r="O4263" s="6">
        <v>0</v>
      </c>
      <c r="P4263" s="6"/>
      <c r="Q4263" s="6"/>
      <c r="R4263" s="6"/>
      <c r="S4263" s="6"/>
      <c r="T4263" s="6"/>
    </row>
    <row r="4264" spans="1:20" x14ac:dyDescent="0.25">
      <c r="A4264">
        <v>2004</v>
      </c>
      <c r="B4264" s="6" t="s">
        <v>63</v>
      </c>
      <c r="C4264" s="6">
        <v>95</v>
      </c>
      <c r="D4264" s="6" t="s">
        <v>249</v>
      </c>
      <c r="E4264" s="6"/>
      <c r="F4264" s="6"/>
      <c r="G4264" s="6"/>
      <c r="H4264" s="6"/>
      <c r="I4264" s="6" t="str">
        <f t="shared" si="25"/>
        <v/>
      </c>
      <c r="J4264" s="6" t="s">
        <v>40</v>
      </c>
      <c r="K4264" s="6">
        <v>60</v>
      </c>
      <c r="L4264" s="6"/>
      <c r="M4264" s="6">
        <v>50</v>
      </c>
      <c r="N4264" s="6">
        <v>30</v>
      </c>
      <c r="O4264" s="6">
        <v>0</v>
      </c>
      <c r="P4264" s="6"/>
      <c r="Q4264" s="6"/>
      <c r="R4264" s="6"/>
      <c r="S4264" s="6"/>
      <c r="T4264" s="6"/>
    </row>
    <row r="4265" spans="1:20" x14ac:dyDescent="0.25">
      <c r="A4265">
        <v>2004</v>
      </c>
      <c r="B4265" s="6" t="s">
        <v>63</v>
      </c>
      <c r="C4265" s="6">
        <v>96</v>
      </c>
      <c r="D4265" s="6" t="s">
        <v>249</v>
      </c>
      <c r="E4265" s="6"/>
      <c r="F4265" s="6"/>
      <c r="G4265" s="6"/>
      <c r="H4265" s="6"/>
      <c r="I4265" s="6" t="str">
        <f t="shared" si="25"/>
        <v/>
      </c>
      <c r="J4265" s="6" t="s">
        <v>35</v>
      </c>
      <c r="K4265" s="6">
        <v>50</v>
      </c>
      <c r="L4265" s="6"/>
      <c r="M4265" s="6">
        <v>40</v>
      </c>
      <c r="N4265" s="6">
        <v>0</v>
      </c>
      <c r="O4265" s="6">
        <v>25</v>
      </c>
      <c r="P4265" s="6" t="s">
        <v>48</v>
      </c>
      <c r="Q4265" s="6"/>
      <c r="R4265" s="6"/>
      <c r="S4265" s="6"/>
      <c r="T4265" s="6"/>
    </row>
    <row r="4266" spans="1:20" x14ac:dyDescent="0.25">
      <c r="A4266">
        <v>2004</v>
      </c>
      <c r="B4266" s="6" t="s">
        <v>63</v>
      </c>
      <c r="C4266" s="6">
        <v>97</v>
      </c>
      <c r="D4266" s="6" t="s">
        <v>249</v>
      </c>
      <c r="E4266" s="6"/>
      <c r="F4266" s="6"/>
      <c r="G4266" s="6"/>
      <c r="H4266" s="6"/>
      <c r="I4266" s="6" t="str">
        <f t="shared" si="25"/>
        <v/>
      </c>
      <c r="J4266" s="6" t="s">
        <v>27</v>
      </c>
      <c r="K4266" s="6">
        <v>100</v>
      </c>
      <c r="L4266" s="6"/>
      <c r="M4266" s="6">
        <v>100</v>
      </c>
      <c r="N4266" s="6">
        <v>90</v>
      </c>
      <c r="O4266" s="6">
        <v>0</v>
      </c>
      <c r="P4266" s="6"/>
      <c r="Q4266" s="6"/>
      <c r="R4266" s="6"/>
      <c r="S4266" s="6"/>
      <c r="T4266" s="6"/>
    </row>
    <row r="4267" spans="1:20" x14ac:dyDescent="0.25">
      <c r="A4267">
        <v>2004</v>
      </c>
      <c r="B4267" s="6" t="s">
        <v>63</v>
      </c>
      <c r="C4267" s="6">
        <v>98</v>
      </c>
      <c r="D4267" s="6" t="s">
        <v>249</v>
      </c>
      <c r="E4267" s="6"/>
      <c r="F4267" s="6"/>
      <c r="G4267" s="6"/>
      <c r="H4267" s="6"/>
      <c r="I4267" s="6" t="str">
        <f t="shared" si="25"/>
        <v/>
      </c>
      <c r="J4267" s="6" t="s">
        <v>141</v>
      </c>
      <c r="K4267" s="6">
        <v>10</v>
      </c>
      <c r="L4267" s="6"/>
      <c r="M4267" s="6">
        <v>20</v>
      </c>
      <c r="N4267" s="6">
        <v>0</v>
      </c>
      <c r="O4267" s="6">
        <v>0</v>
      </c>
      <c r="P4267" s="6"/>
      <c r="Q4267" s="6"/>
      <c r="R4267" s="6"/>
      <c r="S4267" s="6"/>
      <c r="T4267" s="6"/>
    </row>
    <row r="4268" spans="1:20" x14ac:dyDescent="0.25">
      <c r="A4268">
        <v>2004</v>
      </c>
      <c r="B4268" s="6" t="s">
        <v>63</v>
      </c>
      <c r="C4268" s="6">
        <v>99</v>
      </c>
      <c r="D4268" s="6" t="s">
        <v>249</v>
      </c>
      <c r="E4268" s="6"/>
      <c r="F4268" s="6"/>
      <c r="G4268" s="6"/>
      <c r="H4268" s="6"/>
      <c r="I4268" s="6" t="str">
        <f t="shared" si="25"/>
        <v/>
      </c>
      <c r="J4268" s="6" t="s">
        <v>27</v>
      </c>
      <c r="K4268" s="6">
        <v>60</v>
      </c>
      <c r="L4268" s="6"/>
      <c r="M4268" s="6">
        <v>50</v>
      </c>
      <c r="N4268" s="6">
        <v>30</v>
      </c>
      <c r="O4268" s="6">
        <v>2</v>
      </c>
      <c r="P4268" s="6" t="s">
        <v>48</v>
      </c>
      <c r="Q4268" s="6"/>
      <c r="R4268" s="6"/>
      <c r="S4268" s="6"/>
      <c r="T4268" s="6"/>
    </row>
    <row r="4269" spans="1:20" x14ac:dyDescent="0.25">
      <c r="A4269">
        <v>2004</v>
      </c>
      <c r="B4269" s="6" t="s">
        <v>63</v>
      </c>
      <c r="C4269" s="6">
        <v>100</v>
      </c>
      <c r="D4269" s="6" t="s">
        <v>249</v>
      </c>
      <c r="E4269" s="6"/>
      <c r="F4269" s="6"/>
      <c r="G4269" s="6"/>
      <c r="H4269" s="6"/>
      <c r="I4269" s="6" t="str">
        <f t="shared" si="25"/>
        <v/>
      </c>
      <c r="J4269" s="6" t="s">
        <v>35</v>
      </c>
      <c r="K4269" s="6">
        <v>20</v>
      </c>
      <c r="L4269" s="6"/>
      <c r="M4269" s="6">
        <v>30</v>
      </c>
      <c r="N4269" s="6">
        <v>40</v>
      </c>
      <c r="O4269" s="6">
        <v>5</v>
      </c>
      <c r="P4269" s="6" t="s">
        <v>48</v>
      </c>
      <c r="Q4269" s="6"/>
      <c r="R4269" s="6"/>
      <c r="S4269" s="6"/>
      <c r="T4269" s="6"/>
    </row>
    <row r="4270" spans="1:20" x14ac:dyDescent="0.25">
      <c r="A4270">
        <v>2004</v>
      </c>
      <c r="B4270" s="6" t="s">
        <v>63</v>
      </c>
      <c r="C4270" s="6">
        <v>101</v>
      </c>
      <c r="D4270" s="6" t="s">
        <v>179</v>
      </c>
      <c r="E4270" s="6">
        <v>8</v>
      </c>
      <c r="F4270" s="6">
        <v>42</v>
      </c>
      <c r="G4270" s="6">
        <v>220</v>
      </c>
      <c r="H4270" s="6">
        <v>0</v>
      </c>
      <c r="I4270" s="6">
        <f t="shared" si="25"/>
        <v>220</v>
      </c>
      <c r="J4270" s="6" t="s">
        <v>29</v>
      </c>
      <c r="K4270" s="6">
        <v>25</v>
      </c>
      <c r="L4270" s="6"/>
      <c r="M4270" s="6">
        <v>10</v>
      </c>
      <c r="N4270" s="6">
        <v>5</v>
      </c>
      <c r="O4270" s="6">
        <v>0</v>
      </c>
      <c r="P4270" s="6"/>
      <c r="Q4270" s="6"/>
      <c r="R4270" s="6"/>
      <c r="S4270" s="6"/>
      <c r="T4270" s="6"/>
    </row>
    <row r="4271" spans="1:20" x14ac:dyDescent="0.25">
      <c r="A4271">
        <v>2004</v>
      </c>
      <c r="B4271" s="6" t="s">
        <v>63</v>
      </c>
      <c r="C4271" s="6">
        <v>102</v>
      </c>
      <c r="D4271" s="6" t="s">
        <v>179</v>
      </c>
      <c r="E4271" s="6"/>
      <c r="F4271" s="6"/>
      <c r="G4271" s="6"/>
      <c r="H4271" s="6"/>
      <c r="I4271" s="6" t="str">
        <f t="shared" si="25"/>
        <v/>
      </c>
      <c r="J4271" s="6" t="s">
        <v>35</v>
      </c>
      <c r="K4271" s="6">
        <v>40</v>
      </c>
      <c r="L4271" s="6"/>
      <c r="M4271" s="6">
        <v>10</v>
      </c>
      <c r="N4271" s="6">
        <v>30</v>
      </c>
      <c r="O4271" s="6">
        <v>0</v>
      </c>
      <c r="P4271" s="6"/>
      <c r="Q4271" s="6"/>
      <c r="R4271" s="6"/>
      <c r="S4271" s="6"/>
      <c r="T4271" s="6"/>
    </row>
    <row r="4272" spans="1:20" x14ac:dyDescent="0.25">
      <c r="A4272">
        <v>2004</v>
      </c>
      <c r="B4272" s="6" t="s">
        <v>63</v>
      </c>
      <c r="C4272" s="6">
        <v>103</v>
      </c>
      <c r="D4272" s="6" t="s">
        <v>179</v>
      </c>
      <c r="E4272" s="6"/>
      <c r="F4272" s="6"/>
      <c r="G4272" s="6"/>
      <c r="H4272" s="6"/>
      <c r="I4272" s="6" t="str">
        <f t="shared" si="25"/>
        <v/>
      </c>
      <c r="J4272" s="6" t="s">
        <v>140</v>
      </c>
      <c r="K4272" s="6">
        <v>30</v>
      </c>
      <c r="L4272" s="6"/>
      <c r="M4272" s="6">
        <v>10</v>
      </c>
      <c r="N4272" s="6">
        <v>80</v>
      </c>
      <c r="O4272" s="6">
        <v>0</v>
      </c>
      <c r="P4272" s="6"/>
      <c r="Q4272" s="6"/>
      <c r="R4272" s="6"/>
      <c r="S4272" s="6"/>
      <c r="T4272" s="6"/>
    </row>
    <row r="4273" spans="1:20" x14ac:dyDescent="0.25">
      <c r="A4273">
        <v>2004</v>
      </c>
      <c r="B4273" s="6" t="s">
        <v>63</v>
      </c>
      <c r="C4273" s="6">
        <v>104</v>
      </c>
      <c r="D4273" s="6" t="s">
        <v>179</v>
      </c>
      <c r="E4273" s="6"/>
      <c r="F4273" s="6"/>
      <c r="G4273" s="6"/>
      <c r="H4273" s="6"/>
      <c r="I4273" s="6" t="str">
        <f t="shared" si="25"/>
        <v/>
      </c>
      <c r="J4273" s="6" t="s">
        <v>35</v>
      </c>
      <c r="K4273" s="6">
        <v>30</v>
      </c>
      <c r="L4273" s="6"/>
      <c r="M4273" s="6">
        <v>10</v>
      </c>
      <c r="N4273" s="6">
        <v>0</v>
      </c>
      <c r="O4273" s="6">
        <v>0</v>
      </c>
      <c r="P4273" s="6"/>
      <c r="Q4273" s="6"/>
      <c r="R4273" s="6"/>
      <c r="S4273" s="6"/>
      <c r="T4273" s="6"/>
    </row>
    <row r="4274" spans="1:20" x14ac:dyDescent="0.25">
      <c r="A4274">
        <v>2004</v>
      </c>
      <c r="B4274" s="6" t="s">
        <v>63</v>
      </c>
      <c r="C4274" s="6">
        <v>105</v>
      </c>
      <c r="D4274" s="6" t="s">
        <v>179</v>
      </c>
      <c r="E4274" s="6"/>
      <c r="F4274" s="6"/>
      <c r="G4274" s="6"/>
      <c r="H4274" s="6"/>
      <c r="I4274" s="6" t="str">
        <f t="shared" si="25"/>
        <v/>
      </c>
      <c r="J4274" s="6" t="s">
        <v>140</v>
      </c>
      <c r="K4274" s="6">
        <v>40</v>
      </c>
      <c r="L4274" s="6"/>
      <c r="M4274" s="6">
        <v>20</v>
      </c>
      <c r="N4274" s="6">
        <v>30</v>
      </c>
      <c r="O4274" s="6">
        <v>0</v>
      </c>
      <c r="P4274" s="6"/>
      <c r="Q4274" s="6"/>
      <c r="R4274" s="6"/>
      <c r="S4274" s="6"/>
      <c r="T4274" s="6"/>
    </row>
    <row r="4275" spans="1:20" x14ac:dyDescent="0.25">
      <c r="A4275">
        <v>2004</v>
      </c>
      <c r="B4275" s="6" t="s">
        <v>63</v>
      </c>
      <c r="C4275" s="6">
        <v>106</v>
      </c>
      <c r="D4275" s="6" t="s">
        <v>179</v>
      </c>
      <c r="E4275" s="6"/>
      <c r="F4275" s="6"/>
      <c r="G4275" s="6"/>
      <c r="H4275" s="6"/>
      <c r="I4275" s="6" t="str">
        <f t="shared" si="25"/>
        <v/>
      </c>
      <c r="J4275" s="6" t="s">
        <v>28</v>
      </c>
      <c r="K4275" s="6">
        <v>70</v>
      </c>
      <c r="L4275" s="6"/>
      <c r="M4275" s="6">
        <v>20</v>
      </c>
      <c r="N4275" s="6">
        <v>70</v>
      </c>
      <c r="O4275" s="6">
        <v>0</v>
      </c>
      <c r="P4275" s="6"/>
      <c r="Q4275" s="6"/>
      <c r="R4275" s="6"/>
      <c r="S4275" s="6"/>
      <c r="T4275" s="6"/>
    </row>
    <row r="4276" spans="1:20" x14ac:dyDescent="0.25">
      <c r="A4276">
        <v>2004</v>
      </c>
      <c r="B4276" s="6" t="s">
        <v>63</v>
      </c>
      <c r="C4276" s="6">
        <v>107</v>
      </c>
      <c r="D4276" s="6" t="s">
        <v>179</v>
      </c>
      <c r="E4276" s="6"/>
      <c r="F4276" s="6"/>
      <c r="G4276" s="6"/>
      <c r="H4276" s="6"/>
      <c r="I4276" s="6" t="str">
        <f t="shared" si="25"/>
        <v/>
      </c>
      <c r="J4276" s="6" t="s">
        <v>41</v>
      </c>
      <c r="K4276" s="6">
        <v>120</v>
      </c>
      <c r="L4276" s="6"/>
      <c r="M4276" s="6">
        <v>60</v>
      </c>
      <c r="N4276" s="6">
        <v>40</v>
      </c>
      <c r="O4276" s="6">
        <v>0</v>
      </c>
      <c r="P4276" s="6"/>
      <c r="Q4276" s="6"/>
      <c r="R4276" s="6"/>
      <c r="S4276" s="6"/>
      <c r="T4276" s="6"/>
    </row>
    <row r="4277" spans="1:20" x14ac:dyDescent="0.25">
      <c r="A4277">
        <v>2004</v>
      </c>
      <c r="B4277" s="6" t="s">
        <v>63</v>
      </c>
      <c r="C4277" s="6">
        <v>108</v>
      </c>
      <c r="D4277" s="6" t="s">
        <v>179</v>
      </c>
      <c r="E4277" s="6"/>
      <c r="F4277" s="6"/>
      <c r="G4277" s="6"/>
      <c r="H4277" s="6"/>
      <c r="I4277" s="6" t="str">
        <f t="shared" si="25"/>
        <v/>
      </c>
      <c r="J4277" s="6" t="s">
        <v>26</v>
      </c>
      <c r="K4277" s="6">
        <v>60</v>
      </c>
      <c r="L4277" s="6"/>
      <c r="M4277" s="6">
        <v>40</v>
      </c>
      <c r="N4277" s="6">
        <v>80</v>
      </c>
      <c r="O4277" s="6">
        <v>0</v>
      </c>
      <c r="P4277" s="6"/>
      <c r="Q4277" s="6"/>
      <c r="R4277" s="6"/>
      <c r="S4277" s="6"/>
      <c r="T4277" s="6"/>
    </row>
    <row r="4278" spans="1:20" x14ac:dyDescent="0.25">
      <c r="A4278">
        <v>2004</v>
      </c>
      <c r="B4278" s="6" t="s">
        <v>63</v>
      </c>
      <c r="C4278" s="6">
        <v>109</v>
      </c>
      <c r="D4278" s="6" t="s">
        <v>179</v>
      </c>
      <c r="E4278" s="6"/>
      <c r="F4278" s="6"/>
      <c r="G4278" s="6"/>
      <c r="H4278" s="6"/>
      <c r="I4278" s="6" t="str">
        <f t="shared" si="25"/>
        <v/>
      </c>
      <c r="J4278" s="6" t="s">
        <v>35</v>
      </c>
      <c r="K4278" s="6">
        <v>50</v>
      </c>
      <c r="L4278" s="6"/>
      <c r="M4278" s="6">
        <v>20</v>
      </c>
      <c r="N4278" s="6">
        <v>5</v>
      </c>
      <c r="O4278" s="6">
        <v>0</v>
      </c>
      <c r="P4278" s="6"/>
      <c r="Q4278" s="6"/>
      <c r="R4278" s="6"/>
      <c r="S4278" s="6"/>
      <c r="T4278" s="6"/>
    </row>
    <row r="4279" spans="1:20" x14ac:dyDescent="0.25">
      <c r="A4279">
        <v>2004</v>
      </c>
      <c r="B4279" s="6" t="s">
        <v>63</v>
      </c>
      <c r="C4279" s="6">
        <v>110</v>
      </c>
      <c r="D4279" s="6" t="s">
        <v>179</v>
      </c>
      <c r="E4279" s="6"/>
      <c r="F4279" s="6"/>
      <c r="G4279" s="6"/>
      <c r="H4279" s="6"/>
      <c r="I4279" s="6" t="str">
        <f t="shared" si="25"/>
        <v/>
      </c>
      <c r="J4279" s="6" t="s">
        <v>35</v>
      </c>
      <c r="K4279" s="6">
        <v>10</v>
      </c>
      <c r="L4279" s="6"/>
      <c r="M4279" s="6">
        <v>5</v>
      </c>
      <c r="N4279" s="6">
        <v>0</v>
      </c>
      <c r="O4279" s="6">
        <v>0</v>
      </c>
      <c r="P4279" s="6"/>
      <c r="Q4279" s="6"/>
      <c r="R4279" s="6"/>
      <c r="S4279" s="6"/>
      <c r="T4279" s="6"/>
    </row>
    <row r="4280" spans="1:20" x14ac:dyDescent="0.25">
      <c r="A4280">
        <v>2004</v>
      </c>
      <c r="B4280" s="6" t="s">
        <v>63</v>
      </c>
      <c r="C4280" s="6">
        <v>111</v>
      </c>
      <c r="D4280" s="6" t="s">
        <v>179</v>
      </c>
      <c r="E4280" s="6"/>
      <c r="F4280" s="6"/>
      <c r="G4280" s="6"/>
      <c r="H4280" s="6"/>
      <c r="I4280" s="6" t="str">
        <f t="shared" si="25"/>
        <v/>
      </c>
      <c r="J4280" s="6" t="s">
        <v>140</v>
      </c>
      <c r="K4280" s="6">
        <v>30</v>
      </c>
      <c r="L4280" s="6"/>
      <c r="M4280" s="6">
        <v>25</v>
      </c>
      <c r="N4280" s="6">
        <v>15</v>
      </c>
      <c r="O4280" s="6">
        <v>0</v>
      </c>
      <c r="P4280" s="6"/>
      <c r="Q4280" s="6"/>
      <c r="R4280" s="6"/>
      <c r="S4280" s="6"/>
      <c r="T4280" s="6"/>
    </row>
    <row r="4281" spans="1:20" x14ac:dyDescent="0.25">
      <c r="A4281">
        <v>2004</v>
      </c>
      <c r="B4281" s="6" t="s">
        <v>63</v>
      </c>
      <c r="C4281" s="6">
        <v>112</v>
      </c>
      <c r="D4281" s="6" t="s">
        <v>179</v>
      </c>
      <c r="E4281" s="6"/>
      <c r="F4281" s="6"/>
      <c r="G4281" s="6"/>
      <c r="H4281" s="6"/>
      <c r="I4281" s="6" t="str">
        <f t="shared" si="25"/>
        <v/>
      </c>
      <c r="J4281" s="6" t="s">
        <v>66</v>
      </c>
      <c r="K4281" s="6">
        <v>20</v>
      </c>
      <c r="L4281" s="6"/>
      <c r="M4281" s="6">
        <v>5</v>
      </c>
      <c r="N4281" s="6">
        <v>0</v>
      </c>
      <c r="O4281" s="6">
        <v>0</v>
      </c>
      <c r="P4281" s="6"/>
      <c r="Q4281" s="6"/>
      <c r="R4281" s="6"/>
      <c r="S4281" s="6"/>
      <c r="T4281" s="6"/>
    </row>
    <row r="4282" spans="1:20" x14ac:dyDescent="0.25">
      <c r="A4282">
        <v>2004</v>
      </c>
      <c r="B4282" s="6" t="s">
        <v>63</v>
      </c>
      <c r="C4282" s="6">
        <v>113</v>
      </c>
      <c r="D4282" s="6" t="s">
        <v>179</v>
      </c>
      <c r="E4282" s="6"/>
      <c r="F4282" s="6"/>
      <c r="G4282" s="6"/>
      <c r="H4282" s="6"/>
      <c r="I4282" s="6" t="str">
        <f t="shared" si="25"/>
        <v/>
      </c>
      <c r="J4282" s="6" t="s">
        <v>58</v>
      </c>
      <c r="K4282" s="6">
        <v>20</v>
      </c>
      <c r="L4282" s="6"/>
      <c r="M4282" s="6">
        <v>10</v>
      </c>
      <c r="N4282" s="6">
        <v>20</v>
      </c>
      <c r="O4282" s="6">
        <v>0</v>
      </c>
      <c r="P4282" s="6"/>
      <c r="Q4282" s="6"/>
      <c r="R4282" s="6"/>
      <c r="S4282" s="6"/>
      <c r="T4282" s="6"/>
    </row>
    <row r="4283" spans="1:20" x14ac:dyDescent="0.25">
      <c r="A4283">
        <v>2004</v>
      </c>
      <c r="B4283" s="6" t="s">
        <v>63</v>
      </c>
      <c r="C4283" s="6">
        <v>114</v>
      </c>
      <c r="D4283" s="6" t="s">
        <v>179</v>
      </c>
      <c r="E4283" s="6"/>
      <c r="F4283" s="6"/>
      <c r="G4283" s="6"/>
      <c r="H4283" s="6"/>
      <c r="I4283" s="6" t="str">
        <f t="shared" si="25"/>
        <v/>
      </c>
      <c r="J4283" s="6" t="s">
        <v>29</v>
      </c>
      <c r="K4283" s="6">
        <v>80</v>
      </c>
      <c r="L4283" s="6"/>
      <c r="M4283" s="6">
        <v>50</v>
      </c>
      <c r="N4283" s="6">
        <v>100</v>
      </c>
      <c r="O4283" s="6">
        <v>0</v>
      </c>
      <c r="P4283" s="6"/>
      <c r="Q4283" s="6"/>
      <c r="R4283" s="6"/>
      <c r="S4283" s="6"/>
      <c r="T4283" s="6"/>
    </row>
    <row r="4284" spans="1:20" x14ac:dyDescent="0.25">
      <c r="A4284">
        <v>2004</v>
      </c>
      <c r="B4284" s="6" t="s">
        <v>63</v>
      </c>
      <c r="C4284" s="6">
        <v>115</v>
      </c>
      <c r="D4284" s="6" t="s">
        <v>179</v>
      </c>
      <c r="E4284" s="6"/>
      <c r="F4284" s="6"/>
      <c r="G4284" s="6"/>
      <c r="H4284" s="6"/>
      <c r="I4284" s="6" t="str">
        <f t="shared" si="25"/>
        <v/>
      </c>
      <c r="J4284" s="6" t="s">
        <v>28</v>
      </c>
      <c r="K4284" s="6">
        <v>40</v>
      </c>
      <c r="L4284" s="6"/>
      <c r="M4284" s="6">
        <v>10</v>
      </c>
      <c r="N4284" s="6">
        <v>90</v>
      </c>
      <c r="O4284" s="6">
        <v>5</v>
      </c>
      <c r="P4284" s="6"/>
      <c r="Q4284" s="6"/>
      <c r="R4284" s="6" t="s">
        <v>31</v>
      </c>
      <c r="S4284" s="6"/>
      <c r="T4284" s="6"/>
    </row>
    <row r="4285" spans="1:20" x14ac:dyDescent="0.25">
      <c r="A4285">
        <v>2004</v>
      </c>
      <c r="B4285" s="6" t="s">
        <v>63</v>
      </c>
      <c r="C4285" s="6">
        <v>116</v>
      </c>
      <c r="D4285" s="6" t="s">
        <v>179</v>
      </c>
      <c r="E4285" s="6"/>
      <c r="F4285" s="6"/>
      <c r="G4285" s="6"/>
      <c r="H4285" s="6"/>
      <c r="I4285" s="6" t="str">
        <f t="shared" si="25"/>
        <v/>
      </c>
      <c r="J4285" s="6" t="s">
        <v>140</v>
      </c>
      <c r="K4285" s="6">
        <v>50</v>
      </c>
      <c r="L4285" s="6"/>
      <c r="M4285" s="6">
        <v>20</v>
      </c>
      <c r="N4285" s="6">
        <v>40</v>
      </c>
      <c r="O4285" s="6">
        <v>0</v>
      </c>
      <c r="P4285" s="6"/>
      <c r="Q4285" s="6"/>
      <c r="R4285" s="6"/>
      <c r="S4285" s="6">
        <v>1</v>
      </c>
      <c r="T4285" s="6"/>
    </row>
    <row r="4286" spans="1:20" x14ac:dyDescent="0.25">
      <c r="A4286">
        <v>2004</v>
      </c>
      <c r="B4286" s="6" t="s">
        <v>63</v>
      </c>
      <c r="C4286" s="6">
        <v>117</v>
      </c>
      <c r="D4286" s="6" t="s">
        <v>179</v>
      </c>
      <c r="E4286" s="6"/>
      <c r="F4286" s="6"/>
      <c r="G4286" s="6"/>
      <c r="H4286" s="6"/>
      <c r="I4286" s="6" t="str">
        <f t="shared" si="25"/>
        <v/>
      </c>
      <c r="J4286" s="6" t="s">
        <v>29</v>
      </c>
      <c r="K4286" s="6">
        <v>30</v>
      </c>
      <c r="L4286" s="6"/>
      <c r="M4286" s="6">
        <v>30</v>
      </c>
      <c r="N4286" s="6">
        <v>40</v>
      </c>
      <c r="O4286" s="6">
        <v>0</v>
      </c>
      <c r="P4286" s="6"/>
      <c r="Q4286" s="6"/>
      <c r="R4286" s="6"/>
      <c r="S4286" s="6"/>
      <c r="T4286" s="6"/>
    </row>
    <row r="4287" spans="1:20" x14ac:dyDescent="0.25">
      <c r="A4287">
        <v>2004</v>
      </c>
      <c r="B4287" s="6" t="s">
        <v>63</v>
      </c>
      <c r="C4287" s="6">
        <v>118</v>
      </c>
      <c r="D4287" s="6" t="s">
        <v>179</v>
      </c>
      <c r="E4287" s="6"/>
      <c r="F4287" s="6"/>
      <c r="G4287" s="6"/>
      <c r="H4287" s="6"/>
      <c r="I4287" s="6" t="str">
        <f t="shared" si="25"/>
        <v/>
      </c>
      <c r="J4287" s="6" t="s">
        <v>27</v>
      </c>
      <c r="K4287" s="6">
        <v>30</v>
      </c>
      <c r="L4287" s="6"/>
      <c r="M4287" s="6">
        <v>20</v>
      </c>
      <c r="N4287" s="6">
        <v>0</v>
      </c>
      <c r="O4287" s="6">
        <v>0</v>
      </c>
      <c r="P4287" s="6"/>
      <c r="Q4287" s="6"/>
      <c r="R4287" s="6"/>
      <c r="S4287" s="6"/>
      <c r="T4287" s="6"/>
    </row>
    <row r="4288" spans="1:20" x14ac:dyDescent="0.25">
      <c r="A4288">
        <v>2004</v>
      </c>
      <c r="B4288" s="6" t="s">
        <v>63</v>
      </c>
      <c r="C4288" s="6">
        <v>119</v>
      </c>
      <c r="D4288" s="6" t="s">
        <v>179</v>
      </c>
      <c r="E4288" s="6">
        <v>9</v>
      </c>
      <c r="F4288" s="6">
        <v>41</v>
      </c>
      <c r="G4288" s="6">
        <v>280</v>
      </c>
      <c r="H4288" s="6">
        <v>0</v>
      </c>
      <c r="I4288" s="6">
        <f t="shared" si="25"/>
        <v>280</v>
      </c>
      <c r="J4288" s="6" t="s">
        <v>26</v>
      </c>
      <c r="K4288" s="6">
        <v>140</v>
      </c>
      <c r="L4288" s="6"/>
      <c r="M4288" s="6">
        <v>40</v>
      </c>
      <c r="N4288" s="6">
        <v>60</v>
      </c>
      <c r="O4288" s="6">
        <v>0</v>
      </c>
      <c r="P4288" s="6"/>
      <c r="Q4288" s="6"/>
      <c r="R4288" s="6"/>
      <c r="S4288" s="6"/>
      <c r="T4288" s="6"/>
    </row>
    <row r="4289" spans="1:20" x14ac:dyDescent="0.25">
      <c r="A4289">
        <v>2004</v>
      </c>
      <c r="B4289" s="6" t="s">
        <v>63</v>
      </c>
      <c r="C4289" s="6">
        <v>120</v>
      </c>
      <c r="D4289" s="6" t="s">
        <v>179</v>
      </c>
      <c r="E4289" s="6"/>
      <c r="F4289" s="6"/>
      <c r="G4289" s="6"/>
      <c r="H4289" s="6"/>
      <c r="I4289" s="6" t="str">
        <f t="shared" si="25"/>
        <v/>
      </c>
      <c r="J4289" s="6" t="s">
        <v>25</v>
      </c>
      <c r="K4289" s="6">
        <v>40</v>
      </c>
      <c r="L4289" s="6"/>
      <c r="M4289" s="6">
        <v>20</v>
      </c>
      <c r="N4289" s="6">
        <v>0</v>
      </c>
      <c r="O4289" s="6">
        <v>0</v>
      </c>
      <c r="P4289" s="6"/>
      <c r="Q4289" s="6"/>
      <c r="R4289" s="6"/>
      <c r="S4289" s="6"/>
      <c r="T4289" s="6"/>
    </row>
    <row r="4290" spans="1:20" x14ac:dyDescent="0.25">
      <c r="A4290">
        <v>2004</v>
      </c>
      <c r="B4290" s="6" t="s">
        <v>63</v>
      </c>
      <c r="C4290" s="6">
        <v>121</v>
      </c>
      <c r="D4290" s="6" t="s">
        <v>179</v>
      </c>
      <c r="E4290" s="6"/>
      <c r="F4290" s="6"/>
      <c r="G4290" s="6"/>
      <c r="H4290" s="6"/>
      <c r="I4290" s="6" t="str">
        <f t="shared" si="25"/>
        <v/>
      </c>
      <c r="J4290" s="6" t="s">
        <v>140</v>
      </c>
      <c r="K4290" s="6">
        <v>30</v>
      </c>
      <c r="L4290" s="6"/>
      <c r="M4290" s="6">
        <v>30</v>
      </c>
      <c r="N4290" s="6">
        <v>20</v>
      </c>
      <c r="O4290" s="6">
        <v>5</v>
      </c>
      <c r="P4290" s="6" t="s">
        <v>156</v>
      </c>
      <c r="Q4290" s="6"/>
      <c r="R4290" s="6"/>
      <c r="S4290" s="6"/>
      <c r="T4290" s="6"/>
    </row>
    <row r="4291" spans="1:20" x14ac:dyDescent="0.25">
      <c r="A4291">
        <v>2004</v>
      </c>
      <c r="B4291" s="6" t="s">
        <v>63</v>
      </c>
      <c r="C4291" s="6">
        <v>122</v>
      </c>
      <c r="D4291" s="6" t="s">
        <v>179</v>
      </c>
      <c r="E4291" s="6"/>
      <c r="F4291" s="6"/>
      <c r="G4291" s="6"/>
      <c r="H4291" s="6"/>
      <c r="I4291" s="6" t="str">
        <f t="shared" si="25"/>
        <v/>
      </c>
      <c r="J4291" s="6" t="s">
        <v>26</v>
      </c>
      <c r="K4291" s="6">
        <v>20</v>
      </c>
      <c r="L4291" s="6"/>
      <c r="M4291" s="6">
        <v>5</v>
      </c>
      <c r="N4291" s="6">
        <v>0</v>
      </c>
      <c r="O4291" s="6">
        <v>0</v>
      </c>
      <c r="P4291" s="6"/>
      <c r="Q4291" s="6"/>
      <c r="R4291" s="6"/>
      <c r="S4291" s="6"/>
      <c r="T4291" s="6"/>
    </row>
    <row r="4292" spans="1:20" x14ac:dyDescent="0.25">
      <c r="A4292">
        <v>2004</v>
      </c>
      <c r="B4292" s="6" t="s">
        <v>63</v>
      </c>
      <c r="C4292" s="6">
        <v>123</v>
      </c>
      <c r="D4292" s="6" t="s">
        <v>179</v>
      </c>
      <c r="E4292" s="6"/>
      <c r="F4292" s="6"/>
      <c r="G4292" s="6"/>
      <c r="H4292" s="6"/>
      <c r="I4292" s="6" t="str">
        <f t="shared" si="25"/>
        <v/>
      </c>
      <c r="J4292" s="6" t="s">
        <v>29</v>
      </c>
      <c r="K4292" s="6">
        <v>30</v>
      </c>
      <c r="L4292" s="6"/>
      <c r="M4292" s="6">
        <v>20</v>
      </c>
      <c r="N4292" s="6">
        <v>40</v>
      </c>
      <c r="O4292" s="6">
        <v>0</v>
      </c>
      <c r="P4292" s="6"/>
      <c r="Q4292" s="6"/>
      <c r="R4292" s="6"/>
      <c r="S4292" s="6"/>
      <c r="T4292" s="6"/>
    </row>
    <row r="4293" spans="1:20" x14ac:dyDescent="0.25">
      <c r="A4293">
        <v>2004</v>
      </c>
      <c r="B4293" s="6" t="s">
        <v>63</v>
      </c>
      <c r="C4293" s="6">
        <v>124</v>
      </c>
      <c r="D4293" s="6" t="s">
        <v>179</v>
      </c>
      <c r="E4293" s="6"/>
      <c r="F4293" s="6"/>
      <c r="G4293" s="6"/>
      <c r="H4293" s="6"/>
      <c r="I4293" s="6" t="str">
        <f t="shared" si="25"/>
        <v/>
      </c>
      <c r="J4293" s="6" t="s">
        <v>26</v>
      </c>
      <c r="K4293" s="6">
        <v>50</v>
      </c>
      <c r="L4293" s="6"/>
      <c r="M4293" s="6">
        <v>20</v>
      </c>
      <c r="N4293" s="6">
        <v>70</v>
      </c>
      <c r="O4293" s="6">
        <v>0</v>
      </c>
      <c r="P4293" s="6"/>
      <c r="Q4293" s="6"/>
      <c r="R4293" s="6"/>
      <c r="S4293" s="6"/>
      <c r="T4293" s="6"/>
    </row>
    <row r="4294" spans="1:20" x14ac:dyDescent="0.25">
      <c r="A4294">
        <v>2004</v>
      </c>
      <c r="B4294" s="6" t="s">
        <v>63</v>
      </c>
      <c r="C4294" s="6">
        <v>125</v>
      </c>
      <c r="D4294" s="6" t="s">
        <v>179</v>
      </c>
      <c r="E4294" s="6"/>
      <c r="F4294" s="6"/>
      <c r="G4294" s="6"/>
      <c r="H4294" s="6"/>
      <c r="I4294" s="6" t="str">
        <f t="shared" si="25"/>
        <v/>
      </c>
      <c r="J4294" s="6" t="s">
        <v>140</v>
      </c>
      <c r="K4294" s="6">
        <v>30</v>
      </c>
      <c r="L4294" s="6"/>
      <c r="M4294" s="6">
        <v>20</v>
      </c>
      <c r="N4294" s="6">
        <v>60</v>
      </c>
      <c r="O4294" s="6">
        <v>0</v>
      </c>
      <c r="P4294" s="6"/>
      <c r="Q4294" s="6"/>
      <c r="R4294" s="6"/>
      <c r="S4294" s="6"/>
      <c r="T4294" s="6"/>
    </row>
    <row r="4295" spans="1:20" x14ac:dyDescent="0.25">
      <c r="A4295">
        <v>2004</v>
      </c>
      <c r="B4295" s="6" t="s">
        <v>63</v>
      </c>
      <c r="C4295" s="6">
        <v>126</v>
      </c>
      <c r="D4295" s="6" t="s">
        <v>179</v>
      </c>
      <c r="E4295" s="6"/>
      <c r="F4295" s="6"/>
      <c r="G4295" s="6"/>
      <c r="H4295" s="6"/>
      <c r="I4295" s="6" t="str">
        <f t="shared" si="25"/>
        <v/>
      </c>
      <c r="J4295" s="6" t="s">
        <v>35</v>
      </c>
      <c r="K4295" s="6">
        <v>5</v>
      </c>
      <c r="L4295" s="6"/>
      <c r="M4295" s="6">
        <v>5</v>
      </c>
      <c r="N4295" s="6">
        <v>0</v>
      </c>
      <c r="O4295" s="6">
        <v>0</v>
      </c>
      <c r="P4295" s="6"/>
      <c r="Q4295" s="6"/>
      <c r="R4295" s="6"/>
      <c r="S4295" s="6"/>
      <c r="T4295" s="6"/>
    </row>
    <row r="4296" spans="1:20" x14ac:dyDescent="0.25">
      <c r="A4296">
        <v>2004</v>
      </c>
      <c r="B4296" s="6" t="s">
        <v>63</v>
      </c>
      <c r="C4296" s="6">
        <v>127</v>
      </c>
      <c r="D4296" s="6" t="s">
        <v>179</v>
      </c>
      <c r="E4296" s="6"/>
      <c r="F4296" s="6"/>
      <c r="G4296" s="6"/>
      <c r="H4296" s="6"/>
      <c r="I4296" s="6" t="str">
        <f t="shared" si="25"/>
        <v/>
      </c>
      <c r="J4296" s="6" t="s">
        <v>26</v>
      </c>
      <c r="K4296" s="6">
        <v>70</v>
      </c>
      <c r="L4296" s="6"/>
      <c r="M4296" s="6">
        <v>40</v>
      </c>
      <c r="N4296" s="6">
        <v>20</v>
      </c>
      <c r="O4296" s="6">
        <v>0</v>
      </c>
      <c r="P4296" s="6"/>
      <c r="Q4296" s="6"/>
      <c r="R4296" s="6"/>
      <c r="S4296" s="6"/>
      <c r="T4296" s="6"/>
    </row>
    <row r="4297" spans="1:20" x14ac:dyDescent="0.25">
      <c r="A4297">
        <v>2004</v>
      </c>
      <c r="B4297" s="6" t="s">
        <v>63</v>
      </c>
      <c r="C4297" s="6">
        <v>128</v>
      </c>
      <c r="D4297" s="6" t="s">
        <v>179</v>
      </c>
      <c r="E4297" s="6"/>
      <c r="F4297" s="6"/>
      <c r="G4297" s="6"/>
      <c r="H4297" s="6"/>
      <c r="I4297" s="6" t="str">
        <f t="shared" si="25"/>
        <v/>
      </c>
      <c r="J4297" s="6" t="s">
        <v>35</v>
      </c>
      <c r="K4297" s="6">
        <v>20</v>
      </c>
      <c r="L4297" s="6"/>
      <c r="M4297" s="6">
        <v>10</v>
      </c>
      <c r="N4297" s="6">
        <v>0</v>
      </c>
      <c r="O4297" s="6">
        <v>0</v>
      </c>
      <c r="P4297" s="6"/>
      <c r="Q4297" s="6"/>
      <c r="R4297" s="6"/>
      <c r="S4297" s="6"/>
      <c r="T4297" s="6"/>
    </row>
    <row r="4298" spans="1:20" x14ac:dyDescent="0.25">
      <c r="A4298">
        <v>2004</v>
      </c>
      <c r="B4298" s="6" t="s">
        <v>63</v>
      </c>
      <c r="C4298" s="6">
        <v>129</v>
      </c>
      <c r="D4298" s="6" t="s">
        <v>179</v>
      </c>
      <c r="E4298" s="6"/>
      <c r="F4298" s="6"/>
      <c r="G4298" s="6"/>
      <c r="H4298" s="6"/>
      <c r="I4298" s="6" t="str">
        <f t="shared" ref="I4298:I4361" si="26">IF(G4298&gt;0,G4298/(1000-H4298)*1000,"")</f>
        <v/>
      </c>
      <c r="J4298" s="6" t="s">
        <v>25</v>
      </c>
      <c r="K4298" s="6">
        <v>30</v>
      </c>
      <c r="L4298" s="6"/>
      <c r="M4298" s="6">
        <v>10</v>
      </c>
      <c r="N4298" s="6">
        <v>0</v>
      </c>
      <c r="O4298" s="6">
        <v>0</v>
      </c>
      <c r="P4298" s="6"/>
      <c r="Q4298" s="6"/>
      <c r="R4298" s="6"/>
      <c r="S4298" s="6"/>
      <c r="T4298" s="6"/>
    </row>
    <row r="4299" spans="1:20" x14ac:dyDescent="0.25">
      <c r="A4299">
        <v>2004</v>
      </c>
      <c r="B4299" s="6" t="s">
        <v>63</v>
      </c>
      <c r="C4299" s="6">
        <v>130</v>
      </c>
      <c r="D4299" s="6" t="s">
        <v>179</v>
      </c>
      <c r="E4299" s="6"/>
      <c r="F4299" s="6"/>
      <c r="G4299" s="6"/>
      <c r="H4299" s="6"/>
      <c r="I4299" s="6" t="str">
        <f t="shared" si="26"/>
        <v/>
      </c>
      <c r="J4299" s="6" t="s">
        <v>26</v>
      </c>
      <c r="K4299" s="6">
        <v>60</v>
      </c>
      <c r="L4299" s="6"/>
      <c r="M4299" s="6">
        <v>50</v>
      </c>
      <c r="N4299" s="6">
        <v>90</v>
      </c>
      <c r="O4299" s="6">
        <v>0</v>
      </c>
      <c r="P4299" s="6"/>
      <c r="Q4299" s="6"/>
      <c r="R4299" s="6"/>
      <c r="S4299" s="6"/>
      <c r="T4299" s="6"/>
    </row>
    <row r="4300" spans="1:20" x14ac:dyDescent="0.25">
      <c r="A4300">
        <v>2004</v>
      </c>
      <c r="B4300" s="6" t="s">
        <v>63</v>
      </c>
      <c r="C4300" s="6">
        <v>131</v>
      </c>
      <c r="D4300" s="6" t="s">
        <v>179</v>
      </c>
      <c r="E4300" s="6"/>
      <c r="F4300" s="6"/>
      <c r="G4300" s="6"/>
      <c r="H4300" s="6"/>
      <c r="I4300" s="6" t="str">
        <f t="shared" si="26"/>
        <v/>
      </c>
      <c r="J4300" s="6" t="s">
        <v>28</v>
      </c>
      <c r="K4300" s="6">
        <v>60</v>
      </c>
      <c r="L4300" s="6"/>
      <c r="M4300" s="6">
        <v>20</v>
      </c>
      <c r="N4300" s="6">
        <v>40</v>
      </c>
      <c r="O4300" s="6">
        <v>0</v>
      </c>
      <c r="P4300" s="6"/>
      <c r="Q4300" s="6"/>
      <c r="R4300" s="6"/>
      <c r="S4300" s="6"/>
      <c r="T4300" s="6"/>
    </row>
    <row r="4301" spans="1:20" x14ac:dyDescent="0.25">
      <c r="A4301">
        <v>2004</v>
      </c>
      <c r="B4301" s="6" t="s">
        <v>63</v>
      </c>
      <c r="C4301" s="6">
        <v>132</v>
      </c>
      <c r="D4301" s="6" t="s">
        <v>179</v>
      </c>
      <c r="E4301" s="6"/>
      <c r="F4301" s="6"/>
      <c r="G4301" s="6"/>
      <c r="H4301" s="6"/>
      <c r="I4301" s="6" t="str">
        <f t="shared" si="26"/>
        <v/>
      </c>
      <c r="J4301" s="6" t="s">
        <v>28</v>
      </c>
      <c r="K4301" s="6">
        <v>70</v>
      </c>
      <c r="L4301" s="6"/>
      <c r="M4301" s="6">
        <v>40</v>
      </c>
      <c r="N4301" s="6">
        <v>8</v>
      </c>
      <c r="O4301" s="6">
        <v>0</v>
      </c>
      <c r="P4301" s="6"/>
      <c r="Q4301" s="6"/>
      <c r="R4301" s="6"/>
      <c r="S4301" s="6"/>
      <c r="T4301" s="6"/>
    </row>
    <row r="4302" spans="1:20" x14ac:dyDescent="0.25">
      <c r="A4302">
        <v>2004</v>
      </c>
      <c r="B4302" s="6" t="s">
        <v>63</v>
      </c>
      <c r="C4302" s="6">
        <v>133</v>
      </c>
      <c r="D4302" s="6" t="s">
        <v>179</v>
      </c>
      <c r="E4302" s="6"/>
      <c r="F4302" s="6"/>
      <c r="G4302" s="6"/>
      <c r="H4302" s="6"/>
      <c r="I4302" s="6" t="str">
        <f t="shared" si="26"/>
        <v/>
      </c>
      <c r="J4302" s="6" t="s">
        <v>140</v>
      </c>
      <c r="K4302" s="6">
        <v>30</v>
      </c>
      <c r="L4302" s="6"/>
      <c r="M4302" s="6">
        <v>30</v>
      </c>
      <c r="N4302" s="6">
        <v>30</v>
      </c>
      <c r="O4302" s="6">
        <v>0</v>
      </c>
      <c r="P4302" s="6"/>
      <c r="Q4302" s="6"/>
      <c r="R4302" s="6"/>
      <c r="S4302" s="6"/>
      <c r="T4302" s="6"/>
    </row>
    <row r="4303" spans="1:20" x14ac:dyDescent="0.25">
      <c r="A4303">
        <v>2004</v>
      </c>
      <c r="B4303" s="6" t="s">
        <v>63</v>
      </c>
      <c r="C4303" s="6">
        <v>134</v>
      </c>
      <c r="D4303" s="6" t="s">
        <v>179</v>
      </c>
      <c r="E4303" s="6"/>
      <c r="F4303" s="6"/>
      <c r="G4303" s="6"/>
      <c r="H4303" s="6"/>
      <c r="I4303" s="6" t="str">
        <f t="shared" si="26"/>
        <v/>
      </c>
      <c r="J4303" s="6" t="s">
        <v>140</v>
      </c>
      <c r="K4303" s="6">
        <v>50</v>
      </c>
      <c r="L4303" s="6"/>
      <c r="M4303" s="6">
        <v>20</v>
      </c>
      <c r="N4303" s="6">
        <v>0</v>
      </c>
      <c r="O4303" s="6">
        <v>0</v>
      </c>
      <c r="P4303" s="6"/>
      <c r="Q4303" s="6"/>
      <c r="R4303" s="6"/>
      <c r="S4303" s="6"/>
      <c r="T4303" s="6"/>
    </row>
    <row r="4304" spans="1:20" x14ac:dyDescent="0.25">
      <c r="A4304">
        <v>2004</v>
      </c>
      <c r="B4304" s="6" t="s">
        <v>63</v>
      </c>
      <c r="C4304" s="6">
        <v>135</v>
      </c>
      <c r="D4304" s="6" t="s">
        <v>179</v>
      </c>
      <c r="E4304" s="6"/>
      <c r="F4304" s="6"/>
      <c r="G4304" s="6"/>
      <c r="H4304" s="6"/>
      <c r="I4304" s="6" t="str">
        <f t="shared" si="26"/>
        <v/>
      </c>
      <c r="J4304" s="6" t="s">
        <v>27</v>
      </c>
      <c r="K4304" s="6">
        <v>70</v>
      </c>
      <c r="L4304" s="6"/>
      <c r="M4304" s="6">
        <v>50</v>
      </c>
      <c r="N4304" s="6">
        <v>60</v>
      </c>
      <c r="O4304" s="6">
        <v>0</v>
      </c>
      <c r="P4304" s="6"/>
      <c r="Q4304" s="6"/>
      <c r="R4304" s="6"/>
      <c r="S4304" s="6"/>
      <c r="T4304" s="6"/>
    </row>
    <row r="4305" spans="1:20" x14ac:dyDescent="0.25">
      <c r="A4305">
        <v>2004</v>
      </c>
      <c r="B4305" s="6" t="s">
        <v>63</v>
      </c>
      <c r="C4305" s="6">
        <v>136</v>
      </c>
      <c r="D4305" s="6" t="s">
        <v>179</v>
      </c>
      <c r="E4305" s="6"/>
      <c r="F4305" s="6"/>
      <c r="G4305" s="6"/>
      <c r="H4305" s="6"/>
      <c r="I4305" s="6" t="str">
        <f t="shared" si="26"/>
        <v/>
      </c>
      <c r="J4305" s="6" t="s">
        <v>25</v>
      </c>
      <c r="K4305" s="6">
        <v>30</v>
      </c>
      <c r="L4305" s="6"/>
      <c r="M4305" s="6">
        <v>20</v>
      </c>
      <c r="N4305" s="6">
        <v>50</v>
      </c>
      <c r="O4305" s="6">
        <v>0</v>
      </c>
      <c r="P4305" s="6"/>
      <c r="Q4305" s="6"/>
      <c r="R4305" s="6"/>
      <c r="S4305" s="6"/>
      <c r="T4305" s="6"/>
    </row>
    <row r="4306" spans="1:20" x14ac:dyDescent="0.25">
      <c r="A4306">
        <v>2004</v>
      </c>
      <c r="B4306" s="6" t="s">
        <v>63</v>
      </c>
      <c r="C4306" s="6">
        <v>137</v>
      </c>
      <c r="D4306" s="6" t="s">
        <v>179</v>
      </c>
      <c r="E4306" s="6"/>
      <c r="F4306" s="6"/>
      <c r="G4306" s="6"/>
      <c r="H4306" s="6"/>
      <c r="I4306" s="6" t="str">
        <f t="shared" si="26"/>
        <v/>
      </c>
      <c r="J4306" s="6" t="s">
        <v>140</v>
      </c>
      <c r="K4306" s="6">
        <v>90</v>
      </c>
      <c r="L4306" s="6"/>
      <c r="M4306" s="6">
        <v>20</v>
      </c>
      <c r="N4306" s="6">
        <v>20</v>
      </c>
      <c r="O4306" s="6">
        <v>5</v>
      </c>
      <c r="P4306" s="6"/>
      <c r="Q4306" s="6"/>
      <c r="R4306" s="6"/>
      <c r="S4306" s="6"/>
      <c r="T4306" s="6"/>
    </row>
    <row r="4307" spans="1:20" x14ac:dyDescent="0.25">
      <c r="A4307">
        <v>2004</v>
      </c>
      <c r="B4307" s="6" t="s">
        <v>63</v>
      </c>
      <c r="C4307" s="6">
        <v>138</v>
      </c>
      <c r="D4307" s="6" t="s">
        <v>179</v>
      </c>
      <c r="E4307" s="6"/>
      <c r="F4307" s="6"/>
      <c r="G4307" s="6"/>
      <c r="H4307" s="6"/>
      <c r="I4307" s="6" t="str">
        <f t="shared" si="26"/>
        <v/>
      </c>
      <c r="J4307" s="6" t="s">
        <v>140</v>
      </c>
      <c r="K4307" s="6">
        <v>60</v>
      </c>
      <c r="L4307" s="6"/>
      <c r="M4307" s="6">
        <v>90</v>
      </c>
      <c r="N4307" s="6">
        <v>60</v>
      </c>
      <c r="O4307" s="6">
        <v>0</v>
      </c>
      <c r="P4307" s="6"/>
      <c r="Q4307" s="6"/>
      <c r="R4307" s="6"/>
      <c r="S4307" s="6"/>
      <c r="T4307" s="6"/>
    </row>
    <row r="4308" spans="1:20" x14ac:dyDescent="0.25">
      <c r="A4308">
        <v>2004</v>
      </c>
      <c r="B4308" s="6" t="s">
        <v>63</v>
      </c>
      <c r="C4308" s="6">
        <v>139</v>
      </c>
      <c r="D4308" s="6" t="s">
        <v>179</v>
      </c>
      <c r="E4308" s="6"/>
      <c r="F4308" s="6"/>
      <c r="G4308" s="6"/>
      <c r="H4308" s="6"/>
      <c r="I4308" s="6" t="str">
        <f t="shared" si="26"/>
        <v/>
      </c>
      <c r="J4308" s="6" t="s">
        <v>26</v>
      </c>
      <c r="K4308" s="6">
        <v>80</v>
      </c>
      <c r="L4308" s="6"/>
      <c r="M4308" s="6">
        <v>50</v>
      </c>
      <c r="N4308" s="6">
        <v>20</v>
      </c>
      <c r="O4308" s="6">
        <v>0</v>
      </c>
      <c r="P4308" s="6"/>
      <c r="Q4308" s="6"/>
      <c r="R4308" s="6"/>
      <c r="S4308" s="6"/>
      <c r="T4308" s="6"/>
    </row>
    <row r="4309" spans="1:20" x14ac:dyDescent="0.25">
      <c r="A4309">
        <v>2004</v>
      </c>
      <c r="B4309" s="6" t="s">
        <v>63</v>
      </c>
      <c r="C4309" s="6">
        <v>140</v>
      </c>
      <c r="D4309" s="6" t="s">
        <v>179</v>
      </c>
      <c r="E4309" s="6"/>
      <c r="F4309" s="6"/>
      <c r="G4309" s="6"/>
      <c r="H4309" s="6"/>
      <c r="I4309" s="6" t="str">
        <f t="shared" si="26"/>
        <v/>
      </c>
      <c r="J4309" s="6" t="s">
        <v>40</v>
      </c>
      <c r="K4309" s="6">
        <v>30</v>
      </c>
      <c r="L4309" s="6"/>
      <c r="M4309" s="6">
        <v>20</v>
      </c>
      <c r="N4309" s="6">
        <v>10</v>
      </c>
      <c r="O4309" s="6">
        <v>0</v>
      </c>
      <c r="P4309" s="6"/>
      <c r="Q4309" s="6"/>
      <c r="R4309" s="6"/>
      <c r="S4309" s="6"/>
      <c r="T4309" s="6"/>
    </row>
    <row r="4310" spans="1:20" x14ac:dyDescent="0.25">
      <c r="A4310">
        <v>2004</v>
      </c>
      <c r="B4310" s="6" t="s">
        <v>63</v>
      </c>
      <c r="C4310" s="6">
        <v>141</v>
      </c>
      <c r="D4310" s="6" t="s">
        <v>179</v>
      </c>
      <c r="E4310" s="6"/>
      <c r="F4310" s="6"/>
      <c r="G4310" s="6"/>
      <c r="H4310" s="6"/>
      <c r="I4310" s="6" t="str">
        <f t="shared" si="26"/>
        <v/>
      </c>
      <c r="J4310" s="6" t="s">
        <v>28</v>
      </c>
      <c r="K4310" s="6">
        <v>120</v>
      </c>
      <c r="L4310" s="6"/>
      <c r="M4310" s="6">
        <v>90</v>
      </c>
      <c r="N4310" s="6">
        <v>50</v>
      </c>
      <c r="O4310" s="6">
        <v>0</v>
      </c>
      <c r="P4310" s="6"/>
      <c r="Q4310" s="6"/>
      <c r="R4310" s="6"/>
      <c r="S4310" s="6"/>
      <c r="T4310" s="6"/>
    </row>
    <row r="4311" spans="1:20" x14ac:dyDescent="0.25">
      <c r="A4311">
        <v>2004</v>
      </c>
      <c r="B4311" s="6" t="s">
        <v>63</v>
      </c>
      <c r="C4311" s="6">
        <v>142</v>
      </c>
      <c r="D4311" s="6" t="s">
        <v>179</v>
      </c>
      <c r="E4311" s="6"/>
      <c r="F4311" s="6"/>
      <c r="G4311" s="6"/>
      <c r="H4311" s="6"/>
      <c r="I4311" s="6"/>
      <c r="J4311" s="6" t="s">
        <v>29</v>
      </c>
      <c r="K4311" s="6">
        <v>60</v>
      </c>
      <c r="L4311" s="6"/>
      <c r="M4311" s="6">
        <v>40</v>
      </c>
      <c r="N4311" s="6">
        <v>10</v>
      </c>
      <c r="O4311" s="6">
        <v>0</v>
      </c>
      <c r="P4311" s="6"/>
      <c r="Q4311" s="6"/>
      <c r="R4311" s="6"/>
      <c r="S4311" s="6"/>
      <c r="T4311" s="6"/>
    </row>
    <row r="4312" spans="1:20" x14ac:dyDescent="0.25">
      <c r="A4312">
        <v>2004</v>
      </c>
      <c r="B4312" s="6" t="s">
        <v>70</v>
      </c>
      <c r="C4312" s="6">
        <v>1</v>
      </c>
      <c r="D4312" s="6" t="s">
        <v>246</v>
      </c>
      <c r="E4312" s="6">
        <v>1</v>
      </c>
      <c r="F4312" s="12">
        <f>(32/3.3)</f>
        <v>9.6969696969696972</v>
      </c>
      <c r="G4312" s="6">
        <v>52</v>
      </c>
      <c r="H4312" s="6">
        <v>0</v>
      </c>
      <c r="I4312" s="6">
        <f t="shared" si="26"/>
        <v>52</v>
      </c>
      <c r="J4312" s="6" t="s">
        <v>40</v>
      </c>
      <c r="K4312" s="6">
        <v>30</v>
      </c>
      <c r="L4312" s="6"/>
      <c r="M4312" s="6">
        <v>20</v>
      </c>
      <c r="N4312" s="6">
        <v>50</v>
      </c>
      <c r="O4312" s="6">
        <v>10</v>
      </c>
      <c r="P4312" s="6" t="s">
        <v>48</v>
      </c>
      <c r="Q4312" s="6"/>
      <c r="R4312" s="6"/>
      <c r="S4312" s="6"/>
      <c r="T4312" s="6"/>
    </row>
    <row r="4313" spans="1:20" x14ac:dyDescent="0.25">
      <c r="A4313">
        <v>2004</v>
      </c>
      <c r="B4313" s="6" t="s">
        <v>70</v>
      </c>
      <c r="C4313" s="6">
        <v>2</v>
      </c>
      <c r="D4313" s="6" t="s">
        <v>246</v>
      </c>
      <c r="E4313" s="6"/>
      <c r="F4313" s="6"/>
      <c r="G4313" s="6"/>
      <c r="H4313" s="6"/>
      <c r="I4313" s="6" t="str">
        <f t="shared" si="26"/>
        <v/>
      </c>
      <c r="J4313" s="6" t="s">
        <v>35</v>
      </c>
      <c r="K4313" s="6">
        <v>10</v>
      </c>
      <c r="L4313" s="6"/>
      <c r="M4313" s="6">
        <v>5</v>
      </c>
      <c r="N4313" s="6">
        <v>0</v>
      </c>
      <c r="O4313" s="6">
        <v>0</v>
      </c>
      <c r="P4313" s="6"/>
      <c r="Q4313" s="6"/>
      <c r="R4313" s="6"/>
      <c r="S4313" s="6"/>
      <c r="T4313" s="6"/>
    </row>
    <row r="4314" spans="1:20" x14ac:dyDescent="0.25">
      <c r="A4314">
        <v>2004</v>
      </c>
      <c r="B4314" s="6" t="s">
        <v>70</v>
      </c>
      <c r="C4314" s="6">
        <v>3</v>
      </c>
      <c r="D4314" s="6" t="s">
        <v>246</v>
      </c>
      <c r="E4314" s="6"/>
      <c r="F4314" s="6"/>
      <c r="G4314" s="6"/>
      <c r="H4314" s="6"/>
      <c r="I4314" s="6" t="str">
        <f t="shared" si="26"/>
        <v/>
      </c>
      <c r="J4314" s="6" t="s">
        <v>140</v>
      </c>
      <c r="K4314" s="6">
        <v>15</v>
      </c>
      <c r="L4314" s="6"/>
      <c r="M4314" s="6">
        <v>20</v>
      </c>
      <c r="N4314" s="6">
        <v>0</v>
      </c>
      <c r="O4314" s="6">
        <v>0</v>
      </c>
      <c r="P4314" s="6"/>
      <c r="Q4314" s="6"/>
      <c r="R4314" s="6"/>
      <c r="S4314" s="6"/>
      <c r="T4314" s="6"/>
    </row>
    <row r="4315" spans="1:20" x14ac:dyDescent="0.25">
      <c r="A4315">
        <v>2004</v>
      </c>
      <c r="B4315" s="6" t="s">
        <v>70</v>
      </c>
      <c r="C4315" s="6">
        <v>4</v>
      </c>
      <c r="D4315" s="6" t="s">
        <v>246</v>
      </c>
      <c r="E4315" s="6"/>
      <c r="F4315" s="6"/>
      <c r="G4315" s="6"/>
      <c r="H4315" s="6"/>
      <c r="I4315" s="6" t="str">
        <f t="shared" si="26"/>
        <v/>
      </c>
      <c r="J4315" s="6" t="s">
        <v>35</v>
      </c>
      <c r="K4315" s="6">
        <v>20</v>
      </c>
      <c r="L4315" s="6"/>
      <c r="M4315" s="6">
        <v>10</v>
      </c>
      <c r="N4315" s="6">
        <v>0</v>
      </c>
      <c r="O4315" s="6">
        <v>0</v>
      </c>
      <c r="P4315" s="6"/>
      <c r="Q4315" s="6"/>
      <c r="R4315" s="6"/>
      <c r="S4315" s="6"/>
      <c r="T4315" s="6"/>
    </row>
    <row r="4316" spans="1:20" x14ac:dyDescent="0.25">
      <c r="A4316">
        <v>2004</v>
      </c>
      <c r="B4316" s="6" t="s">
        <v>70</v>
      </c>
      <c r="C4316" s="6">
        <v>5</v>
      </c>
      <c r="D4316" s="6" t="s">
        <v>246</v>
      </c>
      <c r="E4316" s="6"/>
      <c r="F4316" s="6"/>
      <c r="G4316" s="6"/>
      <c r="H4316" s="6"/>
      <c r="I4316" s="6" t="str">
        <f t="shared" si="26"/>
        <v/>
      </c>
      <c r="J4316" s="6" t="s">
        <v>140</v>
      </c>
      <c r="K4316" s="6">
        <v>5</v>
      </c>
      <c r="L4316" s="6"/>
      <c r="M4316" s="6">
        <v>5</v>
      </c>
      <c r="N4316" s="6">
        <v>0</v>
      </c>
      <c r="O4316" s="6">
        <v>0</v>
      </c>
      <c r="P4316" s="6"/>
      <c r="Q4316" s="6"/>
      <c r="R4316" s="6"/>
      <c r="S4316" s="6"/>
      <c r="T4316" s="6"/>
    </row>
    <row r="4317" spans="1:20" x14ac:dyDescent="0.25">
      <c r="A4317">
        <v>2004</v>
      </c>
      <c r="B4317" s="6" t="s">
        <v>70</v>
      </c>
      <c r="C4317" s="6">
        <v>6</v>
      </c>
      <c r="D4317" s="6" t="s">
        <v>246</v>
      </c>
      <c r="E4317" s="6"/>
      <c r="F4317" s="6"/>
      <c r="G4317" s="6"/>
      <c r="H4317" s="6"/>
      <c r="I4317" s="6" t="str">
        <f t="shared" si="26"/>
        <v/>
      </c>
      <c r="J4317" s="6" t="s">
        <v>28</v>
      </c>
      <c r="K4317" s="6">
        <v>70</v>
      </c>
      <c r="L4317" s="6"/>
      <c r="M4317" s="6">
        <v>50</v>
      </c>
      <c r="N4317" s="6">
        <v>10</v>
      </c>
      <c r="O4317" s="6">
        <v>0</v>
      </c>
      <c r="P4317" s="6"/>
      <c r="Q4317" s="6"/>
      <c r="R4317" s="6"/>
      <c r="S4317" s="6"/>
      <c r="T4317" s="6"/>
    </row>
    <row r="4318" spans="1:20" x14ac:dyDescent="0.25">
      <c r="A4318">
        <v>2004</v>
      </c>
      <c r="B4318" s="6" t="s">
        <v>70</v>
      </c>
      <c r="C4318" s="6">
        <v>7</v>
      </c>
      <c r="D4318" s="6" t="s">
        <v>246</v>
      </c>
      <c r="E4318" s="6"/>
      <c r="F4318" s="6"/>
      <c r="G4318" s="6"/>
      <c r="H4318" s="6"/>
      <c r="I4318" s="6" t="str">
        <f t="shared" si="26"/>
        <v/>
      </c>
      <c r="J4318" s="6" t="s">
        <v>35</v>
      </c>
      <c r="K4318" s="6">
        <v>20</v>
      </c>
      <c r="L4318" s="6"/>
      <c r="M4318" s="6">
        <v>10</v>
      </c>
      <c r="N4318" s="6">
        <v>0</v>
      </c>
      <c r="O4318" s="6">
        <v>0</v>
      </c>
      <c r="P4318" s="6"/>
      <c r="Q4318" s="6"/>
      <c r="R4318" s="6"/>
      <c r="S4318" s="6"/>
      <c r="T4318" s="6"/>
    </row>
    <row r="4319" spans="1:20" x14ac:dyDescent="0.25">
      <c r="A4319">
        <v>2004</v>
      </c>
      <c r="B4319" s="6" t="s">
        <v>70</v>
      </c>
      <c r="C4319" s="6">
        <v>8</v>
      </c>
      <c r="D4319" s="6" t="s">
        <v>249</v>
      </c>
      <c r="E4319" s="6">
        <v>2</v>
      </c>
      <c r="F4319" s="12">
        <f>(27/3.3)</f>
        <v>8.1818181818181817</v>
      </c>
      <c r="G4319" s="6">
        <v>130</v>
      </c>
      <c r="H4319" s="6">
        <v>0</v>
      </c>
      <c r="I4319" s="6">
        <f t="shared" si="26"/>
        <v>130</v>
      </c>
      <c r="J4319" s="6" t="s">
        <v>25</v>
      </c>
      <c r="K4319" s="6">
        <v>40</v>
      </c>
      <c r="L4319" s="6"/>
      <c r="M4319" s="6">
        <v>30</v>
      </c>
      <c r="N4319" s="6">
        <v>40</v>
      </c>
      <c r="O4319" s="6">
        <v>0</v>
      </c>
      <c r="P4319" s="6"/>
      <c r="Q4319" s="6"/>
      <c r="R4319" s="6"/>
      <c r="S4319" s="6"/>
      <c r="T4319" s="6"/>
    </row>
    <row r="4320" spans="1:20" x14ac:dyDescent="0.25">
      <c r="A4320">
        <v>2004</v>
      </c>
      <c r="B4320" s="6" t="s">
        <v>70</v>
      </c>
      <c r="C4320" s="6">
        <v>9</v>
      </c>
      <c r="D4320" s="6" t="s">
        <v>249</v>
      </c>
      <c r="E4320" s="6"/>
      <c r="F4320" s="6"/>
      <c r="G4320" s="6"/>
      <c r="H4320" s="6"/>
      <c r="I4320" s="6" t="str">
        <f t="shared" si="26"/>
        <v/>
      </c>
      <c r="J4320" s="6" t="s">
        <v>28</v>
      </c>
      <c r="K4320" s="6">
        <v>50</v>
      </c>
      <c r="L4320" s="6"/>
      <c r="M4320" s="6">
        <v>60</v>
      </c>
      <c r="N4320" s="6">
        <v>50</v>
      </c>
      <c r="O4320" s="6">
        <v>0</v>
      </c>
      <c r="P4320" s="6"/>
      <c r="Q4320" s="6"/>
      <c r="R4320" s="6"/>
      <c r="S4320" s="6"/>
      <c r="T4320" s="6"/>
    </row>
    <row r="4321" spans="1:20" x14ac:dyDescent="0.25">
      <c r="A4321">
        <v>2004</v>
      </c>
      <c r="B4321" s="6" t="s">
        <v>70</v>
      </c>
      <c r="C4321" s="6">
        <v>10</v>
      </c>
      <c r="D4321" s="6" t="s">
        <v>249</v>
      </c>
      <c r="E4321" s="6"/>
      <c r="F4321" s="6"/>
      <c r="G4321" s="6"/>
      <c r="H4321" s="6"/>
      <c r="I4321" s="6" t="str">
        <f t="shared" si="26"/>
        <v/>
      </c>
      <c r="J4321" s="6" t="s">
        <v>26</v>
      </c>
      <c r="K4321" s="6">
        <v>60</v>
      </c>
      <c r="L4321" s="6"/>
      <c r="M4321" s="6">
        <v>80</v>
      </c>
      <c r="N4321" s="6">
        <v>60</v>
      </c>
      <c r="O4321" s="6">
        <v>0</v>
      </c>
      <c r="P4321" s="6"/>
      <c r="Q4321" s="6"/>
      <c r="R4321" s="6"/>
      <c r="S4321" s="6"/>
      <c r="T4321" s="6"/>
    </row>
    <row r="4322" spans="1:20" x14ac:dyDescent="0.25">
      <c r="A4322">
        <v>2004</v>
      </c>
      <c r="B4322" s="6" t="s">
        <v>70</v>
      </c>
      <c r="C4322" s="6">
        <v>11</v>
      </c>
      <c r="D4322" s="6" t="s">
        <v>249</v>
      </c>
      <c r="E4322" s="6"/>
      <c r="F4322" s="6"/>
      <c r="G4322" s="6"/>
      <c r="H4322" s="6"/>
      <c r="I4322" s="6" t="str">
        <f t="shared" si="26"/>
        <v/>
      </c>
      <c r="J4322" s="6" t="s">
        <v>25</v>
      </c>
      <c r="K4322" s="6">
        <v>15</v>
      </c>
      <c r="L4322" s="6"/>
      <c r="M4322" s="6">
        <v>10</v>
      </c>
      <c r="N4322" s="6">
        <v>40</v>
      </c>
      <c r="O4322" s="6">
        <v>0</v>
      </c>
      <c r="P4322" s="6"/>
      <c r="Q4322" s="6"/>
      <c r="R4322" s="6"/>
      <c r="S4322" s="6"/>
      <c r="T4322" s="6"/>
    </row>
    <row r="4323" spans="1:20" x14ac:dyDescent="0.25">
      <c r="A4323">
        <v>2004</v>
      </c>
      <c r="B4323" s="6" t="s">
        <v>70</v>
      </c>
      <c r="C4323" s="6">
        <v>12</v>
      </c>
      <c r="D4323" s="6" t="s">
        <v>249</v>
      </c>
      <c r="E4323" s="6"/>
      <c r="F4323" s="6"/>
      <c r="G4323" s="6"/>
      <c r="H4323" s="6"/>
      <c r="I4323" s="6" t="str">
        <f t="shared" si="26"/>
        <v/>
      </c>
      <c r="J4323" s="6" t="s">
        <v>140</v>
      </c>
      <c r="K4323" s="6">
        <v>10</v>
      </c>
      <c r="L4323" s="6"/>
      <c r="M4323" s="6">
        <v>15</v>
      </c>
      <c r="N4323" s="6">
        <v>20</v>
      </c>
      <c r="O4323" s="6">
        <v>0</v>
      </c>
      <c r="P4323" s="6"/>
      <c r="Q4323" s="6"/>
      <c r="R4323" s="6"/>
      <c r="S4323" s="6"/>
      <c r="T4323" s="6"/>
    </row>
    <row r="4324" spans="1:20" x14ac:dyDescent="0.25">
      <c r="A4324">
        <v>2004</v>
      </c>
      <c r="B4324" s="6" t="s">
        <v>70</v>
      </c>
      <c r="C4324" s="6">
        <v>13</v>
      </c>
      <c r="D4324" s="6" t="s">
        <v>249</v>
      </c>
      <c r="E4324" s="6"/>
      <c r="F4324" s="6"/>
      <c r="G4324" s="6"/>
      <c r="H4324" s="6"/>
      <c r="I4324" s="6" t="str">
        <f t="shared" si="26"/>
        <v/>
      </c>
      <c r="J4324" s="6" t="s">
        <v>140</v>
      </c>
      <c r="K4324" s="6">
        <v>8</v>
      </c>
      <c r="L4324" s="6"/>
      <c r="M4324" s="6">
        <v>10</v>
      </c>
      <c r="N4324" s="6">
        <v>5</v>
      </c>
      <c r="O4324" s="6">
        <v>0</v>
      </c>
      <c r="P4324" s="6" t="s">
        <v>156</v>
      </c>
      <c r="Q4324" s="6"/>
      <c r="R4324" s="6"/>
      <c r="S4324" s="6">
        <v>1</v>
      </c>
      <c r="T4324" s="6" t="s">
        <v>254</v>
      </c>
    </row>
    <row r="4325" spans="1:20" x14ac:dyDescent="0.25">
      <c r="A4325">
        <v>2004</v>
      </c>
      <c r="B4325" s="6" t="s">
        <v>70</v>
      </c>
      <c r="C4325" s="6">
        <v>14</v>
      </c>
      <c r="D4325" s="6" t="s">
        <v>249</v>
      </c>
      <c r="E4325" s="6"/>
      <c r="F4325" s="6"/>
      <c r="G4325" s="6"/>
      <c r="H4325" s="6"/>
      <c r="I4325" s="6" t="str">
        <f t="shared" si="26"/>
        <v/>
      </c>
      <c r="J4325" s="6" t="s">
        <v>141</v>
      </c>
      <c r="K4325" s="6">
        <v>10</v>
      </c>
      <c r="L4325" s="6"/>
      <c r="M4325" s="6">
        <v>10</v>
      </c>
      <c r="N4325" s="6">
        <v>30</v>
      </c>
      <c r="O4325" s="6">
        <v>0</v>
      </c>
      <c r="P4325" s="6"/>
      <c r="Q4325" s="6"/>
      <c r="R4325" s="6"/>
      <c r="S4325" s="6"/>
      <c r="T4325" s="6"/>
    </row>
    <row r="4326" spans="1:20" x14ac:dyDescent="0.25">
      <c r="A4326">
        <v>2004</v>
      </c>
      <c r="B4326" s="6" t="s">
        <v>70</v>
      </c>
      <c r="C4326" s="6">
        <v>15</v>
      </c>
      <c r="D4326" s="6" t="s">
        <v>249</v>
      </c>
      <c r="E4326" s="6"/>
      <c r="F4326" s="6"/>
      <c r="G4326" s="6"/>
      <c r="H4326" s="6"/>
      <c r="I4326" s="6" t="str">
        <f t="shared" si="26"/>
        <v/>
      </c>
      <c r="J4326" s="6" t="s">
        <v>25</v>
      </c>
      <c r="K4326" s="6">
        <v>20</v>
      </c>
      <c r="L4326" s="6"/>
      <c r="M4326" s="6">
        <v>10</v>
      </c>
      <c r="N4326" s="6">
        <v>0</v>
      </c>
      <c r="O4326" s="6">
        <v>0</v>
      </c>
      <c r="P4326" s="6"/>
      <c r="Q4326" s="6"/>
      <c r="R4326" s="6"/>
      <c r="S4326" s="6"/>
      <c r="T4326" s="6"/>
    </row>
    <row r="4327" spans="1:20" x14ac:dyDescent="0.25">
      <c r="A4327">
        <v>2004</v>
      </c>
      <c r="B4327" s="6" t="s">
        <v>70</v>
      </c>
      <c r="C4327" s="6">
        <v>16</v>
      </c>
      <c r="D4327" s="6" t="s">
        <v>249</v>
      </c>
      <c r="E4327" s="6"/>
      <c r="F4327" s="6"/>
      <c r="G4327" s="6"/>
      <c r="H4327" s="6"/>
      <c r="I4327" s="6" t="str">
        <f t="shared" si="26"/>
        <v/>
      </c>
      <c r="J4327" s="6" t="s">
        <v>26</v>
      </c>
      <c r="K4327" s="6">
        <v>150</v>
      </c>
      <c r="L4327" s="6"/>
      <c r="M4327" s="6">
        <v>150</v>
      </c>
      <c r="N4327" s="6">
        <v>60</v>
      </c>
      <c r="O4327" s="6">
        <v>5</v>
      </c>
      <c r="P4327" s="6" t="s">
        <v>48</v>
      </c>
      <c r="Q4327" s="6"/>
      <c r="R4327" s="6"/>
      <c r="S4327" s="6"/>
      <c r="T4327" s="6"/>
    </row>
    <row r="4328" spans="1:20" x14ac:dyDescent="0.25">
      <c r="A4328">
        <v>2004</v>
      </c>
      <c r="B4328" s="6" t="s">
        <v>70</v>
      </c>
      <c r="C4328" s="6">
        <v>17</v>
      </c>
      <c r="D4328" s="6" t="s">
        <v>249</v>
      </c>
      <c r="E4328" s="6"/>
      <c r="F4328" s="6"/>
      <c r="G4328" s="6"/>
      <c r="H4328" s="6"/>
      <c r="I4328" s="6" t="str">
        <f t="shared" si="26"/>
        <v/>
      </c>
      <c r="J4328" s="6" t="s">
        <v>28</v>
      </c>
      <c r="K4328" s="6">
        <v>140</v>
      </c>
      <c r="L4328" s="6"/>
      <c r="M4328" s="6">
        <v>110</v>
      </c>
      <c r="N4328" s="6">
        <v>30</v>
      </c>
      <c r="O4328" s="6">
        <v>0</v>
      </c>
      <c r="P4328" s="6"/>
      <c r="Q4328" s="6"/>
      <c r="R4328" s="6"/>
      <c r="S4328" s="6"/>
      <c r="T4328" s="6" t="s">
        <v>197</v>
      </c>
    </row>
    <row r="4329" spans="1:20" x14ac:dyDescent="0.25">
      <c r="A4329">
        <v>2004</v>
      </c>
      <c r="B4329" s="6" t="s">
        <v>70</v>
      </c>
      <c r="C4329" s="6">
        <v>18</v>
      </c>
      <c r="D4329" s="6" t="s">
        <v>249</v>
      </c>
      <c r="E4329" s="6"/>
      <c r="F4329" s="6"/>
      <c r="G4329" s="6"/>
      <c r="H4329" s="6"/>
      <c r="I4329" s="6" t="str">
        <f t="shared" si="26"/>
        <v/>
      </c>
      <c r="J4329" s="6" t="s">
        <v>29</v>
      </c>
      <c r="K4329" s="6">
        <v>50</v>
      </c>
      <c r="L4329" s="6"/>
      <c r="M4329" s="6">
        <v>30</v>
      </c>
      <c r="N4329" s="6">
        <v>30</v>
      </c>
      <c r="O4329" s="6">
        <v>0</v>
      </c>
      <c r="P4329" s="6"/>
      <c r="Q4329" s="6"/>
      <c r="R4329" s="6"/>
      <c r="S4329" s="6"/>
      <c r="T4329" s="6" t="s">
        <v>255</v>
      </c>
    </row>
    <row r="4330" spans="1:20" x14ac:dyDescent="0.25">
      <c r="A4330">
        <v>2004</v>
      </c>
      <c r="B4330" s="6" t="s">
        <v>70</v>
      </c>
      <c r="C4330" s="6">
        <v>19</v>
      </c>
      <c r="D4330" s="6" t="s">
        <v>249</v>
      </c>
      <c r="E4330" s="6"/>
      <c r="F4330" s="6"/>
      <c r="G4330" s="6"/>
      <c r="H4330" s="6"/>
      <c r="I4330" s="6" t="str">
        <f t="shared" si="26"/>
        <v/>
      </c>
      <c r="J4330" s="6" t="s">
        <v>28</v>
      </c>
      <c r="K4330" s="6">
        <v>45</v>
      </c>
      <c r="L4330" s="6"/>
      <c r="M4330" s="6">
        <v>70</v>
      </c>
      <c r="N4330" s="6">
        <v>60</v>
      </c>
      <c r="O4330" s="6">
        <v>0</v>
      </c>
      <c r="P4330" s="6"/>
      <c r="Q4330" s="6"/>
      <c r="R4330" s="6"/>
      <c r="S4330" s="6"/>
      <c r="T4330" s="6"/>
    </row>
    <row r="4331" spans="1:20" x14ac:dyDescent="0.25">
      <c r="A4331">
        <v>2004</v>
      </c>
      <c r="B4331" s="6" t="s">
        <v>70</v>
      </c>
      <c r="C4331" s="6">
        <v>20</v>
      </c>
      <c r="D4331" s="6" t="s">
        <v>247</v>
      </c>
      <c r="E4331" s="6">
        <v>3</v>
      </c>
      <c r="F4331" s="12">
        <f>(30/3.3)</f>
        <v>9.0909090909090917</v>
      </c>
      <c r="G4331" s="6">
        <v>90</v>
      </c>
      <c r="H4331" s="6">
        <v>0</v>
      </c>
      <c r="I4331" s="6">
        <f t="shared" si="26"/>
        <v>90</v>
      </c>
      <c r="J4331" s="6" t="s">
        <v>28</v>
      </c>
      <c r="K4331" s="6">
        <v>30</v>
      </c>
      <c r="L4331" s="6"/>
      <c r="M4331" s="6">
        <v>45</v>
      </c>
      <c r="N4331" s="6">
        <v>5</v>
      </c>
      <c r="O4331" s="6">
        <v>5</v>
      </c>
      <c r="P4331" s="6"/>
      <c r="Q4331" s="6"/>
      <c r="R4331" s="6"/>
      <c r="S4331" s="6"/>
      <c r="T4331" s="6"/>
    </row>
    <row r="4332" spans="1:20" x14ac:dyDescent="0.25">
      <c r="A4332">
        <v>2004</v>
      </c>
      <c r="B4332" s="6" t="s">
        <v>70</v>
      </c>
      <c r="C4332" s="6">
        <v>21</v>
      </c>
      <c r="D4332" s="6" t="s">
        <v>247</v>
      </c>
      <c r="E4332" s="6"/>
      <c r="F4332" s="6"/>
      <c r="G4332" s="6"/>
      <c r="H4332" s="6"/>
      <c r="I4332" s="6" t="str">
        <f t="shared" si="26"/>
        <v/>
      </c>
      <c r="J4332" s="6" t="s">
        <v>26</v>
      </c>
      <c r="K4332" s="6">
        <v>150</v>
      </c>
      <c r="L4332" s="6"/>
      <c r="M4332" s="6">
        <v>145</v>
      </c>
      <c r="N4332" s="6">
        <v>20</v>
      </c>
      <c r="O4332" s="6">
        <v>0</v>
      </c>
      <c r="P4332" s="6"/>
      <c r="Q4332" s="6"/>
      <c r="R4332" s="6"/>
      <c r="S4332" s="6"/>
      <c r="T4332" s="6"/>
    </row>
    <row r="4333" spans="1:20" x14ac:dyDescent="0.25">
      <c r="A4333">
        <v>2004</v>
      </c>
      <c r="B4333" s="6" t="s">
        <v>70</v>
      </c>
      <c r="C4333" s="6">
        <v>22</v>
      </c>
      <c r="D4333" s="6" t="s">
        <v>247</v>
      </c>
      <c r="E4333" s="6"/>
      <c r="F4333" s="6"/>
      <c r="G4333" s="6"/>
      <c r="H4333" s="6"/>
      <c r="I4333" s="6" t="str">
        <f t="shared" si="26"/>
        <v/>
      </c>
      <c r="J4333" s="6" t="s">
        <v>35</v>
      </c>
      <c r="K4333" s="6">
        <v>15</v>
      </c>
      <c r="L4333" s="6"/>
      <c r="M4333" s="6">
        <v>5</v>
      </c>
      <c r="N4333" s="6">
        <v>0</v>
      </c>
      <c r="O4333" s="6">
        <v>0</v>
      </c>
      <c r="P4333" s="6"/>
      <c r="Q4333" s="6"/>
      <c r="R4333" s="6"/>
      <c r="S4333" s="6"/>
      <c r="T4333" s="6"/>
    </row>
    <row r="4334" spans="1:20" x14ac:dyDescent="0.25">
      <c r="A4334">
        <v>2004</v>
      </c>
      <c r="B4334" s="6" t="s">
        <v>70</v>
      </c>
      <c r="C4334" s="6">
        <v>23</v>
      </c>
      <c r="D4334" s="6" t="s">
        <v>247</v>
      </c>
      <c r="E4334" s="6"/>
      <c r="F4334" s="6"/>
      <c r="G4334" s="6"/>
      <c r="H4334" s="6"/>
      <c r="I4334" s="6" t="str">
        <f t="shared" si="26"/>
        <v/>
      </c>
      <c r="J4334" s="6" t="s">
        <v>28</v>
      </c>
      <c r="K4334" s="6">
        <v>15</v>
      </c>
      <c r="L4334" s="6"/>
      <c r="M4334" s="6">
        <v>5</v>
      </c>
      <c r="N4334" s="6">
        <v>0</v>
      </c>
      <c r="O4334" s="6">
        <v>0</v>
      </c>
      <c r="P4334" s="6"/>
      <c r="Q4334" s="6"/>
      <c r="R4334" s="6"/>
      <c r="S4334" s="6"/>
      <c r="T4334" s="6"/>
    </row>
    <row r="4335" spans="1:20" x14ac:dyDescent="0.25">
      <c r="A4335">
        <v>2004</v>
      </c>
      <c r="B4335" s="6" t="s">
        <v>70</v>
      </c>
      <c r="C4335" s="6">
        <v>24</v>
      </c>
      <c r="D4335" s="6" t="s">
        <v>247</v>
      </c>
      <c r="E4335" s="6"/>
      <c r="F4335" s="6"/>
      <c r="G4335" s="6"/>
      <c r="H4335" s="6"/>
      <c r="I4335" s="6" t="str">
        <f t="shared" si="26"/>
        <v/>
      </c>
      <c r="J4335" s="6" t="s">
        <v>140</v>
      </c>
      <c r="K4335" s="6">
        <v>5</v>
      </c>
      <c r="L4335" s="6"/>
      <c r="M4335" s="6">
        <v>5</v>
      </c>
      <c r="N4335" s="6">
        <v>50</v>
      </c>
      <c r="O4335" s="6">
        <v>0</v>
      </c>
      <c r="P4335" s="6"/>
      <c r="Q4335" s="6"/>
      <c r="R4335" s="6"/>
      <c r="S4335" s="6"/>
      <c r="T4335" s="6"/>
    </row>
    <row r="4336" spans="1:20" x14ac:dyDescent="0.25">
      <c r="A4336">
        <v>2004</v>
      </c>
      <c r="B4336" s="6" t="s">
        <v>70</v>
      </c>
      <c r="C4336" s="6">
        <v>25</v>
      </c>
      <c r="D4336" s="6" t="s">
        <v>247</v>
      </c>
      <c r="E4336" s="6"/>
      <c r="F4336" s="6"/>
      <c r="G4336" s="6"/>
      <c r="H4336" s="6"/>
      <c r="I4336" s="6" t="str">
        <f t="shared" si="26"/>
        <v/>
      </c>
      <c r="J4336" s="6" t="s">
        <v>28</v>
      </c>
      <c r="K4336" s="6">
        <v>150</v>
      </c>
      <c r="L4336" s="6"/>
      <c r="M4336" s="6">
        <v>90</v>
      </c>
      <c r="N4336" s="6">
        <v>15</v>
      </c>
      <c r="O4336" s="6">
        <v>0</v>
      </c>
      <c r="P4336" s="6"/>
      <c r="Q4336" s="6"/>
      <c r="R4336" s="6"/>
      <c r="S4336" s="6">
        <v>1</v>
      </c>
      <c r="T4336" s="6"/>
    </row>
    <row r="4337" spans="1:20" x14ac:dyDescent="0.25">
      <c r="A4337">
        <v>2004</v>
      </c>
      <c r="B4337" s="6" t="s">
        <v>70</v>
      </c>
      <c r="C4337" s="6">
        <v>26</v>
      </c>
      <c r="D4337" s="6" t="s">
        <v>247</v>
      </c>
      <c r="E4337" s="6"/>
      <c r="F4337" s="6"/>
      <c r="G4337" s="6"/>
      <c r="H4337" s="6"/>
      <c r="I4337" s="6" t="str">
        <f t="shared" si="26"/>
        <v/>
      </c>
      <c r="J4337" s="6" t="s">
        <v>28</v>
      </c>
      <c r="K4337" s="6">
        <v>170</v>
      </c>
      <c r="L4337" s="6"/>
      <c r="M4337" s="6">
        <v>150</v>
      </c>
      <c r="N4337" s="6">
        <v>70</v>
      </c>
      <c r="O4337" s="6">
        <v>0</v>
      </c>
      <c r="P4337" s="6"/>
      <c r="Q4337" s="6"/>
      <c r="R4337" s="6"/>
      <c r="S4337" s="6">
        <v>1</v>
      </c>
      <c r="T4337" s="6"/>
    </row>
    <row r="4338" spans="1:20" x14ac:dyDescent="0.25">
      <c r="A4338">
        <v>2004</v>
      </c>
      <c r="B4338" s="6" t="s">
        <v>70</v>
      </c>
      <c r="C4338" s="6">
        <v>27</v>
      </c>
      <c r="D4338" s="6" t="s">
        <v>247</v>
      </c>
      <c r="E4338" s="6"/>
      <c r="F4338" s="6"/>
      <c r="G4338" s="6"/>
      <c r="H4338" s="6"/>
      <c r="I4338" s="6" t="str">
        <f t="shared" si="26"/>
        <v/>
      </c>
      <c r="J4338" s="6" t="s">
        <v>35</v>
      </c>
      <c r="K4338" s="6">
        <v>20</v>
      </c>
      <c r="L4338" s="6"/>
      <c r="M4338" s="6">
        <v>5</v>
      </c>
      <c r="N4338" s="6">
        <v>45</v>
      </c>
      <c r="O4338" s="6">
        <v>0</v>
      </c>
      <c r="P4338" s="6"/>
      <c r="Q4338" s="6"/>
      <c r="R4338" s="6"/>
      <c r="S4338" s="6"/>
      <c r="T4338" s="6"/>
    </row>
    <row r="4339" spans="1:20" x14ac:dyDescent="0.25">
      <c r="A4339">
        <v>2004</v>
      </c>
      <c r="B4339" s="6" t="s">
        <v>70</v>
      </c>
      <c r="C4339" s="6">
        <v>28</v>
      </c>
      <c r="D4339" s="6" t="s">
        <v>247</v>
      </c>
      <c r="E4339" s="6"/>
      <c r="F4339" s="6"/>
      <c r="G4339" s="6"/>
      <c r="H4339" s="6"/>
      <c r="I4339" s="6" t="str">
        <f t="shared" si="26"/>
        <v/>
      </c>
      <c r="J4339" s="6" t="s">
        <v>35</v>
      </c>
      <c r="K4339" s="6">
        <v>35</v>
      </c>
      <c r="L4339" s="6"/>
      <c r="M4339" s="6">
        <v>10</v>
      </c>
      <c r="N4339" s="6">
        <v>15</v>
      </c>
      <c r="O4339" s="6">
        <v>0</v>
      </c>
      <c r="P4339" s="6"/>
      <c r="Q4339" s="6"/>
      <c r="R4339" s="6"/>
      <c r="S4339" s="6">
        <v>1</v>
      </c>
      <c r="T4339" s="6"/>
    </row>
    <row r="4340" spans="1:20" x14ac:dyDescent="0.25">
      <c r="A4340">
        <v>2004</v>
      </c>
      <c r="B4340" s="6" t="s">
        <v>70</v>
      </c>
      <c r="C4340" s="6">
        <v>29</v>
      </c>
      <c r="D4340" s="6" t="s">
        <v>248</v>
      </c>
      <c r="E4340" s="6">
        <v>4</v>
      </c>
      <c r="F4340" s="12">
        <f>(37/3.3)</f>
        <v>11.212121212121213</v>
      </c>
      <c r="G4340" s="6">
        <v>113</v>
      </c>
      <c r="H4340" s="6">
        <v>0</v>
      </c>
      <c r="I4340" s="6">
        <f t="shared" si="26"/>
        <v>113</v>
      </c>
      <c r="J4340" s="6" t="s">
        <v>140</v>
      </c>
      <c r="K4340" s="6">
        <v>40</v>
      </c>
      <c r="L4340" s="6"/>
      <c r="M4340" s="6">
        <v>35</v>
      </c>
      <c r="N4340" s="6">
        <v>50</v>
      </c>
      <c r="O4340" s="6">
        <v>0</v>
      </c>
      <c r="P4340" s="6"/>
      <c r="Q4340" s="6"/>
      <c r="R4340" s="6"/>
      <c r="S4340" s="6"/>
      <c r="T4340" s="6"/>
    </row>
    <row r="4341" spans="1:20" x14ac:dyDescent="0.25">
      <c r="A4341">
        <v>2004</v>
      </c>
      <c r="B4341" s="6" t="s">
        <v>70</v>
      </c>
      <c r="C4341" s="6">
        <v>30</v>
      </c>
      <c r="D4341" s="6" t="s">
        <v>248</v>
      </c>
      <c r="E4341" s="6"/>
      <c r="F4341" s="6"/>
      <c r="G4341" s="6"/>
      <c r="H4341" s="6"/>
      <c r="I4341" s="6" t="str">
        <f t="shared" si="26"/>
        <v/>
      </c>
      <c r="J4341" s="6" t="s">
        <v>140</v>
      </c>
      <c r="K4341" s="6">
        <v>30</v>
      </c>
      <c r="L4341" s="6"/>
      <c r="M4341" s="6">
        <v>30</v>
      </c>
      <c r="N4341" s="6">
        <v>35</v>
      </c>
      <c r="O4341" s="6">
        <v>0</v>
      </c>
      <c r="P4341" s="6"/>
      <c r="Q4341" s="6"/>
      <c r="R4341" s="6"/>
      <c r="S4341" s="6"/>
      <c r="T4341" s="6"/>
    </row>
    <row r="4342" spans="1:20" x14ac:dyDescent="0.25">
      <c r="A4342">
        <v>2004</v>
      </c>
      <c r="B4342" s="6" t="s">
        <v>70</v>
      </c>
      <c r="C4342" s="6">
        <v>31</v>
      </c>
      <c r="D4342" s="6" t="s">
        <v>248</v>
      </c>
      <c r="E4342" s="6"/>
      <c r="F4342" s="6"/>
      <c r="G4342" s="6"/>
      <c r="H4342" s="6"/>
      <c r="I4342" s="6" t="str">
        <f t="shared" si="26"/>
        <v/>
      </c>
      <c r="J4342" s="6" t="s">
        <v>40</v>
      </c>
      <c r="K4342" s="6">
        <v>50</v>
      </c>
      <c r="L4342" s="6"/>
      <c r="M4342" s="6">
        <v>40</v>
      </c>
      <c r="N4342" s="6">
        <v>5</v>
      </c>
      <c r="O4342" s="6">
        <v>0</v>
      </c>
      <c r="P4342" s="6"/>
      <c r="Q4342" s="6"/>
      <c r="R4342" s="6"/>
      <c r="S4342" s="6"/>
      <c r="T4342" s="6"/>
    </row>
    <row r="4343" spans="1:20" x14ac:dyDescent="0.25">
      <c r="A4343">
        <v>2004</v>
      </c>
      <c r="B4343" s="6" t="s">
        <v>70</v>
      </c>
      <c r="C4343" s="6">
        <v>32</v>
      </c>
      <c r="D4343" s="6" t="s">
        <v>248</v>
      </c>
      <c r="E4343" s="6"/>
      <c r="F4343" s="6"/>
      <c r="G4343" s="6"/>
      <c r="H4343" s="6"/>
      <c r="I4343" s="6" t="str">
        <f t="shared" si="26"/>
        <v/>
      </c>
      <c r="J4343" s="6" t="s">
        <v>25</v>
      </c>
      <c r="K4343" s="6">
        <v>20</v>
      </c>
      <c r="L4343" s="6"/>
      <c r="M4343" s="6">
        <v>15</v>
      </c>
      <c r="N4343" s="6">
        <v>0</v>
      </c>
      <c r="O4343" s="6">
        <v>0</v>
      </c>
      <c r="P4343" s="6"/>
      <c r="Q4343" s="6"/>
      <c r="R4343" s="6"/>
      <c r="S4343" s="6"/>
      <c r="T4343" s="6"/>
    </row>
    <row r="4344" spans="1:20" x14ac:dyDescent="0.25">
      <c r="A4344">
        <v>2004</v>
      </c>
      <c r="B4344" s="6" t="s">
        <v>70</v>
      </c>
      <c r="C4344" s="6">
        <v>33</v>
      </c>
      <c r="D4344" s="6" t="s">
        <v>248</v>
      </c>
      <c r="E4344" s="6"/>
      <c r="F4344" s="6"/>
      <c r="G4344" s="6"/>
      <c r="H4344" s="6"/>
      <c r="I4344" s="6" t="str">
        <f t="shared" si="26"/>
        <v/>
      </c>
      <c r="J4344" s="6" t="s">
        <v>35</v>
      </c>
      <c r="K4344" s="6">
        <v>20</v>
      </c>
      <c r="L4344" s="6"/>
      <c r="M4344" s="6">
        <v>5</v>
      </c>
      <c r="N4344" s="6">
        <v>10</v>
      </c>
      <c r="O4344" s="6">
        <v>0</v>
      </c>
      <c r="P4344" s="6"/>
      <c r="Q4344" s="6"/>
      <c r="R4344" s="6"/>
      <c r="S4344" s="6"/>
      <c r="T4344" s="6"/>
    </row>
    <row r="4345" spans="1:20" x14ac:dyDescent="0.25">
      <c r="A4345">
        <v>2004</v>
      </c>
      <c r="B4345" s="6" t="s">
        <v>70</v>
      </c>
      <c r="C4345" s="6">
        <v>34</v>
      </c>
      <c r="D4345" s="6" t="s">
        <v>248</v>
      </c>
      <c r="E4345" s="6"/>
      <c r="F4345" s="6"/>
      <c r="G4345" s="6"/>
      <c r="H4345" s="6"/>
      <c r="I4345" s="6" t="str">
        <f t="shared" si="26"/>
        <v/>
      </c>
      <c r="J4345" s="6" t="s">
        <v>28</v>
      </c>
      <c r="K4345" s="6">
        <v>25</v>
      </c>
      <c r="L4345" s="6"/>
      <c r="M4345" s="6">
        <v>5</v>
      </c>
      <c r="N4345" s="6">
        <v>0</v>
      </c>
      <c r="O4345" s="6">
        <v>5</v>
      </c>
      <c r="P4345" s="6"/>
      <c r="Q4345" s="6"/>
      <c r="R4345" s="6"/>
      <c r="S4345" s="6"/>
      <c r="T4345" s="6" t="s">
        <v>197</v>
      </c>
    </row>
    <row r="4346" spans="1:20" x14ac:dyDescent="0.25">
      <c r="A4346">
        <v>2004</v>
      </c>
      <c r="B4346" s="6" t="s">
        <v>70</v>
      </c>
      <c r="C4346" s="6">
        <v>35</v>
      </c>
      <c r="D4346" s="6" t="s">
        <v>248</v>
      </c>
      <c r="E4346" s="6"/>
      <c r="F4346" s="6"/>
      <c r="G4346" s="6"/>
      <c r="H4346" s="6"/>
      <c r="I4346" s="6" t="str">
        <f t="shared" si="26"/>
        <v/>
      </c>
      <c r="J4346" s="6" t="s">
        <v>28</v>
      </c>
      <c r="K4346" s="6">
        <v>35</v>
      </c>
      <c r="L4346" s="6"/>
      <c r="M4346" s="6">
        <v>15</v>
      </c>
      <c r="N4346" s="6">
        <v>60</v>
      </c>
      <c r="O4346" s="6">
        <v>0</v>
      </c>
      <c r="P4346" s="6"/>
      <c r="Q4346" s="6"/>
      <c r="R4346" s="6"/>
      <c r="S4346" s="6"/>
      <c r="T4346" s="6"/>
    </row>
    <row r="4347" spans="1:20" x14ac:dyDescent="0.25">
      <c r="A4347">
        <v>2004</v>
      </c>
      <c r="B4347" s="6" t="s">
        <v>70</v>
      </c>
      <c r="C4347" s="6">
        <v>36</v>
      </c>
      <c r="D4347" s="6" t="s">
        <v>193</v>
      </c>
      <c r="E4347" s="6">
        <v>5</v>
      </c>
      <c r="F4347" s="6">
        <v>6.7</v>
      </c>
      <c r="G4347" s="6">
        <v>75</v>
      </c>
      <c r="H4347" s="6">
        <v>0</v>
      </c>
      <c r="I4347" s="6">
        <f t="shared" si="26"/>
        <v>75</v>
      </c>
      <c r="J4347" s="6" t="s">
        <v>140</v>
      </c>
      <c r="K4347" s="6">
        <v>30</v>
      </c>
      <c r="L4347" s="6"/>
      <c r="M4347" s="6">
        <v>15</v>
      </c>
      <c r="N4347" s="6">
        <v>70</v>
      </c>
      <c r="O4347" s="6">
        <v>0</v>
      </c>
      <c r="P4347" s="6"/>
      <c r="Q4347" s="6"/>
      <c r="R4347" s="6"/>
      <c r="S4347" s="6"/>
      <c r="T4347" s="6"/>
    </row>
    <row r="4348" spans="1:20" x14ac:dyDescent="0.25">
      <c r="A4348">
        <v>2004</v>
      </c>
      <c r="B4348" s="6" t="s">
        <v>70</v>
      </c>
      <c r="C4348" s="6">
        <v>37</v>
      </c>
      <c r="D4348" s="6" t="s">
        <v>193</v>
      </c>
      <c r="E4348" s="6"/>
      <c r="F4348" s="6"/>
      <c r="G4348" s="6"/>
      <c r="H4348" s="6"/>
      <c r="I4348" s="6" t="str">
        <f t="shared" si="26"/>
        <v/>
      </c>
      <c r="J4348" s="6" t="s">
        <v>26</v>
      </c>
      <c r="K4348" s="6">
        <v>80</v>
      </c>
      <c r="L4348" s="6"/>
      <c r="M4348" s="6">
        <v>40</v>
      </c>
      <c r="N4348" s="6">
        <v>60</v>
      </c>
      <c r="O4348" s="6">
        <v>0</v>
      </c>
      <c r="P4348" s="6"/>
      <c r="Q4348" s="6"/>
      <c r="R4348" s="6"/>
      <c r="S4348" s="6"/>
      <c r="T4348" s="6"/>
    </row>
    <row r="4349" spans="1:20" x14ac:dyDescent="0.25">
      <c r="A4349">
        <v>2004</v>
      </c>
      <c r="B4349" s="6" t="s">
        <v>70</v>
      </c>
      <c r="C4349" s="6">
        <v>38</v>
      </c>
      <c r="D4349" s="6" t="s">
        <v>193</v>
      </c>
      <c r="E4349" s="6"/>
      <c r="F4349" s="6"/>
      <c r="G4349" s="6"/>
      <c r="H4349" s="6"/>
      <c r="I4349" s="6" t="str">
        <f t="shared" si="26"/>
        <v/>
      </c>
      <c r="J4349" s="6" t="s">
        <v>25</v>
      </c>
      <c r="K4349" s="6">
        <v>45</v>
      </c>
      <c r="L4349" s="6"/>
      <c r="M4349" s="6">
        <v>30</v>
      </c>
      <c r="N4349" s="6">
        <v>10</v>
      </c>
      <c r="O4349" s="6">
        <v>0</v>
      </c>
      <c r="P4349" s="6"/>
      <c r="Q4349" s="6"/>
      <c r="R4349" s="6"/>
      <c r="S4349" s="6"/>
      <c r="T4349" s="6"/>
    </row>
    <row r="4350" spans="1:20" x14ac:dyDescent="0.25">
      <c r="A4350">
        <v>2004</v>
      </c>
      <c r="B4350" s="6" t="s">
        <v>70</v>
      </c>
      <c r="C4350" s="6">
        <v>39</v>
      </c>
      <c r="D4350" s="6" t="s">
        <v>193</v>
      </c>
      <c r="E4350" s="6"/>
      <c r="F4350" s="6"/>
      <c r="G4350" s="6"/>
      <c r="H4350" s="6"/>
      <c r="I4350" s="6" t="str">
        <f t="shared" si="26"/>
        <v/>
      </c>
      <c r="J4350" s="6" t="s">
        <v>28</v>
      </c>
      <c r="K4350" s="6">
        <v>90</v>
      </c>
      <c r="L4350" s="6"/>
      <c r="M4350" s="6">
        <v>40</v>
      </c>
      <c r="N4350" s="6">
        <v>75</v>
      </c>
      <c r="O4350" s="6">
        <v>0</v>
      </c>
      <c r="P4350" s="6"/>
      <c r="Q4350" s="6"/>
      <c r="R4350" s="6"/>
      <c r="S4350" s="6"/>
      <c r="T4350" s="6"/>
    </row>
    <row r="4351" spans="1:20" x14ac:dyDescent="0.25">
      <c r="A4351">
        <v>2004</v>
      </c>
      <c r="B4351" s="6" t="s">
        <v>70</v>
      </c>
      <c r="C4351" s="6">
        <v>40</v>
      </c>
      <c r="D4351" s="6" t="s">
        <v>193</v>
      </c>
      <c r="E4351" s="6"/>
      <c r="F4351" s="6"/>
      <c r="G4351" s="6"/>
      <c r="H4351" s="6"/>
      <c r="I4351" s="6" t="str">
        <f t="shared" si="26"/>
        <v/>
      </c>
      <c r="J4351" s="6" t="s">
        <v>140</v>
      </c>
      <c r="K4351" s="6">
        <v>40</v>
      </c>
      <c r="L4351" s="6"/>
      <c r="M4351" s="6">
        <v>50</v>
      </c>
      <c r="N4351" s="6">
        <v>70</v>
      </c>
      <c r="O4351" s="6">
        <v>0</v>
      </c>
      <c r="P4351" s="6"/>
      <c r="Q4351" s="6"/>
      <c r="R4351" s="6"/>
      <c r="S4351" s="6"/>
      <c r="T4351" s="6"/>
    </row>
    <row r="4352" spans="1:20" x14ac:dyDescent="0.25">
      <c r="A4352">
        <v>2004</v>
      </c>
      <c r="B4352" s="6" t="s">
        <v>70</v>
      </c>
      <c r="C4352" s="6">
        <v>41</v>
      </c>
      <c r="D4352" s="6" t="s">
        <v>193</v>
      </c>
      <c r="E4352" s="6"/>
      <c r="F4352" s="6"/>
      <c r="G4352" s="6"/>
      <c r="H4352" s="6"/>
      <c r="I4352" s="6" t="str">
        <f t="shared" si="26"/>
        <v/>
      </c>
      <c r="J4352" s="6" t="s">
        <v>140</v>
      </c>
      <c r="K4352" s="6">
        <v>20</v>
      </c>
      <c r="L4352" s="6"/>
      <c r="M4352" s="6">
        <v>20</v>
      </c>
      <c r="N4352" s="6">
        <v>40</v>
      </c>
      <c r="O4352" s="6">
        <v>0</v>
      </c>
      <c r="P4352" s="6"/>
      <c r="Q4352" s="6"/>
      <c r="R4352" s="6"/>
      <c r="S4352" s="6"/>
      <c r="T4352" s="6"/>
    </row>
    <row r="4353" spans="1:20" x14ac:dyDescent="0.25">
      <c r="A4353">
        <v>2004</v>
      </c>
      <c r="B4353" s="6" t="s">
        <v>70</v>
      </c>
      <c r="C4353" s="6">
        <v>42</v>
      </c>
      <c r="D4353" s="6" t="s">
        <v>193</v>
      </c>
      <c r="E4353" s="6"/>
      <c r="F4353" s="6"/>
      <c r="G4353" s="6"/>
      <c r="H4353" s="6"/>
      <c r="I4353" s="6" t="str">
        <f t="shared" si="26"/>
        <v/>
      </c>
      <c r="J4353" s="6" t="s">
        <v>140</v>
      </c>
      <c r="K4353" s="6">
        <v>55</v>
      </c>
      <c r="L4353" s="6"/>
      <c r="M4353" s="6">
        <v>50</v>
      </c>
      <c r="N4353" s="6">
        <v>70</v>
      </c>
      <c r="O4353" s="6">
        <v>0</v>
      </c>
      <c r="P4353" s="6"/>
      <c r="Q4353" s="6"/>
      <c r="R4353" s="6"/>
      <c r="S4353" s="6"/>
      <c r="T4353" s="6"/>
    </row>
    <row r="4354" spans="1:20" x14ac:dyDescent="0.25">
      <c r="A4354">
        <v>2004</v>
      </c>
      <c r="B4354" s="6" t="s">
        <v>70</v>
      </c>
      <c r="C4354" s="6">
        <v>43</v>
      </c>
      <c r="D4354" s="6" t="s">
        <v>249</v>
      </c>
      <c r="E4354" s="6">
        <v>6</v>
      </c>
      <c r="F4354" s="6">
        <v>9</v>
      </c>
      <c r="G4354" s="6">
        <v>62</v>
      </c>
      <c r="H4354" s="6">
        <v>0</v>
      </c>
      <c r="I4354" s="6">
        <f t="shared" si="26"/>
        <v>62</v>
      </c>
      <c r="J4354" s="6" t="s">
        <v>140</v>
      </c>
      <c r="K4354" s="6">
        <v>22</v>
      </c>
      <c r="L4354" s="6"/>
      <c r="M4354" s="6">
        <v>20</v>
      </c>
      <c r="N4354" s="6">
        <v>25</v>
      </c>
      <c r="O4354" s="6">
        <v>5</v>
      </c>
      <c r="P4354" s="6" t="s">
        <v>156</v>
      </c>
      <c r="Q4354" s="6"/>
      <c r="R4354" s="6"/>
      <c r="S4354" s="6">
        <v>1</v>
      </c>
      <c r="T4354" s="6" t="s">
        <v>232</v>
      </c>
    </row>
    <row r="4355" spans="1:20" x14ac:dyDescent="0.25">
      <c r="A4355">
        <v>2004</v>
      </c>
      <c r="B4355" s="6" t="s">
        <v>70</v>
      </c>
      <c r="C4355" s="6">
        <v>44</v>
      </c>
      <c r="D4355" s="6" t="s">
        <v>249</v>
      </c>
      <c r="E4355" s="6"/>
      <c r="F4355" s="6"/>
      <c r="G4355" s="6"/>
      <c r="H4355" s="6"/>
      <c r="I4355" s="6" t="str">
        <f t="shared" si="26"/>
        <v/>
      </c>
      <c r="J4355" s="6" t="s">
        <v>140</v>
      </c>
      <c r="K4355" s="6">
        <v>30</v>
      </c>
      <c r="L4355" s="6"/>
      <c r="M4355" s="6">
        <v>20</v>
      </c>
      <c r="N4355" s="6">
        <v>60</v>
      </c>
      <c r="O4355" s="6">
        <v>0</v>
      </c>
      <c r="P4355" s="6"/>
      <c r="Q4355" s="6"/>
      <c r="R4355" s="6"/>
      <c r="S4355" s="6"/>
      <c r="T4355" s="6"/>
    </row>
    <row r="4356" spans="1:20" x14ac:dyDescent="0.25">
      <c r="A4356">
        <v>2004</v>
      </c>
      <c r="B4356" s="6" t="s">
        <v>70</v>
      </c>
      <c r="C4356" s="6">
        <v>45</v>
      </c>
      <c r="D4356" s="6" t="s">
        <v>249</v>
      </c>
      <c r="E4356" s="6"/>
      <c r="F4356" s="6"/>
      <c r="G4356" s="6"/>
      <c r="H4356" s="6"/>
      <c r="I4356" s="6" t="str">
        <f t="shared" si="26"/>
        <v/>
      </c>
      <c r="J4356" s="6" t="s">
        <v>140</v>
      </c>
      <c r="K4356" s="6">
        <v>18</v>
      </c>
      <c r="L4356" s="6"/>
      <c r="M4356" s="6">
        <v>20</v>
      </c>
      <c r="N4356" s="6">
        <v>0</v>
      </c>
      <c r="O4356" s="6">
        <v>5</v>
      </c>
      <c r="P4356" s="6"/>
      <c r="Q4356" s="6"/>
      <c r="R4356" s="6"/>
      <c r="S4356" s="6"/>
      <c r="T4356" s="6"/>
    </row>
    <row r="4357" spans="1:20" x14ac:dyDescent="0.25">
      <c r="A4357">
        <v>2004</v>
      </c>
      <c r="B4357" s="6" t="s">
        <v>70</v>
      </c>
      <c r="C4357" s="6">
        <v>46</v>
      </c>
      <c r="D4357" s="6" t="s">
        <v>249</v>
      </c>
      <c r="E4357" s="6"/>
      <c r="F4357" s="6"/>
      <c r="G4357" s="6"/>
      <c r="H4357" s="6"/>
      <c r="I4357" s="6" t="str">
        <f t="shared" si="26"/>
        <v/>
      </c>
      <c r="J4357" s="6" t="s">
        <v>140</v>
      </c>
      <c r="K4357" s="6">
        <v>30</v>
      </c>
      <c r="L4357" s="6"/>
      <c r="M4357" s="6">
        <v>25</v>
      </c>
      <c r="N4357" s="6">
        <v>10</v>
      </c>
      <c r="O4357" s="6">
        <v>5</v>
      </c>
      <c r="P4357" s="6" t="s">
        <v>156</v>
      </c>
      <c r="Q4357" s="6"/>
      <c r="R4357" s="6"/>
      <c r="S4357" s="6"/>
      <c r="T4357" s="6"/>
    </row>
    <row r="4358" spans="1:20" x14ac:dyDescent="0.25">
      <c r="A4358">
        <v>2004</v>
      </c>
      <c r="B4358" s="6" t="s">
        <v>70</v>
      </c>
      <c r="C4358" s="6">
        <v>47</v>
      </c>
      <c r="D4358" s="6" t="s">
        <v>249</v>
      </c>
      <c r="E4358" s="6"/>
      <c r="F4358" s="6"/>
      <c r="G4358" s="6"/>
      <c r="H4358" s="6"/>
      <c r="I4358" s="6" t="str">
        <f t="shared" si="26"/>
        <v/>
      </c>
      <c r="J4358" s="6" t="s">
        <v>25</v>
      </c>
      <c r="K4358" s="6">
        <v>15</v>
      </c>
      <c r="L4358" s="6"/>
      <c r="M4358" s="6">
        <v>5</v>
      </c>
      <c r="N4358" s="6">
        <v>0</v>
      </c>
      <c r="O4358" s="6">
        <v>0</v>
      </c>
      <c r="P4358" s="6"/>
      <c r="Q4358" s="6"/>
      <c r="R4358" s="6"/>
      <c r="S4358" s="6"/>
      <c r="T4358" s="6"/>
    </row>
    <row r="4359" spans="1:20" x14ac:dyDescent="0.25">
      <c r="A4359">
        <v>2004</v>
      </c>
      <c r="B4359" s="6" t="s">
        <v>70</v>
      </c>
      <c r="C4359" s="6">
        <v>48</v>
      </c>
      <c r="D4359" s="6" t="s">
        <v>249</v>
      </c>
      <c r="E4359" s="6"/>
      <c r="F4359" s="6"/>
      <c r="G4359" s="6"/>
      <c r="H4359" s="6"/>
      <c r="I4359" s="6" t="str">
        <f t="shared" si="26"/>
        <v/>
      </c>
      <c r="J4359" s="6" t="s">
        <v>25</v>
      </c>
      <c r="K4359" s="6">
        <v>20</v>
      </c>
      <c r="L4359" s="6"/>
      <c r="M4359" s="6">
        <v>10</v>
      </c>
      <c r="N4359" s="6">
        <v>30</v>
      </c>
      <c r="O4359" s="6">
        <v>2</v>
      </c>
      <c r="P4359" s="6"/>
      <c r="Q4359" s="6"/>
      <c r="R4359" s="6"/>
      <c r="S4359" s="6"/>
      <c r="T4359" s="6"/>
    </row>
    <row r="4360" spans="1:20" x14ac:dyDescent="0.25">
      <c r="A4360">
        <v>2004</v>
      </c>
      <c r="B4360" s="6" t="s">
        <v>70</v>
      </c>
      <c r="C4360" s="6">
        <v>49</v>
      </c>
      <c r="D4360" s="6" t="s">
        <v>249</v>
      </c>
      <c r="E4360" s="6"/>
      <c r="F4360" s="6"/>
      <c r="G4360" s="6"/>
      <c r="H4360" s="6"/>
      <c r="I4360" s="6" t="str">
        <f t="shared" si="26"/>
        <v/>
      </c>
      <c r="J4360" s="6" t="s">
        <v>35</v>
      </c>
      <c r="K4360" s="6">
        <v>10</v>
      </c>
      <c r="L4360" s="6"/>
      <c r="M4360" s="6">
        <v>10</v>
      </c>
      <c r="N4360" s="6">
        <v>0</v>
      </c>
      <c r="O4360" s="6">
        <v>5</v>
      </c>
      <c r="P4360" s="6"/>
      <c r="Q4360" s="6"/>
      <c r="R4360" s="6"/>
      <c r="S4360" s="6"/>
      <c r="T4360" s="6"/>
    </row>
    <row r="4361" spans="1:20" x14ac:dyDescent="0.25">
      <c r="A4361">
        <v>2004</v>
      </c>
      <c r="B4361" s="6" t="s">
        <v>70</v>
      </c>
      <c r="C4361" s="6">
        <v>50</v>
      </c>
      <c r="D4361" s="6" t="s">
        <v>249</v>
      </c>
      <c r="E4361" s="6"/>
      <c r="F4361" s="6"/>
      <c r="G4361" s="6"/>
      <c r="H4361" s="6"/>
      <c r="I4361" s="6" t="str">
        <f t="shared" si="26"/>
        <v/>
      </c>
      <c r="J4361" s="6" t="s">
        <v>40</v>
      </c>
      <c r="K4361" s="6">
        <v>55</v>
      </c>
      <c r="L4361" s="6"/>
      <c r="M4361" s="6">
        <v>20</v>
      </c>
      <c r="N4361" s="6">
        <v>0</v>
      </c>
      <c r="O4361" s="6">
        <v>5</v>
      </c>
      <c r="P4361" s="6" t="s">
        <v>48</v>
      </c>
      <c r="Q4361" s="6"/>
      <c r="R4361" s="6"/>
      <c r="S4361" s="6"/>
      <c r="T4361" s="6"/>
    </row>
    <row r="4362" spans="1:20" x14ac:dyDescent="0.25">
      <c r="A4362">
        <v>2004</v>
      </c>
      <c r="B4362" s="6" t="s">
        <v>70</v>
      </c>
      <c r="C4362" s="6">
        <v>51</v>
      </c>
      <c r="D4362" s="6" t="s">
        <v>249</v>
      </c>
      <c r="E4362" s="6"/>
      <c r="F4362" s="6"/>
      <c r="G4362" s="6"/>
      <c r="H4362" s="6"/>
      <c r="I4362" s="6" t="str">
        <f t="shared" ref="I4362:I4425" si="27">IF(G4362&gt;0,G4362/(1000-H4362)*1000,"")</f>
        <v/>
      </c>
      <c r="J4362" s="6" t="s">
        <v>35</v>
      </c>
      <c r="K4362" s="6">
        <v>5</v>
      </c>
      <c r="L4362" s="6"/>
      <c r="M4362" s="6">
        <v>5</v>
      </c>
      <c r="N4362" s="6">
        <v>10</v>
      </c>
      <c r="O4362" s="6">
        <v>0</v>
      </c>
      <c r="P4362" s="6"/>
      <c r="Q4362" s="6"/>
      <c r="R4362" s="6"/>
      <c r="S4362" s="6"/>
      <c r="T4362" s="6"/>
    </row>
    <row r="4363" spans="1:20" x14ac:dyDescent="0.25">
      <c r="A4363">
        <v>2004</v>
      </c>
      <c r="B4363" s="6" t="s">
        <v>70</v>
      </c>
      <c r="C4363" s="6">
        <v>52</v>
      </c>
      <c r="D4363" s="6" t="s">
        <v>249</v>
      </c>
      <c r="E4363" s="6"/>
      <c r="F4363" s="6"/>
      <c r="G4363" s="6"/>
      <c r="H4363" s="6"/>
      <c r="I4363" s="6" t="str">
        <f t="shared" si="27"/>
        <v/>
      </c>
      <c r="J4363" s="6" t="s">
        <v>41</v>
      </c>
      <c r="K4363" s="6">
        <v>35</v>
      </c>
      <c r="L4363" s="6"/>
      <c r="M4363" s="6">
        <v>10</v>
      </c>
      <c r="N4363" s="6">
        <v>20</v>
      </c>
      <c r="O4363" s="6">
        <v>0</v>
      </c>
      <c r="P4363" s="6"/>
      <c r="Q4363" s="6"/>
      <c r="R4363" s="6"/>
      <c r="S4363" s="6"/>
      <c r="T4363" s="6"/>
    </row>
    <row r="4364" spans="1:20" x14ac:dyDescent="0.25">
      <c r="A4364">
        <v>2004</v>
      </c>
      <c r="B4364" s="6" t="s">
        <v>70</v>
      </c>
      <c r="C4364" s="6">
        <v>53</v>
      </c>
      <c r="D4364" s="6" t="s">
        <v>249</v>
      </c>
      <c r="E4364" s="6"/>
      <c r="F4364" s="6"/>
      <c r="G4364" s="6"/>
      <c r="H4364" s="6"/>
      <c r="I4364" s="6" t="str">
        <f t="shared" si="27"/>
        <v/>
      </c>
      <c r="J4364" s="6" t="s">
        <v>140</v>
      </c>
      <c r="K4364" s="6">
        <v>12</v>
      </c>
      <c r="L4364" s="6"/>
      <c r="M4364" s="6">
        <v>10</v>
      </c>
      <c r="N4364" s="6">
        <v>2</v>
      </c>
      <c r="O4364" s="6">
        <v>0</v>
      </c>
      <c r="P4364" s="6"/>
      <c r="Q4364" s="6"/>
      <c r="R4364" s="6"/>
      <c r="S4364" s="6"/>
      <c r="T4364" s="6"/>
    </row>
    <row r="4365" spans="1:20" x14ac:dyDescent="0.25">
      <c r="A4365">
        <v>2004</v>
      </c>
      <c r="B4365" s="6" t="s">
        <v>70</v>
      </c>
      <c r="C4365" s="6">
        <v>54</v>
      </c>
      <c r="D4365" s="6" t="s">
        <v>249</v>
      </c>
      <c r="E4365" s="6"/>
      <c r="F4365" s="6"/>
      <c r="G4365" s="6"/>
      <c r="H4365" s="6"/>
      <c r="I4365" s="6" t="str">
        <f t="shared" si="27"/>
        <v/>
      </c>
      <c r="J4365" s="6" t="s">
        <v>41</v>
      </c>
      <c r="K4365" s="6">
        <v>2</v>
      </c>
      <c r="L4365" s="6"/>
      <c r="M4365" s="6">
        <v>8</v>
      </c>
      <c r="N4365" s="6">
        <v>60</v>
      </c>
      <c r="O4365" s="6">
        <v>40</v>
      </c>
      <c r="P4365" s="6" t="s">
        <v>48</v>
      </c>
      <c r="Q4365" s="6"/>
      <c r="R4365" s="6"/>
      <c r="S4365" s="6"/>
      <c r="T4365" s="6"/>
    </row>
    <row r="4366" spans="1:20" x14ac:dyDescent="0.25">
      <c r="A4366">
        <v>2004</v>
      </c>
      <c r="B4366" s="6" t="s">
        <v>70</v>
      </c>
      <c r="C4366" s="6">
        <v>55</v>
      </c>
      <c r="D4366" s="6" t="s">
        <v>249</v>
      </c>
      <c r="E4366" s="6">
        <v>7</v>
      </c>
      <c r="F4366" s="6">
        <v>10</v>
      </c>
      <c r="G4366" s="6">
        <v>180</v>
      </c>
      <c r="H4366" s="6">
        <v>0</v>
      </c>
      <c r="I4366" s="6">
        <f t="shared" si="27"/>
        <v>180</v>
      </c>
      <c r="J4366" s="6" t="s">
        <v>35</v>
      </c>
      <c r="K4366" s="6">
        <v>35</v>
      </c>
      <c r="L4366" s="6"/>
      <c r="M4366" s="6">
        <v>20</v>
      </c>
      <c r="N4366" s="6">
        <v>2</v>
      </c>
      <c r="O4366" s="6">
        <v>0</v>
      </c>
      <c r="P4366" s="6"/>
      <c r="Q4366" s="6"/>
      <c r="R4366" s="6"/>
      <c r="S4366" s="6"/>
      <c r="T4366" s="6"/>
    </row>
    <row r="4367" spans="1:20" x14ac:dyDescent="0.25">
      <c r="A4367">
        <v>2004</v>
      </c>
      <c r="B4367" s="6" t="s">
        <v>70</v>
      </c>
      <c r="C4367" s="6">
        <v>56</v>
      </c>
      <c r="D4367" s="6" t="s">
        <v>249</v>
      </c>
      <c r="E4367" s="6"/>
      <c r="F4367" s="6"/>
      <c r="G4367" s="6"/>
      <c r="H4367" s="6"/>
      <c r="I4367" s="6" t="str">
        <f t="shared" si="27"/>
        <v/>
      </c>
      <c r="J4367" s="6" t="s">
        <v>140</v>
      </c>
      <c r="K4367" s="6">
        <v>12</v>
      </c>
      <c r="L4367" s="6"/>
      <c r="M4367" s="6">
        <v>15</v>
      </c>
      <c r="N4367" s="6">
        <v>0</v>
      </c>
      <c r="O4367" s="6">
        <v>0</v>
      </c>
      <c r="P4367" s="6"/>
      <c r="Q4367" s="6"/>
      <c r="R4367" s="6"/>
      <c r="S4367" s="6"/>
      <c r="T4367" s="6"/>
    </row>
    <row r="4368" spans="1:20" x14ac:dyDescent="0.25">
      <c r="A4368">
        <v>2004</v>
      </c>
      <c r="B4368" s="6" t="s">
        <v>70</v>
      </c>
      <c r="C4368" s="6">
        <v>57</v>
      </c>
      <c r="D4368" s="6" t="s">
        <v>249</v>
      </c>
      <c r="E4368" s="6"/>
      <c r="F4368" s="6"/>
      <c r="G4368" s="6"/>
      <c r="H4368" s="6"/>
      <c r="I4368" s="6" t="str">
        <f t="shared" si="27"/>
        <v/>
      </c>
      <c r="J4368" s="6" t="s">
        <v>140</v>
      </c>
      <c r="K4368" s="6">
        <v>20</v>
      </c>
      <c r="L4368" s="6"/>
      <c r="M4368" s="6">
        <v>20</v>
      </c>
      <c r="N4368" s="6">
        <v>2</v>
      </c>
      <c r="O4368" s="6">
        <v>0</v>
      </c>
      <c r="P4368" s="6"/>
      <c r="Q4368" s="6"/>
      <c r="R4368" s="6"/>
      <c r="S4368" s="6"/>
      <c r="T4368" s="6"/>
    </row>
    <row r="4369" spans="1:20" x14ac:dyDescent="0.25">
      <c r="A4369">
        <v>2004</v>
      </c>
      <c r="B4369" s="6" t="s">
        <v>70</v>
      </c>
      <c r="C4369" s="6">
        <v>58</v>
      </c>
      <c r="D4369" s="6" t="s">
        <v>249</v>
      </c>
      <c r="E4369" s="6"/>
      <c r="F4369" s="6"/>
      <c r="G4369" s="6"/>
      <c r="H4369" s="6"/>
      <c r="I4369" s="6" t="str">
        <f t="shared" si="27"/>
        <v/>
      </c>
      <c r="J4369" s="6" t="s">
        <v>25</v>
      </c>
      <c r="K4369" s="6">
        <v>40</v>
      </c>
      <c r="L4369" s="6"/>
      <c r="M4369" s="6">
        <v>10</v>
      </c>
      <c r="N4369" s="6">
        <v>5</v>
      </c>
      <c r="O4369" s="6">
        <v>0</v>
      </c>
      <c r="P4369" s="6"/>
      <c r="Q4369" s="6"/>
      <c r="R4369" s="6"/>
      <c r="S4369" s="6"/>
      <c r="T4369" s="6"/>
    </row>
    <row r="4370" spans="1:20" x14ac:dyDescent="0.25">
      <c r="A4370">
        <v>2004</v>
      </c>
      <c r="B4370" s="6" t="s">
        <v>70</v>
      </c>
      <c r="C4370" s="6">
        <v>59</v>
      </c>
      <c r="D4370" s="6" t="s">
        <v>249</v>
      </c>
      <c r="E4370" s="6"/>
      <c r="F4370" s="6"/>
      <c r="G4370" s="6"/>
      <c r="H4370" s="6"/>
      <c r="I4370" s="6" t="str">
        <f t="shared" si="27"/>
        <v/>
      </c>
      <c r="J4370" s="6" t="s">
        <v>140</v>
      </c>
      <c r="K4370" s="6">
        <v>12</v>
      </c>
      <c r="L4370" s="6"/>
      <c r="M4370" s="6">
        <v>10</v>
      </c>
      <c r="N4370" s="6">
        <v>5</v>
      </c>
      <c r="O4370" s="6">
        <v>2</v>
      </c>
      <c r="P4370" s="6"/>
      <c r="Q4370" s="6"/>
      <c r="R4370" s="6"/>
      <c r="S4370" s="6"/>
      <c r="T4370" s="6"/>
    </row>
    <row r="4371" spans="1:20" x14ac:dyDescent="0.25">
      <c r="A4371">
        <v>2004</v>
      </c>
      <c r="B4371" s="6" t="s">
        <v>70</v>
      </c>
      <c r="C4371" s="6">
        <v>60</v>
      </c>
      <c r="D4371" s="6" t="s">
        <v>249</v>
      </c>
      <c r="E4371" s="6"/>
      <c r="F4371" s="6"/>
      <c r="G4371" s="6"/>
      <c r="H4371" s="6"/>
      <c r="I4371" s="6" t="str">
        <f t="shared" si="27"/>
        <v/>
      </c>
      <c r="J4371" s="6" t="s">
        <v>28</v>
      </c>
      <c r="K4371" s="6">
        <v>20</v>
      </c>
      <c r="L4371" s="6"/>
      <c r="M4371" s="6">
        <v>90</v>
      </c>
      <c r="N4371" s="6">
        <v>20</v>
      </c>
      <c r="O4371" s="6">
        <v>0</v>
      </c>
      <c r="P4371" s="6"/>
      <c r="Q4371" s="6"/>
      <c r="R4371" s="6"/>
      <c r="S4371" s="6"/>
      <c r="T4371" s="6"/>
    </row>
    <row r="4372" spans="1:20" x14ac:dyDescent="0.25">
      <c r="A4372">
        <v>2004</v>
      </c>
      <c r="B4372" s="6" t="s">
        <v>70</v>
      </c>
      <c r="C4372" s="6">
        <v>61</v>
      </c>
      <c r="D4372" s="6" t="s">
        <v>249</v>
      </c>
      <c r="E4372" s="6"/>
      <c r="F4372" s="6"/>
      <c r="G4372" s="6"/>
      <c r="H4372" s="6"/>
      <c r="I4372" s="6" t="str">
        <f t="shared" si="27"/>
        <v/>
      </c>
      <c r="J4372" s="6" t="s">
        <v>35</v>
      </c>
      <c r="K4372" s="6">
        <v>12</v>
      </c>
      <c r="L4372" s="6"/>
      <c r="M4372" s="6">
        <v>10</v>
      </c>
      <c r="N4372" s="6">
        <v>5</v>
      </c>
      <c r="O4372" s="6">
        <v>0</v>
      </c>
      <c r="P4372" s="6"/>
      <c r="Q4372" s="6"/>
      <c r="R4372" s="6"/>
      <c r="S4372" s="6"/>
      <c r="T4372" s="6"/>
    </row>
    <row r="4373" spans="1:20" x14ac:dyDescent="0.25">
      <c r="A4373">
        <v>2004</v>
      </c>
      <c r="B4373" s="6" t="s">
        <v>70</v>
      </c>
      <c r="C4373" s="6">
        <v>62</v>
      </c>
      <c r="D4373" s="6" t="s">
        <v>249</v>
      </c>
      <c r="E4373" s="6"/>
      <c r="F4373" s="6"/>
      <c r="G4373" s="6"/>
      <c r="H4373" s="6"/>
      <c r="I4373" s="6" t="str">
        <f t="shared" si="27"/>
        <v/>
      </c>
      <c r="J4373" s="6" t="s">
        <v>40</v>
      </c>
      <c r="K4373" s="6">
        <v>45</v>
      </c>
      <c r="L4373" s="6"/>
      <c r="M4373" s="6">
        <v>20</v>
      </c>
      <c r="N4373" s="6">
        <v>0</v>
      </c>
      <c r="O4373" s="6">
        <v>1</v>
      </c>
      <c r="P4373" s="6"/>
      <c r="Q4373" s="6"/>
      <c r="R4373" s="6"/>
      <c r="S4373" s="6"/>
      <c r="T4373" s="6"/>
    </row>
    <row r="4374" spans="1:20" x14ac:dyDescent="0.25">
      <c r="A4374">
        <v>2004</v>
      </c>
      <c r="B4374" s="6" t="s">
        <v>70</v>
      </c>
      <c r="C4374" s="6">
        <v>63</v>
      </c>
      <c r="D4374" s="6" t="s">
        <v>249</v>
      </c>
      <c r="E4374" s="6"/>
      <c r="F4374" s="6"/>
      <c r="G4374" s="6"/>
      <c r="H4374" s="6"/>
      <c r="I4374" s="6" t="str">
        <f t="shared" si="27"/>
        <v/>
      </c>
      <c r="J4374" s="6" t="s">
        <v>140</v>
      </c>
      <c r="K4374" s="6">
        <v>32</v>
      </c>
      <c r="L4374" s="6"/>
      <c r="M4374" s="6">
        <v>20</v>
      </c>
      <c r="N4374" s="6">
        <v>5</v>
      </c>
      <c r="O4374" s="6">
        <v>0</v>
      </c>
      <c r="P4374" s="6"/>
      <c r="Q4374" s="6"/>
      <c r="R4374" s="6"/>
      <c r="S4374" s="6"/>
      <c r="T4374" s="6"/>
    </row>
    <row r="4375" spans="1:20" x14ac:dyDescent="0.25">
      <c r="A4375">
        <v>2004</v>
      </c>
      <c r="B4375" s="6" t="s">
        <v>70</v>
      </c>
      <c r="C4375" s="6">
        <v>64</v>
      </c>
      <c r="D4375" s="6" t="s">
        <v>249</v>
      </c>
      <c r="E4375" s="6"/>
      <c r="F4375" s="6"/>
      <c r="G4375" s="6"/>
      <c r="H4375" s="6"/>
      <c r="I4375" s="6" t="str">
        <f t="shared" si="27"/>
        <v/>
      </c>
      <c r="J4375" s="6" t="s">
        <v>25</v>
      </c>
      <c r="K4375" s="6">
        <v>60</v>
      </c>
      <c r="L4375" s="6"/>
      <c r="M4375" s="6">
        <v>40</v>
      </c>
      <c r="N4375" s="6">
        <v>10</v>
      </c>
      <c r="O4375" s="6">
        <v>0</v>
      </c>
      <c r="P4375" s="6"/>
      <c r="Q4375" s="6"/>
      <c r="R4375" s="6"/>
      <c r="S4375" s="6"/>
      <c r="T4375" s="6"/>
    </row>
    <row r="4376" spans="1:20" x14ac:dyDescent="0.25">
      <c r="A4376">
        <v>2004</v>
      </c>
      <c r="B4376" s="6" t="s">
        <v>70</v>
      </c>
      <c r="C4376" s="6">
        <v>65</v>
      </c>
      <c r="D4376" s="6" t="s">
        <v>249</v>
      </c>
      <c r="E4376" s="6"/>
      <c r="F4376" s="6"/>
      <c r="G4376" s="6"/>
      <c r="H4376" s="6"/>
      <c r="I4376" s="6" t="str">
        <f t="shared" si="27"/>
        <v/>
      </c>
      <c r="J4376" s="6" t="s">
        <v>28</v>
      </c>
      <c r="K4376" s="6">
        <v>30</v>
      </c>
      <c r="L4376" s="6"/>
      <c r="M4376" s="6">
        <v>20</v>
      </c>
      <c r="N4376" s="6">
        <v>0</v>
      </c>
      <c r="O4376" s="6">
        <v>0</v>
      </c>
      <c r="P4376" s="6"/>
      <c r="Q4376" s="6"/>
      <c r="R4376" s="6"/>
      <c r="S4376" s="6"/>
      <c r="T4376" s="6"/>
    </row>
    <row r="4377" spans="1:20" x14ac:dyDescent="0.25">
      <c r="A4377">
        <v>2004</v>
      </c>
      <c r="B4377" s="6" t="s">
        <v>70</v>
      </c>
      <c r="C4377" s="6">
        <v>66</v>
      </c>
      <c r="D4377" s="6" t="s">
        <v>249</v>
      </c>
      <c r="E4377" s="6"/>
      <c r="F4377" s="6"/>
      <c r="G4377" s="6"/>
      <c r="H4377" s="6"/>
      <c r="I4377" s="6" t="str">
        <f t="shared" si="27"/>
        <v/>
      </c>
      <c r="J4377" s="6" t="s">
        <v>28</v>
      </c>
      <c r="K4377" s="6">
        <v>50</v>
      </c>
      <c r="L4377" s="6"/>
      <c r="M4377" s="6">
        <v>40</v>
      </c>
      <c r="N4377" s="6">
        <v>20</v>
      </c>
      <c r="O4377" s="6">
        <v>2</v>
      </c>
      <c r="P4377" s="6"/>
      <c r="Q4377" s="6"/>
      <c r="R4377" s="6"/>
      <c r="S4377" s="6"/>
      <c r="T4377" s="6"/>
    </row>
    <row r="4378" spans="1:20" x14ac:dyDescent="0.25">
      <c r="A4378">
        <v>2004</v>
      </c>
      <c r="B4378" s="6" t="s">
        <v>70</v>
      </c>
      <c r="C4378" s="6">
        <v>67</v>
      </c>
      <c r="D4378" s="6" t="s">
        <v>249</v>
      </c>
      <c r="E4378" s="6"/>
      <c r="F4378" s="6"/>
      <c r="G4378" s="6"/>
      <c r="H4378" s="6"/>
      <c r="I4378" s="6" t="str">
        <f t="shared" si="27"/>
        <v/>
      </c>
      <c r="J4378" s="6" t="s">
        <v>25</v>
      </c>
      <c r="K4378" s="6">
        <v>32</v>
      </c>
      <c r="L4378" s="6"/>
      <c r="M4378" s="6">
        <v>20</v>
      </c>
      <c r="N4378" s="6">
        <v>0</v>
      </c>
      <c r="O4378" s="6">
        <v>5</v>
      </c>
      <c r="P4378" s="6"/>
      <c r="Q4378" s="6"/>
      <c r="R4378" s="6"/>
      <c r="S4378" s="6"/>
      <c r="T4378" s="6"/>
    </row>
    <row r="4379" spans="1:20" x14ac:dyDescent="0.25">
      <c r="A4379">
        <v>2004</v>
      </c>
      <c r="B4379" s="6" t="s">
        <v>70</v>
      </c>
      <c r="C4379" s="6">
        <v>68</v>
      </c>
      <c r="D4379" s="6" t="s">
        <v>249</v>
      </c>
      <c r="E4379" s="6">
        <v>8</v>
      </c>
      <c r="F4379" s="6">
        <v>9.5</v>
      </c>
      <c r="G4379" s="6">
        <v>240</v>
      </c>
      <c r="H4379" s="6">
        <v>0</v>
      </c>
      <c r="I4379" s="6">
        <f t="shared" si="27"/>
        <v>240</v>
      </c>
      <c r="J4379" s="6" t="s">
        <v>26</v>
      </c>
      <c r="K4379" s="6">
        <v>220</v>
      </c>
      <c r="L4379" s="6"/>
      <c r="M4379" s="6">
        <v>90</v>
      </c>
      <c r="N4379" s="6">
        <v>10</v>
      </c>
      <c r="O4379" s="6">
        <v>0</v>
      </c>
      <c r="P4379" s="6"/>
      <c r="Q4379" s="6"/>
      <c r="R4379" s="6"/>
      <c r="S4379" s="6"/>
      <c r="T4379" s="6"/>
    </row>
    <row r="4380" spans="1:20" x14ac:dyDescent="0.25">
      <c r="A4380">
        <v>2004</v>
      </c>
      <c r="B4380" s="6" t="s">
        <v>70</v>
      </c>
      <c r="C4380" s="6">
        <v>69</v>
      </c>
      <c r="D4380" s="6" t="s">
        <v>249</v>
      </c>
      <c r="E4380" s="6"/>
      <c r="F4380" s="6"/>
      <c r="G4380" s="6"/>
      <c r="H4380" s="6"/>
      <c r="I4380" s="6" t="str">
        <f t="shared" si="27"/>
        <v/>
      </c>
      <c r="J4380" s="6" t="s">
        <v>35</v>
      </c>
      <c r="K4380" s="6">
        <v>10</v>
      </c>
      <c r="L4380" s="6"/>
      <c r="M4380" s="6">
        <v>10</v>
      </c>
      <c r="N4380" s="6">
        <v>0</v>
      </c>
      <c r="O4380" s="6">
        <v>0</v>
      </c>
      <c r="P4380" s="6"/>
      <c r="Q4380" s="6"/>
      <c r="R4380" s="6"/>
      <c r="S4380" s="6"/>
      <c r="T4380" s="6"/>
    </row>
    <row r="4381" spans="1:20" x14ac:dyDescent="0.25">
      <c r="A4381">
        <v>2004</v>
      </c>
      <c r="B4381" s="6" t="s">
        <v>70</v>
      </c>
      <c r="C4381" s="6">
        <v>70</v>
      </c>
      <c r="D4381" s="6" t="s">
        <v>249</v>
      </c>
      <c r="E4381" s="6"/>
      <c r="F4381" s="6"/>
      <c r="G4381" s="6"/>
      <c r="H4381" s="6"/>
      <c r="I4381" s="6" t="str">
        <f t="shared" si="27"/>
        <v/>
      </c>
      <c r="J4381" s="6" t="s">
        <v>140</v>
      </c>
      <c r="K4381" s="6">
        <v>30</v>
      </c>
      <c r="L4381" s="6"/>
      <c r="M4381" s="6">
        <v>20</v>
      </c>
      <c r="N4381" s="6">
        <v>70</v>
      </c>
      <c r="O4381" s="6">
        <v>0</v>
      </c>
      <c r="P4381" s="6"/>
      <c r="Q4381" s="6"/>
      <c r="R4381" s="6"/>
      <c r="S4381" s="6"/>
      <c r="T4381" s="6"/>
    </row>
    <row r="4382" spans="1:20" x14ac:dyDescent="0.25">
      <c r="A4382">
        <v>2004</v>
      </c>
      <c r="B4382" s="6" t="s">
        <v>70</v>
      </c>
      <c r="C4382" s="6">
        <v>71</v>
      </c>
      <c r="D4382" s="6" t="s">
        <v>249</v>
      </c>
      <c r="E4382" s="6"/>
      <c r="F4382" s="6"/>
      <c r="G4382" s="6"/>
      <c r="H4382" s="6"/>
      <c r="I4382" s="6" t="str">
        <f t="shared" si="27"/>
        <v/>
      </c>
      <c r="J4382" s="6" t="s">
        <v>140</v>
      </c>
      <c r="K4382" s="6">
        <v>20</v>
      </c>
      <c r="L4382" s="6"/>
      <c r="M4382" s="6">
        <v>20</v>
      </c>
      <c r="N4382" s="6">
        <v>80</v>
      </c>
      <c r="O4382" s="6">
        <v>0</v>
      </c>
      <c r="P4382" s="6" t="s">
        <v>156</v>
      </c>
      <c r="Q4382" s="6"/>
      <c r="R4382" s="6"/>
      <c r="S4382" s="6"/>
      <c r="T4382" s="6"/>
    </row>
    <row r="4383" spans="1:20" x14ac:dyDescent="0.25">
      <c r="A4383">
        <v>2004</v>
      </c>
      <c r="B4383" s="6" t="s">
        <v>70</v>
      </c>
      <c r="C4383" s="6">
        <v>72</v>
      </c>
      <c r="D4383" s="6" t="s">
        <v>249</v>
      </c>
      <c r="E4383" s="6"/>
      <c r="F4383" s="6"/>
      <c r="G4383" s="6"/>
      <c r="H4383" s="6"/>
      <c r="I4383" s="6" t="str">
        <f t="shared" si="27"/>
        <v/>
      </c>
      <c r="J4383" s="6" t="s">
        <v>35</v>
      </c>
      <c r="K4383" s="6">
        <v>32</v>
      </c>
      <c r="L4383" s="6"/>
      <c r="M4383" s="6">
        <v>20</v>
      </c>
      <c r="N4383" s="6">
        <v>2</v>
      </c>
      <c r="O4383" s="6">
        <v>0</v>
      </c>
      <c r="P4383" s="6"/>
      <c r="Q4383" s="6"/>
      <c r="R4383" s="6"/>
      <c r="S4383" s="6"/>
      <c r="T4383" s="6"/>
    </row>
    <row r="4384" spans="1:20" x14ac:dyDescent="0.25">
      <c r="A4384">
        <v>2004</v>
      </c>
      <c r="B4384" s="6" t="s">
        <v>70</v>
      </c>
      <c r="C4384" s="6">
        <v>73</v>
      </c>
      <c r="D4384" s="6" t="s">
        <v>249</v>
      </c>
      <c r="E4384" s="6"/>
      <c r="F4384" s="6"/>
      <c r="G4384" s="6"/>
      <c r="H4384" s="6"/>
      <c r="I4384" s="6" t="str">
        <f t="shared" si="27"/>
        <v/>
      </c>
      <c r="J4384" s="6" t="s">
        <v>140</v>
      </c>
      <c r="K4384" s="6">
        <v>20</v>
      </c>
      <c r="L4384" s="6"/>
      <c r="M4384" s="6">
        <v>30</v>
      </c>
      <c r="N4384" s="6">
        <v>90</v>
      </c>
      <c r="O4384" s="6">
        <v>0</v>
      </c>
      <c r="P4384" s="6"/>
      <c r="Q4384" s="6"/>
      <c r="R4384" s="6"/>
      <c r="S4384" s="6"/>
      <c r="T4384" s="6"/>
    </row>
    <row r="4385" spans="1:20" x14ac:dyDescent="0.25">
      <c r="A4385">
        <v>2004</v>
      </c>
      <c r="B4385" s="6" t="s">
        <v>70</v>
      </c>
      <c r="C4385" s="6">
        <v>74</v>
      </c>
      <c r="D4385" s="6" t="s">
        <v>249</v>
      </c>
      <c r="E4385" s="6"/>
      <c r="F4385" s="6"/>
      <c r="G4385" s="6"/>
      <c r="H4385" s="6"/>
      <c r="I4385" s="6" t="str">
        <f t="shared" si="27"/>
        <v/>
      </c>
      <c r="J4385" s="6" t="s">
        <v>140</v>
      </c>
      <c r="K4385" s="6">
        <v>30</v>
      </c>
      <c r="L4385" s="6"/>
      <c r="M4385" s="6">
        <v>22</v>
      </c>
      <c r="N4385" s="6">
        <v>10</v>
      </c>
      <c r="O4385" s="6">
        <v>0</v>
      </c>
      <c r="P4385" s="6" t="s">
        <v>156</v>
      </c>
      <c r="Q4385" s="6"/>
      <c r="R4385" s="6"/>
      <c r="S4385" s="6"/>
      <c r="T4385" s="6"/>
    </row>
    <row r="4386" spans="1:20" x14ac:dyDescent="0.25">
      <c r="A4386">
        <v>2004</v>
      </c>
      <c r="B4386" s="6" t="s">
        <v>70</v>
      </c>
      <c r="C4386" s="6">
        <v>75</v>
      </c>
      <c r="D4386" s="6" t="s">
        <v>249</v>
      </c>
      <c r="E4386" s="6"/>
      <c r="F4386" s="6"/>
      <c r="G4386" s="6"/>
      <c r="H4386" s="6"/>
      <c r="I4386" s="6" t="str">
        <f t="shared" si="27"/>
        <v/>
      </c>
      <c r="J4386" s="6" t="s">
        <v>27</v>
      </c>
      <c r="K4386" s="6">
        <v>22</v>
      </c>
      <c r="L4386" s="6"/>
      <c r="M4386" s="6">
        <v>10</v>
      </c>
      <c r="N4386" s="6">
        <v>10</v>
      </c>
      <c r="O4386" s="6">
        <v>5</v>
      </c>
      <c r="P4386" s="6"/>
      <c r="Q4386" s="6"/>
      <c r="R4386" s="6"/>
      <c r="S4386" s="6"/>
      <c r="T4386" s="6"/>
    </row>
    <row r="4387" spans="1:20" x14ac:dyDescent="0.25">
      <c r="A4387">
        <v>2004</v>
      </c>
      <c r="B4387" s="6" t="s">
        <v>70</v>
      </c>
      <c r="C4387" s="6">
        <v>76</v>
      </c>
      <c r="D4387" s="6" t="s">
        <v>249</v>
      </c>
      <c r="E4387" s="6"/>
      <c r="F4387" s="6"/>
      <c r="G4387" s="6"/>
      <c r="H4387" s="6"/>
      <c r="I4387" s="6" t="str">
        <f t="shared" si="27"/>
        <v/>
      </c>
      <c r="J4387" s="6" t="s">
        <v>140</v>
      </c>
      <c r="K4387" s="6">
        <v>25</v>
      </c>
      <c r="L4387" s="6"/>
      <c r="M4387" s="6">
        <v>30</v>
      </c>
      <c r="N4387" s="6">
        <v>30</v>
      </c>
      <c r="O4387" s="6">
        <v>0</v>
      </c>
      <c r="P4387" s="6" t="s">
        <v>156</v>
      </c>
      <c r="Q4387" s="6"/>
      <c r="R4387" s="6"/>
      <c r="S4387" s="6"/>
      <c r="T4387" s="6"/>
    </row>
    <row r="4388" spans="1:20" x14ac:dyDescent="0.25">
      <c r="A4388">
        <v>2004</v>
      </c>
      <c r="B4388" s="6" t="s">
        <v>70</v>
      </c>
      <c r="C4388" s="6">
        <v>77</v>
      </c>
      <c r="D4388" s="6" t="s">
        <v>249</v>
      </c>
      <c r="E4388" s="6"/>
      <c r="F4388" s="6"/>
      <c r="G4388" s="6"/>
      <c r="H4388" s="6"/>
      <c r="I4388" s="6" t="str">
        <f t="shared" si="27"/>
        <v/>
      </c>
      <c r="J4388" s="6" t="s">
        <v>29</v>
      </c>
      <c r="K4388" s="6">
        <v>50</v>
      </c>
      <c r="L4388" s="6"/>
      <c r="M4388" s="6">
        <v>50</v>
      </c>
      <c r="N4388" s="6">
        <v>40</v>
      </c>
      <c r="O4388" s="6">
        <v>0</v>
      </c>
      <c r="P4388" s="6"/>
      <c r="Q4388" s="6"/>
      <c r="R4388" s="6"/>
      <c r="S4388" s="6"/>
      <c r="T4388" s="6"/>
    </row>
    <row r="4389" spans="1:20" x14ac:dyDescent="0.25">
      <c r="A4389">
        <v>2004</v>
      </c>
      <c r="B4389" s="6" t="s">
        <v>70</v>
      </c>
      <c r="C4389" s="6">
        <v>78</v>
      </c>
      <c r="D4389" s="6" t="s">
        <v>249</v>
      </c>
      <c r="E4389" s="6"/>
      <c r="F4389" s="6"/>
      <c r="G4389" s="6"/>
      <c r="H4389" s="6"/>
      <c r="I4389" s="6" t="str">
        <f t="shared" si="27"/>
        <v/>
      </c>
      <c r="J4389" s="6" t="s">
        <v>140</v>
      </c>
      <c r="K4389" s="6">
        <v>10</v>
      </c>
      <c r="L4389" s="6"/>
      <c r="M4389" s="6">
        <v>10</v>
      </c>
      <c r="N4389" s="6">
        <v>0</v>
      </c>
      <c r="O4389" s="6">
        <v>5</v>
      </c>
      <c r="P4389" s="6"/>
      <c r="Q4389" s="6"/>
      <c r="R4389" s="6"/>
      <c r="S4389" s="6"/>
      <c r="T4389" s="6"/>
    </row>
    <row r="4390" spans="1:20" x14ac:dyDescent="0.25">
      <c r="A4390">
        <v>2004</v>
      </c>
      <c r="B4390" s="6" t="s">
        <v>70</v>
      </c>
      <c r="C4390" s="6">
        <v>79</v>
      </c>
      <c r="D4390" s="6" t="s">
        <v>249</v>
      </c>
      <c r="E4390" s="6"/>
      <c r="F4390" s="6"/>
      <c r="G4390" s="6"/>
      <c r="H4390" s="6"/>
      <c r="I4390" s="6" t="str">
        <f t="shared" si="27"/>
        <v/>
      </c>
      <c r="J4390" s="6" t="s">
        <v>35</v>
      </c>
      <c r="K4390" s="6">
        <v>10</v>
      </c>
      <c r="L4390" s="6"/>
      <c r="M4390" s="6">
        <v>10</v>
      </c>
      <c r="N4390" s="6">
        <v>50</v>
      </c>
      <c r="O4390" s="6">
        <v>0</v>
      </c>
      <c r="P4390" s="6"/>
      <c r="Q4390" s="6"/>
      <c r="R4390" s="6"/>
      <c r="S4390" s="6"/>
      <c r="T4390" s="6"/>
    </row>
    <row r="4391" spans="1:20" x14ac:dyDescent="0.25">
      <c r="A4391">
        <v>2004</v>
      </c>
      <c r="B4391" s="6" t="s">
        <v>70</v>
      </c>
      <c r="C4391" s="6">
        <v>80</v>
      </c>
      <c r="D4391" s="6" t="s">
        <v>249</v>
      </c>
      <c r="E4391" s="6"/>
      <c r="F4391" s="6"/>
      <c r="G4391" s="6"/>
      <c r="H4391" s="6"/>
      <c r="I4391" s="6" t="str">
        <f t="shared" si="27"/>
        <v/>
      </c>
      <c r="J4391" s="6" t="s">
        <v>26</v>
      </c>
      <c r="K4391" s="6">
        <v>18</v>
      </c>
      <c r="L4391" s="6"/>
      <c r="M4391" s="6">
        <v>12</v>
      </c>
      <c r="N4391" s="6">
        <v>0</v>
      </c>
      <c r="O4391" s="6">
        <v>0</v>
      </c>
      <c r="P4391" s="6"/>
      <c r="Q4391" s="6"/>
      <c r="R4391" s="6"/>
      <c r="S4391" s="6"/>
      <c r="T4391" s="6"/>
    </row>
    <row r="4392" spans="1:20" x14ac:dyDescent="0.25">
      <c r="A4392">
        <v>2004</v>
      </c>
      <c r="B4392" s="6" t="s">
        <v>70</v>
      </c>
      <c r="C4392" s="6">
        <v>81</v>
      </c>
      <c r="D4392" s="6" t="s">
        <v>249</v>
      </c>
      <c r="E4392" s="6"/>
      <c r="F4392" s="6"/>
      <c r="G4392" s="6"/>
      <c r="H4392" s="6"/>
      <c r="I4392" s="6" t="str">
        <f t="shared" si="27"/>
        <v/>
      </c>
      <c r="J4392" s="6" t="s">
        <v>26</v>
      </c>
      <c r="K4392" s="6">
        <v>120</v>
      </c>
      <c r="L4392" s="6"/>
      <c r="M4392" s="6">
        <v>100</v>
      </c>
      <c r="N4392" s="6">
        <v>60</v>
      </c>
      <c r="O4392" s="6">
        <v>0</v>
      </c>
      <c r="P4392" s="6"/>
      <c r="Q4392" s="6"/>
      <c r="R4392" s="6"/>
      <c r="S4392" s="6"/>
      <c r="T4392" s="6"/>
    </row>
    <row r="4393" spans="1:20" x14ac:dyDescent="0.25">
      <c r="A4393">
        <v>2004</v>
      </c>
      <c r="B4393" s="6" t="s">
        <v>70</v>
      </c>
      <c r="C4393" s="6">
        <v>82</v>
      </c>
      <c r="D4393" s="6" t="s">
        <v>249</v>
      </c>
      <c r="E4393" s="6"/>
      <c r="F4393" s="6"/>
      <c r="G4393" s="6"/>
      <c r="H4393" s="6"/>
      <c r="I4393" s="6" t="str">
        <f t="shared" si="27"/>
        <v/>
      </c>
      <c r="J4393" s="6" t="s">
        <v>41</v>
      </c>
      <c r="K4393" s="6">
        <v>150</v>
      </c>
      <c r="L4393" s="6"/>
      <c r="M4393" s="6">
        <v>100</v>
      </c>
      <c r="N4393" s="6">
        <v>90</v>
      </c>
      <c r="O4393" s="6">
        <v>2</v>
      </c>
      <c r="P4393" s="6" t="s">
        <v>48</v>
      </c>
      <c r="Q4393" s="6"/>
      <c r="R4393" s="6"/>
      <c r="S4393" s="6"/>
      <c r="T4393" s="6"/>
    </row>
    <row r="4394" spans="1:20" x14ac:dyDescent="0.25">
      <c r="A4394">
        <v>2004</v>
      </c>
      <c r="B4394" s="6" t="s">
        <v>70</v>
      </c>
      <c r="C4394" s="6">
        <v>83</v>
      </c>
      <c r="D4394" s="6" t="s">
        <v>249</v>
      </c>
      <c r="E4394" s="6">
        <v>9</v>
      </c>
      <c r="F4394" s="6">
        <v>11</v>
      </c>
      <c r="G4394" s="6">
        <v>130</v>
      </c>
      <c r="H4394" s="6">
        <v>0</v>
      </c>
      <c r="I4394" s="6">
        <f t="shared" si="27"/>
        <v>130</v>
      </c>
      <c r="J4394" s="6" t="s">
        <v>28</v>
      </c>
      <c r="K4394" s="6">
        <v>20</v>
      </c>
      <c r="L4394" s="6"/>
      <c r="M4394" s="6">
        <v>20</v>
      </c>
      <c r="N4394" s="6">
        <v>5</v>
      </c>
      <c r="O4394" s="6">
        <v>0</v>
      </c>
      <c r="P4394" s="6"/>
      <c r="Q4394" s="6"/>
      <c r="R4394" s="6"/>
      <c r="S4394" s="6"/>
      <c r="T4394" s="6"/>
    </row>
    <row r="4395" spans="1:20" x14ac:dyDescent="0.25">
      <c r="A4395">
        <v>2004</v>
      </c>
      <c r="B4395" s="6" t="s">
        <v>70</v>
      </c>
      <c r="C4395" s="6">
        <v>84</v>
      </c>
      <c r="D4395" s="6" t="s">
        <v>249</v>
      </c>
      <c r="E4395" s="6"/>
      <c r="F4395" s="6"/>
      <c r="G4395" s="6"/>
      <c r="H4395" s="6"/>
      <c r="I4395" s="6" t="str">
        <f t="shared" si="27"/>
        <v/>
      </c>
      <c r="J4395" s="6" t="s">
        <v>25</v>
      </c>
      <c r="K4395" s="6">
        <v>20</v>
      </c>
      <c r="L4395" s="6"/>
      <c r="M4395" s="6">
        <v>20</v>
      </c>
      <c r="N4395" s="6">
        <v>10</v>
      </c>
      <c r="O4395" s="6">
        <v>0</v>
      </c>
      <c r="P4395" s="6"/>
      <c r="Q4395" s="6"/>
      <c r="R4395" s="6"/>
      <c r="S4395" s="6"/>
      <c r="T4395" s="6"/>
    </row>
    <row r="4396" spans="1:20" x14ac:dyDescent="0.25">
      <c r="A4396">
        <v>2004</v>
      </c>
      <c r="B4396" s="6" t="s">
        <v>70</v>
      </c>
      <c r="C4396" s="6">
        <v>85</v>
      </c>
      <c r="D4396" s="6" t="s">
        <v>249</v>
      </c>
      <c r="E4396" s="6"/>
      <c r="F4396" s="6"/>
      <c r="G4396" s="6"/>
      <c r="H4396" s="6"/>
      <c r="I4396" s="6" t="str">
        <f t="shared" si="27"/>
        <v/>
      </c>
      <c r="J4396" s="6" t="s">
        <v>28</v>
      </c>
      <c r="K4396" s="6">
        <v>80</v>
      </c>
      <c r="L4396" s="6"/>
      <c r="M4396" s="6">
        <v>120</v>
      </c>
      <c r="N4396" s="6">
        <v>10</v>
      </c>
      <c r="O4396" s="6">
        <v>5</v>
      </c>
      <c r="P4396" s="6"/>
      <c r="Q4396" s="6"/>
      <c r="R4396" s="6"/>
      <c r="S4396" s="6"/>
      <c r="T4396" s="6"/>
    </row>
    <row r="4397" spans="1:20" x14ac:dyDescent="0.25">
      <c r="A4397">
        <v>2004</v>
      </c>
      <c r="B4397" s="6" t="s">
        <v>70</v>
      </c>
      <c r="C4397" s="6">
        <v>86</v>
      </c>
      <c r="D4397" s="6" t="s">
        <v>249</v>
      </c>
      <c r="E4397" s="6"/>
      <c r="F4397" s="6"/>
      <c r="G4397" s="6"/>
      <c r="H4397" s="6"/>
      <c r="I4397" s="6" t="str">
        <f t="shared" si="27"/>
        <v/>
      </c>
      <c r="J4397" s="6" t="s">
        <v>140</v>
      </c>
      <c r="K4397" s="6">
        <v>10</v>
      </c>
      <c r="L4397" s="6"/>
      <c r="M4397" s="6">
        <v>10</v>
      </c>
      <c r="N4397" s="6">
        <v>5</v>
      </c>
      <c r="O4397" s="6">
        <v>0</v>
      </c>
      <c r="P4397" s="6"/>
      <c r="Q4397" s="6"/>
      <c r="R4397" s="6"/>
      <c r="S4397" s="6"/>
      <c r="T4397" s="6"/>
    </row>
    <row r="4398" spans="1:20" x14ac:dyDescent="0.25">
      <c r="A4398">
        <v>2004</v>
      </c>
      <c r="B4398" s="6" t="s">
        <v>70</v>
      </c>
      <c r="C4398" s="6">
        <v>87</v>
      </c>
      <c r="D4398" s="6" t="s">
        <v>249</v>
      </c>
      <c r="E4398" s="6"/>
      <c r="F4398" s="6"/>
      <c r="G4398" s="6"/>
      <c r="H4398" s="6"/>
      <c r="I4398" s="6" t="str">
        <f t="shared" si="27"/>
        <v/>
      </c>
      <c r="J4398" s="6" t="s">
        <v>140</v>
      </c>
      <c r="K4398" s="6">
        <v>20</v>
      </c>
      <c r="L4398" s="6"/>
      <c r="M4398" s="6">
        <v>16</v>
      </c>
      <c r="N4398" s="6">
        <v>5</v>
      </c>
      <c r="O4398" s="6">
        <v>0</v>
      </c>
      <c r="P4398" s="6"/>
      <c r="Q4398" s="6"/>
      <c r="R4398" s="6"/>
      <c r="S4398" s="6"/>
      <c r="T4398" s="6"/>
    </row>
    <row r="4399" spans="1:20" x14ac:dyDescent="0.25">
      <c r="A4399">
        <v>2004</v>
      </c>
      <c r="B4399" s="6" t="s">
        <v>70</v>
      </c>
      <c r="C4399" s="6">
        <v>88</v>
      </c>
      <c r="D4399" s="6" t="s">
        <v>249</v>
      </c>
      <c r="E4399" s="6"/>
      <c r="F4399" s="6"/>
      <c r="G4399" s="6"/>
      <c r="H4399" s="6"/>
      <c r="I4399" s="6" t="str">
        <f t="shared" si="27"/>
        <v/>
      </c>
      <c r="J4399" s="6" t="s">
        <v>140</v>
      </c>
      <c r="K4399" s="6">
        <v>20</v>
      </c>
      <c r="L4399" s="6"/>
      <c r="M4399" s="6">
        <v>10</v>
      </c>
      <c r="N4399" s="6">
        <v>5</v>
      </c>
      <c r="O4399" s="6">
        <v>0</v>
      </c>
      <c r="P4399" s="6"/>
      <c r="Q4399" s="6"/>
      <c r="R4399" s="6"/>
      <c r="S4399" s="6"/>
      <c r="T4399" s="6"/>
    </row>
    <row r="4400" spans="1:20" x14ac:dyDescent="0.25">
      <c r="A4400">
        <v>2004</v>
      </c>
      <c r="B4400" s="6" t="s">
        <v>70</v>
      </c>
      <c r="C4400" s="6">
        <v>89</v>
      </c>
      <c r="D4400" s="6" t="s">
        <v>249</v>
      </c>
      <c r="E4400" s="6"/>
      <c r="F4400" s="6"/>
      <c r="G4400" s="6"/>
      <c r="H4400" s="6"/>
      <c r="I4400" s="6" t="str">
        <f t="shared" si="27"/>
        <v/>
      </c>
      <c r="J4400" s="6" t="s">
        <v>28</v>
      </c>
      <c r="K4400" s="6">
        <v>20</v>
      </c>
      <c r="L4400" s="6"/>
      <c r="M4400" s="6">
        <v>15</v>
      </c>
      <c r="N4400" s="6">
        <v>0</v>
      </c>
      <c r="O4400" s="6">
        <v>0</v>
      </c>
      <c r="P4400" s="6"/>
      <c r="Q4400" s="6"/>
      <c r="R4400" s="6"/>
      <c r="S4400" s="6"/>
      <c r="T4400" s="6"/>
    </row>
    <row r="4401" spans="1:20" x14ac:dyDescent="0.25">
      <c r="A4401">
        <v>2004</v>
      </c>
      <c r="B4401" s="6" t="s">
        <v>70</v>
      </c>
      <c r="C4401" s="6">
        <v>90</v>
      </c>
      <c r="D4401" s="6" t="s">
        <v>249</v>
      </c>
      <c r="E4401" s="6"/>
      <c r="F4401" s="6"/>
      <c r="G4401" s="6"/>
      <c r="H4401" s="6"/>
      <c r="I4401" s="6" t="str">
        <f t="shared" si="27"/>
        <v/>
      </c>
      <c r="J4401" s="6" t="s">
        <v>140</v>
      </c>
      <c r="K4401" s="6">
        <v>10</v>
      </c>
      <c r="L4401" s="6"/>
      <c r="M4401" s="6">
        <v>5</v>
      </c>
      <c r="N4401" s="6">
        <v>0</v>
      </c>
      <c r="O4401" s="6">
        <v>0</v>
      </c>
      <c r="P4401" s="6"/>
      <c r="Q4401" s="6"/>
      <c r="R4401" s="6"/>
      <c r="S4401" s="6"/>
      <c r="T4401" s="6"/>
    </row>
    <row r="4402" spans="1:20" x14ac:dyDescent="0.25">
      <c r="A4402">
        <v>2004</v>
      </c>
      <c r="B4402" s="6" t="s">
        <v>70</v>
      </c>
      <c r="C4402" s="6">
        <v>91</v>
      </c>
      <c r="D4402" s="6" t="s">
        <v>249</v>
      </c>
      <c r="E4402" s="6"/>
      <c r="F4402" s="6"/>
      <c r="G4402" s="6"/>
      <c r="H4402" s="6"/>
      <c r="I4402" s="6" t="str">
        <f t="shared" si="27"/>
        <v/>
      </c>
      <c r="J4402" s="6" t="s">
        <v>28</v>
      </c>
      <c r="K4402" s="6">
        <v>28</v>
      </c>
      <c r="L4402" s="6"/>
      <c r="M4402" s="6">
        <v>15</v>
      </c>
      <c r="N4402" s="6">
        <v>20</v>
      </c>
      <c r="O4402" s="6">
        <v>2</v>
      </c>
      <c r="P4402" s="6"/>
      <c r="Q4402" s="6"/>
      <c r="R4402" s="6"/>
      <c r="S4402" s="6"/>
      <c r="T4402" s="6"/>
    </row>
    <row r="4403" spans="1:20" x14ac:dyDescent="0.25">
      <c r="A4403">
        <v>2004</v>
      </c>
      <c r="B4403" s="6" t="s">
        <v>70</v>
      </c>
      <c r="C4403" s="6">
        <v>92</v>
      </c>
      <c r="D4403" s="6" t="s">
        <v>249</v>
      </c>
      <c r="E4403" s="6"/>
      <c r="F4403" s="6"/>
      <c r="G4403" s="6"/>
      <c r="H4403" s="6"/>
      <c r="I4403" s="6" t="str">
        <f t="shared" si="27"/>
        <v/>
      </c>
      <c r="J4403" s="6" t="s">
        <v>40</v>
      </c>
      <c r="K4403" s="6">
        <v>62</v>
      </c>
      <c r="L4403" s="6"/>
      <c r="M4403" s="6">
        <v>40</v>
      </c>
      <c r="N4403" s="6">
        <v>20</v>
      </c>
      <c r="O4403" s="6">
        <v>0</v>
      </c>
      <c r="P4403" s="6"/>
      <c r="Q4403" s="6"/>
      <c r="R4403" s="6"/>
      <c r="S4403" s="6">
        <v>1</v>
      </c>
      <c r="T4403" s="6" t="s">
        <v>232</v>
      </c>
    </row>
    <row r="4404" spans="1:20" x14ac:dyDescent="0.25">
      <c r="A4404">
        <v>2004</v>
      </c>
      <c r="B4404" s="6" t="s">
        <v>70</v>
      </c>
      <c r="C4404" s="6">
        <v>93</v>
      </c>
      <c r="D4404" s="6" t="s">
        <v>249</v>
      </c>
      <c r="E4404" s="6"/>
      <c r="F4404" s="6"/>
      <c r="G4404" s="6"/>
      <c r="H4404" s="6"/>
      <c r="I4404" s="6" t="str">
        <f t="shared" si="27"/>
        <v/>
      </c>
      <c r="J4404" s="6" t="s">
        <v>29</v>
      </c>
      <c r="K4404" s="6">
        <v>35</v>
      </c>
      <c r="L4404" s="6"/>
      <c r="M4404" s="6">
        <v>20</v>
      </c>
      <c r="N4404" s="6">
        <v>5</v>
      </c>
      <c r="O4404" s="6">
        <v>0</v>
      </c>
      <c r="P4404" s="6"/>
      <c r="Q4404" s="6"/>
      <c r="R4404" s="6"/>
      <c r="S4404" s="6"/>
      <c r="T4404" s="6"/>
    </row>
    <row r="4405" spans="1:20" x14ac:dyDescent="0.25">
      <c r="A4405">
        <v>2004</v>
      </c>
      <c r="B4405" s="6" t="s">
        <v>70</v>
      </c>
      <c r="C4405" s="6">
        <v>94</v>
      </c>
      <c r="D4405" s="6" t="s">
        <v>249</v>
      </c>
      <c r="E4405" s="6"/>
      <c r="F4405" s="6"/>
      <c r="G4405" s="6"/>
      <c r="H4405" s="6"/>
      <c r="I4405" s="6" t="str">
        <f t="shared" si="27"/>
        <v/>
      </c>
      <c r="J4405" s="6" t="s">
        <v>29</v>
      </c>
      <c r="K4405" s="6">
        <v>50</v>
      </c>
      <c r="L4405" s="6"/>
      <c r="M4405" s="6">
        <v>40</v>
      </c>
      <c r="N4405" s="6">
        <v>25</v>
      </c>
      <c r="O4405" s="6">
        <v>0</v>
      </c>
      <c r="P4405" s="6"/>
      <c r="Q4405" s="6"/>
      <c r="R4405" s="6"/>
      <c r="S4405" s="6"/>
      <c r="T4405" s="6"/>
    </row>
    <row r="4406" spans="1:20" x14ac:dyDescent="0.25">
      <c r="A4406">
        <v>2004</v>
      </c>
      <c r="B4406" s="6" t="s">
        <v>70</v>
      </c>
      <c r="C4406" s="6">
        <v>95</v>
      </c>
      <c r="D4406" s="6" t="s">
        <v>249</v>
      </c>
      <c r="E4406" s="6"/>
      <c r="F4406" s="6"/>
      <c r="G4406" s="6"/>
      <c r="H4406" s="6"/>
      <c r="I4406" s="6" t="str">
        <f t="shared" si="27"/>
        <v/>
      </c>
      <c r="J4406" s="6" t="s">
        <v>28</v>
      </c>
      <c r="K4406" s="6">
        <v>40</v>
      </c>
      <c r="L4406" s="6"/>
      <c r="M4406" s="6">
        <v>40</v>
      </c>
      <c r="N4406" s="6">
        <v>10</v>
      </c>
      <c r="O4406" s="6">
        <v>0</v>
      </c>
      <c r="P4406" s="6"/>
      <c r="Q4406" s="6"/>
      <c r="R4406" s="6"/>
      <c r="S4406" s="6"/>
      <c r="T4406" s="6"/>
    </row>
    <row r="4407" spans="1:20" x14ac:dyDescent="0.25">
      <c r="A4407">
        <v>2004</v>
      </c>
      <c r="B4407" s="6" t="s">
        <v>70</v>
      </c>
      <c r="C4407" s="6">
        <v>96</v>
      </c>
      <c r="D4407" s="6" t="s">
        <v>249</v>
      </c>
      <c r="E4407" s="6"/>
      <c r="F4407" s="6"/>
      <c r="G4407" s="6"/>
      <c r="H4407" s="6"/>
      <c r="I4407" s="6" t="str">
        <f t="shared" si="27"/>
        <v/>
      </c>
      <c r="J4407" s="6" t="s">
        <v>140</v>
      </c>
      <c r="K4407" s="6">
        <v>12</v>
      </c>
      <c r="L4407" s="6"/>
      <c r="M4407" s="6">
        <v>10</v>
      </c>
      <c r="N4407" s="6">
        <v>50</v>
      </c>
      <c r="O4407" s="6">
        <v>0</v>
      </c>
      <c r="P4407" s="6"/>
      <c r="Q4407" s="6"/>
      <c r="R4407" s="6"/>
      <c r="S4407" s="6"/>
      <c r="T4407" s="6"/>
    </row>
    <row r="4408" spans="1:20" x14ac:dyDescent="0.25">
      <c r="A4408">
        <v>2004</v>
      </c>
      <c r="B4408" s="6" t="s">
        <v>70</v>
      </c>
      <c r="C4408" s="6">
        <v>97</v>
      </c>
      <c r="D4408" s="6" t="s">
        <v>179</v>
      </c>
      <c r="E4408" s="6">
        <v>10</v>
      </c>
      <c r="F4408" s="6">
        <v>10</v>
      </c>
      <c r="G4408" s="6">
        <v>240</v>
      </c>
      <c r="H4408" s="6">
        <v>0</v>
      </c>
      <c r="I4408" s="6">
        <f t="shared" si="27"/>
        <v>240</v>
      </c>
      <c r="J4408" s="6" t="s">
        <v>26</v>
      </c>
      <c r="K4408" s="6">
        <v>100</v>
      </c>
      <c r="L4408" s="6"/>
      <c r="M4408" s="6">
        <v>60</v>
      </c>
      <c r="N4408" s="6">
        <v>30</v>
      </c>
      <c r="O4408" s="6">
        <v>0</v>
      </c>
      <c r="P4408" s="6"/>
      <c r="Q4408" s="6"/>
      <c r="R4408" s="6"/>
      <c r="S4408" s="6"/>
      <c r="T4408" s="6"/>
    </row>
    <row r="4409" spans="1:20" x14ac:dyDescent="0.25">
      <c r="A4409">
        <v>2004</v>
      </c>
      <c r="B4409" s="6" t="s">
        <v>70</v>
      </c>
      <c r="C4409" s="6">
        <v>98</v>
      </c>
      <c r="D4409" s="6" t="s">
        <v>179</v>
      </c>
      <c r="E4409" s="6"/>
      <c r="F4409" s="6"/>
      <c r="G4409" s="6"/>
      <c r="H4409" s="6"/>
      <c r="I4409" s="6" t="str">
        <f t="shared" si="27"/>
        <v/>
      </c>
      <c r="J4409" s="6" t="s">
        <v>28</v>
      </c>
      <c r="K4409" s="6">
        <v>60</v>
      </c>
      <c r="L4409" s="6"/>
      <c r="M4409" s="6">
        <v>30</v>
      </c>
      <c r="N4409" s="6">
        <v>50</v>
      </c>
      <c r="O4409" s="6">
        <v>0</v>
      </c>
      <c r="P4409" s="6"/>
      <c r="Q4409" s="6"/>
      <c r="R4409" s="6"/>
      <c r="S4409" s="6"/>
      <c r="T4409" s="6"/>
    </row>
    <row r="4410" spans="1:20" x14ac:dyDescent="0.25">
      <c r="A4410">
        <v>2004</v>
      </c>
      <c r="B4410" s="6" t="s">
        <v>70</v>
      </c>
      <c r="C4410" s="6">
        <v>99</v>
      </c>
      <c r="D4410" s="6" t="s">
        <v>179</v>
      </c>
      <c r="E4410" s="6"/>
      <c r="F4410" s="6"/>
      <c r="G4410" s="6"/>
      <c r="H4410" s="6"/>
      <c r="I4410" s="6" t="str">
        <f t="shared" si="27"/>
        <v/>
      </c>
      <c r="J4410" s="6" t="s">
        <v>35</v>
      </c>
      <c r="K4410" s="6">
        <v>30</v>
      </c>
      <c r="L4410" s="6"/>
      <c r="M4410" s="6">
        <v>10</v>
      </c>
      <c r="N4410" s="6">
        <v>0</v>
      </c>
      <c r="O4410" s="6">
        <v>0</v>
      </c>
      <c r="P4410" s="6"/>
      <c r="Q4410" s="6"/>
      <c r="R4410" s="6"/>
      <c r="S4410" s="6"/>
      <c r="T4410" s="6"/>
    </row>
    <row r="4411" spans="1:20" x14ac:dyDescent="0.25">
      <c r="A4411">
        <v>2004</v>
      </c>
      <c r="B4411" s="6" t="s">
        <v>70</v>
      </c>
      <c r="C4411" s="6">
        <v>100</v>
      </c>
      <c r="D4411" s="6" t="s">
        <v>179</v>
      </c>
      <c r="E4411" s="6"/>
      <c r="F4411" s="6"/>
      <c r="G4411" s="6"/>
      <c r="H4411" s="6"/>
      <c r="I4411" s="6" t="str">
        <f t="shared" si="27"/>
        <v/>
      </c>
      <c r="J4411" s="6" t="s">
        <v>25</v>
      </c>
      <c r="K4411" s="6">
        <v>10</v>
      </c>
      <c r="L4411" s="6"/>
      <c r="M4411" s="6">
        <v>5</v>
      </c>
      <c r="N4411" s="6">
        <v>0</v>
      </c>
      <c r="O4411" s="6">
        <v>0</v>
      </c>
      <c r="P4411" s="6"/>
      <c r="Q4411" s="6"/>
      <c r="R4411" s="6"/>
      <c r="S4411" s="6"/>
      <c r="T4411" s="6"/>
    </row>
    <row r="4412" spans="1:20" x14ac:dyDescent="0.25">
      <c r="A4412">
        <v>2004</v>
      </c>
      <c r="B4412" s="6" t="s">
        <v>70</v>
      </c>
      <c r="C4412" s="6">
        <v>101</v>
      </c>
      <c r="D4412" s="6" t="s">
        <v>179</v>
      </c>
      <c r="E4412" s="6"/>
      <c r="F4412" s="6"/>
      <c r="G4412" s="6"/>
      <c r="H4412" s="6"/>
      <c r="I4412" s="6" t="str">
        <f t="shared" si="27"/>
        <v/>
      </c>
      <c r="J4412" s="6" t="s">
        <v>66</v>
      </c>
      <c r="K4412" s="6">
        <v>5</v>
      </c>
      <c r="L4412" s="6"/>
      <c r="M4412" s="6">
        <v>2</v>
      </c>
      <c r="N4412" s="6">
        <v>0</v>
      </c>
      <c r="O4412" s="6">
        <v>0</v>
      </c>
      <c r="P4412" s="6"/>
      <c r="Q4412" s="6"/>
      <c r="R4412" s="6"/>
      <c r="S4412" s="6"/>
      <c r="T4412" s="6"/>
    </row>
    <row r="4413" spans="1:20" x14ac:dyDescent="0.25">
      <c r="A4413">
        <v>2004</v>
      </c>
      <c r="B4413" s="6" t="s">
        <v>70</v>
      </c>
      <c r="C4413" s="6">
        <v>102</v>
      </c>
      <c r="D4413" s="6" t="s">
        <v>179</v>
      </c>
      <c r="E4413" s="6"/>
      <c r="F4413" s="6"/>
      <c r="G4413" s="6"/>
      <c r="H4413" s="6"/>
      <c r="I4413" s="6" t="str">
        <f t="shared" si="27"/>
        <v/>
      </c>
      <c r="J4413" s="6" t="s">
        <v>66</v>
      </c>
      <c r="K4413" s="6">
        <v>10</v>
      </c>
      <c r="L4413" s="6"/>
      <c r="M4413" s="6">
        <v>10</v>
      </c>
      <c r="N4413" s="6">
        <v>0</v>
      </c>
      <c r="O4413" s="6">
        <v>0</v>
      </c>
      <c r="P4413" s="6"/>
      <c r="Q4413" s="6"/>
      <c r="R4413" s="6"/>
      <c r="S4413" s="6"/>
      <c r="T4413" s="6"/>
    </row>
    <row r="4414" spans="1:20" x14ac:dyDescent="0.25">
      <c r="A4414">
        <v>2004</v>
      </c>
      <c r="B4414" s="6" t="s">
        <v>70</v>
      </c>
      <c r="C4414" s="6">
        <v>103</v>
      </c>
      <c r="D4414" s="6" t="s">
        <v>179</v>
      </c>
      <c r="E4414" s="6"/>
      <c r="F4414" s="6"/>
      <c r="G4414" s="6"/>
      <c r="H4414" s="6"/>
      <c r="I4414" s="6" t="str">
        <f t="shared" si="27"/>
        <v/>
      </c>
      <c r="J4414" s="6" t="s">
        <v>28</v>
      </c>
      <c r="K4414" s="6">
        <v>220</v>
      </c>
      <c r="L4414" s="6"/>
      <c r="M4414" s="6">
        <v>100</v>
      </c>
      <c r="N4414" s="6">
        <v>100</v>
      </c>
      <c r="O4414" s="6">
        <v>0</v>
      </c>
      <c r="P4414" s="6"/>
      <c r="Q4414" s="6"/>
      <c r="R4414" s="6"/>
      <c r="S4414" s="6"/>
      <c r="T4414" s="6"/>
    </row>
    <row r="4415" spans="1:20" x14ac:dyDescent="0.25">
      <c r="A4415">
        <v>2004</v>
      </c>
      <c r="B4415" s="6" t="s">
        <v>70</v>
      </c>
      <c r="C4415" s="6">
        <v>104</v>
      </c>
      <c r="D4415" s="6" t="s">
        <v>179</v>
      </c>
      <c r="E4415" s="6"/>
      <c r="F4415" s="6"/>
      <c r="G4415" s="6"/>
      <c r="H4415" s="6"/>
      <c r="I4415" s="6" t="str">
        <f t="shared" si="27"/>
        <v/>
      </c>
      <c r="J4415" s="6" t="s">
        <v>26</v>
      </c>
      <c r="K4415" s="6">
        <v>40</v>
      </c>
      <c r="L4415" s="6"/>
      <c r="M4415" s="6">
        <v>20</v>
      </c>
      <c r="N4415" s="6">
        <v>0</v>
      </c>
      <c r="O4415" s="6">
        <v>0</v>
      </c>
      <c r="P4415" s="6"/>
      <c r="Q4415" s="6"/>
      <c r="R4415" s="6"/>
      <c r="S4415" s="6"/>
      <c r="T4415" s="6"/>
    </row>
    <row r="4416" spans="1:20" x14ac:dyDescent="0.25">
      <c r="A4416">
        <v>2004</v>
      </c>
      <c r="B4416" s="6" t="s">
        <v>70</v>
      </c>
      <c r="C4416" s="6">
        <v>105</v>
      </c>
      <c r="D4416" s="6" t="s">
        <v>179</v>
      </c>
      <c r="E4416" s="6"/>
      <c r="F4416" s="6"/>
      <c r="G4416" s="6"/>
      <c r="H4416" s="6"/>
      <c r="I4416" s="6" t="str">
        <f t="shared" si="27"/>
        <v/>
      </c>
      <c r="J4416" s="6" t="s">
        <v>140</v>
      </c>
      <c r="K4416" s="6">
        <v>30</v>
      </c>
      <c r="L4416" s="6"/>
      <c r="M4416" s="6">
        <v>10</v>
      </c>
      <c r="N4416" s="6">
        <v>0</v>
      </c>
      <c r="O4416" s="6">
        <v>0</v>
      </c>
      <c r="P4416" s="6"/>
      <c r="Q4416" s="6"/>
      <c r="R4416" s="6"/>
      <c r="S4416" s="6"/>
      <c r="T4416" s="6"/>
    </row>
    <row r="4417" spans="1:20" x14ac:dyDescent="0.25">
      <c r="A4417">
        <v>2004</v>
      </c>
      <c r="B4417" s="6" t="s">
        <v>70</v>
      </c>
      <c r="C4417" s="6">
        <v>106</v>
      </c>
      <c r="D4417" s="6" t="s">
        <v>179</v>
      </c>
      <c r="E4417" s="6"/>
      <c r="F4417" s="6"/>
      <c r="G4417" s="6"/>
      <c r="H4417" s="6"/>
      <c r="I4417" s="6" t="str">
        <f t="shared" si="27"/>
        <v/>
      </c>
      <c r="J4417" s="6" t="s">
        <v>28</v>
      </c>
      <c r="K4417" s="6">
        <v>180</v>
      </c>
      <c r="L4417" s="6"/>
      <c r="M4417" s="6">
        <v>90</v>
      </c>
      <c r="N4417" s="6">
        <v>95</v>
      </c>
      <c r="O4417" s="6">
        <v>1</v>
      </c>
      <c r="P4417" s="6" t="s">
        <v>48</v>
      </c>
      <c r="Q4417" s="6"/>
      <c r="R4417" s="6"/>
      <c r="S4417" s="6"/>
      <c r="T4417" s="6"/>
    </row>
    <row r="4418" spans="1:20" x14ac:dyDescent="0.25">
      <c r="A4418">
        <v>2004</v>
      </c>
      <c r="B4418" s="6" t="s">
        <v>70</v>
      </c>
      <c r="C4418" s="6">
        <v>107</v>
      </c>
      <c r="D4418" s="6" t="s">
        <v>179</v>
      </c>
      <c r="E4418" s="6"/>
      <c r="F4418" s="6"/>
      <c r="G4418" s="6"/>
      <c r="H4418" s="6"/>
      <c r="I4418" s="6" t="str">
        <f t="shared" si="27"/>
        <v/>
      </c>
      <c r="J4418" s="6" t="s">
        <v>41</v>
      </c>
      <c r="K4418" s="6">
        <v>120</v>
      </c>
      <c r="L4418" s="6"/>
      <c r="M4418" s="6">
        <v>30</v>
      </c>
      <c r="N4418" s="6">
        <v>70</v>
      </c>
      <c r="O4418" s="6">
        <v>0</v>
      </c>
      <c r="P4418" s="6"/>
      <c r="Q4418" s="6"/>
      <c r="R4418" s="6"/>
      <c r="S4418" s="6"/>
      <c r="T4418" s="6"/>
    </row>
    <row r="4419" spans="1:20" x14ac:dyDescent="0.25">
      <c r="A4419">
        <v>2004</v>
      </c>
      <c r="B4419" s="6" t="s">
        <v>70</v>
      </c>
      <c r="C4419" s="6">
        <v>108</v>
      </c>
      <c r="D4419" s="6" t="s">
        <v>179</v>
      </c>
      <c r="E4419" s="6"/>
      <c r="F4419" s="6"/>
      <c r="G4419" s="6"/>
      <c r="H4419" s="6"/>
      <c r="I4419" s="6" t="str">
        <f t="shared" si="27"/>
        <v/>
      </c>
      <c r="J4419" s="6" t="s">
        <v>28</v>
      </c>
      <c r="K4419" s="6">
        <v>150</v>
      </c>
      <c r="L4419" s="6"/>
      <c r="M4419" s="6">
        <v>50</v>
      </c>
      <c r="N4419" s="6">
        <v>100</v>
      </c>
      <c r="O4419" s="6">
        <v>0</v>
      </c>
      <c r="P4419" s="6"/>
      <c r="Q4419" s="6"/>
      <c r="R4419" s="6"/>
      <c r="S4419" s="6"/>
      <c r="T4419" s="6"/>
    </row>
    <row r="4420" spans="1:20" x14ac:dyDescent="0.25">
      <c r="A4420">
        <v>2004</v>
      </c>
      <c r="B4420" s="6" t="s">
        <v>70</v>
      </c>
      <c r="C4420" s="6">
        <v>109</v>
      </c>
      <c r="D4420" s="6" t="s">
        <v>179</v>
      </c>
      <c r="E4420" s="6"/>
      <c r="F4420" s="6"/>
      <c r="G4420" s="6"/>
      <c r="H4420" s="6"/>
      <c r="I4420" s="6" t="str">
        <f t="shared" si="27"/>
        <v/>
      </c>
      <c r="J4420" s="6" t="s">
        <v>140</v>
      </c>
      <c r="K4420" s="6">
        <v>30</v>
      </c>
      <c r="L4420" s="6"/>
      <c r="M4420" s="6">
        <v>10</v>
      </c>
      <c r="N4420" s="6">
        <v>0</v>
      </c>
      <c r="O4420" s="6">
        <v>0</v>
      </c>
      <c r="P4420" s="6"/>
      <c r="Q4420" s="6"/>
      <c r="R4420" s="6"/>
      <c r="S4420" s="6"/>
      <c r="T4420" s="6"/>
    </row>
    <row r="4421" spans="1:20" x14ac:dyDescent="0.25">
      <c r="A4421">
        <v>2004</v>
      </c>
      <c r="B4421" s="6" t="s">
        <v>70</v>
      </c>
      <c r="C4421" s="6">
        <v>110</v>
      </c>
      <c r="D4421" s="6" t="s">
        <v>179</v>
      </c>
      <c r="E4421" s="6"/>
      <c r="F4421" s="6"/>
      <c r="G4421" s="6"/>
      <c r="H4421" s="6"/>
      <c r="I4421" s="6" t="str">
        <f t="shared" si="27"/>
        <v/>
      </c>
      <c r="J4421" s="6" t="s">
        <v>140</v>
      </c>
      <c r="K4421" s="6">
        <v>10</v>
      </c>
      <c r="L4421" s="6"/>
      <c r="M4421" s="6">
        <v>5</v>
      </c>
      <c r="N4421" s="6">
        <v>0</v>
      </c>
      <c r="O4421" s="6">
        <v>10</v>
      </c>
      <c r="P4421" s="6"/>
      <c r="Q4421" s="6"/>
      <c r="R4421" s="6"/>
      <c r="S4421" s="6"/>
      <c r="T4421" s="6"/>
    </row>
    <row r="4422" spans="1:20" x14ac:dyDescent="0.25">
      <c r="A4422">
        <v>2004</v>
      </c>
      <c r="B4422" s="6" t="s">
        <v>70</v>
      </c>
      <c r="C4422" s="6">
        <v>111</v>
      </c>
      <c r="D4422" s="6" t="s">
        <v>179</v>
      </c>
      <c r="E4422" s="6">
        <v>11</v>
      </c>
      <c r="F4422" s="6">
        <v>10</v>
      </c>
      <c r="G4422" s="6">
        <v>180</v>
      </c>
      <c r="H4422" s="6">
        <v>0</v>
      </c>
      <c r="I4422" s="6">
        <f t="shared" si="27"/>
        <v>180</v>
      </c>
      <c r="J4422" s="6" t="s">
        <v>35</v>
      </c>
      <c r="K4422" s="6">
        <v>10</v>
      </c>
      <c r="L4422" s="6"/>
      <c r="M4422" s="6">
        <v>5</v>
      </c>
      <c r="N4422" s="6">
        <v>0</v>
      </c>
      <c r="O4422" s="6">
        <v>0</v>
      </c>
      <c r="P4422" s="6"/>
      <c r="Q4422" s="6"/>
      <c r="R4422" s="6"/>
      <c r="S4422" s="6"/>
      <c r="T4422" s="6"/>
    </row>
    <row r="4423" spans="1:20" x14ac:dyDescent="0.25">
      <c r="A4423">
        <v>2004</v>
      </c>
      <c r="B4423" s="6" t="s">
        <v>70</v>
      </c>
      <c r="C4423" s="6">
        <v>112</v>
      </c>
      <c r="D4423" s="6" t="s">
        <v>179</v>
      </c>
      <c r="E4423" s="6"/>
      <c r="F4423" s="6"/>
      <c r="G4423" s="6"/>
      <c r="H4423" s="6"/>
      <c r="I4423" s="6" t="str">
        <f t="shared" si="27"/>
        <v/>
      </c>
      <c r="J4423" s="6" t="s">
        <v>35</v>
      </c>
      <c r="K4423" s="6">
        <v>5</v>
      </c>
      <c r="L4423" s="6"/>
      <c r="M4423" s="6">
        <v>5</v>
      </c>
      <c r="N4423" s="6">
        <v>0</v>
      </c>
      <c r="O4423" s="6">
        <v>0</v>
      </c>
      <c r="P4423" s="6"/>
      <c r="Q4423" s="6"/>
      <c r="R4423" s="6"/>
      <c r="S4423" s="6"/>
      <c r="T4423" s="6"/>
    </row>
    <row r="4424" spans="1:20" x14ac:dyDescent="0.25">
      <c r="A4424">
        <v>2004</v>
      </c>
      <c r="B4424" s="6" t="s">
        <v>70</v>
      </c>
      <c r="C4424" s="6">
        <v>113</v>
      </c>
      <c r="D4424" s="6" t="s">
        <v>179</v>
      </c>
      <c r="E4424" s="6"/>
      <c r="F4424" s="6"/>
      <c r="G4424" s="6"/>
      <c r="H4424" s="6"/>
      <c r="I4424" s="6" t="str">
        <f t="shared" si="27"/>
        <v/>
      </c>
      <c r="J4424" s="6" t="s">
        <v>25</v>
      </c>
      <c r="K4424" s="6">
        <v>20</v>
      </c>
      <c r="L4424" s="6"/>
      <c r="M4424" s="6">
        <v>10</v>
      </c>
      <c r="N4424" s="6">
        <v>0</v>
      </c>
      <c r="O4424" s="6">
        <v>0</v>
      </c>
      <c r="P4424" s="6"/>
      <c r="Q4424" s="6"/>
      <c r="R4424" s="6"/>
      <c r="S4424" s="6"/>
      <c r="T4424" s="6"/>
    </row>
    <row r="4425" spans="1:20" x14ac:dyDescent="0.25">
      <c r="A4425">
        <v>2004</v>
      </c>
      <c r="B4425" s="6" t="s">
        <v>70</v>
      </c>
      <c r="C4425" s="6">
        <v>114</v>
      </c>
      <c r="D4425" s="6" t="s">
        <v>179</v>
      </c>
      <c r="E4425" s="6"/>
      <c r="F4425" s="6"/>
      <c r="G4425" s="6"/>
      <c r="H4425" s="6"/>
      <c r="I4425" s="6" t="str">
        <f t="shared" si="27"/>
        <v/>
      </c>
      <c r="J4425" s="6" t="s">
        <v>140</v>
      </c>
      <c r="K4425" s="6">
        <v>20</v>
      </c>
      <c r="L4425" s="6"/>
      <c r="M4425" s="6">
        <v>10</v>
      </c>
      <c r="N4425" s="6">
        <v>10</v>
      </c>
      <c r="O4425" s="6">
        <v>0</v>
      </c>
      <c r="P4425" s="6"/>
      <c r="Q4425" s="6"/>
      <c r="R4425" s="6"/>
      <c r="S4425" s="6"/>
      <c r="T4425" s="6"/>
    </row>
    <row r="4426" spans="1:20" x14ac:dyDescent="0.25">
      <c r="A4426">
        <v>2004</v>
      </c>
      <c r="B4426" s="6" t="s">
        <v>70</v>
      </c>
      <c r="C4426" s="6">
        <v>115</v>
      </c>
      <c r="D4426" s="6" t="s">
        <v>179</v>
      </c>
      <c r="E4426" s="6"/>
      <c r="F4426" s="6"/>
      <c r="G4426" s="6"/>
      <c r="H4426" s="6"/>
      <c r="I4426" s="6" t="str">
        <f t="shared" ref="I4426:I4489" si="28">IF(G4426&gt;0,G4426/(1000-H4426)*1000,"")</f>
        <v/>
      </c>
      <c r="J4426" s="6" t="s">
        <v>35</v>
      </c>
      <c r="K4426" s="6">
        <v>30</v>
      </c>
      <c r="L4426" s="6"/>
      <c r="M4426" s="6">
        <v>10</v>
      </c>
      <c r="N4426" s="6">
        <v>20</v>
      </c>
      <c r="O4426" s="6">
        <v>0</v>
      </c>
      <c r="P4426" s="6"/>
      <c r="Q4426" s="6"/>
      <c r="R4426" s="6"/>
      <c r="S4426" s="6"/>
      <c r="T4426" s="6"/>
    </row>
    <row r="4427" spans="1:20" x14ac:dyDescent="0.25">
      <c r="A4427">
        <v>2004</v>
      </c>
      <c r="B4427" s="6" t="s">
        <v>70</v>
      </c>
      <c r="C4427" s="6">
        <v>116</v>
      </c>
      <c r="D4427" s="6" t="s">
        <v>179</v>
      </c>
      <c r="E4427" s="6"/>
      <c r="F4427" s="6"/>
      <c r="G4427" s="6"/>
      <c r="H4427" s="6"/>
      <c r="I4427" s="6" t="str">
        <f t="shared" si="28"/>
        <v/>
      </c>
      <c r="J4427" s="6" t="s">
        <v>25</v>
      </c>
      <c r="K4427" s="6">
        <v>10</v>
      </c>
      <c r="L4427" s="6"/>
      <c r="M4427" s="6">
        <v>5</v>
      </c>
      <c r="N4427" s="6">
        <v>0</v>
      </c>
      <c r="O4427" s="6">
        <v>0</v>
      </c>
      <c r="P4427" s="6"/>
      <c r="Q4427" s="6"/>
      <c r="R4427" s="6"/>
      <c r="S4427" s="6"/>
      <c r="T4427" s="6"/>
    </row>
    <row r="4428" spans="1:20" x14ac:dyDescent="0.25">
      <c r="A4428">
        <v>2004</v>
      </c>
      <c r="B4428" s="6" t="s">
        <v>70</v>
      </c>
      <c r="C4428" s="6">
        <v>117</v>
      </c>
      <c r="D4428" s="6" t="s">
        <v>179</v>
      </c>
      <c r="E4428" s="6"/>
      <c r="F4428" s="6"/>
      <c r="G4428" s="6"/>
      <c r="H4428" s="6"/>
      <c r="I4428" s="6" t="str">
        <f t="shared" si="28"/>
        <v/>
      </c>
      <c r="J4428" s="6" t="s">
        <v>29</v>
      </c>
      <c r="K4428" s="6">
        <v>10</v>
      </c>
      <c r="L4428" s="6"/>
      <c r="M4428" s="6">
        <v>10</v>
      </c>
      <c r="N4428" s="6">
        <v>40</v>
      </c>
      <c r="O4428" s="6">
        <v>0</v>
      </c>
      <c r="P4428" s="6"/>
      <c r="Q4428" s="6"/>
      <c r="R4428" s="6"/>
      <c r="S4428" s="6"/>
      <c r="T4428" s="6"/>
    </row>
    <row r="4429" spans="1:20" x14ac:dyDescent="0.25">
      <c r="A4429">
        <v>2004</v>
      </c>
      <c r="B4429" s="6" t="s">
        <v>70</v>
      </c>
      <c r="C4429" s="6">
        <v>118</v>
      </c>
      <c r="D4429" s="6" t="s">
        <v>179</v>
      </c>
      <c r="E4429" s="6"/>
      <c r="F4429" s="6"/>
      <c r="G4429" s="6"/>
      <c r="H4429" s="6"/>
      <c r="I4429" s="6" t="str">
        <f t="shared" si="28"/>
        <v/>
      </c>
      <c r="J4429" s="6" t="s">
        <v>35</v>
      </c>
      <c r="K4429" s="6">
        <v>5</v>
      </c>
      <c r="L4429" s="6"/>
      <c r="M4429" s="6">
        <v>5</v>
      </c>
      <c r="N4429" s="6">
        <v>0</v>
      </c>
      <c r="O4429" s="6">
        <v>0</v>
      </c>
      <c r="P4429" s="6"/>
      <c r="Q4429" s="6"/>
      <c r="R4429" s="6"/>
      <c r="S4429" s="6"/>
      <c r="T4429" s="6"/>
    </row>
    <row r="4430" spans="1:20" x14ac:dyDescent="0.25">
      <c r="A4430">
        <v>2004</v>
      </c>
      <c r="B4430" s="6" t="s">
        <v>70</v>
      </c>
      <c r="C4430" s="6">
        <v>119</v>
      </c>
      <c r="D4430" s="6" t="s">
        <v>179</v>
      </c>
      <c r="E4430" s="6"/>
      <c r="F4430" s="6"/>
      <c r="G4430" s="6"/>
      <c r="H4430" s="6"/>
      <c r="I4430" s="6" t="str">
        <f t="shared" si="28"/>
        <v/>
      </c>
      <c r="J4430" s="6" t="s">
        <v>28</v>
      </c>
      <c r="K4430" s="6">
        <v>50</v>
      </c>
      <c r="L4430" s="6"/>
      <c r="M4430" s="6">
        <v>20</v>
      </c>
      <c r="N4430" s="6">
        <v>60</v>
      </c>
      <c r="O4430" s="6">
        <v>0</v>
      </c>
      <c r="P4430" s="6"/>
      <c r="Q4430" s="6"/>
      <c r="R4430" s="6"/>
      <c r="S4430" s="6"/>
      <c r="T4430" s="6"/>
    </row>
    <row r="4431" spans="1:20" x14ac:dyDescent="0.25">
      <c r="A4431">
        <v>2004</v>
      </c>
      <c r="B4431" s="6" t="s">
        <v>70</v>
      </c>
      <c r="C4431" s="6">
        <v>120</v>
      </c>
      <c r="D4431" s="6" t="s">
        <v>179</v>
      </c>
      <c r="E4431" s="6"/>
      <c r="F4431" s="6"/>
      <c r="G4431" s="6"/>
      <c r="H4431" s="6"/>
      <c r="I4431" s="6" t="str">
        <f t="shared" si="28"/>
        <v/>
      </c>
      <c r="J4431" s="6" t="s">
        <v>25</v>
      </c>
      <c r="K4431" s="6">
        <v>30</v>
      </c>
      <c r="L4431" s="6"/>
      <c r="M4431" s="6">
        <v>20</v>
      </c>
      <c r="N4431" s="6">
        <v>30</v>
      </c>
      <c r="O4431" s="6">
        <v>0</v>
      </c>
      <c r="P4431" s="6"/>
      <c r="Q4431" s="6"/>
      <c r="R4431" s="6"/>
      <c r="S4431" s="6"/>
      <c r="T4431" s="6"/>
    </row>
    <row r="4432" spans="1:20" x14ac:dyDescent="0.25">
      <c r="A4432">
        <v>2004</v>
      </c>
      <c r="B4432" s="6" t="s">
        <v>70</v>
      </c>
      <c r="C4432" s="6">
        <v>121</v>
      </c>
      <c r="D4432" s="6" t="s">
        <v>179</v>
      </c>
      <c r="E4432" s="6"/>
      <c r="F4432" s="6"/>
      <c r="G4432" s="6"/>
      <c r="H4432" s="6"/>
      <c r="I4432" s="6" t="str">
        <f t="shared" si="28"/>
        <v/>
      </c>
      <c r="J4432" s="6" t="s">
        <v>140</v>
      </c>
      <c r="K4432" s="6">
        <v>60</v>
      </c>
      <c r="L4432" s="6"/>
      <c r="M4432" s="6">
        <v>20</v>
      </c>
      <c r="N4432" s="6">
        <v>30</v>
      </c>
      <c r="O4432" s="6">
        <v>0</v>
      </c>
      <c r="P4432" s="6" t="s">
        <v>156</v>
      </c>
      <c r="Q4432" s="6"/>
      <c r="R4432" s="6"/>
      <c r="S4432" s="6"/>
      <c r="T4432" s="6"/>
    </row>
    <row r="4433" spans="1:20" x14ac:dyDescent="0.25">
      <c r="A4433">
        <v>2004</v>
      </c>
      <c r="B4433" s="6" t="s">
        <v>70</v>
      </c>
      <c r="C4433" s="6">
        <v>122</v>
      </c>
      <c r="D4433" s="6" t="s">
        <v>179</v>
      </c>
      <c r="E4433" s="6"/>
      <c r="F4433" s="6"/>
      <c r="G4433" s="6"/>
      <c r="H4433" s="6"/>
      <c r="I4433" s="6" t="str">
        <f t="shared" si="28"/>
        <v/>
      </c>
      <c r="J4433" s="6" t="s">
        <v>35</v>
      </c>
      <c r="K4433" s="6">
        <v>20</v>
      </c>
      <c r="L4433" s="6"/>
      <c r="M4433" s="6">
        <v>5</v>
      </c>
      <c r="N4433" s="6">
        <v>0</v>
      </c>
      <c r="O4433" s="6">
        <v>0</v>
      </c>
      <c r="P4433" s="6"/>
      <c r="Q4433" s="6"/>
      <c r="R4433" s="6"/>
      <c r="S4433" s="6"/>
      <c r="T4433" s="6"/>
    </row>
    <row r="4434" spans="1:20" x14ac:dyDescent="0.25">
      <c r="A4434">
        <v>2004</v>
      </c>
      <c r="B4434" s="6" t="s">
        <v>70</v>
      </c>
      <c r="C4434" s="6">
        <v>123</v>
      </c>
      <c r="D4434" s="6" t="s">
        <v>179</v>
      </c>
      <c r="E4434" s="6"/>
      <c r="F4434" s="6"/>
      <c r="G4434" s="6"/>
      <c r="H4434" s="6"/>
      <c r="I4434" s="6" t="str">
        <f t="shared" si="28"/>
        <v/>
      </c>
      <c r="J4434" s="6" t="s">
        <v>66</v>
      </c>
      <c r="K4434" s="6">
        <v>20</v>
      </c>
      <c r="L4434" s="6"/>
      <c r="M4434" s="6">
        <v>5</v>
      </c>
      <c r="N4434" s="6">
        <v>0</v>
      </c>
      <c r="O4434" s="6">
        <v>0</v>
      </c>
      <c r="P4434" s="6"/>
      <c r="Q4434" s="6"/>
      <c r="R4434" s="6"/>
      <c r="S4434" s="6"/>
      <c r="T4434" s="6"/>
    </row>
    <row r="4435" spans="1:20" x14ac:dyDescent="0.25">
      <c r="A4435">
        <v>2004</v>
      </c>
      <c r="B4435" s="6" t="s">
        <v>70</v>
      </c>
      <c r="C4435" s="6">
        <v>124</v>
      </c>
      <c r="D4435" s="6" t="s">
        <v>179</v>
      </c>
      <c r="E4435" s="6"/>
      <c r="F4435" s="6"/>
      <c r="G4435" s="6"/>
      <c r="H4435" s="6"/>
      <c r="I4435" s="6" t="str">
        <f t="shared" si="28"/>
        <v/>
      </c>
      <c r="J4435" s="6" t="s">
        <v>25</v>
      </c>
      <c r="K4435" s="6">
        <v>60</v>
      </c>
      <c r="L4435" s="6"/>
      <c r="M4435" s="6">
        <v>20</v>
      </c>
      <c r="N4435" s="6">
        <v>0</v>
      </c>
      <c r="O4435" s="6">
        <v>0</v>
      </c>
      <c r="P4435" s="6"/>
      <c r="Q4435" s="6"/>
      <c r="R4435" s="6"/>
      <c r="S4435" s="6"/>
      <c r="T4435" s="6"/>
    </row>
    <row r="4436" spans="1:20" x14ac:dyDescent="0.25">
      <c r="A4436">
        <v>2004</v>
      </c>
      <c r="B4436" s="6" t="s">
        <v>70</v>
      </c>
      <c r="C4436" s="6">
        <v>125</v>
      </c>
      <c r="D4436" s="6" t="s">
        <v>179</v>
      </c>
      <c r="E4436" s="6"/>
      <c r="F4436" s="6"/>
      <c r="G4436" s="6"/>
      <c r="H4436" s="6"/>
      <c r="I4436" s="6" t="str">
        <f t="shared" si="28"/>
        <v/>
      </c>
      <c r="J4436" s="6" t="s">
        <v>35</v>
      </c>
      <c r="K4436" s="6">
        <v>20</v>
      </c>
      <c r="L4436" s="6"/>
      <c r="M4436" s="6">
        <v>20</v>
      </c>
      <c r="N4436" s="6">
        <v>20</v>
      </c>
      <c r="O4436" s="6">
        <v>0</v>
      </c>
      <c r="P4436" s="6"/>
      <c r="Q4436" s="6"/>
      <c r="R4436" s="6"/>
      <c r="S4436" s="6"/>
      <c r="T4436" s="6"/>
    </row>
    <row r="4437" spans="1:20" x14ac:dyDescent="0.25">
      <c r="A4437">
        <v>2004</v>
      </c>
      <c r="B4437" s="6" t="s">
        <v>70</v>
      </c>
      <c r="C4437" s="6">
        <v>126</v>
      </c>
      <c r="D4437" s="6" t="s">
        <v>179</v>
      </c>
      <c r="E4437" s="6"/>
      <c r="F4437" s="6"/>
      <c r="G4437" s="6"/>
      <c r="H4437" s="6"/>
      <c r="I4437" s="6"/>
      <c r="J4437" s="6" t="s">
        <v>35</v>
      </c>
      <c r="K4437" s="6">
        <v>20</v>
      </c>
      <c r="L4437" s="6"/>
      <c r="M4437" s="6">
        <v>5</v>
      </c>
      <c r="N4437" s="6">
        <v>0</v>
      </c>
      <c r="O4437" s="6">
        <v>0</v>
      </c>
      <c r="P4437" s="6"/>
      <c r="Q4437" s="6"/>
      <c r="R4437" s="6"/>
      <c r="S4437" s="6"/>
      <c r="T4437" s="6"/>
    </row>
    <row r="4438" spans="1:20" x14ac:dyDescent="0.25">
      <c r="A4438">
        <v>2004</v>
      </c>
      <c r="B4438" s="6" t="s">
        <v>42</v>
      </c>
      <c r="C4438" s="6">
        <v>1</v>
      </c>
      <c r="D4438" s="6" t="s">
        <v>249</v>
      </c>
      <c r="E4438" s="6">
        <v>1</v>
      </c>
      <c r="F4438" s="6">
        <v>13</v>
      </c>
      <c r="G4438" s="6">
        <v>125</v>
      </c>
      <c r="H4438" s="6">
        <v>0</v>
      </c>
      <c r="I4438" s="6">
        <f t="shared" si="28"/>
        <v>125</v>
      </c>
      <c r="J4438" s="6" t="s">
        <v>35</v>
      </c>
      <c r="K4438" s="6">
        <v>10</v>
      </c>
      <c r="L4438" s="6"/>
      <c r="M4438" s="6">
        <v>10</v>
      </c>
      <c r="N4438" s="6">
        <v>0</v>
      </c>
      <c r="O4438" s="6">
        <v>0</v>
      </c>
      <c r="P4438" s="6"/>
      <c r="Q4438" s="6"/>
      <c r="R4438" s="6"/>
      <c r="S4438" s="6"/>
      <c r="T4438" s="6"/>
    </row>
    <row r="4439" spans="1:20" x14ac:dyDescent="0.25">
      <c r="A4439">
        <v>2004</v>
      </c>
      <c r="B4439" s="6" t="s">
        <v>42</v>
      </c>
      <c r="C4439" s="6">
        <v>2</v>
      </c>
      <c r="D4439" s="6" t="s">
        <v>249</v>
      </c>
      <c r="E4439" s="6"/>
      <c r="F4439" s="6"/>
      <c r="G4439" s="6"/>
      <c r="H4439" s="6"/>
      <c r="I4439" s="6" t="str">
        <f t="shared" si="28"/>
        <v/>
      </c>
      <c r="J4439" s="6" t="s">
        <v>28</v>
      </c>
      <c r="K4439" s="6">
        <v>15</v>
      </c>
      <c r="L4439" s="6"/>
      <c r="M4439" s="6">
        <v>40</v>
      </c>
      <c r="N4439" s="6">
        <v>10</v>
      </c>
      <c r="O4439" s="6">
        <v>0</v>
      </c>
      <c r="P4439" s="6"/>
      <c r="Q4439" s="6"/>
      <c r="R4439" s="6"/>
      <c r="S4439" s="6"/>
      <c r="T4439" s="6"/>
    </row>
    <row r="4440" spans="1:20" x14ac:dyDescent="0.25">
      <c r="A4440">
        <v>2004</v>
      </c>
      <c r="B4440" s="6" t="s">
        <v>42</v>
      </c>
      <c r="C4440" s="6">
        <v>3</v>
      </c>
      <c r="D4440" s="6" t="s">
        <v>249</v>
      </c>
      <c r="E4440" s="6"/>
      <c r="F4440" s="6"/>
      <c r="G4440" s="6"/>
      <c r="H4440" s="6"/>
      <c r="I4440" s="6" t="str">
        <f t="shared" si="28"/>
        <v/>
      </c>
      <c r="J4440" s="6" t="s">
        <v>35</v>
      </c>
      <c r="K4440" s="6">
        <v>10</v>
      </c>
      <c r="L4440" s="6"/>
      <c r="M4440" s="6">
        <v>10</v>
      </c>
      <c r="N4440" s="6">
        <v>30</v>
      </c>
      <c r="O4440" s="6">
        <v>0</v>
      </c>
      <c r="P4440" s="6"/>
      <c r="Q4440" s="6"/>
      <c r="R4440" s="6"/>
      <c r="S4440" s="6"/>
      <c r="T4440" s="6"/>
    </row>
    <row r="4441" spans="1:20" x14ac:dyDescent="0.25">
      <c r="A4441">
        <v>2004</v>
      </c>
      <c r="B4441" s="6" t="s">
        <v>42</v>
      </c>
      <c r="C4441" s="6">
        <v>4</v>
      </c>
      <c r="D4441" s="6" t="s">
        <v>249</v>
      </c>
      <c r="E4441" s="6"/>
      <c r="F4441" s="6"/>
      <c r="G4441" s="6"/>
      <c r="H4441" s="6"/>
      <c r="I4441" s="6" t="str">
        <f t="shared" si="28"/>
        <v/>
      </c>
      <c r="J4441" s="6" t="s">
        <v>25</v>
      </c>
      <c r="K4441" s="6">
        <v>10</v>
      </c>
      <c r="L4441" s="6"/>
      <c r="M4441" s="6">
        <v>5</v>
      </c>
      <c r="N4441" s="6">
        <v>20</v>
      </c>
      <c r="O4441" s="6">
        <v>0</v>
      </c>
      <c r="P4441" s="6"/>
      <c r="Q4441" s="6"/>
      <c r="R4441" s="6"/>
      <c r="S4441" s="6"/>
      <c r="T4441" s="6"/>
    </row>
    <row r="4442" spans="1:20" x14ac:dyDescent="0.25">
      <c r="A4442">
        <v>2004</v>
      </c>
      <c r="B4442" s="6" t="s">
        <v>42</v>
      </c>
      <c r="C4442" s="6">
        <v>5</v>
      </c>
      <c r="D4442" s="6" t="s">
        <v>249</v>
      </c>
      <c r="E4442" s="6"/>
      <c r="F4442" s="6"/>
      <c r="G4442" s="6"/>
      <c r="H4442" s="6"/>
      <c r="I4442" s="6" t="str">
        <f t="shared" si="28"/>
        <v/>
      </c>
      <c r="J4442" s="6" t="s">
        <v>26</v>
      </c>
      <c r="K4442" s="6">
        <v>55</v>
      </c>
      <c r="L4442" s="6"/>
      <c r="M4442" s="6">
        <v>40</v>
      </c>
      <c r="N4442" s="6">
        <v>10</v>
      </c>
      <c r="O4442" s="6">
        <v>0</v>
      </c>
      <c r="P4442" s="6"/>
      <c r="Q4442" s="6"/>
      <c r="R4442" s="6"/>
      <c r="S4442" s="6"/>
      <c r="T4442" s="6"/>
    </row>
    <row r="4443" spans="1:20" x14ac:dyDescent="0.25">
      <c r="A4443">
        <v>2004</v>
      </c>
      <c r="B4443" s="6" t="s">
        <v>42</v>
      </c>
      <c r="C4443" s="6">
        <v>6</v>
      </c>
      <c r="D4443" s="6" t="s">
        <v>249</v>
      </c>
      <c r="E4443" s="6"/>
      <c r="F4443" s="6"/>
      <c r="G4443" s="6"/>
      <c r="H4443" s="6"/>
      <c r="I4443" s="6" t="str">
        <f t="shared" si="28"/>
        <v/>
      </c>
      <c r="J4443" s="6" t="s">
        <v>35</v>
      </c>
      <c r="K4443" s="6">
        <v>10</v>
      </c>
      <c r="L4443" s="6"/>
      <c r="M4443" s="6">
        <v>10</v>
      </c>
      <c r="N4443" s="6">
        <v>5</v>
      </c>
      <c r="O4443" s="6">
        <v>0</v>
      </c>
      <c r="P4443" s="6"/>
      <c r="Q4443" s="6"/>
      <c r="R4443" s="6"/>
      <c r="S4443" s="6"/>
      <c r="T4443" s="6"/>
    </row>
    <row r="4444" spans="1:20" x14ac:dyDescent="0.25">
      <c r="A4444">
        <v>2004</v>
      </c>
      <c r="B4444" s="6" t="s">
        <v>42</v>
      </c>
      <c r="C4444" s="6">
        <v>7</v>
      </c>
      <c r="D4444" s="6" t="s">
        <v>249</v>
      </c>
      <c r="E4444" s="6"/>
      <c r="F4444" s="6"/>
      <c r="G4444" s="6"/>
      <c r="H4444" s="6"/>
      <c r="I4444" s="6" t="str">
        <f t="shared" si="28"/>
        <v/>
      </c>
      <c r="J4444" s="6" t="s">
        <v>66</v>
      </c>
      <c r="K4444" s="6">
        <v>20</v>
      </c>
      <c r="L4444" s="6"/>
      <c r="M4444" s="6">
        <v>10</v>
      </c>
      <c r="N4444" s="6">
        <v>5</v>
      </c>
      <c r="O4444" s="6">
        <v>0</v>
      </c>
      <c r="P4444" s="6"/>
      <c r="Q4444" s="6"/>
      <c r="R4444" s="6"/>
      <c r="S4444" s="6"/>
      <c r="T4444" s="6"/>
    </row>
    <row r="4445" spans="1:20" x14ac:dyDescent="0.25">
      <c r="A4445">
        <v>2004</v>
      </c>
      <c r="B4445" s="6" t="s">
        <v>42</v>
      </c>
      <c r="C4445" s="6">
        <v>8</v>
      </c>
      <c r="D4445" s="6" t="s">
        <v>249</v>
      </c>
      <c r="E4445" s="6"/>
      <c r="F4445" s="6"/>
      <c r="G4445" s="6"/>
      <c r="H4445" s="6"/>
      <c r="I4445" s="6" t="str">
        <f t="shared" si="28"/>
        <v/>
      </c>
      <c r="J4445" s="6" t="s">
        <v>36</v>
      </c>
      <c r="K4445" s="6">
        <v>25</v>
      </c>
      <c r="L4445" s="6"/>
      <c r="M4445" s="6">
        <v>30</v>
      </c>
      <c r="N4445" s="6">
        <v>2</v>
      </c>
      <c r="O4445" s="6">
        <v>0</v>
      </c>
      <c r="P4445" s="6"/>
      <c r="Q4445" s="6"/>
      <c r="R4445" s="6"/>
      <c r="S4445" s="6"/>
      <c r="T4445" s="6"/>
    </row>
    <row r="4446" spans="1:20" x14ac:dyDescent="0.25">
      <c r="A4446">
        <v>2004</v>
      </c>
      <c r="B4446" s="6" t="s">
        <v>42</v>
      </c>
      <c r="C4446" s="6">
        <v>9</v>
      </c>
      <c r="D4446" s="6" t="s">
        <v>249</v>
      </c>
      <c r="E4446" s="6"/>
      <c r="F4446" s="6"/>
      <c r="G4446" s="6"/>
      <c r="H4446" s="6"/>
      <c r="I4446" s="6" t="str">
        <f t="shared" si="28"/>
        <v/>
      </c>
      <c r="J4446" s="6" t="s">
        <v>35</v>
      </c>
      <c r="K4446" s="6">
        <v>15</v>
      </c>
      <c r="L4446" s="6"/>
      <c r="M4446" s="6">
        <v>10</v>
      </c>
      <c r="N4446" s="6">
        <v>0</v>
      </c>
      <c r="O4446" s="6">
        <v>0</v>
      </c>
      <c r="P4446" s="6"/>
      <c r="Q4446" s="6"/>
      <c r="R4446" s="6"/>
      <c r="S4446" s="6"/>
      <c r="T4446" s="6"/>
    </row>
    <row r="4447" spans="1:20" x14ac:dyDescent="0.25">
      <c r="A4447">
        <v>2004</v>
      </c>
      <c r="B4447" s="6" t="s">
        <v>42</v>
      </c>
      <c r="C4447" s="6">
        <v>10</v>
      </c>
      <c r="D4447" s="6" t="s">
        <v>249</v>
      </c>
      <c r="E4447" s="6"/>
      <c r="F4447" s="6"/>
      <c r="G4447" s="6"/>
      <c r="H4447" s="6"/>
      <c r="I4447" s="6" t="str">
        <f t="shared" si="28"/>
        <v/>
      </c>
      <c r="J4447" s="6" t="s">
        <v>40</v>
      </c>
      <c r="K4447" s="6">
        <v>32</v>
      </c>
      <c r="L4447" s="6"/>
      <c r="M4447" s="6">
        <v>15</v>
      </c>
      <c r="N4447" s="6">
        <v>5</v>
      </c>
      <c r="O4447" s="6">
        <v>0</v>
      </c>
      <c r="P4447" s="6"/>
      <c r="Q4447" s="6"/>
      <c r="R4447" s="6"/>
      <c r="S4447" s="6"/>
      <c r="T4447" s="6"/>
    </row>
    <row r="4448" spans="1:20" x14ac:dyDescent="0.25">
      <c r="A4448">
        <v>2004</v>
      </c>
      <c r="B4448" s="6" t="s">
        <v>42</v>
      </c>
      <c r="C4448" s="6">
        <v>11</v>
      </c>
      <c r="D4448" s="6" t="s">
        <v>249</v>
      </c>
      <c r="E4448" s="6"/>
      <c r="F4448" s="6"/>
      <c r="G4448" s="6"/>
      <c r="H4448" s="6"/>
      <c r="I4448" s="6" t="str">
        <f t="shared" si="28"/>
        <v/>
      </c>
      <c r="J4448" s="6" t="s">
        <v>28</v>
      </c>
      <c r="K4448" s="6">
        <v>50</v>
      </c>
      <c r="L4448" s="6"/>
      <c r="M4448" s="6">
        <v>45</v>
      </c>
      <c r="N4448" s="6">
        <v>50</v>
      </c>
      <c r="O4448" s="6">
        <v>0</v>
      </c>
      <c r="P4448" s="6"/>
      <c r="Q4448" s="6"/>
      <c r="R4448" s="6"/>
      <c r="S4448" s="6"/>
      <c r="T4448" s="6"/>
    </row>
    <row r="4449" spans="1:20" x14ac:dyDescent="0.25">
      <c r="A4449">
        <v>2004</v>
      </c>
      <c r="B4449" s="6" t="s">
        <v>42</v>
      </c>
      <c r="C4449" s="6">
        <v>12</v>
      </c>
      <c r="D4449" s="6" t="s">
        <v>249</v>
      </c>
      <c r="E4449" s="6"/>
      <c r="F4449" s="6"/>
      <c r="G4449" s="6"/>
      <c r="H4449" s="6"/>
      <c r="I4449" s="6" t="str">
        <f t="shared" si="28"/>
        <v/>
      </c>
      <c r="J4449" s="6" t="s">
        <v>28</v>
      </c>
      <c r="K4449" s="6">
        <v>110</v>
      </c>
      <c r="L4449" s="6"/>
      <c r="M4449" s="6">
        <v>70</v>
      </c>
      <c r="N4449" s="6">
        <v>50</v>
      </c>
      <c r="O4449" s="6">
        <v>0</v>
      </c>
      <c r="P4449" s="6"/>
      <c r="Q4449" s="6"/>
      <c r="R4449" s="6"/>
      <c r="S4449" s="6"/>
      <c r="T4449" s="6"/>
    </row>
    <row r="4450" spans="1:20" x14ac:dyDescent="0.25">
      <c r="A4450">
        <v>2004</v>
      </c>
      <c r="B4450" s="6" t="s">
        <v>42</v>
      </c>
      <c r="C4450" s="6">
        <v>13</v>
      </c>
      <c r="D4450" s="6" t="s">
        <v>249</v>
      </c>
      <c r="E4450" s="6"/>
      <c r="F4450" s="6"/>
      <c r="G4450" s="6"/>
      <c r="H4450" s="6"/>
      <c r="I4450" s="6" t="str">
        <f t="shared" si="28"/>
        <v/>
      </c>
      <c r="J4450" s="6" t="s">
        <v>147</v>
      </c>
      <c r="K4450" s="6">
        <v>20</v>
      </c>
      <c r="L4450" s="6"/>
      <c r="M4450" s="6">
        <v>10</v>
      </c>
      <c r="N4450" s="6">
        <v>0</v>
      </c>
      <c r="O4450" s="6">
        <v>0</v>
      </c>
      <c r="P4450" s="6"/>
      <c r="Q4450" s="6"/>
      <c r="R4450" s="6"/>
      <c r="S4450" s="6"/>
      <c r="T4450" s="6"/>
    </row>
    <row r="4451" spans="1:20" x14ac:dyDescent="0.25">
      <c r="A4451">
        <v>2004</v>
      </c>
      <c r="B4451" s="6" t="s">
        <v>42</v>
      </c>
      <c r="C4451" s="6">
        <v>14</v>
      </c>
      <c r="D4451" s="6" t="s">
        <v>249</v>
      </c>
      <c r="E4451" s="6">
        <v>2</v>
      </c>
      <c r="F4451" s="6">
        <v>11</v>
      </c>
      <c r="G4451" s="6">
        <v>115</v>
      </c>
      <c r="H4451" s="6">
        <v>0</v>
      </c>
      <c r="I4451" s="6">
        <f t="shared" si="28"/>
        <v>115</v>
      </c>
      <c r="J4451" s="6" t="s">
        <v>25</v>
      </c>
      <c r="K4451" s="6">
        <v>50</v>
      </c>
      <c r="L4451" s="6"/>
      <c r="M4451" s="6">
        <v>35</v>
      </c>
      <c r="N4451" s="6">
        <v>60</v>
      </c>
      <c r="O4451" s="6">
        <v>0</v>
      </c>
      <c r="P4451" s="6"/>
      <c r="Q4451" s="6"/>
      <c r="R4451" s="6"/>
      <c r="S4451" s="6"/>
      <c r="T4451" s="6"/>
    </row>
    <row r="4452" spans="1:20" x14ac:dyDescent="0.25">
      <c r="A4452">
        <v>2004</v>
      </c>
      <c r="B4452" s="6" t="s">
        <v>42</v>
      </c>
      <c r="C4452" s="6">
        <v>15</v>
      </c>
      <c r="D4452" s="6" t="s">
        <v>249</v>
      </c>
      <c r="E4452" s="6"/>
      <c r="F4452" s="6"/>
      <c r="G4452" s="6"/>
      <c r="H4452" s="6"/>
      <c r="I4452" s="6" t="str">
        <f t="shared" si="28"/>
        <v/>
      </c>
      <c r="J4452" s="6" t="s">
        <v>35</v>
      </c>
      <c r="K4452" s="6">
        <v>15</v>
      </c>
      <c r="L4452" s="6"/>
      <c r="M4452" s="6">
        <v>10</v>
      </c>
      <c r="N4452" s="6">
        <v>0</v>
      </c>
      <c r="O4452" s="6">
        <v>0</v>
      </c>
      <c r="P4452" s="6"/>
      <c r="Q4452" s="6"/>
      <c r="R4452" s="6"/>
      <c r="S4452" s="6"/>
      <c r="T4452" s="6"/>
    </row>
    <row r="4453" spans="1:20" x14ac:dyDescent="0.25">
      <c r="A4453">
        <v>2004</v>
      </c>
      <c r="B4453" s="6" t="s">
        <v>42</v>
      </c>
      <c r="C4453" s="6">
        <v>16</v>
      </c>
      <c r="D4453" s="6" t="s">
        <v>249</v>
      </c>
      <c r="E4453" s="6"/>
      <c r="F4453" s="6"/>
      <c r="G4453" s="6"/>
      <c r="H4453" s="6"/>
      <c r="I4453" s="6" t="str">
        <f t="shared" si="28"/>
        <v/>
      </c>
      <c r="J4453" s="6" t="s">
        <v>140</v>
      </c>
      <c r="K4453" s="6">
        <v>20</v>
      </c>
      <c r="L4453" s="6"/>
      <c r="M4453" s="6">
        <v>10</v>
      </c>
      <c r="N4453" s="6">
        <v>0</v>
      </c>
      <c r="O4453" s="6">
        <v>0</v>
      </c>
      <c r="P4453" s="6"/>
      <c r="Q4453" s="6"/>
      <c r="R4453" s="6"/>
      <c r="S4453" s="6"/>
      <c r="T4453" s="6"/>
    </row>
    <row r="4454" spans="1:20" x14ac:dyDescent="0.25">
      <c r="A4454">
        <v>2004</v>
      </c>
      <c r="B4454" s="6" t="s">
        <v>42</v>
      </c>
      <c r="C4454" s="6">
        <v>17</v>
      </c>
      <c r="D4454" s="6" t="s">
        <v>249</v>
      </c>
      <c r="E4454" s="6"/>
      <c r="F4454" s="6"/>
      <c r="G4454" s="6"/>
      <c r="H4454" s="6"/>
      <c r="I4454" s="6" t="str">
        <f t="shared" si="28"/>
        <v/>
      </c>
      <c r="J4454" s="6" t="s">
        <v>40</v>
      </c>
      <c r="K4454" s="6">
        <v>35</v>
      </c>
      <c r="L4454" s="6"/>
      <c r="M4454" s="6">
        <v>20</v>
      </c>
      <c r="N4454" s="6">
        <v>60</v>
      </c>
      <c r="O4454" s="6">
        <v>5</v>
      </c>
      <c r="P4454" s="6"/>
      <c r="Q4454" s="6"/>
      <c r="R4454" s="6"/>
      <c r="S4454" s="6"/>
      <c r="T4454" s="6"/>
    </row>
    <row r="4455" spans="1:20" x14ac:dyDescent="0.25">
      <c r="A4455">
        <v>2004</v>
      </c>
      <c r="B4455" s="6" t="s">
        <v>42</v>
      </c>
      <c r="C4455" s="6">
        <v>18</v>
      </c>
      <c r="D4455" s="6" t="s">
        <v>249</v>
      </c>
      <c r="E4455" s="6"/>
      <c r="F4455" s="6"/>
      <c r="G4455" s="6"/>
      <c r="H4455" s="6"/>
      <c r="I4455" s="6" t="str">
        <f t="shared" si="28"/>
        <v/>
      </c>
      <c r="J4455" s="6" t="s">
        <v>168</v>
      </c>
      <c r="K4455" s="6">
        <v>5</v>
      </c>
      <c r="L4455" s="6"/>
      <c r="M4455" s="6">
        <v>8</v>
      </c>
      <c r="N4455" s="6">
        <v>0</v>
      </c>
      <c r="O4455" s="6">
        <v>0</v>
      </c>
      <c r="P4455" s="6"/>
      <c r="Q4455" s="6"/>
      <c r="R4455" s="6"/>
      <c r="S4455" s="6"/>
      <c r="T4455" s="6"/>
    </row>
    <row r="4456" spans="1:20" x14ac:dyDescent="0.25">
      <c r="A4456">
        <v>2004</v>
      </c>
      <c r="B4456" s="6" t="s">
        <v>42</v>
      </c>
      <c r="C4456" s="6">
        <v>19</v>
      </c>
      <c r="D4456" s="6" t="s">
        <v>249</v>
      </c>
      <c r="E4456" s="6"/>
      <c r="F4456" s="6"/>
      <c r="G4456" s="6"/>
      <c r="H4456" s="6"/>
      <c r="I4456" s="6" t="str">
        <f t="shared" si="28"/>
        <v/>
      </c>
      <c r="J4456" s="6" t="s">
        <v>35</v>
      </c>
      <c r="K4456" s="6">
        <v>10</v>
      </c>
      <c r="L4456" s="6"/>
      <c r="M4456" s="6">
        <v>5</v>
      </c>
      <c r="N4456" s="6">
        <v>10</v>
      </c>
      <c r="O4456" s="6">
        <v>2</v>
      </c>
      <c r="P4456" s="6"/>
      <c r="Q4456" s="6"/>
      <c r="R4456" s="6"/>
      <c r="S4456" s="6"/>
      <c r="T4456" s="6"/>
    </row>
    <row r="4457" spans="1:20" x14ac:dyDescent="0.25">
      <c r="A4457">
        <v>2004</v>
      </c>
      <c r="B4457" s="6" t="s">
        <v>42</v>
      </c>
      <c r="C4457" s="6">
        <v>20</v>
      </c>
      <c r="D4457" s="6" t="s">
        <v>249</v>
      </c>
      <c r="E4457" s="6"/>
      <c r="F4457" s="6"/>
      <c r="G4457" s="6"/>
      <c r="H4457" s="6"/>
      <c r="I4457" s="6" t="str">
        <f t="shared" si="28"/>
        <v/>
      </c>
      <c r="J4457" s="6" t="s">
        <v>44</v>
      </c>
      <c r="K4457" s="6">
        <v>20</v>
      </c>
      <c r="L4457" s="6"/>
      <c r="M4457" s="6">
        <v>20</v>
      </c>
      <c r="N4457" s="6">
        <v>25</v>
      </c>
      <c r="O4457" s="6">
        <v>0</v>
      </c>
      <c r="P4457" s="6"/>
      <c r="Q4457" s="6"/>
      <c r="R4457" s="6"/>
      <c r="S4457" s="6"/>
      <c r="T4457" s="6"/>
    </row>
    <row r="4458" spans="1:20" x14ac:dyDescent="0.25">
      <c r="A4458">
        <v>2004</v>
      </c>
      <c r="B4458" s="6" t="s">
        <v>42</v>
      </c>
      <c r="C4458" s="6">
        <v>21</v>
      </c>
      <c r="D4458" s="6" t="s">
        <v>249</v>
      </c>
      <c r="E4458" s="6"/>
      <c r="F4458" s="6"/>
      <c r="G4458" s="6"/>
      <c r="H4458" s="6"/>
      <c r="I4458" s="6" t="str">
        <f t="shared" si="28"/>
        <v/>
      </c>
      <c r="J4458" s="6" t="s">
        <v>140</v>
      </c>
      <c r="K4458" s="6">
        <v>30</v>
      </c>
      <c r="L4458" s="6"/>
      <c r="M4458" s="6">
        <v>20</v>
      </c>
      <c r="N4458" s="6">
        <v>50</v>
      </c>
      <c r="O4458" s="6">
        <v>0</v>
      </c>
      <c r="P4458" s="6"/>
      <c r="Q4458" s="6"/>
      <c r="R4458" s="6"/>
      <c r="S4458" s="6"/>
      <c r="T4458" s="6"/>
    </row>
    <row r="4459" spans="1:20" x14ac:dyDescent="0.25">
      <c r="A4459">
        <v>2004</v>
      </c>
      <c r="B4459" s="6" t="s">
        <v>42</v>
      </c>
      <c r="C4459" s="6">
        <v>22</v>
      </c>
      <c r="D4459" s="6" t="s">
        <v>249</v>
      </c>
      <c r="E4459" s="6"/>
      <c r="F4459" s="6"/>
      <c r="G4459" s="6"/>
      <c r="H4459" s="6"/>
      <c r="I4459" s="6" t="str">
        <f t="shared" si="28"/>
        <v/>
      </c>
      <c r="J4459" s="6" t="s">
        <v>141</v>
      </c>
      <c r="K4459" s="6">
        <v>10</v>
      </c>
      <c r="L4459" s="6"/>
      <c r="M4459" s="6">
        <v>20</v>
      </c>
      <c r="N4459" s="6">
        <v>0</v>
      </c>
      <c r="O4459" s="6">
        <v>0</v>
      </c>
      <c r="P4459" s="6"/>
      <c r="Q4459" s="6"/>
      <c r="R4459" s="6"/>
      <c r="S4459" s="6"/>
      <c r="T4459" s="6"/>
    </row>
    <row r="4460" spans="1:20" x14ac:dyDescent="0.25">
      <c r="A4460">
        <v>2004</v>
      </c>
      <c r="B4460" s="6" t="s">
        <v>42</v>
      </c>
      <c r="C4460" s="6">
        <v>23</v>
      </c>
      <c r="D4460" s="6" t="s">
        <v>249</v>
      </c>
      <c r="E4460" s="6"/>
      <c r="F4460" s="6"/>
      <c r="G4460" s="6"/>
      <c r="H4460" s="6"/>
      <c r="I4460" s="6" t="str">
        <f t="shared" si="28"/>
        <v/>
      </c>
      <c r="J4460" s="6" t="s">
        <v>25</v>
      </c>
      <c r="K4460" s="6">
        <v>10</v>
      </c>
      <c r="L4460" s="6"/>
      <c r="M4460" s="6">
        <v>5</v>
      </c>
      <c r="N4460" s="6">
        <v>0</v>
      </c>
      <c r="O4460" s="6">
        <v>0</v>
      </c>
      <c r="P4460" s="6"/>
      <c r="Q4460" s="6"/>
      <c r="R4460" s="6"/>
      <c r="S4460" s="6"/>
      <c r="T4460" s="6"/>
    </row>
    <row r="4461" spans="1:20" x14ac:dyDescent="0.25">
      <c r="A4461">
        <v>2004</v>
      </c>
      <c r="B4461" s="6" t="s">
        <v>42</v>
      </c>
      <c r="C4461" s="6">
        <v>24</v>
      </c>
      <c r="D4461" s="6" t="s">
        <v>249</v>
      </c>
      <c r="E4461" s="6"/>
      <c r="F4461" s="6"/>
      <c r="G4461" s="6"/>
      <c r="H4461" s="6"/>
      <c r="I4461" s="6" t="str">
        <f t="shared" si="28"/>
        <v/>
      </c>
      <c r="J4461" s="6" t="s">
        <v>35</v>
      </c>
      <c r="K4461" s="6">
        <v>15</v>
      </c>
      <c r="L4461" s="6"/>
      <c r="M4461" s="6">
        <v>10</v>
      </c>
      <c r="N4461" s="6">
        <v>0</v>
      </c>
      <c r="O4461" s="6">
        <v>0</v>
      </c>
      <c r="P4461" s="6"/>
      <c r="Q4461" s="6"/>
      <c r="R4461" s="6"/>
      <c r="S4461" s="6"/>
      <c r="T4461" s="6"/>
    </row>
    <row r="4462" spans="1:20" x14ac:dyDescent="0.25">
      <c r="A4462">
        <v>2004</v>
      </c>
      <c r="B4462" s="6" t="s">
        <v>42</v>
      </c>
      <c r="C4462" s="6">
        <v>25</v>
      </c>
      <c r="D4462" s="6" t="s">
        <v>249</v>
      </c>
      <c r="E4462" s="6"/>
      <c r="F4462" s="6"/>
      <c r="G4462" s="6"/>
      <c r="H4462" s="6"/>
      <c r="I4462" s="6" t="str">
        <f t="shared" si="28"/>
        <v/>
      </c>
      <c r="J4462" s="6" t="s">
        <v>25</v>
      </c>
      <c r="K4462" s="6">
        <v>30</v>
      </c>
      <c r="L4462" s="6"/>
      <c r="M4462" s="6">
        <v>20</v>
      </c>
      <c r="N4462" s="6">
        <v>40</v>
      </c>
      <c r="O4462" s="6">
        <v>0</v>
      </c>
      <c r="P4462" s="6"/>
      <c r="Q4462" s="6"/>
      <c r="R4462" s="6"/>
      <c r="S4462" s="6"/>
      <c r="T4462" s="6"/>
    </row>
    <row r="4463" spans="1:20" x14ac:dyDescent="0.25">
      <c r="A4463">
        <v>2004</v>
      </c>
      <c r="B4463" s="6" t="s">
        <v>42</v>
      </c>
      <c r="C4463" s="6">
        <v>26</v>
      </c>
      <c r="D4463" s="6" t="s">
        <v>249</v>
      </c>
      <c r="E4463" s="6"/>
      <c r="F4463" s="6"/>
      <c r="G4463" s="6"/>
      <c r="H4463" s="6"/>
      <c r="I4463" s="6" t="str">
        <f t="shared" si="28"/>
        <v/>
      </c>
      <c r="J4463" s="6" t="s">
        <v>36</v>
      </c>
      <c r="K4463" s="6">
        <v>25</v>
      </c>
      <c r="L4463" s="6"/>
      <c r="M4463" s="6">
        <v>18</v>
      </c>
      <c r="N4463" s="6">
        <v>50</v>
      </c>
      <c r="O4463" s="6">
        <v>0</v>
      </c>
      <c r="P4463" s="6"/>
      <c r="Q4463" s="6"/>
      <c r="R4463" s="6"/>
      <c r="S4463" s="6"/>
      <c r="T4463" s="6"/>
    </row>
    <row r="4464" spans="1:20" x14ac:dyDescent="0.25">
      <c r="A4464">
        <v>2004</v>
      </c>
      <c r="B4464" s="6" t="s">
        <v>42</v>
      </c>
      <c r="C4464" s="6">
        <v>27</v>
      </c>
      <c r="D4464" s="6" t="s">
        <v>249</v>
      </c>
      <c r="E4464" s="6"/>
      <c r="F4464" s="6"/>
      <c r="G4464" s="6"/>
      <c r="H4464" s="6"/>
      <c r="I4464" s="6" t="str">
        <f t="shared" si="28"/>
        <v/>
      </c>
      <c r="J4464" s="6" t="s">
        <v>36</v>
      </c>
      <c r="K4464" s="6">
        <v>50</v>
      </c>
      <c r="L4464" s="6"/>
      <c r="M4464" s="6">
        <v>40</v>
      </c>
      <c r="N4464" s="6">
        <v>40</v>
      </c>
      <c r="O4464" s="6">
        <v>0</v>
      </c>
      <c r="P4464" s="6"/>
      <c r="Q4464" s="6"/>
      <c r="R4464" s="6"/>
      <c r="S4464" s="6"/>
      <c r="T4464" s="6"/>
    </row>
    <row r="4465" spans="1:20" x14ac:dyDescent="0.25">
      <c r="A4465">
        <v>2004</v>
      </c>
      <c r="B4465" s="6" t="s">
        <v>42</v>
      </c>
      <c r="C4465" s="6">
        <v>28</v>
      </c>
      <c r="D4465" s="6" t="s">
        <v>249</v>
      </c>
      <c r="E4465" s="6"/>
      <c r="F4465" s="6"/>
      <c r="G4465" s="6"/>
      <c r="H4465" s="6"/>
      <c r="I4465" s="6" t="str">
        <f t="shared" si="28"/>
        <v/>
      </c>
      <c r="J4465" s="6" t="s">
        <v>40</v>
      </c>
      <c r="K4465" s="6">
        <v>10</v>
      </c>
      <c r="L4465" s="6"/>
      <c r="M4465" s="6">
        <v>5</v>
      </c>
      <c r="N4465" s="6">
        <v>0</v>
      </c>
      <c r="O4465" s="6">
        <v>0</v>
      </c>
      <c r="P4465" s="6"/>
      <c r="Q4465" s="6"/>
      <c r="R4465" s="6"/>
      <c r="S4465" s="6"/>
      <c r="T4465" s="6"/>
    </row>
    <row r="4466" spans="1:20" x14ac:dyDescent="0.25">
      <c r="A4466">
        <v>2004</v>
      </c>
      <c r="B4466" s="6" t="s">
        <v>42</v>
      </c>
      <c r="C4466" s="6">
        <v>29</v>
      </c>
      <c r="D4466" s="6" t="s">
        <v>249</v>
      </c>
      <c r="E4466" s="6">
        <v>3</v>
      </c>
      <c r="F4466" s="6">
        <v>12</v>
      </c>
      <c r="G4466" s="6">
        <v>95</v>
      </c>
      <c r="H4466" s="6">
        <v>0</v>
      </c>
      <c r="I4466" s="6">
        <f t="shared" si="28"/>
        <v>95</v>
      </c>
      <c r="J4466" s="6" t="s">
        <v>25</v>
      </c>
      <c r="K4466" s="6">
        <v>35</v>
      </c>
      <c r="L4466" s="6"/>
      <c r="M4466" s="6">
        <v>30</v>
      </c>
      <c r="N4466" s="6">
        <v>60</v>
      </c>
      <c r="O4466" s="6">
        <v>0</v>
      </c>
      <c r="P4466" s="6"/>
      <c r="Q4466" s="6"/>
      <c r="R4466" s="6"/>
      <c r="S4466" s="6"/>
      <c r="T4466" s="6"/>
    </row>
    <row r="4467" spans="1:20" x14ac:dyDescent="0.25">
      <c r="A4467">
        <v>2004</v>
      </c>
      <c r="B4467" s="6" t="s">
        <v>42</v>
      </c>
      <c r="C4467" s="6">
        <v>30</v>
      </c>
      <c r="D4467" s="6" t="s">
        <v>249</v>
      </c>
      <c r="E4467" s="6"/>
      <c r="F4467" s="6"/>
      <c r="G4467" s="6"/>
      <c r="H4467" s="6"/>
      <c r="I4467" s="6" t="str">
        <f t="shared" si="28"/>
        <v/>
      </c>
      <c r="J4467" s="6" t="s">
        <v>140</v>
      </c>
      <c r="K4467" s="6">
        <v>12</v>
      </c>
      <c r="L4467" s="6"/>
      <c r="M4467" s="6">
        <v>10</v>
      </c>
      <c r="N4467" s="6">
        <v>0</v>
      </c>
      <c r="O4467" s="6">
        <v>0</v>
      </c>
      <c r="P4467" s="6"/>
      <c r="Q4467" s="6"/>
      <c r="R4467" s="6"/>
      <c r="S4467" s="6"/>
      <c r="T4467" s="6"/>
    </row>
    <row r="4468" spans="1:20" x14ac:dyDescent="0.25">
      <c r="A4468">
        <v>2004</v>
      </c>
      <c r="B4468" s="6" t="s">
        <v>42</v>
      </c>
      <c r="C4468" s="6">
        <v>31</v>
      </c>
      <c r="D4468" s="6" t="s">
        <v>249</v>
      </c>
      <c r="E4468" s="6"/>
      <c r="F4468" s="6"/>
      <c r="G4468" s="6"/>
      <c r="H4468" s="6"/>
      <c r="I4468" s="6" t="str">
        <f t="shared" si="28"/>
        <v/>
      </c>
      <c r="J4468" s="6" t="s">
        <v>35</v>
      </c>
      <c r="K4468" s="6">
        <v>18</v>
      </c>
      <c r="L4468" s="6"/>
      <c r="M4468" s="6">
        <v>10</v>
      </c>
      <c r="N4468" s="6">
        <v>5</v>
      </c>
      <c r="O4468" s="6">
        <v>0</v>
      </c>
      <c r="P4468" s="6"/>
      <c r="Q4468" s="6"/>
      <c r="R4468" s="6"/>
      <c r="S4468" s="6"/>
      <c r="T4468" s="6"/>
    </row>
    <row r="4469" spans="1:20" x14ac:dyDescent="0.25">
      <c r="A4469">
        <v>2004</v>
      </c>
      <c r="B4469" s="6" t="s">
        <v>42</v>
      </c>
      <c r="C4469" s="6">
        <v>32</v>
      </c>
      <c r="D4469" s="6" t="s">
        <v>249</v>
      </c>
      <c r="E4469" s="6"/>
      <c r="F4469" s="6"/>
      <c r="G4469" s="6"/>
      <c r="H4469" s="6"/>
      <c r="I4469" s="6" t="str">
        <f t="shared" si="28"/>
        <v/>
      </c>
      <c r="J4469" s="6" t="s">
        <v>35</v>
      </c>
      <c r="K4469" s="6">
        <v>10</v>
      </c>
      <c r="L4469" s="6"/>
      <c r="M4469" s="6">
        <v>8</v>
      </c>
      <c r="N4469" s="6">
        <v>0</v>
      </c>
      <c r="O4469" s="6">
        <v>0</v>
      </c>
      <c r="P4469" s="6"/>
      <c r="Q4469" s="6"/>
      <c r="R4469" s="6"/>
      <c r="S4469" s="6"/>
      <c r="T4469" s="6"/>
    </row>
    <row r="4470" spans="1:20" x14ac:dyDescent="0.25">
      <c r="A4470">
        <v>2004</v>
      </c>
      <c r="B4470" s="6" t="s">
        <v>42</v>
      </c>
      <c r="C4470" s="6">
        <v>33</v>
      </c>
      <c r="D4470" s="6" t="s">
        <v>249</v>
      </c>
      <c r="E4470" s="6"/>
      <c r="F4470" s="6"/>
      <c r="G4470" s="6"/>
      <c r="H4470" s="6"/>
      <c r="I4470" s="6" t="str">
        <f t="shared" si="28"/>
        <v/>
      </c>
      <c r="J4470" s="6" t="s">
        <v>29</v>
      </c>
      <c r="K4470" s="6">
        <v>30</v>
      </c>
      <c r="L4470" s="6"/>
      <c r="M4470" s="6">
        <v>40</v>
      </c>
      <c r="N4470" s="6">
        <v>25</v>
      </c>
      <c r="O4470" s="6">
        <v>0</v>
      </c>
      <c r="P4470" s="6"/>
      <c r="Q4470" s="6"/>
      <c r="R4470" s="6"/>
      <c r="S4470" s="6"/>
      <c r="T4470" s="6"/>
    </row>
    <row r="4471" spans="1:20" x14ac:dyDescent="0.25">
      <c r="A4471">
        <v>2004</v>
      </c>
      <c r="B4471" s="6" t="s">
        <v>42</v>
      </c>
      <c r="C4471" s="6">
        <v>34</v>
      </c>
      <c r="D4471" s="6" t="s">
        <v>249</v>
      </c>
      <c r="E4471" s="6"/>
      <c r="F4471" s="6"/>
      <c r="G4471" s="6"/>
      <c r="H4471" s="6"/>
      <c r="I4471" s="6" t="str">
        <f t="shared" si="28"/>
        <v/>
      </c>
      <c r="J4471" s="6" t="s">
        <v>29</v>
      </c>
      <c r="K4471" s="6">
        <v>35</v>
      </c>
      <c r="L4471" s="6"/>
      <c r="M4471" s="6">
        <v>25</v>
      </c>
      <c r="N4471" s="6">
        <v>30</v>
      </c>
      <c r="O4471" s="6">
        <v>0</v>
      </c>
      <c r="P4471" s="6"/>
      <c r="Q4471" s="6"/>
      <c r="R4471" s="6"/>
      <c r="S4471" s="6"/>
      <c r="T4471" s="6"/>
    </row>
    <row r="4472" spans="1:20" x14ac:dyDescent="0.25">
      <c r="A4472">
        <v>2004</v>
      </c>
      <c r="B4472" s="6" t="s">
        <v>42</v>
      </c>
      <c r="C4472" s="6">
        <v>35</v>
      </c>
      <c r="D4472" s="6" t="s">
        <v>249</v>
      </c>
      <c r="E4472" s="6"/>
      <c r="F4472" s="6"/>
      <c r="G4472" s="6"/>
      <c r="H4472" s="6"/>
      <c r="I4472" s="6" t="str">
        <f t="shared" si="28"/>
        <v/>
      </c>
      <c r="J4472" s="6" t="s">
        <v>40</v>
      </c>
      <c r="K4472" s="6">
        <v>10</v>
      </c>
      <c r="L4472" s="6"/>
      <c r="M4472" s="6">
        <v>5</v>
      </c>
      <c r="N4472" s="6">
        <v>0</v>
      </c>
      <c r="O4472" s="6">
        <v>0</v>
      </c>
      <c r="P4472" s="6"/>
      <c r="Q4472" s="6"/>
      <c r="R4472" s="6"/>
      <c r="S4472" s="6"/>
      <c r="T4472" s="6"/>
    </row>
    <row r="4473" spans="1:20" x14ac:dyDescent="0.25">
      <c r="A4473">
        <v>2004</v>
      </c>
      <c r="B4473" s="6" t="s">
        <v>42</v>
      </c>
      <c r="C4473" s="6">
        <v>36</v>
      </c>
      <c r="D4473" s="6" t="s">
        <v>249</v>
      </c>
      <c r="E4473" s="6"/>
      <c r="F4473" s="6"/>
      <c r="G4473" s="6"/>
      <c r="H4473" s="6"/>
      <c r="I4473" s="6" t="str">
        <f t="shared" si="28"/>
        <v/>
      </c>
      <c r="J4473" s="6" t="s">
        <v>25</v>
      </c>
      <c r="K4473" s="6">
        <v>20</v>
      </c>
      <c r="L4473" s="6"/>
      <c r="M4473" s="6">
        <v>5</v>
      </c>
      <c r="N4473" s="6">
        <v>0</v>
      </c>
      <c r="O4473" s="6">
        <v>0</v>
      </c>
      <c r="P4473" s="6"/>
      <c r="Q4473" s="6"/>
      <c r="R4473" s="6"/>
      <c r="S4473" s="6"/>
      <c r="T4473" s="6"/>
    </row>
    <row r="4474" spans="1:20" x14ac:dyDescent="0.25">
      <c r="A4474">
        <v>2004</v>
      </c>
      <c r="B4474" s="6" t="s">
        <v>42</v>
      </c>
      <c r="C4474" s="6">
        <v>37</v>
      </c>
      <c r="D4474" s="6" t="s">
        <v>249</v>
      </c>
      <c r="E4474" s="6"/>
      <c r="F4474" s="6"/>
      <c r="G4474" s="6"/>
      <c r="H4474" s="6"/>
      <c r="I4474" s="6" t="str">
        <f t="shared" si="28"/>
        <v/>
      </c>
      <c r="J4474" s="6" t="s">
        <v>25</v>
      </c>
      <c r="K4474" s="6">
        <v>15</v>
      </c>
      <c r="L4474" s="6"/>
      <c r="M4474" s="6">
        <v>5</v>
      </c>
      <c r="N4474" s="6">
        <v>30</v>
      </c>
      <c r="O4474" s="6">
        <v>0</v>
      </c>
      <c r="P4474" s="6" t="s">
        <v>48</v>
      </c>
      <c r="Q4474" s="6"/>
      <c r="R4474" s="6"/>
      <c r="S4474" s="6"/>
      <c r="T4474" s="6"/>
    </row>
    <row r="4475" spans="1:20" x14ac:dyDescent="0.25">
      <c r="A4475">
        <v>2004</v>
      </c>
      <c r="B4475" s="6" t="s">
        <v>42</v>
      </c>
      <c r="C4475" s="6">
        <v>38</v>
      </c>
      <c r="D4475" s="6" t="s">
        <v>249</v>
      </c>
      <c r="E4475" s="6"/>
      <c r="F4475" s="6"/>
      <c r="G4475" s="6"/>
      <c r="H4475" s="6"/>
      <c r="I4475" s="6" t="str">
        <f t="shared" si="28"/>
        <v/>
      </c>
      <c r="J4475" s="6" t="s">
        <v>35</v>
      </c>
      <c r="K4475" s="6">
        <v>13</v>
      </c>
      <c r="L4475" s="6"/>
      <c r="M4475" s="6">
        <v>15</v>
      </c>
      <c r="N4475" s="6">
        <v>2</v>
      </c>
      <c r="O4475" s="6">
        <v>0</v>
      </c>
      <c r="P4475" s="6"/>
      <c r="Q4475" s="6"/>
      <c r="R4475" s="6"/>
      <c r="S4475" s="6"/>
      <c r="T4475" s="6"/>
    </row>
    <row r="4476" spans="1:20" x14ac:dyDescent="0.25">
      <c r="A4476">
        <v>2004</v>
      </c>
      <c r="B4476" s="6" t="s">
        <v>42</v>
      </c>
      <c r="C4476" s="6">
        <v>39</v>
      </c>
      <c r="D4476" s="6" t="s">
        <v>249</v>
      </c>
      <c r="E4476" s="6">
        <v>4</v>
      </c>
      <c r="F4476" s="6">
        <v>12</v>
      </c>
      <c r="G4476" s="6">
        <v>115</v>
      </c>
      <c r="H4476" s="6">
        <v>0</v>
      </c>
      <c r="I4476" s="6">
        <f t="shared" si="28"/>
        <v>115</v>
      </c>
      <c r="J4476" s="6" t="s">
        <v>25</v>
      </c>
      <c r="K4476" s="6">
        <v>15</v>
      </c>
      <c r="L4476" s="6"/>
      <c r="M4476" s="6">
        <v>10</v>
      </c>
      <c r="N4476" s="6">
        <v>0</v>
      </c>
      <c r="O4476" s="6">
        <v>0</v>
      </c>
      <c r="P4476" s="6"/>
      <c r="Q4476" s="6"/>
      <c r="R4476" s="6"/>
      <c r="S4476" s="6"/>
      <c r="T4476" s="6"/>
    </row>
    <row r="4477" spans="1:20" x14ac:dyDescent="0.25">
      <c r="A4477">
        <v>2004</v>
      </c>
      <c r="B4477" s="6" t="s">
        <v>42</v>
      </c>
      <c r="C4477" s="6">
        <v>40</v>
      </c>
      <c r="D4477" s="6" t="s">
        <v>249</v>
      </c>
      <c r="E4477" s="6"/>
      <c r="F4477" s="6"/>
      <c r="G4477" s="6"/>
      <c r="H4477" s="6"/>
      <c r="I4477" s="6" t="str">
        <f t="shared" si="28"/>
        <v/>
      </c>
      <c r="J4477" s="6" t="s">
        <v>35</v>
      </c>
      <c r="K4477" s="6">
        <v>15</v>
      </c>
      <c r="L4477" s="6"/>
      <c r="M4477" s="6">
        <v>10</v>
      </c>
      <c r="N4477" s="6">
        <v>0</v>
      </c>
      <c r="O4477" s="6">
        <v>0</v>
      </c>
      <c r="P4477" s="6"/>
      <c r="Q4477" s="6"/>
      <c r="R4477" s="6"/>
      <c r="S4477" s="6"/>
      <c r="T4477" s="6"/>
    </row>
    <row r="4478" spans="1:20" x14ac:dyDescent="0.25">
      <c r="A4478">
        <v>2004</v>
      </c>
      <c r="B4478" s="6" t="s">
        <v>42</v>
      </c>
      <c r="C4478" s="6">
        <v>41</v>
      </c>
      <c r="D4478" s="6" t="s">
        <v>249</v>
      </c>
      <c r="E4478" s="6"/>
      <c r="F4478" s="6"/>
      <c r="G4478" s="6"/>
      <c r="H4478" s="6"/>
      <c r="I4478" s="6" t="str">
        <f t="shared" si="28"/>
        <v/>
      </c>
      <c r="J4478" s="6" t="s">
        <v>35</v>
      </c>
      <c r="K4478" s="6">
        <v>20</v>
      </c>
      <c r="L4478" s="6"/>
      <c r="M4478" s="6">
        <v>15</v>
      </c>
      <c r="N4478" s="6">
        <v>0</v>
      </c>
      <c r="O4478" s="6">
        <v>0</v>
      </c>
      <c r="P4478" s="6"/>
      <c r="Q4478" s="6"/>
      <c r="R4478" s="6"/>
      <c r="S4478" s="6"/>
      <c r="T4478" s="6"/>
    </row>
    <row r="4479" spans="1:20" x14ac:dyDescent="0.25">
      <c r="A4479">
        <v>2004</v>
      </c>
      <c r="B4479" s="6" t="s">
        <v>42</v>
      </c>
      <c r="C4479" s="6">
        <v>42</v>
      </c>
      <c r="D4479" s="6" t="s">
        <v>249</v>
      </c>
      <c r="E4479" s="6"/>
      <c r="F4479" s="6"/>
      <c r="G4479" s="6"/>
      <c r="H4479" s="6"/>
      <c r="I4479" s="6" t="str">
        <f t="shared" si="28"/>
        <v/>
      </c>
      <c r="J4479" s="6" t="s">
        <v>44</v>
      </c>
      <c r="K4479" s="6">
        <v>25</v>
      </c>
      <c r="L4479" s="6"/>
      <c r="M4479" s="6">
        <v>20</v>
      </c>
      <c r="N4479" s="6">
        <v>10</v>
      </c>
      <c r="O4479" s="6">
        <v>0</v>
      </c>
      <c r="P4479" s="6"/>
      <c r="Q4479" s="6"/>
      <c r="R4479" s="6"/>
      <c r="S4479" s="6"/>
      <c r="T4479" s="6"/>
    </row>
    <row r="4480" spans="1:20" x14ac:dyDescent="0.25">
      <c r="A4480">
        <v>2004</v>
      </c>
      <c r="B4480" s="6" t="s">
        <v>42</v>
      </c>
      <c r="C4480" s="6">
        <v>43</v>
      </c>
      <c r="D4480" s="6" t="s">
        <v>249</v>
      </c>
      <c r="E4480" s="6"/>
      <c r="F4480" s="6"/>
      <c r="G4480" s="6"/>
      <c r="H4480" s="6"/>
      <c r="I4480" s="6" t="str">
        <f t="shared" si="28"/>
        <v/>
      </c>
      <c r="J4480" s="6" t="s">
        <v>35</v>
      </c>
      <c r="K4480" s="6">
        <v>11</v>
      </c>
      <c r="L4480" s="6"/>
      <c r="M4480" s="6">
        <v>10</v>
      </c>
      <c r="N4480" s="6">
        <v>30</v>
      </c>
      <c r="O4480" s="6">
        <v>0</v>
      </c>
      <c r="P4480" s="6"/>
      <c r="Q4480" s="6"/>
      <c r="R4480" s="6"/>
      <c r="S4480" s="6"/>
      <c r="T4480" s="6"/>
    </row>
    <row r="4481" spans="1:20" x14ac:dyDescent="0.25">
      <c r="A4481">
        <v>2004</v>
      </c>
      <c r="B4481" s="6" t="s">
        <v>42</v>
      </c>
      <c r="C4481" s="6">
        <v>44</v>
      </c>
      <c r="D4481" s="6" t="s">
        <v>249</v>
      </c>
      <c r="E4481" s="6"/>
      <c r="F4481" s="6"/>
      <c r="G4481" s="6"/>
      <c r="H4481" s="6"/>
      <c r="I4481" s="6" t="str">
        <f t="shared" si="28"/>
        <v/>
      </c>
      <c r="J4481" s="6" t="s">
        <v>36</v>
      </c>
      <c r="K4481" s="6">
        <v>25</v>
      </c>
      <c r="L4481" s="6"/>
      <c r="M4481" s="6">
        <v>20</v>
      </c>
      <c r="N4481" s="6">
        <v>0</v>
      </c>
      <c r="O4481" s="6">
        <v>0</v>
      </c>
      <c r="P4481" s="6"/>
      <c r="Q4481" s="6"/>
      <c r="R4481" s="6"/>
      <c r="S4481" s="6"/>
      <c r="T4481" s="6"/>
    </row>
    <row r="4482" spans="1:20" x14ac:dyDescent="0.25">
      <c r="A4482">
        <v>2004</v>
      </c>
      <c r="B4482" s="6" t="s">
        <v>42</v>
      </c>
      <c r="C4482" s="6">
        <v>45</v>
      </c>
      <c r="D4482" s="6" t="s">
        <v>249</v>
      </c>
      <c r="E4482" s="6"/>
      <c r="F4482" s="6"/>
      <c r="G4482" s="6"/>
      <c r="H4482" s="6"/>
      <c r="I4482" s="6" t="str">
        <f t="shared" si="28"/>
        <v/>
      </c>
      <c r="J4482" s="6" t="s">
        <v>140</v>
      </c>
      <c r="K4482" s="6">
        <v>10</v>
      </c>
      <c r="L4482" s="6"/>
      <c r="M4482" s="6">
        <v>10</v>
      </c>
      <c r="N4482" s="6">
        <v>0</v>
      </c>
      <c r="O4482" s="6">
        <v>0</v>
      </c>
      <c r="P4482" s="6"/>
      <c r="Q4482" s="6"/>
      <c r="R4482" s="6"/>
      <c r="S4482" s="6"/>
      <c r="T4482" s="6"/>
    </row>
    <row r="4483" spans="1:20" x14ac:dyDescent="0.25">
      <c r="A4483">
        <v>2004</v>
      </c>
      <c r="B4483" s="6" t="s">
        <v>42</v>
      </c>
      <c r="C4483" s="6">
        <v>46</v>
      </c>
      <c r="D4483" s="6" t="s">
        <v>249</v>
      </c>
      <c r="E4483" s="6"/>
      <c r="F4483" s="6"/>
      <c r="G4483" s="6"/>
      <c r="H4483" s="6"/>
      <c r="I4483" s="6" t="str">
        <f t="shared" si="28"/>
        <v/>
      </c>
      <c r="J4483" s="6" t="s">
        <v>40</v>
      </c>
      <c r="K4483" s="6">
        <v>8</v>
      </c>
      <c r="L4483" s="6"/>
      <c r="M4483" s="6">
        <v>5</v>
      </c>
      <c r="N4483" s="6">
        <v>0</v>
      </c>
      <c r="O4483" s="6">
        <v>0</v>
      </c>
      <c r="P4483" s="6"/>
      <c r="Q4483" s="6"/>
      <c r="R4483" s="6"/>
      <c r="S4483" s="6"/>
      <c r="T4483" s="6"/>
    </row>
    <row r="4484" spans="1:20" x14ac:dyDescent="0.25">
      <c r="A4484">
        <v>2004</v>
      </c>
      <c r="B4484" s="6" t="s">
        <v>42</v>
      </c>
      <c r="C4484" s="6">
        <v>47</v>
      </c>
      <c r="D4484" s="6" t="s">
        <v>249</v>
      </c>
      <c r="E4484" s="6"/>
      <c r="F4484" s="6"/>
      <c r="G4484" s="6"/>
      <c r="H4484" s="6"/>
      <c r="I4484" s="6" t="str">
        <f t="shared" si="28"/>
        <v/>
      </c>
      <c r="J4484" s="6" t="s">
        <v>35</v>
      </c>
      <c r="K4484" s="6">
        <v>10</v>
      </c>
      <c r="L4484" s="6"/>
      <c r="M4484" s="6">
        <v>2</v>
      </c>
      <c r="N4484" s="6">
        <v>0</v>
      </c>
      <c r="O4484" s="6">
        <v>0</v>
      </c>
      <c r="P4484" s="6"/>
      <c r="Q4484" s="6"/>
      <c r="R4484" s="6"/>
      <c r="S4484" s="6"/>
      <c r="T4484" s="6"/>
    </row>
    <row r="4485" spans="1:20" x14ac:dyDescent="0.25">
      <c r="A4485">
        <v>2004</v>
      </c>
      <c r="B4485" s="6" t="s">
        <v>42</v>
      </c>
      <c r="C4485" s="6">
        <v>48</v>
      </c>
      <c r="D4485" s="6" t="s">
        <v>249</v>
      </c>
      <c r="E4485" s="6"/>
      <c r="F4485" s="6"/>
      <c r="G4485" s="6"/>
      <c r="H4485" s="6"/>
      <c r="I4485" s="6" t="str">
        <f t="shared" si="28"/>
        <v/>
      </c>
      <c r="J4485" s="6" t="s">
        <v>140</v>
      </c>
      <c r="K4485" s="6">
        <v>40</v>
      </c>
      <c r="L4485" s="6"/>
      <c r="M4485" s="6">
        <v>35</v>
      </c>
      <c r="N4485" s="6">
        <v>5</v>
      </c>
      <c r="O4485" s="6">
        <v>2</v>
      </c>
      <c r="P4485" s="6"/>
      <c r="Q4485" s="6"/>
      <c r="R4485" s="6"/>
      <c r="S4485" s="6"/>
      <c r="T4485" s="6"/>
    </row>
    <row r="4486" spans="1:20" x14ac:dyDescent="0.25">
      <c r="A4486">
        <v>2004</v>
      </c>
      <c r="B4486" s="6" t="s">
        <v>42</v>
      </c>
      <c r="C4486" s="6">
        <v>49</v>
      </c>
      <c r="D4486" s="6" t="s">
        <v>249</v>
      </c>
      <c r="E4486" s="6"/>
      <c r="F4486" s="6"/>
      <c r="G4486" s="6"/>
      <c r="H4486" s="6"/>
      <c r="I4486" s="6" t="str">
        <f t="shared" si="28"/>
        <v/>
      </c>
      <c r="J4486" s="6" t="s">
        <v>140</v>
      </c>
      <c r="K4486" s="6">
        <v>10</v>
      </c>
      <c r="L4486" s="6"/>
      <c r="M4486" s="6">
        <v>10</v>
      </c>
      <c r="N4486" s="6">
        <v>0</v>
      </c>
      <c r="O4486" s="6">
        <v>0</v>
      </c>
      <c r="P4486" s="6"/>
      <c r="Q4486" s="6"/>
      <c r="R4486" s="6"/>
      <c r="S4486" s="6"/>
      <c r="T4486" s="6"/>
    </row>
    <row r="4487" spans="1:20" x14ac:dyDescent="0.25">
      <c r="A4487">
        <v>2004</v>
      </c>
      <c r="B4487" s="6" t="s">
        <v>42</v>
      </c>
      <c r="C4487" s="6">
        <v>50</v>
      </c>
      <c r="D4487" s="6" t="s">
        <v>249</v>
      </c>
      <c r="E4487" s="6"/>
      <c r="F4487" s="6"/>
      <c r="G4487" s="6"/>
      <c r="H4487" s="6"/>
      <c r="I4487" s="6" t="str">
        <f t="shared" si="28"/>
        <v/>
      </c>
      <c r="J4487" s="6" t="s">
        <v>35</v>
      </c>
      <c r="K4487" s="6">
        <v>11</v>
      </c>
      <c r="L4487" s="6"/>
      <c r="M4487" s="6">
        <v>5</v>
      </c>
      <c r="N4487" s="6">
        <v>0</v>
      </c>
      <c r="O4487" s="6">
        <v>0</v>
      </c>
      <c r="P4487" s="6"/>
      <c r="Q4487" s="6"/>
      <c r="R4487" s="6"/>
      <c r="S4487" s="6"/>
      <c r="T4487" s="6"/>
    </row>
    <row r="4488" spans="1:20" x14ac:dyDescent="0.25">
      <c r="A4488">
        <v>2004</v>
      </c>
      <c r="B4488" s="6" t="s">
        <v>42</v>
      </c>
      <c r="C4488" s="6">
        <v>51</v>
      </c>
      <c r="D4488" s="6" t="s">
        <v>249</v>
      </c>
      <c r="E4488" s="6"/>
      <c r="F4488" s="6"/>
      <c r="G4488" s="6"/>
      <c r="H4488" s="6"/>
      <c r="I4488" s="6" t="str">
        <f t="shared" si="28"/>
        <v/>
      </c>
      <c r="J4488" s="6" t="s">
        <v>40</v>
      </c>
      <c r="K4488" s="6">
        <v>25</v>
      </c>
      <c r="L4488" s="6"/>
      <c r="M4488" s="6">
        <v>20</v>
      </c>
      <c r="N4488" s="6">
        <v>40</v>
      </c>
      <c r="O4488" s="6">
        <v>5</v>
      </c>
      <c r="P4488" s="6" t="s">
        <v>156</v>
      </c>
      <c r="Q4488" s="6"/>
      <c r="R4488" s="6"/>
      <c r="S4488" s="6"/>
      <c r="T4488" s="6"/>
    </row>
    <row r="4489" spans="1:20" x14ac:dyDescent="0.25">
      <c r="A4489">
        <v>2004</v>
      </c>
      <c r="B4489" s="6" t="s">
        <v>42</v>
      </c>
      <c r="C4489" s="6">
        <v>52</v>
      </c>
      <c r="D4489" s="6" t="s">
        <v>249</v>
      </c>
      <c r="E4489" s="6"/>
      <c r="F4489" s="6"/>
      <c r="G4489" s="6"/>
      <c r="H4489" s="6"/>
      <c r="I4489" s="6" t="str">
        <f t="shared" si="28"/>
        <v/>
      </c>
      <c r="J4489" s="6" t="s">
        <v>44</v>
      </c>
      <c r="K4489" s="6">
        <v>20</v>
      </c>
      <c r="L4489" s="6"/>
      <c r="M4489" s="6">
        <v>25</v>
      </c>
      <c r="N4489" s="6">
        <v>20</v>
      </c>
      <c r="O4489" s="6">
        <v>0</v>
      </c>
      <c r="P4489" s="6"/>
      <c r="Q4489" s="6"/>
      <c r="R4489" s="6"/>
      <c r="S4489" s="6"/>
      <c r="T4489" s="6"/>
    </row>
    <row r="4490" spans="1:20" x14ac:dyDescent="0.25">
      <c r="A4490">
        <v>2004</v>
      </c>
      <c r="B4490" s="6" t="s">
        <v>42</v>
      </c>
      <c r="C4490" s="6">
        <v>53</v>
      </c>
      <c r="D4490" s="6" t="s">
        <v>249</v>
      </c>
      <c r="E4490" s="6"/>
      <c r="F4490" s="6"/>
      <c r="G4490" s="6"/>
      <c r="H4490" s="6"/>
      <c r="I4490" s="6" t="str">
        <f t="shared" ref="I4490:I4553" si="29">IF(G4490&gt;0,G4490/(1000-H4490)*1000,"")</f>
        <v/>
      </c>
      <c r="J4490" s="6" t="s">
        <v>29</v>
      </c>
      <c r="K4490" s="6">
        <v>25</v>
      </c>
      <c r="L4490" s="6"/>
      <c r="M4490" s="6">
        <v>40</v>
      </c>
      <c r="N4490" s="6">
        <v>10</v>
      </c>
      <c r="O4490" s="6">
        <v>0</v>
      </c>
      <c r="P4490" s="6"/>
      <c r="Q4490" s="6"/>
      <c r="R4490" s="6"/>
      <c r="S4490" s="6"/>
      <c r="T4490" s="6"/>
    </row>
    <row r="4491" spans="1:20" x14ac:dyDescent="0.25">
      <c r="A4491">
        <v>2004</v>
      </c>
      <c r="B4491" s="6" t="s">
        <v>42</v>
      </c>
      <c r="C4491" s="6">
        <v>54</v>
      </c>
      <c r="D4491" s="6" t="s">
        <v>249</v>
      </c>
      <c r="E4491" s="6"/>
      <c r="F4491" s="6"/>
      <c r="G4491" s="6"/>
      <c r="H4491" s="6"/>
      <c r="I4491" s="6" t="str">
        <f t="shared" si="29"/>
        <v/>
      </c>
      <c r="J4491" s="6" t="s">
        <v>36</v>
      </c>
      <c r="K4491" s="6">
        <v>60</v>
      </c>
      <c r="L4491" s="6"/>
      <c r="M4491" s="6">
        <v>50</v>
      </c>
      <c r="N4491" s="6">
        <v>30</v>
      </c>
      <c r="O4491" s="6">
        <v>0</v>
      </c>
      <c r="P4491" s="6"/>
      <c r="Q4491" s="6"/>
      <c r="R4491" s="6"/>
      <c r="S4491" s="6"/>
      <c r="T4491" s="6"/>
    </row>
    <row r="4492" spans="1:20" x14ac:dyDescent="0.25">
      <c r="A4492">
        <v>2004</v>
      </c>
      <c r="B4492" s="6" t="s">
        <v>42</v>
      </c>
      <c r="C4492" s="6">
        <v>55</v>
      </c>
      <c r="D4492" s="6" t="s">
        <v>193</v>
      </c>
      <c r="E4492" s="6">
        <v>5</v>
      </c>
      <c r="F4492" s="6">
        <v>10</v>
      </c>
      <c r="G4492" s="6">
        <v>110</v>
      </c>
      <c r="H4492" s="6">
        <v>0</v>
      </c>
      <c r="I4492" s="6">
        <f t="shared" si="29"/>
        <v>110</v>
      </c>
      <c r="J4492" s="6" t="s">
        <v>26</v>
      </c>
      <c r="K4492" s="6">
        <v>100</v>
      </c>
      <c r="L4492" s="6"/>
      <c r="M4492" s="6">
        <v>60</v>
      </c>
      <c r="N4492" s="6">
        <v>30</v>
      </c>
      <c r="O4492" s="6">
        <v>0</v>
      </c>
      <c r="P4492" s="6"/>
      <c r="Q4492" s="6"/>
      <c r="R4492" s="6"/>
      <c r="S4492" s="6"/>
      <c r="T4492" s="6"/>
    </row>
    <row r="4493" spans="1:20" x14ac:dyDescent="0.25">
      <c r="A4493">
        <v>2004</v>
      </c>
      <c r="B4493" s="6" t="s">
        <v>42</v>
      </c>
      <c r="C4493" s="6">
        <v>56</v>
      </c>
      <c r="D4493" s="6" t="s">
        <v>193</v>
      </c>
      <c r="E4493" s="6"/>
      <c r="F4493" s="6"/>
      <c r="G4493" s="6"/>
      <c r="H4493" s="6"/>
      <c r="I4493" s="6" t="str">
        <f t="shared" si="29"/>
        <v/>
      </c>
      <c r="J4493" s="6" t="s">
        <v>36</v>
      </c>
      <c r="K4493" s="6">
        <v>40</v>
      </c>
      <c r="L4493" s="6"/>
      <c r="M4493" s="6">
        <v>50</v>
      </c>
      <c r="N4493" s="6">
        <v>5</v>
      </c>
      <c r="O4493" s="6">
        <v>0</v>
      </c>
      <c r="P4493" s="6"/>
      <c r="Q4493" s="6"/>
      <c r="R4493" s="6"/>
      <c r="S4493" s="6"/>
      <c r="T4493" s="6"/>
    </row>
    <row r="4494" spans="1:20" x14ac:dyDescent="0.25">
      <c r="A4494">
        <v>2004</v>
      </c>
      <c r="B4494" s="6" t="s">
        <v>42</v>
      </c>
      <c r="C4494" s="6">
        <v>57</v>
      </c>
      <c r="D4494" s="6" t="s">
        <v>193</v>
      </c>
      <c r="E4494" s="6"/>
      <c r="F4494" s="6"/>
      <c r="G4494" s="6"/>
      <c r="H4494" s="6"/>
      <c r="I4494" s="6" t="str">
        <f t="shared" si="29"/>
        <v/>
      </c>
      <c r="J4494" s="6" t="s">
        <v>25</v>
      </c>
      <c r="K4494" s="6">
        <v>20</v>
      </c>
      <c r="L4494" s="6"/>
      <c r="M4494" s="6">
        <v>15</v>
      </c>
      <c r="N4494" s="6">
        <v>5</v>
      </c>
      <c r="O4494" s="6">
        <v>0</v>
      </c>
      <c r="P4494" s="6"/>
      <c r="Q4494" s="6"/>
      <c r="R4494" s="6"/>
      <c r="S4494" s="6"/>
      <c r="T4494" s="6"/>
    </row>
    <row r="4495" spans="1:20" x14ac:dyDescent="0.25">
      <c r="A4495">
        <v>2004</v>
      </c>
      <c r="B4495" s="6" t="s">
        <v>42</v>
      </c>
      <c r="C4495" s="6">
        <v>58</v>
      </c>
      <c r="D4495" s="6" t="s">
        <v>193</v>
      </c>
      <c r="E4495" s="6"/>
      <c r="F4495" s="6"/>
      <c r="G4495" s="6"/>
      <c r="H4495" s="6"/>
      <c r="I4495" s="6" t="str">
        <f t="shared" si="29"/>
        <v/>
      </c>
      <c r="J4495" s="6" t="s">
        <v>41</v>
      </c>
      <c r="K4495" s="6">
        <v>60</v>
      </c>
      <c r="L4495" s="6"/>
      <c r="M4495" s="6">
        <v>50</v>
      </c>
      <c r="N4495" s="6">
        <v>2</v>
      </c>
      <c r="O4495" s="6">
        <v>0</v>
      </c>
      <c r="P4495" s="6"/>
      <c r="Q4495" s="6"/>
      <c r="R4495" s="6"/>
      <c r="S4495" s="6"/>
      <c r="T4495" s="6"/>
    </row>
    <row r="4496" spans="1:20" x14ac:dyDescent="0.25">
      <c r="A4496">
        <v>2004</v>
      </c>
      <c r="B4496" s="6" t="s">
        <v>42</v>
      </c>
      <c r="C4496" s="6">
        <v>59</v>
      </c>
      <c r="D4496" s="6" t="s">
        <v>193</v>
      </c>
      <c r="E4496" s="6"/>
      <c r="F4496" s="6"/>
      <c r="G4496" s="6"/>
      <c r="H4496" s="6"/>
      <c r="I4496" s="6" t="str">
        <f t="shared" si="29"/>
        <v/>
      </c>
      <c r="J4496" s="6" t="s">
        <v>28</v>
      </c>
      <c r="K4496" s="6">
        <v>50</v>
      </c>
      <c r="L4496" s="6"/>
      <c r="M4496" s="6">
        <v>40</v>
      </c>
      <c r="N4496" s="6">
        <v>40</v>
      </c>
      <c r="O4496" s="6">
        <v>0</v>
      </c>
      <c r="P4496" s="6"/>
      <c r="Q4496" s="6"/>
      <c r="R4496" s="6"/>
      <c r="S4496" s="6"/>
      <c r="T4496" s="6"/>
    </row>
    <row r="4497" spans="1:20" x14ac:dyDescent="0.25">
      <c r="A4497">
        <v>2004</v>
      </c>
      <c r="B4497" s="6" t="s">
        <v>42</v>
      </c>
      <c r="C4497" s="6">
        <v>60</v>
      </c>
      <c r="D4497" s="6" t="s">
        <v>193</v>
      </c>
      <c r="E4497" s="6"/>
      <c r="F4497" s="6"/>
      <c r="G4497" s="6"/>
      <c r="H4497" s="6"/>
      <c r="I4497" s="6" t="str">
        <f t="shared" si="29"/>
        <v/>
      </c>
      <c r="J4497" s="6" t="s">
        <v>140</v>
      </c>
      <c r="K4497" s="6">
        <v>30</v>
      </c>
      <c r="L4497" s="6"/>
      <c r="M4497" s="6">
        <v>5</v>
      </c>
      <c r="N4497" s="6">
        <v>0</v>
      </c>
      <c r="O4497" s="6">
        <v>0</v>
      </c>
      <c r="P4497" s="6"/>
      <c r="Q4497" s="6"/>
      <c r="R4497" s="6"/>
      <c r="S4497" s="6"/>
      <c r="T4497" s="6"/>
    </row>
    <row r="4498" spans="1:20" x14ac:dyDescent="0.25">
      <c r="A4498">
        <v>2004</v>
      </c>
      <c r="B4498" s="6" t="s">
        <v>42</v>
      </c>
      <c r="C4498" s="6">
        <v>61</v>
      </c>
      <c r="D4498" s="6" t="s">
        <v>193</v>
      </c>
      <c r="E4498" s="6"/>
      <c r="F4498" s="6"/>
      <c r="G4498" s="6"/>
      <c r="H4498" s="6"/>
      <c r="I4498" s="6" t="str">
        <f t="shared" si="29"/>
        <v/>
      </c>
      <c r="J4498" s="6" t="s">
        <v>35</v>
      </c>
      <c r="K4498" s="6">
        <v>10</v>
      </c>
      <c r="L4498" s="6"/>
      <c r="M4498" s="6">
        <v>10</v>
      </c>
      <c r="N4498" s="6">
        <v>0</v>
      </c>
      <c r="O4498" s="6">
        <v>0</v>
      </c>
      <c r="P4498" s="6"/>
      <c r="Q4498" s="6"/>
      <c r="R4498" s="6"/>
      <c r="S4498" s="6"/>
      <c r="T4498" s="6"/>
    </row>
    <row r="4499" spans="1:20" x14ac:dyDescent="0.25">
      <c r="A4499">
        <v>2004</v>
      </c>
      <c r="B4499" s="6" t="s">
        <v>42</v>
      </c>
      <c r="C4499" s="6">
        <v>62</v>
      </c>
      <c r="D4499" s="6" t="s">
        <v>193</v>
      </c>
      <c r="E4499" s="6"/>
      <c r="F4499" s="6"/>
      <c r="G4499" s="6"/>
      <c r="H4499" s="6"/>
      <c r="I4499" s="6" t="str">
        <f t="shared" si="29"/>
        <v/>
      </c>
      <c r="J4499" s="6" t="s">
        <v>140</v>
      </c>
      <c r="K4499" s="6">
        <v>10</v>
      </c>
      <c r="L4499" s="6"/>
      <c r="M4499" s="6">
        <v>5</v>
      </c>
      <c r="N4499" s="6">
        <v>0</v>
      </c>
      <c r="O4499" s="6">
        <v>0</v>
      </c>
      <c r="P4499" s="6"/>
      <c r="Q4499" s="6"/>
      <c r="R4499" s="6"/>
      <c r="S4499" s="6"/>
      <c r="T4499" s="6"/>
    </row>
    <row r="4500" spans="1:20" x14ac:dyDescent="0.25">
      <c r="A4500">
        <v>2004</v>
      </c>
      <c r="B4500" s="6" t="s">
        <v>42</v>
      </c>
      <c r="C4500" s="6">
        <v>63</v>
      </c>
      <c r="D4500" s="6" t="s">
        <v>193</v>
      </c>
      <c r="E4500" s="6"/>
      <c r="F4500" s="6"/>
      <c r="G4500" s="6"/>
      <c r="H4500" s="6"/>
      <c r="I4500" s="6" t="str">
        <f t="shared" si="29"/>
        <v/>
      </c>
      <c r="J4500" s="6" t="s">
        <v>140</v>
      </c>
      <c r="K4500" s="6">
        <v>10</v>
      </c>
      <c r="L4500" s="6"/>
      <c r="M4500" s="6">
        <v>10</v>
      </c>
      <c r="N4500" s="6">
        <v>0</v>
      </c>
      <c r="O4500" s="6">
        <v>0</v>
      </c>
      <c r="P4500" s="6"/>
      <c r="Q4500" s="6"/>
      <c r="R4500" s="6"/>
      <c r="S4500" s="6"/>
      <c r="T4500" s="6"/>
    </row>
    <row r="4501" spans="1:20" x14ac:dyDescent="0.25">
      <c r="A4501">
        <v>2004</v>
      </c>
      <c r="B4501" s="6" t="s">
        <v>42</v>
      </c>
      <c r="C4501" s="6">
        <v>64</v>
      </c>
      <c r="D4501" s="6" t="s">
        <v>193</v>
      </c>
      <c r="E4501" s="6"/>
      <c r="F4501" s="6"/>
      <c r="G4501" s="6"/>
      <c r="H4501" s="6"/>
      <c r="I4501" s="6" t="str">
        <f t="shared" si="29"/>
        <v/>
      </c>
      <c r="J4501" s="6" t="s">
        <v>28</v>
      </c>
      <c r="K4501" s="6">
        <v>35</v>
      </c>
      <c r="L4501" s="6"/>
      <c r="M4501" s="6">
        <v>40</v>
      </c>
      <c r="N4501" s="6">
        <v>55</v>
      </c>
      <c r="O4501" s="6">
        <v>0</v>
      </c>
      <c r="P4501" s="6"/>
      <c r="Q4501" s="6"/>
      <c r="R4501" s="6"/>
      <c r="S4501" s="6"/>
      <c r="T4501" s="6"/>
    </row>
    <row r="4502" spans="1:20" x14ac:dyDescent="0.25">
      <c r="A4502">
        <v>2004</v>
      </c>
      <c r="B4502" s="6" t="s">
        <v>42</v>
      </c>
      <c r="C4502" s="6">
        <v>65</v>
      </c>
      <c r="D4502" s="6" t="s">
        <v>193</v>
      </c>
      <c r="E4502" s="6"/>
      <c r="F4502" s="6"/>
      <c r="G4502" s="6"/>
      <c r="H4502" s="6"/>
      <c r="I4502" s="6" t="str">
        <f t="shared" si="29"/>
        <v/>
      </c>
      <c r="J4502" s="6" t="s">
        <v>140</v>
      </c>
      <c r="K4502" s="6">
        <v>15</v>
      </c>
      <c r="L4502" s="6"/>
      <c r="M4502" s="6">
        <v>5</v>
      </c>
      <c r="N4502" s="6">
        <v>0</v>
      </c>
      <c r="O4502" s="6">
        <v>0</v>
      </c>
      <c r="P4502" s="6"/>
      <c r="Q4502" s="6"/>
      <c r="R4502" s="6"/>
      <c r="S4502" s="6"/>
      <c r="T4502" s="6"/>
    </row>
    <row r="4503" spans="1:20" x14ac:dyDescent="0.25">
      <c r="A4503">
        <v>2004</v>
      </c>
      <c r="B4503" s="6" t="s">
        <v>42</v>
      </c>
      <c r="C4503" s="6">
        <v>66</v>
      </c>
      <c r="D4503" s="6" t="s">
        <v>193</v>
      </c>
      <c r="E4503" s="6"/>
      <c r="F4503" s="6"/>
      <c r="G4503" s="6"/>
      <c r="H4503" s="6"/>
      <c r="I4503" s="6" t="str">
        <f t="shared" si="29"/>
        <v/>
      </c>
      <c r="J4503" s="6" t="s">
        <v>28</v>
      </c>
      <c r="K4503" s="6">
        <v>20</v>
      </c>
      <c r="L4503" s="6"/>
      <c r="M4503" s="6">
        <v>30</v>
      </c>
      <c r="N4503" s="6">
        <v>80</v>
      </c>
      <c r="O4503" s="6">
        <v>0</v>
      </c>
      <c r="P4503" s="6"/>
      <c r="Q4503" s="6"/>
      <c r="R4503" s="6"/>
      <c r="S4503" s="6"/>
      <c r="T4503" s="6"/>
    </row>
    <row r="4504" spans="1:20" x14ac:dyDescent="0.25">
      <c r="A4504">
        <v>2004</v>
      </c>
      <c r="B4504" s="6" t="s">
        <v>42</v>
      </c>
      <c r="C4504" s="6">
        <v>67</v>
      </c>
      <c r="D4504" s="6" t="s">
        <v>193</v>
      </c>
      <c r="E4504" s="6"/>
      <c r="F4504" s="6"/>
      <c r="G4504" s="6"/>
      <c r="H4504" s="6"/>
      <c r="I4504" s="6" t="str">
        <f t="shared" si="29"/>
        <v/>
      </c>
      <c r="J4504" s="6" t="s">
        <v>28</v>
      </c>
      <c r="K4504" s="6">
        <v>10</v>
      </c>
      <c r="L4504" s="6"/>
      <c r="M4504" s="6">
        <v>5</v>
      </c>
      <c r="N4504" s="6">
        <v>0</v>
      </c>
      <c r="O4504" s="6">
        <v>0</v>
      </c>
      <c r="P4504" s="6"/>
      <c r="Q4504" s="6"/>
      <c r="R4504" s="6"/>
      <c r="S4504" s="6"/>
      <c r="T4504" s="6"/>
    </row>
    <row r="4505" spans="1:20" x14ac:dyDescent="0.25">
      <c r="A4505">
        <v>2004</v>
      </c>
      <c r="B4505" s="6" t="s">
        <v>42</v>
      </c>
      <c r="C4505" s="6">
        <v>68</v>
      </c>
      <c r="D4505" s="6" t="s">
        <v>193</v>
      </c>
      <c r="E4505" s="6"/>
      <c r="F4505" s="6"/>
      <c r="G4505" s="6"/>
      <c r="H4505" s="6"/>
      <c r="I4505" s="6" t="str">
        <f t="shared" si="29"/>
        <v/>
      </c>
      <c r="J4505" s="6" t="s">
        <v>28</v>
      </c>
      <c r="K4505" s="6">
        <v>30</v>
      </c>
      <c r="L4505" s="6"/>
      <c r="M4505" s="6">
        <v>10</v>
      </c>
      <c r="N4505" s="6">
        <v>90</v>
      </c>
      <c r="O4505" s="6">
        <v>0</v>
      </c>
      <c r="P4505" s="6"/>
      <c r="Q4505" s="6"/>
      <c r="R4505" s="6"/>
      <c r="S4505" s="6"/>
      <c r="T4505" s="6"/>
    </row>
    <row r="4506" spans="1:20" x14ac:dyDescent="0.25">
      <c r="A4506">
        <v>2004</v>
      </c>
      <c r="B4506" s="6" t="s">
        <v>42</v>
      </c>
      <c r="C4506" s="6">
        <v>69</v>
      </c>
      <c r="D4506" s="6" t="s">
        <v>193</v>
      </c>
      <c r="E4506" s="6"/>
      <c r="F4506" s="6"/>
      <c r="G4506" s="6"/>
      <c r="H4506" s="6"/>
      <c r="I4506" s="6" t="str">
        <f t="shared" si="29"/>
        <v/>
      </c>
      <c r="J4506" s="6" t="s">
        <v>35</v>
      </c>
      <c r="K4506" s="6">
        <v>10</v>
      </c>
      <c r="L4506" s="6"/>
      <c r="M4506" s="6">
        <v>10</v>
      </c>
      <c r="N4506" s="6">
        <v>1</v>
      </c>
      <c r="O4506" s="6">
        <v>0</v>
      </c>
      <c r="P4506" s="6"/>
      <c r="Q4506" s="6"/>
      <c r="R4506" s="6"/>
      <c r="S4506" s="6"/>
      <c r="T4506" s="6"/>
    </row>
    <row r="4507" spans="1:20" x14ac:dyDescent="0.25">
      <c r="A4507">
        <v>2004</v>
      </c>
      <c r="B4507" s="6" t="s">
        <v>42</v>
      </c>
      <c r="C4507" s="6">
        <v>70</v>
      </c>
      <c r="D4507" s="6" t="s">
        <v>193</v>
      </c>
      <c r="E4507" s="6"/>
      <c r="F4507" s="6"/>
      <c r="G4507" s="6"/>
      <c r="H4507" s="6"/>
      <c r="I4507" s="6" t="str">
        <f t="shared" si="29"/>
        <v/>
      </c>
      <c r="J4507" s="6" t="s">
        <v>29</v>
      </c>
      <c r="K4507" s="6">
        <v>10</v>
      </c>
      <c r="L4507" s="6"/>
      <c r="M4507" s="6">
        <v>50</v>
      </c>
      <c r="N4507" s="6">
        <v>30</v>
      </c>
      <c r="O4507" s="6">
        <v>0</v>
      </c>
      <c r="P4507" s="6"/>
      <c r="Q4507" s="6"/>
      <c r="R4507" s="6"/>
      <c r="S4507" s="6"/>
      <c r="T4507" s="6"/>
    </row>
    <row r="4508" spans="1:20" x14ac:dyDescent="0.25">
      <c r="A4508">
        <v>2004</v>
      </c>
      <c r="B4508" s="6" t="s">
        <v>42</v>
      </c>
      <c r="C4508" s="6">
        <v>71</v>
      </c>
      <c r="D4508" s="6" t="s">
        <v>248</v>
      </c>
      <c r="E4508" s="6">
        <v>6</v>
      </c>
      <c r="F4508" s="6">
        <v>12</v>
      </c>
      <c r="G4508" s="6">
        <v>150</v>
      </c>
      <c r="H4508" s="6">
        <v>0</v>
      </c>
      <c r="I4508" s="6">
        <f t="shared" si="29"/>
        <v>150</v>
      </c>
      <c r="J4508" s="6" t="s">
        <v>25</v>
      </c>
      <c r="K4508" s="6">
        <v>30</v>
      </c>
      <c r="L4508" s="6"/>
      <c r="M4508" s="6">
        <v>25</v>
      </c>
      <c r="N4508" s="6">
        <v>30</v>
      </c>
      <c r="O4508" s="6">
        <v>0</v>
      </c>
      <c r="P4508" s="6"/>
      <c r="Q4508" s="6"/>
      <c r="R4508" s="6"/>
      <c r="S4508" s="6"/>
      <c r="T4508" s="6"/>
    </row>
    <row r="4509" spans="1:20" x14ac:dyDescent="0.25">
      <c r="A4509">
        <v>2004</v>
      </c>
      <c r="B4509" s="6" t="s">
        <v>42</v>
      </c>
      <c r="C4509" s="6">
        <v>72</v>
      </c>
      <c r="D4509" s="6" t="s">
        <v>248</v>
      </c>
      <c r="E4509" s="6"/>
      <c r="F4509" s="6"/>
      <c r="G4509" s="6"/>
      <c r="H4509" s="6"/>
      <c r="I4509" s="6" t="str">
        <f t="shared" si="29"/>
        <v/>
      </c>
      <c r="J4509" s="6" t="s">
        <v>28</v>
      </c>
      <c r="K4509" s="6">
        <v>150</v>
      </c>
      <c r="L4509" s="6"/>
      <c r="M4509" s="6">
        <v>95</v>
      </c>
      <c r="N4509" s="6">
        <v>10</v>
      </c>
      <c r="O4509" s="6">
        <v>0</v>
      </c>
      <c r="P4509" s="6"/>
      <c r="Q4509" s="6"/>
      <c r="R4509" s="6"/>
      <c r="S4509" s="6"/>
      <c r="T4509" s="6"/>
    </row>
    <row r="4510" spans="1:20" x14ac:dyDescent="0.25">
      <c r="A4510">
        <v>2004</v>
      </c>
      <c r="B4510" s="6" t="s">
        <v>42</v>
      </c>
      <c r="C4510" s="6">
        <v>73</v>
      </c>
      <c r="D4510" s="6" t="s">
        <v>248</v>
      </c>
      <c r="E4510" s="6"/>
      <c r="F4510" s="6"/>
      <c r="G4510" s="6"/>
      <c r="H4510" s="6"/>
      <c r="I4510" s="6" t="str">
        <f t="shared" si="29"/>
        <v/>
      </c>
      <c r="J4510" s="6" t="s">
        <v>25</v>
      </c>
      <c r="K4510" s="6">
        <v>20</v>
      </c>
      <c r="L4510" s="6"/>
      <c r="M4510" s="6">
        <v>10</v>
      </c>
      <c r="N4510" s="6">
        <v>10</v>
      </c>
      <c r="O4510" s="6">
        <v>0</v>
      </c>
      <c r="P4510" s="6"/>
      <c r="Q4510" s="6"/>
      <c r="R4510" s="6"/>
      <c r="S4510" s="6"/>
      <c r="T4510" s="6"/>
    </row>
    <row r="4511" spans="1:20" x14ac:dyDescent="0.25">
      <c r="A4511">
        <v>2004</v>
      </c>
      <c r="B4511" s="6" t="s">
        <v>42</v>
      </c>
      <c r="C4511" s="6">
        <v>74</v>
      </c>
      <c r="D4511" s="6" t="s">
        <v>248</v>
      </c>
      <c r="E4511" s="6"/>
      <c r="F4511" s="6"/>
      <c r="G4511" s="6"/>
      <c r="H4511" s="6"/>
      <c r="I4511" s="6" t="str">
        <f t="shared" si="29"/>
        <v/>
      </c>
      <c r="J4511" s="6" t="s">
        <v>140</v>
      </c>
      <c r="K4511" s="6">
        <v>7</v>
      </c>
      <c r="L4511" s="6"/>
      <c r="M4511" s="6">
        <v>15</v>
      </c>
      <c r="N4511" s="6">
        <v>0</v>
      </c>
      <c r="O4511" s="6">
        <v>0</v>
      </c>
      <c r="P4511" s="6"/>
      <c r="Q4511" s="6"/>
      <c r="R4511" s="6"/>
      <c r="S4511" s="6"/>
      <c r="T4511" s="6"/>
    </row>
    <row r="4512" spans="1:20" x14ac:dyDescent="0.25">
      <c r="A4512">
        <v>2004</v>
      </c>
      <c r="B4512" s="6" t="s">
        <v>42</v>
      </c>
      <c r="C4512" s="6">
        <v>75</v>
      </c>
      <c r="D4512" s="6" t="s">
        <v>248</v>
      </c>
      <c r="E4512" s="6"/>
      <c r="F4512" s="6"/>
      <c r="G4512" s="6"/>
      <c r="H4512" s="6"/>
      <c r="I4512" s="6" t="str">
        <f t="shared" si="29"/>
        <v/>
      </c>
      <c r="J4512" s="6" t="s">
        <v>35</v>
      </c>
      <c r="K4512" s="6">
        <v>15</v>
      </c>
      <c r="L4512" s="6"/>
      <c r="M4512" s="6">
        <v>5</v>
      </c>
      <c r="N4512" s="6">
        <v>5</v>
      </c>
      <c r="O4512" s="6">
        <v>0</v>
      </c>
      <c r="P4512" s="6"/>
      <c r="Q4512" s="6"/>
      <c r="R4512" s="6"/>
      <c r="S4512" s="6"/>
      <c r="T4512" s="6"/>
    </row>
    <row r="4513" spans="1:20" x14ac:dyDescent="0.25">
      <c r="A4513">
        <v>2004</v>
      </c>
      <c r="B4513" s="6" t="s">
        <v>42</v>
      </c>
      <c r="C4513" s="6">
        <v>76</v>
      </c>
      <c r="D4513" s="6" t="s">
        <v>248</v>
      </c>
      <c r="E4513" s="6">
        <v>7</v>
      </c>
      <c r="F4513" s="6">
        <v>11</v>
      </c>
      <c r="G4513" s="6">
        <v>55</v>
      </c>
      <c r="H4513" s="6">
        <v>0</v>
      </c>
      <c r="I4513" s="6">
        <f t="shared" si="29"/>
        <v>55</v>
      </c>
      <c r="J4513" s="6" t="s">
        <v>28</v>
      </c>
      <c r="K4513" s="6">
        <v>15</v>
      </c>
      <c r="L4513" s="6"/>
      <c r="M4513" s="6">
        <v>10</v>
      </c>
      <c r="N4513" s="6">
        <v>20</v>
      </c>
      <c r="O4513" s="6">
        <v>0</v>
      </c>
      <c r="P4513" s="6"/>
      <c r="Q4513" s="6"/>
      <c r="R4513" s="6"/>
      <c r="S4513" s="6"/>
      <c r="T4513" s="6"/>
    </row>
    <row r="4514" spans="1:20" x14ac:dyDescent="0.25">
      <c r="A4514">
        <v>2004</v>
      </c>
      <c r="B4514" s="6" t="s">
        <v>42</v>
      </c>
      <c r="C4514" s="6">
        <v>77</v>
      </c>
      <c r="D4514" s="6" t="s">
        <v>248</v>
      </c>
      <c r="E4514" s="6"/>
      <c r="F4514" s="6"/>
      <c r="G4514" s="6"/>
      <c r="H4514" s="6"/>
      <c r="I4514" s="6" t="str">
        <f t="shared" si="29"/>
        <v/>
      </c>
      <c r="J4514" s="6" t="s">
        <v>26</v>
      </c>
      <c r="K4514" s="6">
        <v>35</v>
      </c>
      <c r="L4514" s="6"/>
      <c r="M4514" s="6">
        <v>25</v>
      </c>
      <c r="N4514" s="6">
        <v>0</v>
      </c>
      <c r="O4514" s="6">
        <v>0</v>
      </c>
      <c r="P4514" s="6"/>
      <c r="Q4514" s="6"/>
      <c r="R4514" s="6"/>
      <c r="S4514" s="6"/>
      <c r="T4514" s="6"/>
    </row>
    <row r="4515" spans="1:20" x14ac:dyDescent="0.25">
      <c r="A4515">
        <v>2004</v>
      </c>
      <c r="B4515" s="6" t="s">
        <v>42</v>
      </c>
      <c r="C4515" s="6">
        <v>78</v>
      </c>
      <c r="D4515" s="6" t="s">
        <v>248</v>
      </c>
      <c r="E4515" s="6"/>
      <c r="F4515" s="6"/>
      <c r="G4515" s="6"/>
      <c r="H4515" s="6"/>
      <c r="I4515" s="6" t="str">
        <f t="shared" si="29"/>
        <v/>
      </c>
      <c r="J4515" s="6" t="s">
        <v>154</v>
      </c>
      <c r="K4515" s="6">
        <v>5</v>
      </c>
      <c r="L4515" s="6"/>
      <c r="M4515" s="6">
        <v>2</v>
      </c>
      <c r="N4515" s="6">
        <v>0</v>
      </c>
      <c r="O4515" s="6">
        <v>0</v>
      </c>
      <c r="P4515" s="6"/>
      <c r="Q4515" s="6"/>
      <c r="R4515" s="6"/>
      <c r="S4515" s="6"/>
      <c r="T4515" s="6"/>
    </row>
    <row r="4516" spans="1:20" x14ac:dyDescent="0.25">
      <c r="A4516">
        <v>2004</v>
      </c>
      <c r="B4516" s="6" t="s">
        <v>42</v>
      </c>
      <c r="C4516" s="6">
        <v>79</v>
      </c>
      <c r="D4516" s="6" t="s">
        <v>248</v>
      </c>
      <c r="E4516" s="6"/>
      <c r="F4516" s="6"/>
      <c r="G4516" s="6"/>
      <c r="H4516" s="6"/>
      <c r="I4516" s="6" t="str">
        <f t="shared" si="29"/>
        <v/>
      </c>
      <c r="J4516" s="6" t="s">
        <v>35</v>
      </c>
      <c r="K4516" s="6">
        <v>20</v>
      </c>
      <c r="L4516" s="6"/>
      <c r="M4516" s="6">
        <v>20</v>
      </c>
      <c r="N4516" s="6">
        <v>20</v>
      </c>
      <c r="O4516" s="6">
        <v>0</v>
      </c>
      <c r="P4516" s="6"/>
      <c r="Q4516" s="6"/>
      <c r="R4516" s="6"/>
      <c r="S4516" s="6"/>
      <c r="T4516" s="6"/>
    </row>
    <row r="4517" spans="1:20" x14ac:dyDescent="0.25">
      <c r="A4517">
        <v>2004</v>
      </c>
      <c r="B4517" s="6" t="s">
        <v>42</v>
      </c>
      <c r="C4517" s="6">
        <v>80</v>
      </c>
      <c r="D4517" s="6" t="s">
        <v>248</v>
      </c>
      <c r="E4517" s="6"/>
      <c r="F4517" s="6"/>
      <c r="G4517" s="6"/>
      <c r="H4517" s="6"/>
      <c r="I4517" s="6" t="str">
        <f t="shared" si="29"/>
        <v/>
      </c>
      <c r="J4517" s="6" t="s">
        <v>35</v>
      </c>
      <c r="K4517" s="6">
        <v>10</v>
      </c>
      <c r="L4517" s="6"/>
      <c r="M4517" s="6">
        <v>5</v>
      </c>
      <c r="N4517" s="6">
        <v>0</v>
      </c>
      <c r="O4517" s="6">
        <v>0</v>
      </c>
      <c r="P4517" s="6"/>
      <c r="Q4517" s="6"/>
      <c r="R4517" s="6"/>
      <c r="S4517" s="6"/>
      <c r="T4517" s="6"/>
    </row>
    <row r="4518" spans="1:20" x14ac:dyDescent="0.25">
      <c r="A4518">
        <v>2004</v>
      </c>
      <c r="B4518" s="6" t="s">
        <v>42</v>
      </c>
      <c r="C4518" s="6">
        <v>81</v>
      </c>
      <c r="D4518" s="6" t="s">
        <v>246</v>
      </c>
      <c r="E4518" s="6">
        <v>8</v>
      </c>
      <c r="F4518" s="6">
        <v>13</v>
      </c>
      <c r="G4518" s="6">
        <v>120</v>
      </c>
      <c r="H4518" s="6">
        <v>0</v>
      </c>
      <c r="I4518" s="6">
        <f t="shared" si="29"/>
        <v>120</v>
      </c>
      <c r="J4518" s="6" t="s">
        <v>36</v>
      </c>
      <c r="K4518" s="6">
        <v>30</v>
      </c>
      <c r="L4518" s="6"/>
      <c r="M4518" s="6">
        <v>20</v>
      </c>
      <c r="N4518" s="6">
        <v>10</v>
      </c>
      <c r="O4518" s="6">
        <v>0</v>
      </c>
      <c r="P4518" s="6"/>
      <c r="Q4518" s="6"/>
      <c r="R4518" s="6"/>
      <c r="S4518" s="6"/>
      <c r="T4518" s="6"/>
    </row>
    <row r="4519" spans="1:20" x14ac:dyDescent="0.25">
      <c r="A4519">
        <v>2004</v>
      </c>
      <c r="B4519" s="6" t="s">
        <v>42</v>
      </c>
      <c r="C4519" s="6">
        <v>82</v>
      </c>
      <c r="D4519" s="6" t="s">
        <v>246</v>
      </c>
      <c r="E4519" s="6"/>
      <c r="F4519" s="6"/>
      <c r="G4519" s="6"/>
      <c r="H4519" s="6"/>
      <c r="I4519" s="6" t="str">
        <f t="shared" si="29"/>
        <v/>
      </c>
      <c r="J4519" s="6" t="s">
        <v>36</v>
      </c>
      <c r="K4519" s="6">
        <v>40</v>
      </c>
      <c r="L4519" s="6"/>
      <c r="M4519" s="6">
        <v>30</v>
      </c>
      <c r="N4519" s="6">
        <v>10</v>
      </c>
      <c r="O4519" s="6">
        <v>0</v>
      </c>
      <c r="P4519" s="6"/>
      <c r="Q4519" s="6"/>
      <c r="R4519" s="6"/>
      <c r="S4519" s="6"/>
      <c r="T4519" s="6"/>
    </row>
    <row r="4520" spans="1:20" x14ac:dyDescent="0.25">
      <c r="A4520">
        <v>2004</v>
      </c>
      <c r="B4520" s="6" t="s">
        <v>42</v>
      </c>
      <c r="C4520" s="6">
        <v>83</v>
      </c>
      <c r="D4520" s="6" t="s">
        <v>246</v>
      </c>
      <c r="E4520" s="6"/>
      <c r="F4520" s="6"/>
      <c r="G4520" s="6"/>
      <c r="H4520" s="6"/>
      <c r="I4520" s="6" t="str">
        <f t="shared" si="29"/>
        <v/>
      </c>
      <c r="J4520" s="6" t="s">
        <v>26</v>
      </c>
      <c r="K4520" s="6">
        <v>90</v>
      </c>
      <c r="L4520" s="6"/>
      <c r="M4520" s="6">
        <v>70</v>
      </c>
      <c r="N4520" s="6">
        <v>25</v>
      </c>
      <c r="O4520" s="6">
        <v>0</v>
      </c>
      <c r="P4520" s="6"/>
      <c r="Q4520" s="6"/>
      <c r="R4520" s="6"/>
      <c r="S4520" s="6">
        <v>3</v>
      </c>
      <c r="T4520" s="6"/>
    </row>
    <row r="4521" spans="1:20" x14ac:dyDescent="0.25">
      <c r="A4521">
        <v>2004</v>
      </c>
      <c r="B4521" s="6" t="s">
        <v>42</v>
      </c>
      <c r="C4521" s="6">
        <v>84</v>
      </c>
      <c r="D4521" s="6" t="s">
        <v>246</v>
      </c>
      <c r="E4521" s="6"/>
      <c r="F4521" s="6"/>
      <c r="G4521" s="6"/>
      <c r="H4521" s="6"/>
      <c r="I4521" s="6" t="str">
        <f t="shared" si="29"/>
        <v/>
      </c>
      <c r="J4521" s="6" t="s">
        <v>40</v>
      </c>
      <c r="K4521" s="6">
        <v>90</v>
      </c>
      <c r="L4521" s="6"/>
      <c r="M4521" s="6">
        <v>50</v>
      </c>
      <c r="N4521" s="6">
        <v>50</v>
      </c>
      <c r="O4521" s="6">
        <v>0</v>
      </c>
      <c r="P4521" s="6"/>
      <c r="Q4521" s="6"/>
      <c r="R4521" s="6"/>
      <c r="S4521" s="6">
        <v>1</v>
      </c>
      <c r="T4521" s="6"/>
    </row>
    <row r="4522" spans="1:20" x14ac:dyDescent="0.25">
      <c r="A4522">
        <v>2004</v>
      </c>
      <c r="B4522" s="6" t="s">
        <v>42</v>
      </c>
      <c r="C4522" s="6">
        <v>85</v>
      </c>
      <c r="D4522" s="6" t="s">
        <v>246</v>
      </c>
      <c r="E4522" s="6"/>
      <c r="F4522" s="6"/>
      <c r="G4522" s="6"/>
      <c r="H4522" s="6"/>
      <c r="I4522" s="6" t="str">
        <f t="shared" si="29"/>
        <v/>
      </c>
      <c r="J4522" s="6" t="s">
        <v>28</v>
      </c>
      <c r="K4522" s="6">
        <v>15</v>
      </c>
      <c r="L4522" s="6"/>
      <c r="M4522" s="6">
        <v>10</v>
      </c>
      <c r="N4522" s="6">
        <v>0</v>
      </c>
      <c r="O4522" s="6">
        <v>0</v>
      </c>
      <c r="P4522" s="6"/>
      <c r="Q4522" s="6"/>
      <c r="R4522" s="6"/>
      <c r="S4522" s="6"/>
      <c r="T4522" s="6"/>
    </row>
    <row r="4523" spans="1:20" x14ac:dyDescent="0.25">
      <c r="A4523">
        <v>2004</v>
      </c>
      <c r="B4523" s="6" t="s">
        <v>42</v>
      </c>
      <c r="C4523" s="6">
        <v>86</v>
      </c>
      <c r="D4523" s="6" t="s">
        <v>246</v>
      </c>
      <c r="E4523" s="6">
        <v>9</v>
      </c>
      <c r="F4523" s="6">
        <v>11</v>
      </c>
      <c r="G4523" s="6">
        <v>82</v>
      </c>
      <c r="H4523" s="6">
        <v>0</v>
      </c>
      <c r="I4523" s="6">
        <f t="shared" si="29"/>
        <v>82</v>
      </c>
      <c r="J4523" s="6" t="s">
        <v>28</v>
      </c>
      <c r="K4523" s="6">
        <v>30</v>
      </c>
      <c r="L4523" s="6"/>
      <c r="M4523" s="6">
        <v>20</v>
      </c>
      <c r="N4523" s="6">
        <v>5</v>
      </c>
      <c r="O4523" s="6">
        <v>0</v>
      </c>
      <c r="P4523" s="6"/>
      <c r="Q4523" s="6"/>
      <c r="R4523" s="6"/>
      <c r="S4523" s="6"/>
      <c r="T4523" s="6"/>
    </row>
    <row r="4524" spans="1:20" x14ac:dyDescent="0.25">
      <c r="A4524">
        <v>2004</v>
      </c>
      <c r="B4524" s="6" t="s">
        <v>42</v>
      </c>
      <c r="C4524" s="6">
        <v>87</v>
      </c>
      <c r="D4524" s="6" t="s">
        <v>246</v>
      </c>
      <c r="E4524" s="6"/>
      <c r="F4524" s="6"/>
      <c r="G4524" s="6"/>
      <c r="H4524" s="6"/>
      <c r="I4524" s="6" t="str">
        <f t="shared" si="29"/>
        <v/>
      </c>
      <c r="J4524" s="6" t="s">
        <v>28</v>
      </c>
      <c r="K4524" s="6">
        <v>15</v>
      </c>
      <c r="L4524" s="6"/>
      <c r="M4524" s="6">
        <v>20</v>
      </c>
      <c r="N4524" s="6">
        <v>0</v>
      </c>
      <c r="O4524" s="6">
        <v>0</v>
      </c>
      <c r="P4524" s="6"/>
      <c r="Q4524" s="6"/>
      <c r="R4524" s="6"/>
      <c r="S4524" s="6"/>
      <c r="T4524" s="6"/>
    </row>
    <row r="4525" spans="1:20" x14ac:dyDescent="0.25">
      <c r="A4525">
        <v>2004</v>
      </c>
      <c r="B4525" s="6" t="s">
        <v>42</v>
      </c>
      <c r="C4525" s="6">
        <v>88</v>
      </c>
      <c r="D4525" s="6" t="s">
        <v>246</v>
      </c>
      <c r="E4525" s="6"/>
      <c r="F4525" s="6"/>
      <c r="G4525" s="6"/>
      <c r="H4525" s="6"/>
      <c r="I4525" s="6" t="str">
        <f t="shared" si="29"/>
        <v/>
      </c>
      <c r="J4525" s="6" t="s">
        <v>36</v>
      </c>
      <c r="K4525" s="6">
        <v>20</v>
      </c>
      <c r="L4525" s="6"/>
      <c r="M4525" s="6">
        <v>10</v>
      </c>
      <c r="N4525" s="6">
        <v>0</v>
      </c>
      <c r="O4525" s="6">
        <v>0</v>
      </c>
      <c r="P4525" s="6"/>
      <c r="Q4525" s="6"/>
      <c r="R4525" s="6"/>
      <c r="S4525" s="6"/>
      <c r="T4525" s="6"/>
    </row>
    <row r="4526" spans="1:20" x14ac:dyDescent="0.25">
      <c r="A4526">
        <v>2004</v>
      </c>
      <c r="B4526" s="6" t="s">
        <v>42</v>
      </c>
      <c r="C4526" s="6">
        <v>89</v>
      </c>
      <c r="D4526" s="6" t="s">
        <v>246</v>
      </c>
      <c r="E4526" s="6"/>
      <c r="F4526" s="6"/>
      <c r="G4526" s="6"/>
      <c r="H4526" s="6"/>
      <c r="I4526" s="6" t="str">
        <f t="shared" si="29"/>
        <v/>
      </c>
      <c r="J4526" s="6" t="s">
        <v>35</v>
      </c>
      <c r="K4526" s="6">
        <v>20</v>
      </c>
      <c r="L4526" s="6"/>
      <c r="M4526" s="6">
        <v>10</v>
      </c>
      <c r="N4526" s="6">
        <v>5</v>
      </c>
      <c r="O4526" s="6">
        <v>0</v>
      </c>
      <c r="P4526" s="6"/>
      <c r="Q4526" s="6"/>
      <c r="R4526" s="6"/>
      <c r="S4526" s="6"/>
      <c r="T4526" s="6"/>
    </row>
    <row r="4527" spans="1:20" x14ac:dyDescent="0.25">
      <c r="A4527">
        <v>2004</v>
      </c>
      <c r="B4527" s="6" t="s">
        <v>42</v>
      </c>
      <c r="C4527" s="6">
        <v>90</v>
      </c>
      <c r="D4527" s="6" t="s">
        <v>246</v>
      </c>
      <c r="E4527" s="6"/>
      <c r="F4527" s="6"/>
      <c r="G4527" s="6"/>
      <c r="H4527" s="6"/>
      <c r="I4527" s="6" t="str">
        <f t="shared" si="29"/>
        <v/>
      </c>
      <c r="J4527" s="6" t="s">
        <v>40</v>
      </c>
      <c r="K4527" s="6">
        <v>30</v>
      </c>
      <c r="L4527" s="6"/>
      <c r="M4527" s="6">
        <v>10</v>
      </c>
      <c r="N4527" s="6">
        <v>15</v>
      </c>
      <c r="O4527" s="6">
        <v>0</v>
      </c>
      <c r="P4527" s="6"/>
      <c r="Q4527" s="6"/>
      <c r="R4527" s="6"/>
      <c r="S4527" s="6"/>
      <c r="T4527" s="6"/>
    </row>
    <row r="4528" spans="1:20" x14ac:dyDescent="0.25">
      <c r="A4528">
        <v>2004</v>
      </c>
      <c r="B4528" s="6" t="s">
        <v>42</v>
      </c>
      <c r="C4528" s="6">
        <v>91</v>
      </c>
      <c r="D4528" s="6" t="s">
        <v>246</v>
      </c>
      <c r="E4528" s="6"/>
      <c r="F4528" s="6"/>
      <c r="G4528" s="6"/>
      <c r="H4528" s="6"/>
      <c r="I4528" s="6" t="str">
        <f t="shared" si="29"/>
        <v/>
      </c>
      <c r="J4528" s="6" t="s">
        <v>36</v>
      </c>
      <c r="K4528" s="6">
        <v>25</v>
      </c>
      <c r="L4528" s="6"/>
      <c r="M4528" s="6">
        <v>15</v>
      </c>
      <c r="N4528" s="6">
        <v>5</v>
      </c>
      <c r="O4528" s="6">
        <v>0</v>
      </c>
      <c r="P4528" s="6"/>
      <c r="Q4528" s="6"/>
      <c r="R4528" s="6"/>
      <c r="S4528" s="6"/>
      <c r="T4528" s="6"/>
    </row>
    <row r="4529" spans="1:20" x14ac:dyDescent="0.25">
      <c r="A4529">
        <v>2004</v>
      </c>
      <c r="B4529" s="6" t="s">
        <v>42</v>
      </c>
      <c r="C4529" s="6">
        <v>92</v>
      </c>
      <c r="D4529" s="6" t="s">
        <v>246</v>
      </c>
      <c r="E4529" s="6"/>
      <c r="F4529" s="6"/>
      <c r="G4529" s="6"/>
      <c r="H4529" s="6"/>
      <c r="I4529" s="6" t="str">
        <f t="shared" si="29"/>
        <v/>
      </c>
      <c r="J4529" s="6" t="s">
        <v>44</v>
      </c>
      <c r="K4529" s="6">
        <v>20</v>
      </c>
      <c r="L4529" s="6"/>
      <c r="M4529" s="6">
        <v>15</v>
      </c>
      <c r="N4529" s="6">
        <v>60</v>
      </c>
      <c r="O4529" s="6">
        <v>0</v>
      </c>
      <c r="P4529" s="6"/>
      <c r="Q4529" s="6"/>
      <c r="R4529" s="6"/>
      <c r="S4529" s="6"/>
      <c r="T4529" s="6"/>
    </row>
    <row r="4530" spans="1:20" x14ac:dyDescent="0.25">
      <c r="A4530">
        <v>2004</v>
      </c>
      <c r="B4530" s="6" t="s">
        <v>42</v>
      </c>
      <c r="C4530" s="6">
        <v>93</v>
      </c>
      <c r="D4530" s="6" t="s">
        <v>246</v>
      </c>
      <c r="E4530" s="6"/>
      <c r="F4530" s="6"/>
      <c r="G4530" s="6"/>
      <c r="H4530" s="6"/>
      <c r="I4530" s="6" t="str">
        <f t="shared" si="29"/>
        <v/>
      </c>
      <c r="J4530" s="6" t="s">
        <v>36</v>
      </c>
      <c r="K4530" s="6">
        <v>30</v>
      </c>
      <c r="L4530" s="6"/>
      <c r="M4530" s="6">
        <v>45</v>
      </c>
      <c r="N4530" s="6">
        <v>5</v>
      </c>
      <c r="O4530" s="6">
        <v>0</v>
      </c>
      <c r="P4530" s="6"/>
      <c r="Q4530" s="6"/>
      <c r="R4530" s="6"/>
      <c r="S4530" s="6"/>
      <c r="T4530" s="6"/>
    </row>
    <row r="4531" spans="1:20" x14ac:dyDescent="0.25">
      <c r="A4531">
        <v>2004</v>
      </c>
      <c r="B4531" s="6" t="s">
        <v>42</v>
      </c>
      <c r="C4531" s="6">
        <v>94</v>
      </c>
      <c r="D4531" s="6" t="s">
        <v>246</v>
      </c>
      <c r="E4531" s="6"/>
      <c r="F4531" s="6"/>
      <c r="G4531" s="6"/>
      <c r="H4531" s="6"/>
      <c r="I4531" s="6" t="str">
        <f t="shared" si="29"/>
        <v/>
      </c>
      <c r="J4531" s="6" t="s">
        <v>36</v>
      </c>
      <c r="K4531" s="6">
        <v>40</v>
      </c>
      <c r="L4531" s="6"/>
      <c r="M4531" s="6">
        <v>25</v>
      </c>
      <c r="N4531" s="6">
        <v>40</v>
      </c>
      <c r="O4531" s="6">
        <v>0</v>
      </c>
      <c r="P4531" s="6"/>
      <c r="Q4531" s="6"/>
      <c r="R4531" s="6"/>
      <c r="S4531" s="6"/>
      <c r="T4531" s="6"/>
    </row>
    <row r="4532" spans="1:20" x14ac:dyDescent="0.25">
      <c r="A4532">
        <v>2004</v>
      </c>
      <c r="B4532" s="6" t="s">
        <v>42</v>
      </c>
      <c r="C4532" s="6">
        <v>95</v>
      </c>
      <c r="D4532" s="6" t="s">
        <v>193</v>
      </c>
      <c r="E4532" s="6">
        <v>10</v>
      </c>
      <c r="F4532" s="6">
        <v>11.9</v>
      </c>
      <c r="G4532" s="6">
        <v>195</v>
      </c>
      <c r="H4532" s="6">
        <v>0</v>
      </c>
      <c r="I4532" s="6">
        <f t="shared" si="29"/>
        <v>195</v>
      </c>
      <c r="J4532" s="6" t="s">
        <v>40</v>
      </c>
      <c r="K4532" s="6">
        <v>40</v>
      </c>
      <c r="L4532" s="6"/>
      <c r="M4532" s="6">
        <v>40</v>
      </c>
      <c r="N4532" s="6">
        <v>0</v>
      </c>
      <c r="O4532" s="6">
        <v>0</v>
      </c>
      <c r="P4532" s="6" t="s">
        <v>156</v>
      </c>
      <c r="Q4532" s="6"/>
      <c r="R4532" s="6"/>
      <c r="S4532" s="6"/>
      <c r="T4532" s="6"/>
    </row>
    <row r="4533" spans="1:20" x14ac:dyDescent="0.25">
      <c r="A4533">
        <v>2004</v>
      </c>
      <c r="B4533" s="6" t="s">
        <v>42</v>
      </c>
      <c r="C4533" s="6">
        <v>96</v>
      </c>
      <c r="D4533" s="6" t="s">
        <v>193</v>
      </c>
      <c r="E4533" s="6"/>
      <c r="F4533" s="6"/>
      <c r="G4533" s="6"/>
      <c r="H4533" s="6"/>
      <c r="I4533" s="6" t="str">
        <f t="shared" si="29"/>
        <v/>
      </c>
      <c r="J4533" s="6" t="s">
        <v>41</v>
      </c>
      <c r="K4533" s="6">
        <v>20</v>
      </c>
      <c r="L4533" s="6"/>
      <c r="M4533" s="6">
        <v>20</v>
      </c>
      <c r="N4533" s="6">
        <v>40</v>
      </c>
      <c r="O4533" s="6">
        <v>0</v>
      </c>
      <c r="P4533" s="6"/>
      <c r="Q4533" s="6"/>
      <c r="R4533" s="6"/>
      <c r="S4533" s="6"/>
      <c r="T4533" s="6"/>
    </row>
    <row r="4534" spans="1:20" x14ac:dyDescent="0.25">
      <c r="A4534">
        <v>2004</v>
      </c>
      <c r="B4534" s="6" t="s">
        <v>42</v>
      </c>
      <c r="C4534" s="6">
        <v>97</v>
      </c>
      <c r="D4534" s="6" t="s">
        <v>193</v>
      </c>
      <c r="E4534" s="6"/>
      <c r="F4534" s="6"/>
      <c r="G4534" s="6"/>
      <c r="H4534" s="6"/>
      <c r="I4534" s="6" t="str">
        <f t="shared" si="29"/>
        <v/>
      </c>
      <c r="J4534" s="6" t="s">
        <v>40</v>
      </c>
      <c r="K4534" s="6">
        <v>20</v>
      </c>
      <c r="L4534" s="6"/>
      <c r="M4534" s="6">
        <v>20</v>
      </c>
      <c r="N4534" s="6">
        <v>50</v>
      </c>
      <c r="O4534" s="6">
        <v>0</v>
      </c>
      <c r="P4534" s="6"/>
      <c r="Q4534" s="6"/>
      <c r="R4534" s="6"/>
      <c r="S4534" s="6"/>
      <c r="T4534" s="6"/>
    </row>
    <row r="4535" spans="1:20" x14ac:dyDescent="0.25">
      <c r="A4535">
        <v>2004</v>
      </c>
      <c r="B4535" s="6" t="s">
        <v>42</v>
      </c>
      <c r="C4535" s="6">
        <v>98</v>
      </c>
      <c r="D4535" s="6" t="s">
        <v>193</v>
      </c>
      <c r="E4535" s="6"/>
      <c r="F4535" s="6"/>
      <c r="G4535" s="6"/>
      <c r="H4535" s="6"/>
      <c r="I4535" s="6" t="str">
        <f t="shared" si="29"/>
        <v/>
      </c>
      <c r="J4535" s="6" t="s">
        <v>140</v>
      </c>
      <c r="K4535" s="6">
        <v>30</v>
      </c>
      <c r="L4535" s="6"/>
      <c r="M4535" s="6">
        <v>10</v>
      </c>
      <c r="N4535" s="6">
        <v>10</v>
      </c>
      <c r="O4535" s="6">
        <v>0</v>
      </c>
      <c r="P4535" s="6"/>
      <c r="Q4535" s="6"/>
      <c r="R4535" s="6"/>
      <c r="S4535" s="6"/>
      <c r="T4535" s="6"/>
    </row>
    <row r="4536" spans="1:20" x14ac:dyDescent="0.25">
      <c r="A4536">
        <v>2004</v>
      </c>
      <c r="B4536" s="6" t="s">
        <v>42</v>
      </c>
      <c r="C4536" s="6">
        <v>99</v>
      </c>
      <c r="D4536" s="6" t="s">
        <v>193</v>
      </c>
      <c r="E4536" s="6"/>
      <c r="F4536" s="6"/>
      <c r="G4536" s="6"/>
      <c r="H4536" s="6"/>
      <c r="I4536" s="6" t="str">
        <f t="shared" si="29"/>
        <v/>
      </c>
      <c r="J4536" s="6" t="s">
        <v>35</v>
      </c>
      <c r="K4536" s="6">
        <v>10</v>
      </c>
      <c r="L4536" s="6"/>
      <c r="M4536" s="6">
        <v>5</v>
      </c>
      <c r="N4536" s="6">
        <v>0</v>
      </c>
      <c r="O4536" s="6">
        <v>0</v>
      </c>
      <c r="P4536" s="6"/>
      <c r="Q4536" s="6"/>
      <c r="R4536" s="6"/>
      <c r="S4536" s="6"/>
      <c r="T4536" s="6"/>
    </row>
    <row r="4537" spans="1:20" x14ac:dyDescent="0.25">
      <c r="A4537">
        <v>2004</v>
      </c>
      <c r="B4537" s="6" t="s">
        <v>42</v>
      </c>
      <c r="C4537" s="6">
        <v>100</v>
      </c>
      <c r="D4537" s="6" t="s">
        <v>193</v>
      </c>
      <c r="E4537" s="6"/>
      <c r="F4537" s="6"/>
      <c r="G4537" s="6"/>
      <c r="H4537" s="6"/>
      <c r="I4537" s="6" t="str">
        <f t="shared" si="29"/>
        <v/>
      </c>
      <c r="J4537" s="6" t="s">
        <v>35</v>
      </c>
      <c r="K4537" s="6">
        <v>15</v>
      </c>
      <c r="L4537" s="6"/>
      <c r="M4537" s="6">
        <v>5</v>
      </c>
      <c r="N4537" s="6">
        <v>0</v>
      </c>
      <c r="O4537" s="6">
        <v>0</v>
      </c>
      <c r="P4537" s="6"/>
      <c r="Q4537" s="6"/>
      <c r="R4537" s="6"/>
      <c r="S4537" s="6"/>
      <c r="T4537" s="6"/>
    </row>
    <row r="4538" spans="1:20" x14ac:dyDescent="0.25">
      <c r="A4538">
        <v>2004</v>
      </c>
      <c r="B4538" s="6" t="s">
        <v>42</v>
      </c>
      <c r="C4538" s="6">
        <v>101</v>
      </c>
      <c r="D4538" s="6" t="s">
        <v>193</v>
      </c>
      <c r="E4538" s="6"/>
      <c r="F4538" s="6"/>
      <c r="G4538" s="6"/>
      <c r="H4538" s="6"/>
      <c r="I4538" s="6" t="str">
        <f t="shared" si="29"/>
        <v/>
      </c>
      <c r="J4538" s="6" t="s">
        <v>28</v>
      </c>
      <c r="K4538" s="6">
        <v>60</v>
      </c>
      <c r="L4538" s="6"/>
      <c r="M4538" s="6">
        <v>70</v>
      </c>
      <c r="N4538" s="6">
        <v>50</v>
      </c>
      <c r="O4538" s="6">
        <v>0</v>
      </c>
      <c r="P4538" s="6"/>
      <c r="Q4538" s="6"/>
      <c r="R4538" s="6"/>
      <c r="S4538" s="6"/>
      <c r="T4538" s="6"/>
    </row>
    <row r="4539" spans="1:20" x14ac:dyDescent="0.25">
      <c r="A4539">
        <v>2004</v>
      </c>
      <c r="B4539" s="6" t="s">
        <v>42</v>
      </c>
      <c r="C4539" s="6">
        <v>102</v>
      </c>
      <c r="D4539" s="6" t="s">
        <v>193</v>
      </c>
      <c r="E4539" s="6"/>
      <c r="F4539" s="6"/>
      <c r="G4539" s="6"/>
      <c r="H4539" s="6"/>
      <c r="I4539" s="6" t="str">
        <f t="shared" si="29"/>
        <v/>
      </c>
      <c r="J4539" s="6" t="s">
        <v>36</v>
      </c>
      <c r="K4539" s="6">
        <v>45</v>
      </c>
      <c r="L4539" s="6"/>
      <c r="M4539" s="6">
        <v>20</v>
      </c>
      <c r="N4539" s="6">
        <v>0</v>
      </c>
      <c r="O4539" s="6">
        <v>0</v>
      </c>
      <c r="P4539" s="6"/>
      <c r="Q4539" s="6"/>
      <c r="R4539" s="6"/>
      <c r="S4539" s="6"/>
      <c r="T4539" s="6"/>
    </row>
    <row r="4540" spans="1:20" x14ac:dyDescent="0.25">
      <c r="A4540">
        <v>2004</v>
      </c>
      <c r="B4540" s="6" t="s">
        <v>42</v>
      </c>
      <c r="C4540" s="6">
        <v>103</v>
      </c>
      <c r="D4540" s="6" t="s">
        <v>193</v>
      </c>
      <c r="E4540" s="6"/>
      <c r="F4540" s="6"/>
      <c r="G4540" s="6"/>
      <c r="H4540" s="6"/>
      <c r="I4540" s="6" t="str">
        <f t="shared" si="29"/>
        <v/>
      </c>
      <c r="J4540" s="6" t="s">
        <v>28</v>
      </c>
      <c r="K4540" s="6">
        <v>60</v>
      </c>
      <c r="L4540" s="6"/>
      <c r="M4540" s="6">
        <v>70</v>
      </c>
      <c r="N4540" s="6">
        <v>50</v>
      </c>
      <c r="O4540" s="6">
        <v>0</v>
      </c>
      <c r="P4540" s="6"/>
      <c r="Q4540" s="6"/>
      <c r="R4540" s="6"/>
      <c r="S4540" s="6"/>
      <c r="T4540" s="6"/>
    </row>
    <row r="4541" spans="1:20" x14ac:dyDescent="0.25">
      <c r="A4541">
        <v>2004</v>
      </c>
      <c r="B4541" s="6" t="s">
        <v>42</v>
      </c>
      <c r="C4541" s="6">
        <v>104</v>
      </c>
      <c r="D4541" s="6" t="s">
        <v>193</v>
      </c>
      <c r="E4541" s="6"/>
      <c r="F4541" s="6"/>
      <c r="G4541" s="6"/>
      <c r="H4541" s="6"/>
      <c r="I4541" s="6" t="str">
        <f t="shared" si="29"/>
        <v/>
      </c>
      <c r="J4541" s="6" t="s">
        <v>29</v>
      </c>
      <c r="K4541" s="6">
        <v>15</v>
      </c>
      <c r="L4541" s="6"/>
      <c r="M4541" s="6">
        <v>30</v>
      </c>
      <c r="N4541" s="6">
        <v>0</v>
      </c>
      <c r="O4541" s="6">
        <v>0</v>
      </c>
      <c r="P4541" s="6"/>
      <c r="Q4541" s="6"/>
      <c r="R4541" s="6"/>
      <c r="S4541" s="6"/>
      <c r="T4541" s="6"/>
    </row>
    <row r="4542" spans="1:20" x14ac:dyDescent="0.25">
      <c r="A4542">
        <v>2004</v>
      </c>
      <c r="B4542" s="6" t="s">
        <v>42</v>
      </c>
      <c r="C4542" s="6">
        <v>105</v>
      </c>
      <c r="D4542" s="6" t="s">
        <v>193</v>
      </c>
      <c r="E4542" s="6"/>
      <c r="F4542" s="6"/>
      <c r="G4542" s="6"/>
      <c r="H4542" s="6"/>
      <c r="I4542" s="6" t="str">
        <f t="shared" si="29"/>
        <v/>
      </c>
      <c r="J4542" s="6" t="s">
        <v>25</v>
      </c>
      <c r="K4542" s="6">
        <v>30</v>
      </c>
      <c r="L4542" s="6"/>
      <c r="M4542" s="6">
        <v>25</v>
      </c>
      <c r="N4542" s="6">
        <v>0</v>
      </c>
      <c r="O4542" s="6">
        <v>0</v>
      </c>
      <c r="P4542" s="6"/>
      <c r="Q4542" s="6"/>
      <c r="R4542" s="6"/>
      <c r="S4542" s="6"/>
      <c r="T4542" s="6"/>
    </row>
    <row r="4543" spans="1:20" x14ac:dyDescent="0.25">
      <c r="A4543">
        <v>2004</v>
      </c>
      <c r="B4543" s="6" t="s">
        <v>42</v>
      </c>
      <c r="C4543" s="6">
        <v>106</v>
      </c>
      <c r="D4543" s="6" t="s">
        <v>193</v>
      </c>
      <c r="E4543" s="6"/>
      <c r="F4543" s="6"/>
      <c r="G4543" s="6"/>
      <c r="H4543" s="6"/>
      <c r="I4543" s="6" t="str">
        <f t="shared" si="29"/>
        <v/>
      </c>
      <c r="J4543" s="6" t="s">
        <v>28</v>
      </c>
      <c r="K4543" s="6">
        <v>60</v>
      </c>
      <c r="L4543" s="6"/>
      <c r="M4543" s="6">
        <v>50</v>
      </c>
      <c r="N4543" s="6">
        <v>80</v>
      </c>
      <c r="O4543" s="6">
        <v>0</v>
      </c>
      <c r="P4543" s="6"/>
      <c r="Q4543" s="6"/>
      <c r="R4543" s="6"/>
      <c r="S4543" s="6"/>
      <c r="T4543" s="6"/>
    </row>
    <row r="4544" spans="1:20" x14ac:dyDescent="0.25">
      <c r="A4544">
        <v>2004</v>
      </c>
      <c r="B4544" s="6" t="s">
        <v>42</v>
      </c>
      <c r="C4544" s="6">
        <v>107</v>
      </c>
      <c r="D4544" s="6" t="s">
        <v>193</v>
      </c>
      <c r="E4544" s="6"/>
      <c r="F4544" s="6"/>
      <c r="G4544" s="6"/>
      <c r="H4544" s="6"/>
      <c r="I4544" s="6" t="str">
        <f t="shared" si="29"/>
        <v/>
      </c>
      <c r="J4544" s="6" t="s">
        <v>140</v>
      </c>
      <c r="K4544" s="6">
        <v>30</v>
      </c>
      <c r="L4544" s="6"/>
      <c r="M4544" s="6">
        <v>5</v>
      </c>
      <c r="N4544" s="6">
        <v>0</v>
      </c>
      <c r="O4544" s="6">
        <v>0</v>
      </c>
      <c r="P4544" s="6"/>
      <c r="Q4544" s="6"/>
      <c r="R4544" s="6"/>
      <c r="S4544" s="6"/>
      <c r="T4544" s="6"/>
    </row>
    <row r="4545" spans="1:20" x14ac:dyDescent="0.25">
      <c r="A4545">
        <v>2004</v>
      </c>
      <c r="B4545" s="6" t="s">
        <v>42</v>
      </c>
      <c r="C4545" s="6">
        <v>108</v>
      </c>
      <c r="D4545" s="6" t="s">
        <v>193</v>
      </c>
      <c r="E4545" s="6"/>
      <c r="F4545" s="6"/>
      <c r="G4545" s="6"/>
      <c r="H4545" s="6"/>
      <c r="I4545" s="6" t="str">
        <f t="shared" si="29"/>
        <v/>
      </c>
      <c r="J4545" s="6" t="s">
        <v>36</v>
      </c>
      <c r="K4545" s="6">
        <v>60</v>
      </c>
      <c r="L4545" s="6"/>
      <c r="M4545" s="6">
        <v>40</v>
      </c>
      <c r="N4545" s="6">
        <v>5</v>
      </c>
      <c r="O4545" s="6">
        <v>0</v>
      </c>
      <c r="P4545" s="6"/>
      <c r="Q4545" s="6"/>
      <c r="R4545" s="6"/>
      <c r="S4545" s="6"/>
      <c r="T4545" s="6"/>
    </row>
    <row r="4546" spans="1:20" x14ac:dyDescent="0.25">
      <c r="A4546">
        <v>2004</v>
      </c>
      <c r="B4546" s="6" t="s">
        <v>42</v>
      </c>
      <c r="C4546" s="6">
        <v>109</v>
      </c>
      <c r="D4546" s="6" t="s">
        <v>193</v>
      </c>
      <c r="E4546" s="6"/>
      <c r="F4546" s="6"/>
      <c r="G4546" s="6"/>
      <c r="H4546" s="6"/>
      <c r="I4546" s="6" t="str">
        <f t="shared" si="29"/>
        <v/>
      </c>
      <c r="J4546" s="6" t="s">
        <v>168</v>
      </c>
      <c r="K4546" s="6">
        <v>10</v>
      </c>
      <c r="L4546" s="6"/>
      <c r="M4546" s="6">
        <v>5</v>
      </c>
      <c r="N4546" s="6">
        <v>0</v>
      </c>
      <c r="O4546" s="6">
        <v>0</v>
      </c>
      <c r="P4546" s="6"/>
      <c r="Q4546" s="6"/>
      <c r="R4546" s="6"/>
      <c r="S4546" s="6"/>
      <c r="T4546" s="6"/>
    </row>
    <row r="4547" spans="1:20" x14ac:dyDescent="0.25">
      <c r="A4547">
        <v>2004</v>
      </c>
      <c r="B4547" s="6" t="s">
        <v>42</v>
      </c>
      <c r="C4547" s="6">
        <v>110</v>
      </c>
      <c r="D4547" s="6" t="s">
        <v>193</v>
      </c>
      <c r="E4547" s="6"/>
      <c r="F4547" s="6"/>
      <c r="G4547" s="6"/>
      <c r="H4547" s="6"/>
      <c r="I4547" s="6"/>
      <c r="J4547" s="6" t="s">
        <v>168</v>
      </c>
      <c r="K4547" s="6">
        <v>10</v>
      </c>
      <c r="L4547" s="6"/>
      <c r="M4547" s="6">
        <v>5</v>
      </c>
      <c r="N4547" s="6">
        <v>0</v>
      </c>
      <c r="O4547" s="6">
        <v>0</v>
      </c>
      <c r="P4547" s="6"/>
      <c r="Q4547" s="6"/>
      <c r="R4547" s="6"/>
      <c r="S4547" s="6"/>
      <c r="T4547" s="6"/>
    </row>
    <row r="4548" spans="1:20" x14ac:dyDescent="0.25">
      <c r="A4548">
        <v>2004</v>
      </c>
      <c r="B4548" s="6" t="s">
        <v>20</v>
      </c>
      <c r="C4548" s="6">
        <v>1</v>
      </c>
      <c r="D4548" s="6" t="s">
        <v>246</v>
      </c>
      <c r="E4548" s="6">
        <v>1</v>
      </c>
      <c r="F4548" s="6">
        <v>9</v>
      </c>
      <c r="G4548" s="6">
        <v>205</v>
      </c>
      <c r="H4548" s="6">
        <v>0</v>
      </c>
      <c r="I4548" s="6">
        <f t="shared" si="29"/>
        <v>205</v>
      </c>
      <c r="J4548" s="6" t="s">
        <v>140</v>
      </c>
      <c r="K4548" s="6">
        <v>10</v>
      </c>
      <c r="L4548" s="6"/>
      <c r="M4548" s="6">
        <v>5</v>
      </c>
      <c r="N4548" s="6">
        <v>0</v>
      </c>
      <c r="O4548" s="6">
        <v>0</v>
      </c>
      <c r="P4548" s="6"/>
      <c r="Q4548" s="6"/>
      <c r="R4548" s="6"/>
      <c r="S4548" s="6"/>
      <c r="T4548" s="6"/>
    </row>
    <row r="4549" spans="1:20" x14ac:dyDescent="0.25">
      <c r="A4549">
        <v>2004</v>
      </c>
      <c r="B4549" s="6" t="s">
        <v>20</v>
      </c>
      <c r="C4549" s="6">
        <v>2</v>
      </c>
      <c r="D4549" s="6" t="s">
        <v>246</v>
      </c>
      <c r="E4549" s="6"/>
      <c r="F4549" s="6"/>
      <c r="G4549" s="6"/>
      <c r="H4549" s="6"/>
      <c r="I4549" s="6" t="str">
        <f t="shared" si="29"/>
        <v/>
      </c>
      <c r="J4549" s="6" t="s">
        <v>28</v>
      </c>
      <c r="K4549" s="6">
        <v>60</v>
      </c>
      <c r="L4549" s="6"/>
      <c r="M4549" s="6">
        <v>50</v>
      </c>
      <c r="N4549" s="6">
        <v>60</v>
      </c>
      <c r="O4549" s="6">
        <v>0</v>
      </c>
      <c r="P4549" s="6"/>
      <c r="Q4549" s="6"/>
      <c r="R4549" s="6"/>
      <c r="S4549" s="6"/>
      <c r="T4549" s="6"/>
    </row>
    <row r="4550" spans="1:20" x14ac:dyDescent="0.25">
      <c r="A4550">
        <v>2004</v>
      </c>
      <c r="B4550" s="6" t="s">
        <v>20</v>
      </c>
      <c r="C4550" s="6">
        <v>3</v>
      </c>
      <c r="D4550" s="6" t="s">
        <v>246</v>
      </c>
      <c r="E4550" s="6"/>
      <c r="F4550" s="6"/>
      <c r="G4550" s="6"/>
      <c r="H4550" s="6"/>
      <c r="I4550" s="6" t="str">
        <f t="shared" si="29"/>
        <v/>
      </c>
      <c r="J4550" s="6" t="s">
        <v>40</v>
      </c>
      <c r="K4550" s="6">
        <v>40</v>
      </c>
      <c r="L4550" s="6"/>
      <c r="M4550" s="6">
        <v>30</v>
      </c>
      <c r="N4550" s="6">
        <v>10</v>
      </c>
      <c r="O4550" s="6">
        <v>0</v>
      </c>
      <c r="P4550" s="6"/>
      <c r="Q4550" s="6"/>
      <c r="R4550" s="6"/>
      <c r="S4550" s="6"/>
      <c r="T4550" s="6"/>
    </row>
    <row r="4551" spans="1:20" x14ac:dyDescent="0.25">
      <c r="A4551">
        <v>2004</v>
      </c>
      <c r="B4551" s="6" t="s">
        <v>20</v>
      </c>
      <c r="C4551" s="6">
        <v>4</v>
      </c>
      <c r="D4551" s="6" t="s">
        <v>246</v>
      </c>
      <c r="E4551" s="6"/>
      <c r="F4551" s="6"/>
      <c r="G4551" s="6"/>
      <c r="H4551" s="6"/>
      <c r="I4551" s="6" t="str">
        <f t="shared" si="29"/>
        <v/>
      </c>
      <c r="J4551" s="6" t="s">
        <v>145</v>
      </c>
      <c r="K4551" s="6">
        <v>25</v>
      </c>
      <c r="L4551" s="6"/>
      <c r="M4551" s="6">
        <v>25</v>
      </c>
      <c r="N4551" s="6">
        <v>0</v>
      </c>
      <c r="O4551" s="6">
        <v>0</v>
      </c>
      <c r="P4551" s="6"/>
      <c r="Q4551" s="6"/>
      <c r="R4551" s="6"/>
      <c r="S4551" s="6"/>
      <c r="T4551" s="6"/>
    </row>
    <row r="4552" spans="1:20" x14ac:dyDescent="0.25">
      <c r="A4552">
        <v>2004</v>
      </c>
      <c r="B4552" s="6" t="s">
        <v>20</v>
      </c>
      <c r="C4552" s="6">
        <v>5</v>
      </c>
      <c r="D4552" s="6" t="s">
        <v>246</v>
      </c>
      <c r="E4552" s="6"/>
      <c r="F4552" s="6"/>
      <c r="G4552" s="6"/>
      <c r="H4552" s="6"/>
      <c r="I4552" s="6" t="str">
        <f t="shared" si="29"/>
        <v/>
      </c>
      <c r="J4552" s="6" t="s">
        <v>40</v>
      </c>
      <c r="K4552" s="6">
        <v>55</v>
      </c>
      <c r="L4552" s="6"/>
      <c r="M4552" s="6">
        <v>30</v>
      </c>
      <c r="N4552" s="6">
        <v>25</v>
      </c>
      <c r="O4552" s="6">
        <v>0</v>
      </c>
      <c r="P4552" s="6"/>
      <c r="Q4552" s="6"/>
      <c r="R4552" s="6"/>
      <c r="S4552" s="6"/>
      <c r="T4552" s="6"/>
    </row>
    <row r="4553" spans="1:20" x14ac:dyDescent="0.25">
      <c r="A4553">
        <v>2004</v>
      </c>
      <c r="B4553" s="6" t="s">
        <v>20</v>
      </c>
      <c r="C4553" s="6">
        <v>6</v>
      </c>
      <c r="D4553" s="6" t="s">
        <v>246</v>
      </c>
      <c r="E4553" s="6"/>
      <c r="F4553" s="6"/>
      <c r="G4553" s="6"/>
      <c r="H4553" s="6"/>
      <c r="I4553" s="6" t="str">
        <f t="shared" si="29"/>
        <v/>
      </c>
      <c r="J4553" s="6" t="s">
        <v>26</v>
      </c>
      <c r="K4553" s="6">
        <v>100</v>
      </c>
      <c r="L4553" s="6"/>
      <c r="M4553" s="6">
        <v>80</v>
      </c>
      <c r="N4553" s="6">
        <v>50</v>
      </c>
      <c r="O4553" s="6">
        <v>0</v>
      </c>
      <c r="P4553" s="6"/>
      <c r="Q4553" s="6"/>
      <c r="R4553" s="6"/>
      <c r="S4553" s="6"/>
      <c r="T4553" s="6"/>
    </row>
    <row r="4554" spans="1:20" x14ac:dyDescent="0.25">
      <c r="A4554">
        <v>2004</v>
      </c>
      <c r="B4554" s="6" t="s">
        <v>20</v>
      </c>
      <c r="C4554" s="6">
        <v>7</v>
      </c>
      <c r="D4554" s="6" t="s">
        <v>246</v>
      </c>
      <c r="E4554" s="6"/>
      <c r="F4554" s="6"/>
      <c r="G4554" s="6"/>
      <c r="H4554" s="6"/>
      <c r="I4554" s="6" t="str">
        <f t="shared" ref="I4554:I4617" si="30">IF(G4554&gt;0,G4554/(1000-H4554)*1000,"")</f>
        <v/>
      </c>
      <c r="J4554" s="6" t="s">
        <v>26</v>
      </c>
      <c r="K4554" s="6">
        <v>120</v>
      </c>
      <c r="L4554" s="6"/>
      <c r="M4554" s="6">
        <v>150</v>
      </c>
      <c r="N4554" s="6">
        <v>30</v>
      </c>
      <c r="O4554" s="6">
        <v>0</v>
      </c>
      <c r="P4554" s="6"/>
      <c r="Q4554" s="6"/>
      <c r="R4554" s="6"/>
      <c r="S4554" s="6"/>
      <c r="T4554" s="6"/>
    </row>
    <row r="4555" spans="1:20" x14ac:dyDescent="0.25">
      <c r="A4555">
        <v>2004</v>
      </c>
      <c r="B4555" s="6" t="s">
        <v>20</v>
      </c>
      <c r="C4555" s="6">
        <v>8</v>
      </c>
      <c r="D4555" s="6" t="s">
        <v>246</v>
      </c>
      <c r="E4555" s="6"/>
      <c r="F4555" s="6"/>
      <c r="G4555" s="6"/>
      <c r="H4555" s="6"/>
      <c r="I4555" s="6" t="str">
        <f t="shared" si="30"/>
        <v/>
      </c>
      <c r="J4555" s="6" t="s">
        <v>140</v>
      </c>
      <c r="K4555" s="6">
        <v>25</v>
      </c>
      <c r="L4555" s="6"/>
      <c r="M4555" s="6">
        <v>20</v>
      </c>
      <c r="N4555" s="6">
        <v>0</v>
      </c>
      <c r="O4555" s="6">
        <v>0</v>
      </c>
      <c r="P4555" s="6"/>
      <c r="Q4555" s="6"/>
      <c r="R4555" s="6"/>
      <c r="S4555" s="6"/>
      <c r="T4555" s="6"/>
    </row>
    <row r="4556" spans="1:20" x14ac:dyDescent="0.25">
      <c r="A4556">
        <v>2004</v>
      </c>
      <c r="B4556" s="6" t="s">
        <v>20</v>
      </c>
      <c r="C4556" s="6">
        <v>9</v>
      </c>
      <c r="D4556" s="6" t="s">
        <v>246</v>
      </c>
      <c r="E4556" s="6"/>
      <c r="F4556" s="6"/>
      <c r="G4556" s="6"/>
      <c r="H4556" s="6"/>
      <c r="I4556" s="6" t="str">
        <f t="shared" si="30"/>
        <v/>
      </c>
      <c r="J4556" s="6" t="s">
        <v>140</v>
      </c>
      <c r="K4556" s="6">
        <v>25</v>
      </c>
      <c r="L4556" s="6"/>
      <c r="M4556" s="6">
        <v>20</v>
      </c>
      <c r="N4556" s="6">
        <v>0</v>
      </c>
      <c r="O4556" s="6">
        <v>0</v>
      </c>
      <c r="P4556" s="6"/>
      <c r="Q4556" s="6"/>
      <c r="R4556" s="6"/>
      <c r="S4556" s="6"/>
      <c r="T4556" s="6"/>
    </row>
    <row r="4557" spans="1:20" x14ac:dyDescent="0.25">
      <c r="A4557">
        <v>2004</v>
      </c>
      <c r="B4557" s="6" t="s">
        <v>20</v>
      </c>
      <c r="C4557" s="6">
        <v>10</v>
      </c>
      <c r="D4557" s="6" t="s">
        <v>246</v>
      </c>
      <c r="E4557" s="6"/>
      <c r="F4557" s="6"/>
      <c r="G4557" s="6"/>
      <c r="H4557" s="6"/>
      <c r="I4557" s="6" t="str">
        <f t="shared" si="30"/>
        <v/>
      </c>
      <c r="J4557" s="6" t="s">
        <v>26</v>
      </c>
      <c r="K4557" s="6">
        <v>130</v>
      </c>
      <c r="L4557" s="6"/>
      <c r="M4557" s="6">
        <v>90</v>
      </c>
      <c r="N4557" s="6">
        <v>5</v>
      </c>
      <c r="O4557" s="6">
        <v>0</v>
      </c>
      <c r="P4557" s="6"/>
      <c r="Q4557" s="6"/>
      <c r="R4557" s="6"/>
      <c r="S4557" s="6"/>
      <c r="T4557" s="6"/>
    </row>
    <row r="4558" spans="1:20" x14ac:dyDescent="0.25">
      <c r="A4558">
        <v>2004</v>
      </c>
      <c r="B4558" s="6" t="s">
        <v>20</v>
      </c>
      <c r="C4558" s="6">
        <v>11</v>
      </c>
      <c r="D4558" s="6" t="s">
        <v>246</v>
      </c>
      <c r="E4558" s="6"/>
      <c r="F4558" s="6"/>
      <c r="G4558" s="6"/>
      <c r="H4558" s="6"/>
      <c r="I4558" s="6" t="str">
        <f t="shared" si="30"/>
        <v/>
      </c>
      <c r="J4558" s="6" t="s">
        <v>40</v>
      </c>
      <c r="K4558" s="6">
        <v>35</v>
      </c>
      <c r="L4558" s="6"/>
      <c r="M4558" s="6">
        <v>15</v>
      </c>
      <c r="N4558" s="6">
        <v>25</v>
      </c>
      <c r="O4558" s="6">
        <v>0</v>
      </c>
      <c r="P4558" s="6"/>
      <c r="Q4558" s="6"/>
      <c r="R4558" s="6"/>
      <c r="S4558" s="6"/>
      <c r="T4558" s="6"/>
    </row>
    <row r="4559" spans="1:20" x14ac:dyDescent="0.25">
      <c r="A4559">
        <v>2004</v>
      </c>
      <c r="B4559" s="6" t="s">
        <v>20</v>
      </c>
      <c r="C4559" s="6">
        <v>12</v>
      </c>
      <c r="D4559" s="6" t="s">
        <v>246</v>
      </c>
      <c r="E4559" s="6">
        <v>2</v>
      </c>
      <c r="F4559" s="6">
        <v>9</v>
      </c>
      <c r="G4559" s="6">
        <v>100</v>
      </c>
      <c r="H4559" s="6">
        <v>0</v>
      </c>
      <c r="I4559" s="6">
        <f t="shared" si="30"/>
        <v>100</v>
      </c>
      <c r="J4559" s="6" t="s">
        <v>36</v>
      </c>
      <c r="K4559" s="6">
        <v>40</v>
      </c>
      <c r="L4559" s="6"/>
      <c r="M4559" s="6">
        <v>30</v>
      </c>
      <c r="N4559" s="6">
        <v>5</v>
      </c>
      <c r="O4559" s="6">
        <v>0</v>
      </c>
      <c r="P4559" s="6"/>
      <c r="Q4559" s="6"/>
      <c r="R4559" s="6"/>
      <c r="S4559" s="6"/>
      <c r="T4559" s="6"/>
    </row>
    <row r="4560" spans="1:20" x14ac:dyDescent="0.25">
      <c r="A4560">
        <v>2004</v>
      </c>
      <c r="B4560" s="6" t="s">
        <v>20</v>
      </c>
      <c r="C4560" s="6">
        <v>13</v>
      </c>
      <c r="D4560" s="6" t="s">
        <v>246</v>
      </c>
      <c r="E4560" s="6"/>
      <c r="F4560" s="6"/>
      <c r="G4560" s="6"/>
      <c r="H4560" s="6"/>
      <c r="I4560" s="6" t="str">
        <f t="shared" si="30"/>
        <v/>
      </c>
      <c r="J4560" s="6" t="s">
        <v>140</v>
      </c>
      <c r="K4560" s="6">
        <v>35</v>
      </c>
      <c r="L4560" s="6"/>
      <c r="M4560" s="6">
        <v>20</v>
      </c>
      <c r="N4560" s="6">
        <v>50</v>
      </c>
      <c r="O4560" s="6">
        <v>0</v>
      </c>
      <c r="P4560" s="6"/>
      <c r="Q4560" s="6"/>
      <c r="R4560" s="6"/>
      <c r="S4560" s="6"/>
      <c r="T4560" s="6"/>
    </row>
    <row r="4561" spans="1:20" x14ac:dyDescent="0.25">
      <c r="A4561">
        <v>2004</v>
      </c>
      <c r="B4561" s="6" t="s">
        <v>20</v>
      </c>
      <c r="C4561" s="6">
        <v>14</v>
      </c>
      <c r="D4561" s="6" t="s">
        <v>246</v>
      </c>
      <c r="E4561" s="6"/>
      <c r="F4561" s="6"/>
      <c r="G4561" s="6"/>
      <c r="H4561" s="6"/>
      <c r="I4561" s="6" t="str">
        <f t="shared" si="30"/>
        <v/>
      </c>
      <c r="J4561" s="6" t="s">
        <v>28</v>
      </c>
      <c r="K4561" s="6">
        <v>70</v>
      </c>
      <c r="L4561" s="6"/>
      <c r="M4561" s="6">
        <v>50</v>
      </c>
      <c r="N4561" s="6">
        <v>70</v>
      </c>
      <c r="O4561" s="6">
        <v>0</v>
      </c>
      <c r="P4561" s="6"/>
      <c r="Q4561" s="6"/>
      <c r="R4561" s="6"/>
      <c r="S4561" s="6">
        <v>1</v>
      </c>
      <c r="T4561" s="6"/>
    </row>
    <row r="4562" spans="1:20" x14ac:dyDescent="0.25">
      <c r="A4562">
        <v>2004</v>
      </c>
      <c r="B4562" s="6" t="s">
        <v>20</v>
      </c>
      <c r="C4562" s="6">
        <v>15</v>
      </c>
      <c r="D4562" s="6" t="s">
        <v>246</v>
      </c>
      <c r="E4562" s="6"/>
      <c r="F4562" s="6"/>
      <c r="G4562" s="6"/>
      <c r="H4562" s="6"/>
      <c r="I4562" s="6" t="str">
        <f t="shared" si="30"/>
        <v/>
      </c>
      <c r="J4562" s="6" t="s">
        <v>26</v>
      </c>
      <c r="K4562" s="6">
        <v>105</v>
      </c>
      <c r="L4562" s="6"/>
      <c r="M4562" s="6">
        <v>100</v>
      </c>
      <c r="N4562" s="6">
        <v>50</v>
      </c>
      <c r="O4562" s="6">
        <v>0</v>
      </c>
      <c r="P4562" s="6"/>
      <c r="Q4562" s="6"/>
      <c r="R4562" s="6"/>
      <c r="S4562" s="6"/>
      <c r="T4562" s="6"/>
    </row>
    <row r="4563" spans="1:20" x14ac:dyDescent="0.25">
      <c r="A4563">
        <v>2004</v>
      </c>
      <c r="B4563" s="6" t="s">
        <v>20</v>
      </c>
      <c r="C4563" s="6">
        <v>16</v>
      </c>
      <c r="D4563" s="6" t="s">
        <v>246</v>
      </c>
      <c r="E4563" s="6"/>
      <c r="F4563" s="6"/>
      <c r="G4563" s="6"/>
      <c r="H4563" s="6"/>
      <c r="I4563" s="6" t="str">
        <f t="shared" si="30"/>
        <v/>
      </c>
      <c r="J4563" s="6" t="s">
        <v>170</v>
      </c>
      <c r="K4563" s="6">
        <v>12</v>
      </c>
      <c r="L4563" s="6"/>
      <c r="M4563" s="6">
        <v>8</v>
      </c>
      <c r="N4563" s="6">
        <v>0</v>
      </c>
      <c r="O4563" s="6">
        <v>0</v>
      </c>
      <c r="P4563" s="6"/>
      <c r="Q4563" s="6"/>
      <c r="R4563" s="6"/>
      <c r="S4563" s="6"/>
      <c r="T4563" s="6"/>
    </row>
    <row r="4564" spans="1:20" x14ac:dyDescent="0.25">
      <c r="A4564">
        <v>2004</v>
      </c>
      <c r="B4564" s="6" t="s">
        <v>20</v>
      </c>
      <c r="C4564" s="6">
        <v>17</v>
      </c>
      <c r="D4564" s="6" t="s">
        <v>246</v>
      </c>
      <c r="E4564" s="6"/>
      <c r="F4564" s="6"/>
      <c r="G4564" s="6"/>
      <c r="H4564" s="6"/>
      <c r="I4564" s="6" t="str">
        <f t="shared" si="30"/>
        <v/>
      </c>
      <c r="J4564" s="6" t="s">
        <v>36</v>
      </c>
      <c r="K4564" s="6">
        <v>30</v>
      </c>
      <c r="L4564" s="6"/>
      <c r="M4564" s="6">
        <v>15</v>
      </c>
      <c r="N4564" s="6">
        <v>50</v>
      </c>
      <c r="O4564" s="6">
        <v>0</v>
      </c>
      <c r="P4564" s="6"/>
      <c r="Q4564" s="6"/>
      <c r="R4564" s="6"/>
      <c r="S4564" s="6"/>
      <c r="T4564" s="6"/>
    </row>
    <row r="4565" spans="1:20" x14ac:dyDescent="0.25">
      <c r="A4565">
        <v>2004</v>
      </c>
      <c r="B4565" s="6" t="s">
        <v>20</v>
      </c>
      <c r="C4565" s="6">
        <v>18</v>
      </c>
      <c r="D4565" s="6" t="s">
        <v>246</v>
      </c>
      <c r="E4565" s="6"/>
      <c r="F4565" s="6"/>
      <c r="G4565" s="6"/>
      <c r="H4565" s="6"/>
      <c r="I4565" s="6" t="str">
        <f t="shared" si="30"/>
        <v/>
      </c>
      <c r="J4565" s="6" t="s">
        <v>26</v>
      </c>
      <c r="K4565" s="6">
        <v>100</v>
      </c>
      <c r="L4565" s="6"/>
      <c r="M4565" s="6">
        <v>100</v>
      </c>
      <c r="N4565" s="6">
        <v>80</v>
      </c>
      <c r="O4565" s="6">
        <v>0</v>
      </c>
      <c r="P4565" s="6"/>
      <c r="Q4565" s="6"/>
      <c r="R4565" s="6"/>
      <c r="S4565" s="6"/>
      <c r="T4565" s="6"/>
    </row>
    <row r="4566" spans="1:20" x14ac:dyDescent="0.25">
      <c r="A4566">
        <v>2004</v>
      </c>
      <c r="B4566" s="6" t="s">
        <v>20</v>
      </c>
      <c r="C4566" s="6">
        <v>19</v>
      </c>
      <c r="D4566" s="6" t="s">
        <v>246</v>
      </c>
      <c r="E4566" s="6"/>
      <c r="F4566" s="6"/>
      <c r="G4566" s="6"/>
      <c r="H4566" s="6"/>
      <c r="I4566" s="6" t="str">
        <f t="shared" si="30"/>
        <v/>
      </c>
      <c r="J4566" s="6" t="s">
        <v>40</v>
      </c>
      <c r="K4566" s="6">
        <v>30</v>
      </c>
      <c r="L4566" s="6"/>
      <c r="M4566" s="6">
        <v>15</v>
      </c>
      <c r="N4566" s="6">
        <v>35</v>
      </c>
      <c r="O4566" s="6">
        <v>0</v>
      </c>
      <c r="P4566" s="6"/>
      <c r="Q4566" s="6"/>
      <c r="R4566" s="6"/>
      <c r="S4566" s="6"/>
      <c r="T4566" s="6"/>
    </row>
    <row r="4567" spans="1:20" x14ac:dyDescent="0.25">
      <c r="A4567">
        <v>2004</v>
      </c>
      <c r="B4567" s="6" t="s">
        <v>20</v>
      </c>
      <c r="C4567" s="6">
        <v>20</v>
      </c>
      <c r="D4567" s="6" t="s">
        <v>246</v>
      </c>
      <c r="E4567" s="6"/>
      <c r="F4567" s="6"/>
      <c r="G4567" s="6"/>
      <c r="H4567" s="6"/>
      <c r="I4567" s="6" t="str">
        <f t="shared" si="30"/>
        <v/>
      </c>
      <c r="J4567" s="6" t="s">
        <v>36</v>
      </c>
      <c r="K4567" s="6">
        <v>45</v>
      </c>
      <c r="L4567" s="6"/>
      <c r="M4567" s="6">
        <v>15</v>
      </c>
      <c r="N4567" s="6">
        <v>10</v>
      </c>
      <c r="O4567" s="6">
        <v>0</v>
      </c>
      <c r="P4567" s="6"/>
      <c r="Q4567" s="6"/>
      <c r="R4567" s="6"/>
      <c r="S4567" s="6"/>
      <c r="T4567" s="6"/>
    </row>
    <row r="4568" spans="1:20" x14ac:dyDescent="0.25">
      <c r="A4568">
        <v>2004</v>
      </c>
      <c r="B4568" s="6" t="s">
        <v>20</v>
      </c>
      <c r="C4568" s="6">
        <v>21</v>
      </c>
      <c r="D4568" s="6" t="s">
        <v>246</v>
      </c>
      <c r="E4568" s="6"/>
      <c r="F4568" s="6"/>
      <c r="G4568" s="6"/>
      <c r="H4568" s="6"/>
      <c r="I4568" s="6" t="str">
        <f t="shared" si="30"/>
        <v/>
      </c>
      <c r="J4568" s="6" t="s">
        <v>29</v>
      </c>
      <c r="K4568" s="6">
        <v>40</v>
      </c>
      <c r="L4568" s="6"/>
      <c r="M4568" s="6">
        <v>10</v>
      </c>
      <c r="N4568" s="6">
        <v>70</v>
      </c>
      <c r="O4568" s="6">
        <v>0</v>
      </c>
      <c r="P4568" s="6"/>
      <c r="Q4568" s="6"/>
      <c r="R4568" s="6"/>
      <c r="S4568" s="6"/>
      <c r="T4568" s="6"/>
    </row>
    <row r="4569" spans="1:20" x14ac:dyDescent="0.25">
      <c r="A4569">
        <v>2004</v>
      </c>
      <c r="B4569" s="6" t="s">
        <v>20</v>
      </c>
      <c r="C4569" s="6">
        <v>22</v>
      </c>
      <c r="D4569" s="6" t="s">
        <v>246</v>
      </c>
      <c r="E4569" s="6"/>
      <c r="F4569" s="6"/>
      <c r="G4569" s="6"/>
      <c r="H4569" s="6"/>
      <c r="I4569" s="6" t="str">
        <f t="shared" si="30"/>
        <v/>
      </c>
      <c r="J4569" s="6" t="s">
        <v>25</v>
      </c>
      <c r="K4569" s="6">
        <v>20</v>
      </c>
      <c r="L4569" s="6"/>
      <c r="M4569" s="6">
        <v>15</v>
      </c>
      <c r="N4569" s="6">
        <v>0</v>
      </c>
      <c r="O4569" s="6">
        <v>0</v>
      </c>
      <c r="P4569" s="6"/>
      <c r="Q4569" s="6"/>
      <c r="R4569" s="6"/>
      <c r="S4569" s="6"/>
      <c r="T4569" s="6"/>
    </row>
    <row r="4570" spans="1:20" x14ac:dyDescent="0.25">
      <c r="A4570">
        <v>2004</v>
      </c>
      <c r="B4570" s="6" t="s">
        <v>20</v>
      </c>
      <c r="C4570" s="6">
        <v>23</v>
      </c>
      <c r="D4570" s="6" t="s">
        <v>248</v>
      </c>
      <c r="E4570" s="6">
        <v>3</v>
      </c>
      <c r="F4570" s="6">
        <v>9</v>
      </c>
      <c r="G4570" s="6">
        <v>270</v>
      </c>
      <c r="H4570" s="6">
        <v>0</v>
      </c>
      <c r="I4570" s="6">
        <f t="shared" si="30"/>
        <v>270</v>
      </c>
      <c r="J4570" s="6" t="s">
        <v>36</v>
      </c>
      <c r="K4570" s="6">
        <v>40</v>
      </c>
      <c r="L4570" s="6"/>
      <c r="M4570" s="6">
        <v>25</v>
      </c>
      <c r="N4570" s="6">
        <v>25</v>
      </c>
      <c r="O4570" s="6">
        <v>0</v>
      </c>
      <c r="P4570" s="6"/>
      <c r="Q4570" s="6"/>
      <c r="R4570" s="6"/>
      <c r="S4570" s="6"/>
      <c r="T4570" s="6"/>
    </row>
    <row r="4571" spans="1:20" x14ac:dyDescent="0.25">
      <c r="A4571">
        <v>2004</v>
      </c>
      <c r="B4571" s="6" t="s">
        <v>20</v>
      </c>
      <c r="C4571" s="6">
        <v>24</v>
      </c>
      <c r="D4571" s="6" t="s">
        <v>248</v>
      </c>
      <c r="E4571" s="6"/>
      <c r="F4571" s="6"/>
      <c r="G4571" s="6"/>
      <c r="H4571" s="6"/>
      <c r="I4571" s="6" t="str">
        <f t="shared" si="30"/>
        <v/>
      </c>
      <c r="J4571" s="6" t="s">
        <v>25</v>
      </c>
      <c r="K4571" s="6">
        <v>25</v>
      </c>
      <c r="L4571" s="6"/>
      <c r="M4571" s="6">
        <v>20</v>
      </c>
      <c r="N4571" s="6">
        <v>10</v>
      </c>
      <c r="O4571" s="6">
        <v>0</v>
      </c>
      <c r="P4571" s="6"/>
      <c r="Q4571" s="6"/>
      <c r="R4571" s="6"/>
      <c r="S4571" s="6"/>
      <c r="T4571" s="6"/>
    </row>
    <row r="4572" spans="1:20" x14ac:dyDescent="0.25">
      <c r="A4572">
        <v>2004</v>
      </c>
      <c r="B4572" s="6" t="s">
        <v>20</v>
      </c>
      <c r="C4572" s="6">
        <v>25</v>
      </c>
      <c r="D4572" s="6" t="s">
        <v>248</v>
      </c>
      <c r="E4572" s="6"/>
      <c r="F4572" s="6"/>
      <c r="G4572" s="6"/>
      <c r="H4572" s="6"/>
      <c r="I4572" s="6" t="str">
        <f t="shared" si="30"/>
        <v/>
      </c>
      <c r="J4572" s="6" t="s">
        <v>40</v>
      </c>
      <c r="K4572" s="6">
        <v>50</v>
      </c>
      <c r="L4572" s="6"/>
      <c r="M4572" s="6">
        <v>35</v>
      </c>
      <c r="N4572" s="6">
        <v>15</v>
      </c>
      <c r="O4572" s="6">
        <v>10</v>
      </c>
      <c r="P4572" s="6"/>
      <c r="Q4572" s="6"/>
      <c r="R4572" s="6"/>
      <c r="S4572" s="6"/>
      <c r="T4572" s="6"/>
    </row>
    <row r="4573" spans="1:20" x14ac:dyDescent="0.25">
      <c r="A4573">
        <v>2004</v>
      </c>
      <c r="B4573" s="6" t="s">
        <v>20</v>
      </c>
      <c r="C4573" s="6">
        <v>26</v>
      </c>
      <c r="D4573" s="6" t="s">
        <v>248</v>
      </c>
      <c r="E4573" s="6"/>
      <c r="F4573" s="6"/>
      <c r="G4573" s="6"/>
      <c r="H4573" s="6"/>
      <c r="I4573" s="6" t="str">
        <f t="shared" si="30"/>
        <v/>
      </c>
      <c r="J4573" s="6" t="s">
        <v>28</v>
      </c>
      <c r="K4573" s="6">
        <v>20</v>
      </c>
      <c r="L4573" s="6"/>
      <c r="M4573" s="6">
        <v>50</v>
      </c>
      <c r="N4573" s="6">
        <v>0</v>
      </c>
      <c r="O4573" s="6">
        <v>0</v>
      </c>
      <c r="P4573" s="6"/>
      <c r="Q4573" s="6"/>
      <c r="R4573" s="6"/>
      <c r="S4573" s="6"/>
      <c r="T4573" s="6"/>
    </row>
    <row r="4574" spans="1:20" x14ac:dyDescent="0.25">
      <c r="A4574">
        <v>2004</v>
      </c>
      <c r="B4574" s="6" t="s">
        <v>20</v>
      </c>
      <c r="C4574" s="6">
        <v>27</v>
      </c>
      <c r="D4574" s="6" t="s">
        <v>248</v>
      </c>
      <c r="E4574" s="6"/>
      <c r="F4574" s="6"/>
      <c r="G4574" s="6"/>
      <c r="H4574" s="6"/>
      <c r="I4574" s="6" t="str">
        <f t="shared" si="30"/>
        <v/>
      </c>
      <c r="J4574" s="6" t="s">
        <v>44</v>
      </c>
      <c r="K4574" s="6">
        <v>45</v>
      </c>
      <c r="L4574" s="6"/>
      <c r="M4574" s="6">
        <v>45</v>
      </c>
      <c r="N4574" s="6">
        <v>30</v>
      </c>
      <c r="O4574" s="6">
        <v>0</v>
      </c>
      <c r="P4574" s="6"/>
      <c r="Q4574" s="6"/>
      <c r="R4574" s="6"/>
      <c r="S4574" s="6"/>
      <c r="T4574" s="6"/>
    </row>
    <row r="4575" spans="1:20" x14ac:dyDescent="0.25">
      <c r="A4575">
        <v>2004</v>
      </c>
      <c r="B4575" s="6" t="s">
        <v>20</v>
      </c>
      <c r="C4575" s="6">
        <v>28</v>
      </c>
      <c r="D4575" s="6" t="s">
        <v>248</v>
      </c>
      <c r="E4575" s="6"/>
      <c r="F4575" s="6"/>
      <c r="G4575" s="6"/>
      <c r="H4575" s="6"/>
      <c r="I4575" s="6" t="str">
        <f t="shared" si="30"/>
        <v/>
      </c>
      <c r="J4575" s="6" t="s">
        <v>36</v>
      </c>
      <c r="K4575" s="6">
        <v>150</v>
      </c>
      <c r="L4575" s="6"/>
      <c r="M4575" s="6">
        <v>60</v>
      </c>
      <c r="N4575" s="6">
        <v>25</v>
      </c>
      <c r="O4575" s="6">
        <v>0</v>
      </c>
      <c r="P4575" s="6"/>
      <c r="Q4575" s="6"/>
      <c r="R4575" s="6"/>
      <c r="S4575" s="6"/>
      <c r="T4575" s="6"/>
    </row>
    <row r="4576" spans="1:20" x14ac:dyDescent="0.25">
      <c r="A4576">
        <v>2004</v>
      </c>
      <c r="B4576" s="6" t="s">
        <v>20</v>
      </c>
      <c r="C4576" s="6">
        <v>29</v>
      </c>
      <c r="D4576" s="6" t="s">
        <v>248</v>
      </c>
      <c r="E4576" s="6"/>
      <c r="F4576" s="6"/>
      <c r="G4576" s="6"/>
      <c r="H4576" s="6"/>
      <c r="I4576" s="6" t="str">
        <f t="shared" si="30"/>
        <v/>
      </c>
      <c r="J4576" s="6" t="s">
        <v>26</v>
      </c>
      <c r="K4576" s="6">
        <v>130</v>
      </c>
      <c r="L4576" s="6"/>
      <c r="M4576" s="6">
        <v>150</v>
      </c>
      <c r="N4576" s="6">
        <v>30</v>
      </c>
      <c r="O4576" s="6">
        <v>0</v>
      </c>
      <c r="P4576" s="6"/>
      <c r="Q4576" s="6"/>
      <c r="R4576" s="6"/>
      <c r="S4576" s="6"/>
      <c r="T4576" s="6"/>
    </row>
    <row r="4577" spans="1:20" x14ac:dyDescent="0.25">
      <c r="A4577">
        <v>2004</v>
      </c>
      <c r="B4577" s="6" t="s">
        <v>20</v>
      </c>
      <c r="C4577" s="6">
        <v>30</v>
      </c>
      <c r="D4577" s="6" t="s">
        <v>248</v>
      </c>
      <c r="E4577" s="6"/>
      <c r="F4577" s="6"/>
      <c r="G4577" s="6"/>
      <c r="H4577" s="6"/>
      <c r="I4577" s="6" t="str">
        <f t="shared" si="30"/>
        <v/>
      </c>
      <c r="J4577" s="6" t="s">
        <v>25</v>
      </c>
      <c r="K4577" s="6">
        <v>70</v>
      </c>
      <c r="L4577" s="6"/>
      <c r="M4577" s="6">
        <v>40</v>
      </c>
      <c r="N4577" s="6">
        <v>0</v>
      </c>
      <c r="O4577" s="6">
        <v>0</v>
      </c>
      <c r="P4577" s="6"/>
      <c r="Q4577" s="6"/>
      <c r="R4577" s="6"/>
      <c r="S4577" s="6"/>
      <c r="T4577" s="6"/>
    </row>
    <row r="4578" spans="1:20" x14ac:dyDescent="0.25">
      <c r="A4578">
        <v>2004</v>
      </c>
      <c r="B4578" s="6" t="s">
        <v>20</v>
      </c>
      <c r="C4578" s="6">
        <v>31</v>
      </c>
      <c r="D4578" s="6" t="s">
        <v>248</v>
      </c>
      <c r="E4578" s="6"/>
      <c r="F4578" s="6"/>
      <c r="G4578" s="6"/>
      <c r="H4578" s="6"/>
      <c r="I4578" s="6" t="str">
        <f t="shared" si="30"/>
        <v/>
      </c>
      <c r="J4578" s="6" t="s">
        <v>26</v>
      </c>
      <c r="K4578" s="6">
        <v>130</v>
      </c>
      <c r="L4578" s="6"/>
      <c r="M4578" s="6">
        <v>70</v>
      </c>
      <c r="N4578" s="6">
        <v>60</v>
      </c>
      <c r="O4578" s="6">
        <v>0</v>
      </c>
      <c r="P4578" s="6"/>
      <c r="Q4578" s="6"/>
      <c r="R4578" s="6"/>
      <c r="S4578" s="6"/>
      <c r="T4578" s="6"/>
    </row>
    <row r="4579" spans="1:20" x14ac:dyDescent="0.25">
      <c r="A4579">
        <v>2004</v>
      </c>
      <c r="B4579" s="6" t="s">
        <v>20</v>
      </c>
      <c r="C4579" s="6">
        <v>32</v>
      </c>
      <c r="D4579" s="6" t="s">
        <v>248</v>
      </c>
      <c r="E4579" s="6"/>
      <c r="F4579" s="6"/>
      <c r="G4579" s="6"/>
      <c r="H4579" s="6"/>
      <c r="I4579" s="6" t="str">
        <f t="shared" si="30"/>
        <v/>
      </c>
      <c r="J4579" s="6" t="s">
        <v>28</v>
      </c>
      <c r="K4579" s="6">
        <v>50</v>
      </c>
      <c r="L4579" s="6"/>
      <c r="M4579" s="6">
        <v>130</v>
      </c>
      <c r="N4579" s="6">
        <v>60</v>
      </c>
      <c r="O4579" s="6">
        <v>5</v>
      </c>
      <c r="P4579" s="6"/>
      <c r="Q4579" s="6"/>
      <c r="R4579" s="6"/>
      <c r="S4579" s="6">
        <v>1</v>
      </c>
      <c r="T4579" s="6" t="s">
        <v>60</v>
      </c>
    </row>
    <row r="4580" spans="1:20" x14ac:dyDescent="0.25">
      <c r="A4580">
        <v>2004</v>
      </c>
      <c r="B4580" s="6" t="s">
        <v>20</v>
      </c>
      <c r="C4580" s="6">
        <v>33</v>
      </c>
      <c r="D4580" s="6" t="s">
        <v>248</v>
      </c>
      <c r="E4580" s="6">
        <v>4</v>
      </c>
      <c r="F4580" s="6">
        <v>11</v>
      </c>
      <c r="G4580" s="6">
        <v>390</v>
      </c>
      <c r="H4580" s="6">
        <v>0</v>
      </c>
      <c r="I4580" s="6">
        <f t="shared" si="30"/>
        <v>390</v>
      </c>
      <c r="J4580" s="6" t="s">
        <v>26</v>
      </c>
      <c r="K4580" s="6">
        <v>600</v>
      </c>
      <c r="L4580" s="6"/>
      <c r="M4580" s="6">
        <v>350</v>
      </c>
      <c r="N4580" s="6">
        <v>35</v>
      </c>
      <c r="O4580" s="6">
        <v>5</v>
      </c>
      <c r="P4580" s="6"/>
      <c r="Q4580" s="6"/>
      <c r="R4580" s="6"/>
      <c r="S4580" s="6"/>
      <c r="T4580" s="6"/>
    </row>
    <row r="4581" spans="1:20" x14ac:dyDescent="0.25">
      <c r="A4581">
        <v>2004</v>
      </c>
      <c r="B4581" s="6" t="s">
        <v>20</v>
      </c>
      <c r="C4581" s="6">
        <v>34</v>
      </c>
      <c r="D4581" s="6" t="s">
        <v>248</v>
      </c>
      <c r="E4581" s="6"/>
      <c r="F4581" s="6"/>
      <c r="G4581" s="6"/>
      <c r="H4581" s="6"/>
      <c r="I4581" s="6" t="str">
        <f t="shared" si="30"/>
        <v/>
      </c>
      <c r="J4581" s="6" t="s">
        <v>140</v>
      </c>
      <c r="K4581" s="6">
        <v>10</v>
      </c>
      <c r="L4581" s="6"/>
      <c r="M4581" s="6">
        <v>10</v>
      </c>
      <c r="N4581" s="6">
        <v>0</v>
      </c>
      <c r="O4581" s="6">
        <v>0</v>
      </c>
      <c r="P4581" s="6"/>
      <c r="Q4581" s="6"/>
      <c r="R4581" s="6"/>
      <c r="S4581" s="6"/>
      <c r="T4581" s="6"/>
    </row>
    <row r="4582" spans="1:20" x14ac:dyDescent="0.25">
      <c r="A4582">
        <v>2004</v>
      </c>
      <c r="B4582" s="6" t="s">
        <v>20</v>
      </c>
      <c r="C4582" s="6">
        <v>35</v>
      </c>
      <c r="D4582" s="6" t="s">
        <v>248</v>
      </c>
      <c r="E4582" s="6"/>
      <c r="F4582" s="6"/>
      <c r="G4582" s="6"/>
      <c r="H4582" s="6"/>
      <c r="I4582" s="6" t="str">
        <f t="shared" si="30"/>
        <v/>
      </c>
      <c r="J4582" s="6" t="s">
        <v>28</v>
      </c>
      <c r="K4582" s="6">
        <v>40</v>
      </c>
      <c r="L4582" s="6"/>
      <c r="M4582" s="6">
        <v>30</v>
      </c>
      <c r="N4582" s="6">
        <v>50</v>
      </c>
      <c r="O4582" s="6">
        <v>0</v>
      </c>
      <c r="P4582" s="6"/>
      <c r="Q4582" s="6"/>
      <c r="R4582" s="6"/>
      <c r="S4582" s="6"/>
      <c r="T4582" s="6"/>
    </row>
    <row r="4583" spans="1:20" x14ac:dyDescent="0.25">
      <c r="A4583">
        <v>2004</v>
      </c>
      <c r="B4583" s="6" t="s">
        <v>20</v>
      </c>
      <c r="C4583" s="6">
        <v>36</v>
      </c>
      <c r="D4583" s="6" t="s">
        <v>248</v>
      </c>
      <c r="E4583" s="6"/>
      <c r="F4583" s="6"/>
      <c r="G4583" s="6"/>
      <c r="H4583" s="6"/>
      <c r="I4583" s="6" t="str">
        <f t="shared" si="30"/>
        <v/>
      </c>
      <c r="J4583" s="6" t="s">
        <v>25</v>
      </c>
      <c r="K4583" s="6">
        <v>35</v>
      </c>
      <c r="L4583" s="6"/>
      <c r="M4583" s="6">
        <v>15</v>
      </c>
      <c r="N4583" s="6">
        <v>5</v>
      </c>
      <c r="O4583" s="6">
        <v>0</v>
      </c>
      <c r="P4583" s="6"/>
      <c r="Q4583" s="6"/>
      <c r="R4583" s="6"/>
      <c r="S4583" s="6"/>
      <c r="T4583" s="6"/>
    </row>
    <row r="4584" spans="1:20" x14ac:dyDescent="0.25">
      <c r="A4584">
        <v>2004</v>
      </c>
      <c r="B4584" s="6" t="s">
        <v>20</v>
      </c>
      <c r="C4584" s="6">
        <v>37</v>
      </c>
      <c r="D4584" s="6" t="s">
        <v>248</v>
      </c>
      <c r="E4584" s="6"/>
      <c r="F4584" s="6"/>
      <c r="G4584" s="6"/>
      <c r="H4584" s="6"/>
      <c r="I4584" s="6" t="str">
        <f t="shared" si="30"/>
        <v/>
      </c>
      <c r="J4584" s="6" t="s">
        <v>41</v>
      </c>
      <c r="K4584" s="6">
        <v>70</v>
      </c>
      <c r="L4584" s="6"/>
      <c r="M4584" s="6">
        <v>30</v>
      </c>
      <c r="N4584" s="6">
        <v>70</v>
      </c>
      <c r="O4584" s="6">
        <v>0</v>
      </c>
      <c r="P4584" s="6"/>
      <c r="Q4584" s="6"/>
      <c r="R4584" s="6"/>
      <c r="S4584" s="6"/>
      <c r="T4584" s="6"/>
    </row>
    <row r="4585" spans="1:20" x14ac:dyDescent="0.25">
      <c r="A4585">
        <v>2004</v>
      </c>
      <c r="B4585" s="6" t="s">
        <v>20</v>
      </c>
      <c r="C4585" s="6">
        <v>38</v>
      </c>
      <c r="D4585" s="6" t="s">
        <v>248</v>
      </c>
      <c r="E4585" s="6"/>
      <c r="F4585" s="6"/>
      <c r="G4585" s="6"/>
      <c r="H4585" s="6"/>
      <c r="I4585" s="6" t="str">
        <f t="shared" si="30"/>
        <v/>
      </c>
      <c r="J4585" s="6" t="s">
        <v>25</v>
      </c>
      <c r="K4585" s="6">
        <v>30</v>
      </c>
      <c r="L4585" s="6"/>
      <c r="M4585" s="6">
        <v>20</v>
      </c>
      <c r="N4585" s="6">
        <v>0</v>
      </c>
      <c r="O4585" s="6">
        <v>0</v>
      </c>
      <c r="P4585" s="6"/>
      <c r="Q4585" s="6"/>
      <c r="R4585" s="6"/>
      <c r="S4585" s="6"/>
      <c r="T4585" s="6"/>
    </row>
    <row r="4586" spans="1:20" x14ac:dyDescent="0.25">
      <c r="A4586">
        <v>2004</v>
      </c>
      <c r="B4586" s="6" t="s">
        <v>20</v>
      </c>
      <c r="C4586" s="6">
        <v>39</v>
      </c>
      <c r="D4586" s="6" t="s">
        <v>248</v>
      </c>
      <c r="E4586" s="6"/>
      <c r="F4586" s="6"/>
      <c r="G4586" s="6"/>
      <c r="H4586" s="6"/>
      <c r="I4586" s="6" t="str">
        <f t="shared" si="30"/>
        <v/>
      </c>
      <c r="J4586" s="6" t="s">
        <v>140</v>
      </c>
      <c r="K4586" s="6">
        <v>50</v>
      </c>
      <c r="L4586" s="6"/>
      <c r="M4586" s="6">
        <v>10</v>
      </c>
      <c r="N4586" s="6">
        <v>0</v>
      </c>
      <c r="O4586" s="6">
        <v>0</v>
      </c>
      <c r="P4586" s="6"/>
      <c r="Q4586" s="6"/>
      <c r="R4586" s="6"/>
      <c r="S4586" s="6"/>
      <c r="T4586" s="6"/>
    </row>
    <row r="4587" spans="1:20" x14ac:dyDescent="0.25">
      <c r="A4587">
        <v>2004</v>
      </c>
      <c r="B4587" s="6" t="s">
        <v>20</v>
      </c>
      <c r="C4587" s="6">
        <v>40</v>
      </c>
      <c r="D4587" s="6" t="s">
        <v>248</v>
      </c>
      <c r="E4587" s="6"/>
      <c r="F4587" s="6"/>
      <c r="G4587" s="6"/>
      <c r="H4587" s="6"/>
      <c r="I4587" s="6" t="str">
        <f t="shared" si="30"/>
        <v/>
      </c>
      <c r="J4587" s="6" t="s">
        <v>28</v>
      </c>
      <c r="K4587" s="6">
        <v>130</v>
      </c>
      <c r="L4587" s="6"/>
      <c r="M4587" s="6">
        <v>70</v>
      </c>
      <c r="N4587" s="6">
        <v>45</v>
      </c>
      <c r="O4587" s="6">
        <v>5</v>
      </c>
      <c r="P4587" s="6"/>
      <c r="Q4587" s="6"/>
      <c r="R4587" s="6"/>
      <c r="S4587" s="6"/>
      <c r="T4587" s="6"/>
    </row>
    <row r="4588" spans="1:20" x14ac:dyDescent="0.25">
      <c r="A4588">
        <v>2004</v>
      </c>
      <c r="B4588" s="6" t="s">
        <v>20</v>
      </c>
      <c r="C4588" s="6">
        <v>41</v>
      </c>
      <c r="D4588" s="6" t="s">
        <v>248</v>
      </c>
      <c r="E4588" s="6"/>
      <c r="F4588" s="6"/>
      <c r="G4588" s="6"/>
      <c r="H4588" s="6"/>
      <c r="I4588" s="6" t="str">
        <f t="shared" si="30"/>
        <v/>
      </c>
      <c r="J4588" s="6" t="s">
        <v>28</v>
      </c>
      <c r="K4588" s="6">
        <v>120</v>
      </c>
      <c r="L4588" s="6"/>
      <c r="M4588" s="6">
        <v>70</v>
      </c>
      <c r="N4588" s="6">
        <v>50</v>
      </c>
      <c r="O4588" s="6">
        <v>5</v>
      </c>
      <c r="P4588" s="6"/>
      <c r="Q4588" s="6"/>
      <c r="R4588" s="6"/>
      <c r="S4588" s="6"/>
      <c r="T4588" s="6"/>
    </row>
    <row r="4589" spans="1:20" x14ac:dyDescent="0.25">
      <c r="A4589">
        <v>2004</v>
      </c>
      <c r="B4589" s="6" t="s">
        <v>20</v>
      </c>
      <c r="C4589" s="6">
        <v>42</v>
      </c>
      <c r="D4589" s="6" t="s">
        <v>248</v>
      </c>
      <c r="E4589" s="6"/>
      <c r="F4589" s="6"/>
      <c r="G4589" s="6"/>
      <c r="H4589" s="6"/>
      <c r="I4589" s="6" t="str">
        <f t="shared" si="30"/>
        <v/>
      </c>
      <c r="J4589" s="6" t="s">
        <v>25</v>
      </c>
      <c r="K4589" s="6">
        <v>10</v>
      </c>
      <c r="L4589" s="6"/>
      <c r="M4589" s="6">
        <v>20</v>
      </c>
      <c r="N4589" s="6">
        <v>10</v>
      </c>
      <c r="O4589" s="6">
        <v>0</v>
      </c>
      <c r="P4589" s="6"/>
      <c r="Q4589" s="6"/>
      <c r="R4589" s="6"/>
      <c r="S4589" s="6"/>
      <c r="T4589" s="6"/>
    </row>
    <row r="4590" spans="1:20" x14ac:dyDescent="0.25">
      <c r="A4590">
        <v>2004</v>
      </c>
      <c r="B4590" s="6" t="s">
        <v>20</v>
      </c>
      <c r="C4590" s="6">
        <v>43</v>
      </c>
      <c r="D4590" s="6" t="s">
        <v>248</v>
      </c>
      <c r="E4590" s="6"/>
      <c r="F4590" s="6"/>
      <c r="G4590" s="6"/>
      <c r="H4590" s="6"/>
      <c r="I4590" s="6" t="str">
        <f t="shared" si="30"/>
        <v/>
      </c>
      <c r="J4590" s="6" t="s">
        <v>58</v>
      </c>
      <c r="K4590" s="6">
        <v>25</v>
      </c>
      <c r="L4590" s="6"/>
      <c r="M4590" s="6">
        <v>15</v>
      </c>
      <c r="N4590" s="6">
        <v>5</v>
      </c>
      <c r="O4590" s="6">
        <v>0</v>
      </c>
      <c r="P4590" s="6"/>
      <c r="Q4590" s="6"/>
      <c r="R4590" s="6"/>
      <c r="S4590" s="6"/>
      <c r="T4590" s="6"/>
    </row>
    <row r="4591" spans="1:20" x14ac:dyDescent="0.25">
      <c r="A4591">
        <v>2004</v>
      </c>
      <c r="B4591" s="6" t="s">
        <v>20</v>
      </c>
      <c r="C4591" s="6">
        <v>44</v>
      </c>
      <c r="D4591" s="6" t="s">
        <v>179</v>
      </c>
      <c r="E4591" s="6">
        <v>5</v>
      </c>
      <c r="F4591" s="6">
        <f>27/3.3</f>
        <v>8.1818181818181817</v>
      </c>
      <c r="G4591" s="6">
        <v>290</v>
      </c>
      <c r="H4591" s="6">
        <v>0</v>
      </c>
      <c r="I4591" s="6">
        <f t="shared" si="30"/>
        <v>290</v>
      </c>
      <c r="J4591" s="6" t="s">
        <v>26</v>
      </c>
      <c r="K4591" s="6">
        <v>320</v>
      </c>
      <c r="L4591" s="6"/>
      <c r="M4591" s="6">
        <v>280</v>
      </c>
      <c r="N4591" s="6">
        <v>20</v>
      </c>
      <c r="O4591" s="6">
        <v>0</v>
      </c>
      <c r="P4591" s="6"/>
      <c r="Q4591" s="6"/>
      <c r="R4591" s="6"/>
      <c r="S4591" s="6">
        <v>1</v>
      </c>
      <c r="T4591" s="6"/>
    </row>
    <row r="4592" spans="1:20" x14ac:dyDescent="0.25">
      <c r="A4592">
        <v>2004</v>
      </c>
      <c r="B4592" s="6" t="s">
        <v>20</v>
      </c>
      <c r="C4592" s="6">
        <v>45</v>
      </c>
      <c r="D4592" s="6" t="s">
        <v>179</v>
      </c>
      <c r="E4592" s="6"/>
      <c r="F4592" s="6"/>
      <c r="G4592" s="6"/>
      <c r="H4592" s="6"/>
      <c r="I4592" s="6" t="str">
        <f t="shared" si="30"/>
        <v/>
      </c>
      <c r="J4592" s="6" t="s">
        <v>140</v>
      </c>
      <c r="K4592" s="6">
        <v>10</v>
      </c>
      <c r="L4592" s="6"/>
      <c r="M4592" s="6">
        <v>10</v>
      </c>
      <c r="N4592" s="6">
        <v>0</v>
      </c>
      <c r="O4592" s="6">
        <v>0</v>
      </c>
      <c r="P4592" s="6"/>
      <c r="Q4592" s="6"/>
      <c r="R4592" s="6"/>
      <c r="S4592" s="6"/>
      <c r="T4592" s="6"/>
    </row>
    <row r="4593" spans="1:20" x14ac:dyDescent="0.25">
      <c r="A4593">
        <v>2004</v>
      </c>
      <c r="B4593" s="6" t="s">
        <v>20</v>
      </c>
      <c r="C4593" s="6">
        <v>46</v>
      </c>
      <c r="D4593" s="6" t="s">
        <v>179</v>
      </c>
      <c r="E4593" s="6"/>
      <c r="F4593" s="6"/>
      <c r="G4593" s="6"/>
      <c r="H4593" s="6"/>
      <c r="I4593" s="6" t="str">
        <f t="shared" si="30"/>
        <v/>
      </c>
      <c r="J4593" s="6" t="s">
        <v>28</v>
      </c>
      <c r="K4593" s="6">
        <v>40</v>
      </c>
      <c r="L4593" s="6"/>
      <c r="M4593" s="6">
        <v>20</v>
      </c>
      <c r="N4593" s="6">
        <v>10</v>
      </c>
      <c r="O4593" s="6">
        <v>0</v>
      </c>
      <c r="P4593" s="6"/>
      <c r="Q4593" s="6"/>
      <c r="R4593" s="6"/>
      <c r="S4593" s="6"/>
      <c r="T4593" s="6"/>
    </row>
    <row r="4594" spans="1:20" x14ac:dyDescent="0.25">
      <c r="A4594">
        <v>2004</v>
      </c>
      <c r="B4594" s="6" t="s">
        <v>20</v>
      </c>
      <c r="C4594" s="6">
        <v>47</v>
      </c>
      <c r="D4594" s="6" t="s">
        <v>179</v>
      </c>
      <c r="E4594" s="6"/>
      <c r="F4594" s="6"/>
      <c r="G4594" s="6"/>
      <c r="H4594" s="6"/>
      <c r="I4594" s="6" t="str">
        <f t="shared" si="30"/>
        <v/>
      </c>
      <c r="J4594" s="6" t="s">
        <v>140</v>
      </c>
      <c r="K4594" s="6">
        <v>20</v>
      </c>
      <c r="L4594" s="6"/>
      <c r="M4594" s="6">
        <v>10</v>
      </c>
      <c r="N4594" s="6">
        <v>20</v>
      </c>
      <c r="O4594" s="6">
        <v>0</v>
      </c>
      <c r="P4594" s="6" t="s">
        <v>48</v>
      </c>
      <c r="Q4594" s="6"/>
      <c r="R4594" s="6"/>
      <c r="S4594" s="6"/>
      <c r="T4594" s="6"/>
    </row>
    <row r="4595" spans="1:20" x14ac:dyDescent="0.25">
      <c r="A4595">
        <v>2004</v>
      </c>
      <c r="B4595" s="6" t="s">
        <v>20</v>
      </c>
      <c r="C4595" s="6">
        <v>48</v>
      </c>
      <c r="D4595" s="6" t="s">
        <v>179</v>
      </c>
      <c r="E4595" s="6"/>
      <c r="F4595" s="6"/>
      <c r="G4595" s="6"/>
      <c r="H4595" s="6"/>
      <c r="I4595" s="6" t="str">
        <f t="shared" si="30"/>
        <v/>
      </c>
      <c r="J4595" s="6" t="s">
        <v>28</v>
      </c>
      <c r="K4595" s="6">
        <v>130</v>
      </c>
      <c r="L4595" s="6"/>
      <c r="M4595" s="6">
        <v>50</v>
      </c>
      <c r="N4595" s="6">
        <v>70</v>
      </c>
      <c r="O4595" s="6">
        <v>0</v>
      </c>
      <c r="P4595" s="6"/>
      <c r="Q4595" s="6"/>
      <c r="R4595" s="6"/>
      <c r="S4595" s="6"/>
      <c r="T4595" s="6"/>
    </row>
    <row r="4596" spans="1:20" x14ac:dyDescent="0.25">
      <c r="A4596">
        <v>2004</v>
      </c>
      <c r="B4596" s="6" t="s">
        <v>20</v>
      </c>
      <c r="C4596" s="6">
        <v>49</v>
      </c>
      <c r="D4596" s="6" t="s">
        <v>179</v>
      </c>
      <c r="E4596" s="6"/>
      <c r="F4596" s="6"/>
      <c r="G4596" s="6"/>
      <c r="H4596" s="6"/>
      <c r="I4596" s="6" t="str">
        <f t="shared" si="30"/>
        <v/>
      </c>
      <c r="J4596" s="6" t="s">
        <v>26</v>
      </c>
      <c r="K4596" s="6">
        <v>110</v>
      </c>
      <c r="L4596" s="6"/>
      <c r="M4596" s="6">
        <v>70</v>
      </c>
      <c r="N4596" s="6">
        <v>90</v>
      </c>
      <c r="O4596" s="6">
        <v>0</v>
      </c>
      <c r="P4596" s="6"/>
      <c r="Q4596" s="6"/>
      <c r="R4596" s="6"/>
      <c r="S4596" s="6">
        <v>1</v>
      </c>
      <c r="T4596" s="10" t="s">
        <v>256</v>
      </c>
    </row>
    <row r="4597" spans="1:20" x14ac:dyDescent="0.25">
      <c r="A4597">
        <v>2004</v>
      </c>
      <c r="B4597" s="6" t="s">
        <v>20</v>
      </c>
      <c r="C4597" s="6">
        <v>50</v>
      </c>
      <c r="D4597" s="6" t="s">
        <v>179</v>
      </c>
      <c r="E4597" s="6"/>
      <c r="F4597" s="6"/>
      <c r="G4597" s="6"/>
      <c r="H4597" s="6"/>
      <c r="I4597" s="6" t="str">
        <f t="shared" si="30"/>
        <v/>
      </c>
      <c r="J4597" s="6" t="s">
        <v>25</v>
      </c>
      <c r="K4597" s="6">
        <v>10</v>
      </c>
      <c r="L4597" s="6"/>
      <c r="M4597" s="6">
        <v>10</v>
      </c>
      <c r="N4597" s="6">
        <v>0</v>
      </c>
      <c r="O4597" s="6">
        <v>0</v>
      </c>
      <c r="P4597" s="6"/>
      <c r="Q4597" s="6"/>
      <c r="R4597" s="6"/>
      <c r="S4597" s="6"/>
      <c r="T4597" s="6"/>
    </row>
    <row r="4598" spans="1:20" x14ac:dyDescent="0.25">
      <c r="A4598">
        <v>2004</v>
      </c>
      <c r="B4598" s="6" t="s">
        <v>20</v>
      </c>
      <c r="C4598" s="6">
        <v>51</v>
      </c>
      <c r="D4598" s="6" t="s">
        <v>179</v>
      </c>
      <c r="E4598" s="6"/>
      <c r="F4598" s="6"/>
      <c r="G4598" s="6"/>
      <c r="H4598" s="6"/>
      <c r="I4598" s="6" t="str">
        <f t="shared" si="30"/>
        <v/>
      </c>
      <c r="J4598" s="6" t="s">
        <v>28</v>
      </c>
      <c r="K4598" s="6">
        <v>40</v>
      </c>
      <c r="L4598" s="6"/>
      <c r="M4598" s="6">
        <v>30</v>
      </c>
      <c r="N4598" s="6">
        <v>10</v>
      </c>
      <c r="O4598" s="6">
        <v>0</v>
      </c>
      <c r="P4598" s="6"/>
      <c r="Q4598" s="6"/>
      <c r="R4598" s="6"/>
      <c r="S4598" s="6"/>
      <c r="T4598" s="6"/>
    </row>
    <row r="4599" spans="1:20" x14ac:dyDescent="0.25">
      <c r="A4599">
        <v>2004</v>
      </c>
      <c r="B4599" s="6" t="s">
        <v>20</v>
      </c>
      <c r="C4599" s="6">
        <v>52</v>
      </c>
      <c r="D4599" s="6" t="s">
        <v>179</v>
      </c>
      <c r="E4599" s="6"/>
      <c r="F4599" s="6"/>
      <c r="G4599" s="6"/>
      <c r="H4599" s="6"/>
      <c r="I4599" s="6" t="str">
        <f t="shared" si="30"/>
        <v/>
      </c>
      <c r="J4599" s="6" t="s">
        <v>25</v>
      </c>
      <c r="K4599" s="6">
        <v>30</v>
      </c>
      <c r="L4599" s="6"/>
      <c r="M4599" s="6">
        <v>10</v>
      </c>
      <c r="N4599" s="6">
        <v>0</v>
      </c>
      <c r="O4599" s="6">
        <v>0</v>
      </c>
      <c r="P4599" s="6"/>
      <c r="Q4599" s="6"/>
      <c r="R4599" s="6"/>
      <c r="S4599" s="6"/>
      <c r="T4599" s="6"/>
    </row>
    <row r="4600" spans="1:20" x14ac:dyDescent="0.25">
      <c r="A4600">
        <v>2004</v>
      </c>
      <c r="B4600" s="6" t="s">
        <v>20</v>
      </c>
      <c r="C4600" s="6">
        <v>53</v>
      </c>
      <c r="D4600" s="6" t="s">
        <v>179</v>
      </c>
      <c r="E4600" s="6"/>
      <c r="F4600" s="6"/>
      <c r="G4600" s="6"/>
      <c r="H4600" s="6"/>
      <c r="I4600" s="6" t="str">
        <f t="shared" si="30"/>
        <v/>
      </c>
      <c r="J4600" s="6" t="s">
        <v>28</v>
      </c>
      <c r="K4600" s="6">
        <v>60</v>
      </c>
      <c r="L4600" s="6"/>
      <c r="M4600" s="6">
        <v>20</v>
      </c>
      <c r="N4600" s="6">
        <v>90</v>
      </c>
      <c r="O4600" s="6">
        <v>0</v>
      </c>
      <c r="P4600" s="6"/>
      <c r="Q4600" s="6"/>
      <c r="R4600" s="6"/>
      <c r="S4600" s="6"/>
      <c r="T4600" s="6"/>
    </row>
    <row r="4601" spans="1:20" x14ac:dyDescent="0.25">
      <c r="A4601">
        <v>2004</v>
      </c>
      <c r="B4601" s="6" t="s">
        <v>20</v>
      </c>
      <c r="C4601" s="6">
        <v>54</v>
      </c>
      <c r="D4601" s="6" t="s">
        <v>179</v>
      </c>
      <c r="E4601" s="6"/>
      <c r="F4601" s="6"/>
      <c r="G4601" s="6"/>
      <c r="H4601" s="6"/>
      <c r="I4601" s="6" t="str">
        <f t="shared" si="30"/>
        <v/>
      </c>
      <c r="J4601" s="6" t="s">
        <v>25</v>
      </c>
      <c r="K4601" s="6">
        <v>20</v>
      </c>
      <c r="L4601" s="6"/>
      <c r="M4601" s="6">
        <v>10</v>
      </c>
      <c r="N4601" s="6">
        <v>20</v>
      </c>
      <c r="O4601" s="6">
        <v>0</v>
      </c>
      <c r="P4601" s="6"/>
      <c r="Q4601" s="6"/>
      <c r="R4601" s="6"/>
      <c r="S4601" s="6"/>
      <c r="T4601" s="6"/>
    </row>
    <row r="4602" spans="1:20" x14ac:dyDescent="0.25">
      <c r="A4602">
        <v>2004</v>
      </c>
      <c r="B4602" s="6" t="s">
        <v>20</v>
      </c>
      <c r="C4602" s="6">
        <v>55</v>
      </c>
      <c r="D4602" s="6" t="s">
        <v>179</v>
      </c>
      <c r="E4602" s="6"/>
      <c r="F4602" s="6"/>
      <c r="G4602" s="6"/>
      <c r="H4602" s="6"/>
      <c r="I4602" s="6" t="str">
        <f t="shared" si="30"/>
        <v/>
      </c>
      <c r="J4602" s="6" t="s">
        <v>28</v>
      </c>
      <c r="K4602" s="6">
        <v>15</v>
      </c>
      <c r="L4602" s="6"/>
      <c r="M4602" s="6">
        <v>10</v>
      </c>
      <c r="N4602" s="6">
        <v>0</v>
      </c>
      <c r="O4602" s="6">
        <v>0</v>
      </c>
      <c r="P4602" s="6"/>
      <c r="Q4602" s="6"/>
      <c r="R4602" s="6"/>
      <c r="S4602" s="6"/>
      <c r="T4602" s="6"/>
    </row>
    <row r="4603" spans="1:20" x14ac:dyDescent="0.25">
      <c r="A4603">
        <v>2004</v>
      </c>
      <c r="B4603" s="6" t="s">
        <v>20</v>
      </c>
      <c r="C4603" s="6">
        <v>56</v>
      </c>
      <c r="D4603" s="6" t="s">
        <v>179</v>
      </c>
      <c r="E4603" s="6"/>
      <c r="F4603" s="6"/>
      <c r="G4603" s="6"/>
      <c r="H4603" s="6"/>
      <c r="I4603" s="6" t="str">
        <f t="shared" si="30"/>
        <v/>
      </c>
      <c r="J4603" s="6" t="s">
        <v>25</v>
      </c>
      <c r="K4603" s="6">
        <v>20</v>
      </c>
      <c r="L4603" s="6"/>
      <c r="M4603" s="6">
        <v>10</v>
      </c>
      <c r="N4603" s="6">
        <v>0</v>
      </c>
      <c r="O4603" s="6">
        <v>0</v>
      </c>
      <c r="P4603" s="6"/>
      <c r="Q4603" s="6"/>
      <c r="R4603" s="6"/>
      <c r="S4603" s="6"/>
      <c r="T4603" s="6"/>
    </row>
    <row r="4604" spans="1:20" x14ac:dyDescent="0.25">
      <c r="A4604">
        <v>2004</v>
      </c>
      <c r="B4604" s="6" t="s">
        <v>20</v>
      </c>
      <c r="C4604" s="6">
        <v>57</v>
      </c>
      <c r="D4604" s="6" t="s">
        <v>179</v>
      </c>
      <c r="E4604" s="6"/>
      <c r="F4604" s="6"/>
      <c r="G4604" s="6"/>
      <c r="H4604" s="6"/>
      <c r="I4604" s="6" t="str">
        <f t="shared" si="30"/>
        <v/>
      </c>
      <c r="J4604" s="6" t="s">
        <v>140</v>
      </c>
      <c r="K4604" s="6">
        <v>25</v>
      </c>
      <c r="L4604" s="6"/>
      <c r="M4604" s="6">
        <v>10</v>
      </c>
      <c r="N4604" s="6">
        <v>0</v>
      </c>
      <c r="O4604" s="6">
        <v>0</v>
      </c>
      <c r="P4604" s="6"/>
      <c r="Q4604" s="6"/>
      <c r="R4604" s="6"/>
      <c r="S4604" s="6"/>
      <c r="T4604" s="6"/>
    </row>
    <row r="4605" spans="1:20" x14ac:dyDescent="0.25">
      <c r="A4605">
        <v>2004</v>
      </c>
      <c r="B4605" s="6" t="s">
        <v>20</v>
      </c>
      <c r="C4605" s="6">
        <v>58</v>
      </c>
      <c r="D4605" s="6" t="s">
        <v>179</v>
      </c>
      <c r="E4605" s="6"/>
      <c r="F4605" s="6">
        <f>24/3.3</f>
        <v>7.2727272727272734</v>
      </c>
      <c r="G4605" s="6"/>
      <c r="H4605" s="6"/>
      <c r="I4605" s="6" t="str">
        <f t="shared" si="30"/>
        <v/>
      </c>
      <c r="J4605" s="6" t="s">
        <v>140</v>
      </c>
      <c r="K4605" s="6">
        <v>10</v>
      </c>
      <c r="L4605" s="6"/>
      <c r="M4605" s="6">
        <v>5</v>
      </c>
      <c r="N4605" s="6">
        <v>0</v>
      </c>
      <c r="O4605" s="6">
        <v>0</v>
      </c>
      <c r="P4605" s="6"/>
      <c r="Q4605" s="6"/>
      <c r="R4605" s="6"/>
      <c r="S4605" s="6"/>
      <c r="T4605" s="6"/>
    </row>
    <row r="4606" spans="1:20" x14ac:dyDescent="0.25">
      <c r="A4606">
        <v>2004</v>
      </c>
      <c r="B4606" s="6" t="s">
        <v>20</v>
      </c>
      <c r="C4606" s="6">
        <v>59</v>
      </c>
      <c r="D4606" s="6" t="s">
        <v>179</v>
      </c>
      <c r="E4606" s="6">
        <v>6</v>
      </c>
      <c r="F4606" s="6">
        <f>26/3.3</f>
        <v>7.8787878787878789</v>
      </c>
      <c r="G4606" s="6">
        <v>220</v>
      </c>
      <c r="H4606" s="6">
        <v>10</v>
      </c>
      <c r="I4606" s="6">
        <f t="shared" si="30"/>
        <v>222.2222222222222</v>
      </c>
      <c r="J4606" s="6" t="s">
        <v>28</v>
      </c>
      <c r="K4606" s="6">
        <v>40</v>
      </c>
      <c r="L4606" s="6"/>
      <c r="M4606" s="6">
        <v>20</v>
      </c>
      <c r="N4606" s="6">
        <v>20</v>
      </c>
      <c r="O4606" s="6">
        <v>0</v>
      </c>
      <c r="P4606" s="6"/>
      <c r="Q4606" s="6"/>
      <c r="R4606" s="6"/>
      <c r="S4606" s="6"/>
      <c r="T4606" s="6"/>
    </row>
    <row r="4607" spans="1:20" x14ac:dyDescent="0.25">
      <c r="A4607">
        <v>2004</v>
      </c>
      <c r="B4607" s="6" t="s">
        <v>20</v>
      </c>
      <c r="C4607" s="6">
        <v>60</v>
      </c>
      <c r="D4607" s="6" t="s">
        <v>179</v>
      </c>
      <c r="E4607" s="6"/>
      <c r="F4607" s="6"/>
      <c r="G4607" s="6"/>
      <c r="H4607" s="6"/>
      <c r="I4607" s="6" t="str">
        <f t="shared" si="30"/>
        <v/>
      </c>
      <c r="J4607" s="6" t="s">
        <v>28</v>
      </c>
      <c r="K4607" s="6">
        <v>80</v>
      </c>
      <c r="L4607" s="6"/>
      <c r="M4607" s="6">
        <v>60</v>
      </c>
      <c r="N4607" s="6">
        <v>40</v>
      </c>
      <c r="O4607" s="6">
        <v>0</v>
      </c>
      <c r="P4607" s="6"/>
      <c r="Q4607" s="6"/>
      <c r="R4607" s="6"/>
      <c r="S4607" s="6"/>
      <c r="T4607" s="6"/>
    </row>
    <row r="4608" spans="1:20" x14ac:dyDescent="0.25">
      <c r="A4608">
        <v>2004</v>
      </c>
      <c r="B4608" s="6" t="s">
        <v>20</v>
      </c>
      <c r="C4608" s="6">
        <v>61</v>
      </c>
      <c r="D4608" s="6" t="s">
        <v>179</v>
      </c>
      <c r="E4608" s="6"/>
      <c r="F4608" s="6"/>
      <c r="G4608" s="6"/>
      <c r="H4608" s="6"/>
      <c r="I4608" s="6" t="str">
        <f t="shared" si="30"/>
        <v/>
      </c>
      <c r="J4608" s="6" t="s">
        <v>25</v>
      </c>
      <c r="K4608" s="6">
        <v>40</v>
      </c>
      <c r="L4608" s="6"/>
      <c r="M4608" s="6">
        <v>20</v>
      </c>
      <c r="N4608" s="6">
        <v>0</v>
      </c>
      <c r="O4608" s="6">
        <v>0</v>
      </c>
      <c r="P4608" s="6"/>
      <c r="Q4608" s="6"/>
      <c r="R4608" s="6"/>
      <c r="S4608" s="6"/>
      <c r="T4608" s="6"/>
    </row>
    <row r="4609" spans="1:20" x14ac:dyDescent="0.25">
      <c r="A4609">
        <v>2004</v>
      </c>
      <c r="B4609" s="6" t="s">
        <v>20</v>
      </c>
      <c r="C4609" s="6">
        <v>62</v>
      </c>
      <c r="D4609" s="6" t="s">
        <v>179</v>
      </c>
      <c r="E4609" s="6"/>
      <c r="F4609" s="6"/>
      <c r="G4609" s="6"/>
      <c r="H4609" s="6"/>
      <c r="I4609" s="6" t="str">
        <f t="shared" si="30"/>
        <v/>
      </c>
      <c r="J4609" s="6" t="s">
        <v>140</v>
      </c>
      <c r="K4609" s="6">
        <v>30</v>
      </c>
      <c r="L4609" s="6"/>
      <c r="M4609" s="6">
        <v>10</v>
      </c>
      <c r="N4609" s="6">
        <v>20</v>
      </c>
      <c r="O4609" s="6">
        <v>0</v>
      </c>
      <c r="P4609" s="6"/>
      <c r="Q4609" s="6"/>
      <c r="R4609" s="6"/>
      <c r="S4609" s="6"/>
      <c r="T4609" s="6"/>
    </row>
    <row r="4610" spans="1:20" x14ac:dyDescent="0.25">
      <c r="A4610">
        <v>2004</v>
      </c>
      <c r="B4610" s="6" t="s">
        <v>20</v>
      </c>
      <c r="C4610" s="6">
        <v>63</v>
      </c>
      <c r="D4610" s="6" t="s">
        <v>179</v>
      </c>
      <c r="E4610" s="6"/>
      <c r="F4610" s="6"/>
      <c r="G4610" s="6"/>
      <c r="H4610" s="6"/>
      <c r="I4610" s="6" t="str">
        <f t="shared" si="30"/>
        <v/>
      </c>
      <c r="J4610" s="6" t="s">
        <v>36</v>
      </c>
      <c r="K4610" s="6">
        <v>30</v>
      </c>
      <c r="L4610" s="6"/>
      <c r="M4610" s="6">
        <v>20</v>
      </c>
      <c r="N4610" s="6">
        <v>0</v>
      </c>
      <c r="O4610" s="6">
        <v>0</v>
      </c>
      <c r="P4610" s="6"/>
      <c r="Q4610" s="6"/>
      <c r="R4610" s="6"/>
      <c r="S4610" s="6"/>
      <c r="T4610" s="6"/>
    </row>
    <row r="4611" spans="1:20" x14ac:dyDescent="0.25">
      <c r="A4611">
        <v>2004</v>
      </c>
      <c r="B4611" s="6" t="s">
        <v>20</v>
      </c>
      <c r="C4611" s="6">
        <v>64</v>
      </c>
      <c r="D4611" s="6" t="s">
        <v>179</v>
      </c>
      <c r="E4611" s="6"/>
      <c r="F4611" s="6"/>
      <c r="G4611" s="6"/>
      <c r="H4611" s="6"/>
      <c r="I4611" s="6" t="str">
        <f t="shared" si="30"/>
        <v/>
      </c>
      <c r="J4611" s="6" t="s">
        <v>28</v>
      </c>
      <c r="K4611" s="6">
        <v>70</v>
      </c>
      <c r="L4611" s="6"/>
      <c r="M4611" s="6">
        <v>40</v>
      </c>
      <c r="N4611" s="6">
        <v>70</v>
      </c>
      <c r="O4611" s="6">
        <v>0</v>
      </c>
      <c r="P4611" s="6"/>
      <c r="Q4611" s="6"/>
      <c r="R4611" s="6"/>
      <c r="S4611" s="6"/>
      <c r="T4611" s="6"/>
    </row>
    <row r="4612" spans="1:20" x14ac:dyDescent="0.25">
      <c r="A4612">
        <v>2004</v>
      </c>
      <c r="B4612" s="6" t="s">
        <v>20</v>
      </c>
      <c r="C4612" s="6">
        <v>65</v>
      </c>
      <c r="D4612" s="6" t="s">
        <v>179</v>
      </c>
      <c r="E4612" s="6"/>
      <c r="F4612" s="6"/>
      <c r="G4612" s="6"/>
      <c r="H4612" s="6"/>
      <c r="I4612" s="6" t="str">
        <f t="shared" si="30"/>
        <v/>
      </c>
      <c r="J4612" s="6" t="s">
        <v>26</v>
      </c>
      <c r="K4612" s="6">
        <v>200</v>
      </c>
      <c r="L4612" s="6"/>
      <c r="M4612" s="6">
        <v>190</v>
      </c>
      <c r="N4612" s="6">
        <v>20</v>
      </c>
      <c r="O4612" s="6">
        <v>0</v>
      </c>
      <c r="P4612" s="6"/>
      <c r="Q4612" s="6"/>
      <c r="R4612" s="6"/>
      <c r="S4612" s="6"/>
      <c r="T4612" s="6"/>
    </row>
    <row r="4613" spans="1:20" x14ac:dyDescent="0.25">
      <c r="A4613">
        <v>2004</v>
      </c>
      <c r="B4613" s="6" t="s">
        <v>20</v>
      </c>
      <c r="C4613" s="6">
        <v>66</v>
      </c>
      <c r="D4613" s="6" t="s">
        <v>179</v>
      </c>
      <c r="E4613" s="6"/>
      <c r="F4613" s="6"/>
      <c r="G4613" s="6"/>
      <c r="H4613" s="6"/>
      <c r="I4613" s="6" t="str">
        <f t="shared" si="30"/>
        <v/>
      </c>
      <c r="J4613" s="6" t="s">
        <v>140</v>
      </c>
      <c r="K4613" s="6">
        <v>70</v>
      </c>
      <c r="L4613" s="6"/>
      <c r="M4613" s="6">
        <v>20</v>
      </c>
      <c r="N4613" s="6">
        <v>20</v>
      </c>
      <c r="O4613" s="6">
        <v>2</v>
      </c>
      <c r="P4613" s="6" t="s">
        <v>48</v>
      </c>
      <c r="Q4613" s="6"/>
      <c r="R4613" s="6"/>
      <c r="S4613" s="6"/>
      <c r="T4613" s="6"/>
    </row>
    <row r="4614" spans="1:20" x14ac:dyDescent="0.25">
      <c r="A4614">
        <v>2004</v>
      </c>
      <c r="B4614" s="6" t="s">
        <v>20</v>
      </c>
      <c r="C4614" s="6">
        <v>67</v>
      </c>
      <c r="D4614" s="6" t="s">
        <v>179</v>
      </c>
      <c r="E4614" s="6"/>
      <c r="F4614" s="6"/>
      <c r="G4614" s="6"/>
      <c r="H4614" s="6"/>
      <c r="I4614" s="6" t="str">
        <f t="shared" si="30"/>
        <v/>
      </c>
      <c r="J4614" s="6" t="s">
        <v>25</v>
      </c>
      <c r="K4614" s="6">
        <v>20</v>
      </c>
      <c r="L4614" s="6"/>
      <c r="M4614" s="6">
        <v>10</v>
      </c>
      <c r="N4614" s="6">
        <v>0</v>
      </c>
      <c r="O4614" s="6">
        <v>0</v>
      </c>
      <c r="P4614" s="6"/>
      <c r="Q4614" s="6"/>
      <c r="R4614" s="6"/>
      <c r="S4614" s="6"/>
      <c r="T4614" s="6"/>
    </row>
    <row r="4615" spans="1:20" x14ac:dyDescent="0.25">
      <c r="A4615">
        <v>2004</v>
      </c>
      <c r="B4615" s="6" t="s">
        <v>20</v>
      </c>
      <c r="C4615" s="6">
        <v>68</v>
      </c>
      <c r="D4615" s="6" t="s">
        <v>179</v>
      </c>
      <c r="E4615" s="6"/>
      <c r="F4615" s="6"/>
      <c r="G4615" s="6"/>
      <c r="H4615" s="6"/>
      <c r="I4615" s="6" t="str">
        <f t="shared" si="30"/>
        <v/>
      </c>
      <c r="J4615" s="6" t="s">
        <v>36</v>
      </c>
      <c r="K4615" s="6">
        <v>40</v>
      </c>
      <c r="L4615" s="6"/>
      <c r="M4615" s="6">
        <v>40</v>
      </c>
      <c r="N4615" s="6">
        <v>50</v>
      </c>
      <c r="O4615" s="6">
        <v>0</v>
      </c>
      <c r="P4615" s="6"/>
      <c r="Q4615" s="6"/>
      <c r="R4615" s="6"/>
      <c r="S4615" s="6"/>
      <c r="T4615" s="6"/>
    </row>
    <row r="4616" spans="1:20" x14ac:dyDescent="0.25">
      <c r="A4616">
        <v>2004</v>
      </c>
      <c r="B4616" s="6" t="s">
        <v>20</v>
      </c>
      <c r="C4616" s="6">
        <v>69</v>
      </c>
      <c r="D4616" s="6" t="s">
        <v>179</v>
      </c>
      <c r="E4616" s="6"/>
      <c r="F4616" s="6"/>
      <c r="G4616" s="6"/>
      <c r="H4616" s="6"/>
      <c r="I4616" s="6" t="str">
        <f t="shared" si="30"/>
        <v/>
      </c>
      <c r="J4616" s="6" t="s">
        <v>141</v>
      </c>
      <c r="K4616" s="6">
        <v>20</v>
      </c>
      <c r="L4616" s="6"/>
      <c r="M4616" s="6">
        <v>40</v>
      </c>
      <c r="N4616" s="6">
        <v>0</v>
      </c>
      <c r="O4616" s="6">
        <v>0</v>
      </c>
      <c r="P4616" s="6"/>
      <c r="Q4616" s="6"/>
      <c r="R4616" s="6"/>
      <c r="S4616" s="6"/>
      <c r="T4616" s="6"/>
    </row>
    <row r="4617" spans="1:20" x14ac:dyDescent="0.25">
      <c r="A4617">
        <v>2004</v>
      </c>
      <c r="B4617" s="6" t="s">
        <v>20</v>
      </c>
      <c r="C4617" s="6">
        <v>70</v>
      </c>
      <c r="D4617" s="6" t="s">
        <v>179</v>
      </c>
      <c r="E4617" s="6"/>
      <c r="F4617" s="6"/>
      <c r="G4617" s="6"/>
      <c r="H4617" s="6"/>
      <c r="I4617" s="6" t="str">
        <f t="shared" si="30"/>
        <v/>
      </c>
      <c r="J4617" s="6" t="s">
        <v>36</v>
      </c>
      <c r="K4617" s="6">
        <v>50</v>
      </c>
      <c r="L4617" s="6"/>
      <c r="M4617" s="6">
        <v>40</v>
      </c>
      <c r="N4617" s="6">
        <v>70</v>
      </c>
      <c r="O4617" s="6">
        <v>0</v>
      </c>
      <c r="P4617" s="6"/>
      <c r="Q4617" s="6"/>
      <c r="R4617" s="6"/>
      <c r="S4617" s="6"/>
      <c r="T4617" s="6"/>
    </row>
    <row r="4618" spans="1:20" x14ac:dyDescent="0.25">
      <c r="A4618">
        <v>2004</v>
      </c>
      <c r="B4618" s="6" t="s">
        <v>20</v>
      </c>
      <c r="C4618" s="6">
        <v>71</v>
      </c>
      <c r="D4618" s="6" t="s">
        <v>179</v>
      </c>
      <c r="E4618" s="6"/>
      <c r="F4618" s="6"/>
      <c r="G4618" s="6"/>
      <c r="H4618" s="6"/>
      <c r="I4618" s="6" t="str">
        <f t="shared" ref="I4618:I4681" si="31">IF(G4618&gt;0,G4618/(1000-H4618)*1000,"")</f>
        <v/>
      </c>
      <c r="J4618" s="6" t="s">
        <v>26</v>
      </c>
      <c r="K4618" s="6">
        <v>70</v>
      </c>
      <c r="L4618" s="6"/>
      <c r="M4618" s="6">
        <v>40</v>
      </c>
      <c r="N4618" s="6">
        <v>60</v>
      </c>
      <c r="O4618" s="6">
        <v>0</v>
      </c>
      <c r="P4618" s="6"/>
      <c r="Q4618" s="6"/>
      <c r="R4618" s="6"/>
      <c r="S4618" s="6"/>
      <c r="T4618" s="6"/>
    </row>
    <row r="4619" spans="1:20" x14ac:dyDescent="0.25">
      <c r="A4619">
        <v>2004</v>
      </c>
      <c r="B4619" s="6" t="s">
        <v>20</v>
      </c>
      <c r="C4619" s="6">
        <v>72</v>
      </c>
      <c r="D4619" s="6" t="s">
        <v>179</v>
      </c>
      <c r="E4619" s="6"/>
      <c r="F4619" s="6"/>
      <c r="G4619" s="6"/>
      <c r="H4619" s="6"/>
      <c r="I4619" s="6" t="str">
        <f t="shared" si="31"/>
        <v/>
      </c>
      <c r="J4619" s="6" t="s">
        <v>35</v>
      </c>
      <c r="K4619" s="6">
        <v>30</v>
      </c>
      <c r="L4619" s="6"/>
      <c r="M4619" s="6">
        <v>10</v>
      </c>
      <c r="N4619" s="6">
        <v>20</v>
      </c>
      <c r="O4619" s="6">
        <v>0</v>
      </c>
      <c r="P4619" s="6"/>
      <c r="Q4619" s="6"/>
      <c r="R4619" s="6"/>
      <c r="S4619" s="6"/>
      <c r="T4619" s="6"/>
    </row>
    <row r="4620" spans="1:20" x14ac:dyDescent="0.25">
      <c r="A4620">
        <v>2004</v>
      </c>
      <c r="B4620" s="6" t="s">
        <v>20</v>
      </c>
      <c r="C4620" s="6">
        <v>73</v>
      </c>
      <c r="D4620" s="6" t="s">
        <v>179</v>
      </c>
      <c r="E4620" s="6"/>
      <c r="F4620" s="6"/>
      <c r="G4620" s="6"/>
      <c r="H4620" s="6"/>
      <c r="I4620" s="6" t="str">
        <f t="shared" si="31"/>
        <v/>
      </c>
      <c r="J4620" s="6" t="s">
        <v>35</v>
      </c>
      <c r="K4620" s="6">
        <v>30</v>
      </c>
      <c r="L4620" s="6"/>
      <c r="M4620" s="6">
        <v>10</v>
      </c>
      <c r="N4620" s="6">
        <v>40</v>
      </c>
      <c r="O4620" s="6">
        <v>0</v>
      </c>
      <c r="P4620" s="6"/>
      <c r="Q4620" s="6"/>
      <c r="R4620" s="6"/>
      <c r="S4620" s="6"/>
      <c r="T4620" s="6"/>
    </row>
    <row r="4621" spans="1:20" x14ac:dyDescent="0.25">
      <c r="A4621">
        <v>2004</v>
      </c>
      <c r="B4621" s="6" t="s">
        <v>20</v>
      </c>
      <c r="C4621" s="6">
        <v>74</v>
      </c>
      <c r="D4621" s="6" t="s">
        <v>179</v>
      </c>
      <c r="E4621" s="6"/>
      <c r="F4621" s="6"/>
      <c r="G4621" s="6"/>
      <c r="H4621" s="6"/>
      <c r="I4621" s="6" t="str">
        <f t="shared" si="31"/>
        <v/>
      </c>
      <c r="J4621" s="6" t="s">
        <v>35</v>
      </c>
      <c r="K4621" s="6">
        <v>10</v>
      </c>
      <c r="L4621" s="6"/>
      <c r="M4621" s="6">
        <v>5</v>
      </c>
      <c r="N4621" s="6">
        <v>0</v>
      </c>
      <c r="O4621" s="6">
        <v>0</v>
      </c>
      <c r="P4621" s="6"/>
      <c r="Q4621" s="6"/>
      <c r="R4621" s="6"/>
      <c r="S4621" s="6"/>
      <c r="T4621" s="6"/>
    </row>
    <row r="4622" spans="1:20" x14ac:dyDescent="0.25">
      <c r="A4622">
        <v>2004</v>
      </c>
      <c r="B4622" s="6" t="s">
        <v>20</v>
      </c>
      <c r="C4622" s="6">
        <v>75</v>
      </c>
      <c r="D4622" s="6" t="s">
        <v>179</v>
      </c>
      <c r="E4622" s="6">
        <v>7</v>
      </c>
      <c r="F4622" s="6">
        <f>29/3.3</f>
        <v>8.787878787878789</v>
      </c>
      <c r="G4622" s="6">
        <v>195</v>
      </c>
      <c r="H4622" s="6">
        <v>0</v>
      </c>
      <c r="I4622" s="6">
        <f t="shared" si="31"/>
        <v>195</v>
      </c>
      <c r="J4622" s="6" t="s">
        <v>140</v>
      </c>
      <c r="K4622" s="6">
        <v>30</v>
      </c>
      <c r="L4622" s="6"/>
      <c r="M4622" s="6">
        <v>5</v>
      </c>
      <c r="N4622" s="6">
        <v>20</v>
      </c>
      <c r="O4622" s="6">
        <v>0</v>
      </c>
      <c r="P4622" s="6"/>
      <c r="Q4622" s="6"/>
      <c r="R4622" s="6"/>
      <c r="S4622" s="6">
        <v>1</v>
      </c>
      <c r="T4622" s="6"/>
    </row>
    <row r="4623" spans="1:20" x14ac:dyDescent="0.25">
      <c r="A4623">
        <v>2004</v>
      </c>
      <c r="B4623" s="6" t="s">
        <v>20</v>
      </c>
      <c r="C4623" s="6">
        <v>76</v>
      </c>
      <c r="D4623" s="6" t="s">
        <v>179</v>
      </c>
      <c r="E4623" s="6"/>
      <c r="F4623" s="6"/>
      <c r="G4623" s="6"/>
      <c r="H4623" s="6"/>
      <c r="I4623" s="6" t="str">
        <f t="shared" si="31"/>
        <v/>
      </c>
      <c r="J4623" s="6" t="s">
        <v>28</v>
      </c>
      <c r="K4623" s="6">
        <v>20</v>
      </c>
      <c r="L4623" s="6"/>
      <c r="M4623" s="6">
        <v>5</v>
      </c>
      <c r="N4623" s="6">
        <v>80</v>
      </c>
      <c r="O4623" s="6">
        <v>0</v>
      </c>
      <c r="P4623" s="6"/>
      <c r="Q4623" s="6"/>
      <c r="R4623" s="6"/>
      <c r="S4623" s="6"/>
      <c r="T4623" s="6"/>
    </row>
    <row r="4624" spans="1:20" x14ac:dyDescent="0.25">
      <c r="A4624">
        <v>2004</v>
      </c>
      <c r="B4624" s="6" t="s">
        <v>20</v>
      </c>
      <c r="C4624" s="6">
        <v>77</v>
      </c>
      <c r="D4624" s="6" t="s">
        <v>179</v>
      </c>
      <c r="E4624" s="6"/>
      <c r="F4624" s="6"/>
      <c r="G4624" s="6"/>
      <c r="H4624" s="6"/>
      <c r="I4624" s="6" t="str">
        <f t="shared" si="31"/>
        <v/>
      </c>
      <c r="J4624" s="6" t="s">
        <v>140</v>
      </c>
      <c r="K4624" s="6">
        <v>30</v>
      </c>
      <c r="L4624" s="6"/>
      <c r="M4624" s="6">
        <v>15</v>
      </c>
      <c r="N4624" s="6">
        <v>60</v>
      </c>
      <c r="O4624" s="6">
        <v>0</v>
      </c>
      <c r="P4624" s="6"/>
      <c r="Q4624" s="6"/>
      <c r="R4624" s="6"/>
      <c r="S4624" s="6"/>
      <c r="T4624" s="6"/>
    </row>
    <row r="4625" spans="1:20" x14ac:dyDescent="0.25">
      <c r="A4625">
        <v>2004</v>
      </c>
      <c r="B4625" s="6" t="s">
        <v>20</v>
      </c>
      <c r="C4625" s="6">
        <v>78</v>
      </c>
      <c r="D4625" s="6" t="s">
        <v>179</v>
      </c>
      <c r="E4625" s="6"/>
      <c r="F4625" s="6"/>
      <c r="G4625" s="6"/>
      <c r="H4625" s="6"/>
      <c r="I4625" s="6" t="str">
        <f t="shared" si="31"/>
        <v/>
      </c>
      <c r="J4625" s="6" t="s">
        <v>28</v>
      </c>
      <c r="K4625" s="6">
        <v>120</v>
      </c>
      <c r="L4625" s="6"/>
      <c r="M4625" s="6">
        <v>30</v>
      </c>
      <c r="N4625" s="6">
        <v>40</v>
      </c>
      <c r="O4625" s="6">
        <v>0</v>
      </c>
      <c r="P4625" s="6"/>
      <c r="Q4625" s="6"/>
      <c r="R4625" s="6"/>
      <c r="S4625" s="6"/>
      <c r="T4625" s="6"/>
    </row>
    <row r="4626" spans="1:20" x14ac:dyDescent="0.25">
      <c r="A4626">
        <v>2004</v>
      </c>
      <c r="B4626" s="6" t="s">
        <v>20</v>
      </c>
      <c r="C4626" s="6">
        <v>79</v>
      </c>
      <c r="D4626" s="6" t="s">
        <v>179</v>
      </c>
      <c r="E4626" s="6"/>
      <c r="F4626" s="6"/>
      <c r="G4626" s="6"/>
      <c r="H4626" s="6"/>
      <c r="I4626" s="6" t="str">
        <f t="shared" si="31"/>
        <v/>
      </c>
      <c r="J4626" s="6" t="s">
        <v>140</v>
      </c>
      <c r="K4626" s="6">
        <v>20</v>
      </c>
      <c r="L4626" s="6"/>
      <c r="M4626" s="6">
        <v>10</v>
      </c>
      <c r="N4626" s="6">
        <v>0</v>
      </c>
      <c r="O4626" s="6">
        <v>0</v>
      </c>
      <c r="P4626" s="6"/>
      <c r="Q4626" s="6"/>
      <c r="R4626" s="6"/>
      <c r="S4626" s="6"/>
      <c r="T4626" s="6"/>
    </row>
    <row r="4627" spans="1:20" x14ac:dyDescent="0.25">
      <c r="A4627">
        <v>2004</v>
      </c>
      <c r="B4627" s="6" t="s">
        <v>20</v>
      </c>
      <c r="C4627" s="6">
        <v>80</v>
      </c>
      <c r="D4627" s="6" t="s">
        <v>179</v>
      </c>
      <c r="E4627" s="6"/>
      <c r="F4627" s="6"/>
      <c r="G4627" s="6"/>
      <c r="H4627" s="6"/>
      <c r="I4627" s="6" t="str">
        <f t="shared" si="31"/>
        <v/>
      </c>
      <c r="J4627" s="6" t="s">
        <v>140</v>
      </c>
      <c r="K4627" s="6">
        <v>20</v>
      </c>
      <c r="L4627" s="6"/>
      <c r="M4627" s="6">
        <v>10</v>
      </c>
      <c r="N4627" s="6">
        <v>0</v>
      </c>
      <c r="O4627" s="6">
        <v>0</v>
      </c>
      <c r="P4627" s="6"/>
      <c r="Q4627" s="6"/>
      <c r="R4627" s="6"/>
      <c r="S4627" s="6"/>
      <c r="T4627" s="6"/>
    </row>
    <row r="4628" spans="1:20" x14ac:dyDescent="0.25">
      <c r="A4628">
        <v>2004</v>
      </c>
      <c r="B4628" s="6" t="s">
        <v>20</v>
      </c>
      <c r="C4628" s="6">
        <v>81</v>
      </c>
      <c r="D4628" s="6" t="s">
        <v>179</v>
      </c>
      <c r="E4628" s="6"/>
      <c r="F4628" s="6"/>
      <c r="G4628" s="6"/>
      <c r="H4628" s="6"/>
      <c r="I4628" s="6" t="str">
        <f t="shared" si="31"/>
        <v/>
      </c>
      <c r="J4628" s="6" t="s">
        <v>28</v>
      </c>
      <c r="K4628" s="6">
        <v>140</v>
      </c>
      <c r="L4628" s="6"/>
      <c r="M4628" s="6">
        <v>20</v>
      </c>
      <c r="N4628" s="6">
        <v>90</v>
      </c>
      <c r="O4628" s="6">
        <v>0</v>
      </c>
      <c r="P4628" s="6"/>
      <c r="Q4628" s="6"/>
      <c r="R4628" s="6"/>
      <c r="S4628" s="6"/>
      <c r="T4628" s="6"/>
    </row>
    <row r="4629" spans="1:20" x14ac:dyDescent="0.25">
      <c r="A4629">
        <v>2004</v>
      </c>
      <c r="B4629" s="6" t="s">
        <v>20</v>
      </c>
      <c r="C4629" s="6">
        <v>82</v>
      </c>
      <c r="D4629" s="6" t="s">
        <v>179</v>
      </c>
      <c r="E4629" s="6"/>
      <c r="F4629" s="6"/>
      <c r="G4629" s="6"/>
      <c r="H4629" s="6"/>
      <c r="I4629" s="6" t="str">
        <f t="shared" si="31"/>
        <v/>
      </c>
      <c r="J4629" s="6" t="s">
        <v>35</v>
      </c>
      <c r="K4629" s="6">
        <v>20</v>
      </c>
      <c r="L4629" s="6"/>
      <c r="M4629" s="6">
        <v>10</v>
      </c>
      <c r="N4629" s="6">
        <v>0</v>
      </c>
      <c r="O4629" s="6">
        <v>0</v>
      </c>
      <c r="P4629" s="6"/>
      <c r="Q4629" s="6"/>
      <c r="R4629" s="6"/>
      <c r="S4629" s="6"/>
      <c r="T4629" s="6"/>
    </row>
    <row r="4630" spans="1:20" x14ac:dyDescent="0.25">
      <c r="A4630">
        <v>2004</v>
      </c>
      <c r="B4630" s="6" t="s">
        <v>20</v>
      </c>
      <c r="C4630" s="6">
        <v>83</v>
      </c>
      <c r="D4630" s="6" t="s">
        <v>179</v>
      </c>
      <c r="E4630" s="6"/>
      <c r="F4630" s="6"/>
      <c r="G4630" s="6"/>
      <c r="H4630" s="6"/>
      <c r="I4630" s="6" t="str">
        <f t="shared" si="31"/>
        <v/>
      </c>
      <c r="J4630" s="6" t="s">
        <v>140</v>
      </c>
      <c r="K4630" s="6">
        <v>40</v>
      </c>
      <c r="L4630" s="6"/>
      <c r="M4630" s="6">
        <v>10</v>
      </c>
      <c r="N4630" s="6">
        <v>0</v>
      </c>
      <c r="O4630" s="6">
        <v>0</v>
      </c>
      <c r="P4630" s="6"/>
      <c r="Q4630" s="6"/>
      <c r="R4630" s="6"/>
      <c r="S4630" s="6"/>
      <c r="T4630" s="6"/>
    </row>
    <row r="4631" spans="1:20" x14ac:dyDescent="0.25">
      <c r="A4631">
        <v>2004</v>
      </c>
      <c r="B4631" s="6" t="s">
        <v>20</v>
      </c>
      <c r="C4631" s="6">
        <v>84</v>
      </c>
      <c r="D4631" s="6" t="s">
        <v>179</v>
      </c>
      <c r="E4631" s="6"/>
      <c r="F4631" s="6"/>
      <c r="G4631" s="6"/>
      <c r="H4631" s="6"/>
      <c r="I4631" s="6" t="str">
        <f t="shared" si="31"/>
        <v/>
      </c>
      <c r="J4631" s="6" t="s">
        <v>26</v>
      </c>
      <c r="K4631" s="6">
        <v>120</v>
      </c>
      <c r="L4631" s="6"/>
      <c r="M4631" s="6">
        <v>60</v>
      </c>
      <c r="N4631" s="6">
        <v>10</v>
      </c>
      <c r="O4631" s="6">
        <v>0</v>
      </c>
      <c r="P4631" s="6"/>
      <c r="Q4631" s="6"/>
      <c r="R4631" s="6"/>
      <c r="S4631" s="6"/>
      <c r="T4631" s="6"/>
    </row>
    <row r="4632" spans="1:20" x14ac:dyDescent="0.25">
      <c r="A4632">
        <v>2004</v>
      </c>
      <c r="B4632" s="6" t="s">
        <v>20</v>
      </c>
      <c r="C4632" s="6">
        <v>85</v>
      </c>
      <c r="D4632" s="6" t="s">
        <v>179</v>
      </c>
      <c r="E4632" s="6"/>
      <c r="F4632" s="6"/>
      <c r="G4632" s="6"/>
      <c r="H4632" s="6"/>
      <c r="I4632" s="6" t="str">
        <f t="shared" si="31"/>
        <v/>
      </c>
      <c r="J4632" s="6" t="s">
        <v>25</v>
      </c>
      <c r="K4632" s="6">
        <v>40</v>
      </c>
      <c r="L4632" s="6"/>
      <c r="M4632" s="6">
        <v>20</v>
      </c>
      <c r="N4632" s="6">
        <v>10</v>
      </c>
      <c r="O4632" s="6">
        <v>0</v>
      </c>
      <c r="P4632" s="6"/>
      <c r="Q4632" s="6"/>
      <c r="R4632" s="6"/>
      <c r="S4632" s="6"/>
      <c r="T4632" s="6"/>
    </row>
    <row r="4633" spans="1:20" x14ac:dyDescent="0.25">
      <c r="A4633">
        <v>2004</v>
      </c>
      <c r="B4633" s="6" t="s">
        <v>20</v>
      </c>
      <c r="C4633" s="6">
        <v>86</v>
      </c>
      <c r="D4633" s="6" t="s">
        <v>179</v>
      </c>
      <c r="E4633" s="6"/>
      <c r="F4633" s="6"/>
      <c r="G4633" s="6"/>
      <c r="H4633" s="6"/>
      <c r="I4633" s="6" t="str">
        <f t="shared" si="31"/>
        <v/>
      </c>
      <c r="J4633" s="6" t="s">
        <v>28</v>
      </c>
      <c r="K4633" s="6">
        <v>10</v>
      </c>
      <c r="L4633" s="6"/>
      <c r="M4633" s="6">
        <v>5</v>
      </c>
      <c r="N4633" s="6">
        <v>50</v>
      </c>
      <c r="O4633" s="6">
        <v>0</v>
      </c>
      <c r="P4633" s="6"/>
      <c r="Q4633" s="6"/>
      <c r="R4633" s="6"/>
      <c r="S4633" s="6"/>
      <c r="T4633" s="6"/>
    </row>
    <row r="4634" spans="1:20" x14ac:dyDescent="0.25">
      <c r="A4634">
        <v>2004</v>
      </c>
      <c r="B4634" s="6" t="s">
        <v>20</v>
      </c>
      <c r="C4634" s="6">
        <v>87</v>
      </c>
      <c r="D4634" s="6" t="s">
        <v>179</v>
      </c>
      <c r="E4634" s="6"/>
      <c r="F4634" s="6"/>
      <c r="G4634" s="6"/>
      <c r="H4634" s="6"/>
      <c r="I4634" s="6" t="str">
        <f t="shared" si="31"/>
        <v/>
      </c>
      <c r="J4634" s="6" t="s">
        <v>25</v>
      </c>
      <c r="K4634" s="6">
        <v>30</v>
      </c>
      <c r="L4634" s="6"/>
      <c r="M4634" s="6">
        <v>10</v>
      </c>
      <c r="N4634" s="6">
        <v>20</v>
      </c>
      <c r="O4634" s="6">
        <v>0</v>
      </c>
      <c r="P4634" s="6"/>
      <c r="Q4634" s="6"/>
      <c r="R4634" s="6"/>
      <c r="S4634" s="6"/>
      <c r="T4634" s="6"/>
    </row>
    <row r="4635" spans="1:20" x14ac:dyDescent="0.25">
      <c r="A4635">
        <v>2004</v>
      </c>
      <c r="B4635" s="6" t="s">
        <v>20</v>
      </c>
      <c r="C4635" s="6">
        <v>88</v>
      </c>
      <c r="D4635" s="6" t="s">
        <v>179</v>
      </c>
      <c r="E4635" s="6"/>
      <c r="F4635" s="6"/>
      <c r="G4635" s="6"/>
      <c r="H4635" s="6"/>
      <c r="I4635" s="6" t="str">
        <f t="shared" si="31"/>
        <v/>
      </c>
      <c r="J4635" s="6" t="s">
        <v>140</v>
      </c>
      <c r="K4635" s="6">
        <v>30</v>
      </c>
      <c r="L4635" s="6"/>
      <c r="M4635" s="6">
        <v>10</v>
      </c>
      <c r="N4635" s="6">
        <v>50</v>
      </c>
      <c r="O4635" s="6">
        <v>0</v>
      </c>
      <c r="P4635" s="6"/>
      <c r="Q4635" s="6"/>
      <c r="R4635" s="6"/>
      <c r="S4635" s="6"/>
      <c r="T4635" s="6"/>
    </row>
    <row r="4636" spans="1:20" x14ac:dyDescent="0.25">
      <c r="A4636">
        <v>2004</v>
      </c>
      <c r="B4636" s="6" t="s">
        <v>20</v>
      </c>
      <c r="C4636" s="6">
        <v>89</v>
      </c>
      <c r="D4636" s="6" t="s">
        <v>179</v>
      </c>
      <c r="E4636" s="6"/>
      <c r="F4636" s="6"/>
      <c r="G4636" s="6"/>
      <c r="H4636" s="6"/>
      <c r="I4636" s="6" t="str">
        <f t="shared" si="31"/>
        <v/>
      </c>
      <c r="J4636" s="6" t="s">
        <v>141</v>
      </c>
      <c r="K4636" s="6">
        <v>15</v>
      </c>
      <c r="L4636" s="6"/>
      <c r="M4636" s="6">
        <v>10</v>
      </c>
      <c r="N4636" s="6">
        <v>0</v>
      </c>
      <c r="O4636" s="6">
        <v>0</v>
      </c>
      <c r="P4636" s="6"/>
      <c r="Q4636" s="6"/>
      <c r="R4636" s="6"/>
      <c r="S4636" s="6"/>
      <c r="T4636" s="6"/>
    </row>
    <row r="4637" spans="1:20" x14ac:dyDescent="0.25">
      <c r="A4637">
        <v>2004</v>
      </c>
      <c r="B4637" s="6" t="s">
        <v>20</v>
      </c>
      <c r="C4637" s="6">
        <v>90</v>
      </c>
      <c r="D4637" s="6" t="s">
        <v>179</v>
      </c>
      <c r="E4637" s="6"/>
      <c r="F4637" s="6"/>
      <c r="G4637" s="6"/>
      <c r="H4637" s="6"/>
      <c r="I4637" s="6" t="str">
        <f t="shared" si="31"/>
        <v/>
      </c>
      <c r="J4637" s="6" t="s">
        <v>28</v>
      </c>
      <c r="K4637" s="6">
        <v>30</v>
      </c>
      <c r="L4637" s="6"/>
      <c r="M4637" s="6">
        <v>10</v>
      </c>
      <c r="N4637" s="6">
        <v>70</v>
      </c>
      <c r="O4637" s="6">
        <v>0</v>
      </c>
      <c r="P4637" s="6"/>
      <c r="Q4637" s="6"/>
      <c r="R4637" s="6"/>
      <c r="S4637" s="6"/>
      <c r="T4637" s="6"/>
    </row>
    <row r="4638" spans="1:20" x14ac:dyDescent="0.25">
      <c r="A4638">
        <v>2004</v>
      </c>
      <c r="B4638" s="6" t="s">
        <v>20</v>
      </c>
      <c r="C4638" s="6">
        <v>91</v>
      </c>
      <c r="D4638" s="6" t="s">
        <v>179</v>
      </c>
      <c r="E4638" s="6">
        <v>8</v>
      </c>
      <c r="F4638" s="6">
        <f>25/3.3</f>
        <v>7.5757575757575761</v>
      </c>
      <c r="G4638" s="6">
        <v>310</v>
      </c>
      <c r="H4638" s="6">
        <v>0</v>
      </c>
      <c r="I4638" s="6">
        <f t="shared" si="31"/>
        <v>310</v>
      </c>
      <c r="J4638" s="6" t="s">
        <v>28</v>
      </c>
      <c r="K4638" s="6">
        <v>100</v>
      </c>
      <c r="L4638" s="6"/>
      <c r="M4638" s="6">
        <v>50</v>
      </c>
      <c r="N4638" s="6">
        <v>10</v>
      </c>
      <c r="O4638" s="6">
        <v>0</v>
      </c>
      <c r="P4638" s="6"/>
      <c r="Q4638" s="6"/>
      <c r="R4638" s="6"/>
      <c r="S4638" s="6">
        <v>1</v>
      </c>
      <c r="T4638" s="6"/>
    </row>
    <row r="4639" spans="1:20" x14ac:dyDescent="0.25">
      <c r="A4639">
        <v>2004</v>
      </c>
      <c r="B4639" s="6" t="s">
        <v>20</v>
      </c>
      <c r="C4639" s="6">
        <v>92</v>
      </c>
      <c r="D4639" s="6" t="s">
        <v>179</v>
      </c>
      <c r="E4639" s="6"/>
      <c r="F4639" s="6"/>
      <c r="G4639" s="6"/>
      <c r="H4639" s="6"/>
      <c r="I4639" s="6" t="str">
        <f t="shared" si="31"/>
        <v/>
      </c>
      <c r="J4639" s="6" t="s">
        <v>140</v>
      </c>
      <c r="K4639" s="6">
        <v>20</v>
      </c>
      <c r="L4639" s="6"/>
      <c r="M4639" s="6">
        <v>20</v>
      </c>
      <c r="N4639" s="6">
        <v>50</v>
      </c>
      <c r="O4639" s="6">
        <v>0</v>
      </c>
      <c r="P4639" s="6"/>
      <c r="Q4639" s="6"/>
      <c r="R4639" s="6"/>
      <c r="S4639" s="6"/>
      <c r="T4639" s="6"/>
    </row>
    <row r="4640" spans="1:20" x14ac:dyDescent="0.25">
      <c r="A4640">
        <v>2004</v>
      </c>
      <c r="B4640" s="6" t="s">
        <v>20</v>
      </c>
      <c r="C4640" s="6">
        <v>93</v>
      </c>
      <c r="D4640" s="6" t="s">
        <v>179</v>
      </c>
      <c r="E4640" s="6"/>
      <c r="F4640" s="6"/>
      <c r="G4640" s="6"/>
      <c r="H4640" s="6"/>
      <c r="I4640" s="6" t="str">
        <f t="shared" si="31"/>
        <v/>
      </c>
      <c r="J4640" s="6" t="s">
        <v>140</v>
      </c>
      <c r="K4640" s="6">
        <v>20</v>
      </c>
      <c r="L4640" s="6"/>
      <c r="M4640" s="6">
        <v>10</v>
      </c>
      <c r="N4640" s="6">
        <v>0</v>
      </c>
      <c r="O4640" s="6">
        <v>0</v>
      </c>
      <c r="P4640" s="6"/>
      <c r="Q4640" s="6"/>
      <c r="R4640" s="6"/>
      <c r="S4640" s="6"/>
      <c r="T4640" s="6"/>
    </row>
    <row r="4641" spans="1:20" x14ac:dyDescent="0.25">
      <c r="A4641">
        <v>2004</v>
      </c>
      <c r="B4641" s="6" t="s">
        <v>20</v>
      </c>
      <c r="C4641" s="6">
        <v>94</v>
      </c>
      <c r="D4641" s="6" t="s">
        <v>179</v>
      </c>
      <c r="E4641" s="6"/>
      <c r="F4641" s="6"/>
      <c r="G4641" s="6"/>
      <c r="H4641" s="6"/>
      <c r="I4641" s="6" t="str">
        <f t="shared" si="31"/>
        <v/>
      </c>
      <c r="J4641" s="6" t="s">
        <v>28</v>
      </c>
      <c r="K4641" s="6">
        <v>10</v>
      </c>
      <c r="L4641" s="6"/>
      <c r="M4641" s="6">
        <v>5</v>
      </c>
      <c r="N4641" s="6">
        <v>0</v>
      </c>
      <c r="O4641" s="6">
        <v>0</v>
      </c>
      <c r="P4641" s="6"/>
      <c r="Q4641" s="6"/>
      <c r="R4641" s="6"/>
      <c r="S4641" s="6"/>
      <c r="T4641" s="6"/>
    </row>
    <row r="4642" spans="1:20" x14ac:dyDescent="0.25">
      <c r="A4642">
        <v>2004</v>
      </c>
      <c r="B4642" s="6" t="s">
        <v>20</v>
      </c>
      <c r="C4642" s="6">
        <v>95</v>
      </c>
      <c r="D4642" s="6" t="s">
        <v>179</v>
      </c>
      <c r="E4642" s="6"/>
      <c r="F4642" s="6"/>
      <c r="G4642" s="6"/>
      <c r="H4642" s="6"/>
      <c r="I4642" s="6" t="str">
        <f t="shared" si="31"/>
        <v/>
      </c>
      <c r="J4642" s="6" t="s">
        <v>26</v>
      </c>
      <c r="K4642" s="6">
        <v>220</v>
      </c>
      <c r="L4642" s="6"/>
      <c r="M4642" s="6">
        <v>170</v>
      </c>
      <c r="N4642" s="6">
        <v>60</v>
      </c>
      <c r="O4642" s="6">
        <v>2</v>
      </c>
      <c r="P4642" s="6"/>
      <c r="Q4642" s="6"/>
      <c r="R4642" s="6"/>
      <c r="S4642" s="6"/>
      <c r="T4642" s="6"/>
    </row>
    <row r="4643" spans="1:20" x14ac:dyDescent="0.25">
      <c r="A4643">
        <v>2004</v>
      </c>
      <c r="B4643" s="6" t="s">
        <v>20</v>
      </c>
      <c r="C4643" s="6">
        <v>96</v>
      </c>
      <c r="D4643" s="6" t="s">
        <v>179</v>
      </c>
      <c r="E4643" s="6"/>
      <c r="F4643" s="6"/>
      <c r="G4643" s="6"/>
      <c r="H4643" s="6"/>
      <c r="I4643" s="6" t="str">
        <f t="shared" si="31"/>
        <v/>
      </c>
      <c r="J4643" s="6" t="s">
        <v>28</v>
      </c>
      <c r="K4643" s="6">
        <v>50</v>
      </c>
      <c r="L4643" s="6"/>
      <c r="M4643" s="6">
        <v>20</v>
      </c>
      <c r="N4643" s="6">
        <v>80</v>
      </c>
      <c r="O4643" s="6">
        <v>0</v>
      </c>
      <c r="P4643" s="6"/>
      <c r="Q4643" s="6"/>
      <c r="R4643" s="6"/>
      <c r="S4643" s="6"/>
      <c r="T4643" s="6"/>
    </row>
    <row r="4644" spans="1:20" x14ac:dyDescent="0.25">
      <c r="A4644">
        <v>2004</v>
      </c>
      <c r="B4644" s="6" t="s">
        <v>20</v>
      </c>
      <c r="C4644" s="6">
        <v>97</v>
      </c>
      <c r="D4644" s="6" t="s">
        <v>179</v>
      </c>
      <c r="E4644" s="6"/>
      <c r="F4644" s="6"/>
      <c r="G4644" s="6"/>
      <c r="H4644" s="6"/>
      <c r="I4644" s="6" t="str">
        <f t="shared" si="31"/>
        <v/>
      </c>
      <c r="J4644" s="6" t="s">
        <v>26</v>
      </c>
      <c r="K4644" s="6">
        <v>100</v>
      </c>
      <c r="L4644" s="6"/>
      <c r="M4644" s="6">
        <v>70</v>
      </c>
      <c r="N4644" s="6">
        <v>10</v>
      </c>
      <c r="O4644" s="6">
        <v>0</v>
      </c>
      <c r="P4644" s="6"/>
      <c r="Q4644" s="6"/>
      <c r="R4644" s="6"/>
      <c r="S4644" s="6"/>
      <c r="T4644" s="6"/>
    </row>
    <row r="4645" spans="1:20" x14ac:dyDescent="0.25">
      <c r="A4645">
        <v>2004</v>
      </c>
      <c r="B4645" s="6" t="s">
        <v>20</v>
      </c>
      <c r="C4645" s="6">
        <v>98</v>
      </c>
      <c r="D4645" s="6" t="s">
        <v>179</v>
      </c>
      <c r="E4645" s="6"/>
      <c r="F4645" s="6"/>
      <c r="G4645" s="6"/>
      <c r="H4645" s="6"/>
      <c r="I4645" s="6" t="str">
        <f t="shared" si="31"/>
        <v/>
      </c>
      <c r="J4645" s="6" t="s">
        <v>25</v>
      </c>
      <c r="K4645" s="6">
        <v>30</v>
      </c>
      <c r="L4645" s="6"/>
      <c r="M4645" s="6">
        <v>10</v>
      </c>
      <c r="N4645" s="6">
        <v>0</v>
      </c>
      <c r="O4645" s="6">
        <v>0</v>
      </c>
      <c r="P4645" s="6"/>
      <c r="Q4645" s="6"/>
      <c r="R4645" s="6"/>
      <c r="S4645" s="6"/>
      <c r="T4645" s="6"/>
    </row>
    <row r="4646" spans="1:20" x14ac:dyDescent="0.25">
      <c r="A4646">
        <v>2004</v>
      </c>
      <c r="B4646" s="6" t="s">
        <v>20</v>
      </c>
      <c r="C4646" s="6">
        <v>99</v>
      </c>
      <c r="D4646" s="6" t="s">
        <v>179</v>
      </c>
      <c r="E4646" s="6"/>
      <c r="F4646" s="6"/>
      <c r="G4646" s="6"/>
      <c r="H4646" s="6"/>
      <c r="I4646" s="6" t="str">
        <f t="shared" si="31"/>
        <v/>
      </c>
      <c r="J4646" s="6" t="s">
        <v>140</v>
      </c>
      <c r="K4646" s="6">
        <v>30</v>
      </c>
      <c r="L4646" s="6"/>
      <c r="M4646" s="6">
        <v>20</v>
      </c>
      <c r="N4646" s="6">
        <v>0</v>
      </c>
      <c r="O4646" s="6">
        <v>0</v>
      </c>
      <c r="P4646" s="6"/>
      <c r="Q4646" s="6"/>
      <c r="R4646" s="6"/>
      <c r="S4646" s="6"/>
      <c r="T4646" s="6"/>
    </row>
    <row r="4647" spans="1:20" x14ac:dyDescent="0.25">
      <c r="A4647">
        <v>2004</v>
      </c>
      <c r="B4647" s="6" t="s">
        <v>20</v>
      </c>
      <c r="C4647" s="6">
        <v>100</v>
      </c>
      <c r="D4647" s="6" t="s">
        <v>179</v>
      </c>
      <c r="E4647" s="6"/>
      <c r="F4647" s="6"/>
      <c r="G4647" s="6"/>
      <c r="H4647" s="6"/>
      <c r="I4647" s="6" t="str">
        <f t="shared" si="31"/>
        <v/>
      </c>
      <c r="J4647" s="6" t="s">
        <v>26</v>
      </c>
      <c r="K4647" s="6">
        <v>140</v>
      </c>
      <c r="L4647" s="6"/>
      <c r="M4647" s="6">
        <v>100</v>
      </c>
      <c r="N4647" s="6">
        <v>80</v>
      </c>
      <c r="O4647" s="6">
        <v>1</v>
      </c>
      <c r="P4647" s="6"/>
      <c r="Q4647" s="6"/>
      <c r="R4647" s="6"/>
      <c r="S4647" s="6"/>
      <c r="T4647" s="6" t="s">
        <v>257</v>
      </c>
    </row>
    <row r="4648" spans="1:20" x14ac:dyDescent="0.25">
      <c r="A4648">
        <v>2004</v>
      </c>
      <c r="B4648" s="6" t="s">
        <v>20</v>
      </c>
      <c r="C4648" s="6">
        <v>101</v>
      </c>
      <c r="D4648" s="6" t="s">
        <v>179</v>
      </c>
      <c r="E4648" s="6"/>
      <c r="F4648" s="6"/>
      <c r="G4648" s="6"/>
      <c r="H4648" s="6"/>
      <c r="I4648" s="6" t="str">
        <f t="shared" si="31"/>
        <v/>
      </c>
      <c r="J4648" s="6" t="s">
        <v>140</v>
      </c>
      <c r="K4648" s="6">
        <v>30</v>
      </c>
      <c r="L4648" s="6"/>
      <c r="M4648" s="6">
        <v>10</v>
      </c>
      <c r="N4648" s="6">
        <v>0</v>
      </c>
      <c r="O4648" s="6">
        <v>0</v>
      </c>
      <c r="P4648" s="6"/>
      <c r="Q4648" s="6"/>
      <c r="R4648" s="6"/>
      <c r="S4648" s="6"/>
      <c r="T4648" s="6"/>
    </row>
    <row r="4649" spans="1:20" x14ac:dyDescent="0.25">
      <c r="A4649">
        <v>2004</v>
      </c>
      <c r="B4649" s="6" t="s">
        <v>20</v>
      </c>
      <c r="C4649" s="6">
        <v>102</v>
      </c>
      <c r="D4649" s="6" t="s">
        <v>179</v>
      </c>
      <c r="E4649" s="6"/>
      <c r="F4649" s="6"/>
      <c r="G4649" s="6"/>
      <c r="H4649" s="6"/>
      <c r="I4649" s="6" t="str">
        <f t="shared" si="31"/>
        <v/>
      </c>
      <c r="J4649" s="6" t="s">
        <v>28</v>
      </c>
      <c r="K4649" s="6">
        <v>130</v>
      </c>
      <c r="L4649" s="6"/>
      <c r="M4649" s="6">
        <v>30</v>
      </c>
      <c r="N4649" s="6">
        <v>60</v>
      </c>
      <c r="O4649" s="6">
        <v>0</v>
      </c>
      <c r="P4649" s="6"/>
      <c r="Q4649" s="6"/>
      <c r="R4649" s="6"/>
      <c r="S4649" s="6"/>
      <c r="T4649" s="6"/>
    </row>
    <row r="4650" spans="1:20" x14ac:dyDescent="0.25">
      <c r="A4650">
        <v>2004</v>
      </c>
      <c r="B4650" s="6" t="s">
        <v>20</v>
      </c>
      <c r="C4650" s="6">
        <v>103</v>
      </c>
      <c r="D4650" s="6" t="s">
        <v>179</v>
      </c>
      <c r="E4650" s="6"/>
      <c r="F4650" s="6"/>
      <c r="G4650" s="6"/>
      <c r="H4650" s="6"/>
      <c r="I4650" s="6"/>
      <c r="J4650" s="6" t="s">
        <v>140</v>
      </c>
      <c r="K4650" s="6">
        <v>10</v>
      </c>
      <c r="L4650" s="6"/>
      <c r="M4650" s="6">
        <v>5</v>
      </c>
      <c r="N4650" s="6">
        <v>0</v>
      </c>
      <c r="O4650" s="6">
        <v>0</v>
      </c>
      <c r="P4650" s="6"/>
      <c r="Q4650" s="6"/>
      <c r="R4650" s="6"/>
      <c r="S4650" s="6"/>
      <c r="T4650" s="6"/>
    </row>
    <row r="4651" spans="1:20" x14ac:dyDescent="0.25">
      <c r="A4651">
        <v>2004</v>
      </c>
      <c r="B4651" s="6" t="s">
        <v>52</v>
      </c>
      <c r="C4651" s="6">
        <v>1</v>
      </c>
      <c r="D4651" s="6" t="s">
        <v>246</v>
      </c>
      <c r="E4651" s="6">
        <v>1</v>
      </c>
      <c r="F4651" s="6">
        <v>13</v>
      </c>
      <c r="G4651" s="6">
        <v>200</v>
      </c>
      <c r="H4651" s="6">
        <v>0</v>
      </c>
      <c r="I4651" s="6">
        <f t="shared" si="31"/>
        <v>200</v>
      </c>
      <c r="J4651" s="6" t="s">
        <v>140</v>
      </c>
      <c r="K4651" s="6">
        <v>35</v>
      </c>
      <c r="L4651" s="6"/>
      <c r="M4651" s="6">
        <v>10</v>
      </c>
      <c r="N4651" s="6">
        <v>0</v>
      </c>
      <c r="O4651" s="6">
        <v>0</v>
      </c>
      <c r="P4651" s="6"/>
      <c r="Q4651" s="6"/>
      <c r="R4651" s="6"/>
      <c r="S4651" s="6"/>
      <c r="T4651" s="6"/>
    </row>
    <row r="4652" spans="1:20" x14ac:dyDescent="0.25">
      <c r="A4652">
        <v>2004</v>
      </c>
      <c r="B4652" s="6" t="s">
        <v>52</v>
      </c>
      <c r="C4652" s="6">
        <v>2</v>
      </c>
      <c r="D4652" s="6" t="s">
        <v>246</v>
      </c>
      <c r="E4652" s="6"/>
      <c r="F4652" s="6"/>
      <c r="G4652" s="6"/>
      <c r="H4652" s="6"/>
      <c r="I4652" s="6" t="str">
        <f t="shared" si="31"/>
        <v/>
      </c>
      <c r="J4652" s="6" t="s">
        <v>26</v>
      </c>
      <c r="K4652" s="6">
        <v>60</v>
      </c>
      <c r="L4652" s="6"/>
      <c r="M4652" s="6">
        <v>40</v>
      </c>
      <c r="N4652" s="6">
        <v>15</v>
      </c>
      <c r="O4652" s="6">
        <v>0</v>
      </c>
      <c r="P4652" s="6"/>
      <c r="Q4652" s="6"/>
      <c r="R4652" s="6"/>
      <c r="S4652" s="6"/>
      <c r="T4652" s="6"/>
    </row>
    <row r="4653" spans="1:20" x14ac:dyDescent="0.25">
      <c r="A4653">
        <v>2004</v>
      </c>
      <c r="B4653" s="6" t="s">
        <v>52</v>
      </c>
      <c r="C4653" s="6">
        <v>3</v>
      </c>
      <c r="D4653" s="6" t="s">
        <v>246</v>
      </c>
      <c r="E4653" s="6"/>
      <c r="F4653" s="6"/>
      <c r="G4653" s="6"/>
      <c r="H4653" s="6"/>
      <c r="I4653" s="6" t="str">
        <f t="shared" si="31"/>
        <v/>
      </c>
      <c r="J4653" s="6" t="s">
        <v>26</v>
      </c>
      <c r="K4653" s="6">
        <v>40</v>
      </c>
      <c r="L4653" s="6"/>
      <c r="M4653" s="6">
        <v>15</v>
      </c>
      <c r="N4653" s="6">
        <v>10</v>
      </c>
      <c r="O4653" s="6">
        <v>0</v>
      </c>
      <c r="P4653" s="6"/>
      <c r="Q4653" s="6"/>
      <c r="R4653" s="6"/>
      <c r="S4653" s="6"/>
      <c r="T4653" s="6"/>
    </row>
    <row r="4654" spans="1:20" x14ac:dyDescent="0.25">
      <c r="A4654">
        <v>2004</v>
      </c>
      <c r="B4654" s="6" t="s">
        <v>52</v>
      </c>
      <c r="C4654" s="6">
        <v>4</v>
      </c>
      <c r="D4654" s="6" t="s">
        <v>246</v>
      </c>
      <c r="E4654" s="6"/>
      <c r="F4654" s="6"/>
      <c r="G4654" s="6"/>
      <c r="H4654" s="6"/>
      <c r="I4654" s="6" t="str">
        <f t="shared" si="31"/>
        <v/>
      </c>
      <c r="J4654" s="6" t="s">
        <v>50</v>
      </c>
      <c r="K4654" s="6">
        <v>15</v>
      </c>
      <c r="L4654" s="6"/>
      <c r="M4654" s="6">
        <v>7</v>
      </c>
      <c r="N4654" s="6">
        <v>60</v>
      </c>
      <c r="O4654" s="6">
        <v>0</v>
      </c>
      <c r="P4654" s="6"/>
      <c r="Q4654" s="6"/>
      <c r="R4654" s="6"/>
      <c r="S4654" s="6"/>
      <c r="T4654" s="6"/>
    </row>
    <row r="4655" spans="1:20" x14ac:dyDescent="0.25">
      <c r="A4655">
        <v>2004</v>
      </c>
      <c r="B4655" s="6" t="s">
        <v>52</v>
      </c>
      <c r="C4655" s="6">
        <v>5</v>
      </c>
      <c r="D4655" s="6" t="s">
        <v>246</v>
      </c>
      <c r="E4655" s="6"/>
      <c r="F4655" s="6"/>
      <c r="G4655" s="6"/>
      <c r="H4655" s="6"/>
      <c r="I4655" s="6" t="str">
        <f t="shared" si="31"/>
        <v/>
      </c>
      <c r="J4655" s="6" t="s">
        <v>26</v>
      </c>
      <c r="K4655" s="6">
        <v>90</v>
      </c>
      <c r="L4655" s="6"/>
      <c r="M4655" s="6">
        <v>40</v>
      </c>
      <c r="N4655" s="6">
        <v>2</v>
      </c>
      <c r="O4655" s="6">
        <v>0</v>
      </c>
      <c r="P4655" s="6"/>
      <c r="Q4655" s="6"/>
      <c r="R4655" s="6"/>
      <c r="S4655" s="6"/>
      <c r="T4655" s="6"/>
    </row>
    <row r="4656" spans="1:20" x14ac:dyDescent="0.25">
      <c r="A4656">
        <v>2004</v>
      </c>
      <c r="B4656" s="6" t="s">
        <v>52</v>
      </c>
      <c r="C4656" s="6">
        <v>6</v>
      </c>
      <c r="D4656" s="6" t="s">
        <v>246</v>
      </c>
      <c r="E4656" s="6"/>
      <c r="F4656" s="6"/>
      <c r="G4656" s="6"/>
      <c r="H4656" s="6"/>
      <c r="I4656" s="6" t="str">
        <f t="shared" si="31"/>
        <v/>
      </c>
      <c r="J4656" s="6" t="s">
        <v>26</v>
      </c>
      <c r="K4656" s="6">
        <v>55</v>
      </c>
      <c r="L4656" s="6"/>
      <c r="M4656" s="6">
        <v>25</v>
      </c>
      <c r="N4656" s="6">
        <v>45</v>
      </c>
      <c r="O4656" s="6">
        <v>0</v>
      </c>
      <c r="P4656" s="6"/>
      <c r="Q4656" s="6"/>
      <c r="R4656" s="6"/>
      <c r="S4656" s="6"/>
      <c r="T4656" s="6"/>
    </row>
    <row r="4657" spans="1:20" x14ac:dyDescent="0.25">
      <c r="A4657">
        <v>2004</v>
      </c>
      <c r="B4657" s="6" t="s">
        <v>52</v>
      </c>
      <c r="C4657" s="6">
        <v>7</v>
      </c>
      <c r="D4657" s="6" t="s">
        <v>246</v>
      </c>
      <c r="E4657" s="6"/>
      <c r="F4657" s="6"/>
      <c r="G4657" s="6"/>
      <c r="H4657" s="6"/>
      <c r="I4657" s="6" t="str">
        <f t="shared" si="31"/>
        <v/>
      </c>
      <c r="J4657" s="6" t="s">
        <v>25</v>
      </c>
      <c r="K4657" s="6">
        <v>50</v>
      </c>
      <c r="L4657" s="6"/>
      <c r="M4657" s="6">
        <v>15</v>
      </c>
      <c r="N4657" s="6">
        <v>35</v>
      </c>
      <c r="O4657" s="6">
        <v>0</v>
      </c>
      <c r="P4657" s="6"/>
      <c r="Q4657" s="6"/>
      <c r="R4657" s="6"/>
      <c r="S4657" s="6"/>
      <c r="T4657" s="6"/>
    </row>
    <row r="4658" spans="1:20" x14ac:dyDescent="0.25">
      <c r="A4658">
        <v>2004</v>
      </c>
      <c r="B4658" s="6" t="s">
        <v>52</v>
      </c>
      <c r="C4658" s="6">
        <v>8</v>
      </c>
      <c r="D4658" s="6" t="s">
        <v>246</v>
      </c>
      <c r="E4658" s="6"/>
      <c r="F4658" s="6"/>
      <c r="G4658" s="6"/>
      <c r="H4658" s="6"/>
      <c r="I4658" s="6" t="str">
        <f t="shared" si="31"/>
        <v/>
      </c>
      <c r="J4658" s="6" t="s">
        <v>25</v>
      </c>
      <c r="K4658" s="6">
        <v>50</v>
      </c>
      <c r="L4658" s="6"/>
      <c r="M4658" s="6">
        <v>15</v>
      </c>
      <c r="N4658" s="6">
        <v>50</v>
      </c>
      <c r="O4658" s="6">
        <v>0</v>
      </c>
      <c r="P4658" s="6"/>
      <c r="Q4658" s="6"/>
      <c r="R4658" s="6"/>
      <c r="S4658" s="6"/>
      <c r="T4658" s="6"/>
    </row>
    <row r="4659" spans="1:20" x14ac:dyDescent="0.25">
      <c r="A4659">
        <v>2004</v>
      </c>
      <c r="B4659" s="6" t="s">
        <v>52</v>
      </c>
      <c r="C4659" s="6">
        <v>9</v>
      </c>
      <c r="D4659" s="6" t="s">
        <v>246</v>
      </c>
      <c r="E4659" s="6"/>
      <c r="F4659" s="6"/>
      <c r="G4659" s="6"/>
      <c r="H4659" s="6"/>
      <c r="I4659" s="6" t="str">
        <f t="shared" si="31"/>
        <v/>
      </c>
      <c r="J4659" s="6" t="s">
        <v>35</v>
      </c>
      <c r="K4659" s="6">
        <v>30</v>
      </c>
      <c r="L4659" s="6"/>
      <c r="M4659" s="6">
        <v>15</v>
      </c>
      <c r="N4659" s="6">
        <v>0</v>
      </c>
      <c r="O4659" s="6">
        <v>0</v>
      </c>
      <c r="P4659" s="6"/>
      <c r="Q4659" s="6"/>
      <c r="R4659" s="6"/>
      <c r="S4659" s="6"/>
      <c r="T4659" s="6"/>
    </row>
    <row r="4660" spans="1:20" x14ac:dyDescent="0.25">
      <c r="A4660">
        <v>2004</v>
      </c>
      <c r="B4660" s="6" t="s">
        <v>52</v>
      </c>
      <c r="C4660" s="6">
        <v>10</v>
      </c>
      <c r="D4660" s="6" t="s">
        <v>246</v>
      </c>
      <c r="E4660" s="6"/>
      <c r="F4660" s="6"/>
      <c r="G4660" s="6"/>
      <c r="H4660" s="6"/>
      <c r="I4660" s="6" t="str">
        <f t="shared" si="31"/>
        <v/>
      </c>
      <c r="J4660" s="6" t="s">
        <v>26</v>
      </c>
      <c r="K4660" s="6">
        <v>60</v>
      </c>
      <c r="L4660" s="6"/>
      <c r="M4660" s="6">
        <v>30</v>
      </c>
      <c r="N4660" s="6">
        <v>10</v>
      </c>
      <c r="O4660" s="6">
        <v>0</v>
      </c>
      <c r="P4660" s="6"/>
      <c r="Q4660" s="6"/>
      <c r="R4660" s="6"/>
      <c r="S4660" s="6"/>
      <c r="T4660" s="6"/>
    </row>
    <row r="4661" spans="1:20" x14ac:dyDescent="0.25">
      <c r="A4661">
        <v>2004</v>
      </c>
      <c r="B4661" s="6" t="s">
        <v>52</v>
      </c>
      <c r="C4661" s="6">
        <v>11</v>
      </c>
      <c r="D4661" s="6" t="s">
        <v>246</v>
      </c>
      <c r="E4661" s="6"/>
      <c r="F4661" s="6"/>
      <c r="G4661" s="6"/>
      <c r="H4661" s="6"/>
      <c r="I4661" s="6" t="str">
        <f t="shared" si="31"/>
        <v/>
      </c>
      <c r="J4661" s="6" t="s">
        <v>40</v>
      </c>
      <c r="K4661" s="6">
        <v>15</v>
      </c>
      <c r="L4661" s="6"/>
      <c r="M4661" s="6">
        <v>5</v>
      </c>
      <c r="N4661" s="6">
        <v>20</v>
      </c>
      <c r="O4661" s="6">
        <v>0</v>
      </c>
      <c r="P4661" s="6"/>
      <c r="Q4661" s="6"/>
      <c r="R4661" s="6"/>
      <c r="S4661" s="6"/>
      <c r="T4661" s="6"/>
    </row>
    <row r="4662" spans="1:20" x14ac:dyDescent="0.25">
      <c r="A4662">
        <v>2004</v>
      </c>
      <c r="B4662" s="6" t="s">
        <v>52</v>
      </c>
      <c r="C4662" s="6">
        <v>12</v>
      </c>
      <c r="D4662" s="6" t="s">
        <v>246</v>
      </c>
      <c r="E4662" s="6">
        <v>2</v>
      </c>
      <c r="F4662" s="6">
        <v>13</v>
      </c>
      <c r="G4662" s="6">
        <v>60</v>
      </c>
      <c r="H4662" s="6">
        <v>0</v>
      </c>
      <c r="I4662" s="6">
        <f t="shared" si="31"/>
        <v>60</v>
      </c>
      <c r="J4662" s="6" t="s">
        <v>25</v>
      </c>
      <c r="K4662" s="6">
        <v>35</v>
      </c>
      <c r="L4662" s="6"/>
      <c r="M4662" s="6">
        <v>10</v>
      </c>
      <c r="N4662" s="6">
        <v>120</v>
      </c>
      <c r="O4662" s="6">
        <v>0</v>
      </c>
      <c r="P4662" s="6"/>
      <c r="Q4662" s="6"/>
      <c r="R4662" s="6"/>
      <c r="S4662" s="6"/>
      <c r="T4662" s="6"/>
    </row>
    <row r="4663" spans="1:20" x14ac:dyDescent="0.25">
      <c r="A4663">
        <v>2004</v>
      </c>
      <c r="B4663" s="6" t="s">
        <v>52</v>
      </c>
      <c r="C4663" s="6">
        <v>13</v>
      </c>
      <c r="D4663" s="6" t="s">
        <v>246</v>
      </c>
      <c r="E4663" s="6"/>
      <c r="F4663" s="6"/>
      <c r="G4663" s="6"/>
      <c r="H4663" s="6"/>
      <c r="I4663" s="6" t="str">
        <f t="shared" si="31"/>
        <v/>
      </c>
      <c r="J4663" s="6" t="s">
        <v>140</v>
      </c>
      <c r="K4663" s="6">
        <v>10</v>
      </c>
      <c r="L4663" s="6"/>
      <c r="M4663" s="6">
        <v>10</v>
      </c>
      <c r="N4663" s="6">
        <v>0</v>
      </c>
      <c r="O4663" s="6">
        <v>0</v>
      </c>
      <c r="P4663" s="6"/>
      <c r="Q4663" s="6"/>
      <c r="R4663" s="6"/>
      <c r="S4663" s="6"/>
      <c r="T4663" s="6"/>
    </row>
    <row r="4664" spans="1:20" x14ac:dyDescent="0.25">
      <c r="A4664">
        <v>2004</v>
      </c>
      <c r="B4664" s="6" t="s">
        <v>52</v>
      </c>
      <c r="C4664" s="6">
        <v>14</v>
      </c>
      <c r="D4664" s="6" t="s">
        <v>246</v>
      </c>
      <c r="E4664" s="6"/>
      <c r="F4664" s="6"/>
      <c r="G4664" s="6"/>
      <c r="H4664" s="6"/>
      <c r="I4664" s="6" t="str">
        <f t="shared" si="31"/>
        <v/>
      </c>
      <c r="J4664" s="6" t="s">
        <v>36</v>
      </c>
      <c r="K4664" s="6">
        <v>25</v>
      </c>
      <c r="L4664" s="6"/>
      <c r="M4664" s="6">
        <v>20</v>
      </c>
      <c r="N4664" s="6">
        <v>10</v>
      </c>
      <c r="O4664" s="6">
        <v>5</v>
      </c>
      <c r="P4664" s="6" t="s">
        <v>48</v>
      </c>
      <c r="Q4664" s="6"/>
      <c r="R4664" s="6"/>
      <c r="S4664" s="6"/>
      <c r="T4664" s="6"/>
    </row>
    <row r="4665" spans="1:20" x14ac:dyDescent="0.25">
      <c r="A4665">
        <v>2004</v>
      </c>
      <c r="B4665" s="6" t="s">
        <v>52</v>
      </c>
      <c r="C4665" s="6">
        <v>15</v>
      </c>
      <c r="D4665" s="6" t="s">
        <v>246</v>
      </c>
      <c r="E4665" s="6"/>
      <c r="F4665" s="6"/>
      <c r="G4665" s="6"/>
      <c r="H4665" s="6"/>
      <c r="I4665" s="6" t="str">
        <f t="shared" si="31"/>
        <v/>
      </c>
      <c r="J4665" s="6" t="s">
        <v>28</v>
      </c>
      <c r="K4665" s="6">
        <v>40</v>
      </c>
      <c r="L4665" s="6"/>
      <c r="M4665" s="6">
        <v>30</v>
      </c>
      <c r="N4665" s="6">
        <v>65</v>
      </c>
      <c r="O4665" s="6">
        <v>0</v>
      </c>
      <c r="P4665" s="6"/>
      <c r="Q4665" s="6"/>
      <c r="R4665" s="6"/>
      <c r="S4665" s="6"/>
      <c r="T4665" s="6"/>
    </row>
    <row r="4666" spans="1:20" x14ac:dyDescent="0.25">
      <c r="A4666">
        <v>2004</v>
      </c>
      <c r="B4666" s="6" t="s">
        <v>52</v>
      </c>
      <c r="C4666" s="6">
        <v>16</v>
      </c>
      <c r="D4666" s="6" t="s">
        <v>246</v>
      </c>
      <c r="E4666" s="6"/>
      <c r="F4666" s="6"/>
      <c r="G4666" s="6"/>
      <c r="H4666" s="6"/>
      <c r="I4666" s="6" t="str">
        <f t="shared" si="31"/>
        <v/>
      </c>
      <c r="J4666" s="6" t="s">
        <v>140</v>
      </c>
      <c r="K4666" s="6">
        <v>15</v>
      </c>
      <c r="L4666" s="6"/>
      <c r="M4666" s="6">
        <v>5</v>
      </c>
      <c r="N4666" s="6">
        <v>0</v>
      </c>
      <c r="O4666" s="6">
        <v>0</v>
      </c>
      <c r="P4666" s="6"/>
      <c r="Q4666" s="6"/>
      <c r="R4666" s="6"/>
      <c r="S4666" s="6"/>
      <c r="T4666" s="6"/>
    </row>
    <row r="4667" spans="1:20" x14ac:dyDescent="0.25">
      <c r="A4667">
        <v>2004</v>
      </c>
      <c r="B4667" s="6" t="s">
        <v>52</v>
      </c>
      <c r="C4667" s="6">
        <v>17</v>
      </c>
      <c r="D4667" s="6" t="s">
        <v>246</v>
      </c>
      <c r="E4667" s="6"/>
      <c r="F4667" s="6"/>
      <c r="G4667" s="6"/>
      <c r="H4667" s="6"/>
      <c r="I4667" s="6" t="str">
        <f t="shared" si="31"/>
        <v/>
      </c>
      <c r="J4667" s="6" t="s">
        <v>28</v>
      </c>
      <c r="K4667" s="6">
        <v>50</v>
      </c>
      <c r="L4667" s="6"/>
      <c r="M4667" s="6">
        <v>35</v>
      </c>
      <c r="N4667" s="6">
        <v>20</v>
      </c>
      <c r="O4667" s="6">
        <v>0</v>
      </c>
      <c r="P4667" s="6"/>
      <c r="Q4667" s="6"/>
      <c r="R4667" s="6"/>
      <c r="S4667" s="6"/>
      <c r="T4667" s="6"/>
    </row>
    <row r="4668" spans="1:20" x14ac:dyDescent="0.25">
      <c r="A4668">
        <v>2004</v>
      </c>
      <c r="B4668" s="6" t="s">
        <v>52</v>
      </c>
      <c r="C4668" s="6">
        <v>18</v>
      </c>
      <c r="D4668" s="6" t="s">
        <v>246</v>
      </c>
      <c r="E4668" s="6"/>
      <c r="F4668" s="6"/>
      <c r="G4668" s="6"/>
      <c r="H4668" s="6"/>
      <c r="I4668" s="6" t="str">
        <f t="shared" si="31"/>
        <v/>
      </c>
      <c r="J4668" s="6" t="s">
        <v>25</v>
      </c>
      <c r="K4668" s="6">
        <v>50</v>
      </c>
      <c r="L4668" s="6"/>
      <c r="M4668" s="6">
        <v>25</v>
      </c>
      <c r="N4668" s="6">
        <v>50</v>
      </c>
      <c r="O4668" s="6">
        <v>0</v>
      </c>
      <c r="P4668" s="6"/>
      <c r="Q4668" s="6"/>
      <c r="R4668" s="6"/>
      <c r="S4668" s="6"/>
      <c r="T4668" s="6"/>
    </row>
    <row r="4669" spans="1:20" x14ac:dyDescent="0.25">
      <c r="A4669">
        <v>2004</v>
      </c>
      <c r="B4669" s="6" t="s">
        <v>52</v>
      </c>
      <c r="C4669" s="6">
        <v>19</v>
      </c>
      <c r="D4669" s="6" t="s">
        <v>248</v>
      </c>
      <c r="E4669" s="6">
        <v>3</v>
      </c>
      <c r="F4669" s="12">
        <f>(34/3.3)</f>
        <v>10.303030303030303</v>
      </c>
      <c r="G4669" s="6">
        <v>205</v>
      </c>
      <c r="H4669" s="6">
        <v>0</v>
      </c>
      <c r="I4669" s="6">
        <f t="shared" si="31"/>
        <v>205</v>
      </c>
      <c r="J4669" s="6" t="s">
        <v>155</v>
      </c>
      <c r="K4669" s="6">
        <v>45</v>
      </c>
      <c r="L4669" s="6"/>
      <c r="M4669" s="6">
        <v>25</v>
      </c>
      <c r="N4669" s="6">
        <v>15</v>
      </c>
      <c r="O4669" s="6">
        <v>0</v>
      </c>
      <c r="P4669" s="6"/>
      <c r="Q4669" s="6"/>
      <c r="R4669" s="6"/>
      <c r="S4669" s="6"/>
      <c r="T4669" s="6"/>
    </row>
    <row r="4670" spans="1:20" x14ac:dyDescent="0.25">
      <c r="A4670">
        <v>2004</v>
      </c>
      <c r="B4670" s="6" t="s">
        <v>52</v>
      </c>
      <c r="C4670" s="6">
        <v>20</v>
      </c>
      <c r="D4670" s="6" t="s">
        <v>248</v>
      </c>
      <c r="E4670" s="6"/>
      <c r="F4670" s="6"/>
      <c r="G4670" s="6"/>
      <c r="H4670" s="6"/>
      <c r="I4670" s="6" t="str">
        <f t="shared" si="31"/>
        <v/>
      </c>
      <c r="J4670" s="6" t="s">
        <v>154</v>
      </c>
      <c r="K4670" s="6">
        <v>30</v>
      </c>
      <c r="L4670" s="6"/>
      <c r="M4670" s="6">
        <v>10</v>
      </c>
      <c r="N4670" s="6">
        <v>30</v>
      </c>
      <c r="O4670" s="6">
        <v>0</v>
      </c>
      <c r="P4670" s="6"/>
      <c r="Q4670" s="6"/>
      <c r="R4670" s="6"/>
      <c r="S4670" s="6"/>
      <c r="T4670" s="6"/>
    </row>
    <row r="4671" spans="1:20" x14ac:dyDescent="0.25">
      <c r="A4671">
        <v>2004</v>
      </c>
      <c r="B4671" s="6" t="s">
        <v>52</v>
      </c>
      <c r="C4671" s="6">
        <v>21</v>
      </c>
      <c r="D4671" s="6" t="s">
        <v>248</v>
      </c>
      <c r="E4671" s="6"/>
      <c r="F4671" s="6"/>
      <c r="G4671" s="6"/>
      <c r="H4671" s="6"/>
      <c r="I4671" s="6" t="str">
        <f t="shared" si="31"/>
        <v/>
      </c>
      <c r="J4671" s="6" t="s">
        <v>25</v>
      </c>
      <c r="K4671" s="6">
        <v>30</v>
      </c>
      <c r="L4671" s="6"/>
      <c r="M4671" s="6">
        <v>15</v>
      </c>
      <c r="N4671" s="6">
        <v>20</v>
      </c>
      <c r="O4671" s="6">
        <v>10</v>
      </c>
      <c r="P4671" s="6"/>
      <c r="Q4671" s="6"/>
      <c r="R4671" s="6"/>
      <c r="S4671" s="6"/>
      <c r="T4671" s="6"/>
    </row>
    <row r="4672" spans="1:20" x14ac:dyDescent="0.25">
      <c r="A4672">
        <v>2004</v>
      </c>
      <c r="B4672" s="6" t="s">
        <v>52</v>
      </c>
      <c r="C4672" s="6">
        <v>22</v>
      </c>
      <c r="D4672" s="6" t="s">
        <v>248</v>
      </c>
      <c r="E4672" s="6"/>
      <c r="F4672" s="6"/>
      <c r="G4672" s="6"/>
      <c r="H4672" s="6"/>
      <c r="I4672" s="6" t="str">
        <f t="shared" si="31"/>
        <v/>
      </c>
      <c r="J4672" s="6" t="s">
        <v>35</v>
      </c>
      <c r="K4672" s="6">
        <v>10</v>
      </c>
      <c r="L4672" s="6"/>
      <c r="M4672" s="6">
        <v>5</v>
      </c>
      <c r="N4672" s="6">
        <v>5</v>
      </c>
      <c r="O4672" s="6">
        <v>0</v>
      </c>
      <c r="P4672" s="6"/>
      <c r="Q4672" s="6"/>
      <c r="R4672" s="6"/>
      <c r="S4672" s="6"/>
      <c r="T4672" s="6"/>
    </row>
    <row r="4673" spans="1:20" x14ac:dyDescent="0.25">
      <c r="A4673">
        <v>2004</v>
      </c>
      <c r="B4673" s="6" t="s">
        <v>52</v>
      </c>
      <c r="C4673" s="6">
        <v>23</v>
      </c>
      <c r="D4673" s="6" t="s">
        <v>248</v>
      </c>
      <c r="E4673" s="6"/>
      <c r="F4673" s="6"/>
      <c r="G4673" s="6"/>
      <c r="H4673" s="6"/>
      <c r="I4673" s="6" t="str">
        <f t="shared" si="31"/>
        <v/>
      </c>
      <c r="J4673" s="6" t="s">
        <v>25</v>
      </c>
      <c r="K4673" s="6">
        <v>20</v>
      </c>
      <c r="L4673" s="6"/>
      <c r="M4673" s="6">
        <v>10</v>
      </c>
      <c r="N4673" s="6">
        <v>40</v>
      </c>
      <c r="O4673" s="6">
        <v>0</v>
      </c>
      <c r="P4673" s="6"/>
      <c r="Q4673" s="6"/>
      <c r="R4673" s="6"/>
      <c r="S4673" s="6"/>
      <c r="T4673" s="6"/>
    </row>
    <row r="4674" spans="1:20" x14ac:dyDescent="0.25">
      <c r="A4674">
        <v>2004</v>
      </c>
      <c r="B4674" s="6" t="s">
        <v>52</v>
      </c>
      <c r="C4674" s="6">
        <v>24</v>
      </c>
      <c r="D4674" s="6" t="s">
        <v>248</v>
      </c>
      <c r="E4674" s="6"/>
      <c r="F4674" s="6"/>
      <c r="G4674" s="6"/>
      <c r="H4674" s="6"/>
      <c r="I4674" s="6" t="str">
        <f t="shared" si="31"/>
        <v/>
      </c>
      <c r="J4674" s="6" t="s">
        <v>36</v>
      </c>
      <c r="K4674" s="6">
        <v>35</v>
      </c>
      <c r="L4674" s="6"/>
      <c r="M4674" s="6">
        <v>40</v>
      </c>
      <c r="N4674" s="6">
        <v>85</v>
      </c>
      <c r="O4674" s="6">
        <v>0</v>
      </c>
      <c r="P4674" s="6"/>
      <c r="Q4674" s="6"/>
      <c r="R4674" s="6"/>
      <c r="S4674" s="6"/>
      <c r="T4674" s="6"/>
    </row>
    <row r="4675" spans="1:20" x14ac:dyDescent="0.25">
      <c r="A4675">
        <v>2004</v>
      </c>
      <c r="B4675" s="6" t="s">
        <v>52</v>
      </c>
      <c r="C4675" s="6">
        <v>25</v>
      </c>
      <c r="D4675" s="6" t="s">
        <v>248</v>
      </c>
      <c r="E4675" s="6"/>
      <c r="F4675" s="6"/>
      <c r="G4675" s="6"/>
      <c r="H4675" s="6"/>
      <c r="I4675" s="6" t="str">
        <f t="shared" si="31"/>
        <v/>
      </c>
      <c r="J4675" s="6" t="s">
        <v>141</v>
      </c>
      <c r="K4675" s="6">
        <v>20</v>
      </c>
      <c r="L4675" s="6"/>
      <c r="M4675" s="6">
        <v>35</v>
      </c>
      <c r="N4675" s="6">
        <v>0</v>
      </c>
      <c r="O4675" s="6">
        <v>0</v>
      </c>
      <c r="P4675" s="6"/>
      <c r="Q4675" s="6"/>
      <c r="R4675" s="6"/>
      <c r="S4675" s="6"/>
      <c r="T4675" s="6"/>
    </row>
    <row r="4676" spans="1:20" x14ac:dyDescent="0.25">
      <c r="A4676">
        <v>2004</v>
      </c>
      <c r="B4676" s="6" t="s">
        <v>52</v>
      </c>
      <c r="C4676" s="6">
        <v>26</v>
      </c>
      <c r="D4676" s="6" t="s">
        <v>248</v>
      </c>
      <c r="E4676" s="6"/>
      <c r="F4676" s="6"/>
      <c r="G4676" s="6"/>
      <c r="H4676" s="6"/>
      <c r="I4676" s="6" t="str">
        <f t="shared" si="31"/>
        <v/>
      </c>
      <c r="J4676" s="6" t="s">
        <v>36</v>
      </c>
      <c r="K4676" s="6">
        <v>30</v>
      </c>
      <c r="L4676" s="6"/>
      <c r="M4676" s="6">
        <v>20</v>
      </c>
      <c r="N4676" s="6">
        <v>20</v>
      </c>
      <c r="O4676" s="6">
        <v>0</v>
      </c>
      <c r="P4676" s="6"/>
      <c r="Q4676" s="6"/>
      <c r="R4676" s="6"/>
      <c r="S4676" s="6"/>
      <c r="T4676" s="6"/>
    </row>
    <row r="4677" spans="1:20" x14ac:dyDescent="0.25">
      <c r="A4677">
        <v>2004</v>
      </c>
      <c r="B4677" s="6" t="s">
        <v>52</v>
      </c>
      <c r="C4677" s="6">
        <v>27</v>
      </c>
      <c r="D4677" s="6" t="s">
        <v>248</v>
      </c>
      <c r="E4677" s="6"/>
      <c r="F4677" s="6"/>
      <c r="G4677" s="6"/>
      <c r="H4677" s="6"/>
      <c r="I4677" s="6" t="str">
        <f t="shared" si="31"/>
        <v/>
      </c>
      <c r="J4677" s="6" t="s">
        <v>29</v>
      </c>
      <c r="K4677" s="6">
        <v>25</v>
      </c>
      <c r="L4677" s="6"/>
      <c r="M4677" s="6">
        <v>20</v>
      </c>
      <c r="N4677" s="6">
        <v>10</v>
      </c>
      <c r="O4677" s="6">
        <v>0</v>
      </c>
      <c r="P4677" s="6"/>
      <c r="Q4677" s="6"/>
      <c r="R4677" s="6"/>
      <c r="S4677" s="6"/>
      <c r="T4677" s="6"/>
    </row>
    <row r="4678" spans="1:20" x14ac:dyDescent="0.25">
      <c r="A4678">
        <v>2004</v>
      </c>
      <c r="B4678" s="6" t="s">
        <v>52</v>
      </c>
      <c r="C4678" s="6">
        <v>28</v>
      </c>
      <c r="D4678" s="6" t="s">
        <v>248</v>
      </c>
      <c r="E4678" s="6"/>
      <c r="F4678" s="6"/>
      <c r="G4678" s="6"/>
      <c r="H4678" s="6"/>
      <c r="I4678" s="6" t="str">
        <f t="shared" si="31"/>
        <v/>
      </c>
      <c r="J4678" s="6" t="s">
        <v>36</v>
      </c>
      <c r="K4678" s="6">
        <v>25</v>
      </c>
      <c r="L4678" s="6"/>
      <c r="M4678" s="6">
        <v>25</v>
      </c>
      <c r="N4678" s="6">
        <v>10</v>
      </c>
      <c r="O4678" s="6">
        <v>0</v>
      </c>
      <c r="P4678" s="6"/>
      <c r="Q4678" s="6"/>
      <c r="R4678" s="6"/>
      <c r="S4678" s="6">
        <v>1</v>
      </c>
      <c r="T4678" s="6" t="s">
        <v>230</v>
      </c>
    </row>
    <row r="4679" spans="1:20" x14ac:dyDescent="0.25">
      <c r="A4679">
        <v>2004</v>
      </c>
      <c r="B4679" s="6" t="s">
        <v>52</v>
      </c>
      <c r="C4679" s="6">
        <v>29</v>
      </c>
      <c r="D4679" s="6" t="s">
        <v>248</v>
      </c>
      <c r="E4679" s="6"/>
      <c r="F4679" s="6"/>
      <c r="G4679" s="6"/>
      <c r="H4679" s="6"/>
      <c r="I4679" s="6" t="str">
        <f t="shared" si="31"/>
        <v/>
      </c>
      <c r="J4679" s="6" t="s">
        <v>26</v>
      </c>
      <c r="K4679" s="6">
        <v>10</v>
      </c>
      <c r="L4679" s="6"/>
      <c r="M4679" s="6">
        <v>30</v>
      </c>
      <c r="N4679" s="6">
        <v>0</v>
      </c>
      <c r="O4679" s="6">
        <v>5</v>
      </c>
      <c r="P4679" s="6" t="s">
        <v>131</v>
      </c>
      <c r="Q4679" s="6"/>
      <c r="R4679" s="6"/>
      <c r="S4679" s="6"/>
      <c r="T4679" s="6"/>
    </row>
    <row r="4680" spans="1:20" x14ac:dyDescent="0.25">
      <c r="A4680">
        <v>2004</v>
      </c>
      <c r="B4680" s="6" t="s">
        <v>52</v>
      </c>
      <c r="C4680" s="6">
        <v>30</v>
      </c>
      <c r="D4680" s="6" t="s">
        <v>248</v>
      </c>
      <c r="E4680" s="6"/>
      <c r="F4680" s="6"/>
      <c r="G4680" s="6"/>
      <c r="H4680" s="6"/>
      <c r="I4680" s="6" t="str">
        <f t="shared" si="31"/>
        <v/>
      </c>
      <c r="J4680" s="6" t="s">
        <v>140</v>
      </c>
      <c r="K4680" s="6">
        <v>20</v>
      </c>
      <c r="L4680" s="6"/>
      <c r="M4680" s="6">
        <v>20</v>
      </c>
      <c r="N4680" s="6">
        <v>0</v>
      </c>
      <c r="O4680" s="6">
        <v>0</v>
      </c>
      <c r="P4680" s="6"/>
      <c r="Q4680" s="6"/>
      <c r="R4680" s="6"/>
      <c r="S4680" s="6"/>
      <c r="T4680" s="6"/>
    </row>
    <row r="4681" spans="1:20" x14ac:dyDescent="0.25">
      <c r="A4681">
        <v>2004</v>
      </c>
      <c r="B4681" s="6" t="s">
        <v>52</v>
      </c>
      <c r="C4681" s="6">
        <v>31</v>
      </c>
      <c r="D4681" s="6" t="s">
        <v>258</v>
      </c>
      <c r="E4681" s="6">
        <v>4</v>
      </c>
      <c r="F4681" s="12">
        <f>(32/3.3)</f>
        <v>9.6969696969696972</v>
      </c>
      <c r="G4681" s="6">
        <v>150</v>
      </c>
      <c r="H4681" s="6">
        <v>0</v>
      </c>
      <c r="I4681" s="6">
        <f t="shared" si="31"/>
        <v>150</v>
      </c>
      <c r="J4681" s="6" t="s">
        <v>140</v>
      </c>
      <c r="K4681" s="6">
        <v>40</v>
      </c>
      <c r="L4681" s="6"/>
      <c r="M4681" s="6">
        <v>10</v>
      </c>
      <c r="N4681" s="6">
        <v>20</v>
      </c>
      <c r="O4681" s="6">
        <v>0</v>
      </c>
      <c r="P4681" s="6"/>
      <c r="Q4681" s="6"/>
      <c r="R4681" s="6"/>
      <c r="S4681" s="6"/>
      <c r="T4681" s="6"/>
    </row>
    <row r="4682" spans="1:20" x14ac:dyDescent="0.25">
      <c r="A4682">
        <v>2004</v>
      </c>
      <c r="B4682" s="6" t="s">
        <v>52</v>
      </c>
      <c r="C4682" s="6">
        <v>32</v>
      </c>
      <c r="D4682" s="6" t="s">
        <v>258</v>
      </c>
      <c r="E4682" s="6"/>
      <c r="F4682" s="6"/>
      <c r="G4682" s="6"/>
      <c r="H4682" s="6"/>
      <c r="I4682" s="6" t="str">
        <f t="shared" ref="I4682:I4745" si="32">IF(G4682&gt;0,G4682/(1000-H4682)*1000,"")</f>
        <v/>
      </c>
      <c r="J4682" s="6" t="s">
        <v>28</v>
      </c>
      <c r="K4682" s="6">
        <v>15</v>
      </c>
      <c r="L4682" s="6"/>
      <c r="M4682" s="6">
        <v>35</v>
      </c>
      <c r="N4682" s="6">
        <v>15</v>
      </c>
      <c r="O4682" s="6">
        <v>5</v>
      </c>
      <c r="P4682" s="6" t="s">
        <v>48</v>
      </c>
      <c r="Q4682" s="6"/>
      <c r="R4682" s="6"/>
      <c r="S4682" s="6"/>
      <c r="T4682" s="6"/>
    </row>
    <row r="4683" spans="1:20" x14ac:dyDescent="0.25">
      <c r="A4683">
        <v>2004</v>
      </c>
      <c r="B4683" s="6" t="s">
        <v>52</v>
      </c>
      <c r="C4683" s="6">
        <v>33</v>
      </c>
      <c r="D4683" s="6" t="s">
        <v>258</v>
      </c>
      <c r="E4683" s="6"/>
      <c r="F4683" s="6"/>
      <c r="G4683" s="6"/>
      <c r="H4683" s="6"/>
      <c r="I4683" s="6" t="str">
        <f t="shared" si="32"/>
        <v/>
      </c>
      <c r="J4683" s="6" t="s">
        <v>140</v>
      </c>
      <c r="K4683" s="6">
        <v>20</v>
      </c>
      <c r="L4683" s="6"/>
      <c r="M4683" s="6">
        <v>10</v>
      </c>
      <c r="N4683" s="6">
        <v>5</v>
      </c>
      <c r="O4683" s="6">
        <v>0</v>
      </c>
      <c r="P4683" s="6"/>
      <c r="Q4683" s="6"/>
      <c r="R4683" s="6"/>
      <c r="S4683" s="6"/>
      <c r="T4683" s="6"/>
    </row>
    <row r="4684" spans="1:20" x14ac:dyDescent="0.25">
      <c r="A4684">
        <v>2004</v>
      </c>
      <c r="B4684" s="6" t="s">
        <v>52</v>
      </c>
      <c r="C4684" s="6">
        <v>34</v>
      </c>
      <c r="D4684" s="6" t="s">
        <v>258</v>
      </c>
      <c r="E4684" s="6"/>
      <c r="F4684" s="6"/>
      <c r="G4684" s="6"/>
      <c r="H4684" s="6"/>
      <c r="I4684" s="6" t="str">
        <f t="shared" si="32"/>
        <v/>
      </c>
      <c r="J4684" s="6" t="s">
        <v>28</v>
      </c>
      <c r="K4684" s="6">
        <v>20</v>
      </c>
      <c r="L4684" s="6"/>
      <c r="M4684" s="6">
        <v>20</v>
      </c>
      <c r="N4684" s="6">
        <v>5</v>
      </c>
      <c r="O4684" s="6">
        <v>5</v>
      </c>
      <c r="P4684" s="6" t="s">
        <v>48</v>
      </c>
      <c r="Q4684" s="6"/>
      <c r="R4684" s="6"/>
      <c r="S4684" s="6"/>
      <c r="T4684" s="6"/>
    </row>
    <row r="4685" spans="1:20" x14ac:dyDescent="0.25">
      <c r="A4685">
        <v>2004</v>
      </c>
      <c r="B4685" s="6" t="s">
        <v>52</v>
      </c>
      <c r="C4685" s="6">
        <v>35</v>
      </c>
      <c r="D4685" s="6" t="s">
        <v>258</v>
      </c>
      <c r="E4685" s="6"/>
      <c r="F4685" s="6"/>
      <c r="G4685" s="6"/>
      <c r="H4685" s="6"/>
      <c r="I4685" s="6" t="str">
        <f t="shared" si="32"/>
        <v/>
      </c>
      <c r="J4685" s="6" t="s">
        <v>147</v>
      </c>
      <c r="K4685" s="6">
        <v>20</v>
      </c>
      <c r="L4685" s="6"/>
      <c r="M4685" s="6">
        <v>15</v>
      </c>
      <c r="N4685" s="6">
        <v>0</v>
      </c>
      <c r="O4685" s="6">
        <v>0</v>
      </c>
      <c r="P4685" s="6"/>
      <c r="Q4685" s="6"/>
      <c r="R4685" s="6"/>
      <c r="S4685" s="6"/>
      <c r="T4685" s="6"/>
    </row>
    <row r="4686" spans="1:20" x14ac:dyDescent="0.25">
      <c r="A4686">
        <v>2004</v>
      </c>
      <c r="B4686" s="6" t="s">
        <v>52</v>
      </c>
      <c r="C4686" s="6">
        <v>36</v>
      </c>
      <c r="D4686" s="6" t="s">
        <v>258</v>
      </c>
      <c r="E4686" s="6"/>
      <c r="F4686" s="6"/>
      <c r="G4686" s="6"/>
      <c r="H4686" s="6"/>
      <c r="I4686" s="6" t="str">
        <f t="shared" si="32"/>
        <v/>
      </c>
      <c r="J4686" s="6" t="s">
        <v>26</v>
      </c>
      <c r="K4686" s="6">
        <v>50</v>
      </c>
      <c r="L4686" s="6"/>
      <c r="M4686" s="6">
        <v>20</v>
      </c>
      <c r="N4686" s="6">
        <v>50</v>
      </c>
      <c r="O4686" s="6">
        <v>0</v>
      </c>
      <c r="P4686" s="6"/>
      <c r="Q4686" s="6"/>
      <c r="R4686" s="6"/>
      <c r="S4686" s="6"/>
      <c r="T4686" s="6"/>
    </row>
    <row r="4687" spans="1:20" x14ac:dyDescent="0.25">
      <c r="A4687">
        <v>2004</v>
      </c>
      <c r="B4687" s="6" t="s">
        <v>52</v>
      </c>
      <c r="C4687" s="6">
        <v>37</v>
      </c>
      <c r="D4687" s="6" t="s">
        <v>258</v>
      </c>
      <c r="E4687" s="6"/>
      <c r="F4687" s="6"/>
      <c r="G4687" s="6"/>
      <c r="H4687" s="6"/>
      <c r="I4687" s="6" t="str">
        <f t="shared" si="32"/>
        <v/>
      </c>
      <c r="J4687" s="6" t="s">
        <v>160</v>
      </c>
      <c r="K4687" s="6">
        <v>5</v>
      </c>
      <c r="L4687" s="6"/>
      <c r="M4687" s="6">
        <v>2</v>
      </c>
      <c r="N4687" s="6">
        <v>0</v>
      </c>
      <c r="O4687" s="6">
        <v>0</v>
      </c>
      <c r="P4687" s="6"/>
      <c r="Q4687" s="6"/>
      <c r="R4687" s="6"/>
      <c r="S4687" s="6"/>
      <c r="T4687" s="6"/>
    </row>
    <row r="4688" spans="1:20" x14ac:dyDescent="0.25">
      <c r="A4688">
        <v>2004</v>
      </c>
      <c r="B4688" s="6" t="s">
        <v>52</v>
      </c>
      <c r="C4688" s="6">
        <v>38</v>
      </c>
      <c r="D4688" s="6" t="s">
        <v>258</v>
      </c>
      <c r="E4688" s="6"/>
      <c r="F4688" s="6"/>
      <c r="G4688" s="6"/>
      <c r="H4688" s="6"/>
      <c r="I4688" s="6" t="str">
        <f t="shared" si="32"/>
        <v/>
      </c>
      <c r="J4688" s="6" t="s">
        <v>25</v>
      </c>
      <c r="K4688" s="6">
        <v>30</v>
      </c>
      <c r="L4688" s="6"/>
      <c r="M4688" s="6">
        <v>10</v>
      </c>
      <c r="N4688" s="6">
        <v>40</v>
      </c>
      <c r="O4688" s="6">
        <v>0</v>
      </c>
      <c r="P4688" s="6"/>
      <c r="Q4688" s="6"/>
      <c r="R4688" s="6"/>
      <c r="S4688" s="6"/>
      <c r="T4688" s="6"/>
    </row>
    <row r="4689" spans="1:20" x14ac:dyDescent="0.25">
      <c r="A4689">
        <v>2004</v>
      </c>
      <c r="B4689" s="6" t="s">
        <v>52</v>
      </c>
      <c r="C4689" s="6">
        <v>39</v>
      </c>
      <c r="D4689" s="6" t="s">
        <v>258</v>
      </c>
      <c r="E4689" s="6"/>
      <c r="F4689" s="6"/>
      <c r="G4689" s="6"/>
      <c r="H4689" s="6"/>
      <c r="I4689" s="6" t="str">
        <f t="shared" si="32"/>
        <v/>
      </c>
      <c r="J4689" s="6" t="s">
        <v>140</v>
      </c>
      <c r="K4689" s="6">
        <v>10</v>
      </c>
      <c r="L4689" s="6"/>
      <c r="M4689" s="6">
        <v>20</v>
      </c>
      <c r="N4689" s="6">
        <v>0</v>
      </c>
      <c r="O4689" s="6">
        <v>0</v>
      </c>
      <c r="P4689" s="6"/>
      <c r="Q4689" s="6"/>
      <c r="R4689" s="6"/>
      <c r="S4689" s="6"/>
      <c r="T4689" s="6"/>
    </row>
    <row r="4690" spans="1:20" x14ac:dyDescent="0.25">
      <c r="A4690">
        <v>2004</v>
      </c>
      <c r="B4690" s="6" t="s">
        <v>52</v>
      </c>
      <c r="C4690" s="6">
        <v>40</v>
      </c>
      <c r="D4690" s="6" t="s">
        <v>258</v>
      </c>
      <c r="E4690" s="6"/>
      <c r="F4690" s="6"/>
      <c r="G4690" s="6"/>
      <c r="H4690" s="6"/>
      <c r="I4690" s="6" t="str">
        <f t="shared" si="32"/>
        <v/>
      </c>
      <c r="J4690" s="6" t="s">
        <v>160</v>
      </c>
      <c r="K4690" s="6">
        <v>20</v>
      </c>
      <c r="L4690" s="6"/>
      <c r="M4690" s="6">
        <v>4</v>
      </c>
      <c r="N4690" s="6">
        <v>10</v>
      </c>
      <c r="O4690" s="6">
        <v>0</v>
      </c>
      <c r="P4690" s="6"/>
      <c r="Q4690" s="6"/>
      <c r="R4690" s="6"/>
      <c r="S4690" s="6"/>
      <c r="T4690" s="6"/>
    </row>
    <row r="4691" spans="1:20" x14ac:dyDescent="0.25">
      <c r="A4691">
        <v>2004</v>
      </c>
      <c r="B4691" s="6" t="s">
        <v>52</v>
      </c>
      <c r="C4691" s="6">
        <v>41</v>
      </c>
      <c r="D4691" s="6" t="s">
        <v>258</v>
      </c>
      <c r="E4691" s="6"/>
      <c r="F4691" s="6"/>
      <c r="G4691" s="6"/>
      <c r="H4691" s="6"/>
      <c r="I4691" s="6" t="str">
        <f t="shared" si="32"/>
        <v/>
      </c>
      <c r="J4691" s="6" t="s">
        <v>28</v>
      </c>
      <c r="K4691" s="6">
        <v>60</v>
      </c>
      <c r="L4691" s="6"/>
      <c r="M4691" s="6">
        <v>40</v>
      </c>
      <c r="N4691" s="6">
        <v>30</v>
      </c>
      <c r="O4691" s="6">
        <v>5</v>
      </c>
      <c r="P4691" s="6" t="s">
        <v>48</v>
      </c>
      <c r="Q4691" s="6"/>
      <c r="R4691" s="6"/>
      <c r="S4691" s="6"/>
      <c r="T4691" s="6"/>
    </row>
    <row r="4692" spans="1:20" x14ac:dyDescent="0.25">
      <c r="A4692">
        <v>2004</v>
      </c>
      <c r="B4692" s="6" t="s">
        <v>52</v>
      </c>
      <c r="C4692" s="6">
        <v>42</v>
      </c>
      <c r="D4692" s="6" t="s">
        <v>258</v>
      </c>
      <c r="E4692" s="6"/>
      <c r="F4692" s="6"/>
      <c r="G4692" s="6"/>
      <c r="H4692" s="6"/>
      <c r="I4692" s="6" t="str">
        <f t="shared" si="32"/>
        <v/>
      </c>
      <c r="J4692" s="6" t="s">
        <v>36</v>
      </c>
      <c r="K4692" s="6">
        <v>60</v>
      </c>
      <c r="L4692" s="6"/>
      <c r="M4692" s="6">
        <v>30</v>
      </c>
      <c r="N4692" s="6">
        <v>20</v>
      </c>
      <c r="O4692" s="6">
        <v>0</v>
      </c>
      <c r="P4692" s="6"/>
      <c r="Q4692" s="6"/>
      <c r="R4692" s="6"/>
      <c r="S4692" s="6"/>
      <c r="T4692" s="6"/>
    </row>
    <row r="4693" spans="1:20" x14ac:dyDescent="0.25">
      <c r="A4693">
        <v>2004</v>
      </c>
      <c r="B4693" s="6" t="s">
        <v>52</v>
      </c>
      <c r="C4693" s="6">
        <v>43</v>
      </c>
      <c r="D4693" s="6" t="s">
        <v>258</v>
      </c>
      <c r="E4693" s="6"/>
      <c r="F4693" s="6"/>
      <c r="G4693" s="6"/>
      <c r="H4693" s="6"/>
      <c r="I4693" s="6" t="str">
        <f t="shared" si="32"/>
        <v/>
      </c>
      <c r="J4693" s="6" t="s">
        <v>26</v>
      </c>
      <c r="K4693" s="6">
        <v>50</v>
      </c>
      <c r="L4693" s="6"/>
      <c r="M4693" s="6">
        <v>35</v>
      </c>
      <c r="N4693" s="6">
        <v>10</v>
      </c>
      <c r="O4693" s="6">
        <v>0</v>
      </c>
      <c r="P4693" s="6"/>
      <c r="Q4693" s="6"/>
      <c r="R4693" s="6"/>
      <c r="S4693" s="6"/>
      <c r="T4693" s="6"/>
    </row>
    <row r="4694" spans="1:20" x14ac:dyDescent="0.25">
      <c r="A4694">
        <v>2004</v>
      </c>
      <c r="B4694" s="6" t="s">
        <v>52</v>
      </c>
      <c r="C4694" s="6">
        <v>44</v>
      </c>
      <c r="D4694" s="6" t="s">
        <v>247</v>
      </c>
      <c r="E4694" s="6">
        <v>5</v>
      </c>
      <c r="F4694" s="12">
        <f>36/3.3</f>
        <v>10.90909090909091</v>
      </c>
      <c r="G4694" s="6">
        <v>185</v>
      </c>
      <c r="H4694" s="6">
        <v>0</v>
      </c>
      <c r="I4694" s="6">
        <f t="shared" si="32"/>
        <v>185</v>
      </c>
      <c r="J4694" s="6" t="s">
        <v>36</v>
      </c>
      <c r="K4694" s="6">
        <v>40</v>
      </c>
      <c r="L4694" s="6"/>
      <c r="M4694" s="6">
        <v>35</v>
      </c>
      <c r="N4694" s="6">
        <v>10</v>
      </c>
      <c r="O4694" s="6">
        <v>0</v>
      </c>
      <c r="P4694" s="6"/>
      <c r="Q4694" s="6"/>
      <c r="R4694" s="6"/>
      <c r="S4694" s="6"/>
      <c r="T4694" s="6"/>
    </row>
    <row r="4695" spans="1:20" x14ac:dyDescent="0.25">
      <c r="A4695">
        <v>2004</v>
      </c>
      <c r="B4695" s="6" t="s">
        <v>52</v>
      </c>
      <c r="C4695" s="6">
        <v>45</v>
      </c>
      <c r="D4695" s="6" t="s">
        <v>247</v>
      </c>
      <c r="E4695" s="6"/>
      <c r="F4695" s="6"/>
      <c r="G4695" s="6"/>
      <c r="H4695" s="6"/>
      <c r="I4695" s="6" t="str">
        <f t="shared" si="32"/>
        <v/>
      </c>
      <c r="J4695" s="6" t="s">
        <v>28</v>
      </c>
      <c r="K4695" s="6">
        <v>70</v>
      </c>
      <c r="L4695" s="6"/>
      <c r="M4695" s="6">
        <v>30</v>
      </c>
      <c r="N4695" s="6">
        <v>30</v>
      </c>
      <c r="O4695" s="6">
        <v>0</v>
      </c>
      <c r="P4695" s="6"/>
      <c r="Q4695" s="6"/>
      <c r="R4695" s="6"/>
      <c r="S4695" s="6"/>
      <c r="T4695" s="6"/>
    </row>
    <row r="4696" spans="1:20" x14ac:dyDescent="0.25">
      <c r="A4696">
        <v>2004</v>
      </c>
      <c r="B4696" s="6" t="s">
        <v>52</v>
      </c>
      <c r="C4696" s="6">
        <v>46</v>
      </c>
      <c r="D4696" s="6" t="s">
        <v>247</v>
      </c>
      <c r="E4696" s="6"/>
      <c r="F4696" s="6"/>
      <c r="G4696" s="6"/>
      <c r="H4696" s="6"/>
      <c r="I4696" s="6" t="str">
        <f t="shared" si="32"/>
        <v/>
      </c>
      <c r="J4696" s="6" t="s">
        <v>36</v>
      </c>
      <c r="K4696" s="6">
        <v>25</v>
      </c>
      <c r="L4696" s="6"/>
      <c r="M4696" s="6">
        <v>20</v>
      </c>
      <c r="N4696" s="6">
        <v>5</v>
      </c>
      <c r="O4696" s="6">
        <v>0</v>
      </c>
      <c r="P4696" s="6"/>
      <c r="Q4696" s="6"/>
      <c r="R4696" s="6"/>
      <c r="S4696" s="6"/>
      <c r="T4696" s="6"/>
    </row>
    <row r="4697" spans="1:20" x14ac:dyDescent="0.25">
      <c r="A4697">
        <v>2004</v>
      </c>
      <c r="B4697" s="6" t="s">
        <v>52</v>
      </c>
      <c r="C4697" s="6">
        <v>47</v>
      </c>
      <c r="D4697" s="6" t="s">
        <v>247</v>
      </c>
      <c r="E4697" s="6"/>
      <c r="F4697" s="6"/>
      <c r="G4697" s="6"/>
      <c r="H4697" s="6"/>
      <c r="I4697" s="6" t="str">
        <f t="shared" si="32"/>
        <v/>
      </c>
      <c r="J4697" s="6" t="s">
        <v>36</v>
      </c>
      <c r="K4697" s="6">
        <v>20</v>
      </c>
      <c r="L4697" s="6"/>
      <c r="M4697" s="6">
        <v>15</v>
      </c>
      <c r="N4697" s="6">
        <v>10</v>
      </c>
      <c r="O4697" s="6">
        <v>0</v>
      </c>
      <c r="P4697" s="6"/>
      <c r="Q4697" s="6"/>
      <c r="R4697" s="6"/>
      <c r="S4697" s="6"/>
      <c r="T4697" s="6"/>
    </row>
    <row r="4698" spans="1:20" x14ac:dyDescent="0.25">
      <c r="A4698">
        <v>2004</v>
      </c>
      <c r="B4698" s="6" t="s">
        <v>52</v>
      </c>
      <c r="C4698" s="6">
        <v>48</v>
      </c>
      <c r="D4698" s="6" t="s">
        <v>247</v>
      </c>
      <c r="E4698" s="6"/>
      <c r="F4698" s="6"/>
      <c r="G4698" s="6"/>
      <c r="H4698" s="6"/>
      <c r="I4698" s="6" t="str">
        <f t="shared" si="32"/>
        <v/>
      </c>
      <c r="J4698" s="6" t="s">
        <v>36</v>
      </c>
      <c r="K4698" s="6">
        <v>15</v>
      </c>
      <c r="L4698" s="6"/>
      <c r="M4698" s="6">
        <v>5</v>
      </c>
      <c r="N4698" s="6">
        <v>0</v>
      </c>
      <c r="O4698" s="6">
        <v>0</v>
      </c>
      <c r="P4698" s="6"/>
      <c r="Q4698" s="6"/>
      <c r="R4698" s="6"/>
      <c r="S4698" s="6"/>
      <c r="T4698" s="6"/>
    </row>
    <row r="4699" spans="1:20" x14ac:dyDescent="0.25">
      <c r="A4699">
        <v>2004</v>
      </c>
      <c r="B4699" s="6" t="s">
        <v>52</v>
      </c>
      <c r="C4699" s="6">
        <v>49</v>
      </c>
      <c r="D4699" s="6" t="s">
        <v>247</v>
      </c>
      <c r="E4699" s="6"/>
      <c r="F4699" s="6"/>
      <c r="G4699" s="6"/>
      <c r="H4699" s="6"/>
      <c r="I4699" s="6" t="str">
        <f t="shared" si="32"/>
        <v/>
      </c>
      <c r="J4699" s="6" t="s">
        <v>28</v>
      </c>
      <c r="K4699" s="6">
        <v>15</v>
      </c>
      <c r="L4699" s="6"/>
      <c r="M4699" s="6">
        <v>10</v>
      </c>
      <c r="N4699" s="6">
        <v>15</v>
      </c>
      <c r="O4699" s="6">
        <v>0</v>
      </c>
      <c r="P4699" s="6"/>
      <c r="Q4699" s="6"/>
      <c r="R4699" s="6"/>
      <c r="S4699" s="6"/>
      <c r="T4699" s="6"/>
    </row>
    <row r="4700" spans="1:20" x14ac:dyDescent="0.25">
      <c r="A4700">
        <v>2004</v>
      </c>
      <c r="B4700" s="6" t="s">
        <v>52</v>
      </c>
      <c r="C4700" s="6">
        <v>50</v>
      </c>
      <c r="D4700" s="6" t="s">
        <v>247</v>
      </c>
      <c r="E4700" s="6"/>
      <c r="F4700" s="6"/>
      <c r="G4700" s="6"/>
      <c r="H4700" s="6"/>
      <c r="I4700" s="6" t="str">
        <f t="shared" si="32"/>
        <v/>
      </c>
      <c r="J4700" s="6" t="s">
        <v>26</v>
      </c>
      <c r="K4700" s="6">
        <v>20</v>
      </c>
      <c r="L4700" s="6"/>
      <c r="M4700" s="6">
        <v>50</v>
      </c>
      <c r="N4700" s="6">
        <v>80</v>
      </c>
      <c r="O4700" s="6">
        <v>0</v>
      </c>
      <c r="P4700" s="6"/>
      <c r="Q4700" s="6"/>
      <c r="R4700" s="6"/>
      <c r="S4700" s="6"/>
      <c r="T4700" s="6"/>
    </row>
    <row r="4701" spans="1:20" x14ac:dyDescent="0.25">
      <c r="A4701">
        <v>2004</v>
      </c>
      <c r="B4701" s="6" t="s">
        <v>52</v>
      </c>
      <c r="C4701" s="6">
        <v>51</v>
      </c>
      <c r="D4701" s="6" t="s">
        <v>247</v>
      </c>
      <c r="E4701" s="6"/>
      <c r="F4701" s="6"/>
      <c r="G4701" s="6"/>
      <c r="H4701" s="6"/>
      <c r="I4701" s="6" t="str">
        <f t="shared" si="32"/>
        <v/>
      </c>
      <c r="J4701" s="6" t="s">
        <v>26</v>
      </c>
      <c r="K4701" s="6">
        <v>10</v>
      </c>
      <c r="L4701" s="6"/>
      <c r="M4701" s="6">
        <v>15</v>
      </c>
      <c r="N4701" s="6">
        <v>10</v>
      </c>
      <c r="O4701" s="6">
        <v>0</v>
      </c>
      <c r="P4701" s="6"/>
      <c r="Q4701" s="6"/>
      <c r="R4701" s="6"/>
      <c r="S4701" s="6"/>
      <c r="T4701" s="6"/>
    </row>
    <row r="4702" spans="1:20" x14ac:dyDescent="0.25">
      <c r="A4702">
        <v>2004</v>
      </c>
      <c r="B4702" s="6" t="s">
        <v>52</v>
      </c>
      <c r="C4702" s="6">
        <v>52</v>
      </c>
      <c r="D4702" s="6" t="s">
        <v>247</v>
      </c>
      <c r="E4702" s="6"/>
      <c r="F4702" s="6"/>
      <c r="G4702" s="6"/>
      <c r="H4702" s="6"/>
      <c r="I4702" s="6" t="str">
        <f t="shared" si="32"/>
        <v/>
      </c>
      <c r="J4702" s="6" t="s">
        <v>28</v>
      </c>
      <c r="K4702" s="6">
        <v>40</v>
      </c>
      <c r="L4702" s="6"/>
      <c r="M4702" s="6">
        <v>30</v>
      </c>
      <c r="N4702" s="6">
        <v>75</v>
      </c>
      <c r="O4702" s="6">
        <v>0</v>
      </c>
      <c r="P4702" s="6"/>
      <c r="Q4702" s="6"/>
      <c r="R4702" s="6"/>
      <c r="S4702" s="6"/>
      <c r="T4702" s="6"/>
    </row>
    <row r="4703" spans="1:20" x14ac:dyDescent="0.25">
      <c r="A4703">
        <v>2004</v>
      </c>
      <c r="B4703" s="6" t="s">
        <v>52</v>
      </c>
      <c r="C4703" s="6">
        <v>53</v>
      </c>
      <c r="D4703" s="6" t="s">
        <v>247</v>
      </c>
      <c r="E4703" s="6"/>
      <c r="F4703" s="6"/>
      <c r="G4703" s="6"/>
      <c r="H4703" s="6"/>
      <c r="I4703" s="6" t="str">
        <f t="shared" si="32"/>
        <v/>
      </c>
      <c r="J4703" s="6" t="s">
        <v>140</v>
      </c>
      <c r="K4703" s="6">
        <v>30</v>
      </c>
      <c r="L4703" s="6"/>
      <c r="M4703" s="6">
        <v>40</v>
      </c>
      <c r="N4703" s="6">
        <v>45</v>
      </c>
      <c r="O4703" s="6">
        <v>0</v>
      </c>
      <c r="P4703" s="6"/>
      <c r="Q4703" s="6"/>
      <c r="R4703" s="6"/>
      <c r="S4703" s="6"/>
      <c r="T4703" s="6"/>
    </row>
    <row r="4704" spans="1:20" x14ac:dyDescent="0.25">
      <c r="A4704">
        <v>2004</v>
      </c>
      <c r="B4704" s="6" t="s">
        <v>52</v>
      </c>
      <c r="C4704" s="6">
        <v>54</v>
      </c>
      <c r="D4704" s="6" t="s">
        <v>247</v>
      </c>
      <c r="E4704" s="6"/>
      <c r="F4704" s="6"/>
      <c r="G4704" s="6"/>
      <c r="H4704" s="6"/>
      <c r="I4704" s="6" t="str">
        <f t="shared" si="32"/>
        <v/>
      </c>
      <c r="J4704" s="6" t="s">
        <v>140</v>
      </c>
      <c r="K4704" s="6">
        <v>15</v>
      </c>
      <c r="L4704" s="6"/>
      <c r="M4704" s="6">
        <v>10</v>
      </c>
      <c r="N4704" s="6">
        <v>0</v>
      </c>
      <c r="O4704" s="6">
        <v>0</v>
      </c>
      <c r="P4704" s="6"/>
      <c r="Q4704" s="6"/>
      <c r="R4704" s="6"/>
      <c r="S4704" s="6"/>
      <c r="T4704" s="6"/>
    </row>
    <row r="4705" spans="1:20" x14ac:dyDescent="0.25">
      <c r="A4705">
        <v>2004</v>
      </c>
      <c r="B4705" s="6" t="s">
        <v>52</v>
      </c>
      <c r="C4705" s="6">
        <v>55</v>
      </c>
      <c r="D4705" s="6" t="s">
        <v>247</v>
      </c>
      <c r="E4705" s="6"/>
      <c r="F4705" s="6"/>
      <c r="G4705" s="6"/>
      <c r="H4705" s="6"/>
      <c r="I4705" s="6" t="str">
        <f t="shared" si="32"/>
        <v/>
      </c>
      <c r="J4705" s="6" t="s">
        <v>140</v>
      </c>
      <c r="K4705" s="6">
        <v>25</v>
      </c>
      <c r="L4705" s="6"/>
      <c r="M4705" s="6">
        <v>5</v>
      </c>
      <c r="N4705" s="6">
        <v>20</v>
      </c>
      <c r="O4705" s="6">
        <v>0</v>
      </c>
      <c r="P4705" s="6"/>
      <c r="Q4705" s="6"/>
      <c r="R4705" s="6"/>
      <c r="S4705" s="6"/>
      <c r="T4705" s="6"/>
    </row>
    <row r="4706" spans="1:20" x14ac:dyDescent="0.25">
      <c r="A4706">
        <v>2004</v>
      </c>
      <c r="B4706" s="6" t="s">
        <v>52</v>
      </c>
      <c r="C4706" s="6">
        <v>56</v>
      </c>
      <c r="D4706" s="6" t="s">
        <v>247</v>
      </c>
      <c r="E4706" s="6"/>
      <c r="F4706" s="6"/>
      <c r="G4706" s="6"/>
      <c r="H4706" s="6"/>
      <c r="I4706" s="6" t="str">
        <f t="shared" si="32"/>
        <v/>
      </c>
      <c r="J4706" s="6" t="s">
        <v>141</v>
      </c>
      <c r="K4706" s="6">
        <v>2</v>
      </c>
      <c r="L4706" s="6"/>
      <c r="M4706" s="6">
        <v>20</v>
      </c>
      <c r="N4706" s="6">
        <v>0</v>
      </c>
      <c r="O4706" s="6">
        <v>0</v>
      </c>
      <c r="P4706" s="6"/>
      <c r="Q4706" s="6"/>
      <c r="R4706" s="6"/>
      <c r="S4706" s="6"/>
      <c r="T4706" s="6"/>
    </row>
    <row r="4707" spans="1:20" x14ac:dyDescent="0.25">
      <c r="A4707">
        <v>2004</v>
      </c>
      <c r="B4707" s="6" t="s">
        <v>52</v>
      </c>
      <c r="C4707" s="6">
        <v>57</v>
      </c>
      <c r="D4707" s="6" t="s">
        <v>247</v>
      </c>
      <c r="E4707" s="6"/>
      <c r="F4707" s="6"/>
      <c r="G4707" s="6"/>
      <c r="H4707" s="6"/>
      <c r="I4707" s="6" t="str">
        <f t="shared" si="32"/>
        <v/>
      </c>
      <c r="J4707" s="6" t="s">
        <v>25</v>
      </c>
      <c r="K4707" s="6">
        <v>20</v>
      </c>
      <c r="L4707" s="6"/>
      <c r="M4707" s="6">
        <v>10</v>
      </c>
      <c r="N4707" s="6">
        <v>0</v>
      </c>
      <c r="O4707" s="6">
        <v>0</v>
      </c>
      <c r="P4707" s="6"/>
      <c r="Q4707" s="6"/>
      <c r="R4707" s="6"/>
      <c r="S4707" s="6"/>
      <c r="T4707" s="6"/>
    </row>
    <row r="4708" spans="1:20" x14ac:dyDescent="0.25">
      <c r="A4708">
        <v>2004</v>
      </c>
      <c r="B4708" s="6" t="s">
        <v>52</v>
      </c>
      <c r="C4708" s="6">
        <v>58</v>
      </c>
      <c r="D4708" s="6" t="s">
        <v>247</v>
      </c>
      <c r="E4708" s="6"/>
      <c r="F4708" s="6"/>
      <c r="G4708" s="6"/>
      <c r="H4708" s="6"/>
      <c r="I4708" s="6" t="str">
        <f t="shared" si="32"/>
        <v/>
      </c>
      <c r="J4708" s="6" t="s">
        <v>36</v>
      </c>
      <c r="K4708" s="6">
        <v>45</v>
      </c>
      <c r="L4708" s="6"/>
      <c r="M4708" s="6">
        <v>40</v>
      </c>
      <c r="N4708" s="6">
        <v>0</v>
      </c>
      <c r="O4708" s="6">
        <v>0</v>
      </c>
      <c r="P4708" s="6"/>
      <c r="Q4708" s="6"/>
      <c r="R4708" s="6"/>
      <c r="S4708" s="6"/>
      <c r="T4708" s="6"/>
    </row>
    <row r="4709" spans="1:20" x14ac:dyDescent="0.25">
      <c r="A4709">
        <v>2004</v>
      </c>
      <c r="B4709" s="6" t="s">
        <v>52</v>
      </c>
      <c r="C4709" s="6">
        <v>59</v>
      </c>
      <c r="D4709" s="6" t="s">
        <v>247</v>
      </c>
      <c r="E4709" s="6"/>
      <c r="F4709" s="6"/>
      <c r="G4709" s="6"/>
      <c r="H4709" s="6"/>
      <c r="I4709" s="6" t="str">
        <f t="shared" si="32"/>
        <v/>
      </c>
      <c r="J4709" s="6" t="s">
        <v>26</v>
      </c>
      <c r="K4709" s="6">
        <v>70</v>
      </c>
      <c r="L4709" s="6"/>
      <c r="M4709" s="6">
        <v>50</v>
      </c>
      <c r="N4709" s="6">
        <v>10</v>
      </c>
      <c r="O4709" s="6">
        <v>0</v>
      </c>
      <c r="P4709" s="6"/>
      <c r="Q4709" s="6"/>
      <c r="R4709" s="6"/>
      <c r="S4709" s="6"/>
      <c r="T4709" s="6"/>
    </row>
    <row r="4710" spans="1:20" x14ac:dyDescent="0.25">
      <c r="A4710">
        <v>2004</v>
      </c>
      <c r="B4710" s="6" t="s">
        <v>52</v>
      </c>
      <c r="C4710" s="6">
        <v>60</v>
      </c>
      <c r="D4710" s="6" t="s">
        <v>179</v>
      </c>
      <c r="E4710" s="6">
        <v>6</v>
      </c>
      <c r="F4710" s="6">
        <f>33/3.3</f>
        <v>10</v>
      </c>
      <c r="G4710" s="6">
        <v>280</v>
      </c>
      <c r="H4710" s="6">
        <v>0</v>
      </c>
      <c r="I4710" s="6">
        <f t="shared" si="32"/>
        <v>280</v>
      </c>
      <c r="J4710" s="6" t="s">
        <v>40</v>
      </c>
      <c r="K4710" s="6">
        <v>20</v>
      </c>
      <c r="L4710" s="6"/>
      <c r="M4710" s="6">
        <v>10</v>
      </c>
      <c r="N4710" s="6">
        <v>0</v>
      </c>
      <c r="O4710" s="6">
        <v>0</v>
      </c>
      <c r="P4710" s="6"/>
      <c r="Q4710" s="6"/>
      <c r="R4710" s="6"/>
      <c r="S4710" s="6"/>
      <c r="T4710" s="6"/>
    </row>
    <row r="4711" spans="1:20" x14ac:dyDescent="0.25">
      <c r="A4711">
        <v>2004</v>
      </c>
      <c r="B4711" s="6" t="s">
        <v>52</v>
      </c>
      <c r="C4711" s="6">
        <v>61</v>
      </c>
      <c r="D4711" s="6" t="s">
        <v>179</v>
      </c>
      <c r="E4711" s="6"/>
      <c r="F4711" s="6"/>
      <c r="G4711" s="6"/>
      <c r="H4711" s="6"/>
      <c r="I4711" s="6" t="str">
        <f t="shared" si="32"/>
        <v/>
      </c>
      <c r="J4711" s="6" t="s">
        <v>40</v>
      </c>
      <c r="K4711" s="6">
        <v>10</v>
      </c>
      <c r="L4711" s="6"/>
      <c r="M4711" s="6">
        <v>5</v>
      </c>
      <c r="N4711" s="6">
        <v>0</v>
      </c>
      <c r="O4711" s="6">
        <v>0</v>
      </c>
      <c r="P4711" s="6"/>
      <c r="Q4711" s="6"/>
      <c r="R4711" s="6"/>
      <c r="S4711" s="6"/>
      <c r="T4711" s="6"/>
    </row>
    <row r="4712" spans="1:20" x14ac:dyDescent="0.25">
      <c r="A4712">
        <v>2004</v>
      </c>
      <c r="B4712" s="6" t="s">
        <v>52</v>
      </c>
      <c r="C4712" s="6">
        <v>62</v>
      </c>
      <c r="D4712" s="6" t="s">
        <v>179</v>
      </c>
      <c r="E4712" s="6"/>
      <c r="F4712" s="6"/>
      <c r="G4712" s="6"/>
      <c r="H4712" s="6"/>
      <c r="I4712" s="6" t="str">
        <f t="shared" si="32"/>
        <v/>
      </c>
      <c r="J4712" s="6" t="s">
        <v>140</v>
      </c>
      <c r="K4712" s="6">
        <v>10</v>
      </c>
      <c r="L4712" s="6"/>
      <c r="M4712" s="6">
        <v>10</v>
      </c>
      <c r="N4712" s="6">
        <v>0</v>
      </c>
      <c r="O4712" s="6">
        <v>0</v>
      </c>
      <c r="P4712" s="6"/>
      <c r="Q4712" s="6"/>
      <c r="R4712" s="6"/>
      <c r="S4712" s="6"/>
      <c r="T4712" s="6"/>
    </row>
    <row r="4713" spans="1:20" x14ac:dyDescent="0.25">
      <c r="A4713">
        <v>2004</v>
      </c>
      <c r="B4713" s="6" t="s">
        <v>52</v>
      </c>
      <c r="C4713" s="6">
        <v>63</v>
      </c>
      <c r="D4713" s="6" t="s">
        <v>179</v>
      </c>
      <c r="E4713" s="6"/>
      <c r="F4713" s="6"/>
      <c r="G4713" s="6"/>
      <c r="H4713" s="6"/>
      <c r="I4713" s="6" t="str">
        <f t="shared" si="32"/>
        <v/>
      </c>
      <c r="J4713" s="6" t="s">
        <v>28</v>
      </c>
      <c r="K4713" s="6">
        <v>10</v>
      </c>
      <c r="L4713" s="6"/>
      <c r="M4713" s="6">
        <v>10</v>
      </c>
      <c r="N4713" s="6">
        <v>0</v>
      </c>
      <c r="O4713" s="6">
        <v>0</v>
      </c>
      <c r="P4713" s="6"/>
      <c r="Q4713" s="6"/>
      <c r="R4713" s="6"/>
      <c r="S4713" s="6"/>
      <c r="T4713" s="6"/>
    </row>
    <row r="4714" spans="1:20" x14ac:dyDescent="0.25">
      <c r="A4714">
        <v>2004</v>
      </c>
      <c r="B4714" s="6" t="s">
        <v>52</v>
      </c>
      <c r="C4714" s="6">
        <v>64</v>
      </c>
      <c r="D4714" s="6" t="s">
        <v>179</v>
      </c>
      <c r="E4714" s="6"/>
      <c r="F4714" s="6"/>
      <c r="G4714" s="6"/>
      <c r="H4714" s="6"/>
      <c r="I4714" s="6" t="str">
        <f t="shared" si="32"/>
        <v/>
      </c>
      <c r="J4714" s="6" t="s">
        <v>28</v>
      </c>
      <c r="K4714" s="6">
        <v>40</v>
      </c>
      <c r="L4714" s="6"/>
      <c r="M4714" s="6">
        <v>20</v>
      </c>
      <c r="N4714" s="6">
        <v>30</v>
      </c>
      <c r="O4714" s="6">
        <v>0</v>
      </c>
      <c r="P4714" s="6"/>
      <c r="Q4714" s="6"/>
      <c r="R4714" s="6"/>
      <c r="S4714" s="6"/>
      <c r="T4714" s="6"/>
    </row>
    <row r="4715" spans="1:20" x14ac:dyDescent="0.25">
      <c r="A4715">
        <v>2004</v>
      </c>
      <c r="B4715" s="6" t="s">
        <v>52</v>
      </c>
      <c r="C4715" s="6">
        <v>65</v>
      </c>
      <c r="D4715" s="6" t="s">
        <v>179</v>
      </c>
      <c r="E4715" s="6"/>
      <c r="F4715" s="6"/>
      <c r="G4715" s="6"/>
      <c r="H4715" s="6"/>
      <c r="I4715" s="6" t="str">
        <f t="shared" si="32"/>
        <v/>
      </c>
      <c r="J4715" s="6" t="s">
        <v>36</v>
      </c>
      <c r="K4715" s="6">
        <v>50</v>
      </c>
      <c r="L4715" s="6"/>
      <c r="M4715" s="6">
        <v>25</v>
      </c>
      <c r="N4715" s="6">
        <v>0</v>
      </c>
      <c r="O4715" s="6">
        <v>0</v>
      </c>
      <c r="P4715" s="6"/>
      <c r="Q4715" s="6"/>
      <c r="R4715" s="6" t="s">
        <v>180</v>
      </c>
      <c r="S4715" s="6"/>
      <c r="T4715" s="6"/>
    </row>
    <row r="4716" spans="1:20" x14ac:dyDescent="0.25">
      <c r="A4716">
        <v>2004</v>
      </c>
      <c r="B4716" s="6" t="s">
        <v>52</v>
      </c>
      <c r="C4716" s="6">
        <v>66</v>
      </c>
      <c r="D4716" s="6" t="s">
        <v>179</v>
      </c>
      <c r="E4716" s="6"/>
      <c r="F4716" s="6"/>
      <c r="G4716" s="6"/>
      <c r="H4716" s="6"/>
      <c r="I4716" s="6" t="str">
        <f t="shared" si="32"/>
        <v/>
      </c>
      <c r="J4716" s="6" t="s">
        <v>147</v>
      </c>
      <c r="K4716" s="6">
        <v>10</v>
      </c>
      <c r="L4716" s="6"/>
      <c r="M4716" s="6">
        <v>10</v>
      </c>
      <c r="N4716" s="6">
        <v>0</v>
      </c>
      <c r="O4716" s="6">
        <v>0</v>
      </c>
      <c r="P4716" s="6"/>
      <c r="Q4716" s="6"/>
      <c r="R4716" s="6"/>
      <c r="S4716" s="6"/>
      <c r="T4716" s="6"/>
    </row>
    <row r="4717" spans="1:20" x14ac:dyDescent="0.25">
      <c r="A4717">
        <v>2004</v>
      </c>
      <c r="B4717" s="6" t="s">
        <v>52</v>
      </c>
      <c r="C4717" s="6">
        <v>67</v>
      </c>
      <c r="D4717" s="6" t="s">
        <v>179</v>
      </c>
      <c r="E4717" s="6"/>
      <c r="F4717" s="6"/>
      <c r="G4717" s="6"/>
      <c r="H4717" s="6"/>
      <c r="I4717" s="6" t="str">
        <f t="shared" si="32"/>
        <v/>
      </c>
      <c r="J4717" s="6" t="s">
        <v>40</v>
      </c>
      <c r="K4717" s="6">
        <v>70</v>
      </c>
      <c r="L4717" s="6"/>
      <c r="M4717" s="6">
        <v>30</v>
      </c>
      <c r="N4717" s="6">
        <v>40</v>
      </c>
      <c r="O4717" s="6">
        <v>0</v>
      </c>
      <c r="P4717" s="6"/>
      <c r="Q4717" s="6"/>
      <c r="R4717" s="6"/>
      <c r="S4717" s="6"/>
      <c r="T4717" s="6"/>
    </row>
    <row r="4718" spans="1:20" x14ac:dyDescent="0.25">
      <c r="A4718">
        <v>2004</v>
      </c>
      <c r="B4718" s="6" t="s">
        <v>52</v>
      </c>
      <c r="C4718" s="6">
        <v>68</v>
      </c>
      <c r="D4718" s="6" t="s">
        <v>179</v>
      </c>
      <c r="E4718" s="6"/>
      <c r="F4718" s="6"/>
      <c r="G4718" s="6"/>
      <c r="H4718" s="6"/>
      <c r="I4718" s="6" t="str">
        <f t="shared" si="32"/>
        <v/>
      </c>
      <c r="J4718" s="6" t="s">
        <v>28</v>
      </c>
      <c r="K4718" s="6">
        <v>50</v>
      </c>
      <c r="L4718" s="6"/>
      <c r="M4718" s="6">
        <v>20</v>
      </c>
      <c r="N4718" s="6">
        <v>30</v>
      </c>
      <c r="O4718" s="6">
        <v>0</v>
      </c>
      <c r="P4718" s="6"/>
      <c r="Q4718" s="6"/>
      <c r="R4718" s="6"/>
      <c r="S4718" s="6"/>
      <c r="T4718" s="6"/>
    </row>
    <row r="4719" spans="1:20" x14ac:dyDescent="0.25">
      <c r="A4719">
        <v>2004</v>
      </c>
      <c r="B4719" s="6" t="s">
        <v>52</v>
      </c>
      <c r="C4719" s="6">
        <v>69</v>
      </c>
      <c r="D4719" s="6" t="s">
        <v>179</v>
      </c>
      <c r="E4719" s="6"/>
      <c r="F4719" s="6"/>
      <c r="G4719" s="6"/>
      <c r="H4719" s="6"/>
      <c r="I4719" s="6" t="str">
        <f t="shared" si="32"/>
        <v/>
      </c>
      <c r="J4719" s="6" t="s">
        <v>36</v>
      </c>
      <c r="K4719" s="6">
        <v>20</v>
      </c>
      <c r="L4719" s="6"/>
      <c r="M4719" s="6">
        <v>10</v>
      </c>
      <c r="N4719" s="6">
        <v>0</v>
      </c>
      <c r="O4719" s="6">
        <v>0</v>
      </c>
      <c r="P4719" s="6"/>
      <c r="Q4719" s="6"/>
      <c r="R4719" s="6"/>
      <c r="S4719" s="6"/>
      <c r="T4719" s="6"/>
    </row>
    <row r="4720" spans="1:20" x14ac:dyDescent="0.25">
      <c r="A4720">
        <v>2004</v>
      </c>
      <c r="B4720" s="6" t="s">
        <v>52</v>
      </c>
      <c r="C4720" s="6">
        <v>70</v>
      </c>
      <c r="D4720" s="6" t="s">
        <v>179</v>
      </c>
      <c r="E4720" s="6"/>
      <c r="F4720" s="6"/>
      <c r="G4720" s="6"/>
      <c r="H4720" s="6"/>
      <c r="I4720" s="6" t="str">
        <f t="shared" si="32"/>
        <v/>
      </c>
      <c r="J4720" s="6" t="s">
        <v>29</v>
      </c>
      <c r="K4720" s="6">
        <v>10</v>
      </c>
      <c r="L4720" s="6"/>
      <c r="M4720" s="6">
        <v>10</v>
      </c>
      <c r="N4720" s="6">
        <v>0</v>
      </c>
      <c r="O4720" s="6">
        <v>0</v>
      </c>
      <c r="P4720" s="6"/>
      <c r="Q4720" s="6"/>
      <c r="R4720" s="6"/>
      <c r="S4720" s="6"/>
      <c r="T4720" s="6"/>
    </row>
    <row r="4721" spans="1:20" x14ac:dyDescent="0.25">
      <c r="A4721">
        <v>2004</v>
      </c>
      <c r="B4721" s="6" t="s">
        <v>52</v>
      </c>
      <c r="C4721" s="6">
        <v>71</v>
      </c>
      <c r="D4721" s="6" t="s">
        <v>179</v>
      </c>
      <c r="E4721" s="6"/>
      <c r="F4721" s="6"/>
      <c r="G4721" s="6"/>
      <c r="H4721" s="6"/>
      <c r="I4721" s="6" t="str">
        <f t="shared" si="32"/>
        <v/>
      </c>
      <c r="J4721" s="6" t="s">
        <v>35</v>
      </c>
      <c r="K4721" s="6">
        <v>30</v>
      </c>
      <c r="L4721" s="6"/>
      <c r="M4721" s="6">
        <v>10</v>
      </c>
      <c r="N4721" s="6">
        <v>5</v>
      </c>
      <c r="O4721" s="6">
        <v>0</v>
      </c>
      <c r="P4721" s="6"/>
      <c r="Q4721" s="6"/>
      <c r="R4721" s="6"/>
      <c r="S4721" s="6"/>
      <c r="T4721" s="6"/>
    </row>
    <row r="4722" spans="1:20" x14ac:dyDescent="0.25">
      <c r="A4722">
        <v>2004</v>
      </c>
      <c r="B4722" s="6" t="s">
        <v>52</v>
      </c>
      <c r="C4722" s="6">
        <v>72</v>
      </c>
      <c r="D4722" s="6" t="s">
        <v>179</v>
      </c>
      <c r="E4722" s="6"/>
      <c r="F4722" s="6"/>
      <c r="G4722" s="6"/>
      <c r="H4722" s="6"/>
      <c r="I4722" s="6" t="str">
        <f t="shared" si="32"/>
        <v/>
      </c>
      <c r="J4722" s="6" t="s">
        <v>40</v>
      </c>
      <c r="K4722" s="6">
        <v>50</v>
      </c>
      <c r="L4722" s="6"/>
      <c r="M4722" s="6">
        <v>20</v>
      </c>
      <c r="N4722" s="6">
        <v>0</v>
      </c>
      <c r="O4722" s="6">
        <v>0</v>
      </c>
      <c r="P4722" s="6"/>
      <c r="Q4722" s="6"/>
      <c r="R4722" s="6"/>
      <c r="S4722" s="6"/>
      <c r="T4722" s="6"/>
    </row>
    <row r="4723" spans="1:20" x14ac:dyDescent="0.25">
      <c r="A4723">
        <v>2004</v>
      </c>
      <c r="B4723" s="6" t="s">
        <v>52</v>
      </c>
      <c r="C4723" s="6">
        <v>73</v>
      </c>
      <c r="D4723" s="6" t="s">
        <v>179</v>
      </c>
      <c r="E4723" s="6"/>
      <c r="F4723" s="6"/>
      <c r="G4723" s="6"/>
      <c r="H4723" s="6"/>
      <c r="I4723" s="6" t="str">
        <f t="shared" si="32"/>
        <v/>
      </c>
      <c r="J4723" s="6" t="s">
        <v>40</v>
      </c>
      <c r="K4723" s="6">
        <v>60</v>
      </c>
      <c r="L4723" s="6"/>
      <c r="M4723" s="6">
        <v>30</v>
      </c>
      <c r="N4723" s="6">
        <v>20</v>
      </c>
      <c r="O4723" s="6">
        <v>0</v>
      </c>
      <c r="P4723" s="6"/>
      <c r="Q4723" s="6"/>
      <c r="R4723" s="6"/>
      <c r="S4723" s="6"/>
      <c r="T4723" s="6"/>
    </row>
    <row r="4724" spans="1:20" x14ac:dyDescent="0.25">
      <c r="A4724">
        <v>2004</v>
      </c>
      <c r="B4724" s="6" t="s">
        <v>52</v>
      </c>
      <c r="C4724" s="6">
        <v>74</v>
      </c>
      <c r="D4724" s="6" t="s">
        <v>179</v>
      </c>
      <c r="E4724" s="6"/>
      <c r="F4724" s="6"/>
      <c r="G4724" s="6"/>
      <c r="H4724" s="6"/>
      <c r="I4724" s="6" t="str">
        <f t="shared" si="32"/>
        <v/>
      </c>
      <c r="J4724" s="6" t="s">
        <v>140</v>
      </c>
      <c r="K4724" s="6">
        <v>50</v>
      </c>
      <c r="L4724" s="6"/>
      <c r="M4724" s="6">
        <v>30</v>
      </c>
      <c r="N4724" s="6">
        <v>20</v>
      </c>
      <c r="O4724" s="6">
        <v>0</v>
      </c>
      <c r="P4724" s="6"/>
      <c r="Q4724" s="6"/>
      <c r="R4724" s="6"/>
      <c r="S4724" s="6"/>
      <c r="T4724" s="6"/>
    </row>
    <row r="4725" spans="1:20" x14ac:dyDescent="0.25">
      <c r="A4725">
        <v>2004</v>
      </c>
      <c r="B4725" s="6" t="s">
        <v>52</v>
      </c>
      <c r="C4725" s="6">
        <v>75</v>
      </c>
      <c r="D4725" s="6" t="s">
        <v>179</v>
      </c>
      <c r="E4725" s="6"/>
      <c r="F4725" s="6"/>
      <c r="G4725" s="6"/>
      <c r="H4725" s="6"/>
      <c r="I4725" s="6" t="str">
        <f t="shared" si="32"/>
        <v/>
      </c>
      <c r="J4725" s="6" t="s">
        <v>35</v>
      </c>
      <c r="K4725" s="6">
        <v>10</v>
      </c>
      <c r="L4725" s="6"/>
      <c r="M4725" s="6">
        <v>5</v>
      </c>
      <c r="N4725" s="6">
        <v>10</v>
      </c>
      <c r="O4725" s="6">
        <v>0</v>
      </c>
      <c r="P4725" s="6"/>
      <c r="Q4725" s="6"/>
      <c r="R4725" s="6"/>
      <c r="S4725" s="6"/>
      <c r="T4725" s="6"/>
    </row>
    <row r="4726" spans="1:20" x14ac:dyDescent="0.25">
      <c r="A4726">
        <v>2004</v>
      </c>
      <c r="B4726" s="6" t="s">
        <v>52</v>
      </c>
      <c r="C4726" s="6">
        <v>76</v>
      </c>
      <c r="D4726" s="6" t="s">
        <v>179</v>
      </c>
      <c r="E4726" s="6"/>
      <c r="F4726" s="6"/>
      <c r="G4726" s="6"/>
      <c r="H4726" s="6"/>
      <c r="I4726" s="6" t="str">
        <f t="shared" si="32"/>
        <v/>
      </c>
      <c r="J4726" s="6" t="s">
        <v>140</v>
      </c>
      <c r="K4726" s="6">
        <v>10</v>
      </c>
      <c r="L4726" s="6"/>
      <c r="M4726" s="6">
        <v>5</v>
      </c>
      <c r="N4726" s="6">
        <v>0</v>
      </c>
      <c r="O4726" s="6">
        <v>0</v>
      </c>
      <c r="P4726" s="6"/>
      <c r="Q4726" s="6"/>
      <c r="R4726" s="6"/>
      <c r="S4726" s="6"/>
      <c r="T4726" s="6"/>
    </row>
    <row r="4727" spans="1:20" x14ac:dyDescent="0.25">
      <c r="A4727">
        <v>2004</v>
      </c>
      <c r="B4727" s="6" t="s">
        <v>52</v>
      </c>
      <c r="C4727" s="6">
        <v>77</v>
      </c>
      <c r="D4727" s="6" t="s">
        <v>179</v>
      </c>
      <c r="E4727" s="6"/>
      <c r="F4727" s="6"/>
      <c r="G4727" s="6"/>
      <c r="H4727" s="6"/>
      <c r="I4727" s="6" t="str">
        <f t="shared" si="32"/>
        <v/>
      </c>
      <c r="J4727" s="6" t="s">
        <v>140</v>
      </c>
      <c r="K4727" s="6">
        <v>10</v>
      </c>
      <c r="L4727" s="6"/>
      <c r="M4727" s="6">
        <v>5</v>
      </c>
      <c r="N4727" s="6">
        <v>0</v>
      </c>
      <c r="O4727" s="6">
        <v>0</v>
      </c>
      <c r="P4727" s="6"/>
      <c r="Q4727" s="6"/>
      <c r="R4727" s="6"/>
      <c r="S4727" s="6"/>
      <c r="T4727" s="6"/>
    </row>
    <row r="4728" spans="1:20" x14ac:dyDescent="0.25">
      <c r="A4728">
        <v>2004</v>
      </c>
      <c r="B4728" s="6" t="s">
        <v>52</v>
      </c>
      <c r="C4728" s="6">
        <v>78</v>
      </c>
      <c r="D4728" s="6" t="s">
        <v>179</v>
      </c>
      <c r="E4728" s="6"/>
      <c r="F4728" s="6"/>
      <c r="G4728" s="6"/>
      <c r="H4728" s="6"/>
      <c r="I4728" s="6" t="str">
        <f t="shared" si="32"/>
        <v/>
      </c>
      <c r="J4728" s="6" t="s">
        <v>36</v>
      </c>
      <c r="K4728" s="6">
        <v>40</v>
      </c>
      <c r="L4728" s="6"/>
      <c r="M4728" s="6">
        <v>10</v>
      </c>
      <c r="N4728" s="6">
        <v>0</v>
      </c>
      <c r="O4728" s="6">
        <v>0</v>
      </c>
      <c r="P4728" s="6"/>
      <c r="Q4728" s="6"/>
      <c r="R4728" s="6"/>
      <c r="S4728" s="6"/>
      <c r="T4728" s="6"/>
    </row>
    <row r="4729" spans="1:20" x14ac:dyDescent="0.25">
      <c r="A4729">
        <v>2004</v>
      </c>
      <c r="B4729" s="6" t="s">
        <v>52</v>
      </c>
      <c r="C4729" s="6">
        <v>79</v>
      </c>
      <c r="D4729" s="6" t="s">
        <v>179</v>
      </c>
      <c r="E4729" s="6"/>
      <c r="F4729" s="6"/>
      <c r="G4729" s="6"/>
      <c r="H4729" s="6"/>
      <c r="I4729" s="6" t="str">
        <f t="shared" si="32"/>
        <v/>
      </c>
      <c r="J4729" s="6" t="s">
        <v>36</v>
      </c>
      <c r="K4729" s="6">
        <v>40</v>
      </c>
      <c r="L4729" s="6"/>
      <c r="M4729" s="6">
        <v>20</v>
      </c>
      <c r="N4729" s="6">
        <v>0</v>
      </c>
      <c r="O4729" s="6">
        <v>0</v>
      </c>
      <c r="P4729" s="6"/>
      <c r="Q4729" s="6"/>
      <c r="R4729" s="6"/>
      <c r="S4729" s="6"/>
      <c r="T4729" s="6"/>
    </row>
    <row r="4730" spans="1:20" x14ac:dyDescent="0.25">
      <c r="A4730">
        <v>2004</v>
      </c>
      <c r="B4730" s="6" t="s">
        <v>52</v>
      </c>
      <c r="C4730" s="6">
        <v>80</v>
      </c>
      <c r="D4730" s="6" t="s">
        <v>179</v>
      </c>
      <c r="E4730" s="6"/>
      <c r="F4730" s="6"/>
      <c r="G4730" s="6"/>
      <c r="H4730" s="6"/>
      <c r="I4730" s="6" t="str">
        <f t="shared" si="32"/>
        <v/>
      </c>
      <c r="J4730" s="6" t="s">
        <v>140</v>
      </c>
      <c r="K4730" s="6">
        <v>30</v>
      </c>
      <c r="L4730" s="6"/>
      <c r="M4730" s="6">
        <v>20</v>
      </c>
      <c r="N4730" s="6">
        <v>40</v>
      </c>
      <c r="O4730" s="6">
        <v>0</v>
      </c>
      <c r="P4730" s="6"/>
      <c r="Q4730" s="6"/>
      <c r="R4730" s="6"/>
      <c r="S4730" s="6"/>
      <c r="T4730" s="6"/>
    </row>
    <row r="4731" spans="1:20" x14ac:dyDescent="0.25">
      <c r="A4731">
        <v>2004</v>
      </c>
      <c r="B4731" s="6" t="s">
        <v>52</v>
      </c>
      <c r="C4731" s="6">
        <v>81</v>
      </c>
      <c r="D4731" s="6" t="s">
        <v>179</v>
      </c>
      <c r="E4731" s="6"/>
      <c r="F4731" s="6"/>
      <c r="G4731" s="6"/>
      <c r="H4731" s="6"/>
      <c r="I4731" s="6" t="str">
        <f t="shared" si="32"/>
        <v/>
      </c>
      <c r="J4731" s="6" t="s">
        <v>26</v>
      </c>
      <c r="K4731" s="6">
        <v>80</v>
      </c>
      <c r="L4731" s="6"/>
      <c r="M4731" s="6">
        <v>50</v>
      </c>
      <c r="N4731" s="6">
        <v>30</v>
      </c>
      <c r="O4731" s="6">
        <v>0</v>
      </c>
      <c r="P4731" s="6"/>
      <c r="Q4731" s="6"/>
      <c r="R4731" s="6"/>
      <c r="S4731" s="6"/>
      <c r="T4731" s="6"/>
    </row>
    <row r="4732" spans="1:20" x14ac:dyDescent="0.25">
      <c r="A4732">
        <v>2004</v>
      </c>
      <c r="B4732" s="6" t="s">
        <v>52</v>
      </c>
      <c r="C4732" s="6">
        <v>82</v>
      </c>
      <c r="D4732" s="6" t="s">
        <v>179</v>
      </c>
      <c r="E4732" s="6"/>
      <c r="F4732" s="6"/>
      <c r="G4732" s="6"/>
      <c r="H4732" s="6"/>
      <c r="I4732" s="6" t="str">
        <f t="shared" si="32"/>
        <v/>
      </c>
      <c r="J4732" s="6" t="s">
        <v>28</v>
      </c>
      <c r="K4732" s="6">
        <v>40</v>
      </c>
      <c r="L4732" s="6"/>
      <c r="M4732" s="6">
        <v>30</v>
      </c>
      <c r="N4732" s="6">
        <v>40</v>
      </c>
      <c r="O4732" s="6">
        <v>0</v>
      </c>
      <c r="P4732" s="6" t="s">
        <v>48</v>
      </c>
      <c r="Q4732" s="6"/>
      <c r="R4732" s="6" t="s">
        <v>180</v>
      </c>
      <c r="S4732" s="6"/>
      <c r="T4732" s="9" t="s">
        <v>259</v>
      </c>
    </row>
    <row r="4733" spans="1:20" x14ac:dyDescent="0.25">
      <c r="A4733">
        <v>2004</v>
      </c>
      <c r="B4733" s="6" t="s">
        <v>52</v>
      </c>
      <c r="C4733" s="6">
        <v>83</v>
      </c>
      <c r="D4733" s="6" t="s">
        <v>179</v>
      </c>
      <c r="E4733" s="6">
        <v>7</v>
      </c>
      <c r="F4733" s="6">
        <f>31/3.3</f>
        <v>9.3939393939393945</v>
      </c>
      <c r="G4733" s="6">
        <v>220</v>
      </c>
      <c r="H4733" s="6">
        <v>0</v>
      </c>
      <c r="I4733" s="6">
        <f t="shared" si="32"/>
        <v>220</v>
      </c>
      <c r="J4733" s="6" t="s">
        <v>26</v>
      </c>
      <c r="K4733" s="6">
        <v>50</v>
      </c>
      <c r="L4733" s="6"/>
      <c r="M4733" s="6">
        <v>30</v>
      </c>
      <c r="N4733" s="6">
        <v>40</v>
      </c>
      <c r="O4733" s="6">
        <v>0</v>
      </c>
      <c r="P4733" s="6"/>
      <c r="Q4733" s="6"/>
      <c r="R4733" s="6"/>
      <c r="S4733" s="6"/>
      <c r="T4733" s="6"/>
    </row>
    <row r="4734" spans="1:20" x14ac:dyDescent="0.25">
      <c r="A4734">
        <v>2004</v>
      </c>
      <c r="B4734" s="6" t="s">
        <v>52</v>
      </c>
      <c r="C4734" s="6">
        <v>84</v>
      </c>
      <c r="D4734" s="6" t="s">
        <v>179</v>
      </c>
      <c r="E4734" s="6"/>
      <c r="F4734" s="6"/>
      <c r="G4734" s="6"/>
      <c r="H4734" s="6"/>
      <c r="I4734" s="6" t="str">
        <f t="shared" si="32"/>
        <v/>
      </c>
      <c r="J4734" s="6" t="s">
        <v>40</v>
      </c>
      <c r="K4734" s="6">
        <v>30</v>
      </c>
      <c r="L4734" s="6"/>
      <c r="M4734" s="6">
        <v>10</v>
      </c>
      <c r="N4734" s="6">
        <v>0</v>
      </c>
      <c r="O4734" s="6">
        <v>0</v>
      </c>
      <c r="P4734" s="6"/>
      <c r="Q4734" s="6"/>
      <c r="R4734" s="6"/>
      <c r="S4734" s="6"/>
      <c r="T4734" s="6"/>
    </row>
    <row r="4735" spans="1:20" x14ac:dyDescent="0.25">
      <c r="A4735">
        <v>2004</v>
      </c>
      <c r="B4735" s="6" t="s">
        <v>52</v>
      </c>
      <c r="C4735" s="6">
        <v>85</v>
      </c>
      <c r="D4735" s="6" t="s">
        <v>179</v>
      </c>
      <c r="E4735" s="6"/>
      <c r="F4735" s="6"/>
      <c r="G4735" s="6"/>
      <c r="H4735" s="6"/>
      <c r="I4735" s="6" t="str">
        <f t="shared" si="32"/>
        <v/>
      </c>
      <c r="J4735" s="6" t="s">
        <v>36</v>
      </c>
      <c r="K4735" s="6">
        <v>30</v>
      </c>
      <c r="L4735" s="6"/>
      <c r="M4735" s="6">
        <v>3</v>
      </c>
      <c r="N4735" s="6">
        <v>0</v>
      </c>
      <c r="O4735" s="6">
        <v>0</v>
      </c>
      <c r="P4735" s="6"/>
      <c r="Q4735" s="6"/>
      <c r="R4735" s="6"/>
      <c r="S4735" s="6"/>
      <c r="T4735" s="6"/>
    </row>
    <row r="4736" spans="1:20" x14ac:dyDescent="0.25">
      <c r="A4736">
        <v>2004</v>
      </c>
      <c r="B4736" s="6" t="s">
        <v>52</v>
      </c>
      <c r="C4736" s="6">
        <v>86</v>
      </c>
      <c r="D4736" s="6" t="s">
        <v>179</v>
      </c>
      <c r="E4736" s="6"/>
      <c r="F4736" s="6"/>
      <c r="G4736" s="6"/>
      <c r="H4736" s="6"/>
      <c r="I4736" s="6" t="str">
        <f t="shared" si="32"/>
        <v/>
      </c>
      <c r="J4736" s="6" t="s">
        <v>25</v>
      </c>
      <c r="K4736" s="6">
        <v>20</v>
      </c>
      <c r="L4736" s="6"/>
      <c r="M4736" s="6">
        <v>10</v>
      </c>
      <c r="N4736" s="6">
        <v>0</v>
      </c>
      <c r="O4736" s="6">
        <v>0</v>
      </c>
      <c r="P4736" s="6"/>
      <c r="Q4736" s="6"/>
      <c r="R4736" s="6"/>
      <c r="S4736" s="6"/>
      <c r="T4736" s="6"/>
    </row>
    <row r="4737" spans="1:20" x14ac:dyDescent="0.25">
      <c r="A4737">
        <v>2004</v>
      </c>
      <c r="B4737" s="6" t="s">
        <v>52</v>
      </c>
      <c r="C4737" s="6">
        <v>87</v>
      </c>
      <c r="D4737" s="6" t="s">
        <v>179</v>
      </c>
      <c r="E4737" s="6"/>
      <c r="F4737" s="6"/>
      <c r="G4737" s="6"/>
      <c r="H4737" s="6"/>
      <c r="I4737" s="6" t="str">
        <f t="shared" si="32"/>
        <v/>
      </c>
      <c r="J4737" s="6" t="s">
        <v>35</v>
      </c>
      <c r="K4737" s="6">
        <v>10</v>
      </c>
      <c r="L4737" s="6"/>
      <c r="M4737" s="6">
        <v>5</v>
      </c>
      <c r="N4737" s="6">
        <v>0</v>
      </c>
      <c r="O4737" s="6">
        <v>0</v>
      </c>
      <c r="P4737" s="6"/>
      <c r="Q4737" s="6"/>
      <c r="R4737" s="6"/>
      <c r="S4737" s="6"/>
      <c r="T4737" s="6"/>
    </row>
    <row r="4738" spans="1:20" x14ac:dyDescent="0.25">
      <c r="A4738">
        <v>2004</v>
      </c>
      <c r="B4738" s="6" t="s">
        <v>52</v>
      </c>
      <c r="C4738" s="6">
        <v>88</v>
      </c>
      <c r="D4738" s="6" t="s">
        <v>179</v>
      </c>
      <c r="E4738" s="6"/>
      <c r="F4738" s="6"/>
      <c r="G4738" s="6"/>
      <c r="H4738" s="6"/>
      <c r="I4738" s="6" t="str">
        <f t="shared" si="32"/>
        <v/>
      </c>
      <c r="J4738" s="6" t="s">
        <v>28</v>
      </c>
      <c r="K4738" s="6">
        <v>50</v>
      </c>
      <c r="L4738" s="6"/>
      <c r="M4738" s="6">
        <v>10</v>
      </c>
      <c r="N4738" s="6">
        <v>70</v>
      </c>
      <c r="O4738" s="6">
        <v>0</v>
      </c>
      <c r="P4738" s="6"/>
      <c r="Q4738" s="6"/>
      <c r="R4738" s="6"/>
      <c r="S4738" s="6"/>
      <c r="T4738" s="6"/>
    </row>
    <row r="4739" spans="1:20" x14ac:dyDescent="0.25">
      <c r="A4739">
        <v>2004</v>
      </c>
      <c r="B4739" s="6" t="s">
        <v>52</v>
      </c>
      <c r="C4739" s="6">
        <v>89</v>
      </c>
      <c r="D4739" s="6" t="s">
        <v>179</v>
      </c>
      <c r="E4739" s="6"/>
      <c r="F4739" s="6"/>
      <c r="G4739" s="6"/>
      <c r="H4739" s="6"/>
      <c r="I4739" s="6" t="str">
        <f t="shared" si="32"/>
        <v/>
      </c>
      <c r="J4739" s="6" t="s">
        <v>35</v>
      </c>
      <c r="K4739" s="6">
        <v>30</v>
      </c>
      <c r="L4739" s="6"/>
      <c r="M4739" s="6">
        <v>10</v>
      </c>
      <c r="N4739" s="6">
        <v>20</v>
      </c>
      <c r="O4739" s="6">
        <v>0</v>
      </c>
      <c r="P4739" s="6"/>
      <c r="Q4739" s="6"/>
      <c r="R4739" s="6"/>
      <c r="S4739" s="6"/>
      <c r="T4739" s="6"/>
    </row>
    <row r="4740" spans="1:20" x14ac:dyDescent="0.25">
      <c r="A4740">
        <v>2004</v>
      </c>
      <c r="B4740" s="6" t="s">
        <v>52</v>
      </c>
      <c r="C4740" s="6">
        <v>90</v>
      </c>
      <c r="D4740" s="6" t="s">
        <v>179</v>
      </c>
      <c r="E4740" s="6"/>
      <c r="F4740" s="6"/>
      <c r="G4740" s="6"/>
      <c r="H4740" s="6"/>
      <c r="I4740" s="6" t="str">
        <f t="shared" si="32"/>
        <v/>
      </c>
      <c r="J4740" s="6" t="s">
        <v>140</v>
      </c>
      <c r="K4740" s="6">
        <v>40</v>
      </c>
      <c r="L4740" s="6"/>
      <c r="M4740" s="6">
        <v>20</v>
      </c>
      <c r="N4740" s="6">
        <v>10</v>
      </c>
      <c r="O4740" s="6">
        <v>0</v>
      </c>
      <c r="P4740" s="6"/>
      <c r="Q4740" s="6"/>
      <c r="R4740" s="6"/>
      <c r="S4740" s="6"/>
      <c r="T4740" s="6"/>
    </row>
    <row r="4741" spans="1:20" x14ac:dyDescent="0.25">
      <c r="A4741">
        <v>2004</v>
      </c>
      <c r="B4741" s="6" t="s">
        <v>52</v>
      </c>
      <c r="C4741" s="6">
        <v>91</v>
      </c>
      <c r="D4741" s="6" t="s">
        <v>179</v>
      </c>
      <c r="E4741" s="6"/>
      <c r="F4741" s="6"/>
      <c r="G4741" s="6"/>
      <c r="H4741" s="6"/>
      <c r="I4741" s="6" t="str">
        <f t="shared" si="32"/>
        <v/>
      </c>
      <c r="J4741" s="6" t="s">
        <v>40</v>
      </c>
      <c r="K4741" s="6">
        <v>50</v>
      </c>
      <c r="L4741" s="6"/>
      <c r="M4741" s="6">
        <v>20</v>
      </c>
      <c r="N4741" s="6">
        <v>0</v>
      </c>
      <c r="O4741" s="6">
        <v>0</v>
      </c>
      <c r="P4741" s="6"/>
      <c r="Q4741" s="6"/>
      <c r="R4741" s="6"/>
      <c r="S4741" s="6"/>
      <c r="T4741" s="6"/>
    </row>
    <row r="4742" spans="1:20" x14ac:dyDescent="0.25">
      <c r="A4742">
        <v>2004</v>
      </c>
      <c r="B4742" s="6" t="s">
        <v>52</v>
      </c>
      <c r="C4742" s="6">
        <v>92</v>
      </c>
      <c r="D4742" s="6" t="s">
        <v>179</v>
      </c>
      <c r="E4742" s="6"/>
      <c r="F4742" s="6"/>
      <c r="G4742" s="6"/>
      <c r="H4742" s="6"/>
      <c r="I4742" s="6" t="str">
        <f t="shared" si="32"/>
        <v/>
      </c>
      <c r="J4742" s="6" t="s">
        <v>35</v>
      </c>
      <c r="K4742" s="6">
        <v>10</v>
      </c>
      <c r="L4742" s="6"/>
      <c r="M4742" s="6">
        <v>10</v>
      </c>
      <c r="N4742" s="6">
        <v>0</v>
      </c>
      <c r="O4742" s="6">
        <v>0</v>
      </c>
      <c r="P4742" s="6"/>
      <c r="Q4742" s="6"/>
      <c r="R4742" s="6"/>
      <c r="S4742" s="6"/>
      <c r="T4742" s="6"/>
    </row>
    <row r="4743" spans="1:20" x14ac:dyDescent="0.25">
      <c r="A4743">
        <v>2004</v>
      </c>
      <c r="B4743" s="6" t="s">
        <v>52</v>
      </c>
      <c r="C4743" s="6">
        <v>93</v>
      </c>
      <c r="D4743" s="6" t="s">
        <v>179</v>
      </c>
      <c r="E4743" s="6"/>
      <c r="F4743" s="6"/>
      <c r="G4743" s="6"/>
      <c r="H4743" s="6"/>
      <c r="I4743" s="6" t="str">
        <f t="shared" si="32"/>
        <v/>
      </c>
      <c r="J4743" s="6" t="s">
        <v>36</v>
      </c>
      <c r="K4743" s="6">
        <v>60</v>
      </c>
      <c r="L4743" s="6"/>
      <c r="M4743" s="6">
        <v>50</v>
      </c>
      <c r="N4743" s="6">
        <v>60</v>
      </c>
      <c r="O4743" s="6">
        <v>10</v>
      </c>
      <c r="P4743" s="6"/>
      <c r="Q4743" s="6"/>
      <c r="R4743" s="6" t="s">
        <v>31</v>
      </c>
      <c r="S4743" s="6"/>
      <c r="T4743" s="6"/>
    </row>
    <row r="4744" spans="1:20" x14ac:dyDescent="0.25">
      <c r="A4744">
        <v>2004</v>
      </c>
      <c r="B4744" s="6" t="s">
        <v>52</v>
      </c>
      <c r="C4744" s="6">
        <v>94</v>
      </c>
      <c r="D4744" s="6" t="s">
        <v>179</v>
      </c>
      <c r="E4744" s="6"/>
      <c r="F4744" s="6"/>
      <c r="G4744" s="6"/>
      <c r="H4744" s="6"/>
      <c r="I4744" s="6" t="str">
        <f t="shared" si="32"/>
        <v/>
      </c>
      <c r="J4744" s="6" t="s">
        <v>26</v>
      </c>
      <c r="K4744" s="6">
        <v>30</v>
      </c>
      <c r="L4744" s="6"/>
      <c r="M4744" s="6">
        <v>5</v>
      </c>
      <c r="N4744" s="6">
        <v>0</v>
      </c>
      <c r="O4744" s="6">
        <v>0</v>
      </c>
      <c r="P4744" s="6"/>
      <c r="Q4744" s="6"/>
      <c r="R4744" s="6"/>
      <c r="S4744" s="6"/>
      <c r="T4744" s="6"/>
    </row>
    <row r="4745" spans="1:20" x14ac:dyDescent="0.25">
      <c r="A4745">
        <v>2004</v>
      </c>
      <c r="B4745" s="6" t="s">
        <v>52</v>
      </c>
      <c r="C4745" s="6">
        <v>95</v>
      </c>
      <c r="D4745" s="6" t="s">
        <v>179</v>
      </c>
      <c r="E4745" s="6"/>
      <c r="F4745" s="6"/>
      <c r="G4745" s="6"/>
      <c r="H4745" s="6"/>
      <c r="I4745" s="6" t="str">
        <f t="shared" si="32"/>
        <v/>
      </c>
      <c r="J4745" s="6" t="s">
        <v>40</v>
      </c>
      <c r="K4745" s="6">
        <v>30</v>
      </c>
      <c r="L4745" s="6"/>
      <c r="M4745" s="6">
        <v>20</v>
      </c>
      <c r="N4745" s="6">
        <v>30</v>
      </c>
      <c r="O4745" s="6">
        <v>0</v>
      </c>
      <c r="P4745" s="6"/>
      <c r="Q4745" s="6"/>
      <c r="R4745" s="6"/>
      <c r="S4745" s="6"/>
      <c r="T4745" s="6"/>
    </row>
    <row r="4746" spans="1:20" x14ac:dyDescent="0.25">
      <c r="A4746">
        <v>2004</v>
      </c>
      <c r="B4746" s="6" t="s">
        <v>52</v>
      </c>
      <c r="C4746" s="6">
        <v>96</v>
      </c>
      <c r="D4746" s="6" t="s">
        <v>179</v>
      </c>
      <c r="E4746" s="6"/>
      <c r="F4746" s="6"/>
      <c r="G4746" s="6"/>
      <c r="H4746" s="6"/>
      <c r="I4746" s="6" t="str">
        <f t="shared" ref="I4746:I4767" si="33">IF(G4746&gt;0,G4746/(1000-H4746)*1000,"")</f>
        <v/>
      </c>
      <c r="J4746" s="6" t="s">
        <v>36</v>
      </c>
      <c r="K4746" s="6">
        <v>30</v>
      </c>
      <c r="L4746" s="6"/>
      <c r="M4746" s="6">
        <v>20</v>
      </c>
      <c r="N4746" s="6">
        <v>40</v>
      </c>
      <c r="O4746" s="6">
        <v>0</v>
      </c>
      <c r="P4746" s="6"/>
      <c r="Q4746" s="6"/>
      <c r="R4746" s="6"/>
      <c r="S4746" s="6"/>
      <c r="T4746" s="6"/>
    </row>
    <row r="4747" spans="1:20" x14ac:dyDescent="0.25">
      <c r="A4747">
        <v>2004</v>
      </c>
      <c r="B4747" s="6" t="s">
        <v>52</v>
      </c>
      <c r="C4747" s="6">
        <v>97</v>
      </c>
      <c r="D4747" s="6" t="s">
        <v>179</v>
      </c>
      <c r="E4747" s="6"/>
      <c r="F4747" s="6"/>
      <c r="G4747" s="6"/>
      <c r="H4747" s="6"/>
      <c r="I4747" s="6" t="str">
        <f t="shared" si="33"/>
        <v/>
      </c>
      <c r="J4747" s="6" t="s">
        <v>28</v>
      </c>
      <c r="K4747" s="6">
        <v>30</v>
      </c>
      <c r="L4747" s="6"/>
      <c r="M4747" s="6">
        <v>5</v>
      </c>
      <c r="N4747" s="6">
        <v>70</v>
      </c>
      <c r="O4747" s="6">
        <v>0</v>
      </c>
      <c r="P4747" s="6"/>
      <c r="Q4747" s="6"/>
      <c r="R4747" s="6"/>
      <c r="S4747" s="6"/>
      <c r="T4747" s="6"/>
    </row>
    <row r="4748" spans="1:20" x14ac:dyDescent="0.25">
      <c r="A4748">
        <v>2004</v>
      </c>
      <c r="B4748" s="6" t="s">
        <v>52</v>
      </c>
      <c r="C4748" s="6">
        <v>98</v>
      </c>
      <c r="D4748" s="6" t="s">
        <v>179</v>
      </c>
      <c r="E4748" s="6"/>
      <c r="F4748" s="6"/>
      <c r="G4748" s="6"/>
      <c r="H4748" s="6"/>
      <c r="I4748" s="6" t="str">
        <f t="shared" si="33"/>
        <v/>
      </c>
      <c r="J4748" s="6" t="s">
        <v>36</v>
      </c>
      <c r="K4748" s="6">
        <v>15</v>
      </c>
      <c r="L4748" s="6"/>
      <c r="M4748" s="6">
        <v>10</v>
      </c>
      <c r="N4748" s="6">
        <v>0</v>
      </c>
      <c r="O4748" s="6">
        <v>0</v>
      </c>
      <c r="P4748" s="6"/>
      <c r="Q4748" s="6"/>
      <c r="R4748" s="6"/>
      <c r="S4748" s="6"/>
      <c r="T4748" s="6"/>
    </row>
    <row r="4749" spans="1:20" x14ac:dyDescent="0.25">
      <c r="A4749">
        <v>2004</v>
      </c>
      <c r="B4749" s="6" t="s">
        <v>52</v>
      </c>
      <c r="C4749" s="6">
        <v>99</v>
      </c>
      <c r="D4749" s="6" t="s">
        <v>179</v>
      </c>
      <c r="E4749" s="6"/>
      <c r="F4749" s="6"/>
      <c r="G4749" s="6"/>
      <c r="H4749" s="6"/>
      <c r="I4749" s="6" t="str">
        <f t="shared" si="33"/>
        <v/>
      </c>
      <c r="J4749" s="6" t="s">
        <v>35</v>
      </c>
      <c r="K4749" s="6">
        <v>10</v>
      </c>
      <c r="L4749" s="6"/>
      <c r="M4749" s="6">
        <v>5</v>
      </c>
      <c r="N4749" s="6">
        <v>0</v>
      </c>
      <c r="O4749" s="6">
        <v>0</v>
      </c>
      <c r="P4749" s="6"/>
      <c r="Q4749" s="6"/>
      <c r="R4749" s="6"/>
      <c r="S4749" s="6"/>
      <c r="T4749" s="6"/>
    </row>
    <row r="4750" spans="1:20" x14ac:dyDescent="0.25">
      <c r="A4750">
        <v>2004</v>
      </c>
      <c r="B4750" s="6" t="s">
        <v>52</v>
      </c>
      <c r="C4750" s="6">
        <v>100</v>
      </c>
      <c r="D4750" s="6" t="s">
        <v>179</v>
      </c>
      <c r="E4750" s="6"/>
      <c r="F4750" s="6"/>
      <c r="G4750" s="6"/>
      <c r="H4750" s="6"/>
      <c r="I4750" s="6" t="str">
        <f t="shared" si="33"/>
        <v/>
      </c>
      <c r="J4750" s="6" t="s">
        <v>140</v>
      </c>
      <c r="K4750" s="6">
        <v>10</v>
      </c>
      <c r="L4750" s="6"/>
      <c r="M4750" s="6">
        <v>5</v>
      </c>
      <c r="N4750" s="6">
        <v>0</v>
      </c>
      <c r="O4750" s="6">
        <v>0</v>
      </c>
      <c r="P4750" s="6"/>
      <c r="Q4750" s="6"/>
      <c r="R4750" s="6"/>
      <c r="S4750" s="6"/>
      <c r="T4750" s="6"/>
    </row>
    <row r="4751" spans="1:20" x14ac:dyDescent="0.25">
      <c r="A4751">
        <v>2004</v>
      </c>
      <c r="B4751" s="6" t="s">
        <v>52</v>
      </c>
      <c r="C4751" s="6">
        <v>101</v>
      </c>
      <c r="D4751" s="6" t="s">
        <v>179</v>
      </c>
      <c r="E4751" s="6"/>
      <c r="F4751" s="6"/>
      <c r="G4751" s="6"/>
      <c r="H4751" s="6"/>
      <c r="I4751" s="6" t="str">
        <f t="shared" si="33"/>
        <v/>
      </c>
      <c r="J4751" s="6" t="s">
        <v>26</v>
      </c>
      <c r="K4751" s="6">
        <v>30</v>
      </c>
      <c r="L4751" s="6"/>
      <c r="M4751" s="6">
        <v>5</v>
      </c>
      <c r="N4751" s="6">
        <v>0</v>
      </c>
      <c r="O4751" s="6">
        <v>0</v>
      </c>
      <c r="P4751" s="6"/>
      <c r="Q4751" s="6"/>
      <c r="R4751" s="6"/>
      <c r="S4751" s="6"/>
      <c r="T4751" s="6"/>
    </row>
    <row r="4752" spans="1:20" x14ac:dyDescent="0.25">
      <c r="A4752">
        <v>2004</v>
      </c>
      <c r="B4752" s="6" t="s">
        <v>52</v>
      </c>
      <c r="C4752" s="6">
        <v>102</v>
      </c>
      <c r="D4752" s="6" t="s">
        <v>179</v>
      </c>
      <c r="E4752" s="6"/>
      <c r="F4752" s="6"/>
      <c r="G4752" s="6"/>
      <c r="H4752" s="6"/>
      <c r="I4752" s="6" t="str">
        <f t="shared" si="33"/>
        <v/>
      </c>
      <c r="J4752" s="6" t="s">
        <v>28</v>
      </c>
      <c r="K4752" s="6">
        <v>20</v>
      </c>
      <c r="L4752" s="6"/>
      <c r="M4752" s="6">
        <v>10</v>
      </c>
      <c r="N4752" s="6">
        <v>0</v>
      </c>
      <c r="O4752" s="6">
        <v>0</v>
      </c>
      <c r="P4752" s="6"/>
      <c r="Q4752" s="6"/>
      <c r="R4752" s="6"/>
      <c r="S4752" s="6"/>
      <c r="T4752" s="6"/>
    </row>
    <row r="4753" spans="1:20" x14ac:dyDescent="0.25">
      <c r="A4753">
        <v>2004</v>
      </c>
      <c r="B4753" s="6" t="s">
        <v>52</v>
      </c>
      <c r="C4753" s="6">
        <v>103</v>
      </c>
      <c r="D4753" s="6" t="s">
        <v>179</v>
      </c>
      <c r="E4753" s="6"/>
      <c r="F4753" s="6"/>
      <c r="G4753" s="6"/>
      <c r="H4753" s="6"/>
      <c r="I4753" s="6" t="str">
        <f t="shared" si="33"/>
        <v/>
      </c>
      <c r="J4753" s="6" t="s">
        <v>36</v>
      </c>
      <c r="K4753" s="6">
        <v>60</v>
      </c>
      <c r="L4753" s="6"/>
      <c r="M4753" s="6">
        <v>20</v>
      </c>
      <c r="N4753" s="6">
        <v>20</v>
      </c>
      <c r="O4753" s="6">
        <v>0</v>
      </c>
      <c r="P4753" s="6"/>
      <c r="Q4753" s="6"/>
      <c r="R4753" s="6"/>
      <c r="S4753" s="6"/>
      <c r="T4753" s="6"/>
    </row>
    <row r="4754" spans="1:20" x14ac:dyDescent="0.25">
      <c r="A4754">
        <v>2004</v>
      </c>
      <c r="B4754" s="6" t="s">
        <v>52</v>
      </c>
      <c r="C4754" s="6">
        <v>104</v>
      </c>
      <c r="D4754" s="6" t="s">
        <v>179</v>
      </c>
      <c r="E4754" s="6"/>
      <c r="F4754" s="6"/>
      <c r="G4754" s="6"/>
      <c r="H4754" s="6"/>
      <c r="I4754" s="6" t="str">
        <f t="shared" si="33"/>
        <v/>
      </c>
      <c r="J4754" s="6" t="s">
        <v>36</v>
      </c>
      <c r="K4754" s="6">
        <v>40</v>
      </c>
      <c r="L4754" s="6"/>
      <c r="M4754" s="6">
        <v>20</v>
      </c>
      <c r="N4754" s="6">
        <v>40</v>
      </c>
      <c r="O4754" s="6">
        <v>0</v>
      </c>
      <c r="P4754" s="6"/>
      <c r="Q4754" s="6"/>
      <c r="R4754" s="6"/>
      <c r="S4754" s="6"/>
      <c r="T4754" s="6"/>
    </row>
    <row r="4755" spans="1:20" x14ac:dyDescent="0.25">
      <c r="A4755">
        <v>2004</v>
      </c>
      <c r="B4755" s="6" t="s">
        <v>52</v>
      </c>
      <c r="C4755" s="6">
        <v>105</v>
      </c>
      <c r="D4755" s="6" t="s">
        <v>179</v>
      </c>
      <c r="E4755" s="6"/>
      <c r="F4755" s="6"/>
      <c r="G4755" s="6"/>
      <c r="H4755" s="6"/>
      <c r="I4755" s="6" t="str">
        <f t="shared" si="33"/>
        <v/>
      </c>
      <c r="J4755" s="6" t="s">
        <v>43</v>
      </c>
      <c r="K4755" s="6">
        <v>60</v>
      </c>
      <c r="L4755" s="6"/>
      <c r="M4755" s="6">
        <v>40</v>
      </c>
      <c r="N4755" s="6">
        <v>70</v>
      </c>
      <c r="O4755" s="6">
        <v>0</v>
      </c>
      <c r="P4755" s="6"/>
      <c r="Q4755" s="6"/>
      <c r="R4755" s="6"/>
      <c r="S4755" s="6"/>
      <c r="T4755" s="6"/>
    </row>
    <row r="4756" spans="1:20" x14ac:dyDescent="0.25">
      <c r="A4756">
        <v>2004</v>
      </c>
      <c r="B4756" s="6" t="s">
        <v>52</v>
      </c>
      <c r="C4756" s="6">
        <v>106</v>
      </c>
      <c r="D4756" s="6" t="s">
        <v>179</v>
      </c>
      <c r="E4756" s="6">
        <v>8</v>
      </c>
      <c r="F4756" s="6">
        <f>32/3.3</f>
        <v>9.6969696969696972</v>
      </c>
      <c r="G4756" s="6">
        <v>190</v>
      </c>
      <c r="H4756" s="6">
        <v>0</v>
      </c>
      <c r="I4756" s="6">
        <f t="shared" si="33"/>
        <v>190</v>
      </c>
      <c r="J4756" s="6" t="s">
        <v>28</v>
      </c>
      <c r="K4756" s="6">
        <v>60</v>
      </c>
      <c r="L4756" s="6"/>
      <c r="M4756" s="6">
        <v>30</v>
      </c>
      <c r="N4756" s="6">
        <v>90</v>
      </c>
      <c r="O4756" s="6">
        <v>0</v>
      </c>
      <c r="P4756" s="6"/>
      <c r="Q4756" s="6"/>
      <c r="R4756" s="6"/>
      <c r="S4756" s="6"/>
      <c r="T4756" s="6"/>
    </row>
    <row r="4757" spans="1:20" x14ac:dyDescent="0.25">
      <c r="A4757">
        <v>2004</v>
      </c>
      <c r="B4757" s="6" t="s">
        <v>52</v>
      </c>
      <c r="C4757" s="6">
        <v>107</v>
      </c>
      <c r="D4757" s="6" t="s">
        <v>179</v>
      </c>
      <c r="E4757" s="6"/>
      <c r="F4757" s="6"/>
      <c r="G4757" s="6"/>
      <c r="H4757" s="6"/>
      <c r="I4757" s="6" t="str">
        <f t="shared" si="33"/>
        <v/>
      </c>
      <c r="J4757" s="6" t="s">
        <v>25</v>
      </c>
      <c r="K4757" s="6">
        <v>40</v>
      </c>
      <c r="L4757" s="6"/>
      <c r="M4757" s="6">
        <v>10</v>
      </c>
      <c r="N4757" s="6">
        <v>0</v>
      </c>
      <c r="O4757" s="6">
        <v>0</v>
      </c>
      <c r="P4757" s="6"/>
      <c r="Q4757" s="6"/>
      <c r="R4757" s="6"/>
      <c r="S4757" s="6"/>
      <c r="T4757" s="6"/>
    </row>
    <row r="4758" spans="1:20" x14ac:dyDescent="0.25">
      <c r="A4758">
        <v>2004</v>
      </c>
      <c r="B4758" s="6" t="s">
        <v>52</v>
      </c>
      <c r="C4758" s="6">
        <v>108</v>
      </c>
      <c r="D4758" s="6" t="s">
        <v>179</v>
      </c>
      <c r="E4758" s="6"/>
      <c r="F4758" s="6"/>
      <c r="G4758" s="6"/>
      <c r="H4758" s="6"/>
      <c r="I4758" s="6" t="str">
        <f t="shared" si="33"/>
        <v/>
      </c>
      <c r="J4758" s="6" t="s">
        <v>28</v>
      </c>
      <c r="K4758" s="6">
        <v>100</v>
      </c>
      <c r="L4758" s="6"/>
      <c r="M4758" s="6">
        <v>10</v>
      </c>
      <c r="N4758" s="6">
        <v>40</v>
      </c>
      <c r="O4758" s="6">
        <v>0</v>
      </c>
      <c r="P4758" s="6"/>
      <c r="Q4758" s="6"/>
      <c r="R4758" s="6"/>
      <c r="S4758" s="6"/>
      <c r="T4758" s="6"/>
    </row>
    <row r="4759" spans="1:20" x14ac:dyDescent="0.25">
      <c r="A4759">
        <v>2004</v>
      </c>
      <c r="B4759" s="6" t="s">
        <v>52</v>
      </c>
      <c r="C4759" s="6">
        <v>109</v>
      </c>
      <c r="D4759" s="6" t="s">
        <v>179</v>
      </c>
      <c r="E4759" s="6"/>
      <c r="F4759" s="6"/>
      <c r="G4759" s="6"/>
      <c r="H4759" s="6"/>
      <c r="I4759" s="6" t="str">
        <f t="shared" si="33"/>
        <v/>
      </c>
      <c r="J4759" s="6" t="s">
        <v>140</v>
      </c>
      <c r="K4759" s="6">
        <v>30</v>
      </c>
      <c r="L4759" s="6"/>
      <c r="M4759" s="6">
        <v>20</v>
      </c>
      <c r="N4759" s="6">
        <v>30</v>
      </c>
      <c r="O4759" s="6">
        <v>0</v>
      </c>
      <c r="P4759" s="6"/>
      <c r="Q4759" s="6"/>
      <c r="R4759" s="6"/>
      <c r="S4759" s="6"/>
      <c r="T4759" s="6"/>
    </row>
    <row r="4760" spans="1:20" x14ac:dyDescent="0.25">
      <c r="A4760">
        <v>2004</v>
      </c>
      <c r="B4760" s="6" t="s">
        <v>52</v>
      </c>
      <c r="C4760" s="6">
        <v>110</v>
      </c>
      <c r="D4760" s="6" t="s">
        <v>179</v>
      </c>
      <c r="E4760" s="6"/>
      <c r="F4760" s="6"/>
      <c r="G4760" s="6"/>
      <c r="H4760" s="6"/>
      <c r="I4760" s="6" t="str">
        <f t="shared" si="33"/>
        <v/>
      </c>
      <c r="J4760" s="6" t="s">
        <v>28</v>
      </c>
      <c r="K4760" s="6">
        <v>30</v>
      </c>
      <c r="L4760" s="6"/>
      <c r="M4760" s="6">
        <v>18</v>
      </c>
      <c r="N4760" s="6">
        <v>60</v>
      </c>
      <c r="O4760" s="6">
        <v>0</v>
      </c>
      <c r="P4760" s="6"/>
      <c r="Q4760" s="6"/>
      <c r="R4760" s="6"/>
      <c r="S4760" s="6"/>
      <c r="T4760" s="6"/>
    </row>
    <row r="4761" spans="1:20" x14ac:dyDescent="0.25">
      <c r="A4761">
        <v>2004</v>
      </c>
      <c r="B4761" s="6" t="s">
        <v>52</v>
      </c>
      <c r="C4761" s="6">
        <v>111</v>
      </c>
      <c r="D4761" s="6" t="s">
        <v>179</v>
      </c>
      <c r="E4761" s="6"/>
      <c r="F4761" s="6"/>
      <c r="G4761" s="6"/>
      <c r="H4761" s="6"/>
      <c r="I4761" s="6" t="str">
        <f t="shared" si="33"/>
        <v/>
      </c>
      <c r="J4761" s="6" t="s">
        <v>25</v>
      </c>
      <c r="K4761" s="6">
        <v>40</v>
      </c>
      <c r="L4761" s="6"/>
      <c r="M4761" s="6">
        <v>20</v>
      </c>
      <c r="N4761" s="6">
        <v>20</v>
      </c>
      <c r="O4761" s="6">
        <v>0</v>
      </c>
      <c r="P4761" s="6"/>
      <c r="Q4761" s="6"/>
      <c r="R4761" s="6"/>
      <c r="S4761" s="6"/>
      <c r="T4761" s="6"/>
    </row>
    <row r="4762" spans="1:20" x14ac:dyDescent="0.25">
      <c r="A4762">
        <v>2004</v>
      </c>
      <c r="B4762" s="6" t="s">
        <v>52</v>
      </c>
      <c r="C4762" s="6">
        <v>112</v>
      </c>
      <c r="D4762" s="6" t="s">
        <v>179</v>
      </c>
      <c r="E4762" s="6"/>
      <c r="F4762" s="6"/>
      <c r="G4762" s="6"/>
      <c r="H4762" s="6"/>
      <c r="I4762" s="6" t="str">
        <f t="shared" si="33"/>
        <v/>
      </c>
      <c r="J4762" s="6" t="s">
        <v>140</v>
      </c>
      <c r="K4762" s="6">
        <v>30</v>
      </c>
      <c r="L4762" s="6"/>
      <c r="M4762" s="6">
        <v>20</v>
      </c>
      <c r="N4762" s="6">
        <v>30</v>
      </c>
      <c r="O4762" s="6">
        <v>0</v>
      </c>
      <c r="P4762" s="6"/>
      <c r="Q4762" s="6"/>
      <c r="R4762" s="6"/>
      <c r="S4762" s="6"/>
      <c r="T4762" s="6"/>
    </row>
    <row r="4763" spans="1:20" x14ac:dyDescent="0.25">
      <c r="A4763">
        <v>2004</v>
      </c>
      <c r="B4763" s="6" t="s">
        <v>52</v>
      </c>
      <c r="C4763" s="6">
        <v>113</v>
      </c>
      <c r="D4763" s="6" t="s">
        <v>179</v>
      </c>
      <c r="E4763" s="6"/>
      <c r="F4763" s="6"/>
      <c r="G4763" s="6"/>
      <c r="H4763" s="6"/>
      <c r="I4763" s="6" t="str">
        <f t="shared" si="33"/>
        <v/>
      </c>
      <c r="J4763" s="6" t="s">
        <v>36</v>
      </c>
      <c r="K4763" s="6">
        <v>70</v>
      </c>
      <c r="L4763" s="6"/>
      <c r="M4763" s="6">
        <v>50</v>
      </c>
      <c r="N4763" s="6">
        <v>0</v>
      </c>
      <c r="O4763" s="6">
        <v>0</v>
      </c>
      <c r="P4763" s="6"/>
      <c r="Q4763" s="6"/>
      <c r="R4763" s="6"/>
      <c r="S4763" s="6"/>
      <c r="T4763" s="6"/>
    </row>
    <row r="4764" spans="1:20" x14ac:dyDescent="0.25">
      <c r="A4764">
        <v>2004</v>
      </c>
      <c r="B4764" s="6" t="s">
        <v>52</v>
      </c>
      <c r="C4764" s="6">
        <v>114</v>
      </c>
      <c r="D4764" s="6" t="s">
        <v>179</v>
      </c>
      <c r="E4764" s="6"/>
      <c r="F4764" s="6"/>
      <c r="G4764" s="6"/>
      <c r="H4764" s="6"/>
      <c r="I4764" s="6" t="str">
        <f t="shared" si="33"/>
        <v/>
      </c>
      <c r="J4764" s="6" t="s">
        <v>140</v>
      </c>
      <c r="K4764" s="6">
        <v>20</v>
      </c>
      <c r="L4764" s="6"/>
      <c r="M4764" s="6">
        <v>10</v>
      </c>
      <c r="N4764" s="6">
        <v>0</v>
      </c>
      <c r="O4764" s="6">
        <v>0</v>
      </c>
      <c r="P4764" s="6"/>
      <c r="Q4764" s="6"/>
      <c r="R4764" s="6"/>
      <c r="S4764" s="6"/>
      <c r="T4764" s="6"/>
    </row>
    <row r="4765" spans="1:20" x14ac:dyDescent="0.25">
      <c r="A4765">
        <v>2004</v>
      </c>
      <c r="B4765" s="6" t="s">
        <v>52</v>
      </c>
      <c r="C4765" s="6">
        <v>115</v>
      </c>
      <c r="D4765" s="6" t="s">
        <v>179</v>
      </c>
      <c r="E4765" s="6"/>
      <c r="F4765" s="6"/>
      <c r="G4765" s="6"/>
      <c r="H4765" s="6"/>
      <c r="I4765" s="6" t="str">
        <f t="shared" si="33"/>
        <v/>
      </c>
      <c r="J4765" s="6" t="s">
        <v>54</v>
      </c>
      <c r="K4765" s="6">
        <v>20</v>
      </c>
      <c r="L4765" s="6"/>
      <c r="M4765" s="6">
        <v>30</v>
      </c>
      <c r="N4765" s="6">
        <v>99</v>
      </c>
      <c r="O4765" s="6">
        <v>0</v>
      </c>
      <c r="P4765" s="6"/>
      <c r="Q4765" s="6"/>
      <c r="R4765" s="6"/>
      <c r="S4765" s="6"/>
      <c r="T4765" s="6"/>
    </row>
    <row r="4766" spans="1:20" x14ac:dyDescent="0.25">
      <c r="A4766">
        <v>2004</v>
      </c>
      <c r="B4766" s="6" t="s">
        <v>52</v>
      </c>
      <c r="C4766" s="6">
        <v>116</v>
      </c>
      <c r="D4766" s="6" t="s">
        <v>179</v>
      </c>
      <c r="E4766" s="6"/>
      <c r="F4766" s="6"/>
      <c r="G4766" s="6"/>
      <c r="H4766" s="6"/>
      <c r="I4766" s="6" t="str">
        <f t="shared" si="33"/>
        <v/>
      </c>
      <c r="J4766" s="6" t="s">
        <v>28</v>
      </c>
      <c r="K4766" s="6">
        <v>70</v>
      </c>
      <c r="L4766" s="6"/>
      <c r="M4766" s="6">
        <v>20</v>
      </c>
      <c r="N4766" s="6">
        <v>10</v>
      </c>
      <c r="O4766" s="6">
        <v>0</v>
      </c>
      <c r="P4766" s="6"/>
      <c r="Q4766" s="6"/>
      <c r="R4766" s="6"/>
      <c r="S4766" s="6"/>
      <c r="T4766" s="6"/>
    </row>
    <row r="4767" spans="1:20" x14ac:dyDescent="0.25">
      <c r="A4767">
        <v>2004</v>
      </c>
      <c r="B4767" s="6" t="s">
        <v>52</v>
      </c>
      <c r="C4767" s="6">
        <v>117</v>
      </c>
      <c r="D4767" s="6" t="s">
        <v>179</v>
      </c>
      <c r="E4767" s="6"/>
      <c r="F4767" s="6"/>
      <c r="G4767" s="6"/>
      <c r="H4767" s="6"/>
      <c r="I4767" s="6" t="str">
        <f t="shared" si="33"/>
        <v/>
      </c>
      <c r="J4767" s="6" t="s">
        <v>140</v>
      </c>
      <c r="K4767" s="6">
        <v>30</v>
      </c>
      <c r="L4767" s="6"/>
      <c r="M4767" s="6">
        <v>10</v>
      </c>
      <c r="N4767" s="6">
        <v>0</v>
      </c>
      <c r="O4767" s="6">
        <v>0</v>
      </c>
      <c r="P4767" s="6"/>
      <c r="Q4767" s="6"/>
      <c r="R4767" s="6"/>
      <c r="S4767" s="6"/>
      <c r="T4767" s="6"/>
    </row>
    <row r="4768" spans="1:20" x14ac:dyDescent="0.25">
      <c r="A4768">
        <v>2004</v>
      </c>
      <c r="B4768" s="6" t="s">
        <v>52</v>
      </c>
      <c r="C4768" s="6">
        <v>118</v>
      </c>
      <c r="D4768" s="6" t="s">
        <v>179</v>
      </c>
      <c r="E4768" s="6"/>
      <c r="F4768" s="6"/>
      <c r="G4768" s="6"/>
      <c r="H4768" s="6"/>
      <c r="I4768" s="6"/>
      <c r="J4768" s="6" t="s">
        <v>26</v>
      </c>
      <c r="K4768" s="6">
        <v>70</v>
      </c>
      <c r="L4768" s="6"/>
      <c r="M4768" s="6">
        <v>30</v>
      </c>
      <c r="N4768" s="6">
        <v>95</v>
      </c>
      <c r="O4768" s="6">
        <v>0</v>
      </c>
      <c r="P4768" s="6"/>
      <c r="Q4768" s="6"/>
      <c r="R4768" s="6"/>
      <c r="S4768" s="6"/>
      <c r="T4768" s="6"/>
    </row>
    <row r="4769" spans="1:20" x14ac:dyDescent="0.25">
      <c r="A4769">
        <v>2004</v>
      </c>
      <c r="B4769" t="s">
        <v>220</v>
      </c>
      <c r="C4769" s="6">
        <v>1</v>
      </c>
      <c r="D4769" s="6" t="s">
        <v>260</v>
      </c>
      <c r="E4769" s="6">
        <v>1</v>
      </c>
      <c r="F4769" s="6">
        <v>10.606060606060607</v>
      </c>
      <c r="G4769" s="6">
        <v>200</v>
      </c>
      <c r="H4769" s="6"/>
      <c r="I4769" s="6">
        <v>200</v>
      </c>
      <c r="J4769" s="6" t="s">
        <v>261</v>
      </c>
      <c r="K4769" s="6">
        <v>110</v>
      </c>
      <c r="L4769" s="6"/>
      <c r="M4769" s="6">
        <v>40</v>
      </c>
      <c r="N4769" s="6">
        <v>5</v>
      </c>
      <c r="O4769" s="6"/>
      <c r="P4769" s="6"/>
      <c r="Q4769" s="6"/>
      <c r="R4769" s="6"/>
      <c r="S4769" s="6"/>
      <c r="T4769" s="6"/>
    </row>
    <row r="4770" spans="1:20" x14ac:dyDescent="0.25">
      <c r="A4770">
        <v>2004</v>
      </c>
      <c r="B4770" t="s">
        <v>220</v>
      </c>
      <c r="C4770" s="6">
        <v>2</v>
      </c>
      <c r="D4770" s="6" t="s">
        <v>260</v>
      </c>
      <c r="E4770" s="6"/>
      <c r="F4770" s="6"/>
      <c r="G4770" s="6"/>
      <c r="H4770" s="6"/>
      <c r="I4770" s="6" t="s">
        <v>24</v>
      </c>
      <c r="J4770" s="6" t="s">
        <v>90</v>
      </c>
      <c r="K4770" s="6">
        <v>20</v>
      </c>
      <c r="L4770" s="6"/>
      <c r="M4770" s="6">
        <v>30</v>
      </c>
      <c r="N4770" s="6"/>
      <c r="O4770" s="6"/>
      <c r="P4770" s="6"/>
      <c r="Q4770" s="6"/>
      <c r="R4770" s="6"/>
      <c r="S4770" s="6"/>
      <c r="T4770" s="6"/>
    </row>
    <row r="4771" spans="1:20" x14ac:dyDescent="0.25">
      <c r="A4771">
        <v>2004</v>
      </c>
      <c r="B4771" t="s">
        <v>220</v>
      </c>
      <c r="C4771" s="6">
        <v>3</v>
      </c>
      <c r="D4771" s="6" t="s">
        <v>260</v>
      </c>
      <c r="E4771" s="6"/>
      <c r="F4771" s="6"/>
      <c r="G4771" s="6"/>
      <c r="H4771" s="6"/>
      <c r="I4771" s="6" t="s">
        <v>24</v>
      </c>
      <c r="J4771" s="6" t="s">
        <v>221</v>
      </c>
      <c r="K4771" s="6">
        <v>12</v>
      </c>
      <c r="L4771" s="6"/>
      <c r="M4771" s="6">
        <v>10</v>
      </c>
      <c r="N4771" s="6">
        <v>10</v>
      </c>
      <c r="O4771" s="6"/>
      <c r="P4771" s="6"/>
      <c r="Q4771" s="6"/>
      <c r="R4771" s="6"/>
      <c r="S4771" s="6"/>
      <c r="T4771" s="6"/>
    </row>
    <row r="4772" spans="1:20" x14ac:dyDescent="0.25">
      <c r="A4772">
        <v>2004</v>
      </c>
      <c r="B4772" t="s">
        <v>220</v>
      </c>
      <c r="C4772" s="6">
        <v>4</v>
      </c>
      <c r="D4772" s="6" t="s">
        <v>260</v>
      </c>
      <c r="E4772" s="6"/>
      <c r="F4772" s="6"/>
      <c r="G4772" s="6"/>
      <c r="H4772" s="6"/>
      <c r="I4772" s="6" t="s">
        <v>24</v>
      </c>
      <c r="J4772" s="6" t="s">
        <v>261</v>
      </c>
      <c r="K4772" s="6">
        <v>20</v>
      </c>
      <c r="L4772" s="6"/>
      <c r="M4772" s="6">
        <v>10</v>
      </c>
      <c r="N4772" s="6">
        <v>20</v>
      </c>
      <c r="O4772" s="6"/>
      <c r="P4772" s="6"/>
      <c r="Q4772" s="6"/>
      <c r="R4772" s="6"/>
      <c r="S4772" s="6"/>
      <c r="T4772" s="6"/>
    </row>
    <row r="4773" spans="1:20" x14ac:dyDescent="0.25">
      <c r="A4773">
        <v>2004</v>
      </c>
      <c r="B4773" t="s">
        <v>220</v>
      </c>
      <c r="C4773" s="6">
        <v>5</v>
      </c>
      <c r="D4773" s="6" t="s">
        <v>260</v>
      </c>
      <c r="E4773" s="6"/>
      <c r="F4773" s="6"/>
      <c r="G4773" s="6"/>
      <c r="H4773" s="6"/>
      <c r="I4773" s="6" t="s">
        <v>24</v>
      </c>
      <c r="J4773" s="6" t="s">
        <v>261</v>
      </c>
      <c r="K4773" s="6">
        <v>20</v>
      </c>
      <c r="L4773" s="6"/>
      <c r="M4773" s="6">
        <v>10</v>
      </c>
      <c r="N4773" s="6">
        <v>40</v>
      </c>
      <c r="O4773" s="6"/>
      <c r="P4773" s="6"/>
      <c r="Q4773" s="6"/>
      <c r="R4773" s="6"/>
      <c r="S4773" s="6"/>
      <c r="T4773" s="6"/>
    </row>
    <row r="4774" spans="1:20" x14ac:dyDescent="0.25">
      <c r="A4774">
        <v>2004</v>
      </c>
      <c r="B4774" t="s">
        <v>220</v>
      </c>
      <c r="C4774" s="6">
        <v>6</v>
      </c>
      <c r="D4774" s="6" t="s">
        <v>260</v>
      </c>
      <c r="E4774" s="6"/>
      <c r="F4774" s="6"/>
      <c r="G4774" s="6"/>
      <c r="H4774" s="6"/>
      <c r="I4774" s="6" t="s">
        <v>24</v>
      </c>
      <c r="J4774" s="6" t="s">
        <v>221</v>
      </c>
      <c r="K4774" s="6">
        <v>20</v>
      </c>
      <c r="L4774" s="6"/>
      <c r="M4774" s="6">
        <v>8</v>
      </c>
      <c r="N4774" s="6">
        <v>5</v>
      </c>
      <c r="O4774" s="6"/>
      <c r="P4774" s="6"/>
      <c r="Q4774" s="6"/>
      <c r="R4774" s="6"/>
      <c r="S4774" s="6"/>
      <c r="T4774" s="6"/>
    </row>
    <row r="4775" spans="1:20" x14ac:dyDescent="0.25">
      <c r="A4775">
        <v>2004</v>
      </c>
      <c r="B4775" t="s">
        <v>220</v>
      </c>
      <c r="C4775" s="6">
        <v>7</v>
      </c>
      <c r="D4775" s="6" t="s">
        <v>260</v>
      </c>
      <c r="E4775" s="6"/>
      <c r="F4775" s="6"/>
      <c r="G4775" s="6"/>
      <c r="H4775" s="6"/>
      <c r="I4775" s="6" t="s">
        <v>24</v>
      </c>
      <c r="J4775" s="6" t="s">
        <v>79</v>
      </c>
      <c r="K4775" s="6">
        <v>150</v>
      </c>
      <c r="L4775" s="6"/>
      <c r="M4775" s="6">
        <v>160</v>
      </c>
      <c r="N4775" s="6">
        <v>10</v>
      </c>
      <c r="O4775" s="6"/>
      <c r="P4775" s="6"/>
      <c r="Q4775" s="6"/>
      <c r="R4775" s="6"/>
      <c r="S4775" s="6" t="s">
        <v>262</v>
      </c>
      <c r="T4775" s="6" t="s">
        <v>128</v>
      </c>
    </row>
    <row r="4776" spans="1:20" x14ac:dyDescent="0.25">
      <c r="A4776">
        <v>2004</v>
      </c>
      <c r="B4776" t="s">
        <v>220</v>
      </c>
      <c r="C4776" s="6">
        <v>8</v>
      </c>
      <c r="D4776" s="6" t="s">
        <v>260</v>
      </c>
      <c r="E4776" s="6"/>
      <c r="F4776" s="6"/>
      <c r="G4776" s="6"/>
      <c r="H4776" s="6"/>
      <c r="I4776" s="6" t="s">
        <v>24</v>
      </c>
      <c r="J4776" s="6" t="s">
        <v>79</v>
      </c>
      <c r="K4776" s="6">
        <v>180</v>
      </c>
      <c r="L4776" s="6"/>
      <c r="M4776" s="6">
        <v>190</v>
      </c>
      <c r="N4776" s="6">
        <v>15</v>
      </c>
      <c r="O4776" s="6"/>
      <c r="P4776" s="6"/>
      <c r="Q4776" s="6"/>
      <c r="R4776" s="6"/>
      <c r="S4776" s="6" t="s">
        <v>263</v>
      </c>
      <c r="T4776" s="6" t="s">
        <v>128</v>
      </c>
    </row>
    <row r="4777" spans="1:20" x14ac:dyDescent="0.25">
      <c r="A4777">
        <v>2004</v>
      </c>
      <c r="B4777" t="s">
        <v>220</v>
      </c>
      <c r="C4777" s="6">
        <v>9</v>
      </c>
      <c r="D4777" s="6" t="s">
        <v>260</v>
      </c>
      <c r="E4777" s="6"/>
      <c r="F4777" s="6"/>
      <c r="G4777" s="6"/>
      <c r="H4777" s="6"/>
      <c r="I4777" s="6" t="s">
        <v>24</v>
      </c>
      <c r="J4777" s="6" t="s">
        <v>264</v>
      </c>
      <c r="K4777" s="6">
        <v>40</v>
      </c>
      <c r="L4777" s="6"/>
      <c r="M4777" s="6">
        <v>20</v>
      </c>
      <c r="N4777" s="6"/>
      <c r="O4777" s="6"/>
      <c r="P4777" s="6"/>
      <c r="Q4777" s="6"/>
      <c r="R4777" s="6"/>
      <c r="S4777" s="6"/>
      <c r="T4777" s="6"/>
    </row>
    <row r="4778" spans="1:20" x14ac:dyDescent="0.25">
      <c r="A4778">
        <v>2004</v>
      </c>
      <c r="B4778" t="s">
        <v>220</v>
      </c>
      <c r="C4778" s="6">
        <v>10</v>
      </c>
      <c r="D4778" s="6" t="s">
        <v>260</v>
      </c>
      <c r="E4778" s="6"/>
      <c r="F4778" s="6"/>
      <c r="G4778" s="6"/>
      <c r="H4778" s="6"/>
      <c r="I4778" s="6" t="s">
        <v>24</v>
      </c>
      <c r="J4778" s="6" t="s">
        <v>221</v>
      </c>
      <c r="K4778" s="6">
        <v>12</v>
      </c>
      <c r="L4778" s="6"/>
      <c r="M4778" s="6">
        <v>10</v>
      </c>
      <c r="N4778" s="6">
        <v>5</v>
      </c>
      <c r="O4778" s="6"/>
      <c r="P4778" s="6"/>
      <c r="Q4778" s="6"/>
      <c r="R4778" s="6"/>
      <c r="S4778" s="6"/>
      <c r="T4778" s="6"/>
    </row>
    <row r="4779" spans="1:20" x14ac:dyDescent="0.25">
      <c r="A4779">
        <v>2004</v>
      </c>
      <c r="B4779" t="s">
        <v>220</v>
      </c>
      <c r="C4779" s="6">
        <v>11</v>
      </c>
      <c r="D4779" s="6" t="s">
        <v>260</v>
      </c>
      <c r="E4779" s="6"/>
      <c r="F4779" s="6"/>
      <c r="G4779" s="6"/>
      <c r="H4779" s="6"/>
      <c r="I4779" s="6" t="s">
        <v>24</v>
      </c>
      <c r="J4779" s="6" t="s">
        <v>261</v>
      </c>
      <c r="K4779" s="6">
        <v>20</v>
      </c>
      <c r="L4779" s="6"/>
      <c r="M4779" s="6">
        <v>15</v>
      </c>
      <c r="N4779" s="6">
        <v>10</v>
      </c>
      <c r="O4779" s="6"/>
      <c r="P4779" s="6"/>
      <c r="Q4779" s="6"/>
      <c r="R4779" s="6"/>
      <c r="S4779" s="6"/>
      <c r="T4779" s="6"/>
    </row>
    <row r="4780" spans="1:20" x14ac:dyDescent="0.25">
      <c r="A4780">
        <v>2004</v>
      </c>
      <c r="B4780" t="s">
        <v>220</v>
      </c>
      <c r="C4780" s="6">
        <v>12</v>
      </c>
      <c r="D4780" s="6" t="s">
        <v>260</v>
      </c>
      <c r="E4780" s="6"/>
      <c r="F4780" s="6">
        <v>10.90909090909091</v>
      </c>
      <c r="G4780" s="6"/>
      <c r="H4780" s="6"/>
      <c r="I4780" s="6" t="s">
        <v>24</v>
      </c>
      <c r="J4780" s="6" t="s">
        <v>83</v>
      </c>
      <c r="K4780" s="6">
        <v>30</v>
      </c>
      <c r="L4780" s="6"/>
      <c r="M4780" s="6">
        <v>60</v>
      </c>
      <c r="N4780" s="6">
        <v>30</v>
      </c>
      <c r="O4780" s="6"/>
      <c r="P4780" s="6"/>
      <c r="Q4780" s="6"/>
      <c r="R4780" s="6"/>
      <c r="S4780" s="6"/>
      <c r="T4780" s="6"/>
    </row>
    <row r="4781" spans="1:20" x14ac:dyDescent="0.25">
      <c r="A4781">
        <v>2004</v>
      </c>
      <c r="B4781" t="s">
        <v>220</v>
      </c>
      <c r="C4781" s="6">
        <v>1</v>
      </c>
      <c r="D4781" s="6" t="s">
        <v>260</v>
      </c>
      <c r="E4781" s="6">
        <v>2</v>
      </c>
      <c r="F4781" s="6">
        <v>10.303030303030303</v>
      </c>
      <c r="G4781" s="6">
        <v>340</v>
      </c>
      <c r="H4781" s="6"/>
      <c r="I4781" s="6">
        <v>340</v>
      </c>
      <c r="J4781" s="6" t="s">
        <v>83</v>
      </c>
      <c r="K4781" s="6">
        <v>250</v>
      </c>
      <c r="L4781" s="6"/>
      <c r="M4781" s="6">
        <v>120</v>
      </c>
      <c r="N4781" s="6">
        <v>30</v>
      </c>
      <c r="O4781" s="6"/>
      <c r="P4781" s="6"/>
      <c r="Q4781" s="6"/>
      <c r="R4781" s="6"/>
      <c r="S4781" s="6"/>
      <c r="T4781" s="6"/>
    </row>
    <row r="4782" spans="1:20" x14ac:dyDescent="0.25">
      <c r="A4782">
        <v>2004</v>
      </c>
      <c r="B4782" t="s">
        <v>220</v>
      </c>
      <c r="C4782" s="6">
        <v>2</v>
      </c>
      <c r="D4782" s="6" t="s">
        <v>260</v>
      </c>
      <c r="E4782" s="6"/>
      <c r="F4782" s="6"/>
      <c r="G4782" s="6"/>
      <c r="H4782" s="6"/>
      <c r="I4782" s="6" t="s">
        <v>24</v>
      </c>
      <c r="J4782" s="6" t="s">
        <v>79</v>
      </c>
      <c r="K4782" s="6">
        <v>60</v>
      </c>
      <c r="L4782" s="6"/>
      <c r="M4782" s="6">
        <v>40</v>
      </c>
      <c r="N4782" s="6">
        <v>10</v>
      </c>
      <c r="O4782" s="6"/>
      <c r="P4782" s="6"/>
      <c r="Q4782" s="6"/>
      <c r="R4782" s="6"/>
      <c r="S4782" s="6"/>
      <c r="T4782" s="6"/>
    </row>
    <row r="4783" spans="1:20" x14ac:dyDescent="0.25">
      <c r="A4783">
        <v>2004</v>
      </c>
      <c r="B4783" t="s">
        <v>220</v>
      </c>
      <c r="C4783" s="6">
        <v>3</v>
      </c>
      <c r="D4783" s="6" t="s">
        <v>260</v>
      </c>
      <c r="E4783" s="6"/>
      <c r="F4783" s="6"/>
      <c r="G4783" s="6"/>
      <c r="H4783" s="6"/>
      <c r="I4783" s="6" t="s">
        <v>24</v>
      </c>
      <c r="J4783" s="6" t="s">
        <v>221</v>
      </c>
      <c r="K4783" s="6">
        <v>20</v>
      </c>
      <c r="L4783" s="6"/>
      <c r="M4783" s="6">
        <v>10</v>
      </c>
      <c r="N4783" s="6"/>
      <c r="O4783" s="6"/>
      <c r="P4783" s="6"/>
      <c r="Q4783" s="6"/>
      <c r="R4783" s="6"/>
      <c r="S4783" s="6"/>
      <c r="T4783" s="6"/>
    </row>
    <row r="4784" spans="1:20" x14ac:dyDescent="0.25">
      <c r="A4784">
        <v>2004</v>
      </c>
      <c r="B4784" t="s">
        <v>220</v>
      </c>
      <c r="C4784" s="6">
        <v>4</v>
      </c>
      <c r="D4784" s="6" t="s">
        <v>260</v>
      </c>
      <c r="E4784" s="6"/>
      <c r="F4784" s="6"/>
      <c r="G4784" s="6"/>
      <c r="H4784" s="6"/>
      <c r="I4784" s="6" t="s">
        <v>24</v>
      </c>
      <c r="J4784" s="6" t="s">
        <v>221</v>
      </c>
      <c r="K4784" s="6">
        <v>20</v>
      </c>
      <c r="L4784" s="6"/>
      <c r="M4784" s="6">
        <v>25</v>
      </c>
      <c r="N4784" s="6">
        <v>25</v>
      </c>
      <c r="O4784" s="6"/>
      <c r="P4784" s="6"/>
      <c r="Q4784" s="6"/>
      <c r="R4784" s="6"/>
      <c r="S4784" s="6"/>
      <c r="T4784" s="6"/>
    </row>
    <row r="4785" spans="1:20" x14ac:dyDescent="0.25">
      <c r="A4785">
        <v>2004</v>
      </c>
      <c r="B4785" t="s">
        <v>220</v>
      </c>
      <c r="C4785" s="6">
        <v>5</v>
      </c>
      <c r="D4785" s="6" t="s">
        <v>260</v>
      </c>
      <c r="E4785" s="6"/>
      <c r="F4785" s="6"/>
      <c r="G4785" s="6"/>
      <c r="H4785" s="6"/>
      <c r="I4785" s="6" t="s">
        <v>24</v>
      </c>
      <c r="J4785" s="6" t="s">
        <v>221</v>
      </c>
      <c r="K4785" s="6">
        <v>10</v>
      </c>
      <c r="L4785" s="6"/>
      <c r="M4785" s="6">
        <v>10</v>
      </c>
      <c r="N4785" s="6">
        <v>10</v>
      </c>
      <c r="O4785" s="6"/>
      <c r="P4785" s="6"/>
      <c r="Q4785" s="6"/>
      <c r="R4785" s="6"/>
      <c r="S4785" s="6"/>
      <c r="T4785" s="6"/>
    </row>
    <row r="4786" spans="1:20" x14ac:dyDescent="0.25">
      <c r="A4786">
        <v>2004</v>
      </c>
      <c r="B4786" t="s">
        <v>220</v>
      </c>
      <c r="C4786" s="6">
        <v>6</v>
      </c>
      <c r="D4786" s="6" t="s">
        <v>260</v>
      </c>
      <c r="E4786" s="6"/>
      <c r="F4786" s="6"/>
      <c r="G4786" s="6"/>
      <c r="H4786" s="6"/>
      <c r="I4786" s="6" t="s">
        <v>24</v>
      </c>
      <c r="J4786" s="6" t="s">
        <v>85</v>
      </c>
      <c r="K4786" s="6">
        <v>25</v>
      </c>
      <c r="L4786" s="6"/>
      <c r="M4786" s="6">
        <v>20</v>
      </c>
      <c r="N4786" s="6">
        <v>5</v>
      </c>
      <c r="O4786" s="6"/>
      <c r="P4786" s="6"/>
      <c r="Q4786" s="6"/>
      <c r="R4786" s="6"/>
      <c r="S4786" s="6"/>
      <c r="T4786" s="6"/>
    </row>
    <row r="4787" spans="1:20" x14ac:dyDescent="0.25">
      <c r="A4787">
        <v>2004</v>
      </c>
      <c r="B4787" t="s">
        <v>220</v>
      </c>
      <c r="C4787" s="6">
        <v>7</v>
      </c>
      <c r="D4787" s="6" t="s">
        <v>260</v>
      </c>
      <c r="E4787" s="6"/>
      <c r="F4787" s="6"/>
      <c r="G4787" s="6"/>
      <c r="H4787" s="6"/>
      <c r="I4787" s="6" t="s">
        <v>24</v>
      </c>
      <c r="J4787" s="6" t="s">
        <v>80</v>
      </c>
      <c r="K4787" s="6">
        <v>40</v>
      </c>
      <c r="L4787" s="6"/>
      <c r="M4787" s="6">
        <v>30</v>
      </c>
      <c r="N4787" s="6">
        <v>2</v>
      </c>
      <c r="O4787" s="6"/>
      <c r="P4787" s="6" t="s">
        <v>156</v>
      </c>
      <c r="Q4787" s="6"/>
      <c r="R4787" s="6"/>
      <c r="S4787" s="6"/>
      <c r="T4787" s="6"/>
    </row>
    <row r="4788" spans="1:20" x14ac:dyDescent="0.25">
      <c r="A4788">
        <v>2004</v>
      </c>
      <c r="B4788" t="s">
        <v>220</v>
      </c>
      <c r="C4788" s="6">
        <v>8</v>
      </c>
      <c r="D4788" s="6" t="s">
        <v>260</v>
      </c>
      <c r="E4788" s="6"/>
      <c r="F4788" s="6"/>
      <c r="G4788" s="6"/>
      <c r="H4788" s="6"/>
      <c r="I4788" s="6" t="s">
        <v>24</v>
      </c>
      <c r="J4788" s="6" t="s">
        <v>80</v>
      </c>
      <c r="K4788" s="6">
        <v>40</v>
      </c>
      <c r="L4788" s="6"/>
      <c r="M4788" s="6">
        <v>20</v>
      </c>
      <c r="N4788" s="6"/>
      <c r="O4788" s="6"/>
      <c r="P4788" s="6"/>
      <c r="Q4788" s="6"/>
      <c r="R4788" s="6"/>
      <c r="S4788" s="6"/>
      <c r="T4788" s="6"/>
    </row>
    <row r="4789" spans="1:20" x14ac:dyDescent="0.25">
      <c r="A4789">
        <v>2004</v>
      </c>
      <c r="B4789" t="s">
        <v>220</v>
      </c>
      <c r="C4789" s="6">
        <v>9</v>
      </c>
      <c r="D4789" s="6" t="s">
        <v>260</v>
      </c>
      <c r="E4789" s="6"/>
      <c r="F4789" s="6"/>
      <c r="G4789" s="6"/>
      <c r="H4789" s="6"/>
      <c r="I4789" s="6" t="s">
        <v>24</v>
      </c>
      <c r="J4789" s="6" t="s">
        <v>78</v>
      </c>
      <c r="K4789" s="6">
        <v>60</v>
      </c>
      <c r="L4789" s="6"/>
      <c r="M4789" s="6">
        <v>20</v>
      </c>
      <c r="N4789" s="6">
        <v>5</v>
      </c>
      <c r="O4789" s="6">
        <v>10</v>
      </c>
      <c r="P4789" s="6"/>
      <c r="Q4789" s="6"/>
      <c r="R4789" s="6"/>
      <c r="S4789" s="6"/>
      <c r="T4789" s="6"/>
    </row>
    <row r="4790" spans="1:20" x14ac:dyDescent="0.25">
      <c r="A4790">
        <v>2004</v>
      </c>
      <c r="B4790" t="s">
        <v>220</v>
      </c>
      <c r="C4790" s="6">
        <v>10</v>
      </c>
      <c r="D4790" s="6" t="s">
        <v>260</v>
      </c>
      <c r="E4790" s="6"/>
      <c r="F4790" s="6"/>
      <c r="G4790" s="6"/>
      <c r="H4790" s="6"/>
      <c r="I4790" s="6" t="s">
        <v>24</v>
      </c>
      <c r="J4790" s="6" t="s">
        <v>81</v>
      </c>
      <c r="K4790" s="6">
        <v>30</v>
      </c>
      <c r="L4790" s="6"/>
      <c r="M4790" s="6">
        <v>20</v>
      </c>
      <c r="N4790" s="6"/>
      <c r="O4790" s="6"/>
      <c r="P4790" s="6"/>
      <c r="Q4790" s="6"/>
      <c r="R4790" s="6"/>
      <c r="S4790" s="6"/>
      <c r="T4790" s="6"/>
    </row>
    <row r="4791" spans="1:20" x14ac:dyDescent="0.25">
      <c r="A4791">
        <v>2004</v>
      </c>
      <c r="B4791" t="s">
        <v>220</v>
      </c>
      <c r="C4791" s="6">
        <v>11</v>
      </c>
      <c r="D4791" s="6" t="s">
        <v>260</v>
      </c>
      <c r="E4791" s="6"/>
      <c r="F4791" s="6"/>
      <c r="G4791" s="6"/>
      <c r="H4791" s="6"/>
      <c r="I4791" s="6" t="s">
        <v>24</v>
      </c>
      <c r="J4791" s="6" t="s">
        <v>81</v>
      </c>
      <c r="K4791" s="6">
        <v>10</v>
      </c>
      <c r="L4791" s="6"/>
      <c r="M4791" s="6">
        <v>20</v>
      </c>
      <c r="N4791" s="6"/>
      <c r="O4791" s="6"/>
      <c r="P4791" s="6"/>
      <c r="Q4791" s="6"/>
      <c r="R4791" s="6"/>
      <c r="S4791" s="6"/>
      <c r="T4791" s="6"/>
    </row>
    <row r="4792" spans="1:20" x14ac:dyDescent="0.25">
      <c r="A4792">
        <v>2004</v>
      </c>
      <c r="B4792" t="s">
        <v>220</v>
      </c>
      <c r="C4792" s="6">
        <v>12</v>
      </c>
      <c r="D4792" s="6" t="s">
        <v>260</v>
      </c>
      <c r="E4792" s="6"/>
      <c r="F4792" s="6"/>
      <c r="G4792" s="6"/>
      <c r="H4792" s="6"/>
      <c r="I4792" s="6" t="s">
        <v>24</v>
      </c>
      <c r="J4792" s="6" t="s">
        <v>79</v>
      </c>
      <c r="K4792" s="6">
        <v>70</v>
      </c>
      <c r="L4792" s="6"/>
      <c r="M4792" s="6">
        <v>60</v>
      </c>
      <c r="N4792" s="6">
        <v>10</v>
      </c>
      <c r="O4792" s="6"/>
      <c r="P4792" s="6"/>
      <c r="Q4792" s="6"/>
      <c r="R4792" s="6"/>
      <c r="S4792" s="6"/>
      <c r="T4792" s="6" t="s">
        <v>128</v>
      </c>
    </row>
    <row r="4793" spans="1:20" x14ac:dyDescent="0.25">
      <c r="A4793">
        <v>2004</v>
      </c>
      <c r="B4793" t="s">
        <v>220</v>
      </c>
      <c r="C4793" s="6">
        <v>13</v>
      </c>
      <c r="D4793" s="6" t="s">
        <v>260</v>
      </c>
      <c r="E4793" s="6"/>
      <c r="F4793" s="6"/>
      <c r="G4793" s="6"/>
      <c r="H4793" s="6"/>
      <c r="I4793" s="6" t="s">
        <v>24</v>
      </c>
      <c r="J4793" s="6" t="s">
        <v>221</v>
      </c>
      <c r="K4793" s="6">
        <v>10</v>
      </c>
      <c r="L4793" s="6"/>
      <c r="M4793" s="6">
        <v>10</v>
      </c>
      <c r="N4793" s="6"/>
      <c r="O4793" s="6"/>
      <c r="P4793" s="6"/>
      <c r="Q4793" s="6"/>
      <c r="R4793" s="6"/>
      <c r="S4793" s="6"/>
      <c r="T4793" s="6"/>
    </row>
    <row r="4794" spans="1:20" x14ac:dyDescent="0.25">
      <c r="A4794">
        <v>2004</v>
      </c>
      <c r="B4794" t="s">
        <v>220</v>
      </c>
      <c r="C4794" s="6">
        <v>14</v>
      </c>
      <c r="D4794" s="6" t="s">
        <v>260</v>
      </c>
      <c r="E4794" s="6"/>
      <c r="F4794" s="6"/>
      <c r="G4794" s="6"/>
      <c r="H4794" s="6"/>
      <c r="I4794" s="6" t="s">
        <v>24</v>
      </c>
      <c r="J4794" s="6" t="s">
        <v>261</v>
      </c>
      <c r="K4794" s="6">
        <v>20</v>
      </c>
      <c r="L4794" s="6"/>
      <c r="M4794" s="6">
        <v>15</v>
      </c>
      <c r="N4794" s="6">
        <v>10</v>
      </c>
      <c r="O4794" s="6"/>
      <c r="P4794" s="6"/>
      <c r="Q4794" s="6"/>
      <c r="R4794" s="6"/>
      <c r="S4794" s="6"/>
      <c r="T4794" s="6"/>
    </row>
    <row r="4795" spans="1:20" x14ac:dyDescent="0.25">
      <c r="A4795">
        <v>2004</v>
      </c>
      <c r="B4795" t="s">
        <v>220</v>
      </c>
      <c r="C4795" s="6">
        <v>15</v>
      </c>
      <c r="D4795" s="6" t="s">
        <v>260</v>
      </c>
      <c r="E4795" s="6"/>
      <c r="F4795" s="6"/>
      <c r="G4795" s="6"/>
      <c r="H4795" s="6"/>
      <c r="I4795" s="6" t="s">
        <v>24</v>
      </c>
      <c r="J4795" s="6" t="s">
        <v>80</v>
      </c>
      <c r="K4795" s="6">
        <v>30</v>
      </c>
      <c r="L4795" s="6"/>
      <c r="M4795" s="6">
        <v>20</v>
      </c>
      <c r="N4795" s="6">
        <v>70</v>
      </c>
      <c r="O4795" s="6"/>
      <c r="P4795" s="6"/>
      <c r="Q4795" s="6"/>
      <c r="R4795" s="6"/>
      <c r="S4795" s="6"/>
      <c r="T4795" s="6"/>
    </row>
    <row r="4796" spans="1:20" x14ac:dyDescent="0.25">
      <c r="A4796">
        <v>2004</v>
      </c>
      <c r="B4796" t="s">
        <v>220</v>
      </c>
      <c r="C4796" s="6">
        <v>16</v>
      </c>
      <c r="D4796" s="6" t="s">
        <v>260</v>
      </c>
      <c r="E4796" s="6"/>
      <c r="F4796" s="6"/>
      <c r="G4796" s="6"/>
      <c r="H4796" s="6"/>
      <c r="I4796" s="6" t="s">
        <v>24</v>
      </c>
      <c r="J4796" s="6" t="s">
        <v>88</v>
      </c>
      <c r="K4796" s="6">
        <v>40</v>
      </c>
      <c r="L4796" s="6"/>
      <c r="M4796" s="6">
        <v>30</v>
      </c>
      <c r="N4796" s="6"/>
      <c r="O4796" s="6"/>
      <c r="P4796" s="6"/>
      <c r="Q4796" s="6"/>
      <c r="R4796" s="6"/>
      <c r="S4796" s="6"/>
      <c r="T4796" s="6"/>
    </row>
    <row r="4797" spans="1:20" x14ac:dyDescent="0.25">
      <c r="A4797">
        <v>2004</v>
      </c>
      <c r="B4797" t="s">
        <v>220</v>
      </c>
      <c r="C4797" s="6">
        <v>17</v>
      </c>
      <c r="D4797" s="6" t="s">
        <v>260</v>
      </c>
      <c r="E4797" s="6"/>
      <c r="F4797" s="6"/>
      <c r="G4797" s="6"/>
      <c r="H4797" s="6"/>
      <c r="I4797" s="6" t="s">
        <v>24</v>
      </c>
      <c r="J4797" s="6" t="s">
        <v>88</v>
      </c>
      <c r="K4797" s="6">
        <v>60</v>
      </c>
      <c r="L4797" s="6"/>
      <c r="M4797" s="6">
        <v>40</v>
      </c>
      <c r="N4797" s="6">
        <v>5</v>
      </c>
      <c r="O4797" s="6"/>
      <c r="P4797" s="6"/>
      <c r="Q4797" s="6"/>
      <c r="R4797" s="6"/>
      <c r="S4797" s="6"/>
      <c r="T4797" s="6"/>
    </row>
    <row r="4798" spans="1:20" x14ac:dyDescent="0.25">
      <c r="A4798">
        <v>2004</v>
      </c>
      <c r="B4798" t="s">
        <v>220</v>
      </c>
      <c r="C4798" s="6">
        <v>18</v>
      </c>
      <c r="D4798" s="6" t="s">
        <v>260</v>
      </c>
      <c r="E4798" s="6"/>
      <c r="F4798" s="6"/>
      <c r="G4798" s="6"/>
      <c r="H4798" s="6"/>
      <c r="I4798" s="6" t="s">
        <v>24</v>
      </c>
      <c r="J4798" s="6" t="s">
        <v>80</v>
      </c>
      <c r="K4798" s="6">
        <v>30</v>
      </c>
      <c r="L4798" s="6"/>
      <c r="M4798" s="6">
        <v>25</v>
      </c>
      <c r="N4798" s="6"/>
      <c r="O4798" s="6"/>
      <c r="P4798" s="6"/>
      <c r="Q4798" s="6"/>
      <c r="R4798" s="6"/>
      <c r="S4798" s="6"/>
      <c r="T4798" s="6"/>
    </row>
    <row r="4799" spans="1:20" x14ac:dyDescent="0.25">
      <c r="A4799">
        <v>2004</v>
      </c>
      <c r="B4799" t="s">
        <v>220</v>
      </c>
      <c r="C4799" s="6">
        <v>19</v>
      </c>
      <c r="D4799" s="6" t="s">
        <v>260</v>
      </c>
      <c r="E4799" s="6"/>
      <c r="F4799" s="6"/>
      <c r="G4799" s="6"/>
      <c r="H4799" s="6"/>
      <c r="I4799" s="6" t="s">
        <v>24</v>
      </c>
      <c r="J4799" s="6" t="s">
        <v>81</v>
      </c>
      <c r="K4799" s="6">
        <v>30</v>
      </c>
      <c r="L4799" s="6"/>
      <c r="M4799" s="6">
        <v>30</v>
      </c>
      <c r="N4799" s="6">
        <v>5</v>
      </c>
      <c r="O4799" s="6"/>
      <c r="P4799" s="6"/>
      <c r="Q4799" s="6"/>
      <c r="R4799" s="6"/>
      <c r="S4799" s="6"/>
      <c r="T4799" s="6"/>
    </row>
    <row r="4800" spans="1:20" x14ac:dyDescent="0.25">
      <c r="A4800">
        <v>2004</v>
      </c>
      <c r="B4800" t="s">
        <v>220</v>
      </c>
      <c r="C4800" s="6">
        <v>20</v>
      </c>
      <c r="D4800" s="6" t="s">
        <v>260</v>
      </c>
      <c r="E4800" s="6"/>
      <c r="F4800" s="6"/>
      <c r="G4800" s="6"/>
      <c r="H4800" s="6"/>
      <c r="I4800" s="6" t="s">
        <v>24</v>
      </c>
      <c r="J4800" s="6" t="s">
        <v>85</v>
      </c>
      <c r="K4800" s="6">
        <v>35</v>
      </c>
      <c r="L4800" s="6"/>
      <c r="M4800" s="6">
        <v>20</v>
      </c>
      <c r="N4800" s="6">
        <v>50</v>
      </c>
      <c r="O4800" s="6"/>
      <c r="P4800" s="6"/>
      <c r="Q4800" s="6"/>
      <c r="R4800" s="6"/>
      <c r="S4800" s="6"/>
      <c r="T4800" s="6"/>
    </row>
    <row r="4801" spans="1:20" x14ac:dyDescent="0.25">
      <c r="A4801">
        <v>2004</v>
      </c>
      <c r="B4801" t="s">
        <v>220</v>
      </c>
      <c r="C4801" s="6">
        <v>1</v>
      </c>
      <c r="D4801" s="6" t="s">
        <v>260</v>
      </c>
      <c r="E4801" s="6">
        <v>3</v>
      </c>
      <c r="F4801" s="6">
        <v>11.515151515151516</v>
      </c>
      <c r="G4801" s="6">
        <v>185</v>
      </c>
      <c r="H4801" s="6"/>
      <c r="I4801" s="6">
        <v>185</v>
      </c>
      <c r="J4801" s="6" t="s">
        <v>81</v>
      </c>
      <c r="K4801" s="6">
        <v>25</v>
      </c>
      <c r="L4801" s="6"/>
      <c r="M4801" s="6">
        <v>20</v>
      </c>
      <c r="N4801" s="6">
        <v>5</v>
      </c>
      <c r="O4801" s="6"/>
      <c r="P4801" s="6"/>
      <c r="Q4801" s="6"/>
      <c r="R4801" s="6"/>
      <c r="S4801" s="6"/>
      <c r="T4801" s="6"/>
    </row>
    <row r="4802" spans="1:20" x14ac:dyDescent="0.25">
      <c r="A4802">
        <v>2004</v>
      </c>
      <c r="B4802" t="s">
        <v>220</v>
      </c>
      <c r="C4802" s="6">
        <v>2</v>
      </c>
      <c r="D4802" s="6" t="s">
        <v>260</v>
      </c>
      <c r="E4802" s="6"/>
      <c r="F4802" s="6"/>
      <c r="G4802" s="6"/>
      <c r="H4802" s="6"/>
      <c r="I4802" s="6" t="s">
        <v>24</v>
      </c>
      <c r="J4802" s="6" t="s">
        <v>78</v>
      </c>
      <c r="K4802" s="6">
        <v>20</v>
      </c>
      <c r="L4802" s="6"/>
      <c r="M4802" s="6">
        <v>20</v>
      </c>
      <c r="N4802" s="6"/>
      <c r="O4802" s="6"/>
      <c r="P4802" s="6"/>
      <c r="Q4802" s="6"/>
      <c r="R4802" s="6"/>
      <c r="S4802" s="6"/>
      <c r="T4802" s="6"/>
    </row>
    <row r="4803" spans="1:20" x14ac:dyDescent="0.25">
      <c r="A4803">
        <v>2004</v>
      </c>
      <c r="B4803" t="s">
        <v>220</v>
      </c>
      <c r="C4803" s="6">
        <v>3</v>
      </c>
      <c r="D4803" s="6" t="s">
        <v>260</v>
      </c>
      <c r="E4803" s="6"/>
      <c r="F4803" s="6"/>
      <c r="G4803" s="6"/>
      <c r="H4803" s="6"/>
      <c r="I4803" s="6" t="s">
        <v>24</v>
      </c>
      <c r="J4803" s="6" t="s">
        <v>83</v>
      </c>
      <c r="K4803" s="6">
        <v>200</v>
      </c>
      <c r="L4803" s="6"/>
      <c r="M4803" s="6">
        <v>250</v>
      </c>
      <c r="N4803" s="6">
        <v>50</v>
      </c>
      <c r="O4803" s="6"/>
      <c r="P4803" s="6"/>
      <c r="Q4803" s="6"/>
      <c r="R4803" s="6"/>
      <c r="S4803" s="6"/>
      <c r="T4803" s="6" t="s">
        <v>265</v>
      </c>
    </row>
    <row r="4804" spans="1:20" x14ac:dyDescent="0.25">
      <c r="A4804">
        <v>2004</v>
      </c>
      <c r="B4804" t="s">
        <v>220</v>
      </c>
      <c r="C4804" s="6">
        <v>4</v>
      </c>
      <c r="D4804" s="6" t="s">
        <v>260</v>
      </c>
      <c r="E4804" s="6"/>
      <c r="F4804" s="6"/>
      <c r="G4804" s="6"/>
      <c r="H4804" s="6"/>
      <c r="I4804" s="6" t="s">
        <v>24</v>
      </c>
      <c r="J4804" s="6" t="s">
        <v>261</v>
      </c>
      <c r="K4804" s="6">
        <v>20</v>
      </c>
      <c r="L4804" s="6"/>
      <c r="M4804" s="6">
        <v>20</v>
      </c>
      <c r="N4804" s="6">
        <v>50</v>
      </c>
      <c r="O4804" s="6"/>
      <c r="P4804" s="6"/>
      <c r="Q4804" s="6"/>
      <c r="R4804" s="6"/>
      <c r="S4804" s="6"/>
      <c r="T4804" s="6"/>
    </row>
    <row r="4805" spans="1:20" x14ac:dyDescent="0.25">
      <c r="A4805">
        <v>2004</v>
      </c>
      <c r="B4805" t="s">
        <v>220</v>
      </c>
      <c r="C4805" s="6">
        <v>5</v>
      </c>
      <c r="D4805" s="6" t="s">
        <v>260</v>
      </c>
      <c r="E4805" s="6"/>
      <c r="F4805" s="6"/>
      <c r="G4805" s="6"/>
      <c r="H4805" s="6"/>
      <c r="I4805" s="6" t="s">
        <v>24</v>
      </c>
      <c r="J4805" s="6" t="s">
        <v>88</v>
      </c>
      <c r="K4805" s="6">
        <v>30</v>
      </c>
      <c r="L4805" s="6"/>
      <c r="M4805" s="6">
        <v>20</v>
      </c>
      <c r="N4805" s="6">
        <v>10</v>
      </c>
      <c r="O4805" s="6"/>
      <c r="P4805" s="6"/>
      <c r="Q4805" s="6"/>
      <c r="R4805" s="6"/>
      <c r="S4805" s="6"/>
      <c r="T4805" s="6"/>
    </row>
    <row r="4806" spans="1:20" x14ac:dyDescent="0.25">
      <c r="A4806">
        <v>2004</v>
      </c>
      <c r="B4806" t="s">
        <v>220</v>
      </c>
      <c r="C4806" s="6">
        <v>6</v>
      </c>
      <c r="D4806" s="6" t="s">
        <v>260</v>
      </c>
      <c r="E4806" s="6"/>
      <c r="F4806" s="6"/>
      <c r="G4806" s="6"/>
      <c r="H4806" s="6"/>
      <c r="I4806" s="6" t="s">
        <v>24</v>
      </c>
      <c r="J4806" s="6" t="s">
        <v>79</v>
      </c>
      <c r="K4806" s="6">
        <v>35</v>
      </c>
      <c r="L4806" s="6"/>
      <c r="M4806" s="6">
        <v>50</v>
      </c>
      <c r="N4806" s="6">
        <v>10</v>
      </c>
      <c r="O4806" s="6">
        <v>2</v>
      </c>
      <c r="P4806" s="6"/>
      <c r="Q4806" s="6"/>
      <c r="R4806" s="6"/>
      <c r="S4806" s="6"/>
      <c r="T4806" s="6"/>
    </row>
    <row r="4807" spans="1:20" x14ac:dyDescent="0.25">
      <c r="A4807">
        <v>2004</v>
      </c>
      <c r="B4807" t="s">
        <v>220</v>
      </c>
      <c r="C4807" s="6">
        <v>7</v>
      </c>
      <c r="D4807" s="6" t="s">
        <v>260</v>
      </c>
      <c r="E4807" s="6"/>
      <c r="F4807" s="6"/>
      <c r="G4807" s="6"/>
      <c r="H4807" s="6"/>
      <c r="I4807" s="6" t="s">
        <v>24</v>
      </c>
      <c r="J4807" s="6" t="s">
        <v>80</v>
      </c>
      <c r="K4807" s="6">
        <v>20</v>
      </c>
      <c r="L4807" s="6"/>
      <c r="M4807" s="6">
        <v>20</v>
      </c>
      <c r="N4807" s="6"/>
      <c r="O4807" s="6"/>
      <c r="P4807" s="6"/>
      <c r="Q4807" s="6"/>
      <c r="R4807" s="6"/>
      <c r="S4807" s="6"/>
      <c r="T4807" s="6"/>
    </row>
    <row r="4808" spans="1:20" x14ac:dyDescent="0.25">
      <c r="A4808">
        <v>2004</v>
      </c>
      <c r="B4808" t="s">
        <v>220</v>
      </c>
      <c r="C4808" s="6">
        <v>8</v>
      </c>
      <c r="D4808" s="6" t="s">
        <v>260</v>
      </c>
      <c r="E4808" s="6"/>
      <c r="F4808" s="6"/>
      <c r="G4808" s="6"/>
      <c r="H4808" s="6"/>
      <c r="I4808" s="6" t="s">
        <v>24</v>
      </c>
      <c r="J4808" s="6" t="s">
        <v>80</v>
      </c>
      <c r="K4808" s="6">
        <v>50</v>
      </c>
      <c r="L4808" s="6"/>
      <c r="M4808" s="6">
        <v>40</v>
      </c>
      <c r="N4808" s="6">
        <v>10</v>
      </c>
      <c r="O4808" s="6">
        <v>10</v>
      </c>
      <c r="P4808" s="6" t="s">
        <v>156</v>
      </c>
      <c r="Q4808" s="6"/>
      <c r="R4808" s="6"/>
      <c r="S4808" s="6"/>
      <c r="T4808" s="6"/>
    </row>
    <row r="4809" spans="1:20" x14ac:dyDescent="0.25">
      <c r="A4809">
        <v>2004</v>
      </c>
      <c r="B4809" t="s">
        <v>220</v>
      </c>
      <c r="C4809" s="6">
        <v>9</v>
      </c>
      <c r="D4809" s="6" t="s">
        <v>260</v>
      </c>
      <c r="E4809" s="6"/>
      <c r="F4809" s="6"/>
      <c r="G4809" s="6"/>
      <c r="H4809" s="6"/>
      <c r="I4809" s="6" t="s">
        <v>24</v>
      </c>
      <c r="J4809" s="6" t="s">
        <v>261</v>
      </c>
      <c r="K4809" s="6">
        <v>20</v>
      </c>
      <c r="L4809" s="6"/>
      <c r="M4809" s="6">
        <v>15</v>
      </c>
      <c r="N4809" s="6"/>
      <c r="O4809" s="6"/>
      <c r="P4809" s="6"/>
      <c r="Q4809" s="6"/>
      <c r="R4809" s="6"/>
      <c r="S4809" s="6"/>
      <c r="T4809" s="6"/>
    </row>
    <row r="4810" spans="1:20" x14ac:dyDescent="0.25">
      <c r="A4810">
        <v>2004</v>
      </c>
      <c r="B4810" t="s">
        <v>220</v>
      </c>
      <c r="C4810" s="6">
        <v>10</v>
      </c>
      <c r="D4810" s="6" t="s">
        <v>260</v>
      </c>
      <c r="E4810" s="6"/>
      <c r="F4810" s="6"/>
      <c r="G4810" s="6"/>
      <c r="H4810" s="6"/>
      <c r="I4810" s="6" t="s">
        <v>24</v>
      </c>
      <c r="J4810" s="6" t="s">
        <v>88</v>
      </c>
      <c r="K4810" s="6">
        <v>45</v>
      </c>
      <c r="L4810" s="6"/>
      <c r="M4810" s="6">
        <v>20</v>
      </c>
      <c r="N4810" s="6"/>
      <c r="O4810" s="6"/>
      <c r="P4810" s="6"/>
      <c r="Q4810" s="6"/>
      <c r="R4810" s="6"/>
      <c r="S4810" s="6"/>
      <c r="T4810" s="6"/>
    </row>
    <row r="4811" spans="1:20" x14ac:dyDescent="0.25">
      <c r="A4811">
        <v>2004</v>
      </c>
      <c r="B4811" t="s">
        <v>220</v>
      </c>
      <c r="C4811" s="6">
        <v>11</v>
      </c>
      <c r="D4811" s="6" t="s">
        <v>260</v>
      </c>
      <c r="E4811" s="6"/>
      <c r="F4811" s="6"/>
      <c r="G4811" s="6"/>
      <c r="H4811" s="6"/>
      <c r="I4811" s="6" t="s">
        <v>24</v>
      </c>
      <c r="J4811" s="6" t="s">
        <v>80</v>
      </c>
      <c r="K4811" s="6">
        <v>20</v>
      </c>
      <c r="L4811" s="6"/>
      <c r="M4811" s="6">
        <v>20</v>
      </c>
      <c r="N4811" s="6">
        <v>10</v>
      </c>
      <c r="O4811" s="6">
        <v>5</v>
      </c>
      <c r="P4811" s="6"/>
      <c r="Q4811" s="6"/>
      <c r="R4811" s="6"/>
      <c r="S4811" s="6"/>
      <c r="T4811" s="6" t="s">
        <v>266</v>
      </c>
    </row>
    <row r="4812" spans="1:20" x14ac:dyDescent="0.25">
      <c r="A4812">
        <v>2004</v>
      </c>
      <c r="B4812" t="s">
        <v>220</v>
      </c>
      <c r="C4812" s="6">
        <v>12</v>
      </c>
      <c r="D4812" s="6" t="s">
        <v>260</v>
      </c>
      <c r="E4812" s="6"/>
      <c r="F4812" s="6"/>
      <c r="G4812" s="6"/>
      <c r="H4812" s="6"/>
      <c r="I4812" s="6" t="s">
        <v>24</v>
      </c>
      <c r="J4812" s="6" t="s">
        <v>80</v>
      </c>
      <c r="K4812" s="6">
        <v>60</v>
      </c>
      <c r="L4812" s="6"/>
      <c r="M4812" s="6">
        <v>20</v>
      </c>
      <c r="N4812" s="6">
        <v>50</v>
      </c>
      <c r="O4812" s="6"/>
      <c r="P4812" s="6"/>
      <c r="Q4812" s="6"/>
      <c r="R4812" s="6"/>
      <c r="S4812" s="6"/>
      <c r="T4812" s="6"/>
    </row>
    <row r="4813" spans="1:20" x14ac:dyDescent="0.25">
      <c r="A4813">
        <v>2004</v>
      </c>
      <c r="B4813" t="s">
        <v>220</v>
      </c>
      <c r="C4813" s="6">
        <v>13</v>
      </c>
      <c r="D4813" s="6" t="s">
        <v>260</v>
      </c>
      <c r="E4813" s="6"/>
      <c r="F4813" s="6"/>
      <c r="G4813" s="6"/>
      <c r="H4813" s="6"/>
      <c r="I4813" s="6" t="s">
        <v>24</v>
      </c>
      <c r="J4813" s="6" t="s">
        <v>83</v>
      </c>
      <c r="K4813" s="6">
        <v>200</v>
      </c>
      <c r="L4813" s="6"/>
      <c r="M4813" s="6">
        <v>150</v>
      </c>
      <c r="N4813" s="6">
        <v>80</v>
      </c>
      <c r="O4813" s="6"/>
      <c r="P4813" s="6" t="s">
        <v>156</v>
      </c>
      <c r="Q4813" s="6"/>
      <c r="R4813" s="6"/>
      <c r="S4813" s="6"/>
      <c r="T4813" s="6"/>
    </row>
    <row r="4814" spans="1:20" x14ac:dyDescent="0.25">
      <c r="A4814">
        <v>2004</v>
      </c>
      <c r="B4814" t="s">
        <v>220</v>
      </c>
      <c r="C4814" s="6">
        <v>14</v>
      </c>
      <c r="D4814" s="6" t="s">
        <v>260</v>
      </c>
      <c r="E4814" s="6"/>
      <c r="F4814" s="6"/>
      <c r="G4814" s="6"/>
      <c r="H4814" s="6"/>
      <c r="I4814" s="6" t="s">
        <v>24</v>
      </c>
      <c r="J4814" s="6" t="s">
        <v>80</v>
      </c>
      <c r="K4814" s="6">
        <v>30</v>
      </c>
      <c r="L4814" s="6"/>
      <c r="M4814" s="6">
        <v>20</v>
      </c>
      <c r="N4814" s="6">
        <v>80</v>
      </c>
      <c r="O4814" s="6"/>
      <c r="P4814" s="6"/>
      <c r="Q4814" s="6"/>
      <c r="R4814" s="6"/>
      <c r="S4814" s="6"/>
      <c r="T4814" s="6"/>
    </row>
    <row r="4815" spans="1:20" x14ac:dyDescent="0.25">
      <c r="A4815">
        <v>2004</v>
      </c>
      <c r="B4815" t="s">
        <v>220</v>
      </c>
      <c r="C4815" s="6">
        <v>15</v>
      </c>
      <c r="D4815" s="6" t="s">
        <v>260</v>
      </c>
      <c r="E4815" s="6"/>
      <c r="F4815" s="6"/>
      <c r="G4815" s="6"/>
      <c r="H4815" s="6"/>
      <c r="I4815" s="6" t="s">
        <v>24</v>
      </c>
      <c r="J4815" s="6" t="s">
        <v>81</v>
      </c>
      <c r="K4815" s="6">
        <v>20</v>
      </c>
      <c r="L4815" s="6"/>
      <c r="M4815" s="6">
        <v>25</v>
      </c>
      <c r="N4815" s="6"/>
      <c r="O4815" s="6"/>
      <c r="P4815" s="6"/>
      <c r="Q4815" s="6"/>
      <c r="R4815" s="6"/>
      <c r="S4815" s="6"/>
      <c r="T4815" s="6"/>
    </row>
    <row r="4816" spans="1:20" x14ac:dyDescent="0.25">
      <c r="A4816">
        <v>2004</v>
      </c>
      <c r="B4816" t="s">
        <v>220</v>
      </c>
      <c r="C4816" s="6">
        <v>16</v>
      </c>
      <c r="D4816" s="6" t="s">
        <v>260</v>
      </c>
      <c r="E4816" s="6"/>
      <c r="F4816" s="6">
        <v>10.606060606060607</v>
      </c>
      <c r="G4816" s="6"/>
      <c r="H4816" s="6"/>
      <c r="I4816" s="6" t="s">
        <v>24</v>
      </c>
      <c r="J4816" s="6" t="s">
        <v>85</v>
      </c>
      <c r="K4816" s="6">
        <v>20</v>
      </c>
      <c r="L4816" s="6"/>
      <c r="M4816" s="6">
        <v>15</v>
      </c>
      <c r="N4816" s="6">
        <v>5</v>
      </c>
      <c r="O4816" s="6"/>
      <c r="P4816" s="6"/>
      <c r="Q4816" s="6"/>
      <c r="R4816" s="6"/>
      <c r="S4816" s="6"/>
      <c r="T4816" s="6"/>
    </row>
    <row r="4817" spans="1:20" x14ac:dyDescent="0.25">
      <c r="A4817">
        <v>2004</v>
      </c>
      <c r="B4817" t="s">
        <v>220</v>
      </c>
      <c r="C4817" s="6">
        <v>1</v>
      </c>
      <c r="D4817" s="6" t="s">
        <v>260</v>
      </c>
      <c r="E4817" s="6">
        <v>4</v>
      </c>
      <c r="F4817" s="6">
        <v>8.787878787878789</v>
      </c>
      <c r="G4817" s="6">
        <v>290</v>
      </c>
      <c r="H4817" s="6"/>
      <c r="I4817" s="6">
        <v>290</v>
      </c>
      <c r="J4817" s="6" t="s">
        <v>79</v>
      </c>
      <c r="K4817" s="6">
        <v>25</v>
      </c>
      <c r="L4817" s="6"/>
      <c r="M4817" s="6">
        <v>20</v>
      </c>
      <c r="N4817" s="6"/>
      <c r="O4817" s="6"/>
      <c r="P4817" s="6"/>
      <c r="Q4817" s="6"/>
      <c r="R4817" s="6"/>
      <c r="S4817" s="6"/>
      <c r="T4817" s="6"/>
    </row>
    <row r="4818" spans="1:20" x14ac:dyDescent="0.25">
      <c r="A4818">
        <v>2004</v>
      </c>
      <c r="B4818" t="s">
        <v>220</v>
      </c>
      <c r="C4818" s="6">
        <v>2</v>
      </c>
      <c r="D4818" s="6" t="s">
        <v>260</v>
      </c>
      <c r="E4818" s="6"/>
      <c r="F4818" s="6"/>
      <c r="G4818" s="6"/>
      <c r="H4818" s="6"/>
      <c r="I4818" s="6" t="s">
        <v>24</v>
      </c>
      <c r="J4818" s="6" t="s">
        <v>221</v>
      </c>
      <c r="K4818" s="6">
        <v>20</v>
      </c>
      <c r="L4818" s="6"/>
      <c r="M4818" s="6">
        <v>20</v>
      </c>
      <c r="N4818" s="6"/>
      <c r="O4818" s="6"/>
      <c r="P4818" s="6"/>
      <c r="Q4818" s="6"/>
      <c r="R4818" s="6"/>
      <c r="S4818" s="6"/>
      <c r="T4818" s="6"/>
    </row>
    <row r="4819" spans="1:20" x14ac:dyDescent="0.25">
      <c r="A4819">
        <v>2004</v>
      </c>
      <c r="B4819" t="s">
        <v>220</v>
      </c>
      <c r="C4819" s="6">
        <v>3</v>
      </c>
      <c r="D4819" s="6" t="s">
        <v>260</v>
      </c>
      <c r="E4819" s="6"/>
      <c r="F4819" s="6"/>
      <c r="G4819" s="6"/>
      <c r="H4819" s="6"/>
      <c r="I4819" s="6" t="s">
        <v>24</v>
      </c>
      <c r="J4819" s="6" t="s">
        <v>88</v>
      </c>
      <c r="K4819" s="6">
        <v>30</v>
      </c>
      <c r="L4819" s="6"/>
      <c r="M4819" s="6">
        <v>30</v>
      </c>
      <c r="N4819" s="6"/>
      <c r="O4819" s="6"/>
      <c r="P4819" s="6"/>
      <c r="Q4819" s="6"/>
      <c r="R4819" s="6"/>
      <c r="S4819" s="6"/>
      <c r="T4819" s="6"/>
    </row>
    <row r="4820" spans="1:20" x14ac:dyDescent="0.25">
      <c r="A4820">
        <v>2004</v>
      </c>
      <c r="B4820" t="s">
        <v>220</v>
      </c>
      <c r="C4820" s="6">
        <v>4</v>
      </c>
      <c r="D4820" s="6" t="s">
        <v>260</v>
      </c>
      <c r="E4820" s="6"/>
      <c r="F4820" s="6"/>
      <c r="G4820" s="6"/>
      <c r="H4820" s="6"/>
      <c r="I4820" s="6" t="s">
        <v>24</v>
      </c>
      <c r="J4820" s="6" t="s">
        <v>79</v>
      </c>
      <c r="K4820" s="6">
        <v>20</v>
      </c>
      <c r="L4820" s="6"/>
      <c r="M4820" s="6">
        <v>20</v>
      </c>
      <c r="N4820" s="6"/>
      <c r="O4820" s="6"/>
      <c r="P4820" s="6"/>
      <c r="Q4820" s="6"/>
      <c r="R4820" s="6"/>
      <c r="S4820" s="6"/>
      <c r="T4820" s="6"/>
    </row>
    <row r="4821" spans="1:20" x14ac:dyDescent="0.25">
      <c r="A4821">
        <v>2004</v>
      </c>
      <c r="B4821" t="s">
        <v>220</v>
      </c>
      <c r="C4821" s="6">
        <v>5</v>
      </c>
      <c r="D4821" s="6" t="s">
        <v>260</v>
      </c>
      <c r="E4821" s="6"/>
      <c r="F4821" s="6"/>
      <c r="G4821" s="6"/>
      <c r="H4821" s="6"/>
      <c r="I4821" s="6" t="s">
        <v>24</v>
      </c>
      <c r="J4821" s="6" t="s">
        <v>85</v>
      </c>
      <c r="K4821" s="6">
        <v>25</v>
      </c>
      <c r="L4821" s="6"/>
      <c r="M4821" s="6">
        <v>20</v>
      </c>
      <c r="N4821" s="6">
        <v>30</v>
      </c>
      <c r="O4821" s="6"/>
      <c r="P4821" s="6"/>
      <c r="Q4821" s="6"/>
      <c r="R4821" s="6"/>
      <c r="S4821" s="6"/>
      <c r="T4821" s="6"/>
    </row>
    <row r="4822" spans="1:20" x14ac:dyDescent="0.25">
      <c r="A4822">
        <v>2004</v>
      </c>
      <c r="B4822" t="s">
        <v>220</v>
      </c>
      <c r="C4822" s="6">
        <v>6</v>
      </c>
      <c r="D4822" s="6" t="s">
        <v>260</v>
      </c>
      <c r="E4822" s="6"/>
      <c r="F4822" s="6"/>
      <c r="G4822" s="6"/>
      <c r="H4822" s="6"/>
      <c r="I4822" s="6" t="s">
        <v>24</v>
      </c>
      <c r="J4822" s="6" t="s">
        <v>221</v>
      </c>
      <c r="K4822" s="6">
        <v>10</v>
      </c>
      <c r="L4822" s="6"/>
      <c r="M4822" s="6">
        <v>10</v>
      </c>
      <c r="N4822" s="6"/>
      <c r="O4822" s="6"/>
      <c r="P4822" s="6"/>
      <c r="Q4822" s="6"/>
      <c r="R4822" s="6"/>
      <c r="S4822" s="6"/>
      <c r="T4822" s="6"/>
    </row>
    <row r="4823" spans="1:20" x14ac:dyDescent="0.25">
      <c r="A4823">
        <v>2004</v>
      </c>
      <c r="B4823" t="s">
        <v>220</v>
      </c>
      <c r="C4823" s="6">
        <v>7</v>
      </c>
      <c r="D4823" s="6" t="s">
        <v>260</v>
      </c>
      <c r="E4823" s="6"/>
      <c r="F4823" s="6"/>
      <c r="G4823" s="6"/>
      <c r="H4823" s="6"/>
      <c r="I4823" s="6" t="s">
        <v>24</v>
      </c>
      <c r="J4823" s="6" t="s">
        <v>83</v>
      </c>
      <c r="K4823" s="6">
        <v>70</v>
      </c>
      <c r="L4823" s="6"/>
      <c r="M4823" s="6">
        <v>70</v>
      </c>
      <c r="N4823" s="6"/>
      <c r="O4823" s="6"/>
      <c r="P4823" s="6"/>
      <c r="Q4823" s="6"/>
      <c r="R4823" s="6"/>
      <c r="S4823" s="6"/>
      <c r="T4823" s="6"/>
    </row>
    <row r="4824" spans="1:20" x14ac:dyDescent="0.25">
      <c r="A4824">
        <v>2004</v>
      </c>
      <c r="B4824" t="s">
        <v>220</v>
      </c>
      <c r="C4824" s="6">
        <v>8</v>
      </c>
      <c r="D4824" s="6" t="s">
        <v>260</v>
      </c>
      <c r="E4824" s="6"/>
      <c r="F4824" s="6"/>
      <c r="G4824" s="6"/>
      <c r="H4824" s="6"/>
      <c r="I4824" s="6" t="s">
        <v>24</v>
      </c>
      <c r="J4824" s="6" t="s">
        <v>81</v>
      </c>
      <c r="K4824" s="6">
        <v>20</v>
      </c>
      <c r="L4824" s="6"/>
      <c r="M4824" s="6">
        <v>25</v>
      </c>
      <c r="N4824" s="6">
        <v>10</v>
      </c>
      <c r="O4824" s="6"/>
      <c r="P4824" s="6"/>
      <c r="Q4824" s="6"/>
      <c r="R4824" s="6"/>
      <c r="S4824" s="6"/>
      <c r="T4824" s="6"/>
    </row>
    <row r="4825" spans="1:20" x14ac:dyDescent="0.25">
      <c r="A4825">
        <v>2004</v>
      </c>
      <c r="B4825" t="s">
        <v>220</v>
      </c>
      <c r="C4825" s="6">
        <v>9</v>
      </c>
      <c r="D4825" s="6" t="s">
        <v>260</v>
      </c>
      <c r="E4825" s="6"/>
      <c r="F4825" s="6"/>
      <c r="G4825" s="6"/>
      <c r="H4825" s="6"/>
      <c r="I4825" s="6" t="s">
        <v>24</v>
      </c>
      <c r="J4825" s="6" t="s">
        <v>79</v>
      </c>
      <c r="K4825" s="6">
        <v>25</v>
      </c>
      <c r="L4825" s="6"/>
      <c r="M4825" s="6">
        <v>30</v>
      </c>
      <c r="N4825" s="6"/>
      <c r="O4825" s="6">
        <v>2</v>
      </c>
      <c r="P4825" s="6"/>
      <c r="Q4825" s="6"/>
      <c r="R4825" s="6"/>
      <c r="S4825" s="6"/>
      <c r="T4825" s="6"/>
    </row>
    <row r="4826" spans="1:20" x14ac:dyDescent="0.25">
      <c r="A4826">
        <v>2004</v>
      </c>
      <c r="B4826" t="s">
        <v>220</v>
      </c>
      <c r="C4826" s="6">
        <v>10</v>
      </c>
      <c r="D4826" s="6" t="s">
        <v>260</v>
      </c>
      <c r="E4826" s="6"/>
      <c r="F4826" s="6"/>
      <c r="G4826" s="6"/>
      <c r="H4826" s="6"/>
      <c r="I4826" s="6" t="s">
        <v>24</v>
      </c>
      <c r="J4826" s="6" t="s">
        <v>88</v>
      </c>
      <c r="K4826" s="6">
        <v>40</v>
      </c>
      <c r="L4826" s="6"/>
      <c r="M4826" s="6">
        <v>50</v>
      </c>
      <c r="N4826" s="6"/>
      <c r="O4826" s="6"/>
      <c r="P4826" s="6"/>
      <c r="Q4826" s="6"/>
      <c r="R4826" s="6"/>
      <c r="S4826" s="6"/>
      <c r="T4826" s="6"/>
    </row>
    <row r="4827" spans="1:20" x14ac:dyDescent="0.25">
      <c r="A4827">
        <v>2004</v>
      </c>
      <c r="B4827" t="s">
        <v>220</v>
      </c>
      <c r="C4827" s="6">
        <v>11</v>
      </c>
      <c r="D4827" s="6" t="s">
        <v>260</v>
      </c>
      <c r="E4827" s="6"/>
      <c r="F4827" s="6"/>
      <c r="G4827" s="6"/>
      <c r="H4827" s="6"/>
      <c r="I4827" s="6" t="s">
        <v>24</v>
      </c>
      <c r="J4827" s="6" t="s">
        <v>264</v>
      </c>
      <c r="K4827" s="6">
        <v>10</v>
      </c>
      <c r="L4827" s="6"/>
      <c r="M4827" s="6">
        <v>10</v>
      </c>
      <c r="N4827" s="6"/>
      <c r="O4827" s="6"/>
      <c r="P4827" s="6"/>
      <c r="Q4827" s="6"/>
      <c r="R4827" s="6"/>
      <c r="S4827" s="6"/>
      <c r="T4827" s="6"/>
    </row>
    <row r="4828" spans="1:20" x14ac:dyDescent="0.25">
      <c r="A4828">
        <v>2004</v>
      </c>
      <c r="B4828" t="s">
        <v>220</v>
      </c>
      <c r="C4828" s="6">
        <v>12</v>
      </c>
      <c r="D4828" s="6" t="s">
        <v>260</v>
      </c>
      <c r="E4828" s="6"/>
      <c r="F4828" s="6"/>
      <c r="G4828" s="6"/>
      <c r="H4828" s="6"/>
      <c r="I4828" s="6" t="s">
        <v>24</v>
      </c>
      <c r="J4828" s="6" t="s">
        <v>80</v>
      </c>
      <c r="K4828" s="6">
        <v>20</v>
      </c>
      <c r="L4828" s="6"/>
      <c r="M4828" s="6">
        <v>10</v>
      </c>
      <c r="N4828" s="6">
        <v>30</v>
      </c>
      <c r="O4828" s="6"/>
      <c r="P4828" s="6"/>
      <c r="Q4828" s="6"/>
      <c r="R4828" s="6"/>
      <c r="S4828" s="6"/>
      <c r="T4828" s="6"/>
    </row>
    <row r="4829" spans="1:20" x14ac:dyDescent="0.25">
      <c r="A4829">
        <v>2004</v>
      </c>
      <c r="B4829" t="s">
        <v>220</v>
      </c>
      <c r="C4829" s="6">
        <v>13</v>
      </c>
      <c r="D4829" s="6" t="s">
        <v>260</v>
      </c>
      <c r="E4829" s="6"/>
      <c r="F4829" s="6"/>
      <c r="G4829" s="6"/>
      <c r="H4829" s="6"/>
      <c r="I4829" s="6" t="s">
        <v>24</v>
      </c>
      <c r="J4829" s="6" t="s">
        <v>221</v>
      </c>
      <c r="K4829" s="6">
        <v>10</v>
      </c>
      <c r="L4829" s="6"/>
      <c r="M4829" s="6">
        <v>15</v>
      </c>
      <c r="N4829" s="6">
        <v>5</v>
      </c>
      <c r="O4829" s="6"/>
      <c r="P4829" s="6"/>
      <c r="Q4829" s="6"/>
      <c r="R4829" s="6"/>
      <c r="S4829" s="6"/>
      <c r="T4829" s="6"/>
    </row>
    <row r="4830" spans="1:20" x14ac:dyDescent="0.25">
      <c r="A4830">
        <v>2004</v>
      </c>
      <c r="B4830" t="s">
        <v>220</v>
      </c>
      <c r="C4830" s="6">
        <v>14</v>
      </c>
      <c r="D4830" s="6" t="s">
        <v>260</v>
      </c>
      <c r="E4830" s="6"/>
      <c r="F4830" s="6"/>
      <c r="G4830" s="6"/>
      <c r="H4830" s="6"/>
      <c r="I4830" s="6" t="s">
        <v>24</v>
      </c>
      <c r="J4830" s="6" t="s">
        <v>85</v>
      </c>
      <c r="K4830" s="6">
        <v>20</v>
      </c>
      <c r="L4830" s="6"/>
      <c r="M4830" s="6">
        <v>20</v>
      </c>
      <c r="N4830" s="6">
        <v>5</v>
      </c>
      <c r="O4830" s="6"/>
      <c r="P4830" s="6"/>
      <c r="Q4830" s="6"/>
      <c r="R4830" s="6"/>
      <c r="S4830" s="6"/>
      <c r="T4830" s="6"/>
    </row>
    <row r="4831" spans="1:20" x14ac:dyDescent="0.25">
      <c r="A4831">
        <v>2004</v>
      </c>
      <c r="B4831" t="s">
        <v>220</v>
      </c>
      <c r="C4831" s="6">
        <v>15</v>
      </c>
      <c r="D4831" s="6" t="s">
        <v>260</v>
      </c>
      <c r="E4831" s="6"/>
      <c r="F4831" s="6"/>
      <c r="G4831" s="6"/>
      <c r="H4831" s="6"/>
      <c r="I4831" s="6" t="s">
        <v>24</v>
      </c>
      <c r="J4831" s="6" t="s">
        <v>88</v>
      </c>
      <c r="K4831" s="6">
        <v>30</v>
      </c>
      <c r="L4831" s="6"/>
      <c r="M4831" s="6">
        <v>20</v>
      </c>
      <c r="N4831" s="6"/>
      <c r="O4831" s="6">
        <v>2</v>
      </c>
      <c r="P4831" s="6"/>
      <c r="Q4831" s="6"/>
      <c r="R4831" s="6"/>
      <c r="S4831" s="6"/>
      <c r="T4831" s="6"/>
    </row>
    <row r="4832" spans="1:20" x14ac:dyDescent="0.25">
      <c r="A4832">
        <v>2004</v>
      </c>
      <c r="B4832" t="s">
        <v>220</v>
      </c>
      <c r="C4832" s="6">
        <v>16</v>
      </c>
      <c r="D4832" s="6" t="s">
        <v>260</v>
      </c>
      <c r="E4832" s="6"/>
      <c r="F4832" s="6"/>
      <c r="G4832" s="6"/>
      <c r="H4832" s="6"/>
      <c r="I4832" s="6" t="s">
        <v>24</v>
      </c>
      <c r="J4832" s="6" t="s">
        <v>84</v>
      </c>
      <c r="K4832" s="6">
        <v>30</v>
      </c>
      <c r="L4832" s="6"/>
      <c r="M4832" s="6">
        <v>20</v>
      </c>
      <c r="N4832" s="6">
        <v>75</v>
      </c>
      <c r="O4832" s="6"/>
      <c r="P4832" s="6"/>
      <c r="Q4832" s="6"/>
      <c r="R4832" s="6"/>
      <c r="S4832" s="6"/>
      <c r="T4832" s="6"/>
    </row>
    <row r="4833" spans="1:20" x14ac:dyDescent="0.25">
      <c r="A4833">
        <v>2004</v>
      </c>
      <c r="B4833" t="s">
        <v>220</v>
      </c>
      <c r="C4833" s="6">
        <v>17</v>
      </c>
      <c r="D4833" s="6" t="s">
        <v>260</v>
      </c>
      <c r="E4833" s="6"/>
      <c r="F4833" s="6"/>
      <c r="G4833" s="6"/>
      <c r="H4833" s="6"/>
      <c r="I4833" s="6" t="s">
        <v>24</v>
      </c>
      <c r="J4833" s="6" t="s">
        <v>88</v>
      </c>
      <c r="K4833" s="6">
        <v>10</v>
      </c>
      <c r="L4833" s="6"/>
      <c r="M4833" s="6">
        <v>10</v>
      </c>
      <c r="N4833" s="6"/>
      <c r="O4833" s="6"/>
      <c r="P4833" s="6"/>
      <c r="Q4833" s="6"/>
      <c r="R4833" s="6"/>
      <c r="S4833" s="6"/>
      <c r="T4833" s="6"/>
    </row>
    <row r="4834" spans="1:20" x14ac:dyDescent="0.25">
      <c r="A4834">
        <v>2004</v>
      </c>
      <c r="B4834" t="s">
        <v>220</v>
      </c>
      <c r="C4834" s="6">
        <v>18</v>
      </c>
      <c r="D4834" s="6" t="s">
        <v>260</v>
      </c>
      <c r="E4834" s="6"/>
      <c r="F4834" s="6"/>
      <c r="G4834" s="6"/>
      <c r="H4834" s="6"/>
      <c r="I4834" s="6" t="s">
        <v>24</v>
      </c>
      <c r="J4834" s="6" t="s">
        <v>88</v>
      </c>
      <c r="K4834" s="6">
        <v>25</v>
      </c>
      <c r="L4834" s="6"/>
      <c r="M4834" s="6">
        <v>20</v>
      </c>
      <c r="N4834" s="6"/>
      <c r="O4834" s="6"/>
      <c r="P4834" s="6"/>
      <c r="Q4834" s="6"/>
      <c r="R4834" s="6"/>
      <c r="S4834" s="6"/>
      <c r="T4834" s="6"/>
    </row>
    <row r="4835" spans="1:20" x14ac:dyDescent="0.25">
      <c r="A4835">
        <v>2004</v>
      </c>
      <c r="B4835" t="s">
        <v>220</v>
      </c>
      <c r="C4835" s="6">
        <v>19</v>
      </c>
      <c r="D4835" s="6" t="s">
        <v>260</v>
      </c>
      <c r="E4835" s="6"/>
      <c r="F4835" s="6"/>
      <c r="G4835" s="6"/>
      <c r="H4835" s="6"/>
      <c r="I4835" s="6" t="s">
        <v>24</v>
      </c>
      <c r="J4835" s="6" t="s">
        <v>85</v>
      </c>
      <c r="K4835" s="6">
        <v>15</v>
      </c>
      <c r="L4835" s="6"/>
      <c r="M4835" s="6">
        <v>10</v>
      </c>
      <c r="N4835" s="6">
        <v>30</v>
      </c>
      <c r="O4835" s="6"/>
      <c r="P4835" s="6"/>
      <c r="Q4835" s="6"/>
      <c r="R4835" s="6"/>
      <c r="S4835" s="6"/>
      <c r="T4835" s="6"/>
    </row>
    <row r="4836" spans="1:20" x14ac:dyDescent="0.25">
      <c r="A4836">
        <v>2004</v>
      </c>
      <c r="B4836" t="s">
        <v>220</v>
      </c>
      <c r="C4836" s="6">
        <v>1</v>
      </c>
      <c r="D4836" s="6" t="s">
        <v>247</v>
      </c>
      <c r="E4836" s="6">
        <v>5</v>
      </c>
      <c r="F4836" s="6">
        <v>10.606060606060607</v>
      </c>
      <c r="G4836" s="6">
        <v>285</v>
      </c>
      <c r="H4836" s="6"/>
      <c r="I4836" s="6">
        <v>285</v>
      </c>
      <c r="J4836" s="6" t="s">
        <v>79</v>
      </c>
      <c r="K4836" s="6">
        <v>120</v>
      </c>
      <c r="L4836" s="6"/>
      <c r="M4836" s="6">
        <v>110</v>
      </c>
      <c r="N4836" s="6">
        <v>20</v>
      </c>
      <c r="O4836" s="6"/>
      <c r="P4836" s="6"/>
      <c r="Q4836" s="6"/>
      <c r="R4836" s="6"/>
      <c r="S4836" s="6"/>
      <c r="T4836" s="6"/>
    </row>
    <row r="4837" spans="1:20" x14ac:dyDescent="0.25">
      <c r="A4837">
        <v>2004</v>
      </c>
      <c r="B4837" t="s">
        <v>220</v>
      </c>
      <c r="C4837" s="6">
        <v>2</v>
      </c>
      <c r="D4837" s="6" t="s">
        <v>247</v>
      </c>
      <c r="E4837" s="6"/>
      <c r="F4837" s="6"/>
      <c r="G4837" s="6"/>
      <c r="H4837" s="6"/>
      <c r="I4837" s="6" t="s">
        <v>24</v>
      </c>
      <c r="J4837" s="6" t="s">
        <v>221</v>
      </c>
      <c r="K4837" s="6">
        <v>40</v>
      </c>
      <c r="L4837" s="6"/>
      <c r="M4837" s="6">
        <v>35</v>
      </c>
      <c r="N4837" s="6">
        <v>50</v>
      </c>
      <c r="O4837" s="6"/>
      <c r="P4837" s="6"/>
      <c r="Q4837" s="6"/>
      <c r="R4837" s="6"/>
      <c r="S4837" s="6"/>
      <c r="T4837" s="6"/>
    </row>
    <row r="4838" spans="1:20" x14ac:dyDescent="0.25">
      <c r="A4838">
        <v>2004</v>
      </c>
      <c r="B4838" t="s">
        <v>220</v>
      </c>
      <c r="C4838" s="6">
        <v>3</v>
      </c>
      <c r="D4838" s="6" t="s">
        <v>247</v>
      </c>
      <c r="E4838" s="6"/>
      <c r="F4838" s="6"/>
      <c r="G4838" s="6"/>
      <c r="H4838" s="6"/>
      <c r="I4838" s="6" t="s">
        <v>24</v>
      </c>
      <c r="J4838" s="6" t="s">
        <v>85</v>
      </c>
      <c r="K4838" s="6">
        <v>30</v>
      </c>
      <c r="L4838" s="6"/>
      <c r="M4838" s="6">
        <v>70</v>
      </c>
      <c r="N4838" s="6"/>
      <c r="O4838" s="6">
        <v>15</v>
      </c>
      <c r="P4838" s="6" t="s">
        <v>48</v>
      </c>
      <c r="Q4838" s="6"/>
      <c r="R4838" s="6"/>
      <c r="S4838" s="6"/>
      <c r="T4838" s="6"/>
    </row>
    <row r="4839" spans="1:20" x14ac:dyDescent="0.25">
      <c r="A4839">
        <v>2004</v>
      </c>
      <c r="B4839" t="s">
        <v>220</v>
      </c>
      <c r="C4839" s="6">
        <v>4</v>
      </c>
      <c r="D4839" s="6" t="s">
        <v>247</v>
      </c>
      <c r="E4839" s="6"/>
      <c r="F4839" s="6"/>
      <c r="G4839" s="6"/>
      <c r="H4839" s="6"/>
      <c r="I4839" s="6" t="s">
        <v>24</v>
      </c>
      <c r="J4839" s="6" t="s">
        <v>79</v>
      </c>
      <c r="K4839" s="6">
        <v>75</v>
      </c>
      <c r="L4839" s="6"/>
      <c r="M4839" s="6">
        <v>55</v>
      </c>
      <c r="N4839" s="6">
        <v>80</v>
      </c>
      <c r="O4839" s="6"/>
      <c r="P4839" s="6"/>
      <c r="Q4839" s="6"/>
      <c r="R4839" s="6"/>
      <c r="S4839" s="6" t="s">
        <v>267</v>
      </c>
      <c r="T4839" s="6" t="s">
        <v>60</v>
      </c>
    </row>
    <row r="4840" spans="1:20" x14ac:dyDescent="0.25">
      <c r="A4840">
        <v>2004</v>
      </c>
      <c r="B4840" t="s">
        <v>220</v>
      </c>
      <c r="C4840" s="6">
        <v>5</v>
      </c>
      <c r="D4840" s="6" t="s">
        <v>247</v>
      </c>
      <c r="E4840" s="6"/>
      <c r="F4840" s="6"/>
      <c r="G4840" s="6"/>
      <c r="H4840" s="6"/>
      <c r="I4840" s="6" t="s">
        <v>24</v>
      </c>
      <c r="J4840" s="6" t="s">
        <v>79</v>
      </c>
      <c r="K4840" s="6">
        <v>130</v>
      </c>
      <c r="L4840" s="6"/>
      <c r="M4840" s="6">
        <v>115</v>
      </c>
      <c r="N4840" s="6">
        <v>70</v>
      </c>
      <c r="O4840" s="6"/>
      <c r="P4840" s="6"/>
      <c r="Q4840" s="6"/>
      <c r="R4840" s="6"/>
      <c r="S4840" s="6" t="s">
        <v>268</v>
      </c>
      <c r="T4840" s="6"/>
    </row>
    <row r="4841" spans="1:20" x14ac:dyDescent="0.25">
      <c r="A4841">
        <v>2004</v>
      </c>
      <c r="B4841" t="s">
        <v>220</v>
      </c>
      <c r="C4841" s="6">
        <v>6</v>
      </c>
      <c r="D4841" s="6" t="s">
        <v>247</v>
      </c>
      <c r="E4841" s="6"/>
      <c r="F4841" s="6"/>
      <c r="G4841" s="6"/>
      <c r="H4841" s="6"/>
      <c r="I4841" s="6" t="s">
        <v>24</v>
      </c>
      <c r="J4841" s="6" t="s">
        <v>83</v>
      </c>
      <c r="K4841" s="6">
        <v>90</v>
      </c>
      <c r="L4841" s="6"/>
      <c r="M4841" s="6">
        <v>210</v>
      </c>
      <c r="N4841" s="6">
        <v>25</v>
      </c>
      <c r="O4841" s="6"/>
      <c r="P4841" s="6"/>
      <c r="Q4841" s="6"/>
      <c r="R4841" s="6"/>
      <c r="S4841" s="6"/>
      <c r="T4841" s="6"/>
    </row>
    <row r="4842" spans="1:20" x14ac:dyDescent="0.25">
      <c r="A4842">
        <v>2004</v>
      </c>
      <c r="B4842" t="s">
        <v>220</v>
      </c>
      <c r="C4842" s="6">
        <v>7</v>
      </c>
      <c r="D4842" s="6" t="s">
        <v>247</v>
      </c>
      <c r="E4842" s="6"/>
      <c r="F4842" s="6"/>
      <c r="G4842" s="6"/>
      <c r="H4842" s="6"/>
      <c r="I4842" s="6" t="s">
        <v>24</v>
      </c>
      <c r="J4842" s="6" t="s">
        <v>78</v>
      </c>
      <c r="K4842" s="6">
        <v>50</v>
      </c>
      <c r="L4842" s="6"/>
      <c r="M4842" s="6">
        <v>20</v>
      </c>
      <c r="N4842" s="6">
        <v>80</v>
      </c>
      <c r="O4842" s="6"/>
      <c r="P4842" s="6"/>
      <c r="Q4842" s="6"/>
      <c r="R4842" s="6"/>
      <c r="S4842" s="6" t="s">
        <v>262</v>
      </c>
      <c r="T4842" s="6"/>
    </row>
    <row r="4843" spans="1:20" x14ac:dyDescent="0.25">
      <c r="A4843">
        <v>2004</v>
      </c>
      <c r="B4843" t="s">
        <v>220</v>
      </c>
      <c r="C4843" s="6">
        <v>8</v>
      </c>
      <c r="D4843" s="6" t="s">
        <v>247</v>
      </c>
      <c r="E4843" s="6"/>
      <c r="F4843" s="6"/>
      <c r="G4843" s="6"/>
      <c r="H4843" s="6"/>
      <c r="I4843" s="6" t="s">
        <v>24</v>
      </c>
      <c r="J4843" s="6" t="s">
        <v>221</v>
      </c>
      <c r="K4843" s="6">
        <v>70</v>
      </c>
      <c r="L4843" s="6"/>
      <c r="M4843" s="6">
        <v>20</v>
      </c>
      <c r="N4843" s="6"/>
      <c r="O4843" s="6"/>
      <c r="P4843" s="6"/>
      <c r="Q4843" s="6"/>
      <c r="R4843" s="6"/>
      <c r="S4843" s="6"/>
      <c r="T4843" s="6"/>
    </row>
    <row r="4844" spans="1:20" x14ac:dyDescent="0.25">
      <c r="A4844">
        <v>2004</v>
      </c>
      <c r="B4844" t="s">
        <v>220</v>
      </c>
      <c r="C4844" s="6">
        <v>9</v>
      </c>
      <c r="D4844" s="6" t="s">
        <v>247</v>
      </c>
      <c r="E4844" s="6"/>
      <c r="F4844" s="6"/>
      <c r="G4844" s="6"/>
      <c r="H4844" s="6"/>
      <c r="I4844" s="6" t="s">
        <v>24</v>
      </c>
      <c r="J4844" s="6" t="s">
        <v>79</v>
      </c>
      <c r="K4844" s="6">
        <v>30</v>
      </c>
      <c r="L4844" s="6"/>
      <c r="M4844" s="6">
        <v>65</v>
      </c>
      <c r="N4844" s="6">
        <v>60</v>
      </c>
      <c r="O4844" s="6"/>
      <c r="P4844" s="6"/>
      <c r="Q4844" s="6"/>
      <c r="R4844" s="6"/>
      <c r="S4844" s="6"/>
      <c r="T4844" s="6"/>
    </row>
    <row r="4845" spans="1:20" x14ac:dyDescent="0.25">
      <c r="A4845">
        <v>2004</v>
      </c>
      <c r="B4845" t="s">
        <v>220</v>
      </c>
      <c r="C4845" s="6">
        <v>10</v>
      </c>
      <c r="D4845" s="6" t="s">
        <v>247</v>
      </c>
      <c r="E4845" s="6"/>
      <c r="F4845" s="6"/>
      <c r="G4845" s="6"/>
      <c r="H4845" s="6"/>
      <c r="I4845" s="6" t="s">
        <v>24</v>
      </c>
      <c r="J4845" s="6" t="s">
        <v>83</v>
      </c>
      <c r="K4845" s="6">
        <v>90</v>
      </c>
      <c r="L4845" s="6"/>
      <c r="M4845" s="6">
        <v>70</v>
      </c>
      <c r="N4845" s="6">
        <v>35</v>
      </c>
      <c r="O4845" s="6"/>
      <c r="P4845" s="6"/>
      <c r="Q4845" s="6"/>
      <c r="R4845" s="6"/>
      <c r="S4845" s="6" t="s">
        <v>262</v>
      </c>
      <c r="T4845" s="6"/>
    </row>
    <row r="4846" spans="1:20" x14ac:dyDescent="0.25">
      <c r="A4846">
        <v>2004</v>
      </c>
      <c r="B4846" t="s">
        <v>220</v>
      </c>
      <c r="C4846" s="6">
        <v>11</v>
      </c>
      <c r="D4846" s="6" t="s">
        <v>247</v>
      </c>
      <c r="E4846" s="6"/>
      <c r="F4846" s="6"/>
      <c r="G4846" s="6"/>
      <c r="H4846" s="6"/>
      <c r="I4846" s="6" t="s">
        <v>24</v>
      </c>
      <c r="J4846" s="6" t="s">
        <v>88</v>
      </c>
      <c r="K4846" s="6">
        <v>45</v>
      </c>
      <c r="L4846" s="6"/>
      <c r="M4846" s="6">
        <v>60</v>
      </c>
      <c r="N4846" s="6">
        <v>10</v>
      </c>
      <c r="O4846" s="6"/>
      <c r="P4846" s="6"/>
      <c r="Q4846" s="6"/>
      <c r="R4846" s="6"/>
      <c r="S4846" s="6"/>
      <c r="T4846" s="6"/>
    </row>
    <row r="4847" spans="1:20" x14ac:dyDescent="0.25">
      <c r="A4847">
        <v>2004</v>
      </c>
      <c r="B4847" t="s">
        <v>220</v>
      </c>
      <c r="C4847" s="6">
        <v>1</v>
      </c>
      <c r="D4847" s="6" t="s">
        <v>247</v>
      </c>
      <c r="E4847" s="6">
        <v>6</v>
      </c>
      <c r="F4847" s="6">
        <v>8.4848484848484844</v>
      </c>
      <c r="G4847" s="6">
        <v>145</v>
      </c>
      <c r="H4847" s="6"/>
      <c r="I4847" s="6">
        <v>145</v>
      </c>
      <c r="J4847" s="6" t="s">
        <v>221</v>
      </c>
      <c r="K4847" s="6">
        <v>30</v>
      </c>
      <c r="L4847" s="6"/>
      <c r="M4847" s="6">
        <v>20</v>
      </c>
      <c r="N4847" s="6">
        <v>30</v>
      </c>
      <c r="O4847" s="6"/>
      <c r="P4847" s="6"/>
      <c r="Q4847" s="6"/>
      <c r="R4847" s="6"/>
      <c r="S4847" s="6" t="s">
        <v>262</v>
      </c>
      <c r="T4847" s="6"/>
    </row>
    <row r="4848" spans="1:20" x14ac:dyDescent="0.25">
      <c r="A4848">
        <v>2004</v>
      </c>
      <c r="B4848" t="s">
        <v>220</v>
      </c>
      <c r="C4848" s="6">
        <v>2</v>
      </c>
      <c r="D4848" s="6" t="s">
        <v>247</v>
      </c>
      <c r="E4848" s="6"/>
      <c r="F4848" s="6"/>
      <c r="G4848" s="6"/>
      <c r="H4848" s="6"/>
      <c r="I4848" s="6" t="s">
        <v>24</v>
      </c>
      <c r="J4848" s="6" t="s">
        <v>221</v>
      </c>
      <c r="K4848" s="6">
        <v>10</v>
      </c>
      <c r="L4848" s="6"/>
      <c r="M4848" s="6">
        <v>40</v>
      </c>
      <c r="N4848" s="6"/>
      <c r="O4848" s="6"/>
      <c r="P4848" s="6"/>
      <c r="Q4848" s="6"/>
      <c r="R4848" s="6"/>
      <c r="S4848" s="6"/>
      <c r="T4848" s="6"/>
    </row>
    <row r="4849" spans="1:20" x14ac:dyDescent="0.25">
      <c r="A4849">
        <v>2004</v>
      </c>
      <c r="B4849" t="s">
        <v>220</v>
      </c>
      <c r="C4849" s="6">
        <v>3</v>
      </c>
      <c r="D4849" s="6" t="s">
        <v>247</v>
      </c>
      <c r="E4849" s="6"/>
      <c r="F4849" s="6"/>
      <c r="G4849" s="6"/>
      <c r="H4849" s="6"/>
      <c r="I4849" s="6" t="s">
        <v>24</v>
      </c>
      <c r="J4849" s="6" t="s">
        <v>221</v>
      </c>
      <c r="K4849" s="6">
        <v>15</v>
      </c>
      <c r="L4849" s="6"/>
      <c r="M4849" s="6">
        <v>10</v>
      </c>
      <c r="N4849" s="6"/>
      <c r="O4849" s="6"/>
      <c r="P4849" s="6"/>
      <c r="Q4849" s="6"/>
      <c r="R4849" s="6"/>
      <c r="S4849" s="6" t="s">
        <v>262</v>
      </c>
      <c r="T4849" s="6"/>
    </row>
    <row r="4850" spans="1:20" x14ac:dyDescent="0.25">
      <c r="A4850">
        <v>2004</v>
      </c>
      <c r="B4850" t="s">
        <v>220</v>
      </c>
      <c r="C4850" s="6">
        <v>4</v>
      </c>
      <c r="D4850" s="6" t="s">
        <v>247</v>
      </c>
      <c r="E4850" s="6"/>
      <c r="F4850" s="6"/>
      <c r="G4850" s="6"/>
      <c r="H4850" s="6"/>
      <c r="I4850" s="6" t="s">
        <v>24</v>
      </c>
      <c r="J4850" s="6" t="s">
        <v>221</v>
      </c>
      <c r="K4850" s="6">
        <v>40</v>
      </c>
      <c r="L4850" s="6"/>
      <c r="M4850" s="6">
        <v>25</v>
      </c>
      <c r="N4850" s="6">
        <v>50</v>
      </c>
      <c r="O4850" s="6"/>
      <c r="P4850" s="6"/>
      <c r="Q4850" s="6"/>
      <c r="R4850" s="6"/>
      <c r="S4850" s="6"/>
      <c r="T4850" s="6"/>
    </row>
    <row r="4851" spans="1:20" x14ac:dyDescent="0.25">
      <c r="A4851">
        <v>2004</v>
      </c>
      <c r="B4851" t="s">
        <v>220</v>
      </c>
      <c r="C4851" s="6">
        <v>5</v>
      </c>
      <c r="D4851" s="6" t="s">
        <v>247</v>
      </c>
      <c r="E4851" s="6"/>
      <c r="F4851" s="6"/>
      <c r="G4851" s="6"/>
      <c r="H4851" s="6"/>
      <c r="I4851" s="6" t="s">
        <v>24</v>
      </c>
      <c r="J4851" s="6" t="s">
        <v>83</v>
      </c>
      <c r="K4851" s="6">
        <v>20</v>
      </c>
      <c r="L4851" s="6"/>
      <c r="M4851" s="6">
        <v>60</v>
      </c>
      <c r="N4851" s="6"/>
      <c r="O4851" s="6"/>
      <c r="P4851" s="6"/>
      <c r="Q4851" s="6"/>
      <c r="R4851" s="6"/>
      <c r="S4851" s="6" t="s">
        <v>262</v>
      </c>
      <c r="T4851" s="6"/>
    </row>
    <row r="4852" spans="1:20" x14ac:dyDescent="0.25">
      <c r="A4852">
        <v>2004</v>
      </c>
      <c r="B4852" t="s">
        <v>220</v>
      </c>
      <c r="C4852" s="6">
        <v>6</v>
      </c>
      <c r="D4852" s="6" t="s">
        <v>247</v>
      </c>
      <c r="E4852" s="6"/>
      <c r="F4852" s="6"/>
      <c r="G4852" s="6"/>
      <c r="H4852" s="6"/>
      <c r="I4852" s="6" t="s">
        <v>24</v>
      </c>
      <c r="J4852" s="6" t="s">
        <v>83</v>
      </c>
      <c r="K4852" s="6">
        <v>150</v>
      </c>
      <c r="L4852" s="6"/>
      <c r="M4852" s="6">
        <v>130</v>
      </c>
      <c r="N4852" s="6">
        <v>85</v>
      </c>
      <c r="O4852" s="6"/>
      <c r="P4852" s="6"/>
      <c r="Q4852" s="6"/>
      <c r="R4852" s="6"/>
      <c r="S4852" s="6" t="s">
        <v>269</v>
      </c>
      <c r="T4852" s="6"/>
    </row>
    <row r="4853" spans="1:20" x14ac:dyDescent="0.25">
      <c r="A4853">
        <v>2004</v>
      </c>
      <c r="B4853" t="s">
        <v>220</v>
      </c>
      <c r="C4853" s="6">
        <v>7</v>
      </c>
      <c r="D4853" s="6" t="s">
        <v>247</v>
      </c>
      <c r="E4853" s="6"/>
      <c r="F4853" s="6"/>
      <c r="G4853" s="6"/>
      <c r="H4853" s="6"/>
      <c r="I4853" s="6" t="s">
        <v>24</v>
      </c>
      <c r="J4853" s="6" t="s">
        <v>221</v>
      </c>
      <c r="K4853" s="6">
        <v>20</v>
      </c>
      <c r="L4853" s="6"/>
      <c r="M4853" s="6">
        <v>25</v>
      </c>
      <c r="N4853" s="6"/>
      <c r="O4853" s="6"/>
      <c r="P4853" s="6"/>
      <c r="Q4853" s="6"/>
      <c r="R4853" s="6"/>
      <c r="S4853" s="6"/>
      <c r="T4853" s="6"/>
    </row>
    <row r="4854" spans="1:20" x14ac:dyDescent="0.25">
      <c r="A4854">
        <v>2004</v>
      </c>
      <c r="B4854" t="s">
        <v>220</v>
      </c>
      <c r="C4854" s="6">
        <v>8</v>
      </c>
      <c r="D4854" s="6" t="s">
        <v>247</v>
      </c>
      <c r="E4854" s="6"/>
      <c r="F4854" s="6"/>
      <c r="G4854" s="6"/>
      <c r="H4854" s="6"/>
      <c r="I4854" s="6" t="s">
        <v>24</v>
      </c>
      <c r="J4854" s="6" t="s">
        <v>81</v>
      </c>
      <c r="K4854" s="6">
        <v>20</v>
      </c>
      <c r="L4854" s="6"/>
      <c r="M4854" s="6">
        <v>30</v>
      </c>
      <c r="N4854" s="6">
        <v>10</v>
      </c>
      <c r="O4854" s="6"/>
      <c r="P4854" s="6"/>
      <c r="Q4854" s="6"/>
      <c r="R4854" s="6"/>
      <c r="S4854" s="6"/>
      <c r="T4854" s="6"/>
    </row>
    <row r="4855" spans="1:20" x14ac:dyDescent="0.25">
      <c r="A4855">
        <v>2004</v>
      </c>
      <c r="B4855" t="s">
        <v>220</v>
      </c>
      <c r="C4855" s="6">
        <v>9</v>
      </c>
      <c r="D4855" s="6" t="s">
        <v>247</v>
      </c>
      <c r="E4855" s="6"/>
      <c r="F4855" s="6"/>
      <c r="G4855" s="6"/>
      <c r="H4855" s="6"/>
      <c r="I4855" s="6" t="s">
        <v>24</v>
      </c>
      <c r="J4855" s="6" t="s">
        <v>79</v>
      </c>
      <c r="K4855" s="6">
        <v>5</v>
      </c>
      <c r="L4855" s="6"/>
      <c r="M4855" s="6">
        <v>45</v>
      </c>
      <c r="N4855" s="6">
        <v>30</v>
      </c>
      <c r="O4855" s="6"/>
      <c r="P4855" s="6"/>
      <c r="Q4855" s="6"/>
      <c r="R4855" s="6"/>
      <c r="S4855" s="6"/>
      <c r="T4855" s="6"/>
    </row>
    <row r="4856" spans="1:20" x14ac:dyDescent="0.25">
      <c r="A4856">
        <v>2004</v>
      </c>
      <c r="B4856" t="s">
        <v>220</v>
      </c>
      <c r="C4856" s="6">
        <v>10</v>
      </c>
      <c r="D4856" s="6" t="s">
        <v>247</v>
      </c>
      <c r="E4856" s="6"/>
      <c r="F4856" s="6"/>
      <c r="G4856" s="6"/>
      <c r="H4856" s="6"/>
      <c r="I4856" s="6" t="s">
        <v>24</v>
      </c>
      <c r="J4856" s="6" t="s">
        <v>88</v>
      </c>
      <c r="K4856" s="6">
        <v>20</v>
      </c>
      <c r="L4856" s="6"/>
      <c r="M4856" s="6">
        <v>20</v>
      </c>
      <c r="N4856" s="6">
        <v>10</v>
      </c>
      <c r="O4856" s="6"/>
      <c r="P4856" s="6"/>
      <c r="Q4856" s="6"/>
      <c r="R4856" s="6"/>
      <c r="S4856" s="6"/>
      <c r="T4856" s="6"/>
    </row>
    <row r="4857" spans="1:20" x14ac:dyDescent="0.25">
      <c r="A4857">
        <v>2004</v>
      </c>
      <c r="B4857" t="s">
        <v>220</v>
      </c>
      <c r="C4857" s="6">
        <v>11</v>
      </c>
      <c r="D4857" s="6" t="s">
        <v>247</v>
      </c>
      <c r="E4857" s="6"/>
      <c r="F4857" s="6"/>
      <c r="G4857" s="6"/>
      <c r="H4857" s="6"/>
      <c r="I4857" s="6" t="s">
        <v>24</v>
      </c>
      <c r="J4857" s="6" t="s">
        <v>76</v>
      </c>
      <c r="K4857" s="6">
        <v>40</v>
      </c>
      <c r="L4857" s="6"/>
      <c r="M4857" s="6">
        <v>15</v>
      </c>
      <c r="N4857" s="6">
        <v>15</v>
      </c>
      <c r="O4857" s="6"/>
      <c r="P4857" s="6"/>
      <c r="Q4857" s="6"/>
      <c r="R4857" s="6"/>
      <c r="S4857" s="6">
        <v>1</v>
      </c>
      <c r="T4857" s="6"/>
    </row>
    <row r="4858" spans="1:20" x14ac:dyDescent="0.25">
      <c r="A4858">
        <v>2004</v>
      </c>
      <c r="B4858" t="s">
        <v>220</v>
      </c>
      <c r="C4858" s="6">
        <v>1</v>
      </c>
      <c r="D4858" s="6" t="s">
        <v>246</v>
      </c>
      <c r="E4858" s="6">
        <v>7</v>
      </c>
      <c r="F4858" s="6">
        <v>12</v>
      </c>
      <c r="G4858" s="6">
        <v>285</v>
      </c>
      <c r="H4858" s="6"/>
      <c r="I4858" s="6">
        <v>285</v>
      </c>
      <c r="J4858" s="6" t="s">
        <v>78</v>
      </c>
      <c r="K4858" s="6">
        <v>60</v>
      </c>
      <c r="L4858" s="6"/>
      <c r="M4858" s="6">
        <v>35</v>
      </c>
      <c r="N4858" s="6">
        <v>10</v>
      </c>
      <c r="O4858" s="6"/>
      <c r="P4858" s="6"/>
      <c r="Q4858" s="6"/>
      <c r="R4858" s="6"/>
      <c r="S4858" s="6">
        <v>1</v>
      </c>
      <c r="T4858" s="6"/>
    </row>
    <row r="4859" spans="1:20" x14ac:dyDescent="0.25">
      <c r="A4859">
        <v>2004</v>
      </c>
      <c r="B4859" t="s">
        <v>220</v>
      </c>
      <c r="C4859" s="6">
        <v>2</v>
      </c>
      <c r="D4859" s="6" t="s">
        <v>246</v>
      </c>
      <c r="E4859" s="6"/>
      <c r="F4859" s="6"/>
      <c r="G4859" s="6"/>
      <c r="H4859" s="6"/>
      <c r="I4859" s="6" t="s">
        <v>24</v>
      </c>
      <c r="J4859" s="6" t="s">
        <v>83</v>
      </c>
      <c r="K4859" s="6">
        <v>65</v>
      </c>
      <c r="L4859" s="6"/>
      <c r="M4859" s="6">
        <v>70</v>
      </c>
      <c r="N4859" s="6">
        <v>10</v>
      </c>
      <c r="O4859" s="6"/>
      <c r="P4859" s="6"/>
      <c r="Q4859" s="6"/>
      <c r="R4859" s="6"/>
      <c r="S4859" s="6"/>
      <c r="T4859" s="6"/>
    </row>
    <row r="4860" spans="1:20" x14ac:dyDescent="0.25">
      <c r="A4860">
        <v>2004</v>
      </c>
      <c r="B4860" t="s">
        <v>220</v>
      </c>
      <c r="C4860" s="6">
        <v>3</v>
      </c>
      <c r="D4860" s="6" t="s">
        <v>246</v>
      </c>
      <c r="E4860" s="6"/>
      <c r="F4860" s="6"/>
      <c r="G4860" s="6"/>
      <c r="H4860" s="6"/>
      <c r="I4860" s="6" t="s">
        <v>24</v>
      </c>
      <c r="J4860" s="6" t="s">
        <v>270</v>
      </c>
      <c r="K4860" s="6">
        <v>30</v>
      </c>
      <c r="L4860" s="6"/>
      <c r="M4860" s="6">
        <v>35</v>
      </c>
      <c r="N4860" s="6">
        <v>0</v>
      </c>
      <c r="O4860" s="6"/>
      <c r="P4860" s="6"/>
      <c r="Q4860" s="6"/>
      <c r="R4860" s="6"/>
      <c r="S4860" s="6"/>
      <c r="T4860" s="6"/>
    </row>
    <row r="4861" spans="1:20" x14ac:dyDescent="0.25">
      <c r="A4861">
        <v>2004</v>
      </c>
      <c r="B4861" t="s">
        <v>220</v>
      </c>
      <c r="C4861" s="6">
        <v>4</v>
      </c>
      <c r="D4861" s="6" t="s">
        <v>246</v>
      </c>
      <c r="E4861" s="6"/>
      <c r="F4861" s="6"/>
      <c r="G4861" s="6"/>
      <c r="H4861" s="6"/>
      <c r="I4861" s="6" t="s">
        <v>24</v>
      </c>
      <c r="J4861" s="6" t="s">
        <v>83</v>
      </c>
      <c r="K4861" s="6">
        <v>120</v>
      </c>
      <c r="L4861" s="6"/>
      <c r="M4861" s="6">
        <v>110</v>
      </c>
      <c r="N4861" s="6">
        <v>15</v>
      </c>
      <c r="O4861" s="6"/>
      <c r="P4861" s="6"/>
      <c r="Q4861" s="6"/>
      <c r="R4861" s="6"/>
      <c r="S4861" s="6">
        <v>4</v>
      </c>
      <c r="T4861" s="6"/>
    </row>
    <row r="4862" spans="1:20" x14ac:dyDescent="0.25">
      <c r="A4862">
        <v>2004</v>
      </c>
      <c r="B4862" t="s">
        <v>220</v>
      </c>
      <c r="C4862" s="6">
        <v>5</v>
      </c>
      <c r="D4862" s="6" t="s">
        <v>246</v>
      </c>
      <c r="E4862" s="6"/>
      <c r="F4862" s="6"/>
      <c r="G4862" s="6"/>
      <c r="H4862" s="6"/>
      <c r="I4862" s="6" t="s">
        <v>24</v>
      </c>
      <c r="J4862" s="6" t="s">
        <v>83</v>
      </c>
      <c r="K4862" s="6">
        <v>65</v>
      </c>
      <c r="L4862" s="6"/>
      <c r="M4862" s="6">
        <v>50</v>
      </c>
      <c r="N4862" s="6">
        <v>50</v>
      </c>
      <c r="O4862" s="6"/>
      <c r="P4862" s="6"/>
      <c r="Q4862" s="6"/>
      <c r="R4862" s="6"/>
      <c r="S4862" s="6"/>
      <c r="T4862" s="6"/>
    </row>
    <row r="4863" spans="1:20" x14ac:dyDescent="0.25">
      <c r="A4863">
        <v>2004</v>
      </c>
      <c r="B4863" t="s">
        <v>220</v>
      </c>
      <c r="C4863" s="6">
        <v>6</v>
      </c>
      <c r="D4863" s="6" t="s">
        <v>246</v>
      </c>
      <c r="E4863" s="6"/>
      <c r="F4863" s="6"/>
      <c r="G4863" s="6"/>
      <c r="H4863" s="6"/>
      <c r="I4863" s="6" t="s">
        <v>24</v>
      </c>
      <c r="J4863" s="6" t="s">
        <v>88</v>
      </c>
      <c r="K4863" s="6">
        <v>40</v>
      </c>
      <c r="L4863" s="6"/>
      <c r="M4863" s="6">
        <v>25</v>
      </c>
      <c r="N4863" s="6">
        <v>5</v>
      </c>
      <c r="O4863" s="6"/>
      <c r="P4863" s="6"/>
      <c r="Q4863" s="6"/>
      <c r="R4863" s="6"/>
      <c r="S4863" s="6"/>
      <c r="T4863" s="6"/>
    </row>
    <row r="4864" spans="1:20" x14ac:dyDescent="0.25">
      <c r="A4864">
        <v>2004</v>
      </c>
      <c r="B4864" t="s">
        <v>220</v>
      </c>
      <c r="C4864" s="6">
        <v>7</v>
      </c>
      <c r="D4864" s="6" t="s">
        <v>246</v>
      </c>
      <c r="E4864" s="6"/>
      <c r="F4864" s="6"/>
      <c r="G4864" s="6"/>
      <c r="H4864" s="6"/>
      <c r="I4864" s="6" t="s">
        <v>24</v>
      </c>
      <c r="J4864" s="6" t="s">
        <v>80</v>
      </c>
      <c r="K4864" s="6">
        <v>25</v>
      </c>
      <c r="L4864" s="6"/>
      <c r="M4864" s="6">
        <v>15</v>
      </c>
      <c r="N4864" s="6">
        <v>50</v>
      </c>
      <c r="O4864" s="6"/>
      <c r="P4864" s="6"/>
      <c r="Q4864" s="6"/>
      <c r="R4864" s="6"/>
      <c r="S4864" s="6"/>
      <c r="T4864" s="6"/>
    </row>
    <row r="4865" spans="1:20" x14ac:dyDescent="0.25">
      <c r="A4865">
        <v>2004</v>
      </c>
      <c r="B4865" t="s">
        <v>220</v>
      </c>
      <c r="C4865" s="6">
        <v>8</v>
      </c>
      <c r="D4865" s="6" t="s">
        <v>246</v>
      </c>
      <c r="E4865" s="6"/>
      <c r="F4865" s="6"/>
      <c r="G4865" s="6"/>
      <c r="H4865" s="6"/>
      <c r="I4865" s="6" t="s">
        <v>24</v>
      </c>
      <c r="J4865" s="6" t="s">
        <v>83</v>
      </c>
      <c r="K4865" s="6">
        <v>45</v>
      </c>
      <c r="L4865" s="6"/>
      <c r="M4865" s="6">
        <v>15</v>
      </c>
      <c r="N4865" s="6">
        <v>20</v>
      </c>
      <c r="O4865" s="6"/>
      <c r="P4865" s="6"/>
      <c r="Q4865" s="6"/>
      <c r="R4865" s="6"/>
      <c r="S4865" s="6"/>
      <c r="T4865" s="6"/>
    </row>
    <row r="4866" spans="1:20" x14ac:dyDescent="0.25">
      <c r="A4866">
        <v>2004</v>
      </c>
      <c r="B4866" t="s">
        <v>220</v>
      </c>
      <c r="C4866" s="6">
        <v>9</v>
      </c>
      <c r="D4866" s="6" t="s">
        <v>246</v>
      </c>
      <c r="E4866" s="6"/>
      <c r="F4866" s="6"/>
      <c r="G4866" s="6"/>
      <c r="H4866" s="6"/>
      <c r="I4866" s="6" t="s">
        <v>24</v>
      </c>
      <c r="J4866" s="6" t="s">
        <v>85</v>
      </c>
      <c r="K4866" s="6">
        <v>25</v>
      </c>
      <c r="L4866" s="6"/>
      <c r="M4866" s="6">
        <v>10</v>
      </c>
      <c r="N4866" s="6">
        <v>65</v>
      </c>
      <c r="O4866" s="6"/>
      <c r="P4866" s="6"/>
      <c r="Q4866" s="6"/>
      <c r="R4866" s="6"/>
      <c r="S4866" s="6"/>
      <c r="T4866" s="6"/>
    </row>
    <row r="4867" spans="1:20" x14ac:dyDescent="0.25">
      <c r="A4867">
        <v>2004</v>
      </c>
      <c r="B4867" t="s">
        <v>220</v>
      </c>
      <c r="C4867" s="6">
        <v>10</v>
      </c>
      <c r="D4867" s="6" t="s">
        <v>246</v>
      </c>
      <c r="E4867" s="6"/>
      <c r="F4867" s="6"/>
      <c r="G4867" s="6"/>
      <c r="H4867" s="6"/>
      <c r="I4867" s="6" t="s">
        <v>24</v>
      </c>
      <c r="J4867" s="6" t="s">
        <v>81</v>
      </c>
      <c r="K4867" s="6">
        <v>30</v>
      </c>
      <c r="L4867" s="6"/>
      <c r="M4867" s="6">
        <v>25</v>
      </c>
      <c r="N4867" s="6">
        <v>5</v>
      </c>
      <c r="O4867" s="6"/>
      <c r="P4867" s="6"/>
      <c r="Q4867" s="6"/>
      <c r="R4867" s="6"/>
      <c r="S4867" s="6"/>
      <c r="T4867" s="6"/>
    </row>
    <row r="4868" spans="1:20" x14ac:dyDescent="0.25">
      <c r="A4868">
        <v>2004</v>
      </c>
      <c r="B4868" t="s">
        <v>220</v>
      </c>
      <c r="C4868" s="6">
        <v>11</v>
      </c>
      <c r="D4868" s="6" t="s">
        <v>246</v>
      </c>
      <c r="E4868" s="6"/>
      <c r="F4868" s="6"/>
      <c r="G4868" s="6"/>
      <c r="H4868" s="6"/>
      <c r="I4868" s="6" t="s">
        <v>24</v>
      </c>
      <c r="J4868" s="6" t="s">
        <v>78</v>
      </c>
      <c r="K4868" s="6">
        <v>30</v>
      </c>
      <c r="L4868" s="6"/>
      <c r="M4868" s="6">
        <v>10</v>
      </c>
      <c r="N4868" s="6">
        <v>15</v>
      </c>
      <c r="O4868" s="6"/>
      <c r="P4868" s="6"/>
      <c r="Q4868" s="6"/>
      <c r="R4868" s="6"/>
      <c r="S4868" s="6"/>
      <c r="T4868" s="6"/>
    </row>
    <row r="4869" spans="1:20" x14ac:dyDescent="0.25">
      <c r="A4869">
        <v>2004</v>
      </c>
      <c r="B4869" t="s">
        <v>220</v>
      </c>
      <c r="C4869" s="6">
        <v>12</v>
      </c>
      <c r="D4869" s="6" t="s">
        <v>246</v>
      </c>
      <c r="E4869" s="6"/>
      <c r="F4869" s="6"/>
      <c r="G4869" s="6"/>
      <c r="H4869" s="6"/>
      <c r="I4869" s="6" t="s">
        <v>24</v>
      </c>
      <c r="J4869" s="6" t="s">
        <v>270</v>
      </c>
      <c r="K4869" s="6">
        <v>50</v>
      </c>
      <c r="L4869" s="6"/>
      <c r="M4869" s="6">
        <v>65</v>
      </c>
      <c r="N4869" s="6">
        <v>0</v>
      </c>
      <c r="O4869" s="6"/>
      <c r="P4869" s="6"/>
      <c r="Q4869" s="6"/>
      <c r="R4869" s="6"/>
      <c r="S4869" s="6"/>
      <c r="T4869" s="6"/>
    </row>
    <row r="4870" spans="1:20" x14ac:dyDescent="0.25">
      <c r="A4870">
        <v>2004</v>
      </c>
      <c r="B4870" t="s">
        <v>220</v>
      </c>
      <c r="C4870" s="6">
        <v>13</v>
      </c>
      <c r="D4870" s="6" t="s">
        <v>246</v>
      </c>
      <c r="E4870" s="6"/>
      <c r="F4870" s="6"/>
      <c r="G4870" s="6"/>
      <c r="H4870" s="6"/>
      <c r="I4870" s="6" t="s">
        <v>24</v>
      </c>
      <c r="J4870" s="6" t="s">
        <v>88</v>
      </c>
      <c r="K4870" s="6">
        <v>20</v>
      </c>
      <c r="L4870" s="6"/>
      <c r="M4870" s="6">
        <v>15</v>
      </c>
      <c r="N4870" s="6">
        <v>0</v>
      </c>
      <c r="O4870" s="6"/>
      <c r="P4870" s="6"/>
      <c r="Q4870" s="6"/>
      <c r="R4870" s="6"/>
      <c r="S4870" s="6"/>
      <c r="T4870" s="6"/>
    </row>
    <row r="4871" spans="1:20" x14ac:dyDescent="0.25">
      <c r="A4871">
        <v>2004</v>
      </c>
      <c r="B4871" t="s">
        <v>220</v>
      </c>
      <c r="C4871" s="6">
        <v>1</v>
      </c>
      <c r="D4871" s="6" t="s">
        <v>246</v>
      </c>
      <c r="E4871" s="6">
        <v>8</v>
      </c>
      <c r="F4871" s="6">
        <v>13</v>
      </c>
      <c r="G4871" s="6">
        <v>220</v>
      </c>
      <c r="H4871" s="6"/>
      <c r="I4871" s="6">
        <v>220</v>
      </c>
      <c r="J4871" s="6" t="s">
        <v>99</v>
      </c>
      <c r="K4871" s="6">
        <v>25</v>
      </c>
      <c r="L4871" s="6"/>
      <c r="M4871" s="6">
        <v>20</v>
      </c>
      <c r="N4871" s="6">
        <v>2</v>
      </c>
      <c r="O4871" s="6"/>
      <c r="P4871" s="6"/>
      <c r="Q4871" s="6"/>
      <c r="R4871" s="6"/>
      <c r="S4871" s="6"/>
      <c r="T4871" s="6"/>
    </row>
    <row r="4872" spans="1:20" x14ac:dyDescent="0.25">
      <c r="A4872">
        <v>2004</v>
      </c>
      <c r="B4872" t="s">
        <v>220</v>
      </c>
      <c r="C4872" s="6">
        <v>2</v>
      </c>
      <c r="D4872" s="6" t="s">
        <v>246</v>
      </c>
      <c r="E4872" s="6"/>
      <c r="F4872" s="6"/>
      <c r="G4872" s="6"/>
      <c r="H4872" s="6"/>
      <c r="I4872" s="6" t="s">
        <v>24</v>
      </c>
      <c r="J4872" s="6" t="s">
        <v>270</v>
      </c>
      <c r="K4872" s="6">
        <v>35</v>
      </c>
      <c r="L4872" s="6"/>
      <c r="M4872" s="6">
        <v>40</v>
      </c>
      <c r="N4872" s="6">
        <v>0</v>
      </c>
      <c r="O4872" s="6"/>
      <c r="P4872" s="6"/>
      <c r="Q4872" s="6"/>
      <c r="R4872" s="6"/>
      <c r="S4872" s="6"/>
      <c r="T4872" s="6"/>
    </row>
    <row r="4873" spans="1:20" x14ac:dyDescent="0.25">
      <c r="A4873">
        <v>2004</v>
      </c>
      <c r="B4873" t="s">
        <v>220</v>
      </c>
      <c r="C4873" s="6">
        <v>3</v>
      </c>
      <c r="D4873" s="6" t="s">
        <v>246</v>
      </c>
      <c r="E4873" s="6"/>
      <c r="F4873" s="6"/>
      <c r="G4873" s="6"/>
      <c r="H4873" s="6"/>
      <c r="I4873" s="6" t="s">
        <v>24</v>
      </c>
      <c r="J4873" s="6" t="s">
        <v>88</v>
      </c>
      <c r="K4873" s="6">
        <v>30</v>
      </c>
      <c r="L4873" s="6"/>
      <c r="M4873" s="6">
        <v>20</v>
      </c>
      <c r="N4873" s="6">
        <v>5</v>
      </c>
      <c r="O4873" s="6"/>
      <c r="P4873" s="6"/>
      <c r="Q4873" s="6"/>
      <c r="R4873" s="6"/>
      <c r="S4873" s="6"/>
      <c r="T4873" s="6"/>
    </row>
    <row r="4874" spans="1:20" x14ac:dyDescent="0.25">
      <c r="A4874">
        <v>2004</v>
      </c>
      <c r="B4874" t="s">
        <v>220</v>
      </c>
      <c r="C4874" s="6">
        <v>4</v>
      </c>
      <c r="D4874" s="6" t="s">
        <v>246</v>
      </c>
      <c r="E4874" s="6"/>
      <c r="F4874" s="6"/>
      <c r="G4874" s="6"/>
      <c r="H4874" s="6"/>
      <c r="I4874" s="6" t="s">
        <v>24</v>
      </c>
      <c r="J4874" s="6" t="s">
        <v>88</v>
      </c>
      <c r="K4874" s="6">
        <v>75</v>
      </c>
      <c r="L4874" s="6"/>
      <c r="M4874" s="6">
        <v>45</v>
      </c>
      <c r="N4874" s="6">
        <v>20</v>
      </c>
      <c r="O4874" s="6"/>
      <c r="P4874" s="6"/>
      <c r="Q4874" s="6"/>
      <c r="R4874" s="6"/>
      <c r="S4874" s="6"/>
      <c r="T4874" s="6"/>
    </row>
    <row r="4875" spans="1:20" x14ac:dyDescent="0.25">
      <c r="A4875">
        <v>2004</v>
      </c>
      <c r="B4875" t="s">
        <v>220</v>
      </c>
      <c r="C4875" s="6">
        <v>5</v>
      </c>
      <c r="D4875" s="6" t="s">
        <v>246</v>
      </c>
      <c r="E4875" s="6"/>
      <c r="F4875" s="6"/>
      <c r="G4875" s="6"/>
      <c r="H4875" s="6"/>
      <c r="I4875" s="6" t="s">
        <v>24</v>
      </c>
      <c r="J4875" s="6" t="s">
        <v>80</v>
      </c>
      <c r="K4875" s="6">
        <v>30</v>
      </c>
      <c r="L4875" s="6"/>
      <c r="M4875" s="6">
        <v>15</v>
      </c>
      <c r="N4875" s="6">
        <v>5</v>
      </c>
      <c r="O4875" s="6"/>
      <c r="P4875" s="6"/>
      <c r="Q4875" s="6"/>
      <c r="R4875" s="6"/>
      <c r="S4875" s="6"/>
      <c r="T4875" s="6"/>
    </row>
    <row r="4876" spans="1:20" x14ac:dyDescent="0.25">
      <c r="A4876">
        <v>2004</v>
      </c>
      <c r="B4876" t="s">
        <v>220</v>
      </c>
      <c r="C4876" s="6">
        <v>6</v>
      </c>
      <c r="D4876" s="6" t="s">
        <v>246</v>
      </c>
      <c r="E4876" s="6"/>
      <c r="F4876" s="6"/>
      <c r="G4876" s="6"/>
      <c r="H4876" s="6"/>
      <c r="I4876" s="6" t="s">
        <v>24</v>
      </c>
      <c r="J4876" s="6" t="s">
        <v>88</v>
      </c>
      <c r="K4876" s="6">
        <v>40</v>
      </c>
      <c r="L4876" s="6"/>
      <c r="M4876" s="6">
        <v>25</v>
      </c>
      <c r="N4876" s="6">
        <v>0</v>
      </c>
      <c r="O4876" s="6"/>
      <c r="P4876" s="6"/>
      <c r="Q4876" s="6"/>
      <c r="R4876" s="6"/>
      <c r="S4876" s="6"/>
      <c r="T4876" s="6"/>
    </row>
    <row r="4877" spans="1:20" x14ac:dyDescent="0.25">
      <c r="A4877">
        <v>2004</v>
      </c>
      <c r="B4877" t="s">
        <v>220</v>
      </c>
      <c r="C4877" s="6">
        <v>7</v>
      </c>
      <c r="D4877" s="6" t="s">
        <v>246</v>
      </c>
      <c r="E4877" s="6"/>
      <c r="F4877" s="6"/>
      <c r="G4877" s="6"/>
      <c r="H4877" s="6"/>
      <c r="I4877" s="6" t="s">
        <v>24</v>
      </c>
      <c r="J4877" s="6" t="s">
        <v>81</v>
      </c>
      <c r="K4877" s="6">
        <v>30</v>
      </c>
      <c r="L4877" s="6"/>
      <c r="M4877" s="6">
        <v>30</v>
      </c>
      <c r="N4877" s="6">
        <v>2</v>
      </c>
      <c r="O4877" s="6"/>
      <c r="P4877" s="6"/>
      <c r="Q4877" s="6"/>
      <c r="R4877" s="6"/>
      <c r="S4877" s="6"/>
      <c r="T4877" s="6"/>
    </row>
    <row r="4878" spans="1:20" x14ac:dyDescent="0.25">
      <c r="A4878">
        <v>2004</v>
      </c>
      <c r="B4878" t="s">
        <v>220</v>
      </c>
      <c r="C4878" s="6">
        <v>8</v>
      </c>
      <c r="D4878" s="6" t="s">
        <v>246</v>
      </c>
      <c r="E4878" s="6"/>
      <c r="F4878" s="6"/>
      <c r="G4878" s="6"/>
      <c r="H4878" s="6"/>
      <c r="I4878" s="6" t="s">
        <v>24</v>
      </c>
      <c r="J4878" s="6" t="s">
        <v>88</v>
      </c>
      <c r="K4878" s="6">
        <v>25</v>
      </c>
      <c r="L4878" s="6"/>
      <c r="M4878" s="6">
        <v>20</v>
      </c>
      <c r="N4878" s="6">
        <v>25</v>
      </c>
      <c r="O4878" s="6"/>
      <c r="P4878" s="6"/>
      <c r="Q4878" s="6"/>
      <c r="R4878" s="6"/>
      <c r="S4878" s="6"/>
      <c r="T4878" s="6"/>
    </row>
    <row r="4879" spans="1:20" x14ac:dyDescent="0.25">
      <c r="A4879">
        <v>2004</v>
      </c>
      <c r="B4879" t="s">
        <v>220</v>
      </c>
      <c r="C4879" s="6">
        <v>9</v>
      </c>
      <c r="D4879" s="6" t="s">
        <v>246</v>
      </c>
      <c r="E4879" s="6"/>
      <c r="F4879" s="6"/>
      <c r="G4879" s="6"/>
      <c r="H4879" s="6"/>
      <c r="I4879" s="6" t="s">
        <v>24</v>
      </c>
      <c r="J4879" s="6" t="s">
        <v>88</v>
      </c>
      <c r="K4879" s="6">
        <v>50</v>
      </c>
      <c r="L4879" s="6"/>
      <c r="M4879" s="6">
        <v>35</v>
      </c>
      <c r="N4879" s="6">
        <v>25</v>
      </c>
      <c r="O4879" s="6"/>
      <c r="P4879" s="6"/>
      <c r="Q4879" s="6"/>
      <c r="R4879" s="6"/>
      <c r="S4879" s="6"/>
      <c r="T4879" s="6"/>
    </row>
    <row r="4880" spans="1:20" x14ac:dyDescent="0.25">
      <c r="A4880">
        <v>2004</v>
      </c>
      <c r="B4880" t="s">
        <v>220</v>
      </c>
      <c r="C4880" s="6">
        <v>10</v>
      </c>
      <c r="D4880" s="6" t="s">
        <v>246</v>
      </c>
      <c r="E4880" s="6"/>
      <c r="F4880" s="6"/>
      <c r="G4880" s="6"/>
      <c r="H4880" s="6"/>
      <c r="I4880" s="6" t="s">
        <v>24</v>
      </c>
      <c r="J4880" s="6" t="s">
        <v>80</v>
      </c>
      <c r="K4880" s="6">
        <v>35</v>
      </c>
      <c r="L4880" s="6"/>
      <c r="M4880" s="6">
        <v>20</v>
      </c>
      <c r="N4880" s="6">
        <v>25</v>
      </c>
      <c r="O4880" s="6"/>
      <c r="P4880" s="6"/>
      <c r="Q4880" s="6"/>
      <c r="R4880" s="6"/>
      <c r="S4880" s="6"/>
      <c r="T4880" s="6"/>
    </row>
    <row r="4881" spans="1:20" x14ac:dyDescent="0.25">
      <c r="A4881">
        <v>2004</v>
      </c>
      <c r="B4881" t="s">
        <v>220</v>
      </c>
      <c r="C4881" s="6">
        <v>11</v>
      </c>
      <c r="D4881" s="6" t="s">
        <v>246</v>
      </c>
      <c r="E4881" s="6"/>
      <c r="F4881" s="6"/>
      <c r="G4881" s="6"/>
      <c r="H4881" s="6"/>
      <c r="I4881" s="6" t="s">
        <v>24</v>
      </c>
      <c r="J4881" s="6" t="s">
        <v>85</v>
      </c>
      <c r="K4881" s="6">
        <v>20</v>
      </c>
      <c r="L4881" s="6"/>
      <c r="M4881" s="6">
        <v>7</v>
      </c>
      <c r="N4881" s="6">
        <v>5</v>
      </c>
      <c r="O4881" s="6"/>
      <c r="P4881" s="6"/>
      <c r="Q4881" s="6"/>
      <c r="R4881" s="6"/>
      <c r="S4881" s="6"/>
      <c r="T4881" s="6"/>
    </row>
    <row r="4882" spans="1:20" x14ac:dyDescent="0.25">
      <c r="A4882">
        <v>2004</v>
      </c>
      <c r="B4882" t="s">
        <v>220</v>
      </c>
      <c r="C4882" s="6">
        <v>12</v>
      </c>
      <c r="D4882" s="6" t="s">
        <v>246</v>
      </c>
      <c r="E4882" s="6"/>
      <c r="F4882" s="6"/>
      <c r="G4882" s="6"/>
      <c r="H4882" s="6"/>
      <c r="I4882" s="6" t="s">
        <v>24</v>
      </c>
      <c r="J4882" s="6" t="s">
        <v>88</v>
      </c>
      <c r="K4882" s="6">
        <v>20</v>
      </c>
      <c r="L4882" s="6"/>
      <c r="M4882" s="6">
        <v>15</v>
      </c>
      <c r="N4882" s="6">
        <v>10</v>
      </c>
      <c r="O4882" s="6"/>
      <c r="P4882" s="6"/>
      <c r="Q4882" s="6"/>
      <c r="R4882" s="6"/>
      <c r="S4882" s="6"/>
      <c r="T4882" s="6"/>
    </row>
    <row r="4883" spans="1:20" x14ac:dyDescent="0.25">
      <c r="A4883">
        <v>2004</v>
      </c>
      <c r="B4883" t="s">
        <v>220</v>
      </c>
      <c r="C4883" s="6">
        <v>13</v>
      </c>
      <c r="D4883" s="6" t="s">
        <v>246</v>
      </c>
      <c r="E4883" s="6"/>
      <c r="F4883" s="6"/>
      <c r="G4883" s="6"/>
      <c r="H4883" s="6"/>
      <c r="I4883" s="6" t="s">
        <v>24</v>
      </c>
      <c r="J4883" s="6" t="s">
        <v>270</v>
      </c>
      <c r="K4883" s="6">
        <v>20</v>
      </c>
      <c r="L4883" s="6"/>
      <c r="M4883" s="6">
        <v>50</v>
      </c>
      <c r="N4883" s="6">
        <v>0</v>
      </c>
      <c r="O4883" s="6"/>
      <c r="P4883" s="6"/>
      <c r="Q4883" s="6"/>
      <c r="R4883" s="6"/>
      <c r="S4883" s="6"/>
      <c r="T4883" s="6"/>
    </row>
    <row r="4884" spans="1:20" x14ac:dyDescent="0.25">
      <c r="A4884">
        <v>2004</v>
      </c>
      <c r="B4884" t="s">
        <v>220</v>
      </c>
      <c r="C4884" s="6">
        <v>14</v>
      </c>
      <c r="D4884" s="6" t="s">
        <v>246</v>
      </c>
      <c r="E4884" s="6"/>
      <c r="F4884" s="6"/>
      <c r="G4884" s="6"/>
      <c r="H4884" s="6"/>
      <c r="I4884" s="6" t="s">
        <v>24</v>
      </c>
      <c r="J4884" s="6" t="s">
        <v>78</v>
      </c>
      <c r="K4884" s="6">
        <v>25</v>
      </c>
      <c r="L4884" s="6"/>
      <c r="M4884" s="6">
        <v>15</v>
      </c>
      <c r="N4884" s="6">
        <v>20</v>
      </c>
      <c r="O4884" s="6"/>
      <c r="P4884" s="6"/>
      <c r="Q4884" s="6"/>
      <c r="R4884" s="6"/>
      <c r="S4884" s="6"/>
      <c r="T4884" s="6"/>
    </row>
    <row r="4885" spans="1:20" x14ac:dyDescent="0.25">
      <c r="A4885">
        <v>2004</v>
      </c>
      <c r="B4885" t="s">
        <v>220</v>
      </c>
      <c r="C4885" s="6">
        <v>15</v>
      </c>
      <c r="D4885" s="6" t="s">
        <v>246</v>
      </c>
      <c r="E4885" s="6"/>
      <c r="F4885" s="6"/>
      <c r="G4885" s="6"/>
      <c r="H4885" s="6"/>
      <c r="I4885" s="6" t="s">
        <v>24</v>
      </c>
      <c r="J4885" s="6" t="s">
        <v>221</v>
      </c>
      <c r="K4885" s="6">
        <v>15</v>
      </c>
      <c r="L4885" s="6"/>
      <c r="M4885" s="6">
        <v>10</v>
      </c>
      <c r="N4885" s="6">
        <v>0</v>
      </c>
      <c r="O4885" s="6"/>
      <c r="P4885" s="6"/>
      <c r="Q4885" s="6"/>
      <c r="R4885" s="6"/>
      <c r="S4885" s="6"/>
      <c r="T4885" s="6"/>
    </row>
    <row r="4886" spans="1:20" x14ac:dyDescent="0.25">
      <c r="A4886">
        <v>2004</v>
      </c>
      <c r="B4886" t="s">
        <v>220</v>
      </c>
      <c r="C4886" s="6">
        <v>16</v>
      </c>
      <c r="D4886" s="6" t="s">
        <v>246</v>
      </c>
      <c r="E4886" s="6"/>
      <c r="F4886" s="6"/>
      <c r="G4886" s="6"/>
      <c r="H4886" s="6"/>
      <c r="I4886" s="6" t="s">
        <v>24</v>
      </c>
      <c r="J4886" s="6" t="s">
        <v>221</v>
      </c>
      <c r="K4886" s="6">
        <v>25</v>
      </c>
      <c r="L4886" s="6"/>
      <c r="M4886" s="6">
        <v>25</v>
      </c>
      <c r="N4886" s="6">
        <v>10</v>
      </c>
      <c r="O4886" s="6"/>
      <c r="P4886" s="6"/>
      <c r="Q4886" s="6"/>
      <c r="R4886" s="6"/>
      <c r="S4886" s="6"/>
      <c r="T4886" s="6"/>
    </row>
    <row r="4887" spans="1:20" x14ac:dyDescent="0.25">
      <c r="A4887">
        <v>2004</v>
      </c>
      <c r="B4887" t="s">
        <v>220</v>
      </c>
      <c r="C4887" s="6">
        <v>1</v>
      </c>
      <c r="D4887" s="6" t="s">
        <v>248</v>
      </c>
      <c r="E4887" s="6">
        <v>9</v>
      </c>
      <c r="F4887" s="6">
        <v>10.90909090909091</v>
      </c>
      <c r="G4887" s="6">
        <v>100</v>
      </c>
      <c r="H4887" s="6"/>
      <c r="I4887" s="6">
        <v>100</v>
      </c>
      <c r="J4887" s="6" t="s">
        <v>79</v>
      </c>
      <c r="K4887" s="6">
        <v>100</v>
      </c>
      <c r="L4887" s="6"/>
      <c r="M4887" s="6">
        <v>100</v>
      </c>
      <c r="N4887" s="6">
        <v>50</v>
      </c>
      <c r="O4887" s="6">
        <v>5</v>
      </c>
      <c r="P4887" s="6"/>
      <c r="Q4887" s="6"/>
      <c r="R4887" s="6" t="s">
        <v>180</v>
      </c>
      <c r="S4887" s="6"/>
      <c r="T4887" s="6"/>
    </row>
    <row r="4888" spans="1:20" x14ac:dyDescent="0.25">
      <c r="A4888">
        <v>2004</v>
      </c>
      <c r="B4888" t="s">
        <v>220</v>
      </c>
      <c r="C4888" s="6">
        <v>2</v>
      </c>
      <c r="D4888" s="6" t="s">
        <v>248</v>
      </c>
      <c r="E4888" s="6"/>
      <c r="F4888" s="6"/>
      <c r="G4888" s="6"/>
      <c r="H4888" s="6"/>
      <c r="I4888" s="6" t="s">
        <v>24</v>
      </c>
      <c r="J4888" s="6" t="s">
        <v>96</v>
      </c>
      <c r="K4888" s="6">
        <v>20</v>
      </c>
      <c r="L4888" s="6"/>
      <c r="M4888" s="6">
        <v>5</v>
      </c>
      <c r="N4888" s="6">
        <v>0</v>
      </c>
      <c r="O4888" s="6">
        <v>0</v>
      </c>
      <c r="P4888" s="6"/>
      <c r="Q4888" s="6"/>
      <c r="R4888" s="6"/>
      <c r="S4888" s="6"/>
      <c r="T4888" s="6"/>
    </row>
    <row r="4889" spans="1:20" x14ac:dyDescent="0.25">
      <c r="A4889">
        <v>2004</v>
      </c>
      <c r="B4889" t="s">
        <v>220</v>
      </c>
      <c r="C4889" s="6">
        <v>3</v>
      </c>
      <c r="D4889" s="6" t="s">
        <v>248</v>
      </c>
      <c r="E4889" s="6"/>
      <c r="F4889" s="6"/>
      <c r="G4889" s="6"/>
      <c r="H4889" s="6"/>
      <c r="I4889" s="6" t="s">
        <v>24</v>
      </c>
      <c r="J4889" s="6" t="s">
        <v>85</v>
      </c>
      <c r="K4889" s="6">
        <v>30</v>
      </c>
      <c r="L4889" s="6"/>
      <c r="M4889" s="6">
        <v>10</v>
      </c>
      <c r="N4889" s="6">
        <v>20</v>
      </c>
      <c r="O4889" s="6">
        <v>0</v>
      </c>
      <c r="P4889" s="6"/>
      <c r="Q4889" s="6"/>
      <c r="R4889" s="6"/>
      <c r="S4889" s="6"/>
      <c r="T4889" s="6"/>
    </row>
    <row r="4890" spans="1:20" x14ac:dyDescent="0.25">
      <c r="A4890">
        <v>2004</v>
      </c>
      <c r="B4890" t="s">
        <v>220</v>
      </c>
      <c r="C4890" s="6">
        <v>4</v>
      </c>
      <c r="D4890" s="6" t="s">
        <v>248</v>
      </c>
      <c r="E4890" s="6"/>
      <c r="F4890" s="6"/>
      <c r="G4890" s="6"/>
      <c r="H4890" s="6"/>
      <c r="I4890" s="6" t="s">
        <v>24</v>
      </c>
      <c r="J4890" s="6" t="s">
        <v>79</v>
      </c>
      <c r="K4890" s="6">
        <v>40</v>
      </c>
      <c r="L4890" s="6"/>
      <c r="M4890" s="6">
        <v>30</v>
      </c>
      <c r="N4890" s="6">
        <v>30</v>
      </c>
      <c r="O4890" s="6">
        <v>5</v>
      </c>
      <c r="P4890" s="6"/>
      <c r="Q4890" s="6"/>
      <c r="R4890" s="6"/>
      <c r="S4890" s="6"/>
      <c r="T4890" s="6" t="s">
        <v>60</v>
      </c>
    </row>
    <row r="4891" spans="1:20" x14ac:dyDescent="0.25">
      <c r="A4891">
        <v>2004</v>
      </c>
      <c r="B4891" t="s">
        <v>220</v>
      </c>
      <c r="C4891" s="6">
        <v>5</v>
      </c>
      <c r="D4891" s="6" t="s">
        <v>248</v>
      </c>
      <c r="E4891" s="6"/>
      <c r="F4891" s="6"/>
      <c r="G4891" s="6"/>
      <c r="H4891" s="6"/>
      <c r="I4891" s="6" t="s">
        <v>24</v>
      </c>
      <c r="J4891" s="6" t="s">
        <v>270</v>
      </c>
      <c r="K4891" s="6">
        <v>30</v>
      </c>
      <c r="L4891" s="6"/>
      <c r="M4891" s="6">
        <v>40</v>
      </c>
      <c r="N4891" s="6">
        <v>0</v>
      </c>
      <c r="O4891" s="6">
        <v>0</v>
      </c>
      <c r="P4891" s="6"/>
      <c r="Q4891" s="6"/>
      <c r="R4891" s="6"/>
      <c r="S4891" s="6"/>
      <c r="T4891" s="6"/>
    </row>
    <row r="4892" spans="1:20" x14ac:dyDescent="0.25">
      <c r="A4892">
        <v>2004</v>
      </c>
      <c r="B4892" t="s">
        <v>220</v>
      </c>
      <c r="C4892" s="6">
        <v>6</v>
      </c>
      <c r="D4892" s="6" t="s">
        <v>248</v>
      </c>
      <c r="E4892" s="6"/>
      <c r="F4892" s="6"/>
      <c r="G4892" s="6"/>
      <c r="H4892" s="6"/>
      <c r="I4892" s="6" t="s">
        <v>24</v>
      </c>
      <c r="J4892" s="6" t="s">
        <v>88</v>
      </c>
      <c r="K4892" s="6">
        <v>70</v>
      </c>
      <c r="L4892" s="6"/>
      <c r="M4892" s="6">
        <v>60</v>
      </c>
      <c r="N4892" s="6">
        <v>90</v>
      </c>
      <c r="O4892" s="6">
        <v>0</v>
      </c>
      <c r="P4892" s="6"/>
      <c r="Q4892" s="6"/>
      <c r="R4892" s="6"/>
      <c r="S4892" s="6"/>
      <c r="T4892" s="6"/>
    </row>
    <row r="4893" spans="1:20" x14ac:dyDescent="0.25">
      <c r="A4893">
        <v>2004</v>
      </c>
      <c r="B4893" t="s">
        <v>220</v>
      </c>
      <c r="C4893" s="6">
        <v>7</v>
      </c>
      <c r="D4893" s="6" t="s">
        <v>248</v>
      </c>
      <c r="E4893" s="6"/>
      <c r="F4893" s="6"/>
      <c r="G4893" s="6"/>
      <c r="H4893" s="6"/>
      <c r="I4893" s="6" t="s">
        <v>24</v>
      </c>
      <c r="J4893" s="6" t="s">
        <v>88</v>
      </c>
      <c r="K4893" s="6">
        <v>40</v>
      </c>
      <c r="L4893" s="6"/>
      <c r="M4893" s="6">
        <v>30</v>
      </c>
      <c r="N4893" s="6">
        <v>10</v>
      </c>
      <c r="O4893" s="6">
        <v>0</v>
      </c>
      <c r="P4893" s="6"/>
      <c r="Q4893" s="6"/>
      <c r="R4893" s="6"/>
      <c r="S4893" s="6"/>
      <c r="T4893" s="6"/>
    </row>
    <row r="4894" spans="1:20" x14ac:dyDescent="0.25">
      <c r="A4894">
        <v>2004</v>
      </c>
      <c r="B4894" t="s">
        <v>220</v>
      </c>
      <c r="C4894" s="6">
        <v>8</v>
      </c>
      <c r="D4894" s="6" t="s">
        <v>248</v>
      </c>
      <c r="E4894" s="6"/>
      <c r="F4894" s="6"/>
      <c r="G4894" s="6"/>
      <c r="H4894" s="6"/>
      <c r="I4894" s="6" t="s">
        <v>24</v>
      </c>
      <c r="J4894" s="6" t="s">
        <v>221</v>
      </c>
      <c r="K4894" s="6">
        <v>25</v>
      </c>
      <c r="L4894" s="6"/>
      <c r="M4894" s="6">
        <v>10</v>
      </c>
      <c r="N4894" s="6">
        <v>10</v>
      </c>
      <c r="O4894" s="6">
        <v>0</v>
      </c>
      <c r="P4894" s="6"/>
      <c r="Q4894" s="6"/>
      <c r="R4894" s="6"/>
      <c r="S4894" s="6"/>
      <c r="T4894" s="6"/>
    </row>
    <row r="4895" spans="1:20" x14ac:dyDescent="0.25">
      <c r="A4895">
        <v>2004</v>
      </c>
      <c r="B4895" t="s">
        <v>220</v>
      </c>
      <c r="C4895" s="6">
        <v>9</v>
      </c>
      <c r="D4895" s="6" t="s">
        <v>248</v>
      </c>
      <c r="E4895" s="6"/>
      <c r="F4895" s="6"/>
      <c r="G4895" s="6"/>
      <c r="H4895" s="6"/>
      <c r="I4895" s="6" t="s">
        <v>24</v>
      </c>
      <c r="J4895" s="6" t="s">
        <v>96</v>
      </c>
      <c r="K4895" s="6">
        <v>45</v>
      </c>
      <c r="L4895" s="6"/>
      <c r="M4895" s="6">
        <v>20</v>
      </c>
      <c r="N4895" s="6">
        <v>20</v>
      </c>
      <c r="O4895" s="6">
        <v>0</v>
      </c>
      <c r="P4895" s="6"/>
      <c r="Q4895" s="6"/>
      <c r="R4895" s="6"/>
      <c r="S4895" s="6"/>
      <c r="T4895" s="6"/>
    </row>
    <row r="4896" spans="1:20" x14ac:dyDescent="0.25">
      <c r="A4896">
        <v>2004</v>
      </c>
      <c r="B4896" t="s">
        <v>220</v>
      </c>
      <c r="C4896" s="6">
        <v>10</v>
      </c>
      <c r="D4896" s="6" t="s">
        <v>248</v>
      </c>
      <c r="E4896" s="6"/>
      <c r="F4896" s="6"/>
      <c r="G4896" s="6"/>
      <c r="H4896" s="6"/>
      <c r="I4896" s="6" t="s">
        <v>24</v>
      </c>
      <c r="J4896" s="6" t="s">
        <v>88</v>
      </c>
      <c r="K4896" s="6">
        <v>30</v>
      </c>
      <c r="L4896" s="6"/>
      <c r="M4896" s="6">
        <v>15</v>
      </c>
      <c r="N4896" s="6">
        <v>80</v>
      </c>
      <c r="O4896" s="6">
        <v>0</v>
      </c>
      <c r="P4896" s="6"/>
      <c r="Q4896" s="6"/>
      <c r="R4896" s="6"/>
      <c r="S4896" s="6"/>
      <c r="T4896" s="6"/>
    </row>
    <row r="4897" spans="1:20" x14ac:dyDescent="0.25">
      <c r="A4897">
        <v>2004</v>
      </c>
      <c r="B4897" t="s">
        <v>220</v>
      </c>
      <c r="C4897" s="6">
        <v>1</v>
      </c>
      <c r="D4897" s="6" t="s">
        <v>248</v>
      </c>
      <c r="E4897" s="6">
        <v>10</v>
      </c>
      <c r="F4897" s="6">
        <v>11</v>
      </c>
      <c r="G4897" s="6">
        <v>255</v>
      </c>
      <c r="H4897" s="6"/>
      <c r="I4897" s="6">
        <v>255</v>
      </c>
      <c r="J4897" s="6" t="s">
        <v>79</v>
      </c>
      <c r="K4897" s="6">
        <v>20</v>
      </c>
      <c r="L4897" s="6"/>
      <c r="M4897" s="6">
        <v>10</v>
      </c>
      <c r="N4897" s="6">
        <v>5</v>
      </c>
      <c r="O4897" s="6">
        <v>0</v>
      </c>
      <c r="P4897" s="6"/>
      <c r="Q4897" s="6"/>
      <c r="R4897" s="6"/>
      <c r="S4897" s="6"/>
      <c r="T4897" s="6"/>
    </row>
    <row r="4898" spans="1:20" x14ac:dyDescent="0.25">
      <c r="A4898">
        <v>2004</v>
      </c>
      <c r="B4898" t="s">
        <v>220</v>
      </c>
      <c r="C4898" s="6">
        <v>2</v>
      </c>
      <c r="D4898" s="6" t="s">
        <v>248</v>
      </c>
      <c r="E4898" s="6"/>
      <c r="F4898" s="6"/>
      <c r="G4898" s="6"/>
      <c r="H4898" s="6"/>
      <c r="I4898" s="6" t="s">
        <v>24</v>
      </c>
      <c r="J4898" s="6" t="s">
        <v>227</v>
      </c>
      <c r="K4898" s="6">
        <v>100</v>
      </c>
      <c r="L4898" s="6"/>
      <c r="M4898" s="6">
        <v>45</v>
      </c>
      <c r="N4898" s="6">
        <v>50</v>
      </c>
      <c r="O4898" s="6">
        <v>0</v>
      </c>
      <c r="P4898" s="6"/>
      <c r="Q4898" s="6"/>
      <c r="R4898" s="6"/>
      <c r="S4898" s="6" t="s">
        <v>262</v>
      </c>
      <c r="T4898" s="6"/>
    </row>
    <row r="4899" spans="1:20" x14ac:dyDescent="0.25">
      <c r="A4899">
        <v>2004</v>
      </c>
      <c r="B4899" t="s">
        <v>220</v>
      </c>
      <c r="C4899" s="6">
        <v>3</v>
      </c>
      <c r="D4899" s="6" t="s">
        <v>248</v>
      </c>
      <c r="E4899" s="6"/>
      <c r="F4899" s="6"/>
      <c r="G4899" s="6"/>
      <c r="H4899" s="6"/>
      <c r="I4899" s="6" t="s">
        <v>24</v>
      </c>
      <c r="J4899" s="6" t="s">
        <v>221</v>
      </c>
      <c r="K4899" s="6">
        <v>30</v>
      </c>
      <c r="L4899" s="6"/>
      <c r="M4899" s="6">
        <v>75</v>
      </c>
      <c r="N4899" s="6">
        <v>40</v>
      </c>
      <c r="O4899" s="6">
        <v>0</v>
      </c>
      <c r="P4899" s="6"/>
      <c r="Q4899" s="6"/>
      <c r="R4899" s="6"/>
      <c r="S4899" s="6"/>
      <c r="T4899" s="6"/>
    </row>
    <row r="4900" spans="1:20" x14ac:dyDescent="0.25">
      <c r="A4900">
        <v>2004</v>
      </c>
      <c r="B4900" t="s">
        <v>220</v>
      </c>
      <c r="C4900" s="6">
        <v>4</v>
      </c>
      <c r="D4900" s="6" t="s">
        <v>248</v>
      </c>
      <c r="E4900" s="6"/>
      <c r="F4900" s="6"/>
      <c r="G4900" s="6"/>
      <c r="H4900" s="6"/>
      <c r="I4900" s="6" t="s">
        <v>24</v>
      </c>
      <c r="J4900" s="6" t="s">
        <v>221</v>
      </c>
      <c r="K4900" s="6">
        <v>10</v>
      </c>
      <c r="L4900" s="6"/>
      <c r="M4900" s="6">
        <v>5</v>
      </c>
      <c r="N4900" s="6">
        <v>0</v>
      </c>
      <c r="O4900" s="6">
        <v>0</v>
      </c>
      <c r="P4900" s="6"/>
      <c r="Q4900" s="6"/>
      <c r="R4900" s="6"/>
      <c r="S4900" s="6"/>
      <c r="T4900" s="6"/>
    </row>
    <row r="4901" spans="1:20" x14ac:dyDescent="0.25">
      <c r="A4901">
        <v>2004</v>
      </c>
      <c r="B4901" t="s">
        <v>220</v>
      </c>
      <c r="C4901" s="6">
        <v>5</v>
      </c>
      <c r="D4901" s="6" t="s">
        <v>248</v>
      </c>
      <c r="E4901" s="6"/>
      <c r="F4901" s="6"/>
      <c r="G4901" s="6"/>
      <c r="H4901" s="6"/>
      <c r="I4901" s="6" t="s">
        <v>24</v>
      </c>
      <c r="J4901" s="6" t="s">
        <v>221</v>
      </c>
      <c r="K4901" s="6">
        <v>5</v>
      </c>
      <c r="L4901" s="6"/>
      <c r="M4901" s="6">
        <v>5</v>
      </c>
      <c r="N4901" s="6">
        <v>0</v>
      </c>
      <c r="O4901" s="6">
        <v>0</v>
      </c>
      <c r="P4901" s="6"/>
      <c r="Q4901" s="6"/>
      <c r="R4901" s="6"/>
      <c r="S4901" s="6"/>
      <c r="T4901" s="6"/>
    </row>
    <row r="4902" spans="1:20" x14ac:dyDescent="0.25">
      <c r="A4902">
        <v>2004</v>
      </c>
      <c r="B4902" t="s">
        <v>220</v>
      </c>
      <c r="C4902" s="6">
        <v>6</v>
      </c>
      <c r="D4902" s="6" t="s">
        <v>248</v>
      </c>
      <c r="E4902" s="6"/>
      <c r="F4902" s="6"/>
      <c r="G4902" s="6"/>
      <c r="H4902" s="6"/>
      <c r="I4902" s="6" t="s">
        <v>24</v>
      </c>
      <c r="J4902" s="6" t="s">
        <v>221</v>
      </c>
      <c r="K4902" s="6">
        <v>40</v>
      </c>
      <c r="L4902" s="6"/>
      <c r="M4902" s="6">
        <v>30</v>
      </c>
      <c r="N4902" s="6">
        <v>10</v>
      </c>
      <c r="O4902" s="6">
        <v>0</v>
      </c>
      <c r="P4902" s="6"/>
      <c r="Q4902" s="6"/>
      <c r="R4902" s="6"/>
      <c r="S4902" s="6"/>
      <c r="T4902" s="6"/>
    </row>
    <row r="4903" spans="1:20" x14ac:dyDescent="0.25">
      <c r="A4903">
        <v>2004</v>
      </c>
      <c r="B4903" t="s">
        <v>220</v>
      </c>
      <c r="C4903" s="6">
        <v>7</v>
      </c>
      <c r="D4903" s="6" t="s">
        <v>248</v>
      </c>
      <c r="E4903" s="6"/>
      <c r="F4903" s="6"/>
      <c r="G4903" s="6"/>
      <c r="H4903" s="6"/>
      <c r="I4903" s="6" t="s">
        <v>24</v>
      </c>
      <c r="J4903" s="6" t="s">
        <v>83</v>
      </c>
      <c r="K4903" s="6">
        <v>90</v>
      </c>
      <c r="L4903" s="6"/>
      <c r="M4903" s="6">
        <v>80</v>
      </c>
      <c r="N4903" s="6">
        <v>45</v>
      </c>
      <c r="O4903" s="6">
        <v>0</v>
      </c>
      <c r="P4903" s="6"/>
      <c r="Q4903" s="6"/>
      <c r="R4903" s="6"/>
      <c r="S4903" s="6"/>
      <c r="T4903" s="6"/>
    </row>
    <row r="4904" spans="1:20" x14ac:dyDescent="0.25">
      <c r="A4904">
        <v>2004</v>
      </c>
      <c r="B4904" t="s">
        <v>220</v>
      </c>
      <c r="C4904" s="6">
        <v>8</v>
      </c>
      <c r="D4904" s="6" t="s">
        <v>248</v>
      </c>
      <c r="E4904" s="6"/>
      <c r="F4904" s="6"/>
      <c r="G4904" s="6"/>
      <c r="H4904" s="6"/>
      <c r="I4904" s="6" t="s">
        <v>24</v>
      </c>
      <c r="J4904" s="6" t="s">
        <v>81</v>
      </c>
      <c r="K4904" s="6">
        <v>10</v>
      </c>
      <c r="L4904" s="6"/>
      <c r="M4904" s="6">
        <v>10</v>
      </c>
      <c r="N4904" s="6">
        <v>0</v>
      </c>
      <c r="O4904" s="6">
        <v>0</v>
      </c>
      <c r="P4904" s="6"/>
      <c r="Q4904" s="6"/>
      <c r="R4904" s="6"/>
      <c r="S4904" s="6"/>
      <c r="T4904" s="6"/>
    </row>
    <row r="4905" spans="1:20" x14ac:dyDescent="0.25">
      <c r="A4905">
        <v>2004</v>
      </c>
      <c r="B4905" t="s">
        <v>220</v>
      </c>
      <c r="C4905" s="6">
        <v>9</v>
      </c>
      <c r="D4905" s="6" t="s">
        <v>248</v>
      </c>
      <c r="E4905" s="6"/>
      <c r="F4905" s="6"/>
      <c r="G4905" s="6"/>
      <c r="H4905" s="6"/>
      <c r="I4905" s="6" t="s">
        <v>24</v>
      </c>
      <c r="J4905" s="6" t="s">
        <v>264</v>
      </c>
      <c r="K4905" s="6">
        <v>25</v>
      </c>
      <c r="L4905" s="6"/>
      <c r="M4905" s="6">
        <v>20</v>
      </c>
      <c r="N4905" s="6">
        <v>0</v>
      </c>
      <c r="O4905" s="6">
        <v>0</v>
      </c>
      <c r="P4905" s="6"/>
      <c r="Q4905" s="6"/>
      <c r="R4905" s="6"/>
      <c r="S4905" s="6"/>
      <c r="T4905" s="6"/>
    </row>
    <row r="4906" spans="1:20" x14ac:dyDescent="0.25">
      <c r="A4906">
        <v>2004</v>
      </c>
      <c r="B4906" t="s">
        <v>220</v>
      </c>
      <c r="C4906" s="6">
        <v>10</v>
      </c>
      <c r="D4906" s="6" t="s">
        <v>248</v>
      </c>
      <c r="E4906" s="6"/>
      <c r="F4906" s="6"/>
      <c r="G4906" s="6"/>
      <c r="H4906" s="6"/>
      <c r="I4906" s="6" t="s">
        <v>24</v>
      </c>
      <c r="J4906" s="6" t="s">
        <v>227</v>
      </c>
      <c r="K4906" s="6">
        <v>10</v>
      </c>
      <c r="L4906" s="6"/>
      <c r="M4906" s="6">
        <v>10</v>
      </c>
      <c r="N4906" s="6">
        <v>0</v>
      </c>
      <c r="O4906" s="6">
        <v>0</v>
      </c>
      <c r="P4906" s="6"/>
      <c r="Q4906" s="6"/>
      <c r="R4906" s="6"/>
      <c r="S4906" s="6"/>
      <c r="T4906" s="6"/>
    </row>
    <row r="4907" spans="1:20" x14ac:dyDescent="0.25">
      <c r="A4907">
        <v>2004</v>
      </c>
      <c r="B4907" t="s">
        <v>220</v>
      </c>
      <c r="C4907" s="6">
        <v>11</v>
      </c>
      <c r="D4907" s="6" t="s">
        <v>248</v>
      </c>
      <c r="E4907" s="6"/>
      <c r="F4907" s="6"/>
      <c r="G4907" s="6"/>
      <c r="H4907" s="6"/>
      <c r="I4907" s="6" t="s">
        <v>24</v>
      </c>
      <c r="J4907" s="6" t="s">
        <v>79</v>
      </c>
      <c r="K4907" s="6">
        <v>40</v>
      </c>
      <c r="L4907" s="6"/>
      <c r="M4907" s="6">
        <v>30</v>
      </c>
      <c r="N4907" s="6">
        <v>50</v>
      </c>
      <c r="O4907" s="6">
        <v>0</v>
      </c>
      <c r="P4907" s="6"/>
      <c r="Q4907" s="6"/>
      <c r="R4907" s="6"/>
      <c r="S4907" s="6"/>
      <c r="T4907" s="6"/>
    </row>
    <row r="4908" spans="1:20" x14ac:dyDescent="0.25">
      <c r="A4908">
        <v>2004</v>
      </c>
      <c r="B4908" t="s">
        <v>220</v>
      </c>
      <c r="C4908" s="6">
        <v>12</v>
      </c>
      <c r="D4908" s="6" t="s">
        <v>248</v>
      </c>
      <c r="E4908" s="6"/>
      <c r="F4908" s="6"/>
      <c r="G4908" s="6"/>
      <c r="H4908" s="6"/>
      <c r="I4908" s="6" t="s">
        <v>24</v>
      </c>
      <c r="J4908" s="6" t="s">
        <v>88</v>
      </c>
      <c r="K4908" s="6">
        <v>30</v>
      </c>
      <c r="L4908" s="6"/>
      <c r="M4908" s="6">
        <v>25</v>
      </c>
      <c r="N4908" s="6">
        <v>5</v>
      </c>
      <c r="O4908" s="6">
        <v>0</v>
      </c>
      <c r="P4908" s="6"/>
      <c r="Q4908" s="6"/>
      <c r="R4908" s="6"/>
      <c r="S4908" s="6"/>
      <c r="T4908" s="6"/>
    </row>
    <row r="4909" spans="1:20" x14ac:dyDescent="0.25">
      <c r="A4909">
        <v>2004</v>
      </c>
      <c r="B4909" t="s">
        <v>220</v>
      </c>
      <c r="C4909" s="6">
        <v>13</v>
      </c>
      <c r="D4909" s="6" t="s">
        <v>248</v>
      </c>
      <c r="E4909" s="6"/>
      <c r="F4909" s="6"/>
      <c r="G4909" s="6"/>
      <c r="H4909" s="6"/>
      <c r="I4909" s="6" t="s">
        <v>24</v>
      </c>
      <c r="J4909" s="6" t="s">
        <v>85</v>
      </c>
      <c r="K4909" s="6">
        <v>25</v>
      </c>
      <c r="L4909" s="6"/>
      <c r="M4909" s="6">
        <v>5</v>
      </c>
      <c r="N4909" s="6">
        <v>0</v>
      </c>
      <c r="O4909" s="6">
        <v>0</v>
      </c>
      <c r="P4909" s="6"/>
      <c r="Q4909" s="6"/>
      <c r="R4909" s="6"/>
      <c r="S4909" s="6"/>
      <c r="T4909" s="6"/>
    </row>
    <row r="4910" spans="1:20" x14ac:dyDescent="0.25">
      <c r="A4910">
        <v>2004</v>
      </c>
      <c r="B4910" t="s">
        <v>220</v>
      </c>
      <c r="C4910" s="6">
        <v>14</v>
      </c>
      <c r="D4910" s="6" t="s">
        <v>248</v>
      </c>
      <c r="E4910" s="6"/>
      <c r="F4910" s="6"/>
      <c r="G4910" s="6"/>
      <c r="H4910" s="6"/>
      <c r="I4910" s="6" t="s">
        <v>24</v>
      </c>
      <c r="J4910" s="6" t="s">
        <v>83</v>
      </c>
      <c r="K4910" s="6">
        <v>50</v>
      </c>
      <c r="L4910" s="6"/>
      <c r="M4910" s="6">
        <v>120</v>
      </c>
      <c r="N4910" s="6">
        <v>10</v>
      </c>
      <c r="O4910" s="6">
        <v>0</v>
      </c>
      <c r="P4910" s="6"/>
      <c r="Q4910" s="6"/>
      <c r="R4910" s="6"/>
      <c r="S4910" s="6"/>
      <c r="T4910" s="6"/>
    </row>
    <row r="4911" spans="1:20" x14ac:dyDescent="0.25">
      <c r="A4911">
        <v>2004</v>
      </c>
      <c r="B4911" t="s">
        <v>220</v>
      </c>
      <c r="C4911" s="6">
        <v>15</v>
      </c>
      <c r="D4911" s="6" t="s">
        <v>248</v>
      </c>
      <c r="E4911" s="6"/>
      <c r="F4911" s="6"/>
      <c r="G4911" s="6"/>
      <c r="H4911" s="6"/>
      <c r="I4911" s="6" t="s">
        <v>24</v>
      </c>
      <c r="J4911" s="6" t="s">
        <v>79</v>
      </c>
      <c r="K4911" s="6">
        <v>65</v>
      </c>
      <c r="L4911" s="6"/>
      <c r="M4911" s="6">
        <v>50</v>
      </c>
      <c r="N4911" s="6">
        <v>70</v>
      </c>
      <c r="O4911" s="6">
        <v>5</v>
      </c>
      <c r="P4911" s="6" t="s">
        <v>131</v>
      </c>
      <c r="Q4911" s="6"/>
      <c r="R4911" s="6"/>
      <c r="S4911" s="6"/>
      <c r="T4911" s="6"/>
    </row>
    <row r="4912" spans="1:20" x14ac:dyDescent="0.25">
      <c r="A4912">
        <v>2004</v>
      </c>
      <c r="B4912" t="s">
        <v>220</v>
      </c>
      <c r="C4912" s="6">
        <v>1</v>
      </c>
      <c r="D4912" s="6" t="s">
        <v>248</v>
      </c>
      <c r="E4912" s="6">
        <v>11</v>
      </c>
      <c r="F4912" s="6">
        <v>10</v>
      </c>
      <c r="G4912" s="6">
        <v>130</v>
      </c>
      <c r="H4912" s="6"/>
      <c r="I4912" s="6">
        <v>130</v>
      </c>
      <c r="J4912" s="6" t="s">
        <v>221</v>
      </c>
      <c r="K4912" s="6">
        <v>10</v>
      </c>
      <c r="L4912" s="6"/>
      <c r="M4912" s="6">
        <v>5</v>
      </c>
      <c r="N4912" s="6">
        <v>0</v>
      </c>
      <c r="O4912" s="6"/>
      <c r="P4912" s="6"/>
      <c r="Q4912" s="6"/>
      <c r="R4912" s="6"/>
      <c r="S4912" s="6"/>
      <c r="T4912" s="6"/>
    </row>
    <row r="4913" spans="1:20" x14ac:dyDescent="0.25">
      <c r="A4913">
        <v>2004</v>
      </c>
      <c r="B4913" t="s">
        <v>220</v>
      </c>
      <c r="C4913" s="6">
        <v>2</v>
      </c>
      <c r="D4913" s="6" t="s">
        <v>248</v>
      </c>
      <c r="E4913" s="6"/>
      <c r="F4913" s="6"/>
      <c r="G4913" s="6"/>
      <c r="H4913" s="6"/>
      <c r="I4913" s="6" t="s">
        <v>24</v>
      </c>
      <c r="J4913" s="6" t="s">
        <v>79</v>
      </c>
      <c r="K4913" s="6">
        <v>70</v>
      </c>
      <c r="L4913" s="6"/>
      <c r="M4913" s="6">
        <v>130</v>
      </c>
      <c r="N4913" s="6">
        <v>40</v>
      </c>
      <c r="O4913" s="6"/>
      <c r="P4913" s="6"/>
      <c r="Q4913" s="6"/>
      <c r="R4913" s="6"/>
      <c r="S4913" s="6"/>
      <c r="T4913" s="6"/>
    </row>
    <row r="4914" spans="1:20" x14ac:dyDescent="0.25">
      <c r="A4914">
        <v>2004</v>
      </c>
      <c r="B4914" t="s">
        <v>220</v>
      </c>
      <c r="C4914" s="6">
        <v>3</v>
      </c>
      <c r="D4914" s="6" t="s">
        <v>248</v>
      </c>
      <c r="E4914" s="6"/>
      <c r="F4914" s="6"/>
      <c r="G4914" s="6"/>
      <c r="H4914" s="6"/>
      <c r="I4914" s="6" t="s">
        <v>24</v>
      </c>
      <c r="J4914" s="6" t="s">
        <v>83</v>
      </c>
      <c r="K4914" s="6">
        <v>200</v>
      </c>
      <c r="L4914" s="6"/>
      <c r="M4914" s="6">
        <v>100</v>
      </c>
      <c r="N4914" s="6">
        <v>95</v>
      </c>
      <c r="O4914" s="6"/>
      <c r="P4914" s="6"/>
      <c r="Q4914" s="6"/>
      <c r="R4914" s="6"/>
      <c r="S4914" s="6"/>
      <c r="T4914" s="6"/>
    </row>
    <row r="4915" spans="1:20" x14ac:dyDescent="0.25">
      <c r="A4915">
        <v>2004</v>
      </c>
      <c r="B4915" t="s">
        <v>220</v>
      </c>
      <c r="C4915" s="6">
        <v>4</v>
      </c>
      <c r="D4915" s="6" t="s">
        <v>248</v>
      </c>
      <c r="E4915" s="6"/>
      <c r="F4915" s="6"/>
      <c r="G4915" s="6"/>
      <c r="H4915" s="6"/>
      <c r="I4915" s="6" t="s">
        <v>24</v>
      </c>
      <c r="J4915" s="6" t="s">
        <v>221</v>
      </c>
      <c r="K4915" s="6">
        <v>40</v>
      </c>
      <c r="L4915" s="6"/>
      <c r="M4915" s="6">
        <v>5</v>
      </c>
      <c r="N4915" s="6">
        <v>30</v>
      </c>
      <c r="O4915" s="6"/>
      <c r="P4915" s="6"/>
      <c r="Q4915" s="6"/>
      <c r="R4915" s="6"/>
      <c r="S4915" s="6"/>
      <c r="T4915" s="6"/>
    </row>
    <row r="4916" spans="1:20" x14ac:dyDescent="0.25">
      <c r="A4916">
        <v>2004</v>
      </c>
      <c r="B4916" t="s">
        <v>220</v>
      </c>
      <c r="C4916" s="6">
        <v>5</v>
      </c>
      <c r="D4916" s="6" t="s">
        <v>248</v>
      </c>
      <c r="E4916" s="6"/>
      <c r="F4916" s="6"/>
      <c r="G4916" s="6"/>
      <c r="H4916" s="6"/>
      <c r="I4916" s="6" t="s">
        <v>24</v>
      </c>
      <c r="J4916" s="6" t="s">
        <v>239</v>
      </c>
      <c r="K4916" s="6">
        <v>50</v>
      </c>
      <c r="L4916" s="6"/>
      <c r="M4916" s="6">
        <v>10</v>
      </c>
      <c r="N4916" s="6">
        <v>0</v>
      </c>
      <c r="O4916" s="6"/>
      <c r="P4916" s="6"/>
      <c r="Q4916" s="6"/>
      <c r="R4916" s="6"/>
      <c r="S4916" s="6"/>
      <c r="T4916" s="6"/>
    </row>
    <row r="4917" spans="1:20" x14ac:dyDescent="0.25">
      <c r="A4917">
        <v>2004</v>
      </c>
      <c r="B4917" t="s">
        <v>220</v>
      </c>
      <c r="C4917" s="6">
        <v>6</v>
      </c>
      <c r="D4917" s="6" t="s">
        <v>248</v>
      </c>
      <c r="E4917" s="6"/>
      <c r="F4917" s="6"/>
      <c r="G4917" s="6"/>
      <c r="H4917" s="6"/>
      <c r="I4917" s="6" t="s">
        <v>24</v>
      </c>
      <c r="J4917" s="6" t="s">
        <v>88</v>
      </c>
      <c r="K4917" s="6">
        <v>40</v>
      </c>
      <c r="L4917" s="6"/>
      <c r="M4917" s="6">
        <v>10</v>
      </c>
      <c r="N4917" s="6">
        <v>10</v>
      </c>
      <c r="O4917" s="6"/>
      <c r="P4917" s="6"/>
      <c r="Q4917" s="6"/>
      <c r="R4917" s="6"/>
      <c r="S4917" s="6"/>
      <c r="T4917" s="6"/>
    </row>
    <row r="4918" spans="1:20" x14ac:dyDescent="0.25">
      <c r="A4918">
        <v>2004</v>
      </c>
      <c r="B4918" t="s">
        <v>220</v>
      </c>
      <c r="C4918" s="6">
        <v>7</v>
      </c>
      <c r="D4918" s="6" t="s">
        <v>248</v>
      </c>
      <c r="E4918" s="6"/>
      <c r="F4918" s="6"/>
      <c r="G4918" s="6"/>
      <c r="H4918" s="6"/>
      <c r="I4918" s="6" t="s">
        <v>24</v>
      </c>
      <c r="J4918" s="6" t="s">
        <v>83</v>
      </c>
      <c r="K4918" s="6">
        <v>240</v>
      </c>
      <c r="L4918" s="6"/>
      <c r="M4918" s="6">
        <v>350</v>
      </c>
      <c r="N4918" s="6">
        <v>70</v>
      </c>
      <c r="O4918" s="6"/>
      <c r="P4918" s="6"/>
      <c r="Q4918" s="6"/>
      <c r="R4918" s="6"/>
      <c r="S4918" s="6"/>
      <c r="T4918" s="6"/>
    </row>
    <row r="4919" spans="1:20" x14ac:dyDescent="0.25">
      <c r="A4919">
        <v>2004</v>
      </c>
      <c r="B4919" t="s">
        <v>220</v>
      </c>
      <c r="C4919" s="6">
        <v>8</v>
      </c>
      <c r="D4919" s="6" t="s">
        <v>248</v>
      </c>
      <c r="E4919" s="6"/>
      <c r="F4919" s="6"/>
      <c r="G4919" s="6"/>
      <c r="H4919" s="6"/>
      <c r="I4919" s="6" t="s">
        <v>24</v>
      </c>
      <c r="J4919" s="6" t="s">
        <v>221</v>
      </c>
      <c r="K4919" s="6">
        <v>30</v>
      </c>
      <c r="L4919" s="6"/>
      <c r="M4919" s="6">
        <v>10</v>
      </c>
      <c r="N4919" s="6">
        <v>10</v>
      </c>
      <c r="O4919" s="6"/>
      <c r="P4919" s="6"/>
      <c r="Q4919" s="6"/>
      <c r="R4919" s="6"/>
      <c r="S4919" s="6"/>
      <c r="T4919" s="6"/>
    </row>
    <row r="4920" spans="1:20" x14ac:dyDescent="0.25">
      <c r="A4920">
        <v>2004</v>
      </c>
      <c r="B4920" t="s">
        <v>220</v>
      </c>
      <c r="C4920" s="6">
        <v>9</v>
      </c>
      <c r="D4920" s="6" t="s">
        <v>248</v>
      </c>
      <c r="E4920" s="6"/>
      <c r="F4920" s="6"/>
      <c r="G4920" s="6"/>
      <c r="H4920" s="6"/>
      <c r="I4920" s="6" t="s">
        <v>24</v>
      </c>
      <c r="J4920" s="6" t="s">
        <v>221</v>
      </c>
      <c r="K4920" s="6">
        <v>50</v>
      </c>
      <c r="L4920" s="6"/>
      <c r="M4920" s="6">
        <v>10</v>
      </c>
      <c r="N4920" s="6">
        <v>50</v>
      </c>
      <c r="O4920" s="6"/>
      <c r="P4920" s="6"/>
      <c r="Q4920" s="6"/>
      <c r="R4920" s="6"/>
      <c r="S4920" s="6"/>
      <c r="T4920" s="6"/>
    </row>
    <row r="4921" spans="1:20" x14ac:dyDescent="0.25">
      <c r="A4921">
        <v>2005</v>
      </c>
      <c r="B4921" s="6" t="s">
        <v>42</v>
      </c>
      <c r="C4921" s="6">
        <v>1</v>
      </c>
      <c r="D4921" s="6" t="s">
        <v>271</v>
      </c>
      <c r="E4921" s="6">
        <v>1</v>
      </c>
      <c r="F4921" s="6">
        <f>E4921*0.3048</f>
        <v>0.30480000000000002</v>
      </c>
      <c r="G4921" s="6">
        <v>95</v>
      </c>
      <c r="H4921" s="6"/>
      <c r="I4921" s="6">
        <f t="shared" ref="I4921:I4984" si="34">IF(G4921&gt;0,G4921/(1000-H4921)*1000,"")</f>
        <v>95</v>
      </c>
      <c r="J4921" s="6" t="s">
        <v>85</v>
      </c>
      <c r="K4921" s="6">
        <v>10</v>
      </c>
      <c r="L4921" s="6">
        <v>10</v>
      </c>
      <c r="M4921" s="6">
        <v>5</v>
      </c>
      <c r="N4921" s="6">
        <v>0</v>
      </c>
      <c r="O4921" s="6">
        <v>0</v>
      </c>
      <c r="P4921" s="6"/>
      <c r="Q4921" s="6"/>
      <c r="R4921" s="6"/>
      <c r="S4921" s="6"/>
      <c r="T4921" s="6"/>
    </row>
    <row r="4922" spans="1:20" x14ac:dyDescent="0.25">
      <c r="A4922">
        <v>2005</v>
      </c>
      <c r="B4922" s="6" t="s">
        <v>42</v>
      </c>
      <c r="C4922" s="6">
        <v>2</v>
      </c>
      <c r="D4922" s="6" t="s">
        <v>271</v>
      </c>
      <c r="E4922" s="6"/>
      <c r="F4922" s="6"/>
      <c r="G4922" s="6"/>
      <c r="H4922" s="6"/>
      <c r="I4922" s="6" t="str">
        <f t="shared" si="34"/>
        <v/>
      </c>
      <c r="J4922" s="6" t="s">
        <v>88</v>
      </c>
      <c r="K4922" s="6">
        <v>20</v>
      </c>
      <c r="L4922" s="6">
        <v>25</v>
      </c>
      <c r="M4922" s="6">
        <v>10</v>
      </c>
      <c r="N4922" s="6">
        <v>20</v>
      </c>
      <c r="O4922" s="6">
        <v>0</v>
      </c>
      <c r="P4922" s="6"/>
      <c r="Q4922" s="6"/>
      <c r="R4922" s="6"/>
      <c r="S4922" s="6"/>
      <c r="T4922" s="6"/>
    </row>
    <row r="4923" spans="1:20" x14ac:dyDescent="0.25">
      <c r="A4923">
        <v>2005</v>
      </c>
      <c r="B4923" s="6" t="s">
        <v>42</v>
      </c>
      <c r="C4923" s="6">
        <v>3</v>
      </c>
      <c r="D4923" s="6" t="s">
        <v>271</v>
      </c>
      <c r="E4923" s="6"/>
      <c r="F4923" s="6"/>
      <c r="G4923" s="6"/>
      <c r="H4923" s="6"/>
      <c r="I4923" s="6" t="str">
        <f t="shared" si="34"/>
        <v/>
      </c>
      <c r="J4923" s="6" t="s">
        <v>85</v>
      </c>
      <c r="K4923" s="6">
        <v>20</v>
      </c>
      <c r="L4923" s="6">
        <v>15</v>
      </c>
      <c r="M4923" s="6">
        <v>10</v>
      </c>
      <c r="N4923" s="6">
        <v>10</v>
      </c>
      <c r="O4923" s="6">
        <v>0</v>
      </c>
      <c r="P4923" s="6"/>
      <c r="Q4923" s="6"/>
      <c r="R4923" s="6"/>
      <c r="S4923" s="6"/>
      <c r="T4923" s="6"/>
    </row>
    <row r="4924" spans="1:20" x14ac:dyDescent="0.25">
      <c r="A4924">
        <v>2005</v>
      </c>
      <c r="B4924" s="6" t="s">
        <v>42</v>
      </c>
      <c r="C4924" s="6">
        <v>4</v>
      </c>
      <c r="D4924" s="6" t="s">
        <v>271</v>
      </c>
      <c r="E4924" s="6"/>
      <c r="F4924" s="6"/>
      <c r="G4924" s="6"/>
      <c r="H4924" s="6"/>
      <c r="I4924" s="6" t="str">
        <f t="shared" si="34"/>
        <v/>
      </c>
      <c r="J4924" s="6" t="s">
        <v>85</v>
      </c>
      <c r="K4924" s="6">
        <v>25</v>
      </c>
      <c r="L4924" s="6">
        <v>20</v>
      </c>
      <c r="M4924" s="6">
        <v>20</v>
      </c>
      <c r="N4924" s="6">
        <v>40</v>
      </c>
      <c r="O4924" s="6">
        <v>0</v>
      </c>
      <c r="P4924" s="6"/>
      <c r="Q4924" s="6"/>
      <c r="R4924" s="6"/>
      <c r="S4924" s="6"/>
      <c r="T4924" s="6"/>
    </row>
    <row r="4925" spans="1:20" x14ac:dyDescent="0.25">
      <c r="A4925">
        <v>2005</v>
      </c>
      <c r="B4925" s="6" t="s">
        <v>42</v>
      </c>
      <c r="C4925" s="6">
        <v>5</v>
      </c>
      <c r="D4925" s="6" t="s">
        <v>271</v>
      </c>
      <c r="E4925" s="6"/>
      <c r="F4925" s="6"/>
      <c r="G4925" s="6"/>
      <c r="H4925" s="6"/>
      <c r="I4925" s="6" t="str">
        <f t="shared" si="34"/>
        <v/>
      </c>
      <c r="J4925" s="6" t="s">
        <v>88</v>
      </c>
      <c r="K4925" s="6">
        <v>55</v>
      </c>
      <c r="L4925" s="6">
        <v>40</v>
      </c>
      <c r="M4925" s="6">
        <v>70</v>
      </c>
      <c r="N4925" s="6">
        <v>65</v>
      </c>
      <c r="O4925" s="6">
        <v>0</v>
      </c>
      <c r="P4925" s="6"/>
      <c r="Q4925" s="6"/>
      <c r="R4925" s="6"/>
      <c r="S4925" s="6"/>
      <c r="T4925" s="6"/>
    </row>
    <row r="4926" spans="1:20" x14ac:dyDescent="0.25">
      <c r="A4926">
        <v>2005</v>
      </c>
      <c r="B4926" s="6" t="s">
        <v>42</v>
      </c>
      <c r="C4926" s="6">
        <v>6</v>
      </c>
      <c r="D4926" s="6" t="s">
        <v>271</v>
      </c>
      <c r="E4926" s="6"/>
      <c r="F4926" s="6"/>
      <c r="G4926" s="6"/>
      <c r="H4926" s="6"/>
      <c r="I4926" s="6" t="str">
        <f t="shared" si="34"/>
        <v/>
      </c>
      <c r="J4926" s="6" t="s">
        <v>85</v>
      </c>
      <c r="K4926" s="6">
        <v>20</v>
      </c>
      <c r="L4926" s="6">
        <v>15</v>
      </c>
      <c r="M4926" s="6">
        <v>10</v>
      </c>
      <c r="N4926" s="6">
        <v>10</v>
      </c>
      <c r="O4926" s="6">
        <v>0</v>
      </c>
      <c r="P4926" s="6"/>
      <c r="Q4926" s="6"/>
      <c r="R4926" s="6"/>
      <c r="S4926" s="6"/>
      <c r="T4926" s="6"/>
    </row>
    <row r="4927" spans="1:20" x14ac:dyDescent="0.25">
      <c r="A4927">
        <v>2005</v>
      </c>
      <c r="B4927" s="6" t="s">
        <v>42</v>
      </c>
      <c r="C4927" s="6">
        <v>7</v>
      </c>
      <c r="D4927" s="6" t="s">
        <v>271</v>
      </c>
      <c r="E4927" s="6"/>
      <c r="F4927" s="6"/>
      <c r="G4927" s="6"/>
      <c r="H4927" s="6"/>
      <c r="I4927" s="6" t="str">
        <f t="shared" si="34"/>
        <v/>
      </c>
      <c r="J4927" s="6" t="s">
        <v>85</v>
      </c>
      <c r="K4927" s="6">
        <v>15</v>
      </c>
      <c r="L4927" s="6">
        <v>10</v>
      </c>
      <c r="M4927" s="6">
        <v>10</v>
      </c>
      <c r="N4927" s="6">
        <v>30</v>
      </c>
      <c r="O4927" s="6">
        <v>0</v>
      </c>
      <c r="P4927" s="6"/>
      <c r="Q4927" s="6"/>
      <c r="R4927" s="6"/>
      <c r="S4927" s="6"/>
      <c r="T4927" s="6"/>
    </row>
    <row r="4928" spans="1:20" x14ac:dyDescent="0.25">
      <c r="A4928">
        <v>2005</v>
      </c>
      <c r="B4928" s="6" t="s">
        <v>42</v>
      </c>
      <c r="C4928" s="6">
        <v>8</v>
      </c>
      <c r="D4928" s="6" t="s">
        <v>271</v>
      </c>
      <c r="E4928" s="6"/>
      <c r="F4928" s="6"/>
      <c r="G4928" s="6"/>
      <c r="H4928" s="6"/>
      <c r="I4928" s="6" t="str">
        <f t="shared" si="34"/>
        <v/>
      </c>
      <c r="J4928" s="6" t="s">
        <v>88</v>
      </c>
      <c r="K4928" s="6">
        <v>80</v>
      </c>
      <c r="L4928" s="6">
        <v>30</v>
      </c>
      <c r="M4928" s="6">
        <v>50</v>
      </c>
      <c r="N4928" s="6">
        <v>20</v>
      </c>
      <c r="O4928" s="6">
        <v>0</v>
      </c>
      <c r="P4928" s="6"/>
      <c r="Q4928" s="6"/>
      <c r="R4928" s="6"/>
      <c r="S4928" s="6"/>
      <c r="T4928" s="6"/>
    </row>
    <row r="4929" spans="1:20" x14ac:dyDescent="0.25">
      <c r="A4929">
        <v>2005</v>
      </c>
      <c r="B4929" s="6" t="s">
        <v>42</v>
      </c>
      <c r="C4929" s="6">
        <v>9</v>
      </c>
      <c r="D4929" s="6" t="s">
        <v>271</v>
      </c>
      <c r="E4929" s="6"/>
      <c r="F4929" s="6"/>
      <c r="G4929" s="6"/>
      <c r="H4929" s="6"/>
      <c r="I4929" s="6" t="str">
        <f t="shared" si="34"/>
        <v/>
      </c>
      <c r="J4929" s="6" t="s">
        <v>80</v>
      </c>
      <c r="K4929" s="6">
        <v>75</v>
      </c>
      <c r="L4929" s="6">
        <v>40</v>
      </c>
      <c r="M4929" s="6">
        <v>25</v>
      </c>
      <c r="N4929" s="6">
        <v>50</v>
      </c>
      <c r="O4929" s="6">
        <v>0</v>
      </c>
      <c r="P4929" s="6"/>
      <c r="Q4929" s="6"/>
      <c r="R4929" s="6" t="s">
        <v>272</v>
      </c>
      <c r="S4929" s="6"/>
      <c r="T4929" s="6"/>
    </row>
    <row r="4930" spans="1:20" x14ac:dyDescent="0.25">
      <c r="A4930">
        <v>2005</v>
      </c>
      <c r="B4930" s="6" t="s">
        <v>42</v>
      </c>
      <c r="C4930" s="6">
        <v>10</v>
      </c>
      <c r="D4930" s="6" t="s">
        <v>271</v>
      </c>
      <c r="E4930" s="6"/>
      <c r="F4930" s="6"/>
      <c r="G4930" s="6"/>
      <c r="H4930" s="6"/>
      <c r="I4930" s="6" t="str">
        <f t="shared" si="34"/>
        <v/>
      </c>
      <c r="J4930" s="6" t="s">
        <v>88</v>
      </c>
      <c r="K4930" s="6">
        <v>55</v>
      </c>
      <c r="L4930" s="6">
        <v>25</v>
      </c>
      <c r="M4930" s="6">
        <v>40</v>
      </c>
      <c r="N4930" s="6">
        <v>10</v>
      </c>
      <c r="O4930" s="6">
        <v>0</v>
      </c>
      <c r="P4930" s="6"/>
      <c r="Q4930" s="6"/>
      <c r="R4930" s="6"/>
      <c r="S4930" s="6"/>
      <c r="T4930" s="6"/>
    </row>
    <row r="4931" spans="1:20" x14ac:dyDescent="0.25">
      <c r="A4931">
        <v>2005</v>
      </c>
      <c r="B4931" s="6" t="s">
        <v>42</v>
      </c>
      <c r="C4931" s="6">
        <v>11</v>
      </c>
      <c r="D4931" s="6" t="s">
        <v>271</v>
      </c>
      <c r="E4931" s="6"/>
      <c r="F4931" s="6"/>
      <c r="G4931" s="6"/>
      <c r="H4931" s="6"/>
      <c r="I4931" s="6" t="str">
        <f t="shared" si="34"/>
        <v/>
      </c>
      <c r="J4931" s="6" t="s">
        <v>85</v>
      </c>
      <c r="K4931" s="6">
        <v>15</v>
      </c>
      <c r="L4931" s="6">
        <v>10</v>
      </c>
      <c r="M4931" s="6">
        <v>10</v>
      </c>
      <c r="N4931" s="6">
        <v>5</v>
      </c>
      <c r="O4931" s="6">
        <v>0</v>
      </c>
      <c r="P4931" s="6"/>
      <c r="Q4931" s="6"/>
      <c r="R4931" s="6"/>
      <c r="S4931" s="6"/>
      <c r="T4931" s="6"/>
    </row>
    <row r="4932" spans="1:20" x14ac:dyDescent="0.25">
      <c r="A4932">
        <v>2005</v>
      </c>
      <c r="B4932" s="6" t="s">
        <v>42</v>
      </c>
      <c r="C4932" s="6">
        <v>12</v>
      </c>
      <c r="D4932" s="6" t="s">
        <v>271</v>
      </c>
      <c r="E4932" s="6"/>
      <c r="F4932" s="6">
        <f>E4932*0.3048</f>
        <v>0</v>
      </c>
      <c r="G4932" s="6"/>
      <c r="H4932" s="6"/>
      <c r="I4932" s="6" t="str">
        <f t="shared" si="34"/>
        <v/>
      </c>
      <c r="J4932" s="6" t="s">
        <v>85</v>
      </c>
      <c r="K4932" s="6">
        <v>15</v>
      </c>
      <c r="L4932" s="6">
        <v>15</v>
      </c>
      <c r="M4932" s="6">
        <v>10</v>
      </c>
      <c r="N4932" s="6">
        <v>20</v>
      </c>
      <c r="O4932" s="6">
        <v>5</v>
      </c>
      <c r="P4932" s="6"/>
      <c r="Q4932" s="6"/>
      <c r="R4932" s="6" t="s">
        <v>31</v>
      </c>
      <c r="S4932" s="6"/>
      <c r="T4932" s="6" t="s">
        <v>273</v>
      </c>
    </row>
    <row r="4933" spans="1:20" x14ac:dyDescent="0.25">
      <c r="A4933">
        <v>2005</v>
      </c>
      <c r="B4933" s="6" t="s">
        <v>42</v>
      </c>
      <c r="C4933" s="6">
        <v>13</v>
      </c>
      <c r="D4933" s="6" t="s">
        <v>274</v>
      </c>
      <c r="E4933" s="6">
        <v>2</v>
      </c>
      <c r="F4933" s="6">
        <v>10.199999999999999</v>
      </c>
      <c r="G4933" s="6">
        <v>220</v>
      </c>
      <c r="H4933" s="6">
        <v>0</v>
      </c>
      <c r="I4933" s="6">
        <f t="shared" si="34"/>
        <v>220</v>
      </c>
      <c r="J4933" s="6" t="s">
        <v>78</v>
      </c>
      <c r="K4933" s="6">
        <v>15</v>
      </c>
      <c r="L4933" s="6">
        <v>10</v>
      </c>
      <c r="M4933" s="6">
        <v>5</v>
      </c>
      <c r="N4933" s="6">
        <v>50</v>
      </c>
      <c r="O4933" s="6">
        <v>0</v>
      </c>
      <c r="P4933" s="6"/>
      <c r="Q4933" s="6"/>
      <c r="R4933" s="6"/>
      <c r="S4933" s="6"/>
      <c r="T4933" s="6"/>
    </row>
    <row r="4934" spans="1:20" x14ac:dyDescent="0.25">
      <c r="A4934">
        <v>2005</v>
      </c>
      <c r="B4934" s="6" t="s">
        <v>42</v>
      </c>
      <c r="C4934" s="6">
        <v>14</v>
      </c>
      <c r="D4934" s="6" t="s">
        <v>274</v>
      </c>
      <c r="E4934" s="6"/>
      <c r="F4934" s="6"/>
      <c r="G4934" s="6"/>
      <c r="H4934" s="6"/>
      <c r="I4934" s="6" t="str">
        <f t="shared" si="34"/>
        <v/>
      </c>
      <c r="J4934" s="6" t="s">
        <v>239</v>
      </c>
      <c r="K4934" s="6">
        <v>10</v>
      </c>
      <c r="L4934" s="6">
        <v>5</v>
      </c>
      <c r="M4934" s="6">
        <v>5</v>
      </c>
      <c r="N4934" s="6">
        <v>0</v>
      </c>
      <c r="O4934" s="6">
        <v>0</v>
      </c>
      <c r="P4934" s="6"/>
      <c r="Q4934" s="6"/>
      <c r="R4934" s="6"/>
      <c r="S4934" s="6"/>
      <c r="T4934" s="6"/>
    </row>
    <row r="4935" spans="1:20" x14ac:dyDescent="0.25">
      <c r="A4935">
        <v>2005</v>
      </c>
      <c r="B4935" s="6" t="s">
        <v>42</v>
      </c>
      <c r="C4935" s="6">
        <v>15</v>
      </c>
      <c r="D4935" s="6" t="s">
        <v>274</v>
      </c>
      <c r="E4935" s="6"/>
      <c r="F4935" s="6"/>
      <c r="G4935" s="6"/>
      <c r="H4935" s="6"/>
      <c r="I4935" s="6" t="str">
        <f t="shared" si="34"/>
        <v/>
      </c>
      <c r="J4935" s="6" t="s">
        <v>80</v>
      </c>
      <c r="K4935" s="6">
        <v>10</v>
      </c>
      <c r="L4935" s="6">
        <v>5</v>
      </c>
      <c r="M4935" s="6">
        <v>2</v>
      </c>
      <c r="N4935" s="6">
        <v>0</v>
      </c>
      <c r="O4935" s="6">
        <v>0</v>
      </c>
      <c r="P4935" s="6"/>
      <c r="Q4935" s="6"/>
      <c r="R4935" s="6" t="s">
        <v>47</v>
      </c>
      <c r="S4935" s="6"/>
      <c r="T4935" s="6"/>
    </row>
    <row r="4936" spans="1:20" x14ac:dyDescent="0.25">
      <c r="A4936">
        <v>2005</v>
      </c>
      <c r="B4936" s="6" t="s">
        <v>42</v>
      </c>
      <c r="C4936" s="6">
        <v>16</v>
      </c>
      <c r="D4936" s="6" t="s">
        <v>274</v>
      </c>
      <c r="E4936" s="6"/>
      <c r="F4936" s="6"/>
      <c r="G4936" s="6"/>
      <c r="H4936" s="6"/>
      <c r="I4936" s="6" t="str">
        <f t="shared" si="34"/>
        <v/>
      </c>
      <c r="J4936" s="6" t="s">
        <v>88</v>
      </c>
      <c r="K4936" s="6">
        <v>50</v>
      </c>
      <c r="L4936" s="6">
        <v>50</v>
      </c>
      <c r="M4936" s="6">
        <v>40</v>
      </c>
      <c r="N4936" s="6">
        <v>10</v>
      </c>
      <c r="O4936" s="6">
        <v>0</v>
      </c>
      <c r="P4936" s="6"/>
      <c r="Q4936" s="6"/>
      <c r="R4936" s="6"/>
      <c r="S4936" s="6"/>
      <c r="T4936" s="6"/>
    </row>
    <row r="4937" spans="1:20" x14ac:dyDescent="0.25">
      <c r="A4937">
        <v>2005</v>
      </c>
      <c r="B4937" s="6" t="s">
        <v>42</v>
      </c>
      <c r="C4937" s="6">
        <v>17</v>
      </c>
      <c r="D4937" s="6" t="s">
        <v>274</v>
      </c>
      <c r="E4937" s="6"/>
      <c r="F4937" s="6"/>
      <c r="G4937" s="6"/>
      <c r="H4937" s="6"/>
      <c r="I4937" s="6" t="str">
        <f t="shared" si="34"/>
        <v/>
      </c>
      <c r="J4937" s="6" t="s">
        <v>83</v>
      </c>
      <c r="K4937" s="6">
        <v>40</v>
      </c>
      <c r="L4937" s="6">
        <v>30</v>
      </c>
      <c r="M4937" s="6">
        <v>5</v>
      </c>
      <c r="N4937" s="6">
        <v>30</v>
      </c>
      <c r="O4937" s="6">
        <v>0</v>
      </c>
      <c r="P4937" s="6"/>
      <c r="Q4937" s="6"/>
      <c r="R4937" s="6"/>
      <c r="S4937" s="6"/>
      <c r="T4937" s="6"/>
    </row>
    <row r="4938" spans="1:20" x14ac:dyDescent="0.25">
      <c r="A4938">
        <v>2005</v>
      </c>
      <c r="B4938" s="6" t="s">
        <v>42</v>
      </c>
      <c r="C4938" s="6">
        <v>18</v>
      </c>
      <c r="D4938" s="6" t="s">
        <v>274</v>
      </c>
      <c r="E4938" s="6"/>
      <c r="F4938" s="6"/>
      <c r="G4938" s="6"/>
      <c r="H4938" s="6"/>
      <c r="I4938" s="6" t="str">
        <f t="shared" si="34"/>
        <v/>
      </c>
      <c r="J4938" s="6" t="s">
        <v>79</v>
      </c>
      <c r="K4938" s="6">
        <v>30</v>
      </c>
      <c r="L4938" s="6">
        <v>25</v>
      </c>
      <c r="M4938" s="6">
        <v>25</v>
      </c>
      <c r="N4938" s="6">
        <v>80</v>
      </c>
      <c r="O4938" s="6">
        <v>0</v>
      </c>
      <c r="P4938" s="6"/>
      <c r="Q4938" s="6"/>
      <c r="R4938" s="6"/>
      <c r="S4938" s="6"/>
      <c r="T4938" s="6"/>
    </row>
    <row r="4939" spans="1:20" x14ac:dyDescent="0.25">
      <c r="A4939">
        <v>2005</v>
      </c>
      <c r="B4939" s="6" t="s">
        <v>42</v>
      </c>
      <c r="C4939" s="6">
        <v>19</v>
      </c>
      <c r="D4939" s="6" t="s">
        <v>274</v>
      </c>
      <c r="E4939" s="6"/>
      <c r="F4939" s="6"/>
      <c r="G4939" s="6"/>
      <c r="H4939" s="6"/>
      <c r="I4939" s="6" t="str">
        <f t="shared" si="34"/>
        <v/>
      </c>
      <c r="J4939" s="6" t="s">
        <v>79</v>
      </c>
      <c r="K4939" s="6">
        <v>20</v>
      </c>
      <c r="L4939" s="6">
        <v>15</v>
      </c>
      <c r="M4939" s="6">
        <v>10</v>
      </c>
      <c r="N4939" s="6">
        <v>20</v>
      </c>
      <c r="O4939" s="6">
        <v>0</v>
      </c>
      <c r="P4939" s="6"/>
      <c r="Q4939" s="6"/>
      <c r="R4939" s="6"/>
      <c r="S4939" s="6"/>
      <c r="T4939" s="6"/>
    </row>
    <row r="4940" spans="1:20" x14ac:dyDescent="0.25">
      <c r="A4940">
        <v>2005</v>
      </c>
      <c r="B4940" s="6" t="s">
        <v>42</v>
      </c>
      <c r="C4940" s="6">
        <v>20</v>
      </c>
      <c r="D4940" s="6" t="s">
        <v>274</v>
      </c>
      <c r="E4940" s="6"/>
      <c r="F4940" s="6"/>
      <c r="G4940" s="6"/>
      <c r="H4940" s="6"/>
      <c r="I4940" s="6" t="str">
        <f t="shared" si="34"/>
        <v/>
      </c>
      <c r="J4940" s="6" t="s">
        <v>83</v>
      </c>
      <c r="K4940" s="6">
        <v>130</v>
      </c>
      <c r="L4940" s="6">
        <v>100</v>
      </c>
      <c r="M4940" s="6">
        <v>80</v>
      </c>
      <c r="N4940" s="6">
        <v>70</v>
      </c>
      <c r="O4940" s="6">
        <v>0</v>
      </c>
      <c r="P4940" s="6"/>
      <c r="Q4940" s="6"/>
      <c r="R4940" s="6"/>
      <c r="S4940" s="6"/>
      <c r="T4940" s="6" t="s">
        <v>273</v>
      </c>
    </row>
    <row r="4941" spans="1:20" x14ac:dyDescent="0.25">
      <c r="A4941">
        <v>2005</v>
      </c>
      <c r="B4941" s="6" t="s">
        <v>42</v>
      </c>
      <c r="C4941" s="6">
        <v>21</v>
      </c>
      <c r="D4941" s="6" t="s">
        <v>274</v>
      </c>
      <c r="E4941" s="6"/>
      <c r="F4941" s="6"/>
      <c r="G4941" s="6"/>
      <c r="H4941" s="6"/>
      <c r="I4941" s="6" t="str">
        <f t="shared" si="34"/>
        <v/>
      </c>
      <c r="J4941" s="6" t="s">
        <v>79</v>
      </c>
      <c r="K4941" s="6">
        <v>40</v>
      </c>
      <c r="L4941" s="6">
        <v>20</v>
      </c>
      <c r="M4941" s="6">
        <v>30</v>
      </c>
      <c r="N4941" s="6">
        <v>85</v>
      </c>
      <c r="O4941" s="6">
        <v>10</v>
      </c>
      <c r="P4941" s="6"/>
      <c r="Q4941" s="6"/>
      <c r="R4941" s="6"/>
      <c r="S4941" s="6"/>
      <c r="T4941" s="6"/>
    </row>
    <row r="4942" spans="1:20" x14ac:dyDescent="0.25">
      <c r="A4942">
        <v>2005</v>
      </c>
      <c r="B4942" s="6" t="s">
        <v>42</v>
      </c>
      <c r="C4942" s="6">
        <v>22</v>
      </c>
      <c r="D4942" s="6" t="s">
        <v>274</v>
      </c>
      <c r="E4942" s="6"/>
      <c r="F4942" s="6"/>
      <c r="G4942" s="6"/>
      <c r="H4942" s="6"/>
      <c r="I4942" s="6" t="str">
        <f t="shared" si="34"/>
        <v/>
      </c>
      <c r="J4942" s="6" t="s">
        <v>80</v>
      </c>
      <c r="K4942" s="6">
        <v>40</v>
      </c>
      <c r="L4942" s="6">
        <v>20</v>
      </c>
      <c r="M4942" s="6">
        <v>20</v>
      </c>
      <c r="N4942" s="6">
        <v>50</v>
      </c>
      <c r="O4942" s="6">
        <v>0</v>
      </c>
      <c r="P4942" s="6"/>
      <c r="Q4942" s="6"/>
      <c r="R4942" s="6" t="s">
        <v>31</v>
      </c>
      <c r="S4942" s="6"/>
      <c r="T4942" s="6"/>
    </row>
    <row r="4943" spans="1:20" x14ac:dyDescent="0.25">
      <c r="A4943">
        <v>2005</v>
      </c>
      <c r="B4943" s="6" t="s">
        <v>42</v>
      </c>
      <c r="C4943" s="6">
        <v>23</v>
      </c>
      <c r="D4943" s="6" t="s">
        <v>274</v>
      </c>
      <c r="E4943" s="6">
        <v>3</v>
      </c>
      <c r="F4943" s="6">
        <v>10.8</v>
      </c>
      <c r="G4943" s="6">
        <v>165</v>
      </c>
      <c r="H4943" s="6">
        <v>0</v>
      </c>
      <c r="I4943" s="6">
        <f t="shared" si="34"/>
        <v>165</v>
      </c>
      <c r="J4943" s="6" t="s">
        <v>85</v>
      </c>
      <c r="K4943" s="6">
        <v>20</v>
      </c>
      <c r="L4943" s="6">
        <v>20</v>
      </c>
      <c r="M4943" s="6">
        <v>5</v>
      </c>
      <c r="N4943" s="6">
        <v>10</v>
      </c>
      <c r="O4943" s="6">
        <v>0</v>
      </c>
      <c r="P4943" s="6"/>
      <c r="Q4943" s="6"/>
      <c r="R4943" s="6"/>
      <c r="S4943" s="6"/>
      <c r="T4943" s="6"/>
    </row>
    <row r="4944" spans="1:20" x14ac:dyDescent="0.25">
      <c r="A4944">
        <v>2005</v>
      </c>
      <c r="B4944" s="6" t="s">
        <v>42</v>
      </c>
      <c r="C4944" s="6">
        <v>24</v>
      </c>
      <c r="D4944" s="6" t="s">
        <v>274</v>
      </c>
      <c r="E4944" s="6"/>
      <c r="F4944" s="6"/>
      <c r="G4944" s="6"/>
      <c r="H4944" s="6"/>
      <c r="I4944" s="6" t="str">
        <f t="shared" si="34"/>
        <v/>
      </c>
      <c r="J4944" s="6" t="s">
        <v>81</v>
      </c>
      <c r="K4944" s="6">
        <v>40</v>
      </c>
      <c r="L4944" s="6">
        <v>30</v>
      </c>
      <c r="M4944" s="6">
        <v>40</v>
      </c>
      <c r="N4944" s="6">
        <v>95</v>
      </c>
      <c r="O4944" s="6">
        <v>0</v>
      </c>
      <c r="P4944" s="6"/>
      <c r="Q4944" s="6"/>
      <c r="R4944" s="6"/>
      <c r="S4944" s="6">
        <v>1</v>
      </c>
      <c r="T4944" s="6"/>
    </row>
    <row r="4945" spans="1:20" x14ac:dyDescent="0.25">
      <c r="A4945">
        <v>2005</v>
      </c>
      <c r="B4945" s="6" t="s">
        <v>42</v>
      </c>
      <c r="C4945" s="6">
        <v>25</v>
      </c>
      <c r="D4945" s="6" t="s">
        <v>274</v>
      </c>
      <c r="E4945" s="6"/>
      <c r="F4945" s="6"/>
      <c r="G4945" s="6"/>
      <c r="H4945" s="6"/>
      <c r="I4945" s="6" t="str">
        <f t="shared" si="34"/>
        <v/>
      </c>
      <c r="J4945" s="6" t="s">
        <v>80</v>
      </c>
      <c r="K4945" s="6">
        <v>30</v>
      </c>
      <c r="L4945" s="6">
        <v>20</v>
      </c>
      <c r="M4945" s="6">
        <v>20</v>
      </c>
      <c r="N4945" s="6">
        <v>75</v>
      </c>
      <c r="O4945" s="6">
        <v>0</v>
      </c>
      <c r="P4945" s="6"/>
      <c r="Q4945" s="6"/>
      <c r="R4945" s="6" t="s">
        <v>47</v>
      </c>
      <c r="S4945" s="6"/>
      <c r="T4945" s="6"/>
    </row>
    <row r="4946" spans="1:20" x14ac:dyDescent="0.25">
      <c r="A4946">
        <v>2005</v>
      </c>
      <c r="B4946" s="6" t="s">
        <v>42</v>
      </c>
      <c r="C4946" s="6">
        <v>26</v>
      </c>
      <c r="D4946" s="6" t="s">
        <v>274</v>
      </c>
      <c r="E4946" s="6"/>
      <c r="F4946" s="6"/>
      <c r="G4946" s="6"/>
      <c r="H4946" s="6"/>
      <c r="I4946" s="6" t="str">
        <f t="shared" si="34"/>
        <v/>
      </c>
      <c r="J4946" s="6" t="s">
        <v>88</v>
      </c>
      <c r="K4946" s="6">
        <v>30</v>
      </c>
      <c r="L4946" s="6">
        <v>30</v>
      </c>
      <c r="M4946" s="6">
        <v>10</v>
      </c>
      <c r="N4946" s="6">
        <v>10</v>
      </c>
      <c r="O4946" s="6">
        <v>0</v>
      </c>
      <c r="P4946" s="6"/>
      <c r="Q4946" s="6"/>
      <c r="R4946" s="6"/>
      <c r="S4946" s="6"/>
      <c r="T4946" s="6"/>
    </row>
    <row r="4947" spans="1:20" x14ac:dyDescent="0.25">
      <c r="A4947">
        <v>2005</v>
      </c>
      <c r="B4947" s="6" t="s">
        <v>42</v>
      </c>
      <c r="C4947" s="6">
        <v>27</v>
      </c>
      <c r="D4947" s="6" t="s">
        <v>274</v>
      </c>
      <c r="E4947" s="6"/>
      <c r="F4947" s="6"/>
      <c r="G4947" s="6"/>
      <c r="H4947" s="6"/>
      <c r="I4947" s="6" t="str">
        <f t="shared" si="34"/>
        <v/>
      </c>
      <c r="J4947" s="6" t="s">
        <v>82</v>
      </c>
      <c r="K4947" s="6">
        <v>30</v>
      </c>
      <c r="L4947" s="6">
        <v>70</v>
      </c>
      <c r="M4947" s="6">
        <v>25</v>
      </c>
      <c r="N4947" s="6">
        <v>60</v>
      </c>
      <c r="O4947" s="6">
        <v>0</v>
      </c>
      <c r="P4947" s="6"/>
      <c r="Q4947" s="6"/>
      <c r="R4947" s="6"/>
      <c r="S4947" s="6"/>
      <c r="T4947" s="6" t="s">
        <v>275</v>
      </c>
    </row>
    <row r="4948" spans="1:20" x14ac:dyDescent="0.25">
      <c r="A4948">
        <v>2005</v>
      </c>
      <c r="B4948" s="6" t="s">
        <v>42</v>
      </c>
      <c r="C4948" s="6">
        <v>28</v>
      </c>
      <c r="D4948" s="6" t="s">
        <v>274</v>
      </c>
      <c r="E4948" s="6"/>
      <c r="F4948" s="6"/>
      <c r="G4948" s="6"/>
      <c r="H4948" s="6"/>
      <c r="I4948" s="6" t="str">
        <f t="shared" si="34"/>
        <v/>
      </c>
      <c r="J4948" s="6" t="s">
        <v>88</v>
      </c>
      <c r="K4948" s="6">
        <v>30</v>
      </c>
      <c r="L4948" s="6">
        <v>25</v>
      </c>
      <c r="M4948" s="6">
        <v>25</v>
      </c>
      <c r="N4948" s="6">
        <v>10</v>
      </c>
      <c r="O4948" s="6">
        <v>0</v>
      </c>
      <c r="P4948" s="6"/>
      <c r="Q4948" s="6"/>
      <c r="R4948" s="6"/>
      <c r="S4948" s="6"/>
      <c r="T4948" s="6"/>
    </row>
    <row r="4949" spans="1:20" x14ac:dyDescent="0.25">
      <c r="A4949">
        <v>2005</v>
      </c>
      <c r="B4949" s="6" t="s">
        <v>42</v>
      </c>
      <c r="C4949" s="6">
        <v>29</v>
      </c>
      <c r="D4949" s="6" t="s">
        <v>274</v>
      </c>
      <c r="E4949" s="6"/>
      <c r="F4949" s="6"/>
      <c r="G4949" s="6"/>
      <c r="H4949" s="6"/>
      <c r="I4949" s="6" t="str">
        <f t="shared" si="34"/>
        <v/>
      </c>
      <c r="J4949" s="6" t="s">
        <v>80</v>
      </c>
      <c r="K4949" s="6">
        <v>20</v>
      </c>
      <c r="L4949" s="6">
        <v>10</v>
      </c>
      <c r="M4949" s="6">
        <v>20</v>
      </c>
      <c r="N4949" s="6">
        <v>60</v>
      </c>
      <c r="O4949" s="6">
        <v>0</v>
      </c>
      <c r="P4949" s="6"/>
      <c r="Q4949" s="6"/>
      <c r="R4949" s="6"/>
      <c r="S4949" s="6"/>
      <c r="T4949" s="6"/>
    </row>
    <row r="4950" spans="1:20" x14ac:dyDescent="0.25">
      <c r="A4950">
        <v>2005</v>
      </c>
      <c r="B4950" s="6" t="s">
        <v>42</v>
      </c>
      <c r="C4950" s="6">
        <v>30</v>
      </c>
      <c r="D4950" s="6" t="s">
        <v>274</v>
      </c>
      <c r="E4950" s="6"/>
      <c r="F4950" s="6"/>
      <c r="G4950" s="6"/>
      <c r="H4950" s="6"/>
      <c r="I4950" s="6" t="str">
        <f t="shared" si="34"/>
        <v/>
      </c>
      <c r="J4950" s="6" t="s">
        <v>80</v>
      </c>
      <c r="K4950" s="6">
        <v>70</v>
      </c>
      <c r="L4950" s="6">
        <v>60</v>
      </c>
      <c r="M4950" s="6">
        <v>40</v>
      </c>
      <c r="N4950" s="6">
        <v>90</v>
      </c>
      <c r="O4950" s="6">
        <v>0</v>
      </c>
      <c r="P4950" s="6"/>
      <c r="Q4950" s="6"/>
      <c r="R4950" s="6"/>
      <c r="S4950" s="6"/>
      <c r="T4950" s="6"/>
    </row>
    <row r="4951" spans="1:20" x14ac:dyDescent="0.25">
      <c r="A4951">
        <v>2005</v>
      </c>
      <c r="B4951" s="6" t="s">
        <v>42</v>
      </c>
      <c r="C4951" s="6">
        <v>31</v>
      </c>
      <c r="D4951" s="6" t="s">
        <v>274</v>
      </c>
      <c r="E4951" s="6"/>
      <c r="F4951" s="6"/>
      <c r="G4951" s="6"/>
      <c r="H4951" s="6"/>
      <c r="I4951" s="6" t="str">
        <f t="shared" si="34"/>
        <v/>
      </c>
      <c r="J4951" s="6" t="s">
        <v>83</v>
      </c>
      <c r="K4951" s="6">
        <v>150</v>
      </c>
      <c r="L4951" s="6">
        <v>100</v>
      </c>
      <c r="M4951" s="6">
        <v>80</v>
      </c>
      <c r="N4951" s="6">
        <v>75</v>
      </c>
      <c r="O4951" s="6">
        <v>0</v>
      </c>
      <c r="P4951" s="6"/>
      <c r="Q4951" s="6"/>
      <c r="R4951" s="6"/>
      <c r="S4951" s="6"/>
      <c r="T4951" s="6"/>
    </row>
    <row r="4952" spans="1:20" x14ac:dyDescent="0.25">
      <c r="A4952">
        <v>2005</v>
      </c>
      <c r="B4952" s="6" t="s">
        <v>42</v>
      </c>
      <c r="C4952" s="6">
        <v>32</v>
      </c>
      <c r="D4952" s="6" t="s">
        <v>274</v>
      </c>
      <c r="E4952" s="6"/>
      <c r="F4952" s="6"/>
      <c r="G4952" s="6"/>
      <c r="H4952" s="6"/>
      <c r="I4952" s="6" t="str">
        <f t="shared" si="34"/>
        <v/>
      </c>
      <c r="J4952" s="6" t="s">
        <v>80</v>
      </c>
      <c r="K4952" s="6">
        <v>25</v>
      </c>
      <c r="L4952" s="6">
        <v>20</v>
      </c>
      <c r="M4952" s="6">
        <v>10</v>
      </c>
      <c r="N4952" s="6">
        <v>20</v>
      </c>
      <c r="O4952" s="6">
        <v>0</v>
      </c>
      <c r="P4952" s="6"/>
      <c r="Q4952" s="6"/>
      <c r="R4952" s="6"/>
      <c r="S4952" s="6"/>
      <c r="T4952" s="6"/>
    </row>
    <row r="4953" spans="1:20" x14ac:dyDescent="0.25">
      <c r="A4953">
        <v>2005</v>
      </c>
      <c r="B4953" s="6" t="s">
        <v>42</v>
      </c>
      <c r="C4953" s="6">
        <v>33</v>
      </c>
      <c r="D4953" s="6" t="s">
        <v>274</v>
      </c>
      <c r="E4953" s="6"/>
      <c r="F4953" s="6"/>
      <c r="G4953" s="6"/>
      <c r="H4953" s="6"/>
      <c r="I4953" s="6" t="str">
        <f t="shared" si="34"/>
        <v/>
      </c>
      <c r="J4953" s="6" t="s">
        <v>124</v>
      </c>
      <c r="K4953" s="6">
        <v>30</v>
      </c>
      <c r="L4953" s="6">
        <v>20</v>
      </c>
      <c r="M4953" s="6">
        <v>10</v>
      </c>
      <c r="N4953" s="6">
        <v>90</v>
      </c>
      <c r="O4953" s="6">
        <v>0</v>
      </c>
      <c r="P4953" s="6"/>
      <c r="Q4953" s="6"/>
      <c r="R4953" s="6"/>
      <c r="S4953" s="6"/>
      <c r="T4953" s="6"/>
    </row>
    <row r="4954" spans="1:20" x14ac:dyDescent="0.25">
      <c r="A4954">
        <v>2005</v>
      </c>
      <c r="B4954" s="6" t="s">
        <v>42</v>
      </c>
      <c r="C4954" s="6">
        <v>34</v>
      </c>
      <c r="D4954" s="6" t="s">
        <v>276</v>
      </c>
      <c r="E4954" s="6">
        <v>4</v>
      </c>
      <c r="F4954" s="6">
        <v>10.9</v>
      </c>
      <c r="G4954" s="6">
        <v>90</v>
      </c>
      <c r="H4954" s="6">
        <v>0</v>
      </c>
      <c r="I4954" s="6">
        <f t="shared" si="34"/>
        <v>90</v>
      </c>
      <c r="J4954" s="6" t="s">
        <v>85</v>
      </c>
      <c r="K4954" s="6">
        <v>45</v>
      </c>
      <c r="L4954" s="6">
        <v>30</v>
      </c>
      <c r="M4954" s="6">
        <v>30</v>
      </c>
      <c r="N4954" s="6">
        <v>5</v>
      </c>
      <c r="O4954" s="6">
        <v>0</v>
      </c>
      <c r="P4954" s="6"/>
      <c r="Q4954" s="6"/>
      <c r="R4954" s="6"/>
      <c r="S4954" s="6"/>
      <c r="T4954" s="6"/>
    </row>
    <row r="4955" spans="1:20" x14ac:dyDescent="0.25">
      <c r="A4955">
        <v>2005</v>
      </c>
      <c r="B4955" s="6" t="s">
        <v>42</v>
      </c>
      <c r="C4955" s="6">
        <v>35</v>
      </c>
      <c r="D4955" s="6" t="s">
        <v>276</v>
      </c>
      <c r="E4955" s="6"/>
      <c r="F4955" s="6"/>
      <c r="G4955" s="6"/>
      <c r="H4955" s="6"/>
      <c r="I4955" s="6" t="str">
        <f t="shared" si="34"/>
        <v/>
      </c>
      <c r="J4955" s="6" t="s">
        <v>99</v>
      </c>
      <c r="K4955" s="6">
        <v>20</v>
      </c>
      <c r="L4955" s="6">
        <v>15</v>
      </c>
      <c r="M4955" s="6">
        <v>20</v>
      </c>
      <c r="N4955" s="6">
        <v>40</v>
      </c>
      <c r="O4955" s="6">
        <v>0</v>
      </c>
      <c r="P4955" s="6"/>
      <c r="Q4955" s="6"/>
      <c r="R4955" s="6"/>
      <c r="S4955" s="6"/>
      <c r="T4955" s="6"/>
    </row>
    <row r="4956" spans="1:20" x14ac:dyDescent="0.25">
      <c r="A4956">
        <v>2005</v>
      </c>
      <c r="B4956" s="6" t="s">
        <v>42</v>
      </c>
      <c r="C4956" s="6">
        <v>36</v>
      </c>
      <c r="D4956" s="6" t="s">
        <v>276</v>
      </c>
      <c r="E4956" s="6"/>
      <c r="F4956" s="6"/>
      <c r="G4956" s="6"/>
      <c r="H4956" s="6"/>
      <c r="I4956" s="6" t="str">
        <f t="shared" si="34"/>
        <v/>
      </c>
      <c r="J4956" s="6" t="s">
        <v>79</v>
      </c>
      <c r="K4956" s="6">
        <v>10</v>
      </c>
      <c r="L4956" s="6">
        <v>5</v>
      </c>
      <c r="M4956" s="6">
        <v>10</v>
      </c>
      <c r="N4956" s="6">
        <v>20</v>
      </c>
      <c r="O4956" s="6">
        <v>0</v>
      </c>
      <c r="P4956" s="6"/>
      <c r="Q4956" s="6"/>
      <c r="R4956" s="6"/>
      <c r="S4956" s="6"/>
      <c r="T4956" s="6"/>
    </row>
    <row r="4957" spans="1:20" x14ac:dyDescent="0.25">
      <c r="A4957">
        <v>2005</v>
      </c>
      <c r="B4957" s="6" t="s">
        <v>42</v>
      </c>
      <c r="C4957" s="6">
        <v>37</v>
      </c>
      <c r="D4957" s="6" t="s">
        <v>276</v>
      </c>
      <c r="E4957" s="6"/>
      <c r="F4957" s="6"/>
      <c r="G4957" s="6"/>
      <c r="H4957" s="6"/>
      <c r="I4957" s="6" t="str">
        <f t="shared" si="34"/>
        <v/>
      </c>
      <c r="J4957" s="6" t="s">
        <v>85</v>
      </c>
      <c r="K4957" s="6">
        <v>10</v>
      </c>
      <c r="L4957" s="6">
        <v>5</v>
      </c>
      <c r="M4957" s="6">
        <v>5</v>
      </c>
      <c r="N4957" s="6">
        <v>20</v>
      </c>
      <c r="O4957" s="6">
        <v>0</v>
      </c>
      <c r="P4957" s="6"/>
      <c r="Q4957" s="6"/>
      <c r="R4957" s="6"/>
      <c r="S4957" s="6"/>
      <c r="T4957" s="6"/>
    </row>
    <row r="4958" spans="1:20" x14ac:dyDescent="0.25">
      <c r="A4958">
        <v>2005</v>
      </c>
      <c r="B4958" s="6" t="s">
        <v>42</v>
      </c>
      <c r="C4958" s="6">
        <v>38</v>
      </c>
      <c r="D4958" s="6" t="s">
        <v>276</v>
      </c>
      <c r="E4958" s="6"/>
      <c r="F4958" s="6"/>
      <c r="G4958" s="6"/>
      <c r="H4958" s="6"/>
      <c r="I4958" s="6" t="str">
        <f t="shared" si="34"/>
        <v/>
      </c>
      <c r="J4958" s="6" t="s">
        <v>82</v>
      </c>
      <c r="K4958" s="6">
        <v>20</v>
      </c>
      <c r="L4958" s="6">
        <v>10</v>
      </c>
      <c r="M4958" s="6">
        <v>15</v>
      </c>
      <c r="N4958" s="6">
        <v>80</v>
      </c>
      <c r="O4958" s="6">
        <v>0</v>
      </c>
      <c r="P4958" s="6"/>
      <c r="Q4958" s="6"/>
      <c r="R4958" s="6" t="s">
        <v>31</v>
      </c>
      <c r="S4958" s="6"/>
      <c r="T4958" s="6"/>
    </row>
    <row r="4959" spans="1:20" x14ac:dyDescent="0.25">
      <c r="A4959">
        <v>2005</v>
      </c>
      <c r="B4959" s="6" t="s">
        <v>42</v>
      </c>
      <c r="C4959" s="6">
        <v>39</v>
      </c>
      <c r="D4959" s="6" t="s">
        <v>276</v>
      </c>
      <c r="E4959" s="6"/>
      <c r="F4959" s="6"/>
      <c r="G4959" s="6"/>
      <c r="H4959" s="6"/>
      <c r="I4959" s="6" t="str">
        <f t="shared" si="34"/>
        <v/>
      </c>
      <c r="J4959" s="6" t="s">
        <v>85</v>
      </c>
      <c r="K4959" s="6">
        <v>10</v>
      </c>
      <c r="L4959" s="6">
        <v>5</v>
      </c>
      <c r="M4959" s="6">
        <v>5</v>
      </c>
      <c r="N4959" s="6">
        <v>0</v>
      </c>
      <c r="O4959" s="6">
        <v>0</v>
      </c>
      <c r="P4959" s="6"/>
      <c r="Q4959" s="6"/>
      <c r="R4959" s="6"/>
      <c r="S4959" s="6"/>
      <c r="T4959" s="6"/>
    </row>
    <row r="4960" spans="1:20" x14ac:dyDescent="0.25">
      <c r="A4960">
        <v>2005</v>
      </c>
      <c r="B4960" s="6" t="s">
        <v>42</v>
      </c>
      <c r="C4960" s="6">
        <v>40</v>
      </c>
      <c r="D4960" s="6" t="s">
        <v>276</v>
      </c>
      <c r="E4960" s="6"/>
      <c r="F4960" s="6"/>
      <c r="G4960" s="6"/>
      <c r="H4960" s="6"/>
      <c r="I4960" s="6" t="str">
        <f t="shared" si="34"/>
        <v/>
      </c>
      <c r="J4960" s="6" t="s">
        <v>82</v>
      </c>
      <c r="K4960" s="6">
        <v>10</v>
      </c>
      <c r="L4960" s="6">
        <v>5</v>
      </c>
      <c r="M4960" s="6">
        <v>5</v>
      </c>
      <c r="N4960" s="6">
        <v>0</v>
      </c>
      <c r="O4960" s="6">
        <v>0</v>
      </c>
      <c r="P4960" s="6"/>
      <c r="Q4960" s="6"/>
      <c r="R4960" s="6"/>
      <c r="S4960" s="6"/>
      <c r="T4960" s="6"/>
    </row>
    <row r="4961" spans="1:20" x14ac:dyDescent="0.25">
      <c r="A4961">
        <v>2005</v>
      </c>
      <c r="B4961" s="6" t="s">
        <v>42</v>
      </c>
      <c r="C4961" s="6">
        <v>41</v>
      </c>
      <c r="D4961" s="6" t="s">
        <v>276</v>
      </c>
      <c r="E4961" s="6"/>
      <c r="F4961" s="6"/>
      <c r="G4961" s="6"/>
      <c r="H4961" s="6"/>
      <c r="I4961" s="6" t="str">
        <f t="shared" si="34"/>
        <v/>
      </c>
      <c r="J4961" s="6" t="s">
        <v>81</v>
      </c>
      <c r="K4961" s="6">
        <v>10</v>
      </c>
      <c r="L4961" s="6">
        <v>10</v>
      </c>
      <c r="M4961" s="6">
        <v>5</v>
      </c>
      <c r="N4961" s="6">
        <v>5</v>
      </c>
      <c r="O4961" s="6">
        <v>0</v>
      </c>
      <c r="P4961" s="6"/>
      <c r="Q4961" s="6"/>
      <c r="R4961" s="6"/>
      <c r="S4961" s="6"/>
      <c r="T4961" s="6"/>
    </row>
    <row r="4962" spans="1:20" x14ac:dyDescent="0.25">
      <c r="A4962">
        <v>2005</v>
      </c>
      <c r="B4962" s="6" t="s">
        <v>42</v>
      </c>
      <c r="C4962" s="6">
        <v>42</v>
      </c>
      <c r="D4962" s="6" t="s">
        <v>276</v>
      </c>
      <c r="E4962" s="6"/>
      <c r="F4962" s="6"/>
      <c r="G4962" s="6"/>
      <c r="H4962" s="6"/>
      <c r="I4962" s="6" t="str">
        <f t="shared" si="34"/>
        <v/>
      </c>
      <c r="J4962" s="6" t="s">
        <v>79</v>
      </c>
      <c r="K4962" s="6">
        <v>30</v>
      </c>
      <c r="L4962" s="6">
        <v>2</v>
      </c>
      <c r="M4962" s="6">
        <v>40</v>
      </c>
      <c r="N4962" s="6">
        <v>60</v>
      </c>
      <c r="O4962" s="6">
        <v>0</v>
      </c>
      <c r="P4962" s="6"/>
      <c r="Q4962" s="6"/>
      <c r="R4962" s="6"/>
      <c r="S4962" s="6"/>
      <c r="T4962" s="6"/>
    </row>
    <row r="4963" spans="1:20" x14ac:dyDescent="0.25">
      <c r="A4963">
        <v>2005</v>
      </c>
      <c r="B4963" s="6" t="s">
        <v>42</v>
      </c>
      <c r="C4963" s="6">
        <v>43</v>
      </c>
      <c r="D4963" s="6" t="s">
        <v>276</v>
      </c>
      <c r="E4963" s="6"/>
      <c r="F4963" s="6"/>
      <c r="G4963" s="6"/>
      <c r="H4963" s="6"/>
      <c r="I4963" s="6" t="str">
        <f t="shared" si="34"/>
        <v/>
      </c>
      <c r="J4963" s="6" t="s">
        <v>82</v>
      </c>
      <c r="K4963" s="6">
        <v>15</v>
      </c>
      <c r="L4963" s="6">
        <v>10</v>
      </c>
      <c r="M4963" s="6">
        <v>25</v>
      </c>
      <c r="N4963" s="6">
        <v>40</v>
      </c>
      <c r="O4963" s="6">
        <v>0</v>
      </c>
      <c r="P4963" s="6"/>
      <c r="Q4963" s="6"/>
      <c r="R4963" s="6" t="s">
        <v>31</v>
      </c>
      <c r="S4963" s="6"/>
      <c r="T4963" s="6" t="s">
        <v>245</v>
      </c>
    </row>
    <row r="4964" spans="1:20" x14ac:dyDescent="0.25">
      <c r="A4964">
        <v>2005</v>
      </c>
      <c r="B4964" s="6" t="s">
        <v>42</v>
      </c>
      <c r="C4964" s="6">
        <v>44</v>
      </c>
      <c r="D4964" s="6" t="s">
        <v>276</v>
      </c>
      <c r="E4964" s="6"/>
      <c r="F4964" s="6"/>
      <c r="G4964" s="6"/>
      <c r="H4964" s="6"/>
      <c r="I4964" s="6" t="str">
        <f t="shared" si="34"/>
        <v/>
      </c>
      <c r="J4964" s="6" t="s">
        <v>81</v>
      </c>
      <c r="K4964" s="6">
        <v>15</v>
      </c>
      <c r="L4964" s="6">
        <v>10</v>
      </c>
      <c r="M4964" s="6">
        <v>20</v>
      </c>
      <c r="N4964" s="6">
        <v>20</v>
      </c>
      <c r="O4964" s="6">
        <v>0</v>
      </c>
      <c r="P4964" s="6"/>
      <c r="Q4964" s="6"/>
      <c r="R4964" s="6"/>
      <c r="S4964" s="6"/>
      <c r="T4964" s="6"/>
    </row>
    <row r="4965" spans="1:20" x14ac:dyDescent="0.25">
      <c r="A4965">
        <v>2005</v>
      </c>
      <c r="B4965" s="6" t="s">
        <v>42</v>
      </c>
      <c r="C4965" s="6">
        <v>45</v>
      </c>
      <c r="D4965" s="6" t="s">
        <v>276</v>
      </c>
      <c r="E4965" s="6"/>
      <c r="F4965" s="6"/>
      <c r="G4965" s="6"/>
      <c r="H4965" s="6"/>
      <c r="I4965" s="6" t="str">
        <f t="shared" si="34"/>
        <v/>
      </c>
      <c r="J4965" s="6" t="s">
        <v>88</v>
      </c>
      <c r="K4965" s="6">
        <v>40</v>
      </c>
      <c r="L4965" s="6">
        <v>20</v>
      </c>
      <c r="M4965" s="6">
        <v>30</v>
      </c>
      <c r="N4965" s="6">
        <v>30</v>
      </c>
      <c r="O4965" s="6">
        <v>0</v>
      </c>
      <c r="P4965" s="6"/>
      <c r="Q4965" s="6"/>
      <c r="R4965" s="6" t="s">
        <v>31</v>
      </c>
      <c r="S4965" s="6"/>
      <c r="T4965" s="6" t="s">
        <v>277</v>
      </c>
    </row>
    <row r="4966" spans="1:20" x14ac:dyDescent="0.25">
      <c r="A4966">
        <v>2005</v>
      </c>
      <c r="B4966" s="6" t="s">
        <v>42</v>
      </c>
      <c r="C4966" s="6">
        <v>46</v>
      </c>
      <c r="D4966" s="6" t="s">
        <v>276</v>
      </c>
      <c r="E4966" s="6"/>
      <c r="F4966" s="6"/>
      <c r="G4966" s="6"/>
      <c r="H4966" s="6"/>
      <c r="I4966" s="6" t="str">
        <f t="shared" si="34"/>
        <v/>
      </c>
      <c r="J4966" s="6" t="s">
        <v>82</v>
      </c>
      <c r="K4966" s="6">
        <v>15</v>
      </c>
      <c r="L4966" s="6">
        <v>10</v>
      </c>
      <c r="M4966" s="6">
        <v>20</v>
      </c>
      <c r="N4966" s="6">
        <v>0</v>
      </c>
      <c r="O4966" s="6">
        <v>0</v>
      </c>
      <c r="P4966" s="6"/>
      <c r="Q4966" s="6"/>
      <c r="R4966" s="6" t="s">
        <v>31</v>
      </c>
      <c r="S4966" s="6"/>
      <c r="T4966" s="6" t="s">
        <v>278</v>
      </c>
    </row>
    <row r="4967" spans="1:20" x14ac:dyDescent="0.25">
      <c r="A4967">
        <v>2005</v>
      </c>
      <c r="B4967" s="6" t="s">
        <v>42</v>
      </c>
      <c r="C4967" s="6">
        <v>47</v>
      </c>
      <c r="D4967" s="6" t="s">
        <v>276</v>
      </c>
      <c r="E4967" s="6">
        <v>5</v>
      </c>
      <c r="F4967" s="6">
        <v>10.1</v>
      </c>
      <c r="G4967" s="6">
        <v>85</v>
      </c>
      <c r="H4967" s="6">
        <v>0</v>
      </c>
      <c r="I4967" s="6">
        <f t="shared" si="34"/>
        <v>85</v>
      </c>
      <c r="J4967" s="6" t="s">
        <v>85</v>
      </c>
      <c r="K4967" s="6">
        <v>20</v>
      </c>
      <c r="L4967" s="6">
        <v>15</v>
      </c>
      <c r="M4967" s="6">
        <v>15</v>
      </c>
      <c r="N4967" s="6">
        <v>0</v>
      </c>
      <c r="O4967" s="6">
        <v>0</v>
      </c>
      <c r="P4967" s="6"/>
      <c r="Q4967" s="6"/>
      <c r="R4967" s="6"/>
      <c r="S4967" s="6"/>
      <c r="T4967" s="6"/>
    </row>
    <row r="4968" spans="1:20" x14ac:dyDescent="0.25">
      <c r="A4968">
        <v>2005</v>
      </c>
      <c r="B4968" s="6" t="s">
        <v>42</v>
      </c>
      <c r="C4968" s="6">
        <v>48</v>
      </c>
      <c r="D4968" s="6" t="s">
        <v>276</v>
      </c>
      <c r="E4968" s="6"/>
      <c r="F4968" s="6"/>
      <c r="G4968" s="6"/>
      <c r="H4968" s="6"/>
      <c r="I4968" s="6" t="str">
        <f t="shared" si="34"/>
        <v/>
      </c>
      <c r="J4968" s="6" t="s">
        <v>88</v>
      </c>
      <c r="K4968" s="6">
        <v>45</v>
      </c>
      <c r="L4968" s="6">
        <v>40</v>
      </c>
      <c r="M4968" s="6">
        <v>10</v>
      </c>
      <c r="N4968" s="6">
        <v>100</v>
      </c>
      <c r="O4968" s="6">
        <v>0</v>
      </c>
      <c r="P4968" s="6"/>
      <c r="Q4968" s="6"/>
      <c r="R4968" s="6"/>
      <c r="S4968" s="6"/>
      <c r="T4968" s="6" t="s">
        <v>279</v>
      </c>
    </row>
    <row r="4969" spans="1:20" x14ac:dyDescent="0.25">
      <c r="A4969">
        <v>2005</v>
      </c>
      <c r="B4969" s="6" t="s">
        <v>42</v>
      </c>
      <c r="C4969" s="6">
        <v>49</v>
      </c>
      <c r="D4969" s="6" t="s">
        <v>276</v>
      </c>
      <c r="E4969" s="6"/>
      <c r="F4969" s="6"/>
      <c r="G4969" s="6"/>
      <c r="H4969" s="6"/>
      <c r="I4969" s="6" t="str">
        <f t="shared" si="34"/>
        <v/>
      </c>
      <c r="J4969" s="6" t="s">
        <v>85</v>
      </c>
      <c r="K4969" s="6">
        <v>10</v>
      </c>
      <c r="L4969" s="6">
        <v>10</v>
      </c>
      <c r="M4969" s="6">
        <v>5</v>
      </c>
      <c r="N4969" s="6">
        <v>0</v>
      </c>
      <c r="O4969" s="6">
        <v>0</v>
      </c>
      <c r="P4969" s="6"/>
      <c r="Q4969" s="6"/>
      <c r="R4969" s="6"/>
      <c r="S4969" s="6"/>
      <c r="T4969" s="6"/>
    </row>
    <row r="4970" spans="1:20" x14ac:dyDescent="0.25">
      <c r="A4970">
        <v>2005</v>
      </c>
      <c r="B4970" s="6" t="s">
        <v>42</v>
      </c>
      <c r="C4970" s="6">
        <v>50</v>
      </c>
      <c r="D4970" s="6" t="s">
        <v>276</v>
      </c>
      <c r="E4970" s="6"/>
      <c r="F4970" s="6"/>
      <c r="G4970" s="6"/>
      <c r="H4970" s="6"/>
      <c r="I4970" s="6" t="str">
        <f t="shared" si="34"/>
        <v/>
      </c>
      <c r="J4970" s="6" t="s">
        <v>80</v>
      </c>
      <c r="K4970" s="6">
        <v>20</v>
      </c>
      <c r="L4970" s="6">
        <v>20</v>
      </c>
      <c r="M4970" s="6">
        <v>20</v>
      </c>
      <c r="N4970" s="6">
        <v>5</v>
      </c>
      <c r="O4970" s="6">
        <v>0</v>
      </c>
      <c r="P4970" s="6"/>
      <c r="Q4970" s="6"/>
      <c r="R4970" s="6" t="s">
        <v>47</v>
      </c>
      <c r="S4970" s="6"/>
      <c r="T4970" s="6"/>
    </row>
    <row r="4971" spans="1:20" x14ac:dyDescent="0.25">
      <c r="A4971">
        <v>2005</v>
      </c>
      <c r="B4971" s="6" t="s">
        <v>42</v>
      </c>
      <c r="C4971" s="6">
        <v>51</v>
      </c>
      <c r="D4971" s="6" t="s">
        <v>276</v>
      </c>
      <c r="E4971" s="6"/>
      <c r="F4971" s="6"/>
      <c r="G4971" s="6"/>
      <c r="H4971" s="6"/>
      <c r="I4971" s="6" t="str">
        <f t="shared" si="34"/>
        <v/>
      </c>
      <c r="J4971" s="6" t="s">
        <v>80</v>
      </c>
      <c r="K4971" s="6">
        <v>60</v>
      </c>
      <c r="L4971" s="6">
        <v>60</v>
      </c>
      <c r="M4971" s="6">
        <v>30</v>
      </c>
      <c r="N4971" s="6">
        <v>40</v>
      </c>
      <c r="O4971" s="6">
        <v>0</v>
      </c>
      <c r="P4971" s="6"/>
      <c r="Q4971" s="6"/>
      <c r="R4971" s="6" t="s">
        <v>47</v>
      </c>
      <c r="S4971" s="6"/>
      <c r="T4971" s="6"/>
    </row>
    <row r="4972" spans="1:20" x14ac:dyDescent="0.25">
      <c r="A4972">
        <v>2005</v>
      </c>
      <c r="B4972" s="6" t="s">
        <v>42</v>
      </c>
      <c r="C4972" s="6">
        <v>52</v>
      </c>
      <c r="D4972" s="6" t="s">
        <v>276</v>
      </c>
      <c r="E4972" s="6"/>
      <c r="F4972" s="6"/>
      <c r="G4972" s="6"/>
      <c r="H4972" s="6"/>
      <c r="I4972" s="6" t="str">
        <f t="shared" si="34"/>
        <v/>
      </c>
      <c r="J4972" s="6" t="s">
        <v>80</v>
      </c>
      <c r="K4972" s="6">
        <v>20</v>
      </c>
      <c r="L4972" s="6">
        <v>15</v>
      </c>
      <c r="M4972" s="6">
        <v>10</v>
      </c>
      <c r="N4972" s="6">
        <v>60</v>
      </c>
      <c r="O4972" s="6">
        <v>0</v>
      </c>
      <c r="P4972" s="6"/>
      <c r="Q4972" s="6"/>
      <c r="R4972" s="6" t="s">
        <v>47</v>
      </c>
      <c r="S4972" s="6"/>
      <c r="T4972" s="6"/>
    </row>
    <row r="4973" spans="1:20" x14ac:dyDescent="0.25">
      <c r="A4973">
        <v>2005</v>
      </c>
      <c r="B4973" s="6" t="s">
        <v>42</v>
      </c>
      <c r="C4973" s="6">
        <v>53</v>
      </c>
      <c r="D4973" s="6" t="s">
        <v>276</v>
      </c>
      <c r="E4973" s="6"/>
      <c r="F4973" s="6"/>
      <c r="G4973" s="6"/>
      <c r="H4973" s="6"/>
      <c r="I4973" s="6" t="str">
        <f t="shared" si="34"/>
        <v/>
      </c>
      <c r="J4973" s="6" t="s">
        <v>85</v>
      </c>
      <c r="K4973" s="6">
        <v>5</v>
      </c>
      <c r="L4973" s="6">
        <v>10</v>
      </c>
      <c r="M4973" s="6">
        <v>10</v>
      </c>
      <c r="N4973" s="6">
        <v>5</v>
      </c>
      <c r="O4973" s="6">
        <v>0</v>
      </c>
      <c r="P4973" s="6"/>
      <c r="Q4973" s="6"/>
      <c r="R4973" s="6"/>
      <c r="S4973" s="6"/>
      <c r="T4973" s="6"/>
    </row>
    <row r="4974" spans="1:20" x14ac:dyDescent="0.25">
      <c r="A4974">
        <v>2005</v>
      </c>
      <c r="B4974" s="6" t="s">
        <v>42</v>
      </c>
      <c r="C4974" s="6">
        <v>54</v>
      </c>
      <c r="D4974" s="6" t="s">
        <v>276</v>
      </c>
      <c r="E4974" s="6"/>
      <c r="F4974" s="6"/>
      <c r="G4974" s="6"/>
      <c r="H4974" s="6"/>
      <c r="I4974" s="6" t="str">
        <f t="shared" si="34"/>
        <v/>
      </c>
      <c r="J4974" s="6" t="s">
        <v>80</v>
      </c>
      <c r="K4974" s="6">
        <v>5</v>
      </c>
      <c r="L4974" s="6">
        <v>10</v>
      </c>
      <c r="M4974" s="6">
        <v>10</v>
      </c>
      <c r="N4974" s="6">
        <v>0</v>
      </c>
      <c r="O4974" s="6">
        <v>0</v>
      </c>
      <c r="P4974" s="6"/>
      <c r="Q4974" s="6"/>
      <c r="R4974" s="6" t="s">
        <v>47</v>
      </c>
      <c r="S4974" s="6"/>
      <c r="T4974" s="6"/>
    </row>
    <row r="4975" spans="1:20" x14ac:dyDescent="0.25">
      <c r="A4975">
        <v>2005</v>
      </c>
      <c r="B4975" s="6" t="s">
        <v>42</v>
      </c>
      <c r="C4975" s="6">
        <v>55</v>
      </c>
      <c r="D4975" s="6" t="s">
        <v>280</v>
      </c>
      <c r="E4975" s="6">
        <v>6</v>
      </c>
      <c r="F4975" s="6">
        <v>10.8</v>
      </c>
      <c r="G4975" s="6">
        <v>80</v>
      </c>
      <c r="H4975" s="6">
        <v>0</v>
      </c>
      <c r="I4975" s="6">
        <f t="shared" si="34"/>
        <v>80</v>
      </c>
      <c r="J4975" s="6" t="s">
        <v>80</v>
      </c>
      <c r="K4975" s="6">
        <v>10</v>
      </c>
      <c r="L4975" s="6">
        <v>10</v>
      </c>
      <c r="M4975" s="6">
        <v>10</v>
      </c>
      <c r="N4975" s="6">
        <v>0</v>
      </c>
      <c r="O4975" s="6">
        <v>0</v>
      </c>
      <c r="P4975" s="6"/>
      <c r="Q4975" s="6"/>
      <c r="R4975" s="6" t="s">
        <v>47</v>
      </c>
      <c r="S4975" s="6"/>
      <c r="T4975" s="6"/>
    </row>
    <row r="4976" spans="1:20" x14ac:dyDescent="0.25">
      <c r="A4976">
        <v>2005</v>
      </c>
      <c r="B4976" s="6" t="s">
        <v>42</v>
      </c>
      <c r="C4976" s="6">
        <v>56</v>
      </c>
      <c r="D4976" s="6" t="s">
        <v>280</v>
      </c>
      <c r="E4976" s="6"/>
      <c r="F4976" s="6"/>
      <c r="G4976" s="6"/>
      <c r="H4976" s="6"/>
      <c r="I4976" s="6" t="str">
        <f t="shared" si="34"/>
        <v/>
      </c>
      <c r="J4976" s="6" t="s">
        <v>137</v>
      </c>
      <c r="K4976" s="6">
        <v>5</v>
      </c>
      <c r="L4976" s="6">
        <v>5</v>
      </c>
      <c r="M4976" s="6">
        <v>100</v>
      </c>
      <c r="N4976" s="6">
        <v>0</v>
      </c>
      <c r="O4976" s="6">
        <v>0</v>
      </c>
      <c r="P4976" s="6"/>
      <c r="Q4976" s="6"/>
      <c r="R4976" s="6"/>
      <c r="S4976" s="6"/>
      <c r="T4976" s="6"/>
    </row>
    <row r="4977" spans="1:20" x14ac:dyDescent="0.25">
      <c r="A4977">
        <v>2005</v>
      </c>
      <c r="B4977" s="6" t="s">
        <v>42</v>
      </c>
      <c r="C4977" s="6">
        <v>57</v>
      </c>
      <c r="D4977" s="6" t="s">
        <v>280</v>
      </c>
      <c r="E4977" s="6"/>
      <c r="F4977" s="6"/>
      <c r="G4977" s="6"/>
      <c r="H4977" s="6"/>
      <c r="I4977" s="6" t="str">
        <f t="shared" si="34"/>
        <v/>
      </c>
      <c r="J4977" s="6" t="s">
        <v>85</v>
      </c>
      <c r="K4977" s="6">
        <v>10</v>
      </c>
      <c r="L4977" s="6">
        <v>5</v>
      </c>
      <c r="M4977" s="6">
        <v>10</v>
      </c>
      <c r="N4977" s="6">
        <v>0</v>
      </c>
      <c r="O4977" s="6">
        <v>25</v>
      </c>
      <c r="P4977" s="6"/>
      <c r="Q4977" s="6"/>
      <c r="R4977" s="6" t="s">
        <v>31</v>
      </c>
      <c r="S4977" s="6"/>
      <c r="T4977" s="6"/>
    </row>
    <row r="4978" spans="1:20" x14ac:dyDescent="0.25">
      <c r="A4978">
        <v>2005</v>
      </c>
      <c r="B4978" s="6" t="s">
        <v>42</v>
      </c>
      <c r="C4978" s="6">
        <v>58</v>
      </c>
      <c r="D4978" s="6" t="s">
        <v>280</v>
      </c>
      <c r="E4978" s="6"/>
      <c r="F4978" s="6"/>
      <c r="G4978" s="6"/>
      <c r="H4978" s="6"/>
      <c r="I4978" s="6" t="str">
        <f t="shared" si="34"/>
        <v/>
      </c>
      <c r="J4978" s="6" t="s">
        <v>88</v>
      </c>
      <c r="K4978" s="6">
        <v>20</v>
      </c>
      <c r="L4978" s="6">
        <v>20</v>
      </c>
      <c r="M4978" s="6">
        <v>5</v>
      </c>
      <c r="N4978" s="6">
        <v>0</v>
      </c>
      <c r="O4978" s="6">
        <v>0</v>
      </c>
      <c r="P4978" s="6"/>
      <c r="Q4978" s="6"/>
      <c r="R4978" s="6"/>
      <c r="S4978" s="6">
        <v>1</v>
      </c>
      <c r="T4978" s="6"/>
    </row>
    <row r="4979" spans="1:20" x14ac:dyDescent="0.25">
      <c r="A4979">
        <v>2005</v>
      </c>
      <c r="B4979" s="6" t="s">
        <v>42</v>
      </c>
      <c r="C4979" s="6">
        <v>59</v>
      </c>
      <c r="D4979" s="6" t="s">
        <v>280</v>
      </c>
      <c r="E4979" s="6"/>
      <c r="F4979" s="6"/>
      <c r="G4979" s="6"/>
      <c r="H4979" s="6"/>
      <c r="I4979" s="6" t="str">
        <f t="shared" si="34"/>
        <v/>
      </c>
      <c r="J4979" s="6" t="s">
        <v>84</v>
      </c>
      <c r="K4979" s="6">
        <v>25</v>
      </c>
      <c r="L4979" s="6">
        <v>25</v>
      </c>
      <c r="M4979" s="6">
        <v>30</v>
      </c>
      <c r="N4979" s="6">
        <v>10</v>
      </c>
      <c r="O4979" s="6">
        <v>0</v>
      </c>
      <c r="P4979" s="6"/>
      <c r="Q4979" s="6"/>
      <c r="R4979" s="6"/>
      <c r="S4979" s="6">
        <v>1</v>
      </c>
      <c r="T4979" s="6"/>
    </row>
    <row r="4980" spans="1:20" x14ac:dyDescent="0.25">
      <c r="A4980">
        <v>2005</v>
      </c>
      <c r="B4980" s="6" t="s">
        <v>42</v>
      </c>
      <c r="C4980" s="6">
        <v>60</v>
      </c>
      <c r="D4980" s="6" t="s">
        <v>280</v>
      </c>
      <c r="E4980" s="6">
        <v>7</v>
      </c>
      <c r="F4980" s="6">
        <v>11</v>
      </c>
      <c r="G4980" s="6">
        <v>110</v>
      </c>
      <c r="H4980" s="6">
        <v>0</v>
      </c>
      <c r="I4980" s="6">
        <f t="shared" si="34"/>
        <v>110</v>
      </c>
      <c r="J4980" s="6" t="s">
        <v>85</v>
      </c>
      <c r="K4980" s="6">
        <v>10</v>
      </c>
      <c r="L4980" s="6">
        <v>10</v>
      </c>
      <c r="M4980" s="6">
        <v>5</v>
      </c>
      <c r="N4980" s="6">
        <v>0</v>
      </c>
      <c r="O4980" s="6">
        <v>0</v>
      </c>
      <c r="P4980" s="6"/>
      <c r="Q4980" s="6"/>
      <c r="R4980" s="6"/>
      <c r="S4980" s="6">
        <v>1</v>
      </c>
      <c r="T4980" s="6"/>
    </row>
    <row r="4981" spans="1:20" x14ac:dyDescent="0.25">
      <c r="A4981">
        <v>2005</v>
      </c>
      <c r="B4981" s="6" t="s">
        <v>42</v>
      </c>
      <c r="C4981" s="6">
        <v>61</v>
      </c>
      <c r="D4981" s="6" t="s">
        <v>280</v>
      </c>
      <c r="E4981" s="6"/>
      <c r="F4981" s="6"/>
      <c r="G4981" s="6"/>
      <c r="H4981" s="6"/>
      <c r="I4981" s="6" t="str">
        <f t="shared" si="34"/>
        <v/>
      </c>
      <c r="J4981" s="6" t="s">
        <v>81</v>
      </c>
      <c r="K4981" s="6">
        <v>20</v>
      </c>
      <c r="L4981" s="6">
        <v>15</v>
      </c>
      <c r="M4981" s="6">
        <v>20</v>
      </c>
      <c r="N4981" s="6">
        <v>0</v>
      </c>
      <c r="O4981" s="6">
        <v>0</v>
      </c>
      <c r="P4981" s="6"/>
      <c r="Q4981" s="6"/>
      <c r="R4981" s="6" t="s">
        <v>47</v>
      </c>
      <c r="S4981" s="6"/>
      <c r="T4981" s="6"/>
    </row>
    <row r="4982" spans="1:20" x14ac:dyDescent="0.25">
      <c r="A4982">
        <v>2005</v>
      </c>
      <c r="B4982" s="6" t="s">
        <v>42</v>
      </c>
      <c r="C4982" s="6">
        <v>62</v>
      </c>
      <c r="D4982" s="6" t="s">
        <v>280</v>
      </c>
      <c r="E4982" s="6"/>
      <c r="F4982" s="6"/>
      <c r="G4982" s="6"/>
      <c r="H4982" s="6"/>
      <c r="I4982" s="6" t="str">
        <f t="shared" si="34"/>
        <v/>
      </c>
      <c r="J4982" s="6" t="s">
        <v>80</v>
      </c>
      <c r="K4982" s="6">
        <v>25</v>
      </c>
      <c r="L4982" s="6">
        <v>15</v>
      </c>
      <c r="M4982" s="6">
        <v>15</v>
      </c>
      <c r="N4982" s="6">
        <v>0</v>
      </c>
      <c r="O4982" s="6">
        <v>0</v>
      </c>
      <c r="P4982" s="6"/>
      <c r="Q4982" s="6"/>
      <c r="R4982" s="6" t="s">
        <v>47</v>
      </c>
      <c r="S4982" s="6"/>
      <c r="T4982" s="6"/>
    </row>
    <row r="4983" spans="1:20" x14ac:dyDescent="0.25">
      <c r="A4983">
        <v>2005</v>
      </c>
      <c r="B4983" s="6" t="s">
        <v>42</v>
      </c>
      <c r="C4983" s="6">
        <v>63</v>
      </c>
      <c r="D4983" s="6" t="s">
        <v>280</v>
      </c>
      <c r="E4983" s="6"/>
      <c r="F4983" s="6"/>
      <c r="G4983" s="6"/>
      <c r="H4983" s="6"/>
      <c r="I4983" s="6" t="str">
        <f t="shared" si="34"/>
        <v/>
      </c>
      <c r="J4983" s="6" t="s">
        <v>84</v>
      </c>
      <c r="K4983" s="6">
        <v>55</v>
      </c>
      <c r="L4983" s="6">
        <v>35</v>
      </c>
      <c r="M4983" s="6">
        <v>50</v>
      </c>
      <c r="N4983" s="6">
        <v>15</v>
      </c>
      <c r="O4983" s="6">
        <v>0</v>
      </c>
      <c r="P4983" s="6"/>
      <c r="Q4983" s="6"/>
      <c r="R4983" s="6" t="s">
        <v>47</v>
      </c>
      <c r="S4983" s="6"/>
      <c r="T4983" s="6"/>
    </row>
    <row r="4984" spans="1:20" x14ac:dyDescent="0.25">
      <c r="A4984">
        <v>2005</v>
      </c>
      <c r="B4984" s="6" t="s">
        <v>42</v>
      </c>
      <c r="C4984" s="6">
        <v>64</v>
      </c>
      <c r="D4984" s="6" t="s">
        <v>280</v>
      </c>
      <c r="E4984" s="6"/>
      <c r="F4984" s="6"/>
      <c r="G4984" s="6"/>
      <c r="H4984" s="6"/>
      <c r="I4984" s="6" t="str">
        <f t="shared" si="34"/>
        <v/>
      </c>
      <c r="J4984" s="6" t="s">
        <v>82</v>
      </c>
      <c r="K4984" s="6">
        <v>20</v>
      </c>
      <c r="L4984" s="6">
        <v>15</v>
      </c>
      <c r="M4984" s="6">
        <v>15</v>
      </c>
      <c r="N4984" s="6">
        <v>0</v>
      </c>
      <c r="O4984" s="6">
        <v>0</v>
      </c>
      <c r="P4984" s="6"/>
      <c r="Q4984" s="6"/>
      <c r="R4984" s="6"/>
      <c r="S4984" s="6"/>
      <c r="T4984" s="6"/>
    </row>
    <row r="4985" spans="1:20" x14ac:dyDescent="0.25">
      <c r="A4985">
        <v>2005</v>
      </c>
      <c r="B4985" s="6" t="s">
        <v>42</v>
      </c>
      <c r="C4985" s="6">
        <v>65</v>
      </c>
      <c r="D4985" s="6" t="s">
        <v>280</v>
      </c>
      <c r="E4985" s="6"/>
      <c r="F4985" s="6"/>
      <c r="G4985" s="6"/>
      <c r="H4985" s="6"/>
      <c r="I4985" s="6" t="str">
        <f t="shared" ref="I4985:I5048" si="35">IF(G4985&gt;0,G4985/(1000-H4985)*1000,"")</f>
        <v/>
      </c>
      <c r="J4985" s="6" t="s">
        <v>82</v>
      </c>
      <c r="K4985" s="6">
        <v>10</v>
      </c>
      <c r="L4985" s="6">
        <v>5</v>
      </c>
      <c r="M4985" s="6">
        <v>10</v>
      </c>
      <c r="N4985" s="6">
        <v>0</v>
      </c>
      <c r="O4985" s="6">
        <v>0</v>
      </c>
      <c r="P4985" s="6"/>
      <c r="Q4985" s="6"/>
      <c r="R4985" s="6"/>
      <c r="S4985" s="6"/>
      <c r="T4985" s="6"/>
    </row>
    <row r="4986" spans="1:20" x14ac:dyDescent="0.25">
      <c r="A4986">
        <v>2005</v>
      </c>
      <c r="B4986" s="6" t="s">
        <v>42</v>
      </c>
      <c r="C4986" s="6">
        <v>66</v>
      </c>
      <c r="D4986" s="6" t="s">
        <v>280</v>
      </c>
      <c r="E4986" s="6"/>
      <c r="F4986" s="6"/>
      <c r="G4986" s="6"/>
      <c r="H4986" s="6"/>
      <c r="I4986" s="6" t="str">
        <f t="shared" si="35"/>
        <v/>
      </c>
      <c r="J4986" s="6" t="s">
        <v>85</v>
      </c>
      <c r="K4986" s="6">
        <v>10</v>
      </c>
      <c r="L4986" s="6">
        <v>10</v>
      </c>
      <c r="M4986" s="6">
        <v>5</v>
      </c>
      <c r="N4986" s="6">
        <v>0</v>
      </c>
      <c r="O4986" s="6">
        <v>0</v>
      </c>
      <c r="P4986" s="6"/>
      <c r="Q4986" s="6"/>
      <c r="R4986" s="6"/>
      <c r="S4986" s="6"/>
      <c r="T4986" s="6"/>
    </row>
    <row r="4987" spans="1:20" x14ac:dyDescent="0.25">
      <c r="A4987">
        <v>2005</v>
      </c>
      <c r="B4987" s="6" t="s">
        <v>42</v>
      </c>
      <c r="C4987" s="6">
        <v>67</v>
      </c>
      <c r="D4987" s="6" t="s">
        <v>280</v>
      </c>
      <c r="E4987" s="6"/>
      <c r="F4987" s="6"/>
      <c r="G4987" s="6"/>
      <c r="H4987" s="6"/>
      <c r="I4987" s="6" t="str">
        <f t="shared" si="35"/>
        <v/>
      </c>
      <c r="J4987" s="6" t="s">
        <v>79</v>
      </c>
      <c r="K4987" s="6">
        <v>20</v>
      </c>
      <c r="L4987" s="6">
        <v>10</v>
      </c>
      <c r="M4987" s="6">
        <v>10</v>
      </c>
      <c r="N4987" s="6">
        <v>15</v>
      </c>
      <c r="O4987" s="6">
        <v>0</v>
      </c>
      <c r="P4987" s="6"/>
      <c r="Q4987" s="6"/>
      <c r="R4987" s="6"/>
      <c r="S4987" s="6"/>
      <c r="T4987" s="6"/>
    </row>
    <row r="4988" spans="1:20" x14ac:dyDescent="0.25">
      <c r="A4988">
        <v>2005</v>
      </c>
      <c r="B4988" s="6" t="s">
        <v>42</v>
      </c>
      <c r="C4988" s="6">
        <v>68</v>
      </c>
      <c r="D4988" s="6" t="s">
        <v>281</v>
      </c>
      <c r="E4988" s="6">
        <v>8</v>
      </c>
      <c r="F4988" s="6">
        <v>11.1</v>
      </c>
      <c r="G4988" s="6">
        <v>90</v>
      </c>
      <c r="H4988" s="6">
        <v>0</v>
      </c>
      <c r="I4988" s="6">
        <f t="shared" si="35"/>
        <v>90</v>
      </c>
      <c r="J4988" s="6" t="s">
        <v>80</v>
      </c>
      <c r="K4988" s="6">
        <v>10</v>
      </c>
      <c r="L4988" s="6">
        <v>5</v>
      </c>
      <c r="M4988" s="6">
        <v>2</v>
      </c>
      <c r="N4988" s="6">
        <v>10</v>
      </c>
      <c r="O4988" s="6">
        <v>0</v>
      </c>
      <c r="P4988" s="6"/>
      <c r="Q4988" s="6"/>
      <c r="R4988" s="6" t="s">
        <v>47</v>
      </c>
      <c r="S4988" s="6"/>
      <c r="T4988" s="6" t="s">
        <v>282</v>
      </c>
    </row>
    <row r="4989" spans="1:20" x14ac:dyDescent="0.25">
      <c r="A4989">
        <v>2005</v>
      </c>
      <c r="B4989" s="6" t="s">
        <v>42</v>
      </c>
      <c r="C4989" s="6">
        <v>69</v>
      </c>
      <c r="D4989" s="6" t="s">
        <v>281</v>
      </c>
      <c r="E4989" s="6"/>
      <c r="F4989" s="6"/>
      <c r="G4989" s="6"/>
      <c r="H4989" s="6"/>
      <c r="I4989" s="6" t="str">
        <f t="shared" si="35"/>
        <v/>
      </c>
      <c r="J4989" s="6" t="s">
        <v>83</v>
      </c>
      <c r="K4989" s="6">
        <v>15</v>
      </c>
      <c r="L4989" s="6">
        <v>8</v>
      </c>
      <c r="M4989" s="6">
        <v>20</v>
      </c>
      <c r="N4989" s="6">
        <v>5</v>
      </c>
      <c r="O4989" s="6">
        <v>0</v>
      </c>
      <c r="P4989" s="6"/>
      <c r="Q4989" s="6"/>
      <c r="R4989" s="6"/>
      <c r="S4989" s="6"/>
      <c r="T4989" s="6"/>
    </row>
    <row r="4990" spans="1:20" x14ac:dyDescent="0.25">
      <c r="A4990">
        <v>2005</v>
      </c>
      <c r="B4990" s="6" t="s">
        <v>42</v>
      </c>
      <c r="C4990" s="6">
        <v>70</v>
      </c>
      <c r="D4990" s="6" t="s">
        <v>281</v>
      </c>
      <c r="E4990" s="6"/>
      <c r="F4990" s="6"/>
      <c r="G4990" s="6"/>
      <c r="H4990" s="6"/>
      <c r="I4990" s="6" t="str">
        <f t="shared" si="35"/>
        <v/>
      </c>
      <c r="J4990" s="6" t="s">
        <v>153</v>
      </c>
      <c r="K4990" s="6">
        <v>35</v>
      </c>
      <c r="L4990" s="6">
        <v>10</v>
      </c>
      <c r="M4990" s="6">
        <v>30</v>
      </c>
      <c r="N4990" s="6">
        <v>5</v>
      </c>
      <c r="O4990" s="6">
        <v>0</v>
      </c>
      <c r="P4990" s="6"/>
      <c r="Q4990" s="6"/>
      <c r="R4990" s="6"/>
      <c r="S4990" s="6"/>
      <c r="T4990" s="6"/>
    </row>
    <row r="4991" spans="1:20" x14ac:dyDescent="0.25">
      <c r="A4991">
        <v>2005</v>
      </c>
      <c r="B4991" s="6" t="s">
        <v>42</v>
      </c>
      <c r="C4991" s="6">
        <v>71</v>
      </c>
      <c r="D4991" s="6" t="s">
        <v>281</v>
      </c>
      <c r="E4991" s="6"/>
      <c r="F4991" s="6"/>
      <c r="G4991" s="6"/>
      <c r="H4991" s="6"/>
      <c r="I4991" s="6" t="str">
        <f t="shared" si="35"/>
        <v/>
      </c>
      <c r="J4991" s="6" t="s">
        <v>153</v>
      </c>
      <c r="K4991" s="6">
        <v>20</v>
      </c>
      <c r="L4991" s="6">
        <v>10</v>
      </c>
      <c r="M4991" s="6">
        <v>65</v>
      </c>
      <c r="N4991" s="6">
        <v>0</v>
      </c>
      <c r="O4991" s="6">
        <v>2</v>
      </c>
      <c r="P4991" s="6"/>
      <c r="Q4991" s="6"/>
      <c r="R4991" s="6"/>
      <c r="S4991" s="6"/>
      <c r="T4991" s="6"/>
    </row>
    <row r="4992" spans="1:20" x14ac:dyDescent="0.25">
      <c r="A4992">
        <v>2005</v>
      </c>
      <c r="B4992" s="6" t="s">
        <v>42</v>
      </c>
      <c r="C4992" s="6">
        <v>72</v>
      </c>
      <c r="D4992" s="6" t="s">
        <v>281</v>
      </c>
      <c r="E4992" s="6"/>
      <c r="F4992" s="6"/>
      <c r="G4992" s="6"/>
      <c r="H4992" s="6"/>
      <c r="I4992" s="6" t="str">
        <f t="shared" si="35"/>
        <v/>
      </c>
      <c r="J4992" s="6" t="s">
        <v>88</v>
      </c>
      <c r="K4992" s="6">
        <v>40</v>
      </c>
      <c r="L4992" s="6">
        <v>40</v>
      </c>
      <c r="M4992" s="6">
        <v>30</v>
      </c>
      <c r="N4992" s="6">
        <v>90</v>
      </c>
      <c r="O4992" s="6">
        <v>0</v>
      </c>
      <c r="P4992" s="6"/>
      <c r="Q4992" s="6"/>
      <c r="R4992" s="6"/>
      <c r="S4992" s="6"/>
      <c r="T4992" s="6"/>
    </row>
    <row r="4993" spans="1:20" x14ac:dyDescent="0.25">
      <c r="A4993">
        <v>2005</v>
      </c>
      <c r="B4993" s="6" t="s">
        <v>42</v>
      </c>
      <c r="C4993" s="6">
        <v>73</v>
      </c>
      <c r="D4993" s="6" t="s">
        <v>281</v>
      </c>
      <c r="E4993" s="6"/>
      <c r="F4993" s="6"/>
      <c r="G4993" s="6"/>
      <c r="H4993" s="6"/>
      <c r="I4993" s="6" t="str">
        <f t="shared" si="35"/>
        <v/>
      </c>
      <c r="J4993" s="6" t="s">
        <v>81</v>
      </c>
      <c r="K4993" s="6">
        <v>50</v>
      </c>
      <c r="L4993" s="6">
        <v>40</v>
      </c>
      <c r="M4993" s="6">
        <v>35</v>
      </c>
      <c r="N4993" s="6">
        <v>95</v>
      </c>
      <c r="O4993" s="6">
        <v>0</v>
      </c>
      <c r="P4993" s="6"/>
      <c r="Q4993" s="6"/>
      <c r="R4993" s="6"/>
      <c r="S4993" s="6"/>
      <c r="T4993" s="6"/>
    </row>
    <row r="4994" spans="1:20" x14ac:dyDescent="0.25">
      <c r="A4994">
        <v>2005</v>
      </c>
      <c r="B4994" s="6" t="s">
        <v>42</v>
      </c>
      <c r="C4994" s="6">
        <v>74</v>
      </c>
      <c r="D4994" s="6" t="s">
        <v>281</v>
      </c>
      <c r="E4994" s="6"/>
      <c r="F4994" s="6"/>
      <c r="G4994" s="6"/>
      <c r="H4994" s="6"/>
      <c r="I4994" s="6" t="str">
        <f t="shared" si="35"/>
        <v/>
      </c>
      <c r="J4994" s="6" t="s">
        <v>85</v>
      </c>
      <c r="K4994" s="6">
        <v>15</v>
      </c>
      <c r="L4994" s="6">
        <v>10</v>
      </c>
      <c r="M4994" s="6">
        <v>3</v>
      </c>
      <c r="N4994" s="6">
        <v>0</v>
      </c>
      <c r="O4994" s="6">
        <v>0</v>
      </c>
      <c r="P4994" s="6"/>
      <c r="Q4994" s="6"/>
      <c r="R4994" s="6"/>
      <c r="S4994" s="6"/>
      <c r="T4994" s="6"/>
    </row>
    <row r="4995" spans="1:20" x14ac:dyDescent="0.25">
      <c r="A4995">
        <v>2005</v>
      </c>
      <c r="B4995" s="6" t="s">
        <v>42</v>
      </c>
      <c r="C4995" s="6">
        <v>75</v>
      </c>
      <c r="D4995" s="6" t="s">
        <v>281</v>
      </c>
      <c r="E4995" s="6"/>
      <c r="F4995" s="6"/>
      <c r="G4995" s="6"/>
      <c r="H4995" s="6"/>
      <c r="I4995" s="6" t="str">
        <f t="shared" si="35"/>
        <v/>
      </c>
      <c r="J4995" s="6" t="s">
        <v>80</v>
      </c>
      <c r="K4995" s="6">
        <v>20</v>
      </c>
      <c r="L4995" s="6">
        <v>20</v>
      </c>
      <c r="M4995" s="6">
        <v>10</v>
      </c>
      <c r="N4995" s="6">
        <v>0</v>
      </c>
      <c r="O4995" s="6">
        <v>0</v>
      </c>
      <c r="P4995" s="6"/>
      <c r="Q4995" s="6"/>
      <c r="R4995" s="6" t="s">
        <v>47</v>
      </c>
      <c r="S4995" s="6"/>
      <c r="T4995" s="6"/>
    </row>
    <row r="4996" spans="1:20" x14ac:dyDescent="0.25">
      <c r="A4996">
        <v>2005</v>
      </c>
      <c r="B4996" s="6" t="s">
        <v>42</v>
      </c>
      <c r="C4996" s="6">
        <v>76</v>
      </c>
      <c r="D4996" s="6" t="s">
        <v>281</v>
      </c>
      <c r="E4996" s="6"/>
      <c r="F4996" s="6"/>
      <c r="G4996" s="6"/>
      <c r="H4996" s="6"/>
      <c r="I4996" s="6" t="str">
        <f t="shared" si="35"/>
        <v/>
      </c>
      <c r="J4996" s="6" t="s">
        <v>88</v>
      </c>
      <c r="K4996" s="6">
        <v>15</v>
      </c>
      <c r="L4996" s="6">
        <v>10</v>
      </c>
      <c r="M4996" s="6">
        <v>5</v>
      </c>
      <c r="N4996" s="6">
        <v>0</v>
      </c>
      <c r="O4996" s="6">
        <v>0</v>
      </c>
      <c r="P4996" s="6"/>
      <c r="Q4996" s="6"/>
      <c r="R4996" s="6"/>
      <c r="S4996" s="6"/>
      <c r="T4996" s="6"/>
    </row>
    <row r="4997" spans="1:20" x14ac:dyDescent="0.25">
      <c r="A4997">
        <v>2005</v>
      </c>
      <c r="B4997" s="6" t="s">
        <v>42</v>
      </c>
      <c r="C4997" s="6">
        <v>77</v>
      </c>
      <c r="D4997" s="6" t="s">
        <v>281</v>
      </c>
      <c r="E4997" s="6"/>
      <c r="F4997" s="6"/>
      <c r="G4997" s="6"/>
      <c r="H4997" s="6"/>
      <c r="I4997" s="6" t="str">
        <f t="shared" si="35"/>
        <v/>
      </c>
      <c r="J4997" s="6" t="s">
        <v>88</v>
      </c>
      <c r="K4997" s="6">
        <v>50</v>
      </c>
      <c r="L4997" s="6">
        <v>25</v>
      </c>
      <c r="M4997" s="6">
        <v>20</v>
      </c>
      <c r="N4997" s="6">
        <v>15</v>
      </c>
      <c r="O4997" s="6">
        <v>0</v>
      </c>
      <c r="P4997" s="6"/>
      <c r="Q4997" s="6"/>
      <c r="R4997" s="6"/>
      <c r="S4997" s="6"/>
      <c r="T4997" s="6"/>
    </row>
    <row r="4998" spans="1:20" x14ac:dyDescent="0.25">
      <c r="A4998">
        <v>2005</v>
      </c>
      <c r="B4998" s="6" t="s">
        <v>42</v>
      </c>
      <c r="C4998" s="6">
        <v>78</v>
      </c>
      <c r="D4998" s="6" t="s">
        <v>281</v>
      </c>
      <c r="E4998" s="6"/>
      <c r="F4998" s="6"/>
      <c r="G4998" s="6"/>
      <c r="H4998" s="6"/>
      <c r="I4998" s="6" t="str">
        <f t="shared" si="35"/>
        <v/>
      </c>
      <c r="J4998" s="6" t="s">
        <v>82</v>
      </c>
      <c r="K4998" s="6">
        <v>20</v>
      </c>
      <c r="L4998" s="6">
        <v>10</v>
      </c>
      <c r="M4998" s="6">
        <v>5</v>
      </c>
      <c r="N4998" s="6">
        <v>0</v>
      </c>
      <c r="O4998" s="6">
        <v>0</v>
      </c>
      <c r="P4998" s="6"/>
      <c r="Q4998" s="6"/>
      <c r="R4998" s="6"/>
      <c r="S4998" s="6"/>
      <c r="T4998" s="6"/>
    </row>
    <row r="4999" spans="1:20" x14ac:dyDescent="0.25">
      <c r="A4999">
        <v>2005</v>
      </c>
      <c r="B4999" s="6" t="s">
        <v>42</v>
      </c>
      <c r="C4999" s="6">
        <v>79</v>
      </c>
      <c r="D4999" s="6" t="s">
        <v>281</v>
      </c>
      <c r="E4999" s="6">
        <v>9</v>
      </c>
      <c r="F4999" s="6">
        <v>11.5</v>
      </c>
      <c r="G4999" s="6">
        <v>105</v>
      </c>
      <c r="H4999" s="6">
        <v>0</v>
      </c>
      <c r="I4999" s="6">
        <f t="shared" si="35"/>
        <v>105</v>
      </c>
      <c r="J4999" s="6" t="s">
        <v>85</v>
      </c>
      <c r="K4999" s="6">
        <v>15</v>
      </c>
      <c r="L4999" s="6">
        <v>10</v>
      </c>
      <c r="M4999" s="6">
        <v>5</v>
      </c>
      <c r="N4999" s="6">
        <v>0</v>
      </c>
      <c r="O4999" s="6">
        <v>0</v>
      </c>
      <c r="P4999" s="6"/>
      <c r="Q4999" s="6"/>
      <c r="R4999" s="6"/>
      <c r="S4999" s="6"/>
      <c r="T4999" s="6"/>
    </row>
    <row r="5000" spans="1:20" x14ac:dyDescent="0.25">
      <c r="A5000">
        <v>2005</v>
      </c>
      <c r="B5000" s="6" t="s">
        <v>42</v>
      </c>
      <c r="C5000" s="6">
        <v>80</v>
      </c>
      <c r="D5000" s="6" t="s">
        <v>281</v>
      </c>
      <c r="E5000" s="6"/>
      <c r="F5000" s="6"/>
      <c r="G5000" s="6"/>
      <c r="H5000" s="6"/>
      <c r="I5000" s="6" t="str">
        <f t="shared" si="35"/>
        <v/>
      </c>
      <c r="J5000" s="6" t="s">
        <v>88</v>
      </c>
      <c r="K5000" s="6">
        <v>30</v>
      </c>
      <c r="L5000" s="6">
        <v>25</v>
      </c>
      <c r="M5000" s="6">
        <v>15</v>
      </c>
      <c r="N5000" s="6">
        <v>75</v>
      </c>
      <c r="O5000" s="6">
        <v>0</v>
      </c>
      <c r="P5000" s="6"/>
      <c r="Q5000" s="6"/>
      <c r="R5000" s="6"/>
      <c r="S5000" s="6"/>
      <c r="T5000" s="6"/>
    </row>
    <row r="5001" spans="1:20" x14ac:dyDescent="0.25">
      <c r="A5001">
        <v>2005</v>
      </c>
      <c r="B5001" s="6" t="s">
        <v>42</v>
      </c>
      <c r="C5001" s="6">
        <v>81</v>
      </c>
      <c r="D5001" s="6" t="s">
        <v>281</v>
      </c>
      <c r="E5001" s="6"/>
      <c r="F5001" s="6"/>
      <c r="G5001" s="6"/>
      <c r="H5001" s="6"/>
      <c r="I5001" s="6" t="str">
        <f t="shared" si="35"/>
        <v/>
      </c>
      <c r="J5001" s="6" t="s">
        <v>82</v>
      </c>
      <c r="K5001" s="6">
        <v>25</v>
      </c>
      <c r="L5001" s="6">
        <v>25</v>
      </c>
      <c r="M5001" s="6">
        <v>10</v>
      </c>
      <c r="N5001" s="6">
        <v>0</v>
      </c>
      <c r="O5001" s="6">
        <v>0</v>
      </c>
      <c r="P5001" s="6"/>
      <c r="Q5001" s="6"/>
      <c r="R5001" s="6"/>
      <c r="S5001" s="6"/>
      <c r="T5001" s="6"/>
    </row>
    <row r="5002" spans="1:20" x14ac:dyDescent="0.25">
      <c r="A5002">
        <v>2005</v>
      </c>
      <c r="B5002" s="6" t="s">
        <v>42</v>
      </c>
      <c r="C5002" s="6">
        <v>82</v>
      </c>
      <c r="D5002" s="6" t="s">
        <v>281</v>
      </c>
      <c r="E5002" s="6"/>
      <c r="F5002" s="6"/>
      <c r="G5002" s="6"/>
      <c r="H5002" s="6"/>
      <c r="I5002" s="6" t="str">
        <f t="shared" si="35"/>
        <v/>
      </c>
      <c r="J5002" s="6" t="s">
        <v>80</v>
      </c>
      <c r="K5002" s="6">
        <v>10</v>
      </c>
      <c r="L5002" s="6">
        <v>10</v>
      </c>
      <c r="M5002" s="6">
        <v>5</v>
      </c>
      <c r="N5002" s="6">
        <v>0</v>
      </c>
      <c r="O5002" s="6">
        <v>0</v>
      </c>
      <c r="P5002" s="6"/>
      <c r="Q5002" s="6"/>
      <c r="R5002" s="6"/>
      <c r="S5002" s="6"/>
      <c r="T5002" s="6"/>
    </row>
    <row r="5003" spans="1:20" x14ac:dyDescent="0.25">
      <c r="A5003">
        <v>2005</v>
      </c>
      <c r="B5003" s="6" t="s">
        <v>42</v>
      </c>
      <c r="C5003" s="6">
        <v>83</v>
      </c>
      <c r="D5003" s="6" t="s">
        <v>281</v>
      </c>
      <c r="E5003" s="6"/>
      <c r="F5003" s="6"/>
      <c r="G5003" s="6"/>
      <c r="H5003" s="6"/>
      <c r="I5003" s="6" t="str">
        <f t="shared" si="35"/>
        <v/>
      </c>
      <c r="J5003" s="6" t="s">
        <v>88</v>
      </c>
      <c r="K5003" s="6">
        <v>30</v>
      </c>
      <c r="L5003" s="6">
        <v>15</v>
      </c>
      <c r="M5003" s="6">
        <v>20</v>
      </c>
      <c r="N5003" s="6">
        <v>0</v>
      </c>
      <c r="O5003" s="6">
        <v>0</v>
      </c>
      <c r="P5003" s="6"/>
      <c r="Q5003" s="6"/>
      <c r="R5003" s="6"/>
      <c r="S5003" s="6"/>
      <c r="T5003" s="6"/>
    </row>
    <row r="5004" spans="1:20" x14ac:dyDescent="0.25">
      <c r="A5004">
        <v>2005</v>
      </c>
      <c r="B5004" s="6" t="s">
        <v>42</v>
      </c>
      <c r="C5004" s="6">
        <v>84</v>
      </c>
      <c r="D5004" s="6" t="s">
        <v>281</v>
      </c>
      <c r="E5004" s="6"/>
      <c r="F5004" s="6"/>
      <c r="G5004" s="6"/>
      <c r="H5004" s="6"/>
      <c r="I5004" s="6" t="str">
        <f t="shared" si="35"/>
        <v/>
      </c>
      <c r="J5004" s="6" t="s">
        <v>82</v>
      </c>
      <c r="K5004" s="6">
        <v>30</v>
      </c>
      <c r="L5004" s="6">
        <v>15</v>
      </c>
      <c r="M5004" s="6">
        <v>5</v>
      </c>
      <c r="N5004" s="6">
        <v>0</v>
      </c>
      <c r="O5004" s="6">
        <v>0</v>
      </c>
      <c r="P5004" s="6"/>
      <c r="Q5004" s="6"/>
      <c r="R5004" s="6"/>
      <c r="S5004" s="6"/>
      <c r="T5004" s="6"/>
    </row>
    <row r="5005" spans="1:20" x14ac:dyDescent="0.25">
      <c r="A5005">
        <v>2005</v>
      </c>
      <c r="B5005" s="6" t="s">
        <v>42</v>
      </c>
      <c r="C5005" s="6">
        <v>85</v>
      </c>
      <c r="D5005" s="6" t="s">
        <v>281</v>
      </c>
      <c r="E5005" s="6"/>
      <c r="F5005" s="6"/>
      <c r="G5005" s="6"/>
      <c r="H5005" s="6"/>
      <c r="I5005" s="6" t="str">
        <f t="shared" si="35"/>
        <v/>
      </c>
      <c r="J5005" s="6" t="s">
        <v>82</v>
      </c>
      <c r="K5005" s="6">
        <v>10</v>
      </c>
      <c r="L5005" s="6">
        <v>10</v>
      </c>
      <c r="M5005" s="6">
        <v>2</v>
      </c>
      <c r="N5005" s="6">
        <v>0</v>
      </c>
      <c r="O5005" s="6">
        <v>0</v>
      </c>
      <c r="P5005" s="6"/>
      <c r="Q5005" s="6"/>
      <c r="R5005" s="6"/>
      <c r="S5005" s="6"/>
      <c r="T5005" s="6"/>
    </row>
    <row r="5006" spans="1:20" x14ac:dyDescent="0.25">
      <c r="A5006">
        <v>2005</v>
      </c>
      <c r="B5006" s="6" t="s">
        <v>42</v>
      </c>
      <c r="C5006" s="6">
        <v>86</v>
      </c>
      <c r="D5006" s="6" t="s">
        <v>281</v>
      </c>
      <c r="E5006" s="6"/>
      <c r="F5006" s="6"/>
      <c r="G5006" s="6"/>
      <c r="H5006" s="6"/>
      <c r="I5006" s="6" t="str">
        <f t="shared" si="35"/>
        <v/>
      </c>
      <c r="J5006" s="6" t="s">
        <v>82</v>
      </c>
      <c r="K5006" s="6">
        <v>10</v>
      </c>
      <c r="L5006" s="6">
        <v>10</v>
      </c>
      <c r="M5006" s="6">
        <v>5</v>
      </c>
      <c r="N5006" s="6">
        <v>0</v>
      </c>
      <c r="O5006" s="6">
        <v>0</v>
      </c>
      <c r="P5006" s="6"/>
      <c r="Q5006" s="6"/>
      <c r="R5006" s="6"/>
      <c r="S5006" s="6"/>
      <c r="T5006" s="6"/>
    </row>
    <row r="5007" spans="1:20" x14ac:dyDescent="0.25">
      <c r="A5007">
        <v>2005</v>
      </c>
      <c r="B5007" s="6" t="s">
        <v>42</v>
      </c>
      <c r="C5007" s="6">
        <v>87</v>
      </c>
      <c r="D5007" s="6" t="s">
        <v>283</v>
      </c>
      <c r="E5007" s="6">
        <v>10</v>
      </c>
      <c r="F5007" s="6">
        <v>11.1</v>
      </c>
      <c r="G5007" s="6">
        <v>90</v>
      </c>
      <c r="H5007" s="6">
        <v>0</v>
      </c>
      <c r="I5007" s="6">
        <f t="shared" si="35"/>
        <v>90</v>
      </c>
      <c r="J5007" s="6" t="s">
        <v>80</v>
      </c>
      <c r="K5007" s="6">
        <v>10</v>
      </c>
      <c r="L5007" s="6">
        <v>10</v>
      </c>
      <c r="M5007" s="6">
        <v>10</v>
      </c>
      <c r="N5007" s="6">
        <v>75</v>
      </c>
      <c r="O5007" s="6">
        <v>0</v>
      </c>
      <c r="P5007" s="6"/>
      <c r="Q5007" s="6"/>
      <c r="R5007" s="6" t="s">
        <v>272</v>
      </c>
      <c r="S5007" s="6">
        <v>5</v>
      </c>
      <c r="T5007" s="6"/>
    </row>
    <row r="5008" spans="1:20" x14ac:dyDescent="0.25">
      <c r="A5008">
        <v>2005</v>
      </c>
      <c r="B5008" s="6" t="s">
        <v>42</v>
      </c>
      <c r="C5008" s="6">
        <v>88</v>
      </c>
      <c r="D5008" s="6" t="s">
        <v>283</v>
      </c>
      <c r="E5008" s="6"/>
      <c r="F5008" s="6"/>
      <c r="G5008" s="6"/>
      <c r="H5008" s="6"/>
      <c r="I5008" s="6" t="str">
        <f t="shared" si="35"/>
        <v/>
      </c>
      <c r="J5008" s="6" t="s">
        <v>80</v>
      </c>
      <c r="K5008" s="6">
        <v>20</v>
      </c>
      <c r="L5008" s="6">
        <v>10</v>
      </c>
      <c r="M5008" s="6">
        <v>5</v>
      </c>
      <c r="N5008" s="6">
        <v>0</v>
      </c>
      <c r="O5008" s="6">
        <v>0</v>
      </c>
      <c r="P5008" s="6"/>
      <c r="Q5008" s="6"/>
      <c r="R5008" s="6"/>
      <c r="S5008" s="6"/>
      <c r="T5008" s="6"/>
    </row>
    <row r="5009" spans="1:20" x14ac:dyDescent="0.25">
      <c r="A5009">
        <v>2005</v>
      </c>
      <c r="B5009" s="6" t="s">
        <v>42</v>
      </c>
      <c r="C5009" s="6">
        <v>89</v>
      </c>
      <c r="D5009" s="6" t="s">
        <v>283</v>
      </c>
      <c r="E5009" s="6"/>
      <c r="F5009" s="6"/>
      <c r="G5009" s="6"/>
      <c r="H5009" s="6"/>
      <c r="I5009" s="6" t="str">
        <f t="shared" si="35"/>
        <v/>
      </c>
      <c r="J5009" s="6" t="s">
        <v>88</v>
      </c>
      <c r="K5009" s="6">
        <v>10</v>
      </c>
      <c r="L5009" s="6">
        <v>10</v>
      </c>
      <c r="M5009" s="6">
        <v>10</v>
      </c>
      <c r="N5009" s="6">
        <v>0</v>
      </c>
      <c r="O5009" s="6">
        <v>0</v>
      </c>
      <c r="P5009" s="6"/>
      <c r="Q5009" s="6"/>
      <c r="R5009" s="6"/>
      <c r="S5009" s="6"/>
      <c r="T5009" s="6"/>
    </row>
    <row r="5010" spans="1:20" x14ac:dyDescent="0.25">
      <c r="A5010">
        <v>2005</v>
      </c>
      <c r="B5010" s="6" t="s">
        <v>42</v>
      </c>
      <c r="C5010" s="6">
        <v>90</v>
      </c>
      <c r="D5010" s="6" t="s">
        <v>283</v>
      </c>
      <c r="E5010" s="6"/>
      <c r="F5010" s="6"/>
      <c r="G5010" s="6"/>
      <c r="H5010" s="6"/>
      <c r="I5010" s="6" t="str">
        <f t="shared" si="35"/>
        <v/>
      </c>
      <c r="J5010" s="6" t="s">
        <v>88</v>
      </c>
      <c r="K5010" s="6">
        <v>30</v>
      </c>
      <c r="L5010" s="6">
        <v>10</v>
      </c>
      <c r="M5010" s="6">
        <v>20</v>
      </c>
      <c r="N5010" s="6">
        <v>0</v>
      </c>
      <c r="O5010" s="6">
        <v>0</v>
      </c>
      <c r="P5010" s="6" t="s">
        <v>131</v>
      </c>
      <c r="Q5010" s="6"/>
      <c r="R5010" s="6"/>
      <c r="S5010" s="6"/>
      <c r="T5010" s="6"/>
    </row>
    <row r="5011" spans="1:20" x14ac:dyDescent="0.25">
      <c r="A5011">
        <v>2005</v>
      </c>
      <c r="B5011" s="6" t="s">
        <v>42</v>
      </c>
      <c r="C5011" s="6">
        <v>91</v>
      </c>
      <c r="D5011" s="6" t="s">
        <v>283</v>
      </c>
      <c r="E5011" s="6"/>
      <c r="F5011" s="6"/>
      <c r="G5011" s="6"/>
      <c r="H5011" s="6"/>
      <c r="I5011" s="6" t="str">
        <f t="shared" si="35"/>
        <v/>
      </c>
      <c r="J5011" s="6" t="s">
        <v>88</v>
      </c>
      <c r="K5011" s="6">
        <v>40</v>
      </c>
      <c r="L5011" s="6">
        <v>30</v>
      </c>
      <c r="M5011" s="6">
        <v>40</v>
      </c>
      <c r="N5011" s="6">
        <v>0</v>
      </c>
      <c r="O5011" s="6">
        <v>0</v>
      </c>
      <c r="P5011" s="6"/>
      <c r="Q5011" s="6"/>
      <c r="R5011" s="6"/>
      <c r="S5011" s="6"/>
      <c r="T5011" s="6"/>
    </row>
    <row r="5012" spans="1:20" x14ac:dyDescent="0.25">
      <c r="A5012">
        <v>2005</v>
      </c>
      <c r="B5012" s="6" t="s">
        <v>42</v>
      </c>
      <c r="C5012" s="6">
        <v>92</v>
      </c>
      <c r="D5012" s="6" t="s">
        <v>283</v>
      </c>
      <c r="E5012" s="6"/>
      <c r="F5012" s="6"/>
      <c r="G5012" s="6"/>
      <c r="H5012" s="6"/>
      <c r="I5012" s="6" t="str">
        <f t="shared" si="35"/>
        <v/>
      </c>
      <c r="J5012" s="6" t="s">
        <v>83</v>
      </c>
      <c r="K5012" s="6">
        <v>20</v>
      </c>
      <c r="L5012" s="6">
        <v>10</v>
      </c>
      <c r="M5012" s="6">
        <v>10</v>
      </c>
      <c r="N5012" s="6">
        <v>0</v>
      </c>
      <c r="O5012" s="6">
        <v>0</v>
      </c>
      <c r="P5012" s="6"/>
      <c r="Q5012" s="6"/>
      <c r="R5012" s="6"/>
      <c r="S5012" s="6"/>
      <c r="T5012" s="6"/>
    </row>
    <row r="5013" spans="1:20" x14ac:dyDescent="0.25">
      <c r="A5013">
        <v>2005</v>
      </c>
      <c r="B5013" s="6" t="s">
        <v>42</v>
      </c>
      <c r="C5013" s="6">
        <v>93</v>
      </c>
      <c r="D5013" s="6" t="s">
        <v>283</v>
      </c>
      <c r="E5013" s="6"/>
      <c r="F5013" s="6"/>
      <c r="G5013" s="6"/>
      <c r="H5013" s="6"/>
      <c r="I5013" s="6" t="str">
        <f t="shared" si="35"/>
        <v/>
      </c>
      <c r="J5013" s="6" t="s">
        <v>88</v>
      </c>
      <c r="K5013" s="6">
        <v>40</v>
      </c>
      <c r="L5013" s="6">
        <v>20</v>
      </c>
      <c r="M5013" s="6">
        <v>40</v>
      </c>
      <c r="N5013" s="6">
        <v>90</v>
      </c>
      <c r="O5013" s="6">
        <v>0</v>
      </c>
      <c r="P5013" s="6"/>
      <c r="Q5013" s="6"/>
      <c r="R5013" s="6"/>
      <c r="S5013" s="6"/>
      <c r="T5013" s="6"/>
    </row>
    <row r="5014" spans="1:20" x14ac:dyDescent="0.25">
      <c r="A5014">
        <v>2005</v>
      </c>
      <c r="B5014" s="6" t="s">
        <v>42</v>
      </c>
      <c r="C5014" s="6">
        <v>94</v>
      </c>
      <c r="D5014" s="6" t="s">
        <v>283</v>
      </c>
      <c r="E5014" s="6"/>
      <c r="F5014" s="6"/>
      <c r="G5014" s="6"/>
      <c r="H5014" s="6"/>
      <c r="I5014" s="6" t="str">
        <f t="shared" si="35"/>
        <v/>
      </c>
      <c r="J5014" s="6" t="s">
        <v>85</v>
      </c>
      <c r="K5014" s="6">
        <v>20</v>
      </c>
      <c r="L5014" s="6">
        <v>20</v>
      </c>
      <c r="M5014" s="6">
        <v>5</v>
      </c>
      <c r="N5014" s="6">
        <v>0</v>
      </c>
      <c r="O5014" s="6">
        <v>0</v>
      </c>
      <c r="P5014" s="6"/>
      <c r="Q5014" s="6"/>
      <c r="R5014" s="6"/>
      <c r="S5014" s="6"/>
      <c r="T5014" s="6"/>
    </row>
    <row r="5015" spans="1:20" x14ac:dyDescent="0.25">
      <c r="A5015">
        <v>2005</v>
      </c>
      <c r="B5015" s="6" t="s">
        <v>42</v>
      </c>
      <c r="C5015" s="6">
        <v>95</v>
      </c>
      <c r="D5015" s="6" t="s">
        <v>283</v>
      </c>
      <c r="E5015" s="6"/>
      <c r="F5015" s="6"/>
      <c r="G5015" s="6"/>
      <c r="H5015" s="6"/>
      <c r="I5015" s="6" t="str">
        <f t="shared" si="35"/>
        <v/>
      </c>
      <c r="J5015" s="6" t="s">
        <v>80</v>
      </c>
      <c r="K5015" s="6">
        <v>20</v>
      </c>
      <c r="L5015" s="6">
        <v>10</v>
      </c>
      <c r="M5015" s="6">
        <v>10</v>
      </c>
      <c r="N5015" s="6">
        <v>60</v>
      </c>
      <c r="O5015" s="6">
        <v>0</v>
      </c>
      <c r="P5015" s="6"/>
      <c r="Q5015" s="6"/>
      <c r="R5015" s="6"/>
      <c r="S5015" s="6"/>
      <c r="T5015" s="6" t="s">
        <v>284</v>
      </c>
    </row>
    <row r="5016" spans="1:20" x14ac:dyDescent="0.25">
      <c r="A5016">
        <v>2005</v>
      </c>
      <c r="B5016" s="6" t="s">
        <v>42</v>
      </c>
      <c r="C5016" s="6">
        <v>96</v>
      </c>
      <c r="D5016" s="6" t="s">
        <v>283</v>
      </c>
      <c r="E5016" s="6"/>
      <c r="F5016" s="6"/>
      <c r="G5016" s="6"/>
      <c r="H5016" s="6"/>
      <c r="I5016" s="6" t="str">
        <f t="shared" si="35"/>
        <v/>
      </c>
      <c r="J5016" s="6" t="s">
        <v>85</v>
      </c>
      <c r="K5016" s="6">
        <v>10</v>
      </c>
      <c r="L5016" s="6">
        <v>10</v>
      </c>
      <c r="M5016" s="6">
        <v>10</v>
      </c>
      <c r="N5016" s="6">
        <v>0</v>
      </c>
      <c r="O5016" s="6">
        <v>0</v>
      </c>
      <c r="P5016" s="6"/>
      <c r="Q5016" s="6"/>
      <c r="R5016" s="6"/>
      <c r="S5016" s="6"/>
      <c r="T5016" s="6" t="s">
        <v>285</v>
      </c>
    </row>
    <row r="5017" spans="1:20" x14ac:dyDescent="0.25">
      <c r="A5017">
        <v>2005</v>
      </c>
      <c r="B5017" s="6" t="s">
        <v>42</v>
      </c>
      <c r="C5017" s="6">
        <v>97</v>
      </c>
      <c r="D5017" s="6" t="s">
        <v>283</v>
      </c>
      <c r="E5017" s="6"/>
      <c r="F5017" s="6"/>
      <c r="G5017" s="6"/>
      <c r="H5017" s="6"/>
      <c r="I5017" s="6" t="str">
        <f t="shared" si="35"/>
        <v/>
      </c>
      <c r="J5017" s="6" t="s">
        <v>82</v>
      </c>
      <c r="K5017" s="6">
        <v>20</v>
      </c>
      <c r="L5017" s="6">
        <v>10</v>
      </c>
      <c r="M5017" s="6">
        <v>20</v>
      </c>
      <c r="N5017" s="6">
        <v>0</v>
      </c>
      <c r="O5017" s="6">
        <v>0</v>
      </c>
      <c r="P5017" s="6"/>
      <c r="Q5017" s="6"/>
      <c r="R5017" s="6"/>
      <c r="S5017" s="6"/>
      <c r="T5017" s="6" t="s">
        <v>285</v>
      </c>
    </row>
    <row r="5018" spans="1:20" x14ac:dyDescent="0.25">
      <c r="A5018">
        <v>2005</v>
      </c>
      <c r="B5018" s="6" t="s">
        <v>42</v>
      </c>
      <c r="C5018" s="6">
        <v>98</v>
      </c>
      <c r="D5018" s="6" t="s">
        <v>283</v>
      </c>
      <c r="E5018" s="6">
        <v>11</v>
      </c>
      <c r="F5018" s="6">
        <v>11</v>
      </c>
      <c r="G5018" s="6">
        <v>120</v>
      </c>
      <c r="H5018" s="6">
        <v>0</v>
      </c>
      <c r="I5018" s="6">
        <f t="shared" si="35"/>
        <v>120</v>
      </c>
      <c r="J5018" s="6" t="s">
        <v>80</v>
      </c>
      <c r="K5018" s="6">
        <v>20</v>
      </c>
      <c r="L5018" s="6">
        <v>20</v>
      </c>
      <c r="M5018" s="6">
        <v>10</v>
      </c>
      <c r="N5018" s="6">
        <v>40</v>
      </c>
      <c r="O5018" s="6">
        <v>0</v>
      </c>
      <c r="P5018" s="6"/>
      <c r="Q5018" s="6"/>
      <c r="R5018" s="6" t="s">
        <v>47</v>
      </c>
      <c r="S5018" s="6">
        <v>8</v>
      </c>
      <c r="T5018" s="6"/>
    </row>
    <row r="5019" spans="1:20" x14ac:dyDescent="0.25">
      <c r="A5019">
        <v>2005</v>
      </c>
      <c r="B5019" s="6" t="s">
        <v>42</v>
      </c>
      <c r="C5019" s="6">
        <v>99</v>
      </c>
      <c r="D5019" s="6" t="s">
        <v>283</v>
      </c>
      <c r="E5019" s="6"/>
      <c r="F5019" s="6"/>
      <c r="G5019" s="6"/>
      <c r="H5019" s="6"/>
      <c r="I5019" s="6" t="str">
        <f t="shared" si="35"/>
        <v/>
      </c>
      <c r="J5019" s="6" t="s">
        <v>80</v>
      </c>
      <c r="K5019" s="6">
        <v>30</v>
      </c>
      <c r="L5019" s="6">
        <v>30</v>
      </c>
      <c r="M5019" s="6">
        <v>20</v>
      </c>
      <c r="N5019" s="6">
        <v>0</v>
      </c>
      <c r="O5019" s="6">
        <v>0</v>
      </c>
      <c r="P5019" s="6"/>
      <c r="Q5019" s="6"/>
      <c r="R5019" s="6"/>
      <c r="S5019" s="6"/>
      <c r="T5019" s="6"/>
    </row>
    <row r="5020" spans="1:20" x14ac:dyDescent="0.25">
      <c r="A5020">
        <v>2005</v>
      </c>
      <c r="B5020" s="6" t="s">
        <v>42</v>
      </c>
      <c r="C5020" s="6">
        <v>100</v>
      </c>
      <c r="D5020" s="6" t="s">
        <v>283</v>
      </c>
      <c r="E5020" s="6"/>
      <c r="F5020" s="6"/>
      <c r="G5020" s="6"/>
      <c r="H5020" s="6"/>
      <c r="I5020" s="6" t="str">
        <f t="shared" si="35"/>
        <v/>
      </c>
      <c r="J5020" s="6" t="s">
        <v>80</v>
      </c>
      <c r="K5020" s="6">
        <v>40</v>
      </c>
      <c r="L5020" s="6">
        <v>20</v>
      </c>
      <c r="M5020" s="6">
        <v>30</v>
      </c>
      <c r="N5020" s="6">
        <v>0</v>
      </c>
      <c r="O5020" s="6">
        <v>100</v>
      </c>
      <c r="P5020" s="6"/>
      <c r="Q5020" s="6"/>
      <c r="R5020" s="6"/>
      <c r="S5020" s="6"/>
      <c r="T5020" s="6"/>
    </row>
    <row r="5021" spans="1:20" x14ac:dyDescent="0.25">
      <c r="A5021">
        <v>2005</v>
      </c>
      <c r="B5021" s="6" t="s">
        <v>42</v>
      </c>
      <c r="C5021" s="6">
        <v>101</v>
      </c>
      <c r="D5021" s="6" t="s">
        <v>283</v>
      </c>
      <c r="E5021" s="6"/>
      <c r="F5021" s="6"/>
      <c r="G5021" s="6"/>
      <c r="H5021" s="6"/>
      <c r="I5021" s="6" t="str">
        <f t="shared" si="35"/>
        <v/>
      </c>
      <c r="J5021" s="6" t="s">
        <v>83</v>
      </c>
      <c r="K5021" s="6">
        <v>50</v>
      </c>
      <c r="L5021" s="6">
        <v>30</v>
      </c>
      <c r="M5021" s="6">
        <v>40</v>
      </c>
      <c r="N5021" s="6">
        <v>30</v>
      </c>
      <c r="O5021" s="6">
        <v>0</v>
      </c>
      <c r="P5021" s="6"/>
      <c r="Q5021" s="6"/>
      <c r="R5021" s="6"/>
      <c r="S5021" s="6"/>
      <c r="T5021" s="6"/>
    </row>
    <row r="5022" spans="1:20" x14ac:dyDescent="0.25">
      <c r="A5022">
        <v>2005</v>
      </c>
      <c r="B5022" s="6" t="s">
        <v>42</v>
      </c>
      <c r="C5022" s="6">
        <v>102</v>
      </c>
      <c r="D5022" s="6" t="s">
        <v>283</v>
      </c>
      <c r="E5022" s="6"/>
      <c r="F5022" s="6"/>
      <c r="G5022" s="6"/>
      <c r="H5022" s="6"/>
      <c r="I5022" s="6" t="str">
        <f t="shared" si="35"/>
        <v/>
      </c>
      <c r="J5022" s="6" t="s">
        <v>88</v>
      </c>
      <c r="K5022" s="6">
        <v>20</v>
      </c>
      <c r="L5022" s="6">
        <v>10</v>
      </c>
      <c r="M5022" s="6">
        <v>5</v>
      </c>
      <c r="N5022" s="6">
        <v>0</v>
      </c>
      <c r="O5022" s="6">
        <v>0</v>
      </c>
      <c r="P5022" s="6"/>
      <c r="Q5022" s="6"/>
      <c r="R5022" s="6" t="s">
        <v>31</v>
      </c>
      <c r="S5022" s="6"/>
      <c r="T5022" s="6"/>
    </row>
    <row r="5023" spans="1:20" x14ac:dyDescent="0.25">
      <c r="A5023">
        <v>2005</v>
      </c>
      <c r="B5023" s="6" t="s">
        <v>42</v>
      </c>
      <c r="C5023" s="6">
        <v>103</v>
      </c>
      <c r="D5023" s="6" t="s">
        <v>283</v>
      </c>
      <c r="E5023" s="6"/>
      <c r="F5023" s="6"/>
      <c r="G5023" s="6"/>
      <c r="H5023" s="6"/>
      <c r="I5023" s="6" t="str">
        <f t="shared" si="35"/>
        <v/>
      </c>
      <c r="J5023" s="6" t="s">
        <v>82</v>
      </c>
      <c r="K5023" s="6">
        <v>10</v>
      </c>
      <c r="L5023" s="6">
        <v>10</v>
      </c>
      <c r="M5023" s="6">
        <v>10</v>
      </c>
      <c r="N5023" s="6">
        <v>0</v>
      </c>
      <c r="O5023" s="6">
        <v>0</v>
      </c>
      <c r="P5023" s="6"/>
      <c r="Q5023" s="6"/>
      <c r="R5023" s="6"/>
      <c r="S5023" s="6"/>
      <c r="T5023" s="6"/>
    </row>
    <row r="5024" spans="1:20" x14ac:dyDescent="0.25">
      <c r="A5024">
        <v>2005</v>
      </c>
      <c r="B5024" s="6" t="s">
        <v>42</v>
      </c>
      <c r="C5024" s="6">
        <v>104</v>
      </c>
      <c r="D5024" s="6" t="s">
        <v>283</v>
      </c>
      <c r="E5024" s="6"/>
      <c r="F5024" s="6"/>
      <c r="G5024" s="6"/>
      <c r="H5024" s="6"/>
      <c r="I5024" s="6" t="str">
        <f t="shared" si="35"/>
        <v/>
      </c>
      <c r="J5024" s="6" t="s">
        <v>79</v>
      </c>
      <c r="K5024" s="6">
        <v>30</v>
      </c>
      <c r="L5024" s="6">
        <v>20</v>
      </c>
      <c r="M5024" s="6">
        <v>30</v>
      </c>
      <c r="N5024" s="6">
        <v>80</v>
      </c>
      <c r="O5024" s="6">
        <v>0</v>
      </c>
      <c r="P5024" s="6"/>
      <c r="Q5024" s="6"/>
      <c r="R5024" s="6"/>
      <c r="S5024" s="6"/>
      <c r="T5024" s="6"/>
    </row>
    <row r="5025" spans="1:20" x14ac:dyDescent="0.25">
      <c r="A5025">
        <v>2005</v>
      </c>
      <c r="B5025" s="6" t="s">
        <v>42</v>
      </c>
      <c r="C5025" s="6">
        <v>105</v>
      </c>
      <c r="D5025" s="6" t="s">
        <v>283</v>
      </c>
      <c r="E5025" s="6"/>
      <c r="F5025" s="6"/>
      <c r="G5025" s="6"/>
      <c r="H5025" s="6"/>
      <c r="I5025" s="6" t="str">
        <f t="shared" si="35"/>
        <v/>
      </c>
      <c r="J5025" s="6" t="s">
        <v>88</v>
      </c>
      <c r="K5025" s="6">
        <v>10</v>
      </c>
      <c r="L5025" s="6">
        <v>10</v>
      </c>
      <c r="M5025" s="6">
        <v>10</v>
      </c>
      <c r="N5025" s="6">
        <v>0</v>
      </c>
      <c r="O5025" s="6">
        <v>0</v>
      </c>
      <c r="P5025" s="6"/>
      <c r="Q5025" s="6"/>
      <c r="R5025" s="6" t="s">
        <v>31</v>
      </c>
      <c r="S5025" s="6"/>
      <c r="T5025" s="6"/>
    </row>
    <row r="5026" spans="1:20" x14ac:dyDescent="0.25">
      <c r="A5026">
        <v>2005</v>
      </c>
      <c r="B5026" s="6" t="s">
        <v>42</v>
      </c>
      <c r="C5026" s="6">
        <v>106</v>
      </c>
      <c r="D5026" s="6" t="s">
        <v>283</v>
      </c>
      <c r="E5026" s="6"/>
      <c r="F5026" s="6"/>
      <c r="G5026" s="6"/>
      <c r="H5026" s="6"/>
      <c r="I5026" s="6" t="str">
        <f t="shared" si="35"/>
        <v/>
      </c>
      <c r="J5026" s="6" t="s">
        <v>82</v>
      </c>
      <c r="K5026" s="6">
        <v>10</v>
      </c>
      <c r="L5026" s="6">
        <v>10</v>
      </c>
      <c r="M5026" s="6">
        <v>10</v>
      </c>
      <c r="N5026" s="6">
        <v>0</v>
      </c>
      <c r="O5026" s="6">
        <v>0</v>
      </c>
      <c r="P5026" s="6"/>
      <c r="Q5026" s="6"/>
      <c r="R5026" s="6"/>
      <c r="S5026" s="6"/>
      <c r="T5026" s="6"/>
    </row>
    <row r="5027" spans="1:20" x14ac:dyDescent="0.25">
      <c r="A5027">
        <v>2005</v>
      </c>
      <c r="B5027" s="6" t="s">
        <v>42</v>
      </c>
      <c r="C5027" s="6">
        <v>107</v>
      </c>
      <c r="D5027" s="6" t="s">
        <v>283</v>
      </c>
      <c r="E5027" s="6"/>
      <c r="F5027" s="6"/>
      <c r="G5027" s="6"/>
      <c r="H5027" s="6"/>
      <c r="I5027" s="6" t="str">
        <f t="shared" si="35"/>
        <v/>
      </c>
      <c r="J5027" s="6" t="s">
        <v>80</v>
      </c>
      <c r="K5027" s="6">
        <v>30</v>
      </c>
      <c r="L5027" s="6">
        <v>30</v>
      </c>
      <c r="M5027" s="6">
        <v>20</v>
      </c>
      <c r="N5027" s="6">
        <v>25</v>
      </c>
      <c r="O5027" s="6">
        <v>0</v>
      </c>
      <c r="P5027" s="6" t="s">
        <v>48</v>
      </c>
      <c r="Q5027" s="6"/>
      <c r="R5027" s="6"/>
      <c r="S5027" s="6"/>
      <c r="T5027" s="6"/>
    </row>
    <row r="5028" spans="1:20" x14ac:dyDescent="0.25">
      <c r="A5028">
        <v>2005</v>
      </c>
      <c r="B5028" s="6" t="s">
        <v>42</v>
      </c>
      <c r="C5028" s="6">
        <v>108</v>
      </c>
      <c r="D5028" s="6" t="s">
        <v>283</v>
      </c>
      <c r="E5028" s="6"/>
      <c r="F5028" s="6"/>
      <c r="G5028" s="6"/>
      <c r="H5028" s="6"/>
      <c r="I5028" s="6" t="str">
        <f t="shared" si="35"/>
        <v/>
      </c>
      <c r="J5028" s="6" t="s">
        <v>83</v>
      </c>
      <c r="K5028" s="6">
        <v>40</v>
      </c>
      <c r="L5028" s="6">
        <v>20</v>
      </c>
      <c r="M5028" s="6">
        <v>30</v>
      </c>
      <c r="N5028" s="6">
        <v>0</v>
      </c>
      <c r="O5028" s="6">
        <v>0</v>
      </c>
      <c r="P5028" s="6"/>
      <c r="Q5028" s="6"/>
      <c r="R5028" s="6"/>
      <c r="S5028" s="6"/>
      <c r="T5028" s="6"/>
    </row>
    <row r="5029" spans="1:20" x14ac:dyDescent="0.25">
      <c r="A5029">
        <v>2005</v>
      </c>
      <c r="B5029" s="6" t="s">
        <v>42</v>
      </c>
      <c r="C5029" s="6">
        <v>109</v>
      </c>
      <c r="D5029" s="6" t="s">
        <v>283</v>
      </c>
      <c r="E5029" s="6"/>
      <c r="F5029" s="6"/>
      <c r="G5029" s="6"/>
      <c r="H5029" s="6"/>
      <c r="I5029" s="6" t="str">
        <f t="shared" si="35"/>
        <v/>
      </c>
      <c r="J5029" s="6" t="s">
        <v>88</v>
      </c>
      <c r="K5029" s="6">
        <v>70</v>
      </c>
      <c r="L5029" s="6">
        <v>60</v>
      </c>
      <c r="M5029" s="6">
        <v>60</v>
      </c>
      <c r="N5029" s="6">
        <v>25</v>
      </c>
      <c r="O5029" s="6">
        <v>0</v>
      </c>
      <c r="P5029" s="6" t="s">
        <v>131</v>
      </c>
      <c r="Q5029" s="6"/>
      <c r="R5029" s="6"/>
      <c r="S5029" s="6"/>
      <c r="T5029" s="6"/>
    </row>
    <row r="5030" spans="1:20" x14ac:dyDescent="0.25">
      <c r="A5030">
        <v>2005</v>
      </c>
      <c r="B5030" s="6" t="s">
        <v>42</v>
      </c>
      <c r="C5030" s="6">
        <v>110</v>
      </c>
      <c r="D5030" s="6" t="s">
        <v>283</v>
      </c>
      <c r="E5030" s="6"/>
      <c r="F5030" s="6"/>
      <c r="G5030" s="6"/>
      <c r="H5030" s="6"/>
      <c r="I5030" s="6" t="str">
        <f t="shared" si="35"/>
        <v/>
      </c>
      <c r="J5030" s="6" t="s">
        <v>80</v>
      </c>
      <c r="K5030" s="6">
        <v>20</v>
      </c>
      <c r="L5030" s="6">
        <v>10</v>
      </c>
      <c r="M5030" s="6">
        <v>10</v>
      </c>
      <c r="N5030" s="6">
        <v>30</v>
      </c>
      <c r="O5030" s="6">
        <v>0</v>
      </c>
      <c r="P5030" s="6"/>
      <c r="Q5030" s="6"/>
      <c r="R5030" s="6"/>
      <c r="S5030" s="6"/>
      <c r="T5030" s="6"/>
    </row>
    <row r="5031" spans="1:20" x14ac:dyDescent="0.25">
      <c r="A5031">
        <v>2005</v>
      </c>
      <c r="B5031" s="6" t="s">
        <v>42</v>
      </c>
      <c r="C5031" s="6">
        <v>111</v>
      </c>
      <c r="D5031" s="6" t="s">
        <v>286</v>
      </c>
      <c r="E5031" s="6">
        <v>12</v>
      </c>
      <c r="F5031" s="6">
        <v>11.8</v>
      </c>
      <c r="G5031" s="6">
        <v>125</v>
      </c>
      <c r="H5031" s="6">
        <v>0</v>
      </c>
      <c r="I5031" s="6">
        <f t="shared" si="35"/>
        <v>125</v>
      </c>
      <c r="J5031" s="6" t="s">
        <v>80</v>
      </c>
      <c r="K5031" s="6">
        <v>20</v>
      </c>
      <c r="L5031" s="6">
        <v>15</v>
      </c>
      <c r="M5031" s="6">
        <v>10</v>
      </c>
      <c r="N5031" s="6">
        <v>5</v>
      </c>
      <c r="O5031" s="6">
        <v>0</v>
      </c>
      <c r="P5031" s="6"/>
      <c r="Q5031" s="6"/>
      <c r="R5031" s="6"/>
      <c r="S5031" s="6"/>
      <c r="T5031" s="6" t="s">
        <v>287</v>
      </c>
    </row>
    <row r="5032" spans="1:20" x14ac:dyDescent="0.25">
      <c r="A5032">
        <v>2005</v>
      </c>
      <c r="B5032" s="6" t="s">
        <v>42</v>
      </c>
      <c r="C5032" s="6">
        <v>112</v>
      </c>
      <c r="D5032" s="6" t="s">
        <v>286</v>
      </c>
      <c r="E5032" s="6"/>
      <c r="F5032" s="6"/>
      <c r="G5032" s="6"/>
      <c r="H5032" s="6"/>
      <c r="I5032" s="6" t="str">
        <f t="shared" si="35"/>
        <v/>
      </c>
      <c r="J5032" s="6" t="s">
        <v>88</v>
      </c>
      <c r="K5032" s="6">
        <v>30</v>
      </c>
      <c r="L5032" s="6">
        <v>25</v>
      </c>
      <c r="M5032" s="6">
        <v>20</v>
      </c>
      <c r="N5032" s="6">
        <v>0</v>
      </c>
      <c r="O5032" s="6">
        <v>0</v>
      </c>
      <c r="P5032" s="6" t="s">
        <v>156</v>
      </c>
      <c r="Q5032" s="6"/>
      <c r="R5032" s="6"/>
      <c r="S5032" s="6"/>
      <c r="T5032" s="6" t="s">
        <v>288</v>
      </c>
    </row>
    <row r="5033" spans="1:20" x14ac:dyDescent="0.25">
      <c r="A5033">
        <v>2005</v>
      </c>
      <c r="B5033" s="6" t="s">
        <v>42</v>
      </c>
      <c r="C5033" s="6">
        <v>113</v>
      </c>
      <c r="D5033" s="6" t="s">
        <v>286</v>
      </c>
      <c r="E5033" s="6"/>
      <c r="F5033" s="12"/>
      <c r="G5033" s="6"/>
      <c r="H5033" s="6"/>
      <c r="I5033" s="6" t="str">
        <f t="shared" si="35"/>
        <v/>
      </c>
      <c r="J5033" s="6" t="s">
        <v>83</v>
      </c>
      <c r="K5033" s="6">
        <v>45</v>
      </c>
      <c r="L5033" s="6">
        <v>40</v>
      </c>
      <c r="M5033" s="6">
        <v>25</v>
      </c>
      <c r="N5033" s="6">
        <v>50</v>
      </c>
      <c r="O5033" s="6">
        <v>0</v>
      </c>
      <c r="P5033" s="6"/>
      <c r="Q5033" s="6"/>
      <c r="R5033" s="6"/>
      <c r="S5033" s="6">
        <v>1</v>
      </c>
      <c r="T5033" s="6"/>
    </row>
    <row r="5034" spans="1:20" x14ac:dyDescent="0.25">
      <c r="A5034">
        <v>2005</v>
      </c>
      <c r="B5034" s="6" t="s">
        <v>42</v>
      </c>
      <c r="C5034" s="6">
        <v>114</v>
      </c>
      <c r="D5034" s="6" t="s">
        <v>286</v>
      </c>
      <c r="E5034" s="6"/>
      <c r="F5034" s="6"/>
      <c r="G5034" s="6"/>
      <c r="H5034" s="6"/>
      <c r="I5034" s="6" t="str">
        <f t="shared" si="35"/>
        <v/>
      </c>
      <c r="J5034" s="6" t="s">
        <v>85</v>
      </c>
      <c r="K5034" s="6">
        <v>25</v>
      </c>
      <c r="L5034" s="6">
        <v>20</v>
      </c>
      <c r="M5034" s="6">
        <v>5</v>
      </c>
      <c r="N5034" s="6">
        <v>10</v>
      </c>
      <c r="O5034" s="6">
        <v>0</v>
      </c>
      <c r="P5034" s="6"/>
      <c r="Q5034" s="6"/>
      <c r="R5034" s="6" t="s">
        <v>47</v>
      </c>
      <c r="S5034" s="6"/>
      <c r="T5034" s="6"/>
    </row>
    <row r="5035" spans="1:20" x14ac:dyDescent="0.25">
      <c r="A5035">
        <v>2005</v>
      </c>
      <c r="B5035" s="6" t="s">
        <v>42</v>
      </c>
      <c r="C5035" s="6">
        <v>115</v>
      </c>
      <c r="D5035" s="6" t="s">
        <v>286</v>
      </c>
      <c r="E5035" s="6"/>
      <c r="F5035" s="6"/>
      <c r="G5035" s="6"/>
      <c r="H5035" s="6"/>
      <c r="I5035" s="6" t="str">
        <f t="shared" si="35"/>
        <v/>
      </c>
      <c r="J5035" s="6" t="s">
        <v>82</v>
      </c>
      <c r="K5035" s="6">
        <v>20</v>
      </c>
      <c r="L5035" s="6">
        <v>15</v>
      </c>
      <c r="M5035" s="6">
        <v>30</v>
      </c>
      <c r="N5035" s="6">
        <v>10</v>
      </c>
      <c r="O5035" s="6">
        <v>0</v>
      </c>
      <c r="P5035" s="6" t="s">
        <v>48</v>
      </c>
      <c r="Q5035" s="6"/>
      <c r="R5035" s="6"/>
      <c r="S5035" s="6">
        <v>1</v>
      </c>
      <c r="T5035" s="6" t="s">
        <v>279</v>
      </c>
    </row>
    <row r="5036" spans="1:20" x14ac:dyDescent="0.25">
      <c r="A5036">
        <v>2005</v>
      </c>
      <c r="B5036" s="6" t="s">
        <v>42</v>
      </c>
      <c r="C5036" s="6">
        <v>116</v>
      </c>
      <c r="D5036" s="6" t="s">
        <v>286</v>
      </c>
      <c r="E5036" s="6"/>
      <c r="F5036" s="6"/>
      <c r="G5036" s="6"/>
      <c r="H5036" s="6"/>
      <c r="I5036" s="6" t="str">
        <f t="shared" si="35"/>
        <v/>
      </c>
      <c r="J5036" s="6" t="s">
        <v>239</v>
      </c>
      <c r="K5036" s="6">
        <v>10</v>
      </c>
      <c r="L5036" s="6">
        <v>5</v>
      </c>
      <c r="M5036" s="6">
        <v>5</v>
      </c>
      <c r="N5036" s="6">
        <v>0</v>
      </c>
      <c r="O5036" s="6">
        <v>0</v>
      </c>
      <c r="P5036" s="6"/>
      <c r="Q5036" s="6"/>
      <c r="R5036" s="6" t="s">
        <v>47</v>
      </c>
      <c r="S5036" s="6"/>
      <c r="T5036" s="6"/>
    </row>
    <row r="5037" spans="1:20" x14ac:dyDescent="0.25">
      <c r="A5037">
        <v>2005</v>
      </c>
      <c r="B5037" s="6" t="s">
        <v>42</v>
      </c>
      <c r="C5037" s="6">
        <v>117</v>
      </c>
      <c r="D5037" s="6" t="s">
        <v>286</v>
      </c>
      <c r="E5037" s="6"/>
      <c r="F5037" s="6"/>
      <c r="G5037" s="6"/>
      <c r="H5037" s="6"/>
      <c r="I5037" s="6" t="str">
        <f t="shared" si="35"/>
        <v/>
      </c>
      <c r="J5037" s="6" t="s">
        <v>79</v>
      </c>
      <c r="K5037" s="6">
        <v>110</v>
      </c>
      <c r="L5037" s="6">
        <v>80</v>
      </c>
      <c r="M5037" s="6">
        <v>60</v>
      </c>
      <c r="N5037" s="6">
        <v>40</v>
      </c>
      <c r="O5037" s="6">
        <v>0</v>
      </c>
      <c r="P5037" s="6"/>
      <c r="Q5037" s="6"/>
      <c r="R5037" s="6"/>
      <c r="S5037" s="6">
        <v>1</v>
      </c>
      <c r="T5037" s="6"/>
    </row>
    <row r="5038" spans="1:20" x14ac:dyDescent="0.25">
      <c r="A5038">
        <v>2005</v>
      </c>
      <c r="B5038" s="6" t="s">
        <v>42</v>
      </c>
      <c r="C5038" s="6">
        <v>118</v>
      </c>
      <c r="D5038" s="6" t="s">
        <v>286</v>
      </c>
      <c r="E5038" s="6"/>
      <c r="F5038" s="6"/>
      <c r="G5038" s="6"/>
      <c r="H5038" s="6"/>
      <c r="I5038" s="6" t="str">
        <f t="shared" si="35"/>
        <v/>
      </c>
      <c r="J5038" s="6" t="s">
        <v>88</v>
      </c>
      <c r="K5038" s="6">
        <v>20</v>
      </c>
      <c r="L5038" s="6">
        <v>10</v>
      </c>
      <c r="M5038" s="6">
        <v>10</v>
      </c>
      <c r="N5038" s="6">
        <v>0</v>
      </c>
      <c r="O5038" s="6">
        <v>0</v>
      </c>
      <c r="P5038" s="6"/>
      <c r="Q5038" s="6"/>
      <c r="R5038" s="6"/>
      <c r="S5038" s="6"/>
      <c r="T5038" s="6" t="s">
        <v>289</v>
      </c>
    </row>
    <row r="5039" spans="1:20" x14ac:dyDescent="0.25">
      <c r="A5039">
        <v>2005</v>
      </c>
      <c r="B5039" s="6" t="s">
        <v>42</v>
      </c>
      <c r="C5039" s="6">
        <v>119</v>
      </c>
      <c r="D5039" s="6" t="s">
        <v>286</v>
      </c>
      <c r="E5039" s="6"/>
      <c r="F5039" s="6"/>
      <c r="G5039" s="6"/>
      <c r="H5039" s="6"/>
      <c r="I5039" s="6"/>
      <c r="J5039" s="6" t="s">
        <v>83</v>
      </c>
      <c r="K5039" s="6">
        <v>30</v>
      </c>
      <c r="L5039" s="6">
        <v>15</v>
      </c>
      <c r="M5039" s="6">
        <v>25</v>
      </c>
      <c r="N5039" s="6">
        <v>10</v>
      </c>
      <c r="O5039" s="6">
        <v>0</v>
      </c>
      <c r="P5039" s="6"/>
      <c r="Q5039" s="6"/>
      <c r="R5039" s="6"/>
      <c r="S5039" s="6">
        <v>3</v>
      </c>
      <c r="T5039" s="6"/>
    </row>
    <row r="5040" spans="1:20" x14ac:dyDescent="0.25">
      <c r="A5040">
        <v>2005</v>
      </c>
      <c r="B5040" s="6" t="s">
        <v>20</v>
      </c>
      <c r="C5040" s="6">
        <v>1</v>
      </c>
      <c r="D5040" s="6" t="s">
        <v>286</v>
      </c>
      <c r="E5040" s="6">
        <v>1</v>
      </c>
      <c r="F5040" s="6">
        <v>9.6</v>
      </c>
      <c r="G5040" s="6">
        <v>180</v>
      </c>
      <c r="H5040" s="6">
        <v>0</v>
      </c>
      <c r="I5040" s="6">
        <f t="shared" si="35"/>
        <v>180</v>
      </c>
      <c r="J5040" s="6" t="s">
        <v>83</v>
      </c>
      <c r="K5040" s="6">
        <v>200</v>
      </c>
      <c r="L5040" s="6">
        <v>150</v>
      </c>
      <c r="M5040" s="6">
        <v>90</v>
      </c>
      <c r="N5040" s="6">
        <v>20</v>
      </c>
      <c r="O5040" s="6">
        <v>0</v>
      </c>
      <c r="P5040" s="6"/>
      <c r="Q5040" s="6"/>
      <c r="R5040" s="6"/>
      <c r="S5040" s="6"/>
      <c r="T5040" s="6"/>
    </row>
    <row r="5041" spans="1:20" x14ac:dyDescent="0.25">
      <c r="A5041">
        <v>2005</v>
      </c>
      <c r="B5041" s="6" t="s">
        <v>20</v>
      </c>
      <c r="C5041" s="6">
        <v>2</v>
      </c>
      <c r="D5041" s="6" t="s">
        <v>286</v>
      </c>
      <c r="E5041" s="6"/>
      <c r="F5041" s="6"/>
      <c r="G5041" s="6"/>
      <c r="H5041" s="6"/>
      <c r="I5041" s="6" t="str">
        <f t="shared" si="35"/>
        <v/>
      </c>
      <c r="J5041" s="6" t="s">
        <v>79</v>
      </c>
      <c r="K5041" s="6">
        <v>50</v>
      </c>
      <c r="L5041" s="6">
        <v>50</v>
      </c>
      <c r="M5041" s="6">
        <v>90</v>
      </c>
      <c r="N5041" s="6">
        <v>60</v>
      </c>
      <c r="O5041" s="6">
        <v>0</v>
      </c>
      <c r="P5041" s="6"/>
      <c r="Q5041" s="6"/>
      <c r="R5041" s="6"/>
      <c r="S5041" s="6"/>
      <c r="T5041" s="6"/>
    </row>
    <row r="5042" spans="1:20" x14ac:dyDescent="0.25">
      <c r="A5042">
        <v>2005</v>
      </c>
      <c r="B5042" s="6" t="s">
        <v>20</v>
      </c>
      <c r="C5042" s="6">
        <v>3</v>
      </c>
      <c r="D5042" s="6" t="s">
        <v>286</v>
      </c>
      <c r="E5042" s="6"/>
      <c r="F5042" s="6"/>
      <c r="G5042" s="6"/>
      <c r="H5042" s="6"/>
      <c r="I5042" s="6" t="str">
        <f t="shared" si="35"/>
        <v/>
      </c>
      <c r="J5042" s="6" t="s">
        <v>82</v>
      </c>
      <c r="K5042" s="6">
        <v>15</v>
      </c>
      <c r="L5042" s="6">
        <v>10</v>
      </c>
      <c r="M5042" s="6">
        <v>10</v>
      </c>
      <c r="N5042" s="6">
        <v>0</v>
      </c>
      <c r="O5042" s="6">
        <v>10</v>
      </c>
      <c r="P5042" s="6" t="s">
        <v>48</v>
      </c>
      <c r="Q5042" s="6"/>
      <c r="R5042" s="6"/>
      <c r="S5042" s="6"/>
      <c r="T5042" s="6"/>
    </row>
    <row r="5043" spans="1:20" x14ac:dyDescent="0.25">
      <c r="A5043">
        <v>2005</v>
      </c>
      <c r="B5043" s="6" t="s">
        <v>20</v>
      </c>
      <c r="C5043" s="6">
        <v>4</v>
      </c>
      <c r="D5043" s="6" t="s">
        <v>286</v>
      </c>
      <c r="E5043" s="6"/>
      <c r="F5043" s="6"/>
      <c r="G5043" s="6"/>
      <c r="H5043" s="6"/>
      <c r="I5043" s="6" t="str">
        <f t="shared" si="35"/>
        <v/>
      </c>
      <c r="J5043" s="6" t="s">
        <v>78</v>
      </c>
      <c r="K5043" s="6">
        <v>30</v>
      </c>
      <c r="L5043" s="6">
        <v>5</v>
      </c>
      <c r="M5043" s="6">
        <v>15</v>
      </c>
      <c r="N5043" s="6">
        <v>20</v>
      </c>
      <c r="O5043" s="6">
        <v>0</v>
      </c>
      <c r="P5043" s="6"/>
      <c r="Q5043" s="6"/>
      <c r="R5043" s="6"/>
      <c r="S5043" s="6"/>
      <c r="T5043" s="6"/>
    </row>
    <row r="5044" spans="1:20" x14ac:dyDescent="0.25">
      <c r="A5044">
        <v>2005</v>
      </c>
      <c r="B5044" s="6" t="s">
        <v>20</v>
      </c>
      <c r="C5044" s="6">
        <v>5</v>
      </c>
      <c r="D5044" s="6" t="s">
        <v>286</v>
      </c>
      <c r="E5044" s="6"/>
      <c r="F5044" s="6"/>
      <c r="G5044" s="6"/>
      <c r="H5044" s="6"/>
      <c r="I5044" s="6" t="str">
        <f t="shared" si="35"/>
        <v/>
      </c>
      <c r="J5044" s="6" t="s">
        <v>79</v>
      </c>
      <c r="K5044" s="6">
        <v>35</v>
      </c>
      <c r="L5044" s="6">
        <v>35</v>
      </c>
      <c r="M5044" s="6">
        <v>20</v>
      </c>
      <c r="N5044" s="6">
        <v>0</v>
      </c>
      <c r="O5044" s="6">
        <v>5</v>
      </c>
      <c r="P5044" s="6"/>
      <c r="Q5044" s="6"/>
      <c r="R5044" s="6" t="s">
        <v>31</v>
      </c>
      <c r="S5044" s="6">
        <v>1</v>
      </c>
      <c r="T5044" s="6"/>
    </row>
    <row r="5045" spans="1:20" x14ac:dyDescent="0.25">
      <c r="A5045">
        <v>2005</v>
      </c>
      <c r="B5045" s="6" t="s">
        <v>20</v>
      </c>
      <c r="C5045" s="6">
        <v>6</v>
      </c>
      <c r="D5045" s="6" t="s">
        <v>286</v>
      </c>
      <c r="E5045" s="6"/>
      <c r="F5045" s="6"/>
      <c r="G5045" s="6"/>
      <c r="H5045" s="6"/>
      <c r="I5045" s="6" t="str">
        <f t="shared" si="35"/>
        <v/>
      </c>
      <c r="J5045" s="6" t="s">
        <v>83</v>
      </c>
      <c r="K5045" s="6">
        <v>255</v>
      </c>
      <c r="L5045" s="6">
        <v>100</v>
      </c>
      <c r="M5045" s="6">
        <v>185</v>
      </c>
      <c r="N5045" s="6">
        <v>50</v>
      </c>
      <c r="O5045" s="6">
        <v>15</v>
      </c>
      <c r="P5045" s="6"/>
      <c r="Q5045" s="6"/>
      <c r="R5045" s="6" t="s">
        <v>31</v>
      </c>
      <c r="S5045" s="6">
        <v>2</v>
      </c>
      <c r="T5045" s="6" t="s">
        <v>285</v>
      </c>
    </row>
    <row r="5046" spans="1:20" x14ac:dyDescent="0.25">
      <c r="A5046">
        <v>2005</v>
      </c>
      <c r="B5046" s="6" t="s">
        <v>20</v>
      </c>
      <c r="C5046" s="6">
        <v>7</v>
      </c>
      <c r="D5046" s="6" t="s">
        <v>286</v>
      </c>
      <c r="E5046" s="6"/>
      <c r="F5046" s="6"/>
      <c r="G5046" s="6"/>
      <c r="H5046" s="6"/>
      <c r="I5046" s="6" t="str">
        <f t="shared" si="35"/>
        <v/>
      </c>
      <c r="J5046" s="6" t="s">
        <v>85</v>
      </c>
      <c r="K5046" s="6">
        <v>35</v>
      </c>
      <c r="L5046" s="6">
        <v>15</v>
      </c>
      <c r="M5046" s="6">
        <v>5</v>
      </c>
      <c r="N5046" s="6">
        <v>0</v>
      </c>
      <c r="O5046" s="6">
        <v>0</v>
      </c>
      <c r="P5046" s="6"/>
      <c r="Q5046" s="6"/>
      <c r="R5046" s="6"/>
      <c r="S5046" s="6">
        <v>2</v>
      </c>
      <c r="T5046" s="6"/>
    </row>
    <row r="5047" spans="1:20" x14ac:dyDescent="0.25">
      <c r="A5047">
        <v>2005</v>
      </c>
      <c r="B5047" s="6" t="s">
        <v>20</v>
      </c>
      <c r="C5047" s="6">
        <v>8</v>
      </c>
      <c r="D5047" s="6" t="s">
        <v>286</v>
      </c>
      <c r="E5047" s="6"/>
      <c r="F5047" s="6"/>
      <c r="G5047" s="6"/>
      <c r="H5047" s="6"/>
      <c r="I5047" s="6" t="str">
        <f t="shared" si="35"/>
        <v/>
      </c>
      <c r="J5047" s="6" t="s">
        <v>82</v>
      </c>
      <c r="K5047" s="6">
        <v>15</v>
      </c>
      <c r="L5047" s="6">
        <v>10</v>
      </c>
      <c r="M5047" s="6">
        <v>5</v>
      </c>
      <c r="N5047" s="6">
        <v>0</v>
      </c>
      <c r="O5047" s="6">
        <v>0</v>
      </c>
      <c r="P5047" s="6"/>
      <c r="Q5047" s="6"/>
      <c r="R5047" s="6"/>
      <c r="S5047" s="6"/>
      <c r="T5047" s="6"/>
    </row>
    <row r="5048" spans="1:20" x14ac:dyDescent="0.25">
      <c r="A5048">
        <v>2005</v>
      </c>
      <c r="B5048" s="6" t="s">
        <v>20</v>
      </c>
      <c r="C5048" s="6">
        <v>9</v>
      </c>
      <c r="D5048" s="6" t="s">
        <v>286</v>
      </c>
      <c r="E5048" s="6"/>
      <c r="F5048" s="6"/>
      <c r="G5048" s="6"/>
      <c r="H5048" s="6"/>
      <c r="I5048" s="6" t="str">
        <f t="shared" si="35"/>
        <v/>
      </c>
      <c r="J5048" s="6" t="s">
        <v>82</v>
      </c>
      <c r="K5048" s="6">
        <v>30</v>
      </c>
      <c r="L5048" s="6">
        <v>15</v>
      </c>
      <c r="M5048" s="6">
        <v>15</v>
      </c>
      <c r="N5048" s="6">
        <v>10</v>
      </c>
      <c r="O5048" s="6">
        <v>0</v>
      </c>
      <c r="P5048" s="6"/>
      <c r="Q5048" s="6"/>
      <c r="R5048" s="6"/>
      <c r="S5048" s="6"/>
      <c r="T5048" s="6"/>
    </row>
    <row r="5049" spans="1:20" x14ac:dyDescent="0.25">
      <c r="A5049">
        <v>2005</v>
      </c>
      <c r="B5049" s="6" t="s">
        <v>20</v>
      </c>
      <c r="C5049" s="6">
        <v>10</v>
      </c>
      <c r="D5049" s="6" t="s">
        <v>286</v>
      </c>
      <c r="E5049" s="6">
        <v>2</v>
      </c>
      <c r="F5049" s="6">
        <v>10.1</v>
      </c>
      <c r="G5049" s="6">
        <v>293</v>
      </c>
      <c r="H5049" s="6">
        <v>0</v>
      </c>
      <c r="I5049" s="6">
        <f t="shared" ref="I5049:I5112" si="36">IF(G5049&gt;0,G5049/(1000-H5049)*1000,"")</f>
        <v>293</v>
      </c>
      <c r="J5049" s="6" t="s">
        <v>88</v>
      </c>
      <c r="K5049" s="6">
        <v>80</v>
      </c>
      <c r="L5049" s="6">
        <v>70</v>
      </c>
      <c r="M5049" s="6">
        <v>45</v>
      </c>
      <c r="N5049" s="6">
        <v>5</v>
      </c>
      <c r="O5049" s="6">
        <v>0</v>
      </c>
      <c r="P5049" s="6"/>
      <c r="Q5049" s="6"/>
      <c r="R5049" s="6"/>
      <c r="S5049" s="6"/>
      <c r="T5049" s="6"/>
    </row>
    <row r="5050" spans="1:20" x14ac:dyDescent="0.25">
      <c r="A5050">
        <v>2005</v>
      </c>
      <c r="B5050" s="6" t="s">
        <v>20</v>
      </c>
      <c r="C5050" s="6">
        <v>11</v>
      </c>
      <c r="D5050" s="6" t="s">
        <v>286</v>
      </c>
      <c r="E5050" s="6"/>
      <c r="F5050" s="6"/>
      <c r="G5050" s="6"/>
      <c r="H5050" s="6"/>
      <c r="I5050" s="6" t="str">
        <f t="shared" si="36"/>
        <v/>
      </c>
      <c r="J5050" s="6" t="s">
        <v>80</v>
      </c>
      <c r="K5050" s="6">
        <v>35</v>
      </c>
      <c r="L5050" s="6">
        <v>30</v>
      </c>
      <c r="M5050" s="6">
        <v>25</v>
      </c>
      <c r="N5050" s="6">
        <v>35</v>
      </c>
      <c r="O5050" s="6">
        <v>0</v>
      </c>
      <c r="P5050" s="6"/>
      <c r="Q5050" s="6"/>
      <c r="R5050" s="6"/>
      <c r="S5050" s="6"/>
      <c r="T5050" s="6"/>
    </row>
    <row r="5051" spans="1:20" x14ac:dyDescent="0.25">
      <c r="A5051">
        <v>2005</v>
      </c>
      <c r="B5051" s="6" t="s">
        <v>20</v>
      </c>
      <c r="C5051" s="6">
        <v>12</v>
      </c>
      <c r="D5051" s="6" t="s">
        <v>286</v>
      </c>
      <c r="E5051" s="6"/>
      <c r="F5051" s="6"/>
      <c r="G5051" s="6"/>
      <c r="H5051" s="6"/>
      <c r="I5051" s="6" t="str">
        <f t="shared" si="36"/>
        <v/>
      </c>
      <c r="J5051" s="6" t="s">
        <v>82</v>
      </c>
      <c r="K5051" s="6">
        <v>45</v>
      </c>
      <c r="L5051" s="6">
        <v>25</v>
      </c>
      <c r="M5051" s="6">
        <v>25</v>
      </c>
      <c r="N5051" s="6">
        <v>65</v>
      </c>
      <c r="O5051" s="6">
        <v>0</v>
      </c>
      <c r="P5051" s="6"/>
      <c r="Q5051" s="6"/>
      <c r="R5051" s="6"/>
      <c r="S5051" s="6"/>
      <c r="T5051" s="6"/>
    </row>
    <row r="5052" spans="1:20" x14ac:dyDescent="0.25">
      <c r="A5052">
        <v>2005</v>
      </c>
      <c r="B5052" s="6" t="s">
        <v>20</v>
      </c>
      <c r="C5052" s="6">
        <v>13</v>
      </c>
      <c r="D5052" s="6" t="s">
        <v>286</v>
      </c>
      <c r="E5052" s="6"/>
      <c r="F5052" s="6"/>
      <c r="G5052" s="6"/>
      <c r="H5052" s="6"/>
      <c r="I5052" s="6" t="str">
        <f t="shared" si="36"/>
        <v/>
      </c>
      <c r="J5052" s="6" t="s">
        <v>79</v>
      </c>
      <c r="K5052" s="6">
        <v>45</v>
      </c>
      <c r="L5052" s="6">
        <v>30</v>
      </c>
      <c r="M5052" s="6">
        <v>45</v>
      </c>
      <c r="N5052" s="6">
        <v>20</v>
      </c>
      <c r="O5052" s="6">
        <v>0</v>
      </c>
      <c r="P5052" s="6"/>
      <c r="Q5052" s="6"/>
      <c r="R5052" s="6"/>
      <c r="S5052" s="6">
        <v>1</v>
      </c>
      <c r="T5052" s="6"/>
    </row>
    <row r="5053" spans="1:20" x14ac:dyDescent="0.25">
      <c r="A5053">
        <v>2005</v>
      </c>
      <c r="B5053" s="6" t="s">
        <v>20</v>
      </c>
      <c r="C5053" s="6">
        <v>14</v>
      </c>
      <c r="D5053" s="6" t="s">
        <v>286</v>
      </c>
      <c r="E5053" s="6"/>
      <c r="F5053" s="6"/>
      <c r="G5053" s="6"/>
      <c r="H5053" s="6"/>
      <c r="I5053" s="6" t="str">
        <f t="shared" si="36"/>
        <v/>
      </c>
      <c r="J5053" s="6" t="s">
        <v>80</v>
      </c>
      <c r="K5053" s="6">
        <v>30</v>
      </c>
      <c r="L5053" s="6">
        <v>10</v>
      </c>
      <c r="M5053" s="6">
        <v>15</v>
      </c>
      <c r="N5053" s="6">
        <v>40</v>
      </c>
      <c r="O5053" s="6">
        <v>0</v>
      </c>
      <c r="P5053" s="6"/>
      <c r="Q5053" s="6"/>
      <c r="R5053" s="6"/>
      <c r="S5053" s="6"/>
      <c r="T5053" s="6"/>
    </row>
    <row r="5054" spans="1:20" x14ac:dyDescent="0.25">
      <c r="A5054">
        <v>2005</v>
      </c>
      <c r="B5054" s="6" t="s">
        <v>20</v>
      </c>
      <c r="C5054" s="6">
        <v>15</v>
      </c>
      <c r="D5054" s="6" t="s">
        <v>286</v>
      </c>
      <c r="E5054" s="6"/>
      <c r="F5054" s="6"/>
      <c r="G5054" s="6"/>
      <c r="H5054" s="6"/>
      <c r="I5054" s="6" t="str">
        <f t="shared" si="36"/>
        <v/>
      </c>
      <c r="J5054" s="6" t="s">
        <v>80</v>
      </c>
      <c r="K5054" s="6">
        <v>30</v>
      </c>
      <c r="L5054" s="6">
        <v>30</v>
      </c>
      <c r="M5054" s="6">
        <v>10</v>
      </c>
      <c r="N5054" s="6">
        <v>2</v>
      </c>
      <c r="O5054" s="6">
        <v>0</v>
      </c>
      <c r="P5054" s="6"/>
      <c r="Q5054" s="6"/>
      <c r="R5054" s="6"/>
      <c r="S5054" s="6"/>
      <c r="T5054" s="6" t="s">
        <v>290</v>
      </c>
    </row>
    <row r="5055" spans="1:20" x14ac:dyDescent="0.25">
      <c r="A5055">
        <v>2005</v>
      </c>
      <c r="B5055" s="6" t="s">
        <v>20</v>
      </c>
      <c r="C5055" s="6">
        <v>16</v>
      </c>
      <c r="D5055" s="6" t="s">
        <v>286</v>
      </c>
      <c r="E5055" s="6"/>
      <c r="F5055" s="6"/>
      <c r="G5055" s="6"/>
      <c r="H5055" s="6"/>
      <c r="I5055" s="6" t="str">
        <f t="shared" si="36"/>
        <v/>
      </c>
      <c r="J5055" s="6" t="s">
        <v>80</v>
      </c>
      <c r="K5055" s="6">
        <v>45</v>
      </c>
      <c r="L5055" s="6">
        <v>25</v>
      </c>
      <c r="M5055" s="6">
        <v>25</v>
      </c>
      <c r="N5055" s="6">
        <v>5</v>
      </c>
      <c r="O5055" s="6">
        <v>0</v>
      </c>
      <c r="P5055" s="6"/>
      <c r="Q5055" s="6"/>
      <c r="R5055" s="6"/>
      <c r="S5055" s="6"/>
      <c r="T5055" s="6"/>
    </row>
    <row r="5056" spans="1:20" x14ac:dyDescent="0.25">
      <c r="A5056">
        <v>2005</v>
      </c>
      <c r="B5056" s="6" t="s">
        <v>20</v>
      </c>
      <c r="C5056" s="6">
        <v>17</v>
      </c>
      <c r="D5056" s="6" t="s">
        <v>286</v>
      </c>
      <c r="E5056" s="6"/>
      <c r="F5056" s="6"/>
      <c r="G5056" s="6"/>
      <c r="H5056" s="6"/>
      <c r="I5056" s="6" t="str">
        <f t="shared" si="36"/>
        <v/>
      </c>
      <c r="J5056" s="6" t="s">
        <v>78</v>
      </c>
      <c r="K5056" s="6">
        <v>15</v>
      </c>
      <c r="L5056" s="6">
        <v>10</v>
      </c>
      <c r="M5056" s="6">
        <v>5</v>
      </c>
      <c r="N5056" s="6">
        <v>0</v>
      </c>
      <c r="O5056" s="6">
        <v>0</v>
      </c>
      <c r="P5056" s="6"/>
      <c r="Q5056" s="6"/>
      <c r="R5056" s="6"/>
      <c r="S5056" s="6"/>
      <c r="T5056" s="6"/>
    </row>
    <row r="5057" spans="1:20" x14ac:dyDescent="0.25">
      <c r="A5057">
        <v>2005</v>
      </c>
      <c r="B5057" s="6" t="s">
        <v>20</v>
      </c>
      <c r="C5057" s="6">
        <v>18</v>
      </c>
      <c r="D5057" s="6" t="s">
        <v>286</v>
      </c>
      <c r="E5057" s="6"/>
      <c r="F5057" s="6"/>
      <c r="G5057" s="6"/>
      <c r="H5057" s="6"/>
      <c r="I5057" s="6" t="str">
        <f t="shared" si="36"/>
        <v/>
      </c>
      <c r="J5057" s="6" t="s">
        <v>85</v>
      </c>
      <c r="K5057" s="6">
        <v>25</v>
      </c>
      <c r="L5057" s="6">
        <v>20</v>
      </c>
      <c r="M5057" s="6">
        <v>15</v>
      </c>
      <c r="N5057" s="6">
        <v>25</v>
      </c>
      <c r="O5057" s="6">
        <v>0</v>
      </c>
      <c r="P5057" s="6"/>
      <c r="Q5057" s="6"/>
      <c r="R5057" s="6"/>
      <c r="S5057" s="6">
        <v>2</v>
      </c>
      <c r="T5057" s="6"/>
    </row>
    <row r="5058" spans="1:20" x14ac:dyDescent="0.25">
      <c r="A5058">
        <v>2005</v>
      </c>
      <c r="B5058" s="6" t="s">
        <v>20</v>
      </c>
      <c r="C5058" s="6">
        <v>19</v>
      </c>
      <c r="D5058" s="6" t="s">
        <v>286</v>
      </c>
      <c r="E5058" s="6"/>
      <c r="F5058" s="6"/>
      <c r="G5058" s="6"/>
      <c r="H5058" s="6"/>
      <c r="I5058" s="6" t="str">
        <f t="shared" si="36"/>
        <v/>
      </c>
      <c r="J5058" s="6" t="s">
        <v>80</v>
      </c>
      <c r="K5058" s="6">
        <v>15</v>
      </c>
      <c r="L5058" s="6">
        <v>5</v>
      </c>
      <c r="M5058" s="6">
        <v>5</v>
      </c>
      <c r="N5058" s="6">
        <v>0</v>
      </c>
      <c r="O5058" s="6">
        <v>0</v>
      </c>
      <c r="P5058" s="6"/>
      <c r="Q5058" s="6"/>
      <c r="R5058" s="6"/>
      <c r="S5058" s="6"/>
      <c r="T5058" s="6"/>
    </row>
    <row r="5059" spans="1:20" x14ac:dyDescent="0.25">
      <c r="A5059">
        <v>2005</v>
      </c>
      <c r="B5059" s="6" t="s">
        <v>20</v>
      </c>
      <c r="C5059" s="6">
        <v>20</v>
      </c>
      <c r="D5059" s="6" t="s">
        <v>286</v>
      </c>
      <c r="E5059" s="6"/>
      <c r="F5059" s="6"/>
      <c r="G5059" s="6"/>
      <c r="H5059" s="6"/>
      <c r="I5059" s="6" t="str">
        <f t="shared" si="36"/>
        <v/>
      </c>
      <c r="J5059" s="6" t="s">
        <v>99</v>
      </c>
      <c r="K5059" s="6">
        <v>20</v>
      </c>
      <c r="L5059" s="6">
        <v>20</v>
      </c>
      <c r="M5059" s="6">
        <v>5</v>
      </c>
      <c r="N5059" s="6">
        <v>0</v>
      </c>
      <c r="O5059" s="6">
        <v>0</v>
      </c>
      <c r="P5059" s="6"/>
      <c r="Q5059" s="6"/>
      <c r="R5059" s="6"/>
      <c r="S5059" s="6"/>
      <c r="T5059" s="6"/>
    </row>
    <row r="5060" spans="1:20" x14ac:dyDescent="0.25">
      <c r="A5060">
        <v>2005</v>
      </c>
      <c r="B5060" s="6" t="s">
        <v>20</v>
      </c>
      <c r="C5060" s="6">
        <v>21</v>
      </c>
      <c r="D5060" s="6" t="s">
        <v>286</v>
      </c>
      <c r="E5060" s="6"/>
      <c r="F5060" s="6"/>
      <c r="G5060" s="6"/>
      <c r="H5060" s="6"/>
      <c r="I5060" s="6" t="str">
        <f t="shared" si="36"/>
        <v/>
      </c>
      <c r="J5060" s="6" t="s">
        <v>80</v>
      </c>
      <c r="K5060" s="6">
        <v>100</v>
      </c>
      <c r="L5060" s="6">
        <v>70</v>
      </c>
      <c r="M5060" s="6">
        <v>70</v>
      </c>
      <c r="N5060" s="6">
        <v>60</v>
      </c>
      <c r="O5060" s="6">
        <v>0</v>
      </c>
      <c r="P5060" s="6"/>
      <c r="Q5060" s="6"/>
      <c r="R5060" s="6"/>
      <c r="S5060" s="6">
        <v>2</v>
      </c>
      <c r="T5060" s="6"/>
    </row>
    <row r="5061" spans="1:20" x14ac:dyDescent="0.25">
      <c r="A5061">
        <v>2005</v>
      </c>
      <c r="B5061" s="6" t="s">
        <v>20</v>
      </c>
      <c r="C5061" s="6">
        <v>22</v>
      </c>
      <c r="D5061" s="6" t="s">
        <v>286</v>
      </c>
      <c r="E5061" s="6"/>
      <c r="F5061" s="6"/>
      <c r="G5061" s="6"/>
      <c r="H5061" s="6"/>
      <c r="I5061" s="6" t="str">
        <f t="shared" si="36"/>
        <v/>
      </c>
      <c r="J5061" s="6" t="s">
        <v>79</v>
      </c>
      <c r="K5061" s="6">
        <v>45</v>
      </c>
      <c r="L5061" s="6">
        <v>65</v>
      </c>
      <c r="M5061" s="6">
        <v>30</v>
      </c>
      <c r="N5061" s="6">
        <v>40</v>
      </c>
      <c r="O5061" s="6">
        <v>0</v>
      </c>
      <c r="P5061" s="6"/>
      <c r="Q5061" s="6"/>
      <c r="R5061" s="6"/>
      <c r="S5061" s="6">
        <v>1</v>
      </c>
      <c r="T5061" s="6"/>
    </row>
    <row r="5062" spans="1:20" x14ac:dyDescent="0.25">
      <c r="A5062">
        <v>2005</v>
      </c>
      <c r="B5062" s="6" t="s">
        <v>20</v>
      </c>
      <c r="C5062" s="6">
        <v>23</v>
      </c>
      <c r="D5062" s="6" t="s">
        <v>286</v>
      </c>
      <c r="E5062" s="6"/>
      <c r="F5062" s="6"/>
      <c r="G5062" s="6"/>
      <c r="H5062" s="6"/>
      <c r="I5062" s="6" t="str">
        <f t="shared" si="36"/>
        <v/>
      </c>
      <c r="J5062" s="6" t="s">
        <v>81</v>
      </c>
      <c r="K5062" s="6">
        <v>25</v>
      </c>
      <c r="L5062" s="6">
        <v>25</v>
      </c>
      <c r="M5062" s="6">
        <v>5</v>
      </c>
      <c r="N5062" s="6">
        <v>50</v>
      </c>
      <c r="O5062" s="6">
        <v>0</v>
      </c>
      <c r="P5062" s="6"/>
      <c r="Q5062" s="6"/>
      <c r="R5062" s="6"/>
      <c r="S5062" s="6"/>
      <c r="T5062" s="6"/>
    </row>
    <row r="5063" spans="1:20" x14ac:dyDescent="0.25">
      <c r="A5063">
        <v>2005</v>
      </c>
      <c r="B5063" s="6" t="s">
        <v>20</v>
      </c>
      <c r="C5063" s="6">
        <v>24</v>
      </c>
      <c r="D5063" s="6" t="s">
        <v>271</v>
      </c>
      <c r="E5063" s="6">
        <v>3</v>
      </c>
      <c r="F5063" s="6">
        <v>10</v>
      </c>
      <c r="G5063" s="6">
        <v>170</v>
      </c>
      <c r="H5063" s="6">
        <v>0</v>
      </c>
      <c r="I5063" s="6">
        <f t="shared" si="36"/>
        <v>170</v>
      </c>
      <c r="J5063" s="6" t="s">
        <v>88</v>
      </c>
      <c r="K5063" s="6">
        <v>45</v>
      </c>
      <c r="L5063" s="6">
        <v>25</v>
      </c>
      <c r="M5063" s="6">
        <v>40</v>
      </c>
      <c r="N5063" s="6">
        <v>35</v>
      </c>
      <c r="O5063" s="6">
        <v>0</v>
      </c>
      <c r="P5063" s="6"/>
      <c r="Q5063" s="6"/>
      <c r="R5063" s="6"/>
      <c r="S5063" s="6"/>
      <c r="T5063" s="6"/>
    </row>
    <row r="5064" spans="1:20" x14ac:dyDescent="0.25">
      <c r="A5064">
        <v>2005</v>
      </c>
      <c r="B5064" s="6" t="s">
        <v>20</v>
      </c>
      <c r="C5064" s="6">
        <v>25</v>
      </c>
      <c r="D5064" s="6" t="s">
        <v>271</v>
      </c>
      <c r="E5064" s="6"/>
      <c r="F5064" s="6"/>
      <c r="G5064" s="6"/>
      <c r="H5064" s="6"/>
      <c r="I5064" s="6" t="str">
        <f t="shared" si="36"/>
        <v/>
      </c>
      <c r="J5064" s="6" t="s">
        <v>80</v>
      </c>
      <c r="K5064" s="6">
        <v>40</v>
      </c>
      <c r="L5064" s="6">
        <v>25</v>
      </c>
      <c r="M5064" s="6">
        <v>30</v>
      </c>
      <c r="N5064" s="6">
        <v>5</v>
      </c>
      <c r="O5064" s="6">
        <v>0</v>
      </c>
      <c r="P5064" s="6"/>
      <c r="Q5064" s="6"/>
      <c r="R5064" s="6"/>
      <c r="S5064" s="6"/>
      <c r="T5064" s="6"/>
    </row>
    <row r="5065" spans="1:20" x14ac:dyDescent="0.25">
      <c r="A5065">
        <v>2005</v>
      </c>
      <c r="B5065" s="6" t="s">
        <v>20</v>
      </c>
      <c r="C5065" s="6">
        <v>26</v>
      </c>
      <c r="D5065" s="6" t="s">
        <v>271</v>
      </c>
      <c r="E5065" s="6"/>
      <c r="F5065" s="6"/>
      <c r="G5065" s="6"/>
      <c r="H5065" s="6"/>
      <c r="I5065" s="6" t="str">
        <f t="shared" si="36"/>
        <v/>
      </c>
      <c r="J5065" s="6" t="s">
        <v>83</v>
      </c>
      <c r="K5065" s="6">
        <v>60</v>
      </c>
      <c r="L5065" s="6">
        <v>40</v>
      </c>
      <c r="M5065" s="6">
        <v>45</v>
      </c>
      <c r="N5065" s="6">
        <v>50</v>
      </c>
      <c r="O5065" s="6">
        <v>0</v>
      </c>
      <c r="P5065" s="6"/>
      <c r="Q5065" s="6"/>
      <c r="R5065" s="6"/>
      <c r="S5065" s="6"/>
      <c r="T5065" s="6"/>
    </row>
    <row r="5066" spans="1:20" x14ac:dyDescent="0.25">
      <c r="A5066">
        <v>2005</v>
      </c>
      <c r="B5066" s="6" t="s">
        <v>20</v>
      </c>
      <c r="C5066" s="6">
        <v>27</v>
      </c>
      <c r="D5066" s="6" t="s">
        <v>271</v>
      </c>
      <c r="E5066" s="6"/>
      <c r="F5066" s="6"/>
      <c r="G5066" s="6"/>
      <c r="H5066" s="6"/>
      <c r="I5066" s="6" t="str">
        <f t="shared" si="36"/>
        <v/>
      </c>
      <c r="J5066" s="6" t="s">
        <v>81</v>
      </c>
      <c r="K5066" s="6">
        <v>30</v>
      </c>
      <c r="L5066" s="6">
        <v>20</v>
      </c>
      <c r="M5066" s="6">
        <v>25</v>
      </c>
      <c r="N5066" s="6">
        <v>10</v>
      </c>
      <c r="O5066" s="6">
        <v>0</v>
      </c>
      <c r="P5066" s="6"/>
      <c r="Q5066" s="6"/>
      <c r="R5066" s="6"/>
      <c r="S5066" s="6"/>
      <c r="T5066" s="6"/>
    </row>
    <row r="5067" spans="1:20" x14ac:dyDescent="0.25">
      <c r="A5067">
        <v>2005</v>
      </c>
      <c r="B5067" s="6" t="s">
        <v>20</v>
      </c>
      <c r="C5067" s="6">
        <v>28</v>
      </c>
      <c r="D5067" s="6" t="s">
        <v>271</v>
      </c>
      <c r="E5067" s="6"/>
      <c r="F5067" s="6"/>
      <c r="G5067" s="6"/>
      <c r="H5067" s="6"/>
      <c r="I5067" s="6" t="str">
        <f t="shared" si="36"/>
        <v/>
      </c>
      <c r="J5067" s="6" t="s">
        <v>88</v>
      </c>
      <c r="K5067" s="6">
        <v>10</v>
      </c>
      <c r="L5067" s="6">
        <v>10</v>
      </c>
      <c r="M5067" s="6">
        <v>5</v>
      </c>
      <c r="N5067" s="6">
        <v>0</v>
      </c>
      <c r="O5067" s="6">
        <v>0</v>
      </c>
      <c r="P5067" s="6"/>
      <c r="Q5067" s="6"/>
      <c r="R5067" s="6"/>
      <c r="S5067" s="6"/>
      <c r="T5067" s="6"/>
    </row>
    <row r="5068" spans="1:20" x14ac:dyDescent="0.25">
      <c r="A5068">
        <v>2005</v>
      </c>
      <c r="B5068" s="6" t="s">
        <v>20</v>
      </c>
      <c r="C5068" s="6">
        <v>29</v>
      </c>
      <c r="D5068" s="6" t="s">
        <v>271</v>
      </c>
      <c r="E5068" s="6"/>
      <c r="F5068" s="6"/>
      <c r="G5068" s="6"/>
      <c r="H5068" s="6"/>
      <c r="I5068" s="6" t="str">
        <f t="shared" si="36"/>
        <v/>
      </c>
      <c r="J5068" s="6" t="s">
        <v>88</v>
      </c>
      <c r="K5068" s="6">
        <v>30</v>
      </c>
      <c r="L5068" s="6">
        <v>25</v>
      </c>
      <c r="M5068" s="6">
        <v>30</v>
      </c>
      <c r="N5068" s="6">
        <v>55</v>
      </c>
      <c r="O5068" s="6">
        <v>0</v>
      </c>
      <c r="P5068" s="6"/>
      <c r="Q5068" s="6"/>
      <c r="R5068" s="6"/>
      <c r="S5068" s="6"/>
      <c r="T5068" s="6"/>
    </row>
    <row r="5069" spans="1:20" x14ac:dyDescent="0.25">
      <c r="A5069">
        <v>2005</v>
      </c>
      <c r="B5069" s="6" t="s">
        <v>20</v>
      </c>
      <c r="C5069" s="6">
        <v>30</v>
      </c>
      <c r="D5069" s="6" t="s">
        <v>271</v>
      </c>
      <c r="E5069" s="6"/>
      <c r="F5069" s="6"/>
      <c r="G5069" s="6"/>
      <c r="H5069" s="6"/>
      <c r="I5069" s="6" t="str">
        <f t="shared" si="36"/>
        <v/>
      </c>
      <c r="J5069" s="6" t="s">
        <v>80</v>
      </c>
      <c r="K5069" s="6">
        <v>30</v>
      </c>
      <c r="L5069" s="6">
        <v>20</v>
      </c>
      <c r="M5069" s="6">
        <v>20</v>
      </c>
      <c r="N5069" s="6">
        <v>0</v>
      </c>
      <c r="O5069" s="6">
        <v>0</v>
      </c>
      <c r="P5069" s="6"/>
      <c r="Q5069" s="6"/>
      <c r="R5069" s="6"/>
      <c r="S5069" s="6"/>
      <c r="T5069" s="6"/>
    </row>
    <row r="5070" spans="1:20" x14ac:dyDescent="0.25">
      <c r="A5070">
        <v>2005</v>
      </c>
      <c r="B5070" s="6" t="s">
        <v>20</v>
      </c>
      <c r="C5070" s="6">
        <v>31</v>
      </c>
      <c r="D5070" s="6" t="s">
        <v>271</v>
      </c>
      <c r="E5070" s="6"/>
      <c r="F5070" s="6"/>
      <c r="G5070" s="6"/>
      <c r="H5070" s="6"/>
      <c r="I5070" s="6" t="str">
        <f t="shared" si="36"/>
        <v/>
      </c>
      <c r="J5070" s="6" t="s">
        <v>80</v>
      </c>
      <c r="K5070" s="6">
        <v>20</v>
      </c>
      <c r="L5070" s="6"/>
      <c r="M5070" s="6">
        <v>5</v>
      </c>
      <c r="N5070" s="6">
        <v>0</v>
      </c>
      <c r="O5070" s="6">
        <v>0</v>
      </c>
      <c r="P5070" s="6"/>
      <c r="Q5070" s="6"/>
      <c r="R5070" s="6"/>
      <c r="S5070" s="6"/>
      <c r="T5070" s="6"/>
    </row>
    <row r="5071" spans="1:20" x14ac:dyDescent="0.25">
      <c r="A5071">
        <v>2005</v>
      </c>
      <c r="B5071" s="6" t="s">
        <v>20</v>
      </c>
      <c r="C5071" s="6">
        <v>32</v>
      </c>
      <c r="D5071" s="6" t="s">
        <v>271</v>
      </c>
      <c r="E5071" s="6">
        <v>4</v>
      </c>
      <c r="F5071" s="6">
        <v>10.5</v>
      </c>
      <c r="G5071" s="6">
        <v>150</v>
      </c>
      <c r="H5071" s="6">
        <v>0</v>
      </c>
      <c r="I5071" s="6">
        <f t="shared" si="36"/>
        <v>150</v>
      </c>
      <c r="J5071" s="6" t="s">
        <v>79</v>
      </c>
      <c r="K5071" s="6">
        <v>300</v>
      </c>
      <c r="L5071" s="6">
        <v>100</v>
      </c>
      <c r="M5071" s="6">
        <v>250</v>
      </c>
      <c r="N5071" s="6">
        <v>90</v>
      </c>
      <c r="O5071" s="6">
        <v>0</v>
      </c>
      <c r="P5071" s="6"/>
      <c r="Q5071" s="6"/>
      <c r="R5071" s="6"/>
      <c r="S5071" s="6"/>
      <c r="T5071" s="6"/>
    </row>
    <row r="5072" spans="1:20" x14ac:dyDescent="0.25">
      <c r="A5072">
        <v>2005</v>
      </c>
      <c r="B5072" s="6" t="s">
        <v>20</v>
      </c>
      <c r="C5072" s="6">
        <v>33</v>
      </c>
      <c r="D5072" s="6" t="s">
        <v>271</v>
      </c>
      <c r="E5072" s="6"/>
      <c r="F5072" s="6"/>
      <c r="G5072" s="6"/>
      <c r="H5072" s="6"/>
      <c r="I5072" s="6" t="str">
        <f t="shared" si="36"/>
        <v/>
      </c>
      <c r="J5072" s="6" t="s">
        <v>82</v>
      </c>
      <c r="K5072" s="6">
        <v>60</v>
      </c>
      <c r="L5072" s="6">
        <v>60</v>
      </c>
      <c r="M5072" s="6">
        <v>20</v>
      </c>
      <c r="N5072" s="6">
        <v>30</v>
      </c>
      <c r="O5072" s="6">
        <v>0</v>
      </c>
      <c r="P5072" s="6"/>
      <c r="Q5072" s="6"/>
      <c r="R5072" s="6"/>
      <c r="S5072" s="6"/>
      <c r="T5072" s="6"/>
    </row>
    <row r="5073" spans="1:20" x14ac:dyDescent="0.25">
      <c r="A5073">
        <v>2005</v>
      </c>
      <c r="B5073" s="6" t="s">
        <v>20</v>
      </c>
      <c r="C5073" s="6">
        <v>34</v>
      </c>
      <c r="D5073" s="6" t="s">
        <v>271</v>
      </c>
      <c r="E5073" s="6"/>
      <c r="F5073" s="6"/>
      <c r="G5073" s="6"/>
      <c r="H5073" s="6"/>
      <c r="I5073" s="6" t="str">
        <f t="shared" si="36"/>
        <v/>
      </c>
      <c r="J5073" s="6" t="s">
        <v>78</v>
      </c>
      <c r="K5073" s="6">
        <v>120</v>
      </c>
      <c r="L5073" s="6">
        <v>10</v>
      </c>
      <c r="M5073" s="6">
        <v>50</v>
      </c>
      <c r="N5073" s="6">
        <v>100</v>
      </c>
      <c r="O5073" s="6">
        <v>0</v>
      </c>
      <c r="P5073" s="6"/>
      <c r="Q5073" s="6"/>
      <c r="R5073" s="6"/>
      <c r="S5073" s="6"/>
      <c r="T5073" s="6"/>
    </row>
    <row r="5074" spans="1:20" x14ac:dyDescent="0.25">
      <c r="A5074">
        <v>2005</v>
      </c>
      <c r="B5074" s="6" t="s">
        <v>20</v>
      </c>
      <c r="C5074" s="6">
        <v>35</v>
      </c>
      <c r="D5074" s="6" t="s">
        <v>271</v>
      </c>
      <c r="E5074" s="6"/>
      <c r="F5074" s="6"/>
      <c r="G5074" s="6"/>
      <c r="H5074" s="6"/>
      <c r="I5074" s="6" t="str">
        <f t="shared" si="36"/>
        <v/>
      </c>
      <c r="J5074" s="6" t="s">
        <v>79</v>
      </c>
      <c r="K5074" s="6">
        <v>200</v>
      </c>
      <c r="L5074" s="6">
        <v>90</v>
      </c>
      <c r="M5074" s="6">
        <v>190</v>
      </c>
      <c r="N5074" s="6">
        <v>20</v>
      </c>
      <c r="O5074" s="6">
        <v>0</v>
      </c>
      <c r="P5074" s="6"/>
      <c r="Q5074" s="6"/>
      <c r="R5074" s="6"/>
      <c r="S5074" s="6"/>
      <c r="T5074" s="6"/>
    </row>
    <row r="5075" spans="1:20" x14ac:dyDescent="0.25">
      <c r="A5075">
        <v>2005</v>
      </c>
      <c r="B5075" s="6" t="s">
        <v>20</v>
      </c>
      <c r="C5075" s="6">
        <v>36</v>
      </c>
      <c r="D5075" s="6" t="s">
        <v>271</v>
      </c>
      <c r="E5075" s="6"/>
      <c r="F5075" s="6"/>
      <c r="G5075" s="6"/>
      <c r="H5075" s="6"/>
      <c r="I5075" s="6" t="str">
        <f t="shared" si="36"/>
        <v/>
      </c>
      <c r="J5075" s="6" t="s">
        <v>83</v>
      </c>
      <c r="K5075" s="6">
        <v>350</v>
      </c>
      <c r="L5075" s="6">
        <v>220</v>
      </c>
      <c r="M5075" s="6">
        <v>330</v>
      </c>
      <c r="N5075" s="6">
        <v>70</v>
      </c>
      <c r="O5075" s="6">
        <v>0</v>
      </c>
      <c r="P5075" s="6"/>
      <c r="Q5075" s="6"/>
      <c r="R5075" s="6"/>
      <c r="S5075" s="6"/>
      <c r="T5075" s="6"/>
    </row>
    <row r="5076" spans="1:20" x14ac:dyDescent="0.25">
      <c r="A5076">
        <v>2005</v>
      </c>
      <c r="B5076" s="6" t="s">
        <v>20</v>
      </c>
      <c r="C5076" s="6">
        <v>37</v>
      </c>
      <c r="D5076" s="6" t="s">
        <v>276</v>
      </c>
      <c r="E5076" s="6">
        <v>5</v>
      </c>
      <c r="F5076" s="6">
        <v>10</v>
      </c>
      <c r="G5076" s="6">
        <v>240</v>
      </c>
      <c r="H5076" s="6">
        <v>0</v>
      </c>
      <c r="I5076" s="6">
        <f t="shared" si="36"/>
        <v>240</v>
      </c>
      <c r="J5076" s="6" t="s">
        <v>83</v>
      </c>
      <c r="K5076" s="6">
        <v>90</v>
      </c>
      <c r="L5076" s="6">
        <v>30</v>
      </c>
      <c r="M5076" s="6">
        <v>75</v>
      </c>
      <c r="N5076" s="6">
        <v>30</v>
      </c>
      <c r="O5076" s="6">
        <v>0</v>
      </c>
      <c r="P5076" s="6"/>
      <c r="Q5076" s="6"/>
      <c r="R5076" s="6"/>
      <c r="S5076" s="6">
        <v>1</v>
      </c>
      <c r="T5076" s="6"/>
    </row>
    <row r="5077" spans="1:20" x14ac:dyDescent="0.25">
      <c r="A5077">
        <v>2005</v>
      </c>
      <c r="B5077" s="6" t="s">
        <v>20</v>
      </c>
      <c r="C5077" s="6">
        <v>38</v>
      </c>
      <c r="D5077" s="6" t="s">
        <v>276</v>
      </c>
      <c r="E5077" s="6"/>
      <c r="F5077" s="6"/>
      <c r="G5077" s="6"/>
      <c r="H5077" s="6"/>
      <c r="I5077" s="6" t="str">
        <f t="shared" si="36"/>
        <v/>
      </c>
      <c r="J5077" s="6" t="s">
        <v>83</v>
      </c>
      <c r="K5077" s="6">
        <v>60</v>
      </c>
      <c r="L5077" s="6">
        <v>40</v>
      </c>
      <c r="M5077" s="6">
        <v>70</v>
      </c>
      <c r="N5077" s="6">
        <v>40</v>
      </c>
      <c r="O5077" s="6">
        <v>0</v>
      </c>
      <c r="P5077" s="6"/>
      <c r="Q5077" s="6"/>
      <c r="R5077" s="6" t="s">
        <v>31</v>
      </c>
      <c r="S5077" s="6"/>
      <c r="T5077" s="6"/>
    </row>
    <row r="5078" spans="1:20" x14ac:dyDescent="0.25">
      <c r="A5078">
        <v>2005</v>
      </c>
      <c r="B5078" s="6" t="s">
        <v>20</v>
      </c>
      <c r="C5078" s="6">
        <v>39</v>
      </c>
      <c r="D5078" s="6" t="s">
        <v>276</v>
      </c>
      <c r="E5078" s="6"/>
      <c r="F5078" s="6"/>
      <c r="G5078" s="6"/>
      <c r="H5078" s="6"/>
      <c r="I5078" s="6" t="str">
        <f t="shared" si="36"/>
        <v/>
      </c>
      <c r="J5078" s="6" t="s">
        <v>79</v>
      </c>
      <c r="K5078" s="6">
        <v>40</v>
      </c>
      <c r="L5078" s="6">
        <v>30</v>
      </c>
      <c r="M5078" s="6">
        <v>50</v>
      </c>
      <c r="N5078" s="6">
        <v>80</v>
      </c>
      <c r="O5078" s="6">
        <v>0</v>
      </c>
      <c r="P5078" s="6"/>
      <c r="Q5078" s="6"/>
      <c r="R5078" s="6" t="s">
        <v>47</v>
      </c>
      <c r="S5078" s="6"/>
      <c r="T5078" s="6"/>
    </row>
    <row r="5079" spans="1:20" x14ac:dyDescent="0.25">
      <c r="A5079">
        <v>2005</v>
      </c>
      <c r="B5079" s="6" t="s">
        <v>20</v>
      </c>
      <c r="C5079" s="6">
        <v>40</v>
      </c>
      <c r="D5079" s="6" t="s">
        <v>276</v>
      </c>
      <c r="E5079" s="6"/>
      <c r="F5079" s="6"/>
      <c r="G5079" s="6"/>
      <c r="H5079" s="6"/>
      <c r="I5079" s="6" t="str">
        <f t="shared" si="36"/>
        <v/>
      </c>
      <c r="J5079" s="6" t="s">
        <v>83</v>
      </c>
      <c r="K5079" s="6">
        <v>50</v>
      </c>
      <c r="L5079" s="6">
        <v>30</v>
      </c>
      <c r="M5079" s="6">
        <v>50</v>
      </c>
      <c r="N5079" s="6">
        <v>90</v>
      </c>
      <c r="O5079" s="6">
        <v>0</v>
      </c>
      <c r="P5079" s="6"/>
      <c r="Q5079" s="6"/>
      <c r="R5079" s="6"/>
      <c r="S5079" s="6"/>
      <c r="T5079" s="6"/>
    </row>
    <row r="5080" spans="1:20" x14ac:dyDescent="0.25">
      <c r="A5080">
        <v>2005</v>
      </c>
      <c r="B5080" s="6" t="s">
        <v>20</v>
      </c>
      <c r="C5080" s="6">
        <v>41</v>
      </c>
      <c r="D5080" s="6" t="s">
        <v>276</v>
      </c>
      <c r="E5080" s="6"/>
      <c r="F5080" s="6"/>
      <c r="G5080" s="6"/>
      <c r="H5080" s="6"/>
      <c r="I5080" s="6" t="str">
        <f t="shared" si="36"/>
        <v/>
      </c>
      <c r="J5080" s="6" t="s">
        <v>120</v>
      </c>
      <c r="K5080" s="6">
        <v>250</v>
      </c>
      <c r="L5080" s="6">
        <v>80</v>
      </c>
      <c r="M5080" s="6">
        <v>130</v>
      </c>
      <c r="N5080" s="6">
        <v>55</v>
      </c>
      <c r="O5080" s="6">
        <v>0</v>
      </c>
      <c r="P5080" s="6"/>
      <c r="Q5080" s="6"/>
      <c r="R5080" s="6"/>
      <c r="S5080" s="6"/>
      <c r="T5080" s="6"/>
    </row>
    <row r="5081" spans="1:20" x14ac:dyDescent="0.25">
      <c r="A5081">
        <v>2005</v>
      </c>
      <c r="B5081" s="6" t="s">
        <v>20</v>
      </c>
      <c r="C5081" s="6">
        <v>42</v>
      </c>
      <c r="D5081" s="6" t="s">
        <v>276</v>
      </c>
      <c r="E5081" s="6"/>
      <c r="F5081" s="6"/>
      <c r="G5081" s="6"/>
      <c r="H5081" s="6"/>
      <c r="I5081" s="6" t="str">
        <f t="shared" si="36"/>
        <v/>
      </c>
      <c r="J5081" s="6" t="s">
        <v>79</v>
      </c>
      <c r="K5081" s="6">
        <v>100</v>
      </c>
      <c r="L5081" s="6">
        <v>50</v>
      </c>
      <c r="M5081" s="6">
        <v>100</v>
      </c>
      <c r="N5081" s="6">
        <v>10</v>
      </c>
      <c r="O5081" s="6">
        <v>0</v>
      </c>
      <c r="P5081" s="6"/>
      <c r="Q5081" s="6"/>
      <c r="R5081" s="6"/>
      <c r="S5081" s="6"/>
      <c r="T5081" s="6" t="s">
        <v>291</v>
      </c>
    </row>
    <row r="5082" spans="1:20" x14ac:dyDescent="0.25">
      <c r="A5082">
        <v>2005</v>
      </c>
      <c r="B5082" s="6" t="s">
        <v>20</v>
      </c>
      <c r="C5082" s="6">
        <v>43</v>
      </c>
      <c r="D5082" s="6" t="s">
        <v>276</v>
      </c>
      <c r="E5082" s="6"/>
      <c r="F5082" s="6"/>
      <c r="G5082" s="6"/>
      <c r="H5082" s="6"/>
      <c r="I5082" s="6" t="str">
        <f t="shared" si="36"/>
        <v/>
      </c>
      <c r="J5082" s="6" t="s">
        <v>83</v>
      </c>
      <c r="K5082" s="6">
        <v>100</v>
      </c>
      <c r="L5082" s="6">
        <v>30</v>
      </c>
      <c r="M5082" s="6">
        <v>50</v>
      </c>
      <c r="N5082" s="6">
        <v>70</v>
      </c>
      <c r="O5082" s="6">
        <v>0</v>
      </c>
      <c r="P5082" s="6"/>
      <c r="Q5082" s="6"/>
      <c r="R5082" s="6"/>
      <c r="S5082" s="6"/>
      <c r="T5082" s="6"/>
    </row>
    <row r="5083" spans="1:20" x14ac:dyDescent="0.25">
      <c r="A5083">
        <v>2005</v>
      </c>
      <c r="B5083" s="6" t="s">
        <v>20</v>
      </c>
      <c r="C5083" s="6">
        <v>44</v>
      </c>
      <c r="D5083" s="6" t="s">
        <v>276</v>
      </c>
      <c r="E5083" s="6"/>
      <c r="F5083" s="6"/>
      <c r="G5083" s="6"/>
      <c r="H5083" s="6"/>
      <c r="I5083" s="6" t="str">
        <f t="shared" si="36"/>
        <v/>
      </c>
      <c r="J5083" s="6" t="s">
        <v>82</v>
      </c>
      <c r="K5083" s="6">
        <v>10</v>
      </c>
      <c r="L5083" s="6">
        <v>5</v>
      </c>
      <c r="M5083" s="6">
        <v>5</v>
      </c>
      <c r="N5083" s="6">
        <v>50</v>
      </c>
      <c r="O5083" s="6">
        <v>0</v>
      </c>
      <c r="P5083" s="6"/>
      <c r="Q5083" s="6"/>
      <c r="R5083" s="6"/>
      <c r="S5083" s="6"/>
      <c r="T5083" s="6"/>
    </row>
    <row r="5084" spans="1:20" x14ac:dyDescent="0.25">
      <c r="A5084">
        <v>2005</v>
      </c>
      <c r="B5084" s="6" t="s">
        <v>20</v>
      </c>
      <c r="C5084" s="6">
        <v>45</v>
      </c>
      <c r="D5084" s="6" t="s">
        <v>276</v>
      </c>
      <c r="E5084" s="6">
        <v>6</v>
      </c>
      <c r="F5084" s="6">
        <v>10</v>
      </c>
      <c r="G5084" s="6">
        <v>350</v>
      </c>
      <c r="H5084" s="6">
        <v>0</v>
      </c>
      <c r="I5084" s="6">
        <f t="shared" si="36"/>
        <v>350</v>
      </c>
      <c r="J5084" s="6" t="s">
        <v>81</v>
      </c>
      <c r="K5084" s="6">
        <v>10</v>
      </c>
      <c r="L5084" s="6">
        <v>10</v>
      </c>
      <c r="M5084" s="6">
        <v>5</v>
      </c>
      <c r="N5084" s="6">
        <v>0</v>
      </c>
      <c r="O5084" s="6">
        <v>0</v>
      </c>
      <c r="P5084" s="6"/>
      <c r="Q5084" s="6"/>
      <c r="R5084" s="6"/>
      <c r="S5084" s="6"/>
      <c r="T5084" s="6"/>
    </row>
    <row r="5085" spans="1:20" x14ac:dyDescent="0.25">
      <c r="A5085">
        <v>2005</v>
      </c>
      <c r="B5085" s="6" t="s">
        <v>20</v>
      </c>
      <c r="C5085" s="6">
        <v>46</v>
      </c>
      <c r="D5085" s="6" t="s">
        <v>276</v>
      </c>
      <c r="E5085" s="6"/>
      <c r="F5085" s="6"/>
      <c r="G5085" s="6"/>
      <c r="H5085" s="6"/>
      <c r="I5085" s="6" t="str">
        <f t="shared" si="36"/>
        <v/>
      </c>
      <c r="J5085" s="6" t="s">
        <v>82</v>
      </c>
      <c r="K5085" s="6">
        <v>10</v>
      </c>
      <c r="L5085" s="6">
        <v>5</v>
      </c>
      <c r="M5085" s="6">
        <v>5</v>
      </c>
      <c r="N5085" s="6">
        <v>0</v>
      </c>
      <c r="O5085" s="6">
        <v>0</v>
      </c>
      <c r="P5085" s="6"/>
      <c r="Q5085" s="6"/>
      <c r="R5085" s="6"/>
      <c r="S5085" s="6"/>
      <c r="T5085" s="6"/>
    </row>
    <row r="5086" spans="1:20" x14ac:dyDescent="0.25">
      <c r="A5086">
        <v>2005</v>
      </c>
      <c r="B5086" s="6" t="s">
        <v>20</v>
      </c>
      <c r="C5086" s="6">
        <v>47</v>
      </c>
      <c r="D5086" s="6" t="s">
        <v>276</v>
      </c>
      <c r="E5086" s="6"/>
      <c r="F5086" s="6"/>
      <c r="G5086" s="6"/>
      <c r="H5086" s="6"/>
      <c r="I5086" s="6" t="str">
        <f t="shared" si="36"/>
        <v/>
      </c>
      <c r="J5086" s="6" t="s">
        <v>79</v>
      </c>
      <c r="K5086" s="6">
        <v>300</v>
      </c>
      <c r="L5086" s="6">
        <v>200</v>
      </c>
      <c r="M5086" s="6">
        <v>120</v>
      </c>
      <c r="N5086" s="6">
        <v>35</v>
      </c>
      <c r="O5086" s="6">
        <v>0</v>
      </c>
      <c r="P5086" s="6"/>
      <c r="Q5086" s="6"/>
      <c r="R5086" s="6"/>
      <c r="S5086" s="6">
        <v>4</v>
      </c>
      <c r="T5086" s="6" t="s">
        <v>292</v>
      </c>
    </row>
    <row r="5087" spans="1:20" x14ac:dyDescent="0.25">
      <c r="A5087">
        <v>2005</v>
      </c>
      <c r="B5087" s="6" t="s">
        <v>20</v>
      </c>
      <c r="C5087" s="6">
        <v>48</v>
      </c>
      <c r="D5087" s="6" t="s">
        <v>276</v>
      </c>
      <c r="E5087" s="6"/>
      <c r="F5087" s="6"/>
      <c r="G5087" s="6"/>
      <c r="H5087" s="6"/>
      <c r="I5087" s="6" t="str">
        <f t="shared" si="36"/>
        <v/>
      </c>
      <c r="J5087" s="6" t="s">
        <v>79</v>
      </c>
      <c r="K5087" s="6">
        <v>150</v>
      </c>
      <c r="L5087" s="6">
        <v>150</v>
      </c>
      <c r="M5087" s="6">
        <v>100</v>
      </c>
      <c r="N5087" s="6">
        <v>20</v>
      </c>
      <c r="O5087" s="6">
        <v>0</v>
      </c>
      <c r="P5087" s="6"/>
      <c r="Q5087" s="6"/>
      <c r="R5087" s="6"/>
      <c r="S5087" s="6"/>
      <c r="T5087" s="6"/>
    </row>
    <row r="5088" spans="1:20" x14ac:dyDescent="0.25">
      <c r="A5088">
        <v>2005</v>
      </c>
      <c r="B5088" s="6" t="s">
        <v>20</v>
      </c>
      <c r="C5088" s="6">
        <v>49</v>
      </c>
      <c r="D5088" s="6" t="s">
        <v>276</v>
      </c>
      <c r="E5088" s="6"/>
      <c r="F5088" s="6"/>
      <c r="G5088" s="6"/>
      <c r="H5088" s="6"/>
      <c r="I5088" s="6" t="str">
        <f t="shared" si="36"/>
        <v/>
      </c>
      <c r="J5088" s="6" t="s">
        <v>82</v>
      </c>
      <c r="K5088" s="6">
        <v>15</v>
      </c>
      <c r="L5088" s="6">
        <v>5</v>
      </c>
      <c r="M5088" s="6">
        <v>5</v>
      </c>
      <c r="N5088" s="6">
        <v>0</v>
      </c>
      <c r="O5088" s="6">
        <v>0</v>
      </c>
      <c r="P5088" s="6"/>
      <c r="Q5088" s="6"/>
      <c r="R5088" s="6"/>
      <c r="S5088" s="6"/>
      <c r="T5088" s="6"/>
    </row>
    <row r="5089" spans="1:20" x14ac:dyDescent="0.25">
      <c r="A5089">
        <v>2005</v>
      </c>
      <c r="B5089" s="6" t="s">
        <v>20</v>
      </c>
      <c r="C5089" s="6">
        <v>50</v>
      </c>
      <c r="D5089" s="6" t="s">
        <v>281</v>
      </c>
      <c r="E5089" s="6">
        <v>7</v>
      </c>
      <c r="F5089" s="6">
        <v>10.199999999999999</v>
      </c>
      <c r="G5089" s="6">
        <v>45</v>
      </c>
      <c r="H5089" s="6">
        <v>0</v>
      </c>
      <c r="I5089" s="6">
        <f t="shared" si="36"/>
        <v>45</v>
      </c>
      <c r="J5089" s="6" t="s">
        <v>79</v>
      </c>
      <c r="K5089" s="6">
        <v>160</v>
      </c>
      <c r="L5089" s="6">
        <v>70</v>
      </c>
      <c r="M5089" s="6">
        <v>70</v>
      </c>
      <c r="N5089" s="6">
        <v>90</v>
      </c>
      <c r="O5089" s="6">
        <v>0</v>
      </c>
      <c r="P5089" s="6"/>
      <c r="Q5089" s="6"/>
      <c r="R5089" s="6"/>
      <c r="S5089" s="6"/>
      <c r="T5089" s="6" t="s">
        <v>293</v>
      </c>
    </row>
    <row r="5090" spans="1:20" x14ac:dyDescent="0.25">
      <c r="A5090">
        <v>2005</v>
      </c>
      <c r="B5090" s="6" t="s">
        <v>20</v>
      </c>
      <c r="C5090" s="6">
        <v>51</v>
      </c>
      <c r="D5090" s="6" t="s">
        <v>281</v>
      </c>
      <c r="E5090" s="6"/>
      <c r="F5090" s="6"/>
      <c r="G5090" s="6"/>
      <c r="H5090" s="6"/>
      <c r="I5090" s="6" t="str">
        <f t="shared" si="36"/>
        <v/>
      </c>
      <c r="J5090" s="6" t="s">
        <v>79</v>
      </c>
      <c r="K5090" s="6">
        <v>60</v>
      </c>
      <c r="L5090" s="6">
        <v>30</v>
      </c>
      <c r="M5090" s="6">
        <v>10</v>
      </c>
      <c r="N5090" s="6">
        <v>100</v>
      </c>
      <c r="O5090" s="6">
        <v>0</v>
      </c>
      <c r="P5090" s="6"/>
      <c r="Q5090" s="6"/>
      <c r="R5090" s="6"/>
      <c r="S5090" s="6"/>
      <c r="T5090" s="6" t="s">
        <v>293</v>
      </c>
    </row>
    <row r="5091" spans="1:20" x14ac:dyDescent="0.25">
      <c r="A5091">
        <v>2005</v>
      </c>
      <c r="B5091" s="6" t="s">
        <v>20</v>
      </c>
      <c r="C5091" s="6">
        <v>52</v>
      </c>
      <c r="D5091" s="6" t="s">
        <v>281</v>
      </c>
      <c r="E5091" s="6"/>
      <c r="F5091" s="6"/>
      <c r="G5091" s="6"/>
      <c r="H5091" s="6"/>
      <c r="I5091" s="6" t="str">
        <f t="shared" si="36"/>
        <v/>
      </c>
      <c r="J5091" s="6" t="s">
        <v>88</v>
      </c>
      <c r="K5091" s="6">
        <v>10</v>
      </c>
      <c r="L5091" s="6">
        <v>10</v>
      </c>
      <c r="M5091" s="6">
        <v>15</v>
      </c>
      <c r="N5091" s="6">
        <v>0</v>
      </c>
      <c r="O5091" s="6">
        <v>0</v>
      </c>
      <c r="P5091" s="6"/>
      <c r="Q5091" s="6"/>
      <c r="R5091" s="6"/>
      <c r="S5091" s="6"/>
      <c r="T5091" s="6"/>
    </row>
    <row r="5092" spans="1:20" x14ac:dyDescent="0.25">
      <c r="A5092">
        <v>2005</v>
      </c>
      <c r="B5092" s="6" t="s">
        <v>20</v>
      </c>
      <c r="C5092" s="6">
        <v>53</v>
      </c>
      <c r="D5092" s="6" t="s">
        <v>281</v>
      </c>
      <c r="E5092" s="6"/>
      <c r="F5092" s="6"/>
      <c r="G5092" s="6"/>
      <c r="H5092" s="6"/>
      <c r="I5092" s="6" t="str">
        <f t="shared" si="36"/>
        <v/>
      </c>
      <c r="J5092" s="6" t="s">
        <v>82</v>
      </c>
      <c r="K5092" s="6">
        <v>45</v>
      </c>
      <c r="L5092" s="6">
        <v>10</v>
      </c>
      <c r="M5092" s="6">
        <v>10</v>
      </c>
      <c r="N5092" s="6">
        <v>0</v>
      </c>
      <c r="O5092" s="6">
        <v>0</v>
      </c>
      <c r="P5092" s="6"/>
      <c r="Q5092" s="6"/>
      <c r="R5092" s="6"/>
      <c r="S5092" s="6"/>
      <c r="T5092" s="6"/>
    </row>
    <row r="5093" spans="1:20" x14ac:dyDescent="0.25">
      <c r="A5093">
        <v>2005</v>
      </c>
      <c r="B5093" s="6" t="s">
        <v>20</v>
      </c>
      <c r="C5093" s="6">
        <v>54</v>
      </c>
      <c r="D5093" s="6" t="s">
        <v>281</v>
      </c>
      <c r="E5093" s="6"/>
      <c r="F5093" s="6"/>
      <c r="G5093" s="6"/>
      <c r="H5093" s="6"/>
      <c r="I5093" s="6" t="str">
        <f t="shared" si="36"/>
        <v/>
      </c>
      <c r="J5093" s="6" t="s">
        <v>79</v>
      </c>
      <c r="K5093" s="6">
        <v>70</v>
      </c>
      <c r="L5093" s="6">
        <v>60</v>
      </c>
      <c r="M5093" s="6">
        <v>25</v>
      </c>
      <c r="N5093" s="6">
        <v>0</v>
      </c>
      <c r="O5093" s="6">
        <v>0</v>
      </c>
      <c r="P5093" s="6"/>
      <c r="Q5093" s="6"/>
      <c r="R5093" s="6"/>
      <c r="S5093" s="6"/>
      <c r="T5093" s="6"/>
    </row>
    <row r="5094" spans="1:20" x14ac:dyDescent="0.25">
      <c r="A5094">
        <v>2005</v>
      </c>
      <c r="B5094" s="6" t="s">
        <v>20</v>
      </c>
      <c r="C5094" s="6">
        <v>55</v>
      </c>
      <c r="D5094" s="6" t="s">
        <v>281</v>
      </c>
      <c r="E5094" s="6"/>
      <c r="F5094" s="6"/>
      <c r="G5094" s="6"/>
      <c r="H5094" s="6"/>
      <c r="I5094" s="6" t="str">
        <f t="shared" si="36"/>
        <v/>
      </c>
      <c r="J5094" s="6" t="s">
        <v>85</v>
      </c>
      <c r="K5094" s="6">
        <v>30</v>
      </c>
      <c r="L5094" s="6">
        <v>15</v>
      </c>
      <c r="M5094" s="6">
        <v>15</v>
      </c>
      <c r="N5094" s="6">
        <v>0</v>
      </c>
      <c r="O5094" s="6">
        <v>0</v>
      </c>
      <c r="P5094" s="6"/>
      <c r="Q5094" s="6"/>
      <c r="R5094" s="6"/>
      <c r="S5094" s="6"/>
      <c r="T5094" s="6"/>
    </row>
    <row r="5095" spans="1:20" x14ac:dyDescent="0.25">
      <c r="A5095">
        <v>2005</v>
      </c>
      <c r="B5095" s="6" t="s">
        <v>20</v>
      </c>
      <c r="C5095" s="6">
        <v>56</v>
      </c>
      <c r="D5095" s="6" t="s">
        <v>281</v>
      </c>
      <c r="E5095" s="6"/>
      <c r="F5095" s="6"/>
      <c r="G5095" s="6"/>
      <c r="H5095" s="6"/>
      <c r="I5095" s="6" t="str">
        <f t="shared" si="36"/>
        <v/>
      </c>
      <c r="J5095" s="6" t="s">
        <v>82</v>
      </c>
      <c r="K5095" s="6">
        <v>10</v>
      </c>
      <c r="L5095" s="6">
        <v>10</v>
      </c>
      <c r="M5095" s="6">
        <v>10</v>
      </c>
      <c r="N5095" s="6">
        <v>0</v>
      </c>
      <c r="O5095" s="6">
        <v>0</v>
      </c>
      <c r="P5095" s="6"/>
      <c r="Q5095" s="6"/>
      <c r="R5095" s="6"/>
      <c r="S5095" s="6"/>
      <c r="T5095" s="6"/>
    </row>
    <row r="5096" spans="1:20" x14ac:dyDescent="0.25">
      <c r="A5096">
        <v>2005</v>
      </c>
      <c r="B5096" s="6" t="s">
        <v>20</v>
      </c>
      <c r="C5096" s="6">
        <v>57</v>
      </c>
      <c r="D5096" s="6" t="s">
        <v>281</v>
      </c>
      <c r="E5096" s="6">
        <v>8</v>
      </c>
      <c r="F5096" s="6">
        <v>10.6</v>
      </c>
      <c r="G5096" s="6">
        <v>120</v>
      </c>
      <c r="H5096" s="6">
        <v>0</v>
      </c>
      <c r="I5096" s="6">
        <f t="shared" si="36"/>
        <v>120</v>
      </c>
      <c r="J5096" s="6" t="s">
        <v>83</v>
      </c>
      <c r="K5096" s="6">
        <v>460</v>
      </c>
      <c r="L5096" s="6">
        <v>250</v>
      </c>
      <c r="M5096" s="6">
        <v>390</v>
      </c>
      <c r="N5096" s="6">
        <v>90</v>
      </c>
      <c r="O5096" s="6">
        <v>0</v>
      </c>
      <c r="P5096" s="6"/>
      <c r="Q5096" s="6"/>
      <c r="R5096" s="6"/>
      <c r="S5096" s="6">
        <v>5</v>
      </c>
      <c r="T5096" s="6" t="s">
        <v>293</v>
      </c>
    </row>
    <row r="5097" spans="1:20" x14ac:dyDescent="0.25">
      <c r="A5097">
        <v>2005</v>
      </c>
      <c r="B5097" s="6" t="s">
        <v>20</v>
      </c>
      <c r="C5097" s="6">
        <v>58</v>
      </c>
      <c r="D5097" s="6" t="s">
        <v>281</v>
      </c>
      <c r="E5097" s="6"/>
      <c r="F5097" s="6"/>
      <c r="G5097" s="6"/>
      <c r="H5097" s="6"/>
      <c r="I5097" s="6" t="str">
        <f t="shared" si="36"/>
        <v/>
      </c>
      <c r="J5097" s="6" t="s">
        <v>82</v>
      </c>
      <c r="K5097" s="6">
        <v>15</v>
      </c>
      <c r="L5097" s="6">
        <v>10</v>
      </c>
      <c r="M5097" s="6">
        <v>3</v>
      </c>
      <c r="N5097" s="6">
        <v>0</v>
      </c>
      <c r="O5097" s="6">
        <v>0</v>
      </c>
      <c r="P5097" s="6"/>
      <c r="Q5097" s="6"/>
      <c r="R5097" s="6"/>
      <c r="S5097" s="6"/>
      <c r="T5097" s="6"/>
    </row>
    <row r="5098" spans="1:20" x14ac:dyDescent="0.25">
      <c r="A5098">
        <v>2005</v>
      </c>
      <c r="B5098" s="6" t="s">
        <v>20</v>
      </c>
      <c r="C5098" s="6">
        <v>59</v>
      </c>
      <c r="D5098" s="6" t="s">
        <v>281</v>
      </c>
      <c r="E5098" s="6"/>
      <c r="F5098" s="6"/>
      <c r="G5098" s="6"/>
      <c r="H5098" s="6"/>
      <c r="I5098" s="6" t="str">
        <f t="shared" si="36"/>
        <v/>
      </c>
      <c r="J5098" s="6" t="s">
        <v>82</v>
      </c>
      <c r="K5098" s="6">
        <v>20</v>
      </c>
      <c r="L5098" s="6">
        <v>15</v>
      </c>
      <c r="M5098" s="6">
        <v>10</v>
      </c>
      <c r="N5098" s="6">
        <v>0</v>
      </c>
      <c r="O5098" s="6">
        <v>0</v>
      </c>
      <c r="P5098" s="6"/>
      <c r="Q5098" s="6"/>
      <c r="R5098" s="6"/>
      <c r="S5098" s="6"/>
      <c r="T5098" s="6"/>
    </row>
    <row r="5099" spans="1:20" x14ac:dyDescent="0.25">
      <c r="A5099">
        <v>2005</v>
      </c>
      <c r="B5099" s="6" t="s">
        <v>20</v>
      </c>
      <c r="C5099" s="6">
        <v>60</v>
      </c>
      <c r="D5099" s="6" t="s">
        <v>281</v>
      </c>
      <c r="E5099" s="6"/>
      <c r="F5099" s="6"/>
      <c r="G5099" s="6"/>
      <c r="H5099" s="6"/>
      <c r="I5099" s="6" t="str">
        <f t="shared" si="36"/>
        <v/>
      </c>
      <c r="J5099" s="6" t="s">
        <v>79</v>
      </c>
      <c r="K5099" s="6">
        <v>25</v>
      </c>
      <c r="L5099" s="6">
        <v>20</v>
      </c>
      <c r="M5099" s="6">
        <v>15</v>
      </c>
      <c r="N5099" s="6">
        <v>0</v>
      </c>
      <c r="O5099" s="6">
        <v>0</v>
      </c>
      <c r="P5099" s="6"/>
      <c r="Q5099" s="6"/>
      <c r="R5099" s="6"/>
      <c r="S5099" s="6"/>
      <c r="T5099" s="6"/>
    </row>
    <row r="5100" spans="1:20" x14ac:dyDescent="0.25">
      <c r="A5100">
        <v>2005</v>
      </c>
      <c r="B5100" s="6" t="s">
        <v>20</v>
      </c>
      <c r="C5100" s="6">
        <v>61</v>
      </c>
      <c r="D5100" s="6" t="s">
        <v>281</v>
      </c>
      <c r="E5100" s="6"/>
      <c r="F5100" s="6"/>
      <c r="G5100" s="6"/>
      <c r="H5100" s="6"/>
      <c r="I5100" s="6" t="str">
        <f t="shared" si="36"/>
        <v/>
      </c>
      <c r="J5100" s="6" t="s">
        <v>82</v>
      </c>
      <c r="K5100" s="6">
        <v>10</v>
      </c>
      <c r="L5100" s="6">
        <v>10</v>
      </c>
      <c r="M5100" s="6">
        <v>5</v>
      </c>
      <c r="N5100" s="6">
        <v>0</v>
      </c>
      <c r="O5100" s="6">
        <v>0</v>
      </c>
      <c r="P5100" s="6"/>
      <c r="Q5100" s="6"/>
      <c r="R5100" s="6"/>
      <c r="S5100" s="6"/>
      <c r="T5100" s="6"/>
    </row>
    <row r="5101" spans="1:20" x14ac:dyDescent="0.25">
      <c r="A5101">
        <v>2005</v>
      </c>
      <c r="B5101" s="6" t="s">
        <v>20</v>
      </c>
      <c r="C5101" s="6">
        <v>62</v>
      </c>
      <c r="D5101" s="6" t="s">
        <v>281</v>
      </c>
      <c r="E5101" s="6"/>
      <c r="F5101" s="6"/>
      <c r="G5101" s="6"/>
      <c r="H5101" s="6"/>
      <c r="I5101" s="6" t="str">
        <f t="shared" si="36"/>
        <v/>
      </c>
      <c r="J5101" s="6" t="s">
        <v>81</v>
      </c>
      <c r="K5101" s="6">
        <v>20</v>
      </c>
      <c r="L5101" s="6">
        <v>15</v>
      </c>
      <c r="M5101" s="6">
        <v>15</v>
      </c>
      <c r="N5101" s="6">
        <v>5</v>
      </c>
      <c r="O5101" s="6">
        <v>0</v>
      </c>
      <c r="P5101" s="6"/>
      <c r="Q5101" s="6"/>
      <c r="R5101" s="6"/>
      <c r="S5101" s="6"/>
      <c r="T5101" s="6"/>
    </row>
    <row r="5102" spans="1:20" x14ac:dyDescent="0.25">
      <c r="A5102">
        <v>2005</v>
      </c>
      <c r="B5102" s="6" t="s">
        <v>20</v>
      </c>
      <c r="C5102" s="6">
        <v>63</v>
      </c>
      <c r="D5102" s="6" t="s">
        <v>281</v>
      </c>
      <c r="E5102" s="6"/>
      <c r="F5102" s="6"/>
      <c r="G5102" s="6"/>
      <c r="H5102" s="6"/>
      <c r="I5102" s="6" t="str">
        <f t="shared" si="36"/>
        <v/>
      </c>
      <c r="J5102" s="6" t="s">
        <v>83</v>
      </c>
      <c r="K5102" s="6">
        <v>35</v>
      </c>
      <c r="L5102" s="6">
        <v>30</v>
      </c>
      <c r="M5102" s="6">
        <v>40</v>
      </c>
      <c r="N5102" s="6">
        <v>20</v>
      </c>
      <c r="O5102" s="6">
        <v>0</v>
      </c>
      <c r="P5102" s="6"/>
      <c r="Q5102" s="6"/>
      <c r="R5102" s="6"/>
      <c r="S5102" s="6"/>
      <c r="T5102" s="6"/>
    </row>
    <row r="5103" spans="1:20" x14ac:dyDescent="0.25">
      <c r="A5103">
        <v>2005</v>
      </c>
      <c r="B5103" s="6" t="s">
        <v>20</v>
      </c>
      <c r="C5103" s="6">
        <v>64</v>
      </c>
      <c r="D5103" s="6" t="s">
        <v>281</v>
      </c>
      <c r="E5103" s="6"/>
      <c r="F5103" s="6"/>
      <c r="G5103" s="6"/>
      <c r="H5103" s="6"/>
      <c r="I5103" s="6" t="str">
        <f t="shared" si="36"/>
        <v/>
      </c>
      <c r="J5103" s="6" t="s">
        <v>82</v>
      </c>
      <c r="K5103" s="6">
        <v>20</v>
      </c>
      <c r="L5103" s="6">
        <v>15</v>
      </c>
      <c r="M5103" s="6">
        <v>20</v>
      </c>
      <c r="N5103" s="6">
        <v>0</v>
      </c>
      <c r="O5103" s="6">
        <v>0</v>
      </c>
      <c r="P5103" s="6"/>
      <c r="Q5103" s="6"/>
      <c r="R5103" s="6"/>
      <c r="S5103" s="6"/>
      <c r="T5103" s="6"/>
    </row>
    <row r="5104" spans="1:20" x14ac:dyDescent="0.25">
      <c r="A5104">
        <v>2005</v>
      </c>
      <c r="B5104" s="6" t="s">
        <v>20</v>
      </c>
      <c r="C5104" s="6">
        <v>65</v>
      </c>
      <c r="D5104" s="6" t="s">
        <v>280</v>
      </c>
      <c r="E5104" s="6">
        <v>9</v>
      </c>
      <c r="F5104" s="6">
        <v>10.8</v>
      </c>
      <c r="G5104" s="6">
        <v>170</v>
      </c>
      <c r="H5104" s="6">
        <v>0</v>
      </c>
      <c r="I5104" s="6">
        <f t="shared" si="36"/>
        <v>170</v>
      </c>
      <c r="J5104" s="6" t="s">
        <v>85</v>
      </c>
      <c r="K5104" s="6">
        <v>10</v>
      </c>
      <c r="L5104" s="6">
        <v>5</v>
      </c>
      <c r="M5104" s="6">
        <v>10</v>
      </c>
      <c r="N5104" s="6">
        <v>0</v>
      </c>
      <c r="O5104" s="6">
        <v>0</v>
      </c>
      <c r="P5104" s="6"/>
      <c r="Q5104" s="6"/>
      <c r="R5104" s="6" t="s">
        <v>47</v>
      </c>
      <c r="S5104" s="6">
        <v>1</v>
      </c>
      <c r="T5104" s="6"/>
    </row>
    <row r="5105" spans="1:20" x14ac:dyDescent="0.25">
      <c r="A5105">
        <v>2005</v>
      </c>
      <c r="B5105" s="6" t="s">
        <v>20</v>
      </c>
      <c r="C5105" s="6">
        <v>66</v>
      </c>
      <c r="D5105" s="6" t="s">
        <v>280</v>
      </c>
      <c r="E5105" s="6"/>
      <c r="F5105" s="6"/>
      <c r="G5105" s="6"/>
      <c r="H5105" s="6"/>
      <c r="I5105" s="6" t="str">
        <f t="shared" si="36"/>
        <v/>
      </c>
      <c r="J5105" s="6" t="s">
        <v>83</v>
      </c>
      <c r="K5105" s="6">
        <v>170</v>
      </c>
      <c r="L5105" s="6">
        <v>70</v>
      </c>
      <c r="M5105" s="6">
        <v>80</v>
      </c>
      <c r="N5105" s="6">
        <v>60</v>
      </c>
      <c r="O5105" s="6">
        <v>0</v>
      </c>
      <c r="P5105" s="6"/>
      <c r="Q5105" s="6"/>
      <c r="R5105" s="6"/>
      <c r="S5105" s="6">
        <v>1</v>
      </c>
      <c r="T5105" s="6"/>
    </row>
    <row r="5106" spans="1:20" x14ac:dyDescent="0.25">
      <c r="A5106">
        <v>2005</v>
      </c>
      <c r="B5106" s="6" t="s">
        <v>20</v>
      </c>
      <c r="C5106" s="6">
        <v>67</v>
      </c>
      <c r="D5106" s="6" t="s">
        <v>280</v>
      </c>
      <c r="E5106" s="6"/>
      <c r="F5106" s="6"/>
      <c r="G5106" s="6"/>
      <c r="H5106" s="6"/>
      <c r="I5106" s="6" t="str">
        <f t="shared" si="36"/>
        <v/>
      </c>
      <c r="J5106" s="6" t="s">
        <v>88</v>
      </c>
      <c r="K5106" s="6">
        <v>40</v>
      </c>
      <c r="L5106" s="6">
        <v>20</v>
      </c>
      <c r="M5106" s="6">
        <v>20</v>
      </c>
      <c r="N5106" s="6">
        <v>10</v>
      </c>
      <c r="O5106" s="6">
        <v>0</v>
      </c>
      <c r="P5106" s="6"/>
      <c r="Q5106" s="6"/>
      <c r="R5106" s="6" t="s">
        <v>47</v>
      </c>
      <c r="S5106" s="6"/>
      <c r="T5106" s="6"/>
    </row>
    <row r="5107" spans="1:20" x14ac:dyDescent="0.25">
      <c r="A5107">
        <v>2005</v>
      </c>
      <c r="B5107" s="6" t="s">
        <v>20</v>
      </c>
      <c r="C5107" s="6">
        <v>68</v>
      </c>
      <c r="D5107" s="6" t="s">
        <v>280</v>
      </c>
      <c r="E5107" s="6"/>
      <c r="F5107" s="6"/>
      <c r="G5107" s="6"/>
      <c r="H5107" s="6"/>
      <c r="I5107" s="6" t="str">
        <f t="shared" si="36"/>
        <v/>
      </c>
      <c r="J5107" s="6" t="s">
        <v>83</v>
      </c>
      <c r="K5107" s="6">
        <v>60</v>
      </c>
      <c r="L5107" s="6">
        <v>50</v>
      </c>
      <c r="M5107" s="6">
        <v>60</v>
      </c>
      <c r="N5107" s="6">
        <v>55</v>
      </c>
      <c r="O5107" s="6">
        <v>0</v>
      </c>
      <c r="P5107" s="6"/>
      <c r="Q5107" s="6"/>
      <c r="R5107" s="6"/>
      <c r="S5107" s="6">
        <v>1</v>
      </c>
      <c r="T5107" s="6"/>
    </row>
    <row r="5108" spans="1:20" x14ac:dyDescent="0.25">
      <c r="A5108">
        <v>2005</v>
      </c>
      <c r="B5108" s="6" t="s">
        <v>20</v>
      </c>
      <c r="C5108" s="6">
        <v>69</v>
      </c>
      <c r="D5108" s="6" t="s">
        <v>280</v>
      </c>
      <c r="E5108" s="6"/>
      <c r="F5108" s="6"/>
      <c r="G5108" s="6"/>
      <c r="H5108" s="6"/>
      <c r="I5108" s="6" t="str">
        <f t="shared" si="36"/>
        <v/>
      </c>
      <c r="J5108" s="6" t="s">
        <v>81</v>
      </c>
      <c r="K5108" s="6">
        <v>10</v>
      </c>
      <c r="L5108" s="6">
        <v>10</v>
      </c>
      <c r="M5108" s="6">
        <v>10</v>
      </c>
      <c r="N5108" s="6">
        <v>0</v>
      </c>
      <c r="O5108" s="6">
        <v>0</v>
      </c>
      <c r="P5108" s="6" t="s">
        <v>156</v>
      </c>
      <c r="Q5108" s="6"/>
      <c r="R5108" s="6" t="s">
        <v>47</v>
      </c>
      <c r="S5108" s="6"/>
      <c r="T5108" s="6"/>
    </row>
    <row r="5109" spans="1:20" x14ac:dyDescent="0.25">
      <c r="A5109">
        <v>2005</v>
      </c>
      <c r="B5109" s="6" t="s">
        <v>20</v>
      </c>
      <c r="C5109" s="6">
        <v>70</v>
      </c>
      <c r="D5109" s="6" t="s">
        <v>280</v>
      </c>
      <c r="E5109" s="6"/>
      <c r="F5109" s="6"/>
      <c r="G5109" s="6"/>
      <c r="H5109" s="6"/>
      <c r="I5109" s="6" t="str">
        <f t="shared" si="36"/>
        <v/>
      </c>
      <c r="J5109" s="6" t="s">
        <v>85</v>
      </c>
      <c r="K5109" s="6">
        <v>70</v>
      </c>
      <c r="L5109" s="6">
        <v>30</v>
      </c>
      <c r="M5109" s="6">
        <v>15</v>
      </c>
      <c r="N5109" s="6">
        <v>0</v>
      </c>
      <c r="O5109" s="6">
        <v>0</v>
      </c>
      <c r="P5109" s="6"/>
      <c r="Q5109" s="6"/>
      <c r="R5109" s="6"/>
      <c r="S5109" s="6"/>
      <c r="T5109" s="6"/>
    </row>
    <row r="5110" spans="1:20" x14ac:dyDescent="0.25">
      <c r="A5110">
        <v>2005</v>
      </c>
      <c r="B5110" s="6" t="s">
        <v>20</v>
      </c>
      <c r="C5110" s="6">
        <v>71</v>
      </c>
      <c r="D5110" s="6" t="s">
        <v>280</v>
      </c>
      <c r="E5110" s="6"/>
      <c r="F5110" s="6"/>
      <c r="G5110" s="6"/>
      <c r="H5110" s="6"/>
      <c r="I5110" s="6" t="str">
        <f t="shared" si="36"/>
        <v/>
      </c>
      <c r="J5110" s="6" t="s">
        <v>50</v>
      </c>
      <c r="K5110" s="6">
        <v>15</v>
      </c>
      <c r="L5110" s="6">
        <v>10</v>
      </c>
      <c r="M5110" s="6">
        <v>20</v>
      </c>
      <c r="N5110" s="6">
        <v>10</v>
      </c>
      <c r="O5110" s="6">
        <v>0</v>
      </c>
      <c r="P5110" s="6"/>
      <c r="Q5110" s="6"/>
      <c r="R5110" s="6"/>
      <c r="S5110" s="6"/>
      <c r="T5110" s="6"/>
    </row>
    <row r="5111" spans="1:20" x14ac:dyDescent="0.25">
      <c r="A5111">
        <v>2005</v>
      </c>
      <c r="B5111" s="6" t="s">
        <v>20</v>
      </c>
      <c r="C5111" s="6">
        <v>72</v>
      </c>
      <c r="D5111" s="6" t="s">
        <v>280</v>
      </c>
      <c r="E5111" s="6"/>
      <c r="F5111" s="6"/>
      <c r="G5111" s="6"/>
      <c r="H5111" s="6"/>
      <c r="I5111" s="6" t="str">
        <f t="shared" si="36"/>
        <v/>
      </c>
      <c r="J5111" s="6" t="s">
        <v>80</v>
      </c>
      <c r="K5111" s="6">
        <v>30</v>
      </c>
      <c r="L5111" s="6">
        <v>20</v>
      </c>
      <c r="M5111" s="6">
        <v>10</v>
      </c>
      <c r="N5111" s="6">
        <v>25</v>
      </c>
      <c r="O5111" s="6">
        <v>0</v>
      </c>
      <c r="P5111" s="6"/>
      <c r="Q5111" s="6"/>
      <c r="R5111" s="6" t="s">
        <v>47</v>
      </c>
      <c r="S5111" s="6"/>
      <c r="T5111" s="6"/>
    </row>
    <row r="5112" spans="1:20" x14ac:dyDescent="0.25">
      <c r="A5112">
        <v>2005</v>
      </c>
      <c r="B5112" s="6" t="s">
        <v>20</v>
      </c>
      <c r="C5112" s="6">
        <v>73</v>
      </c>
      <c r="D5112" s="6" t="s">
        <v>280</v>
      </c>
      <c r="E5112" s="6">
        <v>10</v>
      </c>
      <c r="F5112" s="6">
        <v>10.4</v>
      </c>
      <c r="G5112" s="6">
        <v>175</v>
      </c>
      <c r="H5112" s="6">
        <v>0</v>
      </c>
      <c r="I5112" s="6">
        <f t="shared" si="36"/>
        <v>175</v>
      </c>
      <c r="J5112" s="6" t="s">
        <v>105</v>
      </c>
      <c r="K5112" s="6">
        <v>20</v>
      </c>
      <c r="L5112" s="6">
        <v>10</v>
      </c>
      <c r="M5112" s="6">
        <v>10</v>
      </c>
      <c r="N5112" s="6">
        <v>0</v>
      </c>
      <c r="O5112" s="6">
        <v>0</v>
      </c>
      <c r="P5112" s="6"/>
      <c r="Q5112" s="6"/>
      <c r="R5112" s="6"/>
      <c r="S5112" s="6"/>
      <c r="T5112" s="6"/>
    </row>
    <row r="5113" spans="1:20" x14ac:dyDescent="0.25">
      <c r="A5113">
        <v>2005</v>
      </c>
      <c r="B5113" s="6" t="s">
        <v>20</v>
      </c>
      <c r="C5113" s="6">
        <v>74</v>
      </c>
      <c r="D5113" s="6" t="s">
        <v>280</v>
      </c>
      <c r="E5113" s="6"/>
      <c r="F5113" s="6"/>
      <c r="G5113" s="6"/>
      <c r="H5113" s="6"/>
      <c r="I5113" s="6" t="str">
        <f t="shared" ref="I5113:I5176" si="37">IF(G5113&gt;0,G5113/(1000-H5113)*1000,"")</f>
        <v/>
      </c>
      <c r="J5113" s="6" t="s">
        <v>81</v>
      </c>
      <c r="K5113" s="6">
        <v>10</v>
      </c>
      <c r="L5113" s="6">
        <v>10</v>
      </c>
      <c r="M5113" s="6">
        <v>5</v>
      </c>
      <c r="N5113" s="6">
        <v>0</v>
      </c>
      <c r="O5113" s="6">
        <v>0</v>
      </c>
      <c r="P5113" s="6"/>
      <c r="Q5113" s="6"/>
      <c r="R5113" s="6"/>
      <c r="S5113" s="6"/>
      <c r="T5113" s="6"/>
    </row>
    <row r="5114" spans="1:20" x14ac:dyDescent="0.25">
      <c r="A5114">
        <v>2005</v>
      </c>
      <c r="B5114" s="6" t="s">
        <v>20</v>
      </c>
      <c r="C5114" s="6">
        <v>75</v>
      </c>
      <c r="D5114" s="6" t="s">
        <v>280</v>
      </c>
      <c r="E5114" s="6"/>
      <c r="F5114" s="6"/>
      <c r="G5114" s="6"/>
      <c r="H5114" s="6"/>
      <c r="I5114" s="6" t="str">
        <f t="shared" si="37"/>
        <v/>
      </c>
      <c r="J5114" s="6" t="s">
        <v>83</v>
      </c>
      <c r="K5114" s="6">
        <v>50</v>
      </c>
      <c r="L5114" s="6">
        <v>30</v>
      </c>
      <c r="M5114" s="6">
        <v>30</v>
      </c>
      <c r="N5114" s="6">
        <v>70</v>
      </c>
      <c r="O5114" s="6">
        <v>0</v>
      </c>
      <c r="P5114" s="6"/>
      <c r="Q5114" s="6"/>
      <c r="R5114" s="6"/>
      <c r="S5114" s="6"/>
      <c r="T5114" s="6" t="s">
        <v>285</v>
      </c>
    </row>
    <row r="5115" spans="1:20" x14ac:dyDescent="0.25">
      <c r="A5115">
        <v>2005</v>
      </c>
      <c r="B5115" s="6" t="s">
        <v>20</v>
      </c>
      <c r="C5115" s="6">
        <v>76</v>
      </c>
      <c r="D5115" s="6" t="s">
        <v>280</v>
      </c>
      <c r="E5115" s="6"/>
      <c r="F5115" s="6"/>
      <c r="G5115" s="6"/>
      <c r="H5115" s="6"/>
      <c r="I5115" s="6" t="str">
        <f t="shared" si="37"/>
        <v/>
      </c>
      <c r="J5115" s="6" t="s">
        <v>83</v>
      </c>
      <c r="K5115" s="6">
        <v>200</v>
      </c>
      <c r="L5115" s="6">
        <v>80</v>
      </c>
      <c r="M5115" s="6">
        <v>300</v>
      </c>
      <c r="N5115" s="6">
        <v>65</v>
      </c>
      <c r="O5115" s="6">
        <v>0</v>
      </c>
      <c r="P5115" s="6"/>
      <c r="Q5115" s="6"/>
      <c r="R5115" s="6" t="s">
        <v>47</v>
      </c>
      <c r="S5115" s="6"/>
      <c r="T5115" s="6"/>
    </row>
    <row r="5116" spans="1:20" x14ac:dyDescent="0.25">
      <c r="A5116">
        <v>2005</v>
      </c>
      <c r="B5116" s="6" t="s">
        <v>20</v>
      </c>
      <c r="C5116" s="6">
        <v>77</v>
      </c>
      <c r="D5116" s="6" t="s">
        <v>280</v>
      </c>
      <c r="E5116" s="6"/>
      <c r="F5116" s="6"/>
      <c r="G5116" s="6"/>
      <c r="H5116" s="6"/>
      <c r="I5116" s="6" t="str">
        <f t="shared" si="37"/>
        <v/>
      </c>
      <c r="J5116" s="6" t="s">
        <v>85</v>
      </c>
      <c r="K5116" s="6">
        <v>40</v>
      </c>
      <c r="L5116" s="6">
        <v>20</v>
      </c>
      <c r="M5116" s="6">
        <v>40</v>
      </c>
      <c r="N5116" s="6">
        <v>10</v>
      </c>
      <c r="O5116" s="6">
        <v>0</v>
      </c>
      <c r="P5116" s="6"/>
      <c r="Q5116" s="6"/>
      <c r="R5116" s="6"/>
      <c r="S5116" s="6"/>
      <c r="T5116" s="6"/>
    </row>
    <row r="5117" spans="1:20" x14ac:dyDescent="0.25">
      <c r="A5117">
        <v>2005</v>
      </c>
      <c r="B5117" s="6" t="s">
        <v>20</v>
      </c>
      <c r="C5117" s="6">
        <v>78</v>
      </c>
      <c r="D5117" s="6" t="s">
        <v>280</v>
      </c>
      <c r="E5117" s="6"/>
      <c r="F5117" s="6"/>
      <c r="G5117" s="6"/>
      <c r="H5117" s="6"/>
      <c r="I5117" s="6" t="str">
        <f t="shared" si="37"/>
        <v/>
      </c>
      <c r="J5117" s="6" t="s">
        <v>82</v>
      </c>
      <c r="K5117" s="6">
        <v>40</v>
      </c>
      <c r="L5117" s="6">
        <v>30</v>
      </c>
      <c r="M5117" s="6">
        <v>40</v>
      </c>
      <c r="N5117" s="6">
        <v>0</v>
      </c>
      <c r="O5117" s="6">
        <v>0</v>
      </c>
      <c r="P5117" s="6"/>
      <c r="Q5117" s="6"/>
      <c r="R5117" s="6"/>
      <c r="S5117" s="6">
        <v>1</v>
      </c>
      <c r="T5117" s="6"/>
    </row>
    <row r="5118" spans="1:20" x14ac:dyDescent="0.25">
      <c r="A5118">
        <v>2005</v>
      </c>
      <c r="B5118" s="6" t="s">
        <v>20</v>
      </c>
      <c r="C5118" s="6">
        <v>79</v>
      </c>
      <c r="D5118" s="6" t="s">
        <v>280</v>
      </c>
      <c r="E5118" s="6"/>
      <c r="F5118" s="12"/>
      <c r="G5118" s="6"/>
      <c r="H5118" s="6"/>
      <c r="I5118" s="6" t="str">
        <f t="shared" si="37"/>
        <v/>
      </c>
      <c r="J5118" s="6" t="s">
        <v>83</v>
      </c>
      <c r="K5118" s="6">
        <v>30</v>
      </c>
      <c r="L5118" s="6">
        <v>20</v>
      </c>
      <c r="M5118" s="6">
        <v>20</v>
      </c>
      <c r="N5118" s="6">
        <v>0</v>
      </c>
      <c r="O5118" s="6">
        <v>0</v>
      </c>
      <c r="P5118" s="6"/>
      <c r="Q5118" s="6"/>
      <c r="R5118" s="6"/>
      <c r="S5118" s="6"/>
      <c r="T5118" s="6"/>
    </row>
    <row r="5119" spans="1:20" x14ac:dyDescent="0.25">
      <c r="A5119">
        <v>2005</v>
      </c>
      <c r="B5119" s="6" t="s">
        <v>20</v>
      </c>
      <c r="C5119" s="6">
        <v>80</v>
      </c>
      <c r="D5119" s="6" t="s">
        <v>274</v>
      </c>
      <c r="E5119" s="6">
        <v>11</v>
      </c>
      <c r="F5119" s="6">
        <v>10</v>
      </c>
      <c r="G5119" s="6">
        <v>85</v>
      </c>
      <c r="H5119" s="6">
        <v>0</v>
      </c>
      <c r="I5119" s="6">
        <f t="shared" si="37"/>
        <v>85</v>
      </c>
      <c r="J5119" s="6" t="s">
        <v>83</v>
      </c>
      <c r="K5119" s="6">
        <v>300</v>
      </c>
      <c r="L5119" s="6">
        <v>280</v>
      </c>
      <c r="M5119" s="6">
        <v>200</v>
      </c>
      <c r="N5119" s="6">
        <v>90</v>
      </c>
      <c r="O5119" s="6">
        <v>0</v>
      </c>
      <c r="P5119" s="6" t="s">
        <v>131</v>
      </c>
      <c r="Q5119" s="6"/>
      <c r="R5119" s="6"/>
      <c r="S5119" s="6"/>
      <c r="T5119" s="6"/>
    </row>
    <row r="5120" spans="1:20" x14ac:dyDescent="0.25">
      <c r="A5120">
        <v>2005</v>
      </c>
      <c r="B5120" s="6" t="s">
        <v>20</v>
      </c>
      <c r="C5120" s="6">
        <v>81</v>
      </c>
      <c r="D5120" s="6" t="s">
        <v>274</v>
      </c>
      <c r="E5120" s="6"/>
      <c r="F5120" s="6"/>
      <c r="G5120" s="6"/>
      <c r="H5120" s="6"/>
      <c r="I5120" s="6" t="str">
        <f t="shared" si="37"/>
        <v/>
      </c>
      <c r="J5120" s="6" t="s">
        <v>82</v>
      </c>
      <c r="K5120" s="6">
        <v>5</v>
      </c>
      <c r="L5120" s="6">
        <v>5</v>
      </c>
      <c r="M5120" s="6">
        <v>5</v>
      </c>
      <c r="N5120" s="6">
        <v>0</v>
      </c>
      <c r="O5120" s="6">
        <v>0</v>
      </c>
      <c r="P5120" s="6"/>
      <c r="Q5120" s="6"/>
      <c r="R5120" s="6"/>
      <c r="S5120" s="6"/>
      <c r="T5120" s="6" t="s">
        <v>294</v>
      </c>
    </row>
    <row r="5121" spans="1:20" x14ac:dyDescent="0.25">
      <c r="A5121">
        <v>2005</v>
      </c>
      <c r="B5121" s="6" t="s">
        <v>20</v>
      </c>
      <c r="C5121" s="6">
        <v>82</v>
      </c>
      <c r="D5121" s="6" t="s">
        <v>274</v>
      </c>
      <c r="E5121" s="6"/>
      <c r="F5121" s="6"/>
      <c r="G5121" s="6"/>
      <c r="H5121" s="6"/>
      <c r="I5121" s="6" t="str">
        <f t="shared" si="37"/>
        <v/>
      </c>
      <c r="J5121" s="6" t="s">
        <v>85</v>
      </c>
      <c r="K5121" s="6">
        <v>10</v>
      </c>
      <c r="L5121" s="6">
        <v>10</v>
      </c>
      <c r="M5121" s="6">
        <v>5</v>
      </c>
      <c r="N5121" s="6">
        <v>0</v>
      </c>
      <c r="O5121" s="6">
        <v>0</v>
      </c>
      <c r="P5121" s="6"/>
      <c r="Q5121" s="6"/>
      <c r="R5121" s="6" t="s">
        <v>47</v>
      </c>
      <c r="S5121" s="6"/>
      <c r="T5121" s="6"/>
    </row>
    <row r="5122" spans="1:20" x14ac:dyDescent="0.25">
      <c r="A5122">
        <v>2005</v>
      </c>
      <c r="B5122" s="6" t="s">
        <v>20</v>
      </c>
      <c r="C5122" s="6">
        <v>83</v>
      </c>
      <c r="D5122" s="6" t="s">
        <v>274</v>
      </c>
      <c r="E5122" s="6"/>
      <c r="F5122" s="6"/>
      <c r="G5122" s="6"/>
      <c r="H5122" s="6"/>
      <c r="I5122" s="6" t="str">
        <f t="shared" si="37"/>
        <v/>
      </c>
      <c r="J5122" s="6" t="s">
        <v>79</v>
      </c>
      <c r="K5122" s="6">
        <v>20</v>
      </c>
      <c r="L5122" s="6">
        <v>20</v>
      </c>
      <c r="M5122" s="6">
        <v>30</v>
      </c>
      <c r="N5122" s="6">
        <v>85</v>
      </c>
      <c r="O5122" s="6">
        <v>0</v>
      </c>
      <c r="P5122" s="6"/>
      <c r="Q5122" s="6"/>
      <c r="R5122" s="6"/>
      <c r="S5122" s="6"/>
      <c r="T5122" s="6" t="s">
        <v>149</v>
      </c>
    </row>
    <row r="5123" spans="1:20" x14ac:dyDescent="0.25">
      <c r="A5123">
        <v>2005</v>
      </c>
      <c r="B5123" s="6" t="s">
        <v>20</v>
      </c>
      <c r="C5123" s="6">
        <v>84</v>
      </c>
      <c r="D5123" s="6" t="s">
        <v>274</v>
      </c>
      <c r="E5123" s="6"/>
      <c r="F5123" s="6"/>
      <c r="G5123" s="6"/>
      <c r="H5123" s="6"/>
      <c r="I5123" s="6" t="str">
        <f t="shared" si="37"/>
        <v/>
      </c>
      <c r="J5123" s="6" t="s">
        <v>239</v>
      </c>
      <c r="K5123" s="6">
        <v>10</v>
      </c>
      <c r="L5123" s="6">
        <v>10</v>
      </c>
      <c r="M5123" s="6">
        <v>5</v>
      </c>
      <c r="N5123" s="6">
        <v>0</v>
      </c>
      <c r="O5123" s="6">
        <v>0</v>
      </c>
      <c r="P5123" s="6"/>
      <c r="Q5123" s="6"/>
      <c r="R5123" s="6" t="s">
        <v>47</v>
      </c>
      <c r="S5123" s="6"/>
      <c r="T5123" s="6"/>
    </row>
    <row r="5124" spans="1:20" x14ac:dyDescent="0.25">
      <c r="A5124">
        <v>2005</v>
      </c>
      <c r="B5124" s="6" t="s">
        <v>20</v>
      </c>
      <c r="C5124" s="6">
        <v>85</v>
      </c>
      <c r="D5124" s="6" t="s">
        <v>274</v>
      </c>
      <c r="E5124" s="6"/>
      <c r="F5124" s="6"/>
      <c r="G5124" s="6"/>
      <c r="H5124" s="6"/>
      <c r="I5124" s="6" t="str">
        <f t="shared" si="37"/>
        <v/>
      </c>
      <c r="J5124" s="6" t="s">
        <v>85</v>
      </c>
      <c r="K5124" s="6">
        <v>20</v>
      </c>
      <c r="L5124" s="6">
        <v>20</v>
      </c>
      <c r="M5124" s="6">
        <v>15</v>
      </c>
      <c r="N5124" s="6">
        <v>45</v>
      </c>
      <c r="O5124" s="6">
        <v>0</v>
      </c>
      <c r="P5124" s="6"/>
      <c r="Q5124" s="6"/>
      <c r="R5124" s="6"/>
      <c r="S5124" s="6"/>
      <c r="T5124" s="6"/>
    </row>
    <row r="5125" spans="1:20" x14ac:dyDescent="0.25">
      <c r="A5125">
        <v>2005</v>
      </c>
      <c r="B5125" s="6" t="s">
        <v>20</v>
      </c>
      <c r="C5125" s="6">
        <v>86</v>
      </c>
      <c r="D5125" s="6" t="s">
        <v>274</v>
      </c>
      <c r="E5125" s="6"/>
      <c r="F5125" s="6"/>
      <c r="G5125" s="6"/>
      <c r="H5125" s="6"/>
      <c r="I5125" s="6" t="str">
        <f t="shared" si="37"/>
        <v/>
      </c>
      <c r="J5125" s="6" t="s">
        <v>85</v>
      </c>
      <c r="K5125" s="6">
        <v>20</v>
      </c>
      <c r="L5125" s="6">
        <v>15</v>
      </c>
      <c r="M5125" s="6">
        <v>5</v>
      </c>
      <c r="N5125" s="6">
        <v>40</v>
      </c>
      <c r="O5125" s="6">
        <v>0</v>
      </c>
      <c r="P5125" s="6"/>
      <c r="Q5125" s="6"/>
      <c r="R5125" s="6"/>
      <c r="S5125" s="6"/>
      <c r="T5125" s="6"/>
    </row>
    <row r="5126" spans="1:20" x14ac:dyDescent="0.25">
      <c r="A5126">
        <v>2005</v>
      </c>
      <c r="B5126" s="6" t="s">
        <v>20</v>
      </c>
      <c r="C5126" s="6">
        <v>87</v>
      </c>
      <c r="D5126" s="6" t="s">
        <v>274</v>
      </c>
      <c r="E5126" s="6"/>
      <c r="F5126" s="6"/>
      <c r="G5126" s="6"/>
      <c r="H5126" s="6"/>
      <c r="I5126" s="6" t="str">
        <f t="shared" si="37"/>
        <v/>
      </c>
      <c r="J5126" s="6" t="s">
        <v>85</v>
      </c>
      <c r="K5126" s="6">
        <v>15</v>
      </c>
      <c r="L5126" s="6">
        <v>10</v>
      </c>
      <c r="M5126" s="6">
        <v>15</v>
      </c>
      <c r="N5126" s="6">
        <v>85</v>
      </c>
      <c r="O5126" s="6">
        <v>0</v>
      </c>
      <c r="P5126" s="6"/>
      <c r="Q5126" s="6"/>
      <c r="R5126" s="6"/>
      <c r="S5126" s="6"/>
      <c r="T5126" s="6" t="s">
        <v>295</v>
      </c>
    </row>
    <row r="5127" spans="1:20" x14ac:dyDescent="0.25">
      <c r="A5127">
        <v>2005</v>
      </c>
      <c r="B5127" s="6" t="s">
        <v>20</v>
      </c>
      <c r="C5127" s="6">
        <v>88</v>
      </c>
      <c r="D5127" s="6" t="s">
        <v>274</v>
      </c>
      <c r="E5127" s="6"/>
      <c r="F5127" s="6"/>
      <c r="G5127" s="6"/>
      <c r="H5127" s="6"/>
      <c r="I5127" s="6" t="str">
        <f t="shared" si="37"/>
        <v/>
      </c>
      <c r="J5127" s="6" t="s">
        <v>79</v>
      </c>
      <c r="K5127" s="6">
        <v>50</v>
      </c>
      <c r="L5127" s="6">
        <v>20</v>
      </c>
      <c r="M5127" s="6">
        <v>40</v>
      </c>
      <c r="N5127" s="6">
        <v>40</v>
      </c>
      <c r="O5127" s="6">
        <v>0</v>
      </c>
      <c r="P5127" s="6"/>
      <c r="Q5127" s="6"/>
      <c r="R5127" s="6" t="s">
        <v>31</v>
      </c>
      <c r="S5127" s="6"/>
      <c r="T5127" s="6"/>
    </row>
    <row r="5128" spans="1:20" x14ac:dyDescent="0.25">
      <c r="A5128">
        <v>2005</v>
      </c>
      <c r="B5128" s="6" t="s">
        <v>20</v>
      </c>
      <c r="C5128" s="6">
        <v>89</v>
      </c>
      <c r="D5128" s="6" t="s">
        <v>274</v>
      </c>
      <c r="E5128" s="6"/>
      <c r="F5128" s="6"/>
      <c r="G5128" s="6"/>
      <c r="H5128" s="6"/>
      <c r="I5128" s="6" t="str">
        <f t="shared" si="37"/>
        <v/>
      </c>
      <c r="J5128" s="6" t="s">
        <v>82</v>
      </c>
      <c r="K5128" s="6">
        <v>10</v>
      </c>
      <c r="L5128" s="6">
        <v>10</v>
      </c>
      <c r="M5128" s="6">
        <v>2</v>
      </c>
      <c r="N5128" s="6">
        <v>0</v>
      </c>
      <c r="O5128" s="6">
        <v>0</v>
      </c>
      <c r="P5128" s="6"/>
      <c r="Q5128" s="6"/>
      <c r="R5128" s="6"/>
      <c r="S5128" s="6"/>
      <c r="T5128" s="6"/>
    </row>
    <row r="5129" spans="1:20" x14ac:dyDescent="0.25">
      <c r="A5129">
        <v>2005</v>
      </c>
      <c r="B5129" s="6" t="s">
        <v>20</v>
      </c>
      <c r="C5129" s="6">
        <v>90</v>
      </c>
      <c r="D5129" s="6" t="s">
        <v>274</v>
      </c>
      <c r="E5129" s="6"/>
      <c r="F5129" s="12"/>
      <c r="G5129" s="6"/>
      <c r="H5129" s="6"/>
      <c r="I5129" s="6" t="str">
        <f t="shared" si="37"/>
        <v/>
      </c>
      <c r="J5129" s="6" t="s">
        <v>82</v>
      </c>
      <c r="K5129" s="6">
        <v>15</v>
      </c>
      <c r="L5129" s="6">
        <v>10</v>
      </c>
      <c r="M5129" s="6">
        <v>10</v>
      </c>
      <c r="N5129" s="6">
        <v>0</v>
      </c>
      <c r="O5129" s="6">
        <v>0</v>
      </c>
      <c r="P5129" s="6"/>
      <c r="Q5129" s="6"/>
      <c r="R5129" s="6"/>
      <c r="S5129" s="6"/>
      <c r="T5129" s="6"/>
    </row>
    <row r="5130" spans="1:20" x14ac:dyDescent="0.25">
      <c r="A5130">
        <v>2005</v>
      </c>
      <c r="B5130" s="6" t="s">
        <v>20</v>
      </c>
      <c r="C5130" s="6">
        <v>91</v>
      </c>
      <c r="D5130" s="6" t="s">
        <v>274</v>
      </c>
      <c r="E5130" s="6">
        <v>12</v>
      </c>
      <c r="F5130" s="6">
        <v>10.1</v>
      </c>
      <c r="G5130" s="6">
        <v>100</v>
      </c>
      <c r="H5130" s="6">
        <v>0</v>
      </c>
      <c r="I5130" s="6">
        <f t="shared" si="37"/>
        <v>100</v>
      </c>
      <c r="J5130" s="6" t="s">
        <v>83</v>
      </c>
      <c r="K5130" s="6">
        <v>200</v>
      </c>
      <c r="L5130" s="6">
        <v>140</v>
      </c>
      <c r="M5130" s="6">
        <v>110</v>
      </c>
      <c r="N5130" s="6">
        <v>50</v>
      </c>
      <c r="O5130" s="6">
        <v>0</v>
      </c>
      <c r="P5130" s="6"/>
      <c r="Q5130" s="6"/>
      <c r="R5130" s="6" t="s">
        <v>31</v>
      </c>
      <c r="S5130" s="6">
        <v>1</v>
      </c>
      <c r="T5130" s="6"/>
    </row>
    <row r="5131" spans="1:20" x14ac:dyDescent="0.25">
      <c r="A5131">
        <v>2005</v>
      </c>
      <c r="B5131" s="6" t="s">
        <v>20</v>
      </c>
      <c r="C5131" s="6">
        <v>92</v>
      </c>
      <c r="D5131" s="6" t="s">
        <v>274</v>
      </c>
      <c r="E5131" s="6"/>
      <c r="F5131" s="6"/>
      <c r="G5131" s="6"/>
      <c r="H5131" s="6"/>
      <c r="I5131" s="6" t="str">
        <f t="shared" si="37"/>
        <v/>
      </c>
      <c r="J5131" s="6" t="s">
        <v>239</v>
      </c>
      <c r="K5131" s="6">
        <v>10</v>
      </c>
      <c r="L5131" s="6">
        <v>10</v>
      </c>
      <c r="M5131" s="6">
        <v>5</v>
      </c>
      <c r="N5131" s="6">
        <v>0</v>
      </c>
      <c r="O5131" s="6">
        <v>0</v>
      </c>
      <c r="P5131" s="6"/>
      <c r="Q5131" s="6"/>
      <c r="R5131" s="6" t="s">
        <v>47</v>
      </c>
      <c r="S5131" s="6"/>
      <c r="T5131" s="6"/>
    </row>
    <row r="5132" spans="1:20" x14ac:dyDescent="0.25">
      <c r="A5132">
        <v>2005</v>
      </c>
      <c r="B5132" s="6" t="s">
        <v>20</v>
      </c>
      <c r="C5132" s="6">
        <v>93</v>
      </c>
      <c r="D5132" s="6" t="s">
        <v>274</v>
      </c>
      <c r="E5132" s="6"/>
      <c r="F5132" s="6"/>
      <c r="G5132" s="6"/>
      <c r="H5132" s="6"/>
      <c r="I5132" s="6" t="str">
        <f t="shared" si="37"/>
        <v/>
      </c>
      <c r="J5132" s="6" t="s">
        <v>85</v>
      </c>
      <c r="K5132" s="6">
        <v>10</v>
      </c>
      <c r="L5132" s="6">
        <v>10</v>
      </c>
      <c r="M5132" s="6">
        <v>5</v>
      </c>
      <c r="N5132" s="6">
        <v>0</v>
      </c>
      <c r="O5132" s="6">
        <v>0</v>
      </c>
      <c r="P5132" s="6"/>
      <c r="Q5132" s="6"/>
      <c r="R5132" s="6" t="s">
        <v>47</v>
      </c>
      <c r="S5132" s="6">
        <v>1</v>
      </c>
      <c r="T5132" s="6"/>
    </row>
    <row r="5133" spans="1:20" x14ac:dyDescent="0.25">
      <c r="A5133">
        <v>2005</v>
      </c>
      <c r="B5133" s="6" t="s">
        <v>20</v>
      </c>
      <c r="C5133" s="6">
        <v>94</v>
      </c>
      <c r="D5133" s="6" t="s">
        <v>274</v>
      </c>
      <c r="E5133" s="6"/>
      <c r="F5133" s="6"/>
      <c r="G5133" s="6"/>
      <c r="H5133" s="6"/>
      <c r="I5133" s="6" t="str">
        <f t="shared" si="37"/>
        <v/>
      </c>
      <c r="J5133" s="6" t="s">
        <v>82</v>
      </c>
      <c r="K5133" s="6">
        <v>20</v>
      </c>
      <c r="L5133" s="6">
        <v>10</v>
      </c>
      <c r="M5133" s="6">
        <v>5</v>
      </c>
      <c r="N5133" s="6">
        <v>0</v>
      </c>
      <c r="O5133" s="6">
        <v>50</v>
      </c>
      <c r="P5133" s="6"/>
      <c r="Q5133" s="6"/>
      <c r="R5133" s="6" t="s">
        <v>272</v>
      </c>
      <c r="S5133" s="6"/>
      <c r="T5133" s="6" t="s">
        <v>296</v>
      </c>
    </row>
    <row r="5134" spans="1:20" x14ac:dyDescent="0.25">
      <c r="A5134">
        <v>2005</v>
      </c>
      <c r="B5134" s="6" t="s">
        <v>20</v>
      </c>
      <c r="C5134" s="6">
        <v>95</v>
      </c>
      <c r="D5134" s="6" t="s">
        <v>274</v>
      </c>
      <c r="E5134" s="6"/>
      <c r="F5134" s="6"/>
      <c r="G5134" s="6"/>
      <c r="H5134" s="6"/>
      <c r="I5134" s="6" t="str">
        <f t="shared" si="37"/>
        <v/>
      </c>
      <c r="J5134" s="6" t="s">
        <v>88</v>
      </c>
      <c r="K5134" s="6">
        <v>20</v>
      </c>
      <c r="L5134" s="6">
        <v>10</v>
      </c>
      <c r="M5134" s="6">
        <v>5</v>
      </c>
      <c r="N5134" s="6">
        <v>0</v>
      </c>
      <c r="O5134" s="6">
        <v>10</v>
      </c>
      <c r="P5134" s="6"/>
      <c r="Q5134" s="6"/>
      <c r="R5134" s="6" t="s">
        <v>47</v>
      </c>
      <c r="S5134" s="6"/>
      <c r="T5134" s="6"/>
    </row>
    <row r="5135" spans="1:20" x14ac:dyDescent="0.25">
      <c r="A5135">
        <v>2005</v>
      </c>
      <c r="B5135" s="6" t="s">
        <v>20</v>
      </c>
      <c r="C5135" s="6">
        <v>96</v>
      </c>
      <c r="D5135" s="6" t="s">
        <v>274</v>
      </c>
      <c r="E5135" s="6"/>
      <c r="F5135" s="6"/>
      <c r="G5135" s="6"/>
      <c r="H5135" s="6"/>
      <c r="I5135" s="6" t="str">
        <f t="shared" si="37"/>
        <v/>
      </c>
      <c r="J5135" s="6" t="s">
        <v>105</v>
      </c>
      <c r="K5135" s="6">
        <v>10</v>
      </c>
      <c r="L5135" s="6">
        <v>10</v>
      </c>
      <c r="M5135" s="6">
        <v>5</v>
      </c>
      <c r="N5135" s="6">
        <v>0</v>
      </c>
      <c r="O5135" s="6">
        <v>0</v>
      </c>
      <c r="P5135" s="6"/>
      <c r="Q5135" s="6"/>
      <c r="R5135" s="6"/>
      <c r="S5135" s="6"/>
      <c r="T5135" s="6"/>
    </row>
    <row r="5136" spans="1:20" x14ac:dyDescent="0.25">
      <c r="A5136">
        <v>2005</v>
      </c>
      <c r="B5136" s="6" t="s">
        <v>20</v>
      </c>
      <c r="C5136" s="6">
        <v>97</v>
      </c>
      <c r="D5136" s="6" t="s">
        <v>283</v>
      </c>
      <c r="E5136" s="6">
        <v>13</v>
      </c>
      <c r="F5136" s="6">
        <v>9.9</v>
      </c>
      <c r="G5136" s="6">
        <v>150</v>
      </c>
      <c r="H5136" s="6">
        <v>0</v>
      </c>
      <c r="I5136" s="6">
        <f t="shared" si="37"/>
        <v>150</v>
      </c>
      <c r="J5136" s="6" t="s">
        <v>82</v>
      </c>
      <c r="K5136" s="6">
        <v>10</v>
      </c>
      <c r="L5136" s="6">
        <v>10</v>
      </c>
      <c r="M5136" s="6">
        <v>10</v>
      </c>
      <c r="N5136" s="6">
        <v>0</v>
      </c>
      <c r="O5136" s="6">
        <v>0</v>
      </c>
      <c r="P5136" s="6"/>
      <c r="Q5136" s="6"/>
      <c r="R5136" s="6"/>
      <c r="S5136" s="6"/>
      <c r="T5136" s="6"/>
    </row>
    <row r="5137" spans="1:20" x14ac:dyDescent="0.25">
      <c r="A5137">
        <v>2005</v>
      </c>
      <c r="B5137" s="6" t="s">
        <v>20</v>
      </c>
      <c r="C5137" s="6">
        <v>98</v>
      </c>
      <c r="D5137" s="6" t="s">
        <v>283</v>
      </c>
      <c r="E5137" s="6"/>
      <c r="F5137" s="6"/>
      <c r="G5137" s="6"/>
      <c r="H5137" s="6"/>
      <c r="I5137" s="6" t="str">
        <f t="shared" si="37"/>
        <v/>
      </c>
      <c r="J5137" s="6" t="s">
        <v>78</v>
      </c>
      <c r="K5137" s="6">
        <v>600</v>
      </c>
      <c r="L5137" s="6">
        <v>200</v>
      </c>
      <c r="M5137" s="6">
        <v>300</v>
      </c>
      <c r="N5137" s="6">
        <v>80</v>
      </c>
      <c r="O5137" s="6">
        <v>10</v>
      </c>
      <c r="P5137" s="6"/>
      <c r="Q5137" s="6"/>
      <c r="R5137" s="6"/>
      <c r="S5137" s="6"/>
      <c r="T5137" s="6"/>
    </row>
    <row r="5138" spans="1:20" x14ac:dyDescent="0.25">
      <c r="A5138">
        <v>2005</v>
      </c>
      <c r="B5138" s="6" t="s">
        <v>20</v>
      </c>
      <c r="C5138" s="6">
        <v>99</v>
      </c>
      <c r="D5138" s="6" t="s">
        <v>283</v>
      </c>
      <c r="E5138" s="6"/>
      <c r="F5138" s="6"/>
      <c r="G5138" s="6"/>
      <c r="H5138" s="6"/>
      <c r="I5138" s="6" t="str">
        <f t="shared" si="37"/>
        <v/>
      </c>
      <c r="J5138" s="6" t="s">
        <v>83</v>
      </c>
      <c r="K5138" s="6">
        <v>60</v>
      </c>
      <c r="L5138" s="6">
        <v>50</v>
      </c>
      <c r="M5138" s="6">
        <v>50</v>
      </c>
      <c r="N5138" s="6">
        <v>25</v>
      </c>
      <c r="O5138" s="6">
        <v>0</v>
      </c>
      <c r="P5138" s="6" t="s">
        <v>131</v>
      </c>
      <c r="Q5138" s="6"/>
      <c r="R5138" s="6" t="s">
        <v>31</v>
      </c>
      <c r="S5138" s="6">
        <v>3</v>
      </c>
      <c r="T5138" s="6" t="s">
        <v>297</v>
      </c>
    </row>
    <row r="5139" spans="1:20" x14ac:dyDescent="0.25">
      <c r="A5139">
        <v>2005</v>
      </c>
      <c r="B5139" s="6" t="s">
        <v>20</v>
      </c>
      <c r="C5139" s="6">
        <v>100</v>
      </c>
      <c r="D5139" s="6" t="s">
        <v>283</v>
      </c>
      <c r="E5139" s="6"/>
      <c r="F5139" s="6"/>
      <c r="G5139" s="6"/>
      <c r="H5139" s="6"/>
      <c r="I5139" s="6" t="str">
        <f t="shared" si="37"/>
        <v/>
      </c>
      <c r="J5139" s="6" t="s">
        <v>83</v>
      </c>
      <c r="K5139" s="6">
        <v>50</v>
      </c>
      <c r="L5139" s="6">
        <v>50</v>
      </c>
      <c r="M5139" s="6">
        <v>50</v>
      </c>
      <c r="N5139" s="6">
        <v>10</v>
      </c>
      <c r="O5139" s="6">
        <v>0</v>
      </c>
      <c r="P5139" s="6" t="s">
        <v>131</v>
      </c>
      <c r="Q5139" s="6"/>
      <c r="R5139" s="6"/>
      <c r="S5139" s="6"/>
      <c r="T5139" s="6"/>
    </row>
    <row r="5140" spans="1:20" x14ac:dyDescent="0.25">
      <c r="A5140">
        <v>2005</v>
      </c>
      <c r="B5140" s="6" t="s">
        <v>20</v>
      </c>
      <c r="C5140" s="6">
        <v>101</v>
      </c>
      <c r="D5140" s="6" t="s">
        <v>283</v>
      </c>
      <c r="E5140" s="6"/>
      <c r="F5140" s="6"/>
      <c r="G5140" s="6"/>
      <c r="H5140" s="6"/>
      <c r="I5140" s="6" t="str">
        <f t="shared" si="37"/>
        <v/>
      </c>
      <c r="J5140" s="6" t="s">
        <v>82</v>
      </c>
      <c r="K5140" s="6">
        <v>10</v>
      </c>
      <c r="L5140" s="6">
        <v>10</v>
      </c>
      <c r="M5140" s="6">
        <v>10</v>
      </c>
      <c r="N5140" s="6">
        <v>0</v>
      </c>
      <c r="O5140" s="6">
        <v>50</v>
      </c>
      <c r="P5140" s="6"/>
      <c r="Q5140" s="6"/>
      <c r="R5140" s="6"/>
      <c r="S5140" s="6"/>
      <c r="T5140" s="6"/>
    </row>
    <row r="5141" spans="1:20" x14ac:dyDescent="0.25">
      <c r="A5141">
        <v>2005</v>
      </c>
      <c r="B5141" s="6" t="s">
        <v>20</v>
      </c>
      <c r="C5141" s="6">
        <v>102</v>
      </c>
      <c r="D5141" s="6" t="s">
        <v>283</v>
      </c>
      <c r="E5141" s="6"/>
      <c r="F5141" s="12"/>
      <c r="G5141" s="6"/>
      <c r="H5141" s="6"/>
      <c r="I5141" s="6" t="str">
        <f t="shared" si="37"/>
        <v/>
      </c>
      <c r="J5141" s="6" t="s">
        <v>79</v>
      </c>
      <c r="K5141" s="6">
        <v>40</v>
      </c>
      <c r="L5141" s="6">
        <v>30</v>
      </c>
      <c r="M5141" s="6">
        <v>60</v>
      </c>
      <c r="N5141" s="6">
        <v>70</v>
      </c>
      <c r="O5141" s="6">
        <v>0</v>
      </c>
      <c r="P5141" s="6"/>
      <c r="Q5141" s="6"/>
      <c r="R5141" s="6"/>
      <c r="S5141" s="6"/>
      <c r="T5141" s="6"/>
    </row>
    <row r="5142" spans="1:20" x14ac:dyDescent="0.25">
      <c r="A5142">
        <v>2005</v>
      </c>
      <c r="B5142" s="6" t="s">
        <v>20</v>
      </c>
      <c r="C5142" s="6">
        <v>103</v>
      </c>
      <c r="D5142" s="6" t="s">
        <v>283</v>
      </c>
      <c r="E5142" s="6">
        <v>14</v>
      </c>
      <c r="F5142" s="6">
        <v>10.6</v>
      </c>
      <c r="G5142" s="6">
        <v>120</v>
      </c>
      <c r="H5142" s="6">
        <v>0</v>
      </c>
      <c r="I5142" s="6">
        <f t="shared" si="37"/>
        <v>120</v>
      </c>
      <c r="J5142" s="6" t="s">
        <v>85</v>
      </c>
      <c r="K5142" s="6">
        <v>10</v>
      </c>
      <c r="L5142" s="6">
        <v>10</v>
      </c>
      <c r="M5142" s="6">
        <v>10</v>
      </c>
      <c r="N5142" s="6">
        <v>50</v>
      </c>
      <c r="O5142" s="6">
        <v>0</v>
      </c>
      <c r="P5142" s="6"/>
      <c r="Q5142" s="6"/>
      <c r="R5142" s="6"/>
      <c r="S5142" s="6"/>
      <c r="T5142" s="6"/>
    </row>
    <row r="5143" spans="1:20" x14ac:dyDescent="0.25">
      <c r="A5143">
        <v>2005</v>
      </c>
      <c r="B5143" s="6" t="s">
        <v>20</v>
      </c>
      <c r="C5143" s="6">
        <v>104</v>
      </c>
      <c r="D5143" s="6" t="s">
        <v>283</v>
      </c>
      <c r="E5143" s="6"/>
      <c r="F5143" s="6"/>
      <c r="G5143" s="6"/>
      <c r="H5143" s="6"/>
      <c r="I5143" s="6" t="str">
        <f t="shared" si="37"/>
        <v/>
      </c>
      <c r="J5143" s="6" t="s">
        <v>190</v>
      </c>
      <c r="K5143" s="6">
        <v>20</v>
      </c>
      <c r="L5143" s="6">
        <v>20</v>
      </c>
      <c r="M5143" s="6">
        <v>10</v>
      </c>
      <c r="N5143" s="6">
        <v>10</v>
      </c>
      <c r="O5143" s="6">
        <v>0</v>
      </c>
      <c r="P5143" s="6"/>
      <c r="Q5143" s="6"/>
      <c r="R5143" s="6"/>
      <c r="S5143" s="6"/>
      <c r="T5143" s="6"/>
    </row>
    <row r="5144" spans="1:20" x14ac:dyDescent="0.25">
      <c r="A5144">
        <v>2005</v>
      </c>
      <c r="B5144" s="6" t="s">
        <v>20</v>
      </c>
      <c r="C5144" s="6">
        <v>105</v>
      </c>
      <c r="D5144" s="6" t="s">
        <v>283</v>
      </c>
      <c r="E5144" s="6"/>
      <c r="F5144" s="6"/>
      <c r="G5144" s="6"/>
      <c r="H5144" s="6"/>
      <c r="I5144" s="6" t="str">
        <f t="shared" si="37"/>
        <v/>
      </c>
      <c r="J5144" s="6" t="s">
        <v>81</v>
      </c>
      <c r="K5144" s="6">
        <v>30</v>
      </c>
      <c r="L5144" s="6">
        <v>30</v>
      </c>
      <c r="M5144" s="6">
        <v>10</v>
      </c>
      <c r="N5144" s="6">
        <v>0</v>
      </c>
      <c r="O5144" s="6">
        <v>0</v>
      </c>
      <c r="P5144" s="6"/>
      <c r="Q5144" s="6"/>
      <c r="R5144" s="6"/>
      <c r="S5144" s="6">
        <v>2</v>
      </c>
      <c r="T5144" s="6"/>
    </row>
    <row r="5145" spans="1:20" x14ac:dyDescent="0.25">
      <c r="A5145">
        <v>2005</v>
      </c>
      <c r="B5145" s="6" t="s">
        <v>20</v>
      </c>
      <c r="C5145" s="6">
        <v>106</v>
      </c>
      <c r="D5145" s="6" t="s">
        <v>283</v>
      </c>
      <c r="E5145" s="6"/>
      <c r="F5145" s="6"/>
      <c r="G5145" s="6"/>
      <c r="H5145" s="6"/>
      <c r="I5145" s="6" t="str">
        <f t="shared" si="37"/>
        <v/>
      </c>
      <c r="J5145" s="6" t="s">
        <v>85</v>
      </c>
      <c r="K5145" s="6">
        <v>10</v>
      </c>
      <c r="L5145" s="6">
        <v>10</v>
      </c>
      <c r="M5145" s="6">
        <v>10</v>
      </c>
      <c r="N5145" s="6">
        <v>0</v>
      </c>
      <c r="O5145" s="6">
        <v>0</v>
      </c>
      <c r="P5145" s="6"/>
      <c r="Q5145" s="6"/>
      <c r="R5145" s="6"/>
      <c r="S5145" s="6"/>
      <c r="T5145" s="6"/>
    </row>
    <row r="5146" spans="1:20" x14ac:dyDescent="0.25">
      <c r="A5146">
        <v>2005</v>
      </c>
      <c r="B5146" s="6" t="s">
        <v>20</v>
      </c>
      <c r="C5146" s="6">
        <v>107</v>
      </c>
      <c r="D5146" s="6" t="s">
        <v>283</v>
      </c>
      <c r="E5146" s="6"/>
      <c r="F5146" s="6"/>
      <c r="G5146" s="6"/>
      <c r="H5146" s="6"/>
      <c r="I5146" s="6" t="str">
        <f t="shared" si="37"/>
        <v/>
      </c>
      <c r="J5146" s="6" t="s">
        <v>190</v>
      </c>
      <c r="K5146" s="6">
        <v>10</v>
      </c>
      <c r="L5146" s="6">
        <v>10</v>
      </c>
      <c r="M5146" s="6">
        <v>10</v>
      </c>
      <c r="N5146" s="6">
        <v>0</v>
      </c>
      <c r="O5146" s="6">
        <v>0</v>
      </c>
      <c r="P5146" s="6"/>
      <c r="Q5146" s="6"/>
      <c r="R5146" s="6"/>
      <c r="S5146" s="6"/>
      <c r="T5146" s="6"/>
    </row>
    <row r="5147" spans="1:20" x14ac:dyDescent="0.25">
      <c r="A5147">
        <v>2005</v>
      </c>
      <c r="B5147" s="6" t="s">
        <v>20</v>
      </c>
      <c r="C5147" s="6">
        <v>108</v>
      </c>
      <c r="D5147" s="6" t="s">
        <v>283</v>
      </c>
      <c r="E5147" s="6"/>
      <c r="F5147" s="6"/>
      <c r="G5147" s="6"/>
      <c r="H5147" s="6"/>
      <c r="I5147" s="6" t="str">
        <f t="shared" si="37"/>
        <v/>
      </c>
      <c r="J5147" s="6" t="s">
        <v>80</v>
      </c>
      <c r="K5147" s="6">
        <v>10</v>
      </c>
      <c r="L5147" s="6">
        <v>10</v>
      </c>
      <c r="M5147" s="6">
        <v>10</v>
      </c>
      <c r="N5147" s="6">
        <v>0</v>
      </c>
      <c r="O5147" s="6">
        <v>0</v>
      </c>
      <c r="P5147" s="6"/>
      <c r="Q5147" s="6"/>
      <c r="R5147" s="6" t="s">
        <v>47</v>
      </c>
      <c r="S5147" s="6"/>
      <c r="T5147" s="6"/>
    </row>
    <row r="5148" spans="1:20" x14ac:dyDescent="0.25">
      <c r="A5148">
        <v>2005</v>
      </c>
      <c r="B5148" s="6" t="s">
        <v>20</v>
      </c>
      <c r="C5148" s="6">
        <v>109</v>
      </c>
      <c r="D5148" s="6" t="s">
        <v>283</v>
      </c>
      <c r="E5148" s="6"/>
      <c r="F5148" s="6"/>
      <c r="G5148" s="6"/>
      <c r="H5148" s="6"/>
      <c r="I5148" s="6" t="str">
        <f t="shared" si="37"/>
        <v/>
      </c>
      <c r="J5148" s="6" t="s">
        <v>80</v>
      </c>
      <c r="K5148" s="6">
        <v>20</v>
      </c>
      <c r="L5148" s="6">
        <v>10</v>
      </c>
      <c r="M5148" s="6">
        <v>10</v>
      </c>
      <c r="N5148" s="6">
        <v>0</v>
      </c>
      <c r="O5148" s="6">
        <v>100</v>
      </c>
      <c r="P5148" s="6"/>
      <c r="Q5148" s="6"/>
      <c r="R5148" s="6"/>
      <c r="S5148" s="6"/>
      <c r="T5148" s="6"/>
    </row>
    <row r="5149" spans="1:20" x14ac:dyDescent="0.25">
      <c r="A5149">
        <v>2005</v>
      </c>
      <c r="B5149" s="6" t="s">
        <v>20</v>
      </c>
      <c r="C5149" s="6">
        <v>110</v>
      </c>
      <c r="D5149" s="6" t="s">
        <v>283</v>
      </c>
      <c r="E5149" s="6"/>
      <c r="F5149" s="6"/>
      <c r="G5149" s="6"/>
      <c r="H5149" s="6"/>
      <c r="I5149" s="6" t="str">
        <f t="shared" si="37"/>
        <v/>
      </c>
      <c r="J5149" s="6" t="s">
        <v>76</v>
      </c>
      <c r="K5149" s="6">
        <v>100</v>
      </c>
      <c r="L5149" s="6">
        <v>40</v>
      </c>
      <c r="M5149" s="6">
        <v>70</v>
      </c>
      <c r="N5149" s="6">
        <v>75</v>
      </c>
      <c r="O5149" s="6">
        <v>0</v>
      </c>
      <c r="P5149" s="6" t="s">
        <v>131</v>
      </c>
      <c r="Q5149" s="6"/>
      <c r="R5149" s="6"/>
      <c r="S5149" s="6"/>
      <c r="T5149" s="6"/>
    </row>
    <row r="5150" spans="1:20" x14ac:dyDescent="0.25">
      <c r="A5150">
        <v>2005</v>
      </c>
      <c r="B5150" s="6" t="s">
        <v>20</v>
      </c>
      <c r="C5150" s="6">
        <v>111</v>
      </c>
      <c r="D5150" s="6" t="s">
        <v>283</v>
      </c>
      <c r="E5150" s="6"/>
      <c r="F5150" s="6"/>
      <c r="G5150" s="6"/>
      <c r="H5150" s="6"/>
      <c r="I5150" s="6" t="str">
        <f t="shared" si="37"/>
        <v/>
      </c>
      <c r="J5150" s="6" t="s">
        <v>81</v>
      </c>
      <c r="K5150" s="6">
        <v>30</v>
      </c>
      <c r="L5150" s="6">
        <v>20</v>
      </c>
      <c r="M5150" s="6">
        <v>40</v>
      </c>
      <c r="N5150" s="6">
        <v>70</v>
      </c>
      <c r="O5150" s="6">
        <v>0</v>
      </c>
      <c r="P5150" s="6"/>
      <c r="Q5150" s="6"/>
      <c r="R5150" s="6"/>
      <c r="S5150" s="6"/>
      <c r="T5150" s="6"/>
    </row>
    <row r="5151" spans="1:20" x14ac:dyDescent="0.25">
      <c r="A5151">
        <v>2005</v>
      </c>
      <c r="B5151" s="6" t="s">
        <v>20</v>
      </c>
      <c r="C5151" s="6">
        <v>112</v>
      </c>
      <c r="D5151" s="6" t="s">
        <v>283</v>
      </c>
      <c r="E5151" s="6"/>
      <c r="F5151" s="6"/>
      <c r="G5151" s="6"/>
      <c r="H5151" s="6"/>
      <c r="I5151" s="6" t="str">
        <f t="shared" si="37"/>
        <v/>
      </c>
      <c r="J5151" s="6" t="s">
        <v>85</v>
      </c>
      <c r="K5151" s="6">
        <v>40</v>
      </c>
      <c r="L5151" s="6">
        <v>40</v>
      </c>
      <c r="M5151" s="6">
        <v>40</v>
      </c>
      <c r="N5151" s="6">
        <v>90</v>
      </c>
      <c r="O5151" s="6">
        <v>0</v>
      </c>
      <c r="P5151" s="6" t="s">
        <v>77</v>
      </c>
      <c r="Q5151" s="6"/>
      <c r="R5151" s="6"/>
      <c r="S5151" s="6"/>
      <c r="T5151" s="6"/>
    </row>
    <row r="5152" spans="1:20" x14ac:dyDescent="0.25">
      <c r="A5152">
        <v>2005</v>
      </c>
      <c r="B5152" s="6" t="s">
        <v>20</v>
      </c>
      <c r="C5152" s="6">
        <v>113</v>
      </c>
      <c r="D5152" s="6" t="s">
        <v>283</v>
      </c>
      <c r="E5152" s="6"/>
      <c r="F5152" s="12"/>
      <c r="G5152" s="6"/>
      <c r="H5152" s="6"/>
      <c r="I5152" s="6" t="str">
        <f t="shared" si="37"/>
        <v/>
      </c>
      <c r="J5152" s="6" t="s">
        <v>88</v>
      </c>
      <c r="K5152" s="6">
        <v>10</v>
      </c>
      <c r="L5152" s="6">
        <v>10</v>
      </c>
      <c r="M5152" s="6">
        <v>10</v>
      </c>
      <c r="N5152" s="6">
        <v>70</v>
      </c>
      <c r="O5152" s="6">
        <v>0</v>
      </c>
      <c r="P5152" s="6"/>
      <c r="Q5152" s="6"/>
      <c r="R5152" s="6" t="s">
        <v>31</v>
      </c>
      <c r="S5152" s="6"/>
      <c r="T5152" s="6"/>
    </row>
    <row r="5153" spans="1:20" x14ac:dyDescent="0.25">
      <c r="A5153">
        <v>2005</v>
      </c>
      <c r="B5153" s="6" t="s">
        <v>20</v>
      </c>
      <c r="C5153" s="6">
        <v>114</v>
      </c>
      <c r="D5153" s="6" t="s">
        <v>283</v>
      </c>
      <c r="E5153" s="6"/>
      <c r="F5153" s="6"/>
      <c r="G5153" s="6"/>
      <c r="H5153" s="6"/>
      <c r="I5153" s="6" t="str">
        <f t="shared" si="37"/>
        <v/>
      </c>
      <c r="J5153" s="6" t="s">
        <v>85</v>
      </c>
      <c r="K5153" s="6">
        <v>20</v>
      </c>
      <c r="L5153" s="6">
        <v>10</v>
      </c>
      <c r="M5153" s="6">
        <v>10</v>
      </c>
      <c r="N5153" s="6">
        <v>50</v>
      </c>
      <c r="O5153" s="6">
        <v>0</v>
      </c>
      <c r="P5153" s="6"/>
      <c r="Q5153" s="6"/>
      <c r="R5153" s="6"/>
      <c r="S5153" s="6"/>
      <c r="T5153" s="6"/>
    </row>
    <row r="5154" spans="1:20" x14ac:dyDescent="0.25">
      <c r="A5154">
        <v>2005</v>
      </c>
      <c r="B5154" s="6" t="s">
        <v>20</v>
      </c>
      <c r="C5154" s="6">
        <v>115</v>
      </c>
      <c r="D5154" s="6" t="s">
        <v>283</v>
      </c>
      <c r="E5154" s="6"/>
      <c r="F5154" s="6"/>
      <c r="G5154" s="6"/>
      <c r="H5154" s="6"/>
      <c r="I5154" s="6"/>
      <c r="J5154" s="6" t="s">
        <v>137</v>
      </c>
      <c r="K5154" s="6">
        <v>20</v>
      </c>
      <c r="L5154" s="6">
        <v>10</v>
      </c>
      <c r="M5154" s="6">
        <v>30</v>
      </c>
      <c r="N5154" s="6">
        <v>0</v>
      </c>
      <c r="O5154" s="6">
        <v>0</v>
      </c>
      <c r="P5154" s="6"/>
      <c r="Q5154" s="6"/>
      <c r="R5154" s="6"/>
      <c r="S5154" s="6"/>
      <c r="T5154" s="6"/>
    </row>
    <row r="5155" spans="1:20" x14ac:dyDescent="0.25">
      <c r="A5155">
        <v>2005</v>
      </c>
      <c r="B5155" s="6" t="s">
        <v>52</v>
      </c>
      <c r="C5155" s="6">
        <v>1</v>
      </c>
      <c r="D5155" s="6" t="s">
        <v>276</v>
      </c>
      <c r="E5155" s="6">
        <v>1</v>
      </c>
      <c r="F5155" s="6">
        <v>10.7</v>
      </c>
      <c r="G5155" s="6">
        <v>305</v>
      </c>
      <c r="H5155" s="6">
        <v>0</v>
      </c>
      <c r="I5155" s="6">
        <f t="shared" si="37"/>
        <v>305</v>
      </c>
      <c r="J5155" s="6" t="s">
        <v>82</v>
      </c>
      <c r="K5155" s="6">
        <v>30</v>
      </c>
      <c r="L5155" s="6">
        <v>15</v>
      </c>
      <c r="M5155" s="6">
        <v>5</v>
      </c>
      <c r="N5155" s="6">
        <v>20</v>
      </c>
      <c r="O5155" s="6"/>
      <c r="P5155" s="6"/>
      <c r="Q5155" s="6"/>
      <c r="R5155" s="6"/>
      <c r="S5155" s="6">
        <v>1</v>
      </c>
      <c r="T5155" s="6"/>
    </row>
    <row r="5156" spans="1:20" x14ac:dyDescent="0.25">
      <c r="A5156">
        <v>2005</v>
      </c>
      <c r="B5156" s="6" t="s">
        <v>52</v>
      </c>
      <c r="C5156" s="6">
        <v>2</v>
      </c>
      <c r="D5156" s="6" t="s">
        <v>276</v>
      </c>
      <c r="E5156" s="6"/>
      <c r="F5156" s="6"/>
      <c r="G5156" s="6"/>
      <c r="H5156" s="6"/>
      <c r="I5156" s="6" t="str">
        <f t="shared" si="37"/>
        <v/>
      </c>
      <c r="J5156" s="6" t="s">
        <v>85</v>
      </c>
      <c r="K5156" s="6">
        <v>15</v>
      </c>
      <c r="L5156" s="6">
        <v>15</v>
      </c>
      <c r="M5156" s="6">
        <v>10</v>
      </c>
      <c r="N5156" s="6">
        <v>0</v>
      </c>
      <c r="O5156" s="6"/>
      <c r="P5156" s="6"/>
      <c r="Q5156" s="6"/>
      <c r="R5156" s="6"/>
      <c r="S5156" s="6"/>
      <c r="T5156" s="6"/>
    </row>
    <row r="5157" spans="1:20" x14ac:dyDescent="0.25">
      <c r="A5157">
        <v>2005</v>
      </c>
      <c r="B5157" s="6" t="s">
        <v>52</v>
      </c>
      <c r="C5157" s="6">
        <v>3</v>
      </c>
      <c r="D5157" s="6" t="s">
        <v>276</v>
      </c>
      <c r="E5157" s="6"/>
      <c r="F5157" s="6"/>
      <c r="G5157" s="6"/>
      <c r="H5157" s="6"/>
      <c r="I5157" s="6" t="str">
        <f t="shared" si="37"/>
        <v/>
      </c>
      <c r="J5157" s="6" t="s">
        <v>80</v>
      </c>
      <c r="K5157" s="6">
        <v>30</v>
      </c>
      <c r="L5157" s="6">
        <v>30</v>
      </c>
      <c r="M5157" s="6">
        <v>5</v>
      </c>
      <c r="N5157" s="6">
        <v>5</v>
      </c>
      <c r="O5157" s="6"/>
      <c r="P5157" s="6"/>
      <c r="Q5157" s="6"/>
      <c r="R5157" s="6" t="s">
        <v>47</v>
      </c>
      <c r="S5157" s="6"/>
      <c r="T5157" s="6"/>
    </row>
    <row r="5158" spans="1:20" x14ac:dyDescent="0.25">
      <c r="A5158">
        <v>2005</v>
      </c>
      <c r="B5158" s="6" t="s">
        <v>52</v>
      </c>
      <c r="C5158" s="6">
        <v>4</v>
      </c>
      <c r="D5158" s="6" t="s">
        <v>276</v>
      </c>
      <c r="E5158" s="6"/>
      <c r="F5158" s="6"/>
      <c r="G5158" s="6"/>
      <c r="H5158" s="6"/>
      <c r="I5158" s="6" t="str">
        <f t="shared" si="37"/>
        <v/>
      </c>
      <c r="J5158" s="6" t="s">
        <v>85</v>
      </c>
      <c r="K5158" s="6">
        <v>20</v>
      </c>
      <c r="L5158" s="6">
        <v>15</v>
      </c>
      <c r="M5158" s="6">
        <v>5</v>
      </c>
      <c r="N5158" s="6">
        <v>5</v>
      </c>
      <c r="O5158" s="6"/>
      <c r="P5158" s="6"/>
      <c r="Q5158" s="6"/>
      <c r="R5158" s="6"/>
      <c r="S5158" s="6"/>
      <c r="T5158" s="6"/>
    </row>
    <row r="5159" spans="1:20" x14ac:dyDescent="0.25">
      <c r="A5159">
        <v>2005</v>
      </c>
      <c r="B5159" s="6" t="s">
        <v>52</v>
      </c>
      <c r="C5159" s="6">
        <v>5</v>
      </c>
      <c r="D5159" s="6" t="s">
        <v>276</v>
      </c>
      <c r="E5159" s="6"/>
      <c r="F5159" s="6"/>
      <c r="G5159" s="6"/>
      <c r="H5159" s="6"/>
      <c r="I5159" s="6" t="str">
        <f t="shared" si="37"/>
        <v/>
      </c>
      <c r="J5159" s="6" t="s">
        <v>88</v>
      </c>
      <c r="K5159" s="6">
        <v>20</v>
      </c>
      <c r="L5159" s="6">
        <v>20</v>
      </c>
      <c r="M5159" s="6">
        <v>5</v>
      </c>
      <c r="N5159" s="6">
        <v>0</v>
      </c>
      <c r="O5159" s="6"/>
      <c r="P5159" s="6"/>
      <c r="Q5159" s="6"/>
      <c r="R5159" s="6"/>
      <c r="S5159" s="6"/>
      <c r="T5159" s="6"/>
    </row>
    <row r="5160" spans="1:20" x14ac:dyDescent="0.25">
      <c r="A5160">
        <v>2005</v>
      </c>
      <c r="B5160" s="6" t="s">
        <v>52</v>
      </c>
      <c r="C5160" s="6">
        <v>6</v>
      </c>
      <c r="D5160" s="6" t="s">
        <v>276</v>
      </c>
      <c r="E5160" s="6"/>
      <c r="F5160" s="6"/>
      <c r="G5160" s="6"/>
      <c r="H5160" s="6"/>
      <c r="I5160" s="6" t="str">
        <f t="shared" si="37"/>
        <v/>
      </c>
      <c r="J5160" s="6" t="s">
        <v>120</v>
      </c>
      <c r="K5160" s="6">
        <v>90</v>
      </c>
      <c r="L5160" s="6">
        <v>30</v>
      </c>
      <c r="M5160" s="6">
        <v>110</v>
      </c>
      <c r="N5160" s="6">
        <v>100</v>
      </c>
      <c r="O5160" s="6"/>
      <c r="P5160" s="6"/>
      <c r="Q5160" s="6"/>
      <c r="R5160" s="6"/>
      <c r="S5160" s="6"/>
      <c r="T5160" s="6"/>
    </row>
    <row r="5161" spans="1:20" x14ac:dyDescent="0.25">
      <c r="A5161">
        <v>2005</v>
      </c>
      <c r="B5161" s="6" t="s">
        <v>52</v>
      </c>
      <c r="C5161" s="6">
        <v>7</v>
      </c>
      <c r="D5161" s="6" t="s">
        <v>276</v>
      </c>
      <c r="E5161" s="6"/>
      <c r="F5161" s="6"/>
      <c r="G5161" s="6"/>
      <c r="H5161" s="6"/>
      <c r="I5161" s="6" t="str">
        <f t="shared" si="37"/>
        <v/>
      </c>
      <c r="J5161" s="6" t="s">
        <v>83</v>
      </c>
      <c r="K5161" s="6">
        <v>200</v>
      </c>
      <c r="L5161" s="6">
        <v>100</v>
      </c>
      <c r="M5161" s="6">
        <v>190</v>
      </c>
      <c r="N5161" s="6">
        <v>5</v>
      </c>
      <c r="O5161" s="6">
        <v>2</v>
      </c>
      <c r="P5161" s="6" t="s">
        <v>131</v>
      </c>
      <c r="Q5161" s="6"/>
      <c r="R5161" s="6"/>
      <c r="S5161" s="6"/>
      <c r="T5161" s="6"/>
    </row>
    <row r="5162" spans="1:20" x14ac:dyDescent="0.25">
      <c r="A5162">
        <v>2005</v>
      </c>
      <c r="B5162" s="6" t="s">
        <v>52</v>
      </c>
      <c r="C5162" s="6">
        <v>8</v>
      </c>
      <c r="D5162" s="6" t="s">
        <v>276</v>
      </c>
      <c r="E5162" s="6"/>
      <c r="F5162" s="6"/>
      <c r="G5162" s="6"/>
      <c r="H5162" s="6"/>
      <c r="I5162" s="6" t="str">
        <f t="shared" si="37"/>
        <v/>
      </c>
      <c r="J5162" s="6" t="s">
        <v>88</v>
      </c>
      <c r="K5162" s="6">
        <v>40</v>
      </c>
      <c r="L5162" s="6">
        <v>20</v>
      </c>
      <c r="M5162" s="6">
        <v>30</v>
      </c>
      <c r="N5162" s="6">
        <v>0</v>
      </c>
      <c r="O5162" s="6"/>
      <c r="P5162" s="6"/>
      <c r="Q5162" s="6"/>
      <c r="R5162" s="6"/>
      <c r="S5162" s="6"/>
      <c r="T5162" s="6"/>
    </row>
    <row r="5163" spans="1:20" x14ac:dyDescent="0.25">
      <c r="A5163">
        <v>2005</v>
      </c>
      <c r="B5163" s="6" t="s">
        <v>52</v>
      </c>
      <c r="C5163" s="6">
        <v>9</v>
      </c>
      <c r="D5163" s="6" t="s">
        <v>276</v>
      </c>
      <c r="E5163" s="6"/>
      <c r="F5163" s="6"/>
      <c r="G5163" s="6"/>
      <c r="H5163" s="6"/>
      <c r="I5163" s="6" t="str">
        <f t="shared" si="37"/>
        <v/>
      </c>
      <c r="J5163" s="6" t="s">
        <v>88</v>
      </c>
      <c r="K5163" s="6">
        <v>30</v>
      </c>
      <c r="L5163" s="6">
        <v>30</v>
      </c>
      <c r="M5163" s="6">
        <v>30</v>
      </c>
      <c r="N5163" s="6">
        <v>5</v>
      </c>
      <c r="O5163" s="6"/>
      <c r="P5163" s="6"/>
      <c r="Q5163" s="6"/>
      <c r="R5163" s="6"/>
      <c r="S5163" s="6"/>
      <c r="T5163" s="6"/>
    </row>
    <row r="5164" spans="1:20" x14ac:dyDescent="0.25">
      <c r="A5164">
        <v>2005</v>
      </c>
      <c r="B5164" s="6" t="s">
        <v>52</v>
      </c>
      <c r="C5164" s="6">
        <v>10</v>
      </c>
      <c r="D5164" s="6" t="s">
        <v>276</v>
      </c>
      <c r="E5164" s="6"/>
      <c r="F5164" s="6"/>
      <c r="G5164" s="6"/>
      <c r="H5164" s="6"/>
      <c r="I5164" s="6" t="str">
        <f t="shared" si="37"/>
        <v/>
      </c>
      <c r="J5164" s="6" t="s">
        <v>79</v>
      </c>
      <c r="K5164" s="6">
        <v>20</v>
      </c>
      <c r="L5164" s="6">
        <v>15</v>
      </c>
      <c r="M5164" s="6">
        <v>20</v>
      </c>
      <c r="N5164" s="6">
        <v>50</v>
      </c>
      <c r="O5164" s="6"/>
      <c r="P5164" s="6"/>
      <c r="Q5164" s="6"/>
      <c r="R5164" s="6"/>
      <c r="S5164" s="6"/>
      <c r="T5164" s="6"/>
    </row>
    <row r="5165" spans="1:20" x14ac:dyDescent="0.25">
      <c r="A5165">
        <v>2005</v>
      </c>
      <c r="B5165" s="6" t="s">
        <v>52</v>
      </c>
      <c r="C5165" s="6">
        <v>11</v>
      </c>
      <c r="D5165" s="6" t="s">
        <v>276</v>
      </c>
      <c r="E5165" s="6">
        <v>2</v>
      </c>
      <c r="F5165" s="6">
        <v>11.2</v>
      </c>
      <c r="G5165" s="6">
        <v>250</v>
      </c>
      <c r="H5165" s="6">
        <v>0</v>
      </c>
      <c r="I5165" s="6">
        <f t="shared" si="37"/>
        <v>250</v>
      </c>
      <c r="J5165" s="6" t="s">
        <v>83</v>
      </c>
      <c r="K5165" s="6">
        <v>70</v>
      </c>
      <c r="L5165" s="6">
        <v>60</v>
      </c>
      <c r="M5165" s="6">
        <v>50</v>
      </c>
      <c r="N5165" s="6">
        <v>30</v>
      </c>
      <c r="O5165" s="6"/>
      <c r="P5165" s="6"/>
      <c r="Q5165" s="6"/>
      <c r="R5165" s="6"/>
      <c r="S5165" s="6"/>
      <c r="T5165" s="6"/>
    </row>
    <row r="5166" spans="1:20" x14ac:dyDescent="0.25">
      <c r="A5166">
        <v>2005</v>
      </c>
      <c r="B5166" s="6" t="s">
        <v>52</v>
      </c>
      <c r="C5166" s="6">
        <v>12</v>
      </c>
      <c r="D5166" s="6" t="s">
        <v>276</v>
      </c>
      <c r="E5166" s="6"/>
      <c r="F5166" s="6"/>
      <c r="G5166" s="6"/>
      <c r="H5166" s="6"/>
      <c r="I5166" s="6" t="str">
        <f t="shared" si="37"/>
        <v/>
      </c>
      <c r="J5166" s="6" t="s">
        <v>81</v>
      </c>
      <c r="K5166" s="6">
        <v>20</v>
      </c>
      <c r="L5166" s="6">
        <v>15</v>
      </c>
      <c r="M5166" s="6">
        <v>30</v>
      </c>
      <c r="N5166" s="6">
        <v>10</v>
      </c>
      <c r="O5166" s="6"/>
      <c r="P5166" s="6"/>
      <c r="Q5166" s="6"/>
      <c r="R5166" s="6"/>
      <c r="S5166" s="6"/>
      <c r="T5166" s="6"/>
    </row>
    <row r="5167" spans="1:20" x14ac:dyDescent="0.25">
      <c r="A5167">
        <v>2005</v>
      </c>
      <c r="B5167" s="6" t="s">
        <v>52</v>
      </c>
      <c r="C5167" s="6">
        <v>13</v>
      </c>
      <c r="D5167" s="6" t="s">
        <v>276</v>
      </c>
      <c r="E5167" s="6"/>
      <c r="F5167" s="6"/>
      <c r="G5167" s="6"/>
      <c r="H5167" s="6"/>
      <c r="I5167" s="6" t="str">
        <f t="shared" si="37"/>
        <v/>
      </c>
      <c r="J5167" s="6" t="s">
        <v>83</v>
      </c>
      <c r="K5167" s="6">
        <v>220</v>
      </c>
      <c r="L5167" s="6">
        <v>100</v>
      </c>
      <c r="M5167" s="6">
        <v>130</v>
      </c>
      <c r="N5167" s="6">
        <v>30</v>
      </c>
      <c r="O5167" s="6"/>
      <c r="P5167" s="6"/>
      <c r="Q5167" s="6"/>
      <c r="R5167" s="6"/>
      <c r="S5167" s="6">
        <v>1</v>
      </c>
      <c r="T5167" s="6"/>
    </row>
    <row r="5168" spans="1:20" x14ac:dyDescent="0.25">
      <c r="A5168">
        <v>2005</v>
      </c>
      <c r="B5168" s="6" t="s">
        <v>52</v>
      </c>
      <c r="C5168" s="6">
        <v>14</v>
      </c>
      <c r="D5168" s="6" t="s">
        <v>276</v>
      </c>
      <c r="E5168" s="6"/>
      <c r="F5168" s="6"/>
      <c r="G5168" s="6"/>
      <c r="H5168" s="6"/>
      <c r="I5168" s="6" t="str">
        <f t="shared" si="37"/>
        <v/>
      </c>
      <c r="J5168" s="6" t="s">
        <v>79</v>
      </c>
      <c r="K5168" s="6">
        <v>60</v>
      </c>
      <c r="L5168" s="6">
        <v>50</v>
      </c>
      <c r="M5168" s="6">
        <v>90</v>
      </c>
      <c r="N5168" s="6">
        <v>50</v>
      </c>
      <c r="O5168" s="6">
        <v>2</v>
      </c>
      <c r="P5168" s="6"/>
      <c r="Q5168" s="6"/>
      <c r="R5168" s="6"/>
      <c r="S5168" s="6"/>
      <c r="T5168" s="6"/>
    </row>
    <row r="5169" spans="1:20" x14ac:dyDescent="0.25">
      <c r="A5169">
        <v>2005</v>
      </c>
      <c r="B5169" s="6" t="s">
        <v>52</v>
      </c>
      <c r="C5169" s="6">
        <v>15</v>
      </c>
      <c r="D5169" s="6" t="s">
        <v>276</v>
      </c>
      <c r="E5169" s="6"/>
      <c r="F5169" s="6"/>
      <c r="G5169" s="6"/>
      <c r="H5169" s="6"/>
      <c r="I5169" s="6" t="str">
        <f t="shared" si="37"/>
        <v/>
      </c>
      <c r="J5169" s="6" t="s">
        <v>298</v>
      </c>
      <c r="K5169" s="6">
        <v>30</v>
      </c>
      <c r="L5169" s="6">
        <v>10</v>
      </c>
      <c r="M5169" s="6">
        <v>30</v>
      </c>
      <c r="N5169" s="6">
        <v>0</v>
      </c>
      <c r="O5169" s="6"/>
      <c r="P5169" s="6"/>
      <c r="Q5169" s="6"/>
      <c r="R5169" s="6"/>
      <c r="S5169" s="6"/>
      <c r="T5169" s="6"/>
    </row>
    <row r="5170" spans="1:20" x14ac:dyDescent="0.25">
      <c r="A5170">
        <v>2005</v>
      </c>
      <c r="B5170" s="6" t="s">
        <v>52</v>
      </c>
      <c r="C5170" s="6">
        <v>16</v>
      </c>
      <c r="D5170" s="6" t="s">
        <v>276</v>
      </c>
      <c r="E5170" s="6"/>
      <c r="F5170" s="6"/>
      <c r="G5170" s="6"/>
      <c r="H5170" s="6"/>
      <c r="I5170" s="6" t="str">
        <f t="shared" si="37"/>
        <v/>
      </c>
      <c r="J5170" s="6" t="s">
        <v>81</v>
      </c>
      <c r="K5170" s="6">
        <v>15</v>
      </c>
      <c r="L5170" s="6">
        <v>5</v>
      </c>
      <c r="M5170" s="6">
        <v>5</v>
      </c>
      <c r="N5170" s="6">
        <v>0</v>
      </c>
      <c r="O5170" s="6"/>
      <c r="P5170" s="6"/>
      <c r="Q5170" s="6"/>
      <c r="R5170" s="6"/>
      <c r="S5170" s="6"/>
      <c r="T5170" s="6"/>
    </row>
    <row r="5171" spans="1:20" x14ac:dyDescent="0.25">
      <c r="A5171">
        <v>2005</v>
      </c>
      <c r="B5171" s="6" t="s">
        <v>52</v>
      </c>
      <c r="C5171" s="6">
        <v>17</v>
      </c>
      <c r="D5171" s="6" t="s">
        <v>276</v>
      </c>
      <c r="E5171" s="6"/>
      <c r="F5171" s="6"/>
      <c r="G5171" s="6"/>
      <c r="H5171" s="6"/>
      <c r="I5171" s="6" t="str">
        <f t="shared" si="37"/>
        <v/>
      </c>
      <c r="J5171" s="6" t="s">
        <v>79</v>
      </c>
      <c r="K5171" s="6">
        <v>30</v>
      </c>
      <c r="L5171" s="6">
        <v>20</v>
      </c>
      <c r="M5171" s="6">
        <v>30</v>
      </c>
      <c r="N5171" s="6">
        <v>0</v>
      </c>
      <c r="O5171" s="6"/>
      <c r="P5171" s="6"/>
      <c r="Q5171" s="6"/>
      <c r="R5171" s="6"/>
      <c r="S5171" s="6">
        <v>1</v>
      </c>
      <c r="T5171" s="6"/>
    </row>
    <row r="5172" spans="1:20" x14ac:dyDescent="0.25">
      <c r="A5172">
        <v>2005</v>
      </c>
      <c r="B5172" s="6" t="s">
        <v>52</v>
      </c>
      <c r="C5172" s="6">
        <v>18</v>
      </c>
      <c r="D5172" s="6" t="s">
        <v>299</v>
      </c>
      <c r="E5172" s="6">
        <v>3</v>
      </c>
      <c r="F5172" s="6">
        <v>11</v>
      </c>
      <c r="G5172" s="6">
        <v>60</v>
      </c>
      <c r="H5172" s="6">
        <v>0</v>
      </c>
      <c r="I5172" s="6">
        <f t="shared" si="37"/>
        <v>60</v>
      </c>
      <c r="J5172" s="6" t="s">
        <v>81</v>
      </c>
      <c r="K5172" s="6">
        <v>40</v>
      </c>
      <c r="L5172" s="6">
        <v>35</v>
      </c>
      <c r="M5172" s="6">
        <v>20</v>
      </c>
      <c r="N5172" s="6">
        <v>0</v>
      </c>
      <c r="O5172" s="6"/>
      <c r="P5172" s="6"/>
      <c r="Q5172" s="6"/>
      <c r="R5172" s="6" t="s">
        <v>47</v>
      </c>
      <c r="S5172" s="6">
        <v>1</v>
      </c>
      <c r="T5172" s="6"/>
    </row>
    <row r="5173" spans="1:20" x14ac:dyDescent="0.25">
      <c r="A5173">
        <v>2005</v>
      </c>
      <c r="B5173" s="6" t="s">
        <v>52</v>
      </c>
      <c r="C5173" s="6">
        <v>19</v>
      </c>
      <c r="D5173" s="6" t="s">
        <v>299</v>
      </c>
      <c r="E5173" s="6"/>
      <c r="F5173" s="6"/>
      <c r="G5173" s="6"/>
      <c r="H5173" s="6"/>
      <c r="I5173" s="6" t="str">
        <f t="shared" si="37"/>
        <v/>
      </c>
      <c r="J5173" s="6" t="s">
        <v>82</v>
      </c>
      <c r="K5173" s="6">
        <v>30</v>
      </c>
      <c r="L5173" s="6">
        <v>20</v>
      </c>
      <c r="M5173" s="6">
        <v>10</v>
      </c>
      <c r="N5173" s="6">
        <v>10</v>
      </c>
      <c r="O5173" s="6"/>
      <c r="P5173" s="6"/>
      <c r="Q5173" s="6"/>
      <c r="R5173" s="6"/>
      <c r="S5173" s="6"/>
      <c r="T5173" s="6" t="s">
        <v>300</v>
      </c>
    </row>
    <row r="5174" spans="1:20" x14ac:dyDescent="0.25">
      <c r="A5174">
        <v>2005</v>
      </c>
      <c r="B5174" s="6" t="s">
        <v>52</v>
      </c>
      <c r="C5174" s="6">
        <v>20</v>
      </c>
      <c r="D5174" s="6" t="s">
        <v>299</v>
      </c>
      <c r="E5174" s="6"/>
      <c r="F5174" s="6"/>
      <c r="G5174" s="6"/>
      <c r="H5174" s="6"/>
      <c r="I5174" s="6" t="str">
        <f t="shared" si="37"/>
        <v/>
      </c>
      <c r="J5174" s="6" t="s">
        <v>54</v>
      </c>
      <c r="K5174" s="6">
        <v>100</v>
      </c>
      <c r="L5174" s="6">
        <v>50</v>
      </c>
      <c r="M5174" s="6">
        <v>60</v>
      </c>
      <c r="N5174" s="6">
        <v>100</v>
      </c>
      <c r="O5174" s="6"/>
      <c r="P5174" s="6"/>
      <c r="Q5174" s="6"/>
      <c r="R5174" s="6"/>
      <c r="S5174" s="6"/>
      <c r="T5174" s="6"/>
    </row>
    <row r="5175" spans="1:20" x14ac:dyDescent="0.25">
      <c r="A5175">
        <v>2005</v>
      </c>
      <c r="B5175" s="6" t="s">
        <v>52</v>
      </c>
      <c r="C5175" s="6">
        <v>21</v>
      </c>
      <c r="D5175" s="6" t="s">
        <v>299</v>
      </c>
      <c r="E5175" s="6"/>
      <c r="F5175" s="6"/>
      <c r="G5175" s="6"/>
      <c r="H5175" s="6"/>
      <c r="I5175" s="6" t="str">
        <f t="shared" si="37"/>
        <v/>
      </c>
      <c r="J5175" s="6" t="s">
        <v>54</v>
      </c>
      <c r="K5175" s="6">
        <v>100</v>
      </c>
      <c r="L5175" s="6">
        <v>80</v>
      </c>
      <c r="M5175" s="6">
        <v>190</v>
      </c>
      <c r="N5175" s="6">
        <v>100</v>
      </c>
      <c r="O5175" s="6"/>
      <c r="P5175" s="6"/>
      <c r="Q5175" s="6"/>
      <c r="R5175" s="6"/>
      <c r="S5175" s="6"/>
      <c r="T5175" s="6"/>
    </row>
    <row r="5176" spans="1:20" x14ac:dyDescent="0.25">
      <c r="A5176">
        <v>2005</v>
      </c>
      <c r="B5176" s="6" t="s">
        <v>52</v>
      </c>
      <c r="C5176" s="6">
        <v>22</v>
      </c>
      <c r="D5176" s="6" t="s">
        <v>299</v>
      </c>
      <c r="E5176" s="6"/>
      <c r="F5176" s="6"/>
      <c r="G5176" s="6"/>
      <c r="H5176" s="6"/>
      <c r="I5176" s="6" t="str">
        <f t="shared" si="37"/>
        <v/>
      </c>
      <c r="J5176" s="6" t="s">
        <v>298</v>
      </c>
      <c r="K5176" s="6">
        <v>10</v>
      </c>
      <c r="L5176" s="6">
        <v>10</v>
      </c>
      <c r="M5176" s="6">
        <v>10</v>
      </c>
      <c r="N5176" s="6">
        <v>0</v>
      </c>
      <c r="O5176" s="6"/>
      <c r="P5176" s="6"/>
      <c r="Q5176" s="6"/>
      <c r="R5176" s="6"/>
      <c r="S5176" s="6"/>
      <c r="T5176" s="6"/>
    </row>
    <row r="5177" spans="1:20" x14ac:dyDescent="0.25">
      <c r="A5177">
        <v>2005</v>
      </c>
      <c r="B5177" s="6" t="s">
        <v>52</v>
      </c>
      <c r="C5177" s="6">
        <v>23</v>
      </c>
      <c r="D5177" s="6" t="s">
        <v>299</v>
      </c>
      <c r="E5177" s="6">
        <v>4</v>
      </c>
      <c r="F5177" s="6">
        <v>11.3</v>
      </c>
      <c r="G5177" s="6">
        <v>165</v>
      </c>
      <c r="H5177" s="6">
        <v>0</v>
      </c>
      <c r="I5177" s="6">
        <f t="shared" ref="I5177:I5240" si="38">IF(G5177&gt;0,G5177/(1000-H5177)*1000,"")</f>
        <v>165</v>
      </c>
      <c r="J5177" s="6" t="s">
        <v>88</v>
      </c>
      <c r="K5177" s="6">
        <v>20</v>
      </c>
      <c r="L5177" s="6">
        <v>15</v>
      </c>
      <c r="M5177" s="6">
        <v>15</v>
      </c>
      <c r="N5177" s="6">
        <v>2</v>
      </c>
      <c r="O5177" s="6"/>
      <c r="P5177" s="6"/>
      <c r="Q5177" s="6"/>
      <c r="R5177" s="6"/>
      <c r="S5177" s="6"/>
      <c r="T5177" s="6"/>
    </row>
    <row r="5178" spans="1:20" x14ac:dyDescent="0.25">
      <c r="A5178">
        <v>2005</v>
      </c>
      <c r="B5178" s="6" t="s">
        <v>52</v>
      </c>
      <c r="C5178" s="6">
        <v>24</v>
      </c>
      <c r="D5178" s="6" t="s">
        <v>299</v>
      </c>
      <c r="E5178" s="6"/>
      <c r="F5178" s="6"/>
      <c r="G5178" s="6"/>
      <c r="H5178" s="6"/>
      <c r="I5178" s="6" t="str">
        <f t="shared" si="38"/>
        <v/>
      </c>
      <c r="J5178" s="6" t="s">
        <v>88</v>
      </c>
      <c r="K5178" s="6">
        <v>15</v>
      </c>
      <c r="L5178" s="6">
        <v>10</v>
      </c>
      <c r="M5178" s="6">
        <v>15</v>
      </c>
      <c r="N5178" s="6">
        <v>0</v>
      </c>
      <c r="O5178" s="6"/>
      <c r="P5178" s="6"/>
      <c r="Q5178" s="6"/>
      <c r="R5178" s="6"/>
      <c r="S5178" s="6"/>
      <c r="T5178" s="6"/>
    </row>
    <row r="5179" spans="1:20" x14ac:dyDescent="0.25">
      <c r="A5179">
        <v>2005</v>
      </c>
      <c r="B5179" s="6" t="s">
        <v>52</v>
      </c>
      <c r="C5179" s="6">
        <v>25</v>
      </c>
      <c r="D5179" s="6" t="s">
        <v>299</v>
      </c>
      <c r="E5179" s="6"/>
      <c r="F5179" s="6"/>
      <c r="G5179" s="6"/>
      <c r="H5179" s="6"/>
      <c r="I5179" s="6" t="str">
        <f t="shared" si="38"/>
        <v/>
      </c>
      <c r="J5179" s="6" t="s">
        <v>137</v>
      </c>
      <c r="K5179" s="6">
        <v>10</v>
      </c>
      <c r="L5179" s="6">
        <v>5</v>
      </c>
      <c r="M5179" s="6">
        <v>5</v>
      </c>
      <c r="N5179" s="6">
        <v>0</v>
      </c>
      <c r="O5179" s="6"/>
      <c r="P5179" s="6"/>
      <c r="Q5179" s="6"/>
      <c r="R5179" s="6"/>
      <c r="S5179" s="6"/>
      <c r="T5179" s="6"/>
    </row>
    <row r="5180" spans="1:20" x14ac:dyDescent="0.25">
      <c r="A5180">
        <v>2005</v>
      </c>
      <c r="B5180" s="6" t="s">
        <v>52</v>
      </c>
      <c r="C5180" s="6">
        <v>26</v>
      </c>
      <c r="D5180" s="6" t="s">
        <v>299</v>
      </c>
      <c r="E5180" s="6"/>
      <c r="F5180" s="6"/>
      <c r="G5180" s="6"/>
      <c r="H5180" s="6"/>
      <c r="I5180" s="6" t="str">
        <f t="shared" si="38"/>
        <v/>
      </c>
      <c r="J5180" s="6" t="s">
        <v>88</v>
      </c>
      <c r="K5180" s="6">
        <v>50</v>
      </c>
      <c r="L5180" s="6">
        <v>50</v>
      </c>
      <c r="M5180" s="6">
        <v>20</v>
      </c>
      <c r="N5180" s="6">
        <v>20</v>
      </c>
      <c r="O5180" s="6"/>
      <c r="P5180" s="6"/>
      <c r="Q5180" s="6"/>
      <c r="R5180" s="6" t="s">
        <v>47</v>
      </c>
      <c r="S5180" s="6">
        <v>1</v>
      </c>
      <c r="T5180" s="6" t="s">
        <v>301</v>
      </c>
    </row>
    <row r="5181" spans="1:20" x14ac:dyDescent="0.25">
      <c r="A5181">
        <v>2005</v>
      </c>
      <c r="B5181" s="6" t="s">
        <v>52</v>
      </c>
      <c r="C5181" s="6">
        <v>27</v>
      </c>
      <c r="D5181" s="6" t="s">
        <v>299</v>
      </c>
      <c r="E5181" s="6"/>
      <c r="F5181" s="6"/>
      <c r="G5181" s="6"/>
      <c r="H5181" s="6"/>
      <c r="I5181" s="6" t="str">
        <f t="shared" si="38"/>
        <v/>
      </c>
      <c r="J5181" s="6" t="s">
        <v>80</v>
      </c>
      <c r="K5181" s="6">
        <v>25</v>
      </c>
      <c r="L5181" s="6">
        <v>20</v>
      </c>
      <c r="M5181" s="6">
        <v>10</v>
      </c>
      <c r="N5181" s="6">
        <v>40</v>
      </c>
      <c r="O5181" s="6"/>
      <c r="P5181" s="6"/>
      <c r="Q5181" s="6"/>
      <c r="R5181" s="6"/>
      <c r="S5181" s="6"/>
      <c r="T5181" s="6"/>
    </row>
    <row r="5182" spans="1:20" x14ac:dyDescent="0.25">
      <c r="A5182">
        <v>2005</v>
      </c>
      <c r="B5182" s="6" t="s">
        <v>52</v>
      </c>
      <c r="C5182" s="6">
        <v>28</v>
      </c>
      <c r="D5182" s="6" t="s">
        <v>299</v>
      </c>
      <c r="E5182" s="6"/>
      <c r="F5182" s="6"/>
      <c r="G5182" s="6"/>
      <c r="H5182" s="6"/>
      <c r="I5182" s="6" t="str">
        <f t="shared" si="38"/>
        <v/>
      </c>
      <c r="J5182" s="6" t="s">
        <v>85</v>
      </c>
      <c r="K5182" s="6">
        <v>30</v>
      </c>
      <c r="L5182" s="6">
        <v>20</v>
      </c>
      <c r="M5182" s="6">
        <v>20</v>
      </c>
      <c r="N5182" s="6">
        <v>50</v>
      </c>
      <c r="O5182" s="6"/>
      <c r="P5182" s="6"/>
      <c r="Q5182" s="6"/>
      <c r="R5182" s="6"/>
      <c r="S5182" s="6"/>
      <c r="T5182" s="6"/>
    </row>
    <row r="5183" spans="1:20" x14ac:dyDescent="0.25">
      <c r="A5183">
        <v>2005</v>
      </c>
      <c r="B5183" s="6" t="s">
        <v>52</v>
      </c>
      <c r="C5183" s="6">
        <v>29</v>
      </c>
      <c r="D5183" s="6" t="s">
        <v>299</v>
      </c>
      <c r="E5183" s="6"/>
      <c r="F5183" s="6"/>
      <c r="G5183" s="6"/>
      <c r="H5183" s="6"/>
      <c r="I5183" s="6" t="str">
        <f t="shared" si="38"/>
        <v/>
      </c>
      <c r="J5183" s="6" t="s">
        <v>80</v>
      </c>
      <c r="K5183" s="6">
        <v>40</v>
      </c>
      <c r="L5183" s="6">
        <v>30</v>
      </c>
      <c r="M5183" s="6">
        <v>20</v>
      </c>
      <c r="N5183" s="6">
        <v>30</v>
      </c>
      <c r="O5183" s="6"/>
      <c r="P5183" s="6"/>
      <c r="Q5183" s="6"/>
      <c r="R5183" s="6" t="s">
        <v>47</v>
      </c>
      <c r="S5183" s="6"/>
      <c r="T5183" s="6"/>
    </row>
    <row r="5184" spans="1:20" x14ac:dyDescent="0.25">
      <c r="A5184">
        <v>2005</v>
      </c>
      <c r="B5184" s="6" t="s">
        <v>52</v>
      </c>
      <c r="C5184" s="6">
        <v>30</v>
      </c>
      <c r="D5184" s="6" t="s">
        <v>299</v>
      </c>
      <c r="E5184" s="6"/>
      <c r="F5184" s="6"/>
      <c r="G5184" s="6"/>
      <c r="H5184" s="6"/>
      <c r="I5184" s="6" t="str">
        <f t="shared" si="38"/>
        <v/>
      </c>
      <c r="J5184" s="6" t="s">
        <v>109</v>
      </c>
      <c r="K5184" s="6">
        <v>35</v>
      </c>
      <c r="L5184" s="6">
        <v>35</v>
      </c>
      <c r="M5184" s="6">
        <v>20</v>
      </c>
      <c r="N5184" s="6">
        <v>10</v>
      </c>
      <c r="O5184" s="6"/>
      <c r="P5184" s="6"/>
      <c r="Q5184" s="6"/>
      <c r="R5184" s="6" t="s">
        <v>47</v>
      </c>
      <c r="S5184" s="6"/>
      <c r="T5184" s="6"/>
    </row>
    <row r="5185" spans="1:20" x14ac:dyDescent="0.25">
      <c r="A5185">
        <v>2005</v>
      </c>
      <c r="B5185" s="6" t="s">
        <v>52</v>
      </c>
      <c r="C5185" s="6">
        <v>31</v>
      </c>
      <c r="D5185" s="6" t="s">
        <v>299</v>
      </c>
      <c r="E5185" s="6"/>
      <c r="F5185" s="6"/>
      <c r="G5185" s="6"/>
      <c r="H5185" s="6"/>
      <c r="I5185" s="6" t="str">
        <f t="shared" si="38"/>
        <v/>
      </c>
      <c r="J5185" s="6" t="s">
        <v>88</v>
      </c>
      <c r="K5185" s="6">
        <v>30</v>
      </c>
      <c r="L5185" s="6">
        <v>25</v>
      </c>
      <c r="M5185" s="6">
        <v>30</v>
      </c>
      <c r="N5185" s="6">
        <v>10</v>
      </c>
      <c r="O5185" s="6"/>
      <c r="P5185" s="6"/>
      <c r="Q5185" s="6"/>
      <c r="R5185" s="6"/>
      <c r="S5185" s="6"/>
      <c r="T5185" s="6"/>
    </row>
    <row r="5186" spans="1:20" x14ac:dyDescent="0.25">
      <c r="A5186">
        <v>2005</v>
      </c>
      <c r="B5186" s="6" t="s">
        <v>52</v>
      </c>
      <c r="C5186" s="6">
        <v>32</v>
      </c>
      <c r="D5186" s="6" t="s">
        <v>299</v>
      </c>
      <c r="E5186" s="6"/>
      <c r="F5186" s="6"/>
      <c r="G5186" s="6"/>
      <c r="H5186" s="6"/>
      <c r="I5186" s="6" t="str">
        <f t="shared" si="38"/>
        <v/>
      </c>
      <c r="J5186" s="6" t="s">
        <v>88</v>
      </c>
      <c r="K5186" s="6">
        <v>35</v>
      </c>
      <c r="L5186" s="6">
        <v>30</v>
      </c>
      <c r="M5186" s="6">
        <v>30</v>
      </c>
      <c r="N5186" s="6">
        <v>50</v>
      </c>
      <c r="O5186" s="6"/>
      <c r="P5186" s="6"/>
      <c r="Q5186" s="6"/>
      <c r="R5186" s="6"/>
      <c r="S5186" s="6"/>
      <c r="T5186" s="6"/>
    </row>
    <row r="5187" spans="1:20" x14ac:dyDescent="0.25">
      <c r="A5187">
        <v>2005</v>
      </c>
      <c r="B5187" s="6" t="s">
        <v>52</v>
      </c>
      <c r="C5187" s="6">
        <v>33</v>
      </c>
      <c r="D5187" s="6" t="s">
        <v>299</v>
      </c>
      <c r="E5187" s="6"/>
      <c r="F5187" s="6"/>
      <c r="G5187" s="6"/>
      <c r="H5187" s="6"/>
      <c r="I5187" s="6" t="str">
        <f t="shared" si="38"/>
        <v/>
      </c>
      <c r="J5187" s="6" t="s">
        <v>79</v>
      </c>
      <c r="K5187" s="6">
        <v>30</v>
      </c>
      <c r="L5187" s="6">
        <v>30</v>
      </c>
      <c r="M5187" s="6">
        <v>15</v>
      </c>
      <c r="N5187" s="6">
        <v>20</v>
      </c>
      <c r="O5187" s="6"/>
      <c r="P5187" s="6"/>
      <c r="Q5187" s="6"/>
      <c r="R5187" s="6" t="s">
        <v>47</v>
      </c>
      <c r="S5187" s="6">
        <v>1</v>
      </c>
      <c r="T5187" s="6"/>
    </row>
    <row r="5188" spans="1:20" x14ac:dyDescent="0.25">
      <c r="A5188">
        <v>2005</v>
      </c>
      <c r="B5188" s="6" t="s">
        <v>52</v>
      </c>
      <c r="C5188" s="6">
        <v>34</v>
      </c>
      <c r="D5188" s="6" t="s">
        <v>271</v>
      </c>
      <c r="E5188" s="6">
        <v>5</v>
      </c>
      <c r="F5188" s="6">
        <v>11.5</v>
      </c>
      <c r="G5188" s="6">
        <v>135</v>
      </c>
      <c r="H5188" s="6">
        <v>0</v>
      </c>
      <c r="I5188" s="6">
        <f t="shared" si="38"/>
        <v>135</v>
      </c>
      <c r="J5188" s="6" t="s">
        <v>80</v>
      </c>
      <c r="K5188" s="6">
        <v>15</v>
      </c>
      <c r="L5188" s="6">
        <v>10</v>
      </c>
      <c r="M5188" s="6">
        <v>5</v>
      </c>
      <c r="N5188" s="6">
        <v>5</v>
      </c>
      <c r="O5188" s="6"/>
      <c r="P5188" s="6"/>
      <c r="Q5188" s="6"/>
      <c r="R5188" s="6" t="s">
        <v>47</v>
      </c>
      <c r="S5188" s="6"/>
      <c r="T5188" s="6" t="s">
        <v>302</v>
      </c>
    </row>
    <row r="5189" spans="1:20" x14ac:dyDescent="0.25">
      <c r="A5189">
        <v>2005</v>
      </c>
      <c r="B5189" s="6" t="s">
        <v>52</v>
      </c>
      <c r="C5189" s="6">
        <v>35</v>
      </c>
      <c r="D5189" s="6" t="s">
        <v>271</v>
      </c>
      <c r="E5189" s="6"/>
      <c r="F5189" s="6"/>
      <c r="G5189" s="6"/>
      <c r="H5189" s="6"/>
      <c r="I5189" s="6" t="str">
        <f t="shared" si="38"/>
        <v/>
      </c>
      <c r="J5189" s="6" t="s">
        <v>80</v>
      </c>
      <c r="K5189" s="6">
        <v>25</v>
      </c>
      <c r="L5189" s="6">
        <v>20</v>
      </c>
      <c r="M5189" s="6">
        <v>15</v>
      </c>
      <c r="N5189" s="6">
        <v>0</v>
      </c>
      <c r="O5189" s="6"/>
      <c r="P5189" s="6"/>
      <c r="Q5189" s="6"/>
      <c r="R5189" s="6" t="s">
        <v>47</v>
      </c>
      <c r="S5189" s="6"/>
      <c r="T5189" s="6" t="s">
        <v>303</v>
      </c>
    </row>
    <row r="5190" spans="1:20" x14ac:dyDescent="0.25">
      <c r="A5190">
        <v>2005</v>
      </c>
      <c r="B5190" s="6" t="s">
        <v>52</v>
      </c>
      <c r="C5190" s="6">
        <v>36</v>
      </c>
      <c r="D5190" s="6" t="s">
        <v>271</v>
      </c>
      <c r="E5190" s="6"/>
      <c r="F5190" s="6"/>
      <c r="G5190" s="6"/>
      <c r="H5190" s="6"/>
      <c r="I5190" s="6" t="str">
        <f t="shared" si="38"/>
        <v/>
      </c>
      <c r="J5190" s="6" t="s">
        <v>83</v>
      </c>
      <c r="K5190" s="6">
        <v>140</v>
      </c>
      <c r="L5190" s="6">
        <v>60</v>
      </c>
      <c r="M5190" s="6">
        <v>50</v>
      </c>
      <c r="N5190" s="6">
        <v>50</v>
      </c>
      <c r="O5190" s="6"/>
      <c r="P5190" s="6"/>
      <c r="Q5190" s="6"/>
      <c r="R5190" s="6"/>
      <c r="S5190" s="6"/>
      <c r="T5190" s="6"/>
    </row>
    <row r="5191" spans="1:20" x14ac:dyDescent="0.25">
      <c r="A5191">
        <v>2005</v>
      </c>
      <c r="B5191" s="6" t="s">
        <v>52</v>
      </c>
      <c r="C5191" s="6">
        <v>37</v>
      </c>
      <c r="D5191" s="6" t="s">
        <v>271</v>
      </c>
      <c r="E5191" s="6"/>
      <c r="F5191" s="6"/>
      <c r="G5191" s="6"/>
      <c r="H5191" s="6"/>
      <c r="I5191" s="6" t="str">
        <f t="shared" si="38"/>
        <v/>
      </c>
      <c r="J5191" s="6" t="s">
        <v>80</v>
      </c>
      <c r="K5191" s="6">
        <v>20</v>
      </c>
      <c r="L5191" s="6">
        <v>15</v>
      </c>
      <c r="M5191" s="6">
        <v>5</v>
      </c>
      <c r="N5191" s="6">
        <v>0</v>
      </c>
      <c r="O5191" s="6"/>
      <c r="P5191" s="6"/>
      <c r="Q5191" s="6"/>
      <c r="R5191" s="6"/>
      <c r="S5191" s="6"/>
      <c r="T5191" s="6" t="s">
        <v>304</v>
      </c>
    </row>
    <row r="5192" spans="1:20" x14ac:dyDescent="0.25">
      <c r="A5192">
        <v>2005</v>
      </c>
      <c r="B5192" s="6" t="s">
        <v>52</v>
      </c>
      <c r="C5192" s="6">
        <v>38</v>
      </c>
      <c r="D5192" s="6" t="s">
        <v>271</v>
      </c>
      <c r="E5192" s="6"/>
      <c r="F5192" s="6"/>
      <c r="G5192" s="6"/>
      <c r="H5192" s="6"/>
      <c r="I5192" s="6" t="str">
        <f t="shared" si="38"/>
        <v/>
      </c>
      <c r="J5192" s="6" t="s">
        <v>83</v>
      </c>
      <c r="K5192" s="6">
        <v>30</v>
      </c>
      <c r="L5192" s="6">
        <v>20</v>
      </c>
      <c r="M5192" s="6">
        <v>20</v>
      </c>
      <c r="N5192" s="6">
        <v>70</v>
      </c>
      <c r="O5192" s="6"/>
      <c r="P5192" s="6"/>
      <c r="Q5192" s="6"/>
      <c r="R5192" s="6"/>
      <c r="S5192" s="6"/>
      <c r="T5192" s="6"/>
    </row>
    <row r="5193" spans="1:20" x14ac:dyDescent="0.25">
      <c r="A5193">
        <v>2005</v>
      </c>
      <c r="B5193" s="6" t="s">
        <v>52</v>
      </c>
      <c r="C5193" s="6">
        <v>39</v>
      </c>
      <c r="D5193" s="6" t="s">
        <v>271</v>
      </c>
      <c r="E5193" s="6"/>
      <c r="F5193" s="6"/>
      <c r="G5193" s="6"/>
      <c r="H5193" s="6"/>
      <c r="I5193" s="6" t="str">
        <f t="shared" si="38"/>
        <v/>
      </c>
      <c r="J5193" s="6" t="s">
        <v>83</v>
      </c>
      <c r="K5193" s="6">
        <v>100</v>
      </c>
      <c r="L5193" s="6">
        <v>40</v>
      </c>
      <c r="M5193" s="6">
        <v>130</v>
      </c>
      <c r="N5193" s="6">
        <v>85</v>
      </c>
      <c r="O5193" s="6"/>
      <c r="P5193" s="6"/>
      <c r="Q5193" s="6"/>
      <c r="R5193" s="6"/>
      <c r="S5193" s="6"/>
      <c r="T5193" s="6" t="s">
        <v>305</v>
      </c>
    </row>
    <row r="5194" spans="1:20" x14ac:dyDescent="0.25">
      <c r="A5194">
        <v>2005</v>
      </c>
      <c r="B5194" s="6" t="s">
        <v>52</v>
      </c>
      <c r="C5194" s="6">
        <v>40</v>
      </c>
      <c r="D5194" s="6" t="s">
        <v>271</v>
      </c>
      <c r="E5194" s="6"/>
      <c r="F5194" s="6"/>
      <c r="G5194" s="6"/>
      <c r="H5194" s="6"/>
      <c r="I5194" s="6" t="str">
        <f t="shared" si="38"/>
        <v/>
      </c>
      <c r="J5194" s="6" t="s">
        <v>83</v>
      </c>
      <c r="K5194" s="6">
        <v>50</v>
      </c>
      <c r="L5194" s="6">
        <v>40</v>
      </c>
      <c r="M5194" s="6">
        <v>40</v>
      </c>
      <c r="N5194" s="6">
        <v>20</v>
      </c>
      <c r="O5194" s="6"/>
      <c r="P5194" s="6"/>
      <c r="Q5194" s="6"/>
      <c r="R5194" s="6"/>
      <c r="S5194" s="6"/>
      <c r="T5194" s="6" t="s">
        <v>291</v>
      </c>
    </row>
    <row r="5195" spans="1:20" x14ac:dyDescent="0.25">
      <c r="A5195">
        <v>2005</v>
      </c>
      <c r="B5195" s="6" t="s">
        <v>52</v>
      </c>
      <c r="C5195" s="6">
        <v>41</v>
      </c>
      <c r="D5195" s="6" t="s">
        <v>271</v>
      </c>
      <c r="E5195" s="6"/>
      <c r="F5195" s="6"/>
      <c r="G5195" s="6"/>
      <c r="H5195" s="6"/>
      <c r="I5195" s="6" t="str">
        <f t="shared" si="38"/>
        <v/>
      </c>
      <c r="J5195" s="6" t="s">
        <v>79</v>
      </c>
      <c r="K5195" s="6">
        <v>140</v>
      </c>
      <c r="L5195" s="6">
        <v>115</v>
      </c>
      <c r="M5195" s="6">
        <v>180</v>
      </c>
      <c r="N5195" s="6">
        <v>90</v>
      </c>
      <c r="O5195" s="6"/>
      <c r="P5195" s="6"/>
      <c r="Q5195" s="6"/>
      <c r="R5195" s="6"/>
      <c r="S5195" s="6"/>
      <c r="T5195" s="6"/>
    </row>
    <row r="5196" spans="1:20" x14ac:dyDescent="0.25">
      <c r="A5196">
        <v>2005</v>
      </c>
      <c r="B5196" s="6" t="s">
        <v>52</v>
      </c>
      <c r="C5196" s="6">
        <v>42</v>
      </c>
      <c r="D5196" s="6" t="s">
        <v>271</v>
      </c>
      <c r="E5196" s="6"/>
      <c r="F5196" s="6"/>
      <c r="G5196" s="6"/>
      <c r="H5196" s="6"/>
      <c r="I5196" s="6" t="str">
        <f t="shared" si="38"/>
        <v/>
      </c>
      <c r="J5196" s="6" t="s">
        <v>85</v>
      </c>
      <c r="K5196" s="6">
        <v>20</v>
      </c>
      <c r="L5196" s="6">
        <v>15</v>
      </c>
      <c r="M5196" s="6">
        <v>5</v>
      </c>
      <c r="N5196" s="6">
        <v>10</v>
      </c>
      <c r="O5196" s="6"/>
      <c r="P5196" s="6"/>
      <c r="Q5196" s="6"/>
      <c r="R5196" s="6"/>
      <c r="S5196" s="6"/>
      <c r="T5196" s="6"/>
    </row>
    <row r="5197" spans="1:20" x14ac:dyDescent="0.25">
      <c r="A5197">
        <v>2005</v>
      </c>
      <c r="B5197" s="6" t="s">
        <v>52</v>
      </c>
      <c r="C5197" s="6">
        <v>43</v>
      </c>
      <c r="D5197" s="6" t="s">
        <v>271</v>
      </c>
      <c r="E5197" s="6"/>
      <c r="F5197" s="6"/>
      <c r="G5197" s="6"/>
      <c r="H5197" s="6"/>
      <c r="I5197" s="6" t="str">
        <f t="shared" si="38"/>
        <v/>
      </c>
      <c r="J5197" s="6" t="s">
        <v>85</v>
      </c>
      <c r="K5197" s="6">
        <v>80</v>
      </c>
      <c r="L5197" s="6">
        <v>50</v>
      </c>
      <c r="M5197" s="6">
        <v>90</v>
      </c>
      <c r="N5197" s="6">
        <v>85</v>
      </c>
      <c r="O5197" s="6">
        <v>5</v>
      </c>
      <c r="P5197" s="6"/>
      <c r="Q5197" s="6"/>
      <c r="R5197" s="6"/>
      <c r="S5197" s="6"/>
      <c r="T5197" s="6" t="s">
        <v>306</v>
      </c>
    </row>
    <row r="5198" spans="1:20" x14ac:dyDescent="0.25">
      <c r="A5198">
        <v>2005</v>
      </c>
      <c r="B5198" s="6" t="s">
        <v>52</v>
      </c>
      <c r="C5198" s="6">
        <v>44</v>
      </c>
      <c r="D5198" s="6" t="s">
        <v>281</v>
      </c>
      <c r="E5198" s="6">
        <v>6</v>
      </c>
      <c r="F5198" s="6">
        <v>11</v>
      </c>
      <c r="G5198" s="6">
        <v>210</v>
      </c>
      <c r="H5198" s="6">
        <v>0</v>
      </c>
      <c r="I5198" s="6">
        <f t="shared" si="38"/>
        <v>210</v>
      </c>
      <c r="J5198" s="6" t="s">
        <v>80</v>
      </c>
      <c r="K5198" s="6">
        <v>30</v>
      </c>
      <c r="L5198" s="6">
        <v>15</v>
      </c>
      <c r="M5198" s="6">
        <v>2</v>
      </c>
      <c r="N5198" s="6">
        <v>0</v>
      </c>
      <c r="O5198" s="6"/>
      <c r="P5198" s="6"/>
      <c r="Q5198" s="6"/>
      <c r="R5198" s="6" t="s">
        <v>47</v>
      </c>
      <c r="S5198" s="6"/>
      <c r="T5198" s="6"/>
    </row>
    <row r="5199" spans="1:20" x14ac:dyDescent="0.25">
      <c r="A5199">
        <v>2005</v>
      </c>
      <c r="B5199" s="6" t="s">
        <v>52</v>
      </c>
      <c r="C5199" s="6">
        <v>45</v>
      </c>
      <c r="D5199" s="6" t="s">
        <v>281</v>
      </c>
      <c r="E5199" s="6"/>
      <c r="F5199" s="6"/>
      <c r="G5199" s="6"/>
      <c r="H5199" s="6"/>
      <c r="I5199" s="6" t="str">
        <f t="shared" si="38"/>
        <v/>
      </c>
      <c r="J5199" s="6" t="s">
        <v>85</v>
      </c>
      <c r="K5199" s="6">
        <v>10</v>
      </c>
      <c r="L5199" s="6">
        <v>5</v>
      </c>
      <c r="M5199" s="6">
        <v>10</v>
      </c>
      <c r="N5199" s="6">
        <v>0</v>
      </c>
      <c r="O5199" s="6"/>
      <c r="P5199" s="6"/>
      <c r="Q5199" s="6"/>
      <c r="R5199" s="6"/>
      <c r="S5199" s="6"/>
      <c r="T5199" s="6"/>
    </row>
    <row r="5200" spans="1:20" x14ac:dyDescent="0.25">
      <c r="A5200">
        <v>2005</v>
      </c>
      <c r="B5200" s="6" t="s">
        <v>52</v>
      </c>
      <c r="C5200" s="6">
        <v>46</v>
      </c>
      <c r="D5200" s="6" t="s">
        <v>281</v>
      </c>
      <c r="E5200" s="6"/>
      <c r="F5200" s="6"/>
      <c r="G5200" s="6"/>
      <c r="H5200" s="6"/>
      <c r="I5200" s="6" t="str">
        <f t="shared" si="38"/>
        <v/>
      </c>
      <c r="J5200" s="6" t="s">
        <v>83</v>
      </c>
      <c r="K5200" s="6">
        <v>50</v>
      </c>
      <c r="L5200" s="6">
        <v>25</v>
      </c>
      <c r="M5200" s="6">
        <v>20</v>
      </c>
      <c r="N5200" s="6">
        <v>0</v>
      </c>
      <c r="O5200" s="6"/>
      <c r="P5200" s="6"/>
      <c r="Q5200" s="6"/>
      <c r="R5200" s="6"/>
      <c r="S5200" s="6"/>
      <c r="T5200" s="6"/>
    </row>
    <row r="5201" spans="1:20" x14ac:dyDescent="0.25">
      <c r="A5201">
        <v>2005</v>
      </c>
      <c r="B5201" s="6" t="s">
        <v>52</v>
      </c>
      <c r="C5201" s="6">
        <v>47</v>
      </c>
      <c r="D5201" s="6" t="s">
        <v>281</v>
      </c>
      <c r="E5201" s="6"/>
      <c r="F5201" s="6"/>
      <c r="G5201" s="6"/>
      <c r="H5201" s="6"/>
      <c r="I5201" s="6" t="str">
        <f t="shared" si="38"/>
        <v/>
      </c>
      <c r="J5201" s="6" t="s">
        <v>81</v>
      </c>
      <c r="K5201" s="6">
        <v>20</v>
      </c>
      <c r="L5201" s="6">
        <v>15</v>
      </c>
      <c r="M5201" s="6">
        <v>25</v>
      </c>
      <c r="N5201" s="6">
        <v>0</v>
      </c>
      <c r="O5201" s="6"/>
      <c r="P5201" s="6"/>
      <c r="Q5201" s="6"/>
      <c r="R5201" s="6"/>
      <c r="S5201" s="6"/>
      <c r="T5201" s="6"/>
    </row>
    <row r="5202" spans="1:20" x14ac:dyDescent="0.25">
      <c r="A5202">
        <v>2005</v>
      </c>
      <c r="B5202" s="6" t="s">
        <v>52</v>
      </c>
      <c r="C5202" s="6">
        <v>48</v>
      </c>
      <c r="D5202" s="6" t="s">
        <v>281</v>
      </c>
      <c r="E5202" s="6"/>
      <c r="F5202" s="6"/>
      <c r="G5202" s="6"/>
      <c r="H5202" s="6"/>
      <c r="I5202" s="6" t="str">
        <f t="shared" si="38"/>
        <v/>
      </c>
      <c r="J5202" s="6" t="s">
        <v>83</v>
      </c>
      <c r="K5202" s="6">
        <v>60</v>
      </c>
      <c r="L5202" s="6">
        <v>25</v>
      </c>
      <c r="M5202" s="6">
        <v>30</v>
      </c>
      <c r="N5202" s="6">
        <v>95</v>
      </c>
      <c r="O5202" s="6"/>
      <c r="P5202" s="6"/>
      <c r="Q5202" s="6"/>
      <c r="R5202" s="6"/>
      <c r="S5202" s="6"/>
      <c r="T5202" s="6"/>
    </row>
    <row r="5203" spans="1:20" x14ac:dyDescent="0.25">
      <c r="A5203">
        <v>2005</v>
      </c>
      <c r="B5203" s="6" t="s">
        <v>52</v>
      </c>
      <c r="C5203" s="6">
        <v>49</v>
      </c>
      <c r="D5203" s="6" t="s">
        <v>281</v>
      </c>
      <c r="E5203" s="6"/>
      <c r="F5203" s="6"/>
      <c r="G5203" s="6"/>
      <c r="H5203" s="6"/>
      <c r="I5203" s="6" t="str">
        <f t="shared" si="38"/>
        <v/>
      </c>
      <c r="J5203" s="6" t="s">
        <v>88</v>
      </c>
      <c r="K5203" s="6">
        <v>85</v>
      </c>
      <c r="L5203" s="6">
        <v>40</v>
      </c>
      <c r="M5203" s="6">
        <v>40</v>
      </c>
      <c r="N5203" s="6">
        <v>3</v>
      </c>
      <c r="O5203" s="6"/>
      <c r="P5203" s="6"/>
      <c r="Q5203" s="6"/>
      <c r="R5203" s="6"/>
      <c r="S5203" s="6"/>
      <c r="T5203" s="6" t="s">
        <v>307</v>
      </c>
    </row>
    <row r="5204" spans="1:20" x14ac:dyDescent="0.25">
      <c r="A5204">
        <v>2005</v>
      </c>
      <c r="B5204" s="6" t="s">
        <v>52</v>
      </c>
      <c r="C5204" s="6">
        <v>50</v>
      </c>
      <c r="D5204" s="6" t="s">
        <v>281</v>
      </c>
      <c r="E5204" s="6"/>
      <c r="F5204" s="6"/>
      <c r="G5204" s="6"/>
      <c r="H5204" s="6"/>
      <c r="I5204" s="6" t="str">
        <f t="shared" si="38"/>
        <v/>
      </c>
      <c r="J5204" s="6" t="s">
        <v>44</v>
      </c>
      <c r="K5204" s="6">
        <v>15</v>
      </c>
      <c r="L5204" s="6">
        <v>15</v>
      </c>
      <c r="M5204" s="6">
        <v>10</v>
      </c>
      <c r="N5204" s="6">
        <v>0</v>
      </c>
      <c r="O5204" s="6"/>
      <c r="P5204" s="6"/>
      <c r="Q5204" s="6"/>
      <c r="R5204" s="6"/>
      <c r="S5204" s="6"/>
      <c r="T5204" s="6"/>
    </row>
    <row r="5205" spans="1:20" x14ac:dyDescent="0.25">
      <c r="A5205">
        <v>2005</v>
      </c>
      <c r="B5205" s="6" t="s">
        <v>52</v>
      </c>
      <c r="C5205" s="6">
        <v>51</v>
      </c>
      <c r="D5205" s="6" t="s">
        <v>281</v>
      </c>
      <c r="E5205" s="6"/>
      <c r="F5205" s="6"/>
      <c r="G5205" s="6"/>
      <c r="H5205" s="6"/>
      <c r="I5205" s="6" t="str">
        <f t="shared" si="38"/>
        <v/>
      </c>
      <c r="J5205" s="6" t="s">
        <v>80</v>
      </c>
      <c r="K5205" s="6">
        <v>20</v>
      </c>
      <c r="L5205" s="6">
        <v>15</v>
      </c>
      <c r="M5205" s="6">
        <v>10</v>
      </c>
      <c r="N5205" s="6">
        <v>0</v>
      </c>
      <c r="O5205" s="6"/>
      <c r="P5205" s="6"/>
      <c r="Q5205" s="6"/>
      <c r="R5205" s="6" t="s">
        <v>47</v>
      </c>
      <c r="S5205" s="6"/>
      <c r="T5205" s="6"/>
    </row>
    <row r="5206" spans="1:20" x14ac:dyDescent="0.25">
      <c r="A5206">
        <v>2005</v>
      </c>
      <c r="B5206" s="6" t="s">
        <v>52</v>
      </c>
      <c r="C5206" s="6">
        <v>52</v>
      </c>
      <c r="D5206" s="6" t="s">
        <v>281</v>
      </c>
      <c r="E5206" s="6"/>
      <c r="F5206" s="6"/>
      <c r="G5206" s="6"/>
      <c r="H5206" s="6"/>
      <c r="I5206" s="6" t="str">
        <f t="shared" si="38"/>
        <v/>
      </c>
      <c r="J5206" s="6" t="s">
        <v>80</v>
      </c>
      <c r="K5206" s="6">
        <v>40</v>
      </c>
      <c r="L5206" s="6">
        <v>25</v>
      </c>
      <c r="M5206" s="6">
        <v>20</v>
      </c>
      <c r="N5206" s="6">
        <v>65</v>
      </c>
      <c r="O5206" s="6"/>
      <c r="P5206" s="6"/>
      <c r="Q5206" s="6"/>
      <c r="R5206" s="6" t="s">
        <v>31</v>
      </c>
      <c r="S5206" s="6"/>
      <c r="T5206" s="6"/>
    </row>
    <row r="5207" spans="1:20" x14ac:dyDescent="0.25">
      <c r="A5207">
        <v>2005</v>
      </c>
      <c r="B5207" s="6" t="s">
        <v>52</v>
      </c>
      <c r="C5207" s="6">
        <v>53</v>
      </c>
      <c r="D5207" s="6" t="s">
        <v>281</v>
      </c>
      <c r="E5207" s="6"/>
      <c r="F5207" s="6"/>
      <c r="G5207" s="6"/>
      <c r="H5207" s="6"/>
      <c r="I5207" s="6" t="str">
        <f t="shared" si="38"/>
        <v/>
      </c>
      <c r="J5207" s="6" t="s">
        <v>79</v>
      </c>
      <c r="K5207" s="6">
        <v>50</v>
      </c>
      <c r="L5207" s="6">
        <v>35</v>
      </c>
      <c r="M5207" s="6">
        <v>30</v>
      </c>
      <c r="N5207" s="6">
        <v>45</v>
      </c>
      <c r="O5207" s="6"/>
      <c r="P5207" s="6"/>
      <c r="Q5207" s="6"/>
      <c r="R5207" s="6"/>
      <c r="S5207" s="6"/>
      <c r="T5207" s="6"/>
    </row>
    <row r="5208" spans="1:20" x14ac:dyDescent="0.25">
      <c r="A5208">
        <v>2005</v>
      </c>
      <c r="B5208" s="6" t="s">
        <v>52</v>
      </c>
      <c r="C5208" s="6">
        <v>54</v>
      </c>
      <c r="D5208" s="6" t="s">
        <v>281</v>
      </c>
      <c r="E5208" s="6"/>
      <c r="F5208" s="6"/>
      <c r="G5208" s="6"/>
      <c r="H5208" s="6"/>
      <c r="I5208" s="6" t="str">
        <f t="shared" si="38"/>
        <v/>
      </c>
      <c r="J5208" s="6" t="s">
        <v>88</v>
      </c>
      <c r="K5208" s="6">
        <v>25</v>
      </c>
      <c r="L5208" s="6">
        <v>20</v>
      </c>
      <c r="M5208" s="6">
        <v>20</v>
      </c>
      <c r="N5208" s="6">
        <v>0</v>
      </c>
      <c r="O5208" s="6"/>
      <c r="P5208" s="6"/>
      <c r="Q5208" s="6"/>
      <c r="R5208" s="6"/>
      <c r="S5208" s="6"/>
      <c r="T5208" s="6"/>
    </row>
    <row r="5209" spans="1:20" x14ac:dyDescent="0.25">
      <c r="A5209">
        <v>2005</v>
      </c>
      <c r="B5209" s="6" t="s">
        <v>52</v>
      </c>
      <c r="C5209" s="6">
        <v>55</v>
      </c>
      <c r="D5209" s="6" t="s">
        <v>281</v>
      </c>
      <c r="E5209" s="6"/>
      <c r="F5209" s="6"/>
      <c r="G5209" s="6"/>
      <c r="H5209" s="6"/>
      <c r="I5209" s="6" t="str">
        <f t="shared" si="38"/>
        <v/>
      </c>
      <c r="J5209" s="6" t="s">
        <v>83</v>
      </c>
      <c r="K5209" s="6">
        <v>75</v>
      </c>
      <c r="L5209" s="6">
        <v>60</v>
      </c>
      <c r="M5209" s="6">
        <v>40</v>
      </c>
      <c r="N5209" s="6">
        <v>30</v>
      </c>
      <c r="O5209" s="6"/>
      <c r="P5209" s="6"/>
      <c r="Q5209" s="6"/>
      <c r="R5209" s="6"/>
      <c r="S5209" s="6"/>
      <c r="T5209" s="6" t="s">
        <v>307</v>
      </c>
    </row>
    <row r="5210" spans="1:20" x14ac:dyDescent="0.25">
      <c r="A5210">
        <v>2005</v>
      </c>
      <c r="B5210" s="6" t="s">
        <v>52</v>
      </c>
      <c r="C5210" s="6">
        <v>56</v>
      </c>
      <c r="D5210" s="6" t="s">
        <v>281</v>
      </c>
      <c r="E5210" s="6"/>
      <c r="F5210" s="6"/>
      <c r="G5210" s="6"/>
      <c r="H5210" s="6"/>
      <c r="I5210" s="6"/>
      <c r="J5210" s="6" t="s">
        <v>298</v>
      </c>
      <c r="K5210" s="6">
        <v>2</v>
      </c>
      <c r="L5210" s="6">
        <v>1</v>
      </c>
      <c r="M5210" s="6">
        <v>30</v>
      </c>
      <c r="N5210" s="6">
        <v>0</v>
      </c>
      <c r="O5210" s="6"/>
      <c r="P5210" s="6"/>
      <c r="Q5210" s="6"/>
      <c r="R5210" s="6"/>
      <c r="S5210" s="6"/>
      <c r="T5210" s="6" t="s">
        <v>308</v>
      </c>
    </row>
    <row r="5211" spans="1:20" x14ac:dyDescent="0.25">
      <c r="A5211">
        <v>2005</v>
      </c>
      <c r="B5211" s="6" t="s">
        <v>52</v>
      </c>
      <c r="C5211" s="6">
        <v>57</v>
      </c>
      <c r="D5211" s="6" t="s">
        <v>281</v>
      </c>
      <c r="E5211" s="6"/>
      <c r="F5211" s="6"/>
      <c r="G5211" s="6"/>
      <c r="H5211" s="6"/>
      <c r="I5211" s="6" t="str">
        <f t="shared" si="38"/>
        <v/>
      </c>
      <c r="J5211" s="6" t="s">
        <v>81</v>
      </c>
      <c r="K5211" s="6">
        <v>20</v>
      </c>
      <c r="L5211" s="6">
        <v>10</v>
      </c>
      <c r="M5211" s="6">
        <v>15</v>
      </c>
      <c r="N5211" s="6">
        <v>15</v>
      </c>
      <c r="O5211" s="6"/>
      <c r="P5211" s="6"/>
      <c r="Q5211" s="6"/>
      <c r="R5211" s="6"/>
      <c r="S5211" s="6"/>
      <c r="T5211" s="6" t="s">
        <v>309</v>
      </c>
    </row>
    <row r="5212" spans="1:20" x14ac:dyDescent="0.25">
      <c r="A5212">
        <v>2005</v>
      </c>
      <c r="B5212" s="6" t="s">
        <v>52</v>
      </c>
      <c r="C5212" s="6">
        <v>58</v>
      </c>
      <c r="D5212" s="6" t="s">
        <v>274</v>
      </c>
      <c r="E5212" s="6">
        <v>7</v>
      </c>
      <c r="F5212" s="6">
        <v>11.3</v>
      </c>
      <c r="G5212" s="6">
        <v>135</v>
      </c>
      <c r="H5212" s="6">
        <v>0</v>
      </c>
      <c r="I5212" s="6">
        <f t="shared" si="38"/>
        <v>135</v>
      </c>
      <c r="J5212" s="6" t="s">
        <v>79</v>
      </c>
      <c r="K5212" s="6">
        <v>40</v>
      </c>
      <c r="L5212" s="6">
        <v>25</v>
      </c>
      <c r="M5212" s="6">
        <v>40</v>
      </c>
      <c r="N5212" s="6">
        <v>50</v>
      </c>
      <c r="O5212" s="6"/>
      <c r="P5212" s="6"/>
      <c r="Q5212" s="6"/>
      <c r="R5212" s="6"/>
      <c r="S5212" s="6"/>
      <c r="T5212" s="6" t="s">
        <v>310</v>
      </c>
    </row>
    <row r="5213" spans="1:20" x14ac:dyDescent="0.25">
      <c r="A5213">
        <v>2005</v>
      </c>
      <c r="B5213" s="6" t="s">
        <v>52</v>
      </c>
      <c r="C5213" s="6">
        <v>59</v>
      </c>
      <c r="D5213" s="6" t="s">
        <v>274</v>
      </c>
      <c r="E5213" s="6"/>
      <c r="F5213" s="6"/>
      <c r="G5213" s="6"/>
      <c r="H5213" s="6"/>
      <c r="I5213" s="6" t="str">
        <f t="shared" si="38"/>
        <v/>
      </c>
      <c r="J5213" s="6" t="s">
        <v>79</v>
      </c>
      <c r="K5213" s="6">
        <v>50</v>
      </c>
      <c r="L5213" s="6">
        <v>25</v>
      </c>
      <c r="M5213" s="6">
        <v>30</v>
      </c>
      <c r="N5213" s="6">
        <v>55</v>
      </c>
      <c r="O5213" s="6">
        <v>5</v>
      </c>
      <c r="P5213" s="6"/>
      <c r="Q5213" s="6"/>
      <c r="R5213" s="6"/>
      <c r="S5213" s="6"/>
      <c r="T5213" s="6"/>
    </row>
    <row r="5214" spans="1:20" x14ac:dyDescent="0.25">
      <c r="A5214">
        <v>2005</v>
      </c>
      <c r="B5214" s="6" t="s">
        <v>52</v>
      </c>
      <c r="C5214" s="6">
        <v>60</v>
      </c>
      <c r="D5214" s="6" t="s">
        <v>274</v>
      </c>
      <c r="E5214" s="6"/>
      <c r="F5214" s="6"/>
      <c r="G5214" s="6"/>
      <c r="H5214" s="6"/>
      <c r="I5214" s="6" t="str">
        <f t="shared" si="38"/>
        <v/>
      </c>
      <c r="J5214" s="6" t="s">
        <v>82</v>
      </c>
      <c r="K5214" s="6">
        <v>25</v>
      </c>
      <c r="L5214" s="6">
        <v>15</v>
      </c>
      <c r="M5214" s="6">
        <v>5</v>
      </c>
      <c r="N5214" s="6">
        <v>20</v>
      </c>
      <c r="O5214" s="6"/>
      <c r="P5214" s="6"/>
      <c r="Q5214" s="6"/>
      <c r="R5214" s="6"/>
      <c r="S5214" s="6">
        <v>1</v>
      </c>
      <c r="T5214" s="6"/>
    </row>
    <row r="5215" spans="1:20" x14ac:dyDescent="0.25">
      <c r="A5215">
        <v>2005</v>
      </c>
      <c r="B5215" s="6" t="s">
        <v>52</v>
      </c>
      <c r="C5215" s="6">
        <v>61</v>
      </c>
      <c r="D5215" s="6" t="s">
        <v>274</v>
      </c>
      <c r="E5215" s="6"/>
      <c r="F5215" s="6"/>
      <c r="G5215" s="6"/>
      <c r="H5215" s="6"/>
      <c r="I5215" s="6" t="str">
        <f t="shared" si="38"/>
        <v/>
      </c>
      <c r="J5215" s="6" t="s">
        <v>83</v>
      </c>
      <c r="K5215" s="6">
        <v>30</v>
      </c>
      <c r="L5215" s="6">
        <v>20</v>
      </c>
      <c r="M5215" s="6">
        <v>20</v>
      </c>
      <c r="N5215" s="6">
        <v>30</v>
      </c>
      <c r="O5215" s="6"/>
      <c r="P5215" s="6"/>
      <c r="Q5215" s="6"/>
      <c r="R5215" s="6" t="s">
        <v>47</v>
      </c>
      <c r="S5215" s="6"/>
      <c r="T5215" s="6"/>
    </row>
    <row r="5216" spans="1:20" x14ac:dyDescent="0.25">
      <c r="A5216">
        <v>2005</v>
      </c>
      <c r="B5216" s="6" t="s">
        <v>52</v>
      </c>
      <c r="C5216" s="6">
        <v>62</v>
      </c>
      <c r="D5216" s="6" t="s">
        <v>274</v>
      </c>
      <c r="E5216" s="6"/>
      <c r="F5216" s="6"/>
      <c r="G5216" s="6"/>
      <c r="H5216" s="6"/>
      <c r="I5216" s="6" t="str">
        <f t="shared" si="38"/>
        <v/>
      </c>
      <c r="J5216" s="6" t="s">
        <v>81</v>
      </c>
      <c r="K5216" s="6">
        <v>60</v>
      </c>
      <c r="L5216" s="6">
        <v>45</v>
      </c>
      <c r="M5216" s="6">
        <v>50</v>
      </c>
      <c r="N5216" s="6">
        <v>25</v>
      </c>
      <c r="O5216" s="6"/>
      <c r="P5216" s="6"/>
      <c r="Q5216" s="6"/>
      <c r="R5216" s="6"/>
      <c r="S5216" s="6"/>
      <c r="T5216" s="6"/>
    </row>
    <row r="5217" spans="1:20" x14ac:dyDescent="0.25">
      <c r="A5217">
        <v>2005</v>
      </c>
      <c r="B5217" s="6" t="s">
        <v>52</v>
      </c>
      <c r="C5217" s="6">
        <v>63</v>
      </c>
      <c r="D5217" s="6" t="s">
        <v>274</v>
      </c>
      <c r="E5217" s="6"/>
      <c r="F5217" s="6"/>
      <c r="G5217" s="6"/>
      <c r="H5217" s="6"/>
      <c r="I5217" s="6" t="str">
        <f t="shared" si="38"/>
        <v/>
      </c>
      <c r="J5217" s="6" t="s">
        <v>78</v>
      </c>
      <c r="K5217" s="6">
        <v>30</v>
      </c>
      <c r="L5217" s="6">
        <v>15</v>
      </c>
      <c r="M5217" s="6">
        <v>15</v>
      </c>
      <c r="N5217" s="6">
        <v>15</v>
      </c>
      <c r="O5217" s="6"/>
      <c r="P5217" s="6"/>
      <c r="Q5217" s="6"/>
      <c r="R5217" s="6"/>
      <c r="S5217" s="6"/>
      <c r="T5217" s="6"/>
    </row>
    <row r="5218" spans="1:20" x14ac:dyDescent="0.25">
      <c r="A5218">
        <v>2005</v>
      </c>
      <c r="B5218" s="6" t="s">
        <v>52</v>
      </c>
      <c r="C5218" s="6">
        <v>64</v>
      </c>
      <c r="D5218" s="6" t="s">
        <v>274</v>
      </c>
      <c r="E5218" s="6"/>
      <c r="F5218" s="6"/>
      <c r="G5218" s="6"/>
      <c r="H5218" s="6"/>
      <c r="I5218" s="6" t="str">
        <f t="shared" si="38"/>
        <v/>
      </c>
      <c r="J5218" s="6" t="s">
        <v>81</v>
      </c>
      <c r="K5218" s="6">
        <v>60</v>
      </c>
      <c r="L5218" s="6">
        <v>20</v>
      </c>
      <c r="M5218" s="6">
        <v>15</v>
      </c>
      <c r="N5218" s="6">
        <v>0</v>
      </c>
      <c r="O5218" s="6"/>
      <c r="P5218" s="6"/>
      <c r="Q5218" s="6"/>
      <c r="R5218" s="6"/>
      <c r="S5218" s="6"/>
      <c r="T5218" s="6"/>
    </row>
    <row r="5219" spans="1:20" x14ac:dyDescent="0.25">
      <c r="A5219">
        <v>2005</v>
      </c>
      <c r="B5219" s="6" t="s">
        <v>52</v>
      </c>
      <c r="C5219" s="6">
        <v>65</v>
      </c>
      <c r="D5219" s="6" t="s">
        <v>274</v>
      </c>
      <c r="E5219" s="6"/>
      <c r="F5219" s="6"/>
      <c r="G5219" s="6"/>
      <c r="H5219" s="6"/>
      <c r="I5219" s="6" t="str">
        <f t="shared" si="38"/>
        <v/>
      </c>
      <c r="J5219" s="6" t="s">
        <v>120</v>
      </c>
      <c r="K5219" s="6">
        <v>140</v>
      </c>
      <c r="L5219" s="6">
        <v>100</v>
      </c>
      <c r="M5219" s="6">
        <v>100</v>
      </c>
      <c r="N5219" s="6">
        <v>10</v>
      </c>
      <c r="O5219" s="6"/>
      <c r="P5219" s="6"/>
      <c r="Q5219" s="6"/>
      <c r="R5219" s="6"/>
      <c r="S5219" s="6"/>
      <c r="T5219" s="6"/>
    </row>
    <row r="5220" spans="1:20" x14ac:dyDescent="0.25">
      <c r="A5220">
        <v>2005</v>
      </c>
      <c r="B5220" s="6" t="s">
        <v>52</v>
      </c>
      <c r="C5220" s="6">
        <v>66</v>
      </c>
      <c r="D5220" s="6" t="s">
        <v>274</v>
      </c>
      <c r="E5220" s="6"/>
      <c r="F5220" s="6"/>
      <c r="G5220" s="6"/>
      <c r="H5220" s="6"/>
      <c r="I5220" s="6" t="str">
        <f t="shared" si="38"/>
        <v/>
      </c>
      <c r="J5220" s="6" t="s">
        <v>82</v>
      </c>
      <c r="K5220" s="6">
        <v>25</v>
      </c>
      <c r="L5220" s="6">
        <v>10</v>
      </c>
      <c r="M5220" s="6">
        <v>5</v>
      </c>
      <c r="N5220" s="6">
        <v>20</v>
      </c>
      <c r="O5220" s="6"/>
      <c r="P5220" s="6"/>
      <c r="Q5220" s="6"/>
      <c r="R5220" s="6"/>
      <c r="S5220" s="6"/>
      <c r="T5220" s="6"/>
    </row>
    <row r="5221" spans="1:20" x14ac:dyDescent="0.25">
      <c r="A5221">
        <v>2005</v>
      </c>
      <c r="B5221" s="6" t="s">
        <v>52</v>
      </c>
      <c r="C5221" s="6">
        <v>67</v>
      </c>
      <c r="D5221" s="6" t="s">
        <v>274</v>
      </c>
      <c r="E5221" s="6"/>
      <c r="F5221" s="6"/>
      <c r="G5221" s="6"/>
      <c r="H5221" s="6"/>
      <c r="I5221" s="6" t="str">
        <f t="shared" si="38"/>
        <v/>
      </c>
      <c r="J5221" s="6" t="s">
        <v>120</v>
      </c>
      <c r="K5221" s="6">
        <v>40</v>
      </c>
      <c r="L5221" s="6">
        <v>30</v>
      </c>
      <c r="M5221" s="6">
        <v>35</v>
      </c>
      <c r="N5221" s="6">
        <v>90</v>
      </c>
      <c r="O5221" s="6"/>
      <c r="P5221" s="6"/>
      <c r="Q5221" s="6"/>
      <c r="R5221" s="6"/>
      <c r="S5221" s="6"/>
      <c r="T5221" s="6"/>
    </row>
    <row r="5222" spans="1:20" x14ac:dyDescent="0.25">
      <c r="A5222">
        <v>2005</v>
      </c>
      <c r="B5222" s="6" t="s">
        <v>52</v>
      </c>
      <c r="C5222" s="6">
        <v>68</v>
      </c>
      <c r="D5222" s="6" t="s">
        <v>274</v>
      </c>
      <c r="E5222" s="6"/>
      <c r="F5222" s="6"/>
      <c r="G5222" s="6"/>
      <c r="H5222" s="6"/>
      <c r="I5222" s="6" t="str">
        <f t="shared" si="38"/>
        <v/>
      </c>
      <c r="J5222" s="6" t="s">
        <v>137</v>
      </c>
      <c r="K5222" s="6">
        <v>20</v>
      </c>
      <c r="L5222" s="6">
        <v>10</v>
      </c>
      <c r="M5222" s="6">
        <v>30</v>
      </c>
      <c r="N5222" s="6">
        <v>0</v>
      </c>
      <c r="O5222" s="6"/>
      <c r="P5222" s="6"/>
      <c r="Q5222" s="6"/>
      <c r="R5222" s="6"/>
      <c r="S5222" s="6"/>
      <c r="T5222" s="6"/>
    </row>
    <row r="5223" spans="1:20" x14ac:dyDescent="0.25">
      <c r="A5223">
        <v>2005</v>
      </c>
      <c r="B5223" s="6" t="s">
        <v>52</v>
      </c>
      <c r="C5223" s="6">
        <v>69</v>
      </c>
      <c r="D5223" s="6" t="s">
        <v>274</v>
      </c>
      <c r="E5223" s="6">
        <v>8</v>
      </c>
      <c r="F5223" s="6">
        <v>11</v>
      </c>
      <c r="G5223" s="6">
        <v>165</v>
      </c>
      <c r="H5223" s="6">
        <v>0</v>
      </c>
      <c r="I5223" s="6">
        <f t="shared" si="38"/>
        <v>165</v>
      </c>
      <c r="J5223" s="6" t="s">
        <v>85</v>
      </c>
      <c r="K5223" s="6">
        <v>10</v>
      </c>
      <c r="L5223" s="6">
        <v>10</v>
      </c>
      <c r="M5223" s="6">
        <v>5</v>
      </c>
      <c r="N5223" s="6">
        <v>0</v>
      </c>
      <c r="O5223" s="6">
        <v>10</v>
      </c>
      <c r="P5223" s="6"/>
      <c r="Q5223" s="6"/>
      <c r="R5223" s="6"/>
      <c r="S5223" s="6"/>
      <c r="T5223" s="6"/>
    </row>
    <row r="5224" spans="1:20" x14ac:dyDescent="0.25">
      <c r="A5224">
        <v>2005</v>
      </c>
      <c r="B5224" s="6" t="s">
        <v>52</v>
      </c>
      <c r="C5224" s="6">
        <v>70</v>
      </c>
      <c r="D5224" s="6" t="s">
        <v>274</v>
      </c>
      <c r="E5224" s="6"/>
      <c r="F5224" s="6"/>
      <c r="G5224" s="6"/>
      <c r="H5224" s="6"/>
      <c r="I5224" s="6" t="str">
        <f t="shared" si="38"/>
        <v/>
      </c>
      <c r="J5224" s="6" t="s">
        <v>79</v>
      </c>
      <c r="K5224" s="6">
        <v>60</v>
      </c>
      <c r="L5224" s="6">
        <v>50</v>
      </c>
      <c r="M5224" s="6">
        <v>70</v>
      </c>
      <c r="N5224" s="6">
        <v>20</v>
      </c>
      <c r="O5224" s="6"/>
      <c r="P5224" s="6"/>
      <c r="Q5224" s="6"/>
      <c r="R5224" s="6"/>
      <c r="S5224" s="6">
        <v>1</v>
      </c>
      <c r="T5224" s="6"/>
    </row>
    <row r="5225" spans="1:20" x14ac:dyDescent="0.25">
      <c r="A5225">
        <v>2005</v>
      </c>
      <c r="B5225" s="6" t="s">
        <v>52</v>
      </c>
      <c r="C5225" s="6">
        <v>71</v>
      </c>
      <c r="D5225" s="6" t="s">
        <v>274</v>
      </c>
      <c r="E5225" s="6"/>
      <c r="F5225" s="6"/>
      <c r="G5225" s="6"/>
      <c r="H5225" s="6"/>
      <c r="I5225" s="6" t="str">
        <f t="shared" si="38"/>
        <v/>
      </c>
      <c r="J5225" s="6" t="s">
        <v>85</v>
      </c>
      <c r="K5225" s="6">
        <v>100</v>
      </c>
      <c r="L5225" s="6">
        <v>70</v>
      </c>
      <c r="M5225" s="6">
        <v>100</v>
      </c>
      <c r="N5225" s="6">
        <v>15</v>
      </c>
      <c r="O5225" s="6">
        <v>10</v>
      </c>
      <c r="P5225" s="6" t="s">
        <v>48</v>
      </c>
      <c r="Q5225" s="6"/>
      <c r="R5225" s="6"/>
      <c r="S5225" s="6">
        <v>1</v>
      </c>
      <c r="T5225" s="6"/>
    </row>
    <row r="5226" spans="1:20" x14ac:dyDescent="0.25">
      <c r="A5226">
        <v>2005</v>
      </c>
      <c r="B5226" s="6" t="s">
        <v>52</v>
      </c>
      <c r="C5226" s="6">
        <v>72</v>
      </c>
      <c r="D5226" s="6" t="s">
        <v>274</v>
      </c>
      <c r="E5226" s="6"/>
      <c r="F5226" s="6"/>
      <c r="G5226" s="6"/>
      <c r="H5226" s="6"/>
      <c r="I5226" s="6" t="str">
        <f t="shared" si="38"/>
        <v/>
      </c>
      <c r="J5226" s="6" t="s">
        <v>88</v>
      </c>
      <c r="K5226" s="6">
        <v>60</v>
      </c>
      <c r="L5226" s="6">
        <v>55</v>
      </c>
      <c r="M5226" s="6">
        <v>40</v>
      </c>
      <c r="N5226" s="6">
        <v>10</v>
      </c>
      <c r="O5226" s="6"/>
      <c r="P5226" s="6"/>
      <c r="Q5226" s="6"/>
      <c r="R5226" s="6"/>
      <c r="S5226" s="6"/>
      <c r="T5226" s="6"/>
    </row>
    <row r="5227" spans="1:20" x14ac:dyDescent="0.25">
      <c r="A5227">
        <v>2005</v>
      </c>
      <c r="B5227" s="6" t="s">
        <v>52</v>
      </c>
      <c r="C5227" s="6">
        <v>73</v>
      </c>
      <c r="D5227" s="6" t="s">
        <v>274</v>
      </c>
      <c r="E5227" s="6"/>
      <c r="F5227" s="6"/>
      <c r="G5227" s="6"/>
      <c r="H5227" s="6"/>
      <c r="I5227" s="6" t="str">
        <f t="shared" si="38"/>
        <v/>
      </c>
      <c r="J5227" s="6" t="s">
        <v>83</v>
      </c>
      <c r="K5227" s="6">
        <v>70</v>
      </c>
      <c r="L5227" s="6">
        <v>25</v>
      </c>
      <c r="M5227" s="6">
        <v>30</v>
      </c>
      <c r="N5227" s="6">
        <v>20</v>
      </c>
      <c r="O5227" s="6"/>
      <c r="P5227" s="6"/>
      <c r="Q5227" s="6"/>
      <c r="R5227" s="6"/>
      <c r="S5227" s="6"/>
      <c r="T5227" s="6"/>
    </row>
    <row r="5228" spans="1:20" x14ac:dyDescent="0.25">
      <c r="A5228">
        <v>2005</v>
      </c>
      <c r="B5228" s="6" t="s">
        <v>52</v>
      </c>
      <c r="C5228" s="6">
        <v>74</v>
      </c>
      <c r="D5228" s="6" t="s">
        <v>274</v>
      </c>
      <c r="E5228" s="6"/>
      <c r="F5228" s="6"/>
      <c r="G5228" s="6"/>
      <c r="H5228" s="6"/>
      <c r="I5228" s="6" t="str">
        <f t="shared" si="38"/>
        <v/>
      </c>
      <c r="J5228" s="6" t="s">
        <v>79</v>
      </c>
      <c r="K5228" s="6">
        <v>50</v>
      </c>
      <c r="L5228" s="6">
        <v>50</v>
      </c>
      <c r="M5228" s="6">
        <v>50</v>
      </c>
      <c r="N5228" s="6">
        <v>50</v>
      </c>
      <c r="O5228" s="6">
        <v>5</v>
      </c>
      <c r="P5228" s="6"/>
      <c r="Q5228" s="6"/>
      <c r="R5228" s="6"/>
      <c r="S5228" s="6">
        <v>1</v>
      </c>
      <c r="T5228" s="6" t="s">
        <v>291</v>
      </c>
    </row>
    <row r="5229" spans="1:20" x14ac:dyDescent="0.25">
      <c r="A5229">
        <v>2005</v>
      </c>
      <c r="B5229" s="6" t="s">
        <v>52</v>
      </c>
      <c r="C5229" s="6">
        <v>75</v>
      </c>
      <c r="D5229" s="6" t="s">
        <v>274</v>
      </c>
      <c r="E5229" s="6"/>
      <c r="F5229" s="6"/>
      <c r="G5229" s="6"/>
      <c r="H5229" s="6"/>
      <c r="I5229" s="6" t="str">
        <f t="shared" si="38"/>
        <v/>
      </c>
      <c r="J5229" s="6" t="s">
        <v>80</v>
      </c>
      <c r="K5229" s="6">
        <v>30</v>
      </c>
      <c r="L5229" s="6">
        <v>25</v>
      </c>
      <c r="M5229" s="6">
        <v>15</v>
      </c>
      <c r="N5229" s="6">
        <v>10</v>
      </c>
      <c r="O5229" s="6"/>
      <c r="P5229" s="6"/>
      <c r="Q5229" s="6"/>
      <c r="R5229" s="6"/>
      <c r="S5229" s="6"/>
      <c r="T5229" s="6"/>
    </row>
    <row r="5230" spans="1:20" x14ac:dyDescent="0.25">
      <c r="A5230">
        <v>2005</v>
      </c>
      <c r="B5230" s="6" t="s">
        <v>52</v>
      </c>
      <c r="C5230" s="6">
        <v>76</v>
      </c>
      <c r="D5230" s="6" t="s">
        <v>283</v>
      </c>
      <c r="E5230" s="6">
        <v>9</v>
      </c>
      <c r="F5230" s="6">
        <v>11.3</v>
      </c>
      <c r="G5230" s="6">
        <v>100</v>
      </c>
      <c r="H5230" s="6">
        <v>0</v>
      </c>
      <c r="I5230" s="6">
        <f t="shared" si="38"/>
        <v>100</v>
      </c>
      <c r="J5230" s="6" t="s">
        <v>120</v>
      </c>
      <c r="K5230" s="6">
        <v>500</v>
      </c>
      <c r="L5230" s="6">
        <v>300</v>
      </c>
      <c r="M5230" s="6">
        <v>200</v>
      </c>
      <c r="N5230" s="6">
        <v>100</v>
      </c>
      <c r="O5230" s="6"/>
      <c r="P5230" s="6"/>
      <c r="Q5230" s="6"/>
      <c r="R5230" s="6"/>
      <c r="S5230" s="6">
        <v>6</v>
      </c>
      <c r="T5230" s="6"/>
    </row>
    <row r="5231" spans="1:20" x14ac:dyDescent="0.25">
      <c r="A5231">
        <v>2005</v>
      </c>
      <c r="B5231" s="6" t="s">
        <v>52</v>
      </c>
      <c r="C5231" s="6">
        <v>77</v>
      </c>
      <c r="D5231" s="6" t="s">
        <v>283</v>
      </c>
      <c r="E5231" s="6"/>
      <c r="F5231" s="6"/>
      <c r="G5231" s="6"/>
      <c r="H5231" s="6"/>
      <c r="I5231" s="6" t="str">
        <f t="shared" si="38"/>
        <v/>
      </c>
      <c r="J5231" s="6" t="s">
        <v>82</v>
      </c>
      <c r="K5231" s="6">
        <v>10</v>
      </c>
      <c r="L5231" s="6">
        <v>10</v>
      </c>
      <c r="M5231" s="6">
        <v>10</v>
      </c>
      <c r="N5231" s="6">
        <v>0</v>
      </c>
      <c r="O5231" s="6"/>
      <c r="P5231" s="6"/>
      <c r="Q5231" s="6"/>
      <c r="R5231" s="6"/>
      <c r="S5231" s="6"/>
      <c r="T5231" s="6"/>
    </row>
    <row r="5232" spans="1:20" x14ac:dyDescent="0.25">
      <c r="A5232">
        <v>2005</v>
      </c>
      <c r="B5232" s="6" t="s">
        <v>52</v>
      </c>
      <c r="C5232" s="6">
        <v>78</v>
      </c>
      <c r="D5232" s="6" t="s">
        <v>283</v>
      </c>
      <c r="E5232" s="6"/>
      <c r="F5232" s="6"/>
      <c r="G5232" s="6"/>
      <c r="H5232" s="6"/>
      <c r="I5232" s="6" t="str">
        <f t="shared" si="38"/>
        <v/>
      </c>
      <c r="J5232" s="6" t="s">
        <v>227</v>
      </c>
      <c r="K5232" s="6">
        <v>30</v>
      </c>
      <c r="L5232" s="6">
        <v>10</v>
      </c>
      <c r="M5232" s="6">
        <v>10</v>
      </c>
      <c r="N5232" s="6">
        <v>70</v>
      </c>
      <c r="O5232" s="6"/>
      <c r="P5232" s="6"/>
      <c r="Q5232" s="6"/>
      <c r="R5232" s="6"/>
      <c r="S5232" s="6"/>
      <c r="T5232" s="6" t="s">
        <v>311</v>
      </c>
    </row>
    <row r="5233" spans="1:20" x14ac:dyDescent="0.25">
      <c r="A5233">
        <v>2005</v>
      </c>
      <c r="B5233" s="6" t="s">
        <v>52</v>
      </c>
      <c r="C5233" s="6">
        <v>79</v>
      </c>
      <c r="D5233" s="6" t="s">
        <v>283</v>
      </c>
      <c r="E5233" s="6"/>
      <c r="F5233" s="12"/>
      <c r="G5233" s="6"/>
      <c r="H5233" s="6"/>
      <c r="I5233" s="6" t="str">
        <f t="shared" si="38"/>
        <v/>
      </c>
      <c r="J5233" s="6" t="s">
        <v>81</v>
      </c>
      <c r="K5233" s="6">
        <v>40</v>
      </c>
      <c r="L5233" s="6">
        <v>30</v>
      </c>
      <c r="M5233" s="6">
        <v>10</v>
      </c>
      <c r="N5233" s="6">
        <v>0</v>
      </c>
      <c r="O5233" s="6"/>
      <c r="P5233" s="6"/>
      <c r="Q5233" s="6"/>
      <c r="R5233" s="6" t="s">
        <v>31</v>
      </c>
      <c r="S5233" s="6"/>
      <c r="T5233" s="6"/>
    </row>
    <row r="5234" spans="1:20" x14ac:dyDescent="0.25">
      <c r="A5234">
        <v>2005</v>
      </c>
      <c r="B5234" s="6" t="s">
        <v>52</v>
      </c>
      <c r="C5234" s="6">
        <v>80</v>
      </c>
      <c r="D5234" s="6" t="s">
        <v>283</v>
      </c>
      <c r="E5234" s="6"/>
      <c r="F5234" s="6"/>
      <c r="G5234" s="6"/>
      <c r="H5234" s="6"/>
      <c r="I5234" s="6" t="str">
        <f t="shared" si="38"/>
        <v/>
      </c>
      <c r="J5234" s="6" t="s">
        <v>85</v>
      </c>
      <c r="K5234" s="6">
        <v>10</v>
      </c>
      <c r="L5234" s="6">
        <v>10</v>
      </c>
      <c r="M5234" s="6">
        <v>20</v>
      </c>
      <c r="N5234" s="6">
        <v>0</v>
      </c>
      <c r="O5234" s="6"/>
      <c r="P5234" s="6"/>
      <c r="Q5234" s="6"/>
      <c r="R5234" s="6"/>
      <c r="S5234" s="6"/>
      <c r="T5234" s="6"/>
    </row>
    <row r="5235" spans="1:20" x14ac:dyDescent="0.25">
      <c r="A5235">
        <v>2005</v>
      </c>
      <c r="B5235" s="6" t="s">
        <v>52</v>
      </c>
      <c r="C5235" s="6">
        <v>81</v>
      </c>
      <c r="D5235" s="6" t="s">
        <v>283</v>
      </c>
      <c r="E5235" s="6"/>
      <c r="F5235" s="6"/>
      <c r="G5235" s="6"/>
      <c r="H5235" s="6"/>
      <c r="I5235" s="6" t="str">
        <f t="shared" si="38"/>
        <v/>
      </c>
      <c r="J5235" s="6" t="s">
        <v>85</v>
      </c>
      <c r="K5235" s="6">
        <v>10</v>
      </c>
      <c r="L5235" s="6">
        <v>10</v>
      </c>
      <c r="M5235" s="6">
        <v>10</v>
      </c>
      <c r="N5235" s="6">
        <v>0</v>
      </c>
      <c r="O5235" s="6"/>
      <c r="P5235" s="6"/>
      <c r="Q5235" s="6"/>
      <c r="R5235" s="6"/>
      <c r="S5235" s="6"/>
      <c r="T5235" s="6"/>
    </row>
    <row r="5236" spans="1:20" x14ac:dyDescent="0.25">
      <c r="A5236">
        <v>2005</v>
      </c>
      <c r="B5236" s="6" t="s">
        <v>52</v>
      </c>
      <c r="C5236" s="6">
        <v>82</v>
      </c>
      <c r="D5236" s="6" t="s">
        <v>283</v>
      </c>
      <c r="E5236" s="6"/>
      <c r="F5236" s="6"/>
      <c r="G5236" s="6"/>
      <c r="H5236" s="6"/>
      <c r="I5236" s="6" t="str">
        <f t="shared" si="38"/>
        <v/>
      </c>
      <c r="J5236" s="6" t="s">
        <v>79</v>
      </c>
      <c r="K5236" s="6">
        <v>20</v>
      </c>
      <c r="L5236" s="6">
        <v>20</v>
      </c>
      <c r="M5236" s="6">
        <v>10</v>
      </c>
      <c r="N5236" s="6">
        <v>0</v>
      </c>
      <c r="O5236" s="6"/>
      <c r="P5236" s="6"/>
      <c r="Q5236" s="6"/>
      <c r="R5236" s="6"/>
      <c r="S5236" s="6"/>
      <c r="T5236" s="6"/>
    </row>
    <row r="5237" spans="1:20" x14ac:dyDescent="0.25">
      <c r="A5237">
        <v>2005</v>
      </c>
      <c r="B5237" s="6" t="s">
        <v>52</v>
      </c>
      <c r="C5237" s="6">
        <v>83</v>
      </c>
      <c r="D5237" s="6" t="s">
        <v>283</v>
      </c>
      <c r="E5237" s="6"/>
      <c r="F5237" s="6"/>
      <c r="G5237" s="6"/>
      <c r="H5237" s="6"/>
      <c r="I5237" s="6" t="str">
        <f t="shared" si="38"/>
        <v/>
      </c>
      <c r="J5237" s="6" t="s">
        <v>88</v>
      </c>
      <c r="K5237" s="6">
        <v>50</v>
      </c>
      <c r="L5237" s="6">
        <v>40</v>
      </c>
      <c r="M5237" s="6">
        <v>60</v>
      </c>
      <c r="N5237" s="6">
        <v>70</v>
      </c>
      <c r="O5237" s="6">
        <v>15</v>
      </c>
      <c r="P5237" s="6"/>
      <c r="Q5237" s="6"/>
      <c r="R5237" s="6"/>
      <c r="S5237" s="6"/>
      <c r="T5237" s="6" t="s">
        <v>312</v>
      </c>
    </row>
    <row r="5238" spans="1:20" x14ac:dyDescent="0.25">
      <c r="A5238">
        <v>2005</v>
      </c>
      <c r="B5238" s="6" t="s">
        <v>52</v>
      </c>
      <c r="C5238" s="6">
        <v>84</v>
      </c>
      <c r="D5238" s="6" t="s">
        <v>283</v>
      </c>
      <c r="E5238" s="6"/>
      <c r="F5238" s="6"/>
      <c r="G5238" s="6"/>
      <c r="H5238" s="6"/>
      <c r="I5238" s="6" t="str">
        <f t="shared" si="38"/>
        <v/>
      </c>
      <c r="J5238" s="6" t="s">
        <v>76</v>
      </c>
      <c r="K5238" s="6">
        <v>80</v>
      </c>
      <c r="L5238" s="6">
        <v>50</v>
      </c>
      <c r="M5238" s="6">
        <v>50</v>
      </c>
      <c r="N5238" s="6">
        <v>30</v>
      </c>
      <c r="O5238" s="6"/>
      <c r="P5238" s="6"/>
      <c r="Q5238" s="6"/>
      <c r="R5238" s="6"/>
      <c r="S5238" s="6"/>
      <c r="T5238" s="6"/>
    </row>
    <row r="5239" spans="1:20" x14ac:dyDescent="0.25">
      <c r="A5239">
        <v>2005</v>
      </c>
      <c r="B5239" s="6" t="s">
        <v>52</v>
      </c>
      <c r="C5239" s="6">
        <v>85</v>
      </c>
      <c r="D5239" s="6" t="s">
        <v>283</v>
      </c>
      <c r="E5239" s="6"/>
      <c r="F5239" s="6"/>
      <c r="G5239" s="6"/>
      <c r="H5239" s="6"/>
      <c r="I5239" s="6" t="str">
        <f t="shared" si="38"/>
        <v/>
      </c>
      <c r="J5239" s="6" t="s">
        <v>83</v>
      </c>
      <c r="K5239" s="6">
        <v>40</v>
      </c>
      <c r="L5239" s="6">
        <v>30</v>
      </c>
      <c r="M5239" s="6">
        <v>40</v>
      </c>
      <c r="N5239" s="6">
        <v>0</v>
      </c>
      <c r="O5239" s="6"/>
      <c r="P5239" s="6" t="s">
        <v>131</v>
      </c>
      <c r="Q5239" s="6"/>
      <c r="R5239" s="6" t="s">
        <v>31</v>
      </c>
      <c r="S5239" s="6"/>
      <c r="T5239" s="6"/>
    </row>
    <row r="5240" spans="1:20" x14ac:dyDescent="0.25">
      <c r="A5240">
        <v>2005</v>
      </c>
      <c r="B5240" s="6" t="s">
        <v>52</v>
      </c>
      <c r="C5240" s="6">
        <v>86</v>
      </c>
      <c r="D5240" s="6" t="s">
        <v>283</v>
      </c>
      <c r="E5240" s="6"/>
      <c r="F5240" s="6"/>
      <c r="G5240" s="6"/>
      <c r="H5240" s="6"/>
      <c r="I5240" s="6" t="str">
        <f t="shared" si="38"/>
        <v/>
      </c>
      <c r="J5240" s="6" t="s">
        <v>85</v>
      </c>
      <c r="K5240" s="6">
        <v>10</v>
      </c>
      <c r="L5240" s="6">
        <v>10</v>
      </c>
      <c r="M5240" s="6">
        <v>10</v>
      </c>
      <c r="N5240" s="6">
        <v>0</v>
      </c>
      <c r="O5240" s="6"/>
      <c r="P5240" s="6"/>
      <c r="Q5240" s="6"/>
      <c r="R5240" s="6"/>
      <c r="S5240" s="6"/>
      <c r="T5240" s="6" t="s">
        <v>313</v>
      </c>
    </row>
    <row r="5241" spans="1:20" x14ac:dyDescent="0.25">
      <c r="A5241">
        <v>2005</v>
      </c>
      <c r="B5241" s="6" t="s">
        <v>52</v>
      </c>
      <c r="C5241" s="6">
        <v>87</v>
      </c>
      <c r="D5241" s="6" t="s">
        <v>283</v>
      </c>
      <c r="E5241" s="6">
        <v>10</v>
      </c>
      <c r="F5241" s="6">
        <v>11.5</v>
      </c>
      <c r="G5241" s="6">
        <v>240</v>
      </c>
      <c r="H5241" s="6">
        <v>0</v>
      </c>
      <c r="I5241" s="6">
        <f t="shared" ref="I5241:I5304" si="39">IF(G5241&gt;0,G5241/(1000-H5241)*1000,"")</f>
        <v>240</v>
      </c>
      <c r="J5241" s="6" t="s">
        <v>298</v>
      </c>
      <c r="K5241" s="6">
        <v>20</v>
      </c>
      <c r="L5241" s="6">
        <v>20</v>
      </c>
      <c r="M5241" s="6">
        <v>20</v>
      </c>
      <c r="N5241" s="6">
        <v>0</v>
      </c>
      <c r="O5241" s="6"/>
      <c r="P5241" s="6"/>
      <c r="Q5241" s="6"/>
      <c r="R5241" s="6"/>
      <c r="S5241" s="6"/>
      <c r="T5241" s="6"/>
    </row>
    <row r="5242" spans="1:20" x14ac:dyDescent="0.25">
      <c r="A5242">
        <v>2005</v>
      </c>
      <c r="B5242" s="6" t="s">
        <v>52</v>
      </c>
      <c r="C5242" s="6">
        <v>88</v>
      </c>
      <c r="D5242" s="6" t="s">
        <v>283</v>
      </c>
      <c r="E5242" s="6"/>
      <c r="F5242" s="6"/>
      <c r="G5242" s="6"/>
      <c r="H5242" s="6"/>
      <c r="I5242" s="6" t="str">
        <f t="shared" si="39"/>
        <v/>
      </c>
      <c r="J5242" s="6" t="s">
        <v>83</v>
      </c>
      <c r="K5242" s="6">
        <v>30</v>
      </c>
      <c r="L5242" s="6">
        <v>20</v>
      </c>
      <c r="M5242" s="6">
        <v>50</v>
      </c>
      <c r="N5242" s="6">
        <v>90</v>
      </c>
      <c r="O5242" s="6"/>
      <c r="P5242" s="6"/>
      <c r="Q5242" s="6"/>
      <c r="R5242" s="6"/>
      <c r="S5242" s="6"/>
      <c r="T5242" s="6" t="s">
        <v>314</v>
      </c>
    </row>
    <row r="5243" spans="1:20" x14ac:dyDescent="0.25">
      <c r="A5243">
        <v>2005</v>
      </c>
      <c r="B5243" s="6" t="s">
        <v>52</v>
      </c>
      <c r="C5243" s="6">
        <v>89</v>
      </c>
      <c r="D5243" s="6" t="s">
        <v>283</v>
      </c>
      <c r="E5243" s="6"/>
      <c r="F5243" s="6"/>
      <c r="G5243" s="6"/>
      <c r="H5243" s="6"/>
      <c r="I5243" s="6" t="str">
        <f t="shared" si="39"/>
        <v/>
      </c>
      <c r="J5243" s="6" t="s">
        <v>85</v>
      </c>
      <c r="K5243" s="6">
        <v>40</v>
      </c>
      <c r="L5243" s="6">
        <v>30</v>
      </c>
      <c r="M5243" s="6">
        <v>20</v>
      </c>
      <c r="N5243" s="6">
        <v>0</v>
      </c>
      <c r="O5243" s="6"/>
      <c r="P5243" s="6"/>
      <c r="Q5243" s="6"/>
      <c r="R5243" s="6"/>
      <c r="S5243" s="6"/>
      <c r="T5243" s="6"/>
    </row>
    <row r="5244" spans="1:20" x14ac:dyDescent="0.25">
      <c r="A5244">
        <v>2005</v>
      </c>
      <c r="B5244" s="6" t="s">
        <v>52</v>
      </c>
      <c r="C5244" s="6">
        <v>90</v>
      </c>
      <c r="D5244" s="6" t="s">
        <v>283</v>
      </c>
      <c r="E5244" s="6"/>
      <c r="F5244" s="12"/>
      <c r="G5244" s="6"/>
      <c r="H5244" s="6"/>
      <c r="I5244" s="6" t="str">
        <f t="shared" si="39"/>
        <v/>
      </c>
      <c r="J5244" s="6" t="s">
        <v>83</v>
      </c>
      <c r="K5244" s="6">
        <v>70</v>
      </c>
      <c r="L5244" s="6">
        <v>30</v>
      </c>
      <c r="M5244" s="6">
        <v>60</v>
      </c>
      <c r="N5244" s="6">
        <v>30</v>
      </c>
      <c r="O5244" s="6"/>
      <c r="P5244" s="6"/>
      <c r="Q5244" s="6"/>
      <c r="R5244" s="6"/>
      <c r="S5244" s="6"/>
      <c r="T5244" s="6"/>
    </row>
    <row r="5245" spans="1:20" x14ac:dyDescent="0.25">
      <c r="A5245">
        <v>2005</v>
      </c>
      <c r="B5245" s="6" t="s">
        <v>52</v>
      </c>
      <c r="C5245" s="6">
        <v>91</v>
      </c>
      <c r="D5245" s="6" t="s">
        <v>283</v>
      </c>
      <c r="E5245" s="6"/>
      <c r="F5245" s="6"/>
      <c r="G5245" s="6"/>
      <c r="H5245" s="6"/>
      <c r="I5245" s="6" t="str">
        <f t="shared" si="39"/>
        <v/>
      </c>
      <c r="J5245" s="6" t="s">
        <v>82</v>
      </c>
      <c r="K5245" s="6">
        <v>10</v>
      </c>
      <c r="L5245" s="6">
        <v>10</v>
      </c>
      <c r="M5245" s="6">
        <v>10</v>
      </c>
      <c r="N5245" s="6">
        <v>0</v>
      </c>
      <c r="O5245" s="6"/>
      <c r="P5245" s="6"/>
      <c r="Q5245" s="6"/>
      <c r="R5245" s="6"/>
      <c r="S5245" s="6"/>
      <c r="T5245" s="6"/>
    </row>
    <row r="5246" spans="1:20" x14ac:dyDescent="0.25">
      <c r="A5246">
        <v>2005</v>
      </c>
      <c r="B5246" s="6" t="s">
        <v>52</v>
      </c>
      <c r="C5246" s="6">
        <v>92</v>
      </c>
      <c r="D5246" s="6" t="s">
        <v>283</v>
      </c>
      <c r="E5246" s="6"/>
      <c r="F5246" s="6"/>
      <c r="G5246" s="6"/>
      <c r="H5246" s="6"/>
      <c r="I5246" s="6" t="str">
        <f t="shared" si="39"/>
        <v/>
      </c>
      <c r="J5246" s="6" t="s">
        <v>298</v>
      </c>
      <c r="K5246" s="6">
        <v>20</v>
      </c>
      <c r="L5246" s="6">
        <v>10</v>
      </c>
      <c r="M5246" s="6">
        <v>10</v>
      </c>
      <c r="N5246" s="6">
        <v>40</v>
      </c>
      <c r="O5246" s="6"/>
      <c r="P5246" s="6"/>
      <c r="Q5246" s="6"/>
      <c r="R5246" s="6"/>
      <c r="S5246" s="6"/>
      <c r="T5246" s="6"/>
    </row>
    <row r="5247" spans="1:20" x14ac:dyDescent="0.25">
      <c r="A5247">
        <v>2005</v>
      </c>
      <c r="B5247" s="6" t="s">
        <v>52</v>
      </c>
      <c r="C5247" s="6">
        <v>93</v>
      </c>
      <c r="D5247" s="6" t="s">
        <v>283</v>
      </c>
      <c r="E5247" s="6"/>
      <c r="F5247" s="6"/>
      <c r="G5247" s="6"/>
      <c r="H5247" s="6"/>
      <c r="I5247" s="6" t="str">
        <f t="shared" si="39"/>
        <v/>
      </c>
      <c r="J5247" s="6" t="s">
        <v>99</v>
      </c>
      <c r="K5247" s="6">
        <v>10</v>
      </c>
      <c r="L5247" s="6">
        <v>10</v>
      </c>
      <c r="M5247" s="6">
        <v>10</v>
      </c>
      <c r="N5247" s="6">
        <v>20</v>
      </c>
      <c r="O5247" s="6"/>
      <c r="P5247" s="6"/>
      <c r="Q5247" s="6"/>
      <c r="R5247" s="6" t="s">
        <v>151</v>
      </c>
      <c r="S5247" s="6"/>
      <c r="T5247" s="6"/>
    </row>
    <row r="5248" spans="1:20" x14ac:dyDescent="0.25">
      <c r="A5248">
        <v>2005</v>
      </c>
      <c r="B5248" s="6" t="s">
        <v>52</v>
      </c>
      <c r="C5248" s="6">
        <v>94</v>
      </c>
      <c r="D5248" s="6" t="s">
        <v>283</v>
      </c>
      <c r="E5248" s="6"/>
      <c r="F5248" s="6"/>
      <c r="G5248" s="6"/>
      <c r="H5248" s="6"/>
      <c r="I5248" s="6" t="str">
        <f t="shared" si="39"/>
        <v/>
      </c>
      <c r="J5248" s="6" t="s">
        <v>83</v>
      </c>
      <c r="K5248" s="6">
        <v>40</v>
      </c>
      <c r="L5248" s="6">
        <v>30</v>
      </c>
      <c r="M5248" s="6">
        <v>50</v>
      </c>
      <c r="N5248" s="6">
        <v>70</v>
      </c>
      <c r="O5248" s="6"/>
      <c r="P5248" s="6"/>
      <c r="Q5248" s="6"/>
      <c r="R5248" s="6"/>
      <c r="S5248" s="6">
        <v>3</v>
      </c>
      <c r="T5248" s="6"/>
    </row>
    <row r="5249" spans="1:20" x14ac:dyDescent="0.25">
      <c r="A5249">
        <v>2005</v>
      </c>
      <c r="B5249" s="6" t="s">
        <v>52</v>
      </c>
      <c r="C5249" s="6">
        <v>95</v>
      </c>
      <c r="D5249" s="6" t="s">
        <v>283</v>
      </c>
      <c r="E5249" s="6"/>
      <c r="F5249" s="6"/>
      <c r="G5249" s="6"/>
      <c r="H5249" s="6"/>
      <c r="I5249" s="6" t="str">
        <f t="shared" si="39"/>
        <v/>
      </c>
      <c r="J5249" s="6" t="s">
        <v>83</v>
      </c>
      <c r="K5249" s="6">
        <v>40</v>
      </c>
      <c r="L5249" s="6">
        <v>34</v>
      </c>
      <c r="M5249" s="6">
        <v>80</v>
      </c>
      <c r="N5249" s="6">
        <v>20</v>
      </c>
      <c r="O5249" s="6"/>
      <c r="P5249" s="6" t="s">
        <v>156</v>
      </c>
      <c r="Q5249" s="6"/>
      <c r="R5249" s="6"/>
      <c r="S5249" s="6">
        <v>5</v>
      </c>
      <c r="T5249" s="6"/>
    </row>
    <row r="5250" spans="1:20" x14ac:dyDescent="0.25">
      <c r="A5250">
        <v>2005</v>
      </c>
      <c r="B5250" s="6" t="s">
        <v>52</v>
      </c>
      <c r="C5250" s="6">
        <v>96</v>
      </c>
      <c r="D5250" s="6" t="s">
        <v>283</v>
      </c>
      <c r="E5250" s="6"/>
      <c r="F5250" s="6"/>
      <c r="G5250" s="6"/>
      <c r="H5250" s="6"/>
      <c r="I5250" s="6" t="str">
        <f t="shared" si="39"/>
        <v/>
      </c>
      <c r="J5250" s="6" t="s">
        <v>80</v>
      </c>
      <c r="K5250" s="6">
        <v>40</v>
      </c>
      <c r="L5250" s="6">
        <v>40</v>
      </c>
      <c r="M5250" s="6">
        <v>30</v>
      </c>
      <c r="N5250" s="6">
        <v>80</v>
      </c>
      <c r="O5250" s="6"/>
      <c r="P5250" s="6"/>
      <c r="Q5250" s="6"/>
      <c r="R5250" s="6"/>
      <c r="S5250" s="6"/>
      <c r="T5250" s="6"/>
    </row>
    <row r="5251" spans="1:20" x14ac:dyDescent="0.25">
      <c r="A5251">
        <v>2005</v>
      </c>
      <c r="B5251" s="6" t="s">
        <v>52</v>
      </c>
      <c r="C5251" s="6">
        <v>97</v>
      </c>
      <c r="D5251" s="6" t="s">
        <v>283</v>
      </c>
      <c r="E5251" s="6"/>
      <c r="F5251" s="6"/>
      <c r="G5251" s="6"/>
      <c r="H5251" s="6"/>
      <c r="I5251" s="6" t="str">
        <f t="shared" si="39"/>
        <v/>
      </c>
      <c r="J5251" s="6" t="s">
        <v>82</v>
      </c>
      <c r="K5251" s="6">
        <v>20</v>
      </c>
      <c r="L5251" s="6">
        <v>20</v>
      </c>
      <c r="M5251" s="6">
        <v>10</v>
      </c>
      <c r="N5251" s="6">
        <v>0</v>
      </c>
      <c r="O5251" s="6"/>
      <c r="P5251" s="6"/>
      <c r="Q5251" s="6"/>
      <c r="R5251" s="6"/>
      <c r="S5251" s="6"/>
      <c r="T5251" s="6"/>
    </row>
    <row r="5252" spans="1:20" x14ac:dyDescent="0.25">
      <c r="A5252">
        <v>2005</v>
      </c>
      <c r="B5252" s="6" t="s">
        <v>52</v>
      </c>
      <c r="C5252" s="6">
        <v>98</v>
      </c>
      <c r="D5252" s="6" t="s">
        <v>283</v>
      </c>
      <c r="E5252" s="6"/>
      <c r="F5252" s="6"/>
      <c r="G5252" s="6"/>
      <c r="H5252" s="6"/>
      <c r="I5252" s="6" t="str">
        <f t="shared" si="39"/>
        <v/>
      </c>
      <c r="J5252" s="6" t="s">
        <v>83</v>
      </c>
      <c r="K5252" s="6">
        <v>30</v>
      </c>
      <c r="L5252" s="6">
        <v>20</v>
      </c>
      <c r="M5252" s="6">
        <v>20</v>
      </c>
      <c r="N5252" s="6">
        <v>80</v>
      </c>
      <c r="O5252" s="6"/>
      <c r="P5252" s="6"/>
      <c r="Q5252" s="6"/>
      <c r="R5252" s="6" t="s">
        <v>31</v>
      </c>
      <c r="S5252" s="6">
        <v>2</v>
      </c>
      <c r="T5252" s="6"/>
    </row>
    <row r="5253" spans="1:20" x14ac:dyDescent="0.25">
      <c r="A5253">
        <v>2005</v>
      </c>
      <c r="B5253" s="6" t="s">
        <v>52</v>
      </c>
      <c r="C5253" s="6">
        <v>99</v>
      </c>
      <c r="D5253" s="6" t="s">
        <v>283</v>
      </c>
      <c r="E5253" s="6"/>
      <c r="F5253" s="6"/>
      <c r="G5253" s="6"/>
      <c r="H5253" s="6"/>
      <c r="I5253" s="6" t="str">
        <f t="shared" si="39"/>
        <v/>
      </c>
      <c r="J5253" s="6" t="s">
        <v>76</v>
      </c>
      <c r="K5253" s="6">
        <v>50</v>
      </c>
      <c r="L5253" s="6">
        <v>40</v>
      </c>
      <c r="M5253" s="6">
        <v>80</v>
      </c>
      <c r="N5253" s="6">
        <v>70</v>
      </c>
      <c r="O5253" s="6"/>
      <c r="P5253" s="6" t="s">
        <v>156</v>
      </c>
      <c r="Q5253" s="6"/>
      <c r="R5253" s="6"/>
      <c r="S5253" s="6">
        <v>2</v>
      </c>
      <c r="T5253" s="6"/>
    </row>
    <row r="5254" spans="1:20" x14ac:dyDescent="0.25">
      <c r="A5254">
        <v>2005</v>
      </c>
      <c r="B5254" s="6" t="s">
        <v>52</v>
      </c>
      <c r="C5254" s="6">
        <v>100</v>
      </c>
      <c r="D5254" s="6" t="s">
        <v>283</v>
      </c>
      <c r="E5254" s="6"/>
      <c r="F5254" s="6"/>
      <c r="G5254" s="6"/>
      <c r="H5254" s="6"/>
      <c r="I5254" s="6" t="str">
        <f t="shared" si="39"/>
        <v/>
      </c>
      <c r="J5254" s="6" t="s">
        <v>83</v>
      </c>
      <c r="K5254" s="6">
        <v>30</v>
      </c>
      <c r="L5254" s="6">
        <v>20</v>
      </c>
      <c r="M5254" s="6">
        <v>10</v>
      </c>
      <c r="N5254" s="6">
        <v>0</v>
      </c>
      <c r="O5254" s="6"/>
      <c r="P5254" s="6"/>
      <c r="Q5254" s="6"/>
      <c r="R5254" s="6"/>
      <c r="S5254" s="6"/>
      <c r="T5254" s="6"/>
    </row>
    <row r="5255" spans="1:20" x14ac:dyDescent="0.25">
      <c r="A5255">
        <v>2005</v>
      </c>
      <c r="B5255" s="6" t="s">
        <v>52</v>
      </c>
      <c r="C5255" s="6">
        <v>101</v>
      </c>
      <c r="D5255" s="6" t="s">
        <v>283</v>
      </c>
      <c r="E5255" s="6"/>
      <c r="F5255" s="6"/>
      <c r="G5255" s="6"/>
      <c r="H5255" s="6"/>
      <c r="I5255" s="6" t="str">
        <f t="shared" si="39"/>
        <v/>
      </c>
      <c r="J5255" s="6" t="s">
        <v>79</v>
      </c>
      <c r="K5255" s="6">
        <v>40</v>
      </c>
      <c r="L5255" s="6">
        <v>30</v>
      </c>
      <c r="M5255" s="6">
        <v>50</v>
      </c>
      <c r="N5255" s="6">
        <v>70</v>
      </c>
      <c r="O5255" s="6"/>
      <c r="P5255" s="6"/>
      <c r="Q5255" s="6"/>
      <c r="R5255" s="6"/>
      <c r="S5255" s="6">
        <v>3</v>
      </c>
      <c r="T5255" s="6" t="s">
        <v>315</v>
      </c>
    </row>
    <row r="5256" spans="1:20" x14ac:dyDescent="0.25">
      <c r="A5256">
        <v>2005</v>
      </c>
      <c r="B5256" s="6" t="s">
        <v>52</v>
      </c>
      <c r="C5256" s="6">
        <v>102</v>
      </c>
      <c r="D5256" s="6" t="s">
        <v>283</v>
      </c>
      <c r="E5256" s="6"/>
      <c r="F5256" s="12"/>
      <c r="G5256" s="6"/>
      <c r="H5256" s="6"/>
      <c r="I5256" s="6" t="str">
        <f t="shared" si="39"/>
        <v/>
      </c>
      <c r="J5256" s="6" t="s">
        <v>85</v>
      </c>
      <c r="K5256" s="6">
        <v>100</v>
      </c>
      <c r="L5256" s="6">
        <v>90</v>
      </c>
      <c r="M5256" s="6">
        <v>150</v>
      </c>
      <c r="N5256" s="6">
        <v>20</v>
      </c>
      <c r="O5256" s="6"/>
      <c r="P5256" s="6" t="s">
        <v>48</v>
      </c>
      <c r="Q5256" s="6"/>
      <c r="R5256" s="6"/>
      <c r="S5256" s="6">
        <v>3</v>
      </c>
      <c r="T5256" s="6"/>
    </row>
    <row r="5257" spans="1:20" x14ac:dyDescent="0.25">
      <c r="A5257">
        <v>2005</v>
      </c>
      <c r="B5257" s="6" t="s">
        <v>52</v>
      </c>
      <c r="C5257" s="6">
        <v>103</v>
      </c>
      <c r="D5257" s="6" t="s">
        <v>283</v>
      </c>
      <c r="E5257" s="6"/>
      <c r="F5257" s="6"/>
      <c r="G5257" s="6"/>
      <c r="H5257" s="6"/>
      <c r="I5257" s="6" t="str">
        <f t="shared" si="39"/>
        <v/>
      </c>
      <c r="J5257" s="6" t="s">
        <v>83</v>
      </c>
      <c r="K5257" s="6">
        <v>40</v>
      </c>
      <c r="L5257" s="6">
        <v>30</v>
      </c>
      <c r="M5257" s="6">
        <v>60</v>
      </c>
      <c r="N5257" s="6">
        <v>0</v>
      </c>
      <c r="O5257" s="6"/>
      <c r="P5257" s="6"/>
      <c r="Q5257" s="6"/>
      <c r="R5257" s="6"/>
      <c r="S5257" s="6"/>
      <c r="T5257" s="6"/>
    </row>
    <row r="5258" spans="1:20" x14ac:dyDescent="0.25">
      <c r="A5258">
        <v>2005</v>
      </c>
      <c r="B5258" s="6" t="s">
        <v>52</v>
      </c>
      <c r="C5258" s="6">
        <v>104</v>
      </c>
      <c r="D5258" s="6" t="s">
        <v>283</v>
      </c>
      <c r="E5258" s="6"/>
      <c r="F5258" s="6"/>
      <c r="G5258" s="6"/>
      <c r="H5258" s="6"/>
      <c r="I5258" s="6" t="str">
        <f t="shared" si="39"/>
        <v/>
      </c>
      <c r="J5258" s="6" t="s">
        <v>137</v>
      </c>
      <c r="K5258" s="6">
        <v>40</v>
      </c>
      <c r="L5258" s="6">
        <v>10</v>
      </c>
      <c r="M5258" s="6">
        <v>80</v>
      </c>
      <c r="N5258" s="6">
        <v>0</v>
      </c>
      <c r="O5258" s="6"/>
      <c r="P5258" s="6"/>
      <c r="Q5258" s="6"/>
      <c r="R5258" s="6"/>
      <c r="S5258" s="6"/>
      <c r="T5258" s="6"/>
    </row>
    <row r="5259" spans="1:20" x14ac:dyDescent="0.25">
      <c r="A5259">
        <v>2005</v>
      </c>
      <c r="B5259" s="6" t="s">
        <v>52</v>
      </c>
      <c r="C5259" s="6">
        <v>105</v>
      </c>
      <c r="D5259" s="6" t="s">
        <v>283</v>
      </c>
      <c r="E5259" s="6"/>
      <c r="F5259" s="6"/>
      <c r="G5259" s="6"/>
      <c r="H5259" s="6"/>
      <c r="I5259" s="6" t="str">
        <f t="shared" si="39"/>
        <v/>
      </c>
      <c r="J5259" s="6" t="s">
        <v>137</v>
      </c>
      <c r="K5259" s="6">
        <v>20</v>
      </c>
      <c r="L5259" s="6">
        <v>20</v>
      </c>
      <c r="M5259" s="6">
        <v>20</v>
      </c>
      <c r="N5259" s="6">
        <v>0</v>
      </c>
      <c r="O5259" s="6"/>
      <c r="P5259" s="6"/>
      <c r="Q5259" s="6"/>
      <c r="R5259" s="6"/>
      <c r="S5259" s="6"/>
      <c r="T5259" s="6"/>
    </row>
    <row r="5260" spans="1:20" x14ac:dyDescent="0.25">
      <c r="A5260">
        <v>2005</v>
      </c>
      <c r="B5260" s="6" t="s">
        <v>52</v>
      </c>
      <c r="C5260" s="6">
        <v>106</v>
      </c>
      <c r="D5260" s="6" t="s">
        <v>316</v>
      </c>
      <c r="E5260" s="6">
        <v>11</v>
      </c>
      <c r="F5260" s="6">
        <v>11.3</v>
      </c>
      <c r="G5260" s="6">
        <v>410</v>
      </c>
      <c r="H5260" s="6">
        <v>100</v>
      </c>
      <c r="I5260" s="6">
        <f t="shared" si="39"/>
        <v>455.55555555555554</v>
      </c>
      <c r="J5260" s="6" t="s">
        <v>79</v>
      </c>
      <c r="K5260" s="6">
        <v>110</v>
      </c>
      <c r="L5260" s="6">
        <v>80</v>
      </c>
      <c r="M5260" s="6">
        <v>30</v>
      </c>
      <c r="N5260" s="6">
        <v>65</v>
      </c>
      <c r="O5260" s="6"/>
      <c r="P5260" s="6"/>
      <c r="Q5260" s="6"/>
      <c r="R5260" s="6"/>
      <c r="S5260" s="6">
        <v>1</v>
      </c>
      <c r="T5260" s="6" t="s">
        <v>317</v>
      </c>
    </row>
    <row r="5261" spans="1:20" x14ac:dyDescent="0.25">
      <c r="A5261">
        <v>2005</v>
      </c>
      <c r="B5261" s="6" t="s">
        <v>52</v>
      </c>
      <c r="C5261" s="6">
        <v>107</v>
      </c>
      <c r="D5261" s="6" t="s">
        <v>316</v>
      </c>
      <c r="E5261" s="6"/>
      <c r="F5261" s="6"/>
      <c r="G5261" s="6"/>
      <c r="H5261" s="6"/>
      <c r="I5261" s="6" t="str">
        <f t="shared" si="39"/>
        <v/>
      </c>
      <c r="J5261" s="6" t="s">
        <v>83</v>
      </c>
      <c r="K5261" s="6">
        <v>20</v>
      </c>
      <c r="L5261" s="6">
        <v>10</v>
      </c>
      <c r="M5261" s="6">
        <v>10</v>
      </c>
      <c r="N5261" s="6">
        <v>10</v>
      </c>
      <c r="O5261" s="6"/>
      <c r="P5261" s="6"/>
      <c r="Q5261" s="6"/>
      <c r="R5261" s="6"/>
      <c r="S5261" s="6"/>
      <c r="T5261" s="6"/>
    </row>
    <row r="5262" spans="1:20" x14ac:dyDescent="0.25">
      <c r="A5262">
        <v>2005</v>
      </c>
      <c r="B5262" s="6" t="s">
        <v>52</v>
      </c>
      <c r="C5262" s="6">
        <v>108</v>
      </c>
      <c r="D5262" s="6" t="s">
        <v>316</v>
      </c>
      <c r="E5262" s="6"/>
      <c r="F5262" s="6"/>
      <c r="G5262" s="6"/>
      <c r="H5262" s="6"/>
      <c r="I5262" s="6" t="str">
        <f t="shared" si="39"/>
        <v/>
      </c>
      <c r="J5262" s="6" t="s">
        <v>83</v>
      </c>
      <c r="K5262" s="6">
        <v>110</v>
      </c>
      <c r="L5262" s="6">
        <v>85</v>
      </c>
      <c r="M5262" s="6">
        <v>60</v>
      </c>
      <c r="N5262" s="6">
        <v>100</v>
      </c>
      <c r="O5262" s="6"/>
      <c r="P5262" s="6"/>
      <c r="Q5262" s="6"/>
      <c r="R5262" s="6"/>
      <c r="S5262" s="6"/>
      <c r="T5262" s="6"/>
    </row>
    <row r="5263" spans="1:20" x14ac:dyDescent="0.25">
      <c r="A5263">
        <v>2005</v>
      </c>
      <c r="B5263" s="6" t="s">
        <v>52</v>
      </c>
      <c r="C5263" s="6">
        <v>109</v>
      </c>
      <c r="D5263" s="6" t="s">
        <v>316</v>
      </c>
      <c r="E5263" s="6"/>
      <c r="F5263" s="6"/>
      <c r="G5263" s="6"/>
      <c r="H5263" s="6"/>
      <c r="I5263" s="6" t="str">
        <f t="shared" si="39"/>
        <v/>
      </c>
      <c r="J5263" s="6" t="s">
        <v>83</v>
      </c>
      <c r="K5263" s="6">
        <v>20</v>
      </c>
      <c r="L5263" s="6">
        <v>15</v>
      </c>
      <c r="M5263" s="6">
        <v>15</v>
      </c>
      <c r="N5263" s="6">
        <v>50</v>
      </c>
      <c r="O5263" s="6"/>
      <c r="P5263" s="6"/>
      <c r="Q5263" s="6"/>
      <c r="R5263" s="6"/>
      <c r="S5263" s="6"/>
      <c r="T5263" s="6"/>
    </row>
    <row r="5264" spans="1:20" x14ac:dyDescent="0.25">
      <c r="A5264">
        <v>2005</v>
      </c>
      <c r="B5264" s="6" t="s">
        <v>52</v>
      </c>
      <c r="C5264" s="6">
        <v>110</v>
      </c>
      <c r="D5264" s="6" t="s">
        <v>316</v>
      </c>
      <c r="E5264" s="6"/>
      <c r="F5264" s="6"/>
      <c r="G5264" s="6"/>
      <c r="H5264" s="6"/>
      <c r="I5264" s="6" t="str">
        <f t="shared" si="39"/>
        <v/>
      </c>
      <c r="J5264" s="6" t="s">
        <v>80</v>
      </c>
      <c r="K5264" s="6">
        <v>40</v>
      </c>
      <c r="L5264" s="6">
        <v>35</v>
      </c>
      <c r="M5264" s="6">
        <v>30</v>
      </c>
      <c r="N5264" s="6">
        <v>35</v>
      </c>
      <c r="O5264" s="6"/>
      <c r="P5264" s="6"/>
      <c r="Q5264" s="6"/>
      <c r="R5264" s="6"/>
      <c r="S5264" s="6"/>
      <c r="T5264" s="6"/>
    </row>
    <row r="5265" spans="1:20" x14ac:dyDescent="0.25">
      <c r="A5265">
        <v>2005</v>
      </c>
      <c r="B5265" s="6" t="s">
        <v>52</v>
      </c>
      <c r="C5265" s="6">
        <v>111</v>
      </c>
      <c r="D5265" s="6" t="s">
        <v>316</v>
      </c>
      <c r="E5265" s="6"/>
      <c r="F5265" s="6"/>
      <c r="G5265" s="6"/>
      <c r="H5265" s="6"/>
      <c r="I5265" s="6" t="str">
        <f t="shared" si="39"/>
        <v/>
      </c>
      <c r="J5265" s="6" t="s">
        <v>88</v>
      </c>
      <c r="K5265" s="6">
        <v>50</v>
      </c>
      <c r="L5265" s="6">
        <v>30</v>
      </c>
      <c r="M5265" s="6">
        <v>20</v>
      </c>
      <c r="N5265" s="6">
        <v>0</v>
      </c>
      <c r="O5265" s="6"/>
      <c r="P5265" s="6"/>
      <c r="Q5265" s="6"/>
      <c r="R5265" s="6"/>
      <c r="S5265" s="6"/>
      <c r="T5265" s="6"/>
    </row>
    <row r="5266" spans="1:20" x14ac:dyDescent="0.25">
      <c r="A5266">
        <v>2005</v>
      </c>
      <c r="B5266" s="6" t="s">
        <v>52</v>
      </c>
      <c r="C5266" s="6">
        <v>112</v>
      </c>
      <c r="D5266" s="6" t="s">
        <v>316</v>
      </c>
      <c r="E5266" s="6"/>
      <c r="F5266" s="6"/>
      <c r="G5266" s="6"/>
      <c r="H5266" s="6"/>
      <c r="I5266" s="6" t="str">
        <f t="shared" si="39"/>
        <v/>
      </c>
      <c r="J5266" s="6" t="s">
        <v>79</v>
      </c>
      <c r="K5266" s="6">
        <v>50</v>
      </c>
      <c r="L5266" s="6">
        <v>40</v>
      </c>
      <c r="M5266" s="6">
        <v>40</v>
      </c>
      <c r="N5266" s="6">
        <v>10</v>
      </c>
      <c r="O5266" s="6"/>
      <c r="P5266" s="6"/>
      <c r="Q5266" s="6"/>
      <c r="R5266" s="6"/>
      <c r="S5266" s="6">
        <v>1</v>
      </c>
      <c r="T5266" s="6" t="s">
        <v>318</v>
      </c>
    </row>
    <row r="5267" spans="1:20" x14ac:dyDescent="0.25">
      <c r="A5267">
        <v>2005</v>
      </c>
      <c r="B5267" s="6" t="s">
        <v>52</v>
      </c>
      <c r="C5267" s="6">
        <v>113</v>
      </c>
      <c r="D5267" s="6" t="s">
        <v>316</v>
      </c>
      <c r="E5267" s="6"/>
      <c r="F5267" s="12"/>
      <c r="G5267" s="6"/>
      <c r="H5267" s="6"/>
      <c r="I5267" s="6" t="str">
        <f t="shared" si="39"/>
        <v/>
      </c>
      <c r="J5267" s="6" t="s">
        <v>83</v>
      </c>
      <c r="K5267" s="6">
        <v>10</v>
      </c>
      <c r="L5267" s="6">
        <v>10</v>
      </c>
      <c r="M5267" s="6">
        <v>5</v>
      </c>
      <c r="N5267" s="6">
        <v>0</v>
      </c>
      <c r="O5267" s="6"/>
      <c r="P5267" s="6"/>
      <c r="Q5267" s="6"/>
      <c r="R5267" s="6"/>
      <c r="S5267" s="6"/>
      <c r="T5267" s="6"/>
    </row>
    <row r="5268" spans="1:20" x14ac:dyDescent="0.25">
      <c r="A5268">
        <v>2005</v>
      </c>
      <c r="B5268" s="6" t="s">
        <v>52</v>
      </c>
      <c r="C5268" s="6">
        <v>114</v>
      </c>
      <c r="D5268" s="6" t="s">
        <v>316</v>
      </c>
      <c r="E5268" s="6"/>
      <c r="F5268" s="6"/>
      <c r="G5268" s="6"/>
      <c r="H5268" s="6"/>
      <c r="I5268" s="6" t="str">
        <f t="shared" si="39"/>
        <v/>
      </c>
      <c r="J5268" s="6" t="s">
        <v>76</v>
      </c>
      <c r="K5268" s="6">
        <v>90</v>
      </c>
      <c r="L5268" s="6">
        <v>40</v>
      </c>
      <c r="M5268" s="6">
        <v>30</v>
      </c>
      <c r="N5268" s="6">
        <v>15</v>
      </c>
      <c r="O5268" s="6"/>
      <c r="P5268" s="6"/>
      <c r="Q5268" s="6"/>
      <c r="R5268" s="6"/>
      <c r="S5268" s="6"/>
      <c r="T5268" s="6"/>
    </row>
    <row r="5269" spans="1:20" x14ac:dyDescent="0.25">
      <c r="A5269">
        <v>2005</v>
      </c>
      <c r="B5269" s="6" t="s">
        <v>52</v>
      </c>
      <c r="C5269" s="6">
        <v>115</v>
      </c>
      <c r="D5269" s="6" t="s">
        <v>316</v>
      </c>
      <c r="E5269" s="6"/>
      <c r="F5269" s="6"/>
      <c r="G5269" s="6"/>
      <c r="H5269" s="6"/>
      <c r="I5269" s="6" t="str">
        <f t="shared" si="39"/>
        <v/>
      </c>
      <c r="J5269" s="6" t="s">
        <v>83</v>
      </c>
      <c r="K5269" s="6">
        <v>310</v>
      </c>
      <c r="L5269" s="6">
        <v>190</v>
      </c>
      <c r="M5269" s="6">
        <v>140</v>
      </c>
      <c r="N5269" s="6">
        <v>15</v>
      </c>
      <c r="O5269" s="6"/>
      <c r="P5269" s="6"/>
      <c r="Q5269" s="6"/>
      <c r="R5269" s="6"/>
      <c r="S5269" s="6">
        <v>4</v>
      </c>
      <c r="T5269" s="6" t="s">
        <v>318</v>
      </c>
    </row>
    <row r="5270" spans="1:20" x14ac:dyDescent="0.25">
      <c r="A5270">
        <v>2005</v>
      </c>
      <c r="B5270" s="6" t="s">
        <v>52</v>
      </c>
      <c r="C5270" s="6">
        <v>116</v>
      </c>
      <c r="D5270" s="6" t="s">
        <v>316</v>
      </c>
      <c r="E5270" s="6">
        <v>12</v>
      </c>
      <c r="F5270" s="6">
        <v>11</v>
      </c>
      <c r="G5270" s="6">
        <v>90</v>
      </c>
      <c r="H5270" s="6">
        <v>0</v>
      </c>
      <c r="I5270" s="6">
        <f t="shared" si="39"/>
        <v>90</v>
      </c>
      <c r="J5270" s="6" t="s">
        <v>83</v>
      </c>
      <c r="K5270" s="6">
        <v>60</v>
      </c>
      <c r="L5270" s="6">
        <v>40</v>
      </c>
      <c r="M5270" s="6">
        <v>30</v>
      </c>
      <c r="N5270" s="6">
        <v>5</v>
      </c>
      <c r="O5270" s="6"/>
      <c r="P5270" s="6" t="s">
        <v>74</v>
      </c>
      <c r="Q5270" s="6"/>
      <c r="R5270" s="6" t="s">
        <v>319</v>
      </c>
      <c r="S5270" s="6"/>
      <c r="T5270" s="6"/>
    </row>
    <row r="5271" spans="1:20" x14ac:dyDescent="0.25">
      <c r="A5271">
        <v>2005</v>
      </c>
      <c r="B5271" s="6" t="s">
        <v>52</v>
      </c>
      <c r="C5271" s="6">
        <v>117</v>
      </c>
      <c r="D5271" s="6" t="s">
        <v>316</v>
      </c>
      <c r="E5271" s="6"/>
      <c r="F5271" s="6"/>
      <c r="G5271" s="6"/>
      <c r="H5271" s="6"/>
      <c r="I5271" s="6" t="str">
        <f t="shared" si="39"/>
        <v/>
      </c>
      <c r="J5271" s="6" t="s">
        <v>79</v>
      </c>
      <c r="K5271" s="6">
        <v>20</v>
      </c>
      <c r="L5271" s="6">
        <v>10</v>
      </c>
      <c r="M5271" s="6">
        <v>20</v>
      </c>
      <c r="N5271" s="6">
        <v>10</v>
      </c>
      <c r="O5271" s="6"/>
      <c r="P5271" s="6"/>
      <c r="Q5271" s="6"/>
      <c r="R5271" s="6"/>
      <c r="S5271" s="6"/>
      <c r="T5271" s="6"/>
    </row>
    <row r="5272" spans="1:20" x14ac:dyDescent="0.25">
      <c r="A5272">
        <v>2005</v>
      </c>
      <c r="B5272" s="6" t="s">
        <v>52</v>
      </c>
      <c r="C5272" s="6">
        <v>118</v>
      </c>
      <c r="D5272" s="6" t="s">
        <v>316</v>
      </c>
      <c r="E5272" s="6"/>
      <c r="F5272" s="6"/>
      <c r="G5272" s="6"/>
      <c r="H5272" s="6"/>
      <c r="I5272" s="6" t="str">
        <f t="shared" si="39"/>
        <v/>
      </c>
      <c r="J5272" s="6" t="s">
        <v>88</v>
      </c>
      <c r="K5272" s="6">
        <v>30</v>
      </c>
      <c r="L5272" s="6">
        <v>20</v>
      </c>
      <c r="M5272" s="6">
        <v>10</v>
      </c>
      <c r="N5272" s="6">
        <v>40</v>
      </c>
      <c r="O5272" s="6"/>
      <c r="P5272" s="6"/>
      <c r="Q5272" s="6"/>
      <c r="R5272" s="6"/>
      <c r="S5272" s="6"/>
      <c r="T5272" s="6"/>
    </row>
    <row r="5273" spans="1:20" x14ac:dyDescent="0.25">
      <c r="A5273">
        <v>2005</v>
      </c>
      <c r="B5273" s="6" t="s">
        <v>52</v>
      </c>
      <c r="C5273" s="6">
        <v>119</v>
      </c>
      <c r="D5273" s="6" t="s">
        <v>316</v>
      </c>
      <c r="E5273" s="6"/>
      <c r="F5273" s="6"/>
      <c r="G5273" s="6"/>
      <c r="H5273" s="6"/>
      <c r="I5273" s="6" t="str">
        <f t="shared" si="39"/>
        <v/>
      </c>
      <c r="J5273" s="6" t="s">
        <v>82</v>
      </c>
      <c r="K5273" s="6">
        <v>20</v>
      </c>
      <c r="L5273" s="6">
        <v>15</v>
      </c>
      <c r="M5273" s="6">
        <v>10</v>
      </c>
      <c r="N5273" s="6">
        <v>25</v>
      </c>
      <c r="O5273" s="6"/>
      <c r="P5273" s="6"/>
      <c r="Q5273" s="6"/>
      <c r="R5273" s="6"/>
      <c r="S5273" s="6"/>
      <c r="T5273" s="6"/>
    </row>
    <row r="5274" spans="1:20" x14ac:dyDescent="0.25">
      <c r="A5274">
        <v>2005</v>
      </c>
      <c r="B5274" s="6" t="s">
        <v>52</v>
      </c>
      <c r="C5274" s="6">
        <v>120</v>
      </c>
      <c r="D5274" s="6" t="s">
        <v>316</v>
      </c>
      <c r="E5274" s="6"/>
      <c r="F5274" s="6"/>
      <c r="G5274" s="6"/>
      <c r="H5274" s="6"/>
      <c r="I5274" s="6" t="str">
        <f t="shared" si="39"/>
        <v/>
      </c>
      <c r="J5274" s="6" t="s">
        <v>82</v>
      </c>
      <c r="K5274" s="6">
        <v>20</v>
      </c>
      <c r="L5274" s="6">
        <v>20</v>
      </c>
      <c r="M5274" s="6">
        <v>5</v>
      </c>
      <c r="N5274" s="6">
        <v>35</v>
      </c>
      <c r="O5274" s="6"/>
      <c r="P5274" s="6"/>
      <c r="Q5274" s="6"/>
      <c r="R5274" s="6"/>
      <c r="S5274" s="6"/>
      <c r="T5274" s="6"/>
    </row>
    <row r="5275" spans="1:20" x14ac:dyDescent="0.25">
      <c r="A5275">
        <v>2005</v>
      </c>
      <c r="B5275" s="6" t="s">
        <v>52</v>
      </c>
      <c r="C5275" s="6">
        <v>121</v>
      </c>
      <c r="D5275" s="6" t="s">
        <v>316</v>
      </c>
      <c r="E5275" s="6"/>
      <c r="F5275" s="6"/>
      <c r="G5275" s="6"/>
      <c r="H5275" s="6"/>
      <c r="I5275" s="6" t="str">
        <f t="shared" si="39"/>
        <v/>
      </c>
      <c r="J5275" s="6" t="s">
        <v>78</v>
      </c>
      <c r="K5275" s="6">
        <v>30</v>
      </c>
      <c r="L5275" s="6">
        <v>20</v>
      </c>
      <c r="M5275" s="6">
        <v>40</v>
      </c>
      <c r="N5275" s="6">
        <v>15</v>
      </c>
      <c r="O5275" s="6"/>
      <c r="P5275" s="6"/>
      <c r="Q5275" s="6"/>
      <c r="R5275" s="6"/>
      <c r="S5275" s="6"/>
      <c r="T5275" s="6"/>
    </row>
    <row r="5276" spans="1:20" x14ac:dyDescent="0.25">
      <c r="A5276">
        <v>2005</v>
      </c>
      <c r="B5276" s="6" t="s">
        <v>52</v>
      </c>
      <c r="C5276" s="6">
        <v>122</v>
      </c>
      <c r="D5276" s="6" t="s">
        <v>316</v>
      </c>
      <c r="E5276" s="6"/>
      <c r="F5276" s="6"/>
      <c r="G5276" s="6"/>
      <c r="H5276" s="6"/>
      <c r="I5276" s="6" t="str">
        <f t="shared" si="39"/>
        <v/>
      </c>
      <c r="J5276" s="6" t="s">
        <v>82</v>
      </c>
      <c r="K5276" s="6">
        <v>40</v>
      </c>
      <c r="L5276" s="6">
        <v>20</v>
      </c>
      <c r="M5276" s="6">
        <v>20</v>
      </c>
      <c r="N5276" s="6">
        <v>40</v>
      </c>
      <c r="O5276" s="6"/>
      <c r="P5276" s="6"/>
      <c r="Q5276" s="6"/>
      <c r="R5276" s="6"/>
      <c r="S5276" s="6"/>
      <c r="T5276" s="6"/>
    </row>
    <row r="5277" spans="1:20" x14ac:dyDescent="0.25">
      <c r="A5277">
        <v>2005</v>
      </c>
      <c r="B5277" s="6" t="s">
        <v>52</v>
      </c>
      <c r="C5277" s="6">
        <v>123</v>
      </c>
      <c r="D5277" s="6" t="s">
        <v>316</v>
      </c>
      <c r="E5277" s="6"/>
      <c r="F5277" s="6"/>
      <c r="G5277" s="6"/>
      <c r="H5277" s="6"/>
      <c r="I5277" s="6" t="str">
        <f t="shared" si="39"/>
        <v/>
      </c>
      <c r="J5277" s="6" t="s">
        <v>85</v>
      </c>
      <c r="K5277" s="6">
        <v>5</v>
      </c>
      <c r="L5277" s="6">
        <v>5</v>
      </c>
      <c r="M5277" s="6">
        <v>5</v>
      </c>
      <c r="N5277" s="6">
        <v>0</v>
      </c>
      <c r="O5277" s="6"/>
      <c r="P5277" s="6"/>
      <c r="Q5277" s="6"/>
      <c r="R5277" s="6"/>
      <c r="S5277" s="6"/>
      <c r="T5277" s="6"/>
    </row>
    <row r="5278" spans="1:20" x14ac:dyDescent="0.25">
      <c r="A5278">
        <v>2005</v>
      </c>
      <c r="B5278" s="6" t="s">
        <v>52</v>
      </c>
      <c r="C5278" s="6">
        <v>124</v>
      </c>
      <c r="D5278" s="6" t="s">
        <v>316</v>
      </c>
      <c r="E5278" s="6"/>
      <c r="F5278" s="6"/>
      <c r="G5278" s="6"/>
      <c r="H5278" s="6"/>
      <c r="I5278" s="6" t="str">
        <f t="shared" si="39"/>
        <v/>
      </c>
      <c r="J5278" s="6" t="s">
        <v>83</v>
      </c>
      <c r="K5278" s="6">
        <v>70</v>
      </c>
      <c r="L5278" s="6">
        <v>15</v>
      </c>
      <c r="M5278" s="6">
        <v>55</v>
      </c>
      <c r="N5278" s="6">
        <v>0</v>
      </c>
      <c r="O5278" s="6"/>
      <c r="P5278" s="6"/>
      <c r="Q5278" s="6"/>
      <c r="R5278" s="6"/>
      <c r="S5278" s="6"/>
      <c r="T5278" s="6"/>
    </row>
    <row r="5279" spans="1:20" x14ac:dyDescent="0.25">
      <c r="A5279">
        <v>2005</v>
      </c>
      <c r="B5279" s="6" t="s">
        <v>52</v>
      </c>
      <c r="C5279" s="6">
        <v>125</v>
      </c>
      <c r="D5279" s="6" t="s">
        <v>316</v>
      </c>
      <c r="E5279" s="6"/>
      <c r="F5279" s="6"/>
      <c r="G5279" s="6"/>
      <c r="H5279" s="6"/>
      <c r="I5279" s="6" t="str">
        <f t="shared" si="39"/>
        <v/>
      </c>
      <c r="J5279" s="6" t="s">
        <v>83</v>
      </c>
      <c r="K5279" s="6">
        <v>25</v>
      </c>
      <c r="L5279" s="6">
        <v>20</v>
      </c>
      <c r="M5279" s="6">
        <v>10</v>
      </c>
      <c r="N5279" s="6">
        <v>20</v>
      </c>
      <c r="O5279" s="6"/>
      <c r="P5279" s="6"/>
      <c r="Q5279" s="6"/>
      <c r="R5279" s="6" t="s">
        <v>31</v>
      </c>
      <c r="S5279" s="6"/>
      <c r="T5279" s="6"/>
    </row>
    <row r="5280" spans="1:20" x14ac:dyDescent="0.25">
      <c r="A5280">
        <v>2005</v>
      </c>
      <c r="B5280" s="6" t="s">
        <v>52</v>
      </c>
      <c r="C5280" s="6">
        <v>126</v>
      </c>
      <c r="D5280" s="6" t="s">
        <v>316</v>
      </c>
      <c r="E5280" s="6"/>
      <c r="F5280" s="6"/>
      <c r="G5280" s="6"/>
      <c r="H5280" s="6"/>
      <c r="I5280" s="6" t="str">
        <f t="shared" si="39"/>
        <v/>
      </c>
      <c r="J5280" s="6" t="s">
        <v>82</v>
      </c>
      <c r="K5280" s="6">
        <v>25</v>
      </c>
      <c r="L5280" s="6">
        <v>20</v>
      </c>
      <c r="M5280" s="6">
        <v>10</v>
      </c>
      <c r="N5280" s="6">
        <v>10</v>
      </c>
      <c r="O5280" s="6"/>
      <c r="P5280" s="6"/>
      <c r="Q5280" s="6"/>
      <c r="R5280" s="6"/>
      <c r="S5280" s="6"/>
      <c r="T5280" s="6"/>
    </row>
    <row r="5281" spans="1:20" x14ac:dyDescent="0.25">
      <c r="A5281">
        <v>2005</v>
      </c>
      <c r="B5281" s="6" t="s">
        <v>52</v>
      </c>
      <c r="C5281" s="6">
        <v>127</v>
      </c>
      <c r="D5281" s="6" t="s">
        <v>316</v>
      </c>
      <c r="E5281" s="6"/>
      <c r="F5281" s="6"/>
      <c r="G5281" s="6"/>
      <c r="H5281" s="6"/>
      <c r="I5281" s="6" t="str">
        <f t="shared" si="39"/>
        <v/>
      </c>
      <c r="J5281" s="6" t="s">
        <v>85</v>
      </c>
      <c r="K5281" s="6">
        <v>20</v>
      </c>
      <c r="L5281" s="6">
        <v>20</v>
      </c>
      <c r="M5281" s="6">
        <v>10</v>
      </c>
      <c r="N5281" s="6">
        <v>0</v>
      </c>
      <c r="O5281" s="6"/>
      <c r="P5281" s="6"/>
      <c r="Q5281" s="6"/>
      <c r="R5281" s="6"/>
      <c r="S5281" s="6"/>
      <c r="T5281" s="6"/>
    </row>
    <row r="5282" spans="1:20" x14ac:dyDescent="0.25">
      <c r="A5282">
        <v>2005</v>
      </c>
      <c r="B5282" s="6" t="s">
        <v>52</v>
      </c>
      <c r="C5282" s="6">
        <v>128</v>
      </c>
      <c r="D5282" s="6" t="s">
        <v>286</v>
      </c>
      <c r="E5282" s="6">
        <v>13</v>
      </c>
      <c r="F5282" s="6">
        <v>11.1</v>
      </c>
      <c r="G5282" s="6">
        <v>193</v>
      </c>
      <c r="H5282" s="6">
        <v>0</v>
      </c>
      <c r="I5282" s="6">
        <f t="shared" si="39"/>
        <v>193</v>
      </c>
      <c r="J5282" s="6" t="s">
        <v>82</v>
      </c>
      <c r="K5282" s="6">
        <v>10</v>
      </c>
      <c r="L5282" s="6">
        <v>5</v>
      </c>
      <c r="M5282" s="6">
        <v>2</v>
      </c>
      <c r="N5282" s="6">
        <v>20</v>
      </c>
      <c r="O5282" s="6"/>
      <c r="P5282" s="6"/>
      <c r="Q5282" s="6"/>
      <c r="R5282" s="6"/>
      <c r="S5282" s="6"/>
      <c r="T5282" s="6"/>
    </row>
    <row r="5283" spans="1:20" x14ac:dyDescent="0.25">
      <c r="A5283">
        <v>2005</v>
      </c>
      <c r="B5283" s="6" t="s">
        <v>52</v>
      </c>
      <c r="C5283" s="6">
        <v>129</v>
      </c>
      <c r="D5283" s="6" t="s">
        <v>286</v>
      </c>
      <c r="E5283" s="6"/>
      <c r="F5283" s="6"/>
      <c r="G5283" s="6"/>
      <c r="H5283" s="6"/>
      <c r="I5283" s="6" t="str">
        <f t="shared" si="39"/>
        <v/>
      </c>
      <c r="J5283" s="6" t="s">
        <v>78</v>
      </c>
      <c r="K5283" s="6">
        <v>10</v>
      </c>
      <c r="L5283" s="6">
        <v>5</v>
      </c>
      <c r="M5283" s="6">
        <v>5</v>
      </c>
      <c r="N5283" s="6">
        <v>70</v>
      </c>
      <c r="O5283" s="6">
        <v>5</v>
      </c>
      <c r="P5283" s="6" t="s">
        <v>48</v>
      </c>
      <c r="Q5283" s="6"/>
      <c r="R5283" s="6"/>
      <c r="S5283" s="6"/>
      <c r="T5283" s="6"/>
    </row>
    <row r="5284" spans="1:20" x14ac:dyDescent="0.25">
      <c r="A5284">
        <v>2005</v>
      </c>
      <c r="B5284" s="6" t="s">
        <v>52</v>
      </c>
      <c r="C5284" s="6">
        <v>130</v>
      </c>
      <c r="D5284" s="6" t="s">
        <v>286</v>
      </c>
      <c r="E5284" s="6"/>
      <c r="F5284" s="6"/>
      <c r="G5284" s="6"/>
      <c r="H5284" s="6"/>
      <c r="I5284" s="6" t="str">
        <f t="shared" si="39"/>
        <v/>
      </c>
      <c r="J5284" s="6" t="s">
        <v>298</v>
      </c>
      <c r="K5284" s="6">
        <v>20</v>
      </c>
      <c r="L5284" s="6">
        <v>5</v>
      </c>
      <c r="M5284" s="6">
        <v>10</v>
      </c>
      <c r="N5284" s="6">
        <v>10</v>
      </c>
      <c r="O5284" s="6"/>
      <c r="P5284" s="6"/>
      <c r="Q5284" s="6"/>
      <c r="R5284" s="6"/>
      <c r="S5284" s="6"/>
      <c r="T5284" s="6"/>
    </row>
    <row r="5285" spans="1:20" x14ac:dyDescent="0.25">
      <c r="A5285">
        <v>2005</v>
      </c>
      <c r="B5285" s="6" t="s">
        <v>52</v>
      </c>
      <c r="C5285" s="6">
        <v>131</v>
      </c>
      <c r="D5285" s="6" t="s">
        <v>286</v>
      </c>
      <c r="E5285" s="6"/>
      <c r="F5285" s="6"/>
      <c r="G5285" s="6"/>
      <c r="H5285" s="6"/>
      <c r="I5285" s="6" t="str">
        <f t="shared" si="39"/>
        <v/>
      </c>
      <c r="J5285" s="6" t="s">
        <v>80</v>
      </c>
      <c r="K5285" s="6">
        <v>40</v>
      </c>
      <c r="L5285" s="6">
        <v>20</v>
      </c>
      <c r="M5285" s="6">
        <v>25</v>
      </c>
      <c r="N5285" s="6">
        <v>5</v>
      </c>
      <c r="O5285" s="6"/>
      <c r="P5285" s="6" t="s">
        <v>156</v>
      </c>
      <c r="Q5285" s="6"/>
      <c r="R5285" s="6"/>
      <c r="S5285" s="6"/>
      <c r="T5285" s="6"/>
    </row>
    <row r="5286" spans="1:20" x14ac:dyDescent="0.25">
      <c r="A5286">
        <v>2005</v>
      </c>
      <c r="B5286" s="6" t="s">
        <v>52</v>
      </c>
      <c r="C5286" s="6">
        <v>132</v>
      </c>
      <c r="D5286" s="6" t="s">
        <v>286</v>
      </c>
      <c r="E5286" s="6"/>
      <c r="F5286" s="12"/>
      <c r="G5286" s="6"/>
      <c r="H5286" s="6"/>
      <c r="I5286" s="6" t="str">
        <f t="shared" si="39"/>
        <v/>
      </c>
      <c r="J5286" s="6" t="s">
        <v>83</v>
      </c>
      <c r="K5286" s="6">
        <v>190</v>
      </c>
      <c r="L5286" s="6">
        <v>120</v>
      </c>
      <c r="M5286" s="6">
        <v>95</v>
      </c>
      <c r="N5286" s="6">
        <v>40</v>
      </c>
      <c r="O5286" s="6"/>
      <c r="P5286" s="6"/>
      <c r="Q5286" s="6"/>
      <c r="R5286" s="6"/>
      <c r="S5286" s="6">
        <v>1</v>
      </c>
      <c r="T5286" s="6"/>
    </row>
    <row r="5287" spans="1:20" x14ac:dyDescent="0.25">
      <c r="A5287">
        <v>2005</v>
      </c>
      <c r="B5287" s="6" t="s">
        <v>52</v>
      </c>
      <c r="C5287" s="6">
        <v>133</v>
      </c>
      <c r="D5287" s="6" t="s">
        <v>286</v>
      </c>
      <c r="E5287" s="6"/>
      <c r="F5287" s="6"/>
      <c r="G5287" s="6"/>
      <c r="H5287" s="6"/>
      <c r="I5287" s="6" t="str">
        <f t="shared" si="39"/>
        <v/>
      </c>
      <c r="J5287" s="6" t="s">
        <v>78</v>
      </c>
      <c r="K5287" s="6">
        <v>50</v>
      </c>
      <c r="L5287" s="6">
        <v>30</v>
      </c>
      <c r="M5287" s="6">
        <v>40</v>
      </c>
      <c r="N5287" s="6">
        <v>30</v>
      </c>
      <c r="O5287" s="6"/>
      <c r="P5287" s="6"/>
      <c r="Q5287" s="6"/>
      <c r="R5287" s="6"/>
      <c r="S5287" s="6"/>
      <c r="T5287" s="6"/>
    </row>
    <row r="5288" spans="1:20" x14ac:dyDescent="0.25">
      <c r="A5288">
        <v>2005</v>
      </c>
      <c r="B5288" s="6" t="s">
        <v>52</v>
      </c>
      <c r="C5288" s="6">
        <v>134</v>
      </c>
      <c r="D5288" s="6" t="s">
        <v>286</v>
      </c>
      <c r="E5288" s="6"/>
      <c r="F5288" s="6"/>
      <c r="G5288" s="6"/>
      <c r="H5288" s="6"/>
      <c r="I5288" s="6" t="str">
        <f t="shared" si="39"/>
        <v/>
      </c>
      <c r="J5288" s="6" t="s">
        <v>81</v>
      </c>
      <c r="K5288" s="6">
        <v>25</v>
      </c>
      <c r="L5288" s="6">
        <v>10</v>
      </c>
      <c r="M5288" s="6">
        <v>5</v>
      </c>
      <c r="N5288" s="6">
        <v>20</v>
      </c>
      <c r="O5288" s="6"/>
      <c r="P5288" s="6"/>
      <c r="Q5288" s="6"/>
      <c r="R5288" s="6"/>
      <c r="S5288" s="6">
        <v>1</v>
      </c>
      <c r="T5288" s="6" t="s">
        <v>320</v>
      </c>
    </row>
    <row r="5289" spans="1:20" x14ac:dyDescent="0.25">
      <c r="A5289">
        <v>2005</v>
      </c>
      <c r="B5289" s="6" t="s">
        <v>52</v>
      </c>
      <c r="C5289" s="6">
        <v>135</v>
      </c>
      <c r="D5289" s="6" t="s">
        <v>286</v>
      </c>
      <c r="E5289" s="6"/>
      <c r="F5289" s="6"/>
      <c r="G5289" s="6"/>
      <c r="H5289" s="6"/>
      <c r="I5289" s="6" t="str">
        <f t="shared" si="39"/>
        <v/>
      </c>
      <c r="J5289" s="6" t="s">
        <v>85</v>
      </c>
      <c r="K5289" s="6">
        <v>30</v>
      </c>
      <c r="L5289" s="6">
        <v>5</v>
      </c>
      <c r="M5289" s="6">
        <v>15</v>
      </c>
      <c r="N5289" s="6">
        <v>95</v>
      </c>
      <c r="O5289" s="6"/>
      <c r="P5289" s="6"/>
      <c r="Q5289" s="6"/>
      <c r="R5289" s="6"/>
      <c r="S5289" s="6"/>
      <c r="T5289" s="6"/>
    </row>
    <row r="5290" spans="1:20" x14ac:dyDescent="0.25">
      <c r="A5290">
        <v>2005</v>
      </c>
      <c r="B5290" s="6" t="s">
        <v>52</v>
      </c>
      <c r="C5290" s="6">
        <v>136</v>
      </c>
      <c r="D5290" s="6" t="s">
        <v>286</v>
      </c>
      <c r="E5290" s="6"/>
      <c r="F5290" s="6"/>
      <c r="G5290" s="6"/>
      <c r="H5290" s="6"/>
      <c r="I5290" s="6" t="str">
        <f t="shared" si="39"/>
        <v/>
      </c>
      <c r="J5290" s="6" t="s">
        <v>85</v>
      </c>
      <c r="K5290" s="6">
        <v>25</v>
      </c>
      <c r="L5290" s="6">
        <v>20</v>
      </c>
      <c r="M5290" s="6">
        <v>15</v>
      </c>
      <c r="N5290" s="6">
        <v>30</v>
      </c>
      <c r="O5290" s="6"/>
      <c r="P5290" s="6"/>
      <c r="Q5290" s="6"/>
      <c r="R5290" s="6"/>
      <c r="S5290" s="6"/>
      <c r="T5290" s="6"/>
    </row>
    <row r="5291" spans="1:20" x14ac:dyDescent="0.25">
      <c r="A5291">
        <v>2005</v>
      </c>
      <c r="B5291" s="6" t="s">
        <v>52</v>
      </c>
      <c r="C5291" s="6">
        <v>137</v>
      </c>
      <c r="D5291" s="6" t="s">
        <v>286</v>
      </c>
      <c r="E5291" s="6"/>
      <c r="F5291" s="6"/>
      <c r="G5291" s="6"/>
      <c r="H5291" s="6"/>
      <c r="I5291" s="6" t="str">
        <f t="shared" si="39"/>
        <v/>
      </c>
      <c r="J5291" s="6" t="s">
        <v>137</v>
      </c>
      <c r="K5291" s="6">
        <v>20</v>
      </c>
      <c r="L5291" s="6">
        <v>20</v>
      </c>
      <c r="M5291" s="6">
        <v>10</v>
      </c>
      <c r="N5291" s="6">
        <v>10</v>
      </c>
      <c r="O5291" s="6"/>
      <c r="P5291" s="6"/>
      <c r="Q5291" s="6"/>
      <c r="R5291" s="6"/>
      <c r="S5291" s="6"/>
      <c r="T5291" s="6"/>
    </row>
    <row r="5292" spans="1:20" x14ac:dyDescent="0.25">
      <c r="A5292">
        <v>2005</v>
      </c>
      <c r="B5292" s="6" t="s">
        <v>52</v>
      </c>
      <c r="C5292" s="6">
        <v>138</v>
      </c>
      <c r="D5292" s="6" t="s">
        <v>286</v>
      </c>
      <c r="E5292" s="6">
        <v>14</v>
      </c>
      <c r="F5292" s="6">
        <v>11.3</v>
      </c>
      <c r="G5292" s="6">
        <v>205</v>
      </c>
      <c r="H5292" s="6">
        <v>0</v>
      </c>
      <c r="I5292" s="6">
        <f t="shared" si="39"/>
        <v>205</v>
      </c>
      <c r="J5292" s="6" t="s">
        <v>88</v>
      </c>
      <c r="K5292" s="6">
        <v>30</v>
      </c>
      <c r="L5292" s="6">
        <v>20</v>
      </c>
      <c r="M5292" s="6">
        <v>20</v>
      </c>
      <c r="N5292" s="6">
        <v>70</v>
      </c>
      <c r="O5292" s="6"/>
      <c r="P5292" s="6"/>
      <c r="Q5292" s="6"/>
      <c r="R5292" s="6"/>
      <c r="S5292" s="6"/>
      <c r="T5292" s="6"/>
    </row>
    <row r="5293" spans="1:20" x14ac:dyDescent="0.25">
      <c r="A5293">
        <v>2005</v>
      </c>
      <c r="B5293" s="6" t="s">
        <v>52</v>
      </c>
      <c r="C5293" s="6">
        <v>139</v>
      </c>
      <c r="D5293" s="6" t="s">
        <v>286</v>
      </c>
      <c r="E5293" s="6"/>
      <c r="F5293" s="6"/>
      <c r="G5293" s="6"/>
      <c r="H5293" s="6"/>
      <c r="I5293" s="6" t="str">
        <f t="shared" si="39"/>
        <v/>
      </c>
      <c r="J5293" s="6" t="s">
        <v>88</v>
      </c>
      <c r="K5293" s="6">
        <v>35</v>
      </c>
      <c r="L5293" s="6">
        <v>15</v>
      </c>
      <c r="M5293" s="6">
        <v>20</v>
      </c>
      <c r="N5293" s="6">
        <v>30</v>
      </c>
      <c r="O5293" s="6"/>
      <c r="P5293" s="6"/>
      <c r="Q5293" s="6"/>
      <c r="R5293" s="6"/>
      <c r="S5293" s="6"/>
      <c r="T5293" s="6"/>
    </row>
    <row r="5294" spans="1:20" x14ac:dyDescent="0.25">
      <c r="A5294">
        <v>2005</v>
      </c>
      <c r="B5294" s="6" t="s">
        <v>52</v>
      </c>
      <c r="C5294" s="6">
        <v>140</v>
      </c>
      <c r="D5294" s="6" t="s">
        <v>286</v>
      </c>
      <c r="E5294" s="6"/>
      <c r="F5294" s="6"/>
      <c r="G5294" s="6"/>
      <c r="H5294" s="6"/>
      <c r="I5294" s="6" t="str">
        <f t="shared" si="39"/>
        <v/>
      </c>
      <c r="J5294" s="6" t="s">
        <v>81</v>
      </c>
      <c r="K5294" s="6">
        <v>45</v>
      </c>
      <c r="L5294" s="6">
        <v>35</v>
      </c>
      <c r="M5294" s="6">
        <v>35</v>
      </c>
      <c r="N5294" s="6">
        <v>5</v>
      </c>
      <c r="O5294" s="6"/>
      <c r="P5294" s="6"/>
      <c r="Q5294" s="6"/>
      <c r="R5294" s="6"/>
      <c r="S5294" s="6"/>
      <c r="T5294" s="6"/>
    </row>
    <row r="5295" spans="1:20" x14ac:dyDescent="0.25">
      <c r="A5295">
        <v>2005</v>
      </c>
      <c r="B5295" s="6" t="s">
        <v>52</v>
      </c>
      <c r="C5295" s="6">
        <v>141</v>
      </c>
      <c r="D5295" s="6" t="s">
        <v>286</v>
      </c>
      <c r="E5295" s="6"/>
      <c r="F5295" s="6"/>
      <c r="G5295" s="6"/>
      <c r="H5295" s="6"/>
      <c r="I5295" s="6" t="str">
        <f t="shared" si="39"/>
        <v/>
      </c>
      <c r="J5295" s="6" t="s">
        <v>88</v>
      </c>
      <c r="K5295" s="6">
        <v>40</v>
      </c>
      <c r="L5295" s="6">
        <v>30</v>
      </c>
      <c r="M5295" s="6">
        <v>25</v>
      </c>
      <c r="N5295" s="6">
        <v>5</v>
      </c>
      <c r="O5295" s="6"/>
      <c r="P5295" s="6"/>
      <c r="Q5295" s="6"/>
      <c r="R5295" s="6"/>
      <c r="S5295" s="6"/>
      <c r="T5295" s="6"/>
    </row>
    <row r="5296" spans="1:20" x14ac:dyDescent="0.25">
      <c r="A5296">
        <v>2005</v>
      </c>
      <c r="B5296" s="6" t="s">
        <v>52</v>
      </c>
      <c r="C5296" s="6">
        <v>142</v>
      </c>
      <c r="D5296" s="6" t="s">
        <v>286</v>
      </c>
      <c r="E5296" s="6"/>
      <c r="F5296" s="6"/>
      <c r="G5296" s="6"/>
      <c r="H5296" s="6"/>
      <c r="I5296" s="6" t="str">
        <f t="shared" si="39"/>
        <v/>
      </c>
      <c r="J5296" s="6" t="s">
        <v>88</v>
      </c>
      <c r="K5296" s="6">
        <v>30</v>
      </c>
      <c r="L5296" s="6">
        <v>5</v>
      </c>
      <c r="M5296" s="6">
        <v>20</v>
      </c>
      <c r="N5296" s="6">
        <v>20</v>
      </c>
      <c r="O5296" s="6"/>
      <c r="P5296" s="6"/>
      <c r="Q5296" s="6"/>
      <c r="R5296" s="6"/>
      <c r="S5296" s="6"/>
      <c r="T5296" s="6"/>
    </row>
    <row r="5297" spans="1:20" x14ac:dyDescent="0.25">
      <c r="A5297">
        <v>2005</v>
      </c>
      <c r="B5297" s="6" t="s">
        <v>52</v>
      </c>
      <c r="C5297" s="6">
        <v>143</v>
      </c>
      <c r="D5297" s="6" t="s">
        <v>286</v>
      </c>
      <c r="E5297" s="6"/>
      <c r="F5297" s="6"/>
      <c r="G5297" s="6"/>
      <c r="H5297" s="6"/>
      <c r="I5297" s="6" t="str">
        <f t="shared" si="39"/>
        <v/>
      </c>
      <c r="J5297" s="6" t="s">
        <v>83</v>
      </c>
      <c r="K5297" s="6">
        <v>100</v>
      </c>
      <c r="L5297" s="6">
        <v>80</v>
      </c>
      <c r="M5297" s="6">
        <v>60</v>
      </c>
      <c r="N5297" s="6">
        <v>5</v>
      </c>
      <c r="O5297" s="6"/>
      <c r="P5297" s="6"/>
      <c r="Q5297" s="6"/>
      <c r="R5297" s="6"/>
      <c r="S5297" s="6"/>
      <c r="T5297" s="6"/>
    </row>
    <row r="5298" spans="1:20" x14ac:dyDescent="0.25">
      <c r="A5298">
        <v>2005</v>
      </c>
      <c r="B5298" s="6" t="s">
        <v>52</v>
      </c>
      <c r="C5298" s="6">
        <v>144</v>
      </c>
      <c r="D5298" s="6" t="s">
        <v>286</v>
      </c>
      <c r="E5298" s="6"/>
      <c r="F5298" s="6"/>
      <c r="G5298" s="6"/>
      <c r="H5298" s="6"/>
      <c r="I5298" s="6" t="str">
        <f t="shared" si="39"/>
        <v/>
      </c>
      <c r="J5298" s="6" t="s">
        <v>88</v>
      </c>
      <c r="K5298" s="6">
        <v>40</v>
      </c>
      <c r="L5298" s="6">
        <v>25</v>
      </c>
      <c r="M5298" s="6">
        <v>45</v>
      </c>
      <c r="N5298" s="6">
        <v>15</v>
      </c>
      <c r="O5298" s="6"/>
      <c r="P5298" s="6"/>
      <c r="Q5298" s="6"/>
      <c r="R5298" s="6"/>
      <c r="S5298" s="6"/>
      <c r="T5298" s="6"/>
    </row>
    <row r="5299" spans="1:20" x14ac:dyDescent="0.25">
      <c r="A5299">
        <v>2005</v>
      </c>
      <c r="B5299" s="6" t="s">
        <v>52</v>
      </c>
      <c r="C5299" s="6">
        <v>145</v>
      </c>
      <c r="D5299" s="6" t="s">
        <v>286</v>
      </c>
      <c r="E5299" s="6"/>
      <c r="F5299" s="6"/>
      <c r="G5299" s="6"/>
      <c r="H5299" s="6"/>
      <c r="I5299" s="6" t="str">
        <f t="shared" si="39"/>
        <v/>
      </c>
      <c r="J5299" s="6" t="s">
        <v>81</v>
      </c>
      <c r="K5299" s="6">
        <v>20</v>
      </c>
      <c r="L5299" s="6">
        <v>10</v>
      </c>
      <c r="M5299" s="6">
        <v>15</v>
      </c>
      <c r="N5299" s="6">
        <v>60</v>
      </c>
      <c r="O5299" s="6"/>
      <c r="P5299" s="6"/>
      <c r="Q5299" s="6"/>
      <c r="R5299" s="6"/>
      <c r="S5299" s="6"/>
      <c r="T5299" s="6"/>
    </row>
    <row r="5300" spans="1:20" x14ac:dyDescent="0.25">
      <c r="A5300">
        <v>2005</v>
      </c>
      <c r="B5300" s="6" t="s">
        <v>52</v>
      </c>
      <c r="C5300" s="6">
        <v>146</v>
      </c>
      <c r="D5300" s="6" t="s">
        <v>286</v>
      </c>
      <c r="E5300" s="6"/>
      <c r="F5300" s="6"/>
      <c r="G5300" s="6"/>
      <c r="H5300" s="6"/>
      <c r="I5300" s="6" t="str">
        <f t="shared" si="39"/>
        <v/>
      </c>
      <c r="J5300" s="6" t="s">
        <v>83</v>
      </c>
      <c r="K5300" s="6">
        <v>100</v>
      </c>
      <c r="L5300" s="6">
        <v>80</v>
      </c>
      <c r="M5300" s="6">
        <v>80</v>
      </c>
      <c r="N5300" s="6">
        <v>90</v>
      </c>
      <c r="O5300" s="6"/>
      <c r="P5300" s="6"/>
      <c r="Q5300" s="6"/>
      <c r="R5300" s="6"/>
      <c r="S5300" s="6"/>
      <c r="T5300" s="6"/>
    </row>
    <row r="5301" spans="1:20" x14ac:dyDescent="0.25">
      <c r="A5301">
        <v>2005</v>
      </c>
      <c r="B5301" s="6" t="s">
        <v>52</v>
      </c>
      <c r="C5301" s="6">
        <v>147</v>
      </c>
      <c r="D5301" s="6" t="s">
        <v>286</v>
      </c>
      <c r="E5301" s="6"/>
      <c r="F5301" s="6"/>
      <c r="G5301" s="6"/>
      <c r="H5301" s="6"/>
      <c r="I5301" s="6" t="str">
        <f t="shared" si="39"/>
        <v/>
      </c>
      <c r="J5301" s="6" t="s">
        <v>99</v>
      </c>
      <c r="K5301" s="6">
        <v>25</v>
      </c>
      <c r="L5301" s="6">
        <v>15</v>
      </c>
      <c r="M5301" s="6">
        <v>15</v>
      </c>
      <c r="N5301" s="6">
        <v>10</v>
      </c>
      <c r="O5301" s="6"/>
      <c r="P5301" s="6"/>
      <c r="Q5301" s="6"/>
      <c r="R5301" s="6"/>
      <c r="S5301" s="6"/>
      <c r="T5301" s="6"/>
    </row>
    <row r="5302" spans="1:20" x14ac:dyDescent="0.25">
      <c r="A5302">
        <v>2005</v>
      </c>
      <c r="B5302" s="6" t="s">
        <v>52</v>
      </c>
      <c r="C5302" s="6">
        <v>148</v>
      </c>
      <c r="D5302" s="6" t="s">
        <v>286</v>
      </c>
      <c r="E5302" s="6"/>
      <c r="F5302" s="6"/>
      <c r="G5302" s="6"/>
      <c r="H5302" s="6"/>
      <c r="I5302" s="6" t="str">
        <f t="shared" si="39"/>
        <v/>
      </c>
      <c r="J5302" s="6" t="s">
        <v>80</v>
      </c>
      <c r="K5302" s="6">
        <v>70</v>
      </c>
      <c r="L5302" s="6">
        <v>50</v>
      </c>
      <c r="M5302" s="6">
        <v>30</v>
      </c>
      <c r="N5302" s="6">
        <v>15</v>
      </c>
      <c r="O5302" s="6"/>
      <c r="P5302" s="6" t="s">
        <v>156</v>
      </c>
      <c r="Q5302" s="6"/>
      <c r="R5302" s="6"/>
      <c r="S5302" s="6"/>
      <c r="T5302" s="6"/>
    </row>
    <row r="5303" spans="1:20" x14ac:dyDescent="0.25">
      <c r="A5303">
        <v>2005</v>
      </c>
      <c r="B5303" s="6" t="s">
        <v>52</v>
      </c>
      <c r="C5303" s="6">
        <v>149</v>
      </c>
      <c r="D5303" s="6" t="s">
        <v>286</v>
      </c>
      <c r="E5303" s="6"/>
      <c r="F5303" s="6"/>
      <c r="G5303" s="6"/>
      <c r="H5303" s="6"/>
      <c r="I5303" s="6" t="str">
        <f t="shared" si="39"/>
        <v/>
      </c>
      <c r="J5303" s="6" t="s">
        <v>137</v>
      </c>
      <c r="K5303" s="6">
        <v>15</v>
      </c>
      <c r="L5303" s="6">
        <v>5</v>
      </c>
      <c r="M5303" s="6">
        <v>15</v>
      </c>
      <c r="N5303" s="6">
        <v>0</v>
      </c>
      <c r="O5303" s="6"/>
      <c r="P5303" s="6"/>
      <c r="Q5303" s="6"/>
      <c r="R5303" s="6"/>
      <c r="S5303" s="6"/>
      <c r="T5303" s="6"/>
    </row>
    <row r="5304" spans="1:20" x14ac:dyDescent="0.25">
      <c r="A5304">
        <v>2005</v>
      </c>
      <c r="B5304" s="6" t="s">
        <v>52</v>
      </c>
      <c r="C5304" s="6">
        <v>150</v>
      </c>
      <c r="D5304" s="6" t="s">
        <v>286</v>
      </c>
      <c r="E5304" s="6"/>
      <c r="F5304" s="6"/>
      <c r="G5304" s="6"/>
      <c r="H5304" s="6"/>
      <c r="I5304" s="6" t="str">
        <f t="shared" si="39"/>
        <v/>
      </c>
      <c r="J5304" s="6" t="s">
        <v>80</v>
      </c>
      <c r="K5304" s="6">
        <v>30</v>
      </c>
      <c r="L5304" s="6">
        <v>10</v>
      </c>
      <c r="M5304" s="6">
        <v>5</v>
      </c>
      <c r="N5304" s="6">
        <v>25</v>
      </c>
      <c r="O5304" s="6"/>
      <c r="P5304" s="6"/>
      <c r="Q5304" s="6"/>
      <c r="R5304" s="6"/>
      <c r="S5304" s="6"/>
      <c r="T5304" s="6"/>
    </row>
    <row r="5305" spans="1:20" x14ac:dyDescent="0.25">
      <c r="A5305">
        <v>2005</v>
      </c>
      <c r="B5305" s="6" t="s">
        <v>52</v>
      </c>
      <c r="C5305" s="6">
        <v>151</v>
      </c>
      <c r="D5305" s="6" t="s">
        <v>286</v>
      </c>
      <c r="E5305" s="6"/>
      <c r="F5305" s="6"/>
      <c r="G5305" s="6"/>
      <c r="H5305" s="6"/>
      <c r="I5305" s="6" t="str">
        <f t="shared" ref="I5305:I5368" si="40">IF(G5305&gt;0,G5305/(1000-H5305)*1000,"")</f>
        <v/>
      </c>
      <c r="J5305" s="6" t="s">
        <v>83</v>
      </c>
      <c r="K5305" s="6">
        <v>50</v>
      </c>
      <c r="L5305" s="6">
        <v>45</v>
      </c>
      <c r="M5305" s="6">
        <v>35</v>
      </c>
      <c r="N5305" s="6">
        <v>0</v>
      </c>
      <c r="O5305" s="6"/>
      <c r="P5305" s="6"/>
      <c r="Q5305" s="6"/>
      <c r="R5305" s="6"/>
      <c r="S5305" s="6"/>
      <c r="T5305" s="6"/>
    </row>
    <row r="5306" spans="1:20" x14ac:dyDescent="0.25">
      <c r="A5306">
        <v>2005</v>
      </c>
      <c r="B5306" s="6" t="s">
        <v>52</v>
      </c>
      <c r="C5306" s="6">
        <v>152</v>
      </c>
      <c r="D5306" s="6" t="s">
        <v>286</v>
      </c>
      <c r="E5306" s="6"/>
      <c r="F5306" s="6"/>
      <c r="G5306" s="6"/>
      <c r="H5306" s="6"/>
      <c r="I5306" s="6" t="str">
        <f t="shared" si="40"/>
        <v/>
      </c>
      <c r="J5306" s="6" t="s">
        <v>79</v>
      </c>
      <c r="K5306" s="6">
        <v>30</v>
      </c>
      <c r="L5306" s="6">
        <v>25</v>
      </c>
      <c r="M5306" s="6">
        <v>30</v>
      </c>
      <c r="N5306" s="6">
        <v>0</v>
      </c>
      <c r="O5306" s="6"/>
      <c r="P5306" s="6"/>
      <c r="Q5306" s="6"/>
      <c r="R5306" s="6"/>
      <c r="S5306" s="6"/>
      <c r="T5306" s="6"/>
    </row>
    <row r="5307" spans="1:20" x14ac:dyDescent="0.25">
      <c r="A5307">
        <v>2005</v>
      </c>
      <c r="B5307" s="6" t="s">
        <v>52</v>
      </c>
      <c r="C5307" s="6">
        <v>153</v>
      </c>
      <c r="D5307" s="6" t="s">
        <v>286</v>
      </c>
      <c r="E5307" s="6"/>
      <c r="F5307" s="6"/>
      <c r="G5307" s="6"/>
      <c r="H5307" s="6"/>
      <c r="I5307" s="6" t="str">
        <f t="shared" si="40"/>
        <v/>
      </c>
      <c r="J5307" s="6" t="s">
        <v>80</v>
      </c>
      <c r="K5307" s="6">
        <v>35</v>
      </c>
      <c r="L5307" s="6">
        <v>20</v>
      </c>
      <c r="M5307" s="6">
        <v>10</v>
      </c>
      <c r="N5307" s="6">
        <v>40</v>
      </c>
      <c r="O5307" s="6"/>
      <c r="P5307" s="6"/>
      <c r="Q5307" s="6"/>
      <c r="R5307" s="6"/>
      <c r="S5307" s="6"/>
      <c r="T5307" s="6"/>
    </row>
    <row r="5308" spans="1:20" x14ac:dyDescent="0.25">
      <c r="A5308">
        <v>2005</v>
      </c>
      <c r="B5308" s="6" t="s">
        <v>52</v>
      </c>
      <c r="C5308" s="6">
        <v>154</v>
      </c>
      <c r="D5308" s="6" t="s">
        <v>286</v>
      </c>
      <c r="E5308" s="6"/>
      <c r="F5308" s="6"/>
      <c r="G5308" s="6"/>
      <c r="H5308" s="6"/>
      <c r="I5308" s="6"/>
      <c r="J5308" s="6" t="s">
        <v>99</v>
      </c>
      <c r="K5308" s="6">
        <v>15</v>
      </c>
      <c r="L5308" s="6">
        <v>10</v>
      </c>
      <c r="M5308" s="6">
        <v>5</v>
      </c>
      <c r="N5308" s="6">
        <v>5</v>
      </c>
      <c r="O5308" s="6"/>
      <c r="P5308" s="6"/>
      <c r="Q5308" s="6"/>
      <c r="R5308" s="6"/>
      <c r="S5308" s="6"/>
      <c r="T5308" s="6"/>
    </row>
    <row r="5309" spans="1:20" x14ac:dyDescent="0.25">
      <c r="A5309">
        <v>2005</v>
      </c>
      <c r="B5309" s="6" t="s">
        <v>68</v>
      </c>
      <c r="C5309" s="6">
        <v>1</v>
      </c>
      <c r="D5309" s="6" t="s">
        <v>276</v>
      </c>
      <c r="E5309" s="6">
        <v>1</v>
      </c>
      <c r="F5309" s="6">
        <v>14.3</v>
      </c>
      <c r="G5309" s="6">
        <v>100</v>
      </c>
      <c r="H5309" s="6">
        <v>0</v>
      </c>
      <c r="I5309" s="6">
        <f t="shared" si="40"/>
        <v>100</v>
      </c>
      <c r="J5309" s="6" t="s">
        <v>88</v>
      </c>
      <c r="K5309" s="6">
        <v>50</v>
      </c>
      <c r="L5309" s="6">
        <v>30</v>
      </c>
      <c r="M5309" s="6">
        <v>50</v>
      </c>
      <c r="N5309" s="6">
        <v>40</v>
      </c>
      <c r="O5309" s="6"/>
      <c r="P5309" s="6"/>
      <c r="Q5309" s="6"/>
      <c r="R5309" s="6"/>
      <c r="S5309" s="6"/>
      <c r="T5309" s="6"/>
    </row>
    <row r="5310" spans="1:20" x14ac:dyDescent="0.25">
      <c r="A5310">
        <v>2005</v>
      </c>
      <c r="B5310" s="6" t="s">
        <v>68</v>
      </c>
      <c r="C5310" s="6">
        <v>2</v>
      </c>
      <c r="D5310" s="6" t="s">
        <v>276</v>
      </c>
      <c r="E5310" s="6"/>
      <c r="F5310" s="6"/>
      <c r="G5310" s="6"/>
      <c r="H5310" s="6"/>
      <c r="I5310" s="6" t="str">
        <f t="shared" si="40"/>
        <v/>
      </c>
      <c r="J5310" s="6" t="s">
        <v>83</v>
      </c>
      <c r="K5310" s="6">
        <v>40</v>
      </c>
      <c r="L5310" s="6">
        <v>20</v>
      </c>
      <c r="M5310" s="6">
        <v>40</v>
      </c>
      <c r="N5310" s="6">
        <v>0</v>
      </c>
      <c r="O5310" s="6"/>
      <c r="P5310" s="6"/>
      <c r="Q5310" s="6"/>
      <c r="R5310" s="6"/>
      <c r="S5310" s="6"/>
      <c r="T5310" s="6" t="s">
        <v>321</v>
      </c>
    </row>
    <row r="5311" spans="1:20" x14ac:dyDescent="0.25">
      <c r="A5311">
        <v>2005</v>
      </c>
      <c r="B5311" s="6" t="s">
        <v>68</v>
      </c>
      <c r="C5311" s="6">
        <v>3</v>
      </c>
      <c r="D5311" s="6" t="s">
        <v>276</v>
      </c>
      <c r="E5311" s="6"/>
      <c r="F5311" s="6"/>
      <c r="G5311" s="6"/>
      <c r="H5311" s="6"/>
      <c r="I5311" s="6" t="str">
        <f t="shared" si="40"/>
        <v/>
      </c>
      <c r="J5311" s="6" t="s">
        <v>137</v>
      </c>
      <c r="K5311" s="6">
        <v>30</v>
      </c>
      <c r="L5311" s="6">
        <v>10</v>
      </c>
      <c r="M5311" s="6">
        <v>20</v>
      </c>
      <c r="N5311" s="6">
        <v>0</v>
      </c>
      <c r="O5311" s="6"/>
      <c r="P5311" s="6"/>
      <c r="Q5311" s="6"/>
      <c r="R5311" s="6"/>
      <c r="S5311" s="6"/>
      <c r="T5311" s="6"/>
    </row>
    <row r="5312" spans="1:20" x14ac:dyDescent="0.25">
      <c r="A5312">
        <v>2005</v>
      </c>
      <c r="B5312" s="6" t="s">
        <v>68</v>
      </c>
      <c r="C5312" s="6">
        <v>4</v>
      </c>
      <c r="D5312" s="6" t="s">
        <v>276</v>
      </c>
      <c r="E5312" s="6"/>
      <c r="F5312" s="6"/>
      <c r="G5312" s="6"/>
      <c r="H5312" s="6"/>
      <c r="I5312" s="6" t="str">
        <f t="shared" si="40"/>
        <v/>
      </c>
      <c r="J5312" s="6" t="s">
        <v>83</v>
      </c>
      <c r="K5312" s="6">
        <v>10</v>
      </c>
      <c r="L5312" s="6">
        <v>5</v>
      </c>
      <c r="M5312" s="6">
        <v>5</v>
      </c>
      <c r="N5312" s="6">
        <v>0</v>
      </c>
      <c r="O5312" s="6"/>
      <c r="P5312" s="6"/>
      <c r="Q5312" s="6"/>
      <c r="R5312" s="6"/>
      <c r="S5312" s="6"/>
      <c r="T5312" s="6"/>
    </row>
    <row r="5313" spans="1:20" x14ac:dyDescent="0.25">
      <c r="A5313">
        <v>2005</v>
      </c>
      <c r="B5313" s="6" t="s">
        <v>68</v>
      </c>
      <c r="C5313" s="6">
        <v>5</v>
      </c>
      <c r="D5313" s="6" t="s">
        <v>276</v>
      </c>
      <c r="E5313" s="6"/>
      <c r="F5313" s="6"/>
      <c r="G5313" s="6"/>
      <c r="H5313" s="6"/>
      <c r="I5313" s="6" t="str">
        <f t="shared" si="40"/>
        <v/>
      </c>
      <c r="J5313" s="6" t="s">
        <v>82</v>
      </c>
      <c r="K5313" s="6">
        <v>20</v>
      </c>
      <c r="L5313" s="6">
        <v>10</v>
      </c>
      <c r="M5313" s="6">
        <v>5</v>
      </c>
      <c r="N5313" s="6">
        <v>10</v>
      </c>
      <c r="O5313" s="6"/>
      <c r="P5313" s="6" t="s">
        <v>156</v>
      </c>
      <c r="Q5313" s="6"/>
      <c r="R5313" s="6"/>
      <c r="S5313" s="6"/>
      <c r="T5313" s="6"/>
    </row>
    <row r="5314" spans="1:20" x14ac:dyDescent="0.25">
      <c r="A5314">
        <v>2005</v>
      </c>
      <c r="B5314" s="6" t="s">
        <v>68</v>
      </c>
      <c r="C5314" s="6">
        <v>6</v>
      </c>
      <c r="D5314" s="6" t="s">
        <v>276</v>
      </c>
      <c r="E5314" s="6"/>
      <c r="F5314" s="6"/>
      <c r="G5314" s="6"/>
      <c r="H5314" s="6"/>
      <c r="I5314" s="6" t="str">
        <f t="shared" si="40"/>
        <v/>
      </c>
      <c r="J5314" s="6" t="s">
        <v>78</v>
      </c>
      <c r="K5314" s="6">
        <v>10</v>
      </c>
      <c r="L5314" s="6">
        <v>5</v>
      </c>
      <c r="M5314" s="6">
        <v>5</v>
      </c>
      <c r="N5314" s="6">
        <v>0</v>
      </c>
      <c r="O5314" s="6"/>
      <c r="P5314" s="6"/>
      <c r="Q5314" s="6"/>
      <c r="R5314" s="6"/>
      <c r="S5314" s="6"/>
      <c r="T5314" s="6"/>
    </row>
    <row r="5315" spans="1:20" x14ac:dyDescent="0.25">
      <c r="A5315">
        <v>2005</v>
      </c>
      <c r="B5315" s="6" t="s">
        <v>68</v>
      </c>
      <c r="C5315" s="6">
        <v>7</v>
      </c>
      <c r="D5315" s="6" t="s">
        <v>276</v>
      </c>
      <c r="E5315" s="6"/>
      <c r="F5315" s="6"/>
      <c r="G5315" s="6"/>
      <c r="H5315" s="6"/>
      <c r="I5315" s="6" t="str">
        <f t="shared" si="40"/>
        <v/>
      </c>
      <c r="J5315" s="6" t="s">
        <v>82</v>
      </c>
      <c r="K5315" s="6">
        <v>30</v>
      </c>
      <c r="L5315" s="6">
        <v>10</v>
      </c>
      <c r="M5315" s="6">
        <v>5</v>
      </c>
      <c r="N5315" s="6">
        <v>40</v>
      </c>
      <c r="O5315" s="6"/>
      <c r="P5315" s="6" t="s">
        <v>48</v>
      </c>
      <c r="Q5315" s="6"/>
      <c r="R5315" s="6"/>
      <c r="S5315" s="6"/>
      <c r="T5315" s="6"/>
    </row>
    <row r="5316" spans="1:20" x14ac:dyDescent="0.25">
      <c r="A5316">
        <v>2005</v>
      </c>
      <c r="B5316" s="6" t="s">
        <v>68</v>
      </c>
      <c r="C5316" s="6">
        <v>8</v>
      </c>
      <c r="D5316" s="6" t="s">
        <v>276</v>
      </c>
      <c r="E5316" s="6"/>
      <c r="F5316" s="6"/>
      <c r="G5316" s="6"/>
      <c r="H5316" s="6"/>
      <c r="I5316" s="6" t="str">
        <f t="shared" si="40"/>
        <v/>
      </c>
      <c r="J5316" s="6" t="s">
        <v>85</v>
      </c>
      <c r="K5316" s="6">
        <v>10</v>
      </c>
      <c r="L5316" s="6">
        <v>5</v>
      </c>
      <c r="M5316" s="6">
        <v>5</v>
      </c>
      <c r="N5316" s="6">
        <v>0</v>
      </c>
      <c r="O5316" s="6"/>
      <c r="P5316" s="6"/>
      <c r="Q5316" s="6"/>
      <c r="R5316" s="6"/>
      <c r="S5316" s="6"/>
      <c r="T5316" s="6"/>
    </row>
    <row r="5317" spans="1:20" x14ac:dyDescent="0.25">
      <c r="A5317">
        <v>2005</v>
      </c>
      <c r="B5317" s="6" t="s">
        <v>68</v>
      </c>
      <c r="C5317" s="6">
        <v>9</v>
      </c>
      <c r="D5317" s="6" t="s">
        <v>276</v>
      </c>
      <c r="E5317" s="6"/>
      <c r="F5317" s="6"/>
      <c r="G5317" s="6"/>
      <c r="H5317" s="6"/>
      <c r="I5317" s="6" t="str">
        <f t="shared" si="40"/>
        <v/>
      </c>
      <c r="J5317" s="6" t="s">
        <v>83</v>
      </c>
      <c r="K5317" s="6">
        <v>70</v>
      </c>
      <c r="L5317" s="6">
        <v>50</v>
      </c>
      <c r="M5317" s="6">
        <v>50</v>
      </c>
      <c r="N5317" s="6">
        <v>90</v>
      </c>
      <c r="O5317" s="6"/>
      <c r="P5317" s="6"/>
      <c r="Q5317" s="6"/>
      <c r="R5317" s="6"/>
      <c r="S5317" s="6"/>
      <c r="T5317" s="6"/>
    </row>
    <row r="5318" spans="1:20" x14ac:dyDescent="0.25">
      <c r="A5318">
        <v>2005</v>
      </c>
      <c r="B5318" s="6" t="s">
        <v>68</v>
      </c>
      <c r="C5318" s="6">
        <v>10</v>
      </c>
      <c r="D5318" s="6" t="s">
        <v>276</v>
      </c>
      <c r="E5318" s="6"/>
      <c r="F5318" s="6"/>
      <c r="G5318" s="6"/>
      <c r="H5318" s="6"/>
      <c r="I5318" s="6" t="str">
        <f t="shared" si="40"/>
        <v/>
      </c>
      <c r="J5318" s="6" t="s">
        <v>81</v>
      </c>
      <c r="K5318" s="6">
        <v>80</v>
      </c>
      <c r="L5318" s="6">
        <v>40</v>
      </c>
      <c r="M5318" s="6">
        <v>90</v>
      </c>
      <c r="N5318" s="6">
        <v>40</v>
      </c>
      <c r="O5318" s="6"/>
      <c r="P5318" s="6"/>
      <c r="Q5318" s="6"/>
      <c r="R5318" s="6"/>
      <c r="S5318" s="6"/>
      <c r="T5318" s="6"/>
    </row>
    <row r="5319" spans="1:20" x14ac:dyDescent="0.25">
      <c r="A5319">
        <v>2005</v>
      </c>
      <c r="B5319" s="6" t="s">
        <v>68</v>
      </c>
      <c r="C5319" s="6">
        <v>11</v>
      </c>
      <c r="D5319" s="6" t="s">
        <v>276</v>
      </c>
      <c r="E5319" s="6">
        <v>2</v>
      </c>
      <c r="F5319" s="6">
        <v>12.3</v>
      </c>
      <c r="G5319" s="6">
        <v>200</v>
      </c>
      <c r="H5319" s="6">
        <v>0</v>
      </c>
      <c r="I5319" s="6">
        <f t="shared" si="40"/>
        <v>200</v>
      </c>
      <c r="J5319" s="6" t="s">
        <v>85</v>
      </c>
      <c r="K5319" s="6">
        <v>30</v>
      </c>
      <c r="L5319" s="6">
        <v>20</v>
      </c>
      <c r="M5319" s="6">
        <v>5</v>
      </c>
      <c r="N5319" s="6">
        <v>0</v>
      </c>
      <c r="O5319" s="6"/>
      <c r="P5319" s="6"/>
      <c r="Q5319" s="6"/>
      <c r="R5319" s="6"/>
      <c r="S5319" s="6"/>
      <c r="T5319" s="6"/>
    </row>
    <row r="5320" spans="1:20" x14ac:dyDescent="0.25">
      <c r="A5320">
        <v>2005</v>
      </c>
      <c r="B5320" s="6" t="s">
        <v>68</v>
      </c>
      <c r="C5320" s="6">
        <v>12</v>
      </c>
      <c r="D5320" s="6" t="s">
        <v>276</v>
      </c>
      <c r="E5320" s="6"/>
      <c r="F5320" s="6"/>
      <c r="G5320" s="6"/>
      <c r="H5320" s="6"/>
      <c r="I5320" s="6" t="str">
        <f t="shared" si="40"/>
        <v/>
      </c>
      <c r="J5320" s="6" t="s">
        <v>83</v>
      </c>
      <c r="K5320" s="6">
        <v>20</v>
      </c>
      <c r="L5320" s="6">
        <v>10</v>
      </c>
      <c r="M5320" s="6">
        <v>20</v>
      </c>
      <c r="N5320" s="6">
        <v>10</v>
      </c>
      <c r="O5320" s="6"/>
      <c r="P5320" s="6"/>
      <c r="Q5320" s="6"/>
      <c r="R5320" s="6"/>
      <c r="S5320" s="6"/>
      <c r="T5320" s="6"/>
    </row>
    <row r="5321" spans="1:20" x14ac:dyDescent="0.25">
      <c r="A5321">
        <v>2005</v>
      </c>
      <c r="B5321" s="6" t="s">
        <v>68</v>
      </c>
      <c r="C5321" s="6">
        <v>13</v>
      </c>
      <c r="D5321" s="6" t="s">
        <v>276</v>
      </c>
      <c r="E5321" s="6"/>
      <c r="F5321" s="6"/>
      <c r="G5321" s="6"/>
      <c r="H5321" s="6"/>
      <c r="I5321" s="6" t="str">
        <f t="shared" si="40"/>
        <v/>
      </c>
      <c r="J5321" s="6" t="s">
        <v>81</v>
      </c>
      <c r="K5321" s="6">
        <v>70</v>
      </c>
      <c r="L5321" s="6">
        <v>60</v>
      </c>
      <c r="M5321" s="6">
        <v>90</v>
      </c>
      <c r="N5321" s="6">
        <v>100</v>
      </c>
      <c r="O5321" s="6"/>
      <c r="P5321" s="6"/>
      <c r="Q5321" s="6"/>
      <c r="R5321" s="6"/>
      <c r="S5321" s="6"/>
      <c r="T5321" s="6" t="s">
        <v>279</v>
      </c>
    </row>
    <row r="5322" spans="1:20" x14ac:dyDescent="0.25">
      <c r="A5322">
        <v>2005</v>
      </c>
      <c r="B5322" s="6" t="s">
        <v>68</v>
      </c>
      <c r="C5322" s="6">
        <v>14</v>
      </c>
      <c r="D5322" s="6" t="s">
        <v>276</v>
      </c>
      <c r="E5322" s="6"/>
      <c r="F5322" s="6"/>
      <c r="G5322" s="6"/>
      <c r="H5322" s="6"/>
      <c r="I5322" s="6" t="str">
        <f t="shared" si="40"/>
        <v/>
      </c>
      <c r="J5322" s="6" t="s">
        <v>82</v>
      </c>
      <c r="K5322" s="6">
        <v>20</v>
      </c>
      <c r="L5322" s="6">
        <v>15</v>
      </c>
      <c r="M5322" s="6">
        <v>5</v>
      </c>
      <c r="N5322" s="6">
        <v>30</v>
      </c>
      <c r="O5322" s="6"/>
      <c r="P5322" s="6" t="s">
        <v>156</v>
      </c>
      <c r="Q5322" s="6"/>
      <c r="R5322" s="6"/>
      <c r="S5322" s="6"/>
      <c r="T5322" s="6"/>
    </row>
    <row r="5323" spans="1:20" x14ac:dyDescent="0.25">
      <c r="A5323">
        <v>2005</v>
      </c>
      <c r="B5323" s="6" t="s">
        <v>68</v>
      </c>
      <c r="C5323" s="6">
        <v>15</v>
      </c>
      <c r="D5323" s="6" t="s">
        <v>276</v>
      </c>
      <c r="E5323" s="6"/>
      <c r="F5323" s="6"/>
      <c r="G5323" s="6"/>
      <c r="H5323" s="6"/>
      <c r="I5323" s="6" t="str">
        <f t="shared" si="40"/>
        <v/>
      </c>
      <c r="J5323" s="6" t="s">
        <v>83</v>
      </c>
      <c r="K5323" s="6">
        <v>40</v>
      </c>
      <c r="L5323" s="6">
        <v>20</v>
      </c>
      <c r="M5323" s="6">
        <v>10</v>
      </c>
      <c r="N5323" s="6">
        <v>80</v>
      </c>
      <c r="O5323" s="6"/>
      <c r="P5323" s="6"/>
      <c r="Q5323" s="6"/>
      <c r="R5323" s="6" t="s">
        <v>47</v>
      </c>
      <c r="S5323" s="6"/>
      <c r="T5323" s="6"/>
    </row>
    <row r="5324" spans="1:20" x14ac:dyDescent="0.25">
      <c r="A5324">
        <v>2005</v>
      </c>
      <c r="B5324" s="6" t="s">
        <v>68</v>
      </c>
      <c r="C5324" s="6">
        <v>16</v>
      </c>
      <c r="D5324" s="6" t="s">
        <v>276</v>
      </c>
      <c r="E5324" s="6"/>
      <c r="F5324" s="6"/>
      <c r="G5324" s="6"/>
      <c r="H5324" s="6"/>
      <c r="I5324" s="6" t="str">
        <f t="shared" si="40"/>
        <v/>
      </c>
      <c r="J5324" s="6" t="s">
        <v>83</v>
      </c>
      <c r="K5324" s="6">
        <v>40</v>
      </c>
      <c r="L5324" s="6">
        <v>20</v>
      </c>
      <c r="M5324" s="6">
        <v>20</v>
      </c>
      <c r="N5324" s="6">
        <v>40</v>
      </c>
      <c r="O5324" s="6"/>
      <c r="P5324" s="6"/>
      <c r="Q5324" s="6"/>
      <c r="R5324" s="6" t="s">
        <v>47</v>
      </c>
      <c r="S5324" s="6"/>
      <c r="T5324" s="6" t="s">
        <v>279</v>
      </c>
    </row>
    <row r="5325" spans="1:20" x14ac:dyDescent="0.25">
      <c r="A5325">
        <v>2005</v>
      </c>
      <c r="B5325" s="6" t="s">
        <v>68</v>
      </c>
      <c r="C5325" s="6">
        <v>17</v>
      </c>
      <c r="D5325" s="6" t="s">
        <v>276</v>
      </c>
      <c r="E5325" s="6"/>
      <c r="F5325" s="6"/>
      <c r="G5325" s="6"/>
      <c r="H5325" s="6"/>
      <c r="I5325" s="6" t="str">
        <f t="shared" si="40"/>
        <v/>
      </c>
      <c r="J5325" s="6" t="s">
        <v>137</v>
      </c>
      <c r="K5325" s="6">
        <v>10</v>
      </c>
      <c r="L5325" s="6">
        <v>5</v>
      </c>
      <c r="M5325" s="6">
        <v>20</v>
      </c>
      <c r="N5325" s="6">
        <v>0</v>
      </c>
      <c r="O5325" s="6"/>
      <c r="P5325" s="6"/>
      <c r="Q5325" s="6"/>
      <c r="R5325" s="6"/>
      <c r="S5325" s="6"/>
      <c r="T5325" s="6"/>
    </row>
    <row r="5326" spans="1:20" x14ac:dyDescent="0.25">
      <c r="A5326">
        <v>2005</v>
      </c>
      <c r="B5326" s="6" t="s">
        <v>68</v>
      </c>
      <c r="C5326" s="6">
        <v>18</v>
      </c>
      <c r="D5326" s="6" t="s">
        <v>276</v>
      </c>
      <c r="E5326" s="6"/>
      <c r="F5326" s="6"/>
      <c r="G5326" s="6"/>
      <c r="H5326" s="6"/>
      <c r="I5326" s="6" t="str">
        <f t="shared" si="40"/>
        <v/>
      </c>
      <c r="J5326" s="6" t="s">
        <v>137</v>
      </c>
      <c r="K5326" s="6">
        <v>10</v>
      </c>
      <c r="L5326" s="6">
        <v>5</v>
      </c>
      <c r="M5326" s="6">
        <v>10</v>
      </c>
      <c r="N5326" s="6">
        <v>50</v>
      </c>
      <c r="O5326" s="6"/>
      <c r="P5326" s="6"/>
      <c r="Q5326" s="6"/>
      <c r="R5326" s="6"/>
      <c r="S5326" s="6"/>
      <c r="T5326" s="6"/>
    </row>
    <row r="5327" spans="1:20" x14ac:dyDescent="0.25">
      <c r="A5327">
        <v>2005</v>
      </c>
      <c r="B5327" s="6" t="s">
        <v>68</v>
      </c>
      <c r="C5327" s="6">
        <v>19</v>
      </c>
      <c r="D5327" s="6" t="s">
        <v>276</v>
      </c>
      <c r="E5327" s="6"/>
      <c r="F5327" s="6"/>
      <c r="G5327" s="6"/>
      <c r="H5327" s="6"/>
      <c r="I5327" s="6" t="str">
        <f t="shared" si="40"/>
        <v/>
      </c>
      <c r="J5327" s="6" t="s">
        <v>83</v>
      </c>
      <c r="K5327" s="6">
        <v>30</v>
      </c>
      <c r="L5327" s="6">
        <v>20</v>
      </c>
      <c r="M5327" s="6">
        <v>10</v>
      </c>
      <c r="N5327" s="6">
        <v>25</v>
      </c>
      <c r="O5327" s="6"/>
      <c r="P5327" s="6"/>
      <c r="Q5327" s="6"/>
      <c r="R5327" s="6"/>
      <c r="S5327" s="6">
        <v>1</v>
      </c>
      <c r="T5327" s="6"/>
    </row>
    <row r="5328" spans="1:20" x14ac:dyDescent="0.25">
      <c r="A5328">
        <v>2005</v>
      </c>
      <c r="B5328" s="6" t="s">
        <v>68</v>
      </c>
      <c r="C5328" s="6">
        <v>20</v>
      </c>
      <c r="D5328" s="6" t="s">
        <v>276</v>
      </c>
      <c r="E5328" s="6"/>
      <c r="F5328" s="6"/>
      <c r="G5328" s="6"/>
      <c r="H5328" s="6"/>
      <c r="I5328" s="6" t="str">
        <f t="shared" si="40"/>
        <v/>
      </c>
      <c r="J5328" s="6" t="s">
        <v>79</v>
      </c>
      <c r="K5328" s="6">
        <v>30</v>
      </c>
      <c r="L5328" s="6">
        <v>20</v>
      </c>
      <c r="M5328" s="6">
        <v>30</v>
      </c>
      <c r="N5328" s="6">
        <v>60</v>
      </c>
      <c r="O5328" s="6"/>
      <c r="P5328" s="6"/>
      <c r="Q5328" s="6"/>
      <c r="R5328" s="6"/>
      <c r="S5328" s="6"/>
      <c r="T5328" s="6"/>
    </row>
    <row r="5329" spans="1:20" x14ac:dyDescent="0.25">
      <c r="A5329">
        <v>2005</v>
      </c>
      <c r="B5329" s="6" t="s">
        <v>68</v>
      </c>
      <c r="C5329" s="6">
        <v>21</v>
      </c>
      <c r="D5329" s="6" t="s">
        <v>276</v>
      </c>
      <c r="E5329" s="6"/>
      <c r="F5329" s="6"/>
      <c r="G5329" s="6"/>
      <c r="H5329" s="6"/>
      <c r="I5329" s="6" t="str">
        <f t="shared" si="40"/>
        <v/>
      </c>
      <c r="J5329" s="6" t="s">
        <v>80</v>
      </c>
      <c r="K5329" s="6">
        <v>20</v>
      </c>
      <c r="L5329" s="6">
        <v>15</v>
      </c>
      <c r="M5329" s="6">
        <v>5</v>
      </c>
      <c r="N5329" s="6">
        <v>0</v>
      </c>
      <c r="O5329" s="6"/>
      <c r="P5329" s="6"/>
      <c r="Q5329" s="6"/>
      <c r="R5329" s="6" t="s">
        <v>47</v>
      </c>
      <c r="S5329" s="6"/>
      <c r="T5329" s="6"/>
    </row>
    <row r="5330" spans="1:20" x14ac:dyDescent="0.25">
      <c r="A5330">
        <v>2005</v>
      </c>
      <c r="B5330" s="6" t="s">
        <v>68</v>
      </c>
      <c r="C5330" s="6">
        <v>22</v>
      </c>
      <c r="D5330" s="6" t="s">
        <v>276</v>
      </c>
      <c r="E5330" s="6"/>
      <c r="F5330" s="6"/>
      <c r="G5330" s="6"/>
      <c r="H5330" s="6"/>
      <c r="I5330" s="6" t="str">
        <f t="shared" si="40"/>
        <v/>
      </c>
      <c r="J5330" s="6" t="s">
        <v>82</v>
      </c>
      <c r="K5330" s="6">
        <v>20</v>
      </c>
      <c r="L5330" s="6">
        <v>20</v>
      </c>
      <c r="M5330" s="6">
        <v>20</v>
      </c>
      <c r="N5330" s="6">
        <v>30</v>
      </c>
      <c r="O5330" s="6"/>
      <c r="P5330" s="6" t="s">
        <v>156</v>
      </c>
      <c r="Q5330" s="6"/>
      <c r="R5330" s="6"/>
      <c r="S5330" s="6"/>
      <c r="T5330" s="6"/>
    </row>
    <row r="5331" spans="1:20" x14ac:dyDescent="0.25">
      <c r="A5331">
        <v>2005</v>
      </c>
      <c r="B5331" s="6" t="s">
        <v>68</v>
      </c>
      <c r="C5331" s="6">
        <v>23</v>
      </c>
      <c r="D5331" s="6" t="s">
        <v>276</v>
      </c>
      <c r="E5331" s="6"/>
      <c r="F5331" s="6"/>
      <c r="G5331" s="6"/>
      <c r="H5331" s="6"/>
      <c r="I5331" s="6" t="str">
        <f t="shared" si="40"/>
        <v/>
      </c>
      <c r="J5331" s="6" t="s">
        <v>78</v>
      </c>
      <c r="K5331" s="6">
        <v>20</v>
      </c>
      <c r="L5331" s="6">
        <v>10</v>
      </c>
      <c r="M5331" s="6">
        <v>10</v>
      </c>
      <c r="N5331" s="6">
        <v>20</v>
      </c>
      <c r="O5331" s="6"/>
      <c r="P5331" s="6"/>
      <c r="Q5331" s="6"/>
      <c r="R5331" s="6"/>
      <c r="S5331" s="6"/>
      <c r="T5331" s="6"/>
    </row>
    <row r="5332" spans="1:20" x14ac:dyDescent="0.25">
      <c r="A5332">
        <v>2005</v>
      </c>
      <c r="B5332" s="6" t="s">
        <v>68</v>
      </c>
      <c r="C5332" s="6">
        <v>24</v>
      </c>
      <c r="D5332" s="6" t="s">
        <v>276</v>
      </c>
      <c r="E5332" s="6"/>
      <c r="F5332" s="6"/>
      <c r="G5332" s="6"/>
      <c r="H5332" s="6"/>
      <c r="I5332" s="6" t="str">
        <f t="shared" si="40"/>
        <v/>
      </c>
      <c r="J5332" s="6" t="s">
        <v>82</v>
      </c>
      <c r="K5332" s="6">
        <v>20</v>
      </c>
      <c r="L5332" s="6">
        <v>10</v>
      </c>
      <c r="M5332" s="6">
        <v>10</v>
      </c>
      <c r="N5332" s="6">
        <v>40</v>
      </c>
      <c r="O5332" s="6"/>
      <c r="P5332" s="6" t="s">
        <v>156</v>
      </c>
      <c r="Q5332" s="6"/>
      <c r="R5332" s="6"/>
      <c r="S5332" s="6"/>
      <c r="T5332" s="6"/>
    </row>
    <row r="5333" spans="1:20" x14ac:dyDescent="0.25">
      <c r="A5333">
        <v>2005</v>
      </c>
      <c r="B5333" s="6" t="s">
        <v>68</v>
      </c>
      <c r="C5333" s="6">
        <v>25</v>
      </c>
      <c r="D5333" s="6" t="s">
        <v>276</v>
      </c>
      <c r="E5333" s="6"/>
      <c r="F5333" s="6"/>
      <c r="G5333" s="6"/>
      <c r="H5333" s="6"/>
      <c r="I5333" s="6" t="str">
        <f t="shared" si="40"/>
        <v/>
      </c>
      <c r="J5333" s="6" t="s">
        <v>78</v>
      </c>
      <c r="K5333" s="6">
        <v>10</v>
      </c>
      <c r="L5333" s="6">
        <v>5</v>
      </c>
      <c r="M5333" s="6">
        <v>5</v>
      </c>
      <c r="N5333" s="6">
        <v>20</v>
      </c>
      <c r="O5333" s="6"/>
      <c r="P5333" s="6"/>
      <c r="Q5333" s="6"/>
      <c r="R5333" s="6"/>
      <c r="S5333" s="6"/>
      <c r="T5333" s="6"/>
    </row>
    <row r="5334" spans="1:20" x14ac:dyDescent="0.25">
      <c r="A5334">
        <v>2005</v>
      </c>
      <c r="B5334" s="6" t="s">
        <v>68</v>
      </c>
      <c r="C5334" s="6">
        <v>26</v>
      </c>
      <c r="D5334" s="6" t="s">
        <v>276</v>
      </c>
      <c r="E5334" s="6"/>
      <c r="F5334" s="6"/>
      <c r="G5334" s="6"/>
      <c r="H5334" s="6"/>
      <c r="I5334" s="6" t="str">
        <f t="shared" si="40"/>
        <v/>
      </c>
      <c r="J5334" s="6" t="s">
        <v>80</v>
      </c>
      <c r="K5334" s="6">
        <v>20</v>
      </c>
      <c r="L5334" s="6">
        <v>20</v>
      </c>
      <c r="M5334" s="6">
        <v>10</v>
      </c>
      <c r="N5334" s="6">
        <v>10</v>
      </c>
      <c r="O5334" s="6"/>
      <c r="P5334" s="6"/>
      <c r="Q5334" s="6"/>
      <c r="R5334" s="6"/>
      <c r="S5334" s="6"/>
      <c r="T5334" s="6"/>
    </row>
    <row r="5335" spans="1:20" x14ac:dyDescent="0.25">
      <c r="A5335">
        <v>2005</v>
      </c>
      <c r="B5335" s="6" t="s">
        <v>68</v>
      </c>
      <c r="C5335" s="6">
        <v>27</v>
      </c>
      <c r="D5335" s="6" t="s">
        <v>276</v>
      </c>
      <c r="E5335" s="6"/>
      <c r="F5335" s="6"/>
      <c r="G5335" s="6"/>
      <c r="H5335" s="6"/>
      <c r="I5335" s="6" t="str">
        <f t="shared" si="40"/>
        <v/>
      </c>
      <c r="J5335" s="6" t="s">
        <v>44</v>
      </c>
      <c r="K5335" s="6">
        <v>20</v>
      </c>
      <c r="L5335" s="6">
        <v>20</v>
      </c>
      <c r="M5335" s="6">
        <v>20</v>
      </c>
      <c r="N5335" s="6">
        <v>0</v>
      </c>
      <c r="O5335" s="6"/>
      <c r="P5335" s="6"/>
      <c r="Q5335" s="6"/>
      <c r="R5335" s="6"/>
      <c r="S5335" s="6"/>
      <c r="T5335" s="6"/>
    </row>
    <row r="5336" spans="1:20" x14ac:dyDescent="0.25">
      <c r="A5336">
        <v>2005</v>
      </c>
      <c r="B5336" s="6" t="s">
        <v>68</v>
      </c>
      <c r="C5336" s="6">
        <v>28</v>
      </c>
      <c r="D5336" s="6" t="s">
        <v>276</v>
      </c>
      <c r="E5336" s="6"/>
      <c r="F5336" s="6"/>
      <c r="G5336" s="6"/>
      <c r="H5336" s="6"/>
      <c r="I5336" s="6" t="str">
        <f t="shared" si="40"/>
        <v/>
      </c>
      <c r="J5336" s="6" t="s">
        <v>82</v>
      </c>
      <c r="K5336" s="6">
        <v>10</v>
      </c>
      <c r="L5336" s="6">
        <v>10</v>
      </c>
      <c r="M5336" s="6">
        <v>5</v>
      </c>
      <c r="N5336" s="6">
        <v>5</v>
      </c>
      <c r="O5336" s="6"/>
      <c r="P5336" s="6"/>
      <c r="Q5336" s="6"/>
      <c r="R5336" s="6"/>
      <c r="S5336" s="6"/>
      <c r="T5336" s="6"/>
    </row>
    <row r="5337" spans="1:20" x14ac:dyDescent="0.25">
      <c r="A5337">
        <v>2005</v>
      </c>
      <c r="B5337" s="6" t="s">
        <v>68</v>
      </c>
      <c r="C5337" s="6">
        <v>29</v>
      </c>
      <c r="D5337" s="6" t="s">
        <v>276</v>
      </c>
      <c r="E5337" s="6"/>
      <c r="F5337" s="6"/>
      <c r="G5337" s="6"/>
      <c r="H5337" s="6"/>
      <c r="I5337" s="6" t="str">
        <f t="shared" si="40"/>
        <v/>
      </c>
      <c r="J5337" s="6" t="s">
        <v>82</v>
      </c>
      <c r="K5337" s="6">
        <v>20</v>
      </c>
      <c r="L5337" s="6">
        <v>10</v>
      </c>
      <c r="M5337" s="6">
        <v>10</v>
      </c>
      <c r="N5337" s="6">
        <v>10</v>
      </c>
      <c r="O5337" s="6"/>
      <c r="P5337" s="6" t="s">
        <v>156</v>
      </c>
      <c r="Q5337" s="6"/>
      <c r="R5337" s="6"/>
      <c r="S5337" s="6"/>
      <c r="T5337" s="6"/>
    </row>
    <row r="5338" spans="1:20" x14ac:dyDescent="0.25">
      <c r="A5338">
        <v>2005</v>
      </c>
      <c r="B5338" s="6" t="s">
        <v>68</v>
      </c>
      <c r="C5338" s="6">
        <v>30</v>
      </c>
      <c r="D5338" s="6" t="s">
        <v>286</v>
      </c>
      <c r="E5338" s="6">
        <v>3</v>
      </c>
      <c r="F5338" s="6">
        <v>13.9</v>
      </c>
      <c r="G5338" s="6">
        <v>95</v>
      </c>
      <c r="H5338" s="6">
        <v>0</v>
      </c>
      <c r="I5338" s="6">
        <f t="shared" si="40"/>
        <v>95</v>
      </c>
      <c r="J5338" s="6" t="s">
        <v>82</v>
      </c>
      <c r="K5338" s="6">
        <v>15</v>
      </c>
      <c r="L5338" s="6">
        <v>15</v>
      </c>
      <c r="M5338" s="6">
        <v>5</v>
      </c>
      <c r="N5338" s="6">
        <v>0</v>
      </c>
      <c r="O5338" s="6">
        <v>5</v>
      </c>
      <c r="P5338" s="6" t="s">
        <v>156</v>
      </c>
      <c r="Q5338" s="6"/>
      <c r="R5338" s="6" t="s">
        <v>31</v>
      </c>
      <c r="S5338" s="6"/>
      <c r="T5338" s="6"/>
    </row>
    <row r="5339" spans="1:20" x14ac:dyDescent="0.25">
      <c r="A5339">
        <v>2005</v>
      </c>
      <c r="B5339" s="6" t="s">
        <v>68</v>
      </c>
      <c r="C5339" s="6">
        <v>31</v>
      </c>
      <c r="D5339" s="6" t="s">
        <v>286</v>
      </c>
      <c r="E5339" s="6"/>
      <c r="F5339" s="6"/>
      <c r="G5339" s="6"/>
      <c r="H5339" s="6"/>
      <c r="I5339" s="6" t="str">
        <f t="shared" si="40"/>
        <v/>
      </c>
      <c r="J5339" s="6" t="s">
        <v>78</v>
      </c>
      <c r="K5339" s="6">
        <v>25</v>
      </c>
      <c r="L5339" s="6">
        <v>15</v>
      </c>
      <c r="M5339" s="6">
        <v>10</v>
      </c>
      <c r="N5339" s="6">
        <v>0</v>
      </c>
      <c r="O5339" s="6"/>
      <c r="P5339" s="6"/>
      <c r="Q5339" s="6"/>
      <c r="R5339" s="6"/>
      <c r="S5339" s="6"/>
      <c r="T5339" s="6"/>
    </row>
    <row r="5340" spans="1:20" x14ac:dyDescent="0.25">
      <c r="A5340">
        <v>2005</v>
      </c>
      <c r="B5340" s="6" t="s">
        <v>68</v>
      </c>
      <c r="C5340" s="6">
        <v>32</v>
      </c>
      <c r="D5340" s="6" t="s">
        <v>286</v>
      </c>
      <c r="E5340" s="6"/>
      <c r="F5340" s="6"/>
      <c r="G5340" s="6"/>
      <c r="H5340" s="6"/>
      <c r="I5340" s="6" t="str">
        <f t="shared" si="40"/>
        <v/>
      </c>
      <c r="J5340" s="6" t="s">
        <v>82</v>
      </c>
      <c r="K5340" s="6">
        <v>10</v>
      </c>
      <c r="L5340" s="6">
        <v>5</v>
      </c>
      <c r="M5340" s="6">
        <v>5</v>
      </c>
      <c r="N5340" s="6">
        <v>10</v>
      </c>
      <c r="O5340" s="6"/>
      <c r="P5340" s="6"/>
      <c r="Q5340" s="6"/>
      <c r="R5340" s="6"/>
      <c r="S5340" s="6">
        <v>1</v>
      </c>
      <c r="T5340" s="6"/>
    </row>
    <row r="5341" spans="1:20" x14ac:dyDescent="0.25">
      <c r="A5341">
        <v>2005</v>
      </c>
      <c r="B5341" s="6" t="s">
        <v>68</v>
      </c>
      <c r="C5341" s="6">
        <v>33</v>
      </c>
      <c r="D5341" s="6" t="s">
        <v>286</v>
      </c>
      <c r="E5341" s="6"/>
      <c r="F5341" s="6"/>
      <c r="G5341" s="6"/>
      <c r="H5341" s="6"/>
      <c r="I5341" s="6" t="str">
        <f t="shared" si="40"/>
        <v/>
      </c>
      <c r="J5341" s="6" t="s">
        <v>79</v>
      </c>
      <c r="K5341" s="6">
        <v>20</v>
      </c>
      <c r="L5341" s="6">
        <v>15</v>
      </c>
      <c r="M5341" s="6">
        <v>35</v>
      </c>
      <c r="N5341" s="6">
        <v>80</v>
      </c>
      <c r="O5341" s="6"/>
      <c r="P5341" s="6"/>
      <c r="Q5341" s="6"/>
      <c r="R5341" s="6"/>
      <c r="S5341" s="6"/>
      <c r="T5341" s="6" t="s">
        <v>322</v>
      </c>
    </row>
    <row r="5342" spans="1:20" x14ac:dyDescent="0.25">
      <c r="A5342">
        <v>2005</v>
      </c>
      <c r="B5342" s="6" t="s">
        <v>68</v>
      </c>
      <c r="C5342" s="6">
        <v>34</v>
      </c>
      <c r="D5342" s="6" t="s">
        <v>286</v>
      </c>
      <c r="E5342" s="6"/>
      <c r="F5342" s="6"/>
      <c r="G5342" s="6"/>
      <c r="H5342" s="6"/>
      <c r="I5342" s="6" t="str">
        <f t="shared" si="40"/>
        <v/>
      </c>
      <c r="J5342" s="6" t="s">
        <v>81</v>
      </c>
      <c r="K5342" s="6">
        <v>35</v>
      </c>
      <c r="L5342" s="6">
        <v>15</v>
      </c>
      <c r="M5342" s="6">
        <v>25</v>
      </c>
      <c r="N5342" s="6">
        <v>5</v>
      </c>
      <c r="O5342" s="6"/>
      <c r="P5342" s="6"/>
      <c r="Q5342" s="6"/>
      <c r="R5342" s="6"/>
      <c r="S5342" s="6">
        <v>1</v>
      </c>
      <c r="T5342" s="6"/>
    </row>
    <row r="5343" spans="1:20" x14ac:dyDescent="0.25">
      <c r="A5343">
        <v>2005</v>
      </c>
      <c r="B5343" s="6" t="s">
        <v>68</v>
      </c>
      <c r="C5343" s="6">
        <v>35</v>
      </c>
      <c r="D5343" s="6" t="s">
        <v>286</v>
      </c>
      <c r="E5343" s="6"/>
      <c r="F5343" s="6"/>
      <c r="G5343" s="6"/>
      <c r="H5343" s="6"/>
      <c r="I5343" s="6" t="str">
        <f t="shared" si="40"/>
        <v/>
      </c>
      <c r="J5343" s="6" t="s">
        <v>82</v>
      </c>
      <c r="K5343" s="6">
        <v>25</v>
      </c>
      <c r="L5343" s="6">
        <v>10</v>
      </c>
      <c r="M5343" s="6">
        <v>10</v>
      </c>
      <c r="N5343" s="6">
        <v>5</v>
      </c>
      <c r="O5343" s="6">
        <v>5</v>
      </c>
      <c r="P5343" s="6" t="s">
        <v>156</v>
      </c>
      <c r="Q5343" s="6" t="s">
        <v>48</v>
      </c>
      <c r="R5343" s="6"/>
      <c r="S5343" s="6"/>
      <c r="T5343" s="6"/>
    </row>
    <row r="5344" spans="1:20" x14ac:dyDescent="0.25">
      <c r="A5344">
        <v>2005</v>
      </c>
      <c r="B5344" s="6" t="s">
        <v>68</v>
      </c>
      <c r="C5344" s="6">
        <v>36</v>
      </c>
      <c r="D5344" s="6" t="s">
        <v>286</v>
      </c>
      <c r="E5344" s="6"/>
      <c r="F5344" s="6"/>
      <c r="G5344" s="6"/>
      <c r="H5344" s="6"/>
      <c r="I5344" s="6" t="str">
        <f t="shared" si="40"/>
        <v/>
      </c>
      <c r="J5344" s="6" t="s">
        <v>82</v>
      </c>
      <c r="K5344" s="6">
        <v>20</v>
      </c>
      <c r="L5344" s="6">
        <v>20</v>
      </c>
      <c r="M5344" s="6">
        <v>10</v>
      </c>
      <c r="N5344" s="6">
        <v>90</v>
      </c>
      <c r="O5344" s="6"/>
      <c r="P5344" s="6"/>
      <c r="Q5344" s="6"/>
      <c r="R5344" s="6"/>
      <c r="S5344" s="6"/>
      <c r="T5344" s="6"/>
    </row>
    <row r="5345" spans="1:20" x14ac:dyDescent="0.25">
      <c r="A5345">
        <v>2005</v>
      </c>
      <c r="B5345" s="6" t="s">
        <v>68</v>
      </c>
      <c r="C5345" s="6">
        <v>37</v>
      </c>
      <c r="D5345" s="6" t="s">
        <v>286</v>
      </c>
      <c r="E5345" s="6"/>
      <c r="F5345" s="6"/>
      <c r="G5345" s="6"/>
      <c r="H5345" s="6"/>
      <c r="I5345" s="6" t="str">
        <f t="shared" si="40"/>
        <v/>
      </c>
      <c r="J5345" s="6" t="s">
        <v>80</v>
      </c>
      <c r="K5345" s="6">
        <v>15</v>
      </c>
      <c r="L5345" s="6">
        <v>40</v>
      </c>
      <c r="M5345" s="6">
        <v>25</v>
      </c>
      <c r="N5345" s="6">
        <v>10</v>
      </c>
      <c r="O5345" s="6"/>
      <c r="P5345" s="6"/>
      <c r="Q5345" s="6"/>
      <c r="R5345" s="6"/>
      <c r="S5345" s="6"/>
      <c r="T5345" s="6"/>
    </row>
    <row r="5346" spans="1:20" x14ac:dyDescent="0.25">
      <c r="A5346">
        <v>2005</v>
      </c>
      <c r="B5346" s="6" t="s">
        <v>68</v>
      </c>
      <c r="C5346" s="6">
        <v>38</v>
      </c>
      <c r="D5346" s="6" t="s">
        <v>286</v>
      </c>
      <c r="E5346" s="6"/>
      <c r="F5346" s="6"/>
      <c r="G5346" s="6"/>
      <c r="H5346" s="6"/>
      <c r="I5346" s="6" t="str">
        <f t="shared" si="40"/>
        <v/>
      </c>
      <c r="J5346" s="6" t="s">
        <v>323</v>
      </c>
      <c r="K5346" s="6">
        <v>30</v>
      </c>
      <c r="L5346" s="6">
        <v>20</v>
      </c>
      <c r="M5346" s="6">
        <v>25</v>
      </c>
      <c r="N5346" s="6">
        <v>30</v>
      </c>
      <c r="O5346" s="6">
        <v>5</v>
      </c>
      <c r="P5346" s="6" t="s">
        <v>48</v>
      </c>
      <c r="Q5346" s="6"/>
      <c r="R5346" s="6"/>
      <c r="S5346" s="6"/>
      <c r="T5346" s="6"/>
    </row>
    <row r="5347" spans="1:20" x14ac:dyDescent="0.25">
      <c r="A5347">
        <v>2005</v>
      </c>
      <c r="B5347" s="6" t="s">
        <v>68</v>
      </c>
      <c r="C5347" s="6">
        <v>39</v>
      </c>
      <c r="D5347" s="6" t="s">
        <v>286</v>
      </c>
      <c r="E5347" s="6"/>
      <c r="F5347" s="6"/>
      <c r="G5347" s="6"/>
      <c r="H5347" s="6"/>
      <c r="I5347" s="6" t="str">
        <f t="shared" si="40"/>
        <v/>
      </c>
      <c r="J5347" s="6" t="s">
        <v>81</v>
      </c>
      <c r="K5347" s="6">
        <v>10</v>
      </c>
      <c r="L5347" s="6">
        <v>5</v>
      </c>
      <c r="M5347" s="6">
        <v>5</v>
      </c>
      <c r="N5347" s="6">
        <v>0</v>
      </c>
      <c r="O5347" s="6"/>
      <c r="P5347" s="6"/>
      <c r="Q5347" s="6"/>
      <c r="R5347" s="6"/>
      <c r="S5347" s="6"/>
      <c r="T5347" s="6"/>
    </row>
    <row r="5348" spans="1:20" x14ac:dyDescent="0.25">
      <c r="A5348">
        <v>2005</v>
      </c>
      <c r="B5348" s="6" t="s">
        <v>68</v>
      </c>
      <c r="C5348" s="6">
        <v>40</v>
      </c>
      <c r="D5348" s="6" t="s">
        <v>286</v>
      </c>
      <c r="E5348" s="6">
        <v>4</v>
      </c>
      <c r="F5348" s="6">
        <v>14.8</v>
      </c>
      <c r="G5348" s="6">
        <v>200</v>
      </c>
      <c r="H5348" s="6">
        <v>0</v>
      </c>
      <c r="I5348" s="6">
        <f t="shared" si="40"/>
        <v>200</v>
      </c>
      <c r="J5348" s="6" t="s">
        <v>83</v>
      </c>
      <c r="K5348" s="6">
        <v>115</v>
      </c>
      <c r="L5348" s="6">
        <v>40</v>
      </c>
      <c r="M5348" s="6">
        <v>80</v>
      </c>
      <c r="N5348" s="6">
        <v>25</v>
      </c>
      <c r="O5348" s="6"/>
      <c r="P5348" s="6"/>
      <c r="Q5348" s="6"/>
      <c r="R5348" s="6"/>
      <c r="S5348" s="6"/>
      <c r="T5348" s="6"/>
    </row>
    <row r="5349" spans="1:20" x14ac:dyDescent="0.25">
      <c r="A5349">
        <v>2005</v>
      </c>
      <c r="B5349" s="6" t="s">
        <v>68</v>
      </c>
      <c r="C5349" s="6">
        <v>41</v>
      </c>
      <c r="D5349" s="6" t="s">
        <v>286</v>
      </c>
      <c r="E5349" s="6"/>
      <c r="F5349" s="6"/>
      <c r="G5349" s="6"/>
      <c r="H5349" s="6"/>
      <c r="I5349" s="6" t="str">
        <f t="shared" si="40"/>
        <v/>
      </c>
      <c r="J5349" s="6" t="s">
        <v>82</v>
      </c>
      <c r="K5349" s="6">
        <v>25</v>
      </c>
      <c r="L5349" s="6">
        <v>15</v>
      </c>
      <c r="M5349" s="6">
        <v>15</v>
      </c>
      <c r="N5349" s="6">
        <v>20</v>
      </c>
      <c r="O5349" s="6"/>
      <c r="P5349" s="6"/>
      <c r="Q5349" s="6"/>
      <c r="R5349" s="6"/>
      <c r="S5349" s="6"/>
      <c r="T5349" s="6"/>
    </row>
    <row r="5350" spans="1:20" x14ac:dyDescent="0.25">
      <c r="A5350">
        <v>2005</v>
      </c>
      <c r="B5350" s="6" t="s">
        <v>68</v>
      </c>
      <c r="C5350" s="6">
        <v>42</v>
      </c>
      <c r="D5350" s="6" t="s">
        <v>286</v>
      </c>
      <c r="E5350" s="6"/>
      <c r="F5350" s="6"/>
      <c r="G5350" s="6"/>
      <c r="H5350" s="6"/>
      <c r="I5350" s="6" t="str">
        <f t="shared" si="40"/>
        <v/>
      </c>
      <c r="J5350" s="6" t="s">
        <v>82</v>
      </c>
      <c r="K5350" s="6">
        <v>25</v>
      </c>
      <c r="L5350" s="6">
        <v>15</v>
      </c>
      <c r="M5350" s="6">
        <v>10</v>
      </c>
      <c r="N5350" s="6">
        <v>0</v>
      </c>
      <c r="O5350" s="6"/>
      <c r="P5350" s="6"/>
      <c r="Q5350" s="6"/>
      <c r="R5350" s="6" t="s">
        <v>31</v>
      </c>
      <c r="S5350" s="6"/>
      <c r="T5350" s="6"/>
    </row>
    <row r="5351" spans="1:20" x14ac:dyDescent="0.25">
      <c r="A5351">
        <v>2005</v>
      </c>
      <c r="B5351" s="6" t="s">
        <v>68</v>
      </c>
      <c r="C5351" s="6">
        <v>43</v>
      </c>
      <c r="D5351" s="6" t="s">
        <v>286</v>
      </c>
      <c r="E5351" s="6"/>
      <c r="F5351" s="6"/>
      <c r="G5351" s="6"/>
      <c r="H5351" s="6"/>
      <c r="I5351" s="6" t="str">
        <f t="shared" si="40"/>
        <v/>
      </c>
      <c r="J5351" s="6" t="s">
        <v>78</v>
      </c>
      <c r="K5351" s="6">
        <v>35</v>
      </c>
      <c r="L5351" s="6">
        <v>20</v>
      </c>
      <c r="M5351" s="6">
        <v>30</v>
      </c>
      <c r="N5351" s="6">
        <v>25</v>
      </c>
      <c r="O5351" s="6"/>
      <c r="P5351" s="6"/>
      <c r="Q5351" s="6"/>
      <c r="R5351" s="6" t="s">
        <v>31</v>
      </c>
      <c r="S5351" s="6"/>
      <c r="T5351" s="6"/>
    </row>
    <row r="5352" spans="1:20" x14ac:dyDescent="0.25">
      <c r="A5352">
        <v>2005</v>
      </c>
      <c r="B5352" s="6" t="s">
        <v>68</v>
      </c>
      <c r="C5352" s="6">
        <v>44</v>
      </c>
      <c r="D5352" s="6" t="s">
        <v>286</v>
      </c>
      <c r="E5352" s="6"/>
      <c r="F5352" s="6"/>
      <c r="G5352" s="6"/>
      <c r="H5352" s="6"/>
      <c r="I5352" s="6" t="str">
        <f t="shared" si="40"/>
        <v/>
      </c>
      <c r="J5352" s="6" t="s">
        <v>80</v>
      </c>
      <c r="K5352" s="6">
        <v>25</v>
      </c>
      <c r="L5352" s="6">
        <v>20</v>
      </c>
      <c r="M5352" s="6">
        <v>15</v>
      </c>
      <c r="N5352" s="6">
        <v>15</v>
      </c>
      <c r="O5352" s="6"/>
      <c r="P5352" s="6"/>
      <c r="Q5352" s="6"/>
      <c r="R5352" s="6" t="s">
        <v>47</v>
      </c>
      <c r="S5352" s="6"/>
      <c r="T5352" s="6"/>
    </row>
    <row r="5353" spans="1:20" x14ac:dyDescent="0.25">
      <c r="A5353">
        <v>2005</v>
      </c>
      <c r="B5353" s="6" t="s">
        <v>68</v>
      </c>
      <c r="C5353" s="6">
        <v>45</v>
      </c>
      <c r="D5353" s="6" t="s">
        <v>286</v>
      </c>
      <c r="E5353" s="6"/>
      <c r="F5353" s="6"/>
      <c r="G5353" s="6"/>
      <c r="H5353" s="6"/>
      <c r="I5353" s="6" t="str">
        <f t="shared" si="40"/>
        <v/>
      </c>
      <c r="J5353" s="6" t="s">
        <v>79</v>
      </c>
      <c r="K5353" s="6">
        <v>40</v>
      </c>
      <c r="L5353" s="6">
        <v>25</v>
      </c>
      <c r="M5353" s="6">
        <v>55</v>
      </c>
      <c r="N5353" s="6">
        <v>40</v>
      </c>
      <c r="O5353" s="6"/>
      <c r="P5353" s="6"/>
      <c r="Q5353" s="6"/>
      <c r="R5353" s="6"/>
      <c r="S5353" s="6"/>
      <c r="T5353" s="6"/>
    </row>
    <row r="5354" spans="1:20" x14ac:dyDescent="0.25">
      <c r="A5354">
        <v>2005</v>
      </c>
      <c r="B5354" s="6" t="s">
        <v>68</v>
      </c>
      <c r="C5354" s="6">
        <v>46</v>
      </c>
      <c r="D5354" s="6" t="s">
        <v>286</v>
      </c>
      <c r="E5354" s="6"/>
      <c r="F5354" s="6"/>
      <c r="G5354" s="6"/>
      <c r="H5354" s="6"/>
      <c r="I5354" s="6" t="str">
        <f t="shared" si="40"/>
        <v/>
      </c>
      <c r="J5354" s="6" t="s">
        <v>85</v>
      </c>
      <c r="K5354" s="6">
        <v>10</v>
      </c>
      <c r="L5354" s="6">
        <v>5</v>
      </c>
      <c r="M5354" s="6">
        <v>5</v>
      </c>
      <c r="N5354" s="6">
        <v>0</v>
      </c>
      <c r="O5354" s="6"/>
      <c r="P5354" s="6"/>
      <c r="Q5354" s="6"/>
      <c r="R5354" s="6"/>
      <c r="S5354" s="6"/>
      <c r="T5354" s="6" t="s">
        <v>324</v>
      </c>
    </row>
    <row r="5355" spans="1:20" x14ac:dyDescent="0.25">
      <c r="A5355">
        <v>2005</v>
      </c>
      <c r="B5355" s="6" t="s">
        <v>68</v>
      </c>
      <c r="C5355" s="6">
        <v>47</v>
      </c>
      <c r="D5355" s="6" t="s">
        <v>286</v>
      </c>
      <c r="E5355" s="6"/>
      <c r="F5355" s="6"/>
      <c r="G5355" s="6"/>
      <c r="H5355" s="6"/>
      <c r="I5355" s="6" t="str">
        <f t="shared" si="40"/>
        <v/>
      </c>
      <c r="J5355" s="6" t="s">
        <v>81</v>
      </c>
      <c r="K5355" s="6">
        <v>20</v>
      </c>
      <c r="L5355" s="6">
        <v>15</v>
      </c>
      <c r="M5355" s="6">
        <v>15</v>
      </c>
      <c r="N5355" s="6">
        <v>5</v>
      </c>
      <c r="O5355" s="6"/>
      <c r="P5355" s="6"/>
      <c r="Q5355" s="6"/>
      <c r="R5355" s="6"/>
      <c r="S5355" s="6"/>
      <c r="T5355" s="6"/>
    </row>
    <row r="5356" spans="1:20" x14ac:dyDescent="0.25">
      <c r="A5356">
        <v>2005</v>
      </c>
      <c r="B5356" s="6" t="s">
        <v>68</v>
      </c>
      <c r="C5356" s="6">
        <v>48</v>
      </c>
      <c r="D5356" s="6" t="s">
        <v>286</v>
      </c>
      <c r="E5356" s="6"/>
      <c r="F5356" s="6"/>
      <c r="G5356" s="6"/>
      <c r="H5356" s="6"/>
      <c r="I5356" s="6" t="str">
        <f t="shared" si="40"/>
        <v/>
      </c>
      <c r="J5356" s="6" t="s">
        <v>78</v>
      </c>
      <c r="K5356" s="6">
        <v>15</v>
      </c>
      <c r="L5356" s="6">
        <v>5</v>
      </c>
      <c r="M5356" s="6">
        <v>10</v>
      </c>
      <c r="N5356" s="6">
        <v>5</v>
      </c>
      <c r="O5356" s="6"/>
      <c r="P5356" s="6"/>
      <c r="Q5356" s="6"/>
      <c r="R5356" s="6"/>
      <c r="S5356" s="6"/>
      <c r="T5356" s="6"/>
    </row>
    <row r="5357" spans="1:20" x14ac:dyDescent="0.25">
      <c r="A5357">
        <v>2005</v>
      </c>
      <c r="B5357" s="6" t="s">
        <v>68</v>
      </c>
      <c r="C5357" s="6">
        <v>49</v>
      </c>
      <c r="D5357" s="6" t="s">
        <v>286</v>
      </c>
      <c r="E5357" s="6"/>
      <c r="F5357" s="6"/>
      <c r="G5357" s="6"/>
      <c r="H5357" s="6"/>
      <c r="I5357" s="6" t="str">
        <f t="shared" si="40"/>
        <v/>
      </c>
      <c r="J5357" s="6" t="s">
        <v>80</v>
      </c>
      <c r="K5357" s="6">
        <v>25</v>
      </c>
      <c r="L5357" s="6">
        <v>10</v>
      </c>
      <c r="M5357" s="6">
        <v>20</v>
      </c>
      <c r="N5357" s="6">
        <v>0</v>
      </c>
      <c r="O5357" s="6"/>
      <c r="P5357" s="6"/>
      <c r="Q5357" s="6"/>
      <c r="R5357" s="6"/>
      <c r="S5357" s="6"/>
      <c r="T5357" s="6"/>
    </row>
    <row r="5358" spans="1:20" x14ac:dyDescent="0.25">
      <c r="A5358">
        <v>2005</v>
      </c>
      <c r="B5358" s="6" t="s">
        <v>68</v>
      </c>
      <c r="C5358" s="6">
        <v>50</v>
      </c>
      <c r="D5358" s="6" t="s">
        <v>286</v>
      </c>
      <c r="E5358" s="6"/>
      <c r="F5358" s="6"/>
      <c r="G5358" s="6"/>
      <c r="H5358" s="6"/>
      <c r="I5358" s="6" t="str">
        <f t="shared" si="40"/>
        <v/>
      </c>
      <c r="J5358" s="6" t="s">
        <v>82</v>
      </c>
      <c r="K5358" s="6">
        <v>35</v>
      </c>
      <c r="L5358" s="6">
        <v>20</v>
      </c>
      <c r="M5358" s="6">
        <v>15</v>
      </c>
      <c r="N5358" s="6">
        <v>5</v>
      </c>
      <c r="O5358" s="6"/>
      <c r="P5358" s="6" t="s">
        <v>156</v>
      </c>
      <c r="Q5358" s="6"/>
      <c r="R5358" s="6"/>
      <c r="S5358" s="6"/>
      <c r="T5358" s="6"/>
    </row>
    <row r="5359" spans="1:20" x14ac:dyDescent="0.25">
      <c r="A5359">
        <v>2005</v>
      </c>
      <c r="B5359" s="6" t="s">
        <v>68</v>
      </c>
      <c r="C5359" s="6">
        <v>51</v>
      </c>
      <c r="D5359" s="6" t="s">
        <v>286</v>
      </c>
      <c r="E5359" s="6"/>
      <c r="F5359" s="6"/>
      <c r="G5359" s="6"/>
      <c r="H5359" s="6"/>
      <c r="I5359" s="6" t="str">
        <f t="shared" si="40"/>
        <v/>
      </c>
      <c r="J5359" s="6" t="s">
        <v>79</v>
      </c>
      <c r="K5359" s="6">
        <v>300</v>
      </c>
      <c r="L5359" s="6">
        <v>150</v>
      </c>
      <c r="M5359" s="6">
        <v>115</v>
      </c>
      <c r="N5359" s="6">
        <v>98</v>
      </c>
      <c r="O5359" s="6"/>
      <c r="P5359" s="6"/>
      <c r="Q5359" s="6"/>
      <c r="R5359" s="6"/>
      <c r="S5359" s="6"/>
      <c r="T5359" s="6"/>
    </row>
    <row r="5360" spans="1:20" x14ac:dyDescent="0.25">
      <c r="A5360">
        <v>2005</v>
      </c>
      <c r="B5360" s="6" t="s">
        <v>68</v>
      </c>
      <c r="C5360" s="6">
        <v>52</v>
      </c>
      <c r="D5360" s="6" t="s">
        <v>281</v>
      </c>
      <c r="E5360" s="6">
        <v>5</v>
      </c>
      <c r="F5360" s="6">
        <v>14.9</v>
      </c>
      <c r="G5360" s="6">
        <v>75</v>
      </c>
      <c r="H5360" s="6">
        <v>0</v>
      </c>
      <c r="I5360" s="6">
        <f t="shared" si="40"/>
        <v>75</v>
      </c>
      <c r="J5360" s="6" t="s">
        <v>80</v>
      </c>
      <c r="K5360" s="6">
        <v>25</v>
      </c>
      <c r="L5360" s="6">
        <v>15</v>
      </c>
      <c r="M5360" s="6">
        <v>20</v>
      </c>
      <c r="N5360" s="6">
        <v>0</v>
      </c>
      <c r="O5360" s="6"/>
      <c r="P5360" s="6"/>
      <c r="Q5360" s="6"/>
      <c r="R5360" s="6" t="s">
        <v>31</v>
      </c>
      <c r="S5360" s="6"/>
      <c r="T5360" s="6"/>
    </row>
    <row r="5361" spans="1:20" x14ac:dyDescent="0.25">
      <c r="A5361">
        <v>2005</v>
      </c>
      <c r="B5361" s="6" t="s">
        <v>68</v>
      </c>
      <c r="C5361" s="6">
        <v>53</v>
      </c>
      <c r="D5361" s="6" t="s">
        <v>281</v>
      </c>
      <c r="E5361" s="6"/>
      <c r="F5361" s="6"/>
      <c r="G5361" s="6"/>
      <c r="H5361" s="6"/>
      <c r="I5361" s="6" t="str">
        <f t="shared" si="40"/>
        <v/>
      </c>
      <c r="J5361" s="6" t="s">
        <v>82</v>
      </c>
      <c r="K5361" s="6">
        <v>45</v>
      </c>
      <c r="L5361" s="6">
        <v>20</v>
      </c>
      <c r="M5361" s="6">
        <v>15</v>
      </c>
      <c r="N5361" s="6">
        <v>0</v>
      </c>
      <c r="O5361" s="6">
        <v>5</v>
      </c>
      <c r="P5361" s="6" t="s">
        <v>156</v>
      </c>
      <c r="Q5361" s="6"/>
      <c r="R5361" s="6"/>
      <c r="S5361" s="6"/>
      <c r="T5361" s="6"/>
    </row>
    <row r="5362" spans="1:20" x14ac:dyDescent="0.25">
      <c r="A5362">
        <v>2005</v>
      </c>
      <c r="B5362" s="6" t="s">
        <v>68</v>
      </c>
      <c r="C5362" s="6">
        <v>54</v>
      </c>
      <c r="D5362" s="6" t="s">
        <v>281</v>
      </c>
      <c r="E5362" s="6"/>
      <c r="F5362" s="6"/>
      <c r="G5362" s="6"/>
      <c r="H5362" s="6"/>
      <c r="I5362" s="6" t="str">
        <f t="shared" si="40"/>
        <v/>
      </c>
      <c r="J5362" s="6" t="s">
        <v>79</v>
      </c>
      <c r="K5362" s="6">
        <v>50</v>
      </c>
      <c r="L5362" s="6">
        <v>20</v>
      </c>
      <c r="M5362" s="6">
        <v>30</v>
      </c>
      <c r="N5362" s="6">
        <v>75</v>
      </c>
      <c r="O5362" s="6">
        <v>20</v>
      </c>
      <c r="P5362" s="6"/>
      <c r="Q5362" s="6"/>
      <c r="R5362" s="6"/>
      <c r="S5362" s="6"/>
      <c r="T5362" s="6"/>
    </row>
    <row r="5363" spans="1:20" x14ac:dyDescent="0.25">
      <c r="A5363">
        <v>2005</v>
      </c>
      <c r="B5363" s="6" t="s">
        <v>68</v>
      </c>
      <c r="C5363" s="6">
        <v>55</v>
      </c>
      <c r="D5363" s="6" t="s">
        <v>281</v>
      </c>
      <c r="E5363" s="6"/>
      <c r="F5363" s="6"/>
      <c r="G5363" s="6"/>
      <c r="H5363" s="6"/>
      <c r="I5363" s="6" t="str">
        <f t="shared" si="40"/>
        <v/>
      </c>
      <c r="J5363" s="6" t="s">
        <v>82</v>
      </c>
      <c r="K5363" s="6">
        <v>25</v>
      </c>
      <c r="L5363" s="6">
        <v>20</v>
      </c>
      <c r="M5363" s="6">
        <v>10</v>
      </c>
      <c r="N5363" s="6">
        <v>0</v>
      </c>
      <c r="O5363" s="6"/>
      <c r="P5363" s="6" t="s">
        <v>156</v>
      </c>
      <c r="Q5363" s="6"/>
      <c r="R5363" s="6"/>
      <c r="S5363" s="6"/>
      <c r="T5363" s="6"/>
    </row>
    <row r="5364" spans="1:20" x14ac:dyDescent="0.25">
      <c r="A5364">
        <v>2005</v>
      </c>
      <c r="B5364" s="6" t="s">
        <v>68</v>
      </c>
      <c r="C5364" s="6">
        <v>56</v>
      </c>
      <c r="D5364" s="6" t="s">
        <v>281</v>
      </c>
      <c r="E5364" s="6"/>
      <c r="F5364" s="6"/>
      <c r="G5364" s="6"/>
      <c r="H5364" s="6"/>
      <c r="I5364" s="6" t="str">
        <f t="shared" si="40"/>
        <v/>
      </c>
      <c r="J5364" s="6" t="s">
        <v>99</v>
      </c>
      <c r="K5364" s="6">
        <v>10</v>
      </c>
      <c r="L5364" s="6">
        <v>10</v>
      </c>
      <c r="M5364" s="6">
        <v>10</v>
      </c>
      <c r="N5364" s="6">
        <v>40</v>
      </c>
      <c r="O5364" s="6"/>
      <c r="P5364" s="6"/>
      <c r="Q5364" s="6"/>
      <c r="R5364" s="6"/>
      <c r="S5364" s="6"/>
      <c r="T5364" s="6"/>
    </row>
    <row r="5365" spans="1:20" x14ac:dyDescent="0.25">
      <c r="A5365">
        <v>2005</v>
      </c>
      <c r="B5365" s="6" t="s">
        <v>68</v>
      </c>
      <c r="C5365" s="6">
        <v>57</v>
      </c>
      <c r="D5365" s="6" t="s">
        <v>281</v>
      </c>
      <c r="E5365" s="6"/>
      <c r="F5365" s="6"/>
      <c r="G5365" s="6"/>
      <c r="H5365" s="6"/>
      <c r="I5365" s="6" t="str">
        <f t="shared" si="40"/>
        <v/>
      </c>
      <c r="J5365" s="6" t="s">
        <v>82</v>
      </c>
      <c r="K5365" s="6">
        <v>20</v>
      </c>
      <c r="L5365" s="6">
        <v>10</v>
      </c>
      <c r="M5365" s="6">
        <v>10</v>
      </c>
      <c r="N5365" s="6">
        <v>0</v>
      </c>
      <c r="O5365" s="6">
        <v>70</v>
      </c>
      <c r="P5365" s="6" t="s">
        <v>156</v>
      </c>
      <c r="Q5365" s="6"/>
      <c r="R5365" s="6"/>
      <c r="S5365" s="6"/>
      <c r="T5365" s="6"/>
    </row>
    <row r="5366" spans="1:20" x14ac:dyDescent="0.25">
      <c r="A5366">
        <v>2005</v>
      </c>
      <c r="B5366" s="6" t="s">
        <v>68</v>
      </c>
      <c r="C5366" s="6">
        <v>58</v>
      </c>
      <c r="D5366" s="6" t="s">
        <v>281</v>
      </c>
      <c r="E5366" s="6"/>
      <c r="F5366" s="6"/>
      <c r="G5366" s="6"/>
      <c r="H5366" s="6"/>
      <c r="I5366" s="6" t="str">
        <f t="shared" si="40"/>
        <v/>
      </c>
      <c r="J5366" s="6" t="s">
        <v>82</v>
      </c>
      <c r="K5366" s="6">
        <v>10</v>
      </c>
      <c r="L5366" s="6">
        <v>10</v>
      </c>
      <c r="M5366" s="6">
        <v>5</v>
      </c>
      <c r="N5366" s="6">
        <v>0</v>
      </c>
      <c r="O5366" s="6"/>
      <c r="P5366" s="6"/>
      <c r="Q5366" s="6"/>
      <c r="R5366" s="6"/>
      <c r="S5366" s="6"/>
      <c r="T5366" s="6"/>
    </row>
    <row r="5367" spans="1:20" x14ac:dyDescent="0.25">
      <c r="A5367">
        <v>2005</v>
      </c>
      <c r="B5367" s="6" t="s">
        <v>68</v>
      </c>
      <c r="C5367" s="6">
        <v>59</v>
      </c>
      <c r="D5367" s="6" t="s">
        <v>281</v>
      </c>
      <c r="E5367" s="6"/>
      <c r="F5367" s="6"/>
      <c r="G5367" s="6"/>
      <c r="H5367" s="6"/>
      <c r="I5367" s="6" t="str">
        <f t="shared" si="40"/>
        <v/>
      </c>
      <c r="J5367" s="6" t="s">
        <v>105</v>
      </c>
      <c r="K5367" s="6">
        <v>10</v>
      </c>
      <c r="L5367" s="6">
        <v>5</v>
      </c>
      <c r="M5367" s="6">
        <v>5</v>
      </c>
      <c r="N5367" s="6">
        <v>0</v>
      </c>
      <c r="O5367" s="6"/>
      <c r="P5367" s="6"/>
      <c r="Q5367" s="6"/>
      <c r="R5367" s="6"/>
      <c r="S5367" s="6"/>
      <c r="T5367" s="6"/>
    </row>
    <row r="5368" spans="1:20" x14ac:dyDescent="0.25">
      <c r="A5368">
        <v>2005</v>
      </c>
      <c r="B5368" s="6" t="s">
        <v>68</v>
      </c>
      <c r="C5368" s="6">
        <v>60</v>
      </c>
      <c r="D5368" s="6" t="s">
        <v>281</v>
      </c>
      <c r="E5368" s="6"/>
      <c r="F5368" s="6"/>
      <c r="G5368" s="6"/>
      <c r="H5368" s="6"/>
      <c r="I5368" s="6" t="str">
        <f t="shared" si="40"/>
        <v/>
      </c>
      <c r="J5368" s="6" t="s">
        <v>80</v>
      </c>
      <c r="K5368" s="6">
        <v>25</v>
      </c>
      <c r="L5368" s="6">
        <v>15</v>
      </c>
      <c r="M5368" s="6">
        <v>20</v>
      </c>
      <c r="N5368" s="6">
        <v>95</v>
      </c>
      <c r="O5368" s="6"/>
      <c r="P5368" s="6"/>
      <c r="Q5368" s="6"/>
      <c r="R5368" s="6" t="s">
        <v>47</v>
      </c>
      <c r="S5368" s="6"/>
      <c r="T5368" s="6"/>
    </row>
    <row r="5369" spans="1:20" x14ac:dyDescent="0.25">
      <c r="A5369">
        <v>2005</v>
      </c>
      <c r="B5369" s="6" t="s">
        <v>68</v>
      </c>
      <c r="C5369" s="6">
        <v>61</v>
      </c>
      <c r="D5369" s="6" t="s">
        <v>281</v>
      </c>
      <c r="E5369" s="6"/>
      <c r="F5369" s="6"/>
      <c r="G5369" s="6"/>
      <c r="H5369" s="6"/>
      <c r="I5369" s="6" t="str">
        <f t="shared" ref="I5369:I5395" si="41">IF(G5369&gt;0,G5369/(1000-H5369)*1000,"")</f>
        <v/>
      </c>
      <c r="J5369" s="6" t="s">
        <v>82</v>
      </c>
      <c r="K5369" s="6">
        <v>15</v>
      </c>
      <c r="L5369" s="6">
        <v>10</v>
      </c>
      <c r="M5369" s="6">
        <v>10</v>
      </c>
      <c r="N5369" s="6">
        <v>20</v>
      </c>
      <c r="O5369" s="6">
        <v>25</v>
      </c>
      <c r="P5369" s="6" t="s">
        <v>156</v>
      </c>
      <c r="Q5369" s="6"/>
      <c r="R5369" s="6"/>
      <c r="S5369" s="6"/>
      <c r="T5369" s="6"/>
    </row>
    <row r="5370" spans="1:20" x14ac:dyDescent="0.25">
      <c r="A5370">
        <v>2005</v>
      </c>
      <c r="B5370" s="6" t="s">
        <v>68</v>
      </c>
      <c r="C5370" s="6">
        <v>62</v>
      </c>
      <c r="D5370" s="6" t="s">
        <v>281</v>
      </c>
      <c r="E5370" s="6"/>
      <c r="F5370" s="6"/>
      <c r="G5370" s="6"/>
      <c r="H5370" s="6"/>
      <c r="I5370" s="6" t="str">
        <f t="shared" si="41"/>
        <v/>
      </c>
      <c r="J5370" s="6" t="s">
        <v>79</v>
      </c>
      <c r="K5370" s="6">
        <v>55</v>
      </c>
      <c r="L5370" s="6">
        <v>20</v>
      </c>
      <c r="M5370" s="6">
        <v>60</v>
      </c>
      <c r="N5370" s="6">
        <v>80</v>
      </c>
      <c r="O5370" s="6"/>
      <c r="P5370" s="6"/>
      <c r="Q5370" s="6"/>
      <c r="R5370" s="6"/>
      <c r="S5370" s="6"/>
      <c r="T5370" s="6"/>
    </row>
    <row r="5371" spans="1:20" x14ac:dyDescent="0.25">
      <c r="A5371">
        <v>2005</v>
      </c>
      <c r="B5371" s="6" t="s">
        <v>68</v>
      </c>
      <c r="C5371" s="6">
        <v>63</v>
      </c>
      <c r="D5371" s="6" t="s">
        <v>281</v>
      </c>
      <c r="E5371" s="6">
        <v>6</v>
      </c>
      <c r="F5371" s="6">
        <v>15.2</v>
      </c>
      <c r="G5371" s="6">
        <v>65</v>
      </c>
      <c r="H5371" s="6">
        <v>0</v>
      </c>
      <c r="I5371" s="6">
        <f t="shared" si="41"/>
        <v>65</v>
      </c>
      <c r="J5371" s="6" t="s">
        <v>81</v>
      </c>
      <c r="K5371" s="6">
        <v>60</v>
      </c>
      <c r="L5371" s="6">
        <v>35</v>
      </c>
      <c r="M5371" s="6">
        <v>40</v>
      </c>
      <c r="N5371" s="6">
        <v>50</v>
      </c>
      <c r="O5371" s="6"/>
      <c r="P5371" s="6"/>
      <c r="Q5371" s="6"/>
      <c r="R5371" s="6"/>
      <c r="S5371" s="6"/>
      <c r="T5371" s="6"/>
    </row>
    <row r="5372" spans="1:20" x14ac:dyDescent="0.25">
      <c r="A5372">
        <v>2005</v>
      </c>
      <c r="B5372" s="6" t="s">
        <v>68</v>
      </c>
      <c r="C5372" s="6">
        <v>64</v>
      </c>
      <c r="D5372" s="6" t="s">
        <v>281</v>
      </c>
      <c r="E5372" s="6"/>
      <c r="F5372" s="6"/>
      <c r="G5372" s="6"/>
      <c r="H5372" s="6"/>
      <c r="I5372" s="6" t="str">
        <f t="shared" si="41"/>
        <v/>
      </c>
      <c r="J5372" s="6" t="s">
        <v>82</v>
      </c>
      <c r="K5372" s="6">
        <v>35</v>
      </c>
      <c r="L5372" s="6">
        <v>20</v>
      </c>
      <c r="M5372" s="6">
        <v>20</v>
      </c>
      <c r="N5372" s="6">
        <v>40</v>
      </c>
      <c r="O5372" s="6"/>
      <c r="P5372" s="6" t="s">
        <v>156</v>
      </c>
      <c r="Q5372" s="6"/>
      <c r="R5372" s="6"/>
      <c r="S5372" s="6"/>
      <c r="T5372" s="6"/>
    </row>
    <row r="5373" spans="1:20" x14ac:dyDescent="0.25">
      <c r="A5373">
        <v>2005</v>
      </c>
      <c r="B5373" s="6" t="s">
        <v>68</v>
      </c>
      <c r="C5373" s="6">
        <v>65</v>
      </c>
      <c r="D5373" s="6" t="s">
        <v>281</v>
      </c>
      <c r="E5373" s="6"/>
      <c r="F5373" s="6"/>
      <c r="G5373" s="6"/>
      <c r="H5373" s="6"/>
      <c r="I5373" s="6" t="str">
        <f t="shared" si="41"/>
        <v/>
      </c>
      <c r="J5373" s="6" t="s">
        <v>80</v>
      </c>
      <c r="K5373" s="6">
        <v>20</v>
      </c>
      <c r="L5373" s="6">
        <v>15</v>
      </c>
      <c r="M5373" s="6">
        <v>10</v>
      </c>
      <c r="N5373" s="6">
        <v>0</v>
      </c>
      <c r="O5373" s="6"/>
      <c r="P5373" s="6"/>
      <c r="Q5373" s="6"/>
      <c r="R5373" s="6" t="s">
        <v>47</v>
      </c>
      <c r="S5373" s="6"/>
      <c r="T5373" s="6"/>
    </row>
    <row r="5374" spans="1:20" x14ac:dyDescent="0.25">
      <c r="A5374">
        <v>2005</v>
      </c>
      <c r="B5374" s="6" t="s">
        <v>68</v>
      </c>
      <c r="C5374" s="6">
        <v>66</v>
      </c>
      <c r="D5374" s="6" t="s">
        <v>281</v>
      </c>
      <c r="E5374" s="6"/>
      <c r="F5374" s="6"/>
      <c r="G5374" s="6"/>
      <c r="H5374" s="6"/>
      <c r="I5374" s="6" t="str">
        <f t="shared" si="41"/>
        <v/>
      </c>
      <c r="J5374" s="6" t="s">
        <v>81</v>
      </c>
      <c r="K5374" s="6">
        <v>55</v>
      </c>
      <c r="L5374" s="6">
        <v>35</v>
      </c>
      <c r="M5374" s="6">
        <v>20</v>
      </c>
      <c r="N5374" s="6">
        <v>100</v>
      </c>
      <c r="O5374" s="6"/>
      <c r="P5374" s="6"/>
      <c r="Q5374" s="6"/>
      <c r="R5374" s="6"/>
      <c r="S5374" s="6"/>
      <c r="T5374" s="6"/>
    </row>
    <row r="5375" spans="1:20" x14ac:dyDescent="0.25">
      <c r="A5375">
        <v>2005</v>
      </c>
      <c r="B5375" s="6" t="s">
        <v>68</v>
      </c>
      <c r="C5375" s="6">
        <v>67</v>
      </c>
      <c r="D5375" s="6" t="s">
        <v>281</v>
      </c>
      <c r="E5375" s="6"/>
      <c r="F5375" s="6"/>
      <c r="G5375" s="6"/>
      <c r="H5375" s="6"/>
      <c r="I5375" s="6" t="str">
        <f t="shared" si="41"/>
        <v/>
      </c>
      <c r="J5375" s="6" t="s">
        <v>81</v>
      </c>
      <c r="K5375" s="6">
        <v>35</v>
      </c>
      <c r="L5375" s="6">
        <v>35</v>
      </c>
      <c r="M5375" s="6">
        <v>15</v>
      </c>
      <c r="N5375" s="6">
        <v>10</v>
      </c>
      <c r="O5375" s="6">
        <v>85</v>
      </c>
      <c r="P5375" s="6"/>
      <c r="Q5375" s="6"/>
      <c r="R5375" s="6"/>
      <c r="S5375" s="6"/>
      <c r="T5375" s="6"/>
    </row>
    <row r="5376" spans="1:20" x14ac:dyDescent="0.25">
      <c r="A5376">
        <v>2005</v>
      </c>
      <c r="B5376" s="6" t="s">
        <v>68</v>
      </c>
      <c r="C5376" s="6">
        <v>68</v>
      </c>
      <c r="D5376" s="6" t="s">
        <v>281</v>
      </c>
      <c r="E5376" s="6"/>
      <c r="F5376" s="6"/>
      <c r="G5376" s="6"/>
      <c r="H5376" s="6"/>
      <c r="I5376" s="6" t="str">
        <f t="shared" si="41"/>
        <v/>
      </c>
      <c r="J5376" s="6" t="s">
        <v>79</v>
      </c>
      <c r="K5376" s="6">
        <v>40</v>
      </c>
      <c r="L5376" s="6">
        <v>15</v>
      </c>
      <c r="M5376" s="6">
        <v>40</v>
      </c>
      <c r="N5376" s="6">
        <v>80</v>
      </c>
      <c r="O5376" s="6"/>
      <c r="P5376" s="6"/>
      <c r="Q5376" s="6"/>
      <c r="R5376" s="6"/>
      <c r="S5376" s="6"/>
      <c r="T5376" s="6"/>
    </row>
    <row r="5377" spans="1:20" x14ac:dyDescent="0.25">
      <c r="A5377">
        <v>2005</v>
      </c>
      <c r="B5377" s="6" t="s">
        <v>68</v>
      </c>
      <c r="C5377" s="6">
        <v>69</v>
      </c>
      <c r="D5377" s="6" t="s">
        <v>281</v>
      </c>
      <c r="E5377" s="6"/>
      <c r="F5377" s="6"/>
      <c r="G5377" s="6"/>
      <c r="H5377" s="6"/>
      <c r="I5377" s="6" t="str">
        <f t="shared" si="41"/>
        <v/>
      </c>
      <c r="J5377" s="6" t="s">
        <v>81</v>
      </c>
      <c r="K5377" s="6">
        <v>15</v>
      </c>
      <c r="L5377" s="6">
        <v>10</v>
      </c>
      <c r="M5377" s="6">
        <v>10</v>
      </c>
      <c r="N5377" s="6">
        <v>5</v>
      </c>
      <c r="O5377" s="6"/>
      <c r="P5377" s="6"/>
      <c r="Q5377" s="6"/>
      <c r="R5377" s="6"/>
      <c r="S5377" s="6"/>
      <c r="T5377" s="6"/>
    </row>
    <row r="5378" spans="1:20" x14ac:dyDescent="0.25">
      <c r="A5378">
        <v>2005</v>
      </c>
      <c r="B5378" s="6" t="s">
        <v>68</v>
      </c>
      <c r="C5378" s="6">
        <v>70</v>
      </c>
      <c r="D5378" s="6" t="s">
        <v>281</v>
      </c>
      <c r="E5378" s="6"/>
      <c r="F5378" s="6"/>
      <c r="G5378" s="6"/>
      <c r="H5378" s="6"/>
      <c r="I5378" s="6" t="str">
        <f t="shared" si="41"/>
        <v/>
      </c>
      <c r="J5378" s="6" t="s">
        <v>81</v>
      </c>
      <c r="K5378" s="6">
        <v>10</v>
      </c>
      <c r="L5378" s="6">
        <v>10</v>
      </c>
      <c r="M5378" s="6">
        <v>5</v>
      </c>
      <c r="N5378" s="6">
        <v>0</v>
      </c>
      <c r="O5378" s="6"/>
      <c r="P5378" s="6"/>
      <c r="Q5378" s="6"/>
      <c r="R5378" s="6"/>
      <c r="S5378" s="6"/>
      <c r="T5378" s="6"/>
    </row>
    <row r="5379" spans="1:20" x14ac:dyDescent="0.25">
      <c r="A5379">
        <v>2005</v>
      </c>
      <c r="B5379" s="6" t="s">
        <v>68</v>
      </c>
      <c r="C5379" s="6">
        <v>71</v>
      </c>
      <c r="D5379" s="6" t="s">
        <v>281</v>
      </c>
      <c r="E5379" s="6"/>
      <c r="F5379" s="6"/>
      <c r="G5379" s="6"/>
      <c r="H5379" s="6"/>
      <c r="I5379" s="6" t="str">
        <f t="shared" si="41"/>
        <v/>
      </c>
      <c r="J5379" s="6" t="s">
        <v>82</v>
      </c>
      <c r="K5379" s="6">
        <v>10</v>
      </c>
      <c r="L5379" s="6">
        <v>10</v>
      </c>
      <c r="M5379" s="6">
        <v>5</v>
      </c>
      <c r="N5379" s="6">
        <v>0</v>
      </c>
      <c r="O5379" s="6">
        <v>5</v>
      </c>
      <c r="P5379" s="6" t="s">
        <v>325</v>
      </c>
      <c r="Q5379" s="6"/>
      <c r="R5379" s="6"/>
      <c r="S5379" s="6"/>
      <c r="T5379" s="6"/>
    </row>
    <row r="5380" spans="1:20" x14ac:dyDescent="0.25">
      <c r="A5380">
        <v>2005</v>
      </c>
      <c r="B5380" s="6" t="s">
        <v>68</v>
      </c>
      <c r="C5380" s="6">
        <v>72</v>
      </c>
      <c r="D5380" s="6" t="s">
        <v>281</v>
      </c>
      <c r="E5380" s="6"/>
      <c r="F5380" s="6"/>
      <c r="G5380" s="6"/>
      <c r="H5380" s="6"/>
      <c r="I5380" s="6" t="str">
        <f t="shared" si="41"/>
        <v/>
      </c>
      <c r="J5380" s="6" t="s">
        <v>81</v>
      </c>
      <c r="K5380" s="6">
        <v>75</v>
      </c>
      <c r="L5380" s="6">
        <v>60</v>
      </c>
      <c r="M5380" s="6">
        <v>90</v>
      </c>
      <c r="N5380" s="6">
        <v>95</v>
      </c>
      <c r="O5380" s="6"/>
      <c r="P5380" s="6"/>
      <c r="Q5380" s="6"/>
      <c r="R5380" s="6"/>
      <c r="S5380" s="6"/>
      <c r="T5380" s="6"/>
    </row>
    <row r="5381" spans="1:20" x14ac:dyDescent="0.25">
      <c r="A5381">
        <v>2005</v>
      </c>
      <c r="B5381" s="6" t="s">
        <v>68</v>
      </c>
      <c r="C5381" s="6">
        <v>73</v>
      </c>
      <c r="D5381" s="6" t="s">
        <v>281</v>
      </c>
      <c r="E5381" s="6"/>
      <c r="F5381" s="6"/>
      <c r="G5381" s="6"/>
      <c r="H5381" s="6"/>
      <c r="I5381" s="6" t="str">
        <f t="shared" si="41"/>
        <v/>
      </c>
      <c r="J5381" s="6" t="s">
        <v>81</v>
      </c>
      <c r="K5381" s="6">
        <v>30</v>
      </c>
      <c r="L5381" s="6">
        <v>30</v>
      </c>
      <c r="M5381" s="6">
        <v>20</v>
      </c>
      <c r="N5381" s="6">
        <v>90</v>
      </c>
      <c r="O5381" s="6"/>
      <c r="P5381" s="6"/>
      <c r="Q5381" s="6"/>
      <c r="R5381" s="6"/>
      <c r="S5381" s="6"/>
      <c r="T5381" s="6"/>
    </row>
    <row r="5382" spans="1:20" x14ac:dyDescent="0.25">
      <c r="A5382">
        <v>2005</v>
      </c>
      <c r="B5382" s="6" t="s">
        <v>68</v>
      </c>
      <c r="C5382" s="6">
        <v>74</v>
      </c>
      <c r="D5382" s="6" t="s">
        <v>281</v>
      </c>
      <c r="E5382" s="6"/>
      <c r="F5382" s="6"/>
      <c r="G5382" s="6"/>
      <c r="H5382" s="6"/>
      <c r="I5382" s="6" t="str">
        <f t="shared" si="41"/>
        <v/>
      </c>
      <c r="J5382" s="6" t="s">
        <v>79</v>
      </c>
      <c r="K5382" s="6">
        <v>30</v>
      </c>
      <c r="L5382" s="6">
        <v>30</v>
      </c>
      <c r="M5382" s="6">
        <v>20</v>
      </c>
      <c r="N5382" s="6">
        <v>90</v>
      </c>
      <c r="O5382" s="6"/>
      <c r="P5382" s="6"/>
      <c r="Q5382" s="6"/>
      <c r="R5382" s="6"/>
      <c r="S5382" s="6"/>
      <c r="T5382" s="6" t="s">
        <v>273</v>
      </c>
    </row>
    <row r="5383" spans="1:20" x14ac:dyDescent="0.25">
      <c r="A5383">
        <v>2005</v>
      </c>
      <c r="B5383" s="6" t="s">
        <v>68</v>
      </c>
      <c r="C5383" s="6">
        <v>75</v>
      </c>
      <c r="D5383" s="6" t="s">
        <v>280</v>
      </c>
      <c r="E5383" s="6">
        <v>7</v>
      </c>
      <c r="F5383" s="6">
        <v>13.6</v>
      </c>
      <c r="G5383" s="6">
        <v>200</v>
      </c>
      <c r="H5383" s="6">
        <v>0</v>
      </c>
      <c r="I5383" s="6">
        <f t="shared" si="41"/>
        <v>200</v>
      </c>
      <c r="J5383" s="6" t="s">
        <v>88</v>
      </c>
      <c r="K5383" s="6">
        <v>130</v>
      </c>
      <c r="L5383" s="6">
        <v>100</v>
      </c>
      <c r="M5383" s="6">
        <v>50</v>
      </c>
      <c r="N5383" s="6">
        <v>50</v>
      </c>
      <c r="O5383" s="6"/>
      <c r="P5383" s="6"/>
      <c r="Q5383" s="6"/>
      <c r="R5383" s="6" t="s">
        <v>47</v>
      </c>
      <c r="S5383" s="6">
        <v>1</v>
      </c>
      <c r="T5383" s="6"/>
    </row>
    <row r="5384" spans="1:20" x14ac:dyDescent="0.25">
      <c r="A5384">
        <v>2005</v>
      </c>
      <c r="B5384" s="6" t="s">
        <v>68</v>
      </c>
      <c r="C5384" s="6">
        <v>76</v>
      </c>
      <c r="D5384" s="6" t="s">
        <v>280</v>
      </c>
      <c r="E5384" s="6"/>
      <c r="F5384" s="6"/>
      <c r="G5384" s="6"/>
      <c r="H5384" s="6"/>
      <c r="I5384" s="6" t="str">
        <f t="shared" si="41"/>
        <v/>
      </c>
      <c r="J5384" s="6" t="s">
        <v>82</v>
      </c>
      <c r="K5384" s="6">
        <v>20</v>
      </c>
      <c r="L5384" s="6">
        <v>5</v>
      </c>
      <c r="M5384" s="6">
        <v>20</v>
      </c>
      <c r="N5384" s="6">
        <v>10</v>
      </c>
      <c r="O5384" s="6"/>
      <c r="P5384" s="6"/>
      <c r="Q5384" s="6"/>
      <c r="R5384" s="6"/>
      <c r="S5384" s="6"/>
      <c r="T5384" s="6"/>
    </row>
    <row r="5385" spans="1:20" x14ac:dyDescent="0.25">
      <c r="A5385">
        <v>2005</v>
      </c>
      <c r="B5385" s="6" t="s">
        <v>68</v>
      </c>
      <c r="C5385" s="6">
        <v>77</v>
      </c>
      <c r="D5385" s="6" t="s">
        <v>280</v>
      </c>
      <c r="E5385" s="6"/>
      <c r="F5385" s="6"/>
      <c r="G5385" s="6"/>
      <c r="H5385" s="6"/>
      <c r="I5385" s="6" t="str">
        <f t="shared" si="41"/>
        <v/>
      </c>
      <c r="J5385" s="6" t="s">
        <v>82</v>
      </c>
      <c r="K5385" s="6">
        <v>10</v>
      </c>
      <c r="L5385" s="6">
        <v>10</v>
      </c>
      <c r="M5385" s="6">
        <v>10</v>
      </c>
      <c r="N5385" s="6">
        <v>0</v>
      </c>
      <c r="O5385" s="6"/>
      <c r="P5385" s="6"/>
      <c r="Q5385" s="6"/>
      <c r="R5385" s="6"/>
      <c r="S5385" s="6"/>
      <c r="T5385" s="6"/>
    </row>
    <row r="5386" spans="1:20" x14ac:dyDescent="0.25">
      <c r="A5386">
        <v>2005</v>
      </c>
      <c r="B5386" s="6" t="s">
        <v>68</v>
      </c>
      <c r="C5386" s="6">
        <v>78</v>
      </c>
      <c r="D5386" s="6" t="s">
        <v>280</v>
      </c>
      <c r="E5386" s="6"/>
      <c r="F5386" s="6"/>
      <c r="G5386" s="6"/>
      <c r="H5386" s="6"/>
      <c r="I5386" s="6" t="str">
        <f t="shared" si="41"/>
        <v/>
      </c>
      <c r="J5386" s="6" t="s">
        <v>83</v>
      </c>
      <c r="K5386" s="6">
        <v>40</v>
      </c>
      <c r="L5386" s="6">
        <v>40</v>
      </c>
      <c r="M5386" s="6">
        <v>40</v>
      </c>
      <c r="N5386" s="6">
        <v>65</v>
      </c>
      <c r="O5386" s="6"/>
      <c r="P5386" s="6"/>
      <c r="Q5386" s="6"/>
      <c r="R5386" s="6"/>
      <c r="S5386" s="6"/>
      <c r="T5386" s="6" t="s">
        <v>273</v>
      </c>
    </row>
    <row r="5387" spans="1:20" x14ac:dyDescent="0.25">
      <c r="A5387">
        <v>2005</v>
      </c>
      <c r="B5387" s="6" t="s">
        <v>68</v>
      </c>
      <c r="C5387" s="6">
        <v>79</v>
      </c>
      <c r="D5387" s="6" t="s">
        <v>280</v>
      </c>
      <c r="E5387" s="6"/>
      <c r="F5387" s="12"/>
      <c r="G5387" s="6"/>
      <c r="H5387" s="6"/>
      <c r="I5387" s="6" t="str">
        <f t="shared" si="41"/>
        <v/>
      </c>
      <c r="J5387" s="6" t="s">
        <v>82</v>
      </c>
      <c r="K5387" s="6">
        <v>20</v>
      </c>
      <c r="L5387" s="6">
        <v>10</v>
      </c>
      <c r="M5387" s="6">
        <v>20</v>
      </c>
      <c r="N5387" s="6">
        <v>0</v>
      </c>
      <c r="O5387" s="6"/>
      <c r="P5387" s="6"/>
      <c r="Q5387" s="6"/>
      <c r="R5387" s="6"/>
      <c r="S5387" s="6"/>
      <c r="T5387" s="6"/>
    </row>
    <row r="5388" spans="1:20" x14ac:dyDescent="0.25">
      <c r="A5388">
        <v>2005</v>
      </c>
      <c r="B5388" s="6" t="s">
        <v>68</v>
      </c>
      <c r="C5388" s="6">
        <v>80</v>
      </c>
      <c r="D5388" s="6" t="s">
        <v>280</v>
      </c>
      <c r="E5388" s="6"/>
      <c r="F5388" s="6"/>
      <c r="G5388" s="6"/>
      <c r="H5388" s="6"/>
      <c r="I5388" s="6" t="str">
        <f t="shared" si="41"/>
        <v/>
      </c>
      <c r="J5388" s="6" t="s">
        <v>134</v>
      </c>
      <c r="K5388" s="6">
        <v>20</v>
      </c>
      <c r="L5388" s="6">
        <v>10</v>
      </c>
      <c r="M5388" s="6">
        <v>10</v>
      </c>
      <c r="N5388" s="6">
        <v>40</v>
      </c>
      <c r="O5388" s="6"/>
      <c r="P5388" s="6" t="s">
        <v>156</v>
      </c>
      <c r="Q5388" s="6"/>
      <c r="R5388" s="6"/>
      <c r="S5388" s="6"/>
      <c r="T5388" s="6"/>
    </row>
    <row r="5389" spans="1:20" x14ac:dyDescent="0.25">
      <c r="A5389">
        <v>2005</v>
      </c>
      <c r="B5389" s="6" t="s">
        <v>68</v>
      </c>
      <c r="C5389" s="6">
        <v>81</v>
      </c>
      <c r="D5389" s="6" t="s">
        <v>280</v>
      </c>
      <c r="E5389" s="6"/>
      <c r="F5389" s="6"/>
      <c r="G5389" s="6"/>
      <c r="H5389" s="6"/>
      <c r="I5389" s="6" t="str">
        <f t="shared" si="41"/>
        <v/>
      </c>
      <c r="J5389" s="6" t="s">
        <v>82</v>
      </c>
      <c r="K5389" s="6">
        <v>20</v>
      </c>
      <c r="L5389" s="6">
        <v>10</v>
      </c>
      <c r="M5389" s="6">
        <v>5</v>
      </c>
      <c r="N5389" s="6">
        <v>0</v>
      </c>
      <c r="O5389" s="6"/>
      <c r="P5389" s="6"/>
      <c r="Q5389" s="6"/>
      <c r="R5389" s="6"/>
      <c r="S5389" s="6"/>
      <c r="T5389" s="6"/>
    </row>
    <row r="5390" spans="1:20" x14ac:dyDescent="0.25">
      <c r="A5390">
        <v>2005</v>
      </c>
      <c r="B5390" s="6" t="s">
        <v>68</v>
      </c>
      <c r="C5390" s="6">
        <v>82</v>
      </c>
      <c r="D5390" s="6" t="s">
        <v>280</v>
      </c>
      <c r="E5390" s="6"/>
      <c r="F5390" s="6"/>
      <c r="G5390" s="6"/>
      <c r="H5390" s="6"/>
      <c r="I5390" s="6" t="str">
        <f t="shared" si="41"/>
        <v/>
      </c>
      <c r="J5390" s="6" t="s">
        <v>134</v>
      </c>
      <c r="K5390" s="6">
        <v>30</v>
      </c>
      <c r="L5390" s="6">
        <v>20</v>
      </c>
      <c r="M5390" s="6">
        <v>30</v>
      </c>
      <c r="N5390" s="6">
        <v>15</v>
      </c>
      <c r="O5390" s="6"/>
      <c r="P5390" s="6" t="s">
        <v>156</v>
      </c>
      <c r="Q5390" s="6"/>
      <c r="R5390" s="6"/>
      <c r="S5390" s="6"/>
      <c r="T5390" s="6"/>
    </row>
    <row r="5391" spans="1:20" x14ac:dyDescent="0.25">
      <c r="A5391">
        <v>2005</v>
      </c>
      <c r="B5391" s="6" t="s">
        <v>68</v>
      </c>
      <c r="C5391" s="6">
        <v>83</v>
      </c>
      <c r="D5391" s="6" t="s">
        <v>280</v>
      </c>
      <c r="E5391" s="6"/>
      <c r="F5391" s="6"/>
      <c r="G5391" s="6"/>
      <c r="H5391" s="6"/>
      <c r="I5391" s="6" t="str">
        <f t="shared" si="41"/>
        <v/>
      </c>
      <c r="J5391" s="6" t="s">
        <v>82</v>
      </c>
      <c r="K5391" s="6">
        <v>10</v>
      </c>
      <c r="L5391" s="6">
        <v>10</v>
      </c>
      <c r="M5391" s="6">
        <v>20</v>
      </c>
      <c r="N5391" s="6">
        <v>0</v>
      </c>
      <c r="O5391" s="6"/>
      <c r="P5391" s="6"/>
      <c r="Q5391" s="6"/>
      <c r="R5391" s="6"/>
      <c r="S5391" s="6"/>
      <c r="T5391" s="6"/>
    </row>
    <row r="5392" spans="1:20" x14ac:dyDescent="0.25">
      <c r="A5392">
        <v>2005</v>
      </c>
      <c r="B5392" s="6" t="s">
        <v>68</v>
      </c>
      <c r="C5392" s="6">
        <v>84</v>
      </c>
      <c r="D5392" s="6" t="s">
        <v>280</v>
      </c>
      <c r="E5392" s="6"/>
      <c r="F5392" s="6"/>
      <c r="G5392" s="6"/>
      <c r="H5392" s="6"/>
      <c r="I5392" s="6" t="str">
        <f t="shared" si="41"/>
        <v/>
      </c>
      <c r="J5392" s="6" t="s">
        <v>82</v>
      </c>
      <c r="K5392" s="6">
        <v>30</v>
      </c>
      <c r="L5392" s="6">
        <v>20</v>
      </c>
      <c r="M5392" s="6">
        <v>20</v>
      </c>
      <c r="N5392" s="6">
        <v>20</v>
      </c>
      <c r="O5392" s="6"/>
      <c r="P5392" s="6" t="s">
        <v>156</v>
      </c>
      <c r="Q5392" s="6"/>
      <c r="R5392" s="6" t="s">
        <v>47</v>
      </c>
      <c r="S5392" s="6"/>
      <c r="T5392" s="6" t="s">
        <v>326</v>
      </c>
    </row>
    <row r="5393" spans="1:20" x14ac:dyDescent="0.25">
      <c r="A5393">
        <v>2005</v>
      </c>
      <c r="B5393" s="6" t="s">
        <v>68</v>
      </c>
      <c r="C5393" s="6">
        <v>85</v>
      </c>
      <c r="D5393" s="6" t="s">
        <v>280</v>
      </c>
      <c r="E5393" s="6"/>
      <c r="F5393" s="6"/>
      <c r="G5393" s="6"/>
      <c r="H5393" s="6"/>
      <c r="I5393" s="6" t="str">
        <f t="shared" si="41"/>
        <v/>
      </c>
      <c r="J5393" s="6" t="s">
        <v>82</v>
      </c>
      <c r="K5393" s="6">
        <v>15</v>
      </c>
      <c r="L5393" s="6">
        <v>10</v>
      </c>
      <c r="M5393" s="6">
        <v>10</v>
      </c>
      <c r="N5393" s="6">
        <v>40</v>
      </c>
      <c r="O5393" s="6"/>
      <c r="P5393" s="6"/>
      <c r="Q5393" s="6"/>
      <c r="R5393" s="6"/>
      <c r="S5393" s="6"/>
      <c r="T5393" s="6"/>
    </row>
    <row r="5394" spans="1:20" x14ac:dyDescent="0.25">
      <c r="A5394">
        <v>2005</v>
      </c>
      <c r="B5394" s="6" t="s">
        <v>68</v>
      </c>
      <c r="C5394" s="6">
        <v>86</v>
      </c>
      <c r="D5394" s="6" t="s">
        <v>280</v>
      </c>
      <c r="E5394" s="6"/>
      <c r="F5394" s="6"/>
      <c r="G5394" s="6"/>
      <c r="H5394" s="6"/>
      <c r="I5394" s="6" t="str">
        <f t="shared" si="41"/>
        <v/>
      </c>
      <c r="J5394" s="6" t="s">
        <v>82</v>
      </c>
      <c r="K5394" s="6">
        <v>40</v>
      </c>
      <c r="L5394" s="6">
        <v>15</v>
      </c>
      <c r="M5394" s="6">
        <v>20</v>
      </c>
      <c r="N5394" s="6">
        <v>30</v>
      </c>
      <c r="O5394" s="6"/>
      <c r="P5394" s="6"/>
      <c r="Q5394" s="6"/>
      <c r="R5394" s="6"/>
      <c r="S5394" s="6"/>
      <c r="T5394" s="6"/>
    </row>
    <row r="5395" spans="1:20" x14ac:dyDescent="0.25">
      <c r="A5395">
        <v>2005</v>
      </c>
      <c r="B5395" s="6" t="s">
        <v>68</v>
      </c>
      <c r="C5395" s="6">
        <v>87</v>
      </c>
      <c r="D5395" s="6" t="s">
        <v>280</v>
      </c>
      <c r="E5395" s="6"/>
      <c r="F5395" s="6"/>
      <c r="G5395" s="6"/>
      <c r="H5395" s="6"/>
      <c r="I5395" s="6" t="str">
        <f t="shared" si="41"/>
        <v/>
      </c>
      <c r="J5395" s="6" t="s">
        <v>80</v>
      </c>
      <c r="K5395" s="6">
        <v>30</v>
      </c>
      <c r="L5395" s="6">
        <v>15</v>
      </c>
      <c r="M5395" s="6">
        <v>20</v>
      </c>
      <c r="N5395" s="6">
        <v>40</v>
      </c>
      <c r="O5395" s="6"/>
      <c r="P5395" s="6"/>
      <c r="Q5395" s="6"/>
      <c r="R5395" s="6"/>
      <c r="S5395" s="6"/>
      <c r="T5395" s="6"/>
    </row>
    <row r="5396" spans="1:20" x14ac:dyDescent="0.25">
      <c r="A5396">
        <v>2005</v>
      </c>
      <c r="B5396" s="6" t="s">
        <v>68</v>
      </c>
      <c r="C5396" s="6">
        <v>88</v>
      </c>
      <c r="D5396" s="6" t="s">
        <v>280</v>
      </c>
      <c r="E5396" s="6"/>
      <c r="F5396" s="6"/>
      <c r="G5396" s="6"/>
      <c r="H5396" s="6"/>
      <c r="I5396" s="6"/>
      <c r="J5396" s="6" t="s">
        <v>82</v>
      </c>
      <c r="K5396" s="6">
        <v>30</v>
      </c>
      <c r="L5396" s="6">
        <v>20</v>
      </c>
      <c r="M5396" s="6">
        <v>30</v>
      </c>
      <c r="N5396" s="6">
        <v>60</v>
      </c>
      <c r="O5396" s="6"/>
      <c r="P5396" s="6" t="s">
        <v>156</v>
      </c>
      <c r="Q5396" s="6"/>
      <c r="R5396" s="6"/>
      <c r="S5396" s="6"/>
      <c r="T5396" s="6" t="s">
        <v>327</v>
      </c>
    </row>
    <row r="5397" spans="1:20" x14ac:dyDescent="0.25">
      <c r="A5397">
        <v>2006</v>
      </c>
      <c r="B5397" s="6" t="s">
        <v>52</v>
      </c>
      <c r="C5397" s="14">
        <v>1</v>
      </c>
      <c r="D5397" s="6" t="s">
        <v>328</v>
      </c>
      <c r="E5397" s="6">
        <v>1</v>
      </c>
      <c r="F5397" s="6">
        <v>9.1</v>
      </c>
      <c r="G5397" s="6">
        <v>230</v>
      </c>
      <c r="H5397" s="6">
        <v>0</v>
      </c>
      <c r="I5397" s="6">
        <f>IF(G5397&gt;0,G5397/(1000-H5397)*1000,"")</f>
        <v>230</v>
      </c>
      <c r="J5397" s="10" t="s">
        <v>329</v>
      </c>
      <c r="K5397" s="6">
        <v>40</v>
      </c>
      <c r="L5397" s="6">
        <v>25</v>
      </c>
      <c r="M5397" s="6">
        <v>35</v>
      </c>
      <c r="N5397" s="15">
        <v>5</v>
      </c>
      <c r="O5397" s="6">
        <v>0</v>
      </c>
      <c r="P5397" s="6"/>
      <c r="Q5397" s="6"/>
      <c r="R5397" s="6"/>
      <c r="S5397" s="10"/>
      <c r="T5397" s="6"/>
    </row>
    <row r="5398" spans="1:20" x14ac:dyDescent="0.25">
      <c r="A5398">
        <v>2006</v>
      </c>
      <c r="B5398" s="6" t="s">
        <v>52</v>
      </c>
      <c r="C5398" s="14">
        <v>2</v>
      </c>
      <c r="D5398" s="6" t="s">
        <v>328</v>
      </c>
      <c r="E5398" s="6"/>
      <c r="F5398" s="6"/>
      <c r="G5398" s="6"/>
      <c r="H5398" s="6"/>
      <c r="I5398" s="6"/>
      <c r="J5398" s="6" t="s">
        <v>330</v>
      </c>
      <c r="K5398" s="6">
        <v>50</v>
      </c>
      <c r="L5398" s="6">
        <v>40</v>
      </c>
      <c r="M5398" s="6">
        <v>1</v>
      </c>
      <c r="N5398" s="6">
        <v>1</v>
      </c>
      <c r="O5398" s="6">
        <v>0</v>
      </c>
      <c r="P5398" s="6"/>
      <c r="Q5398" s="6"/>
      <c r="R5398" s="6"/>
      <c r="S5398" s="6"/>
      <c r="T5398" s="6"/>
    </row>
    <row r="5399" spans="1:20" x14ac:dyDescent="0.25">
      <c r="A5399">
        <v>2006</v>
      </c>
      <c r="B5399" s="6" t="s">
        <v>52</v>
      </c>
      <c r="C5399" s="14">
        <v>3</v>
      </c>
      <c r="D5399" s="6" t="s">
        <v>328</v>
      </c>
      <c r="E5399" s="6"/>
      <c r="F5399" s="6"/>
      <c r="G5399" s="6"/>
      <c r="H5399" s="6"/>
      <c r="I5399" s="6" t="str">
        <f t="shared" ref="I5399:I5462" si="42">IF(G5399&gt;0,G5399/(1000-H5399)*1000,"")</f>
        <v/>
      </c>
      <c r="J5399" s="6" t="s">
        <v>331</v>
      </c>
      <c r="K5399" s="6">
        <v>25</v>
      </c>
      <c r="L5399" s="6">
        <v>10</v>
      </c>
      <c r="M5399" s="6">
        <v>20</v>
      </c>
      <c r="N5399" s="15">
        <v>10</v>
      </c>
      <c r="O5399" s="6">
        <v>0</v>
      </c>
      <c r="P5399" s="6"/>
      <c r="Q5399" s="6"/>
      <c r="R5399" s="6"/>
      <c r="S5399" s="6"/>
      <c r="T5399" s="6"/>
    </row>
    <row r="5400" spans="1:20" x14ac:dyDescent="0.25">
      <c r="A5400">
        <v>2006</v>
      </c>
      <c r="B5400" s="6" t="s">
        <v>52</v>
      </c>
      <c r="C5400" s="14">
        <v>4</v>
      </c>
      <c r="D5400" s="6" t="s">
        <v>328</v>
      </c>
      <c r="E5400" s="6"/>
      <c r="F5400" s="6"/>
      <c r="G5400" s="6"/>
      <c r="H5400" s="6"/>
      <c r="I5400" s="6" t="str">
        <f t="shared" si="42"/>
        <v/>
      </c>
      <c r="J5400" s="6" t="s">
        <v>332</v>
      </c>
      <c r="K5400" s="6">
        <v>30</v>
      </c>
      <c r="L5400" s="6">
        <v>28</v>
      </c>
      <c r="M5400" s="6">
        <v>25</v>
      </c>
      <c r="N5400" s="15">
        <v>10</v>
      </c>
      <c r="O5400" s="6">
        <v>0</v>
      </c>
      <c r="P5400" s="6"/>
      <c r="Q5400" s="6"/>
      <c r="R5400" s="6"/>
      <c r="S5400" s="6"/>
      <c r="T5400" s="6"/>
    </row>
    <row r="5401" spans="1:20" x14ac:dyDescent="0.25">
      <c r="A5401">
        <v>2006</v>
      </c>
      <c r="B5401" s="6" t="s">
        <v>52</v>
      </c>
      <c r="C5401" s="14">
        <v>5</v>
      </c>
      <c r="D5401" s="6" t="s">
        <v>328</v>
      </c>
      <c r="E5401" s="6"/>
      <c r="F5401" s="6"/>
      <c r="G5401" s="6"/>
      <c r="H5401" s="6"/>
      <c r="I5401" s="6" t="str">
        <f t="shared" si="42"/>
        <v/>
      </c>
      <c r="J5401" s="6" t="s">
        <v>331</v>
      </c>
      <c r="K5401" s="6">
        <v>15</v>
      </c>
      <c r="L5401" s="6">
        <v>8</v>
      </c>
      <c r="M5401" s="6">
        <v>18</v>
      </c>
      <c r="N5401" s="15">
        <v>30</v>
      </c>
      <c r="O5401" s="6">
        <v>0</v>
      </c>
      <c r="P5401" s="6"/>
      <c r="Q5401" s="6"/>
      <c r="R5401" s="6"/>
      <c r="S5401" s="6"/>
      <c r="T5401" s="6"/>
    </row>
    <row r="5402" spans="1:20" x14ac:dyDescent="0.25">
      <c r="A5402">
        <v>2006</v>
      </c>
      <c r="B5402" s="6" t="s">
        <v>52</v>
      </c>
      <c r="C5402" s="14">
        <v>6</v>
      </c>
      <c r="D5402" s="6" t="s">
        <v>328</v>
      </c>
      <c r="E5402" s="6"/>
      <c r="F5402" s="6"/>
      <c r="G5402" s="6"/>
      <c r="H5402" s="6"/>
      <c r="I5402" s="6" t="str">
        <f t="shared" si="42"/>
        <v/>
      </c>
      <c r="J5402" s="6" t="s">
        <v>331</v>
      </c>
      <c r="K5402" s="6">
        <v>25</v>
      </c>
      <c r="L5402" s="6">
        <v>15</v>
      </c>
      <c r="M5402" s="6">
        <v>20</v>
      </c>
      <c r="N5402" s="15">
        <v>35</v>
      </c>
      <c r="O5402" s="6">
        <v>0</v>
      </c>
      <c r="P5402" s="6"/>
      <c r="Q5402" s="6"/>
      <c r="R5402" s="6"/>
      <c r="S5402" s="6"/>
      <c r="T5402" s="6"/>
    </row>
    <row r="5403" spans="1:20" x14ac:dyDescent="0.25">
      <c r="A5403">
        <v>2006</v>
      </c>
      <c r="B5403" s="6" t="s">
        <v>52</v>
      </c>
      <c r="C5403" s="14">
        <v>7</v>
      </c>
      <c r="D5403" s="6" t="s">
        <v>328</v>
      </c>
      <c r="E5403" s="6"/>
      <c r="F5403" s="6"/>
      <c r="G5403" s="6"/>
      <c r="H5403" s="6"/>
      <c r="I5403" s="6" t="str">
        <f t="shared" si="42"/>
        <v/>
      </c>
      <c r="J5403" s="6" t="s">
        <v>332</v>
      </c>
      <c r="K5403" s="6">
        <v>70</v>
      </c>
      <c r="L5403" s="6">
        <v>30</v>
      </c>
      <c r="M5403" s="6">
        <v>50</v>
      </c>
      <c r="N5403" s="15">
        <v>5</v>
      </c>
      <c r="O5403" s="6">
        <v>0</v>
      </c>
      <c r="P5403" s="6"/>
      <c r="Q5403" s="6"/>
      <c r="R5403" s="6"/>
      <c r="S5403" s="6"/>
      <c r="T5403" s="6" t="s">
        <v>106</v>
      </c>
    </row>
    <row r="5404" spans="1:20" x14ac:dyDescent="0.25">
      <c r="A5404">
        <v>2006</v>
      </c>
      <c r="B5404" s="6" t="s">
        <v>52</v>
      </c>
      <c r="C5404" s="14">
        <v>8</v>
      </c>
      <c r="D5404" s="6" t="s">
        <v>328</v>
      </c>
      <c r="E5404" s="6"/>
      <c r="F5404" s="6"/>
      <c r="G5404" s="6"/>
      <c r="H5404" s="6"/>
      <c r="I5404" s="6" t="str">
        <f t="shared" si="42"/>
        <v/>
      </c>
      <c r="J5404" s="6" t="s">
        <v>333</v>
      </c>
      <c r="K5404" s="6">
        <v>55</v>
      </c>
      <c r="L5404" s="6">
        <v>35</v>
      </c>
      <c r="M5404" s="6">
        <v>25</v>
      </c>
      <c r="N5404" s="15">
        <v>100</v>
      </c>
      <c r="O5404" s="6">
        <v>0</v>
      </c>
      <c r="P5404" s="6"/>
      <c r="Q5404" s="6"/>
      <c r="R5404" s="6"/>
      <c r="S5404" s="6"/>
      <c r="T5404" s="6"/>
    </row>
    <row r="5405" spans="1:20" x14ac:dyDescent="0.25">
      <c r="A5405">
        <v>2006</v>
      </c>
      <c r="B5405" s="6" t="s">
        <v>52</v>
      </c>
      <c r="C5405" s="14">
        <v>9</v>
      </c>
      <c r="D5405" s="6" t="s">
        <v>328</v>
      </c>
      <c r="E5405" s="6"/>
      <c r="F5405" s="6"/>
      <c r="G5405" s="6"/>
      <c r="H5405" s="6"/>
      <c r="I5405" s="6" t="str">
        <f t="shared" si="42"/>
        <v/>
      </c>
      <c r="J5405" s="6" t="s">
        <v>331</v>
      </c>
      <c r="K5405" s="6">
        <v>35</v>
      </c>
      <c r="L5405" s="6">
        <v>10</v>
      </c>
      <c r="M5405" s="6">
        <v>15</v>
      </c>
      <c r="N5405" s="15">
        <v>50</v>
      </c>
      <c r="O5405" s="6">
        <v>0</v>
      </c>
      <c r="P5405" s="6"/>
      <c r="Q5405" s="6"/>
      <c r="R5405" s="6"/>
      <c r="S5405" s="6"/>
      <c r="T5405" s="6"/>
    </row>
    <row r="5406" spans="1:20" x14ac:dyDescent="0.25">
      <c r="A5406">
        <v>2006</v>
      </c>
      <c r="B5406" s="6" t="s">
        <v>52</v>
      </c>
      <c r="C5406" s="14">
        <v>10</v>
      </c>
      <c r="D5406" s="6" t="s">
        <v>328</v>
      </c>
      <c r="E5406" s="6"/>
      <c r="F5406" s="6"/>
      <c r="G5406" s="6"/>
      <c r="H5406" s="6"/>
      <c r="I5406" s="6" t="str">
        <f t="shared" si="42"/>
        <v/>
      </c>
      <c r="J5406" s="6" t="s">
        <v>332</v>
      </c>
      <c r="K5406" s="6">
        <v>15</v>
      </c>
      <c r="L5406" s="6">
        <v>12</v>
      </c>
      <c r="M5406" s="6">
        <v>15</v>
      </c>
      <c r="N5406" s="15">
        <v>2</v>
      </c>
      <c r="O5406" s="6">
        <v>0</v>
      </c>
      <c r="P5406" s="6"/>
      <c r="Q5406" s="6"/>
      <c r="R5406" s="6"/>
      <c r="S5406" s="6"/>
      <c r="T5406" s="6"/>
    </row>
    <row r="5407" spans="1:20" x14ac:dyDescent="0.25">
      <c r="A5407">
        <v>2006</v>
      </c>
      <c r="B5407" s="6" t="s">
        <v>52</v>
      </c>
      <c r="C5407" s="14">
        <v>11</v>
      </c>
      <c r="D5407" s="6" t="s">
        <v>328</v>
      </c>
      <c r="E5407" s="6"/>
      <c r="F5407" s="6"/>
      <c r="G5407" s="6"/>
      <c r="H5407" s="6"/>
      <c r="I5407" s="6" t="str">
        <f t="shared" si="42"/>
        <v/>
      </c>
      <c r="J5407" s="6" t="s">
        <v>332</v>
      </c>
      <c r="K5407" s="6">
        <v>55</v>
      </c>
      <c r="L5407" s="6">
        <v>25</v>
      </c>
      <c r="M5407" s="6">
        <v>45</v>
      </c>
      <c r="N5407" s="15">
        <v>15</v>
      </c>
      <c r="O5407" s="6">
        <v>0</v>
      </c>
      <c r="P5407" s="6"/>
      <c r="Q5407" s="6"/>
      <c r="R5407" s="6"/>
      <c r="S5407" s="6"/>
      <c r="T5407" s="6"/>
    </row>
    <row r="5408" spans="1:20" x14ac:dyDescent="0.25">
      <c r="A5408">
        <v>2006</v>
      </c>
      <c r="B5408" s="6" t="s">
        <v>52</v>
      </c>
      <c r="C5408" s="14">
        <v>12</v>
      </c>
      <c r="D5408" s="6" t="s">
        <v>328</v>
      </c>
      <c r="E5408" s="6"/>
      <c r="F5408" s="6"/>
      <c r="G5408" s="6"/>
      <c r="H5408" s="6"/>
      <c r="I5408" s="6" t="str">
        <f t="shared" si="42"/>
        <v/>
      </c>
      <c r="J5408" s="6" t="s">
        <v>76</v>
      </c>
      <c r="K5408" s="6">
        <v>30</v>
      </c>
      <c r="L5408" s="6">
        <v>25</v>
      </c>
      <c r="M5408" s="6">
        <v>35</v>
      </c>
      <c r="N5408" s="15">
        <v>2</v>
      </c>
      <c r="O5408" s="6">
        <v>0</v>
      </c>
      <c r="P5408" s="6"/>
      <c r="Q5408" s="6"/>
      <c r="R5408" s="6"/>
      <c r="S5408" s="6"/>
      <c r="T5408" s="6"/>
    </row>
    <row r="5409" spans="1:20" x14ac:dyDescent="0.25">
      <c r="A5409">
        <v>2006</v>
      </c>
      <c r="B5409" s="6" t="s">
        <v>52</v>
      </c>
      <c r="C5409" s="14">
        <v>13</v>
      </c>
      <c r="D5409" s="6" t="s">
        <v>328</v>
      </c>
      <c r="E5409" s="6"/>
      <c r="F5409" s="6"/>
      <c r="G5409" s="6"/>
      <c r="H5409" s="6"/>
      <c r="I5409" s="6" t="str">
        <f t="shared" si="42"/>
        <v/>
      </c>
      <c r="J5409" s="6" t="s">
        <v>334</v>
      </c>
      <c r="K5409" s="6">
        <v>35</v>
      </c>
      <c r="L5409" s="6">
        <v>20</v>
      </c>
      <c r="M5409" s="6">
        <v>30</v>
      </c>
      <c r="N5409" s="15">
        <v>85</v>
      </c>
      <c r="O5409" s="6">
        <v>0</v>
      </c>
      <c r="P5409" s="6"/>
      <c r="Q5409" s="6"/>
      <c r="R5409" s="6"/>
      <c r="S5409" s="6"/>
      <c r="T5409" s="6" t="s">
        <v>335</v>
      </c>
    </row>
    <row r="5410" spans="1:20" x14ac:dyDescent="0.25">
      <c r="A5410">
        <v>2006</v>
      </c>
      <c r="B5410" s="6" t="s">
        <v>52</v>
      </c>
      <c r="C5410" s="14">
        <v>14</v>
      </c>
      <c r="D5410" s="6" t="s">
        <v>328</v>
      </c>
      <c r="E5410" s="6"/>
      <c r="F5410" s="6"/>
      <c r="G5410" s="6"/>
      <c r="H5410" s="6"/>
      <c r="I5410" s="6" t="str">
        <f t="shared" si="42"/>
        <v/>
      </c>
      <c r="J5410" s="6" t="s">
        <v>336</v>
      </c>
      <c r="K5410" s="6">
        <v>50</v>
      </c>
      <c r="L5410" s="6">
        <v>25</v>
      </c>
      <c r="M5410" s="6">
        <v>40</v>
      </c>
      <c r="N5410" s="15">
        <v>15</v>
      </c>
      <c r="O5410" s="6">
        <v>0</v>
      </c>
      <c r="P5410" s="15" t="s">
        <v>156</v>
      </c>
      <c r="Q5410" s="15"/>
      <c r="R5410" s="6"/>
      <c r="S5410" s="6"/>
      <c r="T5410" s="6"/>
    </row>
    <row r="5411" spans="1:20" x14ac:dyDescent="0.25">
      <c r="A5411">
        <v>2006</v>
      </c>
      <c r="B5411" s="6" t="s">
        <v>52</v>
      </c>
      <c r="C5411" s="14">
        <v>15</v>
      </c>
      <c r="D5411" s="6" t="s">
        <v>328</v>
      </c>
      <c r="E5411" s="6"/>
      <c r="F5411" s="6"/>
      <c r="G5411" s="6"/>
      <c r="H5411" s="6"/>
      <c r="I5411" s="6" t="str">
        <f t="shared" si="42"/>
        <v/>
      </c>
      <c r="J5411" s="6" t="s">
        <v>337</v>
      </c>
      <c r="K5411" s="6">
        <v>10</v>
      </c>
      <c r="L5411" s="6">
        <v>5</v>
      </c>
      <c r="M5411" s="6">
        <v>25</v>
      </c>
      <c r="N5411" s="15">
        <v>10</v>
      </c>
      <c r="O5411" s="6">
        <v>0</v>
      </c>
      <c r="P5411" s="15" t="s">
        <v>156</v>
      </c>
      <c r="Q5411" s="15" t="s">
        <v>48</v>
      </c>
      <c r="R5411" s="6"/>
      <c r="S5411" s="6"/>
      <c r="T5411" s="6"/>
    </row>
    <row r="5412" spans="1:20" x14ac:dyDescent="0.25">
      <c r="A5412">
        <v>2006</v>
      </c>
      <c r="B5412" s="6" t="s">
        <v>52</v>
      </c>
      <c r="C5412" s="14">
        <v>16</v>
      </c>
      <c r="D5412" s="6" t="s">
        <v>328</v>
      </c>
      <c r="E5412" s="6"/>
      <c r="F5412" s="6"/>
      <c r="G5412" s="6"/>
      <c r="H5412" s="6"/>
      <c r="I5412" s="6" t="str">
        <f t="shared" si="42"/>
        <v/>
      </c>
      <c r="J5412" s="10" t="s">
        <v>330</v>
      </c>
      <c r="K5412" s="6">
        <v>40</v>
      </c>
      <c r="L5412" s="6">
        <v>1</v>
      </c>
      <c r="M5412" s="6">
        <v>55</v>
      </c>
      <c r="N5412" s="15">
        <v>5</v>
      </c>
      <c r="O5412" s="6">
        <v>0</v>
      </c>
      <c r="P5412" s="6"/>
      <c r="Q5412" s="6"/>
      <c r="R5412" s="6" t="s">
        <v>47</v>
      </c>
      <c r="S5412" s="6"/>
      <c r="T5412" s="6"/>
    </row>
    <row r="5413" spans="1:20" x14ac:dyDescent="0.25">
      <c r="A5413">
        <v>2006</v>
      </c>
      <c r="B5413" s="6" t="s">
        <v>52</v>
      </c>
      <c r="C5413" s="14">
        <v>17</v>
      </c>
      <c r="D5413" s="6" t="s">
        <v>328</v>
      </c>
      <c r="E5413" s="6"/>
      <c r="F5413" s="6"/>
      <c r="G5413" s="6"/>
      <c r="H5413" s="6"/>
      <c r="I5413" s="6" t="str">
        <f t="shared" si="42"/>
        <v/>
      </c>
      <c r="J5413" s="10" t="s">
        <v>337</v>
      </c>
      <c r="K5413" s="6">
        <v>15</v>
      </c>
      <c r="L5413" s="6">
        <v>20</v>
      </c>
      <c r="M5413" s="6">
        <v>10</v>
      </c>
      <c r="N5413" s="15">
        <v>15</v>
      </c>
      <c r="O5413" s="6">
        <v>0</v>
      </c>
      <c r="P5413" s="6"/>
      <c r="Q5413" s="6"/>
      <c r="R5413" s="6"/>
      <c r="S5413" s="6"/>
      <c r="T5413" s="6" t="s">
        <v>338</v>
      </c>
    </row>
    <row r="5414" spans="1:20" x14ac:dyDescent="0.25">
      <c r="A5414">
        <v>2006</v>
      </c>
      <c r="B5414" s="6" t="s">
        <v>52</v>
      </c>
      <c r="C5414" s="14">
        <v>18</v>
      </c>
      <c r="D5414" s="6" t="s">
        <v>328</v>
      </c>
      <c r="E5414" s="6"/>
      <c r="F5414" s="6"/>
      <c r="G5414" s="6"/>
      <c r="H5414" s="6"/>
      <c r="I5414" s="6" t="str">
        <f t="shared" si="42"/>
        <v/>
      </c>
      <c r="J5414" s="10" t="s">
        <v>336</v>
      </c>
      <c r="K5414" s="6">
        <v>40</v>
      </c>
      <c r="L5414" s="6">
        <v>25</v>
      </c>
      <c r="M5414" s="6">
        <v>25</v>
      </c>
      <c r="N5414" s="15">
        <v>40</v>
      </c>
      <c r="O5414" s="6">
        <v>0</v>
      </c>
      <c r="P5414" s="6"/>
      <c r="Q5414" s="6"/>
      <c r="R5414" s="6"/>
      <c r="S5414" s="6"/>
      <c r="T5414" s="6"/>
    </row>
    <row r="5415" spans="1:20" x14ac:dyDescent="0.25">
      <c r="A5415">
        <v>2006</v>
      </c>
      <c r="B5415" s="6" t="s">
        <v>52</v>
      </c>
      <c r="C5415" s="14">
        <v>19</v>
      </c>
      <c r="D5415" s="6" t="s">
        <v>328</v>
      </c>
      <c r="E5415" s="6"/>
      <c r="F5415" s="6"/>
      <c r="G5415" s="6"/>
      <c r="H5415" s="6"/>
      <c r="I5415" s="6" t="str">
        <f t="shared" si="42"/>
        <v/>
      </c>
      <c r="J5415" s="10" t="s">
        <v>336</v>
      </c>
      <c r="K5415" s="6">
        <v>13</v>
      </c>
      <c r="L5415" s="6">
        <v>20</v>
      </c>
      <c r="M5415" s="6">
        <v>10</v>
      </c>
      <c r="N5415" s="15">
        <v>10</v>
      </c>
      <c r="O5415" s="6">
        <v>0</v>
      </c>
      <c r="P5415" s="6"/>
      <c r="Q5415" s="6"/>
      <c r="R5415" s="6"/>
      <c r="S5415" s="6"/>
      <c r="T5415" s="6"/>
    </row>
    <row r="5416" spans="1:20" x14ac:dyDescent="0.25">
      <c r="A5416">
        <v>2006</v>
      </c>
      <c r="B5416" s="6" t="s">
        <v>52</v>
      </c>
      <c r="C5416" s="14">
        <v>20</v>
      </c>
      <c r="D5416" s="6" t="s">
        <v>328</v>
      </c>
      <c r="E5416" s="6"/>
      <c r="F5416" s="6"/>
      <c r="G5416" s="6"/>
      <c r="H5416" s="6"/>
      <c r="I5416" s="6" t="str">
        <f t="shared" si="42"/>
        <v/>
      </c>
      <c r="J5416" s="10" t="s">
        <v>332</v>
      </c>
      <c r="K5416" s="6">
        <v>55</v>
      </c>
      <c r="L5416" s="6">
        <v>30</v>
      </c>
      <c r="M5416" s="6">
        <v>55</v>
      </c>
      <c r="N5416" s="15">
        <v>1</v>
      </c>
      <c r="O5416" s="6">
        <v>0</v>
      </c>
      <c r="P5416" s="6"/>
      <c r="Q5416" s="6"/>
      <c r="R5416" s="6"/>
      <c r="S5416" s="10"/>
      <c r="T5416" s="6"/>
    </row>
    <row r="5417" spans="1:20" x14ac:dyDescent="0.25">
      <c r="A5417">
        <v>2006</v>
      </c>
      <c r="B5417" s="6" t="s">
        <v>52</v>
      </c>
      <c r="C5417" s="14">
        <v>21</v>
      </c>
      <c r="D5417" s="6" t="s">
        <v>328</v>
      </c>
      <c r="E5417" s="6"/>
      <c r="F5417" s="6"/>
      <c r="G5417" s="6"/>
      <c r="H5417" s="6"/>
      <c r="I5417" s="6" t="str">
        <f t="shared" si="42"/>
        <v/>
      </c>
      <c r="J5417" s="10" t="s">
        <v>336</v>
      </c>
      <c r="K5417" s="6">
        <v>25</v>
      </c>
      <c r="L5417" s="6">
        <v>20</v>
      </c>
      <c r="M5417" s="6">
        <v>20</v>
      </c>
      <c r="N5417" s="15">
        <v>50</v>
      </c>
      <c r="O5417" s="6">
        <v>0</v>
      </c>
      <c r="P5417" s="6"/>
      <c r="Q5417" s="6"/>
      <c r="R5417" s="6"/>
      <c r="S5417" s="6"/>
      <c r="T5417" s="6"/>
    </row>
    <row r="5418" spans="1:20" x14ac:dyDescent="0.25">
      <c r="A5418">
        <v>2006</v>
      </c>
      <c r="B5418" s="6" t="s">
        <v>52</v>
      </c>
      <c r="C5418" s="14">
        <v>23</v>
      </c>
      <c r="D5418" s="6" t="s">
        <v>328</v>
      </c>
      <c r="E5418" s="6">
        <v>2</v>
      </c>
      <c r="F5418" s="6">
        <v>9.1</v>
      </c>
      <c r="G5418" s="6">
        <v>130</v>
      </c>
      <c r="H5418" s="6">
        <v>0</v>
      </c>
      <c r="I5418" s="6">
        <f t="shared" si="42"/>
        <v>130</v>
      </c>
      <c r="J5418" s="10" t="s">
        <v>334</v>
      </c>
      <c r="K5418" s="6">
        <v>30</v>
      </c>
      <c r="L5418" s="6">
        <v>35</v>
      </c>
      <c r="M5418" s="6">
        <v>40</v>
      </c>
      <c r="N5418" s="15">
        <v>40</v>
      </c>
      <c r="O5418" s="6">
        <v>0</v>
      </c>
      <c r="P5418" s="6"/>
      <c r="Q5418" s="6"/>
      <c r="R5418" s="6"/>
      <c r="S5418" s="6"/>
      <c r="T5418" s="6"/>
    </row>
    <row r="5419" spans="1:20" x14ac:dyDescent="0.25">
      <c r="A5419">
        <v>2006</v>
      </c>
      <c r="B5419" s="6" t="s">
        <v>52</v>
      </c>
      <c r="C5419" s="14">
        <v>24</v>
      </c>
      <c r="D5419" s="6" t="s">
        <v>328</v>
      </c>
      <c r="E5419" s="6"/>
      <c r="F5419" s="6"/>
      <c r="G5419" s="6"/>
      <c r="H5419" s="6"/>
      <c r="I5419" s="6" t="str">
        <f t="shared" si="42"/>
        <v/>
      </c>
      <c r="J5419" s="10" t="s">
        <v>332</v>
      </c>
      <c r="K5419" s="6">
        <v>50</v>
      </c>
      <c r="L5419" s="6">
        <v>15</v>
      </c>
      <c r="M5419" s="6">
        <v>55</v>
      </c>
      <c r="N5419" s="15">
        <v>10</v>
      </c>
      <c r="O5419" s="6">
        <v>0</v>
      </c>
      <c r="P5419" s="6"/>
      <c r="Q5419" s="6"/>
      <c r="R5419" s="6"/>
      <c r="S5419" s="6"/>
      <c r="T5419" s="6"/>
    </row>
    <row r="5420" spans="1:20" x14ac:dyDescent="0.25">
      <c r="A5420">
        <v>2006</v>
      </c>
      <c r="B5420" s="6" t="s">
        <v>52</v>
      </c>
      <c r="C5420" s="14">
        <v>25</v>
      </c>
      <c r="D5420" s="6" t="s">
        <v>328</v>
      </c>
      <c r="E5420" s="6"/>
      <c r="F5420" s="6"/>
      <c r="G5420" s="6"/>
      <c r="H5420" s="6"/>
      <c r="I5420" s="6" t="str">
        <f t="shared" si="42"/>
        <v/>
      </c>
      <c r="J5420" s="10" t="s">
        <v>332</v>
      </c>
      <c r="K5420" s="6">
        <v>42</v>
      </c>
      <c r="L5420" s="6">
        <v>25</v>
      </c>
      <c r="M5420" s="6">
        <v>35</v>
      </c>
      <c r="N5420" s="15">
        <v>5</v>
      </c>
      <c r="O5420" s="6">
        <v>0</v>
      </c>
      <c r="P5420" s="6"/>
      <c r="Q5420" s="6"/>
      <c r="R5420" s="6"/>
      <c r="S5420" s="6"/>
      <c r="T5420" s="6"/>
    </row>
    <row r="5421" spans="1:20" x14ac:dyDescent="0.25">
      <c r="A5421">
        <v>2006</v>
      </c>
      <c r="B5421" s="6" t="s">
        <v>52</v>
      </c>
      <c r="C5421" s="14">
        <v>26</v>
      </c>
      <c r="D5421" s="6" t="s">
        <v>328</v>
      </c>
      <c r="E5421" s="6"/>
      <c r="F5421" s="6"/>
      <c r="G5421" s="6"/>
      <c r="H5421" s="6"/>
      <c r="I5421" s="6" t="str">
        <f t="shared" si="42"/>
        <v/>
      </c>
      <c r="J5421" s="10" t="s">
        <v>332</v>
      </c>
      <c r="K5421" s="6">
        <v>50</v>
      </c>
      <c r="L5421" s="6">
        <v>35</v>
      </c>
      <c r="M5421" s="6">
        <v>40</v>
      </c>
      <c r="N5421" s="15">
        <v>30</v>
      </c>
      <c r="O5421" s="6">
        <v>0</v>
      </c>
      <c r="P5421" s="15" t="s">
        <v>48</v>
      </c>
      <c r="Q5421" s="15"/>
      <c r="R5421" s="6"/>
      <c r="S5421" s="6"/>
      <c r="T5421" s="6" t="s">
        <v>339</v>
      </c>
    </row>
    <row r="5422" spans="1:20" x14ac:dyDescent="0.25">
      <c r="A5422">
        <v>2006</v>
      </c>
      <c r="B5422" s="6" t="s">
        <v>52</v>
      </c>
      <c r="C5422" s="14">
        <v>27</v>
      </c>
      <c r="D5422" s="6" t="s">
        <v>328</v>
      </c>
      <c r="E5422" s="6"/>
      <c r="F5422" s="6"/>
      <c r="G5422" s="6"/>
      <c r="H5422" s="6"/>
      <c r="I5422" s="6" t="str">
        <f t="shared" si="42"/>
        <v/>
      </c>
      <c r="J5422" s="10" t="s">
        <v>334</v>
      </c>
      <c r="K5422" s="6">
        <v>15</v>
      </c>
      <c r="L5422" s="6">
        <v>10</v>
      </c>
      <c r="M5422" s="6">
        <v>5</v>
      </c>
      <c r="N5422" s="15">
        <v>20</v>
      </c>
      <c r="O5422" s="6">
        <v>0</v>
      </c>
      <c r="P5422" s="6"/>
      <c r="Q5422" s="6"/>
      <c r="R5422" s="6"/>
      <c r="S5422" s="6"/>
      <c r="T5422" s="6"/>
    </row>
    <row r="5423" spans="1:20" x14ac:dyDescent="0.25">
      <c r="A5423">
        <v>2006</v>
      </c>
      <c r="B5423" s="6" t="s">
        <v>52</v>
      </c>
      <c r="C5423" s="14">
        <v>28</v>
      </c>
      <c r="D5423" s="6" t="s">
        <v>328</v>
      </c>
      <c r="E5423" s="6"/>
      <c r="F5423" s="6"/>
      <c r="G5423" s="6"/>
      <c r="H5423" s="6"/>
      <c r="I5423" s="6" t="str">
        <f t="shared" si="42"/>
        <v/>
      </c>
      <c r="J5423" s="10" t="s">
        <v>340</v>
      </c>
      <c r="K5423" s="6">
        <v>13</v>
      </c>
      <c r="L5423" s="6">
        <v>12</v>
      </c>
      <c r="M5423" s="6">
        <v>25</v>
      </c>
      <c r="N5423" s="15">
        <v>10</v>
      </c>
      <c r="O5423" s="6">
        <v>0</v>
      </c>
      <c r="P5423" s="6"/>
      <c r="Q5423" s="6"/>
      <c r="R5423" s="6"/>
      <c r="S5423" s="6"/>
      <c r="T5423" s="6"/>
    </row>
    <row r="5424" spans="1:20" x14ac:dyDescent="0.25">
      <c r="A5424">
        <v>2006</v>
      </c>
      <c r="B5424" s="6" t="s">
        <v>52</v>
      </c>
      <c r="C5424" s="14">
        <v>29</v>
      </c>
      <c r="D5424" s="6" t="s">
        <v>328</v>
      </c>
      <c r="E5424" s="6"/>
      <c r="F5424" s="6"/>
      <c r="G5424" s="6"/>
      <c r="H5424" s="6"/>
      <c r="I5424" s="6" t="str">
        <f t="shared" si="42"/>
        <v/>
      </c>
      <c r="J5424" s="10" t="s">
        <v>332</v>
      </c>
      <c r="K5424" s="6">
        <v>40</v>
      </c>
      <c r="L5424" s="6">
        <v>25</v>
      </c>
      <c r="M5424" s="6">
        <v>30</v>
      </c>
      <c r="N5424" s="15">
        <v>15</v>
      </c>
      <c r="O5424" s="6">
        <v>0</v>
      </c>
      <c r="P5424" s="6"/>
      <c r="Q5424" s="6"/>
      <c r="R5424" s="6"/>
      <c r="S5424" s="6"/>
      <c r="T5424" s="6"/>
    </row>
    <row r="5425" spans="1:20" x14ac:dyDescent="0.25">
      <c r="A5425">
        <v>2006</v>
      </c>
      <c r="B5425" s="6" t="s">
        <v>52</v>
      </c>
      <c r="C5425" s="14">
        <v>30</v>
      </c>
      <c r="D5425" s="6" t="s">
        <v>328</v>
      </c>
      <c r="E5425" s="6"/>
      <c r="F5425" s="6"/>
      <c r="G5425" s="6"/>
      <c r="H5425" s="6"/>
      <c r="I5425" s="6" t="str">
        <f t="shared" si="42"/>
        <v/>
      </c>
      <c r="J5425" s="10" t="s">
        <v>336</v>
      </c>
      <c r="K5425" s="6">
        <v>35</v>
      </c>
      <c r="L5425" s="6">
        <v>20</v>
      </c>
      <c r="M5425" s="6">
        <v>15</v>
      </c>
      <c r="N5425" s="15">
        <v>40</v>
      </c>
      <c r="O5425" s="6">
        <v>0</v>
      </c>
      <c r="P5425" s="6"/>
      <c r="Q5425" s="6"/>
      <c r="R5425" s="6"/>
      <c r="S5425" s="6"/>
      <c r="T5425" s="6"/>
    </row>
    <row r="5426" spans="1:20" x14ac:dyDescent="0.25">
      <c r="A5426">
        <v>2006</v>
      </c>
      <c r="B5426" s="6" t="s">
        <v>52</v>
      </c>
      <c r="C5426" s="14">
        <v>31</v>
      </c>
      <c r="D5426" s="6" t="s">
        <v>328</v>
      </c>
      <c r="E5426" s="6"/>
      <c r="F5426" s="6"/>
      <c r="G5426" s="6"/>
      <c r="H5426" s="6"/>
      <c r="I5426" s="6" t="str">
        <f t="shared" si="42"/>
        <v/>
      </c>
      <c r="J5426" s="10" t="s">
        <v>336</v>
      </c>
      <c r="K5426" s="6">
        <v>20</v>
      </c>
      <c r="L5426" s="6">
        <v>10</v>
      </c>
      <c r="M5426" s="6">
        <v>10</v>
      </c>
      <c r="N5426" s="15">
        <v>0</v>
      </c>
      <c r="O5426" s="6">
        <v>0</v>
      </c>
      <c r="P5426" s="6"/>
      <c r="Q5426" s="6"/>
      <c r="R5426" s="6"/>
      <c r="S5426" s="6"/>
      <c r="T5426" s="6"/>
    </row>
    <row r="5427" spans="1:20" x14ac:dyDescent="0.25">
      <c r="A5427">
        <v>2006</v>
      </c>
      <c r="B5427" s="6" t="s">
        <v>52</v>
      </c>
      <c r="C5427" s="14">
        <v>32</v>
      </c>
      <c r="D5427" s="6" t="s">
        <v>328</v>
      </c>
      <c r="E5427" s="6"/>
      <c r="F5427" s="6"/>
      <c r="G5427" s="6"/>
      <c r="H5427" s="6"/>
      <c r="I5427" s="6" t="str">
        <f t="shared" si="42"/>
        <v/>
      </c>
      <c r="J5427" s="10" t="s">
        <v>334</v>
      </c>
      <c r="K5427" s="6">
        <v>15</v>
      </c>
      <c r="L5427" s="6">
        <v>10</v>
      </c>
      <c r="M5427" s="6">
        <v>10</v>
      </c>
      <c r="N5427" s="15">
        <v>10</v>
      </c>
      <c r="O5427" s="6">
        <v>0</v>
      </c>
      <c r="P5427" s="6"/>
      <c r="Q5427" s="6"/>
      <c r="R5427" s="6"/>
      <c r="S5427" s="6"/>
      <c r="T5427" s="6" t="s">
        <v>341</v>
      </c>
    </row>
    <row r="5428" spans="1:20" x14ac:dyDescent="0.25">
      <c r="A5428">
        <v>2006</v>
      </c>
      <c r="B5428" s="6" t="s">
        <v>52</v>
      </c>
      <c r="C5428" s="14">
        <v>33</v>
      </c>
      <c r="D5428" s="6" t="s">
        <v>328</v>
      </c>
      <c r="E5428" s="6"/>
      <c r="F5428" s="6"/>
      <c r="G5428" s="6"/>
      <c r="H5428" s="6"/>
      <c r="I5428" s="6" t="str">
        <f t="shared" si="42"/>
        <v/>
      </c>
      <c r="J5428" s="10" t="s">
        <v>332</v>
      </c>
      <c r="K5428" s="6">
        <v>35</v>
      </c>
      <c r="L5428" s="6">
        <v>30</v>
      </c>
      <c r="M5428" s="6">
        <v>25</v>
      </c>
      <c r="N5428" s="15">
        <v>30</v>
      </c>
      <c r="O5428" s="6">
        <v>0</v>
      </c>
      <c r="P5428" s="6"/>
      <c r="Q5428" s="6"/>
      <c r="R5428" s="6"/>
      <c r="S5428" s="6"/>
      <c r="T5428" s="6"/>
    </row>
    <row r="5429" spans="1:20" x14ac:dyDescent="0.25">
      <c r="A5429">
        <v>2006</v>
      </c>
      <c r="B5429" s="6" t="s">
        <v>52</v>
      </c>
      <c r="C5429" s="14">
        <v>34</v>
      </c>
      <c r="D5429" s="6" t="s">
        <v>328</v>
      </c>
      <c r="E5429" s="6"/>
      <c r="F5429" s="6"/>
      <c r="G5429" s="6"/>
      <c r="H5429" s="6"/>
      <c r="I5429" s="6" t="str">
        <f t="shared" si="42"/>
        <v/>
      </c>
      <c r="J5429" s="10" t="s">
        <v>332</v>
      </c>
      <c r="K5429" s="6">
        <v>90</v>
      </c>
      <c r="L5429" s="6">
        <v>20</v>
      </c>
      <c r="M5429" s="6">
        <v>30</v>
      </c>
      <c r="N5429" s="15">
        <v>5</v>
      </c>
      <c r="O5429" s="6">
        <v>0</v>
      </c>
      <c r="P5429" s="6"/>
      <c r="Q5429" s="6"/>
      <c r="R5429" s="6"/>
      <c r="S5429" s="6"/>
      <c r="T5429" s="6"/>
    </row>
    <row r="5430" spans="1:20" x14ac:dyDescent="0.25">
      <c r="A5430">
        <v>2006</v>
      </c>
      <c r="B5430" s="6" t="s">
        <v>52</v>
      </c>
      <c r="C5430" s="14">
        <v>35</v>
      </c>
      <c r="D5430" s="6" t="s">
        <v>328</v>
      </c>
      <c r="E5430" s="6"/>
      <c r="F5430" s="6"/>
      <c r="G5430" s="6"/>
      <c r="H5430" s="6"/>
      <c r="I5430" s="6" t="str">
        <f t="shared" si="42"/>
        <v/>
      </c>
      <c r="J5430" s="10" t="s">
        <v>329</v>
      </c>
      <c r="K5430" s="6">
        <v>70</v>
      </c>
      <c r="L5430" s="6">
        <v>30</v>
      </c>
      <c r="M5430" s="6">
        <v>50</v>
      </c>
      <c r="N5430" s="15">
        <v>100</v>
      </c>
      <c r="O5430" s="6">
        <v>0</v>
      </c>
      <c r="P5430" s="6"/>
      <c r="Q5430" s="6"/>
      <c r="R5430" s="6"/>
      <c r="S5430" s="6"/>
      <c r="T5430" s="6"/>
    </row>
    <row r="5431" spans="1:20" x14ac:dyDescent="0.25">
      <c r="A5431">
        <v>2006</v>
      </c>
      <c r="B5431" s="6" t="s">
        <v>52</v>
      </c>
      <c r="C5431" s="14">
        <v>36</v>
      </c>
      <c r="D5431" s="6" t="s">
        <v>342</v>
      </c>
      <c r="E5431" s="6">
        <v>3</v>
      </c>
      <c r="F5431" s="6">
        <v>10.199999999999999</v>
      </c>
      <c r="G5431" s="6">
        <v>110</v>
      </c>
      <c r="H5431" s="6">
        <v>0</v>
      </c>
      <c r="I5431" s="6">
        <f t="shared" si="42"/>
        <v>110</v>
      </c>
      <c r="J5431" s="10" t="s">
        <v>336</v>
      </c>
      <c r="K5431" s="6">
        <v>40</v>
      </c>
      <c r="L5431" s="6">
        <v>30</v>
      </c>
      <c r="M5431" s="6">
        <v>30</v>
      </c>
      <c r="N5431" s="15">
        <v>0</v>
      </c>
      <c r="O5431" s="6">
        <v>0</v>
      </c>
      <c r="P5431" s="6"/>
      <c r="Q5431" s="6"/>
      <c r="R5431" s="6"/>
      <c r="S5431" s="6"/>
      <c r="T5431" s="6"/>
    </row>
    <row r="5432" spans="1:20" x14ac:dyDescent="0.25">
      <c r="A5432">
        <v>2006</v>
      </c>
      <c r="B5432" s="6" t="s">
        <v>52</v>
      </c>
      <c r="C5432" s="14">
        <v>37</v>
      </c>
      <c r="D5432" s="6" t="s">
        <v>342</v>
      </c>
      <c r="E5432" s="6"/>
      <c r="F5432" s="6"/>
      <c r="G5432" s="6"/>
      <c r="H5432" s="6"/>
      <c r="I5432" s="6" t="str">
        <f t="shared" si="42"/>
        <v/>
      </c>
      <c r="J5432" s="10" t="s">
        <v>332</v>
      </c>
      <c r="K5432" s="6">
        <v>50</v>
      </c>
      <c r="L5432" s="6">
        <v>5</v>
      </c>
      <c r="M5432" s="6">
        <v>30</v>
      </c>
      <c r="N5432" s="15">
        <v>10</v>
      </c>
      <c r="O5432" s="6">
        <v>0</v>
      </c>
      <c r="P5432" s="6"/>
      <c r="Q5432" s="6"/>
      <c r="R5432" s="6"/>
      <c r="S5432" s="6"/>
      <c r="T5432" s="6"/>
    </row>
    <row r="5433" spans="1:20" x14ac:dyDescent="0.25">
      <c r="A5433">
        <v>2006</v>
      </c>
      <c r="B5433" s="6" t="s">
        <v>52</v>
      </c>
      <c r="C5433" s="14">
        <v>38</v>
      </c>
      <c r="D5433" s="6" t="s">
        <v>342</v>
      </c>
      <c r="E5433" s="6"/>
      <c r="F5433" s="6"/>
      <c r="G5433" s="6"/>
      <c r="H5433" s="6"/>
      <c r="I5433" s="6" t="str">
        <f t="shared" si="42"/>
        <v/>
      </c>
      <c r="J5433" s="10" t="s">
        <v>336</v>
      </c>
      <c r="K5433" s="6">
        <v>50</v>
      </c>
      <c r="L5433" s="6">
        <v>30</v>
      </c>
      <c r="M5433" s="6">
        <v>30</v>
      </c>
      <c r="N5433" s="15">
        <v>10</v>
      </c>
      <c r="O5433" s="6">
        <v>0</v>
      </c>
      <c r="P5433" s="6"/>
      <c r="Q5433" s="6"/>
      <c r="R5433" s="6"/>
      <c r="S5433" s="6"/>
      <c r="T5433" s="6"/>
    </row>
    <row r="5434" spans="1:20" x14ac:dyDescent="0.25">
      <c r="A5434">
        <v>2006</v>
      </c>
      <c r="B5434" s="6" t="s">
        <v>52</v>
      </c>
      <c r="C5434" s="14">
        <v>39</v>
      </c>
      <c r="D5434" s="6" t="s">
        <v>342</v>
      </c>
      <c r="E5434" s="6"/>
      <c r="F5434" s="6"/>
      <c r="G5434" s="6"/>
      <c r="H5434" s="6"/>
      <c r="I5434" s="6" t="str">
        <f t="shared" si="42"/>
        <v/>
      </c>
      <c r="J5434" s="10" t="s">
        <v>329</v>
      </c>
      <c r="K5434" s="6">
        <v>85</v>
      </c>
      <c r="L5434" s="6">
        <v>60</v>
      </c>
      <c r="M5434" s="6">
        <v>50</v>
      </c>
      <c r="N5434" s="15">
        <v>75</v>
      </c>
      <c r="O5434" s="6">
        <v>0</v>
      </c>
      <c r="P5434" s="6"/>
      <c r="Q5434" s="6"/>
      <c r="R5434" s="6"/>
      <c r="S5434" s="6"/>
      <c r="T5434" s="6" t="s">
        <v>343</v>
      </c>
    </row>
    <row r="5435" spans="1:20" x14ac:dyDescent="0.25">
      <c r="A5435">
        <v>2006</v>
      </c>
      <c r="B5435" s="6" t="s">
        <v>52</v>
      </c>
      <c r="C5435" s="14">
        <v>40</v>
      </c>
      <c r="D5435" s="6" t="s">
        <v>342</v>
      </c>
      <c r="E5435" s="6"/>
      <c r="F5435" s="6"/>
      <c r="G5435" s="6"/>
      <c r="H5435" s="6"/>
      <c r="I5435" s="6" t="str">
        <f t="shared" si="42"/>
        <v/>
      </c>
      <c r="J5435" s="10" t="s">
        <v>334</v>
      </c>
      <c r="K5435" s="6">
        <v>20</v>
      </c>
      <c r="L5435" s="6">
        <v>10</v>
      </c>
      <c r="M5435" s="6">
        <v>20</v>
      </c>
      <c r="N5435" s="15">
        <v>30</v>
      </c>
      <c r="O5435" s="6">
        <v>0</v>
      </c>
      <c r="P5435" s="6"/>
      <c r="Q5435" s="6"/>
      <c r="R5435" s="6" t="s">
        <v>47</v>
      </c>
      <c r="S5435" s="6"/>
      <c r="T5435" s="6"/>
    </row>
    <row r="5436" spans="1:20" x14ac:dyDescent="0.25">
      <c r="A5436">
        <v>2006</v>
      </c>
      <c r="B5436" s="6" t="s">
        <v>52</v>
      </c>
      <c r="C5436" s="14">
        <v>41</v>
      </c>
      <c r="D5436" s="6" t="s">
        <v>342</v>
      </c>
      <c r="E5436" s="6"/>
      <c r="F5436" s="6"/>
      <c r="G5436" s="6"/>
      <c r="H5436" s="6"/>
      <c r="I5436" s="6" t="str">
        <f t="shared" si="42"/>
        <v/>
      </c>
      <c r="J5436" s="10" t="s">
        <v>332</v>
      </c>
      <c r="K5436" s="6">
        <v>50</v>
      </c>
      <c r="L5436" s="6">
        <v>45</v>
      </c>
      <c r="M5436" s="6">
        <v>30</v>
      </c>
      <c r="N5436" s="15">
        <v>20</v>
      </c>
      <c r="O5436" s="6">
        <v>0</v>
      </c>
      <c r="P5436" s="6"/>
      <c r="Q5436" s="6"/>
      <c r="R5436" s="6"/>
      <c r="S5436" s="6"/>
      <c r="T5436" s="6"/>
    </row>
    <row r="5437" spans="1:20" x14ac:dyDescent="0.25">
      <c r="A5437">
        <v>2006</v>
      </c>
      <c r="B5437" s="6" t="s">
        <v>52</v>
      </c>
      <c r="C5437" s="14">
        <v>42</v>
      </c>
      <c r="D5437" s="6" t="s">
        <v>342</v>
      </c>
      <c r="E5437" s="6"/>
      <c r="F5437" s="6"/>
      <c r="G5437" s="6"/>
      <c r="H5437" s="6"/>
      <c r="I5437" s="6" t="str">
        <f t="shared" si="42"/>
        <v/>
      </c>
      <c r="J5437" s="10" t="s">
        <v>336</v>
      </c>
      <c r="K5437" s="6">
        <v>55</v>
      </c>
      <c r="L5437" s="6">
        <v>50</v>
      </c>
      <c r="M5437" s="6">
        <v>50</v>
      </c>
      <c r="N5437" s="15">
        <v>80</v>
      </c>
      <c r="O5437" s="6">
        <v>0</v>
      </c>
      <c r="P5437" s="6"/>
      <c r="Q5437" s="6"/>
      <c r="R5437" s="6"/>
      <c r="S5437" s="6"/>
      <c r="T5437" s="6"/>
    </row>
    <row r="5438" spans="1:20" x14ac:dyDescent="0.25">
      <c r="A5438">
        <v>2006</v>
      </c>
      <c r="B5438" s="6" t="s">
        <v>52</v>
      </c>
      <c r="C5438" s="14">
        <v>43</v>
      </c>
      <c r="D5438" s="6" t="s">
        <v>342</v>
      </c>
      <c r="E5438" s="6"/>
      <c r="F5438" s="6"/>
      <c r="G5438" s="6"/>
      <c r="H5438" s="6"/>
      <c r="I5438" s="6" t="str">
        <f t="shared" si="42"/>
        <v/>
      </c>
      <c r="J5438" s="10" t="s">
        <v>329</v>
      </c>
      <c r="K5438" s="6">
        <v>300</v>
      </c>
      <c r="L5438" s="6">
        <v>250</v>
      </c>
      <c r="M5438" s="6">
        <v>200</v>
      </c>
      <c r="N5438" s="15">
        <v>40</v>
      </c>
      <c r="O5438" s="6">
        <v>0</v>
      </c>
      <c r="P5438" s="6"/>
      <c r="Q5438" s="6"/>
      <c r="R5438" s="6"/>
      <c r="S5438" s="6"/>
      <c r="T5438" s="6"/>
    </row>
    <row r="5439" spans="1:20" x14ac:dyDescent="0.25">
      <c r="A5439">
        <v>2006</v>
      </c>
      <c r="B5439" s="6" t="s">
        <v>52</v>
      </c>
      <c r="C5439" s="14">
        <v>44</v>
      </c>
      <c r="D5439" s="6" t="s">
        <v>342</v>
      </c>
      <c r="E5439" s="6">
        <v>4</v>
      </c>
      <c r="F5439" s="6">
        <v>9.5</v>
      </c>
      <c r="G5439" s="6">
        <v>270</v>
      </c>
      <c r="H5439" s="6">
        <v>0</v>
      </c>
      <c r="I5439" s="6">
        <f t="shared" si="42"/>
        <v>270</v>
      </c>
      <c r="J5439" s="10" t="s">
        <v>332</v>
      </c>
      <c r="K5439" s="6">
        <v>55</v>
      </c>
      <c r="L5439" s="6">
        <v>35</v>
      </c>
      <c r="M5439" s="6">
        <v>40</v>
      </c>
      <c r="N5439" s="15">
        <v>5</v>
      </c>
      <c r="O5439" s="6">
        <v>0</v>
      </c>
      <c r="P5439" s="6"/>
      <c r="Q5439" s="6"/>
      <c r="R5439" s="6"/>
      <c r="S5439" s="6"/>
      <c r="T5439" s="6"/>
    </row>
    <row r="5440" spans="1:20" x14ac:dyDescent="0.25">
      <c r="A5440">
        <v>2006</v>
      </c>
      <c r="B5440" s="6" t="s">
        <v>52</v>
      </c>
      <c r="C5440" s="14">
        <v>45</v>
      </c>
      <c r="D5440" s="6" t="s">
        <v>342</v>
      </c>
      <c r="E5440" s="6"/>
      <c r="F5440" s="6"/>
      <c r="G5440" s="6"/>
      <c r="H5440" s="6"/>
      <c r="I5440" s="6" t="str">
        <f t="shared" si="42"/>
        <v/>
      </c>
      <c r="J5440" s="10" t="s">
        <v>332</v>
      </c>
      <c r="K5440" s="6">
        <v>50</v>
      </c>
      <c r="L5440" s="6">
        <v>50</v>
      </c>
      <c r="M5440" s="6">
        <v>60</v>
      </c>
      <c r="N5440" s="15">
        <v>10</v>
      </c>
      <c r="O5440" s="6">
        <v>0</v>
      </c>
      <c r="P5440" s="6"/>
      <c r="Q5440" s="6"/>
      <c r="R5440" s="6"/>
      <c r="S5440" s="6"/>
      <c r="T5440" s="6"/>
    </row>
    <row r="5441" spans="1:20" x14ac:dyDescent="0.25">
      <c r="A5441">
        <v>2006</v>
      </c>
      <c r="B5441" s="6" t="s">
        <v>52</v>
      </c>
      <c r="C5441" s="14">
        <v>46</v>
      </c>
      <c r="D5441" s="6" t="s">
        <v>342</v>
      </c>
      <c r="E5441" s="6"/>
      <c r="F5441" s="6"/>
      <c r="G5441" s="6"/>
      <c r="H5441" s="6"/>
      <c r="I5441" s="6" t="str">
        <f t="shared" si="42"/>
        <v/>
      </c>
      <c r="J5441" s="10" t="s">
        <v>332</v>
      </c>
      <c r="K5441" s="6">
        <v>10</v>
      </c>
      <c r="L5441" s="6">
        <v>5</v>
      </c>
      <c r="M5441" s="6">
        <v>10</v>
      </c>
      <c r="N5441" s="15">
        <v>0</v>
      </c>
      <c r="O5441" s="6">
        <v>0</v>
      </c>
      <c r="P5441" s="6"/>
      <c r="Q5441" s="6"/>
      <c r="R5441" s="6"/>
      <c r="S5441" s="6"/>
      <c r="T5441" s="6"/>
    </row>
    <row r="5442" spans="1:20" x14ac:dyDescent="0.25">
      <c r="A5442">
        <v>2006</v>
      </c>
      <c r="B5442" s="6" t="s">
        <v>52</v>
      </c>
      <c r="C5442" s="14">
        <v>47</v>
      </c>
      <c r="D5442" s="6" t="s">
        <v>342</v>
      </c>
      <c r="E5442" s="6"/>
      <c r="F5442" s="6"/>
      <c r="G5442" s="6"/>
      <c r="H5442" s="6"/>
      <c r="I5442" s="6" t="str">
        <f t="shared" si="42"/>
        <v/>
      </c>
      <c r="J5442" s="10" t="s">
        <v>332</v>
      </c>
      <c r="K5442" s="6">
        <v>200</v>
      </c>
      <c r="L5442" s="6">
        <v>170</v>
      </c>
      <c r="M5442" s="6">
        <v>100</v>
      </c>
      <c r="N5442" s="15">
        <v>20</v>
      </c>
      <c r="O5442" s="6">
        <v>0</v>
      </c>
      <c r="P5442" s="6"/>
      <c r="Q5442" s="6"/>
      <c r="R5442" s="6"/>
      <c r="S5442" s="6"/>
      <c r="T5442" s="6"/>
    </row>
    <row r="5443" spans="1:20" x14ac:dyDescent="0.25">
      <c r="A5443">
        <v>2006</v>
      </c>
      <c r="B5443" s="6" t="s">
        <v>52</v>
      </c>
      <c r="C5443" s="14">
        <v>48</v>
      </c>
      <c r="D5443" s="6" t="s">
        <v>342</v>
      </c>
      <c r="E5443" s="6"/>
      <c r="F5443" s="6"/>
      <c r="G5443" s="6"/>
      <c r="H5443" s="6"/>
      <c r="I5443" s="6" t="str">
        <f t="shared" si="42"/>
        <v/>
      </c>
      <c r="J5443" s="10" t="s">
        <v>332</v>
      </c>
      <c r="K5443" s="6">
        <v>130</v>
      </c>
      <c r="L5443" s="6">
        <v>110</v>
      </c>
      <c r="M5443" s="6">
        <v>110</v>
      </c>
      <c r="N5443" s="15">
        <v>90</v>
      </c>
      <c r="O5443" s="6">
        <v>0</v>
      </c>
      <c r="P5443" s="6"/>
      <c r="Q5443" s="6"/>
      <c r="R5443" s="6"/>
      <c r="S5443" s="6"/>
      <c r="T5443" s="6"/>
    </row>
    <row r="5444" spans="1:20" x14ac:dyDescent="0.25">
      <c r="A5444">
        <v>2006</v>
      </c>
      <c r="B5444" s="6" t="s">
        <v>52</v>
      </c>
      <c r="C5444" s="14">
        <v>49</v>
      </c>
      <c r="D5444" s="6" t="s">
        <v>342</v>
      </c>
      <c r="E5444" s="6"/>
      <c r="F5444" s="6"/>
      <c r="G5444" s="6"/>
      <c r="H5444" s="6"/>
      <c r="I5444" s="6" t="str">
        <f t="shared" si="42"/>
        <v/>
      </c>
      <c r="J5444" s="10" t="s">
        <v>344</v>
      </c>
      <c r="K5444" s="6">
        <v>20</v>
      </c>
      <c r="L5444" s="6">
        <v>5</v>
      </c>
      <c r="M5444" s="6">
        <v>25</v>
      </c>
      <c r="N5444" s="15">
        <v>0</v>
      </c>
      <c r="O5444" s="6">
        <v>0</v>
      </c>
      <c r="P5444" s="6"/>
      <c r="Q5444" s="6"/>
      <c r="R5444" s="6"/>
      <c r="S5444" s="6"/>
      <c r="T5444" s="6"/>
    </row>
    <row r="5445" spans="1:20" x14ac:dyDescent="0.25">
      <c r="A5445">
        <v>2006</v>
      </c>
      <c r="B5445" s="6" t="s">
        <v>52</v>
      </c>
      <c r="C5445" s="14">
        <v>50</v>
      </c>
      <c r="D5445" s="6" t="s">
        <v>342</v>
      </c>
      <c r="E5445" s="6"/>
      <c r="F5445" s="6"/>
      <c r="G5445" s="6"/>
      <c r="H5445" s="6"/>
      <c r="I5445" s="6" t="str">
        <f t="shared" si="42"/>
        <v/>
      </c>
      <c r="J5445" s="10" t="s">
        <v>330</v>
      </c>
      <c r="K5445" s="6">
        <v>30</v>
      </c>
      <c r="L5445" s="6">
        <v>5</v>
      </c>
      <c r="M5445" s="6">
        <v>60</v>
      </c>
      <c r="N5445" s="15">
        <v>0</v>
      </c>
      <c r="O5445" s="6">
        <v>0</v>
      </c>
      <c r="P5445" s="6"/>
      <c r="Q5445" s="6"/>
      <c r="R5445" s="6"/>
      <c r="S5445" s="6"/>
      <c r="T5445" s="6"/>
    </row>
    <row r="5446" spans="1:20" x14ac:dyDescent="0.25">
      <c r="A5446">
        <v>2006</v>
      </c>
      <c r="B5446" s="6" t="s">
        <v>52</v>
      </c>
      <c r="C5446" s="14">
        <v>51</v>
      </c>
      <c r="D5446" s="6" t="s">
        <v>342</v>
      </c>
      <c r="E5446" s="6"/>
      <c r="F5446" s="6"/>
      <c r="G5446" s="6"/>
      <c r="H5446" s="6"/>
      <c r="I5446" s="6" t="str">
        <f t="shared" si="42"/>
        <v/>
      </c>
      <c r="J5446" s="10" t="s">
        <v>332</v>
      </c>
      <c r="K5446" s="6">
        <v>20</v>
      </c>
      <c r="L5446" s="6">
        <v>10</v>
      </c>
      <c r="M5446" s="6">
        <v>25</v>
      </c>
      <c r="N5446" s="15">
        <v>5</v>
      </c>
      <c r="O5446" s="6">
        <v>0</v>
      </c>
      <c r="P5446" s="6"/>
      <c r="Q5446" s="6"/>
      <c r="R5446" s="6"/>
      <c r="S5446" s="6"/>
      <c r="T5446" s="6"/>
    </row>
    <row r="5447" spans="1:20" x14ac:dyDescent="0.25">
      <c r="A5447">
        <v>2006</v>
      </c>
      <c r="B5447" s="6" t="s">
        <v>52</v>
      </c>
      <c r="C5447" s="14">
        <v>52</v>
      </c>
      <c r="D5447" s="6" t="s">
        <v>342</v>
      </c>
      <c r="E5447" s="6"/>
      <c r="F5447" s="6"/>
      <c r="G5447" s="6"/>
      <c r="H5447" s="6"/>
      <c r="I5447" s="6" t="str">
        <f t="shared" si="42"/>
        <v/>
      </c>
      <c r="J5447" s="10" t="s">
        <v>345</v>
      </c>
      <c r="K5447" s="6">
        <v>20</v>
      </c>
      <c r="L5447" s="6">
        <v>20</v>
      </c>
      <c r="M5447" s="6">
        <v>5</v>
      </c>
      <c r="N5447" s="15">
        <v>5</v>
      </c>
      <c r="O5447" s="6">
        <v>0</v>
      </c>
      <c r="P5447" s="6"/>
      <c r="Q5447" s="6"/>
      <c r="R5447" s="6"/>
      <c r="S5447" s="6"/>
      <c r="T5447" s="6"/>
    </row>
    <row r="5448" spans="1:20" x14ac:dyDescent="0.25">
      <c r="A5448">
        <v>2006</v>
      </c>
      <c r="B5448" s="6" t="s">
        <v>52</v>
      </c>
      <c r="C5448" s="14">
        <v>53</v>
      </c>
      <c r="D5448" s="6" t="s">
        <v>342</v>
      </c>
      <c r="E5448" s="6"/>
      <c r="F5448" s="6"/>
      <c r="G5448" s="6"/>
      <c r="H5448" s="6"/>
      <c r="I5448" s="6" t="str">
        <f t="shared" si="42"/>
        <v/>
      </c>
      <c r="J5448" s="10" t="s">
        <v>331</v>
      </c>
      <c r="K5448" s="6">
        <v>10</v>
      </c>
      <c r="L5448" s="6">
        <v>10</v>
      </c>
      <c r="M5448" s="6">
        <v>5</v>
      </c>
      <c r="N5448" s="15">
        <v>0</v>
      </c>
      <c r="O5448" s="6">
        <v>0</v>
      </c>
      <c r="P5448" s="6"/>
      <c r="Q5448" s="6"/>
      <c r="R5448" s="6"/>
      <c r="S5448" s="6"/>
      <c r="T5448" s="6"/>
    </row>
    <row r="5449" spans="1:20" x14ac:dyDescent="0.25">
      <c r="A5449">
        <v>2006</v>
      </c>
      <c r="B5449" s="6" t="s">
        <v>52</v>
      </c>
      <c r="C5449" s="14">
        <v>54</v>
      </c>
      <c r="D5449" s="6" t="s">
        <v>346</v>
      </c>
      <c r="E5449" s="6">
        <v>5</v>
      </c>
      <c r="F5449" s="6">
        <v>10.3</v>
      </c>
      <c r="G5449" s="6">
        <v>210</v>
      </c>
      <c r="H5449" s="6">
        <v>0</v>
      </c>
      <c r="I5449" s="6">
        <f t="shared" si="42"/>
        <v>210</v>
      </c>
      <c r="J5449" s="10" t="s">
        <v>336</v>
      </c>
      <c r="K5449" s="6">
        <v>30</v>
      </c>
      <c r="L5449" s="6">
        <v>22</v>
      </c>
      <c r="M5449" s="6">
        <v>10</v>
      </c>
      <c r="N5449" s="15">
        <v>0</v>
      </c>
      <c r="O5449" s="6">
        <v>0</v>
      </c>
      <c r="P5449" s="6"/>
      <c r="Q5449" s="6"/>
      <c r="R5449" s="6" t="s">
        <v>47</v>
      </c>
      <c r="S5449" s="6"/>
      <c r="T5449" s="6"/>
    </row>
    <row r="5450" spans="1:20" x14ac:dyDescent="0.25">
      <c r="A5450">
        <v>2006</v>
      </c>
      <c r="B5450" s="6" t="s">
        <v>52</v>
      </c>
      <c r="C5450" s="14">
        <v>55</v>
      </c>
      <c r="D5450" s="6" t="s">
        <v>346</v>
      </c>
      <c r="E5450" s="6"/>
      <c r="F5450" s="6"/>
      <c r="G5450" s="6"/>
      <c r="H5450" s="6"/>
      <c r="I5450" s="6" t="str">
        <f t="shared" si="42"/>
        <v/>
      </c>
      <c r="J5450" s="10" t="s">
        <v>340</v>
      </c>
      <c r="K5450" s="6">
        <v>10</v>
      </c>
      <c r="L5450" s="6">
        <v>7</v>
      </c>
      <c r="M5450" s="6">
        <v>7</v>
      </c>
      <c r="N5450" s="15">
        <v>0</v>
      </c>
      <c r="O5450" s="6">
        <v>0</v>
      </c>
      <c r="P5450" s="6"/>
      <c r="Q5450" s="6"/>
      <c r="R5450" s="6"/>
      <c r="S5450" s="6"/>
      <c r="T5450" s="6"/>
    </row>
    <row r="5451" spans="1:20" x14ac:dyDescent="0.25">
      <c r="A5451">
        <v>2006</v>
      </c>
      <c r="B5451" s="6" t="s">
        <v>52</v>
      </c>
      <c r="C5451" s="14">
        <v>56</v>
      </c>
      <c r="D5451" s="6" t="s">
        <v>346</v>
      </c>
      <c r="E5451" s="6"/>
      <c r="F5451" s="6"/>
      <c r="G5451" s="6"/>
      <c r="H5451" s="6"/>
      <c r="I5451" s="6" t="str">
        <f t="shared" si="42"/>
        <v/>
      </c>
      <c r="J5451" s="10" t="s">
        <v>334</v>
      </c>
      <c r="K5451" s="6">
        <v>20</v>
      </c>
      <c r="L5451" s="6">
        <v>15</v>
      </c>
      <c r="M5451" s="6">
        <v>5</v>
      </c>
      <c r="N5451" s="15">
        <v>0</v>
      </c>
      <c r="O5451" s="6">
        <v>0</v>
      </c>
      <c r="P5451" s="6"/>
      <c r="Q5451" s="6"/>
      <c r="R5451" s="6"/>
      <c r="S5451" s="6"/>
      <c r="T5451" s="6"/>
    </row>
    <row r="5452" spans="1:20" x14ac:dyDescent="0.25">
      <c r="A5452">
        <v>2006</v>
      </c>
      <c r="B5452" s="6" t="s">
        <v>52</v>
      </c>
      <c r="C5452" s="14">
        <v>57</v>
      </c>
      <c r="D5452" s="6" t="s">
        <v>346</v>
      </c>
      <c r="E5452" s="6"/>
      <c r="F5452" s="6"/>
      <c r="G5452" s="6"/>
      <c r="H5452" s="6"/>
      <c r="I5452" s="6" t="str">
        <f t="shared" si="42"/>
        <v/>
      </c>
      <c r="J5452" s="10" t="s">
        <v>334</v>
      </c>
      <c r="K5452" s="6">
        <v>15</v>
      </c>
      <c r="L5452" s="6">
        <v>15</v>
      </c>
      <c r="M5452" s="6">
        <v>6</v>
      </c>
      <c r="N5452" s="15">
        <v>90</v>
      </c>
      <c r="O5452" s="6">
        <v>0</v>
      </c>
      <c r="P5452" s="6"/>
      <c r="Q5452" s="6"/>
      <c r="R5452" s="6"/>
      <c r="S5452" s="6"/>
      <c r="T5452" s="6"/>
    </row>
    <row r="5453" spans="1:20" x14ac:dyDescent="0.25">
      <c r="A5453">
        <v>2006</v>
      </c>
      <c r="B5453" s="6" t="s">
        <v>52</v>
      </c>
      <c r="C5453" s="14">
        <v>58</v>
      </c>
      <c r="D5453" s="6" t="s">
        <v>346</v>
      </c>
      <c r="E5453" s="6"/>
      <c r="F5453" s="6"/>
      <c r="G5453" s="6"/>
      <c r="H5453" s="6"/>
      <c r="I5453" s="6" t="str">
        <f t="shared" si="42"/>
        <v/>
      </c>
      <c r="J5453" s="10" t="s">
        <v>336</v>
      </c>
      <c r="K5453" s="6">
        <v>20</v>
      </c>
      <c r="L5453" s="6">
        <v>20</v>
      </c>
      <c r="M5453" s="6">
        <v>17</v>
      </c>
      <c r="N5453" s="15">
        <v>10</v>
      </c>
      <c r="O5453" s="6">
        <v>0</v>
      </c>
      <c r="P5453" s="6"/>
      <c r="Q5453" s="6"/>
      <c r="R5453" s="6"/>
      <c r="S5453" s="6"/>
      <c r="T5453" s="6"/>
    </row>
    <row r="5454" spans="1:20" x14ac:dyDescent="0.25">
      <c r="A5454">
        <v>2006</v>
      </c>
      <c r="B5454" s="6" t="s">
        <v>52</v>
      </c>
      <c r="C5454" s="14">
        <v>59</v>
      </c>
      <c r="D5454" s="6" t="s">
        <v>346</v>
      </c>
      <c r="E5454" s="6"/>
      <c r="F5454" s="6"/>
      <c r="G5454" s="6"/>
      <c r="H5454" s="6"/>
      <c r="I5454" s="6" t="str">
        <f t="shared" si="42"/>
        <v/>
      </c>
      <c r="J5454" s="10" t="s">
        <v>336</v>
      </c>
      <c r="K5454" s="6">
        <v>12</v>
      </c>
      <c r="L5454" s="6">
        <v>9</v>
      </c>
      <c r="M5454" s="6">
        <v>2</v>
      </c>
      <c r="N5454" s="15">
        <v>10</v>
      </c>
      <c r="O5454" s="6">
        <v>0</v>
      </c>
      <c r="P5454" s="6"/>
      <c r="Q5454" s="6"/>
      <c r="R5454" s="6" t="s">
        <v>47</v>
      </c>
      <c r="S5454" s="6"/>
      <c r="T5454" s="6"/>
    </row>
    <row r="5455" spans="1:20" x14ac:dyDescent="0.25">
      <c r="A5455">
        <v>2006</v>
      </c>
      <c r="B5455" s="6" t="s">
        <v>52</v>
      </c>
      <c r="C5455" s="14">
        <v>60</v>
      </c>
      <c r="D5455" s="6" t="s">
        <v>346</v>
      </c>
      <c r="E5455" s="6"/>
      <c r="F5455" s="6"/>
      <c r="G5455" s="6"/>
      <c r="H5455" s="6"/>
      <c r="I5455" s="6" t="str">
        <f t="shared" si="42"/>
        <v/>
      </c>
      <c r="J5455" s="10" t="s">
        <v>337</v>
      </c>
      <c r="K5455" s="6">
        <v>38</v>
      </c>
      <c r="L5455" s="6">
        <v>10</v>
      </c>
      <c r="M5455" s="6">
        <v>15</v>
      </c>
      <c r="N5455" s="15">
        <v>25</v>
      </c>
      <c r="O5455" s="6">
        <v>0</v>
      </c>
      <c r="P5455" s="6"/>
      <c r="Q5455" s="6"/>
      <c r="R5455" s="6"/>
      <c r="S5455" s="6"/>
      <c r="T5455" s="6"/>
    </row>
    <row r="5456" spans="1:20" x14ac:dyDescent="0.25">
      <c r="A5456">
        <v>2006</v>
      </c>
      <c r="B5456" s="6" t="s">
        <v>52</v>
      </c>
      <c r="C5456" s="14">
        <v>61</v>
      </c>
      <c r="D5456" s="6" t="s">
        <v>346</v>
      </c>
      <c r="E5456" s="6"/>
      <c r="F5456" s="6"/>
      <c r="G5456" s="6"/>
      <c r="H5456" s="6"/>
      <c r="I5456" s="6" t="str">
        <f t="shared" si="42"/>
        <v/>
      </c>
      <c r="J5456" s="10" t="s">
        <v>336</v>
      </c>
      <c r="K5456" s="6">
        <v>55</v>
      </c>
      <c r="L5456" s="6">
        <v>30</v>
      </c>
      <c r="M5456" s="6">
        <v>30</v>
      </c>
      <c r="N5456" s="15">
        <v>10</v>
      </c>
      <c r="O5456" s="6">
        <v>0</v>
      </c>
      <c r="P5456" s="6"/>
      <c r="Q5456" s="6"/>
      <c r="R5456" s="6"/>
      <c r="S5456" s="6"/>
      <c r="T5456" s="6"/>
    </row>
    <row r="5457" spans="1:20" x14ac:dyDescent="0.25">
      <c r="A5457">
        <v>2006</v>
      </c>
      <c r="B5457" s="6" t="s">
        <v>52</v>
      </c>
      <c r="C5457" s="14">
        <v>62</v>
      </c>
      <c r="D5457" s="6" t="s">
        <v>346</v>
      </c>
      <c r="E5457" s="6"/>
      <c r="F5457" s="6"/>
      <c r="G5457" s="6"/>
      <c r="H5457" s="6"/>
      <c r="I5457" s="6" t="str">
        <f t="shared" si="42"/>
        <v/>
      </c>
      <c r="J5457" s="10" t="s">
        <v>331</v>
      </c>
      <c r="K5457" s="6">
        <v>30</v>
      </c>
      <c r="L5457" s="6">
        <v>20</v>
      </c>
      <c r="M5457" s="6">
        <v>18</v>
      </c>
      <c r="N5457" s="15">
        <v>0</v>
      </c>
      <c r="O5457" s="6">
        <v>0</v>
      </c>
      <c r="P5457" s="6"/>
      <c r="Q5457" s="6"/>
      <c r="R5457" s="6"/>
      <c r="S5457" s="6"/>
      <c r="T5457" s="6"/>
    </row>
    <row r="5458" spans="1:20" x14ac:dyDescent="0.25">
      <c r="A5458">
        <v>2006</v>
      </c>
      <c r="B5458" s="6" t="s">
        <v>52</v>
      </c>
      <c r="C5458" s="14">
        <v>63</v>
      </c>
      <c r="D5458" s="6" t="s">
        <v>346</v>
      </c>
      <c r="E5458" s="6"/>
      <c r="F5458" s="6"/>
      <c r="G5458" s="6"/>
      <c r="H5458" s="6"/>
      <c r="I5458" s="6" t="str">
        <f t="shared" si="42"/>
        <v/>
      </c>
      <c r="J5458" s="10" t="s">
        <v>337</v>
      </c>
      <c r="K5458" s="6">
        <v>13</v>
      </c>
      <c r="L5458" s="6">
        <v>10</v>
      </c>
      <c r="M5458" s="6">
        <v>2</v>
      </c>
      <c r="N5458" s="15">
        <v>0</v>
      </c>
      <c r="O5458" s="6">
        <v>0</v>
      </c>
      <c r="P5458" s="6"/>
      <c r="Q5458" s="6"/>
      <c r="R5458" s="6"/>
      <c r="S5458" s="6"/>
      <c r="T5458" s="6"/>
    </row>
    <row r="5459" spans="1:20" x14ac:dyDescent="0.25">
      <c r="A5459">
        <v>2006</v>
      </c>
      <c r="B5459" s="6" t="s">
        <v>52</v>
      </c>
      <c r="C5459" s="14">
        <v>64</v>
      </c>
      <c r="D5459" s="6" t="s">
        <v>346</v>
      </c>
      <c r="E5459" s="6"/>
      <c r="F5459" s="6"/>
      <c r="G5459" s="6"/>
      <c r="H5459" s="6"/>
      <c r="I5459" s="6" t="str">
        <f t="shared" si="42"/>
        <v/>
      </c>
      <c r="J5459" s="10" t="s">
        <v>330</v>
      </c>
      <c r="K5459" s="6">
        <v>20</v>
      </c>
      <c r="L5459" s="6">
        <v>20</v>
      </c>
      <c r="M5459" s="6">
        <v>60</v>
      </c>
      <c r="N5459" s="15">
        <v>0</v>
      </c>
      <c r="O5459" s="6">
        <v>0</v>
      </c>
      <c r="P5459" s="6"/>
      <c r="Q5459" s="6"/>
      <c r="R5459" s="6"/>
      <c r="S5459" s="6"/>
      <c r="T5459" s="6"/>
    </row>
    <row r="5460" spans="1:20" x14ac:dyDescent="0.25">
      <c r="A5460">
        <v>2006</v>
      </c>
      <c r="B5460" s="6" t="s">
        <v>52</v>
      </c>
      <c r="C5460" s="14">
        <v>65</v>
      </c>
      <c r="D5460" s="6" t="s">
        <v>346</v>
      </c>
      <c r="E5460" s="6"/>
      <c r="F5460" s="6"/>
      <c r="G5460" s="6"/>
      <c r="H5460" s="6"/>
      <c r="I5460" s="6" t="str">
        <f t="shared" si="42"/>
        <v/>
      </c>
      <c r="J5460" s="10" t="s">
        <v>332</v>
      </c>
      <c r="K5460" s="6">
        <v>16</v>
      </c>
      <c r="L5460" s="6">
        <v>12</v>
      </c>
      <c r="M5460" s="6">
        <v>10</v>
      </c>
      <c r="N5460" s="15">
        <v>5</v>
      </c>
      <c r="O5460" s="6">
        <v>0</v>
      </c>
      <c r="P5460" s="6"/>
      <c r="Q5460" s="6"/>
      <c r="R5460" s="6" t="s">
        <v>47</v>
      </c>
      <c r="S5460" s="6"/>
      <c r="T5460" s="6"/>
    </row>
    <row r="5461" spans="1:20" x14ac:dyDescent="0.25">
      <c r="A5461">
        <v>2006</v>
      </c>
      <c r="B5461" s="6" t="s">
        <v>52</v>
      </c>
      <c r="C5461" s="14">
        <v>66</v>
      </c>
      <c r="D5461" s="6" t="s">
        <v>346</v>
      </c>
      <c r="E5461" s="6"/>
      <c r="F5461" s="6"/>
      <c r="G5461" s="6"/>
      <c r="H5461" s="6"/>
      <c r="I5461" s="6" t="str">
        <f t="shared" si="42"/>
        <v/>
      </c>
      <c r="J5461" s="10" t="s">
        <v>347</v>
      </c>
      <c r="K5461" s="6">
        <v>16</v>
      </c>
      <c r="L5461" s="6">
        <v>11</v>
      </c>
      <c r="M5461" s="6">
        <v>6</v>
      </c>
      <c r="N5461" s="15">
        <v>0</v>
      </c>
      <c r="O5461" s="6">
        <v>0</v>
      </c>
      <c r="P5461" s="6"/>
      <c r="Q5461" s="6"/>
      <c r="R5461" s="6"/>
      <c r="S5461" s="6"/>
      <c r="T5461" s="6"/>
    </row>
    <row r="5462" spans="1:20" x14ac:dyDescent="0.25">
      <c r="A5462">
        <v>2006</v>
      </c>
      <c r="B5462" s="6" t="s">
        <v>52</v>
      </c>
      <c r="C5462" s="14">
        <v>67</v>
      </c>
      <c r="D5462" s="6" t="s">
        <v>346</v>
      </c>
      <c r="E5462" s="6"/>
      <c r="F5462" s="6"/>
      <c r="G5462" s="6"/>
      <c r="H5462" s="6"/>
      <c r="I5462" s="6" t="str">
        <f t="shared" si="42"/>
        <v/>
      </c>
      <c r="J5462" s="10" t="s">
        <v>340</v>
      </c>
      <c r="K5462" s="6">
        <v>40</v>
      </c>
      <c r="L5462" s="6">
        <v>30</v>
      </c>
      <c r="M5462" s="6">
        <v>7</v>
      </c>
      <c r="N5462" s="15">
        <v>15</v>
      </c>
      <c r="O5462" s="6">
        <v>0</v>
      </c>
      <c r="P5462" s="6"/>
      <c r="Q5462" s="6"/>
      <c r="R5462" s="6"/>
      <c r="S5462" s="6"/>
      <c r="T5462" s="6"/>
    </row>
    <row r="5463" spans="1:20" x14ac:dyDescent="0.25">
      <c r="A5463">
        <v>2006</v>
      </c>
      <c r="B5463" s="6" t="s">
        <v>52</v>
      </c>
      <c r="C5463" s="14">
        <v>68</v>
      </c>
      <c r="D5463" s="6" t="s">
        <v>346</v>
      </c>
      <c r="E5463" s="6"/>
      <c r="F5463" s="6"/>
      <c r="G5463" s="6"/>
      <c r="H5463" s="6"/>
      <c r="I5463" s="6" t="str">
        <f t="shared" ref="I5463:I5517" si="43">IF(G5463&gt;0,G5463/(1000-H5463)*1000,"")</f>
        <v/>
      </c>
      <c r="J5463" s="10" t="s">
        <v>330</v>
      </c>
      <c r="K5463" s="6">
        <v>10</v>
      </c>
      <c r="L5463" s="6">
        <v>3</v>
      </c>
      <c r="M5463" s="6">
        <v>8</v>
      </c>
      <c r="N5463" s="15">
        <v>0</v>
      </c>
      <c r="O5463" s="6">
        <v>0</v>
      </c>
      <c r="P5463" s="6"/>
      <c r="Q5463" s="6"/>
      <c r="R5463" s="6"/>
      <c r="S5463" s="6"/>
      <c r="T5463" s="6"/>
    </row>
    <row r="5464" spans="1:20" x14ac:dyDescent="0.25">
      <c r="A5464">
        <v>2006</v>
      </c>
      <c r="B5464" s="6" t="s">
        <v>52</v>
      </c>
      <c r="C5464" s="14">
        <v>69</v>
      </c>
      <c r="D5464" s="6" t="s">
        <v>346</v>
      </c>
      <c r="E5464" s="6"/>
      <c r="F5464" s="6"/>
      <c r="G5464" s="6"/>
      <c r="H5464" s="6"/>
      <c r="I5464" s="6" t="str">
        <f t="shared" si="43"/>
        <v/>
      </c>
      <c r="J5464" s="10" t="s">
        <v>336</v>
      </c>
      <c r="K5464" s="6">
        <v>8</v>
      </c>
      <c r="L5464" s="6">
        <v>5</v>
      </c>
      <c r="M5464" s="6">
        <v>1</v>
      </c>
      <c r="N5464" s="15">
        <v>0</v>
      </c>
      <c r="O5464" s="6">
        <v>0</v>
      </c>
      <c r="P5464" s="6"/>
      <c r="Q5464" s="6"/>
      <c r="R5464" s="6"/>
      <c r="S5464" s="6"/>
      <c r="T5464" s="6"/>
    </row>
    <row r="5465" spans="1:20" x14ac:dyDescent="0.25">
      <c r="A5465">
        <v>2006</v>
      </c>
      <c r="B5465" s="6" t="s">
        <v>52</v>
      </c>
      <c r="C5465" s="14">
        <v>70</v>
      </c>
      <c r="D5465" s="6" t="s">
        <v>346</v>
      </c>
      <c r="E5465" s="6"/>
      <c r="F5465" s="6"/>
      <c r="G5465" s="6"/>
      <c r="H5465" s="6"/>
      <c r="I5465" s="6" t="str">
        <f t="shared" si="43"/>
        <v/>
      </c>
      <c r="J5465" s="10" t="s">
        <v>337</v>
      </c>
      <c r="K5465" s="6">
        <v>11</v>
      </c>
      <c r="L5465" s="6">
        <v>7</v>
      </c>
      <c r="M5465" s="6">
        <v>2</v>
      </c>
      <c r="N5465" s="15">
        <v>0</v>
      </c>
      <c r="O5465" s="6">
        <v>0</v>
      </c>
      <c r="P5465" s="6"/>
      <c r="Q5465" s="6"/>
      <c r="R5465" s="6"/>
      <c r="S5465" s="6"/>
      <c r="T5465" s="6"/>
    </row>
    <row r="5466" spans="1:20" x14ac:dyDescent="0.25">
      <c r="A5466">
        <v>2006</v>
      </c>
      <c r="B5466" s="6" t="s">
        <v>52</v>
      </c>
      <c r="C5466" s="14">
        <v>71</v>
      </c>
      <c r="D5466" s="6" t="s">
        <v>346</v>
      </c>
      <c r="E5466" s="6"/>
      <c r="F5466" s="6"/>
      <c r="G5466" s="6"/>
      <c r="H5466" s="6"/>
      <c r="I5466" s="6" t="str">
        <f t="shared" si="43"/>
        <v/>
      </c>
      <c r="J5466" s="10" t="s">
        <v>336</v>
      </c>
      <c r="K5466" s="6">
        <v>21</v>
      </c>
      <c r="L5466" s="6">
        <v>20</v>
      </c>
      <c r="M5466" s="6">
        <v>4</v>
      </c>
      <c r="N5466" s="15">
        <v>0</v>
      </c>
      <c r="O5466" s="6">
        <v>0</v>
      </c>
      <c r="P5466" s="6"/>
      <c r="Q5466" s="6"/>
      <c r="R5466" s="6"/>
      <c r="S5466" s="6"/>
      <c r="T5466" s="6"/>
    </row>
    <row r="5467" spans="1:20" x14ac:dyDescent="0.25">
      <c r="A5467">
        <v>2006</v>
      </c>
      <c r="B5467" s="6" t="s">
        <v>52</v>
      </c>
      <c r="C5467" s="14">
        <v>72</v>
      </c>
      <c r="D5467" s="6" t="s">
        <v>346</v>
      </c>
      <c r="E5467" s="6"/>
      <c r="F5467" s="6"/>
      <c r="G5467" s="6"/>
      <c r="H5467" s="6"/>
      <c r="I5467" s="6" t="str">
        <f t="shared" si="43"/>
        <v/>
      </c>
      <c r="J5467" s="10" t="s">
        <v>336</v>
      </c>
      <c r="K5467" s="6">
        <v>30</v>
      </c>
      <c r="L5467" s="6">
        <v>20</v>
      </c>
      <c r="M5467" s="6">
        <v>21</v>
      </c>
      <c r="N5467" s="15">
        <v>0</v>
      </c>
      <c r="O5467" s="6">
        <v>0</v>
      </c>
      <c r="P5467" s="6"/>
      <c r="Q5467" s="6"/>
      <c r="R5467" s="6"/>
      <c r="S5467" s="6"/>
      <c r="T5467" s="6"/>
    </row>
    <row r="5468" spans="1:20" x14ac:dyDescent="0.25">
      <c r="A5468">
        <v>2006</v>
      </c>
      <c r="B5468" s="6" t="s">
        <v>52</v>
      </c>
      <c r="C5468" s="14">
        <v>73</v>
      </c>
      <c r="D5468" s="6" t="s">
        <v>346</v>
      </c>
      <c r="E5468" s="6">
        <v>6</v>
      </c>
      <c r="F5468" s="6">
        <v>10</v>
      </c>
      <c r="G5468" s="6">
        <v>230</v>
      </c>
      <c r="H5468" s="6">
        <v>0</v>
      </c>
      <c r="I5468" s="6">
        <f t="shared" si="43"/>
        <v>230</v>
      </c>
      <c r="J5468" s="10" t="s">
        <v>336</v>
      </c>
      <c r="K5468" s="6">
        <v>12</v>
      </c>
      <c r="L5468" s="6">
        <v>10</v>
      </c>
      <c r="M5468" s="6">
        <v>1</v>
      </c>
      <c r="N5468" s="15">
        <v>70</v>
      </c>
      <c r="O5468" s="6">
        <v>0</v>
      </c>
      <c r="P5468" s="6"/>
      <c r="Q5468" s="6"/>
      <c r="R5468" s="6"/>
      <c r="S5468" s="6"/>
      <c r="T5468" s="6"/>
    </row>
    <row r="5469" spans="1:20" x14ac:dyDescent="0.25">
      <c r="A5469">
        <v>2006</v>
      </c>
      <c r="B5469" s="6" t="s">
        <v>52</v>
      </c>
      <c r="C5469" s="14">
        <v>74</v>
      </c>
      <c r="D5469" s="6" t="s">
        <v>346</v>
      </c>
      <c r="E5469" s="6"/>
      <c r="F5469" s="6"/>
      <c r="G5469" s="6"/>
      <c r="H5469" s="6"/>
      <c r="I5469" s="6" t="str">
        <f t="shared" si="43"/>
        <v/>
      </c>
      <c r="J5469" s="10" t="s">
        <v>332</v>
      </c>
      <c r="K5469" s="6">
        <v>25</v>
      </c>
      <c r="L5469" s="6">
        <v>20</v>
      </c>
      <c r="M5469" s="6">
        <v>20</v>
      </c>
      <c r="N5469" s="15">
        <v>50</v>
      </c>
      <c r="O5469" s="6">
        <v>0</v>
      </c>
      <c r="P5469" s="6"/>
      <c r="Q5469" s="6"/>
      <c r="R5469" s="6" t="s">
        <v>47</v>
      </c>
      <c r="S5469" s="6"/>
      <c r="T5469" s="6"/>
    </row>
    <row r="5470" spans="1:20" x14ac:dyDescent="0.25">
      <c r="A5470">
        <v>2006</v>
      </c>
      <c r="B5470" s="6" t="s">
        <v>52</v>
      </c>
      <c r="C5470" s="14">
        <v>75</v>
      </c>
      <c r="D5470" s="6" t="s">
        <v>346</v>
      </c>
      <c r="E5470" s="6"/>
      <c r="F5470" s="6"/>
      <c r="G5470" s="6"/>
      <c r="H5470" s="6"/>
      <c r="I5470" s="6" t="str">
        <f t="shared" si="43"/>
        <v/>
      </c>
      <c r="J5470" s="10" t="s">
        <v>348</v>
      </c>
      <c r="K5470" s="6">
        <v>30</v>
      </c>
      <c r="L5470" s="6">
        <v>10</v>
      </c>
      <c r="M5470" s="6">
        <v>20</v>
      </c>
      <c r="N5470" s="15">
        <v>10</v>
      </c>
      <c r="O5470" s="6">
        <v>0</v>
      </c>
      <c r="P5470" s="6"/>
      <c r="Q5470" s="6"/>
      <c r="R5470" s="6"/>
      <c r="S5470" s="6"/>
      <c r="T5470" s="6"/>
    </row>
    <row r="5471" spans="1:20" x14ac:dyDescent="0.25">
      <c r="A5471">
        <v>2006</v>
      </c>
      <c r="B5471" s="6" t="s">
        <v>52</v>
      </c>
      <c r="C5471" s="14">
        <v>76</v>
      </c>
      <c r="D5471" s="6" t="s">
        <v>346</v>
      </c>
      <c r="E5471" s="6"/>
      <c r="F5471" s="6"/>
      <c r="G5471" s="6"/>
      <c r="H5471" s="6"/>
      <c r="I5471" s="6" t="str">
        <f t="shared" si="43"/>
        <v/>
      </c>
      <c r="J5471" s="10" t="s">
        <v>336</v>
      </c>
      <c r="K5471" s="6">
        <v>75</v>
      </c>
      <c r="L5471" s="6">
        <v>40</v>
      </c>
      <c r="M5471" s="6">
        <v>40</v>
      </c>
      <c r="N5471" s="15">
        <v>15</v>
      </c>
      <c r="O5471" s="6">
        <v>0</v>
      </c>
      <c r="P5471" s="6"/>
      <c r="Q5471" s="6"/>
      <c r="R5471" s="6"/>
      <c r="S5471" s="6"/>
      <c r="T5471" s="6" t="s">
        <v>349</v>
      </c>
    </row>
    <row r="5472" spans="1:20" x14ac:dyDescent="0.25">
      <c r="A5472">
        <v>2006</v>
      </c>
      <c r="B5472" s="6" t="s">
        <v>52</v>
      </c>
      <c r="C5472" s="14">
        <v>77</v>
      </c>
      <c r="D5472" s="6" t="s">
        <v>346</v>
      </c>
      <c r="E5472" s="6"/>
      <c r="F5472" s="6"/>
      <c r="G5472" s="6"/>
      <c r="H5472" s="6"/>
      <c r="I5472" s="6" t="str">
        <f t="shared" si="43"/>
        <v/>
      </c>
      <c r="J5472" s="10" t="s">
        <v>340</v>
      </c>
      <c r="K5472" s="6">
        <v>8</v>
      </c>
      <c r="L5472" s="6">
        <v>7</v>
      </c>
      <c r="M5472" s="6">
        <v>2</v>
      </c>
      <c r="N5472" s="15">
        <v>0</v>
      </c>
      <c r="O5472" s="6">
        <v>0</v>
      </c>
      <c r="P5472" s="6"/>
      <c r="Q5472" s="6"/>
      <c r="R5472" s="6"/>
      <c r="S5472" s="6"/>
      <c r="T5472" s="6"/>
    </row>
    <row r="5473" spans="1:20" x14ac:dyDescent="0.25">
      <c r="A5473">
        <v>2006</v>
      </c>
      <c r="B5473" s="6" t="s">
        <v>52</v>
      </c>
      <c r="C5473" s="14">
        <v>78</v>
      </c>
      <c r="D5473" s="6" t="s">
        <v>346</v>
      </c>
      <c r="E5473" s="6"/>
      <c r="F5473" s="6"/>
      <c r="G5473" s="6"/>
      <c r="H5473" s="6"/>
      <c r="I5473" s="6" t="str">
        <f t="shared" si="43"/>
        <v/>
      </c>
      <c r="J5473" s="10" t="s">
        <v>332</v>
      </c>
      <c r="K5473" s="6">
        <v>22</v>
      </c>
      <c r="L5473" s="6">
        <v>20</v>
      </c>
      <c r="M5473" s="6">
        <v>15</v>
      </c>
      <c r="N5473" s="15">
        <v>0</v>
      </c>
      <c r="O5473" s="6">
        <v>0</v>
      </c>
      <c r="P5473" s="6"/>
      <c r="Q5473" s="6"/>
      <c r="R5473" s="6" t="s">
        <v>47</v>
      </c>
      <c r="S5473" s="6"/>
      <c r="T5473" s="6"/>
    </row>
    <row r="5474" spans="1:20" x14ac:dyDescent="0.25">
      <c r="A5474">
        <v>2006</v>
      </c>
      <c r="B5474" s="6" t="s">
        <v>52</v>
      </c>
      <c r="C5474" s="14">
        <v>79</v>
      </c>
      <c r="D5474" s="6" t="s">
        <v>346</v>
      </c>
      <c r="E5474" s="6"/>
      <c r="F5474" s="6"/>
      <c r="G5474" s="6"/>
      <c r="H5474" s="6"/>
      <c r="I5474" s="6" t="str">
        <f t="shared" si="43"/>
        <v/>
      </c>
      <c r="J5474" s="10" t="s">
        <v>337</v>
      </c>
      <c r="K5474" s="6">
        <v>45</v>
      </c>
      <c r="L5474" s="6">
        <v>35</v>
      </c>
      <c r="M5474" s="6">
        <v>30</v>
      </c>
      <c r="N5474" s="15">
        <v>10</v>
      </c>
      <c r="O5474" s="6">
        <v>0</v>
      </c>
      <c r="P5474" s="6"/>
      <c r="Q5474" s="6"/>
      <c r="R5474" s="6"/>
      <c r="S5474" s="6"/>
      <c r="T5474" s="6"/>
    </row>
    <row r="5475" spans="1:20" x14ac:dyDescent="0.25">
      <c r="A5475">
        <v>2006</v>
      </c>
      <c r="B5475" s="6" t="s">
        <v>52</v>
      </c>
      <c r="C5475" s="14">
        <v>80</v>
      </c>
      <c r="D5475" s="6" t="s">
        <v>346</v>
      </c>
      <c r="E5475" s="6"/>
      <c r="F5475" s="6"/>
      <c r="G5475" s="6"/>
      <c r="H5475" s="6"/>
      <c r="I5475" s="6" t="str">
        <f t="shared" si="43"/>
        <v/>
      </c>
      <c r="J5475" s="10" t="s">
        <v>332</v>
      </c>
      <c r="K5475" s="6">
        <v>22</v>
      </c>
      <c r="L5475" s="6">
        <v>15</v>
      </c>
      <c r="M5475" s="6">
        <v>10</v>
      </c>
      <c r="N5475" s="15">
        <v>0</v>
      </c>
      <c r="O5475" s="6">
        <v>0</v>
      </c>
      <c r="P5475" s="6"/>
      <c r="Q5475" s="6"/>
      <c r="R5475" s="6"/>
      <c r="S5475" s="6"/>
      <c r="T5475" s="6"/>
    </row>
    <row r="5476" spans="1:20" x14ac:dyDescent="0.25">
      <c r="A5476">
        <v>2006</v>
      </c>
      <c r="B5476" s="6" t="s">
        <v>52</v>
      </c>
      <c r="C5476" s="14">
        <v>81</v>
      </c>
      <c r="D5476" s="6" t="s">
        <v>346</v>
      </c>
      <c r="E5476" s="6"/>
      <c r="F5476" s="6"/>
      <c r="G5476" s="6"/>
      <c r="H5476" s="6"/>
      <c r="I5476" s="6" t="str">
        <f t="shared" si="43"/>
        <v/>
      </c>
      <c r="J5476" s="10" t="s">
        <v>332</v>
      </c>
      <c r="K5476" s="6">
        <v>12</v>
      </c>
      <c r="L5476" s="6">
        <v>12</v>
      </c>
      <c r="M5476" s="6">
        <v>12</v>
      </c>
      <c r="N5476" s="15">
        <v>10</v>
      </c>
      <c r="O5476" s="6">
        <v>0</v>
      </c>
      <c r="P5476" s="6"/>
      <c r="Q5476" s="6"/>
      <c r="R5476" s="6" t="s">
        <v>47</v>
      </c>
      <c r="S5476" s="6"/>
      <c r="T5476" s="6"/>
    </row>
    <row r="5477" spans="1:20" x14ac:dyDescent="0.25">
      <c r="A5477">
        <v>2006</v>
      </c>
      <c r="B5477" s="6" t="s">
        <v>52</v>
      </c>
      <c r="C5477" s="14">
        <v>82</v>
      </c>
      <c r="D5477" s="6" t="s">
        <v>346</v>
      </c>
      <c r="E5477" s="6"/>
      <c r="F5477" s="6"/>
      <c r="G5477" s="6"/>
      <c r="H5477" s="6"/>
      <c r="I5477" s="6" t="str">
        <f t="shared" si="43"/>
        <v/>
      </c>
      <c r="J5477" s="10" t="s">
        <v>331</v>
      </c>
      <c r="K5477" s="6">
        <v>10</v>
      </c>
      <c r="L5477" s="6">
        <v>4</v>
      </c>
      <c r="M5477" s="6">
        <v>1</v>
      </c>
      <c r="N5477" s="15">
        <v>0</v>
      </c>
      <c r="O5477" s="6">
        <v>0</v>
      </c>
      <c r="P5477" s="6"/>
      <c r="Q5477" s="6"/>
      <c r="R5477" s="6"/>
      <c r="S5477" s="6"/>
      <c r="T5477" s="6"/>
    </row>
    <row r="5478" spans="1:20" x14ac:dyDescent="0.25">
      <c r="A5478">
        <v>2006</v>
      </c>
      <c r="B5478" s="6" t="s">
        <v>52</v>
      </c>
      <c r="C5478" s="14">
        <v>83</v>
      </c>
      <c r="D5478" s="6" t="s">
        <v>346</v>
      </c>
      <c r="E5478" s="6"/>
      <c r="F5478" s="6"/>
      <c r="G5478" s="6"/>
      <c r="H5478" s="6"/>
      <c r="I5478" s="6" t="str">
        <f t="shared" si="43"/>
        <v/>
      </c>
      <c r="J5478" s="10" t="s">
        <v>337</v>
      </c>
      <c r="K5478" s="6">
        <v>20</v>
      </c>
      <c r="L5478" s="6">
        <v>17</v>
      </c>
      <c r="M5478" s="6">
        <v>2</v>
      </c>
      <c r="N5478" s="15">
        <v>5</v>
      </c>
      <c r="O5478" s="6">
        <v>0</v>
      </c>
      <c r="P5478" s="6"/>
      <c r="Q5478" s="6"/>
      <c r="R5478" s="6" t="s">
        <v>47</v>
      </c>
      <c r="S5478" s="6"/>
      <c r="T5478" s="6"/>
    </row>
    <row r="5479" spans="1:20" x14ac:dyDescent="0.25">
      <c r="A5479">
        <v>2006</v>
      </c>
      <c r="B5479" s="6" t="s">
        <v>52</v>
      </c>
      <c r="C5479" s="14">
        <v>84</v>
      </c>
      <c r="D5479" s="6" t="s">
        <v>346</v>
      </c>
      <c r="E5479" s="6"/>
      <c r="F5479" s="6"/>
      <c r="G5479" s="6"/>
      <c r="H5479" s="6"/>
      <c r="I5479" s="6" t="str">
        <f t="shared" si="43"/>
        <v/>
      </c>
      <c r="J5479" s="10" t="s">
        <v>337</v>
      </c>
      <c r="K5479" s="6">
        <v>10</v>
      </c>
      <c r="L5479" s="6">
        <v>8</v>
      </c>
      <c r="M5479" s="6">
        <v>2</v>
      </c>
      <c r="N5479" s="15">
        <v>30</v>
      </c>
      <c r="O5479" s="6">
        <v>0</v>
      </c>
      <c r="P5479" s="6"/>
      <c r="Q5479" s="6"/>
      <c r="R5479" s="6"/>
      <c r="S5479" s="6"/>
      <c r="T5479" s="6"/>
    </row>
    <row r="5480" spans="1:20" x14ac:dyDescent="0.25">
      <c r="A5480">
        <v>2006</v>
      </c>
      <c r="B5480" s="6" t="s">
        <v>52</v>
      </c>
      <c r="C5480" s="14">
        <v>85</v>
      </c>
      <c r="D5480" s="6" t="s">
        <v>346</v>
      </c>
      <c r="E5480" s="6"/>
      <c r="F5480" s="6"/>
      <c r="G5480" s="6"/>
      <c r="H5480" s="6"/>
      <c r="I5480" s="6" t="str">
        <f t="shared" si="43"/>
        <v/>
      </c>
      <c r="J5480" s="10" t="s">
        <v>332</v>
      </c>
      <c r="K5480" s="6">
        <v>75</v>
      </c>
      <c r="L5480" s="6">
        <v>45</v>
      </c>
      <c r="M5480" s="6">
        <v>35</v>
      </c>
      <c r="N5480" s="15">
        <v>40</v>
      </c>
      <c r="O5480" s="6">
        <v>0</v>
      </c>
      <c r="P5480" s="6"/>
      <c r="Q5480" s="6"/>
      <c r="R5480" s="6"/>
      <c r="S5480" s="6"/>
      <c r="T5480" s="6"/>
    </row>
    <row r="5481" spans="1:20" x14ac:dyDescent="0.25">
      <c r="A5481">
        <v>2006</v>
      </c>
      <c r="B5481" s="6" t="s">
        <v>52</v>
      </c>
      <c r="C5481" s="14">
        <v>86</v>
      </c>
      <c r="D5481" s="6" t="s">
        <v>346</v>
      </c>
      <c r="E5481" s="6"/>
      <c r="F5481" s="6"/>
      <c r="G5481" s="6"/>
      <c r="H5481" s="6"/>
      <c r="I5481" s="6" t="str">
        <f t="shared" si="43"/>
        <v/>
      </c>
      <c r="J5481" s="10" t="s">
        <v>340</v>
      </c>
      <c r="K5481" s="6">
        <v>20</v>
      </c>
      <c r="L5481" s="6">
        <v>15</v>
      </c>
      <c r="M5481" s="6">
        <v>4</v>
      </c>
      <c r="N5481" s="15">
        <v>0</v>
      </c>
      <c r="O5481" s="6">
        <v>0</v>
      </c>
      <c r="P5481" s="6"/>
      <c r="Q5481" s="6"/>
      <c r="R5481" s="6"/>
      <c r="S5481" s="6"/>
      <c r="T5481" s="6"/>
    </row>
    <row r="5482" spans="1:20" x14ac:dyDescent="0.25">
      <c r="A5482">
        <v>2006</v>
      </c>
      <c r="B5482" s="6" t="s">
        <v>52</v>
      </c>
      <c r="C5482" s="14">
        <v>87</v>
      </c>
      <c r="D5482" s="6" t="s">
        <v>346</v>
      </c>
      <c r="E5482" s="6"/>
      <c r="F5482" s="6"/>
      <c r="G5482" s="6"/>
      <c r="H5482" s="6"/>
      <c r="I5482" s="6" t="str">
        <f t="shared" si="43"/>
        <v/>
      </c>
      <c r="J5482" s="10" t="s">
        <v>337</v>
      </c>
      <c r="K5482" s="6">
        <v>15</v>
      </c>
      <c r="L5482" s="6">
        <v>10</v>
      </c>
      <c r="M5482" s="6">
        <v>3</v>
      </c>
      <c r="N5482" s="15">
        <v>0</v>
      </c>
      <c r="O5482" s="6">
        <v>0</v>
      </c>
      <c r="P5482" s="6"/>
      <c r="Q5482" s="6"/>
      <c r="R5482" s="6" t="s">
        <v>47</v>
      </c>
      <c r="S5482" s="6"/>
      <c r="T5482" s="6"/>
    </row>
    <row r="5483" spans="1:20" x14ac:dyDescent="0.25">
      <c r="A5483">
        <v>2006</v>
      </c>
      <c r="B5483" s="6" t="s">
        <v>52</v>
      </c>
      <c r="C5483" s="14">
        <v>88</v>
      </c>
      <c r="D5483" s="6" t="s">
        <v>346</v>
      </c>
      <c r="E5483" s="6"/>
      <c r="F5483" s="6"/>
      <c r="G5483" s="6"/>
      <c r="H5483" s="6"/>
      <c r="I5483" s="6" t="str">
        <f t="shared" si="43"/>
        <v/>
      </c>
      <c r="J5483" s="10" t="s">
        <v>337</v>
      </c>
      <c r="K5483" s="6">
        <v>30</v>
      </c>
      <c r="L5483" s="6">
        <v>25</v>
      </c>
      <c r="M5483" s="6">
        <v>10</v>
      </c>
      <c r="N5483" s="15">
        <v>5</v>
      </c>
      <c r="O5483" s="6">
        <v>0</v>
      </c>
      <c r="P5483" s="6"/>
      <c r="Q5483" s="6"/>
      <c r="R5483" s="6"/>
      <c r="S5483" s="6"/>
      <c r="T5483" s="6"/>
    </row>
    <row r="5484" spans="1:20" x14ac:dyDescent="0.25">
      <c r="A5484">
        <v>2006</v>
      </c>
      <c r="B5484" s="6" t="s">
        <v>52</v>
      </c>
      <c r="C5484" s="14">
        <v>89</v>
      </c>
      <c r="D5484" s="6" t="s">
        <v>346</v>
      </c>
      <c r="E5484" s="6"/>
      <c r="F5484" s="6"/>
      <c r="G5484" s="6"/>
      <c r="H5484" s="6"/>
      <c r="I5484" s="6" t="str">
        <f t="shared" si="43"/>
        <v/>
      </c>
      <c r="J5484" s="10" t="s">
        <v>336</v>
      </c>
      <c r="K5484" s="6">
        <v>15</v>
      </c>
      <c r="L5484" s="6">
        <v>12</v>
      </c>
      <c r="M5484" s="6">
        <v>4</v>
      </c>
      <c r="N5484" s="15">
        <v>0</v>
      </c>
      <c r="O5484" s="6">
        <v>0</v>
      </c>
      <c r="P5484" s="6"/>
      <c r="Q5484" s="6"/>
      <c r="R5484" s="6"/>
      <c r="S5484" s="6"/>
      <c r="T5484" s="6"/>
    </row>
    <row r="5485" spans="1:20" x14ac:dyDescent="0.25">
      <c r="A5485">
        <v>2006</v>
      </c>
      <c r="B5485" s="6" t="s">
        <v>52</v>
      </c>
      <c r="C5485" s="14">
        <v>90</v>
      </c>
      <c r="D5485" s="6" t="s">
        <v>350</v>
      </c>
      <c r="E5485" s="6">
        <v>7</v>
      </c>
      <c r="F5485" s="6">
        <v>10.7</v>
      </c>
      <c r="G5485" s="6">
        <v>120</v>
      </c>
      <c r="H5485" s="6">
        <v>0</v>
      </c>
      <c r="I5485" s="6">
        <f t="shared" si="43"/>
        <v>120</v>
      </c>
      <c r="J5485" s="10" t="s">
        <v>336</v>
      </c>
      <c r="K5485" s="6">
        <v>45</v>
      </c>
      <c r="L5485" s="6">
        <v>40</v>
      </c>
      <c r="M5485" s="6">
        <v>40</v>
      </c>
      <c r="N5485" s="15">
        <v>0</v>
      </c>
      <c r="O5485" s="6">
        <v>0</v>
      </c>
      <c r="P5485" s="6"/>
      <c r="Q5485" s="6"/>
      <c r="R5485" s="6" t="s">
        <v>47</v>
      </c>
      <c r="S5485" s="6"/>
      <c r="T5485" s="6"/>
    </row>
    <row r="5486" spans="1:20" x14ac:dyDescent="0.25">
      <c r="A5486">
        <v>2006</v>
      </c>
      <c r="B5486" s="6" t="s">
        <v>52</v>
      </c>
      <c r="C5486" s="14">
        <v>91</v>
      </c>
      <c r="D5486" s="6" t="s">
        <v>350</v>
      </c>
      <c r="E5486" s="6"/>
      <c r="F5486" s="6"/>
      <c r="G5486" s="6"/>
      <c r="H5486" s="6"/>
      <c r="I5486" s="6" t="str">
        <f t="shared" si="43"/>
        <v/>
      </c>
      <c r="J5486" s="10" t="s">
        <v>351</v>
      </c>
      <c r="K5486" s="6">
        <v>12</v>
      </c>
      <c r="L5486" s="6">
        <v>10</v>
      </c>
      <c r="M5486" s="6">
        <v>2</v>
      </c>
      <c r="N5486" s="15">
        <v>50</v>
      </c>
      <c r="O5486" s="6">
        <v>0</v>
      </c>
      <c r="P5486" s="6"/>
      <c r="Q5486" s="6"/>
      <c r="R5486" s="6" t="s">
        <v>31</v>
      </c>
      <c r="S5486" s="6"/>
      <c r="T5486" s="6"/>
    </row>
    <row r="5487" spans="1:20" x14ac:dyDescent="0.25">
      <c r="A5487">
        <v>2006</v>
      </c>
      <c r="B5487" s="6" t="s">
        <v>52</v>
      </c>
      <c r="C5487" s="14">
        <v>92</v>
      </c>
      <c r="D5487" s="6" t="s">
        <v>350</v>
      </c>
      <c r="E5487" s="6"/>
      <c r="F5487" s="6"/>
      <c r="G5487" s="10"/>
      <c r="H5487" s="6"/>
      <c r="I5487" s="6" t="str">
        <f t="shared" si="43"/>
        <v/>
      </c>
      <c r="J5487" s="10" t="s">
        <v>332</v>
      </c>
      <c r="K5487" s="6">
        <v>40</v>
      </c>
      <c r="L5487" s="6">
        <v>30</v>
      </c>
      <c r="M5487" s="6">
        <v>32</v>
      </c>
      <c r="N5487" s="15">
        <v>10</v>
      </c>
      <c r="O5487" s="6">
        <v>0</v>
      </c>
      <c r="P5487" s="6"/>
      <c r="Q5487" s="6"/>
      <c r="R5487" s="6"/>
      <c r="S5487" s="6"/>
      <c r="T5487" s="6"/>
    </row>
    <row r="5488" spans="1:20" x14ac:dyDescent="0.25">
      <c r="A5488">
        <v>2006</v>
      </c>
      <c r="B5488" s="6" t="s">
        <v>52</v>
      </c>
      <c r="C5488" s="14">
        <v>93</v>
      </c>
      <c r="D5488" s="6" t="s">
        <v>350</v>
      </c>
      <c r="E5488" s="6"/>
      <c r="F5488" s="6"/>
      <c r="G5488" s="6"/>
      <c r="H5488" s="6"/>
      <c r="I5488" s="6" t="str">
        <f t="shared" si="43"/>
        <v/>
      </c>
      <c r="J5488" s="10" t="s">
        <v>347</v>
      </c>
      <c r="K5488" s="6">
        <v>18</v>
      </c>
      <c r="L5488" s="6">
        <v>12</v>
      </c>
      <c r="M5488" s="6">
        <v>5</v>
      </c>
      <c r="N5488" s="15">
        <v>0</v>
      </c>
      <c r="O5488" s="6">
        <v>0</v>
      </c>
      <c r="P5488" s="6"/>
      <c r="Q5488" s="6"/>
      <c r="R5488" s="6"/>
      <c r="S5488" s="6"/>
      <c r="T5488" s="6"/>
    </row>
    <row r="5489" spans="1:20" x14ac:dyDescent="0.25">
      <c r="A5489">
        <v>2006</v>
      </c>
      <c r="B5489" s="6" t="s">
        <v>52</v>
      </c>
      <c r="C5489" s="14">
        <v>94</v>
      </c>
      <c r="D5489" s="6" t="s">
        <v>350</v>
      </c>
      <c r="E5489" s="6"/>
      <c r="F5489" s="6"/>
      <c r="G5489" s="6"/>
      <c r="H5489" s="6"/>
      <c r="I5489" s="6" t="str">
        <f t="shared" si="43"/>
        <v/>
      </c>
      <c r="J5489" s="10" t="s">
        <v>331</v>
      </c>
      <c r="K5489" s="6">
        <v>35</v>
      </c>
      <c r="L5489" s="6">
        <v>30</v>
      </c>
      <c r="M5489" s="6">
        <v>20</v>
      </c>
      <c r="N5489" s="15">
        <v>40</v>
      </c>
      <c r="O5489" s="6">
        <v>0</v>
      </c>
      <c r="P5489" s="6"/>
      <c r="Q5489" s="6"/>
      <c r="R5489" s="6"/>
      <c r="S5489" s="6"/>
      <c r="T5489" s="6"/>
    </row>
    <row r="5490" spans="1:20" x14ac:dyDescent="0.25">
      <c r="A5490">
        <v>2006</v>
      </c>
      <c r="B5490" s="6" t="s">
        <v>52</v>
      </c>
      <c r="C5490" s="14">
        <v>95</v>
      </c>
      <c r="D5490" s="6" t="s">
        <v>350</v>
      </c>
      <c r="E5490" s="6"/>
      <c r="F5490" s="6"/>
      <c r="G5490" s="6"/>
      <c r="H5490" s="6"/>
      <c r="I5490" s="6" t="str">
        <f t="shared" si="43"/>
        <v/>
      </c>
      <c r="J5490" s="10" t="s">
        <v>344</v>
      </c>
      <c r="K5490" s="6">
        <v>20</v>
      </c>
      <c r="L5490" s="6">
        <v>12</v>
      </c>
      <c r="M5490" s="6">
        <v>8</v>
      </c>
      <c r="N5490" s="15">
        <v>25</v>
      </c>
      <c r="O5490" s="6">
        <v>0</v>
      </c>
      <c r="P5490" s="6"/>
      <c r="Q5490" s="6"/>
      <c r="R5490" s="6"/>
      <c r="S5490" s="6"/>
      <c r="T5490" s="6"/>
    </row>
    <row r="5491" spans="1:20" x14ac:dyDescent="0.25">
      <c r="A5491">
        <v>2006</v>
      </c>
      <c r="B5491" s="6" t="s">
        <v>52</v>
      </c>
      <c r="C5491" s="14">
        <v>96</v>
      </c>
      <c r="D5491" s="6" t="s">
        <v>350</v>
      </c>
      <c r="E5491" s="6"/>
      <c r="F5491" s="6"/>
      <c r="G5491" s="6"/>
      <c r="H5491" s="6"/>
      <c r="I5491" s="6" t="str">
        <f t="shared" si="43"/>
        <v/>
      </c>
      <c r="J5491" s="10" t="s">
        <v>337</v>
      </c>
      <c r="K5491" s="6">
        <v>5</v>
      </c>
      <c r="L5491" s="6">
        <v>5</v>
      </c>
      <c r="M5491" s="6">
        <v>2</v>
      </c>
      <c r="N5491" s="15">
        <v>5</v>
      </c>
      <c r="O5491" s="6">
        <v>0</v>
      </c>
      <c r="P5491" s="6"/>
      <c r="Q5491" s="6"/>
      <c r="R5491" s="6"/>
      <c r="S5491" s="6"/>
      <c r="T5491" s="6"/>
    </row>
    <row r="5492" spans="1:20" x14ac:dyDescent="0.25">
      <c r="A5492">
        <v>2006</v>
      </c>
      <c r="B5492" s="6" t="s">
        <v>52</v>
      </c>
      <c r="C5492" s="14">
        <v>97</v>
      </c>
      <c r="D5492" s="6" t="s">
        <v>350</v>
      </c>
      <c r="E5492" s="6"/>
      <c r="F5492" s="6"/>
      <c r="G5492" s="6"/>
      <c r="H5492" s="6"/>
      <c r="I5492" s="6" t="str">
        <f t="shared" si="43"/>
        <v/>
      </c>
      <c r="J5492" s="10" t="s">
        <v>337</v>
      </c>
      <c r="K5492" s="6">
        <v>20</v>
      </c>
      <c r="L5492" s="6">
        <v>15</v>
      </c>
      <c r="M5492" s="6">
        <v>8</v>
      </c>
      <c r="N5492" s="15">
        <v>20</v>
      </c>
      <c r="O5492" s="6">
        <v>0</v>
      </c>
      <c r="P5492" s="6"/>
      <c r="Q5492" s="6"/>
      <c r="R5492" s="6"/>
      <c r="S5492" s="6"/>
      <c r="T5492" s="6"/>
    </row>
    <row r="5493" spans="1:20" x14ac:dyDescent="0.25">
      <c r="A5493">
        <v>2006</v>
      </c>
      <c r="B5493" s="6" t="s">
        <v>52</v>
      </c>
      <c r="C5493" s="14">
        <v>99</v>
      </c>
      <c r="D5493" s="6" t="s">
        <v>350</v>
      </c>
      <c r="E5493" s="6"/>
      <c r="F5493" s="6"/>
      <c r="G5493" s="6"/>
      <c r="H5493" s="6"/>
      <c r="I5493" s="6" t="str">
        <f t="shared" si="43"/>
        <v/>
      </c>
      <c r="J5493" s="10" t="s">
        <v>340</v>
      </c>
      <c r="K5493" s="6">
        <v>12</v>
      </c>
      <c r="L5493" s="6">
        <v>8</v>
      </c>
      <c r="M5493" s="6">
        <v>5</v>
      </c>
      <c r="N5493" s="15">
        <v>30</v>
      </c>
      <c r="O5493" s="6">
        <v>0</v>
      </c>
      <c r="P5493" s="6"/>
      <c r="Q5493" s="6"/>
      <c r="R5493" s="6"/>
      <c r="S5493" s="6"/>
      <c r="T5493" s="6"/>
    </row>
    <row r="5494" spans="1:20" x14ac:dyDescent="0.25">
      <c r="A5494">
        <v>2006</v>
      </c>
      <c r="B5494" s="6" t="s">
        <v>52</v>
      </c>
      <c r="C5494" s="14">
        <v>100</v>
      </c>
      <c r="D5494" s="6" t="s">
        <v>350</v>
      </c>
      <c r="E5494" s="6"/>
      <c r="F5494" s="6"/>
      <c r="G5494" s="6"/>
      <c r="H5494" s="6"/>
      <c r="I5494" s="6" t="str">
        <f t="shared" si="43"/>
        <v/>
      </c>
      <c r="J5494" s="10" t="s">
        <v>337</v>
      </c>
      <c r="K5494" s="6">
        <v>100</v>
      </c>
      <c r="L5494" s="6">
        <v>90</v>
      </c>
      <c r="M5494" s="6">
        <v>80</v>
      </c>
      <c r="N5494" s="15">
        <v>60</v>
      </c>
      <c r="O5494" s="6">
        <v>0</v>
      </c>
      <c r="P5494" s="6"/>
      <c r="Q5494" s="6"/>
      <c r="R5494" s="6"/>
      <c r="S5494" s="10"/>
      <c r="T5494" s="6"/>
    </row>
    <row r="5495" spans="1:20" x14ac:dyDescent="0.25">
      <c r="A5495">
        <v>2006</v>
      </c>
      <c r="B5495" s="6" t="s">
        <v>52</v>
      </c>
      <c r="C5495" s="14">
        <v>101</v>
      </c>
      <c r="D5495" s="6" t="s">
        <v>350</v>
      </c>
      <c r="E5495" s="6"/>
      <c r="F5495" s="6"/>
      <c r="G5495" s="6"/>
      <c r="H5495" s="6"/>
      <c r="I5495" s="6" t="str">
        <f t="shared" si="43"/>
        <v/>
      </c>
      <c r="J5495" s="10" t="s">
        <v>334</v>
      </c>
      <c r="K5495" s="6">
        <v>45</v>
      </c>
      <c r="L5495" s="6">
        <v>40</v>
      </c>
      <c r="M5495" s="6">
        <v>20</v>
      </c>
      <c r="N5495" s="15">
        <v>70</v>
      </c>
      <c r="O5495" s="6">
        <v>0</v>
      </c>
      <c r="P5495" s="6"/>
      <c r="Q5495" s="6"/>
      <c r="R5495" s="6"/>
      <c r="S5495" s="6"/>
      <c r="T5495" s="6"/>
    </row>
    <row r="5496" spans="1:20" x14ac:dyDescent="0.25">
      <c r="A5496">
        <v>2006</v>
      </c>
      <c r="B5496" s="6" t="s">
        <v>52</v>
      </c>
      <c r="C5496" s="14">
        <v>102</v>
      </c>
      <c r="D5496" s="6" t="s">
        <v>350</v>
      </c>
      <c r="E5496" s="6"/>
      <c r="F5496" s="6"/>
      <c r="G5496" s="6"/>
      <c r="H5496" s="6"/>
      <c r="I5496" s="6" t="str">
        <f t="shared" si="43"/>
        <v/>
      </c>
      <c r="J5496" s="10" t="s">
        <v>331</v>
      </c>
      <c r="K5496" s="6">
        <v>40</v>
      </c>
      <c r="L5496" s="6">
        <v>20</v>
      </c>
      <c r="M5496" s="6">
        <v>10</v>
      </c>
      <c r="N5496" s="15">
        <v>25</v>
      </c>
      <c r="O5496" s="6">
        <v>0</v>
      </c>
      <c r="P5496" s="6"/>
      <c r="Q5496" s="6"/>
      <c r="R5496" s="6"/>
      <c r="S5496" s="6"/>
      <c r="T5496" s="6"/>
    </row>
    <row r="5497" spans="1:20" x14ac:dyDescent="0.25">
      <c r="A5497">
        <v>2006</v>
      </c>
      <c r="B5497" s="6" t="s">
        <v>52</v>
      </c>
      <c r="C5497" s="14">
        <v>103</v>
      </c>
      <c r="D5497" s="6" t="s">
        <v>350</v>
      </c>
      <c r="E5497" s="6">
        <v>8</v>
      </c>
      <c r="F5497" s="6">
        <v>9.8000000000000007</v>
      </c>
      <c r="G5497" s="6">
        <v>195</v>
      </c>
      <c r="H5497" s="6">
        <v>0</v>
      </c>
      <c r="I5497" s="6">
        <f t="shared" si="43"/>
        <v>195</v>
      </c>
      <c r="J5497" s="10" t="s">
        <v>352</v>
      </c>
      <c r="K5497" s="6">
        <v>25</v>
      </c>
      <c r="L5497" s="6">
        <v>15</v>
      </c>
      <c r="M5497" s="6">
        <v>4</v>
      </c>
      <c r="N5497" s="15">
        <v>0</v>
      </c>
      <c r="O5497" s="6">
        <v>0</v>
      </c>
      <c r="P5497" s="6"/>
      <c r="Q5497" s="6"/>
      <c r="R5497" s="6"/>
      <c r="S5497" s="6"/>
      <c r="T5497" s="6"/>
    </row>
    <row r="5498" spans="1:20" x14ac:dyDescent="0.25">
      <c r="A5498">
        <v>2006</v>
      </c>
      <c r="B5498" s="6" t="s">
        <v>52</v>
      </c>
      <c r="C5498" s="14">
        <v>104</v>
      </c>
      <c r="D5498" s="6" t="s">
        <v>350</v>
      </c>
      <c r="E5498" s="6"/>
      <c r="F5498" s="6"/>
      <c r="G5498" s="6"/>
      <c r="H5498" s="6"/>
      <c r="I5498" s="6" t="str">
        <f t="shared" si="43"/>
        <v/>
      </c>
      <c r="J5498" s="10" t="s">
        <v>332</v>
      </c>
      <c r="K5498" s="6">
        <v>75</v>
      </c>
      <c r="L5498" s="6">
        <v>45</v>
      </c>
      <c r="M5498" s="6">
        <v>65</v>
      </c>
      <c r="N5498" s="15">
        <v>50</v>
      </c>
      <c r="O5498" s="6">
        <v>0</v>
      </c>
      <c r="P5498" s="6"/>
      <c r="Q5498" s="6"/>
      <c r="R5498" s="6" t="s">
        <v>47</v>
      </c>
      <c r="S5498" s="6"/>
      <c r="T5498" s="6"/>
    </row>
    <row r="5499" spans="1:20" x14ac:dyDescent="0.25">
      <c r="A5499">
        <v>2006</v>
      </c>
      <c r="B5499" s="6" t="s">
        <v>52</v>
      </c>
      <c r="C5499" s="14">
        <v>105</v>
      </c>
      <c r="D5499" s="6" t="s">
        <v>350</v>
      </c>
      <c r="E5499" s="6"/>
      <c r="F5499" s="6"/>
      <c r="G5499" s="6"/>
      <c r="H5499" s="6"/>
      <c r="I5499" s="6" t="str">
        <f t="shared" si="43"/>
        <v/>
      </c>
      <c r="J5499" s="10" t="s">
        <v>344</v>
      </c>
      <c r="K5499" s="6">
        <v>23</v>
      </c>
      <c r="L5499" s="6">
        <v>20</v>
      </c>
      <c r="M5499" s="6">
        <v>20</v>
      </c>
      <c r="N5499" s="15">
        <v>5</v>
      </c>
      <c r="O5499" s="6">
        <v>0</v>
      </c>
      <c r="P5499" s="6"/>
      <c r="Q5499" s="6"/>
      <c r="R5499" s="6"/>
      <c r="S5499" s="6"/>
      <c r="T5499" s="6"/>
    </row>
    <row r="5500" spans="1:20" x14ac:dyDescent="0.25">
      <c r="A5500">
        <v>2006</v>
      </c>
      <c r="B5500" s="6" t="s">
        <v>52</v>
      </c>
      <c r="C5500" s="14">
        <v>105</v>
      </c>
      <c r="D5500" s="6" t="s">
        <v>350</v>
      </c>
      <c r="E5500" s="6"/>
      <c r="F5500" s="6"/>
      <c r="G5500" s="6"/>
      <c r="H5500" s="6"/>
      <c r="I5500" s="6" t="str">
        <f t="shared" si="43"/>
        <v/>
      </c>
      <c r="J5500" s="10" t="s">
        <v>336</v>
      </c>
      <c r="K5500" s="6">
        <v>30</v>
      </c>
      <c r="L5500" s="6">
        <v>20</v>
      </c>
      <c r="M5500" s="6">
        <v>40</v>
      </c>
      <c r="N5500" s="15">
        <v>10</v>
      </c>
      <c r="O5500" s="6">
        <v>0</v>
      </c>
      <c r="P5500" s="6"/>
      <c r="Q5500" s="6"/>
      <c r="R5500" s="6" t="s">
        <v>47</v>
      </c>
      <c r="S5500" s="10"/>
      <c r="T5500" s="6"/>
    </row>
    <row r="5501" spans="1:20" x14ac:dyDescent="0.25">
      <c r="A5501">
        <v>2006</v>
      </c>
      <c r="B5501" s="6" t="s">
        <v>52</v>
      </c>
      <c r="C5501" s="14">
        <v>106</v>
      </c>
      <c r="D5501" s="6" t="s">
        <v>350</v>
      </c>
      <c r="E5501" s="6"/>
      <c r="F5501" s="6"/>
      <c r="G5501" s="6"/>
      <c r="H5501" s="6"/>
      <c r="I5501" s="6" t="str">
        <f t="shared" si="43"/>
        <v/>
      </c>
      <c r="J5501" s="10" t="s">
        <v>332</v>
      </c>
      <c r="K5501" s="6">
        <v>50</v>
      </c>
      <c r="L5501" s="6">
        <v>30</v>
      </c>
      <c r="M5501" s="6">
        <v>30</v>
      </c>
      <c r="N5501" s="15">
        <v>40</v>
      </c>
      <c r="O5501" s="6">
        <v>0</v>
      </c>
      <c r="P5501" s="6"/>
      <c r="Q5501" s="6"/>
      <c r="R5501" s="6"/>
      <c r="S5501" s="6"/>
      <c r="T5501" s="6"/>
    </row>
    <row r="5502" spans="1:20" x14ac:dyDescent="0.25">
      <c r="A5502">
        <v>2006</v>
      </c>
      <c r="B5502" s="6" t="s">
        <v>52</v>
      </c>
      <c r="C5502" s="14">
        <v>107</v>
      </c>
      <c r="D5502" s="6" t="s">
        <v>350</v>
      </c>
      <c r="E5502" s="6"/>
      <c r="F5502" s="6"/>
      <c r="G5502" s="6"/>
      <c r="H5502" s="6"/>
      <c r="I5502" s="6" t="str">
        <f t="shared" si="43"/>
        <v/>
      </c>
      <c r="J5502" s="10" t="s">
        <v>334</v>
      </c>
      <c r="K5502" s="6">
        <v>60</v>
      </c>
      <c r="L5502" s="6">
        <v>45</v>
      </c>
      <c r="M5502" s="6">
        <v>50</v>
      </c>
      <c r="N5502" s="15">
        <v>80</v>
      </c>
      <c r="O5502" s="6">
        <v>0</v>
      </c>
      <c r="P5502" s="6"/>
      <c r="Q5502" s="6"/>
      <c r="R5502" s="6"/>
      <c r="S5502" s="6"/>
      <c r="T5502" s="6"/>
    </row>
    <row r="5503" spans="1:20" x14ac:dyDescent="0.25">
      <c r="A5503">
        <v>2006</v>
      </c>
      <c r="B5503" s="6" t="s">
        <v>52</v>
      </c>
      <c r="C5503" s="14">
        <v>108</v>
      </c>
      <c r="D5503" s="6" t="s">
        <v>350</v>
      </c>
      <c r="E5503" s="6"/>
      <c r="F5503" s="6"/>
      <c r="G5503" s="6"/>
      <c r="H5503" s="6"/>
      <c r="I5503" s="6" t="str">
        <f t="shared" si="43"/>
        <v/>
      </c>
      <c r="J5503" s="10" t="s">
        <v>331</v>
      </c>
      <c r="K5503" s="6">
        <v>20</v>
      </c>
      <c r="L5503" s="6">
        <v>15</v>
      </c>
      <c r="M5503" s="6">
        <v>3</v>
      </c>
      <c r="N5503" s="15">
        <v>10</v>
      </c>
      <c r="O5503" s="6">
        <v>0</v>
      </c>
      <c r="P5503" s="6"/>
      <c r="Q5503" s="6"/>
      <c r="R5503" s="6"/>
      <c r="S5503" s="6"/>
      <c r="T5503" s="6"/>
    </row>
    <row r="5504" spans="1:20" x14ac:dyDescent="0.25">
      <c r="A5504">
        <v>2006</v>
      </c>
      <c r="B5504" s="6" t="s">
        <v>52</v>
      </c>
      <c r="C5504" s="14">
        <v>109</v>
      </c>
      <c r="D5504" s="6" t="s">
        <v>350</v>
      </c>
      <c r="E5504" s="6"/>
      <c r="F5504" s="6"/>
      <c r="G5504" s="6"/>
      <c r="H5504" s="6"/>
      <c r="I5504" s="6" t="str">
        <f t="shared" si="43"/>
        <v/>
      </c>
      <c r="J5504" s="10" t="s">
        <v>334</v>
      </c>
      <c r="K5504" s="6">
        <v>30</v>
      </c>
      <c r="L5504" s="6">
        <v>25</v>
      </c>
      <c r="M5504" s="6">
        <v>40</v>
      </c>
      <c r="N5504" s="15">
        <v>60</v>
      </c>
      <c r="O5504" s="6">
        <v>0</v>
      </c>
      <c r="P5504" s="6"/>
      <c r="Q5504" s="6"/>
      <c r="R5504" s="6"/>
      <c r="S5504" s="6"/>
      <c r="T5504" s="6"/>
    </row>
    <row r="5505" spans="1:20" x14ac:dyDescent="0.25">
      <c r="A5505">
        <v>2006</v>
      </c>
      <c r="B5505" s="6" t="s">
        <v>52</v>
      </c>
      <c r="C5505" s="14">
        <v>110</v>
      </c>
      <c r="D5505" s="6" t="s">
        <v>350</v>
      </c>
      <c r="E5505" s="6"/>
      <c r="F5505" s="6"/>
      <c r="G5505" s="6"/>
      <c r="H5505" s="6"/>
      <c r="I5505" s="6" t="str">
        <f t="shared" si="43"/>
        <v/>
      </c>
      <c r="J5505" s="10" t="s">
        <v>334</v>
      </c>
      <c r="K5505" s="6">
        <v>30</v>
      </c>
      <c r="L5505" s="6">
        <v>10</v>
      </c>
      <c r="M5505" s="6">
        <v>27</v>
      </c>
      <c r="N5505" s="15">
        <v>30</v>
      </c>
      <c r="O5505" s="6">
        <v>0</v>
      </c>
      <c r="P5505" s="6"/>
      <c r="Q5505" s="6"/>
      <c r="R5505" s="6"/>
      <c r="S5505" s="6"/>
      <c r="T5505" s="6"/>
    </row>
    <row r="5506" spans="1:20" x14ac:dyDescent="0.25">
      <c r="A5506">
        <v>2006</v>
      </c>
      <c r="B5506" s="6" t="s">
        <v>52</v>
      </c>
      <c r="C5506" s="14">
        <v>111</v>
      </c>
      <c r="D5506" s="6" t="s">
        <v>350</v>
      </c>
      <c r="E5506" s="6"/>
      <c r="F5506" s="6"/>
      <c r="G5506" s="6"/>
      <c r="H5506" s="6"/>
      <c r="I5506" s="6" t="str">
        <f t="shared" si="43"/>
        <v/>
      </c>
      <c r="J5506" s="10" t="s">
        <v>334</v>
      </c>
      <c r="K5506" s="6">
        <v>40</v>
      </c>
      <c r="L5506" s="6">
        <v>35</v>
      </c>
      <c r="M5506" s="6">
        <v>50</v>
      </c>
      <c r="N5506" s="15">
        <v>75</v>
      </c>
      <c r="O5506" s="6">
        <v>0</v>
      </c>
      <c r="P5506" s="6"/>
      <c r="Q5506" s="6"/>
      <c r="R5506" s="6"/>
      <c r="S5506" s="6"/>
      <c r="T5506" s="6"/>
    </row>
    <row r="5507" spans="1:20" x14ac:dyDescent="0.25">
      <c r="A5507">
        <v>2006</v>
      </c>
      <c r="B5507" s="6" t="s">
        <v>52</v>
      </c>
      <c r="C5507" s="14">
        <v>112</v>
      </c>
      <c r="D5507" s="6" t="s">
        <v>350</v>
      </c>
      <c r="E5507" s="6"/>
      <c r="F5507" s="6"/>
      <c r="G5507" s="6"/>
      <c r="H5507" s="6"/>
      <c r="I5507" s="6" t="str">
        <f t="shared" si="43"/>
        <v/>
      </c>
      <c r="J5507" s="10" t="s">
        <v>331</v>
      </c>
      <c r="K5507" s="6">
        <v>17</v>
      </c>
      <c r="L5507" s="6">
        <v>10</v>
      </c>
      <c r="M5507" s="6">
        <v>3</v>
      </c>
      <c r="N5507" s="15">
        <v>0</v>
      </c>
      <c r="O5507" s="6">
        <v>0</v>
      </c>
      <c r="P5507" s="6"/>
      <c r="Q5507" s="6"/>
      <c r="R5507" s="6"/>
      <c r="S5507" s="6"/>
      <c r="T5507" s="6"/>
    </row>
    <row r="5508" spans="1:20" x14ac:dyDescent="0.25">
      <c r="A5508">
        <v>2006</v>
      </c>
      <c r="B5508" s="6" t="s">
        <v>52</v>
      </c>
      <c r="C5508" s="14">
        <v>113</v>
      </c>
      <c r="D5508" s="6" t="s">
        <v>350</v>
      </c>
      <c r="E5508" s="6"/>
      <c r="F5508" s="6"/>
      <c r="G5508" s="6"/>
      <c r="H5508" s="6"/>
      <c r="I5508" s="6" t="str">
        <f t="shared" si="43"/>
        <v/>
      </c>
      <c r="J5508" s="10" t="s">
        <v>340</v>
      </c>
      <c r="K5508" s="6">
        <v>12</v>
      </c>
      <c r="L5508" s="6">
        <v>10</v>
      </c>
      <c r="M5508" s="6">
        <v>2</v>
      </c>
      <c r="N5508" s="15">
        <v>5</v>
      </c>
      <c r="O5508" s="6">
        <v>0</v>
      </c>
      <c r="P5508" s="6"/>
      <c r="Q5508" s="6"/>
      <c r="R5508" s="6"/>
      <c r="S5508" s="6"/>
      <c r="T5508" s="6"/>
    </row>
    <row r="5509" spans="1:20" x14ac:dyDescent="0.25">
      <c r="A5509">
        <v>2006</v>
      </c>
      <c r="B5509" s="6" t="s">
        <v>52</v>
      </c>
      <c r="C5509" s="14">
        <v>114</v>
      </c>
      <c r="D5509" s="6" t="s">
        <v>350</v>
      </c>
      <c r="E5509" s="6"/>
      <c r="F5509" s="6"/>
      <c r="G5509" s="6"/>
      <c r="H5509" s="6"/>
      <c r="I5509" s="6" t="str">
        <f t="shared" si="43"/>
        <v/>
      </c>
      <c r="J5509" s="10" t="s">
        <v>337</v>
      </c>
      <c r="K5509" s="6">
        <v>40</v>
      </c>
      <c r="L5509" s="6">
        <v>25</v>
      </c>
      <c r="M5509" s="6">
        <v>13</v>
      </c>
      <c r="N5509" s="15">
        <v>25</v>
      </c>
      <c r="O5509" s="6">
        <v>0</v>
      </c>
      <c r="P5509" s="6"/>
      <c r="Q5509" s="6"/>
      <c r="R5509" s="6"/>
      <c r="S5509" s="6"/>
      <c r="T5509" s="6"/>
    </row>
    <row r="5510" spans="1:20" x14ac:dyDescent="0.25">
      <c r="A5510">
        <v>2006</v>
      </c>
      <c r="B5510" s="6" t="s">
        <v>52</v>
      </c>
      <c r="C5510" s="14">
        <v>115</v>
      </c>
      <c r="D5510" s="6" t="s">
        <v>350</v>
      </c>
      <c r="E5510" s="6"/>
      <c r="F5510" s="6"/>
      <c r="G5510" s="6"/>
      <c r="H5510" s="6"/>
      <c r="I5510" s="6" t="str">
        <f t="shared" si="43"/>
        <v/>
      </c>
      <c r="J5510" s="10" t="s">
        <v>331</v>
      </c>
      <c r="K5510" s="6">
        <v>25</v>
      </c>
      <c r="L5510" s="6">
        <v>10</v>
      </c>
      <c r="M5510" s="6">
        <v>6</v>
      </c>
      <c r="N5510" s="15">
        <v>30</v>
      </c>
      <c r="O5510" s="6">
        <v>0</v>
      </c>
      <c r="P5510" s="6"/>
      <c r="Q5510" s="6"/>
      <c r="R5510" s="6"/>
      <c r="S5510" s="6"/>
      <c r="T5510" s="6"/>
    </row>
    <row r="5511" spans="1:20" x14ac:dyDescent="0.25">
      <c r="A5511">
        <v>2006</v>
      </c>
      <c r="B5511" s="6" t="s">
        <v>52</v>
      </c>
      <c r="C5511" s="14">
        <v>116</v>
      </c>
      <c r="D5511" s="6" t="s">
        <v>350</v>
      </c>
      <c r="E5511" s="6"/>
      <c r="F5511" s="6"/>
      <c r="G5511" s="6"/>
      <c r="H5511" s="6"/>
      <c r="I5511" s="6" t="str">
        <f t="shared" si="43"/>
        <v/>
      </c>
      <c r="J5511" s="10" t="s">
        <v>332</v>
      </c>
      <c r="K5511" s="6">
        <v>80</v>
      </c>
      <c r="L5511" s="6">
        <v>50</v>
      </c>
      <c r="M5511" s="6">
        <v>50</v>
      </c>
      <c r="N5511" s="6">
        <v>30</v>
      </c>
      <c r="O5511" s="6">
        <v>0</v>
      </c>
      <c r="P5511" s="6"/>
      <c r="Q5511" s="6"/>
      <c r="R5511" s="6"/>
      <c r="S5511" s="6"/>
      <c r="T5511" s="6"/>
    </row>
    <row r="5512" spans="1:20" x14ac:dyDescent="0.25">
      <c r="A5512">
        <v>2006</v>
      </c>
      <c r="B5512" s="6" t="s">
        <v>52</v>
      </c>
      <c r="C5512" s="14">
        <v>117</v>
      </c>
      <c r="D5512" s="6" t="s">
        <v>350</v>
      </c>
      <c r="E5512" s="6"/>
      <c r="F5512" s="6"/>
      <c r="G5512" s="6"/>
      <c r="H5512" s="6"/>
      <c r="I5512" s="6" t="str">
        <f t="shared" si="43"/>
        <v/>
      </c>
      <c r="J5512" s="10" t="s">
        <v>332</v>
      </c>
      <c r="K5512" s="6">
        <v>70</v>
      </c>
      <c r="L5512" s="6">
        <v>50</v>
      </c>
      <c r="M5512" s="6">
        <v>10</v>
      </c>
      <c r="N5512" s="15">
        <v>60</v>
      </c>
      <c r="O5512" s="6">
        <v>0</v>
      </c>
      <c r="P5512" s="6"/>
      <c r="Q5512" s="6"/>
      <c r="R5512" s="6"/>
      <c r="S5512" s="6"/>
      <c r="T5512" s="6" t="s">
        <v>106</v>
      </c>
    </row>
    <row r="5513" spans="1:20" x14ac:dyDescent="0.25">
      <c r="A5513">
        <v>2006</v>
      </c>
      <c r="B5513" s="6" t="s">
        <v>52</v>
      </c>
      <c r="C5513" s="14">
        <v>118</v>
      </c>
      <c r="D5513" s="6" t="s">
        <v>350</v>
      </c>
      <c r="E5513" s="6"/>
      <c r="F5513" s="6"/>
      <c r="G5513" s="6"/>
      <c r="H5513" s="6"/>
      <c r="I5513" s="6" t="str">
        <f t="shared" si="43"/>
        <v/>
      </c>
      <c r="J5513" s="10" t="s">
        <v>336</v>
      </c>
      <c r="K5513" s="6">
        <v>25</v>
      </c>
      <c r="L5513" s="6">
        <v>10</v>
      </c>
      <c r="M5513" s="6">
        <v>3</v>
      </c>
      <c r="N5513" s="15">
        <v>5</v>
      </c>
      <c r="O5513" s="6">
        <v>0</v>
      </c>
      <c r="P5513" s="6"/>
      <c r="Q5513" s="6"/>
      <c r="R5513" s="6" t="s">
        <v>47</v>
      </c>
      <c r="S5513" s="6"/>
      <c r="T5513" s="6"/>
    </row>
    <row r="5514" spans="1:20" x14ac:dyDescent="0.25">
      <c r="A5514">
        <v>2006</v>
      </c>
      <c r="B5514" s="6" t="s">
        <v>52</v>
      </c>
      <c r="C5514" s="14">
        <v>119</v>
      </c>
      <c r="D5514" s="6" t="s">
        <v>350</v>
      </c>
      <c r="E5514" s="6"/>
      <c r="F5514" s="6"/>
      <c r="G5514" s="6"/>
      <c r="H5514" s="6"/>
      <c r="I5514" s="6" t="str">
        <f t="shared" si="43"/>
        <v/>
      </c>
      <c r="J5514" s="10" t="s">
        <v>336</v>
      </c>
      <c r="K5514" s="6">
        <v>35</v>
      </c>
      <c r="L5514" s="6">
        <v>30</v>
      </c>
      <c r="M5514" s="6">
        <v>13</v>
      </c>
      <c r="N5514" s="15">
        <v>10</v>
      </c>
      <c r="O5514" s="6">
        <v>0</v>
      </c>
      <c r="P5514" s="6"/>
      <c r="Q5514" s="6"/>
      <c r="R5514" s="6"/>
      <c r="S5514" s="6"/>
      <c r="T5514" s="6"/>
    </row>
    <row r="5515" spans="1:20" x14ac:dyDescent="0.25">
      <c r="A5515">
        <v>2006</v>
      </c>
      <c r="B5515" s="6" t="s">
        <v>52</v>
      </c>
      <c r="C5515" s="14">
        <v>120</v>
      </c>
      <c r="D5515" s="6" t="s">
        <v>350</v>
      </c>
      <c r="E5515" s="6"/>
      <c r="F5515" s="6"/>
      <c r="G5515" s="6"/>
      <c r="H5515" s="6"/>
      <c r="I5515" s="6" t="str">
        <f t="shared" si="43"/>
        <v/>
      </c>
      <c r="J5515" s="10" t="s">
        <v>336</v>
      </c>
      <c r="K5515" s="6">
        <v>20</v>
      </c>
      <c r="L5515" s="6">
        <v>10</v>
      </c>
      <c r="M5515" s="6">
        <v>4</v>
      </c>
      <c r="N5515" s="15">
        <v>15</v>
      </c>
      <c r="O5515" s="6">
        <v>0</v>
      </c>
      <c r="P5515" s="6"/>
      <c r="Q5515" s="6"/>
      <c r="R5515" s="6"/>
      <c r="S5515" s="6"/>
      <c r="T5515" s="6"/>
    </row>
    <row r="5516" spans="1:20" x14ac:dyDescent="0.25">
      <c r="A5516">
        <v>2006</v>
      </c>
      <c r="B5516" s="6" t="s">
        <v>52</v>
      </c>
      <c r="C5516" s="14">
        <v>121</v>
      </c>
      <c r="D5516" s="6" t="s">
        <v>350</v>
      </c>
      <c r="E5516" s="6"/>
      <c r="F5516" s="6"/>
      <c r="G5516" s="6"/>
      <c r="H5516" s="6"/>
      <c r="I5516" s="6" t="str">
        <f t="shared" si="43"/>
        <v/>
      </c>
      <c r="J5516" s="10" t="s">
        <v>353</v>
      </c>
      <c r="K5516" s="6">
        <v>15</v>
      </c>
      <c r="L5516" s="6">
        <v>12</v>
      </c>
      <c r="M5516" s="6">
        <v>9</v>
      </c>
      <c r="N5516" s="15">
        <v>20</v>
      </c>
      <c r="O5516" s="6">
        <v>0</v>
      </c>
      <c r="P5516" s="6"/>
      <c r="Q5516" s="6"/>
      <c r="R5516" s="6"/>
      <c r="S5516" s="6"/>
      <c r="T5516" s="6"/>
    </row>
    <row r="5517" spans="1:20" x14ac:dyDescent="0.25">
      <c r="A5517">
        <v>2006</v>
      </c>
      <c r="B5517" s="6" t="s">
        <v>52</v>
      </c>
      <c r="C5517" s="14">
        <v>122</v>
      </c>
      <c r="D5517" s="6" t="s">
        <v>350</v>
      </c>
      <c r="E5517" s="6"/>
      <c r="F5517" s="6"/>
      <c r="G5517" s="6"/>
      <c r="H5517" s="6"/>
      <c r="I5517" s="6" t="str">
        <f t="shared" si="43"/>
        <v/>
      </c>
      <c r="J5517" s="10" t="s">
        <v>331</v>
      </c>
      <c r="K5517" s="6">
        <v>20</v>
      </c>
      <c r="L5517" s="6">
        <v>17</v>
      </c>
      <c r="M5517" s="6">
        <v>10</v>
      </c>
      <c r="N5517" s="15">
        <v>25</v>
      </c>
      <c r="O5517" s="6">
        <v>0</v>
      </c>
      <c r="P5517" s="6"/>
      <c r="Q5517" s="6"/>
      <c r="R5517" s="6"/>
      <c r="S5517" s="6"/>
      <c r="T5517" s="6"/>
    </row>
    <row r="5518" spans="1:20" x14ac:dyDescent="0.25">
      <c r="A5518">
        <v>2006</v>
      </c>
      <c r="B5518" s="6" t="s">
        <v>52</v>
      </c>
      <c r="C5518" s="14">
        <v>123</v>
      </c>
      <c r="D5518" s="6" t="s">
        <v>350</v>
      </c>
      <c r="E5518" s="6"/>
      <c r="F5518" s="6"/>
      <c r="G5518" s="6"/>
      <c r="H5518" s="6"/>
      <c r="I5518" s="6"/>
      <c r="J5518" s="10" t="s">
        <v>330</v>
      </c>
      <c r="K5518" s="6">
        <v>20</v>
      </c>
      <c r="L5518" s="6">
        <v>5</v>
      </c>
      <c r="M5518" s="6">
        <v>50</v>
      </c>
      <c r="N5518" s="15">
        <v>0</v>
      </c>
      <c r="O5518" s="6">
        <v>0</v>
      </c>
      <c r="P5518" s="6"/>
      <c r="Q5518" s="6"/>
      <c r="R5518" s="6"/>
      <c r="S5518" s="6"/>
      <c r="T5518" s="6"/>
    </row>
    <row r="5519" spans="1:20" x14ac:dyDescent="0.25">
      <c r="A5519">
        <v>2006</v>
      </c>
      <c r="B5519" s="6" t="s">
        <v>52</v>
      </c>
      <c r="C5519" s="14">
        <v>124</v>
      </c>
      <c r="D5519" s="6" t="s">
        <v>350</v>
      </c>
      <c r="E5519" s="6"/>
      <c r="F5519" s="6"/>
      <c r="G5519" s="6"/>
      <c r="H5519" s="6"/>
      <c r="I5519" s="6" t="str">
        <f t="shared" ref="I5519:I5582" si="44">IF(G5519&gt;0,G5519/(1000-H5519)*1000,"")</f>
        <v/>
      </c>
      <c r="J5519" s="10" t="s">
        <v>331</v>
      </c>
      <c r="K5519" s="6">
        <v>20</v>
      </c>
      <c r="L5519" s="6">
        <v>3</v>
      </c>
      <c r="M5519" s="6">
        <v>12</v>
      </c>
      <c r="N5519" s="15">
        <v>10</v>
      </c>
      <c r="O5519" s="6">
        <v>0</v>
      </c>
      <c r="P5519" s="6"/>
      <c r="Q5519" s="6"/>
      <c r="R5519" s="6"/>
      <c r="S5519" s="6"/>
      <c r="T5519" s="6"/>
    </row>
    <row r="5520" spans="1:20" x14ac:dyDescent="0.25">
      <c r="A5520">
        <v>2006</v>
      </c>
      <c r="B5520" s="6" t="s">
        <v>20</v>
      </c>
      <c r="C5520" s="14">
        <v>1</v>
      </c>
      <c r="D5520" s="6" t="s">
        <v>328</v>
      </c>
      <c r="E5520" s="6">
        <v>1</v>
      </c>
      <c r="F5520" s="6">
        <v>6.1</v>
      </c>
      <c r="G5520" s="6">
        <v>134</v>
      </c>
      <c r="H5520" s="6">
        <v>0</v>
      </c>
      <c r="I5520" s="6">
        <f t="shared" si="44"/>
        <v>134</v>
      </c>
      <c r="J5520" s="6" t="s">
        <v>334</v>
      </c>
      <c r="K5520" s="6">
        <v>30</v>
      </c>
      <c r="L5520" s="6">
        <v>25</v>
      </c>
      <c r="M5520" s="6">
        <v>40</v>
      </c>
      <c r="N5520" s="15">
        <v>35</v>
      </c>
      <c r="O5520" s="6">
        <v>0</v>
      </c>
      <c r="P5520" s="6"/>
      <c r="Q5520" s="6"/>
      <c r="R5520" s="6"/>
      <c r="S5520" s="6"/>
      <c r="T5520" s="6"/>
    </row>
    <row r="5521" spans="1:20" x14ac:dyDescent="0.25">
      <c r="A5521">
        <v>2006</v>
      </c>
      <c r="B5521" s="6" t="s">
        <v>20</v>
      </c>
      <c r="C5521" s="14">
        <v>2</v>
      </c>
      <c r="D5521" s="6" t="s">
        <v>328</v>
      </c>
      <c r="E5521" s="6"/>
      <c r="F5521" s="6"/>
      <c r="G5521" s="6"/>
      <c r="H5521" s="6"/>
      <c r="I5521" s="6" t="str">
        <f t="shared" si="44"/>
        <v/>
      </c>
      <c r="J5521" s="6" t="s">
        <v>334</v>
      </c>
      <c r="K5521" s="6">
        <v>35</v>
      </c>
      <c r="L5521" s="6">
        <v>30</v>
      </c>
      <c r="M5521" s="6">
        <v>35</v>
      </c>
      <c r="N5521" s="15">
        <v>95</v>
      </c>
      <c r="O5521" s="6">
        <v>0</v>
      </c>
      <c r="P5521" s="6"/>
      <c r="Q5521" s="6"/>
      <c r="R5521" s="6"/>
      <c r="S5521" s="6"/>
      <c r="T5521" s="6"/>
    </row>
    <row r="5522" spans="1:20" x14ac:dyDescent="0.25">
      <c r="A5522">
        <v>2006</v>
      </c>
      <c r="B5522" s="6" t="s">
        <v>20</v>
      </c>
      <c r="C5522" s="14">
        <v>3</v>
      </c>
      <c r="D5522" s="6" t="s">
        <v>328</v>
      </c>
      <c r="E5522" s="6"/>
      <c r="F5522" s="6"/>
      <c r="G5522" s="6"/>
      <c r="H5522" s="6"/>
      <c r="I5522" s="6" t="str">
        <f t="shared" si="44"/>
        <v/>
      </c>
      <c r="J5522" s="6" t="s">
        <v>334</v>
      </c>
      <c r="K5522" s="6">
        <v>45</v>
      </c>
      <c r="L5522" s="6">
        <v>50</v>
      </c>
      <c r="M5522" s="6">
        <v>30</v>
      </c>
      <c r="N5522" s="15">
        <v>95</v>
      </c>
      <c r="O5522" s="6">
        <v>0</v>
      </c>
      <c r="P5522" s="6"/>
      <c r="Q5522" s="6"/>
      <c r="R5522" s="6"/>
      <c r="S5522" s="6"/>
      <c r="T5522" s="6"/>
    </row>
    <row r="5523" spans="1:20" x14ac:dyDescent="0.25">
      <c r="A5523">
        <v>2006</v>
      </c>
      <c r="B5523" s="6" t="s">
        <v>20</v>
      </c>
      <c r="C5523" s="14">
        <v>4</v>
      </c>
      <c r="D5523" s="6" t="s">
        <v>328</v>
      </c>
      <c r="E5523" s="6"/>
      <c r="F5523" s="6"/>
      <c r="G5523" s="6"/>
      <c r="H5523" s="6"/>
      <c r="I5523" s="6" t="str">
        <f t="shared" si="44"/>
        <v/>
      </c>
      <c r="J5523" s="6" t="s">
        <v>331</v>
      </c>
      <c r="K5523" s="6">
        <v>38</v>
      </c>
      <c r="L5523" s="6">
        <v>30</v>
      </c>
      <c r="M5523" s="6">
        <v>5</v>
      </c>
      <c r="N5523" s="15">
        <v>5</v>
      </c>
      <c r="O5523" s="6">
        <v>0</v>
      </c>
      <c r="P5523" s="6"/>
      <c r="Q5523" s="6"/>
      <c r="R5523" s="6"/>
      <c r="S5523" s="6"/>
      <c r="T5523" s="6"/>
    </row>
    <row r="5524" spans="1:20" x14ac:dyDescent="0.25">
      <c r="A5524">
        <v>2006</v>
      </c>
      <c r="B5524" s="6" t="s">
        <v>20</v>
      </c>
      <c r="C5524" s="14">
        <v>5</v>
      </c>
      <c r="D5524" s="6" t="s">
        <v>328</v>
      </c>
      <c r="E5524" s="6"/>
      <c r="F5524" s="6"/>
      <c r="G5524" s="6"/>
      <c r="H5524" s="6"/>
      <c r="I5524" s="6" t="str">
        <f t="shared" si="44"/>
        <v/>
      </c>
      <c r="J5524" s="6" t="s">
        <v>334</v>
      </c>
      <c r="K5524" s="6">
        <v>10</v>
      </c>
      <c r="L5524" s="6">
        <v>10</v>
      </c>
      <c r="M5524" s="6">
        <v>18</v>
      </c>
      <c r="N5524" s="15">
        <v>10</v>
      </c>
      <c r="O5524" s="6">
        <v>0</v>
      </c>
      <c r="P5524" s="6"/>
      <c r="Q5524" s="6"/>
      <c r="R5524" s="6"/>
      <c r="S5524" s="6"/>
      <c r="T5524" s="6"/>
    </row>
    <row r="5525" spans="1:20" x14ac:dyDescent="0.25">
      <c r="A5525">
        <v>2006</v>
      </c>
      <c r="B5525" s="6" t="s">
        <v>20</v>
      </c>
      <c r="C5525" s="14">
        <v>6</v>
      </c>
      <c r="D5525" s="6" t="s">
        <v>328</v>
      </c>
      <c r="E5525" s="6"/>
      <c r="F5525" s="6"/>
      <c r="G5525" s="6"/>
      <c r="H5525" s="6"/>
      <c r="I5525" s="6" t="str">
        <f t="shared" si="44"/>
        <v/>
      </c>
      <c r="J5525" s="6" t="s">
        <v>331</v>
      </c>
      <c r="K5525" s="6">
        <v>20</v>
      </c>
      <c r="L5525" s="6">
        <v>20</v>
      </c>
      <c r="M5525" s="6">
        <v>10</v>
      </c>
      <c r="N5525" s="15">
        <v>0</v>
      </c>
      <c r="O5525" s="6">
        <v>0</v>
      </c>
      <c r="P5525" s="6"/>
      <c r="Q5525" s="6"/>
      <c r="R5525" s="6"/>
      <c r="S5525" s="6"/>
      <c r="T5525" s="6"/>
    </row>
    <row r="5526" spans="1:20" x14ac:dyDescent="0.25">
      <c r="A5526">
        <v>2006</v>
      </c>
      <c r="B5526" s="6" t="s">
        <v>20</v>
      </c>
      <c r="C5526" s="14">
        <v>7</v>
      </c>
      <c r="D5526" s="6" t="s">
        <v>328</v>
      </c>
      <c r="E5526" s="6"/>
      <c r="F5526" s="6"/>
      <c r="G5526" s="6"/>
      <c r="H5526" s="6"/>
      <c r="I5526" s="6" t="str">
        <f t="shared" si="44"/>
        <v/>
      </c>
      <c r="J5526" s="6" t="s">
        <v>344</v>
      </c>
      <c r="K5526" s="6">
        <v>13</v>
      </c>
      <c r="L5526" s="6">
        <v>4</v>
      </c>
      <c r="M5526" s="6">
        <v>5</v>
      </c>
      <c r="N5526" s="15">
        <v>0</v>
      </c>
      <c r="O5526" s="6">
        <v>0</v>
      </c>
      <c r="P5526" s="6"/>
      <c r="Q5526" s="6"/>
      <c r="R5526" s="6"/>
      <c r="S5526" s="6">
        <v>1</v>
      </c>
      <c r="T5526" s="6"/>
    </row>
    <row r="5527" spans="1:20" x14ac:dyDescent="0.25">
      <c r="A5527">
        <v>2006</v>
      </c>
      <c r="B5527" s="6" t="s">
        <v>20</v>
      </c>
      <c r="C5527" s="14">
        <v>8</v>
      </c>
      <c r="D5527" s="6" t="s">
        <v>328</v>
      </c>
      <c r="E5527" s="6"/>
      <c r="F5527" s="6"/>
      <c r="G5527" s="6"/>
      <c r="H5527" s="6"/>
      <c r="I5527" s="6" t="str">
        <f t="shared" si="44"/>
        <v/>
      </c>
      <c r="J5527" s="6" t="s">
        <v>348</v>
      </c>
      <c r="K5527" s="6">
        <v>21</v>
      </c>
      <c r="L5527" s="6">
        <v>23</v>
      </c>
      <c r="M5527" s="6">
        <v>30</v>
      </c>
      <c r="N5527" s="15">
        <v>10</v>
      </c>
      <c r="O5527" s="6">
        <v>0</v>
      </c>
      <c r="P5527" s="6"/>
      <c r="Q5527" s="6"/>
      <c r="R5527" s="6"/>
      <c r="S5527" s="6"/>
      <c r="T5527" s="6"/>
    </row>
    <row r="5528" spans="1:20" x14ac:dyDescent="0.25">
      <c r="A5528">
        <v>2006</v>
      </c>
      <c r="B5528" s="6" t="s">
        <v>20</v>
      </c>
      <c r="C5528" s="14">
        <v>9</v>
      </c>
      <c r="D5528" s="6" t="s">
        <v>328</v>
      </c>
      <c r="E5528" s="6"/>
      <c r="F5528" s="6"/>
      <c r="G5528" s="6"/>
      <c r="H5528" s="6"/>
      <c r="I5528" s="6" t="str">
        <f t="shared" si="44"/>
        <v/>
      </c>
      <c r="J5528" s="6" t="s">
        <v>331</v>
      </c>
      <c r="K5528" s="6">
        <v>15</v>
      </c>
      <c r="L5528" s="6">
        <v>13</v>
      </c>
      <c r="M5528" s="6">
        <v>12</v>
      </c>
      <c r="N5528" s="15">
        <v>0</v>
      </c>
      <c r="O5528" s="6">
        <v>0</v>
      </c>
      <c r="P5528" s="6"/>
      <c r="Q5528" s="6"/>
      <c r="R5528" s="6"/>
      <c r="S5528" s="6"/>
      <c r="T5528" s="6"/>
    </row>
    <row r="5529" spans="1:20" x14ac:dyDescent="0.25">
      <c r="A5529">
        <v>2006</v>
      </c>
      <c r="B5529" s="6" t="s">
        <v>20</v>
      </c>
      <c r="C5529" s="14">
        <v>10</v>
      </c>
      <c r="D5529" s="6" t="s">
        <v>328</v>
      </c>
      <c r="E5529" s="6"/>
      <c r="F5529" s="6"/>
      <c r="G5529" s="6"/>
      <c r="H5529" s="6"/>
      <c r="I5529" s="6" t="str">
        <f t="shared" si="44"/>
        <v/>
      </c>
      <c r="J5529" s="6" t="s">
        <v>337</v>
      </c>
      <c r="K5529" s="6">
        <v>15</v>
      </c>
      <c r="L5529" s="6">
        <v>15</v>
      </c>
      <c r="M5529" s="6">
        <v>10</v>
      </c>
      <c r="N5529" s="15">
        <v>0</v>
      </c>
      <c r="O5529" s="6">
        <v>0</v>
      </c>
      <c r="P5529" s="6"/>
      <c r="Q5529" s="6"/>
      <c r="R5529" s="6"/>
      <c r="S5529" s="6"/>
      <c r="T5529" s="6"/>
    </row>
    <row r="5530" spans="1:20" x14ac:dyDescent="0.25">
      <c r="A5530">
        <v>2006</v>
      </c>
      <c r="B5530" s="6" t="s">
        <v>20</v>
      </c>
      <c r="C5530" s="14">
        <v>11</v>
      </c>
      <c r="D5530" s="6" t="s">
        <v>328</v>
      </c>
      <c r="E5530" s="6"/>
      <c r="F5530" s="6"/>
      <c r="G5530" s="6"/>
      <c r="H5530" s="6"/>
      <c r="I5530" s="6" t="str">
        <f t="shared" si="44"/>
        <v/>
      </c>
      <c r="J5530" s="6" t="s">
        <v>336</v>
      </c>
      <c r="K5530" s="6">
        <v>30</v>
      </c>
      <c r="L5530" s="6">
        <v>40</v>
      </c>
      <c r="M5530" s="6">
        <v>35</v>
      </c>
      <c r="N5530" s="15">
        <v>40</v>
      </c>
      <c r="O5530" s="6">
        <v>0</v>
      </c>
      <c r="P5530" s="6"/>
      <c r="Q5530" s="6"/>
      <c r="R5530" s="6" t="s">
        <v>47</v>
      </c>
      <c r="S5530" s="6"/>
      <c r="T5530" s="6"/>
    </row>
    <row r="5531" spans="1:20" x14ac:dyDescent="0.25">
      <c r="A5531">
        <v>2006</v>
      </c>
      <c r="B5531" s="6" t="s">
        <v>20</v>
      </c>
      <c r="C5531" s="14">
        <v>12</v>
      </c>
      <c r="D5531" s="6" t="s">
        <v>328</v>
      </c>
      <c r="E5531" s="6"/>
      <c r="F5531" s="6"/>
      <c r="G5531" s="6"/>
      <c r="H5531" s="6"/>
      <c r="I5531" s="6" t="str">
        <f t="shared" si="44"/>
        <v/>
      </c>
      <c r="J5531" s="6" t="s">
        <v>348</v>
      </c>
      <c r="K5531" s="6">
        <v>15</v>
      </c>
      <c r="L5531" s="6">
        <v>25</v>
      </c>
      <c r="M5531" s="6">
        <v>30</v>
      </c>
      <c r="N5531" s="15">
        <v>70</v>
      </c>
      <c r="O5531" s="6">
        <v>0</v>
      </c>
      <c r="P5531" s="6"/>
      <c r="Q5531" s="6"/>
      <c r="R5531" s="6"/>
      <c r="S5531" s="6"/>
      <c r="T5531" s="6"/>
    </row>
    <row r="5532" spans="1:20" x14ac:dyDescent="0.25">
      <c r="A5532">
        <v>2006</v>
      </c>
      <c r="B5532" s="6" t="s">
        <v>20</v>
      </c>
      <c r="C5532" s="14">
        <v>13</v>
      </c>
      <c r="D5532" s="6" t="s">
        <v>328</v>
      </c>
      <c r="E5532" s="6"/>
      <c r="F5532" s="6"/>
      <c r="G5532" s="6"/>
      <c r="H5532" s="6"/>
      <c r="I5532" s="6" t="str">
        <f t="shared" si="44"/>
        <v/>
      </c>
      <c r="J5532" s="6" t="s">
        <v>330</v>
      </c>
      <c r="K5532" s="6">
        <v>15</v>
      </c>
      <c r="L5532" s="6">
        <v>2</v>
      </c>
      <c r="M5532" s="6">
        <v>20</v>
      </c>
      <c r="N5532" s="15">
        <v>0</v>
      </c>
      <c r="O5532" s="6">
        <v>0</v>
      </c>
      <c r="P5532" s="6"/>
      <c r="Q5532" s="6"/>
      <c r="R5532" s="6"/>
      <c r="S5532" s="6"/>
      <c r="T5532" s="6"/>
    </row>
    <row r="5533" spans="1:20" x14ac:dyDescent="0.25">
      <c r="A5533">
        <v>2006</v>
      </c>
      <c r="B5533" s="6" t="s">
        <v>20</v>
      </c>
      <c r="C5533" s="14">
        <v>14</v>
      </c>
      <c r="D5533" s="6" t="s">
        <v>328</v>
      </c>
      <c r="E5533" s="6"/>
      <c r="F5533" s="6"/>
      <c r="G5533" s="6"/>
      <c r="H5533" s="6"/>
      <c r="I5533" s="6" t="str">
        <f t="shared" si="44"/>
        <v/>
      </c>
      <c r="J5533" s="6" t="s">
        <v>340</v>
      </c>
      <c r="K5533" s="6">
        <v>20</v>
      </c>
      <c r="L5533" s="6">
        <v>15</v>
      </c>
      <c r="M5533" s="6">
        <v>5</v>
      </c>
      <c r="N5533" s="15">
        <v>0</v>
      </c>
      <c r="O5533" s="6">
        <v>0</v>
      </c>
      <c r="P5533" s="6"/>
      <c r="Q5533" s="6"/>
      <c r="R5533" s="6"/>
      <c r="S5533" s="6"/>
      <c r="T5533" s="6"/>
    </row>
    <row r="5534" spans="1:20" x14ac:dyDescent="0.25">
      <c r="A5534">
        <v>2006</v>
      </c>
      <c r="B5534" s="6" t="s">
        <v>20</v>
      </c>
      <c r="C5534" s="14">
        <v>15</v>
      </c>
      <c r="D5534" s="6" t="s">
        <v>328</v>
      </c>
      <c r="E5534" s="6"/>
      <c r="F5534" s="6"/>
      <c r="G5534" s="6"/>
      <c r="H5534" s="6"/>
      <c r="I5534" s="6" t="str">
        <f t="shared" si="44"/>
        <v/>
      </c>
      <c r="J5534" s="6" t="s">
        <v>340</v>
      </c>
      <c r="K5534" s="6">
        <v>20</v>
      </c>
      <c r="L5534" s="6">
        <v>12</v>
      </c>
      <c r="M5534" s="6">
        <v>15</v>
      </c>
      <c r="N5534" s="15">
        <v>40</v>
      </c>
      <c r="O5534" s="6">
        <v>0</v>
      </c>
      <c r="P5534" s="6"/>
      <c r="Q5534" s="6"/>
      <c r="R5534" s="6"/>
      <c r="S5534" s="6"/>
      <c r="T5534" s="6"/>
    </row>
    <row r="5535" spans="1:20" x14ac:dyDescent="0.25">
      <c r="A5535">
        <v>2006</v>
      </c>
      <c r="B5535" s="6" t="s">
        <v>20</v>
      </c>
      <c r="C5535" s="14">
        <v>16</v>
      </c>
      <c r="D5535" s="6" t="s">
        <v>328</v>
      </c>
      <c r="E5535" s="6"/>
      <c r="F5535" s="6"/>
      <c r="G5535" s="6"/>
      <c r="H5535" s="6"/>
      <c r="I5535" s="6" t="str">
        <f t="shared" si="44"/>
        <v/>
      </c>
      <c r="J5535" s="6" t="s">
        <v>348</v>
      </c>
      <c r="K5535" s="6">
        <v>25</v>
      </c>
      <c r="L5535" s="6">
        <v>20</v>
      </c>
      <c r="M5535" s="6">
        <v>20</v>
      </c>
      <c r="N5535" s="15">
        <v>25</v>
      </c>
      <c r="O5535" s="6">
        <v>0</v>
      </c>
      <c r="P5535" s="6"/>
      <c r="Q5535" s="6"/>
      <c r="R5535" s="6"/>
      <c r="S5535" s="6"/>
      <c r="T5535" s="6"/>
    </row>
    <row r="5536" spans="1:20" x14ac:dyDescent="0.25">
      <c r="A5536">
        <v>2006</v>
      </c>
      <c r="B5536" s="6" t="s">
        <v>20</v>
      </c>
      <c r="C5536" s="14">
        <v>17</v>
      </c>
      <c r="D5536" s="6" t="s">
        <v>328</v>
      </c>
      <c r="E5536" s="6"/>
      <c r="F5536" s="6"/>
      <c r="G5536" s="6"/>
      <c r="H5536" s="6"/>
      <c r="I5536" s="6" t="str">
        <f t="shared" si="44"/>
        <v/>
      </c>
      <c r="J5536" s="6" t="s">
        <v>336</v>
      </c>
      <c r="K5536" s="6">
        <v>30</v>
      </c>
      <c r="L5536" s="6">
        <v>75</v>
      </c>
      <c r="M5536" s="6">
        <v>20</v>
      </c>
      <c r="N5536" s="15">
        <v>5</v>
      </c>
      <c r="O5536" s="6">
        <v>0</v>
      </c>
      <c r="P5536" s="6"/>
      <c r="Q5536" s="6"/>
      <c r="R5536" s="6"/>
      <c r="S5536" s="6"/>
      <c r="T5536" s="6"/>
    </row>
    <row r="5537" spans="1:20" x14ac:dyDescent="0.25">
      <c r="A5537">
        <v>2006</v>
      </c>
      <c r="B5537" s="6" t="s">
        <v>20</v>
      </c>
      <c r="C5537" s="14">
        <v>18</v>
      </c>
      <c r="D5537" s="6" t="s">
        <v>328</v>
      </c>
      <c r="E5537" s="6">
        <v>2</v>
      </c>
      <c r="F5537" s="6">
        <v>7</v>
      </c>
      <c r="G5537" s="6">
        <v>230</v>
      </c>
      <c r="H5537" s="6">
        <v>0</v>
      </c>
      <c r="I5537" s="6">
        <f t="shared" si="44"/>
        <v>230</v>
      </c>
      <c r="J5537" s="6" t="s">
        <v>332</v>
      </c>
      <c r="K5537" s="6">
        <v>130</v>
      </c>
      <c r="L5537" s="6">
        <v>45</v>
      </c>
      <c r="M5537" s="6">
        <v>35</v>
      </c>
      <c r="N5537" s="15">
        <v>30</v>
      </c>
      <c r="O5537" s="6">
        <v>0</v>
      </c>
      <c r="P5537" s="6"/>
      <c r="Q5537" s="6"/>
      <c r="R5537" s="6"/>
      <c r="S5537" s="6"/>
      <c r="T5537" s="6"/>
    </row>
    <row r="5538" spans="1:20" x14ac:dyDescent="0.25">
      <c r="A5538">
        <v>2006</v>
      </c>
      <c r="B5538" s="6" t="s">
        <v>20</v>
      </c>
      <c r="C5538" s="14">
        <v>19</v>
      </c>
      <c r="D5538" s="6" t="s">
        <v>328</v>
      </c>
      <c r="E5538" s="6"/>
      <c r="F5538" s="6"/>
      <c r="G5538" s="6"/>
      <c r="H5538" s="6"/>
      <c r="I5538" s="6" t="str">
        <f t="shared" si="44"/>
        <v/>
      </c>
      <c r="J5538" s="10" t="s">
        <v>334</v>
      </c>
      <c r="K5538" s="6">
        <v>55</v>
      </c>
      <c r="L5538" s="6">
        <v>45</v>
      </c>
      <c r="M5538" s="6">
        <v>50</v>
      </c>
      <c r="N5538" s="15">
        <v>40</v>
      </c>
      <c r="O5538" s="6">
        <v>0</v>
      </c>
      <c r="P5538" s="6"/>
      <c r="Q5538" s="6"/>
      <c r="R5538" s="6"/>
      <c r="S5538" s="6"/>
      <c r="T5538" s="6"/>
    </row>
    <row r="5539" spans="1:20" x14ac:dyDescent="0.25">
      <c r="A5539">
        <v>2006</v>
      </c>
      <c r="B5539" s="6" t="s">
        <v>20</v>
      </c>
      <c r="C5539" s="14">
        <v>20</v>
      </c>
      <c r="D5539" s="6" t="s">
        <v>328</v>
      </c>
      <c r="E5539" s="6"/>
      <c r="F5539" s="6"/>
      <c r="G5539" s="6"/>
      <c r="H5539" s="6"/>
      <c r="I5539" s="6" t="str">
        <f t="shared" si="44"/>
        <v/>
      </c>
      <c r="J5539" s="10" t="s">
        <v>332</v>
      </c>
      <c r="K5539" s="6">
        <v>110</v>
      </c>
      <c r="L5539" s="6">
        <v>50</v>
      </c>
      <c r="M5539" s="6">
        <v>55</v>
      </c>
      <c r="N5539" s="15">
        <v>45</v>
      </c>
      <c r="O5539" s="6">
        <v>0</v>
      </c>
      <c r="P5539" s="6"/>
      <c r="Q5539" s="6"/>
      <c r="R5539" s="6"/>
      <c r="S5539" s="6"/>
      <c r="T5539" s="6" t="s">
        <v>106</v>
      </c>
    </row>
    <row r="5540" spans="1:20" x14ac:dyDescent="0.25">
      <c r="A5540">
        <v>2006</v>
      </c>
      <c r="B5540" s="6" t="s">
        <v>20</v>
      </c>
      <c r="C5540" s="14">
        <v>21</v>
      </c>
      <c r="D5540" s="6" t="s">
        <v>328</v>
      </c>
      <c r="E5540" s="6"/>
      <c r="F5540" s="6"/>
      <c r="G5540" s="6"/>
      <c r="H5540" s="6"/>
      <c r="I5540" s="6" t="str">
        <f t="shared" si="44"/>
        <v/>
      </c>
      <c r="J5540" s="10" t="s">
        <v>332</v>
      </c>
      <c r="K5540" s="6">
        <v>40</v>
      </c>
      <c r="L5540" s="6">
        <v>55</v>
      </c>
      <c r="M5540" s="6">
        <v>50</v>
      </c>
      <c r="N5540" s="15">
        <v>40</v>
      </c>
      <c r="O5540" s="6">
        <v>0</v>
      </c>
      <c r="P5540" s="6"/>
      <c r="Q5540" s="6"/>
      <c r="R5540" s="6"/>
      <c r="S5540" s="6"/>
      <c r="T5540" s="6" t="s">
        <v>106</v>
      </c>
    </row>
    <row r="5541" spans="1:20" x14ac:dyDescent="0.25">
      <c r="A5541">
        <v>2006</v>
      </c>
      <c r="B5541" s="6" t="s">
        <v>20</v>
      </c>
      <c r="C5541" s="14">
        <v>22</v>
      </c>
      <c r="D5541" s="6" t="s">
        <v>328</v>
      </c>
      <c r="E5541" s="6"/>
      <c r="F5541" s="6"/>
      <c r="G5541" s="6"/>
      <c r="H5541" s="6"/>
      <c r="I5541" s="6" t="str">
        <f t="shared" si="44"/>
        <v/>
      </c>
      <c r="J5541" s="10" t="s">
        <v>331</v>
      </c>
      <c r="K5541" s="6">
        <v>10</v>
      </c>
      <c r="L5541" s="6">
        <v>20</v>
      </c>
      <c r="M5541" s="6">
        <v>15</v>
      </c>
      <c r="N5541" s="15">
        <v>45</v>
      </c>
      <c r="O5541" s="6">
        <v>0</v>
      </c>
      <c r="P5541" s="6"/>
      <c r="Q5541" s="6"/>
      <c r="R5541" s="6"/>
      <c r="S5541" s="6"/>
      <c r="T5541" s="6"/>
    </row>
    <row r="5542" spans="1:20" x14ac:dyDescent="0.25">
      <c r="A5542">
        <v>2006</v>
      </c>
      <c r="B5542" s="6" t="s">
        <v>20</v>
      </c>
      <c r="C5542" s="14">
        <v>23</v>
      </c>
      <c r="D5542" s="6" t="s">
        <v>328</v>
      </c>
      <c r="E5542" s="6"/>
      <c r="F5542" s="6"/>
      <c r="G5542" s="6"/>
      <c r="H5542" s="6"/>
      <c r="I5542" s="6" t="str">
        <f t="shared" si="44"/>
        <v/>
      </c>
      <c r="J5542" s="10" t="s">
        <v>354</v>
      </c>
      <c r="K5542" s="6">
        <v>10</v>
      </c>
      <c r="L5542" s="6">
        <v>10</v>
      </c>
      <c r="M5542" s="6">
        <v>5</v>
      </c>
      <c r="N5542" s="15">
        <v>0</v>
      </c>
      <c r="O5542" s="6">
        <v>0</v>
      </c>
      <c r="P5542" s="6"/>
      <c r="Q5542" s="6"/>
      <c r="R5542" s="6"/>
      <c r="S5542" s="6">
        <v>1</v>
      </c>
      <c r="T5542" s="6"/>
    </row>
    <row r="5543" spans="1:20" x14ac:dyDescent="0.25">
      <c r="A5543">
        <v>2006</v>
      </c>
      <c r="B5543" s="6" t="s">
        <v>20</v>
      </c>
      <c r="C5543" s="14">
        <v>24</v>
      </c>
      <c r="D5543" s="6" t="s">
        <v>328</v>
      </c>
      <c r="E5543" s="6"/>
      <c r="F5543" s="6"/>
      <c r="G5543" s="6"/>
      <c r="H5543" s="6"/>
      <c r="I5543" s="6" t="str">
        <f t="shared" si="44"/>
        <v/>
      </c>
      <c r="J5543" s="10" t="s">
        <v>336</v>
      </c>
      <c r="K5543" s="6">
        <v>30</v>
      </c>
      <c r="L5543" s="6">
        <v>25</v>
      </c>
      <c r="M5543" s="6">
        <v>10</v>
      </c>
      <c r="N5543" s="15">
        <v>0</v>
      </c>
      <c r="O5543" s="6">
        <v>0</v>
      </c>
      <c r="P5543" s="6"/>
      <c r="Q5543" s="6"/>
      <c r="R5543" s="6"/>
      <c r="S5543" s="6"/>
      <c r="T5543" s="6"/>
    </row>
    <row r="5544" spans="1:20" x14ac:dyDescent="0.25">
      <c r="A5544">
        <v>2006</v>
      </c>
      <c r="B5544" s="6" t="s">
        <v>20</v>
      </c>
      <c r="C5544" s="14">
        <v>25</v>
      </c>
      <c r="D5544" s="6" t="s">
        <v>328</v>
      </c>
      <c r="E5544" s="6"/>
      <c r="F5544" s="6"/>
      <c r="G5544" s="6"/>
      <c r="H5544" s="6"/>
      <c r="I5544" s="6" t="str">
        <f t="shared" si="44"/>
        <v/>
      </c>
      <c r="J5544" s="10" t="s">
        <v>348</v>
      </c>
      <c r="K5544" s="6">
        <v>20</v>
      </c>
      <c r="L5544" s="6">
        <v>20</v>
      </c>
      <c r="M5544" s="6">
        <v>10</v>
      </c>
      <c r="N5544" s="15">
        <v>55</v>
      </c>
      <c r="O5544" s="6">
        <v>0</v>
      </c>
      <c r="P5544" s="6"/>
      <c r="Q5544" s="6"/>
      <c r="R5544" s="6"/>
      <c r="S5544" s="6"/>
      <c r="T5544" s="6"/>
    </row>
    <row r="5545" spans="1:20" x14ac:dyDescent="0.25">
      <c r="A5545">
        <v>2006</v>
      </c>
      <c r="B5545" s="6" t="s">
        <v>20</v>
      </c>
      <c r="C5545" s="14">
        <v>26</v>
      </c>
      <c r="D5545" s="6" t="s">
        <v>328</v>
      </c>
      <c r="E5545" s="6"/>
      <c r="F5545" s="6"/>
      <c r="G5545" s="6"/>
      <c r="H5545" s="6"/>
      <c r="I5545" s="6" t="str">
        <f t="shared" si="44"/>
        <v/>
      </c>
      <c r="J5545" s="10" t="s">
        <v>336</v>
      </c>
      <c r="K5545" s="6">
        <v>25</v>
      </c>
      <c r="L5545" s="6">
        <v>50</v>
      </c>
      <c r="M5545" s="6">
        <v>15</v>
      </c>
      <c r="N5545" s="15">
        <v>100</v>
      </c>
      <c r="O5545" s="6">
        <v>0</v>
      </c>
      <c r="P5545" s="6"/>
      <c r="Q5545" s="6"/>
      <c r="R5545" s="6"/>
      <c r="S5545" s="6"/>
      <c r="T5545" s="6" t="s">
        <v>106</v>
      </c>
    </row>
    <row r="5546" spans="1:20" x14ac:dyDescent="0.25">
      <c r="A5546">
        <v>2006</v>
      </c>
      <c r="B5546" s="6" t="s">
        <v>20</v>
      </c>
      <c r="C5546" s="14">
        <v>27</v>
      </c>
      <c r="D5546" s="6" t="s">
        <v>328</v>
      </c>
      <c r="E5546" s="6"/>
      <c r="F5546" s="6"/>
      <c r="G5546" s="6"/>
      <c r="H5546" s="6"/>
      <c r="I5546" s="6" t="str">
        <f t="shared" si="44"/>
        <v/>
      </c>
      <c r="J5546" s="10" t="s">
        <v>355</v>
      </c>
      <c r="K5546" s="6">
        <v>15</v>
      </c>
      <c r="L5546" s="6">
        <v>15</v>
      </c>
      <c r="M5546" s="6">
        <v>10</v>
      </c>
      <c r="N5546" s="15">
        <v>0</v>
      </c>
      <c r="O5546" s="6">
        <v>0</v>
      </c>
      <c r="P5546" s="6"/>
      <c r="Q5546" s="6"/>
      <c r="R5546" s="6"/>
      <c r="S5546" s="6"/>
      <c r="T5546" s="6"/>
    </row>
    <row r="5547" spans="1:20" x14ac:dyDescent="0.25">
      <c r="A5547">
        <v>2006</v>
      </c>
      <c r="B5547" s="6" t="s">
        <v>20</v>
      </c>
      <c r="C5547" s="14">
        <v>28</v>
      </c>
      <c r="D5547" s="6" t="s">
        <v>328</v>
      </c>
      <c r="E5547" s="6"/>
      <c r="F5547" s="6"/>
      <c r="G5547" s="6"/>
      <c r="H5547" s="6"/>
      <c r="I5547" s="6" t="str">
        <f t="shared" si="44"/>
        <v/>
      </c>
      <c r="J5547" s="10" t="s">
        <v>347</v>
      </c>
      <c r="K5547" s="6">
        <v>3</v>
      </c>
      <c r="L5547" s="6">
        <v>3</v>
      </c>
      <c r="M5547" s="6">
        <v>4</v>
      </c>
      <c r="N5547" s="15">
        <v>0</v>
      </c>
      <c r="O5547" s="6">
        <v>0</v>
      </c>
      <c r="P5547" s="6"/>
      <c r="Q5547" s="6"/>
      <c r="R5547" s="6"/>
      <c r="S5547" s="6"/>
      <c r="T5547" s="6"/>
    </row>
    <row r="5548" spans="1:20" x14ac:dyDescent="0.25">
      <c r="A5548">
        <v>2006</v>
      </c>
      <c r="B5548" s="6" t="s">
        <v>20</v>
      </c>
      <c r="C5548" s="14">
        <v>29</v>
      </c>
      <c r="D5548" s="6" t="s">
        <v>328</v>
      </c>
      <c r="E5548" s="6"/>
      <c r="F5548" s="6"/>
      <c r="G5548" s="6"/>
      <c r="H5548" s="6"/>
      <c r="I5548" s="6" t="str">
        <f t="shared" si="44"/>
        <v/>
      </c>
      <c r="J5548" s="10" t="s">
        <v>331</v>
      </c>
      <c r="K5548" s="6">
        <v>20</v>
      </c>
      <c r="L5548" s="6">
        <v>50</v>
      </c>
      <c r="M5548" s="6">
        <v>40</v>
      </c>
      <c r="N5548" s="15">
        <v>15</v>
      </c>
      <c r="O5548" s="6">
        <v>0</v>
      </c>
      <c r="P5548" s="6"/>
      <c r="Q5548" s="6"/>
      <c r="R5548" s="6"/>
      <c r="S5548" s="6"/>
      <c r="T5548" s="6"/>
    </row>
    <row r="5549" spans="1:20" x14ac:dyDescent="0.25">
      <c r="A5549">
        <v>2006</v>
      </c>
      <c r="B5549" s="6" t="s">
        <v>20</v>
      </c>
      <c r="C5549" s="14">
        <v>30</v>
      </c>
      <c r="D5549" s="6" t="s">
        <v>328</v>
      </c>
      <c r="E5549" s="6"/>
      <c r="F5549" s="6"/>
      <c r="G5549" s="6"/>
      <c r="H5549" s="6"/>
      <c r="I5549" s="6" t="str">
        <f t="shared" si="44"/>
        <v/>
      </c>
      <c r="J5549" s="10" t="s">
        <v>330</v>
      </c>
      <c r="K5549" s="6">
        <v>10</v>
      </c>
      <c r="L5549" s="6">
        <v>20</v>
      </c>
      <c r="M5549" s="6">
        <v>10</v>
      </c>
      <c r="N5549" s="15">
        <v>5</v>
      </c>
      <c r="O5549" s="6">
        <v>0</v>
      </c>
      <c r="P5549" s="6"/>
      <c r="Q5549" s="6"/>
      <c r="R5549" s="6"/>
      <c r="S5549" s="6" t="s">
        <v>356</v>
      </c>
      <c r="T5549" s="6"/>
    </row>
    <row r="5550" spans="1:20" x14ac:dyDescent="0.25">
      <c r="A5550">
        <v>2006</v>
      </c>
      <c r="B5550" s="6" t="s">
        <v>20</v>
      </c>
      <c r="C5550" s="14">
        <v>31</v>
      </c>
      <c r="D5550" s="6" t="s">
        <v>328</v>
      </c>
      <c r="E5550" s="6">
        <v>3</v>
      </c>
      <c r="F5550" s="6">
        <v>7</v>
      </c>
      <c r="G5550" s="6">
        <v>180</v>
      </c>
      <c r="H5550" s="6">
        <v>0</v>
      </c>
      <c r="I5550" s="6">
        <f t="shared" si="44"/>
        <v>180</v>
      </c>
      <c r="J5550" s="10" t="s">
        <v>332</v>
      </c>
      <c r="K5550" s="6">
        <v>15</v>
      </c>
      <c r="L5550" s="6">
        <v>20</v>
      </c>
      <c r="M5550" s="6">
        <v>10</v>
      </c>
      <c r="N5550" s="15">
        <v>0</v>
      </c>
      <c r="O5550" s="6">
        <v>0</v>
      </c>
      <c r="P5550" s="6"/>
      <c r="Q5550" s="6"/>
      <c r="R5550" s="6"/>
      <c r="S5550" s="6"/>
      <c r="T5550" s="6"/>
    </row>
    <row r="5551" spans="1:20" x14ac:dyDescent="0.25">
      <c r="A5551">
        <v>2006</v>
      </c>
      <c r="B5551" s="6" t="s">
        <v>20</v>
      </c>
      <c r="C5551" s="14">
        <v>32</v>
      </c>
      <c r="D5551" s="6" t="s">
        <v>342</v>
      </c>
      <c r="E5551" s="6"/>
      <c r="F5551" s="6"/>
      <c r="G5551" s="6"/>
      <c r="H5551" s="6"/>
      <c r="I5551" s="6" t="str">
        <f t="shared" si="44"/>
        <v/>
      </c>
      <c r="J5551" s="10" t="s">
        <v>337</v>
      </c>
      <c r="K5551" s="6">
        <v>15</v>
      </c>
      <c r="L5551" s="6">
        <v>15</v>
      </c>
      <c r="M5551" s="6">
        <v>5</v>
      </c>
      <c r="N5551" s="15">
        <v>10</v>
      </c>
      <c r="O5551" s="6">
        <v>0</v>
      </c>
      <c r="P5551" s="6"/>
      <c r="Q5551" s="6"/>
      <c r="R5551" s="6"/>
      <c r="S5551" s="6"/>
      <c r="T5551" s="6"/>
    </row>
    <row r="5552" spans="1:20" x14ac:dyDescent="0.25">
      <c r="A5552">
        <v>2006</v>
      </c>
      <c r="B5552" s="6" t="s">
        <v>20</v>
      </c>
      <c r="C5552" s="14">
        <v>33</v>
      </c>
      <c r="D5552" s="6" t="s">
        <v>342</v>
      </c>
      <c r="E5552" s="6"/>
      <c r="F5552" s="6"/>
      <c r="G5552" s="6"/>
      <c r="H5552" s="6"/>
      <c r="I5552" s="6" t="str">
        <f t="shared" si="44"/>
        <v/>
      </c>
      <c r="J5552" s="10" t="s">
        <v>332</v>
      </c>
      <c r="K5552" s="6">
        <v>75</v>
      </c>
      <c r="L5552" s="6">
        <v>50</v>
      </c>
      <c r="M5552" s="6">
        <v>85</v>
      </c>
      <c r="N5552" s="15">
        <v>30</v>
      </c>
      <c r="O5552" s="6">
        <v>0</v>
      </c>
      <c r="P5552" s="6"/>
      <c r="Q5552" s="6"/>
      <c r="R5552" s="6"/>
      <c r="S5552" s="6"/>
      <c r="T5552" s="6"/>
    </row>
    <row r="5553" spans="1:20" x14ac:dyDescent="0.25">
      <c r="A5553">
        <v>2006</v>
      </c>
      <c r="B5553" s="6" t="s">
        <v>20</v>
      </c>
      <c r="C5553" s="14">
        <v>34</v>
      </c>
      <c r="D5553" s="6" t="s">
        <v>342</v>
      </c>
      <c r="E5553" s="6"/>
      <c r="F5553" s="6"/>
      <c r="G5553" s="6"/>
      <c r="H5553" s="6"/>
      <c r="I5553" s="6" t="str">
        <f t="shared" si="44"/>
        <v/>
      </c>
      <c r="J5553" s="10" t="s">
        <v>334</v>
      </c>
      <c r="K5553" s="6">
        <v>130</v>
      </c>
      <c r="L5553" s="6">
        <v>20</v>
      </c>
      <c r="M5553" s="6">
        <v>30</v>
      </c>
      <c r="N5553" s="15">
        <v>35</v>
      </c>
      <c r="O5553" s="6">
        <v>0</v>
      </c>
      <c r="P5553" s="6"/>
      <c r="Q5553" s="6"/>
      <c r="R5553" s="6"/>
      <c r="S5553" s="6"/>
      <c r="T5553" s="6" t="s">
        <v>339</v>
      </c>
    </row>
    <row r="5554" spans="1:20" x14ac:dyDescent="0.25">
      <c r="A5554">
        <v>2006</v>
      </c>
      <c r="B5554" s="6" t="s">
        <v>20</v>
      </c>
      <c r="C5554" s="14">
        <v>35</v>
      </c>
      <c r="D5554" s="6" t="s">
        <v>342</v>
      </c>
      <c r="E5554" s="6"/>
      <c r="F5554" s="6"/>
      <c r="G5554" s="6"/>
      <c r="H5554" s="6"/>
      <c r="I5554" s="6" t="str">
        <f t="shared" si="44"/>
        <v/>
      </c>
      <c r="J5554" s="10" t="s">
        <v>331</v>
      </c>
      <c r="K5554" s="6">
        <v>40</v>
      </c>
      <c r="L5554" s="6">
        <v>20</v>
      </c>
      <c r="M5554" s="6">
        <v>20</v>
      </c>
      <c r="N5554" s="15">
        <v>30</v>
      </c>
      <c r="O5554" s="6">
        <v>0</v>
      </c>
      <c r="P5554" s="6"/>
      <c r="Q5554" s="6"/>
      <c r="R5554" s="6"/>
      <c r="S5554" s="6"/>
      <c r="T5554" s="6"/>
    </row>
    <row r="5555" spans="1:20" x14ac:dyDescent="0.25">
      <c r="A5555">
        <v>2006</v>
      </c>
      <c r="B5555" s="6" t="s">
        <v>20</v>
      </c>
      <c r="C5555" s="14">
        <v>36</v>
      </c>
      <c r="D5555" s="6" t="s">
        <v>342</v>
      </c>
      <c r="E5555" s="6"/>
      <c r="F5555" s="6"/>
      <c r="G5555" s="6"/>
      <c r="H5555" s="6"/>
      <c r="I5555" s="6" t="str">
        <f t="shared" si="44"/>
        <v/>
      </c>
      <c r="J5555" s="10" t="s">
        <v>334</v>
      </c>
      <c r="K5555" s="6">
        <v>30</v>
      </c>
      <c r="L5555" s="6">
        <v>15</v>
      </c>
      <c r="M5555" s="6">
        <v>30</v>
      </c>
      <c r="N5555" s="15">
        <v>100</v>
      </c>
      <c r="O5555" s="6">
        <v>0</v>
      </c>
      <c r="P5555" s="6"/>
      <c r="Q5555" s="6"/>
      <c r="R5555" s="6"/>
      <c r="S5555" s="6"/>
      <c r="T5555" s="6" t="s">
        <v>252</v>
      </c>
    </row>
    <row r="5556" spans="1:20" x14ac:dyDescent="0.25">
      <c r="A5556">
        <v>2006</v>
      </c>
      <c r="B5556" s="6" t="s">
        <v>20</v>
      </c>
      <c r="C5556" s="14">
        <v>37</v>
      </c>
      <c r="D5556" s="6" t="s">
        <v>342</v>
      </c>
      <c r="E5556" s="6"/>
      <c r="F5556" s="6"/>
      <c r="G5556" s="6"/>
      <c r="H5556" s="6"/>
      <c r="I5556" s="6" t="str">
        <f t="shared" si="44"/>
        <v/>
      </c>
      <c r="J5556" s="10" t="s">
        <v>332</v>
      </c>
      <c r="K5556" s="6">
        <v>100</v>
      </c>
      <c r="L5556" s="6">
        <v>90</v>
      </c>
      <c r="M5556" s="6">
        <v>90</v>
      </c>
      <c r="N5556" s="15">
        <v>5</v>
      </c>
      <c r="O5556" s="6">
        <v>0</v>
      </c>
      <c r="P5556" s="6"/>
      <c r="Q5556" s="6"/>
      <c r="R5556" s="6"/>
      <c r="S5556" s="6"/>
      <c r="T5556" s="6"/>
    </row>
    <row r="5557" spans="1:20" x14ac:dyDescent="0.25">
      <c r="A5557">
        <v>2006</v>
      </c>
      <c r="B5557" s="6" t="s">
        <v>20</v>
      </c>
      <c r="C5557" s="14">
        <v>38</v>
      </c>
      <c r="D5557" s="6" t="s">
        <v>342</v>
      </c>
      <c r="E5557" s="6"/>
      <c r="F5557" s="6"/>
      <c r="G5557" s="6"/>
      <c r="H5557" s="6"/>
      <c r="I5557" s="6" t="str">
        <f t="shared" si="44"/>
        <v/>
      </c>
      <c r="J5557" s="10" t="s">
        <v>332</v>
      </c>
      <c r="K5557" s="6">
        <v>30</v>
      </c>
      <c r="L5557" s="6">
        <v>20</v>
      </c>
      <c r="M5557" s="6">
        <v>20</v>
      </c>
      <c r="N5557" s="15">
        <v>30</v>
      </c>
      <c r="O5557" s="6">
        <v>0</v>
      </c>
      <c r="P5557" s="6"/>
      <c r="Q5557" s="6"/>
      <c r="R5557" s="6"/>
      <c r="S5557" s="6"/>
      <c r="T5557" s="6"/>
    </row>
    <row r="5558" spans="1:20" x14ac:dyDescent="0.25">
      <c r="A5558">
        <v>2006</v>
      </c>
      <c r="B5558" s="6" t="s">
        <v>20</v>
      </c>
      <c r="C5558" s="14">
        <v>39</v>
      </c>
      <c r="D5558" s="6" t="s">
        <v>342</v>
      </c>
      <c r="E5558" s="6">
        <v>4</v>
      </c>
      <c r="F5558" s="6">
        <v>8.8000000000000007</v>
      </c>
      <c r="G5558" s="6">
        <v>150</v>
      </c>
      <c r="H5558" s="6">
        <v>0</v>
      </c>
      <c r="I5558" s="6">
        <f t="shared" si="44"/>
        <v>150</v>
      </c>
      <c r="J5558" s="10" t="s">
        <v>336</v>
      </c>
      <c r="K5558" s="6">
        <v>60</v>
      </c>
      <c r="L5558" s="6">
        <v>95</v>
      </c>
      <c r="M5558" s="6">
        <v>40</v>
      </c>
      <c r="N5558" s="15">
        <v>40</v>
      </c>
      <c r="O5558" s="6">
        <v>0</v>
      </c>
      <c r="P5558" s="6"/>
      <c r="Q5558" s="6"/>
      <c r="R5558" s="6"/>
      <c r="S5558" s="6"/>
      <c r="T5558" s="6"/>
    </row>
    <row r="5559" spans="1:20" x14ac:dyDescent="0.25">
      <c r="A5559">
        <v>2006</v>
      </c>
      <c r="B5559" s="6" t="s">
        <v>20</v>
      </c>
      <c r="C5559" s="14">
        <v>40</v>
      </c>
      <c r="D5559" s="6" t="s">
        <v>342</v>
      </c>
      <c r="E5559" s="6"/>
      <c r="F5559" s="6"/>
      <c r="G5559" s="6"/>
      <c r="H5559" s="6"/>
      <c r="I5559" s="6" t="str">
        <f t="shared" si="44"/>
        <v/>
      </c>
      <c r="J5559" s="10" t="s">
        <v>336</v>
      </c>
      <c r="K5559" s="6">
        <v>30</v>
      </c>
      <c r="L5559" s="6">
        <v>20</v>
      </c>
      <c r="M5559" s="6">
        <v>25</v>
      </c>
      <c r="N5559" s="15">
        <v>20</v>
      </c>
      <c r="O5559" s="6">
        <v>0</v>
      </c>
      <c r="P5559" s="6"/>
      <c r="Q5559" s="6"/>
      <c r="R5559" s="6"/>
      <c r="S5559" s="6"/>
      <c r="T5559" s="6"/>
    </row>
    <row r="5560" spans="1:20" x14ac:dyDescent="0.25">
      <c r="A5560">
        <v>2006</v>
      </c>
      <c r="B5560" s="6" t="s">
        <v>20</v>
      </c>
      <c r="C5560" s="14">
        <v>41</v>
      </c>
      <c r="D5560" s="6" t="s">
        <v>342</v>
      </c>
      <c r="E5560" s="6"/>
      <c r="F5560" s="6"/>
      <c r="G5560" s="6"/>
      <c r="H5560" s="6"/>
      <c r="I5560" s="6" t="str">
        <f t="shared" si="44"/>
        <v/>
      </c>
      <c r="J5560" s="10" t="s">
        <v>331</v>
      </c>
      <c r="K5560" s="6">
        <v>40</v>
      </c>
      <c r="L5560" s="6">
        <v>20</v>
      </c>
      <c r="M5560" s="6">
        <v>30</v>
      </c>
      <c r="N5560" s="15">
        <v>30</v>
      </c>
      <c r="O5560" s="6">
        <v>0</v>
      </c>
      <c r="P5560" s="6" t="s">
        <v>48</v>
      </c>
      <c r="Q5560" s="6"/>
      <c r="R5560" s="6"/>
      <c r="S5560" s="6"/>
      <c r="T5560" s="6"/>
    </row>
    <row r="5561" spans="1:20" x14ac:dyDescent="0.25">
      <c r="A5561">
        <v>2006</v>
      </c>
      <c r="B5561" s="6" t="s">
        <v>20</v>
      </c>
      <c r="C5561" s="14">
        <v>42</v>
      </c>
      <c r="D5561" s="6" t="s">
        <v>342</v>
      </c>
      <c r="E5561" s="6"/>
      <c r="F5561" s="6"/>
      <c r="G5561" s="6"/>
      <c r="H5561" s="6"/>
      <c r="I5561" s="6" t="str">
        <f t="shared" si="44"/>
        <v/>
      </c>
      <c r="J5561" s="10" t="s">
        <v>331</v>
      </c>
      <c r="K5561" s="6">
        <v>10</v>
      </c>
      <c r="L5561" s="6">
        <v>10</v>
      </c>
      <c r="M5561" s="6">
        <v>5</v>
      </c>
      <c r="N5561" s="15">
        <v>0</v>
      </c>
      <c r="O5561" s="6">
        <v>0</v>
      </c>
      <c r="P5561" s="6"/>
      <c r="Q5561" s="6"/>
      <c r="R5561" s="6"/>
      <c r="S5561" s="6"/>
      <c r="T5561" s="6"/>
    </row>
    <row r="5562" spans="1:20" x14ac:dyDescent="0.25">
      <c r="A5562">
        <v>2006</v>
      </c>
      <c r="B5562" s="6" t="s">
        <v>20</v>
      </c>
      <c r="C5562" s="14">
        <v>43</v>
      </c>
      <c r="D5562" s="6" t="s">
        <v>342</v>
      </c>
      <c r="E5562" s="6"/>
      <c r="F5562" s="6"/>
      <c r="G5562" s="6"/>
      <c r="H5562" s="6"/>
      <c r="I5562" s="6" t="str">
        <f t="shared" si="44"/>
        <v/>
      </c>
      <c r="J5562" s="10" t="s">
        <v>331</v>
      </c>
      <c r="K5562" s="6">
        <v>20</v>
      </c>
      <c r="L5562" s="6">
        <v>20</v>
      </c>
      <c r="M5562" s="6">
        <v>5</v>
      </c>
      <c r="N5562" s="15">
        <v>0</v>
      </c>
      <c r="O5562" s="6">
        <v>0</v>
      </c>
      <c r="P5562" s="6"/>
      <c r="Q5562" s="6"/>
      <c r="R5562" s="6"/>
      <c r="S5562" s="6"/>
      <c r="T5562" s="6"/>
    </row>
    <row r="5563" spans="1:20" x14ac:dyDescent="0.25">
      <c r="A5563">
        <v>2006</v>
      </c>
      <c r="B5563" s="6" t="s">
        <v>20</v>
      </c>
      <c r="C5563" s="14">
        <v>44</v>
      </c>
      <c r="D5563" s="6" t="s">
        <v>342</v>
      </c>
      <c r="E5563" s="6"/>
      <c r="F5563" s="6"/>
      <c r="G5563" s="6"/>
      <c r="H5563" s="6"/>
      <c r="I5563" s="6" t="str">
        <f t="shared" si="44"/>
        <v/>
      </c>
      <c r="J5563" s="10" t="s">
        <v>334</v>
      </c>
      <c r="K5563" s="6">
        <v>30</v>
      </c>
      <c r="L5563" s="6">
        <v>10</v>
      </c>
      <c r="M5563" s="6">
        <v>30</v>
      </c>
      <c r="N5563" s="15">
        <v>0</v>
      </c>
      <c r="O5563" s="6">
        <v>0</v>
      </c>
      <c r="P5563" s="6"/>
      <c r="Q5563" s="6"/>
      <c r="R5563" s="6"/>
      <c r="S5563" s="6"/>
      <c r="T5563" s="6"/>
    </row>
    <row r="5564" spans="1:20" x14ac:dyDescent="0.25">
      <c r="A5564">
        <v>2006</v>
      </c>
      <c r="B5564" s="6" t="s">
        <v>20</v>
      </c>
      <c r="C5564" s="14">
        <v>45</v>
      </c>
      <c r="D5564" s="6" t="s">
        <v>342</v>
      </c>
      <c r="E5564" s="6"/>
      <c r="F5564" s="6"/>
      <c r="G5564" s="6"/>
      <c r="H5564" s="6"/>
      <c r="I5564" s="6" t="str">
        <f t="shared" si="44"/>
        <v/>
      </c>
      <c r="J5564" s="10" t="s">
        <v>357</v>
      </c>
      <c r="K5564" s="6">
        <v>20</v>
      </c>
      <c r="L5564" s="6">
        <v>15</v>
      </c>
      <c r="M5564" s="6">
        <v>5</v>
      </c>
      <c r="N5564" s="15">
        <v>5</v>
      </c>
      <c r="O5564" s="6">
        <v>0</v>
      </c>
      <c r="P5564" s="6"/>
      <c r="Q5564" s="6"/>
      <c r="R5564" s="6"/>
      <c r="S5564" s="6"/>
      <c r="T5564" s="6"/>
    </row>
    <row r="5565" spans="1:20" x14ac:dyDescent="0.25">
      <c r="A5565">
        <v>2006</v>
      </c>
      <c r="B5565" s="6" t="s">
        <v>20</v>
      </c>
      <c r="C5565" s="14">
        <v>46</v>
      </c>
      <c r="D5565" s="6" t="s">
        <v>342</v>
      </c>
      <c r="E5565" s="6"/>
      <c r="F5565" s="6"/>
      <c r="G5565" s="6"/>
      <c r="H5565" s="6"/>
      <c r="I5565" s="6" t="str">
        <f t="shared" si="44"/>
        <v/>
      </c>
      <c r="J5565" s="10" t="s">
        <v>332</v>
      </c>
      <c r="K5565" s="6">
        <v>110</v>
      </c>
      <c r="L5565" s="6">
        <v>50</v>
      </c>
      <c r="M5565" s="6">
        <v>80</v>
      </c>
      <c r="N5565" s="15">
        <v>80</v>
      </c>
      <c r="O5565" s="6">
        <v>0</v>
      </c>
      <c r="P5565" s="6"/>
      <c r="Q5565" s="6"/>
      <c r="R5565" s="6"/>
      <c r="S5565" s="6"/>
      <c r="T5565" s="6"/>
    </row>
    <row r="5566" spans="1:20" x14ac:dyDescent="0.25">
      <c r="A5566">
        <v>2006</v>
      </c>
      <c r="B5566" s="6" t="s">
        <v>20</v>
      </c>
      <c r="C5566" s="14">
        <v>47</v>
      </c>
      <c r="D5566" s="6" t="s">
        <v>342</v>
      </c>
      <c r="E5566" s="6"/>
      <c r="F5566" s="6"/>
      <c r="G5566" s="6"/>
      <c r="H5566" s="6"/>
      <c r="I5566" s="6" t="str">
        <f t="shared" si="44"/>
        <v/>
      </c>
      <c r="J5566" s="10" t="s">
        <v>357</v>
      </c>
      <c r="K5566" s="6">
        <v>25</v>
      </c>
      <c r="L5566" s="6">
        <v>20</v>
      </c>
      <c r="M5566" s="6">
        <v>5</v>
      </c>
      <c r="N5566" s="15">
        <v>0</v>
      </c>
      <c r="O5566" s="6">
        <v>5</v>
      </c>
      <c r="P5566" s="6" t="s">
        <v>48</v>
      </c>
      <c r="Q5566" s="6"/>
      <c r="R5566" s="6"/>
      <c r="S5566" s="6"/>
      <c r="T5566" s="6"/>
    </row>
    <row r="5567" spans="1:20" x14ac:dyDescent="0.25">
      <c r="A5567">
        <v>2006</v>
      </c>
      <c r="B5567" s="6" t="s">
        <v>20</v>
      </c>
      <c r="C5567" s="14">
        <v>48</v>
      </c>
      <c r="D5567" s="6" t="s">
        <v>342</v>
      </c>
      <c r="E5567" s="6"/>
      <c r="F5567" s="6"/>
      <c r="G5567" s="6"/>
      <c r="H5567" s="6"/>
      <c r="I5567" s="6" t="str">
        <f t="shared" si="44"/>
        <v/>
      </c>
      <c r="J5567" s="10" t="s">
        <v>332</v>
      </c>
      <c r="K5567" s="6">
        <v>160</v>
      </c>
      <c r="L5567" s="6">
        <v>100</v>
      </c>
      <c r="M5567" s="6">
        <v>100</v>
      </c>
      <c r="N5567" s="15">
        <v>70</v>
      </c>
      <c r="O5567" s="6">
        <v>0</v>
      </c>
      <c r="P5567" s="6"/>
      <c r="Q5567" s="6"/>
      <c r="R5567" s="6"/>
      <c r="S5567" s="6"/>
      <c r="T5567" s="6"/>
    </row>
    <row r="5568" spans="1:20" x14ac:dyDescent="0.25">
      <c r="A5568">
        <v>2006</v>
      </c>
      <c r="B5568" s="6" t="s">
        <v>20</v>
      </c>
      <c r="C5568" s="14">
        <v>49</v>
      </c>
      <c r="D5568" s="6" t="s">
        <v>346</v>
      </c>
      <c r="E5568" s="6">
        <v>5</v>
      </c>
      <c r="F5568" s="6">
        <v>9</v>
      </c>
      <c r="G5568" s="6">
        <v>160</v>
      </c>
      <c r="H5568" s="6">
        <v>0</v>
      </c>
      <c r="I5568" s="6">
        <f t="shared" si="44"/>
        <v>160</v>
      </c>
      <c r="J5568" s="10" t="s">
        <v>337</v>
      </c>
      <c r="K5568" s="6">
        <v>40</v>
      </c>
      <c r="L5568" s="6">
        <v>40</v>
      </c>
      <c r="M5568" s="6">
        <v>25</v>
      </c>
      <c r="N5568" s="15">
        <v>10</v>
      </c>
      <c r="O5568" s="6">
        <v>0</v>
      </c>
      <c r="P5568" s="6"/>
      <c r="Q5568" s="6"/>
      <c r="R5568" s="6"/>
      <c r="S5568" s="6"/>
      <c r="T5568" s="6"/>
    </row>
    <row r="5569" spans="1:20" x14ac:dyDescent="0.25">
      <c r="A5569">
        <v>2006</v>
      </c>
      <c r="B5569" s="6" t="s">
        <v>20</v>
      </c>
      <c r="C5569" s="14">
        <v>50</v>
      </c>
      <c r="D5569" s="6" t="s">
        <v>346</v>
      </c>
      <c r="E5569" s="6"/>
      <c r="F5569" s="6"/>
      <c r="G5569" s="6"/>
      <c r="H5569" s="6"/>
      <c r="I5569" s="6" t="str">
        <f t="shared" si="44"/>
        <v/>
      </c>
      <c r="J5569" s="10" t="s">
        <v>332</v>
      </c>
      <c r="K5569" s="6">
        <v>130</v>
      </c>
      <c r="L5569" s="6">
        <v>80</v>
      </c>
      <c r="M5569" s="6">
        <v>60</v>
      </c>
      <c r="N5569" s="15">
        <v>70</v>
      </c>
      <c r="O5569" s="6">
        <v>0</v>
      </c>
      <c r="P5569" s="6"/>
      <c r="Q5569" s="6"/>
      <c r="R5569" s="6"/>
      <c r="S5569" s="6"/>
      <c r="T5569" s="6"/>
    </row>
    <row r="5570" spans="1:20" x14ac:dyDescent="0.25">
      <c r="A5570">
        <v>2006</v>
      </c>
      <c r="B5570" s="6" t="s">
        <v>20</v>
      </c>
      <c r="C5570" s="14">
        <v>51</v>
      </c>
      <c r="D5570" s="6" t="s">
        <v>346</v>
      </c>
      <c r="E5570" s="6"/>
      <c r="F5570" s="6"/>
      <c r="G5570" s="6"/>
      <c r="H5570" s="6"/>
      <c r="I5570" s="6" t="str">
        <f t="shared" si="44"/>
        <v/>
      </c>
      <c r="J5570" s="10" t="s">
        <v>348</v>
      </c>
      <c r="K5570" s="6">
        <v>28</v>
      </c>
      <c r="L5570" s="6">
        <v>15</v>
      </c>
      <c r="M5570" s="6">
        <v>8</v>
      </c>
      <c r="N5570" s="15">
        <v>0</v>
      </c>
      <c r="O5570" s="6">
        <v>0</v>
      </c>
      <c r="P5570" s="6"/>
      <c r="Q5570" s="6"/>
      <c r="R5570" s="6"/>
      <c r="S5570" s="6"/>
      <c r="T5570" s="6"/>
    </row>
    <row r="5571" spans="1:20" x14ac:dyDescent="0.25">
      <c r="A5571">
        <v>2006</v>
      </c>
      <c r="B5571" s="6" t="s">
        <v>20</v>
      </c>
      <c r="C5571" s="14">
        <v>52</v>
      </c>
      <c r="D5571" s="6" t="s">
        <v>346</v>
      </c>
      <c r="E5571" s="6"/>
      <c r="F5571" s="6"/>
      <c r="G5571" s="6"/>
      <c r="H5571" s="6"/>
      <c r="I5571" s="6" t="str">
        <f t="shared" si="44"/>
        <v/>
      </c>
      <c r="J5571" s="10" t="s">
        <v>336</v>
      </c>
      <c r="K5571" s="6">
        <v>18</v>
      </c>
      <c r="L5571" s="6">
        <v>15</v>
      </c>
      <c r="M5571" s="6">
        <v>10</v>
      </c>
      <c r="N5571" s="15">
        <v>0</v>
      </c>
      <c r="O5571" s="6">
        <v>0</v>
      </c>
      <c r="P5571" s="6"/>
      <c r="Q5571" s="6"/>
      <c r="R5571" s="6"/>
      <c r="S5571" s="6"/>
      <c r="T5571" s="6"/>
    </row>
    <row r="5572" spans="1:20" x14ac:dyDescent="0.25">
      <c r="A5572">
        <v>2006</v>
      </c>
      <c r="B5572" s="6" t="s">
        <v>20</v>
      </c>
      <c r="C5572" s="14">
        <v>53</v>
      </c>
      <c r="D5572" s="6" t="s">
        <v>346</v>
      </c>
      <c r="E5572" s="6"/>
      <c r="F5572" s="6"/>
      <c r="G5572" s="6"/>
      <c r="H5572" s="6"/>
      <c r="I5572" s="6" t="str">
        <f t="shared" si="44"/>
        <v/>
      </c>
      <c r="J5572" s="10" t="s">
        <v>331</v>
      </c>
      <c r="K5572" s="6">
        <v>15</v>
      </c>
      <c r="L5572" s="6">
        <v>13</v>
      </c>
      <c r="M5572" s="6">
        <v>3</v>
      </c>
      <c r="N5572" s="15">
        <v>0</v>
      </c>
      <c r="O5572" s="6">
        <v>0</v>
      </c>
      <c r="P5572" s="6"/>
      <c r="Q5572" s="6"/>
      <c r="R5572" s="6"/>
      <c r="S5572" s="6"/>
      <c r="T5572" s="6"/>
    </row>
    <row r="5573" spans="1:20" x14ac:dyDescent="0.25">
      <c r="A5573">
        <v>2006</v>
      </c>
      <c r="B5573" s="6" t="s">
        <v>20</v>
      </c>
      <c r="C5573" s="14">
        <v>54</v>
      </c>
      <c r="D5573" s="6" t="s">
        <v>346</v>
      </c>
      <c r="E5573" s="6"/>
      <c r="F5573" s="6"/>
      <c r="G5573" s="6"/>
      <c r="H5573" s="6"/>
      <c r="I5573" s="6" t="str">
        <f t="shared" si="44"/>
        <v/>
      </c>
      <c r="J5573" s="10" t="s">
        <v>337</v>
      </c>
      <c r="K5573" s="6">
        <v>40</v>
      </c>
      <c r="L5573" s="6">
        <v>20</v>
      </c>
      <c r="M5573" s="6">
        <v>10</v>
      </c>
      <c r="N5573" s="15">
        <v>30</v>
      </c>
      <c r="O5573" s="6">
        <v>0</v>
      </c>
      <c r="P5573" s="6"/>
      <c r="Q5573" s="6"/>
      <c r="R5573" s="6" t="s">
        <v>47</v>
      </c>
      <c r="S5573" s="6"/>
      <c r="T5573" s="6"/>
    </row>
    <row r="5574" spans="1:20" x14ac:dyDescent="0.25">
      <c r="A5574">
        <v>2006</v>
      </c>
      <c r="B5574" s="6" t="s">
        <v>20</v>
      </c>
      <c r="C5574" s="14">
        <v>55</v>
      </c>
      <c r="D5574" s="6" t="s">
        <v>346</v>
      </c>
      <c r="E5574" s="6"/>
      <c r="F5574" s="6"/>
      <c r="G5574" s="6"/>
      <c r="H5574" s="6"/>
      <c r="I5574" s="6" t="str">
        <f t="shared" si="44"/>
        <v/>
      </c>
      <c r="J5574" s="10" t="s">
        <v>337</v>
      </c>
      <c r="K5574" s="6">
        <v>40</v>
      </c>
      <c r="L5574" s="6">
        <v>15</v>
      </c>
      <c r="M5574" s="6">
        <v>10</v>
      </c>
      <c r="N5574" s="15">
        <v>10</v>
      </c>
      <c r="O5574" s="6">
        <v>0</v>
      </c>
      <c r="P5574" s="6"/>
      <c r="Q5574" s="6"/>
      <c r="R5574" s="6"/>
      <c r="S5574" s="6"/>
      <c r="T5574" s="6"/>
    </row>
    <row r="5575" spans="1:20" x14ac:dyDescent="0.25">
      <c r="A5575">
        <v>2006</v>
      </c>
      <c r="B5575" s="6" t="s">
        <v>20</v>
      </c>
      <c r="C5575" s="14">
        <v>56</v>
      </c>
      <c r="D5575" s="6" t="s">
        <v>346</v>
      </c>
      <c r="E5575" s="6"/>
      <c r="F5575" s="6"/>
      <c r="G5575" s="6"/>
      <c r="H5575" s="6"/>
      <c r="I5575" s="6" t="str">
        <f t="shared" si="44"/>
        <v/>
      </c>
      <c r="J5575" s="10" t="s">
        <v>331</v>
      </c>
      <c r="K5575" s="6">
        <v>12</v>
      </c>
      <c r="L5575" s="6">
        <v>8</v>
      </c>
      <c r="M5575" s="6">
        <v>4</v>
      </c>
      <c r="N5575" s="15">
        <v>0</v>
      </c>
      <c r="O5575" s="6">
        <v>0</v>
      </c>
      <c r="P5575" s="6"/>
      <c r="Q5575" s="6"/>
      <c r="R5575" s="6"/>
      <c r="S5575" s="6"/>
      <c r="T5575" s="6"/>
    </row>
    <row r="5576" spans="1:20" x14ac:dyDescent="0.25">
      <c r="A5576">
        <v>2006</v>
      </c>
      <c r="B5576" s="6" t="s">
        <v>20</v>
      </c>
      <c r="C5576" s="14">
        <v>57</v>
      </c>
      <c r="D5576" s="6" t="s">
        <v>346</v>
      </c>
      <c r="E5576" s="6"/>
      <c r="F5576" s="6"/>
      <c r="G5576" s="6"/>
      <c r="H5576" s="6"/>
      <c r="I5576" s="6" t="str">
        <f t="shared" si="44"/>
        <v/>
      </c>
      <c r="J5576" s="10" t="s">
        <v>348</v>
      </c>
      <c r="K5576" s="6">
        <v>18</v>
      </c>
      <c r="L5576" s="6">
        <v>15</v>
      </c>
      <c r="M5576" s="6">
        <v>20</v>
      </c>
      <c r="N5576" s="15">
        <v>0</v>
      </c>
      <c r="O5576" s="6">
        <v>0</v>
      </c>
      <c r="P5576" s="6"/>
      <c r="Q5576" s="6"/>
      <c r="R5576" s="6"/>
      <c r="S5576" s="6"/>
      <c r="T5576" s="6"/>
    </row>
    <row r="5577" spans="1:20" x14ac:dyDescent="0.25">
      <c r="A5577">
        <v>2006</v>
      </c>
      <c r="B5577" s="6" t="s">
        <v>20</v>
      </c>
      <c r="C5577" s="14">
        <v>58</v>
      </c>
      <c r="D5577" s="6" t="s">
        <v>346</v>
      </c>
      <c r="E5577" s="6"/>
      <c r="F5577" s="6"/>
      <c r="G5577" s="6"/>
      <c r="H5577" s="6"/>
      <c r="I5577" s="6" t="str">
        <f t="shared" si="44"/>
        <v/>
      </c>
      <c r="J5577" s="10" t="s">
        <v>337</v>
      </c>
      <c r="K5577" s="6">
        <v>50</v>
      </c>
      <c r="L5577" s="6">
        <v>40</v>
      </c>
      <c r="M5577" s="6">
        <v>30</v>
      </c>
      <c r="N5577" s="15">
        <v>90</v>
      </c>
      <c r="O5577" s="6">
        <v>0</v>
      </c>
      <c r="P5577" s="6"/>
      <c r="Q5577" s="6"/>
      <c r="R5577" s="6"/>
      <c r="S5577" s="6"/>
      <c r="T5577" s="6"/>
    </row>
    <row r="5578" spans="1:20" x14ac:dyDescent="0.25">
      <c r="A5578">
        <v>2006</v>
      </c>
      <c r="B5578" s="6" t="s">
        <v>20</v>
      </c>
      <c r="C5578" s="14">
        <v>59</v>
      </c>
      <c r="D5578" s="6" t="s">
        <v>346</v>
      </c>
      <c r="E5578" s="6"/>
      <c r="F5578" s="6"/>
      <c r="G5578" s="6"/>
      <c r="H5578" s="6"/>
      <c r="I5578" s="6" t="str">
        <f t="shared" si="44"/>
        <v/>
      </c>
      <c r="J5578" s="10" t="s">
        <v>336</v>
      </c>
      <c r="K5578" s="6">
        <v>16</v>
      </c>
      <c r="L5578" s="6">
        <v>11</v>
      </c>
      <c r="M5578" s="6">
        <v>4</v>
      </c>
      <c r="N5578" s="15">
        <v>0</v>
      </c>
      <c r="O5578" s="6">
        <v>0</v>
      </c>
      <c r="P5578" s="6"/>
      <c r="Q5578" s="6"/>
      <c r="R5578" s="6"/>
      <c r="S5578" s="6"/>
      <c r="T5578" s="6"/>
    </row>
    <row r="5579" spans="1:20" x14ac:dyDescent="0.25">
      <c r="A5579">
        <v>2006</v>
      </c>
      <c r="B5579" s="6" t="s">
        <v>20</v>
      </c>
      <c r="C5579" s="14">
        <v>60</v>
      </c>
      <c r="D5579" s="6" t="s">
        <v>346</v>
      </c>
      <c r="E5579" s="6"/>
      <c r="F5579" s="6"/>
      <c r="G5579" s="6"/>
      <c r="H5579" s="6"/>
      <c r="I5579" s="6" t="str">
        <f t="shared" si="44"/>
        <v/>
      </c>
      <c r="J5579" s="10" t="s">
        <v>336</v>
      </c>
      <c r="K5579" s="6">
        <v>12</v>
      </c>
      <c r="L5579" s="6">
        <v>10</v>
      </c>
      <c r="M5579" s="6">
        <v>8</v>
      </c>
      <c r="N5579" s="15">
        <v>0</v>
      </c>
      <c r="O5579" s="6">
        <v>0</v>
      </c>
      <c r="P5579" s="6"/>
      <c r="Q5579" s="6"/>
      <c r="R5579" s="6"/>
      <c r="S5579" s="6"/>
      <c r="T5579" s="6"/>
    </row>
    <row r="5580" spans="1:20" x14ac:dyDescent="0.25">
      <c r="A5580">
        <v>2006</v>
      </c>
      <c r="B5580" s="6" t="s">
        <v>20</v>
      </c>
      <c r="C5580" s="14">
        <v>61</v>
      </c>
      <c r="D5580" s="6" t="s">
        <v>346</v>
      </c>
      <c r="E5580" s="6"/>
      <c r="F5580" s="6"/>
      <c r="G5580" s="6"/>
      <c r="H5580" s="6"/>
      <c r="I5580" s="6" t="str">
        <f t="shared" si="44"/>
        <v/>
      </c>
      <c r="J5580" s="10" t="s">
        <v>340</v>
      </c>
      <c r="K5580" s="6">
        <v>10</v>
      </c>
      <c r="L5580" s="6">
        <v>6</v>
      </c>
      <c r="M5580" s="6">
        <v>2</v>
      </c>
      <c r="N5580" s="15">
        <v>0</v>
      </c>
      <c r="O5580" s="6">
        <v>0</v>
      </c>
      <c r="P5580" s="6"/>
      <c r="Q5580" s="6"/>
      <c r="R5580" s="6"/>
      <c r="S5580" s="6"/>
      <c r="T5580" s="6"/>
    </row>
    <row r="5581" spans="1:20" x14ac:dyDescent="0.25">
      <c r="A5581">
        <v>2006</v>
      </c>
      <c r="B5581" s="6" t="s">
        <v>20</v>
      </c>
      <c r="C5581" s="14">
        <v>62</v>
      </c>
      <c r="D5581" s="6" t="s">
        <v>346</v>
      </c>
      <c r="E5581" s="6"/>
      <c r="F5581" s="6"/>
      <c r="G5581" s="6"/>
      <c r="H5581" s="6"/>
      <c r="I5581" s="6" t="str">
        <f t="shared" si="44"/>
        <v/>
      </c>
      <c r="J5581" s="10" t="s">
        <v>336</v>
      </c>
      <c r="K5581" s="6">
        <v>20</v>
      </c>
      <c r="L5581" s="6">
        <v>12</v>
      </c>
      <c r="M5581" s="6">
        <v>4</v>
      </c>
      <c r="N5581" s="15">
        <v>5</v>
      </c>
      <c r="O5581" s="6">
        <v>0</v>
      </c>
      <c r="P5581" s="6"/>
      <c r="Q5581" s="6"/>
      <c r="R5581" s="6" t="s">
        <v>47</v>
      </c>
      <c r="S5581" s="6"/>
      <c r="T5581" s="6"/>
    </row>
    <row r="5582" spans="1:20" x14ac:dyDescent="0.25">
      <c r="A5582">
        <v>2006</v>
      </c>
      <c r="B5582" s="6" t="s">
        <v>20</v>
      </c>
      <c r="C5582" s="14">
        <v>63</v>
      </c>
      <c r="D5582" s="6" t="s">
        <v>346</v>
      </c>
      <c r="E5582" s="6">
        <v>6</v>
      </c>
      <c r="F5582" s="6">
        <v>11</v>
      </c>
      <c r="G5582" s="6">
        <v>170</v>
      </c>
      <c r="H5582" s="6">
        <v>0</v>
      </c>
      <c r="I5582" s="6">
        <f t="shared" si="44"/>
        <v>170</v>
      </c>
      <c r="J5582" s="10" t="s">
        <v>334</v>
      </c>
      <c r="K5582" s="6">
        <v>50</v>
      </c>
      <c r="L5582" s="6">
        <v>50</v>
      </c>
      <c r="M5582" s="6">
        <v>30</v>
      </c>
      <c r="N5582" s="15">
        <v>80</v>
      </c>
      <c r="O5582" s="6">
        <v>0</v>
      </c>
      <c r="P5582" s="6"/>
      <c r="Q5582" s="6"/>
      <c r="R5582" s="6" t="s">
        <v>47</v>
      </c>
      <c r="S5582" s="6"/>
      <c r="T5582" s="6"/>
    </row>
    <row r="5583" spans="1:20" x14ac:dyDescent="0.25">
      <c r="A5583">
        <v>2006</v>
      </c>
      <c r="B5583" s="6" t="s">
        <v>20</v>
      </c>
      <c r="C5583" s="14">
        <v>64</v>
      </c>
      <c r="D5583" s="6" t="s">
        <v>346</v>
      </c>
      <c r="E5583" s="6"/>
      <c r="F5583" s="6"/>
      <c r="G5583" s="6"/>
      <c r="H5583" s="6"/>
      <c r="I5583" s="6" t="str">
        <f t="shared" ref="I5583:I5614" si="45">IF(G5583&gt;0,G5583/(1000-H5583)*1000,"")</f>
        <v/>
      </c>
      <c r="J5583" s="10" t="s">
        <v>331</v>
      </c>
      <c r="K5583" s="6">
        <v>11</v>
      </c>
      <c r="L5583" s="6">
        <v>7</v>
      </c>
      <c r="M5583" s="6">
        <v>3</v>
      </c>
      <c r="N5583" s="15">
        <v>0</v>
      </c>
      <c r="O5583" s="6">
        <v>0</v>
      </c>
      <c r="P5583" s="6"/>
      <c r="Q5583" s="6"/>
      <c r="R5583" s="6"/>
      <c r="S5583" s="6"/>
      <c r="T5583" s="6"/>
    </row>
    <row r="5584" spans="1:20" x14ac:dyDescent="0.25">
      <c r="A5584">
        <v>2006</v>
      </c>
      <c r="B5584" s="6" t="s">
        <v>20</v>
      </c>
      <c r="C5584" s="14">
        <v>65</v>
      </c>
      <c r="D5584" s="6" t="s">
        <v>346</v>
      </c>
      <c r="E5584" s="6"/>
      <c r="F5584" s="6"/>
      <c r="G5584" s="6"/>
      <c r="H5584" s="6"/>
      <c r="I5584" s="6" t="str">
        <f t="shared" si="45"/>
        <v/>
      </c>
      <c r="J5584" s="10" t="s">
        <v>348</v>
      </c>
      <c r="K5584" s="6">
        <v>15</v>
      </c>
      <c r="L5584" s="6">
        <v>10</v>
      </c>
      <c r="M5584" s="6">
        <v>20</v>
      </c>
      <c r="N5584" s="15">
        <v>0</v>
      </c>
      <c r="O5584" s="6">
        <v>0</v>
      </c>
      <c r="P5584" s="6"/>
      <c r="Q5584" s="6"/>
      <c r="R5584" s="6"/>
      <c r="S5584" s="6"/>
      <c r="T5584" s="6"/>
    </row>
    <row r="5585" spans="1:20" x14ac:dyDescent="0.25">
      <c r="A5585">
        <v>2006</v>
      </c>
      <c r="B5585" s="6" t="s">
        <v>20</v>
      </c>
      <c r="C5585" s="14">
        <v>66</v>
      </c>
      <c r="D5585" s="6" t="s">
        <v>346</v>
      </c>
      <c r="E5585" s="6"/>
      <c r="F5585" s="6"/>
      <c r="G5585" s="6"/>
      <c r="H5585" s="6"/>
      <c r="I5585" s="6" t="str">
        <f t="shared" si="45"/>
        <v/>
      </c>
      <c r="J5585" s="10" t="s">
        <v>332</v>
      </c>
      <c r="K5585" s="6">
        <v>70</v>
      </c>
      <c r="L5585" s="6">
        <v>40</v>
      </c>
      <c r="M5585" s="6">
        <v>20</v>
      </c>
      <c r="N5585" s="15">
        <v>10</v>
      </c>
      <c r="O5585" s="6">
        <v>0</v>
      </c>
      <c r="P5585" s="6"/>
      <c r="Q5585" s="6"/>
      <c r="R5585" s="6"/>
      <c r="S5585" s="6"/>
      <c r="T5585" s="6"/>
    </row>
    <row r="5586" spans="1:20" x14ac:dyDescent="0.25">
      <c r="A5586">
        <v>2006</v>
      </c>
      <c r="B5586" s="6" t="s">
        <v>20</v>
      </c>
      <c r="C5586" s="14">
        <v>67</v>
      </c>
      <c r="D5586" s="6" t="s">
        <v>346</v>
      </c>
      <c r="E5586" s="6"/>
      <c r="F5586" s="6"/>
      <c r="G5586" s="6"/>
      <c r="H5586" s="6"/>
      <c r="I5586" s="6" t="str">
        <f t="shared" si="45"/>
        <v/>
      </c>
      <c r="J5586" s="10" t="s">
        <v>336</v>
      </c>
      <c r="K5586" s="6">
        <v>60</v>
      </c>
      <c r="L5586" s="6">
        <v>25</v>
      </c>
      <c r="M5586" s="6">
        <v>5</v>
      </c>
      <c r="N5586" s="15">
        <v>5</v>
      </c>
      <c r="O5586" s="6">
        <v>0</v>
      </c>
      <c r="P5586" s="6"/>
      <c r="Q5586" s="6"/>
      <c r="R5586" s="6"/>
      <c r="S5586" s="6"/>
      <c r="T5586" s="6"/>
    </row>
    <row r="5587" spans="1:20" x14ac:dyDescent="0.25">
      <c r="A5587">
        <v>2006</v>
      </c>
      <c r="B5587" s="6" t="s">
        <v>20</v>
      </c>
      <c r="C5587" s="14">
        <v>68</v>
      </c>
      <c r="D5587" s="6" t="s">
        <v>346</v>
      </c>
      <c r="E5587" s="6"/>
      <c r="F5587" s="6"/>
      <c r="G5587" s="6"/>
      <c r="H5587" s="6"/>
      <c r="I5587" s="6" t="str">
        <f t="shared" si="45"/>
        <v/>
      </c>
      <c r="J5587" s="10" t="s">
        <v>336</v>
      </c>
      <c r="K5587" s="6">
        <v>90</v>
      </c>
      <c r="L5587" s="6">
        <v>40</v>
      </c>
      <c r="M5587" s="6">
        <v>30</v>
      </c>
      <c r="N5587" s="15">
        <v>0</v>
      </c>
      <c r="O5587" s="6">
        <v>0</v>
      </c>
      <c r="P5587" s="6"/>
      <c r="Q5587" s="6"/>
      <c r="R5587" s="6"/>
      <c r="S5587" s="6"/>
      <c r="T5587" s="6"/>
    </row>
    <row r="5588" spans="1:20" x14ac:dyDescent="0.25">
      <c r="A5588">
        <v>2006</v>
      </c>
      <c r="B5588" s="6" t="s">
        <v>20</v>
      </c>
      <c r="C5588" s="14">
        <v>69</v>
      </c>
      <c r="D5588" s="6" t="s">
        <v>346</v>
      </c>
      <c r="E5588" s="6"/>
      <c r="F5588" s="6"/>
      <c r="G5588" s="6"/>
      <c r="H5588" s="6"/>
      <c r="I5588" s="6" t="str">
        <f t="shared" si="45"/>
        <v/>
      </c>
      <c r="J5588" s="10" t="s">
        <v>337</v>
      </c>
      <c r="K5588" s="6">
        <v>40</v>
      </c>
      <c r="L5588" s="6">
        <v>40</v>
      </c>
      <c r="M5588" s="6">
        <v>20</v>
      </c>
      <c r="N5588" s="15">
        <v>50</v>
      </c>
      <c r="O5588" s="6">
        <v>0</v>
      </c>
      <c r="P5588" s="6"/>
      <c r="Q5588" s="6"/>
      <c r="R5588" s="6"/>
      <c r="S5588" s="6"/>
      <c r="T5588" s="6"/>
    </row>
    <row r="5589" spans="1:20" x14ac:dyDescent="0.25">
      <c r="A5589">
        <v>2006</v>
      </c>
      <c r="B5589" s="6" t="s">
        <v>20</v>
      </c>
      <c r="C5589" s="14">
        <v>70</v>
      </c>
      <c r="D5589" s="6" t="s">
        <v>346</v>
      </c>
      <c r="E5589" s="6"/>
      <c r="F5589" s="6"/>
      <c r="G5589" s="6"/>
      <c r="H5589" s="6"/>
      <c r="I5589" s="6" t="str">
        <f t="shared" si="45"/>
        <v/>
      </c>
      <c r="J5589" s="10" t="s">
        <v>340</v>
      </c>
      <c r="K5589" s="6">
        <v>12</v>
      </c>
      <c r="L5589" s="6">
        <v>10</v>
      </c>
      <c r="M5589" s="6">
        <v>4</v>
      </c>
      <c r="N5589" s="15">
        <v>5</v>
      </c>
      <c r="O5589" s="6">
        <v>0</v>
      </c>
      <c r="P5589" s="6"/>
      <c r="Q5589" s="6"/>
      <c r="R5589" s="6"/>
      <c r="S5589" s="6"/>
      <c r="T5589" s="6"/>
    </row>
    <row r="5590" spans="1:20" x14ac:dyDescent="0.25">
      <c r="A5590">
        <v>2006</v>
      </c>
      <c r="B5590" s="6" t="s">
        <v>20</v>
      </c>
      <c r="C5590" s="14">
        <v>71</v>
      </c>
      <c r="D5590" s="6" t="s">
        <v>346</v>
      </c>
      <c r="E5590" s="6"/>
      <c r="F5590" s="6"/>
      <c r="G5590" s="6"/>
      <c r="H5590" s="6"/>
      <c r="I5590" s="6" t="str">
        <f t="shared" si="45"/>
        <v/>
      </c>
      <c r="J5590" s="10" t="s">
        <v>337</v>
      </c>
      <c r="K5590" s="6">
        <v>110</v>
      </c>
      <c r="L5590" s="6">
        <v>70</v>
      </c>
      <c r="M5590" s="6">
        <v>70</v>
      </c>
      <c r="N5590" s="15">
        <v>60</v>
      </c>
      <c r="O5590" s="6">
        <v>0</v>
      </c>
      <c r="P5590" s="6"/>
      <c r="Q5590" s="6"/>
      <c r="R5590" s="6"/>
      <c r="S5590" s="6"/>
      <c r="T5590" s="6"/>
    </row>
    <row r="5591" spans="1:20" x14ac:dyDescent="0.25">
      <c r="A5591">
        <v>2006</v>
      </c>
      <c r="B5591" s="6" t="s">
        <v>20</v>
      </c>
      <c r="C5591" s="14">
        <v>72</v>
      </c>
      <c r="D5591" s="6" t="s">
        <v>346</v>
      </c>
      <c r="E5591" s="6"/>
      <c r="F5591" s="6"/>
      <c r="G5591" s="6"/>
      <c r="H5591" s="6"/>
      <c r="I5591" s="6" t="str">
        <f t="shared" si="45"/>
        <v/>
      </c>
      <c r="J5591" s="10" t="s">
        <v>348</v>
      </c>
      <c r="K5591" s="6">
        <v>90</v>
      </c>
      <c r="L5591" s="6">
        <v>80</v>
      </c>
      <c r="M5591" s="6">
        <v>60</v>
      </c>
      <c r="N5591" s="15">
        <v>40</v>
      </c>
      <c r="O5591" s="6">
        <v>0</v>
      </c>
      <c r="P5591" s="6"/>
      <c r="Q5591" s="6"/>
      <c r="R5591" s="6" t="s">
        <v>47</v>
      </c>
      <c r="S5591" s="6"/>
      <c r="T5591" s="6"/>
    </row>
    <row r="5592" spans="1:20" x14ac:dyDescent="0.25">
      <c r="A5592">
        <v>2006</v>
      </c>
      <c r="B5592" s="6" t="s">
        <v>20</v>
      </c>
      <c r="C5592" s="14">
        <v>73</v>
      </c>
      <c r="D5592" s="6" t="s">
        <v>346</v>
      </c>
      <c r="E5592" s="6"/>
      <c r="F5592" s="6"/>
      <c r="G5592" s="6"/>
      <c r="H5592" s="6"/>
      <c r="I5592" s="6" t="str">
        <f t="shared" si="45"/>
        <v/>
      </c>
      <c r="J5592" s="10" t="s">
        <v>340</v>
      </c>
      <c r="K5592" s="6">
        <v>70</v>
      </c>
      <c r="L5592" s="6">
        <v>50</v>
      </c>
      <c r="M5592" s="6">
        <v>40</v>
      </c>
      <c r="N5592" s="15">
        <v>25</v>
      </c>
      <c r="O5592" s="6">
        <v>0</v>
      </c>
      <c r="P5592" s="6"/>
      <c r="Q5592" s="6"/>
      <c r="R5592" s="6"/>
      <c r="S5592" s="6"/>
      <c r="T5592" s="6"/>
    </row>
    <row r="5593" spans="1:20" x14ac:dyDescent="0.25">
      <c r="A5593">
        <v>2006</v>
      </c>
      <c r="B5593" s="6" t="s">
        <v>20</v>
      </c>
      <c r="C5593" s="14">
        <v>74</v>
      </c>
      <c r="D5593" s="6" t="s">
        <v>346</v>
      </c>
      <c r="E5593" s="6"/>
      <c r="F5593" s="6"/>
      <c r="G5593" s="6"/>
      <c r="H5593" s="6"/>
      <c r="I5593" s="6" t="str">
        <f t="shared" si="45"/>
        <v/>
      </c>
      <c r="J5593" s="10" t="s">
        <v>345</v>
      </c>
      <c r="K5593" s="6">
        <v>18</v>
      </c>
      <c r="L5593" s="6">
        <v>18</v>
      </c>
      <c r="M5593" s="6">
        <v>5</v>
      </c>
      <c r="N5593" s="15">
        <v>30</v>
      </c>
      <c r="O5593" s="6">
        <v>0</v>
      </c>
      <c r="P5593" s="6"/>
      <c r="Q5593" s="6"/>
      <c r="R5593" s="6" t="s">
        <v>47</v>
      </c>
      <c r="S5593" s="6"/>
      <c r="T5593" s="6"/>
    </row>
    <row r="5594" spans="1:20" x14ac:dyDescent="0.25">
      <c r="A5594">
        <v>2006</v>
      </c>
      <c r="B5594" s="6" t="s">
        <v>20</v>
      </c>
      <c r="C5594" s="14">
        <v>88</v>
      </c>
      <c r="D5594" s="6" t="s">
        <v>350</v>
      </c>
      <c r="E5594" s="6">
        <v>7</v>
      </c>
      <c r="F5594" s="6">
        <v>8.5</v>
      </c>
      <c r="G5594" s="6">
        <v>235</v>
      </c>
      <c r="H5594" s="6">
        <v>0</v>
      </c>
      <c r="I5594" s="6">
        <f t="shared" si="45"/>
        <v>235</v>
      </c>
      <c r="J5594" s="10" t="s">
        <v>336</v>
      </c>
      <c r="K5594" s="6">
        <v>60</v>
      </c>
      <c r="L5594" s="6">
        <v>50</v>
      </c>
      <c r="M5594" s="6">
        <v>20</v>
      </c>
      <c r="N5594" s="15">
        <v>20</v>
      </c>
      <c r="O5594" s="6">
        <v>0</v>
      </c>
      <c r="P5594" s="6"/>
      <c r="Q5594" s="6"/>
      <c r="R5594" s="6"/>
      <c r="S5594" s="6"/>
      <c r="T5594" s="6"/>
    </row>
    <row r="5595" spans="1:20" x14ac:dyDescent="0.25">
      <c r="A5595">
        <v>2006</v>
      </c>
      <c r="B5595" s="6" t="s">
        <v>20</v>
      </c>
      <c r="C5595" s="14">
        <v>89</v>
      </c>
      <c r="D5595" s="6" t="s">
        <v>350</v>
      </c>
      <c r="E5595" s="6"/>
      <c r="F5595" s="6"/>
      <c r="G5595" s="6"/>
      <c r="H5595" s="6"/>
      <c r="I5595" s="6" t="str">
        <f t="shared" si="45"/>
        <v/>
      </c>
      <c r="J5595" s="10" t="s">
        <v>337</v>
      </c>
      <c r="K5595" s="6">
        <v>35</v>
      </c>
      <c r="L5595" s="6">
        <v>3</v>
      </c>
      <c r="M5595" s="6">
        <v>5</v>
      </c>
      <c r="N5595" s="15">
        <v>25</v>
      </c>
      <c r="O5595" s="6">
        <v>0</v>
      </c>
      <c r="P5595" s="6"/>
      <c r="Q5595" s="6"/>
      <c r="R5595" s="6"/>
      <c r="S5595" s="6"/>
      <c r="T5595" s="6"/>
    </row>
    <row r="5596" spans="1:20" x14ac:dyDescent="0.25">
      <c r="A5596">
        <v>2006</v>
      </c>
      <c r="B5596" s="6" t="s">
        <v>20</v>
      </c>
      <c r="C5596" s="14">
        <v>90</v>
      </c>
      <c r="D5596" s="6" t="s">
        <v>350</v>
      </c>
      <c r="E5596" s="6"/>
      <c r="F5596" s="6"/>
      <c r="G5596" s="6"/>
      <c r="H5596" s="6"/>
      <c r="I5596" s="6" t="str">
        <f t="shared" si="45"/>
        <v/>
      </c>
      <c r="J5596" s="10" t="s">
        <v>340</v>
      </c>
      <c r="K5596" s="6">
        <v>30</v>
      </c>
      <c r="L5596" s="6">
        <v>23</v>
      </c>
      <c r="M5596" s="6">
        <v>8</v>
      </c>
      <c r="N5596" s="15">
        <v>10</v>
      </c>
      <c r="O5596" s="6">
        <v>0</v>
      </c>
      <c r="P5596" s="6"/>
      <c r="Q5596" s="6"/>
      <c r="R5596" s="6"/>
      <c r="S5596" s="6"/>
      <c r="T5596" s="6"/>
    </row>
    <row r="5597" spans="1:20" x14ac:dyDescent="0.25">
      <c r="A5597">
        <v>2006</v>
      </c>
      <c r="B5597" s="6" t="s">
        <v>20</v>
      </c>
      <c r="C5597" s="14">
        <v>91</v>
      </c>
      <c r="D5597" s="6" t="s">
        <v>350</v>
      </c>
      <c r="E5597" s="6"/>
      <c r="F5597" s="6"/>
      <c r="G5597" s="6"/>
      <c r="H5597" s="6"/>
      <c r="I5597" s="6" t="str">
        <f t="shared" si="45"/>
        <v/>
      </c>
      <c r="J5597" s="10" t="s">
        <v>336</v>
      </c>
      <c r="K5597" s="6">
        <v>35</v>
      </c>
      <c r="L5597" s="6">
        <v>20</v>
      </c>
      <c r="M5597" s="6">
        <v>15</v>
      </c>
      <c r="N5597" s="15">
        <v>40</v>
      </c>
      <c r="O5597" s="6">
        <v>0</v>
      </c>
      <c r="P5597" s="6"/>
      <c r="Q5597" s="6"/>
      <c r="R5597" s="6"/>
      <c r="S5597" s="6">
        <v>1</v>
      </c>
      <c r="T5597" s="6" t="s">
        <v>358</v>
      </c>
    </row>
    <row r="5598" spans="1:20" x14ac:dyDescent="0.25">
      <c r="A5598">
        <v>2006</v>
      </c>
      <c r="B5598" s="6" t="s">
        <v>20</v>
      </c>
      <c r="C5598" s="14">
        <v>92</v>
      </c>
      <c r="D5598" s="6" t="s">
        <v>350</v>
      </c>
      <c r="E5598" s="6"/>
      <c r="F5598" s="6"/>
      <c r="G5598" s="6"/>
      <c r="H5598" s="6"/>
      <c r="I5598" s="6" t="str">
        <f t="shared" si="45"/>
        <v/>
      </c>
      <c r="J5598" s="10" t="s">
        <v>340</v>
      </c>
      <c r="K5598" s="6">
        <v>28</v>
      </c>
      <c r="L5598" s="6">
        <v>20</v>
      </c>
      <c r="M5598" s="6">
        <v>6</v>
      </c>
      <c r="N5598" s="15">
        <v>20</v>
      </c>
      <c r="O5598" s="6">
        <v>0</v>
      </c>
      <c r="P5598" s="6"/>
      <c r="Q5598" s="6"/>
      <c r="R5598" s="6"/>
      <c r="S5598" s="6"/>
      <c r="T5598" s="6"/>
    </row>
    <row r="5599" spans="1:20" x14ac:dyDescent="0.25">
      <c r="A5599">
        <v>2006</v>
      </c>
      <c r="B5599" s="6" t="s">
        <v>20</v>
      </c>
      <c r="C5599" s="14">
        <v>93</v>
      </c>
      <c r="D5599" s="6" t="s">
        <v>350</v>
      </c>
      <c r="E5599" s="6"/>
      <c r="F5599" s="6"/>
      <c r="G5599" s="6"/>
      <c r="H5599" s="6"/>
      <c r="I5599" s="6" t="str">
        <f t="shared" si="45"/>
        <v/>
      </c>
      <c r="J5599" s="10" t="s">
        <v>336</v>
      </c>
      <c r="K5599" s="6">
        <v>20</v>
      </c>
      <c r="L5599" s="6">
        <v>30</v>
      </c>
      <c r="M5599" s="6">
        <v>30</v>
      </c>
      <c r="N5599" s="15">
        <v>50</v>
      </c>
      <c r="O5599" s="6">
        <v>0</v>
      </c>
      <c r="P5599" s="6"/>
      <c r="Q5599" s="6"/>
      <c r="R5599" s="6"/>
      <c r="S5599" s="6">
        <v>1</v>
      </c>
      <c r="T5599" s="6"/>
    </row>
    <row r="5600" spans="1:20" x14ac:dyDescent="0.25">
      <c r="A5600">
        <v>2006</v>
      </c>
      <c r="B5600" s="6" t="s">
        <v>20</v>
      </c>
      <c r="C5600" s="14">
        <v>94</v>
      </c>
      <c r="D5600" s="6" t="s">
        <v>350</v>
      </c>
      <c r="E5600" s="6"/>
      <c r="F5600" s="6"/>
      <c r="G5600" s="6"/>
      <c r="H5600" s="6"/>
      <c r="I5600" s="6" t="str">
        <f t="shared" si="45"/>
        <v/>
      </c>
      <c r="J5600" s="10" t="s">
        <v>332</v>
      </c>
      <c r="K5600" s="6">
        <v>82</v>
      </c>
      <c r="L5600" s="6">
        <v>50</v>
      </c>
      <c r="M5600" s="6">
        <v>60</v>
      </c>
      <c r="N5600" s="15">
        <v>70</v>
      </c>
      <c r="O5600" s="6">
        <v>0</v>
      </c>
      <c r="P5600" s="6"/>
      <c r="Q5600" s="6"/>
      <c r="R5600" s="6"/>
      <c r="S5600" s="6"/>
      <c r="T5600" s="6"/>
    </row>
    <row r="5601" spans="1:20" x14ac:dyDescent="0.25">
      <c r="A5601">
        <v>2006</v>
      </c>
      <c r="B5601" s="6" t="s">
        <v>20</v>
      </c>
      <c r="C5601" s="14">
        <v>95</v>
      </c>
      <c r="D5601" s="6" t="s">
        <v>350</v>
      </c>
      <c r="E5601" s="6"/>
      <c r="F5601" s="6"/>
      <c r="G5601" s="6"/>
      <c r="H5601" s="6"/>
      <c r="I5601" s="6" t="str">
        <f t="shared" si="45"/>
        <v/>
      </c>
      <c r="J5601" s="10" t="s">
        <v>331</v>
      </c>
      <c r="K5601" s="6">
        <v>30</v>
      </c>
      <c r="L5601" s="6">
        <v>28</v>
      </c>
      <c r="M5601" s="6">
        <v>5</v>
      </c>
      <c r="N5601" s="15">
        <v>10</v>
      </c>
      <c r="O5601" s="6">
        <v>0</v>
      </c>
      <c r="P5601" s="6"/>
      <c r="Q5601" s="6"/>
      <c r="R5601" s="6"/>
      <c r="S5601" s="6"/>
      <c r="T5601" s="6"/>
    </row>
    <row r="5602" spans="1:20" x14ac:dyDescent="0.25">
      <c r="A5602">
        <v>2006</v>
      </c>
      <c r="B5602" s="6" t="s">
        <v>20</v>
      </c>
      <c r="C5602" s="14">
        <v>96</v>
      </c>
      <c r="D5602" s="6" t="s">
        <v>350</v>
      </c>
      <c r="E5602" s="6"/>
      <c r="F5602" s="6"/>
      <c r="G5602" s="6"/>
      <c r="H5602" s="6"/>
      <c r="I5602" s="6" t="str">
        <f t="shared" si="45"/>
        <v/>
      </c>
      <c r="J5602" s="10" t="s">
        <v>331</v>
      </c>
      <c r="K5602" s="6">
        <v>25</v>
      </c>
      <c r="L5602" s="6">
        <v>18</v>
      </c>
      <c r="M5602" s="6">
        <v>8</v>
      </c>
      <c r="N5602" s="15">
        <v>5</v>
      </c>
      <c r="O5602" s="6">
        <v>0</v>
      </c>
      <c r="P5602" s="6"/>
      <c r="Q5602" s="6"/>
      <c r="R5602" s="6"/>
      <c r="S5602" s="6"/>
      <c r="T5602" s="6"/>
    </row>
    <row r="5603" spans="1:20" x14ac:dyDescent="0.25">
      <c r="A5603">
        <v>2006</v>
      </c>
      <c r="B5603" s="6" t="s">
        <v>20</v>
      </c>
      <c r="C5603" s="14">
        <v>97</v>
      </c>
      <c r="D5603" s="6" t="s">
        <v>350</v>
      </c>
      <c r="E5603" s="6"/>
      <c r="F5603" s="6"/>
      <c r="G5603" s="6"/>
      <c r="H5603" s="6"/>
      <c r="I5603" s="6" t="str">
        <f t="shared" si="45"/>
        <v/>
      </c>
      <c r="J5603" s="10" t="s">
        <v>332</v>
      </c>
      <c r="K5603" s="6">
        <v>180</v>
      </c>
      <c r="L5603" s="6">
        <v>180</v>
      </c>
      <c r="M5603" s="6">
        <v>23</v>
      </c>
      <c r="N5603" s="15">
        <v>25</v>
      </c>
      <c r="O5603" s="6">
        <v>0</v>
      </c>
      <c r="P5603" s="6"/>
      <c r="Q5603" s="6"/>
      <c r="R5603" s="6"/>
      <c r="S5603" s="6"/>
      <c r="T5603" s="6"/>
    </row>
    <row r="5604" spans="1:20" x14ac:dyDescent="0.25">
      <c r="A5604">
        <v>2006</v>
      </c>
      <c r="B5604" s="6" t="s">
        <v>20</v>
      </c>
      <c r="C5604" s="14">
        <v>98</v>
      </c>
      <c r="D5604" s="6" t="s">
        <v>350</v>
      </c>
      <c r="E5604" s="6"/>
      <c r="F5604" s="6"/>
      <c r="G5604" s="6"/>
      <c r="H5604" s="6"/>
      <c r="I5604" s="6" t="str">
        <f t="shared" si="45"/>
        <v/>
      </c>
      <c r="J5604" s="10" t="s">
        <v>336</v>
      </c>
      <c r="K5604" s="6">
        <v>20</v>
      </c>
      <c r="L5604" s="6">
        <v>18</v>
      </c>
      <c r="M5604" s="6">
        <v>40</v>
      </c>
      <c r="N5604" s="15">
        <v>25</v>
      </c>
      <c r="O5604" s="6">
        <v>0</v>
      </c>
      <c r="P5604" s="6"/>
      <c r="Q5604" s="6"/>
      <c r="R5604" s="6"/>
      <c r="S5604" s="10"/>
      <c r="T5604" s="6"/>
    </row>
    <row r="5605" spans="1:20" x14ac:dyDescent="0.25">
      <c r="A5605">
        <v>2006</v>
      </c>
      <c r="B5605" s="6" t="s">
        <v>20</v>
      </c>
      <c r="C5605" s="14">
        <v>99</v>
      </c>
      <c r="D5605" s="6" t="s">
        <v>350</v>
      </c>
      <c r="E5605" s="6">
        <v>8</v>
      </c>
      <c r="F5605" s="6">
        <v>8.5</v>
      </c>
      <c r="G5605" s="6">
        <v>250</v>
      </c>
      <c r="H5605" s="6">
        <v>0</v>
      </c>
      <c r="I5605" s="6">
        <f t="shared" si="45"/>
        <v>250</v>
      </c>
      <c r="J5605" s="10" t="s">
        <v>330</v>
      </c>
      <c r="K5605" s="6">
        <v>30</v>
      </c>
      <c r="L5605" s="6">
        <v>3</v>
      </c>
      <c r="M5605" s="6">
        <v>12</v>
      </c>
      <c r="N5605" s="15">
        <v>25</v>
      </c>
      <c r="O5605" s="6">
        <v>0</v>
      </c>
      <c r="P5605" s="6"/>
      <c r="Q5605" s="6"/>
      <c r="R5605" s="6"/>
      <c r="S5605" s="6"/>
      <c r="T5605" s="6"/>
    </row>
    <row r="5606" spans="1:20" x14ac:dyDescent="0.25">
      <c r="A5606">
        <v>2006</v>
      </c>
      <c r="B5606" s="6" t="s">
        <v>20</v>
      </c>
      <c r="C5606" s="14">
        <v>100</v>
      </c>
      <c r="D5606" s="6" t="s">
        <v>350</v>
      </c>
      <c r="E5606" s="6"/>
      <c r="F5606" s="6"/>
      <c r="G5606" s="6"/>
      <c r="H5606" s="6"/>
      <c r="I5606" s="6" t="str">
        <f t="shared" si="45"/>
        <v/>
      </c>
      <c r="J5606" s="10" t="s">
        <v>348</v>
      </c>
      <c r="K5606" s="6">
        <v>30</v>
      </c>
      <c r="L5606" s="6">
        <v>22</v>
      </c>
      <c r="M5606" s="6">
        <v>40</v>
      </c>
      <c r="N5606" s="15">
        <v>100</v>
      </c>
      <c r="O5606" s="6">
        <v>0</v>
      </c>
      <c r="P5606" s="6"/>
      <c r="Q5606" s="6"/>
      <c r="R5606" s="6"/>
      <c r="S5606" s="6"/>
      <c r="T5606" s="6"/>
    </row>
    <row r="5607" spans="1:20" x14ac:dyDescent="0.25">
      <c r="A5607">
        <v>2006</v>
      </c>
      <c r="B5607" s="6" t="s">
        <v>20</v>
      </c>
      <c r="C5607" s="14">
        <v>101</v>
      </c>
      <c r="D5607" s="6" t="s">
        <v>350</v>
      </c>
      <c r="E5607" s="6"/>
      <c r="F5607" s="6"/>
      <c r="G5607" s="6"/>
      <c r="H5607" s="6"/>
      <c r="I5607" s="6" t="str">
        <f t="shared" si="45"/>
        <v/>
      </c>
      <c r="J5607" s="10" t="s">
        <v>336</v>
      </c>
      <c r="K5607" s="6">
        <v>35</v>
      </c>
      <c r="L5607" s="6">
        <v>23</v>
      </c>
      <c r="M5607" s="6">
        <v>50</v>
      </c>
      <c r="N5607" s="15">
        <v>0</v>
      </c>
      <c r="O5607" s="6">
        <v>0</v>
      </c>
      <c r="P5607" s="6"/>
      <c r="Q5607" s="6"/>
      <c r="R5607" s="6"/>
      <c r="S5607" s="10"/>
      <c r="T5607" s="6"/>
    </row>
    <row r="5608" spans="1:20" x14ac:dyDescent="0.25">
      <c r="A5608">
        <v>2006</v>
      </c>
      <c r="B5608" s="6" t="s">
        <v>20</v>
      </c>
      <c r="C5608" s="14">
        <v>102</v>
      </c>
      <c r="D5608" s="6" t="s">
        <v>350</v>
      </c>
      <c r="E5608" s="6"/>
      <c r="F5608" s="6"/>
      <c r="G5608" s="6"/>
      <c r="H5608" s="6"/>
      <c r="I5608" s="6" t="str">
        <f t="shared" si="45"/>
        <v/>
      </c>
      <c r="J5608" s="10" t="s">
        <v>334</v>
      </c>
      <c r="K5608" s="6">
        <v>50</v>
      </c>
      <c r="L5608" s="6">
        <v>32</v>
      </c>
      <c r="M5608" s="6">
        <v>20</v>
      </c>
      <c r="N5608" s="15">
        <v>50</v>
      </c>
      <c r="O5608" s="6">
        <v>0</v>
      </c>
      <c r="P5608" s="6"/>
      <c r="Q5608" s="6"/>
      <c r="R5608" s="6"/>
      <c r="S5608" s="6">
        <v>1</v>
      </c>
      <c r="T5608" s="6"/>
    </row>
    <row r="5609" spans="1:20" x14ac:dyDescent="0.25">
      <c r="A5609">
        <v>2006</v>
      </c>
      <c r="B5609" s="6" t="s">
        <v>20</v>
      </c>
      <c r="C5609" s="14">
        <v>103</v>
      </c>
      <c r="D5609" s="6" t="s">
        <v>350</v>
      </c>
      <c r="E5609" s="6"/>
      <c r="F5609" s="6"/>
      <c r="G5609" s="6"/>
      <c r="H5609" s="6"/>
      <c r="I5609" s="6" t="str">
        <f t="shared" si="45"/>
        <v/>
      </c>
      <c r="J5609" s="10" t="s">
        <v>337</v>
      </c>
      <c r="K5609" s="6">
        <v>45</v>
      </c>
      <c r="L5609" s="6">
        <v>30</v>
      </c>
      <c r="M5609" s="6">
        <v>15</v>
      </c>
      <c r="N5609" s="15">
        <v>50</v>
      </c>
      <c r="O5609" s="6">
        <v>0</v>
      </c>
      <c r="P5609" s="6"/>
      <c r="Q5609" s="6"/>
      <c r="R5609" s="6"/>
      <c r="S5609" s="6"/>
      <c r="T5609" s="6"/>
    </row>
    <row r="5610" spans="1:20" x14ac:dyDescent="0.25">
      <c r="A5610">
        <v>2006</v>
      </c>
      <c r="B5610" s="6" t="s">
        <v>20</v>
      </c>
      <c r="C5610" s="14">
        <v>104</v>
      </c>
      <c r="D5610" s="6" t="s">
        <v>350</v>
      </c>
      <c r="E5610" s="6"/>
      <c r="F5610" s="6"/>
      <c r="G5610" s="6"/>
      <c r="H5610" s="6"/>
      <c r="I5610" s="6" t="str">
        <f t="shared" si="45"/>
        <v/>
      </c>
      <c r="J5610" s="10" t="s">
        <v>336</v>
      </c>
      <c r="K5610" s="6">
        <v>35</v>
      </c>
      <c r="L5610" s="6">
        <v>20</v>
      </c>
      <c r="M5610" s="6">
        <v>12</v>
      </c>
      <c r="N5610" s="15">
        <v>5</v>
      </c>
      <c r="O5610" s="6">
        <v>0</v>
      </c>
      <c r="P5610" s="6"/>
      <c r="Q5610" s="6"/>
      <c r="R5610" s="6"/>
      <c r="S5610" s="6"/>
      <c r="T5610" s="6"/>
    </row>
    <row r="5611" spans="1:20" x14ac:dyDescent="0.25">
      <c r="A5611">
        <v>2006</v>
      </c>
      <c r="B5611" s="6" t="s">
        <v>20</v>
      </c>
      <c r="C5611" s="14">
        <v>105</v>
      </c>
      <c r="D5611" s="6" t="s">
        <v>350</v>
      </c>
      <c r="E5611" s="6"/>
      <c r="F5611" s="6"/>
      <c r="G5611" s="6"/>
      <c r="H5611" s="6"/>
      <c r="I5611" s="6" t="str">
        <f t="shared" si="45"/>
        <v/>
      </c>
      <c r="J5611" s="10" t="s">
        <v>336</v>
      </c>
      <c r="K5611" s="6">
        <v>40</v>
      </c>
      <c r="L5611" s="6">
        <v>40</v>
      </c>
      <c r="M5611" s="6">
        <v>20</v>
      </c>
      <c r="N5611" s="15">
        <v>60</v>
      </c>
      <c r="O5611" s="6">
        <v>0</v>
      </c>
      <c r="P5611" s="6"/>
      <c r="Q5611" s="6"/>
      <c r="R5611" s="6"/>
      <c r="S5611" s="6"/>
      <c r="T5611" s="6"/>
    </row>
    <row r="5612" spans="1:20" x14ac:dyDescent="0.25">
      <c r="A5612">
        <v>2006</v>
      </c>
      <c r="B5612" s="6" t="s">
        <v>20</v>
      </c>
      <c r="C5612" s="14">
        <v>106</v>
      </c>
      <c r="D5612" s="6" t="s">
        <v>350</v>
      </c>
      <c r="E5612" s="6"/>
      <c r="F5612" s="6"/>
      <c r="G5612" s="6"/>
      <c r="H5612" s="6"/>
      <c r="I5612" s="6" t="str">
        <f t="shared" si="45"/>
        <v/>
      </c>
      <c r="J5612" s="10" t="s">
        <v>331</v>
      </c>
      <c r="K5612" s="6">
        <v>20</v>
      </c>
      <c r="L5612" s="6">
        <v>20</v>
      </c>
      <c r="M5612" s="6">
        <v>2</v>
      </c>
      <c r="N5612" s="15">
        <v>20</v>
      </c>
      <c r="O5612" s="6">
        <v>0</v>
      </c>
      <c r="P5612" s="6"/>
      <c r="Q5612" s="6"/>
      <c r="R5612" s="6"/>
      <c r="S5612" s="6"/>
      <c r="T5612" s="6"/>
    </row>
    <row r="5613" spans="1:20" x14ac:dyDescent="0.25">
      <c r="A5613">
        <v>2006</v>
      </c>
      <c r="B5613" s="6" t="s">
        <v>20</v>
      </c>
      <c r="C5613" s="14">
        <v>107</v>
      </c>
      <c r="D5613" s="6" t="s">
        <v>350</v>
      </c>
      <c r="E5613" s="6"/>
      <c r="F5613" s="6"/>
      <c r="G5613" s="6"/>
      <c r="H5613" s="6"/>
      <c r="I5613" s="6" t="str">
        <f t="shared" si="45"/>
        <v/>
      </c>
      <c r="J5613" s="10" t="s">
        <v>352</v>
      </c>
      <c r="K5613" s="6">
        <v>25</v>
      </c>
      <c r="L5613" s="6">
        <v>10</v>
      </c>
      <c r="M5613" s="6">
        <v>10</v>
      </c>
      <c r="N5613" s="15">
        <v>0</v>
      </c>
      <c r="O5613" s="6">
        <v>0</v>
      </c>
      <c r="P5613" s="6"/>
      <c r="Q5613" s="6"/>
      <c r="R5613" s="6" t="s">
        <v>31</v>
      </c>
      <c r="S5613" s="10"/>
      <c r="T5613" s="6"/>
    </row>
    <row r="5614" spans="1:20" x14ac:dyDescent="0.25">
      <c r="A5614">
        <v>2006</v>
      </c>
      <c r="B5614" s="6" t="s">
        <v>20</v>
      </c>
      <c r="C5614" s="14">
        <v>108</v>
      </c>
      <c r="D5614" s="6" t="s">
        <v>350</v>
      </c>
      <c r="E5614" s="6"/>
      <c r="F5614" s="6"/>
      <c r="G5614" s="6"/>
      <c r="H5614" s="6"/>
      <c r="I5614" s="6" t="str">
        <f t="shared" si="45"/>
        <v/>
      </c>
      <c r="J5614" s="10" t="s">
        <v>340</v>
      </c>
      <c r="K5614" s="6">
        <v>12</v>
      </c>
      <c r="L5614" s="6">
        <v>17</v>
      </c>
      <c r="M5614" s="6">
        <v>9</v>
      </c>
      <c r="N5614" s="15">
        <v>20</v>
      </c>
      <c r="O5614" s="6">
        <v>0</v>
      </c>
      <c r="P5614" s="6"/>
      <c r="Q5614" s="6"/>
      <c r="R5614" s="6"/>
      <c r="S5614" s="6"/>
      <c r="T5614" s="6"/>
    </row>
    <row r="5615" spans="1:20" x14ac:dyDescent="0.25">
      <c r="A5615">
        <v>2006</v>
      </c>
      <c r="B5615" s="6" t="s">
        <v>20</v>
      </c>
      <c r="C5615" s="14">
        <v>109</v>
      </c>
      <c r="D5615" s="6" t="s">
        <v>350</v>
      </c>
      <c r="E5615" s="6"/>
      <c r="F5615" s="6"/>
      <c r="G5615" s="6"/>
      <c r="H5615" s="6"/>
      <c r="I5615" s="6"/>
      <c r="J5615" s="10" t="s">
        <v>332</v>
      </c>
      <c r="K5615" s="6">
        <v>170</v>
      </c>
      <c r="L5615" s="6">
        <v>110</v>
      </c>
      <c r="M5615" s="6">
        <v>100</v>
      </c>
      <c r="N5615" s="15">
        <v>80</v>
      </c>
      <c r="O5615" s="6">
        <v>0</v>
      </c>
      <c r="P5615" s="6"/>
      <c r="Q5615" s="6"/>
      <c r="R5615" s="6"/>
      <c r="S5615" s="6"/>
      <c r="T5615" s="6"/>
    </row>
    <row r="5616" spans="1:20" x14ac:dyDescent="0.25">
      <c r="A5616">
        <v>2006</v>
      </c>
      <c r="B5616" s="6" t="s">
        <v>20</v>
      </c>
      <c r="C5616" s="14">
        <v>110</v>
      </c>
      <c r="D5616" s="6" t="s">
        <v>350</v>
      </c>
      <c r="E5616" s="6"/>
      <c r="F5616" s="6"/>
      <c r="G5616" s="6"/>
      <c r="H5616" s="6"/>
      <c r="I5616" s="6" t="str">
        <f t="shared" ref="I5616:I5679" si="46">IF(G5616&gt;0,G5616/(1000-H5616)*1000,"")</f>
        <v/>
      </c>
      <c r="J5616" s="10" t="s">
        <v>340</v>
      </c>
      <c r="K5616" s="6">
        <v>13</v>
      </c>
      <c r="L5616" s="6">
        <v>10</v>
      </c>
      <c r="M5616" s="6">
        <v>4</v>
      </c>
      <c r="N5616" s="15">
        <v>25</v>
      </c>
      <c r="O5616" s="6">
        <v>0</v>
      </c>
      <c r="P5616" s="6"/>
      <c r="Q5616" s="6"/>
      <c r="R5616" s="6"/>
      <c r="S5616" s="10"/>
      <c r="T5616" s="6"/>
    </row>
    <row r="5617" spans="1:20" x14ac:dyDescent="0.25">
      <c r="A5617">
        <v>2006</v>
      </c>
      <c r="B5617" s="6" t="s">
        <v>71</v>
      </c>
      <c r="C5617" s="14">
        <v>1</v>
      </c>
      <c r="D5617" s="6" t="s">
        <v>328</v>
      </c>
      <c r="E5617" s="6">
        <v>1</v>
      </c>
      <c r="F5617" s="6">
        <v>7.6</v>
      </c>
      <c r="G5617" s="6">
        <v>170</v>
      </c>
      <c r="H5617" s="6">
        <v>0</v>
      </c>
      <c r="I5617" s="6">
        <f t="shared" si="46"/>
        <v>170</v>
      </c>
      <c r="J5617" s="6" t="s">
        <v>332</v>
      </c>
      <c r="K5617" s="6">
        <v>50</v>
      </c>
      <c r="L5617" s="6">
        <v>30</v>
      </c>
      <c r="M5617" s="6">
        <v>40</v>
      </c>
      <c r="N5617" s="15">
        <v>40</v>
      </c>
      <c r="O5617" s="15">
        <v>0</v>
      </c>
      <c r="P5617" s="6"/>
      <c r="Q5617" s="6"/>
      <c r="R5617" s="6"/>
      <c r="S5617" s="6"/>
      <c r="T5617" s="6"/>
    </row>
    <row r="5618" spans="1:20" x14ac:dyDescent="0.25">
      <c r="A5618">
        <v>2006</v>
      </c>
      <c r="B5618" s="6" t="s">
        <v>71</v>
      </c>
      <c r="C5618" s="14">
        <v>2</v>
      </c>
      <c r="D5618" s="6" t="s">
        <v>328</v>
      </c>
      <c r="E5618" s="6"/>
      <c r="F5618" s="6"/>
      <c r="G5618" s="6"/>
      <c r="H5618" s="6"/>
      <c r="I5618" s="6" t="str">
        <f t="shared" si="46"/>
        <v/>
      </c>
      <c r="J5618" s="6" t="s">
        <v>331</v>
      </c>
      <c r="K5618" s="6">
        <v>10</v>
      </c>
      <c r="L5618" s="6">
        <v>1</v>
      </c>
      <c r="M5618" s="6">
        <v>12</v>
      </c>
      <c r="N5618" s="15">
        <v>0</v>
      </c>
      <c r="O5618" s="15">
        <v>0</v>
      </c>
      <c r="P5618" s="6"/>
      <c r="Q5618" s="6"/>
      <c r="R5618" s="6"/>
      <c r="S5618" s="6"/>
      <c r="T5618" s="6"/>
    </row>
    <row r="5619" spans="1:20" x14ac:dyDescent="0.25">
      <c r="A5619">
        <v>2006</v>
      </c>
      <c r="B5619" s="6" t="s">
        <v>71</v>
      </c>
      <c r="C5619" s="14">
        <v>3</v>
      </c>
      <c r="D5619" s="6" t="s">
        <v>328</v>
      </c>
      <c r="E5619" s="6"/>
      <c r="F5619" s="6"/>
      <c r="G5619" s="6"/>
      <c r="H5619" s="6"/>
      <c r="I5619" s="6" t="str">
        <f t="shared" si="46"/>
        <v/>
      </c>
      <c r="J5619" s="6" t="s">
        <v>330</v>
      </c>
      <c r="K5619" s="6">
        <v>10</v>
      </c>
      <c r="L5619" s="6">
        <v>5</v>
      </c>
      <c r="M5619" s="6">
        <v>10</v>
      </c>
      <c r="N5619" s="15">
        <v>0</v>
      </c>
      <c r="O5619" s="15">
        <v>0</v>
      </c>
      <c r="P5619" s="6"/>
      <c r="Q5619" s="6"/>
      <c r="R5619" s="6"/>
      <c r="S5619" s="6"/>
      <c r="T5619" s="6"/>
    </row>
    <row r="5620" spans="1:20" x14ac:dyDescent="0.25">
      <c r="A5620">
        <v>2006</v>
      </c>
      <c r="B5620" s="6" t="s">
        <v>71</v>
      </c>
      <c r="C5620" s="14">
        <v>4</v>
      </c>
      <c r="D5620" s="6" t="s">
        <v>328</v>
      </c>
      <c r="E5620" s="6"/>
      <c r="F5620" s="6"/>
      <c r="G5620" s="6"/>
      <c r="H5620" s="6"/>
      <c r="I5620" s="6" t="str">
        <f t="shared" si="46"/>
        <v/>
      </c>
      <c r="J5620" s="6" t="s">
        <v>334</v>
      </c>
      <c r="K5620" s="6">
        <v>75</v>
      </c>
      <c r="L5620" s="6">
        <v>55</v>
      </c>
      <c r="M5620" s="6">
        <v>40</v>
      </c>
      <c r="N5620" s="15">
        <v>95</v>
      </c>
      <c r="O5620" s="15">
        <v>0</v>
      </c>
      <c r="P5620" s="6"/>
      <c r="Q5620" s="6"/>
      <c r="R5620" s="6"/>
      <c r="S5620" s="6"/>
      <c r="T5620" s="6" t="s">
        <v>359</v>
      </c>
    </row>
    <row r="5621" spans="1:20" x14ac:dyDescent="0.25">
      <c r="A5621">
        <v>2006</v>
      </c>
      <c r="B5621" s="6" t="s">
        <v>71</v>
      </c>
      <c r="C5621" s="14">
        <v>5</v>
      </c>
      <c r="D5621" s="6" t="s">
        <v>328</v>
      </c>
      <c r="E5621" s="6"/>
      <c r="F5621" s="6"/>
      <c r="G5621" s="6"/>
      <c r="H5621" s="6"/>
      <c r="I5621" s="6" t="str">
        <f t="shared" si="46"/>
        <v/>
      </c>
      <c r="J5621" s="6" t="s">
        <v>330</v>
      </c>
      <c r="K5621" s="6">
        <v>2</v>
      </c>
      <c r="L5621" s="6">
        <v>2</v>
      </c>
      <c r="M5621" s="6">
        <v>30</v>
      </c>
      <c r="N5621" s="15">
        <v>0</v>
      </c>
      <c r="O5621" s="15">
        <v>0</v>
      </c>
      <c r="P5621" s="6"/>
      <c r="Q5621" s="6"/>
      <c r="R5621" s="6"/>
      <c r="S5621" s="6"/>
      <c r="T5621" s="6" t="s">
        <v>360</v>
      </c>
    </row>
    <row r="5622" spans="1:20" x14ac:dyDescent="0.25">
      <c r="A5622">
        <v>2006</v>
      </c>
      <c r="B5622" s="6" t="s">
        <v>71</v>
      </c>
      <c r="C5622" s="14">
        <v>6</v>
      </c>
      <c r="D5622" s="6" t="s">
        <v>328</v>
      </c>
      <c r="E5622" s="6"/>
      <c r="F5622" s="6"/>
      <c r="G5622" s="6"/>
      <c r="H5622" s="6"/>
      <c r="I5622" s="6" t="str">
        <f t="shared" si="46"/>
        <v/>
      </c>
      <c r="J5622" s="6" t="s">
        <v>337</v>
      </c>
      <c r="K5622" s="6">
        <v>50</v>
      </c>
      <c r="L5622" s="6">
        <v>30</v>
      </c>
      <c r="M5622" s="6">
        <v>40</v>
      </c>
      <c r="N5622" s="15">
        <v>20</v>
      </c>
      <c r="O5622" s="15">
        <v>0</v>
      </c>
      <c r="P5622" s="6"/>
      <c r="Q5622" s="6"/>
      <c r="R5622" s="6"/>
      <c r="S5622" s="6"/>
      <c r="T5622" s="6"/>
    </row>
    <row r="5623" spans="1:20" x14ac:dyDescent="0.25">
      <c r="A5623">
        <v>2006</v>
      </c>
      <c r="B5623" s="6" t="s">
        <v>71</v>
      </c>
      <c r="C5623" s="14">
        <v>7</v>
      </c>
      <c r="D5623" s="6" t="s">
        <v>328</v>
      </c>
      <c r="E5623" s="6"/>
      <c r="F5623" s="6"/>
      <c r="G5623" s="6"/>
      <c r="H5623" s="6"/>
      <c r="I5623" s="6" t="str">
        <f t="shared" si="46"/>
        <v/>
      </c>
      <c r="J5623" s="6" t="s">
        <v>331</v>
      </c>
      <c r="K5623" s="6">
        <v>22</v>
      </c>
      <c r="L5623" s="6">
        <v>20</v>
      </c>
      <c r="M5623" s="6">
        <v>20</v>
      </c>
      <c r="N5623" s="15">
        <v>5</v>
      </c>
      <c r="O5623" s="15">
        <v>0</v>
      </c>
      <c r="P5623" s="6"/>
      <c r="Q5623" s="6"/>
      <c r="R5623" s="6"/>
      <c r="S5623" s="6"/>
      <c r="T5623" s="6"/>
    </row>
    <row r="5624" spans="1:20" x14ac:dyDescent="0.25">
      <c r="A5624">
        <v>2006</v>
      </c>
      <c r="B5624" s="6" t="s">
        <v>71</v>
      </c>
      <c r="C5624" s="14">
        <v>8</v>
      </c>
      <c r="D5624" s="6" t="s">
        <v>328</v>
      </c>
      <c r="E5624" s="6"/>
      <c r="F5624" s="6"/>
      <c r="G5624" s="6"/>
      <c r="H5624" s="6"/>
      <c r="I5624" s="6" t="str">
        <f t="shared" si="46"/>
        <v/>
      </c>
      <c r="J5624" s="6" t="s">
        <v>337</v>
      </c>
      <c r="K5624" s="6">
        <v>40</v>
      </c>
      <c r="L5624" s="6">
        <v>30</v>
      </c>
      <c r="M5624" s="6">
        <v>40</v>
      </c>
      <c r="N5624" s="15">
        <v>5</v>
      </c>
      <c r="O5624" s="15">
        <v>0</v>
      </c>
      <c r="P5624" s="6"/>
      <c r="Q5624" s="6"/>
      <c r="R5624" s="6"/>
      <c r="S5624" s="6"/>
      <c r="T5624" s="6"/>
    </row>
    <row r="5625" spans="1:20" x14ac:dyDescent="0.25">
      <c r="A5625">
        <v>2006</v>
      </c>
      <c r="B5625" s="6" t="s">
        <v>71</v>
      </c>
      <c r="C5625" s="14">
        <v>9</v>
      </c>
      <c r="D5625" s="6" t="s">
        <v>328</v>
      </c>
      <c r="E5625" s="6"/>
      <c r="F5625" s="6"/>
      <c r="G5625" s="6"/>
      <c r="H5625" s="6"/>
      <c r="I5625" s="6" t="str">
        <f t="shared" si="46"/>
        <v/>
      </c>
      <c r="J5625" s="6" t="s">
        <v>331</v>
      </c>
      <c r="K5625" s="6">
        <v>5</v>
      </c>
      <c r="L5625" s="6">
        <v>5</v>
      </c>
      <c r="M5625" s="6">
        <v>4</v>
      </c>
      <c r="N5625" s="15">
        <v>0</v>
      </c>
      <c r="O5625" s="15">
        <v>0</v>
      </c>
      <c r="P5625" s="6"/>
      <c r="Q5625" s="6"/>
      <c r="R5625" s="6"/>
      <c r="S5625" s="6"/>
      <c r="T5625" s="6"/>
    </row>
    <row r="5626" spans="1:20" x14ac:dyDescent="0.25">
      <c r="A5626">
        <v>2006</v>
      </c>
      <c r="B5626" s="6" t="s">
        <v>71</v>
      </c>
      <c r="C5626" s="14">
        <v>10</v>
      </c>
      <c r="D5626" s="6" t="s">
        <v>328</v>
      </c>
      <c r="E5626" s="6"/>
      <c r="F5626" s="6"/>
      <c r="G5626" s="6"/>
      <c r="H5626" s="6"/>
      <c r="I5626" s="6" t="str">
        <f t="shared" si="46"/>
        <v/>
      </c>
      <c r="J5626" s="6" t="s">
        <v>331</v>
      </c>
      <c r="K5626" s="6">
        <v>10</v>
      </c>
      <c r="L5626" s="6">
        <v>9</v>
      </c>
      <c r="M5626" s="6">
        <v>1</v>
      </c>
      <c r="N5626" s="15">
        <v>0</v>
      </c>
      <c r="O5626" s="15">
        <v>0</v>
      </c>
      <c r="P5626" s="6"/>
      <c r="Q5626" s="6"/>
      <c r="R5626" s="6"/>
      <c r="S5626" s="6"/>
      <c r="T5626" s="6"/>
    </row>
    <row r="5627" spans="1:20" x14ac:dyDescent="0.25">
      <c r="A5627">
        <v>2006</v>
      </c>
      <c r="B5627" s="6" t="s">
        <v>71</v>
      </c>
      <c r="C5627" s="14">
        <v>11</v>
      </c>
      <c r="D5627" s="6" t="s">
        <v>328</v>
      </c>
      <c r="E5627" s="6"/>
      <c r="F5627" s="6"/>
      <c r="G5627" s="6"/>
      <c r="H5627" s="6"/>
      <c r="I5627" s="6" t="str">
        <f t="shared" si="46"/>
        <v/>
      </c>
      <c r="J5627" s="6" t="s">
        <v>347</v>
      </c>
      <c r="K5627" s="6">
        <v>25</v>
      </c>
      <c r="L5627" s="6">
        <v>7</v>
      </c>
      <c r="M5627" s="6">
        <v>8</v>
      </c>
      <c r="N5627" s="15">
        <v>0</v>
      </c>
      <c r="O5627" s="15">
        <v>0</v>
      </c>
      <c r="P5627" s="6"/>
      <c r="Q5627" s="6"/>
      <c r="R5627" s="6"/>
      <c r="S5627" s="6"/>
      <c r="T5627" s="6"/>
    </row>
    <row r="5628" spans="1:20" x14ac:dyDescent="0.25">
      <c r="A5628">
        <v>2006</v>
      </c>
      <c r="B5628" s="6" t="s">
        <v>71</v>
      </c>
      <c r="C5628" s="14">
        <v>12</v>
      </c>
      <c r="D5628" s="6" t="s">
        <v>328</v>
      </c>
      <c r="E5628" s="6"/>
      <c r="F5628" s="6"/>
      <c r="G5628" s="6"/>
      <c r="H5628" s="6"/>
      <c r="I5628" s="6" t="str">
        <f t="shared" si="46"/>
        <v/>
      </c>
      <c r="J5628" s="6" t="s">
        <v>331</v>
      </c>
      <c r="K5628" s="6">
        <v>40</v>
      </c>
      <c r="L5628" s="6">
        <v>20</v>
      </c>
      <c r="M5628" s="6">
        <v>30</v>
      </c>
      <c r="N5628" s="15">
        <v>60</v>
      </c>
      <c r="O5628" s="15">
        <v>0</v>
      </c>
      <c r="P5628" s="6"/>
      <c r="Q5628" s="6"/>
      <c r="R5628" s="6"/>
      <c r="S5628" s="6"/>
      <c r="T5628" s="6"/>
    </row>
    <row r="5629" spans="1:20" x14ac:dyDescent="0.25">
      <c r="A5629">
        <v>2006</v>
      </c>
      <c r="B5629" s="6" t="s">
        <v>71</v>
      </c>
      <c r="C5629" s="14">
        <v>13</v>
      </c>
      <c r="D5629" s="6" t="s">
        <v>328</v>
      </c>
      <c r="E5629" s="6"/>
      <c r="F5629" s="6"/>
      <c r="G5629" s="6"/>
      <c r="H5629" s="6"/>
      <c r="I5629" s="6" t="str">
        <f t="shared" si="46"/>
        <v/>
      </c>
      <c r="J5629" s="6" t="s">
        <v>332</v>
      </c>
      <c r="K5629" s="6">
        <v>70</v>
      </c>
      <c r="L5629" s="6">
        <v>60</v>
      </c>
      <c r="M5629" s="6">
        <v>65</v>
      </c>
      <c r="N5629" s="15">
        <v>65</v>
      </c>
      <c r="O5629" s="15">
        <v>0</v>
      </c>
      <c r="P5629" s="6"/>
      <c r="Q5629" s="6"/>
      <c r="R5629" s="6"/>
      <c r="S5629" s="6"/>
      <c r="T5629" s="6" t="s">
        <v>106</v>
      </c>
    </row>
    <row r="5630" spans="1:20" x14ac:dyDescent="0.25">
      <c r="A5630">
        <v>2006</v>
      </c>
      <c r="B5630" s="6" t="s">
        <v>71</v>
      </c>
      <c r="C5630" s="14">
        <v>14</v>
      </c>
      <c r="D5630" s="6" t="s">
        <v>328</v>
      </c>
      <c r="E5630" s="6"/>
      <c r="F5630" s="6"/>
      <c r="G5630" s="6"/>
      <c r="H5630" s="6"/>
      <c r="I5630" s="6" t="str">
        <f t="shared" si="46"/>
        <v/>
      </c>
      <c r="J5630" s="6" t="s">
        <v>353</v>
      </c>
      <c r="K5630" s="6">
        <v>20</v>
      </c>
      <c r="L5630" s="6">
        <v>11</v>
      </c>
      <c r="M5630" s="6">
        <v>4</v>
      </c>
      <c r="N5630" s="15">
        <v>5</v>
      </c>
      <c r="O5630" s="15">
        <v>0</v>
      </c>
      <c r="P5630" s="6"/>
      <c r="Q5630" s="6"/>
      <c r="R5630" s="6"/>
      <c r="S5630" s="6"/>
      <c r="T5630" s="6"/>
    </row>
    <row r="5631" spans="1:20" x14ac:dyDescent="0.25">
      <c r="A5631">
        <v>2006</v>
      </c>
      <c r="B5631" s="6" t="s">
        <v>71</v>
      </c>
      <c r="C5631" s="14">
        <v>15</v>
      </c>
      <c r="D5631" s="6" t="s">
        <v>328</v>
      </c>
      <c r="E5631" s="6"/>
      <c r="F5631" s="6"/>
      <c r="G5631" s="6"/>
      <c r="H5631" s="6"/>
      <c r="I5631" s="6" t="str">
        <f t="shared" si="46"/>
        <v/>
      </c>
      <c r="J5631" s="10" t="s">
        <v>334</v>
      </c>
      <c r="K5631" s="6">
        <v>40</v>
      </c>
      <c r="L5631" s="6">
        <v>40</v>
      </c>
      <c r="M5631" s="6">
        <v>40</v>
      </c>
      <c r="N5631" s="15">
        <v>50</v>
      </c>
      <c r="O5631" s="15">
        <v>0</v>
      </c>
      <c r="P5631" s="6"/>
      <c r="Q5631" s="6"/>
      <c r="R5631" s="6"/>
      <c r="S5631" s="6"/>
      <c r="T5631" s="6"/>
    </row>
    <row r="5632" spans="1:20" x14ac:dyDescent="0.25">
      <c r="A5632">
        <v>2006</v>
      </c>
      <c r="B5632" s="6" t="s">
        <v>71</v>
      </c>
      <c r="C5632" s="14">
        <v>16</v>
      </c>
      <c r="D5632" s="6" t="s">
        <v>328</v>
      </c>
      <c r="E5632" s="6"/>
      <c r="F5632" s="6"/>
      <c r="G5632" s="6"/>
      <c r="H5632" s="6"/>
      <c r="I5632" s="6" t="str">
        <f t="shared" si="46"/>
        <v/>
      </c>
      <c r="J5632" s="10" t="s">
        <v>331</v>
      </c>
      <c r="K5632" s="6">
        <v>20</v>
      </c>
      <c r="L5632" s="6">
        <v>20</v>
      </c>
      <c r="M5632" s="6">
        <v>15</v>
      </c>
      <c r="N5632" s="15">
        <v>15</v>
      </c>
      <c r="O5632" s="15">
        <v>0</v>
      </c>
      <c r="P5632" s="6"/>
      <c r="Q5632" s="6"/>
      <c r="R5632" s="6"/>
      <c r="S5632" s="10"/>
      <c r="T5632" s="6"/>
    </row>
    <row r="5633" spans="1:20" x14ac:dyDescent="0.25">
      <c r="A5633">
        <v>2006</v>
      </c>
      <c r="B5633" s="6" t="s">
        <v>71</v>
      </c>
      <c r="C5633" s="14">
        <v>17</v>
      </c>
      <c r="D5633" s="6" t="s">
        <v>328</v>
      </c>
      <c r="E5633" s="6"/>
      <c r="F5633" s="6"/>
      <c r="G5633" s="6"/>
      <c r="H5633" s="6"/>
      <c r="I5633" s="6" t="str">
        <f t="shared" si="46"/>
        <v/>
      </c>
      <c r="J5633" s="10" t="s">
        <v>331</v>
      </c>
      <c r="K5633" s="6">
        <v>15</v>
      </c>
      <c r="L5633" s="6">
        <v>10</v>
      </c>
      <c r="M5633" s="6">
        <v>10</v>
      </c>
      <c r="N5633" s="15">
        <v>0</v>
      </c>
      <c r="O5633" s="15">
        <v>0</v>
      </c>
      <c r="P5633" s="6"/>
      <c r="Q5633" s="6"/>
      <c r="R5633" s="6"/>
      <c r="S5633" s="6"/>
      <c r="T5633" s="6"/>
    </row>
    <row r="5634" spans="1:20" x14ac:dyDescent="0.25">
      <c r="A5634">
        <v>2006</v>
      </c>
      <c r="B5634" s="6" t="s">
        <v>71</v>
      </c>
      <c r="C5634" s="14">
        <v>18</v>
      </c>
      <c r="D5634" s="6" t="s">
        <v>328</v>
      </c>
      <c r="E5634" s="6"/>
      <c r="F5634" s="6"/>
      <c r="G5634" s="6"/>
      <c r="H5634" s="6"/>
      <c r="I5634" s="6" t="str">
        <f t="shared" si="46"/>
        <v/>
      </c>
      <c r="J5634" s="10" t="s">
        <v>353</v>
      </c>
      <c r="K5634" s="6">
        <v>50</v>
      </c>
      <c r="L5634" s="6">
        <v>45</v>
      </c>
      <c r="M5634" s="6">
        <v>35</v>
      </c>
      <c r="N5634" s="15">
        <v>40</v>
      </c>
      <c r="O5634" s="15">
        <v>0</v>
      </c>
      <c r="P5634" s="6"/>
      <c r="Q5634" s="6"/>
      <c r="R5634" s="6"/>
      <c r="S5634" s="6"/>
      <c r="T5634" s="6"/>
    </row>
    <row r="5635" spans="1:20" x14ac:dyDescent="0.25">
      <c r="A5635">
        <v>2006</v>
      </c>
      <c r="B5635" s="6" t="s">
        <v>71</v>
      </c>
      <c r="C5635" s="14">
        <v>19</v>
      </c>
      <c r="D5635" s="6" t="s">
        <v>328</v>
      </c>
      <c r="E5635" s="6">
        <v>2</v>
      </c>
      <c r="F5635" s="6">
        <v>7.6</v>
      </c>
      <c r="G5635" s="6">
        <v>120</v>
      </c>
      <c r="H5635" s="6">
        <v>0</v>
      </c>
      <c r="I5635" s="6">
        <f t="shared" si="46"/>
        <v>120</v>
      </c>
      <c r="J5635" s="10" t="s">
        <v>334</v>
      </c>
      <c r="K5635" s="6">
        <v>70</v>
      </c>
      <c r="L5635" s="6">
        <v>40</v>
      </c>
      <c r="M5635" s="6">
        <v>30</v>
      </c>
      <c r="N5635" s="15">
        <v>50</v>
      </c>
      <c r="O5635" s="15">
        <v>0</v>
      </c>
      <c r="P5635" s="6"/>
      <c r="Q5635" s="6"/>
      <c r="R5635" s="6"/>
      <c r="S5635" s="6"/>
      <c r="T5635" s="6" t="s">
        <v>359</v>
      </c>
    </row>
    <row r="5636" spans="1:20" x14ac:dyDescent="0.25">
      <c r="A5636">
        <v>2006</v>
      </c>
      <c r="B5636" s="6" t="s">
        <v>71</v>
      </c>
      <c r="C5636" s="14">
        <v>20</v>
      </c>
      <c r="D5636" s="6" t="s">
        <v>328</v>
      </c>
      <c r="E5636" s="6"/>
      <c r="F5636" s="6"/>
      <c r="G5636" s="6"/>
      <c r="H5636" s="6"/>
      <c r="I5636" s="6" t="str">
        <f t="shared" si="46"/>
        <v/>
      </c>
      <c r="J5636" s="10" t="s">
        <v>348</v>
      </c>
      <c r="K5636" s="6">
        <v>30</v>
      </c>
      <c r="L5636" s="6">
        <v>20</v>
      </c>
      <c r="M5636" s="6">
        <v>3</v>
      </c>
      <c r="N5636" s="15">
        <v>2</v>
      </c>
      <c r="O5636" s="15">
        <v>0</v>
      </c>
      <c r="P5636" s="6"/>
      <c r="Q5636" s="6"/>
      <c r="R5636" s="6"/>
      <c r="S5636" s="6"/>
      <c r="T5636" s="6"/>
    </row>
    <row r="5637" spans="1:20" x14ac:dyDescent="0.25">
      <c r="A5637">
        <v>2006</v>
      </c>
      <c r="B5637" s="6" t="s">
        <v>71</v>
      </c>
      <c r="C5637" s="14">
        <v>21</v>
      </c>
      <c r="D5637" s="6" t="s">
        <v>328</v>
      </c>
      <c r="E5637" s="6"/>
      <c r="F5637" s="6"/>
      <c r="G5637" s="6"/>
      <c r="H5637" s="6"/>
      <c r="I5637" s="6" t="str">
        <f t="shared" si="46"/>
        <v/>
      </c>
      <c r="J5637" s="10" t="s">
        <v>347</v>
      </c>
      <c r="K5637" s="6">
        <v>15</v>
      </c>
      <c r="L5637" s="6">
        <v>5</v>
      </c>
      <c r="M5637" s="6">
        <v>10</v>
      </c>
      <c r="N5637" s="15">
        <v>40</v>
      </c>
      <c r="O5637" s="15">
        <v>0</v>
      </c>
      <c r="P5637" s="6"/>
      <c r="Q5637" s="6"/>
      <c r="R5637" s="6"/>
      <c r="S5637" s="6"/>
      <c r="T5637" s="6"/>
    </row>
    <row r="5638" spans="1:20" x14ac:dyDescent="0.25">
      <c r="A5638">
        <v>2006</v>
      </c>
      <c r="B5638" s="6" t="s">
        <v>71</v>
      </c>
      <c r="C5638" s="14">
        <v>22</v>
      </c>
      <c r="D5638" s="6" t="s">
        <v>328</v>
      </c>
      <c r="E5638" s="6"/>
      <c r="F5638" s="6"/>
      <c r="G5638" s="6"/>
      <c r="H5638" s="6"/>
      <c r="I5638" s="6" t="str">
        <f t="shared" si="46"/>
        <v/>
      </c>
      <c r="J5638" s="10" t="s">
        <v>348</v>
      </c>
      <c r="K5638" s="6">
        <v>80</v>
      </c>
      <c r="L5638" s="6">
        <v>25</v>
      </c>
      <c r="M5638" s="6">
        <v>50</v>
      </c>
      <c r="N5638" s="15">
        <v>40</v>
      </c>
      <c r="O5638" s="15">
        <v>0</v>
      </c>
      <c r="P5638" s="6"/>
      <c r="Q5638" s="6"/>
      <c r="R5638" s="6"/>
      <c r="S5638" s="6"/>
      <c r="T5638" s="6"/>
    </row>
    <row r="5639" spans="1:20" x14ac:dyDescent="0.25">
      <c r="A5639">
        <v>2006</v>
      </c>
      <c r="B5639" s="6" t="s">
        <v>71</v>
      </c>
      <c r="C5639" s="14">
        <v>23</v>
      </c>
      <c r="D5639" s="6" t="s">
        <v>328</v>
      </c>
      <c r="E5639" s="6"/>
      <c r="F5639" s="6"/>
      <c r="G5639" s="6"/>
      <c r="H5639" s="6"/>
      <c r="I5639" s="6" t="str">
        <f t="shared" si="46"/>
        <v/>
      </c>
      <c r="J5639" s="10" t="s">
        <v>331</v>
      </c>
      <c r="K5639" s="6">
        <v>30</v>
      </c>
      <c r="L5639" s="6">
        <v>10</v>
      </c>
      <c r="M5639" s="6">
        <v>10</v>
      </c>
      <c r="N5639" s="15">
        <v>7</v>
      </c>
      <c r="O5639" s="15">
        <v>0</v>
      </c>
      <c r="P5639" s="6"/>
      <c r="Q5639" s="6"/>
      <c r="R5639" s="6"/>
      <c r="S5639" s="6"/>
      <c r="T5639" s="6"/>
    </row>
    <row r="5640" spans="1:20" x14ac:dyDescent="0.25">
      <c r="A5640">
        <v>2006</v>
      </c>
      <c r="B5640" s="6" t="s">
        <v>71</v>
      </c>
      <c r="C5640" s="14">
        <v>24</v>
      </c>
      <c r="D5640" s="6" t="s">
        <v>328</v>
      </c>
      <c r="E5640" s="6"/>
      <c r="F5640" s="6"/>
      <c r="G5640" s="6"/>
      <c r="H5640" s="6"/>
      <c r="I5640" s="6" t="str">
        <f t="shared" si="46"/>
        <v/>
      </c>
      <c r="J5640" s="10" t="s">
        <v>331</v>
      </c>
      <c r="K5640" s="6">
        <v>6</v>
      </c>
      <c r="L5640" s="6">
        <v>5</v>
      </c>
      <c r="M5640" s="6">
        <v>1</v>
      </c>
      <c r="N5640" s="15">
        <v>0</v>
      </c>
      <c r="O5640" s="15">
        <v>0</v>
      </c>
      <c r="P5640" s="6"/>
      <c r="Q5640" s="6"/>
      <c r="R5640" s="6"/>
      <c r="S5640" s="6"/>
      <c r="T5640" s="6"/>
    </row>
    <row r="5641" spans="1:20" x14ac:dyDescent="0.25">
      <c r="A5641">
        <v>2006</v>
      </c>
      <c r="B5641" s="6" t="s">
        <v>71</v>
      </c>
      <c r="C5641" s="14">
        <v>25</v>
      </c>
      <c r="D5641" s="6" t="s">
        <v>328</v>
      </c>
      <c r="E5641" s="6"/>
      <c r="F5641" s="6"/>
      <c r="G5641" s="6"/>
      <c r="H5641" s="6"/>
      <c r="I5641" s="6" t="str">
        <f t="shared" si="46"/>
        <v/>
      </c>
      <c r="J5641" s="10" t="s">
        <v>340</v>
      </c>
      <c r="K5641" s="6">
        <v>10</v>
      </c>
      <c r="L5641" s="6">
        <v>5</v>
      </c>
      <c r="M5641" s="6">
        <v>7</v>
      </c>
      <c r="N5641" s="15">
        <v>0</v>
      </c>
      <c r="O5641" s="15">
        <v>0</v>
      </c>
      <c r="P5641" s="6"/>
      <c r="Q5641" s="6"/>
      <c r="R5641" s="6"/>
      <c r="S5641" s="6"/>
      <c r="T5641" s="6"/>
    </row>
    <row r="5642" spans="1:20" x14ac:dyDescent="0.25">
      <c r="A5642">
        <v>2006</v>
      </c>
      <c r="B5642" s="6" t="s">
        <v>71</v>
      </c>
      <c r="C5642" s="14">
        <v>26</v>
      </c>
      <c r="D5642" s="6" t="s">
        <v>328</v>
      </c>
      <c r="E5642" s="6"/>
      <c r="F5642" s="6"/>
      <c r="G5642" s="6"/>
      <c r="H5642" s="6"/>
      <c r="I5642" s="6" t="str">
        <f t="shared" si="46"/>
        <v/>
      </c>
      <c r="J5642" s="10" t="s">
        <v>336</v>
      </c>
      <c r="K5642" s="6">
        <v>30</v>
      </c>
      <c r="L5642" s="6">
        <v>15</v>
      </c>
      <c r="M5642" s="6">
        <v>20</v>
      </c>
      <c r="N5642" s="15">
        <v>10</v>
      </c>
      <c r="O5642" s="15">
        <v>0</v>
      </c>
      <c r="P5642" s="6"/>
      <c r="Q5642" s="6"/>
      <c r="R5642" s="6"/>
      <c r="S5642" s="6"/>
      <c r="T5642" s="6"/>
    </row>
    <row r="5643" spans="1:20" x14ac:dyDescent="0.25">
      <c r="A5643">
        <v>2006</v>
      </c>
      <c r="B5643" s="6" t="s">
        <v>71</v>
      </c>
      <c r="C5643" s="14">
        <v>27</v>
      </c>
      <c r="D5643" s="6" t="s">
        <v>328</v>
      </c>
      <c r="E5643" s="6"/>
      <c r="F5643" s="6"/>
      <c r="G5643" s="6"/>
      <c r="H5643" s="6"/>
      <c r="I5643" s="6" t="str">
        <f t="shared" si="46"/>
        <v/>
      </c>
      <c r="J5643" s="10" t="s">
        <v>340</v>
      </c>
      <c r="K5643" s="6">
        <v>25</v>
      </c>
      <c r="L5643" s="6">
        <v>25</v>
      </c>
      <c r="M5643" s="6">
        <v>30</v>
      </c>
      <c r="N5643" s="15">
        <v>0</v>
      </c>
      <c r="O5643" s="15">
        <v>0</v>
      </c>
      <c r="P5643" s="6"/>
      <c r="Q5643" s="6"/>
      <c r="R5643" s="6"/>
      <c r="S5643" s="10"/>
      <c r="T5643" s="6"/>
    </row>
    <row r="5644" spans="1:20" x14ac:dyDescent="0.25">
      <c r="A5644">
        <v>2006</v>
      </c>
      <c r="B5644" s="6" t="s">
        <v>71</v>
      </c>
      <c r="C5644" s="14">
        <v>28</v>
      </c>
      <c r="D5644" s="6" t="s">
        <v>328</v>
      </c>
      <c r="E5644" s="6"/>
      <c r="F5644" s="6"/>
      <c r="G5644" s="6"/>
      <c r="H5644" s="6"/>
      <c r="I5644" s="6" t="str">
        <f t="shared" si="46"/>
        <v/>
      </c>
      <c r="J5644" s="10" t="s">
        <v>334</v>
      </c>
      <c r="K5644" s="6">
        <v>4</v>
      </c>
      <c r="L5644" s="6">
        <v>4</v>
      </c>
      <c r="M5644" s="6">
        <v>3</v>
      </c>
      <c r="N5644" s="15">
        <v>50</v>
      </c>
      <c r="O5644" s="15">
        <v>0</v>
      </c>
      <c r="P5644" s="6"/>
      <c r="Q5644" s="6"/>
      <c r="R5644" s="6"/>
      <c r="S5644" s="6"/>
      <c r="T5644" s="6"/>
    </row>
    <row r="5645" spans="1:20" x14ac:dyDescent="0.25">
      <c r="A5645">
        <v>2006</v>
      </c>
      <c r="B5645" s="6" t="s">
        <v>71</v>
      </c>
      <c r="C5645" s="14">
        <v>29</v>
      </c>
      <c r="D5645" s="6" t="s">
        <v>328</v>
      </c>
      <c r="E5645" s="6"/>
      <c r="F5645" s="6"/>
      <c r="G5645" s="6"/>
      <c r="H5645" s="6"/>
      <c r="I5645" s="6" t="str">
        <f t="shared" si="46"/>
        <v/>
      </c>
      <c r="J5645" s="10" t="s">
        <v>331</v>
      </c>
      <c r="K5645" s="6">
        <v>12</v>
      </c>
      <c r="L5645" s="6">
        <v>12</v>
      </c>
      <c r="M5645" s="6">
        <v>2</v>
      </c>
      <c r="N5645" s="15">
        <v>0</v>
      </c>
      <c r="O5645" s="15">
        <v>0</v>
      </c>
      <c r="P5645" s="6"/>
      <c r="Q5645" s="6"/>
      <c r="R5645" s="6"/>
      <c r="S5645" s="6"/>
      <c r="T5645" s="6"/>
    </row>
    <row r="5646" spans="1:20" x14ac:dyDescent="0.25">
      <c r="A5646">
        <v>2006</v>
      </c>
      <c r="B5646" s="6" t="s">
        <v>71</v>
      </c>
      <c r="C5646" s="14">
        <v>30</v>
      </c>
      <c r="D5646" s="6" t="s">
        <v>328</v>
      </c>
      <c r="E5646" s="6"/>
      <c r="F5646" s="6"/>
      <c r="G5646" s="6"/>
      <c r="H5646" s="6"/>
      <c r="I5646" s="6" t="str">
        <f t="shared" si="46"/>
        <v/>
      </c>
      <c r="J5646" s="10" t="s">
        <v>332</v>
      </c>
      <c r="K5646" s="6">
        <v>5</v>
      </c>
      <c r="L5646" s="6">
        <v>10</v>
      </c>
      <c r="M5646" s="6">
        <v>1</v>
      </c>
      <c r="N5646" s="15">
        <v>10</v>
      </c>
      <c r="O5646" s="15">
        <v>0</v>
      </c>
      <c r="P5646" s="6"/>
      <c r="Q5646" s="6"/>
      <c r="R5646" s="6"/>
      <c r="S5646" s="6"/>
      <c r="T5646" s="6"/>
    </row>
    <row r="5647" spans="1:20" x14ac:dyDescent="0.25">
      <c r="A5647">
        <v>2006</v>
      </c>
      <c r="B5647" s="6" t="s">
        <v>71</v>
      </c>
      <c r="C5647" s="14">
        <v>31</v>
      </c>
      <c r="D5647" s="6" t="s">
        <v>328</v>
      </c>
      <c r="E5647" s="6"/>
      <c r="F5647" s="6"/>
      <c r="G5647" s="6"/>
      <c r="H5647" s="6"/>
      <c r="I5647" s="6" t="str">
        <f t="shared" si="46"/>
        <v/>
      </c>
      <c r="J5647" s="10" t="s">
        <v>332</v>
      </c>
      <c r="K5647" s="6">
        <v>15</v>
      </c>
      <c r="L5647" s="6">
        <v>10</v>
      </c>
      <c r="M5647" s="6">
        <v>1</v>
      </c>
      <c r="N5647" s="15">
        <v>0</v>
      </c>
      <c r="O5647" s="15">
        <v>0</v>
      </c>
      <c r="P5647" s="6"/>
      <c r="Q5647" s="6"/>
      <c r="R5647" s="6"/>
      <c r="S5647" s="6"/>
      <c r="T5647" s="6"/>
    </row>
    <row r="5648" spans="1:20" x14ac:dyDescent="0.25">
      <c r="A5648">
        <v>2006</v>
      </c>
      <c r="B5648" s="6" t="s">
        <v>71</v>
      </c>
      <c r="C5648" s="14">
        <v>32</v>
      </c>
      <c r="D5648" s="6" t="s">
        <v>328</v>
      </c>
      <c r="E5648" s="6"/>
      <c r="F5648" s="6"/>
      <c r="G5648" s="6"/>
      <c r="H5648" s="6"/>
      <c r="I5648" s="6" t="str">
        <f t="shared" si="46"/>
        <v/>
      </c>
      <c r="J5648" s="10" t="s">
        <v>331</v>
      </c>
      <c r="K5648" s="6">
        <v>10</v>
      </c>
      <c r="L5648" s="6">
        <v>5</v>
      </c>
      <c r="M5648" s="6">
        <v>4</v>
      </c>
      <c r="N5648" s="6">
        <v>0</v>
      </c>
      <c r="O5648" s="15">
        <v>0</v>
      </c>
      <c r="P5648" s="6"/>
      <c r="Q5648" s="6"/>
      <c r="R5648" s="6"/>
      <c r="S5648" s="6"/>
      <c r="T5648" s="6"/>
    </row>
    <row r="5649" spans="1:20" x14ac:dyDescent="0.25">
      <c r="A5649">
        <v>2006</v>
      </c>
      <c r="B5649" s="6" t="s">
        <v>71</v>
      </c>
      <c r="C5649" s="14">
        <v>33</v>
      </c>
      <c r="D5649" s="6" t="s">
        <v>328</v>
      </c>
      <c r="E5649" s="6"/>
      <c r="F5649" s="6"/>
      <c r="G5649" s="6"/>
      <c r="H5649" s="6"/>
      <c r="I5649" s="6" t="str">
        <f t="shared" si="46"/>
        <v/>
      </c>
      <c r="J5649" s="10" t="s">
        <v>337</v>
      </c>
      <c r="K5649" s="6">
        <v>9</v>
      </c>
      <c r="L5649" s="6">
        <v>7</v>
      </c>
      <c r="M5649" s="6">
        <v>2</v>
      </c>
      <c r="N5649" s="15">
        <v>0</v>
      </c>
      <c r="O5649" s="15">
        <v>0</v>
      </c>
      <c r="P5649" s="6"/>
      <c r="Q5649" s="6"/>
      <c r="R5649" s="6"/>
      <c r="S5649" s="6"/>
      <c r="T5649" s="6"/>
    </row>
    <row r="5650" spans="1:20" x14ac:dyDescent="0.25">
      <c r="A5650">
        <v>2006</v>
      </c>
      <c r="B5650" s="6" t="s">
        <v>71</v>
      </c>
      <c r="C5650" s="14">
        <v>34</v>
      </c>
      <c r="D5650" s="6" t="s">
        <v>328</v>
      </c>
      <c r="E5650" s="6"/>
      <c r="F5650" s="6"/>
      <c r="G5650" s="6"/>
      <c r="H5650" s="6"/>
      <c r="I5650" s="6" t="str">
        <f t="shared" si="46"/>
        <v/>
      </c>
      <c r="J5650" s="10" t="s">
        <v>348</v>
      </c>
      <c r="K5650" s="6">
        <v>8</v>
      </c>
      <c r="L5650" s="6">
        <v>8</v>
      </c>
      <c r="M5650" s="6">
        <v>1</v>
      </c>
      <c r="N5650" s="15">
        <v>0</v>
      </c>
      <c r="O5650" s="15">
        <v>0</v>
      </c>
      <c r="P5650" s="6"/>
      <c r="Q5650" s="6"/>
      <c r="R5650" s="6"/>
      <c r="S5650" s="6"/>
      <c r="T5650" s="6"/>
    </row>
    <row r="5651" spans="1:20" x14ac:dyDescent="0.25">
      <c r="A5651">
        <v>2006</v>
      </c>
      <c r="B5651" s="6" t="s">
        <v>71</v>
      </c>
      <c r="C5651" s="14">
        <v>35</v>
      </c>
      <c r="D5651" s="6" t="s">
        <v>361</v>
      </c>
      <c r="E5651" s="6">
        <v>3</v>
      </c>
      <c r="F5651" s="6">
        <v>11.3</v>
      </c>
      <c r="G5651" s="6">
        <v>250</v>
      </c>
      <c r="H5651" s="6">
        <v>0</v>
      </c>
      <c r="I5651" s="6">
        <f t="shared" si="46"/>
        <v>250</v>
      </c>
      <c r="J5651" s="10" t="s">
        <v>337</v>
      </c>
      <c r="K5651" s="6">
        <v>30</v>
      </c>
      <c r="L5651" s="6">
        <v>25</v>
      </c>
      <c r="M5651" s="6">
        <v>15</v>
      </c>
      <c r="N5651" s="15">
        <v>5</v>
      </c>
      <c r="O5651" s="15">
        <v>0</v>
      </c>
      <c r="P5651" s="6"/>
      <c r="Q5651" s="6"/>
      <c r="R5651" s="6" t="s">
        <v>47</v>
      </c>
      <c r="S5651" s="6"/>
      <c r="T5651" s="6"/>
    </row>
    <row r="5652" spans="1:20" x14ac:dyDescent="0.25">
      <c r="A5652">
        <v>2006</v>
      </c>
      <c r="B5652" s="6" t="s">
        <v>71</v>
      </c>
      <c r="C5652" s="14">
        <v>36</v>
      </c>
      <c r="D5652" s="6" t="s">
        <v>361</v>
      </c>
      <c r="E5652" s="6"/>
      <c r="F5652" s="6"/>
      <c r="G5652" s="6"/>
      <c r="H5652" s="6"/>
      <c r="I5652" s="6" t="str">
        <f t="shared" si="46"/>
        <v/>
      </c>
      <c r="J5652" s="10" t="s">
        <v>331</v>
      </c>
      <c r="K5652" s="6">
        <v>12</v>
      </c>
      <c r="L5652" s="6">
        <v>5</v>
      </c>
      <c r="M5652" s="6">
        <v>5</v>
      </c>
      <c r="N5652" s="15">
        <v>20</v>
      </c>
      <c r="O5652" s="15">
        <v>0</v>
      </c>
      <c r="P5652" s="6" t="s">
        <v>156</v>
      </c>
      <c r="Q5652" s="6"/>
      <c r="R5652" s="6"/>
      <c r="S5652" s="6"/>
      <c r="T5652" s="6"/>
    </row>
    <row r="5653" spans="1:20" x14ac:dyDescent="0.25">
      <c r="A5653">
        <v>2006</v>
      </c>
      <c r="B5653" s="6" t="s">
        <v>71</v>
      </c>
      <c r="C5653" s="14">
        <v>37</v>
      </c>
      <c r="D5653" s="6" t="s">
        <v>361</v>
      </c>
      <c r="E5653" s="6"/>
      <c r="F5653" s="6"/>
      <c r="G5653" s="6"/>
      <c r="H5653" s="6"/>
      <c r="I5653" s="6" t="str">
        <f t="shared" si="46"/>
        <v/>
      </c>
      <c r="J5653" s="10" t="s">
        <v>331</v>
      </c>
      <c r="K5653" s="6">
        <v>20</v>
      </c>
      <c r="L5653" s="6">
        <v>15</v>
      </c>
      <c r="M5653" s="6">
        <v>5</v>
      </c>
      <c r="N5653" s="15">
        <v>10</v>
      </c>
      <c r="O5653" s="15">
        <v>0</v>
      </c>
      <c r="P5653" s="6" t="s">
        <v>156</v>
      </c>
      <c r="Q5653" s="6"/>
      <c r="R5653" s="6"/>
      <c r="S5653" s="6"/>
      <c r="T5653" s="6"/>
    </row>
    <row r="5654" spans="1:20" x14ac:dyDescent="0.25">
      <c r="A5654">
        <v>2006</v>
      </c>
      <c r="B5654" s="6" t="s">
        <v>71</v>
      </c>
      <c r="C5654" s="14">
        <v>38</v>
      </c>
      <c r="D5654" s="6" t="s">
        <v>361</v>
      </c>
      <c r="E5654" s="6"/>
      <c r="F5654" s="6"/>
      <c r="G5654" s="6"/>
      <c r="H5654" s="6"/>
      <c r="I5654" s="6" t="str">
        <f t="shared" si="46"/>
        <v/>
      </c>
      <c r="J5654" s="10" t="s">
        <v>331</v>
      </c>
      <c r="K5654" s="6">
        <v>30</v>
      </c>
      <c r="L5654" s="6">
        <v>20</v>
      </c>
      <c r="M5654" s="6">
        <v>10</v>
      </c>
      <c r="N5654" s="15">
        <v>40</v>
      </c>
      <c r="O5654" s="15">
        <v>0</v>
      </c>
      <c r="P5654" s="6" t="s">
        <v>156</v>
      </c>
      <c r="Q5654" s="6"/>
      <c r="R5654" s="6"/>
      <c r="S5654" s="6"/>
      <c r="T5654" s="6"/>
    </row>
    <row r="5655" spans="1:20" x14ac:dyDescent="0.25">
      <c r="A5655">
        <v>2006</v>
      </c>
      <c r="B5655" s="6" t="s">
        <v>71</v>
      </c>
      <c r="C5655" s="14">
        <v>39</v>
      </c>
      <c r="D5655" s="6" t="s">
        <v>361</v>
      </c>
      <c r="E5655" s="6"/>
      <c r="F5655" s="6"/>
      <c r="G5655" s="6"/>
      <c r="H5655" s="6"/>
      <c r="I5655" s="6" t="str">
        <f t="shared" si="46"/>
        <v/>
      </c>
      <c r="J5655" s="10" t="s">
        <v>347</v>
      </c>
      <c r="K5655" s="6">
        <v>10</v>
      </c>
      <c r="L5655" s="6">
        <v>5</v>
      </c>
      <c r="M5655" s="6">
        <v>5</v>
      </c>
      <c r="N5655" s="15">
        <v>0</v>
      </c>
      <c r="O5655" s="15">
        <v>0</v>
      </c>
      <c r="P5655" s="6"/>
      <c r="Q5655" s="6"/>
      <c r="R5655" s="6"/>
      <c r="S5655" s="6">
        <v>1</v>
      </c>
      <c r="T5655" s="6"/>
    </row>
    <row r="5656" spans="1:20" x14ac:dyDescent="0.25">
      <c r="A5656">
        <v>2006</v>
      </c>
      <c r="B5656" s="6" t="s">
        <v>71</v>
      </c>
      <c r="C5656" s="14">
        <v>40</v>
      </c>
      <c r="D5656" s="6" t="s">
        <v>361</v>
      </c>
      <c r="E5656" s="6"/>
      <c r="F5656" s="6"/>
      <c r="G5656" s="6"/>
      <c r="H5656" s="6"/>
      <c r="I5656" s="6" t="str">
        <f t="shared" si="46"/>
        <v/>
      </c>
      <c r="J5656" s="10" t="s">
        <v>357</v>
      </c>
      <c r="K5656" s="6">
        <v>20</v>
      </c>
      <c r="L5656" s="6">
        <v>10</v>
      </c>
      <c r="M5656" s="6">
        <v>15</v>
      </c>
      <c r="N5656" s="15">
        <v>10</v>
      </c>
      <c r="O5656" s="15">
        <v>0</v>
      </c>
      <c r="P5656" s="6" t="s">
        <v>156</v>
      </c>
      <c r="Q5656" s="6"/>
      <c r="R5656" s="6"/>
      <c r="S5656" s="6"/>
      <c r="T5656" s="6"/>
    </row>
    <row r="5657" spans="1:20" x14ac:dyDescent="0.25">
      <c r="A5657">
        <v>2006</v>
      </c>
      <c r="B5657" s="6" t="s">
        <v>71</v>
      </c>
      <c r="C5657" s="14">
        <v>41</v>
      </c>
      <c r="D5657" s="6" t="s">
        <v>361</v>
      </c>
      <c r="E5657" s="6"/>
      <c r="F5657" s="6"/>
      <c r="G5657" s="6"/>
      <c r="H5657" s="6"/>
      <c r="I5657" s="6" t="str">
        <f t="shared" si="46"/>
        <v/>
      </c>
      <c r="J5657" s="10" t="s">
        <v>337</v>
      </c>
      <c r="K5657" s="6">
        <v>45</v>
      </c>
      <c r="L5657" s="6">
        <v>30</v>
      </c>
      <c r="M5657" s="6">
        <v>30</v>
      </c>
      <c r="N5657" s="15">
        <v>0</v>
      </c>
      <c r="O5657" s="15">
        <v>0</v>
      </c>
      <c r="P5657" s="6"/>
      <c r="Q5657" s="6"/>
      <c r="R5657" s="6"/>
      <c r="S5657" s="6"/>
      <c r="T5657" s="6"/>
    </row>
    <row r="5658" spans="1:20" x14ac:dyDescent="0.25">
      <c r="A5658">
        <v>2006</v>
      </c>
      <c r="B5658" s="6" t="s">
        <v>71</v>
      </c>
      <c r="C5658" s="14">
        <v>42</v>
      </c>
      <c r="D5658" s="6" t="s">
        <v>361</v>
      </c>
      <c r="E5658" s="6"/>
      <c r="F5658" s="6"/>
      <c r="G5658" s="6"/>
      <c r="H5658" s="6"/>
      <c r="I5658" s="6" t="str">
        <f t="shared" si="46"/>
        <v/>
      </c>
      <c r="J5658" s="10" t="s">
        <v>340</v>
      </c>
      <c r="K5658" s="6">
        <v>20</v>
      </c>
      <c r="L5658" s="6">
        <v>20</v>
      </c>
      <c r="M5658" s="6">
        <v>5</v>
      </c>
      <c r="N5658" s="15">
        <v>20</v>
      </c>
      <c r="O5658" s="15">
        <v>0</v>
      </c>
      <c r="P5658" s="6"/>
      <c r="Q5658" s="6"/>
      <c r="R5658" s="6"/>
      <c r="S5658" s="10"/>
      <c r="T5658" s="6"/>
    </row>
    <row r="5659" spans="1:20" x14ac:dyDescent="0.25">
      <c r="A5659">
        <v>2006</v>
      </c>
      <c r="B5659" s="6" t="s">
        <v>71</v>
      </c>
      <c r="C5659" s="14">
        <v>43</v>
      </c>
      <c r="D5659" s="6" t="s">
        <v>361</v>
      </c>
      <c r="E5659" s="6"/>
      <c r="F5659" s="6"/>
      <c r="G5659" s="6"/>
      <c r="H5659" s="6"/>
      <c r="I5659" s="6" t="str">
        <f t="shared" si="46"/>
        <v/>
      </c>
      <c r="J5659" s="10" t="s">
        <v>332</v>
      </c>
      <c r="K5659" s="6">
        <v>30</v>
      </c>
      <c r="L5659" s="6">
        <v>10</v>
      </c>
      <c r="M5659" s="6">
        <v>15</v>
      </c>
      <c r="N5659" s="15">
        <v>80</v>
      </c>
      <c r="O5659" s="15">
        <v>0</v>
      </c>
      <c r="P5659" s="6"/>
      <c r="Q5659" s="6"/>
      <c r="R5659" s="6"/>
      <c r="S5659" s="6"/>
      <c r="T5659" s="6"/>
    </row>
    <row r="5660" spans="1:20" x14ac:dyDescent="0.25">
      <c r="A5660">
        <v>2006</v>
      </c>
      <c r="B5660" s="6" t="s">
        <v>71</v>
      </c>
      <c r="C5660" s="14">
        <v>44</v>
      </c>
      <c r="D5660" s="6" t="s">
        <v>361</v>
      </c>
      <c r="E5660" s="6"/>
      <c r="F5660" s="6"/>
      <c r="G5660" s="6"/>
      <c r="H5660" s="6"/>
      <c r="I5660" s="6" t="str">
        <f t="shared" si="46"/>
        <v/>
      </c>
      <c r="J5660" s="10" t="s">
        <v>337</v>
      </c>
      <c r="K5660" s="6">
        <v>50</v>
      </c>
      <c r="L5660" s="6">
        <v>30</v>
      </c>
      <c r="M5660" s="6">
        <v>50</v>
      </c>
      <c r="N5660" s="15">
        <v>30</v>
      </c>
      <c r="O5660" s="15">
        <v>0</v>
      </c>
      <c r="P5660" s="6"/>
      <c r="Q5660" s="6"/>
      <c r="R5660" s="6"/>
      <c r="S5660" s="6"/>
      <c r="T5660" s="6"/>
    </row>
    <row r="5661" spans="1:20" x14ac:dyDescent="0.25">
      <c r="A5661">
        <v>2006</v>
      </c>
      <c r="B5661" s="6" t="s">
        <v>71</v>
      </c>
      <c r="C5661" s="14">
        <v>45</v>
      </c>
      <c r="D5661" s="6" t="s">
        <v>361</v>
      </c>
      <c r="E5661" s="6"/>
      <c r="F5661" s="6"/>
      <c r="G5661" s="6"/>
      <c r="H5661" s="6"/>
      <c r="I5661" s="6" t="str">
        <f t="shared" si="46"/>
        <v/>
      </c>
      <c r="J5661" s="10" t="s">
        <v>334</v>
      </c>
      <c r="K5661" s="6">
        <v>100</v>
      </c>
      <c r="L5661" s="6">
        <v>80</v>
      </c>
      <c r="M5661" s="6">
        <v>90</v>
      </c>
      <c r="N5661" s="15">
        <v>30</v>
      </c>
      <c r="O5661" s="15">
        <v>0</v>
      </c>
      <c r="P5661" s="6" t="s">
        <v>48</v>
      </c>
      <c r="Q5661" s="6"/>
      <c r="R5661" s="6" t="s">
        <v>31</v>
      </c>
      <c r="S5661" s="6"/>
      <c r="T5661" s="6" t="s">
        <v>106</v>
      </c>
    </row>
    <row r="5662" spans="1:20" x14ac:dyDescent="0.25">
      <c r="A5662">
        <v>2006</v>
      </c>
      <c r="B5662" s="6" t="s">
        <v>71</v>
      </c>
      <c r="C5662" s="14">
        <v>46</v>
      </c>
      <c r="D5662" s="6" t="s">
        <v>361</v>
      </c>
      <c r="E5662" s="6"/>
      <c r="F5662" s="6"/>
      <c r="G5662" s="6"/>
      <c r="H5662" s="6"/>
      <c r="I5662" s="6" t="str">
        <f t="shared" si="46"/>
        <v/>
      </c>
      <c r="J5662" s="10" t="s">
        <v>336</v>
      </c>
      <c r="K5662" s="6">
        <v>50</v>
      </c>
      <c r="L5662" s="6">
        <v>40</v>
      </c>
      <c r="M5662" s="6">
        <v>25</v>
      </c>
      <c r="N5662" s="15">
        <v>30</v>
      </c>
      <c r="O5662" s="15">
        <v>0</v>
      </c>
      <c r="P5662" s="6"/>
      <c r="Q5662" s="6"/>
      <c r="R5662" s="6"/>
      <c r="S5662" s="6"/>
      <c r="T5662" s="6"/>
    </row>
    <row r="5663" spans="1:20" x14ac:dyDescent="0.25">
      <c r="A5663">
        <v>2006</v>
      </c>
      <c r="B5663" s="6" t="s">
        <v>71</v>
      </c>
      <c r="C5663" s="14">
        <v>47</v>
      </c>
      <c r="D5663" s="6" t="s">
        <v>361</v>
      </c>
      <c r="E5663" s="6"/>
      <c r="F5663" s="6"/>
      <c r="G5663" s="6"/>
      <c r="H5663" s="6"/>
      <c r="I5663" s="6" t="str">
        <f t="shared" si="46"/>
        <v/>
      </c>
      <c r="J5663" s="10" t="s">
        <v>337</v>
      </c>
      <c r="K5663" s="6">
        <v>30</v>
      </c>
      <c r="L5663" s="6">
        <v>30</v>
      </c>
      <c r="M5663" s="6">
        <v>20</v>
      </c>
      <c r="N5663" s="15">
        <v>10</v>
      </c>
      <c r="O5663" s="15">
        <v>0</v>
      </c>
      <c r="P5663" s="6"/>
      <c r="Q5663" s="6"/>
      <c r="R5663" s="6" t="s">
        <v>47</v>
      </c>
      <c r="S5663" s="6"/>
      <c r="T5663" s="6"/>
    </row>
    <row r="5664" spans="1:20" x14ac:dyDescent="0.25">
      <c r="A5664">
        <v>2006</v>
      </c>
      <c r="B5664" s="6" t="s">
        <v>71</v>
      </c>
      <c r="C5664" s="14">
        <v>48</v>
      </c>
      <c r="D5664" s="6" t="s">
        <v>361</v>
      </c>
      <c r="E5664" s="6"/>
      <c r="F5664" s="6"/>
      <c r="G5664" s="6"/>
      <c r="H5664" s="6"/>
      <c r="I5664" s="6" t="str">
        <f t="shared" si="46"/>
        <v/>
      </c>
      <c r="J5664" s="10" t="s">
        <v>337</v>
      </c>
      <c r="K5664" s="6">
        <v>50</v>
      </c>
      <c r="L5664" s="6">
        <v>40</v>
      </c>
      <c r="M5664" s="6">
        <v>40</v>
      </c>
      <c r="N5664" s="15">
        <v>0</v>
      </c>
      <c r="O5664" s="15">
        <v>0</v>
      </c>
      <c r="P5664" s="6"/>
      <c r="Q5664" s="6"/>
      <c r="R5664" s="6"/>
      <c r="S5664" s="6"/>
      <c r="T5664" s="6"/>
    </row>
    <row r="5665" spans="1:20" x14ac:dyDescent="0.25">
      <c r="A5665">
        <v>2006</v>
      </c>
      <c r="B5665" s="6" t="s">
        <v>71</v>
      </c>
      <c r="C5665" s="14">
        <v>49</v>
      </c>
      <c r="D5665" s="6" t="s">
        <v>361</v>
      </c>
      <c r="E5665" s="6">
        <v>4</v>
      </c>
      <c r="F5665" s="6">
        <v>9</v>
      </c>
      <c r="G5665" s="6">
        <v>115</v>
      </c>
      <c r="H5665" s="6">
        <v>0</v>
      </c>
      <c r="I5665" s="6">
        <f t="shared" si="46"/>
        <v>115</v>
      </c>
      <c r="J5665" s="10" t="s">
        <v>331</v>
      </c>
      <c r="K5665" s="6">
        <v>15</v>
      </c>
      <c r="L5665" s="6">
        <v>10</v>
      </c>
      <c r="M5665" s="6">
        <v>10</v>
      </c>
      <c r="N5665" s="15">
        <v>5</v>
      </c>
      <c r="O5665" s="15">
        <v>0</v>
      </c>
      <c r="P5665" s="6"/>
      <c r="Q5665" s="6"/>
      <c r="R5665" s="6"/>
      <c r="S5665" s="6"/>
      <c r="T5665" s="6"/>
    </row>
    <row r="5666" spans="1:20" x14ac:dyDescent="0.25">
      <c r="A5666">
        <v>2006</v>
      </c>
      <c r="B5666" s="6" t="s">
        <v>71</v>
      </c>
      <c r="C5666" s="14">
        <v>50</v>
      </c>
      <c r="D5666" s="6" t="s">
        <v>361</v>
      </c>
      <c r="E5666" s="6"/>
      <c r="F5666" s="6"/>
      <c r="G5666" s="6"/>
      <c r="H5666" s="6"/>
      <c r="I5666" s="6" t="str">
        <f t="shared" si="46"/>
        <v/>
      </c>
      <c r="J5666" s="10" t="s">
        <v>347</v>
      </c>
      <c r="K5666" s="6">
        <v>5</v>
      </c>
      <c r="L5666" s="6">
        <v>5</v>
      </c>
      <c r="M5666" s="6">
        <v>2</v>
      </c>
      <c r="N5666" s="15">
        <v>5</v>
      </c>
      <c r="O5666" s="15">
        <v>0</v>
      </c>
      <c r="P5666" s="6"/>
      <c r="Q5666" s="6"/>
      <c r="R5666" s="6" t="s">
        <v>31</v>
      </c>
      <c r="S5666" s="10"/>
      <c r="T5666" s="6"/>
    </row>
    <row r="5667" spans="1:20" x14ac:dyDescent="0.25">
      <c r="A5667">
        <v>2006</v>
      </c>
      <c r="B5667" s="6" t="s">
        <v>71</v>
      </c>
      <c r="C5667" s="14">
        <v>51</v>
      </c>
      <c r="D5667" s="6" t="s">
        <v>361</v>
      </c>
      <c r="E5667" s="6"/>
      <c r="F5667" s="6"/>
      <c r="G5667" s="6"/>
      <c r="H5667" s="6"/>
      <c r="I5667" s="6" t="str">
        <f t="shared" si="46"/>
        <v/>
      </c>
      <c r="J5667" s="10" t="s">
        <v>331</v>
      </c>
      <c r="K5667" s="6">
        <v>20</v>
      </c>
      <c r="L5667" s="6">
        <v>20</v>
      </c>
      <c r="M5667" s="6">
        <v>10</v>
      </c>
      <c r="N5667" s="15">
        <v>5</v>
      </c>
      <c r="O5667" s="15">
        <v>0</v>
      </c>
      <c r="P5667" s="6"/>
      <c r="Q5667" s="6"/>
      <c r="R5667" s="6"/>
      <c r="S5667" s="6"/>
      <c r="T5667" s="6"/>
    </row>
    <row r="5668" spans="1:20" x14ac:dyDescent="0.25">
      <c r="A5668">
        <v>2006</v>
      </c>
      <c r="B5668" s="6" t="s">
        <v>71</v>
      </c>
      <c r="C5668" s="14">
        <v>52</v>
      </c>
      <c r="D5668" s="6" t="s">
        <v>361</v>
      </c>
      <c r="E5668" s="6"/>
      <c r="F5668" s="6"/>
      <c r="G5668" s="6"/>
      <c r="H5668" s="6"/>
      <c r="I5668" s="6" t="str">
        <f t="shared" si="46"/>
        <v/>
      </c>
      <c r="J5668" s="10" t="s">
        <v>336</v>
      </c>
      <c r="K5668" s="6">
        <v>45</v>
      </c>
      <c r="L5668" s="6">
        <v>20</v>
      </c>
      <c r="M5668" s="6">
        <v>50</v>
      </c>
      <c r="N5668" s="15">
        <v>100</v>
      </c>
      <c r="O5668" s="15">
        <v>0</v>
      </c>
      <c r="P5668" s="6"/>
      <c r="Q5668" s="6"/>
      <c r="R5668" s="6"/>
      <c r="S5668" s="6"/>
      <c r="T5668" s="6"/>
    </row>
    <row r="5669" spans="1:20" x14ac:dyDescent="0.25">
      <c r="A5669">
        <v>2006</v>
      </c>
      <c r="B5669" s="6" t="s">
        <v>71</v>
      </c>
      <c r="C5669" s="14">
        <v>53</v>
      </c>
      <c r="D5669" s="6" t="s">
        <v>361</v>
      </c>
      <c r="E5669" s="6"/>
      <c r="F5669" s="6"/>
      <c r="G5669" s="6"/>
      <c r="H5669" s="6"/>
      <c r="I5669" s="6" t="str">
        <f t="shared" si="46"/>
        <v/>
      </c>
      <c r="J5669" s="10" t="s">
        <v>348</v>
      </c>
      <c r="K5669" s="6">
        <v>20</v>
      </c>
      <c r="L5669" s="6">
        <v>10</v>
      </c>
      <c r="M5669" s="6">
        <v>20</v>
      </c>
      <c r="N5669" s="15">
        <v>0</v>
      </c>
      <c r="O5669" s="15">
        <v>0</v>
      </c>
      <c r="P5669" s="6"/>
      <c r="Q5669" s="6"/>
      <c r="R5669" s="6"/>
      <c r="S5669" s="6"/>
      <c r="T5669" s="6" t="s">
        <v>106</v>
      </c>
    </row>
    <row r="5670" spans="1:20" x14ac:dyDescent="0.25">
      <c r="A5670">
        <v>2006</v>
      </c>
      <c r="B5670" s="6" t="s">
        <v>71</v>
      </c>
      <c r="C5670" s="14">
        <v>54</v>
      </c>
      <c r="D5670" s="6" t="s">
        <v>361</v>
      </c>
      <c r="E5670" s="6"/>
      <c r="F5670" s="6"/>
      <c r="G5670" s="6"/>
      <c r="H5670" s="6"/>
      <c r="I5670" s="6" t="str">
        <f t="shared" si="46"/>
        <v/>
      </c>
      <c r="J5670" s="10" t="s">
        <v>334</v>
      </c>
      <c r="K5670" s="6">
        <v>80</v>
      </c>
      <c r="L5670" s="6">
        <v>70</v>
      </c>
      <c r="M5670" s="6">
        <v>100</v>
      </c>
      <c r="N5670" s="15">
        <v>70</v>
      </c>
      <c r="O5670" s="15">
        <v>5</v>
      </c>
      <c r="P5670" s="6"/>
      <c r="Q5670" s="6"/>
      <c r="R5670" s="6"/>
      <c r="S5670" s="6"/>
      <c r="T5670" s="6" t="s">
        <v>339</v>
      </c>
    </row>
    <row r="5671" spans="1:20" x14ac:dyDescent="0.25">
      <c r="A5671">
        <v>2006</v>
      </c>
      <c r="B5671" s="6" t="s">
        <v>71</v>
      </c>
      <c r="C5671" s="14">
        <v>55</v>
      </c>
      <c r="D5671" s="6" t="s">
        <v>361</v>
      </c>
      <c r="E5671" s="6"/>
      <c r="F5671" s="6"/>
      <c r="G5671" s="6"/>
      <c r="H5671" s="6"/>
      <c r="I5671" s="6" t="str">
        <f t="shared" si="46"/>
        <v/>
      </c>
      <c r="J5671" s="10" t="s">
        <v>351</v>
      </c>
      <c r="K5671" s="6">
        <v>12</v>
      </c>
      <c r="L5671" s="6">
        <v>12</v>
      </c>
      <c r="M5671" s="6">
        <v>10</v>
      </c>
      <c r="N5671" s="15">
        <v>10</v>
      </c>
      <c r="O5671" s="15">
        <v>0</v>
      </c>
      <c r="P5671" s="6" t="s">
        <v>156</v>
      </c>
      <c r="Q5671" s="6"/>
      <c r="R5671" s="6" t="s">
        <v>47</v>
      </c>
      <c r="S5671" s="6"/>
      <c r="T5671" s="6"/>
    </row>
    <row r="5672" spans="1:20" x14ac:dyDescent="0.25">
      <c r="A5672">
        <v>2006</v>
      </c>
      <c r="B5672" s="6" t="s">
        <v>71</v>
      </c>
      <c r="C5672" s="14">
        <v>56</v>
      </c>
      <c r="D5672" s="6" t="s">
        <v>361</v>
      </c>
      <c r="E5672" s="6"/>
      <c r="F5672" s="6"/>
      <c r="G5672" s="6"/>
      <c r="H5672" s="6"/>
      <c r="I5672" s="6" t="str">
        <f t="shared" si="46"/>
        <v/>
      </c>
      <c r="J5672" s="10" t="s">
        <v>337</v>
      </c>
      <c r="K5672" s="6">
        <v>40</v>
      </c>
      <c r="L5672" s="6">
        <v>30</v>
      </c>
      <c r="M5672" s="6">
        <v>10</v>
      </c>
      <c r="N5672" s="15">
        <v>50</v>
      </c>
      <c r="O5672" s="15">
        <v>0</v>
      </c>
      <c r="P5672" s="6"/>
      <c r="Q5672" s="6"/>
      <c r="R5672" s="6" t="s">
        <v>47</v>
      </c>
      <c r="S5672" s="6"/>
      <c r="T5672" s="6" t="s">
        <v>106</v>
      </c>
    </row>
    <row r="5673" spans="1:20" x14ac:dyDescent="0.25">
      <c r="A5673">
        <v>2006</v>
      </c>
      <c r="B5673" s="6" t="s">
        <v>71</v>
      </c>
      <c r="C5673" s="14">
        <v>57</v>
      </c>
      <c r="D5673" s="6" t="s">
        <v>361</v>
      </c>
      <c r="E5673" s="6"/>
      <c r="F5673" s="6"/>
      <c r="G5673" s="6"/>
      <c r="H5673" s="6"/>
      <c r="I5673" s="6" t="str">
        <f t="shared" si="46"/>
        <v/>
      </c>
      <c r="J5673" s="10" t="s">
        <v>353</v>
      </c>
      <c r="K5673" s="6">
        <v>15</v>
      </c>
      <c r="L5673" s="6">
        <v>15</v>
      </c>
      <c r="M5673" s="6">
        <v>10</v>
      </c>
      <c r="N5673" s="15">
        <v>0</v>
      </c>
      <c r="O5673" s="15">
        <v>0</v>
      </c>
      <c r="P5673" s="6"/>
      <c r="Q5673" s="6"/>
      <c r="R5673" s="6"/>
      <c r="S5673" s="6"/>
      <c r="T5673" s="6"/>
    </row>
    <row r="5674" spans="1:20" x14ac:dyDescent="0.25">
      <c r="A5674">
        <v>2006</v>
      </c>
      <c r="B5674" s="6" t="s">
        <v>71</v>
      </c>
      <c r="C5674" s="14">
        <v>58</v>
      </c>
      <c r="D5674" s="6" t="s">
        <v>361</v>
      </c>
      <c r="E5674" s="6"/>
      <c r="F5674" s="6"/>
      <c r="G5674" s="6"/>
      <c r="H5674" s="6"/>
      <c r="I5674" s="6" t="str">
        <f t="shared" si="46"/>
        <v/>
      </c>
      <c r="J5674" s="10" t="s">
        <v>340</v>
      </c>
      <c r="K5674" s="6">
        <v>30</v>
      </c>
      <c r="L5674" s="6">
        <v>20</v>
      </c>
      <c r="M5674" s="6">
        <v>20</v>
      </c>
      <c r="N5674" s="15">
        <v>5</v>
      </c>
      <c r="O5674" s="15">
        <v>0</v>
      </c>
      <c r="P5674" s="6"/>
      <c r="Q5674" s="6"/>
      <c r="R5674" s="6"/>
      <c r="S5674" s="6"/>
      <c r="T5674" s="6"/>
    </row>
    <row r="5675" spans="1:20" x14ac:dyDescent="0.25">
      <c r="A5675">
        <v>2006</v>
      </c>
      <c r="B5675" s="6" t="s">
        <v>71</v>
      </c>
      <c r="C5675" s="14">
        <v>59</v>
      </c>
      <c r="D5675" s="6" t="s">
        <v>361</v>
      </c>
      <c r="E5675" s="6"/>
      <c r="F5675" s="6"/>
      <c r="G5675" s="6"/>
      <c r="H5675" s="6"/>
      <c r="I5675" s="6" t="str">
        <f t="shared" si="46"/>
        <v/>
      </c>
      <c r="J5675" s="10" t="s">
        <v>337</v>
      </c>
      <c r="K5675" s="6">
        <v>10</v>
      </c>
      <c r="L5675" s="6">
        <v>10</v>
      </c>
      <c r="M5675" s="6">
        <v>5</v>
      </c>
      <c r="N5675" s="15">
        <v>0</v>
      </c>
      <c r="O5675" s="15">
        <v>0</v>
      </c>
      <c r="P5675" s="6"/>
      <c r="Q5675" s="6"/>
      <c r="R5675" s="6"/>
      <c r="S5675" s="6"/>
      <c r="T5675" s="6"/>
    </row>
    <row r="5676" spans="1:20" x14ac:dyDescent="0.25">
      <c r="A5676">
        <v>2006</v>
      </c>
      <c r="B5676" s="6" t="s">
        <v>71</v>
      </c>
      <c r="C5676" s="14">
        <v>60</v>
      </c>
      <c r="D5676" s="6" t="s">
        <v>361</v>
      </c>
      <c r="E5676" s="6"/>
      <c r="F5676" s="6"/>
      <c r="G5676" s="6"/>
      <c r="H5676" s="6"/>
      <c r="I5676" s="6" t="str">
        <f t="shared" si="46"/>
        <v/>
      </c>
      <c r="J5676" s="10" t="s">
        <v>334</v>
      </c>
      <c r="K5676" s="6">
        <v>5</v>
      </c>
      <c r="L5676" s="6">
        <v>3</v>
      </c>
      <c r="M5676" s="6">
        <v>5</v>
      </c>
      <c r="N5676" s="15">
        <v>1</v>
      </c>
      <c r="O5676" s="15">
        <v>0</v>
      </c>
      <c r="P5676" s="6"/>
      <c r="Q5676" s="6"/>
      <c r="R5676" s="6"/>
      <c r="S5676" s="6"/>
      <c r="T5676" s="6"/>
    </row>
    <row r="5677" spans="1:20" x14ac:dyDescent="0.25">
      <c r="A5677">
        <v>2006</v>
      </c>
      <c r="B5677" s="6" t="s">
        <v>71</v>
      </c>
      <c r="C5677" s="14">
        <v>61</v>
      </c>
      <c r="D5677" s="6" t="s">
        <v>361</v>
      </c>
      <c r="E5677" s="6"/>
      <c r="F5677" s="6"/>
      <c r="G5677" s="6"/>
      <c r="H5677" s="6"/>
      <c r="I5677" s="6" t="str">
        <f t="shared" si="46"/>
        <v/>
      </c>
      <c r="J5677" s="10" t="s">
        <v>334</v>
      </c>
      <c r="K5677" s="6">
        <v>65</v>
      </c>
      <c r="L5677" s="6">
        <v>30</v>
      </c>
      <c r="M5677" s="6">
        <v>40</v>
      </c>
      <c r="N5677" s="15">
        <v>80</v>
      </c>
      <c r="O5677" s="15">
        <v>0</v>
      </c>
      <c r="P5677" s="6"/>
      <c r="Q5677" s="6"/>
      <c r="R5677" s="6"/>
      <c r="S5677" s="6"/>
      <c r="T5677" s="6"/>
    </row>
    <row r="5678" spans="1:20" x14ac:dyDescent="0.25">
      <c r="A5678">
        <v>2006</v>
      </c>
      <c r="B5678" s="6" t="s">
        <v>71</v>
      </c>
      <c r="C5678" s="14">
        <v>62</v>
      </c>
      <c r="D5678" s="6" t="s">
        <v>346</v>
      </c>
      <c r="E5678" s="6">
        <v>5</v>
      </c>
      <c r="F5678" s="6">
        <v>7.9</v>
      </c>
      <c r="G5678" s="6">
        <v>105</v>
      </c>
      <c r="H5678" s="6">
        <v>0</v>
      </c>
      <c r="I5678" s="6">
        <f t="shared" si="46"/>
        <v>105</v>
      </c>
      <c r="J5678" s="10" t="s">
        <v>330</v>
      </c>
      <c r="K5678" s="6">
        <v>13</v>
      </c>
      <c r="L5678" s="6">
        <v>4</v>
      </c>
      <c r="M5678" s="6">
        <v>10</v>
      </c>
      <c r="N5678" s="15">
        <v>0</v>
      </c>
      <c r="O5678" s="15">
        <v>0</v>
      </c>
      <c r="P5678" s="6"/>
      <c r="Q5678" s="6"/>
      <c r="R5678" s="6"/>
      <c r="S5678" s="6"/>
      <c r="T5678" s="6"/>
    </row>
    <row r="5679" spans="1:20" x14ac:dyDescent="0.25">
      <c r="A5679">
        <v>2006</v>
      </c>
      <c r="B5679" s="6" t="s">
        <v>71</v>
      </c>
      <c r="C5679" s="14">
        <v>63</v>
      </c>
      <c r="D5679" s="6" t="s">
        <v>346</v>
      </c>
      <c r="E5679" s="6"/>
      <c r="F5679" s="6"/>
      <c r="G5679" s="6"/>
      <c r="H5679" s="6"/>
      <c r="I5679" s="6" t="str">
        <f t="shared" si="46"/>
        <v/>
      </c>
      <c r="J5679" s="10" t="s">
        <v>334</v>
      </c>
      <c r="K5679" s="6">
        <v>110</v>
      </c>
      <c r="L5679" s="6">
        <v>110</v>
      </c>
      <c r="M5679" s="6">
        <v>30</v>
      </c>
      <c r="N5679" s="15">
        <v>80</v>
      </c>
      <c r="O5679" s="15">
        <v>0</v>
      </c>
      <c r="P5679" s="6"/>
      <c r="Q5679" s="6"/>
      <c r="R5679" s="6"/>
      <c r="S5679" s="6"/>
      <c r="T5679" s="6"/>
    </row>
    <row r="5680" spans="1:20" x14ac:dyDescent="0.25">
      <c r="A5680">
        <v>2006</v>
      </c>
      <c r="B5680" s="6" t="s">
        <v>71</v>
      </c>
      <c r="C5680" s="14">
        <v>64</v>
      </c>
      <c r="D5680" s="6" t="s">
        <v>346</v>
      </c>
      <c r="E5680" s="6"/>
      <c r="F5680" s="6"/>
      <c r="G5680" s="6"/>
      <c r="H5680" s="6"/>
      <c r="I5680" s="6" t="str">
        <f t="shared" ref="I5680:I5739" si="47">IF(G5680&gt;0,G5680/(1000-H5680)*1000,"")</f>
        <v/>
      </c>
      <c r="J5680" s="10" t="s">
        <v>334</v>
      </c>
      <c r="K5680" s="6">
        <v>70</v>
      </c>
      <c r="L5680" s="6">
        <v>50</v>
      </c>
      <c r="M5680" s="6">
        <v>20</v>
      </c>
      <c r="N5680" s="15">
        <v>80</v>
      </c>
      <c r="O5680" s="15">
        <v>0</v>
      </c>
      <c r="P5680" s="6"/>
      <c r="Q5680" s="6"/>
      <c r="R5680" s="6"/>
      <c r="S5680" s="6"/>
      <c r="T5680" s="6"/>
    </row>
    <row r="5681" spans="1:20" x14ac:dyDescent="0.25">
      <c r="A5681">
        <v>2006</v>
      </c>
      <c r="B5681" s="6" t="s">
        <v>71</v>
      </c>
      <c r="C5681" s="14">
        <v>65</v>
      </c>
      <c r="D5681" s="6" t="s">
        <v>346</v>
      </c>
      <c r="E5681" s="6"/>
      <c r="F5681" s="6"/>
      <c r="G5681" s="6"/>
      <c r="H5681" s="6"/>
      <c r="I5681" s="6" t="str">
        <f t="shared" si="47"/>
        <v/>
      </c>
      <c r="J5681" s="10" t="s">
        <v>334</v>
      </c>
      <c r="K5681" s="6">
        <v>70</v>
      </c>
      <c r="L5681" s="6">
        <v>50</v>
      </c>
      <c r="M5681" s="6">
        <v>40</v>
      </c>
      <c r="N5681" s="15">
        <v>60</v>
      </c>
      <c r="O5681" s="15">
        <v>0</v>
      </c>
      <c r="P5681" s="6"/>
      <c r="Q5681" s="6"/>
      <c r="R5681" s="6"/>
      <c r="S5681" s="6"/>
      <c r="T5681" s="6"/>
    </row>
    <row r="5682" spans="1:20" x14ac:dyDescent="0.25">
      <c r="A5682">
        <v>2006</v>
      </c>
      <c r="B5682" s="6" t="s">
        <v>71</v>
      </c>
      <c r="C5682" s="14">
        <v>66</v>
      </c>
      <c r="D5682" s="6" t="s">
        <v>346</v>
      </c>
      <c r="E5682" s="6"/>
      <c r="F5682" s="6"/>
      <c r="G5682" s="6"/>
      <c r="H5682" s="6"/>
      <c r="I5682" s="6" t="str">
        <f t="shared" si="47"/>
        <v/>
      </c>
      <c r="J5682" s="10" t="s">
        <v>331</v>
      </c>
      <c r="K5682" s="6">
        <v>20</v>
      </c>
      <c r="L5682" s="6">
        <v>20</v>
      </c>
      <c r="M5682" s="6">
        <v>3</v>
      </c>
      <c r="N5682" s="15">
        <v>0</v>
      </c>
      <c r="O5682" s="15">
        <v>0</v>
      </c>
      <c r="P5682" s="6"/>
      <c r="Q5682" s="6"/>
      <c r="R5682" s="6"/>
      <c r="S5682" s="6"/>
      <c r="T5682" s="6"/>
    </row>
    <row r="5683" spans="1:20" x14ac:dyDescent="0.25">
      <c r="A5683">
        <v>2006</v>
      </c>
      <c r="B5683" s="6" t="s">
        <v>71</v>
      </c>
      <c r="C5683" s="14">
        <v>67</v>
      </c>
      <c r="D5683" s="6" t="s">
        <v>346</v>
      </c>
      <c r="E5683" s="6"/>
      <c r="F5683" s="6"/>
      <c r="G5683" s="6"/>
      <c r="H5683" s="6"/>
      <c r="I5683" s="6" t="str">
        <f t="shared" si="47"/>
        <v/>
      </c>
      <c r="J5683" s="10" t="s">
        <v>331</v>
      </c>
      <c r="K5683" s="6">
        <v>35</v>
      </c>
      <c r="L5683" s="6">
        <v>20</v>
      </c>
      <c r="M5683" s="6">
        <v>10</v>
      </c>
      <c r="N5683" s="15">
        <v>70</v>
      </c>
      <c r="O5683" s="15">
        <v>0</v>
      </c>
      <c r="P5683" s="6"/>
      <c r="Q5683" s="6"/>
      <c r="R5683" s="6"/>
      <c r="S5683" s="6"/>
      <c r="T5683" s="6"/>
    </row>
    <row r="5684" spans="1:20" x14ac:dyDescent="0.25">
      <c r="A5684">
        <v>2006</v>
      </c>
      <c r="B5684" s="6" t="s">
        <v>71</v>
      </c>
      <c r="C5684" s="14">
        <v>68</v>
      </c>
      <c r="D5684" s="6" t="s">
        <v>346</v>
      </c>
      <c r="E5684" s="6"/>
      <c r="F5684" s="6"/>
      <c r="G5684" s="6"/>
      <c r="H5684" s="6"/>
      <c r="I5684" s="6" t="str">
        <f t="shared" si="47"/>
        <v/>
      </c>
      <c r="J5684" s="10" t="s">
        <v>336</v>
      </c>
      <c r="K5684" s="6">
        <v>40</v>
      </c>
      <c r="L5684" s="6">
        <v>40</v>
      </c>
      <c r="M5684" s="6">
        <v>40</v>
      </c>
      <c r="N5684" s="15">
        <v>30</v>
      </c>
      <c r="O5684" s="15">
        <v>0</v>
      </c>
      <c r="P5684" s="6" t="s">
        <v>49</v>
      </c>
      <c r="Q5684" s="6"/>
      <c r="R5684" s="6"/>
      <c r="S5684" s="6"/>
      <c r="T5684" s="6"/>
    </row>
    <row r="5685" spans="1:20" x14ac:dyDescent="0.25">
      <c r="A5685">
        <v>2006</v>
      </c>
      <c r="B5685" s="6" t="s">
        <v>71</v>
      </c>
      <c r="C5685" s="14">
        <v>69</v>
      </c>
      <c r="D5685" s="6" t="s">
        <v>346</v>
      </c>
      <c r="E5685" s="6"/>
      <c r="F5685" s="6"/>
      <c r="G5685" s="6"/>
      <c r="H5685" s="6"/>
      <c r="I5685" s="6" t="str">
        <f t="shared" si="47"/>
        <v/>
      </c>
      <c r="J5685" s="10" t="s">
        <v>348</v>
      </c>
      <c r="K5685" s="6">
        <v>8</v>
      </c>
      <c r="L5685" s="6">
        <v>5</v>
      </c>
      <c r="M5685" s="6">
        <v>5</v>
      </c>
      <c r="N5685" s="15">
        <v>25</v>
      </c>
      <c r="O5685" s="15">
        <v>0</v>
      </c>
      <c r="P5685" s="6"/>
      <c r="Q5685" s="6"/>
      <c r="R5685" s="6"/>
      <c r="S5685" s="6"/>
      <c r="T5685" s="6"/>
    </row>
    <row r="5686" spans="1:20" x14ac:dyDescent="0.25">
      <c r="A5686">
        <v>2006</v>
      </c>
      <c r="B5686" s="6" t="s">
        <v>71</v>
      </c>
      <c r="C5686" s="14">
        <v>70</v>
      </c>
      <c r="D5686" s="6" t="s">
        <v>346</v>
      </c>
      <c r="E5686" s="6"/>
      <c r="F5686" s="6"/>
      <c r="G5686" s="6"/>
      <c r="H5686" s="6"/>
      <c r="I5686" s="6" t="str">
        <f t="shared" si="47"/>
        <v/>
      </c>
      <c r="J5686" s="10" t="s">
        <v>334</v>
      </c>
      <c r="K5686" s="6">
        <v>25</v>
      </c>
      <c r="L5686" s="6">
        <v>15</v>
      </c>
      <c r="M5686" s="6">
        <v>10</v>
      </c>
      <c r="N5686" s="15">
        <v>75</v>
      </c>
      <c r="O5686" s="15">
        <v>0</v>
      </c>
      <c r="P5686" s="6"/>
      <c r="Q5686" s="6"/>
      <c r="R5686" s="6" t="s">
        <v>47</v>
      </c>
      <c r="S5686" s="6"/>
      <c r="T5686" s="6"/>
    </row>
    <row r="5687" spans="1:20" x14ac:dyDescent="0.25">
      <c r="A5687">
        <v>2006</v>
      </c>
      <c r="B5687" s="6" t="s">
        <v>71</v>
      </c>
      <c r="C5687" s="14">
        <v>71</v>
      </c>
      <c r="D5687" s="6" t="s">
        <v>346</v>
      </c>
      <c r="E5687" s="6"/>
      <c r="F5687" s="6"/>
      <c r="G5687" s="6"/>
      <c r="H5687" s="6"/>
      <c r="I5687" s="6" t="str">
        <f t="shared" si="47"/>
        <v/>
      </c>
      <c r="J5687" s="10" t="s">
        <v>331</v>
      </c>
      <c r="K5687" s="6">
        <v>11</v>
      </c>
      <c r="L5687" s="6">
        <v>8</v>
      </c>
      <c r="M5687" s="6">
        <v>8</v>
      </c>
      <c r="N5687" s="15">
        <v>0</v>
      </c>
      <c r="O5687" s="15">
        <v>0</v>
      </c>
      <c r="P5687" s="6"/>
      <c r="Q5687" s="6"/>
      <c r="R5687" s="6"/>
      <c r="S5687" s="6"/>
      <c r="T5687" s="6"/>
    </row>
    <row r="5688" spans="1:20" x14ac:dyDescent="0.25">
      <c r="A5688">
        <v>2006</v>
      </c>
      <c r="B5688" s="6" t="s">
        <v>71</v>
      </c>
      <c r="C5688" s="14">
        <v>72</v>
      </c>
      <c r="D5688" s="6" t="s">
        <v>346</v>
      </c>
      <c r="E5688" s="6">
        <v>6</v>
      </c>
      <c r="F5688" s="6">
        <v>7.9</v>
      </c>
      <c r="G5688" s="6">
        <v>115</v>
      </c>
      <c r="H5688" s="6">
        <v>0</v>
      </c>
      <c r="I5688" s="6">
        <f t="shared" si="47"/>
        <v>115</v>
      </c>
      <c r="J5688" s="10" t="s">
        <v>334</v>
      </c>
      <c r="K5688" s="6">
        <v>35</v>
      </c>
      <c r="L5688" s="6">
        <v>25</v>
      </c>
      <c r="M5688" s="6">
        <v>25</v>
      </c>
      <c r="N5688" s="15">
        <v>90</v>
      </c>
      <c r="O5688" s="15">
        <v>0</v>
      </c>
      <c r="P5688" s="6"/>
      <c r="Q5688" s="6"/>
      <c r="R5688" s="6"/>
      <c r="S5688" s="6"/>
      <c r="T5688" s="6"/>
    </row>
    <row r="5689" spans="1:20" x14ac:dyDescent="0.25">
      <c r="A5689">
        <v>2006</v>
      </c>
      <c r="B5689" s="6" t="s">
        <v>71</v>
      </c>
      <c r="C5689" s="14">
        <v>73</v>
      </c>
      <c r="D5689" s="6" t="s">
        <v>346</v>
      </c>
      <c r="E5689" s="6"/>
      <c r="F5689" s="6"/>
      <c r="G5689" s="6"/>
      <c r="H5689" s="6"/>
      <c r="I5689" s="6" t="str">
        <f t="shared" si="47"/>
        <v/>
      </c>
      <c r="J5689" s="10" t="s">
        <v>347</v>
      </c>
      <c r="K5689" s="6">
        <v>40</v>
      </c>
      <c r="L5689" s="6">
        <v>20</v>
      </c>
      <c r="M5689" s="6">
        <v>30</v>
      </c>
      <c r="N5689" s="15">
        <v>90</v>
      </c>
      <c r="O5689" s="15">
        <v>0</v>
      </c>
      <c r="P5689" s="6"/>
      <c r="Q5689" s="6"/>
      <c r="R5689" s="6"/>
      <c r="S5689" s="6"/>
      <c r="T5689" s="6"/>
    </row>
    <row r="5690" spans="1:20" x14ac:dyDescent="0.25">
      <c r="A5690">
        <v>2006</v>
      </c>
      <c r="B5690" s="6" t="s">
        <v>71</v>
      </c>
      <c r="C5690" s="14">
        <v>74</v>
      </c>
      <c r="D5690" s="6" t="s">
        <v>346</v>
      </c>
      <c r="E5690" s="6"/>
      <c r="F5690" s="6"/>
      <c r="G5690" s="6"/>
      <c r="H5690" s="6"/>
      <c r="I5690" s="6" t="str">
        <f t="shared" si="47"/>
        <v/>
      </c>
      <c r="J5690" s="10" t="s">
        <v>331</v>
      </c>
      <c r="K5690" s="6">
        <v>9</v>
      </c>
      <c r="L5690" s="6">
        <v>5</v>
      </c>
      <c r="M5690" s="6">
        <v>5</v>
      </c>
      <c r="N5690" s="15">
        <v>10</v>
      </c>
      <c r="O5690" s="15">
        <v>0</v>
      </c>
      <c r="P5690" s="6"/>
      <c r="Q5690" s="6"/>
      <c r="R5690" s="6"/>
      <c r="S5690" s="6"/>
      <c r="T5690" s="6"/>
    </row>
    <row r="5691" spans="1:20" x14ac:dyDescent="0.25">
      <c r="A5691">
        <v>2006</v>
      </c>
      <c r="B5691" s="6" t="s">
        <v>71</v>
      </c>
      <c r="C5691" s="14">
        <v>75</v>
      </c>
      <c r="D5691" s="6" t="s">
        <v>346</v>
      </c>
      <c r="E5691" s="6"/>
      <c r="F5691" s="6"/>
      <c r="G5691" s="6"/>
      <c r="H5691" s="6"/>
      <c r="I5691" s="6" t="str">
        <f t="shared" si="47"/>
        <v/>
      </c>
      <c r="J5691" s="10" t="s">
        <v>337</v>
      </c>
      <c r="K5691" s="6">
        <v>20</v>
      </c>
      <c r="L5691" s="6">
        <v>15</v>
      </c>
      <c r="M5691" s="6">
        <v>5</v>
      </c>
      <c r="N5691" s="15">
        <v>10</v>
      </c>
      <c r="O5691" s="15">
        <v>0</v>
      </c>
      <c r="P5691" s="6"/>
      <c r="Q5691" s="6"/>
      <c r="R5691" s="6"/>
      <c r="S5691" s="6"/>
      <c r="T5691" s="6"/>
    </row>
    <row r="5692" spans="1:20" x14ac:dyDescent="0.25">
      <c r="A5692">
        <v>2006</v>
      </c>
      <c r="B5692" s="6" t="s">
        <v>71</v>
      </c>
      <c r="C5692" s="14">
        <v>76</v>
      </c>
      <c r="D5692" s="6" t="s">
        <v>346</v>
      </c>
      <c r="E5692" s="6"/>
      <c r="F5692" s="6"/>
      <c r="G5692" s="6"/>
      <c r="H5692" s="6"/>
      <c r="I5692" s="6" t="str">
        <f t="shared" si="47"/>
        <v/>
      </c>
      <c r="J5692" s="10" t="s">
        <v>331</v>
      </c>
      <c r="K5692" s="6">
        <v>22</v>
      </c>
      <c r="L5692" s="6">
        <v>10</v>
      </c>
      <c r="M5692" s="6">
        <v>2</v>
      </c>
      <c r="N5692" s="15">
        <v>20</v>
      </c>
      <c r="O5692" s="15">
        <v>0</v>
      </c>
      <c r="P5692" s="6"/>
      <c r="Q5692" s="6"/>
      <c r="R5692" s="6"/>
      <c r="S5692" s="6"/>
      <c r="T5692" s="6"/>
    </row>
    <row r="5693" spans="1:20" x14ac:dyDescent="0.25">
      <c r="A5693">
        <v>2006</v>
      </c>
      <c r="B5693" s="6" t="s">
        <v>71</v>
      </c>
      <c r="C5693" s="14">
        <v>77</v>
      </c>
      <c r="D5693" s="6" t="s">
        <v>346</v>
      </c>
      <c r="E5693" s="6"/>
      <c r="F5693" s="6"/>
      <c r="G5693" s="6"/>
      <c r="H5693" s="6"/>
      <c r="I5693" s="6" t="str">
        <f t="shared" si="47"/>
        <v/>
      </c>
      <c r="J5693" s="10" t="s">
        <v>331</v>
      </c>
      <c r="K5693" s="6">
        <v>12</v>
      </c>
      <c r="L5693" s="6">
        <v>6</v>
      </c>
      <c r="M5693" s="6">
        <v>4</v>
      </c>
      <c r="N5693" s="15">
        <v>10</v>
      </c>
      <c r="O5693" s="15">
        <v>0</v>
      </c>
      <c r="P5693" s="6"/>
      <c r="Q5693" s="6"/>
      <c r="R5693" s="6"/>
      <c r="S5693" s="6"/>
      <c r="T5693" s="6"/>
    </row>
    <row r="5694" spans="1:20" x14ac:dyDescent="0.25">
      <c r="A5694">
        <v>2006</v>
      </c>
      <c r="B5694" s="6" t="s">
        <v>71</v>
      </c>
      <c r="C5694" s="14">
        <v>78</v>
      </c>
      <c r="D5694" s="6" t="s">
        <v>346</v>
      </c>
      <c r="E5694" s="6"/>
      <c r="F5694" s="6"/>
      <c r="G5694" s="6"/>
      <c r="H5694" s="6"/>
      <c r="I5694" s="6" t="str">
        <f t="shared" si="47"/>
        <v/>
      </c>
      <c r="J5694" s="10" t="s">
        <v>331</v>
      </c>
      <c r="K5694" s="6">
        <v>60</v>
      </c>
      <c r="L5694" s="6">
        <v>20</v>
      </c>
      <c r="M5694" s="6">
        <v>10</v>
      </c>
      <c r="N5694" s="15">
        <v>40</v>
      </c>
      <c r="O5694" s="15">
        <v>0</v>
      </c>
      <c r="P5694" s="6" t="s">
        <v>156</v>
      </c>
      <c r="Q5694" s="6"/>
      <c r="R5694" s="6"/>
      <c r="S5694" s="6"/>
      <c r="T5694" s="6"/>
    </row>
    <row r="5695" spans="1:20" x14ac:dyDescent="0.25">
      <c r="A5695">
        <v>2006</v>
      </c>
      <c r="B5695" s="6" t="s">
        <v>71</v>
      </c>
      <c r="C5695" s="14">
        <v>79</v>
      </c>
      <c r="D5695" s="6" t="s">
        <v>346</v>
      </c>
      <c r="E5695" s="6"/>
      <c r="F5695" s="6"/>
      <c r="G5695" s="6"/>
      <c r="H5695" s="6"/>
      <c r="I5695" s="6" t="str">
        <f t="shared" si="47"/>
        <v/>
      </c>
      <c r="J5695" s="10" t="s">
        <v>340</v>
      </c>
      <c r="K5695" s="6">
        <v>15</v>
      </c>
      <c r="L5695" s="6">
        <v>10</v>
      </c>
      <c r="M5695" s="6">
        <v>10</v>
      </c>
      <c r="N5695" s="15">
        <v>2</v>
      </c>
      <c r="O5695" s="15">
        <v>0</v>
      </c>
      <c r="P5695" s="6"/>
      <c r="Q5695" s="6"/>
      <c r="R5695" s="6"/>
      <c r="S5695" s="6"/>
      <c r="T5695" s="6"/>
    </row>
    <row r="5696" spans="1:20" x14ac:dyDescent="0.25">
      <c r="A5696">
        <v>2006</v>
      </c>
      <c r="B5696" s="6" t="s">
        <v>71</v>
      </c>
      <c r="C5696" s="14">
        <v>80</v>
      </c>
      <c r="D5696" s="6" t="s">
        <v>346</v>
      </c>
      <c r="E5696" s="6"/>
      <c r="F5696" s="6"/>
      <c r="G5696" s="6"/>
      <c r="H5696" s="6"/>
      <c r="I5696" s="6" t="str">
        <f t="shared" si="47"/>
        <v/>
      </c>
      <c r="J5696" s="10" t="s">
        <v>332</v>
      </c>
      <c r="K5696" s="6">
        <v>25</v>
      </c>
      <c r="L5696" s="6">
        <v>20</v>
      </c>
      <c r="M5696" s="6">
        <v>20</v>
      </c>
      <c r="N5696" s="15">
        <v>50</v>
      </c>
      <c r="O5696" s="15">
        <v>0</v>
      </c>
      <c r="P5696" s="6"/>
      <c r="Q5696" s="6"/>
      <c r="R5696" s="6"/>
      <c r="S5696" s="6"/>
      <c r="T5696" s="6"/>
    </row>
    <row r="5697" spans="1:20" x14ac:dyDescent="0.25">
      <c r="A5697">
        <v>2006</v>
      </c>
      <c r="B5697" s="6" t="s">
        <v>71</v>
      </c>
      <c r="C5697" s="14">
        <v>81</v>
      </c>
      <c r="D5697" s="6" t="s">
        <v>346</v>
      </c>
      <c r="E5697" s="6"/>
      <c r="F5697" s="6"/>
      <c r="G5697" s="6"/>
      <c r="H5697" s="6"/>
      <c r="I5697" s="6" t="str">
        <f t="shared" si="47"/>
        <v/>
      </c>
      <c r="J5697" s="10" t="s">
        <v>337</v>
      </c>
      <c r="K5697" s="6">
        <v>40</v>
      </c>
      <c r="L5697" s="6">
        <v>40</v>
      </c>
      <c r="M5697" s="6">
        <v>20</v>
      </c>
      <c r="N5697" s="15">
        <v>5</v>
      </c>
      <c r="O5697" s="15">
        <v>0</v>
      </c>
      <c r="P5697" s="6"/>
      <c r="Q5697" s="6"/>
      <c r="R5697" s="6"/>
      <c r="S5697" s="6"/>
      <c r="T5697" s="6"/>
    </row>
    <row r="5698" spans="1:20" x14ac:dyDescent="0.25">
      <c r="A5698">
        <v>2006</v>
      </c>
      <c r="B5698" s="6" t="s">
        <v>71</v>
      </c>
      <c r="C5698" s="14">
        <v>82</v>
      </c>
      <c r="D5698" s="6" t="s">
        <v>346</v>
      </c>
      <c r="E5698" s="6"/>
      <c r="F5698" s="6"/>
      <c r="G5698" s="6"/>
      <c r="H5698" s="6"/>
      <c r="I5698" s="6" t="str">
        <f t="shared" si="47"/>
        <v/>
      </c>
      <c r="J5698" s="10" t="s">
        <v>331</v>
      </c>
      <c r="K5698" s="6">
        <v>15</v>
      </c>
      <c r="L5698" s="6">
        <v>12</v>
      </c>
      <c r="M5698" s="6">
        <v>20</v>
      </c>
      <c r="N5698" s="15">
        <v>0</v>
      </c>
      <c r="O5698" s="15">
        <v>0</v>
      </c>
      <c r="P5698" s="6"/>
      <c r="Q5698" s="6"/>
      <c r="R5698" s="6"/>
      <c r="S5698" s="6"/>
      <c r="T5698" s="6"/>
    </row>
    <row r="5699" spans="1:20" x14ac:dyDescent="0.25">
      <c r="A5699">
        <v>2006</v>
      </c>
      <c r="B5699" s="6" t="s">
        <v>71</v>
      </c>
      <c r="C5699" s="14">
        <v>83</v>
      </c>
      <c r="D5699" s="6" t="s">
        <v>346</v>
      </c>
      <c r="E5699" s="6"/>
      <c r="F5699" s="6"/>
      <c r="G5699" s="6"/>
      <c r="H5699" s="6"/>
      <c r="I5699" s="6" t="str">
        <f t="shared" si="47"/>
        <v/>
      </c>
      <c r="J5699" s="10" t="s">
        <v>331</v>
      </c>
      <c r="K5699" s="6">
        <v>20</v>
      </c>
      <c r="L5699" s="6">
        <v>10</v>
      </c>
      <c r="M5699" s="6">
        <v>15</v>
      </c>
      <c r="N5699" s="15">
        <v>0</v>
      </c>
      <c r="O5699" s="15">
        <v>0</v>
      </c>
      <c r="P5699" s="6" t="s">
        <v>156</v>
      </c>
      <c r="Q5699" s="6"/>
      <c r="R5699" s="6"/>
      <c r="S5699" s="6"/>
      <c r="T5699" s="6"/>
    </row>
    <row r="5700" spans="1:20" x14ac:dyDescent="0.25">
      <c r="A5700">
        <v>2006</v>
      </c>
      <c r="B5700" s="6" t="s">
        <v>71</v>
      </c>
      <c r="C5700" s="14">
        <v>84</v>
      </c>
      <c r="D5700" s="6" t="s">
        <v>346</v>
      </c>
      <c r="E5700" s="6"/>
      <c r="F5700" s="6"/>
      <c r="G5700" s="6"/>
      <c r="H5700" s="6"/>
      <c r="I5700" s="6" t="str">
        <f t="shared" si="47"/>
        <v/>
      </c>
      <c r="J5700" s="10" t="s">
        <v>331</v>
      </c>
      <c r="K5700" s="6">
        <v>10</v>
      </c>
      <c r="L5700" s="6">
        <v>8</v>
      </c>
      <c r="M5700" s="6">
        <v>3</v>
      </c>
      <c r="N5700" s="15">
        <v>0</v>
      </c>
      <c r="O5700" s="15">
        <v>0</v>
      </c>
      <c r="P5700" s="6"/>
      <c r="Q5700" s="6"/>
      <c r="R5700" s="6"/>
      <c r="S5700" s="6"/>
      <c r="T5700" s="6"/>
    </row>
    <row r="5701" spans="1:20" x14ac:dyDescent="0.25">
      <c r="A5701">
        <v>2006</v>
      </c>
      <c r="B5701" s="6" t="s">
        <v>71</v>
      </c>
      <c r="C5701" s="14">
        <v>85</v>
      </c>
      <c r="D5701" s="6" t="s">
        <v>350</v>
      </c>
      <c r="E5701" s="6">
        <v>7</v>
      </c>
      <c r="F5701" s="6">
        <v>9.8000000000000007</v>
      </c>
      <c r="G5701" s="6">
        <v>205</v>
      </c>
      <c r="H5701" s="6">
        <v>0</v>
      </c>
      <c r="I5701" s="6">
        <f t="shared" si="47"/>
        <v>205</v>
      </c>
      <c r="J5701" s="10" t="s">
        <v>337</v>
      </c>
      <c r="K5701" s="6">
        <v>62</v>
      </c>
      <c r="L5701" s="6">
        <v>35</v>
      </c>
      <c r="M5701" s="6">
        <v>15</v>
      </c>
      <c r="N5701" s="15">
        <v>15</v>
      </c>
      <c r="O5701" s="15">
        <v>0</v>
      </c>
      <c r="P5701" s="6"/>
      <c r="Q5701" s="6"/>
      <c r="R5701" s="6"/>
      <c r="S5701" s="6"/>
      <c r="T5701" s="6"/>
    </row>
    <row r="5702" spans="1:20" x14ac:dyDescent="0.25">
      <c r="A5702">
        <v>2006</v>
      </c>
      <c r="B5702" s="6" t="s">
        <v>71</v>
      </c>
      <c r="C5702" s="14">
        <v>86</v>
      </c>
      <c r="D5702" s="6" t="s">
        <v>350</v>
      </c>
      <c r="E5702" s="6"/>
      <c r="F5702" s="6"/>
      <c r="G5702" s="6"/>
      <c r="H5702" s="6"/>
      <c r="I5702" s="6" t="str">
        <f t="shared" si="47"/>
        <v/>
      </c>
      <c r="J5702" s="10" t="s">
        <v>334</v>
      </c>
      <c r="K5702" s="6">
        <v>100</v>
      </c>
      <c r="L5702" s="6">
        <v>60</v>
      </c>
      <c r="M5702" s="6">
        <v>130</v>
      </c>
      <c r="N5702" s="15">
        <v>25</v>
      </c>
      <c r="O5702" s="15">
        <v>0</v>
      </c>
      <c r="P5702" s="6"/>
      <c r="Q5702" s="6"/>
      <c r="R5702" s="6"/>
      <c r="S5702" s="6"/>
      <c r="T5702" s="6"/>
    </row>
    <row r="5703" spans="1:20" x14ac:dyDescent="0.25">
      <c r="A5703">
        <v>2006</v>
      </c>
      <c r="B5703" s="6" t="s">
        <v>71</v>
      </c>
      <c r="C5703" s="14">
        <v>87</v>
      </c>
      <c r="D5703" s="6" t="s">
        <v>350</v>
      </c>
      <c r="E5703" s="6"/>
      <c r="F5703" s="6"/>
      <c r="G5703" s="6"/>
      <c r="H5703" s="6"/>
      <c r="I5703" s="6" t="str">
        <f t="shared" si="47"/>
        <v/>
      </c>
      <c r="J5703" s="10" t="s">
        <v>337</v>
      </c>
      <c r="K5703" s="6">
        <v>43</v>
      </c>
      <c r="L5703" s="6">
        <v>37</v>
      </c>
      <c r="M5703" s="6">
        <v>15</v>
      </c>
      <c r="N5703" s="15">
        <v>10</v>
      </c>
      <c r="O5703" s="15">
        <v>0</v>
      </c>
      <c r="P5703" s="6"/>
      <c r="Q5703" s="6"/>
      <c r="R5703" s="6"/>
      <c r="S5703" s="6"/>
      <c r="T5703" s="6"/>
    </row>
    <row r="5704" spans="1:20" x14ac:dyDescent="0.25">
      <c r="A5704">
        <v>2006</v>
      </c>
      <c r="B5704" s="6" t="s">
        <v>71</v>
      </c>
      <c r="C5704" s="14">
        <v>88</v>
      </c>
      <c r="D5704" s="6" t="s">
        <v>350</v>
      </c>
      <c r="E5704" s="6"/>
      <c r="F5704" s="6"/>
      <c r="G5704" s="6"/>
      <c r="H5704" s="6"/>
      <c r="I5704" s="6" t="str">
        <f t="shared" si="47"/>
        <v/>
      </c>
      <c r="J5704" s="10" t="s">
        <v>332</v>
      </c>
      <c r="K5704" s="6">
        <v>80</v>
      </c>
      <c r="L5704" s="6">
        <v>65</v>
      </c>
      <c r="M5704" s="6">
        <v>50</v>
      </c>
      <c r="N5704" s="15">
        <v>75</v>
      </c>
      <c r="O5704" s="15">
        <v>0</v>
      </c>
      <c r="P5704" s="6"/>
      <c r="Q5704" s="6"/>
      <c r="R5704" s="6"/>
      <c r="S5704" s="6"/>
      <c r="T5704" s="6"/>
    </row>
    <row r="5705" spans="1:20" x14ac:dyDescent="0.25">
      <c r="A5705">
        <v>2006</v>
      </c>
      <c r="B5705" s="6" t="s">
        <v>71</v>
      </c>
      <c r="C5705" s="14">
        <v>89</v>
      </c>
      <c r="D5705" s="6" t="s">
        <v>350</v>
      </c>
      <c r="E5705" s="6"/>
      <c r="F5705" s="6"/>
      <c r="G5705" s="6"/>
      <c r="H5705" s="6"/>
      <c r="I5705" s="6" t="str">
        <f t="shared" si="47"/>
        <v/>
      </c>
      <c r="J5705" s="10" t="s">
        <v>336</v>
      </c>
      <c r="K5705" s="6">
        <v>35</v>
      </c>
      <c r="L5705" s="6">
        <v>20</v>
      </c>
      <c r="M5705" s="6">
        <v>12</v>
      </c>
      <c r="N5705" s="15">
        <v>20</v>
      </c>
      <c r="O5705" s="15">
        <v>0</v>
      </c>
      <c r="P5705" s="6"/>
      <c r="Q5705" s="6"/>
      <c r="R5705" s="6"/>
      <c r="S5705" s="6"/>
      <c r="T5705" s="6"/>
    </row>
    <row r="5706" spans="1:20" x14ac:dyDescent="0.25">
      <c r="A5706">
        <v>2006</v>
      </c>
      <c r="B5706" s="6" t="s">
        <v>71</v>
      </c>
      <c r="C5706" s="14">
        <v>90</v>
      </c>
      <c r="D5706" s="6" t="s">
        <v>350</v>
      </c>
      <c r="E5706" s="6"/>
      <c r="F5706" s="6"/>
      <c r="G5706" s="6"/>
      <c r="H5706" s="6"/>
      <c r="I5706" s="6" t="str">
        <f t="shared" si="47"/>
        <v/>
      </c>
      <c r="J5706" s="10" t="s">
        <v>332</v>
      </c>
      <c r="K5706" s="6">
        <v>130</v>
      </c>
      <c r="L5706" s="6">
        <v>100</v>
      </c>
      <c r="M5706" s="6">
        <v>125</v>
      </c>
      <c r="N5706" s="15">
        <v>35</v>
      </c>
      <c r="O5706" s="15">
        <v>0</v>
      </c>
      <c r="P5706" s="6"/>
      <c r="Q5706" s="6"/>
      <c r="R5706" s="6"/>
      <c r="S5706" s="6"/>
      <c r="T5706" s="6"/>
    </row>
    <row r="5707" spans="1:20" x14ac:dyDescent="0.25">
      <c r="A5707">
        <v>2006</v>
      </c>
      <c r="B5707" s="6" t="s">
        <v>71</v>
      </c>
      <c r="C5707" s="14">
        <v>91</v>
      </c>
      <c r="D5707" s="6" t="s">
        <v>350</v>
      </c>
      <c r="E5707" s="6"/>
      <c r="F5707" s="6"/>
      <c r="G5707" s="6"/>
      <c r="H5707" s="6"/>
      <c r="I5707" s="6" t="str">
        <f t="shared" si="47"/>
        <v/>
      </c>
      <c r="J5707" s="10" t="s">
        <v>348</v>
      </c>
      <c r="K5707" s="6">
        <v>20</v>
      </c>
      <c r="L5707" s="6">
        <v>13</v>
      </c>
      <c r="M5707" s="6">
        <v>15</v>
      </c>
      <c r="N5707" s="15">
        <v>5</v>
      </c>
      <c r="O5707" s="15">
        <v>0</v>
      </c>
      <c r="P5707" s="6"/>
      <c r="Q5707" s="6"/>
      <c r="R5707" s="6"/>
      <c r="S5707" s="6"/>
      <c r="T5707" s="6"/>
    </row>
    <row r="5708" spans="1:20" x14ac:dyDescent="0.25">
      <c r="A5708">
        <v>2006</v>
      </c>
      <c r="B5708" s="6" t="s">
        <v>71</v>
      </c>
      <c r="C5708" s="14">
        <v>92</v>
      </c>
      <c r="D5708" s="6" t="s">
        <v>350</v>
      </c>
      <c r="E5708" s="6"/>
      <c r="F5708" s="6"/>
      <c r="G5708" s="6"/>
      <c r="H5708" s="6"/>
      <c r="I5708" s="6" t="str">
        <f t="shared" si="47"/>
        <v/>
      </c>
      <c r="J5708" s="10" t="s">
        <v>331</v>
      </c>
      <c r="K5708" s="6">
        <v>35</v>
      </c>
      <c r="L5708" s="6">
        <v>3</v>
      </c>
      <c r="M5708" s="6">
        <v>23</v>
      </c>
      <c r="N5708" s="15">
        <v>35</v>
      </c>
      <c r="O5708" s="15">
        <v>0</v>
      </c>
      <c r="P5708" s="6" t="s">
        <v>156</v>
      </c>
      <c r="Q5708" s="6"/>
      <c r="R5708" s="6"/>
      <c r="S5708" s="6"/>
      <c r="T5708" s="6"/>
    </row>
    <row r="5709" spans="1:20" x14ac:dyDescent="0.25">
      <c r="A5709">
        <v>2006</v>
      </c>
      <c r="B5709" s="6" t="s">
        <v>71</v>
      </c>
      <c r="C5709" s="14">
        <v>93</v>
      </c>
      <c r="D5709" s="6" t="s">
        <v>350</v>
      </c>
      <c r="E5709" s="6"/>
      <c r="F5709" s="6"/>
      <c r="G5709" s="6"/>
      <c r="H5709" s="6"/>
      <c r="I5709" s="6" t="str">
        <f t="shared" si="47"/>
        <v/>
      </c>
      <c r="J5709" s="10" t="s">
        <v>340</v>
      </c>
      <c r="K5709" s="6">
        <v>10</v>
      </c>
      <c r="L5709" s="6">
        <v>4</v>
      </c>
      <c r="M5709" s="6">
        <v>3</v>
      </c>
      <c r="N5709" s="15">
        <v>20</v>
      </c>
      <c r="O5709" s="15">
        <v>0</v>
      </c>
      <c r="P5709" s="6"/>
      <c r="Q5709" s="6"/>
      <c r="R5709" s="6"/>
      <c r="S5709" s="6"/>
      <c r="T5709" s="6"/>
    </row>
    <row r="5710" spans="1:20" x14ac:dyDescent="0.25">
      <c r="A5710">
        <v>2006</v>
      </c>
      <c r="B5710" s="6" t="s">
        <v>71</v>
      </c>
      <c r="C5710" s="14">
        <v>94</v>
      </c>
      <c r="D5710" s="6" t="s">
        <v>350</v>
      </c>
      <c r="E5710" s="6"/>
      <c r="F5710" s="6"/>
      <c r="G5710" s="6"/>
      <c r="H5710" s="6"/>
      <c r="I5710" s="6" t="str">
        <f t="shared" si="47"/>
        <v/>
      </c>
      <c r="J5710" s="10" t="s">
        <v>332</v>
      </c>
      <c r="K5710" s="6">
        <v>10</v>
      </c>
      <c r="L5710" s="6">
        <v>55</v>
      </c>
      <c r="M5710" s="6">
        <v>75</v>
      </c>
      <c r="N5710" s="15">
        <v>75</v>
      </c>
      <c r="O5710" s="15">
        <v>0</v>
      </c>
      <c r="P5710" s="6"/>
      <c r="Q5710" s="6"/>
      <c r="R5710" s="6"/>
      <c r="S5710" s="10">
        <v>1</v>
      </c>
      <c r="T5710" s="6"/>
    </row>
    <row r="5711" spans="1:20" x14ac:dyDescent="0.25">
      <c r="A5711">
        <v>2006</v>
      </c>
      <c r="B5711" s="6" t="s">
        <v>71</v>
      </c>
      <c r="C5711" s="14">
        <v>95</v>
      </c>
      <c r="D5711" s="6" t="s">
        <v>350</v>
      </c>
      <c r="E5711" s="6"/>
      <c r="F5711" s="6"/>
      <c r="G5711" s="6"/>
      <c r="H5711" s="6"/>
      <c r="I5711" s="6" t="str">
        <f t="shared" si="47"/>
        <v/>
      </c>
      <c r="J5711" s="10" t="s">
        <v>331</v>
      </c>
      <c r="K5711" s="6">
        <v>20</v>
      </c>
      <c r="L5711" s="6">
        <v>4</v>
      </c>
      <c r="M5711" s="6">
        <v>2</v>
      </c>
      <c r="N5711" s="15">
        <v>10</v>
      </c>
      <c r="O5711" s="15">
        <v>0</v>
      </c>
      <c r="P5711" s="6"/>
      <c r="Q5711" s="6"/>
      <c r="R5711" s="6"/>
      <c r="S5711" s="6"/>
      <c r="T5711" s="6"/>
    </row>
    <row r="5712" spans="1:20" x14ac:dyDescent="0.25">
      <c r="A5712">
        <v>2006</v>
      </c>
      <c r="B5712" s="6" t="s">
        <v>71</v>
      </c>
      <c r="C5712" s="14">
        <v>96</v>
      </c>
      <c r="D5712" s="6" t="s">
        <v>350</v>
      </c>
      <c r="E5712" s="6"/>
      <c r="F5712" s="6"/>
      <c r="G5712" s="6"/>
      <c r="H5712" s="6"/>
      <c r="I5712" s="6" t="str">
        <f t="shared" si="47"/>
        <v/>
      </c>
      <c r="J5712" s="10" t="s">
        <v>332</v>
      </c>
      <c r="K5712" s="6">
        <v>70</v>
      </c>
      <c r="L5712" s="6">
        <v>50</v>
      </c>
      <c r="M5712" s="6">
        <v>60</v>
      </c>
      <c r="N5712" s="15">
        <v>25</v>
      </c>
      <c r="O5712" s="15">
        <v>0</v>
      </c>
      <c r="P5712" s="6"/>
      <c r="Q5712" s="6"/>
      <c r="R5712" s="6"/>
      <c r="S5712" s="6"/>
      <c r="T5712" s="6" t="s">
        <v>106</v>
      </c>
    </row>
    <row r="5713" spans="1:20" x14ac:dyDescent="0.25">
      <c r="A5713">
        <v>2006</v>
      </c>
      <c r="B5713" s="6" t="s">
        <v>71</v>
      </c>
      <c r="C5713" s="14">
        <v>97</v>
      </c>
      <c r="D5713" s="6" t="s">
        <v>350</v>
      </c>
      <c r="E5713" s="6"/>
      <c r="F5713" s="6"/>
      <c r="G5713" s="6"/>
      <c r="H5713" s="6"/>
      <c r="I5713" s="6" t="str">
        <f t="shared" si="47"/>
        <v/>
      </c>
      <c r="J5713" s="10" t="s">
        <v>336</v>
      </c>
      <c r="K5713" s="6">
        <v>35</v>
      </c>
      <c r="L5713" s="6">
        <v>15</v>
      </c>
      <c r="M5713" s="6">
        <v>20</v>
      </c>
      <c r="N5713" s="15">
        <v>50</v>
      </c>
      <c r="O5713" s="15">
        <v>0</v>
      </c>
      <c r="P5713" s="6"/>
      <c r="Q5713" s="6"/>
      <c r="R5713" s="6"/>
      <c r="S5713" s="6"/>
      <c r="T5713" s="6"/>
    </row>
    <row r="5714" spans="1:20" x14ac:dyDescent="0.25">
      <c r="A5714">
        <v>2006</v>
      </c>
      <c r="B5714" s="6" t="s">
        <v>71</v>
      </c>
      <c r="C5714" s="14">
        <f>IF(J5639&lt;&gt;0,C5713+1,"")</f>
        <v>98</v>
      </c>
      <c r="D5714" s="6" t="s">
        <v>350</v>
      </c>
      <c r="E5714" s="6">
        <v>8</v>
      </c>
      <c r="F5714" s="6">
        <v>9.8000000000000007</v>
      </c>
      <c r="G5714" s="6">
        <v>195</v>
      </c>
      <c r="H5714" s="6">
        <v>0</v>
      </c>
      <c r="I5714" s="6">
        <f t="shared" si="47"/>
        <v>195</v>
      </c>
      <c r="J5714" s="10" t="s">
        <v>332</v>
      </c>
      <c r="K5714" s="6">
        <v>150</v>
      </c>
      <c r="L5714" s="6">
        <v>130</v>
      </c>
      <c r="M5714" s="6">
        <v>250</v>
      </c>
      <c r="N5714" s="15">
        <v>70</v>
      </c>
      <c r="O5714" s="15">
        <v>0</v>
      </c>
      <c r="P5714" s="6"/>
      <c r="Q5714" s="6"/>
      <c r="R5714" s="6"/>
      <c r="S5714" s="6"/>
      <c r="T5714" s="6"/>
    </row>
    <row r="5715" spans="1:20" x14ac:dyDescent="0.25">
      <c r="A5715">
        <v>2006</v>
      </c>
      <c r="B5715" s="6" t="s">
        <v>71</v>
      </c>
      <c r="C5715" s="14">
        <v>99</v>
      </c>
      <c r="D5715" s="6" t="s">
        <v>350</v>
      </c>
      <c r="E5715" s="6"/>
      <c r="F5715" s="6"/>
      <c r="G5715" s="6"/>
      <c r="H5715" s="6"/>
      <c r="I5715" s="6" t="str">
        <f t="shared" si="47"/>
        <v/>
      </c>
      <c r="J5715" s="10" t="s">
        <v>347</v>
      </c>
      <c r="K5715" s="6">
        <v>25</v>
      </c>
      <c r="L5715" s="6">
        <v>20</v>
      </c>
      <c r="M5715" s="6">
        <v>6</v>
      </c>
      <c r="N5715" s="15">
        <v>0</v>
      </c>
      <c r="O5715" s="15">
        <v>0</v>
      </c>
      <c r="P5715" s="6"/>
      <c r="Q5715" s="6"/>
      <c r="R5715" s="6"/>
      <c r="S5715" s="6"/>
      <c r="T5715" s="6"/>
    </row>
    <row r="5716" spans="1:20" x14ac:dyDescent="0.25">
      <c r="A5716">
        <v>2006</v>
      </c>
      <c r="B5716" s="6" t="s">
        <v>71</v>
      </c>
      <c r="C5716" s="14">
        <v>100</v>
      </c>
      <c r="D5716" s="6" t="s">
        <v>350</v>
      </c>
      <c r="E5716" s="6"/>
      <c r="F5716" s="6"/>
      <c r="G5716" s="6"/>
      <c r="H5716" s="6"/>
      <c r="I5716" s="6" t="str">
        <f t="shared" si="47"/>
        <v/>
      </c>
      <c r="J5716" s="10" t="s">
        <v>334</v>
      </c>
      <c r="K5716" s="6">
        <v>23</v>
      </c>
      <c r="L5716" s="6">
        <v>14</v>
      </c>
      <c r="M5716" s="6">
        <v>30</v>
      </c>
      <c r="N5716" s="15">
        <v>10</v>
      </c>
      <c r="O5716" s="15">
        <v>0</v>
      </c>
      <c r="P5716" s="6"/>
      <c r="Q5716" s="6"/>
      <c r="R5716" s="6"/>
      <c r="S5716" s="6"/>
      <c r="T5716" s="6"/>
    </row>
    <row r="5717" spans="1:20" x14ac:dyDescent="0.25">
      <c r="A5717">
        <v>2006</v>
      </c>
      <c r="B5717" s="6" t="s">
        <v>71</v>
      </c>
      <c r="C5717" s="14">
        <v>101</v>
      </c>
      <c r="D5717" s="6" t="s">
        <v>350</v>
      </c>
      <c r="E5717" s="6"/>
      <c r="F5717" s="6"/>
      <c r="G5717" s="6"/>
      <c r="H5717" s="6"/>
      <c r="I5717" s="6" t="str">
        <f t="shared" si="47"/>
        <v/>
      </c>
      <c r="J5717" s="10" t="s">
        <v>331</v>
      </c>
      <c r="K5717" s="6">
        <v>40</v>
      </c>
      <c r="L5717" s="6">
        <v>20</v>
      </c>
      <c r="M5717" s="6">
        <v>23</v>
      </c>
      <c r="N5717" s="15">
        <v>15</v>
      </c>
      <c r="O5717" s="15">
        <v>0</v>
      </c>
      <c r="P5717" s="6"/>
      <c r="Q5717" s="6"/>
      <c r="R5717" s="6"/>
      <c r="S5717" s="10"/>
      <c r="T5717" s="6"/>
    </row>
    <row r="5718" spans="1:20" x14ac:dyDescent="0.25">
      <c r="A5718">
        <v>2006</v>
      </c>
      <c r="B5718" s="6" t="s">
        <v>71</v>
      </c>
      <c r="C5718" s="14">
        <v>102</v>
      </c>
      <c r="D5718" s="6" t="s">
        <v>350</v>
      </c>
      <c r="E5718" s="6"/>
      <c r="F5718" s="6"/>
      <c r="G5718" s="6"/>
      <c r="H5718" s="6"/>
      <c r="I5718" s="6" t="str">
        <f t="shared" si="47"/>
        <v/>
      </c>
      <c r="J5718" s="10" t="s">
        <v>334</v>
      </c>
      <c r="K5718" s="6">
        <v>42</v>
      </c>
      <c r="L5718" s="6">
        <v>30</v>
      </c>
      <c r="M5718" s="6">
        <v>50</v>
      </c>
      <c r="N5718" s="15">
        <v>25</v>
      </c>
      <c r="O5718" s="15">
        <v>0</v>
      </c>
      <c r="P5718" s="6"/>
      <c r="Q5718" s="6"/>
      <c r="R5718" s="6"/>
      <c r="S5718" s="10"/>
      <c r="T5718" s="6"/>
    </row>
    <row r="5719" spans="1:20" x14ac:dyDescent="0.25">
      <c r="A5719">
        <v>2006</v>
      </c>
      <c r="B5719" s="6" t="s">
        <v>71</v>
      </c>
      <c r="C5719" s="14">
        <v>103</v>
      </c>
      <c r="D5719" s="6" t="s">
        <v>350</v>
      </c>
      <c r="E5719" s="6"/>
      <c r="F5719" s="6"/>
      <c r="G5719" s="6"/>
      <c r="H5719" s="6"/>
      <c r="I5719" s="6" t="str">
        <f t="shared" si="47"/>
        <v/>
      </c>
      <c r="J5719" s="10" t="s">
        <v>337</v>
      </c>
      <c r="K5719" s="6">
        <v>32</v>
      </c>
      <c r="L5719" s="6">
        <v>23</v>
      </c>
      <c r="M5719" s="6">
        <v>5</v>
      </c>
      <c r="N5719" s="15">
        <v>5</v>
      </c>
      <c r="O5719" s="15">
        <v>0</v>
      </c>
      <c r="P5719" s="6"/>
      <c r="Q5719" s="6"/>
      <c r="R5719" s="6"/>
      <c r="S5719" s="6"/>
      <c r="T5719" s="6"/>
    </row>
    <row r="5720" spans="1:20" x14ac:dyDescent="0.25">
      <c r="A5720">
        <v>2006</v>
      </c>
      <c r="B5720" s="6" t="s">
        <v>71</v>
      </c>
      <c r="C5720" s="14">
        <v>104</v>
      </c>
      <c r="D5720" s="6" t="s">
        <v>350</v>
      </c>
      <c r="E5720" s="6"/>
      <c r="F5720" s="6"/>
      <c r="G5720" s="6"/>
      <c r="H5720" s="6"/>
      <c r="I5720" s="6" t="str">
        <f t="shared" si="47"/>
        <v/>
      </c>
      <c r="J5720" s="10" t="s">
        <v>345</v>
      </c>
      <c r="K5720" s="6">
        <v>12</v>
      </c>
      <c r="L5720" s="6">
        <v>10</v>
      </c>
      <c r="M5720" s="6">
        <v>2</v>
      </c>
      <c r="N5720" s="15">
        <v>5</v>
      </c>
      <c r="O5720" s="15">
        <v>0</v>
      </c>
      <c r="P5720" s="6"/>
      <c r="Q5720" s="6"/>
      <c r="R5720" s="6"/>
      <c r="S5720" s="6"/>
      <c r="T5720" s="6"/>
    </row>
    <row r="5721" spans="1:20" x14ac:dyDescent="0.25">
      <c r="A5721">
        <v>2006</v>
      </c>
      <c r="B5721" s="6" t="s">
        <v>71</v>
      </c>
      <c r="C5721" s="14">
        <v>105</v>
      </c>
      <c r="D5721" s="6" t="s">
        <v>350</v>
      </c>
      <c r="E5721" s="6"/>
      <c r="F5721" s="6"/>
      <c r="G5721" s="6"/>
      <c r="H5721" s="6"/>
      <c r="I5721" s="6" t="str">
        <f t="shared" si="47"/>
        <v/>
      </c>
      <c r="J5721" s="10" t="s">
        <v>334</v>
      </c>
      <c r="K5721" s="6">
        <v>40</v>
      </c>
      <c r="L5721" s="6">
        <v>12</v>
      </c>
      <c r="M5721" s="6">
        <v>67</v>
      </c>
      <c r="N5721" s="15">
        <v>85</v>
      </c>
      <c r="O5721" s="15">
        <v>0</v>
      </c>
      <c r="P5721" s="6"/>
      <c r="Q5721" s="6"/>
      <c r="R5721" s="6"/>
      <c r="S5721" s="6"/>
      <c r="T5721" s="6"/>
    </row>
    <row r="5722" spans="1:20" x14ac:dyDescent="0.25">
      <c r="A5722">
        <v>2006</v>
      </c>
      <c r="B5722" s="6" t="s">
        <v>71</v>
      </c>
      <c r="C5722" s="14">
        <v>105</v>
      </c>
      <c r="D5722" s="6" t="s">
        <v>350</v>
      </c>
      <c r="E5722" s="6"/>
      <c r="F5722" s="6"/>
      <c r="G5722" s="6"/>
      <c r="H5722" s="6"/>
      <c r="I5722" s="6" t="str">
        <f t="shared" si="47"/>
        <v/>
      </c>
      <c r="J5722" s="10" t="s">
        <v>337</v>
      </c>
      <c r="K5722" s="6">
        <v>54</v>
      </c>
      <c r="L5722" s="6">
        <v>40</v>
      </c>
      <c r="M5722" s="6">
        <v>13</v>
      </c>
      <c r="N5722" s="15">
        <v>30</v>
      </c>
      <c r="O5722" s="15">
        <v>0</v>
      </c>
      <c r="P5722" s="6"/>
      <c r="Q5722" s="6"/>
      <c r="R5722" s="6"/>
      <c r="S5722" s="6"/>
      <c r="T5722" s="6"/>
    </row>
    <row r="5723" spans="1:20" x14ac:dyDescent="0.25">
      <c r="A5723">
        <v>2006</v>
      </c>
      <c r="B5723" s="6" t="s">
        <v>71</v>
      </c>
      <c r="C5723" s="14">
        <v>106</v>
      </c>
      <c r="D5723" s="6" t="s">
        <v>350</v>
      </c>
      <c r="E5723" s="6"/>
      <c r="F5723" s="6"/>
      <c r="G5723" s="6"/>
      <c r="H5723" s="6"/>
      <c r="I5723" s="6" t="str">
        <f t="shared" si="47"/>
        <v/>
      </c>
      <c r="J5723" s="10" t="s">
        <v>331</v>
      </c>
      <c r="K5723" s="6">
        <v>40</v>
      </c>
      <c r="L5723" s="6">
        <v>15</v>
      </c>
      <c r="M5723" s="6">
        <v>5</v>
      </c>
      <c r="N5723" s="15">
        <v>10</v>
      </c>
      <c r="O5723" s="15">
        <v>0</v>
      </c>
      <c r="P5723" s="6"/>
      <c r="Q5723" s="6"/>
      <c r="R5723" s="6"/>
      <c r="S5723" s="10"/>
      <c r="T5723" s="6"/>
    </row>
    <row r="5724" spans="1:20" x14ac:dyDescent="0.25">
      <c r="A5724">
        <v>2006</v>
      </c>
      <c r="B5724" s="6" t="s">
        <v>71</v>
      </c>
      <c r="C5724" s="14">
        <v>107</v>
      </c>
      <c r="D5724" s="6" t="s">
        <v>350</v>
      </c>
      <c r="E5724" s="6"/>
      <c r="F5724" s="6"/>
      <c r="G5724" s="6"/>
      <c r="H5724" s="6"/>
      <c r="I5724" s="6" t="str">
        <f t="shared" si="47"/>
        <v/>
      </c>
      <c r="J5724" s="10" t="s">
        <v>334</v>
      </c>
      <c r="K5724" s="6">
        <v>20</v>
      </c>
      <c r="L5724" s="6">
        <v>10</v>
      </c>
      <c r="M5724" s="6">
        <v>33</v>
      </c>
      <c r="N5724" s="15">
        <v>90</v>
      </c>
      <c r="O5724" s="15">
        <v>0</v>
      </c>
      <c r="P5724" s="6"/>
      <c r="Q5724" s="6"/>
      <c r="R5724" s="6"/>
      <c r="S5724" s="6"/>
      <c r="T5724" s="6"/>
    </row>
    <row r="5725" spans="1:20" x14ac:dyDescent="0.25">
      <c r="A5725">
        <v>2006</v>
      </c>
      <c r="B5725" s="6" t="s">
        <v>71</v>
      </c>
      <c r="C5725" s="14">
        <v>108</v>
      </c>
      <c r="D5725" s="6" t="s">
        <v>350</v>
      </c>
      <c r="E5725" s="6"/>
      <c r="F5725" s="6"/>
      <c r="G5725" s="6"/>
      <c r="H5725" s="6"/>
      <c r="I5725" s="6" t="str">
        <f t="shared" si="47"/>
        <v/>
      </c>
      <c r="J5725" s="10" t="s">
        <v>334</v>
      </c>
      <c r="K5725" s="6">
        <v>50</v>
      </c>
      <c r="L5725" s="6">
        <v>43</v>
      </c>
      <c r="M5725" s="6">
        <v>40</v>
      </c>
      <c r="N5725" s="15">
        <v>75</v>
      </c>
      <c r="O5725" s="15">
        <v>0</v>
      </c>
      <c r="P5725" s="6"/>
      <c r="Q5725" s="6"/>
      <c r="R5725" s="6"/>
      <c r="S5725" s="6"/>
      <c r="T5725" s="6"/>
    </row>
    <row r="5726" spans="1:20" x14ac:dyDescent="0.25">
      <c r="A5726">
        <v>2006</v>
      </c>
      <c r="B5726" s="6" t="s">
        <v>71</v>
      </c>
      <c r="C5726" s="14">
        <v>109</v>
      </c>
      <c r="D5726" s="6" t="s">
        <v>350</v>
      </c>
      <c r="E5726" s="6"/>
      <c r="F5726" s="6"/>
      <c r="G5726" s="6"/>
      <c r="H5726" s="6"/>
      <c r="I5726" s="6" t="str">
        <f t="shared" si="47"/>
        <v/>
      </c>
      <c r="J5726" s="10" t="s">
        <v>347</v>
      </c>
      <c r="K5726" s="6">
        <v>40</v>
      </c>
      <c r="L5726" s="6">
        <v>30</v>
      </c>
      <c r="M5726" s="6">
        <v>3</v>
      </c>
      <c r="N5726" s="15">
        <v>20</v>
      </c>
      <c r="O5726" s="15">
        <v>0</v>
      </c>
      <c r="P5726" s="6"/>
      <c r="Q5726" s="6"/>
      <c r="R5726" s="6"/>
      <c r="S5726" s="6"/>
      <c r="T5726" s="6"/>
    </row>
    <row r="5727" spans="1:20" x14ac:dyDescent="0.25">
      <c r="A5727">
        <v>2006</v>
      </c>
      <c r="B5727" s="6" t="s">
        <v>71</v>
      </c>
      <c r="C5727" s="14">
        <v>110</v>
      </c>
      <c r="D5727" s="6" t="s">
        <v>350</v>
      </c>
      <c r="E5727" s="6"/>
      <c r="F5727" s="6"/>
      <c r="G5727" s="6"/>
      <c r="H5727" s="6"/>
      <c r="I5727" s="6" t="str">
        <f t="shared" si="47"/>
        <v/>
      </c>
      <c r="J5727" s="10" t="s">
        <v>334</v>
      </c>
      <c r="K5727" s="6">
        <v>40</v>
      </c>
      <c r="L5727" s="6">
        <v>35</v>
      </c>
      <c r="M5727" s="6">
        <v>22</v>
      </c>
      <c r="N5727" s="15">
        <v>80</v>
      </c>
      <c r="O5727" s="15">
        <v>0</v>
      </c>
      <c r="P5727" s="6"/>
      <c r="Q5727" s="6"/>
      <c r="R5727" s="6"/>
      <c r="S5727" s="6"/>
      <c r="T5727" s="6"/>
    </row>
    <row r="5728" spans="1:20" x14ac:dyDescent="0.25">
      <c r="A5728">
        <v>2006</v>
      </c>
      <c r="B5728" s="6" t="s">
        <v>71</v>
      </c>
      <c r="C5728" s="14">
        <v>111</v>
      </c>
      <c r="D5728" s="6" t="s">
        <v>350</v>
      </c>
      <c r="E5728" s="6"/>
      <c r="F5728" s="6"/>
      <c r="G5728" s="6"/>
      <c r="H5728" s="6"/>
      <c r="I5728" s="6" t="str">
        <f t="shared" si="47"/>
        <v/>
      </c>
      <c r="J5728" s="10" t="s">
        <v>337</v>
      </c>
      <c r="K5728" s="6">
        <v>53</v>
      </c>
      <c r="L5728" s="6">
        <v>44</v>
      </c>
      <c r="M5728" s="6">
        <v>17</v>
      </c>
      <c r="N5728" s="15">
        <v>5</v>
      </c>
      <c r="O5728" s="15">
        <v>0</v>
      </c>
      <c r="P5728" s="6"/>
      <c r="Q5728" s="6"/>
      <c r="R5728" s="6"/>
      <c r="S5728" s="6"/>
      <c r="T5728" s="6"/>
    </row>
    <row r="5729" spans="1:20" x14ac:dyDescent="0.25">
      <c r="A5729">
        <v>2006</v>
      </c>
      <c r="B5729" s="6" t="s">
        <v>71</v>
      </c>
      <c r="C5729" s="14">
        <v>112</v>
      </c>
      <c r="D5729" s="6" t="s">
        <v>350</v>
      </c>
      <c r="E5729" s="6">
        <v>9</v>
      </c>
      <c r="F5729" s="6">
        <v>9.8000000000000007</v>
      </c>
      <c r="G5729" s="6">
        <v>240</v>
      </c>
      <c r="H5729" s="6">
        <v>0</v>
      </c>
      <c r="I5729" s="6">
        <f t="shared" si="47"/>
        <v>240</v>
      </c>
      <c r="J5729" s="10" t="s">
        <v>340</v>
      </c>
      <c r="K5729" s="6">
        <v>23</v>
      </c>
      <c r="L5729" s="6">
        <v>20</v>
      </c>
      <c r="M5729" s="6">
        <v>22</v>
      </c>
      <c r="N5729" s="15">
        <v>10</v>
      </c>
      <c r="O5729" s="15">
        <v>0</v>
      </c>
      <c r="P5729" s="6" t="s">
        <v>156</v>
      </c>
      <c r="Q5729" s="6"/>
      <c r="R5729" s="6"/>
      <c r="S5729" s="6"/>
      <c r="T5729" s="6"/>
    </row>
    <row r="5730" spans="1:20" x14ac:dyDescent="0.25">
      <c r="A5730">
        <v>2006</v>
      </c>
      <c r="B5730" s="6" t="s">
        <v>71</v>
      </c>
      <c r="C5730" s="14">
        <v>113</v>
      </c>
      <c r="D5730" s="6" t="s">
        <v>350</v>
      </c>
      <c r="E5730" s="6"/>
      <c r="F5730" s="6"/>
      <c r="G5730" s="6"/>
      <c r="H5730" s="6"/>
      <c r="I5730" s="6" t="str">
        <f t="shared" si="47"/>
        <v/>
      </c>
      <c r="J5730" s="10" t="s">
        <v>331</v>
      </c>
      <c r="K5730" s="6">
        <v>20</v>
      </c>
      <c r="L5730" s="6">
        <v>13</v>
      </c>
      <c r="M5730" s="6">
        <v>13</v>
      </c>
      <c r="N5730" s="15">
        <v>30</v>
      </c>
      <c r="O5730" s="15">
        <v>0</v>
      </c>
      <c r="P5730" s="6" t="s">
        <v>156</v>
      </c>
      <c r="Q5730" s="6"/>
      <c r="R5730" s="6"/>
      <c r="S5730" s="6"/>
      <c r="T5730" s="6"/>
    </row>
    <row r="5731" spans="1:20" x14ac:dyDescent="0.25">
      <c r="A5731">
        <v>2006</v>
      </c>
      <c r="B5731" s="6" t="s">
        <v>71</v>
      </c>
      <c r="C5731" s="14">
        <v>114</v>
      </c>
      <c r="D5731" s="6" t="s">
        <v>350</v>
      </c>
      <c r="E5731" s="6"/>
      <c r="F5731" s="6"/>
      <c r="G5731" s="6"/>
      <c r="H5731" s="6"/>
      <c r="I5731" s="6" t="str">
        <f t="shared" si="47"/>
        <v/>
      </c>
      <c r="J5731" s="10" t="s">
        <v>337</v>
      </c>
      <c r="K5731" s="6">
        <v>30</v>
      </c>
      <c r="L5731" s="6">
        <v>25</v>
      </c>
      <c r="M5731" s="6">
        <v>6</v>
      </c>
      <c r="N5731" s="15">
        <v>5</v>
      </c>
      <c r="O5731" s="15">
        <v>0</v>
      </c>
      <c r="P5731" s="6"/>
      <c r="Q5731" s="6"/>
      <c r="R5731" s="6"/>
      <c r="S5731" s="6"/>
      <c r="T5731" s="6" t="s">
        <v>106</v>
      </c>
    </row>
    <row r="5732" spans="1:20" x14ac:dyDescent="0.25">
      <c r="A5732">
        <v>2006</v>
      </c>
      <c r="B5732" s="6" t="s">
        <v>71</v>
      </c>
      <c r="C5732" s="14">
        <v>115</v>
      </c>
      <c r="D5732" s="6" t="s">
        <v>350</v>
      </c>
      <c r="E5732" s="6"/>
      <c r="F5732" s="6"/>
      <c r="G5732" s="6"/>
      <c r="H5732" s="6"/>
      <c r="I5732" s="6" t="str">
        <f t="shared" si="47"/>
        <v/>
      </c>
      <c r="J5732" s="10" t="s">
        <v>332</v>
      </c>
      <c r="K5732" s="6">
        <v>30</v>
      </c>
      <c r="L5732" s="6">
        <v>27</v>
      </c>
      <c r="M5732" s="6">
        <v>20</v>
      </c>
      <c r="N5732" s="15">
        <v>25</v>
      </c>
      <c r="O5732" s="15">
        <v>0</v>
      </c>
      <c r="P5732" s="6"/>
      <c r="Q5732" s="6"/>
      <c r="R5732" s="6"/>
      <c r="S5732" s="6"/>
      <c r="T5732" s="6"/>
    </row>
    <row r="5733" spans="1:20" x14ac:dyDescent="0.25">
      <c r="A5733">
        <v>2006</v>
      </c>
      <c r="B5733" s="6" t="s">
        <v>71</v>
      </c>
      <c r="C5733" s="14">
        <v>116</v>
      </c>
      <c r="D5733" s="6" t="s">
        <v>350</v>
      </c>
      <c r="E5733" s="6"/>
      <c r="F5733" s="6"/>
      <c r="G5733" s="6"/>
      <c r="H5733" s="6"/>
      <c r="I5733" s="6" t="str">
        <f t="shared" si="47"/>
        <v/>
      </c>
      <c r="J5733" s="10" t="s">
        <v>334</v>
      </c>
      <c r="K5733" s="6">
        <v>60</v>
      </c>
      <c r="L5733" s="6">
        <v>50</v>
      </c>
      <c r="M5733" s="6">
        <v>105</v>
      </c>
      <c r="N5733" s="15">
        <v>80</v>
      </c>
      <c r="O5733" s="15">
        <v>0</v>
      </c>
      <c r="P5733" s="6"/>
      <c r="Q5733" s="6"/>
      <c r="R5733" s="6"/>
      <c r="S5733" s="6"/>
      <c r="T5733" s="6"/>
    </row>
    <row r="5734" spans="1:20" x14ac:dyDescent="0.25">
      <c r="A5734">
        <v>2006</v>
      </c>
      <c r="B5734" s="6" t="s">
        <v>71</v>
      </c>
      <c r="C5734" s="14">
        <v>117</v>
      </c>
      <c r="D5734" s="6" t="s">
        <v>350</v>
      </c>
      <c r="E5734" s="6"/>
      <c r="F5734" s="6"/>
      <c r="G5734" s="6"/>
      <c r="H5734" s="6"/>
      <c r="I5734" s="6" t="str">
        <f t="shared" si="47"/>
        <v/>
      </c>
      <c r="J5734" s="10" t="s">
        <v>337</v>
      </c>
      <c r="K5734" s="6">
        <v>23</v>
      </c>
      <c r="L5734" s="6">
        <v>14</v>
      </c>
      <c r="M5734" s="6">
        <v>8</v>
      </c>
      <c r="N5734" s="15">
        <v>10</v>
      </c>
      <c r="O5734" s="15">
        <v>0</v>
      </c>
      <c r="P5734" s="6"/>
      <c r="Q5734" s="6"/>
      <c r="R5734" s="6"/>
      <c r="S5734" s="6"/>
      <c r="T5734" s="6"/>
    </row>
    <row r="5735" spans="1:20" x14ac:dyDescent="0.25">
      <c r="A5735">
        <v>2006</v>
      </c>
      <c r="B5735" s="6" t="s">
        <v>71</v>
      </c>
      <c r="C5735" s="14">
        <v>118</v>
      </c>
      <c r="D5735" s="6" t="s">
        <v>350</v>
      </c>
      <c r="E5735" s="6"/>
      <c r="F5735" s="6"/>
      <c r="G5735" s="6"/>
      <c r="H5735" s="6"/>
      <c r="I5735" s="6" t="str">
        <f t="shared" si="47"/>
        <v/>
      </c>
      <c r="J5735" s="10" t="s">
        <v>340</v>
      </c>
      <c r="K5735" s="6">
        <v>22</v>
      </c>
      <c r="L5735" s="6">
        <v>20</v>
      </c>
      <c r="M5735" s="6">
        <v>7</v>
      </c>
      <c r="N5735" s="15">
        <v>15</v>
      </c>
      <c r="O5735" s="15">
        <v>0</v>
      </c>
      <c r="P5735" s="6"/>
      <c r="Q5735" s="6"/>
      <c r="R5735" s="6"/>
      <c r="S5735" s="6"/>
      <c r="T5735" s="6"/>
    </row>
    <row r="5736" spans="1:20" x14ac:dyDescent="0.25">
      <c r="A5736">
        <v>2006</v>
      </c>
      <c r="B5736" s="6" t="s">
        <v>71</v>
      </c>
      <c r="C5736" s="14">
        <v>119</v>
      </c>
      <c r="D5736" s="6" t="s">
        <v>350</v>
      </c>
      <c r="E5736" s="6"/>
      <c r="F5736" s="6"/>
      <c r="G5736" s="6"/>
      <c r="H5736" s="6"/>
      <c r="I5736" s="6" t="str">
        <f t="shared" si="47"/>
        <v/>
      </c>
      <c r="J5736" s="10" t="s">
        <v>332</v>
      </c>
      <c r="K5736" s="6">
        <v>22</v>
      </c>
      <c r="L5736" s="6">
        <v>20</v>
      </c>
      <c r="M5736" s="6">
        <v>5</v>
      </c>
      <c r="N5736" s="15">
        <v>35</v>
      </c>
      <c r="O5736" s="15">
        <v>0</v>
      </c>
      <c r="P5736" s="6"/>
      <c r="Q5736" s="6"/>
      <c r="R5736" s="6"/>
      <c r="S5736" s="6"/>
      <c r="T5736" s="6"/>
    </row>
    <row r="5737" spans="1:20" x14ac:dyDescent="0.25">
      <c r="A5737">
        <v>2006</v>
      </c>
      <c r="B5737" s="6" t="s">
        <v>71</v>
      </c>
      <c r="C5737" s="14">
        <v>120</v>
      </c>
      <c r="D5737" s="6" t="s">
        <v>350</v>
      </c>
      <c r="E5737" s="6"/>
      <c r="F5737" s="6"/>
      <c r="G5737" s="6"/>
      <c r="H5737" s="6"/>
      <c r="I5737" s="6" t="str">
        <f t="shared" si="47"/>
        <v/>
      </c>
      <c r="J5737" s="10" t="s">
        <v>331</v>
      </c>
      <c r="K5737" s="6">
        <v>12</v>
      </c>
      <c r="L5737" s="6">
        <v>8</v>
      </c>
      <c r="M5737" s="6">
        <v>4</v>
      </c>
      <c r="N5737" s="15">
        <v>15</v>
      </c>
      <c r="O5737" s="15">
        <v>0</v>
      </c>
      <c r="P5737" s="6"/>
      <c r="Q5737" s="6"/>
      <c r="R5737" s="6"/>
      <c r="S5737" s="6"/>
      <c r="T5737" s="6"/>
    </row>
    <row r="5738" spans="1:20" x14ac:dyDescent="0.25">
      <c r="A5738">
        <v>2006</v>
      </c>
      <c r="B5738" s="6" t="s">
        <v>71</v>
      </c>
      <c r="C5738" s="14">
        <v>121</v>
      </c>
      <c r="D5738" s="6" t="s">
        <v>350</v>
      </c>
      <c r="E5738" s="6"/>
      <c r="F5738" s="6"/>
      <c r="G5738" s="6"/>
      <c r="H5738" s="6"/>
      <c r="I5738" s="6" t="str">
        <f t="shared" si="47"/>
        <v/>
      </c>
      <c r="J5738" s="10" t="s">
        <v>331</v>
      </c>
      <c r="K5738" s="6">
        <v>20</v>
      </c>
      <c r="L5738" s="6">
        <v>17</v>
      </c>
      <c r="M5738" s="6">
        <v>6</v>
      </c>
      <c r="N5738" s="15">
        <v>30</v>
      </c>
      <c r="O5738" s="15">
        <v>0</v>
      </c>
      <c r="P5738" s="6" t="s">
        <v>156</v>
      </c>
      <c r="Q5738" s="6"/>
      <c r="R5738" s="6"/>
      <c r="S5738" s="6"/>
      <c r="T5738" s="6"/>
    </row>
    <row r="5739" spans="1:20" x14ac:dyDescent="0.25">
      <c r="A5739">
        <v>2006</v>
      </c>
      <c r="B5739" s="6" t="s">
        <v>71</v>
      </c>
      <c r="C5739" s="14">
        <v>122</v>
      </c>
      <c r="D5739" s="6" t="s">
        <v>350</v>
      </c>
      <c r="E5739" s="6"/>
      <c r="F5739" s="6"/>
      <c r="G5739" s="6"/>
      <c r="H5739" s="6"/>
      <c r="I5739" s="6" t="str">
        <f t="shared" si="47"/>
        <v/>
      </c>
      <c r="J5739" s="10" t="s">
        <v>337</v>
      </c>
      <c r="K5739" s="6">
        <v>40</v>
      </c>
      <c r="L5739" s="6">
        <v>24</v>
      </c>
      <c r="M5739" s="6">
        <v>5</v>
      </c>
      <c r="N5739" s="15">
        <v>40</v>
      </c>
      <c r="O5739" s="15">
        <v>0</v>
      </c>
      <c r="P5739" s="6"/>
      <c r="Q5739" s="6"/>
      <c r="R5739" s="6"/>
      <c r="S5739" s="6"/>
      <c r="T5739" s="6"/>
    </row>
    <row r="5740" spans="1:20" x14ac:dyDescent="0.25">
      <c r="A5740">
        <v>2006</v>
      </c>
      <c r="B5740" s="6" t="s">
        <v>71</v>
      </c>
      <c r="C5740" s="14">
        <v>123</v>
      </c>
      <c r="D5740" s="6" t="s">
        <v>350</v>
      </c>
      <c r="E5740" s="6"/>
      <c r="F5740" s="6"/>
      <c r="G5740" s="6"/>
      <c r="H5740" s="6"/>
      <c r="I5740" s="6"/>
      <c r="J5740" s="10" t="s">
        <v>353</v>
      </c>
      <c r="K5740" s="6">
        <v>27</v>
      </c>
      <c r="L5740" s="6">
        <v>23</v>
      </c>
      <c r="M5740" s="6">
        <v>12</v>
      </c>
      <c r="N5740" s="15">
        <v>0</v>
      </c>
      <c r="O5740" s="15">
        <v>0</v>
      </c>
      <c r="P5740" s="6" t="s">
        <v>156</v>
      </c>
      <c r="Q5740" s="6"/>
      <c r="R5740" s="6"/>
      <c r="S5740" s="6"/>
      <c r="T5740" s="6"/>
    </row>
    <row r="5741" spans="1:20" x14ac:dyDescent="0.25">
      <c r="A5741">
        <v>2006</v>
      </c>
      <c r="B5741" s="6" t="s">
        <v>63</v>
      </c>
      <c r="C5741" s="14">
        <v>1</v>
      </c>
      <c r="D5741" s="6" t="s">
        <v>362</v>
      </c>
      <c r="E5741" s="6">
        <v>1</v>
      </c>
      <c r="F5741" s="6">
        <v>11.6</v>
      </c>
      <c r="G5741" s="6">
        <v>205</v>
      </c>
      <c r="H5741" s="6">
        <v>0</v>
      </c>
      <c r="I5741" s="6">
        <f t="shared" ref="I5741:I5804" si="48">IF(G5741&gt;0,G5741/(1000-H5741)*1000,"")</f>
        <v>205</v>
      </c>
      <c r="J5741" s="6" t="s">
        <v>340</v>
      </c>
      <c r="K5741" s="6">
        <v>10</v>
      </c>
      <c r="L5741" s="6">
        <v>8</v>
      </c>
      <c r="M5741" s="6">
        <v>5</v>
      </c>
      <c r="N5741" s="15">
        <v>0</v>
      </c>
      <c r="O5741" s="6">
        <v>0</v>
      </c>
      <c r="P5741" s="6"/>
      <c r="Q5741" s="6"/>
      <c r="R5741" s="6"/>
      <c r="S5741" s="6"/>
      <c r="T5741" s="6"/>
    </row>
    <row r="5742" spans="1:20" x14ac:dyDescent="0.25">
      <c r="A5742">
        <v>2006</v>
      </c>
      <c r="B5742" s="6" t="s">
        <v>63</v>
      </c>
      <c r="C5742" s="14">
        <v>2</v>
      </c>
      <c r="D5742" s="6" t="s">
        <v>362</v>
      </c>
      <c r="E5742" s="6"/>
      <c r="F5742" s="6"/>
      <c r="G5742" s="6"/>
      <c r="H5742" s="6"/>
      <c r="I5742" s="6" t="str">
        <f t="shared" si="48"/>
        <v/>
      </c>
      <c r="J5742" s="6" t="s">
        <v>334</v>
      </c>
      <c r="K5742" s="6">
        <v>30</v>
      </c>
      <c r="L5742" s="6">
        <v>20</v>
      </c>
      <c r="M5742" s="6">
        <v>25</v>
      </c>
      <c r="N5742" s="15">
        <v>85</v>
      </c>
      <c r="O5742" s="6">
        <v>0</v>
      </c>
      <c r="P5742" s="6"/>
      <c r="Q5742" s="6"/>
      <c r="R5742" s="6"/>
      <c r="S5742" s="6"/>
      <c r="T5742" s="6"/>
    </row>
    <row r="5743" spans="1:20" x14ac:dyDescent="0.25">
      <c r="A5743">
        <v>2006</v>
      </c>
      <c r="B5743" s="6" t="s">
        <v>63</v>
      </c>
      <c r="C5743" s="14">
        <v>3</v>
      </c>
      <c r="D5743" s="6" t="s">
        <v>362</v>
      </c>
      <c r="E5743" s="6"/>
      <c r="F5743" s="6"/>
      <c r="G5743" s="6"/>
      <c r="H5743" s="6"/>
      <c r="I5743" s="6" t="str">
        <f t="shared" si="48"/>
        <v/>
      </c>
      <c r="J5743" s="6" t="s">
        <v>331</v>
      </c>
      <c r="K5743" s="6">
        <v>30</v>
      </c>
      <c r="L5743" s="6">
        <v>20</v>
      </c>
      <c r="M5743" s="6">
        <v>5</v>
      </c>
      <c r="N5743" s="15">
        <v>0</v>
      </c>
      <c r="O5743" s="6">
        <v>0</v>
      </c>
      <c r="P5743" s="6"/>
      <c r="Q5743" s="6"/>
      <c r="R5743" s="6"/>
      <c r="S5743" s="6"/>
      <c r="T5743" s="6"/>
    </row>
    <row r="5744" spans="1:20" x14ac:dyDescent="0.25">
      <c r="A5744">
        <v>2006</v>
      </c>
      <c r="B5744" s="6" t="s">
        <v>63</v>
      </c>
      <c r="C5744" s="14">
        <v>4</v>
      </c>
      <c r="D5744" s="6" t="s">
        <v>362</v>
      </c>
      <c r="E5744" s="6"/>
      <c r="F5744" s="6"/>
      <c r="G5744" s="6"/>
      <c r="H5744" s="6"/>
      <c r="I5744" s="6" t="str">
        <f t="shared" si="48"/>
        <v/>
      </c>
      <c r="J5744" s="6" t="s">
        <v>334</v>
      </c>
      <c r="K5744" s="6">
        <v>35</v>
      </c>
      <c r="L5744" s="6">
        <v>25</v>
      </c>
      <c r="M5744" s="6">
        <v>35</v>
      </c>
      <c r="N5744" s="15">
        <v>80</v>
      </c>
      <c r="O5744" s="6">
        <v>0</v>
      </c>
      <c r="P5744" s="6"/>
      <c r="Q5744" s="6"/>
      <c r="R5744" s="6"/>
      <c r="S5744" s="6"/>
      <c r="T5744" s="6"/>
    </row>
    <row r="5745" spans="1:20" x14ac:dyDescent="0.25">
      <c r="A5745">
        <v>2006</v>
      </c>
      <c r="B5745" s="6" t="s">
        <v>63</v>
      </c>
      <c r="C5745" s="14">
        <v>5</v>
      </c>
      <c r="D5745" s="6" t="s">
        <v>362</v>
      </c>
      <c r="E5745" s="6"/>
      <c r="F5745" s="6"/>
      <c r="G5745" s="6"/>
      <c r="H5745" s="6"/>
      <c r="I5745" s="6" t="str">
        <f t="shared" si="48"/>
        <v/>
      </c>
      <c r="J5745" s="6" t="s">
        <v>348</v>
      </c>
      <c r="K5745" s="6">
        <v>12</v>
      </c>
      <c r="L5745" s="6">
        <v>5</v>
      </c>
      <c r="M5745" s="6">
        <v>5</v>
      </c>
      <c r="N5745" s="15">
        <v>10</v>
      </c>
      <c r="O5745" s="6">
        <v>0</v>
      </c>
      <c r="P5745" s="6"/>
      <c r="Q5745" s="6"/>
      <c r="R5745" s="6"/>
      <c r="S5745" s="6"/>
      <c r="T5745" s="6"/>
    </row>
    <row r="5746" spans="1:20" x14ac:dyDescent="0.25">
      <c r="A5746">
        <v>2006</v>
      </c>
      <c r="B5746" s="6" t="s">
        <v>63</v>
      </c>
      <c r="C5746" s="14">
        <v>6</v>
      </c>
      <c r="D5746" s="6" t="s">
        <v>362</v>
      </c>
      <c r="E5746" s="6"/>
      <c r="F5746" s="6"/>
      <c r="G5746" s="6"/>
      <c r="H5746" s="6"/>
      <c r="I5746" s="6" t="str">
        <f t="shared" si="48"/>
        <v/>
      </c>
      <c r="J5746" s="6" t="s">
        <v>331</v>
      </c>
      <c r="K5746" s="6">
        <v>50</v>
      </c>
      <c r="L5746" s="6">
        <v>25</v>
      </c>
      <c r="M5746" s="6">
        <v>15</v>
      </c>
      <c r="N5746" s="15">
        <v>50</v>
      </c>
      <c r="O5746" s="6">
        <v>0</v>
      </c>
      <c r="P5746" s="6"/>
      <c r="Q5746" s="6"/>
      <c r="R5746" s="6"/>
      <c r="S5746" s="6"/>
      <c r="T5746" s="6"/>
    </row>
    <row r="5747" spans="1:20" x14ac:dyDescent="0.25">
      <c r="A5747">
        <v>2006</v>
      </c>
      <c r="B5747" s="6" t="s">
        <v>63</v>
      </c>
      <c r="C5747" s="14">
        <v>7</v>
      </c>
      <c r="D5747" s="6" t="s">
        <v>362</v>
      </c>
      <c r="E5747" s="6"/>
      <c r="F5747" s="6"/>
      <c r="G5747" s="6"/>
      <c r="H5747" s="6"/>
      <c r="I5747" s="6" t="str">
        <f t="shared" si="48"/>
        <v/>
      </c>
      <c r="J5747" s="6" t="s">
        <v>337</v>
      </c>
      <c r="K5747" s="6">
        <v>2</v>
      </c>
      <c r="L5747" s="6">
        <v>2</v>
      </c>
      <c r="M5747" s="6">
        <v>2</v>
      </c>
      <c r="N5747" s="15">
        <v>0</v>
      </c>
      <c r="O5747" s="6">
        <v>0</v>
      </c>
      <c r="P5747" s="6"/>
      <c r="Q5747" s="6"/>
      <c r="R5747" s="6"/>
      <c r="S5747" s="6"/>
      <c r="T5747" s="6"/>
    </row>
    <row r="5748" spans="1:20" x14ac:dyDescent="0.25">
      <c r="A5748">
        <v>2006</v>
      </c>
      <c r="B5748" s="6" t="s">
        <v>63</v>
      </c>
      <c r="C5748" s="14">
        <v>8</v>
      </c>
      <c r="D5748" s="6" t="s">
        <v>362</v>
      </c>
      <c r="E5748" s="6"/>
      <c r="F5748" s="6"/>
      <c r="G5748" s="6"/>
      <c r="H5748" s="6"/>
      <c r="I5748" s="6" t="str">
        <f t="shared" si="48"/>
        <v/>
      </c>
      <c r="J5748" s="6" t="s">
        <v>340</v>
      </c>
      <c r="K5748" s="6">
        <v>15</v>
      </c>
      <c r="L5748" s="6">
        <v>15</v>
      </c>
      <c r="M5748" s="6">
        <v>10</v>
      </c>
      <c r="N5748" s="15">
        <v>10</v>
      </c>
      <c r="O5748" s="6">
        <v>0</v>
      </c>
      <c r="P5748" s="6"/>
      <c r="Q5748" s="6"/>
      <c r="R5748" s="6"/>
      <c r="S5748" s="6"/>
      <c r="T5748" s="6"/>
    </row>
    <row r="5749" spans="1:20" x14ac:dyDescent="0.25">
      <c r="A5749">
        <v>2006</v>
      </c>
      <c r="B5749" s="6" t="s">
        <v>63</v>
      </c>
      <c r="C5749" s="14">
        <v>9</v>
      </c>
      <c r="D5749" s="6" t="s">
        <v>362</v>
      </c>
      <c r="E5749" s="6"/>
      <c r="F5749" s="6"/>
      <c r="G5749" s="6"/>
      <c r="H5749" s="6"/>
      <c r="I5749" s="6" t="str">
        <f t="shared" si="48"/>
        <v/>
      </c>
      <c r="J5749" s="6" t="s">
        <v>331</v>
      </c>
      <c r="K5749" s="6">
        <v>40</v>
      </c>
      <c r="L5749" s="6">
        <v>40</v>
      </c>
      <c r="M5749" s="6">
        <v>15</v>
      </c>
      <c r="N5749" s="15">
        <v>20</v>
      </c>
      <c r="O5749" s="6">
        <v>5</v>
      </c>
      <c r="P5749" s="6" t="s">
        <v>48</v>
      </c>
      <c r="Q5749" s="6" t="s">
        <v>363</v>
      </c>
      <c r="R5749" s="6"/>
      <c r="S5749" s="10"/>
      <c r="T5749" s="6"/>
    </row>
    <row r="5750" spans="1:20" x14ac:dyDescent="0.25">
      <c r="A5750">
        <v>2006</v>
      </c>
      <c r="B5750" s="6" t="s">
        <v>63</v>
      </c>
      <c r="C5750" s="14">
        <v>10</v>
      </c>
      <c r="D5750" s="6" t="s">
        <v>362</v>
      </c>
      <c r="E5750" s="6"/>
      <c r="F5750" s="6"/>
      <c r="G5750" s="6"/>
      <c r="H5750" s="6"/>
      <c r="I5750" s="6" t="str">
        <f t="shared" si="48"/>
        <v/>
      </c>
      <c r="J5750" s="6" t="s">
        <v>331</v>
      </c>
      <c r="K5750" s="6">
        <v>30</v>
      </c>
      <c r="L5750" s="6">
        <v>15</v>
      </c>
      <c r="M5750" s="6">
        <v>20</v>
      </c>
      <c r="N5750" s="15">
        <v>15</v>
      </c>
      <c r="O5750" s="6">
        <v>0</v>
      </c>
      <c r="P5750" s="6"/>
      <c r="Q5750" s="6"/>
      <c r="R5750" s="6"/>
      <c r="S5750" s="6"/>
      <c r="T5750" s="6"/>
    </row>
    <row r="5751" spans="1:20" x14ac:dyDescent="0.25">
      <c r="A5751">
        <v>2006</v>
      </c>
      <c r="B5751" s="6" t="s">
        <v>63</v>
      </c>
      <c r="C5751" s="14">
        <v>11</v>
      </c>
      <c r="D5751" s="6" t="s">
        <v>362</v>
      </c>
      <c r="E5751" s="6"/>
      <c r="F5751" s="6"/>
      <c r="G5751" s="6"/>
      <c r="H5751" s="6"/>
      <c r="I5751" s="6" t="str">
        <f t="shared" si="48"/>
        <v/>
      </c>
      <c r="J5751" s="6" t="s">
        <v>332</v>
      </c>
      <c r="K5751" s="6">
        <v>40</v>
      </c>
      <c r="L5751" s="6">
        <v>30</v>
      </c>
      <c r="M5751" s="6">
        <v>5</v>
      </c>
      <c r="N5751" s="15">
        <v>20</v>
      </c>
      <c r="O5751" s="6">
        <v>0</v>
      </c>
      <c r="P5751" s="6"/>
      <c r="Q5751" s="6"/>
      <c r="R5751" s="6"/>
      <c r="S5751" s="6"/>
      <c r="T5751" s="6"/>
    </row>
    <row r="5752" spans="1:20" x14ac:dyDescent="0.25">
      <c r="A5752">
        <v>2006</v>
      </c>
      <c r="B5752" s="6" t="s">
        <v>63</v>
      </c>
      <c r="C5752" s="14">
        <v>12</v>
      </c>
      <c r="D5752" s="6" t="s">
        <v>362</v>
      </c>
      <c r="E5752" s="6"/>
      <c r="F5752" s="6"/>
      <c r="G5752" s="6"/>
      <c r="H5752" s="6"/>
      <c r="I5752" s="6" t="str">
        <f t="shared" si="48"/>
        <v/>
      </c>
      <c r="J5752" s="6" t="s">
        <v>332</v>
      </c>
      <c r="K5752" s="6">
        <v>20</v>
      </c>
      <c r="L5752" s="6">
        <v>20</v>
      </c>
      <c r="M5752" s="6">
        <v>5</v>
      </c>
      <c r="N5752" s="15">
        <v>20</v>
      </c>
      <c r="O5752" s="6">
        <v>0</v>
      </c>
      <c r="P5752" s="6"/>
      <c r="Q5752" s="6"/>
      <c r="R5752" s="6"/>
      <c r="S5752" s="6"/>
      <c r="T5752" s="6"/>
    </row>
    <row r="5753" spans="1:20" x14ac:dyDescent="0.25">
      <c r="A5753">
        <v>2006</v>
      </c>
      <c r="B5753" s="6" t="s">
        <v>63</v>
      </c>
      <c r="C5753" s="14">
        <v>13</v>
      </c>
      <c r="D5753" s="6" t="s">
        <v>362</v>
      </c>
      <c r="E5753" s="6"/>
      <c r="F5753" s="6"/>
      <c r="G5753" s="6"/>
      <c r="H5753" s="6"/>
      <c r="I5753" s="6" t="str">
        <f t="shared" si="48"/>
        <v/>
      </c>
      <c r="J5753" s="6" t="s">
        <v>332</v>
      </c>
      <c r="K5753" s="6">
        <v>20</v>
      </c>
      <c r="L5753" s="6">
        <v>15</v>
      </c>
      <c r="M5753" s="6">
        <v>5</v>
      </c>
      <c r="N5753" s="15">
        <v>0</v>
      </c>
      <c r="O5753" s="6">
        <v>0</v>
      </c>
      <c r="P5753" s="6"/>
      <c r="Q5753" s="6"/>
      <c r="R5753" s="6"/>
      <c r="S5753" s="6"/>
      <c r="T5753" s="6"/>
    </row>
    <row r="5754" spans="1:20" x14ac:dyDescent="0.25">
      <c r="A5754">
        <v>2006</v>
      </c>
      <c r="B5754" s="6" t="s">
        <v>63</v>
      </c>
      <c r="C5754" s="14">
        <v>14</v>
      </c>
      <c r="D5754" s="6" t="s">
        <v>362</v>
      </c>
      <c r="E5754" s="6"/>
      <c r="F5754" s="6"/>
      <c r="G5754" s="6"/>
      <c r="H5754" s="6"/>
      <c r="I5754" s="6" t="str">
        <f t="shared" si="48"/>
        <v/>
      </c>
      <c r="J5754" s="6" t="s">
        <v>347</v>
      </c>
      <c r="K5754" s="6">
        <v>40</v>
      </c>
      <c r="L5754" s="6">
        <v>35</v>
      </c>
      <c r="M5754" s="6">
        <v>25</v>
      </c>
      <c r="N5754" s="15">
        <v>15</v>
      </c>
      <c r="O5754" s="6">
        <v>0</v>
      </c>
      <c r="P5754" s="6"/>
      <c r="Q5754" s="6"/>
      <c r="R5754" s="6"/>
      <c r="S5754" s="6"/>
      <c r="T5754" s="6"/>
    </row>
    <row r="5755" spans="1:20" x14ac:dyDescent="0.25">
      <c r="A5755">
        <v>2006</v>
      </c>
      <c r="B5755" s="6" t="s">
        <v>63</v>
      </c>
      <c r="C5755" s="14">
        <v>15</v>
      </c>
      <c r="D5755" s="6" t="s">
        <v>362</v>
      </c>
      <c r="E5755" s="6"/>
      <c r="F5755" s="6"/>
      <c r="G5755" s="6"/>
      <c r="H5755" s="6"/>
      <c r="I5755" s="6" t="str">
        <f t="shared" si="48"/>
        <v/>
      </c>
      <c r="J5755" s="6" t="s">
        <v>331</v>
      </c>
      <c r="K5755" s="6">
        <v>40</v>
      </c>
      <c r="L5755" s="6">
        <v>20</v>
      </c>
      <c r="M5755" s="6">
        <v>20</v>
      </c>
      <c r="N5755" s="15">
        <v>20</v>
      </c>
      <c r="O5755" s="6">
        <v>0</v>
      </c>
      <c r="P5755" s="6"/>
      <c r="Q5755" s="6"/>
      <c r="R5755" s="6"/>
      <c r="S5755" s="6"/>
      <c r="T5755" s="6"/>
    </row>
    <row r="5756" spans="1:20" x14ac:dyDescent="0.25">
      <c r="A5756">
        <v>2006</v>
      </c>
      <c r="B5756" s="6" t="s">
        <v>63</v>
      </c>
      <c r="C5756" s="14">
        <v>16</v>
      </c>
      <c r="D5756" s="6" t="s">
        <v>362</v>
      </c>
      <c r="E5756" s="6"/>
      <c r="F5756" s="6"/>
      <c r="G5756" s="6"/>
      <c r="H5756" s="6"/>
      <c r="I5756" s="6" t="str">
        <f t="shared" si="48"/>
        <v/>
      </c>
      <c r="J5756" s="6" t="s">
        <v>348</v>
      </c>
      <c r="K5756" s="6">
        <v>60</v>
      </c>
      <c r="L5756" s="6">
        <v>50</v>
      </c>
      <c r="M5756" s="6">
        <v>50</v>
      </c>
      <c r="N5756" s="15">
        <v>30</v>
      </c>
      <c r="O5756" s="6">
        <v>0</v>
      </c>
      <c r="P5756" s="6"/>
      <c r="Q5756" s="6"/>
      <c r="R5756" s="6"/>
      <c r="S5756" s="6"/>
      <c r="T5756" s="6"/>
    </row>
    <row r="5757" spans="1:20" x14ac:dyDescent="0.25">
      <c r="A5757">
        <v>2006</v>
      </c>
      <c r="B5757" s="6" t="s">
        <v>63</v>
      </c>
      <c r="C5757" s="14">
        <v>17</v>
      </c>
      <c r="D5757" s="6" t="s">
        <v>362</v>
      </c>
      <c r="E5757" s="6"/>
      <c r="F5757" s="6"/>
      <c r="G5757" s="6"/>
      <c r="H5757" s="6"/>
      <c r="I5757" s="6" t="str">
        <f t="shared" si="48"/>
        <v/>
      </c>
      <c r="J5757" s="6" t="s">
        <v>348</v>
      </c>
      <c r="K5757" s="6">
        <v>50</v>
      </c>
      <c r="L5757" s="6">
        <v>40</v>
      </c>
      <c r="M5757" s="6">
        <v>40</v>
      </c>
      <c r="N5757" s="15">
        <v>80</v>
      </c>
      <c r="O5757" s="6">
        <v>0</v>
      </c>
      <c r="P5757" s="6"/>
      <c r="Q5757" s="6"/>
      <c r="R5757" s="6"/>
      <c r="S5757" s="6"/>
      <c r="T5757" s="6"/>
    </row>
    <row r="5758" spans="1:20" x14ac:dyDescent="0.25">
      <c r="A5758">
        <v>2006</v>
      </c>
      <c r="B5758" s="6" t="s">
        <v>63</v>
      </c>
      <c r="C5758" s="14">
        <v>18</v>
      </c>
      <c r="D5758" s="6" t="s">
        <v>362</v>
      </c>
      <c r="E5758" s="6"/>
      <c r="F5758" s="6"/>
      <c r="G5758" s="6"/>
      <c r="H5758" s="6"/>
      <c r="I5758" s="6" t="str">
        <f t="shared" si="48"/>
        <v/>
      </c>
      <c r="J5758" s="6" t="s">
        <v>334</v>
      </c>
      <c r="K5758" s="6">
        <v>40</v>
      </c>
      <c r="L5758" s="6">
        <v>30</v>
      </c>
      <c r="M5758" s="6">
        <v>10</v>
      </c>
      <c r="N5758" s="15">
        <v>90</v>
      </c>
      <c r="O5758" s="6">
        <v>0</v>
      </c>
      <c r="P5758" s="6"/>
      <c r="Q5758" s="6"/>
      <c r="R5758" s="6"/>
      <c r="S5758" s="6"/>
      <c r="T5758" s="6"/>
    </row>
    <row r="5759" spans="1:20" x14ac:dyDescent="0.25">
      <c r="A5759">
        <v>2006</v>
      </c>
      <c r="B5759" s="6" t="s">
        <v>63</v>
      </c>
      <c r="C5759" s="14">
        <v>19</v>
      </c>
      <c r="D5759" s="6" t="s">
        <v>362</v>
      </c>
      <c r="E5759" s="6"/>
      <c r="F5759" s="6"/>
      <c r="G5759" s="6"/>
      <c r="H5759" s="6"/>
      <c r="I5759" s="6" t="str">
        <f t="shared" si="48"/>
        <v/>
      </c>
      <c r="J5759" s="10" t="s">
        <v>348</v>
      </c>
      <c r="K5759" s="6">
        <v>25</v>
      </c>
      <c r="L5759" s="6">
        <v>20</v>
      </c>
      <c r="M5759" s="6">
        <v>5</v>
      </c>
      <c r="N5759" s="15">
        <v>20</v>
      </c>
      <c r="O5759" s="6">
        <v>0</v>
      </c>
      <c r="P5759" s="6"/>
      <c r="Q5759" s="6"/>
      <c r="R5759" s="6"/>
      <c r="S5759" s="6"/>
      <c r="T5759" s="6"/>
    </row>
    <row r="5760" spans="1:20" x14ac:dyDescent="0.25">
      <c r="A5760">
        <v>2006</v>
      </c>
      <c r="B5760" s="6" t="s">
        <v>63</v>
      </c>
      <c r="C5760" s="14">
        <v>20</v>
      </c>
      <c r="D5760" s="6" t="s">
        <v>362</v>
      </c>
      <c r="E5760" s="6"/>
      <c r="F5760" s="6"/>
      <c r="G5760" s="6"/>
      <c r="H5760" s="6"/>
      <c r="I5760" s="6" t="str">
        <f t="shared" si="48"/>
        <v/>
      </c>
      <c r="J5760" s="10" t="s">
        <v>332</v>
      </c>
      <c r="K5760" s="6">
        <v>60</v>
      </c>
      <c r="L5760" s="6">
        <v>40</v>
      </c>
      <c r="M5760" s="6">
        <v>30</v>
      </c>
      <c r="N5760" s="15">
        <v>30</v>
      </c>
      <c r="O5760" s="6">
        <v>0</v>
      </c>
      <c r="P5760" s="6"/>
      <c r="Q5760" s="6"/>
      <c r="R5760" s="6"/>
      <c r="S5760" s="6"/>
      <c r="T5760" s="6"/>
    </row>
    <row r="5761" spans="1:20" x14ac:dyDescent="0.25">
      <c r="A5761">
        <v>2006</v>
      </c>
      <c r="B5761" s="6" t="s">
        <v>63</v>
      </c>
      <c r="C5761" s="14">
        <v>21</v>
      </c>
      <c r="D5761" s="6" t="s">
        <v>362</v>
      </c>
      <c r="E5761" s="6"/>
      <c r="F5761" s="6"/>
      <c r="G5761" s="6"/>
      <c r="H5761" s="6"/>
      <c r="I5761" s="6" t="str">
        <f t="shared" si="48"/>
        <v/>
      </c>
      <c r="J5761" s="10" t="s">
        <v>340</v>
      </c>
      <c r="K5761" s="6">
        <v>15</v>
      </c>
      <c r="L5761" s="6">
        <v>10</v>
      </c>
      <c r="M5761" s="6">
        <v>10</v>
      </c>
      <c r="N5761" s="15">
        <v>20</v>
      </c>
      <c r="O5761" s="6">
        <v>0</v>
      </c>
      <c r="P5761" s="6"/>
      <c r="Q5761" s="6"/>
      <c r="R5761" s="6"/>
      <c r="S5761" s="6"/>
      <c r="T5761" s="6"/>
    </row>
    <row r="5762" spans="1:20" x14ac:dyDescent="0.25">
      <c r="A5762">
        <v>2006</v>
      </c>
      <c r="B5762" s="6" t="s">
        <v>63</v>
      </c>
      <c r="C5762" s="14">
        <v>22</v>
      </c>
      <c r="D5762" s="6" t="s">
        <v>362</v>
      </c>
      <c r="E5762" s="6"/>
      <c r="F5762" s="6"/>
      <c r="G5762" s="6"/>
      <c r="H5762" s="6"/>
      <c r="I5762" s="6" t="str">
        <f t="shared" si="48"/>
        <v/>
      </c>
      <c r="J5762" s="10" t="s">
        <v>332</v>
      </c>
      <c r="K5762" s="6">
        <v>50</v>
      </c>
      <c r="L5762" s="6">
        <v>40</v>
      </c>
      <c r="M5762" s="6">
        <v>16</v>
      </c>
      <c r="N5762" s="15">
        <v>80</v>
      </c>
      <c r="O5762" s="6">
        <v>0</v>
      </c>
      <c r="P5762" s="6"/>
      <c r="Q5762" s="6"/>
      <c r="R5762" s="6"/>
      <c r="S5762" s="6"/>
      <c r="T5762" s="6"/>
    </row>
    <row r="5763" spans="1:20" x14ac:dyDescent="0.25">
      <c r="A5763">
        <v>2006</v>
      </c>
      <c r="B5763" s="6" t="s">
        <v>63</v>
      </c>
      <c r="C5763" s="14">
        <v>23</v>
      </c>
      <c r="D5763" s="6" t="s">
        <v>362</v>
      </c>
      <c r="E5763" s="6"/>
      <c r="F5763" s="6"/>
      <c r="G5763" s="6"/>
      <c r="H5763" s="6"/>
      <c r="I5763" s="6" t="str">
        <f t="shared" si="48"/>
        <v/>
      </c>
      <c r="J5763" s="10" t="s">
        <v>331</v>
      </c>
      <c r="K5763" s="6">
        <v>35</v>
      </c>
      <c r="L5763" s="6">
        <v>30</v>
      </c>
      <c r="M5763" s="6">
        <v>15</v>
      </c>
      <c r="N5763" s="15">
        <v>40</v>
      </c>
      <c r="O5763" s="6">
        <v>0</v>
      </c>
      <c r="P5763" s="6"/>
      <c r="Q5763" s="6"/>
      <c r="R5763" s="6"/>
      <c r="S5763" s="6"/>
      <c r="T5763" s="6"/>
    </row>
    <row r="5764" spans="1:20" x14ac:dyDescent="0.25">
      <c r="A5764">
        <v>2006</v>
      </c>
      <c r="B5764" s="6" t="s">
        <v>63</v>
      </c>
      <c r="C5764" s="14">
        <v>24</v>
      </c>
      <c r="D5764" s="6" t="s">
        <v>362</v>
      </c>
      <c r="E5764" s="6"/>
      <c r="F5764" s="6"/>
      <c r="G5764" s="6"/>
      <c r="H5764" s="6"/>
      <c r="I5764" s="6" t="str">
        <f t="shared" si="48"/>
        <v/>
      </c>
      <c r="J5764" s="10" t="s">
        <v>348</v>
      </c>
      <c r="K5764" s="6">
        <v>50</v>
      </c>
      <c r="L5764" s="6">
        <v>40</v>
      </c>
      <c r="M5764" s="6">
        <v>40</v>
      </c>
      <c r="N5764" s="15">
        <v>50</v>
      </c>
      <c r="O5764" s="6">
        <v>0</v>
      </c>
      <c r="P5764" s="6"/>
      <c r="Q5764" s="6"/>
      <c r="R5764" s="6"/>
      <c r="S5764" s="6"/>
      <c r="T5764" s="6"/>
    </row>
    <row r="5765" spans="1:20" x14ac:dyDescent="0.25">
      <c r="A5765">
        <v>2006</v>
      </c>
      <c r="B5765" s="6" t="s">
        <v>63</v>
      </c>
      <c r="C5765" s="14">
        <v>25</v>
      </c>
      <c r="D5765" s="6" t="s">
        <v>362</v>
      </c>
      <c r="E5765" s="6">
        <v>2</v>
      </c>
      <c r="F5765" s="6">
        <v>9.1</v>
      </c>
      <c r="G5765" s="6">
        <v>210</v>
      </c>
      <c r="H5765" s="6">
        <v>0</v>
      </c>
      <c r="I5765" s="6">
        <f t="shared" si="48"/>
        <v>210</v>
      </c>
      <c r="J5765" s="10" t="s">
        <v>332</v>
      </c>
      <c r="K5765" s="6">
        <v>55</v>
      </c>
      <c r="L5765" s="6">
        <v>40</v>
      </c>
      <c r="M5765" s="6">
        <v>40</v>
      </c>
      <c r="N5765" s="15">
        <v>100</v>
      </c>
      <c r="O5765" s="6">
        <v>0</v>
      </c>
      <c r="P5765" s="6"/>
      <c r="Q5765" s="6"/>
      <c r="R5765" s="6"/>
      <c r="S5765" s="6"/>
      <c r="T5765" s="6"/>
    </row>
    <row r="5766" spans="1:20" x14ac:dyDescent="0.25">
      <c r="A5766">
        <v>2006</v>
      </c>
      <c r="B5766" s="6" t="s">
        <v>63</v>
      </c>
      <c r="C5766" s="14">
        <v>26</v>
      </c>
      <c r="D5766" s="6" t="s">
        <v>362</v>
      </c>
      <c r="E5766" s="6"/>
      <c r="F5766" s="6"/>
      <c r="G5766" s="6"/>
      <c r="H5766" s="6"/>
      <c r="I5766" s="6" t="str">
        <f t="shared" si="48"/>
        <v/>
      </c>
      <c r="J5766" s="10" t="s">
        <v>347</v>
      </c>
      <c r="K5766" s="6">
        <v>95</v>
      </c>
      <c r="L5766" s="6">
        <v>55</v>
      </c>
      <c r="M5766" s="6">
        <v>40</v>
      </c>
      <c r="N5766" s="15">
        <v>10</v>
      </c>
      <c r="O5766" s="6">
        <v>0</v>
      </c>
      <c r="P5766" s="6"/>
      <c r="Q5766" s="6"/>
      <c r="R5766" s="6"/>
      <c r="S5766" s="6"/>
      <c r="T5766" s="6"/>
    </row>
    <row r="5767" spans="1:20" x14ac:dyDescent="0.25">
      <c r="A5767">
        <v>2006</v>
      </c>
      <c r="B5767" s="6" t="s">
        <v>63</v>
      </c>
      <c r="C5767" s="14">
        <v>27</v>
      </c>
      <c r="D5767" s="6" t="s">
        <v>362</v>
      </c>
      <c r="E5767" s="6"/>
      <c r="F5767" s="6"/>
      <c r="G5767" s="6"/>
      <c r="H5767" s="6"/>
      <c r="I5767" s="6" t="str">
        <f t="shared" si="48"/>
        <v/>
      </c>
      <c r="J5767" s="10" t="s">
        <v>348</v>
      </c>
      <c r="K5767" s="6">
        <v>10</v>
      </c>
      <c r="L5767" s="6">
        <v>8</v>
      </c>
      <c r="M5767" s="6">
        <v>12</v>
      </c>
      <c r="N5767" s="15">
        <v>0</v>
      </c>
      <c r="O5767" s="6">
        <v>0</v>
      </c>
      <c r="P5767" s="6"/>
      <c r="Q5767" s="6"/>
      <c r="R5767" s="6"/>
      <c r="S5767" s="6"/>
      <c r="T5767" s="6"/>
    </row>
    <row r="5768" spans="1:20" x14ac:dyDescent="0.25">
      <c r="A5768">
        <v>2006</v>
      </c>
      <c r="B5768" s="6" t="s">
        <v>63</v>
      </c>
      <c r="C5768" s="14">
        <v>28</v>
      </c>
      <c r="D5768" s="6" t="s">
        <v>362</v>
      </c>
      <c r="E5768" s="6"/>
      <c r="F5768" s="6"/>
      <c r="G5768" s="6"/>
      <c r="H5768" s="6"/>
      <c r="I5768" s="6" t="str">
        <f t="shared" si="48"/>
        <v/>
      </c>
      <c r="J5768" s="10" t="s">
        <v>348</v>
      </c>
      <c r="K5768" s="6">
        <v>40</v>
      </c>
      <c r="L5768" s="6">
        <v>25</v>
      </c>
      <c r="M5768" s="6">
        <v>25</v>
      </c>
      <c r="N5768" s="15">
        <v>30</v>
      </c>
      <c r="O5768" s="6">
        <v>0</v>
      </c>
      <c r="P5768" s="6"/>
      <c r="Q5768" s="6"/>
      <c r="R5768" s="6"/>
      <c r="S5768" s="6"/>
      <c r="T5768" s="6"/>
    </row>
    <row r="5769" spans="1:20" x14ac:dyDescent="0.25">
      <c r="A5769">
        <v>2006</v>
      </c>
      <c r="B5769" s="6" t="s">
        <v>63</v>
      </c>
      <c r="C5769" s="14">
        <v>29</v>
      </c>
      <c r="D5769" s="6" t="s">
        <v>362</v>
      </c>
      <c r="E5769" s="6"/>
      <c r="F5769" s="6"/>
      <c r="G5769" s="6"/>
      <c r="H5769" s="6"/>
      <c r="I5769" s="6" t="str">
        <f t="shared" si="48"/>
        <v/>
      </c>
      <c r="J5769" s="10" t="s">
        <v>332</v>
      </c>
      <c r="K5769" s="6">
        <v>130</v>
      </c>
      <c r="L5769" s="6">
        <v>110</v>
      </c>
      <c r="M5769" s="6">
        <v>80</v>
      </c>
      <c r="N5769" s="15">
        <v>80</v>
      </c>
      <c r="O5769" s="6">
        <v>0</v>
      </c>
      <c r="P5769" s="6"/>
      <c r="Q5769" s="6"/>
      <c r="R5769" s="6"/>
      <c r="S5769" s="6"/>
      <c r="T5769" s="6"/>
    </row>
    <row r="5770" spans="1:20" x14ac:dyDescent="0.25">
      <c r="A5770">
        <v>2006</v>
      </c>
      <c r="B5770" s="6" t="s">
        <v>63</v>
      </c>
      <c r="C5770" s="14">
        <v>30</v>
      </c>
      <c r="D5770" s="6" t="s">
        <v>362</v>
      </c>
      <c r="E5770" s="6"/>
      <c r="F5770" s="6"/>
      <c r="G5770" s="6"/>
      <c r="H5770" s="6"/>
      <c r="I5770" s="6" t="str">
        <f t="shared" si="48"/>
        <v/>
      </c>
      <c r="J5770" s="10" t="s">
        <v>331</v>
      </c>
      <c r="K5770" s="6">
        <v>25</v>
      </c>
      <c r="L5770" s="6">
        <v>20</v>
      </c>
      <c r="M5770" s="6">
        <v>10</v>
      </c>
      <c r="N5770" s="15">
        <v>30</v>
      </c>
      <c r="O5770" s="6">
        <v>0</v>
      </c>
      <c r="P5770" s="6"/>
      <c r="Q5770" s="6"/>
      <c r="R5770" s="6"/>
      <c r="S5770" s="6"/>
      <c r="T5770" s="6"/>
    </row>
    <row r="5771" spans="1:20" x14ac:dyDescent="0.25">
      <c r="A5771">
        <v>2006</v>
      </c>
      <c r="B5771" s="6" t="s">
        <v>63</v>
      </c>
      <c r="C5771" s="14">
        <v>31</v>
      </c>
      <c r="D5771" s="6" t="s">
        <v>362</v>
      </c>
      <c r="E5771" s="6"/>
      <c r="F5771" s="6"/>
      <c r="G5771" s="6"/>
      <c r="H5771" s="6"/>
      <c r="I5771" s="6" t="str">
        <f t="shared" si="48"/>
        <v/>
      </c>
      <c r="J5771" s="10" t="s">
        <v>347</v>
      </c>
      <c r="K5771" s="6">
        <v>5</v>
      </c>
      <c r="L5771" s="6">
        <v>5</v>
      </c>
      <c r="M5771" s="6">
        <v>5</v>
      </c>
      <c r="N5771" s="15">
        <v>0</v>
      </c>
      <c r="O5771" s="6">
        <v>0</v>
      </c>
      <c r="P5771" s="6"/>
      <c r="Q5771" s="6"/>
      <c r="R5771" s="6"/>
      <c r="S5771" s="10"/>
      <c r="T5771" s="6"/>
    </row>
    <row r="5772" spans="1:20" x14ac:dyDescent="0.25">
      <c r="A5772">
        <v>2006</v>
      </c>
      <c r="B5772" s="6" t="s">
        <v>63</v>
      </c>
      <c r="C5772" s="14">
        <v>32</v>
      </c>
      <c r="D5772" s="6" t="s">
        <v>362</v>
      </c>
      <c r="E5772" s="6"/>
      <c r="F5772" s="6"/>
      <c r="G5772" s="6"/>
      <c r="H5772" s="6"/>
      <c r="I5772" s="6" t="str">
        <f t="shared" si="48"/>
        <v/>
      </c>
      <c r="J5772" s="10" t="s">
        <v>348</v>
      </c>
      <c r="K5772" s="6">
        <v>90</v>
      </c>
      <c r="L5772" s="6">
        <v>60</v>
      </c>
      <c r="M5772" s="6">
        <v>60</v>
      </c>
      <c r="N5772" s="15">
        <v>80</v>
      </c>
      <c r="O5772" s="6">
        <v>2</v>
      </c>
      <c r="P5772" s="6" t="s">
        <v>48</v>
      </c>
      <c r="Q5772" s="6"/>
      <c r="R5772" s="6"/>
      <c r="S5772" s="6"/>
      <c r="T5772" s="6"/>
    </row>
    <row r="5773" spans="1:20" x14ac:dyDescent="0.25">
      <c r="A5773">
        <v>2006</v>
      </c>
      <c r="B5773" s="6" t="s">
        <v>63</v>
      </c>
      <c r="C5773" s="14">
        <v>33</v>
      </c>
      <c r="D5773" s="6" t="s">
        <v>362</v>
      </c>
      <c r="E5773" s="6"/>
      <c r="F5773" s="6"/>
      <c r="G5773" s="6"/>
      <c r="H5773" s="6"/>
      <c r="I5773" s="6" t="str">
        <f t="shared" si="48"/>
        <v/>
      </c>
      <c r="J5773" s="10" t="s">
        <v>332</v>
      </c>
      <c r="K5773" s="6">
        <v>15</v>
      </c>
      <c r="L5773" s="6">
        <v>10</v>
      </c>
      <c r="M5773" s="6">
        <v>10</v>
      </c>
      <c r="N5773" s="15">
        <v>30</v>
      </c>
      <c r="O5773" s="6">
        <v>0</v>
      </c>
      <c r="P5773" s="6"/>
      <c r="Q5773" s="6"/>
      <c r="R5773" s="6"/>
      <c r="S5773" s="6"/>
      <c r="T5773" s="6"/>
    </row>
    <row r="5774" spans="1:20" x14ac:dyDescent="0.25">
      <c r="A5774">
        <v>2006</v>
      </c>
      <c r="B5774" s="6" t="s">
        <v>63</v>
      </c>
      <c r="C5774" s="14">
        <v>34</v>
      </c>
      <c r="D5774" s="6" t="s">
        <v>362</v>
      </c>
      <c r="E5774" s="6"/>
      <c r="F5774" s="6"/>
      <c r="G5774" s="6"/>
      <c r="H5774" s="6"/>
      <c r="I5774" s="6" t="str">
        <f t="shared" si="48"/>
        <v/>
      </c>
      <c r="J5774" s="10" t="s">
        <v>332</v>
      </c>
      <c r="K5774" s="6">
        <v>50</v>
      </c>
      <c r="L5774" s="6">
        <v>30</v>
      </c>
      <c r="M5774" s="6">
        <v>15</v>
      </c>
      <c r="N5774" s="15">
        <v>80</v>
      </c>
      <c r="O5774" s="6">
        <v>0</v>
      </c>
      <c r="P5774" s="6"/>
      <c r="Q5774" s="6"/>
      <c r="R5774" s="6"/>
      <c r="S5774" s="6"/>
      <c r="T5774" s="6"/>
    </row>
    <row r="5775" spans="1:20" x14ac:dyDescent="0.25">
      <c r="A5775">
        <v>2006</v>
      </c>
      <c r="B5775" s="6" t="s">
        <v>63</v>
      </c>
      <c r="C5775" s="14">
        <v>35</v>
      </c>
      <c r="D5775" s="6" t="s">
        <v>362</v>
      </c>
      <c r="E5775" s="6"/>
      <c r="F5775" s="6"/>
      <c r="G5775" s="6"/>
      <c r="H5775" s="6"/>
      <c r="I5775" s="6" t="str">
        <f t="shared" si="48"/>
        <v/>
      </c>
      <c r="J5775" s="10" t="s">
        <v>331</v>
      </c>
      <c r="K5775" s="6">
        <v>15</v>
      </c>
      <c r="L5775" s="6">
        <v>10</v>
      </c>
      <c r="M5775" s="6">
        <v>5</v>
      </c>
      <c r="N5775" s="15">
        <v>0</v>
      </c>
      <c r="O5775" s="6">
        <v>0</v>
      </c>
      <c r="P5775" s="6"/>
      <c r="Q5775" s="6"/>
      <c r="R5775" s="6"/>
      <c r="S5775" s="6"/>
      <c r="T5775" s="6"/>
    </row>
    <row r="5776" spans="1:20" x14ac:dyDescent="0.25">
      <c r="A5776">
        <v>2006</v>
      </c>
      <c r="B5776" s="6" t="s">
        <v>63</v>
      </c>
      <c r="C5776" s="14">
        <v>36</v>
      </c>
      <c r="D5776" s="6" t="s">
        <v>362</v>
      </c>
      <c r="E5776" s="6"/>
      <c r="F5776" s="6"/>
      <c r="G5776" s="6"/>
      <c r="H5776" s="6"/>
      <c r="I5776" s="6" t="str">
        <f t="shared" si="48"/>
        <v/>
      </c>
      <c r="J5776" s="10" t="s">
        <v>348</v>
      </c>
      <c r="K5776" s="6">
        <v>45</v>
      </c>
      <c r="L5776" s="6">
        <v>25</v>
      </c>
      <c r="M5776" s="6">
        <v>40</v>
      </c>
      <c r="N5776" s="15">
        <v>80</v>
      </c>
      <c r="O5776" s="6">
        <v>0</v>
      </c>
      <c r="P5776" s="6"/>
      <c r="Q5776" s="6"/>
      <c r="R5776" s="6"/>
      <c r="S5776" s="6"/>
      <c r="T5776" s="6"/>
    </row>
    <row r="5777" spans="1:20" x14ac:dyDescent="0.25">
      <c r="A5777">
        <v>2006</v>
      </c>
      <c r="B5777" s="6" t="s">
        <v>63</v>
      </c>
      <c r="C5777" s="14">
        <v>37</v>
      </c>
      <c r="D5777" s="6" t="s">
        <v>362</v>
      </c>
      <c r="E5777" s="6"/>
      <c r="F5777" s="6"/>
      <c r="G5777" s="6"/>
      <c r="H5777" s="6"/>
      <c r="I5777" s="6" t="str">
        <f t="shared" si="48"/>
        <v/>
      </c>
      <c r="J5777" s="10" t="s">
        <v>348</v>
      </c>
      <c r="K5777" s="6">
        <v>40</v>
      </c>
      <c r="L5777" s="6">
        <v>30</v>
      </c>
      <c r="M5777" s="6">
        <v>40</v>
      </c>
      <c r="N5777" s="15">
        <v>25</v>
      </c>
      <c r="O5777" s="6">
        <v>0</v>
      </c>
      <c r="P5777" s="6"/>
      <c r="Q5777" s="6"/>
      <c r="R5777" s="6"/>
      <c r="S5777" s="6"/>
      <c r="T5777" s="6"/>
    </row>
    <row r="5778" spans="1:20" x14ac:dyDescent="0.25">
      <c r="A5778">
        <v>2006</v>
      </c>
      <c r="B5778" s="6" t="s">
        <v>63</v>
      </c>
      <c r="C5778" s="14">
        <v>38</v>
      </c>
      <c r="D5778" s="6" t="s">
        <v>362</v>
      </c>
      <c r="E5778" s="6"/>
      <c r="F5778" s="6"/>
      <c r="G5778" s="6"/>
      <c r="H5778" s="6"/>
      <c r="I5778" s="6" t="str">
        <f t="shared" si="48"/>
        <v/>
      </c>
      <c r="J5778" s="10" t="s">
        <v>347</v>
      </c>
      <c r="K5778" s="6">
        <v>30</v>
      </c>
      <c r="L5778" s="6">
        <v>20</v>
      </c>
      <c r="M5778" s="6">
        <v>10</v>
      </c>
      <c r="N5778" s="15">
        <v>0</v>
      </c>
      <c r="O5778" s="6">
        <v>0</v>
      </c>
      <c r="P5778" s="6"/>
      <c r="Q5778" s="6"/>
      <c r="R5778" s="6"/>
      <c r="S5778" s="10"/>
      <c r="T5778" s="6"/>
    </row>
    <row r="5779" spans="1:20" x14ac:dyDescent="0.25">
      <c r="A5779">
        <v>2006</v>
      </c>
      <c r="B5779" s="6" t="s">
        <v>63</v>
      </c>
      <c r="C5779" s="14">
        <v>39</v>
      </c>
      <c r="D5779" s="6" t="s">
        <v>362</v>
      </c>
      <c r="E5779" s="6"/>
      <c r="F5779" s="6"/>
      <c r="G5779" s="6"/>
      <c r="H5779" s="6"/>
      <c r="I5779" s="6" t="str">
        <f t="shared" si="48"/>
        <v/>
      </c>
      <c r="J5779" s="10" t="s">
        <v>331</v>
      </c>
      <c r="K5779" s="6">
        <v>30</v>
      </c>
      <c r="L5779" s="6">
        <v>20</v>
      </c>
      <c r="M5779" s="6">
        <v>10</v>
      </c>
      <c r="N5779" s="15">
        <v>10</v>
      </c>
      <c r="O5779" s="6">
        <v>0</v>
      </c>
      <c r="P5779" s="6"/>
      <c r="Q5779" s="6"/>
      <c r="R5779" s="6"/>
      <c r="S5779" s="6"/>
      <c r="T5779" s="6"/>
    </row>
    <row r="5780" spans="1:20" x14ac:dyDescent="0.25">
      <c r="A5780">
        <v>2006</v>
      </c>
      <c r="B5780" s="6" t="s">
        <v>63</v>
      </c>
      <c r="C5780" s="14">
        <v>40</v>
      </c>
      <c r="D5780" s="6" t="s">
        <v>362</v>
      </c>
      <c r="E5780" s="6"/>
      <c r="F5780" s="6"/>
      <c r="G5780" s="6"/>
      <c r="H5780" s="6"/>
      <c r="I5780" s="6" t="str">
        <f t="shared" si="48"/>
        <v/>
      </c>
      <c r="J5780" s="10" t="s">
        <v>348</v>
      </c>
      <c r="K5780" s="6">
        <v>40</v>
      </c>
      <c r="L5780" s="6">
        <v>30</v>
      </c>
      <c r="M5780" s="6">
        <v>30</v>
      </c>
      <c r="N5780" s="15">
        <v>30</v>
      </c>
      <c r="O5780" s="6">
        <v>0</v>
      </c>
      <c r="P5780" s="6"/>
      <c r="Q5780" s="6"/>
      <c r="R5780" s="6"/>
      <c r="S5780" s="6"/>
      <c r="T5780" s="6"/>
    </row>
    <row r="5781" spans="1:20" x14ac:dyDescent="0.25">
      <c r="A5781">
        <v>2006</v>
      </c>
      <c r="B5781" s="6" t="s">
        <v>63</v>
      </c>
      <c r="C5781" s="14">
        <v>41</v>
      </c>
      <c r="D5781" s="6" t="s">
        <v>362</v>
      </c>
      <c r="E5781" s="6"/>
      <c r="F5781" s="6"/>
      <c r="G5781" s="6"/>
      <c r="H5781" s="6"/>
      <c r="I5781" s="6" t="str">
        <f t="shared" si="48"/>
        <v/>
      </c>
      <c r="J5781" s="10" t="s">
        <v>357</v>
      </c>
      <c r="K5781" s="6">
        <v>30</v>
      </c>
      <c r="L5781" s="6">
        <v>25</v>
      </c>
      <c r="M5781" s="6">
        <v>10</v>
      </c>
      <c r="N5781" s="15">
        <v>0</v>
      </c>
      <c r="O5781" s="6">
        <v>20</v>
      </c>
      <c r="P5781" s="6"/>
      <c r="Q5781" s="6"/>
      <c r="R5781" s="6"/>
      <c r="S5781" s="6"/>
      <c r="T5781" s="6"/>
    </row>
    <row r="5782" spans="1:20" x14ac:dyDescent="0.25">
      <c r="A5782">
        <v>2006</v>
      </c>
      <c r="B5782" s="6" t="s">
        <v>63</v>
      </c>
      <c r="C5782" s="14">
        <v>42</v>
      </c>
      <c r="D5782" s="6" t="s">
        <v>328</v>
      </c>
      <c r="E5782" s="6">
        <v>3</v>
      </c>
      <c r="F5782" s="6">
        <v>10.7</v>
      </c>
      <c r="G5782" s="6">
        <v>195</v>
      </c>
      <c r="H5782" s="6">
        <v>0</v>
      </c>
      <c r="I5782" s="6">
        <f t="shared" si="48"/>
        <v>195</v>
      </c>
      <c r="J5782" s="10" t="s">
        <v>332</v>
      </c>
      <c r="K5782" s="6">
        <v>40</v>
      </c>
      <c r="L5782" s="6">
        <v>30</v>
      </c>
      <c r="M5782" s="6">
        <v>45</v>
      </c>
      <c r="N5782" s="15">
        <v>70</v>
      </c>
      <c r="O5782" s="6">
        <v>0</v>
      </c>
      <c r="P5782" s="6"/>
      <c r="Q5782" s="6"/>
      <c r="R5782" s="6"/>
      <c r="S5782" s="6"/>
      <c r="T5782" s="6"/>
    </row>
    <row r="5783" spans="1:20" x14ac:dyDescent="0.25">
      <c r="A5783">
        <v>2006</v>
      </c>
      <c r="B5783" s="6" t="s">
        <v>63</v>
      </c>
      <c r="C5783" s="14">
        <v>43</v>
      </c>
      <c r="D5783" s="6" t="s">
        <v>328</v>
      </c>
      <c r="E5783" s="6"/>
      <c r="F5783" s="6"/>
      <c r="G5783" s="6"/>
      <c r="H5783" s="6"/>
      <c r="I5783" s="6" t="str">
        <f t="shared" si="48"/>
        <v/>
      </c>
      <c r="J5783" s="10" t="s">
        <v>348</v>
      </c>
      <c r="K5783" s="6">
        <v>15</v>
      </c>
      <c r="L5783" s="6">
        <v>11</v>
      </c>
      <c r="M5783" s="6">
        <v>3</v>
      </c>
      <c r="N5783" s="15">
        <v>0</v>
      </c>
      <c r="O5783" s="6">
        <v>0</v>
      </c>
      <c r="P5783" s="6"/>
      <c r="Q5783" s="6"/>
      <c r="R5783" s="6"/>
      <c r="S5783" s="6"/>
      <c r="T5783" s="6"/>
    </row>
    <row r="5784" spans="1:20" x14ac:dyDescent="0.25">
      <c r="A5784">
        <v>2006</v>
      </c>
      <c r="B5784" s="6" t="s">
        <v>63</v>
      </c>
      <c r="C5784" s="14">
        <v>44</v>
      </c>
      <c r="D5784" s="6" t="s">
        <v>328</v>
      </c>
      <c r="E5784" s="6"/>
      <c r="F5784" s="6"/>
      <c r="G5784" s="6"/>
      <c r="H5784" s="6"/>
      <c r="I5784" s="6" t="str">
        <f t="shared" si="48"/>
        <v/>
      </c>
      <c r="J5784" s="10" t="s">
        <v>340</v>
      </c>
      <c r="K5784" s="6">
        <v>30</v>
      </c>
      <c r="L5784" s="6">
        <v>20</v>
      </c>
      <c r="M5784" s="6">
        <v>25</v>
      </c>
      <c r="N5784" s="15">
        <v>2</v>
      </c>
      <c r="O5784" s="6">
        <v>0</v>
      </c>
      <c r="P5784" s="6"/>
      <c r="Q5784" s="6"/>
      <c r="R5784" s="6"/>
      <c r="S5784" s="6"/>
      <c r="T5784" s="6"/>
    </row>
    <row r="5785" spans="1:20" x14ac:dyDescent="0.25">
      <c r="A5785">
        <v>2006</v>
      </c>
      <c r="B5785" s="6" t="s">
        <v>63</v>
      </c>
      <c r="C5785" s="14">
        <v>45</v>
      </c>
      <c r="D5785" s="6" t="s">
        <v>328</v>
      </c>
      <c r="E5785" s="6"/>
      <c r="F5785" s="6"/>
      <c r="G5785" s="6"/>
      <c r="H5785" s="6"/>
      <c r="I5785" s="6" t="str">
        <f t="shared" si="48"/>
        <v/>
      </c>
      <c r="J5785" s="10" t="s">
        <v>333</v>
      </c>
      <c r="K5785" s="6">
        <v>45</v>
      </c>
      <c r="L5785" s="6">
        <v>35</v>
      </c>
      <c r="M5785" s="6">
        <v>30</v>
      </c>
      <c r="N5785" s="15">
        <v>100</v>
      </c>
      <c r="O5785" s="6">
        <v>0</v>
      </c>
      <c r="P5785" s="6"/>
      <c r="Q5785" s="6"/>
      <c r="R5785" s="6"/>
      <c r="S5785" s="10"/>
      <c r="T5785" s="6" t="s">
        <v>106</v>
      </c>
    </row>
    <row r="5786" spans="1:20" x14ac:dyDescent="0.25">
      <c r="A5786">
        <v>2006</v>
      </c>
      <c r="B5786" s="6" t="s">
        <v>63</v>
      </c>
      <c r="C5786" s="14">
        <v>46</v>
      </c>
      <c r="D5786" s="6" t="s">
        <v>328</v>
      </c>
      <c r="E5786" s="6"/>
      <c r="F5786" s="6"/>
      <c r="G5786" s="6"/>
      <c r="H5786" s="6"/>
      <c r="I5786" s="6" t="str">
        <f t="shared" si="48"/>
        <v/>
      </c>
      <c r="J5786" s="10" t="s">
        <v>330</v>
      </c>
      <c r="K5786" s="6">
        <v>20</v>
      </c>
      <c r="L5786" s="6">
        <v>20</v>
      </c>
      <c r="M5786" s="6">
        <v>30</v>
      </c>
      <c r="N5786" s="15">
        <v>5</v>
      </c>
      <c r="O5786" s="6">
        <v>0</v>
      </c>
      <c r="P5786" s="6"/>
      <c r="Q5786" s="6"/>
      <c r="R5786" s="6"/>
      <c r="S5786" s="6"/>
      <c r="T5786" s="6"/>
    </row>
    <row r="5787" spans="1:20" x14ac:dyDescent="0.25">
      <c r="A5787">
        <v>2006</v>
      </c>
      <c r="B5787" s="6" t="s">
        <v>63</v>
      </c>
      <c r="C5787" s="14">
        <v>47</v>
      </c>
      <c r="D5787" s="6" t="s">
        <v>328</v>
      </c>
      <c r="E5787" s="6"/>
      <c r="F5787" s="6"/>
      <c r="G5787" s="6"/>
      <c r="H5787" s="6"/>
      <c r="I5787" s="6" t="str">
        <f t="shared" si="48"/>
        <v/>
      </c>
      <c r="J5787" s="10" t="s">
        <v>330</v>
      </c>
      <c r="K5787" s="6">
        <v>10</v>
      </c>
      <c r="L5787" s="6">
        <v>2</v>
      </c>
      <c r="M5787" s="6">
        <v>25</v>
      </c>
      <c r="N5787" s="15">
        <v>0</v>
      </c>
      <c r="O5787" s="6">
        <v>0</v>
      </c>
      <c r="P5787" s="6"/>
      <c r="Q5787" s="6"/>
      <c r="R5787" s="6"/>
      <c r="S5787" s="6">
        <v>1</v>
      </c>
      <c r="T5787" s="6"/>
    </row>
    <row r="5788" spans="1:20" x14ac:dyDescent="0.25">
      <c r="A5788">
        <v>2006</v>
      </c>
      <c r="B5788" s="6" t="s">
        <v>63</v>
      </c>
      <c r="C5788" s="14">
        <v>48</v>
      </c>
      <c r="D5788" s="6" t="s">
        <v>328</v>
      </c>
      <c r="E5788" s="6"/>
      <c r="F5788" s="6"/>
      <c r="G5788" s="6"/>
      <c r="H5788" s="6"/>
      <c r="I5788" s="6" t="str">
        <f t="shared" si="48"/>
        <v/>
      </c>
      <c r="J5788" s="10" t="s">
        <v>348</v>
      </c>
      <c r="K5788" s="6">
        <v>35</v>
      </c>
      <c r="L5788" s="6">
        <v>23</v>
      </c>
      <c r="M5788" s="6">
        <v>30</v>
      </c>
      <c r="N5788" s="15">
        <v>10</v>
      </c>
      <c r="O5788" s="6">
        <v>0</v>
      </c>
      <c r="P5788" s="6"/>
      <c r="Q5788" s="6"/>
      <c r="R5788" s="6"/>
      <c r="S5788" s="6"/>
      <c r="T5788" s="6"/>
    </row>
    <row r="5789" spans="1:20" x14ac:dyDescent="0.25">
      <c r="A5789">
        <v>2006</v>
      </c>
      <c r="B5789" s="6" t="s">
        <v>63</v>
      </c>
      <c r="C5789" s="14">
        <v>49</v>
      </c>
      <c r="D5789" s="6" t="s">
        <v>328</v>
      </c>
      <c r="E5789" s="6"/>
      <c r="F5789" s="6"/>
      <c r="G5789" s="6"/>
      <c r="H5789" s="6"/>
      <c r="I5789" s="6" t="str">
        <f t="shared" si="48"/>
        <v/>
      </c>
      <c r="J5789" s="10" t="s">
        <v>331</v>
      </c>
      <c r="K5789" s="6">
        <v>20</v>
      </c>
      <c r="L5789" s="6">
        <v>10</v>
      </c>
      <c r="M5789" s="6">
        <v>30</v>
      </c>
      <c r="N5789" s="15">
        <v>95</v>
      </c>
      <c r="O5789" s="6">
        <v>0</v>
      </c>
      <c r="P5789" s="6"/>
      <c r="Q5789" s="6"/>
      <c r="R5789" s="6"/>
      <c r="S5789" s="6"/>
      <c r="T5789" s="6"/>
    </row>
    <row r="5790" spans="1:20" x14ac:dyDescent="0.25">
      <c r="A5790">
        <v>2006</v>
      </c>
      <c r="B5790" s="6" t="s">
        <v>63</v>
      </c>
      <c r="C5790" s="14">
        <v>50</v>
      </c>
      <c r="D5790" s="6" t="s">
        <v>328</v>
      </c>
      <c r="E5790" s="6"/>
      <c r="F5790" s="6"/>
      <c r="G5790" s="6"/>
      <c r="H5790" s="6"/>
      <c r="I5790" s="6" t="str">
        <f t="shared" si="48"/>
        <v/>
      </c>
      <c r="J5790" s="10" t="s">
        <v>357</v>
      </c>
      <c r="K5790" s="6">
        <v>8</v>
      </c>
      <c r="L5790" s="6">
        <v>3</v>
      </c>
      <c r="M5790" s="6">
        <v>3</v>
      </c>
      <c r="N5790" s="15">
        <v>0</v>
      </c>
      <c r="O5790" s="6">
        <v>0</v>
      </c>
      <c r="P5790" s="6"/>
      <c r="Q5790" s="6"/>
      <c r="R5790" s="6"/>
      <c r="S5790" s="6"/>
      <c r="T5790" s="6"/>
    </row>
    <row r="5791" spans="1:20" x14ac:dyDescent="0.25">
      <c r="A5791">
        <v>2006</v>
      </c>
      <c r="B5791" s="6" t="s">
        <v>63</v>
      </c>
      <c r="C5791" s="14">
        <v>51</v>
      </c>
      <c r="D5791" s="6" t="s">
        <v>328</v>
      </c>
      <c r="E5791" s="6"/>
      <c r="F5791" s="6"/>
      <c r="G5791" s="6"/>
      <c r="H5791" s="6"/>
      <c r="I5791" s="6" t="str">
        <f t="shared" si="48"/>
        <v/>
      </c>
      <c r="J5791" s="10" t="s">
        <v>364</v>
      </c>
      <c r="K5791" s="6">
        <v>10</v>
      </c>
      <c r="L5791" s="6">
        <v>5</v>
      </c>
      <c r="M5791" s="6">
        <v>5</v>
      </c>
      <c r="N5791" s="15">
        <v>0</v>
      </c>
      <c r="O5791" s="6">
        <v>0</v>
      </c>
      <c r="P5791" s="6"/>
      <c r="Q5791" s="6"/>
      <c r="R5791" s="6"/>
      <c r="S5791" s="6"/>
      <c r="T5791" s="6"/>
    </row>
    <row r="5792" spans="1:20" x14ac:dyDescent="0.25">
      <c r="A5792">
        <v>2006</v>
      </c>
      <c r="B5792" s="6" t="s">
        <v>63</v>
      </c>
      <c r="C5792" s="14">
        <v>52</v>
      </c>
      <c r="D5792" s="6" t="s">
        <v>328</v>
      </c>
      <c r="E5792" s="6"/>
      <c r="F5792" s="6"/>
      <c r="G5792" s="6"/>
      <c r="H5792" s="6"/>
      <c r="I5792" s="6" t="str">
        <f t="shared" si="48"/>
        <v/>
      </c>
      <c r="J5792" s="10" t="s">
        <v>331</v>
      </c>
      <c r="K5792" s="6">
        <v>30</v>
      </c>
      <c r="L5792" s="6">
        <v>25</v>
      </c>
      <c r="M5792" s="6">
        <v>20</v>
      </c>
      <c r="N5792" s="15">
        <v>50</v>
      </c>
      <c r="O5792" s="6">
        <v>0</v>
      </c>
      <c r="P5792" s="6"/>
      <c r="Q5792" s="6"/>
      <c r="R5792" s="6"/>
      <c r="S5792" s="6"/>
      <c r="T5792" s="6"/>
    </row>
    <row r="5793" spans="1:20" x14ac:dyDescent="0.25">
      <c r="A5793">
        <v>2006</v>
      </c>
      <c r="B5793" s="6" t="s">
        <v>63</v>
      </c>
      <c r="C5793" s="14">
        <v>53</v>
      </c>
      <c r="D5793" s="6" t="s">
        <v>328</v>
      </c>
      <c r="E5793" s="6"/>
      <c r="F5793" s="6"/>
      <c r="G5793" s="6"/>
      <c r="H5793" s="6"/>
      <c r="I5793" s="6" t="str">
        <f t="shared" si="48"/>
        <v/>
      </c>
      <c r="J5793" s="10" t="s">
        <v>336</v>
      </c>
      <c r="K5793" s="6">
        <v>8</v>
      </c>
      <c r="L5793" s="6">
        <v>5</v>
      </c>
      <c r="M5793" s="6">
        <v>4</v>
      </c>
      <c r="N5793" s="15">
        <v>0</v>
      </c>
      <c r="O5793" s="6">
        <v>0</v>
      </c>
      <c r="P5793" s="6"/>
      <c r="Q5793" s="6"/>
      <c r="R5793" s="6"/>
      <c r="S5793" s="6"/>
      <c r="T5793" s="6"/>
    </row>
    <row r="5794" spans="1:20" x14ac:dyDescent="0.25">
      <c r="A5794">
        <v>2006</v>
      </c>
      <c r="B5794" s="6" t="s">
        <v>63</v>
      </c>
      <c r="C5794" s="14">
        <v>54</v>
      </c>
      <c r="D5794" s="6" t="s">
        <v>328</v>
      </c>
      <c r="E5794" s="6"/>
      <c r="F5794" s="6"/>
      <c r="G5794" s="6"/>
      <c r="H5794" s="6"/>
      <c r="I5794" s="6" t="str">
        <f t="shared" si="48"/>
        <v/>
      </c>
      <c r="J5794" s="10" t="s">
        <v>348</v>
      </c>
      <c r="K5794" s="6">
        <v>90</v>
      </c>
      <c r="L5794" s="6">
        <v>18</v>
      </c>
      <c r="M5794" s="6">
        <v>80</v>
      </c>
      <c r="N5794" s="15">
        <v>10</v>
      </c>
      <c r="O5794" s="6">
        <v>0</v>
      </c>
      <c r="P5794" s="6"/>
      <c r="Q5794" s="6"/>
      <c r="R5794" s="6"/>
      <c r="S5794" s="6"/>
      <c r="T5794" s="6"/>
    </row>
    <row r="5795" spans="1:20" x14ac:dyDescent="0.25">
      <c r="A5795">
        <v>2006</v>
      </c>
      <c r="B5795" s="6" t="s">
        <v>63</v>
      </c>
      <c r="C5795" s="14">
        <v>55</v>
      </c>
      <c r="D5795" s="6" t="s">
        <v>328</v>
      </c>
      <c r="E5795" s="6"/>
      <c r="F5795" s="6"/>
      <c r="G5795" s="6"/>
      <c r="H5795" s="6"/>
      <c r="I5795" s="6" t="str">
        <f t="shared" si="48"/>
        <v/>
      </c>
      <c r="J5795" s="10" t="s">
        <v>364</v>
      </c>
      <c r="K5795" s="6">
        <v>20</v>
      </c>
      <c r="L5795" s="6">
        <v>13</v>
      </c>
      <c r="M5795" s="6">
        <v>10</v>
      </c>
      <c r="N5795" s="15">
        <v>0</v>
      </c>
      <c r="O5795" s="6">
        <v>0</v>
      </c>
      <c r="P5795" s="6"/>
      <c r="Q5795" s="6"/>
      <c r="R5795" s="6"/>
      <c r="S5795" s="6"/>
      <c r="T5795" s="6"/>
    </row>
    <row r="5796" spans="1:20" x14ac:dyDescent="0.25">
      <c r="A5796">
        <v>2006</v>
      </c>
      <c r="B5796" s="6" t="s">
        <v>63</v>
      </c>
      <c r="C5796" s="14">
        <v>56</v>
      </c>
      <c r="D5796" s="6" t="s">
        <v>328</v>
      </c>
      <c r="E5796" s="6"/>
      <c r="F5796" s="6"/>
      <c r="G5796" s="6"/>
      <c r="H5796" s="6"/>
      <c r="I5796" s="6" t="str">
        <f t="shared" si="48"/>
        <v/>
      </c>
      <c r="J5796" s="10" t="s">
        <v>332</v>
      </c>
      <c r="K5796" s="6">
        <v>160</v>
      </c>
      <c r="L5796" s="6">
        <v>70</v>
      </c>
      <c r="M5796" s="6">
        <v>95</v>
      </c>
      <c r="N5796" s="15">
        <v>85</v>
      </c>
      <c r="O5796" s="6">
        <v>0</v>
      </c>
      <c r="P5796" s="6"/>
      <c r="Q5796" s="6"/>
      <c r="R5796" s="6"/>
      <c r="S5796" s="6"/>
      <c r="T5796" s="6"/>
    </row>
    <row r="5797" spans="1:20" x14ac:dyDescent="0.25">
      <c r="A5797">
        <v>2006</v>
      </c>
      <c r="B5797" s="6" t="s">
        <v>63</v>
      </c>
      <c r="C5797" s="14">
        <v>57</v>
      </c>
      <c r="D5797" s="6" t="s">
        <v>328</v>
      </c>
      <c r="E5797" s="6"/>
      <c r="F5797" s="6"/>
      <c r="G5797" s="6"/>
      <c r="H5797" s="6"/>
      <c r="I5797" s="6" t="str">
        <f t="shared" si="48"/>
        <v/>
      </c>
      <c r="J5797" s="10" t="s">
        <v>365</v>
      </c>
      <c r="K5797" s="6">
        <v>6</v>
      </c>
      <c r="L5797" s="6">
        <v>6</v>
      </c>
      <c r="M5797" s="6">
        <v>2</v>
      </c>
      <c r="N5797" s="15">
        <v>0</v>
      </c>
      <c r="O5797" s="6">
        <v>0</v>
      </c>
      <c r="P5797" s="6"/>
      <c r="Q5797" s="6"/>
      <c r="R5797" s="6"/>
      <c r="S5797" s="10"/>
      <c r="T5797" s="6"/>
    </row>
    <row r="5798" spans="1:20" x14ac:dyDescent="0.25">
      <c r="A5798">
        <v>2006</v>
      </c>
      <c r="B5798" s="6" t="s">
        <v>63</v>
      </c>
      <c r="C5798" s="14">
        <v>58</v>
      </c>
      <c r="D5798" s="6" t="s">
        <v>328</v>
      </c>
      <c r="E5798" s="6"/>
      <c r="F5798" s="6"/>
      <c r="G5798" s="6"/>
      <c r="H5798" s="6"/>
      <c r="I5798" s="6" t="str">
        <f t="shared" si="48"/>
        <v/>
      </c>
      <c r="J5798" s="10" t="s">
        <v>348</v>
      </c>
      <c r="K5798" s="6">
        <v>55</v>
      </c>
      <c r="L5798" s="6">
        <v>53</v>
      </c>
      <c r="M5798" s="6">
        <v>20</v>
      </c>
      <c r="N5798" s="15">
        <v>40</v>
      </c>
      <c r="O5798" s="6">
        <v>0</v>
      </c>
      <c r="P5798" s="6"/>
      <c r="Q5798" s="6"/>
      <c r="R5798" s="6"/>
      <c r="S5798" s="6"/>
      <c r="T5798" s="6"/>
    </row>
    <row r="5799" spans="1:20" x14ac:dyDescent="0.25">
      <c r="A5799">
        <v>2006</v>
      </c>
      <c r="B5799" s="6" t="s">
        <v>63</v>
      </c>
      <c r="C5799" s="14">
        <v>59</v>
      </c>
      <c r="D5799" s="6" t="s">
        <v>328</v>
      </c>
      <c r="E5799" s="6"/>
      <c r="F5799" s="6"/>
      <c r="G5799" s="6"/>
      <c r="H5799" s="6"/>
      <c r="I5799" s="6" t="str">
        <f t="shared" si="48"/>
        <v/>
      </c>
      <c r="J5799" s="10" t="s">
        <v>331</v>
      </c>
      <c r="K5799" s="6">
        <v>15</v>
      </c>
      <c r="L5799" s="6">
        <v>12</v>
      </c>
      <c r="M5799" s="6">
        <v>3</v>
      </c>
      <c r="N5799" s="15">
        <v>0</v>
      </c>
      <c r="O5799" s="6">
        <v>0</v>
      </c>
      <c r="P5799" s="6"/>
      <c r="Q5799" s="6"/>
      <c r="R5799" s="6"/>
      <c r="S5799" s="6"/>
      <c r="T5799" s="6"/>
    </row>
    <row r="5800" spans="1:20" x14ac:dyDescent="0.25">
      <c r="A5800">
        <v>2006</v>
      </c>
      <c r="B5800" s="6" t="s">
        <v>63</v>
      </c>
      <c r="C5800" s="14">
        <v>60</v>
      </c>
      <c r="D5800" s="6" t="s">
        <v>328</v>
      </c>
      <c r="E5800" s="6"/>
      <c r="F5800" s="6"/>
      <c r="G5800" s="6"/>
      <c r="H5800" s="6"/>
      <c r="I5800" s="6" t="str">
        <f t="shared" si="48"/>
        <v/>
      </c>
      <c r="J5800" s="10" t="s">
        <v>347</v>
      </c>
      <c r="K5800" s="6">
        <v>38</v>
      </c>
      <c r="L5800" s="6">
        <v>25</v>
      </c>
      <c r="M5800" s="6">
        <v>20</v>
      </c>
      <c r="N5800" s="15">
        <v>35</v>
      </c>
      <c r="O5800" s="6">
        <v>0</v>
      </c>
      <c r="P5800" s="6"/>
      <c r="Q5800" s="6"/>
      <c r="R5800" s="6"/>
      <c r="S5800" s="6"/>
      <c r="T5800" s="6"/>
    </row>
    <row r="5801" spans="1:20" x14ac:dyDescent="0.25">
      <c r="A5801">
        <v>2006</v>
      </c>
      <c r="B5801" s="6" t="s">
        <v>63</v>
      </c>
      <c r="C5801" s="14">
        <v>61</v>
      </c>
      <c r="D5801" s="6" t="s">
        <v>328</v>
      </c>
      <c r="E5801" s="6"/>
      <c r="F5801" s="6"/>
      <c r="G5801" s="6"/>
      <c r="H5801" s="6"/>
      <c r="I5801" s="6" t="str">
        <f t="shared" si="48"/>
        <v/>
      </c>
      <c r="J5801" s="10" t="s">
        <v>332</v>
      </c>
      <c r="K5801" s="6">
        <v>15</v>
      </c>
      <c r="L5801" s="6">
        <v>12</v>
      </c>
      <c r="M5801" s="6">
        <v>5</v>
      </c>
      <c r="N5801" s="15">
        <v>10</v>
      </c>
      <c r="O5801" s="6">
        <v>0</v>
      </c>
      <c r="P5801" s="6"/>
      <c r="Q5801" s="6"/>
      <c r="R5801" s="6"/>
      <c r="S5801" s="6">
        <v>1</v>
      </c>
      <c r="T5801" s="6" t="s">
        <v>366</v>
      </c>
    </row>
    <row r="5802" spans="1:20" x14ac:dyDescent="0.25">
      <c r="A5802">
        <v>2006</v>
      </c>
      <c r="B5802" s="6" t="s">
        <v>63</v>
      </c>
      <c r="C5802" s="14">
        <v>62</v>
      </c>
      <c r="D5802" s="6" t="s">
        <v>328</v>
      </c>
      <c r="E5802" s="6"/>
      <c r="F5802" s="6"/>
      <c r="G5802" s="6"/>
      <c r="H5802" s="6"/>
      <c r="I5802" s="6" t="str">
        <f t="shared" si="48"/>
        <v/>
      </c>
      <c r="J5802" s="10" t="s">
        <v>348</v>
      </c>
      <c r="K5802" s="6">
        <v>13</v>
      </c>
      <c r="L5802" s="6">
        <v>10</v>
      </c>
      <c r="M5802" s="6">
        <v>10</v>
      </c>
      <c r="N5802" s="15">
        <v>0</v>
      </c>
      <c r="O5802" s="6">
        <v>0</v>
      </c>
      <c r="P5802" s="6"/>
      <c r="Q5802" s="6"/>
      <c r="R5802" s="6"/>
      <c r="S5802" s="6"/>
      <c r="T5802" s="6"/>
    </row>
    <row r="5803" spans="1:20" x14ac:dyDescent="0.25">
      <c r="A5803">
        <v>2006</v>
      </c>
      <c r="B5803" s="6" t="s">
        <v>63</v>
      </c>
      <c r="C5803" s="14">
        <v>63</v>
      </c>
      <c r="D5803" s="6" t="s">
        <v>328</v>
      </c>
      <c r="E5803" s="6">
        <v>4</v>
      </c>
      <c r="F5803" s="6">
        <v>10.7</v>
      </c>
      <c r="G5803" s="6">
        <v>140</v>
      </c>
      <c r="H5803" s="6">
        <v>0</v>
      </c>
      <c r="I5803" s="6">
        <f t="shared" si="48"/>
        <v>140</v>
      </c>
      <c r="J5803" s="10" t="s">
        <v>357</v>
      </c>
      <c r="K5803" s="6">
        <v>10</v>
      </c>
      <c r="L5803" s="6">
        <v>12</v>
      </c>
      <c r="M5803" s="6">
        <v>10</v>
      </c>
      <c r="N5803" s="15">
        <v>100</v>
      </c>
      <c r="O5803" s="6">
        <v>0</v>
      </c>
      <c r="P5803" s="6"/>
      <c r="Q5803" s="6"/>
      <c r="R5803" s="6"/>
      <c r="S5803" s="6"/>
      <c r="T5803" s="6"/>
    </row>
    <row r="5804" spans="1:20" x14ac:dyDescent="0.25">
      <c r="A5804">
        <v>2006</v>
      </c>
      <c r="B5804" s="6" t="s">
        <v>63</v>
      </c>
      <c r="C5804" s="14">
        <v>64</v>
      </c>
      <c r="D5804" s="6" t="s">
        <v>328</v>
      </c>
      <c r="E5804" s="6"/>
      <c r="F5804" s="6"/>
      <c r="G5804" s="6"/>
      <c r="H5804" s="6"/>
      <c r="I5804" s="6" t="str">
        <f t="shared" si="48"/>
        <v/>
      </c>
      <c r="J5804" s="10" t="s">
        <v>337</v>
      </c>
      <c r="K5804" s="6">
        <v>35</v>
      </c>
      <c r="L5804" s="6">
        <v>25</v>
      </c>
      <c r="M5804" s="6">
        <v>12</v>
      </c>
      <c r="N5804" s="15">
        <v>15</v>
      </c>
      <c r="O5804" s="6">
        <v>0</v>
      </c>
      <c r="P5804" s="6"/>
      <c r="Q5804" s="6"/>
      <c r="R5804" s="6"/>
      <c r="S5804" s="6"/>
      <c r="T5804" s="6" t="s">
        <v>106</v>
      </c>
    </row>
    <row r="5805" spans="1:20" x14ac:dyDescent="0.25">
      <c r="A5805">
        <v>2006</v>
      </c>
      <c r="B5805" s="6" t="s">
        <v>63</v>
      </c>
      <c r="C5805" s="14">
        <v>65</v>
      </c>
      <c r="D5805" s="6" t="s">
        <v>328</v>
      </c>
      <c r="E5805" s="6"/>
      <c r="F5805" s="6"/>
      <c r="G5805" s="6"/>
      <c r="H5805" s="6"/>
      <c r="I5805" s="6" t="str">
        <f t="shared" ref="I5805:I5868" si="49">IF(G5805&gt;0,G5805/(1000-H5805)*1000,"")</f>
        <v/>
      </c>
      <c r="J5805" s="10" t="s">
        <v>331</v>
      </c>
      <c r="K5805" s="6">
        <v>11</v>
      </c>
      <c r="L5805" s="6">
        <v>10</v>
      </c>
      <c r="M5805" s="6">
        <v>9</v>
      </c>
      <c r="N5805" s="15">
        <v>0</v>
      </c>
      <c r="O5805" s="6">
        <v>0</v>
      </c>
      <c r="P5805" s="6"/>
      <c r="Q5805" s="6"/>
      <c r="R5805" s="6"/>
      <c r="S5805" s="6"/>
      <c r="T5805" s="6"/>
    </row>
    <row r="5806" spans="1:20" x14ac:dyDescent="0.25">
      <c r="A5806">
        <v>2006</v>
      </c>
      <c r="B5806" s="6" t="s">
        <v>63</v>
      </c>
      <c r="C5806" s="14">
        <v>66</v>
      </c>
      <c r="D5806" s="6" t="s">
        <v>328</v>
      </c>
      <c r="E5806" s="6"/>
      <c r="F5806" s="6"/>
      <c r="G5806" s="6"/>
      <c r="H5806" s="6"/>
      <c r="I5806" s="6" t="str">
        <f t="shared" si="49"/>
        <v/>
      </c>
      <c r="J5806" s="10" t="s">
        <v>348</v>
      </c>
      <c r="K5806" s="6">
        <v>20</v>
      </c>
      <c r="L5806" s="6">
        <v>15</v>
      </c>
      <c r="M5806" s="6">
        <v>10</v>
      </c>
      <c r="N5806" s="15">
        <v>10</v>
      </c>
      <c r="O5806" s="6">
        <v>0</v>
      </c>
      <c r="P5806" s="6"/>
      <c r="Q5806" s="6"/>
      <c r="R5806" s="6"/>
      <c r="S5806" s="6"/>
      <c r="T5806" s="6"/>
    </row>
    <row r="5807" spans="1:20" x14ac:dyDescent="0.25">
      <c r="A5807">
        <v>2006</v>
      </c>
      <c r="B5807" s="6" t="s">
        <v>63</v>
      </c>
      <c r="C5807" s="14">
        <v>67</v>
      </c>
      <c r="D5807" s="6" t="s">
        <v>328</v>
      </c>
      <c r="E5807" s="6"/>
      <c r="F5807" s="6"/>
      <c r="G5807" s="6"/>
      <c r="H5807" s="6"/>
      <c r="I5807" s="6" t="str">
        <f t="shared" si="49"/>
        <v/>
      </c>
      <c r="J5807" s="10" t="s">
        <v>337</v>
      </c>
      <c r="K5807" s="6">
        <v>45</v>
      </c>
      <c r="L5807" s="6">
        <v>30</v>
      </c>
      <c r="M5807" s="6">
        <v>20</v>
      </c>
      <c r="N5807" s="15">
        <v>35</v>
      </c>
      <c r="O5807" s="6">
        <v>0</v>
      </c>
      <c r="P5807" s="6"/>
      <c r="Q5807" s="6"/>
      <c r="R5807" s="6"/>
      <c r="S5807" s="10"/>
      <c r="T5807" s="6" t="s">
        <v>106</v>
      </c>
    </row>
    <row r="5808" spans="1:20" x14ac:dyDescent="0.25">
      <c r="A5808">
        <v>2006</v>
      </c>
      <c r="B5808" s="6" t="s">
        <v>63</v>
      </c>
      <c r="C5808" s="14">
        <v>68</v>
      </c>
      <c r="D5808" s="6" t="s">
        <v>328</v>
      </c>
      <c r="E5808" s="6"/>
      <c r="F5808" s="6"/>
      <c r="G5808" s="6"/>
      <c r="H5808" s="6"/>
      <c r="I5808" s="6" t="str">
        <f t="shared" si="49"/>
        <v/>
      </c>
      <c r="J5808" s="10" t="s">
        <v>331</v>
      </c>
      <c r="K5808" s="6">
        <v>17</v>
      </c>
      <c r="L5808" s="6">
        <v>5</v>
      </c>
      <c r="M5808" s="6">
        <v>15</v>
      </c>
      <c r="N5808" s="15">
        <v>0</v>
      </c>
      <c r="O5808" s="6">
        <v>0</v>
      </c>
      <c r="P5808" s="6"/>
      <c r="Q5808" s="6"/>
      <c r="R5808" s="6"/>
      <c r="S5808" s="6"/>
      <c r="T5808" s="6"/>
    </row>
    <row r="5809" spans="1:20" x14ac:dyDescent="0.25">
      <c r="A5809">
        <v>2006</v>
      </c>
      <c r="B5809" s="6" t="s">
        <v>63</v>
      </c>
      <c r="C5809" s="14">
        <v>69</v>
      </c>
      <c r="D5809" s="6" t="s">
        <v>328</v>
      </c>
      <c r="E5809" s="6"/>
      <c r="F5809" s="6"/>
      <c r="G5809" s="6"/>
      <c r="H5809" s="6"/>
      <c r="I5809" s="6" t="str">
        <f t="shared" si="49"/>
        <v/>
      </c>
      <c r="J5809" s="10" t="s">
        <v>331</v>
      </c>
      <c r="K5809" s="6">
        <v>12</v>
      </c>
      <c r="L5809" s="6">
        <v>10</v>
      </c>
      <c r="M5809" s="6">
        <v>20</v>
      </c>
      <c r="N5809" s="15">
        <v>10</v>
      </c>
      <c r="O5809" s="6">
        <v>0</v>
      </c>
      <c r="P5809" s="6"/>
      <c r="Q5809" s="6"/>
      <c r="R5809" s="6"/>
      <c r="S5809" s="6"/>
      <c r="T5809" s="6"/>
    </row>
    <row r="5810" spans="1:20" x14ac:dyDescent="0.25">
      <c r="A5810">
        <v>2006</v>
      </c>
      <c r="B5810" s="6" t="s">
        <v>63</v>
      </c>
      <c r="C5810" s="14">
        <v>70</v>
      </c>
      <c r="D5810" s="6" t="s">
        <v>328</v>
      </c>
      <c r="E5810" s="6"/>
      <c r="F5810" s="6"/>
      <c r="G5810" s="6"/>
      <c r="H5810" s="6"/>
      <c r="I5810" s="6" t="str">
        <f t="shared" si="49"/>
        <v/>
      </c>
      <c r="J5810" s="10" t="s">
        <v>367</v>
      </c>
      <c r="K5810" s="6">
        <v>60</v>
      </c>
      <c r="L5810" s="6">
        <v>30</v>
      </c>
      <c r="M5810" s="6">
        <v>30</v>
      </c>
      <c r="N5810" s="15">
        <v>85</v>
      </c>
      <c r="O5810" s="6">
        <v>0</v>
      </c>
      <c r="P5810" s="6"/>
      <c r="Q5810" s="6"/>
      <c r="R5810" s="6"/>
      <c r="S5810" s="6"/>
      <c r="T5810" s="6"/>
    </row>
    <row r="5811" spans="1:20" x14ac:dyDescent="0.25">
      <c r="A5811">
        <v>2006</v>
      </c>
      <c r="B5811" s="6" t="s">
        <v>63</v>
      </c>
      <c r="C5811" s="14">
        <v>71</v>
      </c>
      <c r="D5811" s="6" t="s">
        <v>328</v>
      </c>
      <c r="E5811" s="6"/>
      <c r="F5811" s="6"/>
      <c r="G5811" s="6"/>
      <c r="H5811" s="6"/>
      <c r="I5811" s="6" t="str">
        <f t="shared" si="49"/>
        <v/>
      </c>
      <c r="J5811" s="10" t="s">
        <v>332</v>
      </c>
      <c r="K5811" s="6">
        <v>10</v>
      </c>
      <c r="L5811" s="6">
        <v>8</v>
      </c>
      <c r="M5811" s="6">
        <v>8</v>
      </c>
      <c r="N5811" s="15">
        <v>0</v>
      </c>
      <c r="O5811" s="6">
        <v>0</v>
      </c>
      <c r="P5811" s="6"/>
      <c r="Q5811" s="6"/>
      <c r="R5811" s="6"/>
      <c r="S5811" s="6"/>
      <c r="T5811" s="6"/>
    </row>
    <row r="5812" spans="1:20" x14ac:dyDescent="0.25">
      <c r="A5812">
        <v>2006</v>
      </c>
      <c r="B5812" s="6" t="s">
        <v>63</v>
      </c>
      <c r="C5812" s="14">
        <v>72</v>
      </c>
      <c r="D5812" s="6" t="s">
        <v>328</v>
      </c>
      <c r="E5812" s="6"/>
      <c r="F5812" s="6"/>
      <c r="G5812" s="6"/>
      <c r="H5812" s="6"/>
      <c r="I5812" s="6" t="str">
        <f t="shared" si="49"/>
        <v/>
      </c>
      <c r="J5812" s="10" t="s">
        <v>332</v>
      </c>
      <c r="K5812" s="6">
        <v>70</v>
      </c>
      <c r="L5812" s="6">
        <v>40</v>
      </c>
      <c r="M5812" s="6">
        <v>80</v>
      </c>
      <c r="N5812" s="15">
        <v>30</v>
      </c>
      <c r="O5812" s="6">
        <v>0</v>
      </c>
      <c r="P5812" s="6"/>
      <c r="Q5812" s="6"/>
      <c r="R5812" s="6"/>
      <c r="S5812" s="6"/>
      <c r="T5812" s="6"/>
    </row>
    <row r="5813" spans="1:20" x14ac:dyDescent="0.25">
      <c r="A5813">
        <v>2006</v>
      </c>
      <c r="B5813" s="6" t="s">
        <v>63</v>
      </c>
      <c r="C5813" s="14">
        <v>73</v>
      </c>
      <c r="D5813" s="6" t="s">
        <v>328</v>
      </c>
      <c r="E5813" s="6"/>
      <c r="F5813" s="6"/>
      <c r="G5813" s="6"/>
      <c r="H5813" s="6"/>
      <c r="I5813" s="6" t="str">
        <f t="shared" si="49"/>
        <v/>
      </c>
      <c r="J5813" s="10" t="s">
        <v>331</v>
      </c>
      <c r="K5813" s="6">
        <v>4</v>
      </c>
      <c r="L5813" s="6">
        <v>2</v>
      </c>
      <c r="M5813" s="6">
        <v>12</v>
      </c>
      <c r="N5813" s="15">
        <v>0</v>
      </c>
      <c r="O5813" s="6">
        <v>0</v>
      </c>
      <c r="P5813" s="6"/>
      <c r="Q5813" s="6"/>
      <c r="R5813" s="6"/>
      <c r="S5813" s="6"/>
      <c r="T5813" s="6"/>
    </row>
    <row r="5814" spans="1:20" x14ac:dyDescent="0.25">
      <c r="A5814">
        <v>2006</v>
      </c>
      <c r="B5814" s="6" t="s">
        <v>63</v>
      </c>
      <c r="C5814" s="14">
        <v>74</v>
      </c>
      <c r="D5814" s="6" t="s">
        <v>328</v>
      </c>
      <c r="E5814" s="6"/>
      <c r="F5814" s="6"/>
      <c r="G5814" s="6"/>
      <c r="H5814" s="6"/>
      <c r="I5814" s="6" t="str">
        <f t="shared" si="49"/>
        <v/>
      </c>
      <c r="J5814" s="10" t="s">
        <v>332</v>
      </c>
      <c r="K5814" s="6">
        <v>25</v>
      </c>
      <c r="L5814" s="6">
        <v>20</v>
      </c>
      <c r="M5814" s="6">
        <v>10</v>
      </c>
      <c r="N5814" s="15">
        <v>0</v>
      </c>
      <c r="O5814" s="6">
        <v>0</v>
      </c>
      <c r="P5814" s="6"/>
      <c r="Q5814" s="6"/>
      <c r="R5814" s="6"/>
      <c r="S5814" s="10"/>
      <c r="T5814" s="6"/>
    </row>
    <row r="5815" spans="1:20" x14ac:dyDescent="0.25">
      <c r="A5815">
        <v>2006</v>
      </c>
      <c r="B5815" s="6" t="s">
        <v>63</v>
      </c>
      <c r="C5815" s="14">
        <v>75</v>
      </c>
      <c r="D5815" s="6" t="s">
        <v>328</v>
      </c>
      <c r="E5815" s="6"/>
      <c r="F5815" s="6"/>
      <c r="G5815" s="6"/>
      <c r="H5815" s="6"/>
      <c r="I5815" s="6" t="str">
        <f t="shared" si="49"/>
        <v/>
      </c>
      <c r="J5815" s="10" t="s">
        <v>331</v>
      </c>
      <c r="K5815" s="6">
        <v>15</v>
      </c>
      <c r="L5815" s="6">
        <v>12</v>
      </c>
      <c r="M5815" s="6">
        <v>5</v>
      </c>
      <c r="N5815" s="15">
        <v>0</v>
      </c>
      <c r="O5815" s="6">
        <v>0</v>
      </c>
      <c r="P5815" s="6"/>
      <c r="Q5815" s="6"/>
      <c r="R5815" s="6"/>
      <c r="S5815" s="6"/>
      <c r="T5815" s="6"/>
    </row>
    <row r="5816" spans="1:20" x14ac:dyDescent="0.25">
      <c r="A5816">
        <v>2006</v>
      </c>
      <c r="B5816" s="6" t="s">
        <v>63</v>
      </c>
      <c r="C5816" s="14">
        <v>76</v>
      </c>
      <c r="D5816" s="6" t="s">
        <v>328</v>
      </c>
      <c r="E5816" s="6"/>
      <c r="F5816" s="6"/>
      <c r="G5816" s="6"/>
      <c r="H5816" s="6"/>
      <c r="I5816" s="6" t="str">
        <f t="shared" si="49"/>
        <v/>
      </c>
      <c r="J5816" s="10" t="s">
        <v>340</v>
      </c>
      <c r="K5816" s="6">
        <v>11</v>
      </c>
      <c r="L5816" s="6">
        <v>10</v>
      </c>
      <c r="M5816" s="6">
        <v>6</v>
      </c>
      <c r="N5816" s="15">
        <v>0</v>
      </c>
      <c r="O5816" s="6">
        <v>0</v>
      </c>
      <c r="P5816" s="6"/>
      <c r="Q5816" s="6"/>
      <c r="R5816" s="6"/>
      <c r="S5816" s="6"/>
      <c r="T5816" s="6"/>
    </row>
    <row r="5817" spans="1:20" x14ac:dyDescent="0.25">
      <c r="A5817">
        <v>2006</v>
      </c>
      <c r="B5817" s="6" t="s">
        <v>63</v>
      </c>
      <c r="C5817" s="14">
        <v>77</v>
      </c>
      <c r="D5817" s="6" t="s">
        <v>342</v>
      </c>
      <c r="E5817" s="6">
        <v>5</v>
      </c>
      <c r="F5817" s="6">
        <v>13.2</v>
      </c>
      <c r="G5817" s="6">
        <v>270</v>
      </c>
      <c r="H5817" s="6">
        <v>0</v>
      </c>
      <c r="I5817" s="6">
        <f t="shared" si="49"/>
        <v>270</v>
      </c>
      <c r="J5817" s="10" t="s">
        <v>365</v>
      </c>
      <c r="K5817" s="6">
        <v>5</v>
      </c>
      <c r="L5817" s="6">
        <v>5</v>
      </c>
      <c r="M5817" s="6">
        <v>2</v>
      </c>
      <c r="N5817" s="15">
        <v>0</v>
      </c>
      <c r="O5817" s="6">
        <v>0</v>
      </c>
      <c r="P5817" s="6"/>
      <c r="Q5817" s="6"/>
      <c r="R5817" s="6"/>
      <c r="S5817" s="6"/>
      <c r="T5817" s="6"/>
    </row>
    <row r="5818" spans="1:20" x14ac:dyDescent="0.25">
      <c r="A5818">
        <v>2006</v>
      </c>
      <c r="B5818" s="6" t="s">
        <v>63</v>
      </c>
      <c r="C5818" s="14">
        <v>78</v>
      </c>
      <c r="D5818" s="6" t="s">
        <v>342</v>
      </c>
      <c r="E5818" s="6"/>
      <c r="F5818" s="6"/>
      <c r="G5818" s="6"/>
      <c r="H5818" s="6"/>
      <c r="I5818" s="6" t="str">
        <f t="shared" si="49"/>
        <v/>
      </c>
      <c r="J5818" s="10" t="s">
        <v>347</v>
      </c>
      <c r="K5818" s="6">
        <v>70</v>
      </c>
      <c r="L5818" s="6">
        <v>35</v>
      </c>
      <c r="M5818" s="6">
        <v>40</v>
      </c>
      <c r="N5818" s="15">
        <v>5</v>
      </c>
      <c r="O5818" s="6">
        <v>0</v>
      </c>
      <c r="P5818" s="6"/>
      <c r="Q5818" s="6"/>
      <c r="R5818" s="6"/>
      <c r="S5818" s="6"/>
      <c r="T5818" s="6"/>
    </row>
    <row r="5819" spans="1:20" x14ac:dyDescent="0.25">
      <c r="A5819">
        <v>2006</v>
      </c>
      <c r="B5819" s="6" t="s">
        <v>63</v>
      </c>
      <c r="C5819" s="14">
        <v>79</v>
      </c>
      <c r="D5819" s="6" t="s">
        <v>342</v>
      </c>
      <c r="E5819" s="6"/>
      <c r="F5819" s="6"/>
      <c r="G5819" s="6"/>
      <c r="H5819" s="6"/>
      <c r="I5819" s="6" t="str">
        <f t="shared" si="49"/>
        <v/>
      </c>
      <c r="J5819" s="10" t="s">
        <v>351</v>
      </c>
      <c r="K5819" s="6">
        <v>10</v>
      </c>
      <c r="L5819" s="6">
        <v>5</v>
      </c>
      <c r="M5819" s="6">
        <v>10</v>
      </c>
      <c r="N5819" s="15">
        <v>5</v>
      </c>
      <c r="O5819" s="6">
        <v>0</v>
      </c>
      <c r="P5819" s="6"/>
      <c r="Q5819" s="6"/>
      <c r="R5819" s="6"/>
      <c r="S5819" s="6"/>
      <c r="T5819" s="6"/>
    </row>
    <row r="5820" spans="1:20" x14ac:dyDescent="0.25">
      <c r="A5820">
        <v>2006</v>
      </c>
      <c r="B5820" s="6" t="s">
        <v>63</v>
      </c>
      <c r="C5820" s="14">
        <v>80</v>
      </c>
      <c r="D5820" s="6" t="s">
        <v>342</v>
      </c>
      <c r="E5820" s="6"/>
      <c r="F5820" s="6"/>
      <c r="G5820" s="6"/>
      <c r="H5820" s="6"/>
      <c r="I5820" s="6" t="str">
        <f t="shared" si="49"/>
        <v/>
      </c>
      <c r="J5820" s="10" t="s">
        <v>351</v>
      </c>
      <c r="K5820" s="6">
        <v>10</v>
      </c>
      <c r="L5820" s="6">
        <v>10</v>
      </c>
      <c r="M5820" s="6">
        <v>10</v>
      </c>
      <c r="N5820" s="15">
        <v>80</v>
      </c>
      <c r="O5820" s="6">
        <v>0</v>
      </c>
      <c r="P5820" s="6"/>
      <c r="Q5820" s="6"/>
      <c r="R5820" s="6"/>
      <c r="S5820" s="6"/>
      <c r="T5820" s="6"/>
    </row>
    <row r="5821" spans="1:20" x14ac:dyDescent="0.25">
      <c r="A5821">
        <v>2006</v>
      </c>
      <c r="B5821" s="6" t="s">
        <v>63</v>
      </c>
      <c r="C5821" s="14">
        <v>81</v>
      </c>
      <c r="D5821" s="6" t="s">
        <v>342</v>
      </c>
      <c r="E5821" s="6"/>
      <c r="F5821" s="6"/>
      <c r="G5821" s="6"/>
      <c r="H5821" s="6"/>
      <c r="I5821" s="6" t="str">
        <f t="shared" si="49"/>
        <v/>
      </c>
      <c r="J5821" s="10" t="s">
        <v>331</v>
      </c>
      <c r="K5821" s="6">
        <v>10</v>
      </c>
      <c r="L5821" s="6">
        <v>5</v>
      </c>
      <c r="M5821" s="6">
        <v>10</v>
      </c>
      <c r="N5821" s="15">
        <v>2</v>
      </c>
      <c r="O5821" s="6">
        <v>0</v>
      </c>
      <c r="P5821" s="6"/>
      <c r="Q5821" s="6"/>
      <c r="R5821" s="6"/>
      <c r="S5821" s="10"/>
      <c r="T5821" s="6"/>
    </row>
    <row r="5822" spans="1:20" x14ac:dyDescent="0.25">
      <c r="A5822">
        <v>2006</v>
      </c>
      <c r="B5822" s="6" t="s">
        <v>63</v>
      </c>
      <c r="C5822" s="14">
        <v>82</v>
      </c>
      <c r="D5822" s="6" t="s">
        <v>342</v>
      </c>
      <c r="E5822" s="6"/>
      <c r="F5822" s="6"/>
      <c r="G5822" s="6"/>
      <c r="H5822" s="6"/>
      <c r="I5822" s="6" t="str">
        <f t="shared" si="49"/>
        <v/>
      </c>
      <c r="J5822" s="10" t="s">
        <v>348</v>
      </c>
      <c r="K5822" s="6">
        <v>15</v>
      </c>
      <c r="L5822" s="6">
        <v>15</v>
      </c>
      <c r="M5822" s="6">
        <v>20</v>
      </c>
      <c r="N5822" s="15">
        <v>0</v>
      </c>
      <c r="O5822" s="6">
        <v>0</v>
      </c>
      <c r="P5822" s="6"/>
      <c r="Q5822" s="6"/>
      <c r="R5822" s="6"/>
      <c r="S5822" s="6"/>
      <c r="T5822" s="6"/>
    </row>
    <row r="5823" spans="1:20" x14ac:dyDescent="0.25">
      <c r="A5823">
        <v>2006</v>
      </c>
      <c r="B5823" s="6" t="s">
        <v>63</v>
      </c>
      <c r="C5823" s="14">
        <v>83</v>
      </c>
      <c r="D5823" s="6" t="s">
        <v>342</v>
      </c>
      <c r="E5823" s="6"/>
      <c r="F5823" s="6"/>
      <c r="G5823" s="6"/>
      <c r="H5823" s="6"/>
      <c r="I5823" s="6" t="str">
        <f t="shared" si="49"/>
        <v/>
      </c>
      <c r="J5823" s="10" t="s">
        <v>331</v>
      </c>
      <c r="K5823" s="6">
        <v>20</v>
      </c>
      <c r="L5823" s="6">
        <v>5</v>
      </c>
      <c r="M5823" s="6">
        <v>12</v>
      </c>
      <c r="N5823" s="15">
        <v>40</v>
      </c>
      <c r="O5823" s="6">
        <v>0</v>
      </c>
      <c r="P5823" s="6"/>
      <c r="Q5823" s="6"/>
      <c r="R5823" s="6"/>
      <c r="S5823" s="6"/>
      <c r="T5823" s="6"/>
    </row>
    <row r="5824" spans="1:20" x14ac:dyDescent="0.25">
      <c r="A5824">
        <v>2006</v>
      </c>
      <c r="B5824" s="6" t="s">
        <v>63</v>
      </c>
      <c r="C5824" s="14">
        <v>84</v>
      </c>
      <c r="D5824" s="6" t="s">
        <v>342</v>
      </c>
      <c r="E5824" s="6"/>
      <c r="F5824" s="6"/>
      <c r="G5824" s="6"/>
      <c r="H5824" s="6"/>
      <c r="I5824" s="6" t="str">
        <f t="shared" si="49"/>
        <v/>
      </c>
      <c r="J5824" s="10" t="s">
        <v>330</v>
      </c>
      <c r="K5824" s="6">
        <v>10</v>
      </c>
      <c r="L5824" s="6">
        <v>2</v>
      </c>
      <c r="M5824" s="6">
        <v>20</v>
      </c>
      <c r="N5824" s="15">
        <v>10</v>
      </c>
      <c r="O5824" s="6">
        <v>0</v>
      </c>
      <c r="P5824" s="6"/>
      <c r="Q5824" s="6"/>
      <c r="R5824" s="6"/>
      <c r="S5824" s="6"/>
      <c r="T5824" s="6"/>
    </row>
    <row r="5825" spans="1:20" x14ac:dyDescent="0.25">
      <c r="A5825">
        <v>2006</v>
      </c>
      <c r="B5825" s="6" t="s">
        <v>63</v>
      </c>
      <c r="C5825" s="14">
        <v>85</v>
      </c>
      <c r="D5825" s="6" t="s">
        <v>342</v>
      </c>
      <c r="E5825" s="6"/>
      <c r="F5825" s="6"/>
      <c r="G5825" s="6"/>
      <c r="H5825" s="6"/>
      <c r="I5825" s="6" t="str">
        <f t="shared" si="49"/>
        <v/>
      </c>
      <c r="J5825" s="10" t="s">
        <v>347</v>
      </c>
      <c r="K5825" s="6">
        <v>30</v>
      </c>
      <c r="L5825" s="6">
        <v>15</v>
      </c>
      <c r="M5825" s="6">
        <v>15</v>
      </c>
      <c r="N5825" s="15">
        <v>95</v>
      </c>
      <c r="O5825" s="6">
        <v>0</v>
      </c>
      <c r="P5825" s="6"/>
      <c r="Q5825" s="6"/>
      <c r="R5825" s="6"/>
      <c r="S5825" s="6"/>
      <c r="T5825" s="6"/>
    </row>
    <row r="5826" spans="1:20" x14ac:dyDescent="0.25">
      <c r="A5826">
        <v>2006</v>
      </c>
      <c r="B5826" s="6" t="s">
        <v>63</v>
      </c>
      <c r="C5826" s="14">
        <v>86</v>
      </c>
      <c r="D5826" s="6" t="s">
        <v>342</v>
      </c>
      <c r="E5826" s="6"/>
      <c r="F5826" s="6"/>
      <c r="G5826" s="6"/>
      <c r="H5826" s="6"/>
      <c r="I5826" s="6" t="str">
        <f t="shared" si="49"/>
        <v/>
      </c>
      <c r="J5826" s="10" t="s">
        <v>336</v>
      </c>
      <c r="K5826" s="6">
        <v>20</v>
      </c>
      <c r="L5826" s="6">
        <v>15</v>
      </c>
      <c r="M5826" s="6">
        <v>15</v>
      </c>
      <c r="N5826" s="15">
        <v>100</v>
      </c>
      <c r="O5826" s="6">
        <v>0</v>
      </c>
      <c r="P5826" s="6"/>
      <c r="Q5826" s="6"/>
      <c r="R5826" s="6"/>
      <c r="S5826" s="6"/>
      <c r="T5826" s="6"/>
    </row>
    <row r="5827" spans="1:20" x14ac:dyDescent="0.25">
      <c r="A5827">
        <v>2006</v>
      </c>
      <c r="B5827" s="6" t="s">
        <v>63</v>
      </c>
      <c r="C5827" s="14">
        <v>87</v>
      </c>
      <c r="D5827" s="6" t="s">
        <v>342</v>
      </c>
      <c r="E5827" s="6"/>
      <c r="F5827" s="6"/>
      <c r="G5827" s="6"/>
      <c r="H5827" s="6"/>
      <c r="I5827" s="6" t="str">
        <f t="shared" si="49"/>
        <v/>
      </c>
      <c r="J5827" s="10" t="s">
        <v>334</v>
      </c>
      <c r="K5827" s="6">
        <v>50</v>
      </c>
      <c r="L5827" s="6">
        <v>15</v>
      </c>
      <c r="M5827" s="6">
        <v>30</v>
      </c>
      <c r="N5827" s="15">
        <v>30</v>
      </c>
      <c r="O5827" s="6">
        <v>0</v>
      </c>
      <c r="P5827" s="6"/>
      <c r="Q5827" s="6"/>
      <c r="R5827" s="6"/>
      <c r="S5827" s="6"/>
      <c r="T5827" s="6"/>
    </row>
    <row r="5828" spans="1:20" x14ac:dyDescent="0.25">
      <c r="A5828">
        <v>2006</v>
      </c>
      <c r="B5828" s="6" t="s">
        <v>63</v>
      </c>
      <c r="C5828" s="14">
        <v>88</v>
      </c>
      <c r="D5828" s="6" t="s">
        <v>342</v>
      </c>
      <c r="E5828" s="6"/>
      <c r="F5828" s="6"/>
      <c r="G5828" s="6"/>
      <c r="H5828" s="6"/>
      <c r="I5828" s="6" t="str">
        <f t="shared" si="49"/>
        <v/>
      </c>
      <c r="J5828" s="10" t="s">
        <v>331</v>
      </c>
      <c r="K5828" s="6">
        <v>15</v>
      </c>
      <c r="L5828" s="6">
        <v>10</v>
      </c>
      <c r="M5828" s="6">
        <v>10</v>
      </c>
      <c r="N5828" s="15">
        <v>70</v>
      </c>
      <c r="O5828" s="6">
        <v>0</v>
      </c>
      <c r="P5828" s="6"/>
      <c r="Q5828" s="6"/>
      <c r="R5828" s="6"/>
      <c r="S5828" s="6"/>
      <c r="T5828" s="6"/>
    </row>
    <row r="5829" spans="1:20" x14ac:dyDescent="0.25">
      <c r="A5829">
        <v>2006</v>
      </c>
      <c r="B5829" s="6" t="s">
        <v>63</v>
      </c>
      <c r="C5829" s="14">
        <v>89</v>
      </c>
      <c r="D5829" s="6" t="s">
        <v>342</v>
      </c>
      <c r="E5829" s="6"/>
      <c r="F5829" s="6"/>
      <c r="G5829" s="6"/>
      <c r="H5829" s="6"/>
      <c r="I5829" s="6" t="str">
        <f t="shared" si="49"/>
        <v/>
      </c>
      <c r="J5829" s="10" t="s">
        <v>331</v>
      </c>
      <c r="K5829" s="6">
        <v>10</v>
      </c>
      <c r="L5829" s="6">
        <v>5</v>
      </c>
      <c r="M5829" s="6">
        <v>5</v>
      </c>
      <c r="N5829" s="15">
        <v>60</v>
      </c>
      <c r="O5829" s="6">
        <v>0</v>
      </c>
      <c r="P5829" s="6"/>
      <c r="Q5829" s="6"/>
      <c r="R5829" s="6"/>
      <c r="S5829" s="6"/>
      <c r="T5829" s="6"/>
    </row>
    <row r="5830" spans="1:20" x14ac:dyDescent="0.25">
      <c r="A5830">
        <v>2006</v>
      </c>
      <c r="B5830" s="6" t="s">
        <v>63</v>
      </c>
      <c r="C5830" s="14">
        <v>90</v>
      </c>
      <c r="D5830" s="6" t="s">
        <v>342</v>
      </c>
      <c r="E5830" s="6"/>
      <c r="F5830" s="6"/>
      <c r="G5830" s="6"/>
      <c r="H5830" s="6"/>
      <c r="I5830" s="6" t="str">
        <f t="shared" si="49"/>
        <v/>
      </c>
      <c r="J5830" s="10" t="s">
        <v>348</v>
      </c>
      <c r="K5830" s="6">
        <v>8</v>
      </c>
      <c r="L5830" s="6">
        <v>8</v>
      </c>
      <c r="M5830" s="6">
        <v>8</v>
      </c>
      <c r="N5830" s="15">
        <v>40</v>
      </c>
      <c r="O5830" s="6">
        <v>0</v>
      </c>
      <c r="P5830" s="6"/>
      <c r="Q5830" s="6"/>
      <c r="R5830" s="6"/>
      <c r="S5830" s="6"/>
      <c r="T5830" s="6"/>
    </row>
    <row r="5831" spans="1:20" x14ac:dyDescent="0.25">
      <c r="A5831">
        <v>2006</v>
      </c>
      <c r="B5831" s="6" t="s">
        <v>63</v>
      </c>
      <c r="C5831" s="14">
        <v>91</v>
      </c>
      <c r="D5831" s="6" t="s">
        <v>342</v>
      </c>
      <c r="E5831" s="6"/>
      <c r="F5831" s="6"/>
      <c r="G5831" s="6"/>
      <c r="H5831" s="6"/>
      <c r="I5831" s="6" t="str">
        <f t="shared" si="49"/>
        <v/>
      </c>
      <c r="J5831" s="10" t="s">
        <v>367</v>
      </c>
      <c r="K5831" s="6">
        <v>35</v>
      </c>
      <c r="L5831" s="6">
        <v>30</v>
      </c>
      <c r="M5831" s="6">
        <v>40</v>
      </c>
      <c r="N5831" s="15">
        <v>40</v>
      </c>
      <c r="O5831" s="6">
        <v>0</v>
      </c>
      <c r="P5831" s="6"/>
      <c r="Q5831" s="6"/>
      <c r="R5831" s="6"/>
      <c r="S5831" s="6"/>
      <c r="T5831" s="6"/>
    </row>
    <row r="5832" spans="1:20" x14ac:dyDescent="0.25">
      <c r="A5832">
        <v>2006</v>
      </c>
      <c r="B5832" s="6" t="s">
        <v>63</v>
      </c>
      <c r="C5832" s="14">
        <v>92</v>
      </c>
      <c r="D5832" s="6" t="s">
        <v>342</v>
      </c>
      <c r="E5832" s="6"/>
      <c r="F5832" s="6"/>
      <c r="G5832" s="6"/>
      <c r="H5832" s="6"/>
      <c r="I5832" s="6" t="str">
        <f t="shared" si="49"/>
        <v/>
      </c>
      <c r="J5832" s="10" t="s">
        <v>334</v>
      </c>
      <c r="K5832" s="6">
        <v>30</v>
      </c>
      <c r="L5832" s="6">
        <v>20</v>
      </c>
      <c r="M5832" s="6">
        <v>30</v>
      </c>
      <c r="N5832" s="15">
        <v>60</v>
      </c>
      <c r="O5832" s="6">
        <v>0</v>
      </c>
      <c r="P5832" s="6"/>
      <c r="Q5832" s="6"/>
      <c r="R5832" s="6"/>
      <c r="S5832" s="6"/>
      <c r="T5832" s="6"/>
    </row>
    <row r="5833" spans="1:20" x14ac:dyDescent="0.25">
      <c r="A5833">
        <v>2006</v>
      </c>
      <c r="B5833" s="6" t="s">
        <v>63</v>
      </c>
      <c r="C5833" s="14">
        <v>93</v>
      </c>
      <c r="D5833" s="6" t="s">
        <v>342</v>
      </c>
      <c r="E5833" s="6"/>
      <c r="F5833" s="6"/>
      <c r="G5833" s="6"/>
      <c r="H5833" s="6"/>
      <c r="I5833" s="6" t="str">
        <f t="shared" si="49"/>
        <v/>
      </c>
      <c r="J5833" s="10" t="s">
        <v>340</v>
      </c>
      <c r="K5833" s="6">
        <v>20</v>
      </c>
      <c r="L5833" s="6">
        <v>10</v>
      </c>
      <c r="M5833" s="6">
        <v>20</v>
      </c>
      <c r="N5833" s="15">
        <v>10</v>
      </c>
      <c r="O5833" s="6">
        <v>0</v>
      </c>
      <c r="P5833" s="6"/>
      <c r="Q5833" s="6"/>
      <c r="R5833" s="6"/>
      <c r="S5833" s="6"/>
      <c r="T5833" s="6"/>
    </row>
    <row r="5834" spans="1:20" x14ac:dyDescent="0.25">
      <c r="A5834">
        <v>2006</v>
      </c>
      <c r="B5834" s="6" t="s">
        <v>63</v>
      </c>
      <c r="C5834" s="14">
        <v>94</v>
      </c>
      <c r="D5834" s="6" t="s">
        <v>342</v>
      </c>
      <c r="E5834" s="6"/>
      <c r="F5834" s="6"/>
      <c r="G5834" s="6"/>
      <c r="H5834" s="6"/>
      <c r="I5834" s="6" t="str">
        <f t="shared" si="49"/>
        <v/>
      </c>
      <c r="J5834" s="10" t="s">
        <v>367</v>
      </c>
      <c r="K5834" s="6">
        <v>30</v>
      </c>
      <c r="L5834" s="6">
        <v>25</v>
      </c>
      <c r="M5834" s="6">
        <v>40</v>
      </c>
      <c r="N5834" s="15">
        <v>5</v>
      </c>
      <c r="O5834" s="6">
        <v>0</v>
      </c>
      <c r="P5834" s="6"/>
      <c r="Q5834" s="6"/>
      <c r="R5834" s="6"/>
      <c r="S5834" s="6"/>
      <c r="T5834" s="6"/>
    </row>
    <row r="5835" spans="1:20" x14ac:dyDescent="0.25">
      <c r="A5835">
        <v>2006</v>
      </c>
      <c r="B5835" s="6" t="s">
        <v>63</v>
      </c>
      <c r="C5835" s="14">
        <v>95</v>
      </c>
      <c r="D5835" s="6" t="s">
        <v>342</v>
      </c>
      <c r="E5835" s="6"/>
      <c r="F5835" s="6"/>
      <c r="G5835" s="6"/>
      <c r="H5835" s="6"/>
      <c r="I5835" s="6" t="str">
        <f t="shared" si="49"/>
        <v/>
      </c>
      <c r="J5835" s="10" t="s">
        <v>332</v>
      </c>
      <c r="K5835" s="6">
        <v>30</v>
      </c>
      <c r="L5835" s="6">
        <v>20</v>
      </c>
      <c r="M5835" s="6">
        <v>30</v>
      </c>
      <c r="N5835" s="15">
        <v>50</v>
      </c>
      <c r="O5835" s="6">
        <v>0</v>
      </c>
      <c r="P5835" s="6"/>
      <c r="Q5835" s="6"/>
      <c r="R5835" s="6"/>
      <c r="S5835" s="6"/>
      <c r="T5835" s="6"/>
    </row>
    <row r="5836" spans="1:20" x14ac:dyDescent="0.25">
      <c r="A5836">
        <v>2006</v>
      </c>
      <c r="B5836" s="6" t="s">
        <v>63</v>
      </c>
      <c r="C5836" s="14">
        <v>96</v>
      </c>
      <c r="D5836" s="6" t="s">
        <v>342</v>
      </c>
      <c r="E5836" s="6"/>
      <c r="F5836" s="6"/>
      <c r="G5836" s="6"/>
      <c r="H5836" s="6"/>
      <c r="I5836" s="6" t="str">
        <f t="shared" si="49"/>
        <v/>
      </c>
      <c r="J5836" s="10" t="s">
        <v>367</v>
      </c>
      <c r="K5836" s="6">
        <v>30</v>
      </c>
      <c r="L5836" s="6">
        <v>15</v>
      </c>
      <c r="M5836" s="6">
        <v>60</v>
      </c>
      <c r="N5836" s="15">
        <v>40</v>
      </c>
      <c r="O5836" s="6">
        <v>0</v>
      </c>
      <c r="P5836" s="6"/>
      <c r="Q5836" s="6"/>
      <c r="R5836" s="6"/>
      <c r="S5836" s="6"/>
      <c r="T5836" s="6"/>
    </row>
    <row r="5837" spans="1:20" x14ac:dyDescent="0.25">
      <c r="A5837">
        <v>2006</v>
      </c>
      <c r="B5837" s="6" t="s">
        <v>63</v>
      </c>
      <c r="C5837" s="14">
        <v>97</v>
      </c>
      <c r="D5837" s="6" t="s">
        <v>342</v>
      </c>
      <c r="E5837" s="6"/>
      <c r="F5837" s="6"/>
      <c r="G5837" s="6"/>
      <c r="H5837" s="6"/>
      <c r="I5837" s="6" t="str">
        <f t="shared" si="49"/>
        <v/>
      </c>
      <c r="J5837" s="10" t="s">
        <v>357</v>
      </c>
      <c r="K5837" s="6">
        <v>20</v>
      </c>
      <c r="L5837" s="6">
        <v>10</v>
      </c>
      <c r="M5837" s="6">
        <v>10</v>
      </c>
      <c r="N5837" s="15">
        <v>30</v>
      </c>
      <c r="O5837" s="6">
        <v>0</v>
      </c>
      <c r="P5837" s="6"/>
      <c r="Q5837" s="6"/>
      <c r="R5837" s="6"/>
      <c r="S5837" s="6"/>
      <c r="T5837" s="6"/>
    </row>
    <row r="5838" spans="1:20" x14ac:dyDescent="0.25">
      <c r="A5838">
        <v>2006</v>
      </c>
      <c r="B5838" s="6" t="s">
        <v>63</v>
      </c>
      <c r="C5838" s="14">
        <v>98</v>
      </c>
      <c r="D5838" s="6" t="s">
        <v>342</v>
      </c>
      <c r="E5838" s="6"/>
      <c r="F5838" s="6"/>
      <c r="G5838" s="6"/>
      <c r="H5838" s="6"/>
      <c r="I5838" s="6" t="str">
        <f t="shared" si="49"/>
        <v/>
      </c>
      <c r="J5838" s="10" t="s">
        <v>340</v>
      </c>
      <c r="K5838" s="6">
        <v>35</v>
      </c>
      <c r="L5838" s="6">
        <v>10</v>
      </c>
      <c r="M5838" s="6">
        <v>10</v>
      </c>
      <c r="N5838" s="15">
        <v>10</v>
      </c>
      <c r="O5838" s="6">
        <v>0</v>
      </c>
      <c r="P5838" s="6"/>
      <c r="Q5838" s="6"/>
      <c r="R5838" s="6"/>
      <c r="S5838" s="6"/>
      <c r="T5838" s="6"/>
    </row>
    <row r="5839" spans="1:20" x14ac:dyDescent="0.25">
      <c r="A5839">
        <v>2006</v>
      </c>
      <c r="B5839" s="6" t="s">
        <v>63</v>
      </c>
      <c r="C5839" s="14">
        <v>99</v>
      </c>
      <c r="D5839" s="6" t="s">
        <v>342</v>
      </c>
      <c r="E5839" s="6"/>
      <c r="F5839" s="6"/>
      <c r="G5839" s="6"/>
      <c r="H5839" s="6"/>
      <c r="I5839" s="6" t="str">
        <f t="shared" si="49"/>
        <v/>
      </c>
      <c r="J5839" s="10" t="s">
        <v>331</v>
      </c>
      <c r="K5839" s="6">
        <v>50</v>
      </c>
      <c r="L5839" s="6">
        <v>15</v>
      </c>
      <c r="M5839" s="6">
        <v>45</v>
      </c>
      <c r="N5839" s="15">
        <v>50</v>
      </c>
      <c r="O5839" s="6">
        <v>0</v>
      </c>
      <c r="P5839" s="6"/>
      <c r="Q5839" s="6"/>
      <c r="R5839" s="6"/>
      <c r="S5839" s="6"/>
      <c r="T5839" s="6"/>
    </row>
    <row r="5840" spans="1:20" x14ac:dyDescent="0.25">
      <c r="A5840">
        <v>2006</v>
      </c>
      <c r="B5840" s="6" t="s">
        <v>63</v>
      </c>
      <c r="C5840" s="14">
        <v>100</v>
      </c>
      <c r="D5840" s="6" t="s">
        <v>342</v>
      </c>
      <c r="E5840" s="6"/>
      <c r="F5840" s="6"/>
      <c r="G5840" s="6"/>
      <c r="H5840" s="6"/>
      <c r="I5840" s="6" t="str">
        <f t="shared" si="49"/>
        <v/>
      </c>
      <c r="J5840" s="10" t="s">
        <v>367</v>
      </c>
      <c r="K5840" s="6">
        <v>90</v>
      </c>
      <c r="L5840" s="6">
        <v>30</v>
      </c>
      <c r="M5840" s="6">
        <v>100</v>
      </c>
      <c r="N5840" s="15">
        <v>40</v>
      </c>
      <c r="O5840" s="6">
        <v>0</v>
      </c>
      <c r="P5840" s="6"/>
      <c r="Q5840" s="6"/>
      <c r="R5840" s="6"/>
      <c r="S5840" s="10"/>
      <c r="T5840" s="6"/>
    </row>
    <row r="5841" spans="1:20" x14ac:dyDescent="0.25">
      <c r="A5841">
        <v>2006</v>
      </c>
      <c r="B5841" s="6" t="s">
        <v>63</v>
      </c>
      <c r="C5841" s="14">
        <v>101</v>
      </c>
      <c r="D5841" s="6" t="s">
        <v>342</v>
      </c>
      <c r="E5841" s="6"/>
      <c r="F5841" s="6"/>
      <c r="G5841" s="6"/>
      <c r="H5841" s="6"/>
      <c r="I5841" s="6" t="str">
        <f t="shared" si="49"/>
        <v/>
      </c>
      <c r="J5841" s="10" t="s">
        <v>348</v>
      </c>
      <c r="K5841" s="6">
        <v>45</v>
      </c>
      <c r="L5841" s="6">
        <v>40</v>
      </c>
      <c r="M5841" s="6">
        <v>45</v>
      </c>
      <c r="N5841" s="15">
        <v>20</v>
      </c>
      <c r="O5841" s="6">
        <v>0</v>
      </c>
      <c r="P5841" s="6"/>
      <c r="Q5841" s="6"/>
      <c r="R5841" s="6"/>
      <c r="S5841" s="6"/>
      <c r="T5841" s="6"/>
    </row>
    <row r="5842" spans="1:20" x14ac:dyDescent="0.25">
      <c r="A5842">
        <v>2006</v>
      </c>
      <c r="B5842" s="6" t="s">
        <v>63</v>
      </c>
      <c r="C5842" s="14">
        <v>102</v>
      </c>
      <c r="D5842" s="6" t="s">
        <v>346</v>
      </c>
      <c r="E5842" s="6">
        <v>6</v>
      </c>
      <c r="F5842" s="6">
        <v>11.6</v>
      </c>
      <c r="G5842" s="6">
        <v>255</v>
      </c>
      <c r="H5842" s="6">
        <v>0</v>
      </c>
      <c r="I5842" s="6">
        <f t="shared" si="49"/>
        <v>255</v>
      </c>
      <c r="J5842" s="10" t="s">
        <v>332</v>
      </c>
      <c r="K5842" s="6">
        <v>30</v>
      </c>
      <c r="L5842" s="6">
        <v>25</v>
      </c>
      <c r="M5842" s="6">
        <v>20</v>
      </c>
      <c r="N5842" s="15">
        <v>0</v>
      </c>
      <c r="O5842" s="6">
        <v>0</v>
      </c>
      <c r="P5842" s="6"/>
      <c r="Q5842" s="6"/>
      <c r="R5842" s="6"/>
      <c r="S5842" s="6"/>
      <c r="T5842" s="6"/>
    </row>
    <row r="5843" spans="1:20" x14ac:dyDescent="0.25">
      <c r="A5843">
        <v>2006</v>
      </c>
      <c r="B5843" s="6" t="s">
        <v>63</v>
      </c>
      <c r="C5843" s="14">
        <v>103</v>
      </c>
      <c r="D5843" s="6" t="s">
        <v>346</v>
      </c>
      <c r="E5843" s="6"/>
      <c r="F5843" s="6"/>
      <c r="G5843" s="6"/>
      <c r="H5843" s="6"/>
      <c r="I5843" s="6" t="str">
        <f t="shared" si="49"/>
        <v/>
      </c>
      <c r="J5843" s="10" t="s">
        <v>332</v>
      </c>
      <c r="K5843" s="6">
        <v>20</v>
      </c>
      <c r="L5843" s="6">
        <v>20</v>
      </c>
      <c r="M5843" s="6">
        <v>18</v>
      </c>
      <c r="N5843" s="15">
        <v>10</v>
      </c>
      <c r="O5843" s="6">
        <v>0</v>
      </c>
      <c r="P5843" s="6"/>
      <c r="Q5843" s="6"/>
      <c r="R5843" s="6"/>
      <c r="S5843" s="6">
        <v>1</v>
      </c>
      <c r="T5843" s="6"/>
    </row>
    <row r="5844" spans="1:20" x14ac:dyDescent="0.25">
      <c r="A5844">
        <v>2006</v>
      </c>
      <c r="B5844" s="6" t="s">
        <v>63</v>
      </c>
      <c r="C5844" s="14">
        <v>104</v>
      </c>
      <c r="D5844" s="6" t="s">
        <v>346</v>
      </c>
      <c r="E5844" s="6"/>
      <c r="F5844" s="6"/>
      <c r="G5844" s="6"/>
      <c r="H5844" s="6"/>
      <c r="I5844" s="6" t="str">
        <f t="shared" si="49"/>
        <v/>
      </c>
      <c r="J5844" s="10" t="s">
        <v>332</v>
      </c>
      <c r="K5844" s="6">
        <v>20</v>
      </c>
      <c r="L5844" s="6">
        <v>10</v>
      </c>
      <c r="M5844" s="6">
        <v>15</v>
      </c>
      <c r="N5844" s="15">
        <v>20</v>
      </c>
      <c r="O5844" s="6">
        <v>0</v>
      </c>
      <c r="P5844" s="6"/>
      <c r="Q5844" s="6"/>
      <c r="R5844" s="6"/>
      <c r="S5844" s="6"/>
      <c r="T5844" s="6"/>
    </row>
    <row r="5845" spans="1:20" x14ac:dyDescent="0.25">
      <c r="A5845">
        <v>2006</v>
      </c>
      <c r="B5845" s="6" t="s">
        <v>63</v>
      </c>
      <c r="C5845" s="14">
        <v>105</v>
      </c>
      <c r="D5845" s="6" t="s">
        <v>346</v>
      </c>
      <c r="E5845" s="6"/>
      <c r="F5845" s="6"/>
      <c r="G5845" s="6"/>
      <c r="H5845" s="6"/>
      <c r="I5845" s="6" t="str">
        <f t="shared" si="49"/>
        <v/>
      </c>
      <c r="J5845" s="10" t="s">
        <v>348</v>
      </c>
      <c r="K5845" s="6">
        <v>30</v>
      </c>
      <c r="L5845" s="6">
        <v>18</v>
      </c>
      <c r="M5845" s="6">
        <v>20</v>
      </c>
      <c r="N5845" s="15">
        <v>20</v>
      </c>
      <c r="O5845" s="6">
        <v>0</v>
      </c>
      <c r="P5845" s="6"/>
      <c r="Q5845" s="6"/>
      <c r="R5845" s="6"/>
      <c r="S5845" s="6"/>
      <c r="T5845" s="6"/>
    </row>
    <row r="5846" spans="1:20" x14ac:dyDescent="0.25">
      <c r="A5846">
        <v>2006</v>
      </c>
      <c r="B5846" s="6" t="s">
        <v>63</v>
      </c>
      <c r="C5846" s="14">
        <v>106</v>
      </c>
      <c r="D5846" s="6" t="s">
        <v>346</v>
      </c>
      <c r="E5846" s="6"/>
      <c r="F5846" s="6"/>
      <c r="G5846" s="6"/>
      <c r="H5846" s="6"/>
      <c r="I5846" s="6" t="str">
        <f t="shared" si="49"/>
        <v/>
      </c>
      <c r="J5846" s="10" t="s">
        <v>332</v>
      </c>
      <c r="K5846" s="6">
        <v>25</v>
      </c>
      <c r="L5846" s="6">
        <v>12</v>
      </c>
      <c r="M5846" s="6">
        <v>12</v>
      </c>
      <c r="N5846" s="15">
        <v>50</v>
      </c>
      <c r="O5846" s="6">
        <v>0</v>
      </c>
      <c r="P5846" s="6"/>
      <c r="Q5846" s="6"/>
      <c r="R5846" s="6" t="s">
        <v>47</v>
      </c>
      <c r="S5846" s="6"/>
      <c r="T5846" s="6"/>
    </row>
    <row r="5847" spans="1:20" x14ac:dyDescent="0.25">
      <c r="A5847">
        <v>2006</v>
      </c>
      <c r="B5847" s="6" t="s">
        <v>63</v>
      </c>
      <c r="C5847" s="14">
        <v>107</v>
      </c>
      <c r="D5847" s="6" t="s">
        <v>346</v>
      </c>
      <c r="E5847" s="6"/>
      <c r="F5847" s="6"/>
      <c r="G5847" s="6"/>
      <c r="H5847" s="6"/>
      <c r="I5847" s="6" t="str">
        <f t="shared" si="49"/>
        <v/>
      </c>
      <c r="J5847" s="10" t="s">
        <v>76</v>
      </c>
      <c r="K5847" s="6">
        <v>75</v>
      </c>
      <c r="L5847" s="6">
        <v>10</v>
      </c>
      <c r="M5847" s="6">
        <v>5</v>
      </c>
      <c r="N5847" s="15">
        <v>0</v>
      </c>
      <c r="O5847" s="6">
        <v>0</v>
      </c>
      <c r="P5847" s="6"/>
      <c r="Q5847" s="6"/>
      <c r="R5847" s="6"/>
      <c r="S5847" s="6"/>
      <c r="T5847" s="6"/>
    </row>
    <row r="5848" spans="1:20" x14ac:dyDescent="0.25">
      <c r="A5848">
        <v>2006</v>
      </c>
      <c r="B5848" s="6" t="s">
        <v>63</v>
      </c>
      <c r="C5848" s="14">
        <v>108</v>
      </c>
      <c r="D5848" s="6" t="s">
        <v>346</v>
      </c>
      <c r="E5848" s="6"/>
      <c r="F5848" s="6"/>
      <c r="G5848" s="6"/>
      <c r="H5848" s="6"/>
      <c r="I5848" s="6" t="str">
        <f t="shared" si="49"/>
        <v/>
      </c>
      <c r="J5848" s="10" t="s">
        <v>334</v>
      </c>
      <c r="K5848" s="6">
        <v>50</v>
      </c>
      <c r="L5848" s="6">
        <v>50</v>
      </c>
      <c r="M5848" s="6">
        <v>40</v>
      </c>
      <c r="N5848" s="15">
        <v>90</v>
      </c>
      <c r="O5848" s="6">
        <v>0</v>
      </c>
      <c r="P5848" s="6"/>
      <c r="Q5848" s="6"/>
      <c r="R5848" s="6"/>
      <c r="S5848" s="6"/>
      <c r="T5848" s="6"/>
    </row>
    <row r="5849" spans="1:20" x14ac:dyDescent="0.25">
      <c r="A5849">
        <v>2006</v>
      </c>
      <c r="B5849" s="6" t="s">
        <v>63</v>
      </c>
      <c r="C5849" s="14">
        <v>109</v>
      </c>
      <c r="D5849" s="6" t="s">
        <v>346</v>
      </c>
      <c r="E5849" s="6"/>
      <c r="F5849" s="6"/>
      <c r="G5849" s="6"/>
      <c r="H5849" s="6"/>
      <c r="I5849" s="6" t="str">
        <f t="shared" si="49"/>
        <v/>
      </c>
      <c r="J5849" s="10" t="s">
        <v>340</v>
      </c>
      <c r="K5849" s="6">
        <v>18</v>
      </c>
      <c r="L5849" s="6">
        <v>15</v>
      </c>
      <c r="M5849" s="6">
        <v>3</v>
      </c>
      <c r="N5849" s="15">
        <v>20</v>
      </c>
      <c r="O5849" s="6">
        <v>0</v>
      </c>
      <c r="P5849" s="6"/>
      <c r="Q5849" s="6"/>
      <c r="R5849" s="6"/>
      <c r="S5849" s="6"/>
      <c r="T5849" s="6"/>
    </row>
    <row r="5850" spans="1:20" x14ac:dyDescent="0.25">
      <c r="A5850">
        <v>2006</v>
      </c>
      <c r="B5850" s="6" t="s">
        <v>63</v>
      </c>
      <c r="C5850" s="14">
        <v>110</v>
      </c>
      <c r="D5850" s="6" t="s">
        <v>346</v>
      </c>
      <c r="E5850" s="6"/>
      <c r="F5850" s="6"/>
      <c r="G5850" s="6"/>
      <c r="H5850" s="6"/>
      <c r="I5850" s="6" t="str">
        <f t="shared" si="49"/>
        <v/>
      </c>
      <c r="J5850" s="10" t="s">
        <v>340</v>
      </c>
      <c r="K5850" s="6">
        <v>6</v>
      </c>
      <c r="L5850" s="6">
        <v>5</v>
      </c>
      <c r="M5850" s="6">
        <v>2</v>
      </c>
      <c r="N5850" s="15">
        <v>0</v>
      </c>
      <c r="O5850" s="6">
        <v>0</v>
      </c>
      <c r="P5850" s="6"/>
      <c r="Q5850" s="6"/>
      <c r="R5850" s="6"/>
      <c r="S5850" s="6"/>
      <c r="T5850" s="6"/>
    </row>
    <row r="5851" spans="1:20" x14ac:dyDescent="0.25">
      <c r="A5851">
        <v>2006</v>
      </c>
      <c r="B5851" s="6" t="s">
        <v>63</v>
      </c>
      <c r="C5851" s="14">
        <v>111</v>
      </c>
      <c r="D5851" s="6" t="s">
        <v>346</v>
      </c>
      <c r="E5851" s="6"/>
      <c r="F5851" s="6"/>
      <c r="G5851" s="6"/>
      <c r="H5851" s="6"/>
      <c r="I5851" s="6" t="str">
        <f t="shared" si="49"/>
        <v/>
      </c>
      <c r="J5851" s="10" t="s">
        <v>332</v>
      </c>
      <c r="K5851" s="6">
        <v>20</v>
      </c>
      <c r="L5851" s="6">
        <v>20</v>
      </c>
      <c r="M5851" s="6">
        <v>2</v>
      </c>
      <c r="N5851" s="15">
        <v>10</v>
      </c>
      <c r="O5851" s="6">
        <v>0</v>
      </c>
      <c r="P5851" s="6"/>
      <c r="Q5851" s="6"/>
      <c r="R5851" s="6"/>
      <c r="S5851" s="6"/>
      <c r="T5851" s="6"/>
    </row>
    <row r="5852" spans="1:20" x14ac:dyDescent="0.25">
      <c r="A5852">
        <v>2006</v>
      </c>
      <c r="B5852" s="6" t="s">
        <v>63</v>
      </c>
      <c r="C5852" s="14">
        <v>112</v>
      </c>
      <c r="D5852" s="6" t="s">
        <v>346</v>
      </c>
      <c r="E5852" s="6"/>
      <c r="F5852" s="6"/>
      <c r="G5852" s="6"/>
      <c r="H5852" s="6"/>
      <c r="I5852" s="6" t="str">
        <f t="shared" si="49"/>
        <v/>
      </c>
      <c r="J5852" s="10" t="s">
        <v>332</v>
      </c>
      <c r="K5852" s="6">
        <v>40</v>
      </c>
      <c r="L5852" s="6">
        <v>35</v>
      </c>
      <c r="M5852" s="6">
        <v>35</v>
      </c>
      <c r="N5852" s="15">
        <v>25</v>
      </c>
      <c r="O5852" s="6">
        <v>0</v>
      </c>
      <c r="P5852" s="6"/>
      <c r="Q5852" s="6"/>
      <c r="R5852" s="6"/>
      <c r="S5852" s="6"/>
      <c r="T5852" s="6"/>
    </row>
    <row r="5853" spans="1:20" x14ac:dyDescent="0.25">
      <c r="A5853">
        <v>2006</v>
      </c>
      <c r="B5853" s="6" t="s">
        <v>63</v>
      </c>
      <c r="C5853" s="14">
        <v>113</v>
      </c>
      <c r="D5853" s="6" t="s">
        <v>346</v>
      </c>
      <c r="E5853" s="6"/>
      <c r="F5853" s="6"/>
      <c r="G5853" s="6"/>
      <c r="H5853" s="6"/>
      <c r="I5853" s="6" t="str">
        <f t="shared" si="49"/>
        <v/>
      </c>
      <c r="J5853" s="10" t="s">
        <v>340</v>
      </c>
      <c r="K5853" s="6">
        <v>40</v>
      </c>
      <c r="L5853" s="6">
        <v>40</v>
      </c>
      <c r="M5853" s="6">
        <v>10</v>
      </c>
      <c r="N5853" s="15">
        <v>0</v>
      </c>
      <c r="O5853" s="6">
        <v>0</v>
      </c>
      <c r="P5853" s="6"/>
      <c r="Q5853" s="6"/>
      <c r="R5853" s="6"/>
      <c r="S5853" s="6"/>
      <c r="T5853" s="6"/>
    </row>
    <row r="5854" spans="1:20" x14ac:dyDescent="0.25">
      <c r="A5854">
        <v>2006</v>
      </c>
      <c r="B5854" s="6" t="s">
        <v>63</v>
      </c>
      <c r="C5854" s="14">
        <v>114</v>
      </c>
      <c r="D5854" s="6" t="s">
        <v>346</v>
      </c>
      <c r="E5854" s="6"/>
      <c r="F5854" s="6"/>
      <c r="G5854" s="6"/>
      <c r="H5854" s="6"/>
      <c r="I5854" s="6" t="str">
        <f t="shared" si="49"/>
        <v/>
      </c>
      <c r="J5854" s="10" t="s">
        <v>347</v>
      </c>
      <c r="K5854" s="6">
        <v>30</v>
      </c>
      <c r="L5854" s="6">
        <v>15</v>
      </c>
      <c r="M5854" s="6">
        <v>10</v>
      </c>
      <c r="N5854" s="15">
        <v>60</v>
      </c>
      <c r="O5854" s="6">
        <v>0</v>
      </c>
      <c r="P5854" s="6"/>
      <c r="Q5854" s="6"/>
      <c r="R5854" s="6"/>
      <c r="S5854" s="6"/>
      <c r="T5854" s="6"/>
    </row>
    <row r="5855" spans="1:20" x14ac:dyDescent="0.25">
      <c r="A5855">
        <v>2006</v>
      </c>
      <c r="B5855" s="6" t="s">
        <v>63</v>
      </c>
      <c r="C5855" s="14">
        <v>115</v>
      </c>
      <c r="D5855" s="6" t="s">
        <v>346</v>
      </c>
      <c r="E5855" s="6"/>
      <c r="F5855" s="6"/>
      <c r="G5855" s="6"/>
      <c r="H5855" s="6"/>
      <c r="I5855" s="6" t="str">
        <f t="shared" si="49"/>
        <v/>
      </c>
      <c r="J5855" s="10" t="s">
        <v>340</v>
      </c>
      <c r="K5855" s="6">
        <v>25</v>
      </c>
      <c r="L5855" s="6">
        <v>15</v>
      </c>
      <c r="M5855" s="6">
        <v>2</v>
      </c>
      <c r="N5855" s="15">
        <v>0</v>
      </c>
      <c r="O5855" s="6">
        <v>0</v>
      </c>
      <c r="P5855" s="6"/>
      <c r="Q5855" s="6"/>
      <c r="R5855" s="6"/>
      <c r="S5855" s="6"/>
      <c r="T5855" s="6"/>
    </row>
    <row r="5856" spans="1:20" x14ac:dyDescent="0.25">
      <c r="A5856">
        <v>2006</v>
      </c>
      <c r="B5856" s="6" t="s">
        <v>63</v>
      </c>
      <c r="C5856" s="14">
        <v>116</v>
      </c>
      <c r="D5856" s="6" t="s">
        <v>346</v>
      </c>
      <c r="E5856" s="6"/>
      <c r="F5856" s="6"/>
      <c r="G5856" s="6"/>
      <c r="H5856" s="6"/>
      <c r="I5856" s="6" t="str">
        <f t="shared" si="49"/>
        <v/>
      </c>
      <c r="J5856" s="10" t="s">
        <v>345</v>
      </c>
      <c r="K5856" s="6">
        <v>20</v>
      </c>
      <c r="L5856" s="6">
        <v>12</v>
      </c>
      <c r="M5856" s="6">
        <v>2</v>
      </c>
      <c r="N5856" s="15">
        <v>0</v>
      </c>
      <c r="O5856" s="6">
        <v>0</v>
      </c>
      <c r="P5856" s="6"/>
      <c r="Q5856" s="6"/>
      <c r="R5856" s="6" t="s">
        <v>47</v>
      </c>
      <c r="S5856" s="6"/>
      <c r="T5856" s="6"/>
    </row>
    <row r="5857" spans="1:20" x14ac:dyDescent="0.25">
      <c r="A5857">
        <v>2006</v>
      </c>
      <c r="B5857" s="6" t="s">
        <v>63</v>
      </c>
      <c r="C5857" s="14">
        <v>117</v>
      </c>
      <c r="D5857" s="6" t="s">
        <v>346</v>
      </c>
      <c r="E5857" s="6"/>
      <c r="F5857" s="6"/>
      <c r="G5857" s="6"/>
      <c r="H5857" s="6"/>
      <c r="I5857" s="6" t="str">
        <f t="shared" si="49"/>
        <v/>
      </c>
      <c r="J5857" s="10" t="s">
        <v>332</v>
      </c>
      <c r="K5857" s="6">
        <v>20</v>
      </c>
      <c r="L5857" s="6">
        <v>15</v>
      </c>
      <c r="M5857" s="6">
        <v>2</v>
      </c>
      <c r="N5857" s="15">
        <v>10</v>
      </c>
      <c r="O5857" s="6">
        <v>0</v>
      </c>
      <c r="P5857" s="6"/>
      <c r="Q5857" s="6"/>
      <c r="R5857" s="6"/>
      <c r="S5857" s="6"/>
      <c r="T5857" s="6"/>
    </row>
    <row r="5858" spans="1:20" x14ac:dyDescent="0.25">
      <c r="A5858">
        <v>2006</v>
      </c>
      <c r="B5858" s="6" t="s">
        <v>63</v>
      </c>
      <c r="C5858" s="14">
        <v>118</v>
      </c>
      <c r="D5858" s="6" t="s">
        <v>346</v>
      </c>
      <c r="E5858" s="6"/>
      <c r="F5858" s="6"/>
      <c r="G5858" s="6"/>
      <c r="H5858" s="6"/>
      <c r="I5858" s="6" t="str">
        <f t="shared" si="49"/>
        <v/>
      </c>
      <c r="J5858" s="10" t="s">
        <v>332</v>
      </c>
      <c r="K5858" s="6">
        <v>10</v>
      </c>
      <c r="L5858" s="6">
        <v>8</v>
      </c>
      <c r="M5858" s="6">
        <v>7</v>
      </c>
      <c r="N5858" s="15">
        <v>0</v>
      </c>
      <c r="O5858" s="6">
        <v>0</v>
      </c>
      <c r="P5858" s="6"/>
      <c r="Q5858" s="6"/>
      <c r="R5858" s="6"/>
      <c r="S5858" s="6"/>
      <c r="T5858" s="6"/>
    </row>
    <row r="5859" spans="1:20" x14ac:dyDescent="0.25">
      <c r="A5859">
        <v>2006</v>
      </c>
      <c r="B5859" s="6" t="s">
        <v>63</v>
      </c>
      <c r="C5859" s="14">
        <v>119</v>
      </c>
      <c r="D5859" s="6" t="s">
        <v>346</v>
      </c>
      <c r="E5859" s="6"/>
      <c r="F5859" s="6"/>
      <c r="G5859" s="6"/>
      <c r="H5859" s="6"/>
      <c r="I5859" s="6" t="str">
        <f t="shared" si="49"/>
        <v/>
      </c>
      <c r="J5859" s="10" t="s">
        <v>332</v>
      </c>
      <c r="K5859" s="6">
        <v>25</v>
      </c>
      <c r="L5859" s="6">
        <v>20</v>
      </c>
      <c r="M5859" s="6">
        <v>50</v>
      </c>
      <c r="N5859" s="15">
        <v>70</v>
      </c>
      <c r="O5859" s="6">
        <v>0</v>
      </c>
      <c r="P5859" s="6"/>
      <c r="Q5859" s="6"/>
      <c r="R5859" s="6"/>
      <c r="S5859" s="6"/>
      <c r="T5859" s="6"/>
    </row>
    <row r="5860" spans="1:20" x14ac:dyDescent="0.25">
      <c r="A5860">
        <v>2006</v>
      </c>
      <c r="B5860" s="6" t="s">
        <v>63</v>
      </c>
      <c r="C5860" s="14">
        <v>120</v>
      </c>
      <c r="D5860" s="6" t="s">
        <v>346</v>
      </c>
      <c r="E5860" s="6"/>
      <c r="F5860" s="6"/>
      <c r="G5860" s="6"/>
      <c r="H5860" s="6"/>
      <c r="I5860" s="6" t="str">
        <f t="shared" si="49"/>
        <v/>
      </c>
      <c r="J5860" s="10" t="s">
        <v>340</v>
      </c>
      <c r="K5860" s="6">
        <v>15</v>
      </c>
      <c r="L5860" s="6">
        <v>10</v>
      </c>
      <c r="M5860" s="6">
        <v>10</v>
      </c>
      <c r="N5860" s="15">
        <v>5</v>
      </c>
      <c r="O5860" s="6">
        <v>0</v>
      </c>
      <c r="P5860" s="6"/>
      <c r="Q5860" s="6"/>
      <c r="R5860" s="6"/>
      <c r="S5860" s="10"/>
      <c r="T5860" s="6"/>
    </row>
    <row r="5861" spans="1:20" x14ac:dyDescent="0.25">
      <c r="A5861">
        <v>2006</v>
      </c>
      <c r="B5861" s="6" t="s">
        <v>63</v>
      </c>
      <c r="C5861" s="14">
        <v>121</v>
      </c>
      <c r="D5861" s="6" t="s">
        <v>346</v>
      </c>
      <c r="E5861" s="6">
        <v>7</v>
      </c>
      <c r="F5861" s="6">
        <v>12.2</v>
      </c>
      <c r="G5861" s="6">
        <v>185</v>
      </c>
      <c r="H5861" s="6">
        <v>0</v>
      </c>
      <c r="I5861" s="6">
        <f t="shared" si="49"/>
        <v>185</v>
      </c>
      <c r="J5861" s="10" t="s">
        <v>332</v>
      </c>
      <c r="K5861" s="6">
        <v>80</v>
      </c>
      <c r="L5861" s="6">
        <v>70</v>
      </c>
      <c r="M5861" s="6">
        <v>50</v>
      </c>
      <c r="N5861" s="15">
        <v>60</v>
      </c>
      <c r="O5861" s="6">
        <v>0</v>
      </c>
      <c r="P5861" s="6"/>
      <c r="Q5861" s="6"/>
      <c r="R5861" s="6"/>
      <c r="S5861" s="6"/>
      <c r="T5861" s="6"/>
    </row>
    <row r="5862" spans="1:20" x14ac:dyDescent="0.25">
      <c r="A5862">
        <v>2006</v>
      </c>
      <c r="B5862" s="6" t="s">
        <v>63</v>
      </c>
      <c r="C5862" s="14">
        <v>122</v>
      </c>
      <c r="D5862" s="6" t="s">
        <v>346</v>
      </c>
      <c r="E5862" s="6"/>
      <c r="F5862" s="6"/>
      <c r="G5862" s="6"/>
      <c r="H5862" s="6"/>
      <c r="I5862" s="6" t="str">
        <f t="shared" si="49"/>
        <v/>
      </c>
      <c r="J5862" s="10" t="s">
        <v>340</v>
      </c>
      <c r="K5862" s="6">
        <v>15</v>
      </c>
      <c r="L5862" s="6">
        <v>12</v>
      </c>
      <c r="M5862" s="6">
        <v>3</v>
      </c>
      <c r="N5862" s="15">
        <v>0</v>
      </c>
      <c r="O5862" s="6">
        <v>0</v>
      </c>
      <c r="P5862" s="6"/>
      <c r="Q5862" s="6"/>
      <c r="R5862" s="6"/>
      <c r="S5862" s="6"/>
      <c r="T5862" s="6"/>
    </row>
    <row r="5863" spans="1:20" x14ac:dyDescent="0.25">
      <c r="A5863">
        <v>2006</v>
      </c>
      <c r="B5863" s="6" t="s">
        <v>63</v>
      </c>
      <c r="C5863" s="14">
        <v>123</v>
      </c>
      <c r="D5863" s="6" t="s">
        <v>346</v>
      </c>
      <c r="E5863" s="6"/>
      <c r="F5863" s="6"/>
      <c r="G5863" s="6"/>
      <c r="H5863" s="6"/>
      <c r="I5863" s="6" t="str">
        <f t="shared" si="49"/>
        <v/>
      </c>
      <c r="J5863" s="10" t="s">
        <v>347</v>
      </c>
      <c r="K5863" s="6">
        <v>25</v>
      </c>
      <c r="L5863" s="6">
        <v>15</v>
      </c>
      <c r="M5863" s="6">
        <v>10</v>
      </c>
      <c r="N5863" s="15">
        <v>0</v>
      </c>
      <c r="O5863" s="6">
        <v>0</v>
      </c>
      <c r="P5863" s="6"/>
      <c r="Q5863" s="6"/>
      <c r="R5863" s="6"/>
      <c r="S5863" s="6"/>
      <c r="T5863" s="6"/>
    </row>
    <row r="5864" spans="1:20" x14ac:dyDescent="0.25">
      <c r="A5864">
        <v>2006</v>
      </c>
      <c r="B5864" s="6" t="s">
        <v>63</v>
      </c>
      <c r="C5864" s="14">
        <v>124</v>
      </c>
      <c r="D5864" s="6" t="s">
        <v>346</v>
      </c>
      <c r="E5864" s="6"/>
      <c r="F5864" s="6"/>
      <c r="G5864" s="6"/>
      <c r="H5864" s="6"/>
      <c r="I5864" s="6" t="str">
        <f t="shared" si="49"/>
        <v/>
      </c>
      <c r="J5864" s="10" t="s">
        <v>331</v>
      </c>
      <c r="K5864" s="6">
        <v>8</v>
      </c>
      <c r="L5864" s="6">
        <v>7</v>
      </c>
      <c r="M5864" s="6">
        <v>4</v>
      </c>
      <c r="N5864" s="15">
        <v>0</v>
      </c>
      <c r="O5864" s="6">
        <v>0</v>
      </c>
      <c r="P5864" s="6"/>
      <c r="Q5864" s="6"/>
      <c r="R5864" s="6"/>
      <c r="S5864" s="6"/>
      <c r="T5864" s="6"/>
    </row>
    <row r="5865" spans="1:20" x14ac:dyDescent="0.25">
      <c r="A5865">
        <v>2006</v>
      </c>
      <c r="B5865" s="6" t="s">
        <v>63</v>
      </c>
      <c r="C5865" s="14">
        <v>125</v>
      </c>
      <c r="D5865" s="6" t="s">
        <v>346</v>
      </c>
      <c r="E5865" s="6"/>
      <c r="F5865" s="6"/>
      <c r="G5865" s="6"/>
      <c r="H5865" s="6"/>
      <c r="I5865" s="6" t="str">
        <f t="shared" si="49"/>
        <v/>
      </c>
      <c r="J5865" s="10" t="s">
        <v>347</v>
      </c>
      <c r="K5865" s="6">
        <v>13</v>
      </c>
      <c r="L5865" s="6">
        <v>10</v>
      </c>
      <c r="M5865" s="6">
        <v>10</v>
      </c>
      <c r="N5865" s="15">
        <v>0</v>
      </c>
      <c r="O5865" s="6">
        <v>0</v>
      </c>
      <c r="P5865" s="6"/>
      <c r="Q5865" s="6"/>
      <c r="R5865" s="6"/>
      <c r="S5865" s="6"/>
      <c r="T5865" s="6"/>
    </row>
    <row r="5866" spans="1:20" x14ac:dyDescent="0.25">
      <c r="A5866">
        <v>2006</v>
      </c>
      <c r="B5866" s="6" t="s">
        <v>63</v>
      </c>
      <c r="C5866" s="14">
        <v>126</v>
      </c>
      <c r="D5866" s="6" t="s">
        <v>346</v>
      </c>
      <c r="E5866" s="6"/>
      <c r="F5866" s="6"/>
      <c r="G5866" s="6"/>
      <c r="H5866" s="6"/>
      <c r="I5866" s="6" t="str">
        <f t="shared" si="49"/>
        <v/>
      </c>
      <c r="J5866" s="10" t="s">
        <v>337</v>
      </c>
      <c r="K5866" s="6">
        <v>35</v>
      </c>
      <c r="L5866" s="6">
        <v>25</v>
      </c>
      <c r="M5866" s="6">
        <v>25</v>
      </c>
      <c r="N5866" s="15">
        <v>5</v>
      </c>
      <c r="O5866" s="6">
        <v>0</v>
      </c>
      <c r="P5866" s="6"/>
      <c r="Q5866" s="6"/>
      <c r="R5866" s="6"/>
      <c r="S5866" s="10"/>
      <c r="T5866" s="6" t="s">
        <v>265</v>
      </c>
    </row>
    <row r="5867" spans="1:20" x14ac:dyDescent="0.25">
      <c r="A5867">
        <v>2006</v>
      </c>
      <c r="B5867" s="6" t="s">
        <v>63</v>
      </c>
      <c r="C5867" s="14">
        <v>127</v>
      </c>
      <c r="D5867" s="6" t="s">
        <v>346</v>
      </c>
      <c r="E5867" s="6"/>
      <c r="F5867" s="6"/>
      <c r="G5867" s="6"/>
      <c r="H5867" s="6"/>
      <c r="I5867" s="6" t="str">
        <f t="shared" si="49"/>
        <v/>
      </c>
      <c r="J5867" s="10" t="s">
        <v>331</v>
      </c>
      <c r="K5867" s="6">
        <v>11</v>
      </c>
      <c r="L5867" s="6">
        <v>8</v>
      </c>
      <c r="M5867" s="6">
        <v>2</v>
      </c>
      <c r="N5867" s="15">
        <v>0</v>
      </c>
      <c r="O5867" s="6">
        <v>0</v>
      </c>
      <c r="P5867" s="6"/>
      <c r="Q5867" s="6"/>
      <c r="R5867" s="6"/>
      <c r="S5867" s="6"/>
      <c r="T5867" s="6"/>
    </row>
    <row r="5868" spans="1:20" x14ac:dyDescent="0.25">
      <c r="A5868">
        <v>2006</v>
      </c>
      <c r="B5868" s="6" t="s">
        <v>63</v>
      </c>
      <c r="C5868" s="14">
        <v>128</v>
      </c>
      <c r="D5868" s="6" t="s">
        <v>346</v>
      </c>
      <c r="E5868" s="6"/>
      <c r="F5868" s="6"/>
      <c r="G5868" s="6"/>
      <c r="H5868" s="6"/>
      <c r="I5868" s="6" t="str">
        <f t="shared" si="49"/>
        <v/>
      </c>
      <c r="J5868" s="10" t="s">
        <v>330</v>
      </c>
      <c r="K5868" s="6">
        <v>5</v>
      </c>
      <c r="L5868" s="6">
        <v>5</v>
      </c>
      <c r="M5868" s="6">
        <v>30</v>
      </c>
      <c r="N5868" s="15">
        <v>0</v>
      </c>
      <c r="O5868" s="6">
        <v>0</v>
      </c>
      <c r="P5868" s="6"/>
      <c r="Q5868" s="6"/>
      <c r="R5868" s="6"/>
      <c r="S5868" s="6"/>
      <c r="T5868" s="6"/>
    </row>
    <row r="5869" spans="1:20" x14ac:dyDescent="0.25">
      <c r="A5869">
        <v>2006</v>
      </c>
      <c r="B5869" s="6" t="s">
        <v>63</v>
      </c>
      <c r="C5869" s="14">
        <v>129</v>
      </c>
      <c r="D5869" s="6" t="s">
        <v>346</v>
      </c>
      <c r="E5869" s="6"/>
      <c r="F5869" s="6"/>
      <c r="G5869" s="6"/>
      <c r="H5869" s="6"/>
      <c r="I5869" s="6" t="str">
        <f t="shared" ref="I5869:I5877" si="50">IF(G5869&gt;0,G5869/(1000-H5869)*1000,"")</f>
        <v/>
      </c>
      <c r="J5869" s="10" t="s">
        <v>332</v>
      </c>
      <c r="K5869" s="6">
        <v>100</v>
      </c>
      <c r="L5869" s="6">
        <v>100</v>
      </c>
      <c r="M5869" s="6">
        <v>70</v>
      </c>
      <c r="N5869" s="15">
        <v>80</v>
      </c>
      <c r="O5869" s="6">
        <v>0</v>
      </c>
      <c r="P5869" s="6"/>
      <c r="Q5869" s="6"/>
      <c r="R5869" s="6" t="s">
        <v>47</v>
      </c>
      <c r="S5869" s="6"/>
      <c r="T5869" s="6"/>
    </row>
    <row r="5870" spans="1:20" x14ac:dyDescent="0.25">
      <c r="A5870">
        <v>2006</v>
      </c>
      <c r="B5870" s="6" t="s">
        <v>63</v>
      </c>
      <c r="C5870" s="14">
        <v>130</v>
      </c>
      <c r="D5870" s="6" t="s">
        <v>346</v>
      </c>
      <c r="E5870" s="6"/>
      <c r="F5870" s="6"/>
      <c r="G5870" s="6"/>
      <c r="H5870" s="6"/>
      <c r="I5870" s="6" t="str">
        <f t="shared" si="50"/>
        <v/>
      </c>
      <c r="J5870" s="10" t="s">
        <v>340</v>
      </c>
      <c r="K5870" s="6">
        <v>20</v>
      </c>
      <c r="L5870" s="6">
        <v>15</v>
      </c>
      <c r="M5870" s="6">
        <v>10</v>
      </c>
      <c r="N5870" s="15">
        <v>0</v>
      </c>
      <c r="O5870" s="6">
        <v>0</v>
      </c>
      <c r="P5870" s="6"/>
      <c r="Q5870" s="6"/>
      <c r="R5870" s="6"/>
      <c r="S5870" s="6"/>
      <c r="T5870" s="6"/>
    </row>
    <row r="5871" spans="1:20" x14ac:dyDescent="0.25">
      <c r="A5871">
        <v>2006</v>
      </c>
      <c r="B5871" s="6" t="s">
        <v>63</v>
      </c>
      <c r="C5871" s="14">
        <v>131</v>
      </c>
      <c r="D5871" s="6" t="s">
        <v>346</v>
      </c>
      <c r="E5871" s="6"/>
      <c r="F5871" s="6"/>
      <c r="G5871" s="6"/>
      <c r="H5871" s="6"/>
      <c r="I5871" s="6" t="str">
        <f t="shared" si="50"/>
        <v/>
      </c>
      <c r="J5871" s="10" t="s">
        <v>348</v>
      </c>
      <c r="K5871" s="6">
        <v>30</v>
      </c>
      <c r="L5871" s="6">
        <v>20</v>
      </c>
      <c r="M5871" s="6">
        <v>30</v>
      </c>
      <c r="N5871" s="15">
        <v>5</v>
      </c>
      <c r="O5871" s="6">
        <v>0</v>
      </c>
      <c r="P5871" s="6"/>
      <c r="Q5871" s="6"/>
      <c r="R5871" s="6"/>
      <c r="S5871" s="6"/>
      <c r="T5871" s="6"/>
    </row>
    <row r="5872" spans="1:20" x14ac:dyDescent="0.25">
      <c r="A5872">
        <v>2006</v>
      </c>
      <c r="B5872" s="6" t="s">
        <v>63</v>
      </c>
      <c r="C5872" s="14">
        <v>132</v>
      </c>
      <c r="D5872" s="6" t="s">
        <v>346</v>
      </c>
      <c r="E5872" s="6"/>
      <c r="F5872" s="6"/>
      <c r="G5872" s="6"/>
      <c r="H5872" s="6"/>
      <c r="I5872" s="6" t="str">
        <f t="shared" si="50"/>
        <v/>
      </c>
      <c r="J5872" s="10" t="s">
        <v>76</v>
      </c>
      <c r="K5872" s="6">
        <v>120</v>
      </c>
      <c r="L5872" s="6">
        <v>100</v>
      </c>
      <c r="M5872" s="6">
        <v>80</v>
      </c>
      <c r="N5872" s="15">
        <v>70</v>
      </c>
      <c r="O5872" s="6">
        <v>0</v>
      </c>
      <c r="P5872" s="6"/>
      <c r="Q5872" s="6"/>
      <c r="R5872" s="6"/>
      <c r="S5872" s="6"/>
      <c r="T5872" s="6"/>
    </row>
    <row r="5873" spans="1:20" x14ac:dyDescent="0.25">
      <c r="A5873">
        <v>2006</v>
      </c>
      <c r="B5873" s="6" t="s">
        <v>63</v>
      </c>
      <c r="C5873" s="14">
        <v>133</v>
      </c>
      <c r="D5873" s="6" t="s">
        <v>346</v>
      </c>
      <c r="E5873" s="6"/>
      <c r="F5873" s="6"/>
      <c r="G5873" s="6"/>
      <c r="H5873" s="6"/>
      <c r="I5873" s="6" t="str">
        <f t="shared" si="50"/>
        <v/>
      </c>
      <c r="J5873" s="10" t="s">
        <v>331</v>
      </c>
      <c r="K5873" s="6">
        <v>20</v>
      </c>
      <c r="L5873" s="6">
        <v>10</v>
      </c>
      <c r="M5873" s="6">
        <v>10</v>
      </c>
      <c r="N5873" s="15">
        <v>0</v>
      </c>
      <c r="O5873" s="6">
        <v>0</v>
      </c>
      <c r="P5873" s="6"/>
      <c r="Q5873" s="6"/>
      <c r="R5873" s="6"/>
      <c r="S5873" s="6"/>
      <c r="T5873" s="6"/>
    </row>
    <row r="5874" spans="1:20" x14ac:dyDescent="0.25">
      <c r="A5874">
        <v>2006</v>
      </c>
      <c r="B5874" s="6" t="s">
        <v>63</v>
      </c>
      <c r="C5874" s="14">
        <v>134</v>
      </c>
      <c r="D5874" s="6" t="s">
        <v>350</v>
      </c>
      <c r="E5874" s="6">
        <v>8</v>
      </c>
      <c r="F5874" s="6">
        <v>12.2</v>
      </c>
      <c r="G5874" s="6">
        <v>205</v>
      </c>
      <c r="H5874" s="6">
        <v>0</v>
      </c>
      <c r="I5874" s="6">
        <f t="shared" si="50"/>
        <v>205</v>
      </c>
      <c r="J5874" s="10" t="s">
        <v>331</v>
      </c>
      <c r="K5874" s="6">
        <v>18</v>
      </c>
      <c r="L5874" s="6">
        <v>8</v>
      </c>
      <c r="M5874" s="6">
        <v>20</v>
      </c>
      <c r="N5874" s="15">
        <v>10</v>
      </c>
      <c r="O5874" s="6">
        <v>0</v>
      </c>
      <c r="P5874" s="6"/>
      <c r="Q5874" s="6"/>
      <c r="R5874" s="6"/>
      <c r="S5874" s="6"/>
      <c r="T5874" s="6"/>
    </row>
    <row r="5875" spans="1:20" x14ac:dyDescent="0.25">
      <c r="A5875">
        <v>2006</v>
      </c>
      <c r="B5875" s="6" t="s">
        <v>63</v>
      </c>
      <c r="C5875" s="14">
        <v>135</v>
      </c>
      <c r="D5875" s="6" t="s">
        <v>350</v>
      </c>
      <c r="E5875" s="6"/>
      <c r="F5875" s="6"/>
      <c r="G5875" s="6"/>
      <c r="H5875" s="6"/>
      <c r="I5875" s="6" t="str">
        <f t="shared" si="50"/>
        <v/>
      </c>
      <c r="J5875" s="10" t="s">
        <v>332</v>
      </c>
      <c r="K5875" s="6">
        <v>25</v>
      </c>
      <c r="L5875" s="6">
        <v>15</v>
      </c>
      <c r="M5875" s="6">
        <v>23</v>
      </c>
      <c r="N5875" s="15">
        <v>15</v>
      </c>
      <c r="O5875" s="6">
        <v>0</v>
      </c>
      <c r="P5875" s="6"/>
      <c r="Q5875" s="6"/>
      <c r="R5875" s="6"/>
      <c r="S5875" s="6"/>
      <c r="T5875" s="6"/>
    </row>
    <row r="5876" spans="1:20" x14ac:dyDescent="0.25">
      <c r="A5876">
        <v>2006</v>
      </c>
      <c r="B5876" s="6" t="s">
        <v>63</v>
      </c>
      <c r="C5876" s="14">
        <v>136</v>
      </c>
      <c r="D5876" s="6" t="s">
        <v>350</v>
      </c>
      <c r="E5876" s="6"/>
      <c r="F5876" s="6"/>
      <c r="G5876" s="6"/>
      <c r="H5876" s="6"/>
      <c r="I5876" s="6" t="str">
        <f t="shared" si="50"/>
        <v/>
      </c>
      <c r="J5876" s="10" t="s">
        <v>331</v>
      </c>
      <c r="K5876" s="6">
        <v>8</v>
      </c>
      <c r="L5876" s="6">
        <v>4</v>
      </c>
      <c r="M5876" s="6">
        <v>3</v>
      </c>
      <c r="N5876" s="15">
        <v>5</v>
      </c>
      <c r="O5876" s="6">
        <v>0</v>
      </c>
      <c r="P5876" s="6"/>
      <c r="Q5876" s="6"/>
      <c r="R5876" s="6"/>
      <c r="S5876" s="6"/>
      <c r="T5876" s="6"/>
    </row>
    <row r="5877" spans="1:20" x14ac:dyDescent="0.25">
      <c r="A5877">
        <v>2006</v>
      </c>
      <c r="B5877" s="6" t="s">
        <v>63</v>
      </c>
      <c r="C5877" s="14">
        <v>137</v>
      </c>
      <c r="D5877" s="6" t="s">
        <v>350</v>
      </c>
      <c r="E5877" s="6"/>
      <c r="F5877" s="6"/>
      <c r="G5877" s="6"/>
      <c r="H5877" s="6"/>
      <c r="I5877" s="6" t="str">
        <f t="shared" si="50"/>
        <v/>
      </c>
      <c r="J5877" s="10" t="s">
        <v>331</v>
      </c>
      <c r="K5877" s="6">
        <v>22</v>
      </c>
      <c r="L5877" s="6">
        <v>20</v>
      </c>
      <c r="M5877" s="6">
        <v>13</v>
      </c>
      <c r="N5877" s="15">
        <v>50</v>
      </c>
      <c r="O5877" s="6">
        <v>0</v>
      </c>
      <c r="P5877" s="6"/>
      <c r="Q5877" s="6"/>
      <c r="R5877" s="6"/>
      <c r="S5877" s="6"/>
      <c r="T5877" s="6"/>
    </row>
    <row r="5878" spans="1:20" x14ac:dyDescent="0.25">
      <c r="A5878">
        <v>2006</v>
      </c>
      <c r="B5878" s="6" t="s">
        <v>63</v>
      </c>
      <c r="C5878" s="14">
        <v>138</v>
      </c>
      <c r="D5878" s="6" t="s">
        <v>350</v>
      </c>
      <c r="E5878" s="6"/>
      <c r="F5878" s="6"/>
      <c r="G5878" s="6"/>
      <c r="H5878" s="6"/>
      <c r="I5878" s="6"/>
      <c r="J5878" s="10" t="s">
        <v>340</v>
      </c>
      <c r="K5878" s="6">
        <v>30</v>
      </c>
      <c r="L5878" s="6">
        <v>20</v>
      </c>
      <c r="M5878" s="6">
        <v>13</v>
      </c>
      <c r="N5878" s="15">
        <v>0</v>
      </c>
      <c r="O5878" s="6">
        <v>0</v>
      </c>
      <c r="P5878" s="6"/>
      <c r="Q5878" s="6"/>
      <c r="R5878" s="6"/>
      <c r="S5878" s="6"/>
      <c r="T5878" s="6"/>
    </row>
    <row r="5879" spans="1:20" x14ac:dyDescent="0.25">
      <c r="A5879">
        <v>2006</v>
      </c>
      <c r="B5879" s="6" t="s">
        <v>68</v>
      </c>
      <c r="C5879" s="14">
        <v>1</v>
      </c>
      <c r="D5879" s="6" t="s">
        <v>342</v>
      </c>
      <c r="E5879" s="6">
        <v>1</v>
      </c>
      <c r="F5879" s="6">
        <v>11.9</v>
      </c>
      <c r="G5879" s="6">
        <v>190</v>
      </c>
      <c r="H5879" s="6">
        <v>0</v>
      </c>
      <c r="I5879" s="6">
        <v>190</v>
      </c>
      <c r="J5879" s="6" t="s">
        <v>348</v>
      </c>
      <c r="K5879" s="6">
        <v>55</v>
      </c>
      <c r="L5879" s="6">
        <v>45</v>
      </c>
      <c r="M5879" s="6">
        <v>25</v>
      </c>
      <c r="N5879" s="15">
        <v>90</v>
      </c>
      <c r="O5879" s="15">
        <v>0</v>
      </c>
      <c r="P5879" s="6"/>
      <c r="Q5879" s="6"/>
      <c r="R5879" s="6"/>
      <c r="S5879" s="6"/>
      <c r="T5879" s="6"/>
    </row>
    <row r="5880" spans="1:20" x14ac:dyDescent="0.25">
      <c r="A5880">
        <v>2006</v>
      </c>
      <c r="B5880" s="6" t="s">
        <v>68</v>
      </c>
      <c r="C5880" s="14">
        <v>2</v>
      </c>
      <c r="D5880" s="6" t="s">
        <v>342</v>
      </c>
      <c r="E5880" s="6"/>
      <c r="F5880" s="6"/>
      <c r="G5880" s="6"/>
      <c r="H5880" s="6"/>
      <c r="I5880" s="6" t="str">
        <f t="shared" ref="I5880:I5943" si="51">IF(G5880&gt;0,G5880/(1000-H5880)*1000,"")</f>
        <v/>
      </c>
      <c r="J5880" s="6" t="s">
        <v>337</v>
      </c>
      <c r="K5880" s="6">
        <v>5</v>
      </c>
      <c r="L5880" s="6">
        <v>5</v>
      </c>
      <c r="M5880" s="6">
        <v>5</v>
      </c>
      <c r="N5880" s="15">
        <v>30</v>
      </c>
      <c r="O5880" s="15">
        <v>0</v>
      </c>
      <c r="P5880" s="6"/>
      <c r="Q5880" s="6"/>
      <c r="R5880" s="6"/>
      <c r="S5880" s="6"/>
      <c r="T5880" s="6"/>
    </row>
    <row r="5881" spans="1:20" x14ac:dyDescent="0.25">
      <c r="A5881">
        <v>2006</v>
      </c>
      <c r="B5881" s="6" t="s">
        <v>68</v>
      </c>
      <c r="C5881" s="14">
        <v>3</v>
      </c>
      <c r="D5881" s="6" t="s">
        <v>342</v>
      </c>
      <c r="E5881" s="6"/>
      <c r="F5881" s="6"/>
      <c r="G5881" s="6"/>
      <c r="H5881" s="6"/>
      <c r="I5881" s="6" t="str">
        <f t="shared" si="51"/>
        <v/>
      </c>
      <c r="J5881" s="6" t="s">
        <v>337</v>
      </c>
      <c r="K5881" s="6">
        <v>25</v>
      </c>
      <c r="L5881" s="6">
        <v>19</v>
      </c>
      <c r="M5881" s="6">
        <v>5</v>
      </c>
      <c r="N5881" s="15">
        <v>10</v>
      </c>
      <c r="O5881" s="15">
        <v>0</v>
      </c>
      <c r="P5881" s="6"/>
      <c r="Q5881" s="6"/>
      <c r="R5881" s="6" t="s">
        <v>47</v>
      </c>
      <c r="S5881" s="6"/>
      <c r="T5881" s="6" t="s">
        <v>368</v>
      </c>
    </row>
    <row r="5882" spans="1:20" x14ac:dyDescent="0.25">
      <c r="A5882">
        <v>2006</v>
      </c>
      <c r="B5882" s="6" t="s">
        <v>68</v>
      </c>
      <c r="C5882" s="14">
        <v>4</v>
      </c>
      <c r="D5882" s="6" t="s">
        <v>342</v>
      </c>
      <c r="E5882" s="6"/>
      <c r="F5882" s="6"/>
      <c r="G5882" s="6"/>
      <c r="H5882" s="6"/>
      <c r="I5882" s="6" t="str">
        <f t="shared" si="51"/>
        <v/>
      </c>
      <c r="J5882" s="6" t="s">
        <v>337</v>
      </c>
      <c r="K5882" s="6">
        <v>20</v>
      </c>
      <c r="L5882" s="6">
        <v>10</v>
      </c>
      <c r="M5882" s="6">
        <v>10</v>
      </c>
      <c r="N5882" s="15">
        <v>5</v>
      </c>
      <c r="O5882" s="15">
        <v>0</v>
      </c>
      <c r="P5882" s="6"/>
      <c r="Q5882" s="6"/>
      <c r="R5882" s="6" t="s">
        <v>47</v>
      </c>
      <c r="S5882" s="6"/>
      <c r="T5882" s="6"/>
    </row>
    <row r="5883" spans="1:20" x14ac:dyDescent="0.25">
      <c r="A5883">
        <v>2006</v>
      </c>
      <c r="B5883" s="6" t="s">
        <v>68</v>
      </c>
      <c r="C5883" s="14">
        <v>5</v>
      </c>
      <c r="D5883" s="6" t="s">
        <v>342</v>
      </c>
      <c r="E5883" s="6"/>
      <c r="F5883" s="6"/>
      <c r="G5883" s="6"/>
      <c r="H5883" s="6"/>
      <c r="I5883" s="6" t="str">
        <f t="shared" si="51"/>
        <v/>
      </c>
      <c r="J5883" s="6" t="s">
        <v>331</v>
      </c>
      <c r="K5883" s="6">
        <v>25</v>
      </c>
      <c r="L5883" s="6">
        <v>20</v>
      </c>
      <c r="M5883" s="6">
        <v>5</v>
      </c>
      <c r="N5883" s="15">
        <v>30</v>
      </c>
      <c r="O5883" s="15">
        <v>0</v>
      </c>
      <c r="P5883" s="6"/>
      <c r="Q5883" s="6"/>
      <c r="R5883" s="6"/>
      <c r="S5883" s="6"/>
      <c r="T5883" s="6"/>
    </row>
    <row r="5884" spans="1:20" x14ac:dyDescent="0.25">
      <c r="A5884">
        <v>2006</v>
      </c>
      <c r="B5884" s="6" t="s">
        <v>68</v>
      </c>
      <c r="C5884" s="14">
        <v>6</v>
      </c>
      <c r="D5884" s="6" t="s">
        <v>342</v>
      </c>
      <c r="E5884" s="6"/>
      <c r="F5884" s="6"/>
      <c r="G5884" s="6"/>
      <c r="H5884" s="6"/>
      <c r="I5884" s="6" t="str">
        <f t="shared" si="51"/>
        <v/>
      </c>
      <c r="J5884" s="6" t="s">
        <v>336</v>
      </c>
      <c r="K5884" s="6">
        <v>50</v>
      </c>
      <c r="L5884" s="6">
        <v>25</v>
      </c>
      <c r="M5884" s="6">
        <v>55</v>
      </c>
      <c r="N5884" s="15">
        <v>60</v>
      </c>
      <c r="O5884" s="15">
        <v>0</v>
      </c>
      <c r="P5884" s="6"/>
      <c r="Q5884" s="6"/>
      <c r="R5884" s="6" t="s">
        <v>47</v>
      </c>
      <c r="S5884" s="6"/>
      <c r="T5884" s="6"/>
    </row>
    <row r="5885" spans="1:20" x14ac:dyDescent="0.25">
      <c r="A5885">
        <v>2006</v>
      </c>
      <c r="B5885" s="6" t="s">
        <v>68</v>
      </c>
      <c r="C5885" s="14">
        <v>7</v>
      </c>
      <c r="D5885" s="6" t="s">
        <v>342</v>
      </c>
      <c r="E5885" s="6"/>
      <c r="F5885" s="6"/>
      <c r="G5885" s="6"/>
      <c r="H5885" s="6"/>
      <c r="I5885" s="6" t="str">
        <f t="shared" si="51"/>
        <v/>
      </c>
      <c r="J5885" s="6" t="s">
        <v>348</v>
      </c>
      <c r="K5885" s="6">
        <v>10</v>
      </c>
      <c r="L5885" s="6">
        <v>5</v>
      </c>
      <c r="M5885" s="6">
        <v>10</v>
      </c>
      <c r="N5885" s="15">
        <v>51</v>
      </c>
      <c r="O5885" s="15">
        <v>0</v>
      </c>
      <c r="P5885" s="6"/>
      <c r="Q5885" s="6"/>
      <c r="R5885" s="6"/>
      <c r="S5885" s="6"/>
      <c r="T5885" s="6"/>
    </row>
    <row r="5886" spans="1:20" x14ac:dyDescent="0.25">
      <c r="A5886">
        <v>2006</v>
      </c>
      <c r="B5886" s="6" t="s">
        <v>68</v>
      </c>
      <c r="C5886" s="14">
        <v>8</v>
      </c>
      <c r="D5886" s="6" t="s">
        <v>342</v>
      </c>
      <c r="E5886" s="6"/>
      <c r="F5886" s="6"/>
      <c r="G5886" s="6"/>
      <c r="H5886" s="6"/>
      <c r="I5886" s="6" t="str">
        <f t="shared" si="51"/>
        <v/>
      </c>
      <c r="J5886" s="6" t="s">
        <v>330</v>
      </c>
      <c r="K5886" s="6">
        <v>20</v>
      </c>
      <c r="L5886" s="6">
        <v>5</v>
      </c>
      <c r="M5886" s="6">
        <v>50</v>
      </c>
      <c r="N5886" s="15">
        <v>5</v>
      </c>
      <c r="O5886" s="15">
        <v>0</v>
      </c>
      <c r="P5886" s="6"/>
      <c r="Q5886" s="6"/>
      <c r="R5886" s="6"/>
      <c r="S5886" s="6"/>
      <c r="T5886" s="6"/>
    </row>
    <row r="5887" spans="1:20" x14ac:dyDescent="0.25">
      <c r="A5887">
        <v>2006</v>
      </c>
      <c r="B5887" s="6" t="s">
        <v>68</v>
      </c>
      <c r="C5887" s="14">
        <v>9</v>
      </c>
      <c r="D5887" s="6" t="s">
        <v>342</v>
      </c>
      <c r="E5887" s="6"/>
      <c r="F5887" s="6"/>
      <c r="G5887" s="6"/>
      <c r="H5887" s="6"/>
      <c r="I5887" s="6" t="str">
        <f t="shared" si="51"/>
        <v/>
      </c>
      <c r="J5887" s="6" t="s">
        <v>330</v>
      </c>
      <c r="K5887" s="6">
        <v>20</v>
      </c>
      <c r="L5887" s="6">
        <v>15</v>
      </c>
      <c r="M5887" s="6">
        <v>20</v>
      </c>
      <c r="N5887" s="15">
        <v>0</v>
      </c>
      <c r="O5887" s="15">
        <v>0</v>
      </c>
      <c r="P5887" s="6"/>
      <c r="Q5887" s="6"/>
      <c r="R5887" s="6"/>
      <c r="S5887" s="6"/>
      <c r="T5887" s="6"/>
    </row>
    <row r="5888" spans="1:20" x14ac:dyDescent="0.25">
      <c r="A5888">
        <v>2006</v>
      </c>
      <c r="B5888" s="6" t="s">
        <v>68</v>
      </c>
      <c r="C5888" s="14">
        <v>10</v>
      </c>
      <c r="D5888" s="6" t="s">
        <v>342</v>
      </c>
      <c r="E5888" s="6"/>
      <c r="F5888" s="6"/>
      <c r="G5888" s="6"/>
      <c r="H5888" s="6"/>
      <c r="I5888" s="6" t="str">
        <f t="shared" si="51"/>
        <v/>
      </c>
      <c r="J5888" s="6" t="s">
        <v>352</v>
      </c>
      <c r="K5888" s="6">
        <v>30</v>
      </c>
      <c r="L5888" s="6">
        <v>15</v>
      </c>
      <c r="M5888" s="6">
        <v>5</v>
      </c>
      <c r="N5888" s="15">
        <v>5</v>
      </c>
      <c r="O5888" s="15">
        <v>0</v>
      </c>
      <c r="P5888" s="6"/>
      <c r="Q5888" s="6"/>
      <c r="R5888" s="6"/>
      <c r="S5888" s="6"/>
      <c r="T5888" s="6"/>
    </row>
    <row r="5889" spans="1:20" x14ac:dyDescent="0.25">
      <c r="A5889">
        <v>2006</v>
      </c>
      <c r="B5889" s="6" t="s">
        <v>68</v>
      </c>
      <c r="C5889" s="14">
        <v>11</v>
      </c>
      <c r="D5889" s="6" t="s">
        <v>342</v>
      </c>
      <c r="E5889" s="6"/>
      <c r="F5889" s="6"/>
      <c r="G5889" s="6"/>
      <c r="H5889" s="6"/>
      <c r="I5889" s="6" t="str">
        <f t="shared" si="51"/>
        <v/>
      </c>
      <c r="J5889" s="6" t="s">
        <v>331</v>
      </c>
      <c r="K5889" s="6">
        <v>35</v>
      </c>
      <c r="L5889" s="6">
        <v>12</v>
      </c>
      <c r="M5889" s="6">
        <v>40</v>
      </c>
      <c r="N5889" s="15">
        <v>40</v>
      </c>
      <c r="O5889" s="15">
        <v>0</v>
      </c>
      <c r="P5889" s="6" t="s">
        <v>156</v>
      </c>
      <c r="Q5889" s="6"/>
      <c r="R5889" s="6"/>
      <c r="S5889" s="6"/>
      <c r="T5889" s="6"/>
    </row>
    <row r="5890" spans="1:20" x14ac:dyDescent="0.25">
      <c r="A5890">
        <v>2006</v>
      </c>
      <c r="B5890" s="6" t="s">
        <v>68</v>
      </c>
      <c r="C5890" s="14">
        <v>12</v>
      </c>
      <c r="D5890" s="6" t="s">
        <v>342</v>
      </c>
      <c r="E5890" s="6"/>
      <c r="F5890" s="6"/>
      <c r="G5890" s="6"/>
      <c r="H5890" s="6"/>
      <c r="I5890" s="6" t="str">
        <f t="shared" si="51"/>
        <v/>
      </c>
      <c r="J5890" s="6" t="s">
        <v>348</v>
      </c>
      <c r="K5890" s="6">
        <v>40</v>
      </c>
      <c r="L5890" s="6">
        <v>15</v>
      </c>
      <c r="M5890" s="6">
        <v>35</v>
      </c>
      <c r="N5890" s="15">
        <v>40</v>
      </c>
      <c r="O5890" s="15">
        <v>0</v>
      </c>
      <c r="P5890" s="6"/>
      <c r="Q5890" s="6"/>
      <c r="R5890" s="6"/>
      <c r="S5890" s="6"/>
      <c r="T5890" s="6"/>
    </row>
    <row r="5891" spans="1:20" x14ac:dyDescent="0.25">
      <c r="A5891">
        <v>2006</v>
      </c>
      <c r="B5891" s="6" t="s">
        <v>68</v>
      </c>
      <c r="C5891" s="14">
        <v>13</v>
      </c>
      <c r="D5891" s="6" t="s">
        <v>342</v>
      </c>
      <c r="E5891" s="6"/>
      <c r="F5891" s="6"/>
      <c r="G5891" s="6"/>
      <c r="H5891" s="6"/>
      <c r="I5891" s="6" t="str">
        <f t="shared" si="51"/>
        <v/>
      </c>
      <c r="J5891" s="6" t="s">
        <v>331</v>
      </c>
      <c r="K5891" s="6">
        <v>30</v>
      </c>
      <c r="L5891" s="6">
        <v>20</v>
      </c>
      <c r="M5891" s="6">
        <v>20</v>
      </c>
      <c r="N5891" s="15">
        <v>30</v>
      </c>
      <c r="O5891" s="15">
        <v>0</v>
      </c>
      <c r="P5891" s="6" t="s">
        <v>156</v>
      </c>
      <c r="Q5891" s="6"/>
      <c r="R5891" s="6"/>
      <c r="S5891" s="6"/>
      <c r="T5891" s="6"/>
    </row>
    <row r="5892" spans="1:20" x14ac:dyDescent="0.25">
      <c r="A5892">
        <v>2006</v>
      </c>
      <c r="B5892" s="6" t="s">
        <v>68</v>
      </c>
      <c r="C5892" s="14">
        <v>14</v>
      </c>
      <c r="D5892" s="6" t="s">
        <v>342</v>
      </c>
      <c r="E5892" s="6"/>
      <c r="F5892" s="6"/>
      <c r="G5892" s="6"/>
      <c r="H5892" s="6"/>
      <c r="I5892" s="6" t="str">
        <f t="shared" si="51"/>
        <v/>
      </c>
      <c r="J5892" s="6" t="s">
        <v>347</v>
      </c>
      <c r="K5892" s="6">
        <v>50</v>
      </c>
      <c r="L5892" s="6">
        <v>40</v>
      </c>
      <c r="M5892" s="6">
        <v>35</v>
      </c>
      <c r="N5892" s="15">
        <v>5</v>
      </c>
      <c r="O5892" s="15">
        <v>0</v>
      </c>
      <c r="P5892" s="6"/>
      <c r="Q5892" s="6"/>
      <c r="R5892" s="6"/>
      <c r="S5892" s="6"/>
      <c r="T5892" s="6"/>
    </row>
    <row r="5893" spans="1:20" x14ac:dyDescent="0.25">
      <c r="A5893">
        <v>2006</v>
      </c>
      <c r="B5893" s="6" t="s">
        <v>68</v>
      </c>
      <c r="C5893" s="14">
        <v>15</v>
      </c>
      <c r="D5893" s="6" t="s">
        <v>342</v>
      </c>
      <c r="E5893" s="6"/>
      <c r="F5893" s="6"/>
      <c r="G5893" s="6"/>
      <c r="H5893" s="6"/>
      <c r="I5893" s="6" t="str">
        <f t="shared" si="51"/>
        <v/>
      </c>
      <c r="J5893" s="6" t="s">
        <v>337</v>
      </c>
      <c r="K5893" s="6">
        <v>55</v>
      </c>
      <c r="L5893" s="6">
        <v>15</v>
      </c>
      <c r="M5893" s="6">
        <v>0</v>
      </c>
      <c r="N5893" s="15">
        <v>50</v>
      </c>
      <c r="O5893" s="15">
        <v>0</v>
      </c>
      <c r="P5893" s="6" t="s">
        <v>156</v>
      </c>
      <c r="Q5893" s="6"/>
      <c r="R5893" s="6"/>
      <c r="S5893" s="6"/>
      <c r="T5893" s="6"/>
    </row>
    <row r="5894" spans="1:20" x14ac:dyDescent="0.25">
      <c r="A5894">
        <v>2006</v>
      </c>
      <c r="B5894" s="6" t="s">
        <v>68</v>
      </c>
      <c r="C5894" s="14">
        <v>16</v>
      </c>
      <c r="D5894" s="6" t="s">
        <v>342</v>
      </c>
      <c r="E5894" s="6">
        <v>2</v>
      </c>
      <c r="F5894" s="6">
        <v>11.9</v>
      </c>
      <c r="G5894" s="6">
        <v>90</v>
      </c>
      <c r="H5894" s="6">
        <v>0</v>
      </c>
      <c r="I5894" s="6">
        <f t="shared" si="51"/>
        <v>90</v>
      </c>
      <c r="J5894" s="6" t="s">
        <v>352</v>
      </c>
      <c r="K5894" s="6">
        <v>25</v>
      </c>
      <c r="L5894" s="6">
        <v>15</v>
      </c>
      <c r="M5894" s="6">
        <v>10</v>
      </c>
      <c r="N5894" s="15">
        <v>10</v>
      </c>
      <c r="O5894" s="15">
        <v>0</v>
      </c>
      <c r="P5894" s="6"/>
      <c r="Q5894" s="6"/>
      <c r="R5894" s="6"/>
      <c r="S5894" s="6"/>
      <c r="T5894" s="6"/>
    </row>
    <row r="5895" spans="1:20" x14ac:dyDescent="0.25">
      <c r="A5895">
        <v>2006</v>
      </c>
      <c r="B5895" s="6" t="s">
        <v>68</v>
      </c>
      <c r="C5895" s="14">
        <v>17</v>
      </c>
      <c r="D5895" s="6" t="s">
        <v>342</v>
      </c>
      <c r="E5895" s="6"/>
      <c r="F5895" s="6"/>
      <c r="G5895" s="6"/>
      <c r="H5895" s="6"/>
      <c r="I5895" s="6" t="str">
        <f t="shared" si="51"/>
        <v/>
      </c>
      <c r="J5895" s="6" t="s">
        <v>347</v>
      </c>
      <c r="K5895" s="6">
        <v>5</v>
      </c>
      <c r="L5895" s="6">
        <v>5</v>
      </c>
      <c r="M5895" s="6">
        <v>10</v>
      </c>
      <c r="N5895" s="15">
        <v>5</v>
      </c>
      <c r="O5895" s="15">
        <v>0</v>
      </c>
      <c r="P5895" s="6"/>
      <c r="Q5895" s="6"/>
      <c r="R5895" s="6"/>
      <c r="S5895" s="6"/>
      <c r="T5895" s="6"/>
    </row>
    <row r="5896" spans="1:20" x14ac:dyDescent="0.25">
      <c r="A5896">
        <v>2006</v>
      </c>
      <c r="B5896" s="6" t="s">
        <v>68</v>
      </c>
      <c r="C5896" s="14">
        <v>18</v>
      </c>
      <c r="D5896" s="6" t="s">
        <v>342</v>
      </c>
      <c r="E5896" s="6"/>
      <c r="F5896" s="6"/>
      <c r="G5896" s="6"/>
      <c r="H5896" s="6"/>
      <c r="I5896" s="6" t="str">
        <f t="shared" si="51"/>
        <v/>
      </c>
      <c r="J5896" s="10" t="s">
        <v>330</v>
      </c>
      <c r="K5896" s="6">
        <v>50</v>
      </c>
      <c r="L5896" s="6">
        <v>40</v>
      </c>
      <c r="M5896" s="6">
        <v>50</v>
      </c>
      <c r="N5896" s="15">
        <v>20</v>
      </c>
      <c r="O5896" s="15">
        <v>0</v>
      </c>
      <c r="P5896" s="6"/>
      <c r="Q5896" s="6"/>
      <c r="R5896" s="6"/>
      <c r="S5896" s="6"/>
      <c r="T5896" s="6" t="s">
        <v>369</v>
      </c>
    </row>
    <row r="5897" spans="1:20" x14ac:dyDescent="0.25">
      <c r="A5897">
        <v>2006</v>
      </c>
      <c r="B5897" s="6" t="s">
        <v>68</v>
      </c>
      <c r="C5897" s="14">
        <v>19</v>
      </c>
      <c r="D5897" s="6" t="s">
        <v>342</v>
      </c>
      <c r="E5897" s="6"/>
      <c r="F5897" s="6"/>
      <c r="G5897" s="6"/>
      <c r="H5897" s="6"/>
      <c r="I5897" s="6" t="str">
        <f t="shared" si="51"/>
        <v/>
      </c>
      <c r="J5897" s="6" t="s">
        <v>332</v>
      </c>
      <c r="K5897" s="6">
        <v>30</v>
      </c>
      <c r="L5897" s="6">
        <v>15</v>
      </c>
      <c r="M5897" s="6">
        <v>5</v>
      </c>
      <c r="N5897" s="15">
        <v>0</v>
      </c>
      <c r="O5897" s="15">
        <v>0</v>
      </c>
      <c r="P5897" s="6"/>
      <c r="Q5897" s="6"/>
      <c r="R5897" s="6"/>
      <c r="S5897" s="6"/>
      <c r="T5897" s="6" t="s">
        <v>370</v>
      </c>
    </row>
    <row r="5898" spans="1:20" x14ac:dyDescent="0.25">
      <c r="A5898">
        <v>2006</v>
      </c>
      <c r="B5898" s="6" t="s">
        <v>68</v>
      </c>
      <c r="C5898" s="14">
        <v>20</v>
      </c>
      <c r="D5898" s="6" t="s">
        <v>342</v>
      </c>
      <c r="E5898" s="6"/>
      <c r="F5898" s="6"/>
      <c r="G5898" s="6"/>
      <c r="H5898" s="6"/>
      <c r="I5898" s="6" t="str">
        <f t="shared" si="51"/>
        <v/>
      </c>
      <c r="J5898" s="6" t="s">
        <v>348</v>
      </c>
      <c r="K5898" s="6">
        <v>40</v>
      </c>
      <c r="L5898" s="6">
        <v>40</v>
      </c>
      <c r="M5898" s="6">
        <v>50</v>
      </c>
      <c r="N5898" s="15">
        <v>100</v>
      </c>
      <c r="O5898" s="15">
        <v>0</v>
      </c>
      <c r="P5898" s="6"/>
      <c r="Q5898" s="6"/>
      <c r="R5898" s="6"/>
      <c r="S5898" s="6"/>
      <c r="T5898" s="6"/>
    </row>
    <row r="5899" spans="1:20" x14ac:dyDescent="0.25">
      <c r="A5899">
        <v>2006</v>
      </c>
      <c r="B5899" s="6" t="s">
        <v>68</v>
      </c>
      <c r="C5899" s="14">
        <v>21</v>
      </c>
      <c r="D5899" s="6" t="s">
        <v>342</v>
      </c>
      <c r="E5899" s="6"/>
      <c r="F5899" s="6"/>
      <c r="G5899" s="6"/>
      <c r="H5899" s="6"/>
      <c r="I5899" s="6" t="str">
        <f t="shared" si="51"/>
        <v/>
      </c>
      <c r="J5899" s="6" t="s">
        <v>351</v>
      </c>
      <c r="K5899" s="6">
        <v>10</v>
      </c>
      <c r="L5899" s="6">
        <v>5</v>
      </c>
      <c r="M5899" s="6">
        <v>5</v>
      </c>
      <c r="N5899" s="15">
        <v>10</v>
      </c>
      <c r="O5899" s="15">
        <v>0</v>
      </c>
      <c r="P5899" s="6"/>
      <c r="Q5899" s="6"/>
      <c r="R5899" s="6"/>
      <c r="S5899" s="6"/>
      <c r="T5899" s="6"/>
    </row>
    <row r="5900" spans="1:20" x14ac:dyDescent="0.25">
      <c r="A5900">
        <v>2006</v>
      </c>
      <c r="B5900" s="6" t="s">
        <v>68</v>
      </c>
      <c r="C5900" s="14">
        <v>22</v>
      </c>
      <c r="D5900" s="6" t="s">
        <v>342</v>
      </c>
      <c r="E5900" s="6"/>
      <c r="F5900" s="6"/>
      <c r="G5900" s="6"/>
      <c r="H5900" s="6"/>
      <c r="I5900" s="6" t="str">
        <f t="shared" si="51"/>
        <v/>
      </c>
      <c r="J5900" s="6" t="s">
        <v>332</v>
      </c>
      <c r="K5900" s="6">
        <v>40</v>
      </c>
      <c r="L5900" s="6">
        <v>40</v>
      </c>
      <c r="M5900" s="6">
        <v>20</v>
      </c>
      <c r="N5900" s="15">
        <v>40</v>
      </c>
      <c r="O5900" s="15">
        <v>0</v>
      </c>
      <c r="P5900" s="6"/>
      <c r="Q5900" s="6"/>
      <c r="R5900" s="6"/>
      <c r="S5900" s="6"/>
      <c r="T5900" s="6"/>
    </row>
    <row r="5901" spans="1:20" x14ac:dyDescent="0.25">
      <c r="A5901">
        <v>2006</v>
      </c>
      <c r="B5901" s="6" t="s">
        <v>68</v>
      </c>
      <c r="C5901" s="14">
        <v>23</v>
      </c>
      <c r="D5901" s="6" t="s">
        <v>342</v>
      </c>
      <c r="E5901" s="6"/>
      <c r="F5901" s="6"/>
      <c r="G5901" s="6"/>
      <c r="H5901" s="6"/>
      <c r="I5901" s="6" t="str">
        <f t="shared" si="51"/>
        <v/>
      </c>
      <c r="J5901" s="6" t="s">
        <v>330</v>
      </c>
      <c r="K5901" s="6">
        <v>30</v>
      </c>
      <c r="L5901" s="6">
        <v>20</v>
      </c>
      <c r="M5901" s="6">
        <v>30</v>
      </c>
      <c r="N5901" s="15">
        <v>0</v>
      </c>
      <c r="O5901" s="15">
        <v>0</v>
      </c>
      <c r="P5901" s="6"/>
      <c r="Q5901" s="6"/>
      <c r="R5901" s="6"/>
      <c r="S5901" s="6"/>
      <c r="T5901" s="6"/>
    </row>
    <row r="5902" spans="1:20" x14ac:dyDescent="0.25">
      <c r="A5902">
        <v>2006</v>
      </c>
      <c r="B5902" s="6" t="s">
        <v>68</v>
      </c>
      <c r="C5902" s="14">
        <v>24</v>
      </c>
      <c r="D5902" s="6" t="s">
        <v>342</v>
      </c>
      <c r="E5902" s="6"/>
      <c r="F5902" s="6"/>
      <c r="G5902" s="6"/>
      <c r="H5902" s="6"/>
      <c r="I5902" s="6" t="str">
        <f t="shared" si="51"/>
        <v/>
      </c>
      <c r="J5902" s="6" t="s">
        <v>364</v>
      </c>
      <c r="K5902" s="6">
        <v>20</v>
      </c>
      <c r="L5902" s="6">
        <v>10</v>
      </c>
      <c r="M5902" s="6">
        <v>10</v>
      </c>
      <c r="N5902" s="15">
        <v>10</v>
      </c>
      <c r="O5902" s="15">
        <v>0</v>
      </c>
      <c r="P5902" s="6"/>
      <c r="Q5902" s="6"/>
      <c r="R5902" s="6"/>
      <c r="S5902" s="6"/>
      <c r="T5902" s="6"/>
    </row>
    <row r="5903" spans="1:20" x14ac:dyDescent="0.25">
      <c r="A5903">
        <v>2006</v>
      </c>
      <c r="B5903" s="6" t="s">
        <v>68</v>
      </c>
      <c r="C5903" s="14">
        <v>25</v>
      </c>
      <c r="D5903" s="6" t="s">
        <v>342</v>
      </c>
      <c r="E5903" s="6"/>
      <c r="F5903" s="6"/>
      <c r="G5903" s="6"/>
      <c r="H5903" s="6"/>
      <c r="I5903" s="6" t="str">
        <f t="shared" si="51"/>
        <v/>
      </c>
      <c r="J5903" s="6" t="s">
        <v>371</v>
      </c>
      <c r="K5903" s="6">
        <v>10</v>
      </c>
      <c r="L5903" s="6">
        <v>10</v>
      </c>
      <c r="M5903" s="6">
        <v>5</v>
      </c>
      <c r="N5903" s="15">
        <v>0</v>
      </c>
      <c r="O5903" s="15">
        <v>0</v>
      </c>
      <c r="P5903" s="6"/>
      <c r="Q5903" s="6"/>
      <c r="R5903" s="6"/>
      <c r="S5903" s="6"/>
      <c r="T5903" s="6"/>
    </row>
    <row r="5904" spans="1:20" x14ac:dyDescent="0.25">
      <c r="A5904">
        <v>2006</v>
      </c>
      <c r="B5904" s="6" t="s">
        <v>68</v>
      </c>
      <c r="C5904" s="14">
        <v>26</v>
      </c>
      <c r="D5904" s="6" t="s">
        <v>342</v>
      </c>
      <c r="E5904" s="6"/>
      <c r="F5904" s="6"/>
      <c r="G5904" s="6"/>
      <c r="H5904" s="6"/>
      <c r="I5904" s="6" t="str">
        <f t="shared" si="51"/>
        <v/>
      </c>
      <c r="J5904" s="6" t="s">
        <v>331</v>
      </c>
      <c r="K5904" s="6">
        <v>25</v>
      </c>
      <c r="L5904" s="6">
        <v>10</v>
      </c>
      <c r="M5904" s="6">
        <v>5</v>
      </c>
      <c r="N5904" s="15">
        <v>20</v>
      </c>
      <c r="O5904" s="15">
        <v>0</v>
      </c>
      <c r="P5904" s="6"/>
      <c r="Q5904" s="6"/>
      <c r="R5904" s="6"/>
      <c r="S5904" s="6"/>
      <c r="T5904" s="6"/>
    </row>
    <row r="5905" spans="1:20" x14ac:dyDescent="0.25">
      <c r="A5905">
        <v>2006</v>
      </c>
      <c r="B5905" s="6" t="s">
        <v>68</v>
      </c>
      <c r="C5905" s="14">
        <v>27</v>
      </c>
      <c r="D5905" s="6" t="s">
        <v>342</v>
      </c>
      <c r="E5905" s="6"/>
      <c r="F5905" s="6"/>
      <c r="G5905" s="6"/>
      <c r="H5905" s="6"/>
      <c r="I5905" s="6" t="str">
        <f t="shared" si="51"/>
        <v/>
      </c>
      <c r="J5905" s="6" t="s">
        <v>348</v>
      </c>
      <c r="K5905" s="6">
        <v>120</v>
      </c>
      <c r="L5905" s="6">
        <v>80</v>
      </c>
      <c r="M5905" s="6">
        <v>100</v>
      </c>
      <c r="N5905" s="15">
        <v>90</v>
      </c>
      <c r="O5905" s="15">
        <v>0</v>
      </c>
      <c r="P5905" s="6"/>
      <c r="Q5905" s="6"/>
      <c r="R5905" s="6"/>
      <c r="S5905" s="6"/>
      <c r="T5905" s="6"/>
    </row>
    <row r="5906" spans="1:20" x14ac:dyDescent="0.25">
      <c r="A5906">
        <v>2006</v>
      </c>
      <c r="B5906" s="6" t="s">
        <v>68</v>
      </c>
      <c r="C5906" s="14">
        <v>28</v>
      </c>
      <c r="D5906" s="6" t="s">
        <v>342</v>
      </c>
      <c r="E5906" s="6"/>
      <c r="F5906" s="6"/>
      <c r="G5906" s="6"/>
      <c r="H5906" s="6"/>
      <c r="I5906" s="6" t="str">
        <f t="shared" si="51"/>
        <v/>
      </c>
      <c r="J5906" s="6" t="s">
        <v>331</v>
      </c>
      <c r="K5906" s="6">
        <v>40</v>
      </c>
      <c r="L5906" s="6">
        <v>15</v>
      </c>
      <c r="M5906" s="6">
        <v>5</v>
      </c>
      <c r="N5906" s="15">
        <v>20</v>
      </c>
      <c r="O5906" s="15">
        <v>0</v>
      </c>
      <c r="P5906" s="6"/>
      <c r="Q5906" s="6"/>
      <c r="R5906" s="6" t="s">
        <v>31</v>
      </c>
      <c r="S5906" s="6"/>
      <c r="T5906" s="6"/>
    </row>
    <row r="5907" spans="1:20" x14ac:dyDescent="0.25">
      <c r="A5907">
        <v>2006</v>
      </c>
      <c r="B5907" s="6" t="s">
        <v>68</v>
      </c>
      <c r="C5907" s="14">
        <v>29</v>
      </c>
      <c r="D5907" s="6" t="s">
        <v>342</v>
      </c>
      <c r="E5907" s="6"/>
      <c r="F5907" s="6"/>
      <c r="G5907" s="6"/>
      <c r="H5907" s="6"/>
      <c r="I5907" s="6" t="str">
        <f t="shared" si="51"/>
        <v/>
      </c>
      <c r="J5907" s="6" t="s">
        <v>331</v>
      </c>
      <c r="K5907" s="6">
        <v>10</v>
      </c>
      <c r="L5907" s="6">
        <v>5</v>
      </c>
      <c r="M5907" s="6">
        <v>3</v>
      </c>
      <c r="N5907" s="15">
        <v>0</v>
      </c>
      <c r="O5907" s="15">
        <v>0</v>
      </c>
      <c r="P5907" s="6"/>
      <c r="Q5907" s="6"/>
      <c r="R5907" s="6"/>
      <c r="S5907" s="6"/>
      <c r="T5907" s="6"/>
    </row>
    <row r="5908" spans="1:20" x14ac:dyDescent="0.25">
      <c r="A5908">
        <v>2006</v>
      </c>
      <c r="B5908" s="6" t="s">
        <v>68</v>
      </c>
      <c r="C5908" s="14">
        <v>30</v>
      </c>
      <c r="D5908" s="6" t="s">
        <v>328</v>
      </c>
      <c r="E5908" s="6">
        <v>3</v>
      </c>
      <c r="F5908" s="6">
        <v>10.7</v>
      </c>
      <c r="G5908" s="6">
        <v>160</v>
      </c>
      <c r="H5908" s="6">
        <v>0</v>
      </c>
      <c r="I5908" s="6">
        <f t="shared" si="51"/>
        <v>160</v>
      </c>
      <c r="J5908" s="6" t="s">
        <v>348</v>
      </c>
      <c r="K5908" s="6">
        <v>55</v>
      </c>
      <c r="L5908" s="6">
        <v>35</v>
      </c>
      <c r="M5908" s="6">
        <v>35</v>
      </c>
      <c r="N5908" s="15">
        <v>20</v>
      </c>
      <c r="O5908" s="15">
        <v>0</v>
      </c>
      <c r="P5908" s="6"/>
      <c r="Q5908" s="6"/>
      <c r="R5908" s="6"/>
      <c r="S5908" s="6"/>
      <c r="T5908" s="6"/>
    </row>
    <row r="5909" spans="1:20" x14ac:dyDescent="0.25">
      <c r="A5909">
        <v>2006</v>
      </c>
      <c r="B5909" s="6" t="s">
        <v>68</v>
      </c>
      <c r="C5909" s="14">
        <v>31</v>
      </c>
      <c r="D5909" s="6" t="s">
        <v>328</v>
      </c>
      <c r="E5909" s="6"/>
      <c r="F5909" s="6"/>
      <c r="G5909" s="6"/>
      <c r="H5909" s="6"/>
      <c r="I5909" s="6" t="str">
        <f t="shared" si="51"/>
        <v/>
      </c>
      <c r="J5909" s="6" t="s">
        <v>351</v>
      </c>
      <c r="K5909" s="6">
        <v>9</v>
      </c>
      <c r="L5909" s="6">
        <v>5</v>
      </c>
      <c r="M5909" s="6">
        <v>8</v>
      </c>
      <c r="N5909" s="15">
        <v>0</v>
      </c>
      <c r="O5909" s="15">
        <v>0</v>
      </c>
      <c r="P5909" s="6"/>
      <c r="Q5909" s="6"/>
      <c r="R5909" s="6"/>
      <c r="S5909" s="6"/>
      <c r="T5909" s="6"/>
    </row>
    <row r="5910" spans="1:20" x14ac:dyDescent="0.25">
      <c r="A5910">
        <v>2006</v>
      </c>
      <c r="B5910" s="6" t="s">
        <v>68</v>
      </c>
      <c r="C5910" s="14">
        <v>32</v>
      </c>
      <c r="D5910" s="6" t="s">
        <v>328</v>
      </c>
      <c r="E5910" s="6"/>
      <c r="F5910" s="6"/>
      <c r="G5910" s="6"/>
      <c r="H5910" s="6"/>
      <c r="I5910" s="6" t="str">
        <f t="shared" si="51"/>
        <v/>
      </c>
      <c r="J5910" s="6" t="s">
        <v>331</v>
      </c>
      <c r="K5910" s="6">
        <v>10</v>
      </c>
      <c r="L5910" s="6">
        <v>5</v>
      </c>
      <c r="M5910" s="6">
        <v>4</v>
      </c>
      <c r="N5910" s="15">
        <v>0</v>
      </c>
      <c r="O5910" s="15">
        <v>0</v>
      </c>
      <c r="P5910" s="6"/>
      <c r="Q5910" s="6"/>
      <c r="R5910" s="6"/>
      <c r="S5910" s="6"/>
      <c r="T5910" s="6"/>
    </row>
    <row r="5911" spans="1:20" x14ac:dyDescent="0.25">
      <c r="A5911">
        <v>2006</v>
      </c>
      <c r="B5911" s="6" t="s">
        <v>68</v>
      </c>
      <c r="C5911" s="14">
        <v>33</v>
      </c>
      <c r="D5911" s="6" t="s">
        <v>362</v>
      </c>
      <c r="E5911" s="6"/>
      <c r="F5911" s="6"/>
      <c r="G5911" s="6"/>
      <c r="H5911" s="6"/>
      <c r="I5911" s="6" t="str">
        <f t="shared" si="51"/>
        <v/>
      </c>
      <c r="J5911" s="6" t="s">
        <v>351</v>
      </c>
      <c r="K5911" s="6">
        <v>15</v>
      </c>
      <c r="L5911" s="6">
        <v>5</v>
      </c>
      <c r="M5911" s="6">
        <v>5</v>
      </c>
      <c r="N5911" s="15">
        <v>0</v>
      </c>
      <c r="O5911" s="15">
        <v>0</v>
      </c>
      <c r="P5911" s="6"/>
      <c r="Q5911" s="6"/>
      <c r="R5911" s="6"/>
      <c r="S5911" s="6"/>
      <c r="T5911" s="6"/>
    </row>
    <row r="5912" spans="1:20" x14ac:dyDescent="0.25">
      <c r="A5912">
        <v>2006</v>
      </c>
      <c r="B5912" s="6" t="s">
        <v>68</v>
      </c>
      <c r="C5912" s="14">
        <v>34</v>
      </c>
      <c r="D5912" s="6" t="s">
        <v>328</v>
      </c>
      <c r="E5912" s="6"/>
      <c r="F5912" s="6"/>
      <c r="G5912" s="6"/>
      <c r="H5912" s="6"/>
      <c r="I5912" s="6" t="str">
        <f t="shared" si="51"/>
        <v/>
      </c>
      <c r="J5912" s="6" t="s">
        <v>367</v>
      </c>
      <c r="K5912" s="6">
        <v>70</v>
      </c>
      <c r="L5912" s="6">
        <v>30</v>
      </c>
      <c r="M5912" s="6">
        <v>40</v>
      </c>
      <c r="N5912" s="15">
        <v>50</v>
      </c>
      <c r="O5912" s="15">
        <v>0</v>
      </c>
      <c r="P5912" s="6"/>
      <c r="Q5912" s="6"/>
      <c r="R5912" s="6"/>
      <c r="S5912" s="6"/>
      <c r="T5912" s="6"/>
    </row>
    <row r="5913" spans="1:20" x14ac:dyDescent="0.25">
      <c r="A5913">
        <v>2006</v>
      </c>
      <c r="B5913" s="6" t="s">
        <v>68</v>
      </c>
      <c r="C5913" s="14">
        <v>35</v>
      </c>
      <c r="D5913" s="6" t="s">
        <v>328</v>
      </c>
      <c r="E5913" s="6"/>
      <c r="F5913" s="6"/>
      <c r="G5913" s="6"/>
      <c r="H5913" s="6"/>
      <c r="I5913" s="6" t="str">
        <f t="shared" si="51"/>
        <v/>
      </c>
      <c r="J5913" s="6" t="s">
        <v>337</v>
      </c>
      <c r="K5913" s="6">
        <v>20</v>
      </c>
      <c r="L5913" s="6">
        <v>25</v>
      </c>
      <c r="M5913" s="6">
        <v>10</v>
      </c>
      <c r="N5913" s="15">
        <v>40</v>
      </c>
      <c r="O5913" s="15">
        <v>0</v>
      </c>
      <c r="P5913" s="6"/>
      <c r="Q5913" s="6"/>
      <c r="R5913" s="6"/>
      <c r="S5913" s="6"/>
      <c r="T5913" s="6" t="s">
        <v>106</v>
      </c>
    </row>
    <row r="5914" spans="1:20" x14ac:dyDescent="0.25">
      <c r="A5914">
        <v>2006</v>
      </c>
      <c r="B5914" s="6" t="s">
        <v>68</v>
      </c>
      <c r="C5914" s="14">
        <v>36</v>
      </c>
      <c r="D5914" s="6" t="s">
        <v>328</v>
      </c>
      <c r="E5914" s="6"/>
      <c r="F5914" s="6"/>
      <c r="G5914" s="6"/>
      <c r="H5914" s="6"/>
      <c r="I5914" s="6" t="str">
        <f t="shared" si="51"/>
        <v/>
      </c>
      <c r="J5914" s="6" t="s">
        <v>367</v>
      </c>
      <c r="K5914" s="6">
        <v>35</v>
      </c>
      <c r="L5914" s="6">
        <v>15</v>
      </c>
      <c r="M5914" s="6">
        <v>25</v>
      </c>
      <c r="N5914" s="15">
        <v>10</v>
      </c>
      <c r="O5914" s="15">
        <v>0</v>
      </c>
      <c r="P5914" s="6"/>
      <c r="Q5914" s="6"/>
      <c r="R5914" s="6"/>
      <c r="S5914" s="6"/>
      <c r="T5914" s="6"/>
    </row>
    <row r="5915" spans="1:20" x14ac:dyDescent="0.25">
      <c r="A5915">
        <v>2006</v>
      </c>
      <c r="B5915" s="6" t="s">
        <v>68</v>
      </c>
      <c r="C5915" s="14">
        <v>37</v>
      </c>
      <c r="D5915" s="6" t="s">
        <v>328</v>
      </c>
      <c r="E5915" s="6"/>
      <c r="F5915" s="6"/>
      <c r="G5915" s="6"/>
      <c r="H5915" s="6"/>
      <c r="I5915" s="6" t="str">
        <f t="shared" si="51"/>
        <v/>
      </c>
      <c r="J5915" s="6" t="s">
        <v>331</v>
      </c>
      <c r="K5915" s="6">
        <v>10</v>
      </c>
      <c r="L5915" s="6">
        <v>10</v>
      </c>
      <c r="M5915" s="6">
        <v>8</v>
      </c>
      <c r="N5915" s="15">
        <v>0</v>
      </c>
      <c r="O5915" s="15">
        <v>0</v>
      </c>
      <c r="P5915" s="6"/>
      <c r="Q5915" s="6"/>
      <c r="R5915" s="6"/>
      <c r="S5915" s="6"/>
      <c r="T5915" s="6" t="s">
        <v>339</v>
      </c>
    </row>
    <row r="5916" spans="1:20" x14ac:dyDescent="0.25">
      <c r="A5916">
        <v>2006</v>
      </c>
      <c r="B5916" s="6" t="s">
        <v>68</v>
      </c>
      <c r="C5916" s="14">
        <v>38</v>
      </c>
      <c r="D5916" s="6" t="s">
        <v>328</v>
      </c>
      <c r="E5916" s="6"/>
      <c r="F5916" s="6"/>
      <c r="G5916" s="6"/>
      <c r="H5916" s="6"/>
      <c r="I5916" s="6" t="str">
        <f t="shared" si="51"/>
        <v/>
      </c>
      <c r="J5916" s="6" t="s">
        <v>337</v>
      </c>
      <c r="K5916" s="6">
        <v>55</v>
      </c>
      <c r="L5916" s="6">
        <v>40</v>
      </c>
      <c r="M5916" s="6">
        <v>15</v>
      </c>
      <c r="N5916" s="15">
        <v>15</v>
      </c>
      <c r="O5916" s="15">
        <v>0</v>
      </c>
      <c r="P5916" s="6"/>
      <c r="Q5916" s="6"/>
      <c r="R5916" s="6"/>
      <c r="S5916" s="6"/>
      <c r="T5916" s="6"/>
    </row>
    <row r="5917" spans="1:20" x14ac:dyDescent="0.25">
      <c r="A5917">
        <v>2006</v>
      </c>
      <c r="B5917" s="6" t="s">
        <v>68</v>
      </c>
      <c r="C5917" s="14">
        <v>39</v>
      </c>
      <c r="D5917" s="6" t="s">
        <v>328</v>
      </c>
      <c r="E5917" s="6"/>
      <c r="F5917" s="6"/>
      <c r="G5917" s="6"/>
      <c r="H5917" s="6"/>
      <c r="I5917" s="6" t="str">
        <f t="shared" si="51"/>
        <v/>
      </c>
      <c r="J5917" s="6" t="s">
        <v>331</v>
      </c>
      <c r="K5917" s="6">
        <v>20</v>
      </c>
      <c r="L5917" s="6">
        <v>10</v>
      </c>
      <c r="M5917" s="6">
        <v>10</v>
      </c>
      <c r="N5917" s="15">
        <v>0</v>
      </c>
      <c r="O5917" s="15">
        <v>0</v>
      </c>
      <c r="P5917" s="6"/>
      <c r="Q5917" s="6"/>
      <c r="R5917" s="6"/>
      <c r="S5917" s="6"/>
      <c r="T5917" s="6"/>
    </row>
    <row r="5918" spans="1:20" x14ac:dyDescent="0.25">
      <c r="A5918">
        <v>2006</v>
      </c>
      <c r="B5918" s="6" t="s">
        <v>68</v>
      </c>
      <c r="C5918" s="14">
        <v>40</v>
      </c>
      <c r="D5918" s="6" t="s">
        <v>328</v>
      </c>
      <c r="E5918" s="6"/>
      <c r="F5918" s="6"/>
      <c r="G5918" s="6"/>
      <c r="H5918" s="6"/>
      <c r="I5918" s="6" t="str">
        <f t="shared" si="51"/>
        <v/>
      </c>
      <c r="J5918" s="6" t="s">
        <v>352</v>
      </c>
      <c r="K5918" s="6">
        <v>20</v>
      </c>
      <c r="L5918" s="6">
        <v>15</v>
      </c>
      <c r="M5918" s="6">
        <v>5</v>
      </c>
      <c r="N5918" s="15">
        <v>15</v>
      </c>
      <c r="O5918" s="15">
        <v>0</v>
      </c>
      <c r="P5918" s="6"/>
      <c r="Q5918" s="6"/>
      <c r="R5918" s="6"/>
      <c r="S5918" s="6"/>
      <c r="T5918" s="6"/>
    </row>
    <row r="5919" spans="1:20" x14ac:dyDescent="0.25">
      <c r="A5919">
        <v>2006</v>
      </c>
      <c r="B5919" s="6" t="s">
        <v>68</v>
      </c>
      <c r="C5919" s="14">
        <v>41</v>
      </c>
      <c r="D5919" s="6" t="s">
        <v>346</v>
      </c>
      <c r="E5919" s="6">
        <v>4</v>
      </c>
      <c r="F5919" s="6">
        <v>13</v>
      </c>
      <c r="G5919" s="6">
        <v>145</v>
      </c>
      <c r="H5919" s="6">
        <v>0</v>
      </c>
      <c r="I5919" s="6">
        <f t="shared" si="51"/>
        <v>145</v>
      </c>
      <c r="J5919" s="6" t="s">
        <v>332</v>
      </c>
      <c r="K5919" s="6">
        <v>30</v>
      </c>
      <c r="L5919" s="6">
        <v>20</v>
      </c>
      <c r="M5919" s="6">
        <v>10</v>
      </c>
      <c r="N5919" s="15">
        <v>40</v>
      </c>
      <c r="O5919" s="15">
        <v>0</v>
      </c>
      <c r="P5919" s="6"/>
      <c r="Q5919" s="6"/>
      <c r="R5919" s="6"/>
      <c r="S5919" s="6"/>
      <c r="T5919" s="6"/>
    </row>
    <row r="5920" spans="1:20" x14ac:dyDescent="0.25">
      <c r="A5920">
        <v>2006</v>
      </c>
      <c r="B5920" s="6" t="s">
        <v>68</v>
      </c>
      <c r="C5920" s="14">
        <v>42</v>
      </c>
      <c r="D5920" s="6" t="s">
        <v>346</v>
      </c>
      <c r="E5920" s="6"/>
      <c r="F5920" s="6"/>
      <c r="G5920" s="6"/>
      <c r="H5920" s="6"/>
      <c r="I5920" s="6" t="str">
        <f t="shared" si="51"/>
        <v/>
      </c>
      <c r="J5920" s="6" t="s">
        <v>372</v>
      </c>
      <c r="K5920" s="6">
        <v>5</v>
      </c>
      <c r="L5920" s="6">
        <v>3</v>
      </c>
      <c r="M5920" s="6">
        <v>2</v>
      </c>
      <c r="N5920" s="15">
        <v>20</v>
      </c>
      <c r="O5920" s="15">
        <v>0</v>
      </c>
      <c r="P5920" s="6"/>
      <c r="Q5920" s="6"/>
      <c r="R5920" s="6"/>
      <c r="S5920" s="6"/>
      <c r="T5920" s="6"/>
    </row>
    <row r="5921" spans="1:20" x14ac:dyDescent="0.25">
      <c r="A5921">
        <v>2006</v>
      </c>
      <c r="B5921" s="6" t="s">
        <v>68</v>
      </c>
      <c r="C5921" s="14">
        <v>43</v>
      </c>
      <c r="D5921" s="6" t="s">
        <v>346</v>
      </c>
      <c r="E5921" s="6"/>
      <c r="F5921" s="6"/>
      <c r="G5921" s="6"/>
      <c r="H5921" s="6"/>
      <c r="I5921" s="6" t="str">
        <f t="shared" si="51"/>
        <v/>
      </c>
      <c r="J5921" s="6" t="s">
        <v>337</v>
      </c>
      <c r="K5921" s="6">
        <v>40</v>
      </c>
      <c r="L5921" s="6">
        <v>24</v>
      </c>
      <c r="M5921" s="6">
        <v>15</v>
      </c>
      <c r="N5921" s="15">
        <v>30</v>
      </c>
      <c r="O5921" s="15">
        <v>0</v>
      </c>
      <c r="P5921" s="6"/>
      <c r="Q5921" s="6"/>
      <c r="R5921" s="6" t="s">
        <v>47</v>
      </c>
      <c r="S5921" s="6"/>
      <c r="T5921" s="6"/>
    </row>
    <row r="5922" spans="1:20" x14ac:dyDescent="0.25">
      <c r="A5922">
        <v>2006</v>
      </c>
      <c r="B5922" s="6" t="s">
        <v>68</v>
      </c>
      <c r="C5922" s="14">
        <v>44</v>
      </c>
      <c r="D5922" s="6" t="s">
        <v>346</v>
      </c>
      <c r="E5922" s="6"/>
      <c r="F5922" s="6"/>
      <c r="G5922" s="6"/>
      <c r="H5922" s="6"/>
      <c r="I5922" s="6" t="str">
        <f t="shared" si="51"/>
        <v/>
      </c>
      <c r="J5922" s="6" t="s">
        <v>331</v>
      </c>
      <c r="K5922" s="6">
        <v>5</v>
      </c>
      <c r="L5922" s="6">
        <v>4</v>
      </c>
      <c r="M5922" s="6">
        <v>1</v>
      </c>
      <c r="N5922" s="15">
        <v>0</v>
      </c>
      <c r="O5922" s="15">
        <v>0</v>
      </c>
      <c r="P5922" s="6"/>
      <c r="Q5922" s="6"/>
      <c r="R5922" s="6"/>
      <c r="S5922" s="6"/>
      <c r="T5922" s="6"/>
    </row>
    <row r="5923" spans="1:20" x14ac:dyDescent="0.25">
      <c r="A5923">
        <v>2006</v>
      </c>
      <c r="B5923" s="6" t="s">
        <v>68</v>
      </c>
      <c r="C5923" s="14">
        <v>45</v>
      </c>
      <c r="D5923" s="6" t="s">
        <v>346</v>
      </c>
      <c r="E5923" s="6"/>
      <c r="F5923" s="6"/>
      <c r="G5923" s="6"/>
      <c r="H5923" s="6"/>
      <c r="I5923" s="6" t="str">
        <f t="shared" si="51"/>
        <v/>
      </c>
      <c r="J5923" s="6" t="s">
        <v>331</v>
      </c>
      <c r="K5923" s="6">
        <v>12</v>
      </c>
      <c r="L5923" s="6">
        <v>10</v>
      </c>
      <c r="M5923" s="6">
        <v>3</v>
      </c>
      <c r="N5923" s="15">
        <v>0</v>
      </c>
      <c r="O5923" s="15">
        <v>0</v>
      </c>
      <c r="P5923" s="6"/>
      <c r="Q5923" s="6"/>
      <c r="R5923" s="6"/>
      <c r="S5923" s="6"/>
      <c r="T5923" s="6"/>
    </row>
    <row r="5924" spans="1:20" x14ac:dyDescent="0.25">
      <c r="A5924">
        <v>2006</v>
      </c>
      <c r="B5924" s="6" t="s">
        <v>68</v>
      </c>
      <c r="C5924" s="14">
        <v>46</v>
      </c>
      <c r="D5924" s="6" t="s">
        <v>346</v>
      </c>
      <c r="E5924" s="6"/>
      <c r="F5924" s="6"/>
      <c r="G5924" s="6"/>
      <c r="H5924" s="6"/>
      <c r="I5924" s="6" t="str">
        <f t="shared" si="51"/>
        <v/>
      </c>
      <c r="J5924" s="6" t="s">
        <v>352</v>
      </c>
      <c r="K5924" s="6">
        <v>12</v>
      </c>
      <c r="L5924" s="6">
        <v>10</v>
      </c>
      <c r="M5924" s="6">
        <v>5</v>
      </c>
      <c r="N5924" s="15">
        <v>0</v>
      </c>
      <c r="O5924" s="15">
        <v>0</v>
      </c>
      <c r="P5924" s="6"/>
      <c r="Q5924" s="6"/>
      <c r="R5924" s="6"/>
      <c r="S5924" s="6"/>
      <c r="T5924" s="6"/>
    </row>
    <row r="5925" spans="1:20" x14ac:dyDescent="0.25">
      <c r="A5925">
        <v>2006</v>
      </c>
      <c r="B5925" s="6" t="s">
        <v>68</v>
      </c>
      <c r="C5925" s="14">
        <v>47</v>
      </c>
      <c r="D5925" s="6" t="s">
        <v>346</v>
      </c>
      <c r="E5925" s="6"/>
      <c r="F5925" s="6"/>
      <c r="G5925" s="6"/>
      <c r="H5925" s="6"/>
      <c r="I5925" s="6" t="str">
        <f t="shared" si="51"/>
        <v/>
      </c>
      <c r="J5925" s="6" t="s">
        <v>344</v>
      </c>
      <c r="K5925" s="6">
        <v>5</v>
      </c>
      <c r="L5925" s="6">
        <v>3</v>
      </c>
      <c r="M5925" s="6">
        <v>10</v>
      </c>
      <c r="N5925" s="15">
        <v>0</v>
      </c>
      <c r="O5925" s="15">
        <v>0</v>
      </c>
      <c r="P5925" s="6"/>
      <c r="Q5925" s="6"/>
      <c r="R5925" s="6"/>
      <c r="S5925" s="6"/>
      <c r="T5925" s="6"/>
    </row>
    <row r="5926" spans="1:20" x14ac:dyDescent="0.25">
      <c r="A5926">
        <v>2006</v>
      </c>
      <c r="B5926" s="6" t="s">
        <v>68</v>
      </c>
      <c r="C5926" s="14">
        <v>48</v>
      </c>
      <c r="D5926" s="6" t="s">
        <v>346</v>
      </c>
      <c r="E5926" s="6"/>
      <c r="F5926" s="6"/>
      <c r="G5926" s="6"/>
      <c r="H5926" s="6"/>
      <c r="I5926" s="6" t="str">
        <f t="shared" si="51"/>
        <v/>
      </c>
      <c r="J5926" s="6" t="s">
        <v>331</v>
      </c>
      <c r="K5926" s="6">
        <v>12</v>
      </c>
      <c r="L5926" s="6">
        <v>10</v>
      </c>
      <c r="M5926" s="6">
        <v>3</v>
      </c>
      <c r="N5926" s="15">
        <v>10</v>
      </c>
      <c r="O5926" s="15">
        <v>0</v>
      </c>
      <c r="P5926" s="6"/>
      <c r="Q5926" s="6"/>
      <c r="R5926" s="6"/>
      <c r="S5926" s="6"/>
      <c r="T5926" s="6"/>
    </row>
    <row r="5927" spans="1:20" x14ac:dyDescent="0.25">
      <c r="A5927">
        <v>2006</v>
      </c>
      <c r="B5927" s="6" t="s">
        <v>68</v>
      </c>
      <c r="C5927" s="14">
        <v>49</v>
      </c>
      <c r="D5927" s="6" t="s">
        <v>346</v>
      </c>
      <c r="E5927" s="6"/>
      <c r="F5927" s="6"/>
      <c r="G5927" s="6"/>
      <c r="H5927" s="6"/>
      <c r="I5927" s="6" t="str">
        <f t="shared" si="51"/>
        <v/>
      </c>
      <c r="J5927" s="6" t="s">
        <v>331</v>
      </c>
      <c r="K5927" s="6">
        <v>9</v>
      </c>
      <c r="L5927" s="6">
        <v>8</v>
      </c>
      <c r="M5927" s="6">
        <v>2</v>
      </c>
      <c r="N5927" s="15">
        <v>0</v>
      </c>
      <c r="O5927" s="15">
        <v>0</v>
      </c>
      <c r="P5927" s="6"/>
      <c r="Q5927" s="6"/>
      <c r="R5927" s="6"/>
      <c r="S5927" s="6"/>
      <c r="T5927" s="6" t="s">
        <v>339</v>
      </c>
    </row>
    <row r="5928" spans="1:20" x14ac:dyDescent="0.25">
      <c r="A5928">
        <v>2006</v>
      </c>
      <c r="B5928" s="6" t="s">
        <v>68</v>
      </c>
      <c r="C5928" s="14">
        <v>50</v>
      </c>
      <c r="D5928" s="6" t="s">
        <v>346</v>
      </c>
      <c r="E5928" s="6"/>
      <c r="F5928" s="6"/>
      <c r="G5928" s="6"/>
      <c r="H5928" s="6"/>
      <c r="I5928" s="6" t="str">
        <f t="shared" si="51"/>
        <v/>
      </c>
      <c r="J5928" s="6" t="s">
        <v>331</v>
      </c>
      <c r="K5928" s="6">
        <v>25</v>
      </c>
      <c r="L5928" s="6">
        <v>15</v>
      </c>
      <c r="M5928" s="6">
        <v>10</v>
      </c>
      <c r="N5928" s="15">
        <v>20</v>
      </c>
      <c r="O5928" s="15">
        <v>0</v>
      </c>
      <c r="P5928" s="6" t="s">
        <v>156</v>
      </c>
      <c r="Q5928" s="6"/>
      <c r="R5928" s="6"/>
      <c r="S5928" s="6"/>
      <c r="T5928" s="6"/>
    </row>
    <row r="5929" spans="1:20" x14ac:dyDescent="0.25">
      <c r="A5929">
        <v>2006</v>
      </c>
      <c r="B5929" s="6" t="s">
        <v>68</v>
      </c>
      <c r="C5929" s="14">
        <v>51</v>
      </c>
      <c r="D5929" s="6" t="s">
        <v>346</v>
      </c>
      <c r="E5929" s="6"/>
      <c r="F5929" s="6"/>
      <c r="G5929" s="6"/>
      <c r="H5929" s="6"/>
      <c r="I5929" s="6" t="str">
        <f t="shared" si="51"/>
        <v/>
      </c>
      <c r="J5929" s="6" t="s">
        <v>352</v>
      </c>
      <c r="K5929" s="6">
        <v>6</v>
      </c>
      <c r="L5929" s="6">
        <v>3</v>
      </c>
      <c r="M5929" s="6">
        <v>3</v>
      </c>
      <c r="N5929" s="15">
        <v>0</v>
      </c>
      <c r="O5929" s="15">
        <v>0</v>
      </c>
      <c r="P5929" s="6"/>
      <c r="Q5929" s="6"/>
      <c r="R5929" s="6"/>
      <c r="S5929" s="6"/>
      <c r="T5929" s="6"/>
    </row>
    <row r="5930" spans="1:20" x14ac:dyDescent="0.25">
      <c r="A5930">
        <v>2006</v>
      </c>
      <c r="B5930" s="6" t="s">
        <v>68</v>
      </c>
      <c r="C5930" s="14">
        <v>52</v>
      </c>
      <c r="D5930" s="6" t="s">
        <v>346</v>
      </c>
      <c r="E5930" s="6"/>
      <c r="F5930" s="6"/>
      <c r="G5930" s="6"/>
      <c r="H5930" s="6"/>
      <c r="I5930" s="6" t="str">
        <f t="shared" si="51"/>
        <v/>
      </c>
      <c r="J5930" s="6" t="s">
        <v>332</v>
      </c>
      <c r="K5930" s="6">
        <v>30</v>
      </c>
      <c r="L5930" s="6">
        <v>10</v>
      </c>
      <c r="M5930" s="6">
        <v>5</v>
      </c>
      <c r="N5930" s="15">
        <v>5</v>
      </c>
      <c r="O5930" s="15">
        <v>0</v>
      </c>
      <c r="P5930" s="6"/>
      <c r="Q5930" s="6"/>
      <c r="R5930" s="6" t="s">
        <v>47</v>
      </c>
      <c r="S5930" s="6">
        <v>1</v>
      </c>
      <c r="T5930" s="6"/>
    </row>
    <row r="5931" spans="1:20" x14ac:dyDescent="0.25">
      <c r="A5931">
        <v>2006</v>
      </c>
      <c r="B5931" s="6" t="s">
        <v>68</v>
      </c>
      <c r="C5931" s="14">
        <v>53</v>
      </c>
      <c r="D5931" s="6" t="s">
        <v>346</v>
      </c>
      <c r="E5931" s="6"/>
      <c r="F5931" s="6"/>
      <c r="G5931" s="6"/>
      <c r="H5931" s="6"/>
      <c r="I5931" s="6" t="str">
        <f t="shared" si="51"/>
        <v/>
      </c>
      <c r="J5931" s="6" t="s">
        <v>352</v>
      </c>
      <c r="K5931" s="6">
        <v>3</v>
      </c>
      <c r="L5931" s="6">
        <v>3</v>
      </c>
      <c r="M5931" s="6">
        <v>3</v>
      </c>
      <c r="N5931" s="15">
        <v>0</v>
      </c>
      <c r="O5931" s="15">
        <v>0</v>
      </c>
      <c r="P5931" s="6"/>
      <c r="Q5931" s="6"/>
      <c r="R5931" s="6"/>
      <c r="S5931" s="10"/>
      <c r="T5931" s="6" t="s">
        <v>106</v>
      </c>
    </row>
    <row r="5932" spans="1:20" x14ac:dyDescent="0.25">
      <c r="A5932">
        <v>2006</v>
      </c>
      <c r="B5932" s="6" t="s">
        <v>68</v>
      </c>
      <c r="C5932" s="14">
        <v>54</v>
      </c>
      <c r="D5932" s="6" t="s">
        <v>346</v>
      </c>
      <c r="E5932" s="6"/>
      <c r="F5932" s="6"/>
      <c r="G5932" s="6"/>
      <c r="H5932" s="6"/>
      <c r="I5932" s="6" t="str">
        <f t="shared" si="51"/>
        <v/>
      </c>
      <c r="J5932" s="6" t="s">
        <v>331</v>
      </c>
      <c r="K5932" s="6">
        <v>8</v>
      </c>
      <c r="L5932" s="6">
        <v>5</v>
      </c>
      <c r="M5932" s="6">
        <v>3</v>
      </c>
      <c r="N5932" s="15">
        <v>0</v>
      </c>
      <c r="O5932" s="15">
        <v>0</v>
      </c>
      <c r="P5932" s="6"/>
      <c r="Q5932" s="6"/>
      <c r="R5932" s="6"/>
      <c r="S5932" s="6"/>
      <c r="T5932" s="6"/>
    </row>
    <row r="5933" spans="1:20" x14ac:dyDescent="0.25">
      <c r="A5933">
        <v>2006</v>
      </c>
      <c r="B5933" s="6" t="s">
        <v>68</v>
      </c>
      <c r="C5933" s="14">
        <v>55</v>
      </c>
      <c r="D5933" s="6" t="s">
        <v>346</v>
      </c>
      <c r="E5933" s="6">
        <v>5</v>
      </c>
      <c r="F5933" s="6">
        <v>13</v>
      </c>
      <c r="G5933" s="6">
        <v>160</v>
      </c>
      <c r="H5933" s="6">
        <v>0</v>
      </c>
      <c r="I5933" s="6">
        <f t="shared" si="51"/>
        <v>160</v>
      </c>
      <c r="J5933" s="6" t="s">
        <v>344</v>
      </c>
      <c r="K5933" s="6">
        <v>10</v>
      </c>
      <c r="L5933" s="6">
        <v>5</v>
      </c>
      <c r="M5933" s="6">
        <v>20</v>
      </c>
      <c r="N5933" s="15">
        <v>0</v>
      </c>
      <c r="O5933" s="15">
        <v>0</v>
      </c>
      <c r="P5933" s="6"/>
      <c r="Q5933" s="6"/>
      <c r="R5933" s="6"/>
      <c r="S5933" s="6"/>
      <c r="T5933" s="6"/>
    </row>
    <row r="5934" spans="1:20" x14ac:dyDescent="0.25">
      <c r="A5934">
        <v>2006</v>
      </c>
      <c r="B5934" s="6" t="s">
        <v>68</v>
      </c>
      <c r="C5934" s="14">
        <v>56</v>
      </c>
      <c r="D5934" s="6" t="s">
        <v>346</v>
      </c>
      <c r="E5934" s="6"/>
      <c r="F5934" s="6"/>
      <c r="G5934" s="6"/>
      <c r="H5934" s="6"/>
      <c r="I5934" s="6" t="str">
        <f t="shared" si="51"/>
        <v/>
      </c>
      <c r="J5934" s="6" t="s">
        <v>337</v>
      </c>
      <c r="K5934" s="6">
        <v>30</v>
      </c>
      <c r="L5934" s="6">
        <v>15</v>
      </c>
      <c r="M5934" s="6">
        <v>8</v>
      </c>
      <c r="N5934" s="15">
        <v>25</v>
      </c>
      <c r="O5934" s="15">
        <v>0</v>
      </c>
      <c r="P5934" s="6"/>
      <c r="Q5934" s="6"/>
      <c r="R5934" s="6"/>
      <c r="S5934" s="6"/>
      <c r="T5934" s="6"/>
    </row>
    <row r="5935" spans="1:20" x14ac:dyDescent="0.25">
      <c r="A5935">
        <v>2006</v>
      </c>
      <c r="B5935" s="6" t="s">
        <v>68</v>
      </c>
      <c r="C5935" s="14">
        <v>57</v>
      </c>
      <c r="D5935" s="6" t="s">
        <v>346</v>
      </c>
      <c r="E5935" s="6"/>
      <c r="F5935" s="6"/>
      <c r="G5935" s="6"/>
      <c r="H5935" s="6"/>
      <c r="I5935" s="6" t="str">
        <f t="shared" si="51"/>
        <v/>
      </c>
      <c r="J5935" s="6" t="s">
        <v>331</v>
      </c>
      <c r="K5935" s="6">
        <v>10</v>
      </c>
      <c r="L5935" s="6">
        <v>5</v>
      </c>
      <c r="M5935" s="6">
        <v>2</v>
      </c>
      <c r="N5935" s="15">
        <v>0</v>
      </c>
      <c r="O5935" s="15">
        <v>0</v>
      </c>
      <c r="P5935" s="6"/>
      <c r="Q5935" s="6"/>
      <c r="R5935" s="6"/>
      <c r="S5935" s="6"/>
      <c r="T5935" s="6"/>
    </row>
    <row r="5936" spans="1:20" x14ac:dyDescent="0.25">
      <c r="A5936">
        <v>2006</v>
      </c>
      <c r="B5936" s="6" t="s">
        <v>68</v>
      </c>
      <c r="C5936" s="14">
        <v>58</v>
      </c>
      <c r="D5936" s="6" t="s">
        <v>346</v>
      </c>
      <c r="E5936" s="6"/>
      <c r="F5936" s="6"/>
      <c r="G5936" s="6"/>
      <c r="H5936" s="6"/>
      <c r="I5936" s="6" t="str">
        <f t="shared" si="51"/>
        <v/>
      </c>
      <c r="J5936" s="6" t="s">
        <v>331</v>
      </c>
      <c r="K5936" s="6">
        <v>10</v>
      </c>
      <c r="L5936" s="6">
        <v>10</v>
      </c>
      <c r="M5936" s="6">
        <v>2</v>
      </c>
      <c r="N5936" s="15">
        <v>0</v>
      </c>
      <c r="O5936" s="15">
        <v>0</v>
      </c>
      <c r="P5936" s="6"/>
      <c r="Q5936" s="6"/>
      <c r="R5936" s="6"/>
      <c r="S5936" s="6"/>
      <c r="T5936" s="6"/>
    </row>
    <row r="5937" spans="1:20" x14ac:dyDescent="0.25">
      <c r="A5937">
        <v>2006</v>
      </c>
      <c r="B5937" s="6" t="s">
        <v>68</v>
      </c>
      <c r="C5937" s="14">
        <v>59</v>
      </c>
      <c r="D5937" s="6" t="s">
        <v>346</v>
      </c>
      <c r="E5937" s="6"/>
      <c r="F5937" s="6"/>
      <c r="G5937" s="6"/>
      <c r="H5937" s="6"/>
      <c r="I5937" s="6" t="str">
        <f t="shared" si="51"/>
        <v/>
      </c>
      <c r="J5937" s="6" t="s">
        <v>344</v>
      </c>
      <c r="K5937" s="6">
        <v>8</v>
      </c>
      <c r="L5937" s="6">
        <v>5</v>
      </c>
      <c r="M5937" s="6">
        <v>40</v>
      </c>
      <c r="N5937" s="15">
        <v>0</v>
      </c>
      <c r="O5937" s="15">
        <v>0</v>
      </c>
      <c r="P5937" s="6"/>
      <c r="Q5937" s="6"/>
      <c r="R5937" s="6"/>
      <c r="S5937" s="6"/>
      <c r="T5937" s="6"/>
    </row>
    <row r="5938" spans="1:20" x14ac:dyDescent="0.25">
      <c r="A5938">
        <v>2006</v>
      </c>
      <c r="B5938" s="6" t="s">
        <v>68</v>
      </c>
      <c r="C5938" s="14">
        <v>60</v>
      </c>
      <c r="D5938" s="6" t="s">
        <v>346</v>
      </c>
      <c r="E5938" s="6"/>
      <c r="F5938" s="6"/>
      <c r="G5938" s="6"/>
      <c r="H5938" s="6"/>
      <c r="I5938" s="6" t="str">
        <f t="shared" si="51"/>
        <v/>
      </c>
      <c r="J5938" s="6" t="s">
        <v>331</v>
      </c>
      <c r="K5938" s="6">
        <v>10</v>
      </c>
      <c r="L5938" s="6">
        <v>10</v>
      </c>
      <c r="M5938" s="6">
        <v>3</v>
      </c>
      <c r="N5938" s="15">
        <v>0</v>
      </c>
      <c r="O5938" s="15">
        <v>0</v>
      </c>
      <c r="P5938" s="6"/>
      <c r="Q5938" s="6"/>
      <c r="R5938" s="6"/>
      <c r="S5938" s="6"/>
      <c r="T5938" s="6"/>
    </row>
    <row r="5939" spans="1:20" x14ac:dyDescent="0.25">
      <c r="A5939">
        <v>2006</v>
      </c>
      <c r="B5939" s="6" t="s">
        <v>68</v>
      </c>
      <c r="C5939" s="14">
        <v>61</v>
      </c>
      <c r="D5939" s="6" t="s">
        <v>346</v>
      </c>
      <c r="E5939" s="6"/>
      <c r="F5939" s="6"/>
      <c r="G5939" s="6"/>
      <c r="H5939" s="6"/>
      <c r="I5939" s="6" t="str">
        <f t="shared" si="51"/>
        <v/>
      </c>
      <c r="J5939" s="6" t="s">
        <v>337</v>
      </c>
      <c r="K5939" s="6">
        <v>10</v>
      </c>
      <c r="L5939" s="6">
        <v>90</v>
      </c>
      <c r="M5939" s="6">
        <v>5</v>
      </c>
      <c r="N5939" s="15">
        <v>5</v>
      </c>
      <c r="O5939" s="15">
        <v>0</v>
      </c>
      <c r="P5939" s="6"/>
      <c r="Q5939" s="6"/>
      <c r="R5939" s="6"/>
      <c r="S5939" s="6"/>
      <c r="T5939" s="6"/>
    </row>
    <row r="5940" spans="1:20" x14ac:dyDescent="0.25">
      <c r="A5940">
        <v>2006</v>
      </c>
      <c r="B5940" s="6" t="s">
        <v>68</v>
      </c>
      <c r="C5940" s="14">
        <v>62</v>
      </c>
      <c r="D5940" s="6" t="s">
        <v>346</v>
      </c>
      <c r="E5940" s="6"/>
      <c r="F5940" s="6"/>
      <c r="G5940" s="6"/>
      <c r="H5940" s="6"/>
      <c r="I5940" s="6" t="str">
        <f t="shared" si="51"/>
        <v/>
      </c>
      <c r="J5940" s="6" t="s">
        <v>331</v>
      </c>
      <c r="K5940" s="6">
        <v>20</v>
      </c>
      <c r="L5940" s="6">
        <v>10</v>
      </c>
      <c r="M5940" s="6">
        <v>3</v>
      </c>
      <c r="N5940" s="15">
        <v>50</v>
      </c>
      <c r="O5940" s="15">
        <v>0</v>
      </c>
      <c r="P5940" s="6"/>
      <c r="Q5940" s="6"/>
      <c r="R5940" s="6"/>
      <c r="S5940" s="6"/>
      <c r="T5940" s="6"/>
    </row>
    <row r="5941" spans="1:20" x14ac:dyDescent="0.25">
      <c r="A5941">
        <v>2006</v>
      </c>
      <c r="B5941" s="6" t="s">
        <v>68</v>
      </c>
      <c r="C5941" s="14">
        <v>63</v>
      </c>
      <c r="D5941" s="6" t="s">
        <v>346</v>
      </c>
      <c r="E5941" s="6"/>
      <c r="F5941" s="6"/>
      <c r="G5941" s="6"/>
      <c r="H5941" s="6"/>
      <c r="I5941" s="6" t="str">
        <f t="shared" si="51"/>
        <v/>
      </c>
      <c r="J5941" s="6" t="s">
        <v>372</v>
      </c>
      <c r="K5941" s="6">
        <v>5</v>
      </c>
      <c r="L5941" s="6">
        <v>3</v>
      </c>
      <c r="M5941" s="6">
        <v>2</v>
      </c>
      <c r="N5941" s="15">
        <v>0</v>
      </c>
      <c r="O5941" s="15">
        <v>0</v>
      </c>
      <c r="P5941" s="6"/>
      <c r="Q5941" s="6"/>
      <c r="R5941" s="6"/>
      <c r="S5941" s="6"/>
      <c r="T5941" s="6"/>
    </row>
    <row r="5942" spans="1:20" x14ac:dyDescent="0.25">
      <c r="A5942">
        <v>2006</v>
      </c>
      <c r="B5942" s="6" t="s">
        <v>68</v>
      </c>
      <c r="C5942" s="14">
        <v>64</v>
      </c>
      <c r="D5942" s="6" t="s">
        <v>346</v>
      </c>
      <c r="E5942" s="6"/>
      <c r="F5942" s="6"/>
      <c r="G5942" s="6"/>
      <c r="H5942" s="6"/>
      <c r="I5942" s="6" t="str">
        <f t="shared" si="51"/>
        <v/>
      </c>
      <c r="J5942" s="6" t="s">
        <v>352</v>
      </c>
      <c r="K5942" s="6">
        <v>10</v>
      </c>
      <c r="L5942" s="6">
        <v>3</v>
      </c>
      <c r="M5942" s="6">
        <v>12</v>
      </c>
      <c r="N5942" s="15">
        <v>35</v>
      </c>
      <c r="O5942" s="15">
        <v>0</v>
      </c>
      <c r="P5942" s="6"/>
      <c r="Q5942" s="6"/>
      <c r="R5942" s="6"/>
      <c r="S5942" s="6"/>
      <c r="T5942" s="6"/>
    </row>
    <row r="5943" spans="1:20" x14ac:dyDescent="0.25">
      <c r="A5943">
        <v>2006</v>
      </c>
      <c r="B5943" s="6" t="s">
        <v>68</v>
      </c>
      <c r="C5943" s="14">
        <v>65</v>
      </c>
      <c r="D5943" s="6" t="s">
        <v>346</v>
      </c>
      <c r="E5943" s="6"/>
      <c r="F5943" s="6"/>
      <c r="G5943" s="6"/>
      <c r="H5943" s="6"/>
      <c r="I5943" s="6" t="str">
        <f t="shared" si="51"/>
        <v/>
      </c>
      <c r="J5943" s="6" t="s">
        <v>352</v>
      </c>
      <c r="K5943" s="6">
        <v>10</v>
      </c>
      <c r="L5943" s="6">
        <v>10</v>
      </c>
      <c r="M5943" s="6">
        <v>9</v>
      </c>
      <c r="N5943" s="15">
        <v>0</v>
      </c>
      <c r="O5943" s="15">
        <v>0</v>
      </c>
      <c r="P5943" s="6"/>
      <c r="Q5943" s="6"/>
      <c r="R5943" s="6"/>
      <c r="S5943" s="6"/>
      <c r="T5943" s="6"/>
    </row>
    <row r="5944" spans="1:20" x14ac:dyDescent="0.25">
      <c r="A5944">
        <v>2006</v>
      </c>
      <c r="B5944" s="6" t="s">
        <v>68</v>
      </c>
      <c r="C5944" s="14">
        <v>66</v>
      </c>
      <c r="D5944" s="6" t="s">
        <v>346</v>
      </c>
      <c r="E5944" s="6"/>
      <c r="F5944" s="6"/>
      <c r="G5944" s="6"/>
      <c r="H5944" s="6"/>
      <c r="I5944" s="6" t="str">
        <f t="shared" ref="I5944:I5991" si="52">IF(G5944&gt;0,G5944/(1000-H5944)*1000,"")</f>
        <v/>
      </c>
      <c r="J5944" s="6" t="s">
        <v>337</v>
      </c>
      <c r="K5944" s="6">
        <v>20</v>
      </c>
      <c r="L5944" s="6">
        <v>10</v>
      </c>
      <c r="M5944" s="6">
        <v>7</v>
      </c>
      <c r="N5944" s="15">
        <v>30</v>
      </c>
      <c r="O5944" s="15">
        <v>0</v>
      </c>
      <c r="P5944" s="6"/>
      <c r="Q5944" s="6"/>
      <c r="R5944" s="6"/>
      <c r="S5944" s="6"/>
      <c r="T5944" s="6"/>
    </row>
    <row r="5945" spans="1:20" x14ac:dyDescent="0.25">
      <c r="A5945">
        <v>2006</v>
      </c>
      <c r="B5945" s="6" t="s">
        <v>68</v>
      </c>
      <c r="C5945" s="14">
        <v>67</v>
      </c>
      <c r="D5945" s="6" t="s">
        <v>346</v>
      </c>
      <c r="E5945" s="6"/>
      <c r="F5945" s="6"/>
      <c r="G5945" s="6"/>
      <c r="H5945" s="6"/>
      <c r="I5945" s="6" t="str">
        <f t="shared" si="52"/>
        <v/>
      </c>
      <c r="J5945" s="6" t="s">
        <v>352</v>
      </c>
      <c r="K5945" s="6">
        <v>30</v>
      </c>
      <c r="L5945" s="6">
        <v>12</v>
      </c>
      <c r="M5945" s="6">
        <v>8</v>
      </c>
      <c r="N5945" s="15">
        <v>25</v>
      </c>
      <c r="O5945" s="15">
        <v>0</v>
      </c>
      <c r="P5945" s="6"/>
      <c r="Q5945" s="6"/>
      <c r="R5945" s="6"/>
      <c r="S5945" s="6"/>
      <c r="T5945" s="6"/>
    </row>
    <row r="5946" spans="1:20" x14ac:dyDescent="0.25">
      <c r="A5946">
        <v>2006</v>
      </c>
      <c r="B5946" s="6" t="s">
        <v>68</v>
      </c>
      <c r="C5946" s="14">
        <v>68</v>
      </c>
      <c r="D5946" s="6" t="s">
        <v>346</v>
      </c>
      <c r="E5946" s="6"/>
      <c r="F5946" s="6"/>
      <c r="G5946" s="6"/>
      <c r="H5946" s="6"/>
      <c r="I5946" s="6" t="str">
        <f t="shared" si="52"/>
        <v/>
      </c>
      <c r="J5946" s="6" t="s">
        <v>348</v>
      </c>
      <c r="K5946" s="6">
        <v>30</v>
      </c>
      <c r="L5946" s="6">
        <v>30</v>
      </c>
      <c r="M5946" s="6">
        <v>25</v>
      </c>
      <c r="N5946" s="15">
        <v>0</v>
      </c>
      <c r="O5946" s="15">
        <v>0</v>
      </c>
      <c r="P5946" s="6"/>
      <c r="Q5946" s="6"/>
      <c r="R5946" s="6"/>
      <c r="S5946" s="6"/>
      <c r="T5946" s="6" t="s">
        <v>339</v>
      </c>
    </row>
    <row r="5947" spans="1:20" x14ac:dyDescent="0.25">
      <c r="A5947">
        <v>2006</v>
      </c>
      <c r="B5947" s="6" t="s">
        <v>68</v>
      </c>
      <c r="C5947" s="14">
        <v>69</v>
      </c>
      <c r="D5947" s="6" t="s">
        <v>346</v>
      </c>
      <c r="E5947" s="6"/>
      <c r="F5947" s="6"/>
      <c r="G5947" s="6"/>
      <c r="H5947" s="6"/>
      <c r="I5947" s="6" t="str">
        <f t="shared" si="52"/>
        <v/>
      </c>
      <c r="J5947" s="6" t="s">
        <v>337</v>
      </c>
      <c r="K5947" s="6">
        <v>30</v>
      </c>
      <c r="L5947" s="6">
        <v>25</v>
      </c>
      <c r="M5947" s="6">
        <v>20</v>
      </c>
      <c r="N5947" s="15">
        <v>5</v>
      </c>
      <c r="O5947" s="15">
        <v>0</v>
      </c>
      <c r="P5947" s="6"/>
      <c r="Q5947" s="6"/>
      <c r="R5947" s="6"/>
      <c r="S5947" s="6"/>
      <c r="T5947" s="6"/>
    </row>
    <row r="5948" spans="1:20" x14ac:dyDescent="0.25">
      <c r="A5948">
        <v>2006</v>
      </c>
      <c r="B5948" s="6" t="s">
        <v>68</v>
      </c>
      <c r="C5948" s="14">
        <v>70</v>
      </c>
      <c r="D5948" s="6" t="s">
        <v>346</v>
      </c>
      <c r="E5948" s="6"/>
      <c r="F5948" s="6"/>
      <c r="G5948" s="6"/>
      <c r="H5948" s="6"/>
      <c r="I5948" s="6" t="str">
        <f t="shared" si="52"/>
        <v/>
      </c>
      <c r="J5948" s="6" t="s">
        <v>367</v>
      </c>
      <c r="K5948" s="6">
        <v>20</v>
      </c>
      <c r="L5948" s="6">
        <v>20</v>
      </c>
      <c r="M5948" s="6">
        <v>20</v>
      </c>
      <c r="N5948" s="15">
        <v>1</v>
      </c>
      <c r="O5948" s="15">
        <v>0</v>
      </c>
      <c r="P5948" s="6"/>
      <c r="Q5948" s="6"/>
      <c r="R5948" s="6"/>
      <c r="S5948" s="6"/>
      <c r="T5948" s="6"/>
    </row>
    <row r="5949" spans="1:20" x14ac:dyDescent="0.25">
      <c r="A5949">
        <v>2006</v>
      </c>
      <c r="B5949" s="6" t="s">
        <v>68</v>
      </c>
      <c r="C5949" s="14">
        <v>71</v>
      </c>
      <c r="D5949" s="6" t="s">
        <v>346</v>
      </c>
      <c r="E5949" s="6"/>
      <c r="F5949" s="6"/>
      <c r="G5949" s="6"/>
      <c r="H5949" s="6"/>
      <c r="I5949" s="6" t="str">
        <f t="shared" si="52"/>
        <v/>
      </c>
      <c r="J5949" s="6" t="s">
        <v>334</v>
      </c>
      <c r="K5949" s="6">
        <v>5</v>
      </c>
      <c r="L5949" s="6">
        <v>3</v>
      </c>
      <c r="M5949" s="6">
        <v>3</v>
      </c>
      <c r="N5949" s="15">
        <v>0</v>
      </c>
      <c r="O5949" s="15">
        <v>0</v>
      </c>
      <c r="P5949" s="6"/>
      <c r="Q5949" s="6"/>
      <c r="R5949" s="6"/>
      <c r="S5949" s="6"/>
      <c r="T5949" s="6"/>
    </row>
    <row r="5950" spans="1:20" x14ac:dyDescent="0.25">
      <c r="A5950">
        <v>2006</v>
      </c>
      <c r="B5950" s="6" t="s">
        <v>68</v>
      </c>
      <c r="C5950" s="14">
        <v>72</v>
      </c>
      <c r="D5950" s="6" t="s">
        <v>362</v>
      </c>
      <c r="E5950" s="6"/>
      <c r="F5950" s="6"/>
      <c r="G5950" s="6"/>
      <c r="H5950" s="6"/>
      <c r="I5950" s="6" t="str">
        <f t="shared" si="52"/>
        <v/>
      </c>
      <c r="J5950" s="6" t="s">
        <v>367</v>
      </c>
      <c r="K5950" s="6">
        <v>10</v>
      </c>
      <c r="L5950" s="6">
        <v>5</v>
      </c>
      <c r="M5950" s="6">
        <v>10</v>
      </c>
      <c r="N5950" s="15">
        <v>10</v>
      </c>
      <c r="O5950" s="15">
        <v>0</v>
      </c>
      <c r="P5950" s="6"/>
      <c r="Q5950" s="6"/>
      <c r="R5950" s="6"/>
      <c r="S5950" s="6"/>
      <c r="T5950" s="6"/>
    </row>
    <row r="5951" spans="1:20" x14ac:dyDescent="0.25">
      <c r="A5951">
        <v>2006</v>
      </c>
      <c r="B5951" s="6" t="s">
        <v>68</v>
      </c>
      <c r="C5951" s="14">
        <v>73</v>
      </c>
      <c r="D5951" s="6" t="s">
        <v>346</v>
      </c>
      <c r="E5951" s="6"/>
      <c r="F5951" s="6"/>
      <c r="G5951" s="6"/>
      <c r="H5951" s="6"/>
      <c r="I5951" s="6" t="str">
        <f t="shared" si="52"/>
        <v/>
      </c>
      <c r="J5951" s="6" t="s">
        <v>331</v>
      </c>
      <c r="K5951" s="6">
        <v>12</v>
      </c>
      <c r="L5951" s="6">
        <v>12</v>
      </c>
      <c r="M5951" s="6">
        <v>3</v>
      </c>
      <c r="N5951" s="15">
        <v>0</v>
      </c>
      <c r="O5951" s="15">
        <v>0</v>
      </c>
      <c r="P5951" s="6"/>
      <c r="Q5951" s="6"/>
      <c r="R5951" s="6"/>
      <c r="S5951" s="6"/>
      <c r="T5951" s="6"/>
    </row>
    <row r="5952" spans="1:20" x14ac:dyDescent="0.25">
      <c r="A5952">
        <v>2006</v>
      </c>
      <c r="B5952" s="6" t="s">
        <v>68</v>
      </c>
      <c r="C5952" s="14">
        <v>74</v>
      </c>
      <c r="D5952" s="6" t="s">
        <v>362</v>
      </c>
      <c r="E5952" s="6">
        <v>6</v>
      </c>
      <c r="F5952" s="6">
        <v>10.4</v>
      </c>
      <c r="G5952" s="6">
        <v>100</v>
      </c>
      <c r="H5952" s="6">
        <v>0</v>
      </c>
      <c r="I5952" s="6">
        <f t="shared" si="52"/>
        <v>100</v>
      </c>
      <c r="J5952" s="6" t="s">
        <v>332</v>
      </c>
      <c r="K5952" s="6">
        <v>30</v>
      </c>
      <c r="L5952" s="6">
        <v>30</v>
      </c>
      <c r="M5952" s="6">
        <v>20</v>
      </c>
      <c r="N5952" s="15">
        <v>90</v>
      </c>
      <c r="O5952" s="15">
        <v>0</v>
      </c>
      <c r="P5952" s="6"/>
      <c r="Q5952" s="6"/>
      <c r="R5952" s="6"/>
      <c r="S5952" s="6"/>
      <c r="T5952" s="6"/>
    </row>
    <row r="5953" spans="1:20" x14ac:dyDescent="0.25">
      <c r="A5953">
        <v>2006</v>
      </c>
      <c r="B5953" s="6" t="s">
        <v>68</v>
      </c>
      <c r="C5953" s="14">
        <v>75</v>
      </c>
      <c r="D5953" s="6" t="s">
        <v>362</v>
      </c>
      <c r="E5953" s="6"/>
      <c r="F5953" s="6"/>
      <c r="G5953" s="6"/>
      <c r="H5953" s="6"/>
      <c r="I5953" s="6" t="str">
        <f t="shared" si="52"/>
        <v/>
      </c>
      <c r="J5953" s="6" t="s">
        <v>340</v>
      </c>
      <c r="K5953" s="6">
        <v>5</v>
      </c>
      <c r="L5953" s="6">
        <v>5</v>
      </c>
      <c r="M5953" s="6">
        <v>2</v>
      </c>
      <c r="N5953" s="15">
        <v>0</v>
      </c>
      <c r="O5953" s="15">
        <v>0</v>
      </c>
      <c r="P5953" s="6"/>
      <c r="Q5953" s="6"/>
      <c r="R5953" s="6"/>
      <c r="S5953" s="6"/>
      <c r="T5953" s="6"/>
    </row>
    <row r="5954" spans="1:20" x14ac:dyDescent="0.25">
      <c r="A5954">
        <v>2006</v>
      </c>
      <c r="B5954" s="6" t="s">
        <v>68</v>
      </c>
      <c r="C5954" s="14">
        <v>76</v>
      </c>
      <c r="D5954" s="6" t="s">
        <v>362</v>
      </c>
      <c r="E5954" s="6"/>
      <c r="F5954" s="6"/>
      <c r="G5954" s="6"/>
      <c r="H5954" s="6"/>
      <c r="I5954" s="6" t="str">
        <f t="shared" si="52"/>
        <v/>
      </c>
      <c r="J5954" s="6" t="s">
        <v>331</v>
      </c>
      <c r="K5954" s="6">
        <v>20</v>
      </c>
      <c r="L5954" s="6">
        <v>10</v>
      </c>
      <c r="M5954" s="6">
        <v>5</v>
      </c>
      <c r="N5954" s="15">
        <v>0</v>
      </c>
      <c r="O5954" s="15">
        <v>0</v>
      </c>
      <c r="P5954" s="6"/>
      <c r="Q5954" s="6"/>
      <c r="R5954" s="6"/>
      <c r="S5954" s="6"/>
      <c r="T5954" s="6"/>
    </row>
    <row r="5955" spans="1:20" x14ac:dyDescent="0.25">
      <c r="A5955">
        <v>2006</v>
      </c>
      <c r="B5955" s="6" t="s">
        <v>68</v>
      </c>
      <c r="C5955" s="14">
        <v>77</v>
      </c>
      <c r="D5955" s="6" t="s">
        <v>362</v>
      </c>
      <c r="E5955" s="6"/>
      <c r="F5955" s="6"/>
      <c r="G5955" s="6"/>
      <c r="H5955" s="6"/>
      <c r="I5955" s="6" t="str">
        <f t="shared" si="52"/>
        <v/>
      </c>
      <c r="J5955" s="6" t="s">
        <v>348</v>
      </c>
      <c r="K5955" s="6">
        <v>70</v>
      </c>
      <c r="L5955" s="6">
        <v>50</v>
      </c>
      <c r="M5955" s="6">
        <v>40</v>
      </c>
      <c r="N5955" s="15">
        <v>90</v>
      </c>
      <c r="O5955" s="15">
        <v>0</v>
      </c>
      <c r="P5955" s="6"/>
      <c r="Q5955" s="6"/>
      <c r="R5955" s="6"/>
      <c r="S5955" s="6"/>
      <c r="T5955" s="6"/>
    </row>
    <row r="5956" spans="1:20" x14ac:dyDescent="0.25">
      <c r="A5956">
        <v>2006</v>
      </c>
      <c r="B5956" s="6" t="s">
        <v>68</v>
      </c>
      <c r="C5956" s="14">
        <v>78</v>
      </c>
      <c r="D5956" s="6" t="s">
        <v>362</v>
      </c>
      <c r="E5956" s="6"/>
      <c r="F5956" s="6"/>
      <c r="G5956" s="6"/>
      <c r="H5956" s="6"/>
      <c r="I5956" s="6" t="str">
        <f t="shared" si="52"/>
        <v/>
      </c>
      <c r="J5956" s="6" t="s">
        <v>348</v>
      </c>
      <c r="K5956" s="6">
        <v>15</v>
      </c>
      <c r="L5956" s="6">
        <v>10</v>
      </c>
      <c r="M5956" s="6">
        <v>10</v>
      </c>
      <c r="N5956" s="15">
        <v>5</v>
      </c>
      <c r="O5956" s="15">
        <v>0</v>
      </c>
      <c r="P5956" s="6"/>
      <c r="Q5956" s="6"/>
      <c r="R5956" s="6"/>
      <c r="S5956" s="6"/>
      <c r="T5956" s="6"/>
    </row>
    <row r="5957" spans="1:20" x14ac:dyDescent="0.25">
      <c r="A5957">
        <v>2006</v>
      </c>
      <c r="B5957" s="6" t="s">
        <v>68</v>
      </c>
      <c r="C5957" s="14">
        <v>79</v>
      </c>
      <c r="D5957" s="6" t="s">
        <v>362</v>
      </c>
      <c r="E5957" s="6"/>
      <c r="F5957" s="6"/>
      <c r="G5957" s="6"/>
      <c r="H5957" s="6"/>
      <c r="I5957" s="6" t="str">
        <f t="shared" si="52"/>
        <v/>
      </c>
      <c r="J5957" s="6" t="s">
        <v>332</v>
      </c>
      <c r="K5957" s="6">
        <v>60</v>
      </c>
      <c r="L5957" s="6">
        <v>50</v>
      </c>
      <c r="M5957" s="6">
        <v>20</v>
      </c>
      <c r="N5957" s="15">
        <v>70</v>
      </c>
      <c r="O5957" s="15">
        <v>0</v>
      </c>
      <c r="P5957" s="6"/>
      <c r="Q5957" s="6"/>
      <c r="R5957" s="6"/>
      <c r="S5957" s="6"/>
      <c r="T5957" s="6"/>
    </row>
    <row r="5958" spans="1:20" x14ac:dyDescent="0.25">
      <c r="A5958">
        <v>2006</v>
      </c>
      <c r="B5958" s="6" t="s">
        <v>68</v>
      </c>
      <c r="C5958" s="14">
        <v>80</v>
      </c>
      <c r="D5958" s="6" t="s">
        <v>362</v>
      </c>
      <c r="E5958" s="6"/>
      <c r="F5958" s="6"/>
      <c r="G5958" s="6"/>
      <c r="H5958" s="6"/>
      <c r="I5958" s="6" t="str">
        <f t="shared" si="52"/>
        <v/>
      </c>
      <c r="J5958" s="6" t="s">
        <v>334</v>
      </c>
      <c r="K5958" s="6">
        <v>50</v>
      </c>
      <c r="L5958" s="6">
        <v>40</v>
      </c>
      <c r="M5958" s="6">
        <v>80</v>
      </c>
      <c r="N5958" s="15">
        <v>40</v>
      </c>
      <c r="O5958" s="15">
        <v>0</v>
      </c>
      <c r="P5958" s="6"/>
      <c r="Q5958" s="6"/>
      <c r="R5958" s="6"/>
      <c r="S5958" s="6"/>
      <c r="T5958" s="6"/>
    </row>
    <row r="5959" spans="1:20" x14ac:dyDescent="0.25">
      <c r="A5959">
        <v>2006</v>
      </c>
      <c r="B5959" s="6" t="s">
        <v>68</v>
      </c>
      <c r="C5959" s="14">
        <v>81</v>
      </c>
      <c r="D5959" s="6" t="s">
        <v>362</v>
      </c>
      <c r="E5959" s="6"/>
      <c r="F5959" s="6"/>
      <c r="G5959" s="6"/>
      <c r="H5959" s="6"/>
      <c r="I5959" s="6" t="str">
        <f t="shared" si="52"/>
        <v/>
      </c>
      <c r="J5959" s="6" t="s">
        <v>29</v>
      </c>
      <c r="K5959" s="6">
        <v>30</v>
      </c>
      <c r="L5959" s="6">
        <v>20</v>
      </c>
      <c r="M5959" s="6">
        <v>30</v>
      </c>
      <c r="N5959" s="15">
        <v>5</v>
      </c>
      <c r="O5959" s="15">
        <v>0</v>
      </c>
      <c r="P5959" s="6"/>
      <c r="Q5959" s="6"/>
      <c r="R5959" s="6"/>
      <c r="S5959" s="6"/>
      <c r="T5959" s="6"/>
    </row>
    <row r="5960" spans="1:20" x14ac:dyDescent="0.25">
      <c r="A5960">
        <v>2006</v>
      </c>
      <c r="B5960" s="6" t="s">
        <v>68</v>
      </c>
      <c r="C5960" s="14">
        <v>82</v>
      </c>
      <c r="D5960" s="6" t="s">
        <v>362</v>
      </c>
      <c r="E5960" s="6"/>
      <c r="F5960" s="6"/>
      <c r="G5960" s="6"/>
      <c r="H5960" s="6"/>
      <c r="I5960" s="6" t="str">
        <f t="shared" si="52"/>
        <v/>
      </c>
      <c r="J5960" s="6" t="s">
        <v>340</v>
      </c>
      <c r="K5960" s="6">
        <v>10</v>
      </c>
      <c r="L5960" s="6">
        <v>10</v>
      </c>
      <c r="M5960" s="6">
        <v>5</v>
      </c>
      <c r="N5960" s="15">
        <v>0</v>
      </c>
      <c r="O5960" s="15">
        <v>0</v>
      </c>
      <c r="P5960" s="6"/>
      <c r="Q5960" s="6"/>
      <c r="R5960" s="6"/>
      <c r="S5960" s="6"/>
      <c r="T5960" s="6"/>
    </row>
    <row r="5961" spans="1:20" x14ac:dyDescent="0.25">
      <c r="A5961">
        <v>2006</v>
      </c>
      <c r="B5961" s="6" t="s">
        <v>68</v>
      </c>
      <c r="C5961" s="14">
        <v>83</v>
      </c>
      <c r="D5961" s="6" t="s">
        <v>362</v>
      </c>
      <c r="E5961" s="6"/>
      <c r="F5961" s="6"/>
      <c r="G5961" s="6"/>
      <c r="H5961" s="6"/>
      <c r="I5961" s="6" t="str">
        <f t="shared" si="52"/>
        <v/>
      </c>
      <c r="J5961" s="6" t="s">
        <v>332</v>
      </c>
      <c r="K5961" s="6">
        <v>40</v>
      </c>
      <c r="L5961" s="6">
        <v>30</v>
      </c>
      <c r="M5961" s="6">
        <v>20</v>
      </c>
      <c r="N5961" s="15">
        <v>60</v>
      </c>
      <c r="O5961" s="15">
        <v>0</v>
      </c>
      <c r="P5961" s="6"/>
      <c r="Q5961" s="6"/>
      <c r="R5961" s="6"/>
      <c r="S5961" s="6"/>
      <c r="T5961" s="6"/>
    </row>
    <row r="5962" spans="1:20" x14ac:dyDescent="0.25">
      <c r="A5962">
        <v>2006</v>
      </c>
      <c r="B5962" s="6" t="s">
        <v>68</v>
      </c>
      <c r="C5962" s="14">
        <v>84</v>
      </c>
      <c r="D5962" s="6" t="s">
        <v>362</v>
      </c>
      <c r="E5962" s="6"/>
      <c r="F5962" s="6"/>
      <c r="G5962" s="6"/>
      <c r="H5962" s="6"/>
      <c r="I5962" s="6" t="str">
        <f t="shared" si="52"/>
        <v/>
      </c>
      <c r="J5962" s="6" t="s">
        <v>336</v>
      </c>
      <c r="K5962" s="6">
        <v>60</v>
      </c>
      <c r="L5962" s="6">
        <v>40</v>
      </c>
      <c r="M5962" s="6">
        <v>40</v>
      </c>
      <c r="N5962" s="15">
        <v>20</v>
      </c>
      <c r="O5962" s="15">
        <v>0</v>
      </c>
      <c r="P5962" s="6"/>
      <c r="Q5962" s="6"/>
      <c r="R5962" s="6"/>
      <c r="S5962" s="10"/>
      <c r="T5962" s="6" t="s">
        <v>373</v>
      </c>
    </row>
    <row r="5963" spans="1:20" x14ac:dyDescent="0.25">
      <c r="A5963">
        <v>2006</v>
      </c>
      <c r="B5963" s="6" t="s">
        <v>68</v>
      </c>
      <c r="C5963" s="14">
        <v>85</v>
      </c>
      <c r="D5963" s="6" t="s">
        <v>362</v>
      </c>
      <c r="E5963" s="6"/>
      <c r="F5963" s="6"/>
      <c r="G5963" s="6"/>
      <c r="H5963" s="6"/>
      <c r="I5963" s="6" t="str">
        <f t="shared" si="52"/>
        <v/>
      </c>
      <c r="J5963" s="6" t="s">
        <v>336</v>
      </c>
      <c r="K5963" s="6">
        <v>60</v>
      </c>
      <c r="L5963" s="6">
        <v>30</v>
      </c>
      <c r="M5963" s="6">
        <v>40</v>
      </c>
      <c r="N5963" s="15">
        <v>20</v>
      </c>
      <c r="O5963" s="15">
        <v>0</v>
      </c>
      <c r="P5963" s="6"/>
      <c r="Q5963" s="6"/>
      <c r="R5963" s="6"/>
      <c r="S5963" s="6"/>
      <c r="T5963" s="6"/>
    </row>
    <row r="5964" spans="1:20" x14ac:dyDescent="0.25">
      <c r="A5964">
        <v>2006</v>
      </c>
      <c r="B5964" s="6" t="s">
        <v>68</v>
      </c>
      <c r="C5964" s="14">
        <v>86</v>
      </c>
      <c r="D5964" s="6" t="s">
        <v>362</v>
      </c>
      <c r="E5964" s="6"/>
      <c r="F5964" s="6"/>
      <c r="G5964" s="6"/>
      <c r="H5964" s="6"/>
      <c r="I5964" s="6" t="str">
        <f t="shared" si="52"/>
        <v/>
      </c>
      <c r="J5964" s="6" t="s">
        <v>332</v>
      </c>
      <c r="K5964" s="6">
        <v>40</v>
      </c>
      <c r="L5964" s="6">
        <v>30</v>
      </c>
      <c r="M5964" s="6">
        <v>20</v>
      </c>
      <c r="N5964" s="15">
        <v>0</v>
      </c>
      <c r="O5964" s="15">
        <v>0</v>
      </c>
      <c r="P5964" s="6"/>
      <c r="Q5964" s="6"/>
      <c r="R5964" s="6"/>
      <c r="S5964" s="6"/>
      <c r="T5964" s="6"/>
    </row>
    <row r="5965" spans="1:20" x14ac:dyDescent="0.25">
      <c r="A5965">
        <v>2006</v>
      </c>
      <c r="B5965" s="6" t="s">
        <v>68</v>
      </c>
      <c r="C5965" s="14">
        <v>87</v>
      </c>
      <c r="D5965" s="6" t="s">
        <v>362</v>
      </c>
      <c r="E5965" s="6"/>
      <c r="F5965" s="6"/>
      <c r="G5965" s="6"/>
      <c r="H5965" s="6"/>
      <c r="I5965" s="6" t="str">
        <f t="shared" si="52"/>
        <v/>
      </c>
      <c r="J5965" s="6" t="s">
        <v>336</v>
      </c>
      <c r="K5965" s="6">
        <v>25</v>
      </c>
      <c r="L5965" s="6">
        <v>15</v>
      </c>
      <c r="M5965" s="6">
        <v>5</v>
      </c>
      <c r="N5965" s="15">
        <v>10</v>
      </c>
      <c r="O5965" s="15">
        <v>0</v>
      </c>
      <c r="P5965" s="6"/>
      <c r="Q5965" s="6"/>
      <c r="R5965" s="6"/>
      <c r="S5965" s="6"/>
      <c r="T5965" s="6"/>
    </row>
    <row r="5966" spans="1:20" x14ac:dyDescent="0.25">
      <c r="A5966">
        <v>2006</v>
      </c>
      <c r="B5966" s="6" t="s">
        <v>68</v>
      </c>
      <c r="C5966" s="14">
        <v>88</v>
      </c>
      <c r="D5966" s="6" t="s">
        <v>362</v>
      </c>
      <c r="E5966" s="6">
        <v>7</v>
      </c>
      <c r="F5966" s="6">
        <v>14</v>
      </c>
      <c r="G5966" s="6">
        <v>210</v>
      </c>
      <c r="H5966" s="6">
        <v>0</v>
      </c>
      <c r="I5966" s="6">
        <f t="shared" si="52"/>
        <v>210</v>
      </c>
      <c r="J5966" s="6" t="s">
        <v>332</v>
      </c>
      <c r="K5966" s="6">
        <v>50</v>
      </c>
      <c r="L5966" s="6">
        <v>40</v>
      </c>
      <c r="M5966" s="6">
        <v>60</v>
      </c>
      <c r="N5966" s="15">
        <v>30</v>
      </c>
      <c r="O5966" s="15">
        <v>0</v>
      </c>
      <c r="P5966" s="6"/>
      <c r="Q5966" s="6"/>
      <c r="R5966" s="6"/>
      <c r="S5966" s="6"/>
      <c r="T5966" s="6"/>
    </row>
    <row r="5967" spans="1:20" x14ac:dyDescent="0.25">
      <c r="A5967">
        <v>2006</v>
      </c>
      <c r="B5967" s="6" t="s">
        <v>68</v>
      </c>
      <c r="C5967" s="14">
        <v>89</v>
      </c>
      <c r="D5967" s="6" t="s">
        <v>362</v>
      </c>
      <c r="E5967" s="6"/>
      <c r="F5967" s="6"/>
      <c r="G5967" s="6"/>
      <c r="H5967" s="6"/>
      <c r="I5967" s="6" t="str">
        <f t="shared" si="52"/>
        <v/>
      </c>
      <c r="J5967" s="6" t="s">
        <v>332</v>
      </c>
      <c r="K5967" s="6">
        <v>60</v>
      </c>
      <c r="L5967" s="6">
        <v>40</v>
      </c>
      <c r="M5967" s="6">
        <v>40</v>
      </c>
      <c r="N5967" s="15">
        <v>70</v>
      </c>
      <c r="O5967" s="15">
        <v>0</v>
      </c>
      <c r="P5967" s="6"/>
      <c r="Q5967" s="6"/>
      <c r="R5967" s="6"/>
      <c r="S5967" s="6"/>
      <c r="T5967" s="6"/>
    </row>
    <row r="5968" spans="1:20" x14ac:dyDescent="0.25">
      <c r="A5968">
        <v>2006</v>
      </c>
      <c r="B5968" s="6" t="s">
        <v>68</v>
      </c>
      <c r="C5968" s="14">
        <v>90</v>
      </c>
      <c r="D5968" s="6" t="s">
        <v>362</v>
      </c>
      <c r="E5968" s="6"/>
      <c r="F5968" s="6"/>
      <c r="G5968" s="6"/>
      <c r="H5968" s="6"/>
      <c r="I5968" s="6" t="str">
        <f t="shared" si="52"/>
        <v/>
      </c>
      <c r="J5968" s="6" t="s">
        <v>331</v>
      </c>
      <c r="K5968" s="6">
        <v>40</v>
      </c>
      <c r="L5968" s="6">
        <v>30</v>
      </c>
      <c r="M5968" s="6">
        <v>20</v>
      </c>
      <c r="N5968" s="15">
        <v>70</v>
      </c>
      <c r="O5968" s="15">
        <v>0</v>
      </c>
      <c r="P5968" s="6" t="s">
        <v>156</v>
      </c>
      <c r="Q5968" s="6"/>
      <c r="R5968" s="6"/>
      <c r="S5968" s="6"/>
      <c r="T5968" s="6"/>
    </row>
    <row r="5969" spans="1:20" x14ac:dyDescent="0.25">
      <c r="A5969">
        <v>2006</v>
      </c>
      <c r="B5969" s="6" t="s">
        <v>68</v>
      </c>
      <c r="C5969" s="14">
        <v>91</v>
      </c>
      <c r="D5969" s="6" t="s">
        <v>362</v>
      </c>
      <c r="E5969" s="6"/>
      <c r="F5969" s="6"/>
      <c r="G5969" s="6"/>
      <c r="H5969" s="6"/>
      <c r="I5969" s="6" t="str">
        <f t="shared" si="52"/>
        <v/>
      </c>
      <c r="J5969" s="6" t="s">
        <v>331</v>
      </c>
      <c r="K5969" s="6">
        <v>30</v>
      </c>
      <c r="L5969" s="6">
        <v>20</v>
      </c>
      <c r="M5969" s="6">
        <v>20</v>
      </c>
      <c r="N5969" s="15">
        <v>30</v>
      </c>
      <c r="O5969" s="15">
        <v>0</v>
      </c>
      <c r="P5969" s="6" t="s">
        <v>374</v>
      </c>
      <c r="Q5969" s="6" t="s">
        <v>48</v>
      </c>
      <c r="R5969" s="6"/>
      <c r="S5969" s="6"/>
      <c r="T5969" s="6"/>
    </row>
    <row r="5970" spans="1:20" x14ac:dyDescent="0.25">
      <c r="A5970">
        <v>2006</v>
      </c>
      <c r="B5970" s="6" t="s">
        <v>68</v>
      </c>
      <c r="C5970" s="14">
        <v>92</v>
      </c>
      <c r="D5970" s="6" t="s">
        <v>362</v>
      </c>
      <c r="E5970" s="6"/>
      <c r="F5970" s="6"/>
      <c r="G5970" s="6"/>
      <c r="H5970" s="6"/>
      <c r="I5970" s="6" t="str">
        <f t="shared" si="52"/>
        <v/>
      </c>
      <c r="J5970" s="6" t="s">
        <v>331</v>
      </c>
      <c r="K5970" s="6">
        <v>40</v>
      </c>
      <c r="L5970" s="6">
        <v>20</v>
      </c>
      <c r="M5970" s="6">
        <v>10</v>
      </c>
      <c r="N5970" s="15">
        <v>60</v>
      </c>
      <c r="O5970" s="15">
        <v>0</v>
      </c>
      <c r="P5970" s="6" t="s">
        <v>156</v>
      </c>
      <c r="Q5970" s="6"/>
      <c r="R5970" s="6"/>
      <c r="S5970" s="6"/>
      <c r="T5970" s="6"/>
    </row>
    <row r="5971" spans="1:20" x14ac:dyDescent="0.25">
      <c r="A5971">
        <v>2006</v>
      </c>
      <c r="B5971" s="6" t="s">
        <v>68</v>
      </c>
      <c r="C5971" s="14">
        <v>93</v>
      </c>
      <c r="D5971" s="6" t="s">
        <v>362</v>
      </c>
      <c r="E5971" s="6"/>
      <c r="F5971" s="6"/>
      <c r="G5971" s="6"/>
      <c r="H5971" s="6"/>
      <c r="I5971" s="6" t="str">
        <f t="shared" si="52"/>
        <v/>
      </c>
      <c r="J5971" s="6" t="s">
        <v>347</v>
      </c>
      <c r="K5971" s="6">
        <v>30</v>
      </c>
      <c r="L5971" s="6">
        <v>20</v>
      </c>
      <c r="M5971" s="6">
        <v>10</v>
      </c>
      <c r="N5971" s="15">
        <v>10</v>
      </c>
      <c r="O5971" s="15">
        <v>0</v>
      </c>
      <c r="P5971" s="6"/>
      <c r="Q5971" s="6"/>
      <c r="R5971" s="6"/>
      <c r="S5971" s="6"/>
      <c r="T5971" s="6"/>
    </row>
    <row r="5972" spans="1:20" x14ac:dyDescent="0.25">
      <c r="A5972">
        <v>2006</v>
      </c>
      <c r="B5972" s="6" t="s">
        <v>68</v>
      </c>
      <c r="C5972" s="14">
        <v>94</v>
      </c>
      <c r="D5972" s="6" t="s">
        <v>362</v>
      </c>
      <c r="E5972" s="6">
        <v>8</v>
      </c>
      <c r="F5972" s="6">
        <v>14</v>
      </c>
      <c r="G5972" s="6">
        <v>160</v>
      </c>
      <c r="H5972" s="6">
        <v>0</v>
      </c>
      <c r="I5972" s="6">
        <f t="shared" si="52"/>
        <v>160</v>
      </c>
      <c r="J5972" s="6" t="s">
        <v>347</v>
      </c>
      <c r="K5972" s="6">
        <v>8</v>
      </c>
      <c r="L5972" s="6">
        <v>3</v>
      </c>
      <c r="M5972" s="6">
        <v>2</v>
      </c>
      <c r="N5972" s="15">
        <v>0</v>
      </c>
      <c r="O5972" s="15">
        <v>0</v>
      </c>
      <c r="P5972" s="6"/>
      <c r="Q5972" s="6"/>
      <c r="R5972" s="6"/>
      <c r="S5972" s="6"/>
      <c r="T5972" s="6"/>
    </row>
    <row r="5973" spans="1:20" x14ac:dyDescent="0.25">
      <c r="A5973">
        <v>2006</v>
      </c>
      <c r="B5973" s="6" t="s">
        <v>68</v>
      </c>
      <c r="C5973" s="14">
        <v>95</v>
      </c>
      <c r="D5973" s="6" t="s">
        <v>362</v>
      </c>
      <c r="E5973" s="6"/>
      <c r="F5973" s="6"/>
      <c r="G5973" s="6"/>
      <c r="H5973" s="6"/>
      <c r="I5973" s="6" t="str">
        <f t="shared" si="52"/>
        <v/>
      </c>
      <c r="J5973" s="6" t="s">
        <v>337</v>
      </c>
      <c r="K5973" s="6">
        <v>40</v>
      </c>
      <c r="L5973" s="6">
        <v>25</v>
      </c>
      <c r="M5973" s="6">
        <v>10</v>
      </c>
      <c r="N5973" s="15">
        <v>10</v>
      </c>
      <c r="O5973" s="15">
        <v>0</v>
      </c>
      <c r="P5973" s="6"/>
      <c r="Q5973" s="6"/>
      <c r="R5973" s="6"/>
      <c r="S5973" s="6"/>
      <c r="T5973" s="6"/>
    </row>
    <row r="5974" spans="1:20" x14ac:dyDescent="0.25">
      <c r="A5974">
        <v>2006</v>
      </c>
      <c r="B5974" s="6" t="s">
        <v>68</v>
      </c>
      <c r="C5974" s="14">
        <v>96</v>
      </c>
      <c r="D5974" s="6" t="s">
        <v>362</v>
      </c>
      <c r="E5974" s="6"/>
      <c r="F5974" s="6"/>
      <c r="G5974" s="6"/>
      <c r="H5974" s="6"/>
      <c r="I5974" s="6" t="str">
        <f t="shared" si="52"/>
        <v/>
      </c>
      <c r="J5974" s="6" t="s">
        <v>332</v>
      </c>
      <c r="K5974" s="6">
        <v>40</v>
      </c>
      <c r="L5974" s="6">
        <v>30</v>
      </c>
      <c r="M5974" s="6">
        <v>30</v>
      </c>
      <c r="N5974" s="15">
        <v>60</v>
      </c>
      <c r="O5974" s="15">
        <v>0</v>
      </c>
      <c r="P5974" s="6"/>
      <c r="Q5974" s="6"/>
      <c r="R5974" s="6"/>
      <c r="S5974" s="6"/>
      <c r="T5974" s="6" t="s">
        <v>252</v>
      </c>
    </row>
    <row r="5975" spans="1:20" x14ac:dyDescent="0.25">
      <c r="A5975">
        <v>2006</v>
      </c>
      <c r="B5975" s="6" t="s">
        <v>68</v>
      </c>
      <c r="C5975" s="14">
        <v>97</v>
      </c>
      <c r="D5975" s="6" t="s">
        <v>362</v>
      </c>
      <c r="E5975" s="6"/>
      <c r="F5975" s="6"/>
      <c r="G5975" s="6"/>
      <c r="H5975" s="6"/>
      <c r="I5975" s="6" t="str">
        <f t="shared" si="52"/>
        <v/>
      </c>
      <c r="J5975" s="6" t="s">
        <v>364</v>
      </c>
      <c r="K5975" s="6">
        <v>3</v>
      </c>
      <c r="L5975" s="6">
        <v>2</v>
      </c>
      <c r="M5975" s="6">
        <v>2</v>
      </c>
      <c r="N5975" s="15">
        <v>0</v>
      </c>
      <c r="O5975" s="15">
        <v>0</v>
      </c>
      <c r="P5975" s="6"/>
      <c r="Q5975" s="6"/>
      <c r="R5975" s="6"/>
      <c r="S5975" s="6"/>
      <c r="T5975" s="6"/>
    </row>
    <row r="5976" spans="1:20" x14ac:dyDescent="0.25">
      <c r="A5976">
        <v>2006</v>
      </c>
      <c r="B5976" s="6" t="s">
        <v>68</v>
      </c>
      <c r="C5976" s="14">
        <v>98</v>
      </c>
      <c r="D5976" s="6" t="s">
        <v>362</v>
      </c>
      <c r="E5976" s="6"/>
      <c r="F5976" s="6"/>
      <c r="G5976" s="6"/>
      <c r="H5976" s="6"/>
      <c r="I5976" s="6" t="str">
        <f t="shared" si="52"/>
        <v/>
      </c>
      <c r="J5976" s="6" t="s">
        <v>332</v>
      </c>
      <c r="K5976" s="6">
        <v>25</v>
      </c>
      <c r="L5976" s="6">
        <v>20</v>
      </c>
      <c r="M5976" s="6">
        <v>10</v>
      </c>
      <c r="N5976" s="15">
        <v>10</v>
      </c>
      <c r="O5976" s="15">
        <v>0</v>
      </c>
      <c r="P5976" s="6"/>
      <c r="Q5976" s="6"/>
      <c r="R5976" s="6"/>
      <c r="S5976" s="6"/>
      <c r="T5976" s="6"/>
    </row>
    <row r="5977" spans="1:20" x14ac:dyDescent="0.25">
      <c r="A5977">
        <v>2006</v>
      </c>
      <c r="B5977" s="6" t="s">
        <v>68</v>
      </c>
      <c r="C5977" s="14">
        <v>99</v>
      </c>
      <c r="D5977" s="6" t="s">
        <v>362</v>
      </c>
      <c r="E5977" s="6"/>
      <c r="F5977" s="6"/>
      <c r="G5977" s="6"/>
      <c r="H5977" s="6"/>
      <c r="I5977" s="6" t="str">
        <f t="shared" si="52"/>
        <v/>
      </c>
      <c r="J5977" s="6" t="s">
        <v>331</v>
      </c>
      <c r="K5977" s="6">
        <v>10</v>
      </c>
      <c r="L5977" s="6">
        <v>10</v>
      </c>
      <c r="M5977" s="6">
        <v>5</v>
      </c>
      <c r="N5977" s="15">
        <v>0</v>
      </c>
      <c r="O5977" s="15">
        <v>0</v>
      </c>
      <c r="P5977" s="6" t="s">
        <v>156</v>
      </c>
      <c r="Q5977" s="6"/>
      <c r="R5977" s="6"/>
      <c r="S5977" s="6"/>
      <c r="T5977" s="6"/>
    </row>
    <row r="5978" spans="1:20" x14ac:dyDescent="0.25">
      <c r="A5978">
        <v>2006</v>
      </c>
      <c r="B5978" s="6" t="s">
        <v>68</v>
      </c>
      <c r="C5978" s="14">
        <v>100</v>
      </c>
      <c r="D5978" s="6" t="s">
        <v>362</v>
      </c>
      <c r="E5978" s="6"/>
      <c r="F5978" s="6"/>
      <c r="G5978" s="6"/>
      <c r="H5978" s="6"/>
      <c r="I5978" s="6" t="str">
        <f t="shared" si="52"/>
        <v/>
      </c>
      <c r="J5978" s="6" t="s">
        <v>331</v>
      </c>
      <c r="K5978" s="6">
        <v>20</v>
      </c>
      <c r="L5978" s="6">
        <v>15</v>
      </c>
      <c r="M5978" s="6">
        <v>10</v>
      </c>
      <c r="N5978" s="15">
        <v>0</v>
      </c>
      <c r="O5978" s="15">
        <v>0</v>
      </c>
      <c r="P5978" s="6"/>
      <c r="Q5978" s="6"/>
      <c r="R5978" s="6"/>
      <c r="S5978" s="6"/>
      <c r="T5978" s="6" t="s">
        <v>197</v>
      </c>
    </row>
    <row r="5979" spans="1:20" x14ac:dyDescent="0.25">
      <c r="A5979">
        <v>2006</v>
      </c>
      <c r="B5979" s="6" t="s">
        <v>68</v>
      </c>
      <c r="C5979" s="14">
        <v>101</v>
      </c>
      <c r="D5979" s="6" t="s">
        <v>362</v>
      </c>
      <c r="E5979" s="6"/>
      <c r="F5979" s="6"/>
      <c r="G5979" s="6"/>
      <c r="H5979" s="6"/>
      <c r="I5979" s="6" t="str">
        <f t="shared" si="52"/>
        <v/>
      </c>
      <c r="J5979" s="6" t="s">
        <v>331</v>
      </c>
      <c r="K5979" s="6">
        <v>30</v>
      </c>
      <c r="L5979" s="6">
        <v>20</v>
      </c>
      <c r="M5979" s="6">
        <v>20</v>
      </c>
      <c r="N5979" s="15">
        <v>10</v>
      </c>
      <c r="O5979" s="15">
        <v>0</v>
      </c>
      <c r="P5979" s="6" t="s">
        <v>156</v>
      </c>
      <c r="Q5979" s="6"/>
      <c r="R5979" s="6"/>
      <c r="S5979" s="6"/>
      <c r="T5979" s="6"/>
    </row>
    <row r="5980" spans="1:20" x14ac:dyDescent="0.25">
      <c r="A5980">
        <v>2006</v>
      </c>
      <c r="B5980" s="6" t="s">
        <v>68</v>
      </c>
      <c r="C5980" s="14">
        <v>102</v>
      </c>
      <c r="D5980" s="6" t="s">
        <v>362</v>
      </c>
      <c r="E5980" s="6"/>
      <c r="F5980" s="6"/>
      <c r="G5980" s="6"/>
      <c r="H5980" s="6"/>
      <c r="I5980" s="6" t="str">
        <f t="shared" si="52"/>
        <v/>
      </c>
      <c r="J5980" s="6" t="s">
        <v>334</v>
      </c>
      <c r="K5980" s="6">
        <v>40</v>
      </c>
      <c r="L5980" s="6">
        <v>35</v>
      </c>
      <c r="M5980" s="6">
        <v>20</v>
      </c>
      <c r="N5980" s="15">
        <v>30</v>
      </c>
      <c r="O5980" s="15">
        <v>0</v>
      </c>
      <c r="P5980" s="6"/>
      <c r="Q5980" s="6"/>
      <c r="R5980" s="6"/>
      <c r="S5980" s="6"/>
      <c r="T5980" s="6"/>
    </row>
    <row r="5981" spans="1:20" x14ac:dyDescent="0.25">
      <c r="A5981">
        <v>2006</v>
      </c>
      <c r="B5981" s="6" t="s">
        <v>68</v>
      </c>
      <c r="C5981" s="14">
        <v>103</v>
      </c>
      <c r="D5981" s="6" t="s">
        <v>362</v>
      </c>
      <c r="E5981" s="6"/>
      <c r="F5981" s="6"/>
      <c r="G5981" s="6"/>
      <c r="H5981" s="6"/>
      <c r="I5981" s="6" t="str">
        <f t="shared" si="52"/>
        <v/>
      </c>
      <c r="J5981" s="6" t="s">
        <v>331</v>
      </c>
      <c r="K5981" s="6">
        <v>10</v>
      </c>
      <c r="L5981" s="6">
        <v>8</v>
      </c>
      <c r="M5981" s="6">
        <v>3</v>
      </c>
      <c r="N5981" s="15">
        <v>0</v>
      </c>
      <c r="O5981" s="15">
        <v>0</v>
      </c>
      <c r="P5981" s="6"/>
      <c r="Q5981" s="6"/>
      <c r="R5981" s="6"/>
      <c r="S5981" s="6"/>
      <c r="T5981" s="6"/>
    </row>
    <row r="5982" spans="1:20" x14ac:dyDescent="0.25">
      <c r="A5982">
        <v>2006</v>
      </c>
      <c r="B5982" s="6" t="s">
        <v>68</v>
      </c>
      <c r="C5982" s="14">
        <v>104</v>
      </c>
      <c r="D5982" s="6" t="s">
        <v>362</v>
      </c>
      <c r="E5982" s="6"/>
      <c r="F5982" s="6"/>
      <c r="G5982" s="6"/>
      <c r="H5982" s="6"/>
      <c r="I5982" s="6" t="str">
        <f t="shared" si="52"/>
        <v/>
      </c>
      <c r="J5982" s="6" t="s">
        <v>334</v>
      </c>
      <c r="K5982" s="6">
        <v>55</v>
      </c>
      <c r="L5982" s="6">
        <v>30</v>
      </c>
      <c r="M5982" s="6">
        <v>15</v>
      </c>
      <c r="N5982" s="15">
        <v>20</v>
      </c>
      <c r="O5982" s="15">
        <v>0</v>
      </c>
      <c r="P5982" s="6"/>
      <c r="Q5982" s="6"/>
      <c r="R5982" s="6" t="s">
        <v>51</v>
      </c>
      <c r="S5982" s="6"/>
      <c r="T5982" s="6"/>
    </row>
    <row r="5983" spans="1:20" x14ac:dyDescent="0.25">
      <c r="A5983">
        <v>2006</v>
      </c>
      <c r="B5983" s="6" t="s">
        <v>68</v>
      </c>
      <c r="C5983" s="14">
        <v>105</v>
      </c>
      <c r="D5983" s="6" t="s">
        <v>362</v>
      </c>
      <c r="E5983" s="6"/>
      <c r="F5983" s="6"/>
      <c r="G5983" s="6"/>
      <c r="H5983" s="6"/>
      <c r="I5983" s="6" t="str">
        <f t="shared" si="52"/>
        <v/>
      </c>
      <c r="J5983" s="6" t="s">
        <v>337</v>
      </c>
      <c r="K5983" s="6">
        <v>60</v>
      </c>
      <c r="L5983" s="6">
        <v>50</v>
      </c>
      <c r="M5983" s="6">
        <v>30</v>
      </c>
      <c r="N5983" s="15">
        <v>10</v>
      </c>
      <c r="O5983" s="15">
        <v>0</v>
      </c>
      <c r="P5983" s="6"/>
      <c r="Q5983" s="6"/>
      <c r="R5983" s="6"/>
      <c r="S5983" s="6"/>
      <c r="T5983" s="6"/>
    </row>
    <row r="5984" spans="1:20" x14ac:dyDescent="0.25">
      <c r="A5984">
        <v>2006</v>
      </c>
      <c r="B5984" s="6" t="s">
        <v>68</v>
      </c>
      <c r="C5984" s="14">
        <v>106</v>
      </c>
      <c r="D5984" s="6" t="s">
        <v>362</v>
      </c>
      <c r="E5984" s="6"/>
      <c r="F5984" s="6"/>
      <c r="G5984" s="6"/>
      <c r="H5984" s="6"/>
      <c r="I5984" s="6" t="str">
        <f t="shared" si="52"/>
        <v/>
      </c>
      <c r="J5984" s="6" t="s">
        <v>331</v>
      </c>
      <c r="K5984" s="6">
        <v>35</v>
      </c>
      <c r="L5984" s="6">
        <v>15</v>
      </c>
      <c r="M5984" s="6">
        <v>10</v>
      </c>
      <c r="N5984" s="15">
        <v>25</v>
      </c>
      <c r="O5984" s="15">
        <v>0</v>
      </c>
      <c r="P5984" s="6" t="s">
        <v>156</v>
      </c>
      <c r="Q5984" s="6"/>
      <c r="R5984" s="6"/>
      <c r="S5984" s="6">
        <v>1</v>
      </c>
      <c r="T5984" s="6"/>
    </row>
    <row r="5985" spans="1:20" x14ac:dyDescent="0.25">
      <c r="A5985">
        <v>2006</v>
      </c>
      <c r="B5985" s="6" t="s">
        <v>68</v>
      </c>
      <c r="C5985" s="14">
        <v>107</v>
      </c>
      <c r="D5985" s="6" t="s">
        <v>362</v>
      </c>
      <c r="E5985" s="6"/>
      <c r="F5985" s="6"/>
      <c r="G5985" s="6"/>
      <c r="H5985" s="6"/>
      <c r="I5985" s="6" t="str">
        <f t="shared" si="52"/>
        <v/>
      </c>
      <c r="J5985" s="6" t="s">
        <v>334</v>
      </c>
      <c r="K5985" s="6">
        <v>30</v>
      </c>
      <c r="L5985" s="6">
        <v>25</v>
      </c>
      <c r="M5985" s="6">
        <v>10</v>
      </c>
      <c r="N5985" s="15">
        <v>40</v>
      </c>
      <c r="O5985" s="15">
        <v>0</v>
      </c>
      <c r="P5985" s="6"/>
      <c r="Q5985" s="6"/>
      <c r="R5985" s="6"/>
      <c r="S5985" s="6"/>
      <c r="T5985" s="6"/>
    </row>
    <row r="5986" spans="1:20" x14ac:dyDescent="0.25">
      <c r="A5986">
        <v>2006</v>
      </c>
      <c r="B5986" s="6" t="s">
        <v>68</v>
      </c>
      <c r="C5986" s="14">
        <v>108</v>
      </c>
      <c r="D5986" s="6" t="s">
        <v>362</v>
      </c>
      <c r="E5986" s="6"/>
      <c r="F5986" s="6"/>
      <c r="G5986" s="6"/>
      <c r="H5986" s="6"/>
      <c r="I5986" s="6" t="str">
        <f t="shared" si="52"/>
        <v/>
      </c>
      <c r="J5986" s="6" t="s">
        <v>340</v>
      </c>
      <c r="K5986" s="6">
        <v>5</v>
      </c>
      <c r="L5986" s="6">
        <v>5</v>
      </c>
      <c r="M5986" s="6">
        <v>5</v>
      </c>
      <c r="N5986" s="15">
        <v>0</v>
      </c>
      <c r="O5986" s="15">
        <v>0</v>
      </c>
      <c r="P5986" s="6"/>
      <c r="Q5986" s="6"/>
      <c r="R5986" s="6"/>
      <c r="S5986" s="6"/>
      <c r="T5986" s="6"/>
    </row>
    <row r="5987" spans="1:20" x14ac:dyDescent="0.25">
      <c r="A5987">
        <v>2006</v>
      </c>
      <c r="B5987" s="6" t="s">
        <v>68</v>
      </c>
      <c r="C5987" s="14">
        <v>109</v>
      </c>
      <c r="D5987" s="6" t="s">
        <v>362</v>
      </c>
      <c r="E5987" s="6"/>
      <c r="F5987" s="6"/>
      <c r="G5987" s="6"/>
      <c r="H5987" s="6"/>
      <c r="I5987" s="6" t="str">
        <f t="shared" si="52"/>
        <v/>
      </c>
      <c r="J5987" s="6" t="s">
        <v>337</v>
      </c>
      <c r="K5987" s="6">
        <v>25</v>
      </c>
      <c r="L5987" s="6">
        <v>20</v>
      </c>
      <c r="M5987" s="6">
        <v>10</v>
      </c>
      <c r="N5987" s="15">
        <v>10</v>
      </c>
      <c r="O5987" s="15">
        <v>0</v>
      </c>
      <c r="P5987" s="6"/>
      <c r="Q5987" s="6"/>
      <c r="R5987" s="6"/>
      <c r="S5987" s="6"/>
      <c r="T5987" s="6"/>
    </row>
    <row r="5988" spans="1:20" x14ac:dyDescent="0.25">
      <c r="A5988">
        <v>2006</v>
      </c>
      <c r="B5988" s="6" t="s">
        <v>68</v>
      </c>
      <c r="C5988" s="14">
        <v>110</v>
      </c>
      <c r="D5988" s="6" t="s">
        <v>362</v>
      </c>
      <c r="E5988" s="6"/>
      <c r="F5988" s="6"/>
      <c r="G5988" s="6"/>
      <c r="H5988" s="6"/>
      <c r="I5988" s="6" t="str">
        <f t="shared" si="52"/>
        <v/>
      </c>
      <c r="J5988" s="6" t="s">
        <v>331</v>
      </c>
      <c r="K5988" s="6">
        <v>10</v>
      </c>
      <c r="L5988" s="6">
        <v>10</v>
      </c>
      <c r="M5988" s="6">
        <v>5</v>
      </c>
      <c r="N5988" s="15">
        <v>20</v>
      </c>
      <c r="O5988" s="15">
        <v>0</v>
      </c>
      <c r="P5988" s="6" t="s">
        <v>156</v>
      </c>
      <c r="Q5988" s="6"/>
      <c r="R5988" s="6"/>
      <c r="S5988" s="6"/>
      <c r="T5988" s="6"/>
    </row>
    <row r="5989" spans="1:20" x14ac:dyDescent="0.25">
      <c r="A5989">
        <v>2006</v>
      </c>
      <c r="B5989" s="6" t="s">
        <v>68</v>
      </c>
      <c r="C5989" s="14">
        <v>111</v>
      </c>
      <c r="D5989" s="6" t="s">
        <v>350</v>
      </c>
      <c r="E5989" s="6">
        <v>9</v>
      </c>
      <c r="F5989" s="6">
        <v>11.9</v>
      </c>
      <c r="G5989" s="6">
        <v>100</v>
      </c>
      <c r="H5989" s="6">
        <v>0</v>
      </c>
      <c r="I5989" s="6">
        <f t="shared" si="52"/>
        <v>100</v>
      </c>
      <c r="J5989" s="6" t="s">
        <v>340</v>
      </c>
      <c r="K5989" s="6">
        <v>25</v>
      </c>
      <c r="L5989" s="6">
        <v>10</v>
      </c>
      <c r="M5989" s="6">
        <v>15</v>
      </c>
      <c r="N5989" s="15">
        <v>70</v>
      </c>
      <c r="O5989" s="15">
        <v>0</v>
      </c>
      <c r="P5989" s="6"/>
      <c r="Q5989" s="6"/>
      <c r="R5989" s="6"/>
      <c r="S5989" s="6"/>
      <c r="T5989" s="6"/>
    </row>
    <row r="5990" spans="1:20" x14ac:dyDescent="0.25">
      <c r="A5990">
        <v>2006</v>
      </c>
      <c r="B5990" s="6" t="s">
        <v>68</v>
      </c>
      <c r="C5990" s="14">
        <v>112</v>
      </c>
      <c r="D5990" s="6" t="s">
        <v>350</v>
      </c>
      <c r="E5990" s="6"/>
      <c r="F5990" s="6"/>
      <c r="G5990" s="6"/>
      <c r="H5990" s="6"/>
      <c r="I5990" s="6" t="str">
        <f t="shared" si="52"/>
        <v/>
      </c>
      <c r="J5990" s="6" t="s">
        <v>337</v>
      </c>
      <c r="K5990" s="6">
        <v>25</v>
      </c>
      <c r="L5990" s="6">
        <v>15</v>
      </c>
      <c r="M5990" s="6">
        <v>12</v>
      </c>
      <c r="N5990" s="15">
        <v>10</v>
      </c>
      <c r="O5990" s="15">
        <v>0</v>
      </c>
      <c r="P5990" s="6"/>
      <c r="Q5990" s="6"/>
      <c r="R5990" s="6"/>
      <c r="S5990" s="6"/>
      <c r="T5990" s="6"/>
    </row>
    <row r="5991" spans="1:20" x14ac:dyDescent="0.25">
      <c r="A5991">
        <v>2006</v>
      </c>
      <c r="B5991" s="6" t="s">
        <v>68</v>
      </c>
      <c r="C5991" s="14">
        <v>113</v>
      </c>
      <c r="D5991" s="6" t="s">
        <v>350</v>
      </c>
      <c r="E5991" s="6"/>
      <c r="F5991" s="6"/>
      <c r="G5991" s="6"/>
      <c r="H5991" s="6"/>
      <c r="I5991" s="6" t="str">
        <f t="shared" si="52"/>
        <v/>
      </c>
      <c r="J5991" s="6" t="s">
        <v>331</v>
      </c>
      <c r="K5991" s="6">
        <v>10</v>
      </c>
      <c r="L5991" s="6">
        <v>2</v>
      </c>
      <c r="M5991" s="6">
        <v>10</v>
      </c>
      <c r="N5991" s="15">
        <v>0</v>
      </c>
      <c r="O5991" s="15">
        <v>0</v>
      </c>
      <c r="P5991" s="6"/>
      <c r="Q5991" s="6"/>
      <c r="R5991" s="6"/>
      <c r="S5991" s="6"/>
      <c r="T5991" s="6"/>
    </row>
    <row r="5992" spans="1:20" x14ac:dyDescent="0.25">
      <c r="A5992">
        <v>2006</v>
      </c>
      <c r="B5992" s="6" t="s">
        <v>68</v>
      </c>
      <c r="C5992" s="14">
        <v>114</v>
      </c>
      <c r="D5992" s="6" t="s">
        <v>350</v>
      </c>
      <c r="E5992" s="6"/>
      <c r="F5992" s="6"/>
      <c r="G5992" s="6"/>
      <c r="H5992" s="6"/>
      <c r="I5992" s="6"/>
      <c r="J5992" s="6" t="s">
        <v>340</v>
      </c>
      <c r="K5992" s="6">
        <v>7</v>
      </c>
      <c r="L5992" s="6">
        <v>5</v>
      </c>
      <c r="M5992" s="6">
        <v>5</v>
      </c>
      <c r="N5992" s="15">
        <v>0</v>
      </c>
      <c r="O5992" s="15">
        <v>0</v>
      </c>
      <c r="P5992" s="6"/>
      <c r="Q5992" s="6"/>
      <c r="R5992" s="6"/>
      <c r="S5992" s="6"/>
      <c r="T5992" s="6"/>
    </row>
    <row r="5993" spans="1:20" x14ac:dyDescent="0.25">
      <c r="A5993">
        <v>2006</v>
      </c>
      <c r="B5993" s="6" t="s">
        <v>68</v>
      </c>
      <c r="C5993" s="14">
        <v>115</v>
      </c>
      <c r="D5993" s="6" t="s">
        <v>350</v>
      </c>
      <c r="E5993" s="6"/>
      <c r="F5993" s="6"/>
      <c r="G5993" s="6"/>
      <c r="H5993" s="6"/>
      <c r="I5993" s="6" t="str">
        <f t="shared" ref="I5993:I6056" si="53">IF(G5993&gt;0,G5993/(1000-H5993)*1000,"")</f>
        <v/>
      </c>
      <c r="J5993" s="6" t="s">
        <v>331</v>
      </c>
      <c r="K5993" s="6">
        <v>15</v>
      </c>
      <c r="L5993" s="6">
        <v>5</v>
      </c>
      <c r="M5993" s="6">
        <v>25</v>
      </c>
      <c r="N5993" s="15">
        <v>0</v>
      </c>
      <c r="O5993" s="15">
        <v>0</v>
      </c>
      <c r="P5993" s="6"/>
      <c r="Q5993" s="6"/>
      <c r="R5993" s="6"/>
      <c r="S5993" s="6"/>
      <c r="T5993" s="6"/>
    </row>
    <row r="5994" spans="1:20" x14ac:dyDescent="0.25">
      <c r="A5994">
        <v>2006</v>
      </c>
      <c r="B5994" s="6" t="s">
        <v>68</v>
      </c>
      <c r="C5994" s="14">
        <v>116</v>
      </c>
      <c r="D5994" s="6" t="s">
        <v>350</v>
      </c>
      <c r="E5994" s="6"/>
      <c r="F5994" s="6"/>
      <c r="G5994" s="6"/>
      <c r="H5994" s="6"/>
      <c r="I5994" s="6" t="str">
        <f t="shared" si="53"/>
        <v/>
      </c>
      <c r="J5994" s="6" t="s">
        <v>331</v>
      </c>
      <c r="K5994" s="6">
        <v>15</v>
      </c>
      <c r="L5994" s="6">
        <v>10</v>
      </c>
      <c r="M5994" s="6">
        <v>7</v>
      </c>
      <c r="N5994" s="15">
        <v>1</v>
      </c>
      <c r="O5994" s="15">
        <v>0</v>
      </c>
      <c r="P5994" s="6"/>
      <c r="Q5994" s="6"/>
      <c r="R5994" s="6"/>
      <c r="S5994" s="6"/>
      <c r="T5994" s="6"/>
    </row>
    <row r="5995" spans="1:20" x14ac:dyDescent="0.25">
      <c r="A5995">
        <v>2006</v>
      </c>
      <c r="B5995" s="6" t="s">
        <v>68</v>
      </c>
      <c r="C5995" s="14">
        <v>117</v>
      </c>
      <c r="D5995" s="6" t="s">
        <v>350</v>
      </c>
      <c r="E5995" s="6"/>
      <c r="F5995" s="6"/>
      <c r="G5995" s="6"/>
      <c r="H5995" s="6"/>
      <c r="I5995" s="6" t="str">
        <f t="shared" si="53"/>
        <v/>
      </c>
      <c r="J5995" s="6" t="s">
        <v>331</v>
      </c>
      <c r="K5995" s="6">
        <v>35</v>
      </c>
      <c r="L5995" s="6">
        <v>20</v>
      </c>
      <c r="M5995" s="6">
        <v>5</v>
      </c>
      <c r="N5995" s="15">
        <v>55</v>
      </c>
      <c r="O5995" s="15">
        <v>0</v>
      </c>
      <c r="P5995" s="6"/>
      <c r="Q5995" s="6"/>
      <c r="R5995" s="6"/>
      <c r="S5995" s="6"/>
      <c r="T5995" s="6"/>
    </row>
    <row r="5996" spans="1:20" x14ac:dyDescent="0.25">
      <c r="A5996">
        <v>2006</v>
      </c>
      <c r="B5996" s="6" t="s">
        <v>68</v>
      </c>
      <c r="C5996" s="14">
        <v>118</v>
      </c>
      <c r="D5996" s="6" t="s">
        <v>362</v>
      </c>
      <c r="E5996" s="6"/>
      <c r="F5996" s="6"/>
      <c r="G5996" s="6"/>
      <c r="H5996" s="6"/>
      <c r="I5996" s="6" t="str">
        <f t="shared" si="53"/>
        <v/>
      </c>
      <c r="J5996" s="6" t="s">
        <v>353</v>
      </c>
      <c r="K5996" s="6">
        <v>12</v>
      </c>
      <c r="L5996" s="6">
        <v>10</v>
      </c>
      <c r="M5996" s="6">
        <v>5</v>
      </c>
      <c r="N5996" s="15">
        <v>0</v>
      </c>
      <c r="O5996" s="15">
        <v>0</v>
      </c>
      <c r="P5996" s="6"/>
      <c r="Q5996" s="6"/>
      <c r="R5996" s="6"/>
      <c r="S5996" s="6"/>
      <c r="T5996" s="6"/>
    </row>
    <row r="5997" spans="1:20" x14ac:dyDescent="0.25">
      <c r="A5997">
        <v>2006</v>
      </c>
      <c r="B5997" s="6" t="s">
        <v>68</v>
      </c>
      <c r="C5997" s="14">
        <v>119</v>
      </c>
      <c r="D5997" s="6" t="s">
        <v>342</v>
      </c>
      <c r="E5997" s="6"/>
      <c r="F5997" s="6"/>
      <c r="G5997" s="6"/>
      <c r="H5997" s="6"/>
      <c r="I5997" s="6"/>
      <c r="J5997" s="6" t="s">
        <v>332</v>
      </c>
      <c r="K5997" s="6">
        <v>170</v>
      </c>
      <c r="L5997" s="6">
        <v>60</v>
      </c>
      <c r="M5997" s="6">
        <v>100</v>
      </c>
      <c r="N5997" s="15">
        <v>36</v>
      </c>
      <c r="O5997" s="15">
        <v>0</v>
      </c>
      <c r="P5997" s="6"/>
      <c r="Q5997" s="6"/>
      <c r="R5997" s="6"/>
      <c r="S5997" s="6"/>
      <c r="T5997" s="6"/>
    </row>
    <row r="5998" spans="1:20" x14ac:dyDescent="0.25">
      <c r="A5998">
        <v>2006</v>
      </c>
      <c r="B5998" s="6" t="s">
        <v>73</v>
      </c>
      <c r="C5998" s="14">
        <v>1</v>
      </c>
      <c r="D5998" s="6" t="s">
        <v>328</v>
      </c>
      <c r="E5998" s="6">
        <v>1</v>
      </c>
      <c r="F5998" s="6">
        <v>8.5</v>
      </c>
      <c r="G5998" s="6">
        <v>110</v>
      </c>
      <c r="H5998" s="6">
        <v>0</v>
      </c>
      <c r="I5998" s="6">
        <f t="shared" si="53"/>
        <v>110</v>
      </c>
      <c r="J5998" s="6" t="s">
        <v>348</v>
      </c>
      <c r="K5998" s="6">
        <v>30</v>
      </c>
      <c r="L5998" s="6">
        <v>22</v>
      </c>
      <c r="M5998" s="6">
        <v>3</v>
      </c>
      <c r="N5998" s="15">
        <v>10</v>
      </c>
      <c r="O5998" s="15">
        <v>0</v>
      </c>
      <c r="P5998" s="6"/>
      <c r="Q5998" s="6"/>
      <c r="R5998" s="6"/>
      <c r="S5998" s="6"/>
      <c r="T5998" s="6"/>
    </row>
    <row r="5999" spans="1:20" x14ac:dyDescent="0.25">
      <c r="A5999">
        <v>2006</v>
      </c>
      <c r="B5999" s="6" t="s">
        <v>73</v>
      </c>
      <c r="C5999" s="14">
        <v>2</v>
      </c>
      <c r="D5999" s="6" t="s">
        <v>328</v>
      </c>
      <c r="E5999" s="6"/>
      <c r="F5999" s="6"/>
      <c r="G5999" s="6"/>
      <c r="H5999" s="6"/>
      <c r="I5999" s="6" t="str">
        <f t="shared" si="53"/>
        <v/>
      </c>
      <c r="J5999" s="6" t="s">
        <v>352</v>
      </c>
      <c r="K5999" s="6">
        <v>20</v>
      </c>
      <c r="L5999" s="6">
        <v>12</v>
      </c>
      <c r="M5999" s="6">
        <v>12</v>
      </c>
      <c r="N5999" s="15">
        <v>30</v>
      </c>
      <c r="O5999" s="15">
        <v>0</v>
      </c>
      <c r="P5999" s="6"/>
      <c r="Q5999" s="6"/>
      <c r="R5999" s="6"/>
      <c r="S5999" s="6"/>
      <c r="T5999" s="6"/>
    </row>
    <row r="6000" spans="1:20" x14ac:dyDescent="0.25">
      <c r="A6000">
        <v>2006</v>
      </c>
      <c r="B6000" s="6" t="s">
        <v>73</v>
      </c>
      <c r="C6000" s="14">
        <v>3</v>
      </c>
      <c r="D6000" s="6" t="s">
        <v>328</v>
      </c>
      <c r="E6000" s="6"/>
      <c r="F6000" s="6"/>
      <c r="G6000" s="6"/>
      <c r="H6000" s="6"/>
      <c r="I6000" s="6" t="str">
        <f t="shared" si="53"/>
        <v/>
      </c>
      <c r="J6000" s="6" t="s">
        <v>332</v>
      </c>
      <c r="K6000" s="6">
        <v>15</v>
      </c>
      <c r="L6000" s="6">
        <v>15</v>
      </c>
      <c r="M6000" s="6">
        <v>12</v>
      </c>
      <c r="N6000" s="15">
        <v>25</v>
      </c>
      <c r="O6000" s="15">
        <v>2</v>
      </c>
      <c r="P6000" s="6"/>
      <c r="Q6000" s="6"/>
      <c r="R6000" s="6"/>
      <c r="S6000" s="10">
        <v>1</v>
      </c>
      <c r="T6000" s="6"/>
    </row>
    <row r="6001" spans="1:20" x14ac:dyDescent="0.25">
      <c r="A6001">
        <v>2006</v>
      </c>
      <c r="B6001" s="6" t="s">
        <v>73</v>
      </c>
      <c r="C6001" s="14">
        <v>4</v>
      </c>
      <c r="D6001" s="6" t="s">
        <v>328</v>
      </c>
      <c r="E6001" s="6"/>
      <c r="F6001" s="6"/>
      <c r="G6001" s="6"/>
      <c r="H6001" s="6"/>
      <c r="I6001" s="6" t="str">
        <f t="shared" si="53"/>
        <v/>
      </c>
      <c r="J6001" s="6" t="s">
        <v>357</v>
      </c>
      <c r="K6001" s="6">
        <v>20</v>
      </c>
      <c r="L6001" s="6">
        <v>12</v>
      </c>
      <c r="M6001" s="6">
        <v>5</v>
      </c>
      <c r="N6001" s="6">
        <v>85</v>
      </c>
      <c r="O6001" s="15">
        <v>0</v>
      </c>
      <c r="P6001" s="6"/>
      <c r="Q6001" s="6"/>
      <c r="R6001" s="6"/>
      <c r="S6001" s="6"/>
      <c r="T6001" s="6"/>
    </row>
    <row r="6002" spans="1:20" x14ac:dyDescent="0.25">
      <c r="A6002">
        <v>2006</v>
      </c>
      <c r="B6002" s="6" t="s">
        <v>73</v>
      </c>
      <c r="C6002" s="14">
        <v>5</v>
      </c>
      <c r="D6002" s="6" t="s">
        <v>328</v>
      </c>
      <c r="E6002" s="6"/>
      <c r="F6002" s="6"/>
      <c r="G6002" s="6"/>
      <c r="H6002" s="6"/>
      <c r="I6002" s="6" t="str">
        <f t="shared" si="53"/>
        <v/>
      </c>
      <c r="J6002" s="6" t="s">
        <v>337</v>
      </c>
      <c r="K6002" s="6">
        <v>10</v>
      </c>
      <c r="L6002" s="6">
        <v>10</v>
      </c>
      <c r="M6002" s="6">
        <v>2</v>
      </c>
      <c r="N6002" s="15">
        <v>2</v>
      </c>
      <c r="O6002" s="15">
        <v>0</v>
      </c>
      <c r="P6002" s="6"/>
      <c r="Q6002" s="6"/>
      <c r="R6002" s="6"/>
      <c r="S6002" s="6"/>
      <c r="T6002" s="6"/>
    </row>
    <row r="6003" spans="1:20" x14ac:dyDescent="0.25">
      <c r="A6003">
        <v>2006</v>
      </c>
      <c r="B6003" s="6" t="s">
        <v>73</v>
      </c>
      <c r="C6003" s="14">
        <v>6</v>
      </c>
      <c r="D6003" s="6" t="s">
        <v>328</v>
      </c>
      <c r="E6003" s="6"/>
      <c r="F6003" s="6"/>
      <c r="G6003" s="6"/>
      <c r="H6003" s="6"/>
      <c r="I6003" s="6" t="str">
        <f t="shared" si="53"/>
        <v/>
      </c>
      <c r="J6003" s="6" t="s">
        <v>330</v>
      </c>
      <c r="K6003" s="6">
        <v>25</v>
      </c>
      <c r="L6003" s="6">
        <v>7</v>
      </c>
      <c r="M6003" s="6">
        <v>2</v>
      </c>
      <c r="N6003" s="15">
        <v>0</v>
      </c>
      <c r="O6003" s="15">
        <v>0</v>
      </c>
      <c r="P6003" s="6"/>
      <c r="Q6003" s="6"/>
      <c r="R6003" s="6"/>
      <c r="S6003" s="6"/>
      <c r="T6003" s="6" t="s">
        <v>375</v>
      </c>
    </row>
    <row r="6004" spans="1:20" x14ac:dyDescent="0.25">
      <c r="A6004">
        <v>2006</v>
      </c>
      <c r="B6004" s="6" t="s">
        <v>73</v>
      </c>
      <c r="C6004" s="14">
        <v>7</v>
      </c>
      <c r="D6004" s="6" t="s">
        <v>328</v>
      </c>
      <c r="E6004" s="6"/>
      <c r="F6004" s="6"/>
      <c r="G6004" s="6"/>
      <c r="H6004" s="6"/>
      <c r="I6004" s="6" t="str">
        <f t="shared" si="53"/>
        <v/>
      </c>
      <c r="J6004" s="6" t="s">
        <v>352</v>
      </c>
      <c r="K6004" s="6">
        <v>18</v>
      </c>
      <c r="L6004" s="6">
        <v>8</v>
      </c>
      <c r="M6004" s="6">
        <v>6</v>
      </c>
      <c r="N6004" s="15">
        <v>40</v>
      </c>
      <c r="O6004" s="15">
        <v>0</v>
      </c>
      <c r="P6004" s="6"/>
      <c r="Q6004" s="6"/>
      <c r="R6004" s="6"/>
      <c r="S6004" s="6"/>
      <c r="T6004" s="6" t="s">
        <v>375</v>
      </c>
    </row>
    <row r="6005" spans="1:20" x14ac:dyDescent="0.25">
      <c r="A6005">
        <v>2006</v>
      </c>
      <c r="B6005" s="6" t="s">
        <v>73</v>
      </c>
      <c r="C6005" s="14">
        <v>8</v>
      </c>
      <c r="D6005" s="6" t="s">
        <v>328</v>
      </c>
      <c r="E6005" s="6"/>
      <c r="F6005" s="6"/>
      <c r="G6005" s="6"/>
      <c r="H6005" s="6"/>
      <c r="I6005" s="6" t="str">
        <f t="shared" si="53"/>
        <v/>
      </c>
      <c r="J6005" s="6" t="s">
        <v>340</v>
      </c>
      <c r="K6005" s="6">
        <v>8</v>
      </c>
      <c r="L6005" s="6">
        <v>5</v>
      </c>
      <c r="M6005" s="6">
        <v>3</v>
      </c>
      <c r="N6005" s="15">
        <v>0</v>
      </c>
      <c r="O6005" s="15">
        <v>0</v>
      </c>
      <c r="P6005" s="6"/>
      <c r="Q6005" s="6"/>
      <c r="R6005" s="6"/>
      <c r="S6005" s="6"/>
      <c r="T6005" s="6"/>
    </row>
    <row r="6006" spans="1:20" x14ac:dyDescent="0.25">
      <c r="A6006">
        <v>2006</v>
      </c>
      <c r="B6006" s="6" t="s">
        <v>73</v>
      </c>
      <c r="C6006" s="14">
        <v>9</v>
      </c>
      <c r="D6006" s="6" t="s">
        <v>328</v>
      </c>
      <c r="E6006" s="6"/>
      <c r="F6006" s="6"/>
      <c r="G6006" s="6"/>
      <c r="H6006" s="6"/>
      <c r="I6006" s="6" t="str">
        <f t="shared" si="53"/>
        <v/>
      </c>
      <c r="J6006" s="6" t="s">
        <v>340</v>
      </c>
      <c r="K6006" s="6">
        <v>10</v>
      </c>
      <c r="L6006" s="6">
        <v>5</v>
      </c>
      <c r="M6006" s="6">
        <v>3</v>
      </c>
      <c r="N6006" s="15">
        <v>0</v>
      </c>
      <c r="O6006" s="15">
        <v>0</v>
      </c>
      <c r="P6006" s="6"/>
      <c r="Q6006" s="6"/>
      <c r="R6006" s="6"/>
      <c r="S6006" s="6"/>
      <c r="T6006" s="6"/>
    </row>
    <row r="6007" spans="1:20" x14ac:dyDescent="0.25">
      <c r="A6007">
        <v>2006</v>
      </c>
      <c r="B6007" s="6" t="s">
        <v>73</v>
      </c>
      <c r="C6007" s="14">
        <v>10</v>
      </c>
      <c r="D6007" s="6" t="s">
        <v>328</v>
      </c>
      <c r="E6007" s="6"/>
      <c r="F6007" s="6"/>
      <c r="G6007" s="6"/>
      <c r="H6007" s="6"/>
      <c r="I6007" s="6" t="str">
        <f t="shared" si="53"/>
        <v/>
      </c>
      <c r="J6007" s="6" t="s">
        <v>333</v>
      </c>
      <c r="K6007" s="6">
        <v>10</v>
      </c>
      <c r="L6007" s="6">
        <v>8</v>
      </c>
      <c r="M6007" s="6">
        <v>1</v>
      </c>
      <c r="N6007" s="15">
        <v>25</v>
      </c>
      <c r="O6007" s="15">
        <v>0</v>
      </c>
      <c r="P6007" s="6"/>
      <c r="Q6007" s="6"/>
      <c r="R6007" s="6"/>
      <c r="S6007" s="6"/>
      <c r="T6007" s="6"/>
    </row>
    <row r="6008" spans="1:20" x14ac:dyDescent="0.25">
      <c r="A6008">
        <v>2006</v>
      </c>
      <c r="B6008" s="6" t="s">
        <v>73</v>
      </c>
      <c r="C6008" s="14">
        <v>11</v>
      </c>
      <c r="D6008" s="6" t="s">
        <v>328</v>
      </c>
      <c r="E6008" s="6"/>
      <c r="F6008" s="6"/>
      <c r="G6008" s="6"/>
      <c r="H6008" s="6"/>
      <c r="I6008" s="6" t="str">
        <f t="shared" si="53"/>
        <v/>
      </c>
      <c r="J6008" s="6" t="s">
        <v>376</v>
      </c>
      <c r="K6008" s="6">
        <v>13</v>
      </c>
      <c r="L6008" s="6">
        <v>11</v>
      </c>
      <c r="M6008" s="6">
        <v>5</v>
      </c>
      <c r="N6008" s="15">
        <v>15</v>
      </c>
      <c r="O6008" s="15">
        <v>0</v>
      </c>
      <c r="P6008" s="6"/>
      <c r="Q6008" s="6"/>
      <c r="R6008" s="6"/>
      <c r="S6008" s="6"/>
      <c r="T6008" s="6"/>
    </row>
    <row r="6009" spans="1:20" x14ac:dyDescent="0.25">
      <c r="A6009">
        <v>2006</v>
      </c>
      <c r="B6009" s="6" t="s">
        <v>73</v>
      </c>
      <c r="C6009" s="14">
        <v>12</v>
      </c>
      <c r="D6009" s="6" t="s">
        <v>328</v>
      </c>
      <c r="E6009" s="6"/>
      <c r="F6009" s="6"/>
      <c r="G6009" s="6"/>
      <c r="H6009" s="6"/>
      <c r="I6009" s="6" t="str">
        <f t="shared" si="53"/>
        <v/>
      </c>
      <c r="J6009" s="6" t="s">
        <v>334</v>
      </c>
      <c r="K6009" s="6">
        <v>50</v>
      </c>
      <c r="L6009" s="6">
        <v>45</v>
      </c>
      <c r="M6009" s="6">
        <v>50</v>
      </c>
      <c r="N6009" s="15">
        <v>60</v>
      </c>
      <c r="O6009" s="15">
        <v>0</v>
      </c>
      <c r="P6009" s="6"/>
      <c r="Q6009" s="6"/>
      <c r="R6009" s="6" t="s">
        <v>47</v>
      </c>
      <c r="S6009" s="6"/>
      <c r="T6009" s="6"/>
    </row>
    <row r="6010" spans="1:20" x14ac:dyDescent="0.25">
      <c r="A6010">
        <v>2006</v>
      </c>
      <c r="B6010" s="6" t="s">
        <v>73</v>
      </c>
      <c r="C6010" s="14">
        <v>13</v>
      </c>
      <c r="D6010" s="6" t="s">
        <v>328</v>
      </c>
      <c r="E6010" s="6"/>
      <c r="F6010" s="6"/>
      <c r="G6010" s="6"/>
      <c r="H6010" s="6"/>
      <c r="I6010" s="6" t="str">
        <f t="shared" si="53"/>
        <v/>
      </c>
      <c r="J6010" s="6" t="s">
        <v>377</v>
      </c>
      <c r="K6010" s="6">
        <v>15</v>
      </c>
      <c r="L6010" s="6">
        <v>12</v>
      </c>
      <c r="M6010" s="6">
        <v>5</v>
      </c>
      <c r="N6010" s="15">
        <v>10</v>
      </c>
      <c r="O6010" s="15">
        <v>0</v>
      </c>
      <c r="P6010" s="6"/>
      <c r="Q6010" s="6"/>
      <c r="R6010" s="6"/>
      <c r="S6010" s="6"/>
      <c r="T6010" s="6"/>
    </row>
    <row r="6011" spans="1:20" x14ac:dyDescent="0.25">
      <c r="A6011">
        <v>2006</v>
      </c>
      <c r="B6011" s="6" t="s">
        <v>73</v>
      </c>
      <c r="C6011" s="14">
        <v>14</v>
      </c>
      <c r="D6011" s="6" t="s">
        <v>328</v>
      </c>
      <c r="E6011" s="6"/>
      <c r="F6011" s="6"/>
      <c r="G6011" s="6"/>
      <c r="H6011" s="6"/>
      <c r="I6011" s="6" t="str">
        <f t="shared" si="53"/>
        <v/>
      </c>
      <c r="J6011" s="6" t="s">
        <v>352</v>
      </c>
      <c r="K6011" s="6">
        <v>25</v>
      </c>
      <c r="L6011" s="6">
        <v>20</v>
      </c>
      <c r="M6011" s="6">
        <v>10</v>
      </c>
      <c r="N6011" s="15">
        <v>98</v>
      </c>
      <c r="O6011" s="15">
        <v>0</v>
      </c>
      <c r="P6011" s="6"/>
      <c r="Q6011" s="6"/>
      <c r="R6011" s="6"/>
      <c r="S6011" s="6"/>
      <c r="T6011" s="6"/>
    </row>
    <row r="6012" spans="1:20" x14ac:dyDescent="0.25">
      <c r="A6012">
        <v>2006</v>
      </c>
      <c r="B6012" s="6" t="s">
        <v>73</v>
      </c>
      <c r="C6012" s="14">
        <v>15</v>
      </c>
      <c r="D6012" s="6" t="s">
        <v>328</v>
      </c>
      <c r="E6012" s="6"/>
      <c r="F6012" s="6"/>
      <c r="G6012" s="6"/>
      <c r="H6012" s="6"/>
      <c r="I6012" s="6" t="str">
        <f t="shared" si="53"/>
        <v/>
      </c>
      <c r="J6012" s="6" t="s">
        <v>352</v>
      </c>
      <c r="K6012" s="6">
        <v>30</v>
      </c>
      <c r="L6012" s="6">
        <v>20</v>
      </c>
      <c r="M6012" s="6">
        <v>10</v>
      </c>
      <c r="N6012" s="15">
        <v>50</v>
      </c>
      <c r="O6012" s="15">
        <v>0</v>
      </c>
      <c r="P6012" s="6"/>
      <c r="Q6012" s="6"/>
      <c r="R6012" s="6"/>
      <c r="S6012" s="6"/>
      <c r="T6012" s="6"/>
    </row>
    <row r="6013" spans="1:20" x14ac:dyDescent="0.25">
      <c r="A6013">
        <v>2006</v>
      </c>
      <c r="B6013" s="6" t="s">
        <v>73</v>
      </c>
      <c r="C6013" s="14">
        <v>16</v>
      </c>
      <c r="D6013" s="6" t="s">
        <v>328</v>
      </c>
      <c r="E6013" s="6"/>
      <c r="F6013" s="6"/>
      <c r="G6013" s="6"/>
      <c r="H6013" s="6"/>
      <c r="I6013" s="6" t="str">
        <f t="shared" si="53"/>
        <v/>
      </c>
      <c r="J6013" s="6" t="s">
        <v>376</v>
      </c>
      <c r="K6013" s="6">
        <v>15</v>
      </c>
      <c r="L6013" s="6">
        <v>10</v>
      </c>
      <c r="M6013" s="6">
        <v>4</v>
      </c>
      <c r="N6013" s="15">
        <v>0</v>
      </c>
      <c r="O6013" s="15">
        <v>0</v>
      </c>
      <c r="P6013" s="6"/>
      <c r="Q6013" s="6"/>
      <c r="R6013" s="6"/>
      <c r="S6013" s="6"/>
      <c r="T6013" s="6" t="s">
        <v>375</v>
      </c>
    </row>
    <row r="6014" spans="1:20" x14ac:dyDescent="0.25">
      <c r="A6014">
        <v>2006</v>
      </c>
      <c r="B6014" s="6" t="s">
        <v>73</v>
      </c>
      <c r="C6014" s="14">
        <v>17</v>
      </c>
      <c r="D6014" s="6" t="s">
        <v>328</v>
      </c>
      <c r="E6014" s="6"/>
      <c r="F6014" s="6"/>
      <c r="G6014" s="6"/>
      <c r="H6014" s="6"/>
      <c r="I6014" s="6" t="str">
        <f t="shared" si="53"/>
        <v/>
      </c>
      <c r="J6014" s="6" t="s">
        <v>357</v>
      </c>
      <c r="K6014" s="6">
        <v>30</v>
      </c>
      <c r="L6014" s="6">
        <v>15</v>
      </c>
      <c r="M6014" s="6">
        <v>24</v>
      </c>
      <c r="N6014" s="15">
        <v>5</v>
      </c>
      <c r="O6014" s="15">
        <v>0</v>
      </c>
      <c r="P6014" s="6"/>
      <c r="Q6014" s="6"/>
      <c r="R6014" s="6"/>
      <c r="S6014" s="6"/>
      <c r="T6014" s="6"/>
    </row>
    <row r="6015" spans="1:20" x14ac:dyDescent="0.25">
      <c r="A6015">
        <v>2006</v>
      </c>
      <c r="B6015" s="6" t="s">
        <v>73</v>
      </c>
      <c r="C6015" s="14">
        <v>18</v>
      </c>
      <c r="D6015" s="6" t="s">
        <v>328</v>
      </c>
      <c r="E6015" s="6">
        <v>2</v>
      </c>
      <c r="F6015" s="6">
        <v>10.7</v>
      </c>
      <c r="G6015" s="6">
        <v>90</v>
      </c>
      <c r="H6015" s="6">
        <v>0</v>
      </c>
      <c r="I6015" s="6">
        <f t="shared" si="53"/>
        <v>90</v>
      </c>
      <c r="J6015" s="6" t="s">
        <v>353</v>
      </c>
      <c r="K6015" s="6">
        <v>30</v>
      </c>
      <c r="L6015" s="6">
        <v>25</v>
      </c>
      <c r="M6015" s="6">
        <v>25</v>
      </c>
      <c r="N6015" s="15">
        <v>35</v>
      </c>
      <c r="O6015" s="15">
        <v>0</v>
      </c>
      <c r="P6015" s="6"/>
      <c r="Q6015" s="6"/>
      <c r="R6015" s="6"/>
      <c r="S6015" s="6"/>
      <c r="T6015" s="6"/>
    </row>
    <row r="6016" spans="1:20" x14ac:dyDescent="0.25">
      <c r="A6016">
        <v>2006</v>
      </c>
      <c r="B6016" s="6" t="s">
        <v>73</v>
      </c>
      <c r="C6016" s="14">
        <v>19</v>
      </c>
      <c r="D6016" s="6" t="s">
        <v>328</v>
      </c>
      <c r="E6016" s="6"/>
      <c r="F6016" s="6"/>
      <c r="G6016" s="6"/>
      <c r="H6016" s="6"/>
      <c r="I6016" s="6" t="str">
        <f t="shared" si="53"/>
        <v/>
      </c>
      <c r="J6016" s="10" t="s">
        <v>376</v>
      </c>
      <c r="K6016" s="6">
        <v>5</v>
      </c>
      <c r="L6016" s="6">
        <v>5</v>
      </c>
      <c r="M6016" s="6">
        <v>2</v>
      </c>
      <c r="N6016" s="15">
        <v>0</v>
      </c>
      <c r="O6016" s="15">
        <v>0</v>
      </c>
      <c r="P6016" s="6"/>
      <c r="Q6016" s="6"/>
      <c r="R6016" s="6"/>
      <c r="S6016" s="6"/>
      <c r="T6016" s="6"/>
    </row>
    <row r="6017" spans="1:20" x14ac:dyDescent="0.25">
      <c r="A6017">
        <v>2006</v>
      </c>
      <c r="B6017" s="6" t="s">
        <v>73</v>
      </c>
      <c r="C6017" s="14">
        <v>20</v>
      </c>
      <c r="D6017" s="6" t="s">
        <v>328</v>
      </c>
      <c r="E6017" s="6"/>
      <c r="F6017" s="6"/>
      <c r="G6017" s="6"/>
      <c r="H6017" s="6"/>
      <c r="I6017" s="6" t="str">
        <f t="shared" si="53"/>
        <v/>
      </c>
      <c r="J6017" s="10" t="s">
        <v>357</v>
      </c>
      <c r="K6017" s="6">
        <v>25</v>
      </c>
      <c r="L6017" s="6">
        <v>10</v>
      </c>
      <c r="M6017" s="6">
        <v>10</v>
      </c>
      <c r="N6017" s="15">
        <v>25</v>
      </c>
      <c r="O6017" s="15">
        <v>0</v>
      </c>
      <c r="P6017" s="6"/>
      <c r="Q6017" s="6"/>
      <c r="R6017" s="6"/>
      <c r="S6017" s="6"/>
      <c r="T6017" s="6"/>
    </row>
    <row r="6018" spans="1:20" x14ac:dyDescent="0.25">
      <c r="A6018">
        <v>2006</v>
      </c>
      <c r="B6018" s="6" t="s">
        <v>73</v>
      </c>
      <c r="C6018" s="14">
        <v>21</v>
      </c>
      <c r="D6018" s="6" t="s">
        <v>328</v>
      </c>
      <c r="E6018" s="6"/>
      <c r="F6018" s="6"/>
      <c r="G6018" s="6"/>
      <c r="H6018" s="6"/>
      <c r="I6018" s="6" t="str">
        <f t="shared" si="53"/>
        <v/>
      </c>
      <c r="J6018" s="10" t="s">
        <v>330</v>
      </c>
      <c r="K6018" s="6">
        <v>5</v>
      </c>
      <c r="L6018" s="6">
        <v>5</v>
      </c>
      <c r="M6018" s="6">
        <v>10</v>
      </c>
      <c r="N6018" s="15">
        <v>0</v>
      </c>
      <c r="O6018" s="15">
        <v>0</v>
      </c>
      <c r="P6018" s="6"/>
      <c r="Q6018" s="6"/>
      <c r="R6018" s="6"/>
      <c r="S6018" s="6"/>
      <c r="T6018" s="6"/>
    </row>
    <row r="6019" spans="1:20" x14ac:dyDescent="0.25">
      <c r="A6019">
        <v>2006</v>
      </c>
      <c r="B6019" s="6" t="s">
        <v>73</v>
      </c>
      <c r="C6019" s="14">
        <v>22</v>
      </c>
      <c r="D6019" s="6" t="s">
        <v>328</v>
      </c>
      <c r="E6019" s="6"/>
      <c r="F6019" s="6"/>
      <c r="G6019" s="6"/>
      <c r="H6019" s="6"/>
      <c r="I6019" s="6" t="str">
        <f t="shared" si="53"/>
        <v/>
      </c>
      <c r="J6019" s="10" t="s">
        <v>334</v>
      </c>
      <c r="K6019" s="6">
        <v>6</v>
      </c>
      <c r="L6019" s="6">
        <v>5</v>
      </c>
      <c r="M6019" s="6">
        <v>4</v>
      </c>
      <c r="N6019" s="15">
        <v>0</v>
      </c>
      <c r="O6019" s="15">
        <v>0</v>
      </c>
      <c r="P6019" s="6"/>
      <c r="Q6019" s="6"/>
      <c r="R6019" s="6"/>
      <c r="S6019" s="6"/>
      <c r="T6019" s="6"/>
    </row>
    <row r="6020" spans="1:20" x14ac:dyDescent="0.25">
      <c r="A6020">
        <v>2006</v>
      </c>
      <c r="B6020" s="6" t="s">
        <v>73</v>
      </c>
      <c r="C6020" s="14">
        <v>23</v>
      </c>
      <c r="D6020" s="6" t="s">
        <v>328</v>
      </c>
      <c r="E6020" s="6"/>
      <c r="F6020" s="6"/>
      <c r="G6020" s="6"/>
      <c r="H6020" s="6"/>
      <c r="I6020" s="6" t="str">
        <f t="shared" si="53"/>
        <v/>
      </c>
      <c r="J6020" s="10" t="s">
        <v>337</v>
      </c>
      <c r="K6020" s="6">
        <v>40</v>
      </c>
      <c r="L6020" s="6">
        <v>35</v>
      </c>
      <c r="M6020" s="6">
        <v>30</v>
      </c>
      <c r="N6020" s="15">
        <v>0</v>
      </c>
      <c r="O6020" s="15">
        <v>0</v>
      </c>
      <c r="P6020" s="6"/>
      <c r="Q6020" s="6"/>
      <c r="R6020" s="6"/>
      <c r="S6020" s="6"/>
      <c r="T6020" s="6"/>
    </row>
    <row r="6021" spans="1:20" x14ac:dyDescent="0.25">
      <c r="A6021">
        <v>2006</v>
      </c>
      <c r="B6021" s="6" t="s">
        <v>73</v>
      </c>
      <c r="C6021" s="14">
        <v>24</v>
      </c>
      <c r="D6021" s="6" t="s">
        <v>328</v>
      </c>
      <c r="E6021" s="6"/>
      <c r="F6021" s="6"/>
      <c r="G6021" s="6"/>
      <c r="H6021" s="6"/>
      <c r="I6021" s="6" t="str">
        <f t="shared" si="53"/>
        <v/>
      </c>
      <c r="J6021" s="10" t="s">
        <v>201</v>
      </c>
      <c r="K6021" s="6">
        <v>5</v>
      </c>
      <c r="L6021" s="6">
        <v>5</v>
      </c>
      <c r="M6021" s="6">
        <v>2</v>
      </c>
      <c r="N6021" s="15">
        <v>0</v>
      </c>
      <c r="O6021" s="15">
        <v>0</v>
      </c>
      <c r="P6021" s="6"/>
      <c r="Q6021" s="6"/>
      <c r="R6021" s="6"/>
      <c r="S6021" s="6"/>
      <c r="T6021" s="6" t="s">
        <v>375</v>
      </c>
    </row>
    <row r="6022" spans="1:20" x14ac:dyDescent="0.25">
      <c r="A6022">
        <v>2006</v>
      </c>
      <c r="B6022" s="6" t="s">
        <v>73</v>
      </c>
      <c r="C6022" s="14">
        <v>25</v>
      </c>
      <c r="D6022" s="6" t="s">
        <v>328</v>
      </c>
      <c r="E6022" s="6"/>
      <c r="F6022" s="6"/>
      <c r="G6022" s="6"/>
      <c r="H6022" s="6"/>
      <c r="I6022" s="6" t="str">
        <f t="shared" si="53"/>
        <v/>
      </c>
      <c r="J6022" s="10" t="s">
        <v>340</v>
      </c>
      <c r="K6022" s="6">
        <v>11</v>
      </c>
      <c r="L6022" s="6">
        <v>10</v>
      </c>
      <c r="M6022" s="6">
        <v>8</v>
      </c>
      <c r="N6022" s="15">
        <v>0</v>
      </c>
      <c r="O6022" s="15">
        <v>0</v>
      </c>
      <c r="P6022" s="6"/>
      <c r="Q6022" s="6"/>
      <c r="R6022" s="6"/>
      <c r="S6022" s="6"/>
      <c r="T6022" s="6"/>
    </row>
    <row r="6023" spans="1:20" x14ac:dyDescent="0.25">
      <c r="A6023">
        <v>2006</v>
      </c>
      <c r="B6023" s="6" t="s">
        <v>73</v>
      </c>
      <c r="C6023" s="14">
        <v>26</v>
      </c>
      <c r="D6023" s="6" t="s">
        <v>328</v>
      </c>
      <c r="E6023" s="6"/>
      <c r="F6023" s="6"/>
      <c r="G6023" s="6"/>
      <c r="H6023" s="6"/>
      <c r="I6023" s="6" t="str">
        <f t="shared" si="53"/>
        <v/>
      </c>
      <c r="J6023" s="10" t="s">
        <v>357</v>
      </c>
      <c r="K6023" s="6">
        <v>15</v>
      </c>
      <c r="L6023" s="6">
        <v>7</v>
      </c>
      <c r="M6023" s="6">
        <v>11</v>
      </c>
      <c r="N6023" s="15">
        <v>10</v>
      </c>
      <c r="O6023" s="15">
        <v>0</v>
      </c>
      <c r="P6023" s="6"/>
      <c r="Q6023" s="6"/>
      <c r="R6023" s="6"/>
      <c r="S6023" s="6"/>
      <c r="T6023" s="6"/>
    </row>
    <row r="6024" spans="1:20" x14ac:dyDescent="0.25">
      <c r="A6024">
        <v>2006</v>
      </c>
      <c r="B6024" s="6" t="s">
        <v>73</v>
      </c>
      <c r="C6024" s="14">
        <v>27</v>
      </c>
      <c r="D6024" s="6" t="s">
        <v>328</v>
      </c>
      <c r="E6024" s="6"/>
      <c r="F6024" s="6"/>
      <c r="G6024" s="6"/>
      <c r="H6024" s="6"/>
      <c r="I6024" s="6" t="str">
        <f t="shared" si="53"/>
        <v/>
      </c>
      <c r="J6024" s="10" t="s">
        <v>357</v>
      </c>
      <c r="K6024" s="6">
        <v>15</v>
      </c>
      <c r="L6024" s="6">
        <v>15</v>
      </c>
      <c r="M6024" s="6">
        <v>12</v>
      </c>
      <c r="N6024" s="15">
        <v>0</v>
      </c>
      <c r="O6024" s="15">
        <v>0</v>
      </c>
      <c r="P6024" s="6"/>
      <c r="Q6024" s="6"/>
      <c r="R6024" s="6"/>
      <c r="S6024" s="6"/>
      <c r="T6024" s="6"/>
    </row>
    <row r="6025" spans="1:20" x14ac:dyDescent="0.25">
      <c r="A6025">
        <v>2006</v>
      </c>
      <c r="B6025" s="6" t="s">
        <v>73</v>
      </c>
      <c r="C6025" s="14">
        <v>28</v>
      </c>
      <c r="D6025" s="6" t="s">
        <v>328</v>
      </c>
      <c r="E6025" s="6"/>
      <c r="F6025" s="6"/>
      <c r="G6025" s="6"/>
      <c r="H6025" s="6"/>
      <c r="I6025" s="6" t="str">
        <f t="shared" si="53"/>
        <v/>
      </c>
      <c r="J6025" s="10" t="s">
        <v>365</v>
      </c>
      <c r="K6025" s="6">
        <v>6</v>
      </c>
      <c r="L6025" s="6">
        <v>6</v>
      </c>
      <c r="M6025" s="6">
        <v>1</v>
      </c>
      <c r="N6025" s="15">
        <v>2</v>
      </c>
      <c r="O6025" s="15">
        <v>0</v>
      </c>
      <c r="P6025" s="6"/>
      <c r="Q6025" s="6"/>
      <c r="R6025" s="6"/>
      <c r="S6025" s="6"/>
      <c r="T6025" s="6"/>
    </row>
    <row r="6026" spans="1:20" x14ac:dyDescent="0.25">
      <c r="A6026">
        <v>2006</v>
      </c>
      <c r="B6026" s="6" t="s">
        <v>73</v>
      </c>
      <c r="C6026" s="14">
        <v>29</v>
      </c>
      <c r="D6026" s="6" t="s">
        <v>328</v>
      </c>
      <c r="E6026" s="6"/>
      <c r="F6026" s="6"/>
      <c r="G6026" s="6"/>
      <c r="H6026" s="6"/>
      <c r="I6026" s="6" t="str">
        <f t="shared" si="53"/>
        <v/>
      </c>
      <c r="J6026" s="10" t="s">
        <v>357</v>
      </c>
      <c r="K6026" s="6">
        <v>8</v>
      </c>
      <c r="L6026" s="6">
        <v>5</v>
      </c>
      <c r="M6026" s="6">
        <v>6</v>
      </c>
      <c r="N6026" s="15">
        <v>0</v>
      </c>
      <c r="O6026" s="15">
        <v>0</v>
      </c>
      <c r="P6026" s="6"/>
      <c r="Q6026" s="6"/>
      <c r="R6026" s="6"/>
      <c r="S6026" s="6"/>
      <c r="T6026" s="6"/>
    </row>
    <row r="6027" spans="1:20" x14ac:dyDescent="0.25">
      <c r="A6027">
        <v>2006</v>
      </c>
      <c r="B6027" s="6" t="s">
        <v>73</v>
      </c>
      <c r="C6027" s="14">
        <v>30</v>
      </c>
      <c r="D6027" s="6" t="s">
        <v>342</v>
      </c>
      <c r="E6027" s="6">
        <v>3</v>
      </c>
      <c r="F6027" s="6">
        <v>9.1</v>
      </c>
      <c r="G6027" s="6">
        <v>170</v>
      </c>
      <c r="H6027" s="6">
        <v>0</v>
      </c>
      <c r="I6027" s="6">
        <f t="shared" si="53"/>
        <v>170</v>
      </c>
      <c r="J6027" s="10" t="s">
        <v>334</v>
      </c>
      <c r="K6027" s="6">
        <v>15</v>
      </c>
      <c r="L6027" s="6">
        <v>10</v>
      </c>
      <c r="M6027" s="6">
        <v>35</v>
      </c>
      <c r="N6027" s="15">
        <v>20</v>
      </c>
      <c r="O6027" s="15">
        <v>1</v>
      </c>
      <c r="P6027" s="6" t="s">
        <v>48</v>
      </c>
      <c r="Q6027" s="6"/>
      <c r="R6027" s="6"/>
      <c r="S6027" s="6"/>
      <c r="T6027" s="6"/>
    </row>
    <row r="6028" spans="1:20" x14ac:dyDescent="0.25">
      <c r="A6028">
        <v>2006</v>
      </c>
      <c r="B6028" s="6" t="s">
        <v>73</v>
      </c>
      <c r="C6028" s="14">
        <v>31</v>
      </c>
      <c r="D6028" s="6" t="s">
        <v>342</v>
      </c>
      <c r="E6028" s="6"/>
      <c r="F6028" s="6"/>
      <c r="G6028" s="6"/>
      <c r="H6028" s="6"/>
      <c r="I6028" s="6" t="str">
        <f t="shared" si="53"/>
        <v/>
      </c>
      <c r="J6028" s="10" t="s">
        <v>340</v>
      </c>
      <c r="K6028" s="6">
        <v>10</v>
      </c>
      <c r="L6028" s="6">
        <v>5</v>
      </c>
      <c r="M6028" s="6">
        <v>3</v>
      </c>
      <c r="N6028" s="15">
        <v>10</v>
      </c>
      <c r="O6028" s="15">
        <v>0</v>
      </c>
      <c r="P6028" s="6"/>
      <c r="Q6028" s="6"/>
      <c r="R6028" s="6"/>
      <c r="S6028" s="6"/>
      <c r="T6028" s="6" t="s">
        <v>375</v>
      </c>
    </row>
    <row r="6029" spans="1:20" x14ac:dyDescent="0.25">
      <c r="A6029">
        <v>2006</v>
      </c>
      <c r="B6029" s="6" t="s">
        <v>73</v>
      </c>
      <c r="C6029" s="14">
        <v>32</v>
      </c>
      <c r="D6029" s="6" t="s">
        <v>342</v>
      </c>
      <c r="E6029" s="6"/>
      <c r="F6029" s="6"/>
      <c r="G6029" s="6"/>
      <c r="H6029" s="6"/>
      <c r="I6029" s="6" t="str">
        <f t="shared" si="53"/>
        <v/>
      </c>
      <c r="J6029" s="10" t="s">
        <v>347</v>
      </c>
      <c r="K6029" s="6">
        <v>30</v>
      </c>
      <c r="L6029" s="6">
        <v>20</v>
      </c>
      <c r="M6029" s="6">
        <v>20</v>
      </c>
      <c r="N6029" s="15">
        <v>30</v>
      </c>
      <c r="O6029" s="15">
        <v>0</v>
      </c>
      <c r="P6029" s="6"/>
      <c r="Q6029" s="6"/>
      <c r="R6029" s="6"/>
      <c r="S6029" s="6"/>
      <c r="T6029" s="6"/>
    </row>
    <row r="6030" spans="1:20" x14ac:dyDescent="0.25">
      <c r="A6030">
        <v>2006</v>
      </c>
      <c r="B6030" s="6" t="s">
        <v>73</v>
      </c>
      <c r="C6030" s="14">
        <v>33</v>
      </c>
      <c r="D6030" s="6" t="s">
        <v>342</v>
      </c>
      <c r="E6030" s="6"/>
      <c r="F6030" s="6"/>
      <c r="G6030" s="6"/>
      <c r="H6030" s="6"/>
      <c r="I6030" s="6" t="str">
        <f t="shared" si="53"/>
        <v/>
      </c>
      <c r="J6030" s="10" t="s">
        <v>331</v>
      </c>
      <c r="K6030" s="6">
        <v>65</v>
      </c>
      <c r="L6030" s="6">
        <v>60</v>
      </c>
      <c r="M6030" s="6">
        <v>45</v>
      </c>
      <c r="N6030" s="15">
        <v>30</v>
      </c>
      <c r="O6030" s="15">
        <v>0</v>
      </c>
      <c r="P6030" s="6" t="s">
        <v>156</v>
      </c>
      <c r="Q6030" s="6"/>
      <c r="R6030" s="6"/>
      <c r="S6030" s="6"/>
      <c r="T6030" s="6"/>
    </row>
    <row r="6031" spans="1:20" x14ac:dyDescent="0.25">
      <c r="A6031">
        <v>2006</v>
      </c>
      <c r="B6031" s="6" t="s">
        <v>73</v>
      </c>
      <c r="C6031" s="14">
        <v>34</v>
      </c>
      <c r="D6031" s="6" t="s">
        <v>342</v>
      </c>
      <c r="E6031" s="6"/>
      <c r="F6031" s="6"/>
      <c r="G6031" s="6"/>
      <c r="H6031" s="6"/>
      <c r="I6031" s="6" t="str">
        <f t="shared" si="53"/>
        <v/>
      </c>
      <c r="J6031" s="10" t="s">
        <v>331</v>
      </c>
      <c r="K6031" s="6">
        <v>30</v>
      </c>
      <c r="L6031" s="6">
        <v>20</v>
      </c>
      <c r="M6031" s="6">
        <v>20</v>
      </c>
      <c r="N6031" s="15">
        <v>20</v>
      </c>
      <c r="O6031" s="15">
        <v>0</v>
      </c>
      <c r="P6031" s="6" t="s">
        <v>48</v>
      </c>
      <c r="Q6031" s="6"/>
      <c r="R6031" s="6"/>
      <c r="S6031" s="6"/>
      <c r="T6031" s="6"/>
    </row>
    <row r="6032" spans="1:20" x14ac:dyDescent="0.25">
      <c r="A6032">
        <v>2006</v>
      </c>
      <c r="B6032" s="6" t="s">
        <v>73</v>
      </c>
      <c r="C6032" s="14">
        <v>35</v>
      </c>
      <c r="D6032" s="6" t="s">
        <v>342</v>
      </c>
      <c r="E6032" s="6"/>
      <c r="F6032" s="6"/>
      <c r="G6032" s="6"/>
      <c r="H6032" s="6"/>
      <c r="I6032" s="6" t="str">
        <f t="shared" si="53"/>
        <v/>
      </c>
      <c r="J6032" s="10" t="s">
        <v>337</v>
      </c>
      <c r="K6032" s="6">
        <v>20</v>
      </c>
      <c r="L6032" s="6">
        <v>15</v>
      </c>
      <c r="M6032" s="6">
        <v>30</v>
      </c>
      <c r="N6032" s="15">
        <v>1</v>
      </c>
      <c r="O6032" s="15">
        <v>0</v>
      </c>
      <c r="P6032" s="6"/>
      <c r="Q6032" s="6"/>
      <c r="R6032" s="6" t="s">
        <v>31</v>
      </c>
      <c r="S6032" s="6"/>
      <c r="T6032" s="6"/>
    </row>
    <row r="6033" spans="1:20" x14ac:dyDescent="0.25">
      <c r="A6033">
        <v>2006</v>
      </c>
      <c r="B6033" s="6" t="s">
        <v>73</v>
      </c>
      <c r="C6033" s="14">
        <v>36</v>
      </c>
      <c r="D6033" s="6" t="s">
        <v>342</v>
      </c>
      <c r="E6033" s="6"/>
      <c r="F6033" s="6"/>
      <c r="G6033" s="6"/>
      <c r="H6033" s="6"/>
      <c r="I6033" s="6" t="str">
        <f t="shared" si="53"/>
        <v/>
      </c>
      <c r="J6033" s="10" t="s">
        <v>336</v>
      </c>
      <c r="K6033" s="6">
        <v>40</v>
      </c>
      <c r="L6033" s="6">
        <v>30</v>
      </c>
      <c r="M6033" s="6">
        <v>30</v>
      </c>
      <c r="N6033" s="15">
        <v>95</v>
      </c>
      <c r="O6033" s="15">
        <v>0</v>
      </c>
      <c r="P6033" s="6"/>
      <c r="Q6033" s="6"/>
      <c r="R6033" s="6"/>
      <c r="S6033" s="6"/>
      <c r="T6033" s="6"/>
    </row>
    <row r="6034" spans="1:20" x14ac:dyDescent="0.25">
      <c r="A6034">
        <v>2006</v>
      </c>
      <c r="B6034" s="6" t="s">
        <v>73</v>
      </c>
      <c r="C6034" s="14">
        <v>37</v>
      </c>
      <c r="D6034" s="6" t="s">
        <v>350</v>
      </c>
      <c r="E6034" s="6"/>
      <c r="F6034" s="6"/>
      <c r="G6034" s="6"/>
      <c r="H6034" s="6"/>
      <c r="I6034" s="6" t="str">
        <f t="shared" si="53"/>
        <v/>
      </c>
      <c r="J6034" s="10" t="s">
        <v>336</v>
      </c>
      <c r="K6034" s="6">
        <v>13</v>
      </c>
      <c r="L6034" s="6">
        <v>10</v>
      </c>
      <c r="M6034" s="6">
        <v>4</v>
      </c>
      <c r="N6034" s="15">
        <v>20</v>
      </c>
      <c r="O6034" s="15">
        <v>0</v>
      </c>
      <c r="P6034" s="6"/>
      <c r="Q6034" s="6"/>
      <c r="R6034" s="6"/>
      <c r="S6034" s="6">
        <v>1</v>
      </c>
      <c r="T6034" s="6"/>
    </row>
    <row r="6035" spans="1:20" x14ac:dyDescent="0.25">
      <c r="A6035">
        <v>2006</v>
      </c>
      <c r="B6035" s="6" t="s">
        <v>73</v>
      </c>
      <c r="C6035" s="14">
        <v>38</v>
      </c>
      <c r="D6035" s="6" t="s">
        <v>342</v>
      </c>
      <c r="E6035" s="6"/>
      <c r="F6035" s="6"/>
      <c r="G6035" s="6"/>
      <c r="H6035" s="6"/>
      <c r="I6035" s="6" t="str">
        <f t="shared" si="53"/>
        <v/>
      </c>
      <c r="J6035" s="10" t="s">
        <v>347</v>
      </c>
      <c r="K6035" s="6">
        <v>45</v>
      </c>
      <c r="L6035" s="6">
        <v>20</v>
      </c>
      <c r="M6035" s="6">
        <v>10</v>
      </c>
      <c r="N6035" s="15">
        <v>10</v>
      </c>
      <c r="O6035" s="15">
        <v>5</v>
      </c>
      <c r="P6035" s="6"/>
      <c r="Q6035" s="6"/>
      <c r="R6035" s="6"/>
      <c r="S6035" s="6"/>
      <c r="T6035" s="6"/>
    </row>
    <row r="6036" spans="1:20" x14ac:dyDescent="0.25">
      <c r="A6036">
        <v>2006</v>
      </c>
      <c r="B6036" s="6" t="s">
        <v>73</v>
      </c>
      <c r="C6036" s="14">
        <v>39</v>
      </c>
      <c r="D6036" s="6" t="s">
        <v>342</v>
      </c>
      <c r="E6036" s="6"/>
      <c r="F6036" s="6"/>
      <c r="G6036" s="6"/>
      <c r="H6036" s="6"/>
      <c r="I6036" s="6" t="str">
        <f t="shared" si="53"/>
        <v/>
      </c>
      <c r="J6036" s="10" t="s">
        <v>347</v>
      </c>
      <c r="K6036" s="6">
        <v>5</v>
      </c>
      <c r="L6036" s="6">
        <v>3</v>
      </c>
      <c r="M6036" s="6">
        <v>2</v>
      </c>
      <c r="N6036" s="15">
        <v>0</v>
      </c>
      <c r="O6036" s="15">
        <v>0</v>
      </c>
      <c r="P6036" s="6"/>
      <c r="Q6036" s="6"/>
      <c r="R6036" s="6"/>
      <c r="S6036" s="6"/>
      <c r="T6036" s="6" t="s">
        <v>378</v>
      </c>
    </row>
    <row r="6037" spans="1:20" x14ac:dyDescent="0.25">
      <c r="A6037">
        <v>2006</v>
      </c>
      <c r="B6037" s="6" t="s">
        <v>73</v>
      </c>
      <c r="C6037" s="14">
        <v>40</v>
      </c>
      <c r="D6037" s="6" t="s">
        <v>342</v>
      </c>
      <c r="E6037" s="6"/>
      <c r="F6037" s="6"/>
      <c r="G6037" s="6"/>
      <c r="H6037" s="6"/>
      <c r="I6037" s="6" t="str">
        <f t="shared" si="53"/>
        <v/>
      </c>
      <c r="J6037" s="10" t="s">
        <v>334</v>
      </c>
      <c r="K6037" s="6">
        <v>100</v>
      </c>
      <c r="L6037" s="6">
        <v>35</v>
      </c>
      <c r="M6037" s="6">
        <v>100</v>
      </c>
      <c r="N6037" s="15">
        <v>80</v>
      </c>
      <c r="O6037" s="15">
        <v>5</v>
      </c>
      <c r="P6037" s="6" t="s">
        <v>48</v>
      </c>
      <c r="Q6037" s="6"/>
      <c r="R6037" s="6"/>
      <c r="S6037" s="6"/>
      <c r="T6037" s="6"/>
    </row>
    <row r="6038" spans="1:20" x14ac:dyDescent="0.25">
      <c r="A6038">
        <v>2006</v>
      </c>
      <c r="B6038" s="6" t="s">
        <v>73</v>
      </c>
      <c r="C6038" s="14">
        <v>41</v>
      </c>
      <c r="D6038" s="6" t="s">
        <v>342</v>
      </c>
      <c r="E6038" s="6"/>
      <c r="F6038" s="6"/>
      <c r="G6038" s="6"/>
      <c r="H6038" s="6"/>
      <c r="I6038" s="6" t="str">
        <f t="shared" si="53"/>
        <v/>
      </c>
      <c r="J6038" s="10" t="s">
        <v>340</v>
      </c>
      <c r="K6038" s="6">
        <v>10</v>
      </c>
      <c r="L6038" s="6">
        <v>5</v>
      </c>
      <c r="M6038" s="6">
        <v>5</v>
      </c>
      <c r="N6038" s="15">
        <v>5</v>
      </c>
      <c r="O6038" s="15">
        <v>1</v>
      </c>
      <c r="P6038" s="6" t="s">
        <v>48</v>
      </c>
      <c r="Q6038" s="6"/>
      <c r="R6038" s="6"/>
      <c r="S6038" s="6"/>
      <c r="T6038" s="6"/>
    </row>
    <row r="6039" spans="1:20" x14ac:dyDescent="0.25">
      <c r="A6039">
        <v>2006</v>
      </c>
      <c r="B6039" s="6" t="s">
        <v>73</v>
      </c>
      <c r="C6039" s="14">
        <v>42</v>
      </c>
      <c r="D6039" s="6" t="s">
        <v>342</v>
      </c>
      <c r="E6039" s="6"/>
      <c r="F6039" s="6"/>
      <c r="G6039" s="6"/>
      <c r="H6039" s="6"/>
      <c r="I6039" s="6" t="str">
        <f t="shared" si="53"/>
        <v/>
      </c>
      <c r="J6039" s="10" t="s">
        <v>334</v>
      </c>
      <c r="K6039" s="6">
        <v>40</v>
      </c>
      <c r="L6039" s="6">
        <v>20</v>
      </c>
      <c r="M6039" s="6">
        <v>65</v>
      </c>
      <c r="N6039" s="15">
        <v>60</v>
      </c>
      <c r="O6039" s="15">
        <v>0</v>
      </c>
      <c r="P6039" s="6"/>
      <c r="Q6039" s="6"/>
      <c r="R6039" s="6"/>
      <c r="S6039" s="6"/>
      <c r="T6039" s="6"/>
    </row>
    <row r="6040" spans="1:20" x14ac:dyDescent="0.25">
      <c r="A6040">
        <v>2006</v>
      </c>
      <c r="B6040" s="6" t="s">
        <v>73</v>
      </c>
      <c r="C6040" s="14">
        <v>43</v>
      </c>
      <c r="D6040" s="6" t="s">
        <v>342</v>
      </c>
      <c r="E6040" s="6"/>
      <c r="F6040" s="6"/>
      <c r="G6040" s="6"/>
      <c r="H6040" s="6"/>
      <c r="I6040" s="6" t="str">
        <f t="shared" si="53"/>
        <v/>
      </c>
      <c r="J6040" s="10" t="s">
        <v>352</v>
      </c>
      <c r="K6040" s="6">
        <v>15</v>
      </c>
      <c r="L6040" s="6">
        <v>10</v>
      </c>
      <c r="M6040" s="6">
        <v>5</v>
      </c>
      <c r="N6040" s="15">
        <v>5</v>
      </c>
      <c r="O6040" s="15">
        <v>0</v>
      </c>
      <c r="P6040" s="6"/>
      <c r="Q6040" s="6"/>
      <c r="R6040" s="6"/>
      <c r="S6040" s="6"/>
      <c r="T6040" s="6"/>
    </row>
    <row r="6041" spans="1:20" x14ac:dyDescent="0.25">
      <c r="A6041">
        <v>2006</v>
      </c>
      <c r="B6041" s="6" t="s">
        <v>73</v>
      </c>
      <c r="C6041" s="14">
        <v>44</v>
      </c>
      <c r="D6041" s="6" t="s">
        <v>342</v>
      </c>
      <c r="E6041" s="6">
        <v>4</v>
      </c>
      <c r="F6041" s="6">
        <v>9.4</v>
      </c>
      <c r="G6041" s="6">
        <v>150</v>
      </c>
      <c r="H6041" s="6">
        <v>0</v>
      </c>
      <c r="I6041" s="6">
        <f t="shared" si="53"/>
        <v>150</v>
      </c>
      <c r="J6041" s="10" t="s">
        <v>334</v>
      </c>
      <c r="K6041" s="6">
        <v>100</v>
      </c>
      <c r="L6041" s="6">
        <v>100</v>
      </c>
      <c r="M6041" s="6">
        <v>150</v>
      </c>
      <c r="N6041" s="15">
        <v>60</v>
      </c>
      <c r="O6041" s="15">
        <v>0</v>
      </c>
      <c r="P6041" s="6"/>
      <c r="Q6041" s="6"/>
      <c r="R6041" s="6"/>
      <c r="S6041" s="6"/>
      <c r="T6041" s="6"/>
    </row>
    <row r="6042" spans="1:20" x14ac:dyDescent="0.25">
      <c r="A6042">
        <v>2006</v>
      </c>
      <c r="B6042" s="6" t="s">
        <v>73</v>
      </c>
      <c r="C6042" s="14">
        <v>45</v>
      </c>
      <c r="D6042" s="6" t="s">
        <v>342</v>
      </c>
      <c r="E6042" s="6"/>
      <c r="F6042" s="6"/>
      <c r="G6042" s="6"/>
      <c r="H6042" s="6"/>
      <c r="I6042" s="6" t="str">
        <f t="shared" si="53"/>
        <v/>
      </c>
      <c r="J6042" s="10" t="s">
        <v>340</v>
      </c>
      <c r="K6042" s="6">
        <v>10</v>
      </c>
      <c r="L6042" s="6">
        <v>10</v>
      </c>
      <c r="M6042" s="6">
        <v>3</v>
      </c>
      <c r="N6042" s="15">
        <v>0</v>
      </c>
      <c r="O6042" s="15">
        <v>0</v>
      </c>
      <c r="P6042" s="6"/>
      <c r="Q6042" s="6"/>
      <c r="R6042" s="6"/>
      <c r="S6042" s="6"/>
      <c r="T6042" s="6"/>
    </row>
    <row r="6043" spans="1:20" x14ac:dyDescent="0.25">
      <c r="A6043">
        <v>2006</v>
      </c>
      <c r="B6043" s="6" t="s">
        <v>73</v>
      </c>
      <c r="C6043" s="14">
        <v>46</v>
      </c>
      <c r="D6043" s="6" t="s">
        <v>342</v>
      </c>
      <c r="E6043" s="6"/>
      <c r="F6043" s="6"/>
      <c r="G6043" s="6"/>
      <c r="H6043" s="6"/>
      <c r="I6043" s="6" t="str">
        <f t="shared" si="53"/>
        <v/>
      </c>
      <c r="J6043" s="10" t="s">
        <v>347</v>
      </c>
      <c r="K6043" s="6">
        <v>30</v>
      </c>
      <c r="L6043" s="6">
        <v>20</v>
      </c>
      <c r="M6043" s="6">
        <v>15</v>
      </c>
      <c r="N6043" s="15">
        <v>5</v>
      </c>
      <c r="O6043" s="15">
        <v>0</v>
      </c>
      <c r="P6043" s="6"/>
      <c r="Q6043" s="6"/>
      <c r="R6043" s="6"/>
      <c r="S6043" s="6"/>
      <c r="T6043" s="6" t="s">
        <v>373</v>
      </c>
    </row>
    <row r="6044" spans="1:20" x14ac:dyDescent="0.25">
      <c r="A6044">
        <v>2006</v>
      </c>
      <c r="B6044" s="6" t="s">
        <v>73</v>
      </c>
      <c r="C6044" s="14">
        <v>47</v>
      </c>
      <c r="D6044" s="6" t="s">
        <v>342</v>
      </c>
      <c r="E6044" s="6"/>
      <c r="F6044" s="6"/>
      <c r="G6044" s="6"/>
      <c r="H6044" s="6"/>
      <c r="I6044" s="6" t="str">
        <f t="shared" si="53"/>
        <v/>
      </c>
      <c r="J6044" s="10" t="s">
        <v>347</v>
      </c>
      <c r="K6044" s="6">
        <v>10</v>
      </c>
      <c r="L6044" s="6">
        <v>5</v>
      </c>
      <c r="M6044" s="6">
        <v>3</v>
      </c>
      <c r="N6044" s="15">
        <v>0</v>
      </c>
      <c r="O6044" s="15">
        <v>0</v>
      </c>
      <c r="P6044" s="6"/>
      <c r="Q6044" s="6"/>
      <c r="R6044" s="6"/>
      <c r="S6044" s="6"/>
      <c r="T6044" s="6"/>
    </row>
    <row r="6045" spans="1:20" x14ac:dyDescent="0.25">
      <c r="A6045">
        <v>2006</v>
      </c>
      <c r="B6045" s="6" t="s">
        <v>73</v>
      </c>
      <c r="C6045" s="14">
        <v>48</v>
      </c>
      <c r="D6045" s="6" t="s">
        <v>342</v>
      </c>
      <c r="E6045" s="6"/>
      <c r="F6045" s="6"/>
      <c r="G6045" s="6"/>
      <c r="H6045" s="6"/>
      <c r="I6045" s="6" t="str">
        <f t="shared" si="53"/>
        <v/>
      </c>
      <c r="J6045" s="10" t="s">
        <v>331</v>
      </c>
      <c r="K6045" s="6">
        <v>60</v>
      </c>
      <c r="L6045" s="6">
        <v>50</v>
      </c>
      <c r="M6045" s="6">
        <v>30</v>
      </c>
      <c r="N6045" s="15">
        <v>70</v>
      </c>
      <c r="O6045" s="15">
        <v>0</v>
      </c>
      <c r="P6045" s="6"/>
      <c r="Q6045" s="6"/>
      <c r="R6045" s="6"/>
      <c r="S6045" s="6"/>
      <c r="T6045" s="6"/>
    </row>
    <row r="6046" spans="1:20" x14ac:dyDescent="0.25">
      <c r="A6046">
        <v>2006</v>
      </c>
      <c r="B6046" s="6" t="s">
        <v>73</v>
      </c>
      <c r="C6046" s="14">
        <v>49</v>
      </c>
      <c r="D6046" s="6" t="s">
        <v>342</v>
      </c>
      <c r="E6046" s="6"/>
      <c r="F6046" s="6"/>
      <c r="G6046" s="6"/>
      <c r="H6046" s="6"/>
      <c r="I6046" s="6" t="str">
        <f t="shared" si="53"/>
        <v/>
      </c>
      <c r="J6046" s="10" t="s">
        <v>347</v>
      </c>
      <c r="K6046" s="6">
        <v>20</v>
      </c>
      <c r="L6046" s="6">
        <v>15</v>
      </c>
      <c r="M6046" s="6">
        <v>15</v>
      </c>
      <c r="N6046" s="15">
        <v>0</v>
      </c>
      <c r="O6046" s="15">
        <v>0</v>
      </c>
      <c r="P6046" s="6"/>
      <c r="Q6046" s="6"/>
      <c r="R6046" s="6"/>
      <c r="S6046" s="6"/>
      <c r="T6046" s="6"/>
    </row>
    <row r="6047" spans="1:20" x14ac:dyDescent="0.25">
      <c r="A6047">
        <v>2006</v>
      </c>
      <c r="B6047" s="6" t="s">
        <v>73</v>
      </c>
      <c r="C6047" s="14">
        <v>50</v>
      </c>
      <c r="D6047" s="6" t="s">
        <v>342</v>
      </c>
      <c r="E6047" s="6"/>
      <c r="F6047" s="6"/>
      <c r="G6047" s="6"/>
      <c r="H6047" s="6"/>
      <c r="I6047" s="6" t="str">
        <f t="shared" si="53"/>
        <v/>
      </c>
      <c r="J6047" s="10" t="s">
        <v>331</v>
      </c>
      <c r="K6047" s="6">
        <v>30</v>
      </c>
      <c r="L6047" s="6">
        <v>30</v>
      </c>
      <c r="M6047" s="6">
        <v>20</v>
      </c>
      <c r="N6047" s="15">
        <v>5</v>
      </c>
      <c r="O6047" s="15">
        <v>0</v>
      </c>
      <c r="P6047" s="6" t="s">
        <v>156</v>
      </c>
      <c r="Q6047" s="6"/>
      <c r="R6047" s="6"/>
      <c r="S6047" s="6"/>
      <c r="T6047" s="6"/>
    </row>
    <row r="6048" spans="1:20" x14ac:dyDescent="0.25">
      <c r="A6048">
        <v>2006</v>
      </c>
      <c r="B6048" s="6" t="s">
        <v>73</v>
      </c>
      <c r="C6048" s="14">
        <v>51</v>
      </c>
      <c r="D6048" s="6" t="s">
        <v>342</v>
      </c>
      <c r="E6048" s="6"/>
      <c r="F6048" s="6"/>
      <c r="G6048" s="6"/>
      <c r="H6048" s="6"/>
      <c r="I6048" s="6" t="str">
        <f t="shared" si="53"/>
        <v/>
      </c>
      <c r="J6048" s="10" t="s">
        <v>347</v>
      </c>
      <c r="K6048" s="6">
        <v>30</v>
      </c>
      <c r="L6048" s="6">
        <v>20</v>
      </c>
      <c r="M6048" s="6">
        <v>20</v>
      </c>
      <c r="N6048" s="15">
        <v>30</v>
      </c>
      <c r="O6048" s="15">
        <v>10</v>
      </c>
      <c r="P6048" s="6" t="s">
        <v>48</v>
      </c>
      <c r="Q6048" s="6"/>
      <c r="R6048" s="6"/>
      <c r="S6048" s="6"/>
      <c r="T6048" s="6"/>
    </row>
    <row r="6049" spans="1:20" x14ac:dyDescent="0.25">
      <c r="A6049">
        <v>2006</v>
      </c>
      <c r="B6049" s="6" t="s">
        <v>73</v>
      </c>
      <c r="C6049" s="14">
        <v>52</v>
      </c>
      <c r="D6049" s="6" t="s">
        <v>342</v>
      </c>
      <c r="E6049" s="6"/>
      <c r="F6049" s="6"/>
      <c r="G6049" s="6"/>
      <c r="H6049" s="6"/>
      <c r="I6049" s="6" t="str">
        <f t="shared" si="53"/>
        <v/>
      </c>
      <c r="J6049" s="10" t="s">
        <v>367</v>
      </c>
      <c r="K6049" s="6">
        <v>60</v>
      </c>
      <c r="L6049" s="6">
        <v>40</v>
      </c>
      <c r="M6049" s="6">
        <v>30</v>
      </c>
      <c r="N6049" s="15">
        <v>30</v>
      </c>
      <c r="O6049" s="15">
        <v>0</v>
      </c>
      <c r="P6049" s="6"/>
      <c r="Q6049" s="6"/>
      <c r="R6049" s="6"/>
      <c r="S6049" s="6"/>
      <c r="T6049" s="6"/>
    </row>
    <row r="6050" spans="1:20" x14ac:dyDescent="0.25">
      <c r="A6050">
        <v>2006</v>
      </c>
      <c r="B6050" s="6" t="s">
        <v>73</v>
      </c>
      <c r="C6050" s="14">
        <v>53</v>
      </c>
      <c r="D6050" s="6" t="s">
        <v>342</v>
      </c>
      <c r="E6050" s="6"/>
      <c r="F6050" s="6"/>
      <c r="G6050" s="6"/>
      <c r="H6050" s="6"/>
      <c r="I6050" s="6" t="str">
        <f t="shared" si="53"/>
        <v/>
      </c>
      <c r="J6050" s="10" t="s">
        <v>331</v>
      </c>
      <c r="K6050" s="6">
        <v>25</v>
      </c>
      <c r="L6050" s="6">
        <v>10</v>
      </c>
      <c r="M6050" s="6">
        <v>15</v>
      </c>
      <c r="N6050" s="15">
        <v>10</v>
      </c>
      <c r="O6050" s="15">
        <v>0</v>
      </c>
      <c r="P6050" s="6"/>
      <c r="Q6050" s="6"/>
      <c r="R6050" s="6"/>
      <c r="S6050" s="6"/>
      <c r="T6050" s="6"/>
    </row>
    <row r="6051" spans="1:20" x14ac:dyDescent="0.25">
      <c r="A6051">
        <v>2006</v>
      </c>
      <c r="B6051" s="6" t="s">
        <v>73</v>
      </c>
      <c r="C6051" s="14">
        <v>54</v>
      </c>
      <c r="D6051" s="6" t="s">
        <v>342</v>
      </c>
      <c r="E6051" s="6"/>
      <c r="F6051" s="6"/>
      <c r="G6051" s="6"/>
      <c r="H6051" s="6"/>
      <c r="I6051" s="6" t="str">
        <f t="shared" si="53"/>
        <v/>
      </c>
      <c r="J6051" s="10" t="s">
        <v>340</v>
      </c>
      <c r="K6051" s="6">
        <v>35</v>
      </c>
      <c r="L6051" s="6">
        <v>20</v>
      </c>
      <c r="M6051" s="6">
        <v>10</v>
      </c>
      <c r="N6051" s="15">
        <v>5</v>
      </c>
      <c r="O6051" s="15">
        <v>0</v>
      </c>
      <c r="P6051" s="6"/>
      <c r="Q6051" s="6"/>
      <c r="R6051" s="6"/>
      <c r="S6051" s="6"/>
      <c r="T6051" s="6"/>
    </row>
    <row r="6052" spans="1:20" x14ac:dyDescent="0.25">
      <c r="A6052">
        <v>2006</v>
      </c>
      <c r="B6052" s="6" t="s">
        <v>73</v>
      </c>
      <c r="C6052" s="14">
        <v>55</v>
      </c>
      <c r="D6052" s="6" t="s">
        <v>342</v>
      </c>
      <c r="E6052" s="6"/>
      <c r="F6052" s="6"/>
      <c r="G6052" s="6"/>
      <c r="H6052" s="6"/>
      <c r="I6052" s="6" t="str">
        <f t="shared" si="53"/>
        <v/>
      </c>
      <c r="J6052" s="10" t="s">
        <v>332</v>
      </c>
      <c r="K6052" s="6">
        <v>140</v>
      </c>
      <c r="L6052" s="6">
        <v>110</v>
      </c>
      <c r="M6052" s="6">
        <v>180</v>
      </c>
      <c r="N6052" s="15">
        <v>80</v>
      </c>
      <c r="O6052" s="15">
        <v>5</v>
      </c>
      <c r="P6052" s="6" t="s">
        <v>48</v>
      </c>
      <c r="Q6052" s="6"/>
      <c r="R6052" s="6"/>
      <c r="S6052" s="6"/>
      <c r="T6052" s="6"/>
    </row>
    <row r="6053" spans="1:20" x14ac:dyDescent="0.25">
      <c r="A6053">
        <v>2006</v>
      </c>
      <c r="B6053" s="6" t="s">
        <v>73</v>
      </c>
      <c r="C6053" s="14">
        <v>56</v>
      </c>
      <c r="D6053" s="6" t="s">
        <v>342</v>
      </c>
      <c r="E6053" s="6"/>
      <c r="F6053" s="6"/>
      <c r="G6053" s="6"/>
      <c r="H6053" s="6"/>
      <c r="I6053" s="6" t="str">
        <f t="shared" si="53"/>
        <v/>
      </c>
      <c r="J6053" s="10" t="s">
        <v>334</v>
      </c>
      <c r="K6053" s="6">
        <v>45</v>
      </c>
      <c r="L6053" s="6">
        <v>30</v>
      </c>
      <c r="M6053" s="6">
        <v>30</v>
      </c>
      <c r="N6053" s="15">
        <v>70</v>
      </c>
      <c r="O6053" s="15">
        <v>1</v>
      </c>
      <c r="P6053" s="6" t="s">
        <v>48</v>
      </c>
      <c r="Q6053" s="6"/>
      <c r="R6053" s="6"/>
      <c r="S6053" s="6"/>
      <c r="T6053" s="6"/>
    </row>
    <row r="6054" spans="1:20" x14ac:dyDescent="0.25">
      <c r="A6054">
        <v>2006</v>
      </c>
      <c r="B6054" s="6" t="s">
        <v>73</v>
      </c>
      <c r="C6054" s="14">
        <v>57</v>
      </c>
      <c r="D6054" s="6" t="s">
        <v>346</v>
      </c>
      <c r="E6054" s="6">
        <v>5</v>
      </c>
      <c r="F6054" s="6">
        <v>8</v>
      </c>
      <c r="G6054" s="6">
        <v>185</v>
      </c>
      <c r="H6054" s="6">
        <v>0</v>
      </c>
      <c r="I6054" s="6">
        <f t="shared" si="53"/>
        <v>185</v>
      </c>
      <c r="J6054" s="10" t="s">
        <v>332</v>
      </c>
      <c r="K6054" s="6">
        <v>40</v>
      </c>
      <c r="L6054" s="6">
        <v>20</v>
      </c>
      <c r="M6054" s="6">
        <v>8</v>
      </c>
      <c r="N6054" s="15">
        <v>0</v>
      </c>
      <c r="O6054" s="15">
        <v>0</v>
      </c>
      <c r="P6054" s="6"/>
      <c r="Q6054" s="6"/>
      <c r="R6054" s="6"/>
      <c r="S6054" s="6"/>
      <c r="T6054" s="6"/>
    </row>
    <row r="6055" spans="1:20" x14ac:dyDescent="0.25">
      <c r="A6055">
        <v>2006</v>
      </c>
      <c r="B6055" s="6" t="s">
        <v>73</v>
      </c>
      <c r="C6055" s="14">
        <v>58</v>
      </c>
      <c r="D6055" s="6" t="s">
        <v>346</v>
      </c>
      <c r="E6055" s="6"/>
      <c r="F6055" s="6"/>
      <c r="G6055" s="6"/>
      <c r="H6055" s="6"/>
      <c r="I6055" s="6" t="str">
        <f t="shared" si="53"/>
        <v/>
      </c>
      <c r="J6055" s="10" t="s">
        <v>332</v>
      </c>
      <c r="K6055" s="6">
        <v>4</v>
      </c>
      <c r="L6055" s="6">
        <v>4</v>
      </c>
      <c r="M6055" s="6">
        <v>4</v>
      </c>
      <c r="N6055" s="15">
        <v>3</v>
      </c>
      <c r="O6055" s="15">
        <v>0</v>
      </c>
      <c r="P6055" s="6"/>
      <c r="Q6055" s="6"/>
      <c r="R6055" s="6"/>
      <c r="S6055" s="6"/>
      <c r="T6055" s="6"/>
    </row>
    <row r="6056" spans="1:20" x14ac:dyDescent="0.25">
      <c r="A6056">
        <v>2006</v>
      </c>
      <c r="B6056" s="6" t="s">
        <v>73</v>
      </c>
      <c r="C6056" s="14">
        <v>59</v>
      </c>
      <c r="D6056" s="6" t="s">
        <v>346</v>
      </c>
      <c r="E6056" s="6"/>
      <c r="F6056" s="6"/>
      <c r="G6056" s="6"/>
      <c r="H6056" s="6"/>
      <c r="I6056" s="6" t="str">
        <f t="shared" si="53"/>
        <v/>
      </c>
      <c r="J6056" s="10" t="s">
        <v>332</v>
      </c>
      <c r="K6056" s="6">
        <v>7</v>
      </c>
      <c r="L6056" s="6">
        <v>5</v>
      </c>
      <c r="M6056" s="6">
        <v>5</v>
      </c>
      <c r="N6056" s="15">
        <v>0</v>
      </c>
      <c r="O6056" s="15">
        <v>0</v>
      </c>
      <c r="P6056" s="6"/>
      <c r="Q6056" s="6"/>
      <c r="R6056" s="6"/>
      <c r="S6056" s="6"/>
      <c r="T6056" s="6"/>
    </row>
    <row r="6057" spans="1:20" x14ac:dyDescent="0.25">
      <c r="A6057">
        <v>2006</v>
      </c>
      <c r="B6057" s="6" t="s">
        <v>73</v>
      </c>
      <c r="C6057" s="14">
        <v>60</v>
      </c>
      <c r="D6057" s="6" t="s">
        <v>346</v>
      </c>
      <c r="E6057" s="6"/>
      <c r="F6057" s="6"/>
      <c r="G6057" s="6"/>
      <c r="H6057" s="6"/>
      <c r="I6057" s="6" t="str">
        <f t="shared" ref="I6057:I6115" si="54">IF(G6057&gt;0,G6057/(1000-H6057)*1000,"")</f>
        <v/>
      </c>
      <c r="J6057" s="10" t="s">
        <v>332</v>
      </c>
      <c r="K6057" s="6">
        <v>12</v>
      </c>
      <c r="L6057" s="6">
        <v>5</v>
      </c>
      <c r="M6057" s="6">
        <v>4</v>
      </c>
      <c r="N6057" s="15">
        <v>0</v>
      </c>
      <c r="O6057" s="15">
        <v>0</v>
      </c>
      <c r="P6057" s="6"/>
      <c r="Q6057" s="6"/>
      <c r="R6057" s="6"/>
      <c r="S6057" s="6"/>
      <c r="T6057" s="6"/>
    </row>
    <row r="6058" spans="1:20" x14ac:dyDescent="0.25">
      <c r="A6058">
        <v>2006</v>
      </c>
      <c r="B6058" s="6" t="s">
        <v>73</v>
      </c>
      <c r="C6058" s="14">
        <v>61</v>
      </c>
      <c r="D6058" s="6" t="s">
        <v>346</v>
      </c>
      <c r="E6058" s="6"/>
      <c r="F6058" s="6"/>
      <c r="G6058" s="6"/>
      <c r="H6058" s="6"/>
      <c r="I6058" s="6" t="str">
        <f t="shared" si="54"/>
        <v/>
      </c>
      <c r="J6058" s="10" t="s">
        <v>331</v>
      </c>
      <c r="K6058" s="6">
        <v>30</v>
      </c>
      <c r="L6058" s="6">
        <v>25</v>
      </c>
      <c r="M6058" s="6">
        <v>15</v>
      </c>
      <c r="N6058" s="15">
        <v>0</v>
      </c>
      <c r="O6058" s="15">
        <v>0</v>
      </c>
      <c r="P6058" s="6"/>
      <c r="Q6058" s="6"/>
      <c r="R6058" s="6"/>
      <c r="S6058" s="6"/>
      <c r="T6058" s="6"/>
    </row>
    <row r="6059" spans="1:20" x14ac:dyDescent="0.25">
      <c r="A6059">
        <v>2006</v>
      </c>
      <c r="B6059" s="6" t="s">
        <v>73</v>
      </c>
      <c r="C6059" s="14">
        <v>62</v>
      </c>
      <c r="D6059" s="6" t="s">
        <v>346</v>
      </c>
      <c r="E6059" s="6"/>
      <c r="F6059" s="6"/>
      <c r="G6059" s="6"/>
      <c r="H6059" s="6"/>
      <c r="I6059" s="6" t="str">
        <f t="shared" si="54"/>
        <v/>
      </c>
      <c r="J6059" s="10" t="s">
        <v>364</v>
      </c>
      <c r="K6059" s="6">
        <v>20</v>
      </c>
      <c r="L6059" s="6">
        <v>15</v>
      </c>
      <c r="M6059" s="6">
        <v>5</v>
      </c>
      <c r="N6059" s="15">
        <v>40</v>
      </c>
      <c r="O6059" s="15">
        <v>0</v>
      </c>
      <c r="P6059" s="6"/>
      <c r="Q6059" s="6"/>
      <c r="R6059" s="6"/>
      <c r="S6059" s="6"/>
      <c r="T6059" s="6"/>
    </row>
    <row r="6060" spans="1:20" x14ac:dyDescent="0.25">
      <c r="A6060">
        <v>2006</v>
      </c>
      <c r="B6060" s="6" t="s">
        <v>73</v>
      </c>
      <c r="C6060" s="14">
        <v>63</v>
      </c>
      <c r="D6060" s="6" t="s">
        <v>346</v>
      </c>
      <c r="E6060" s="6"/>
      <c r="F6060" s="6"/>
      <c r="G6060" s="6"/>
      <c r="H6060" s="6"/>
      <c r="I6060" s="6" t="str">
        <f t="shared" si="54"/>
        <v/>
      </c>
      <c r="J6060" s="10" t="s">
        <v>331</v>
      </c>
      <c r="K6060" s="6">
        <v>30</v>
      </c>
      <c r="L6060" s="6">
        <v>18</v>
      </c>
      <c r="M6060" s="6">
        <v>13</v>
      </c>
      <c r="N6060" s="15">
        <v>20</v>
      </c>
      <c r="O6060" s="15">
        <v>0</v>
      </c>
      <c r="P6060" s="6" t="s">
        <v>156</v>
      </c>
      <c r="Q6060" s="6"/>
      <c r="R6060" s="6"/>
      <c r="S6060" s="6"/>
      <c r="T6060" s="6"/>
    </row>
    <row r="6061" spans="1:20" x14ac:dyDescent="0.25">
      <c r="A6061">
        <v>2006</v>
      </c>
      <c r="B6061" s="6" t="s">
        <v>73</v>
      </c>
      <c r="C6061" s="14">
        <v>64</v>
      </c>
      <c r="D6061" s="6" t="s">
        <v>346</v>
      </c>
      <c r="E6061" s="6"/>
      <c r="F6061" s="6"/>
      <c r="G6061" s="6"/>
      <c r="H6061" s="6"/>
      <c r="I6061" s="6" t="str">
        <f t="shared" si="54"/>
        <v/>
      </c>
      <c r="J6061" s="10" t="s">
        <v>330</v>
      </c>
      <c r="K6061" s="6">
        <v>10</v>
      </c>
      <c r="L6061" s="6">
        <v>3</v>
      </c>
      <c r="M6061" s="6">
        <v>5</v>
      </c>
      <c r="N6061" s="15">
        <v>0</v>
      </c>
      <c r="O6061" s="15">
        <v>0</v>
      </c>
      <c r="P6061" s="6"/>
      <c r="Q6061" s="6"/>
      <c r="R6061" s="6"/>
      <c r="S6061" s="6"/>
      <c r="T6061" s="6"/>
    </row>
    <row r="6062" spans="1:20" x14ac:dyDescent="0.25">
      <c r="A6062">
        <v>2006</v>
      </c>
      <c r="B6062" s="6" t="s">
        <v>73</v>
      </c>
      <c r="C6062" s="14">
        <v>65</v>
      </c>
      <c r="D6062" s="6" t="s">
        <v>346</v>
      </c>
      <c r="E6062" s="6"/>
      <c r="F6062" s="6"/>
      <c r="G6062" s="6"/>
      <c r="H6062" s="6"/>
      <c r="I6062" s="6" t="str">
        <f t="shared" si="54"/>
        <v/>
      </c>
      <c r="J6062" s="10" t="s">
        <v>332</v>
      </c>
      <c r="K6062" s="6">
        <v>20</v>
      </c>
      <c r="L6062" s="6">
        <v>20</v>
      </c>
      <c r="M6062" s="6">
        <v>8</v>
      </c>
      <c r="N6062" s="15">
        <v>0</v>
      </c>
      <c r="O6062" s="15">
        <v>0</v>
      </c>
      <c r="P6062" s="6"/>
      <c r="Q6062" s="6"/>
      <c r="R6062" s="6"/>
      <c r="S6062" s="6"/>
      <c r="T6062" s="6"/>
    </row>
    <row r="6063" spans="1:20" x14ac:dyDescent="0.25">
      <c r="A6063">
        <v>2006</v>
      </c>
      <c r="B6063" s="6" t="s">
        <v>73</v>
      </c>
      <c r="C6063" s="14">
        <v>66</v>
      </c>
      <c r="D6063" s="6" t="s">
        <v>346</v>
      </c>
      <c r="E6063" s="6"/>
      <c r="F6063" s="6"/>
      <c r="G6063" s="6"/>
      <c r="H6063" s="6"/>
      <c r="I6063" s="6" t="str">
        <f t="shared" si="54"/>
        <v/>
      </c>
      <c r="J6063" s="10" t="s">
        <v>340</v>
      </c>
      <c r="K6063" s="6">
        <v>5</v>
      </c>
      <c r="L6063" s="6">
        <v>5</v>
      </c>
      <c r="M6063" s="6">
        <v>5</v>
      </c>
      <c r="N6063" s="15">
        <v>0</v>
      </c>
      <c r="O6063" s="15">
        <v>0</v>
      </c>
      <c r="P6063" s="6"/>
      <c r="Q6063" s="6"/>
      <c r="R6063" s="6"/>
      <c r="S6063" s="6"/>
      <c r="T6063" s="6"/>
    </row>
    <row r="6064" spans="1:20" x14ac:dyDescent="0.25">
      <c r="A6064">
        <v>2006</v>
      </c>
      <c r="B6064" s="6" t="s">
        <v>73</v>
      </c>
      <c r="C6064" s="14">
        <v>67</v>
      </c>
      <c r="D6064" s="6" t="s">
        <v>346</v>
      </c>
      <c r="E6064" s="6"/>
      <c r="F6064" s="6"/>
      <c r="G6064" s="6"/>
      <c r="H6064" s="6"/>
      <c r="I6064" s="6" t="str">
        <f t="shared" si="54"/>
        <v/>
      </c>
      <c r="J6064" s="10" t="s">
        <v>330</v>
      </c>
      <c r="K6064" s="6">
        <v>20</v>
      </c>
      <c r="L6064" s="6">
        <v>10</v>
      </c>
      <c r="M6064" s="6">
        <v>30</v>
      </c>
      <c r="N6064" s="15">
        <v>0</v>
      </c>
      <c r="O6064" s="15">
        <v>0</v>
      </c>
      <c r="P6064" s="6"/>
      <c r="Q6064" s="6"/>
      <c r="R6064" s="6"/>
      <c r="S6064" s="6"/>
      <c r="T6064" s="6"/>
    </row>
    <row r="6065" spans="1:20" x14ac:dyDescent="0.25">
      <c r="A6065">
        <v>2006</v>
      </c>
      <c r="B6065" s="6" t="s">
        <v>73</v>
      </c>
      <c r="C6065" s="14">
        <v>68</v>
      </c>
      <c r="D6065" s="6" t="s">
        <v>346</v>
      </c>
      <c r="E6065" s="6"/>
      <c r="F6065" s="6"/>
      <c r="G6065" s="6"/>
      <c r="H6065" s="6"/>
      <c r="I6065" s="6" t="str">
        <f t="shared" si="54"/>
        <v/>
      </c>
      <c r="J6065" s="10" t="s">
        <v>332</v>
      </c>
      <c r="K6065" s="6">
        <v>20</v>
      </c>
      <c r="L6065" s="6">
        <v>20</v>
      </c>
      <c r="M6065" s="6">
        <v>5</v>
      </c>
      <c r="N6065" s="15">
        <v>0</v>
      </c>
      <c r="O6065" s="15">
        <v>0</v>
      </c>
      <c r="P6065" s="6"/>
      <c r="Q6065" s="6"/>
      <c r="R6065" s="6"/>
      <c r="S6065" s="6"/>
      <c r="T6065" s="6"/>
    </row>
    <row r="6066" spans="1:20" x14ac:dyDescent="0.25">
      <c r="A6066">
        <v>2006</v>
      </c>
      <c r="B6066" s="6" t="s">
        <v>73</v>
      </c>
      <c r="C6066" s="14">
        <v>69</v>
      </c>
      <c r="D6066" s="6" t="s">
        <v>346</v>
      </c>
      <c r="E6066" s="6"/>
      <c r="F6066" s="6"/>
      <c r="G6066" s="6"/>
      <c r="H6066" s="6"/>
      <c r="I6066" s="6" t="str">
        <f t="shared" si="54"/>
        <v/>
      </c>
      <c r="J6066" s="10" t="s">
        <v>334</v>
      </c>
      <c r="K6066" s="6">
        <v>110</v>
      </c>
      <c r="L6066" s="6">
        <v>60</v>
      </c>
      <c r="M6066" s="6">
        <v>10</v>
      </c>
      <c r="N6066" s="15">
        <v>60</v>
      </c>
      <c r="O6066" s="15">
        <v>0</v>
      </c>
      <c r="P6066" s="6"/>
      <c r="Q6066" s="6"/>
      <c r="R6066" s="6" t="s">
        <v>47</v>
      </c>
      <c r="S6066" s="6"/>
      <c r="T6066" s="6" t="s">
        <v>373</v>
      </c>
    </row>
    <row r="6067" spans="1:20" x14ac:dyDescent="0.25">
      <c r="A6067">
        <v>2006</v>
      </c>
      <c r="B6067" s="6" t="s">
        <v>73</v>
      </c>
      <c r="C6067" s="14">
        <v>70</v>
      </c>
      <c r="D6067" s="6" t="s">
        <v>346</v>
      </c>
      <c r="E6067" s="6"/>
      <c r="F6067" s="6"/>
      <c r="G6067" s="6"/>
      <c r="H6067" s="6"/>
      <c r="I6067" s="6" t="str">
        <f t="shared" si="54"/>
        <v/>
      </c>
      <c r="J6067" s="10" t="s">
        <v>330</v>
      </c>
      <c r="K6067" s="6">
        <v>25</v>
      </c>
      <c r="L6067" s="6">
        <v>5</v>
      </c>
      <c r="M6067" s="6">
        <v>20</v>
      </c>
      <c r="N6067" s="15">
        <v>5</v>
      </c>
      <c r="O6067" s="15">
        <v>0</v>
      </c>
      <c r="P6067" s="6"/>
      <c r="Q6067" s="6"/>
      <c r="R6067" s="6"/>
      <c r="S6067" s="6"/>
      <c r="T6067" s="6"/>
    </row>
    <row r="6068" spans="1:20" x14ac:dyDescent="0.25">
      <c r="A6068">
        <v>2006</v>
      </c>
      <c r="B6068" s="6" t="s">
        <v>73</v>
      </c>
      <c r="C6068" s="14">
        <v>71</v>
      </c>
      <c r="D6068" s="6" t="s">
        <v>346</v>
      </c>
      <c r="E6068" s="6"/>
      <c r="F6068" s="6"/>
      <c r="G6068" s="6"/>
      <c r="H6068" s="6"/>
      <c r="I6068" s="6" t="str">
        <f t="shared" si="54"/>
        <v/>
      </c>
      <c r="J6068" s="10" t="s">
        <v>330</v>
      </c>
      <c r="K6068" s="6">
        <v>3</v>
      </c>
      <c r="L6068" s="6">
        <v>2</v>
      </c>
      <c r="M6068" s="6">
        <v>3</v>
      </c>
      <c r="N6068" s="15">
        <v>0</v>
      </c>
      <c r="O6068" s="15">
        <v>0</v>
      </c>
      <c r="P6068" s="6"/>
      <c r="Q6068" s="6"/>
      <c r="R6068" s="6"/>
      <c r="S6068" s="6"/>
      <c r="T6068" s="6"/>
    </row>
    <row r="6069" spans="1:20" x14ac:dyDescent="0.25">
      <c r="A6069">
        <v>2006</v>
      </c>
      <c r="B6069" s="6" t="s">
        <v>73</v>
      </c>
      <c r="C6069" s="14">
        <v>72</v>
      </c>
      <c r="D6069" s="6" t="s">
        <v>346</v>
      </c>
      <c r="E6069" s="6"/>
      <c r="F6069" s="6"/>
      <c r="G6069" s="6"/>
      <c r="H6069" s="6"/>
      <c r="I6069" s="6" t="str">
        <f t="shared" si="54"/>
        <v/>
      </c>
      <c r="J6069" s="10" t="s">
        <v>332</v>
      </c>
      <c r="K6069" s="6">
        <v>30</v>
      </c>
      <c r="L6069" s="6">
        <v>30</v>
      </c>
      <c r="M6069" s="6">
        <v>10</v>
      </c>
      <c r="N6069" s="15">
        <v>5</v>
      </c>
      <c r="O6069" s="15">
        <v>0</v>
      </c>
      <c r="P6069" s="6"/>
      <c r="Q6069" s="6"/>
      <c r="R6069" s="6"/>
      <c r="S6069" s="6"/>
      <c r="T6069" s="6"/>
    </row>
    <row r="6070" spans="1:20" x14ac:dyDescent="0.25">
      <c r="A6070">
        <v>2006</v>
      </c>
      <c r="B6070" s="6" t="s">
        <v>73</v>
      </c>
      <c r="C6070" s="14">
        <v>73</v>
      </c>
      <c r="D6070" s="6" t="s">
        <v>346</v>
      </c>
      <c r="E6070" s="6"/>
      <c r="F6070" s="6"/>
      <c r="G6070" s="6"/>
      <c r="H6070" s="6"/>
      <c r="I6070" s="6" t="str">
        <f t="shared" si="54"/>
        <v/>
      </c>
      <c r="J6070" s="10" t="s">
        <v>332</v>
      </c>
      <c r="K6070" s="6">
        <v>20</v>
      </c>
      <c r="L6070" s="6">
        <v>20</v>
      </c>
      <c r="M6070" s="6">
        <v>15</v>
      </c>
      <c r="N6070" s="15">
        <v>5</v>
      </c>
      <c r="O6070" s="15">
        <v>0</v>
      </c>
      <c r="P6070" s="6"/>
      <c r="Q6070" s="6"/>
      <c r="R6070" s="6"/>
      <c r="S6070" s="6"/>
      <c r="T6070" s="6"/>
    </row>
    <row r="6071" spans="1:20" x14ac:dyDescent="0.25">
      <c r="A6071">
        <v>2006</v>
      </c>
      <c r="B6071" s="6" t="s">
        <v>73</v>
      </c>
      <c r="C6071" s="14">
        <v>74</v>
      </c>
      <c r="D6071" s="6" t="s">
        <v>346</v>
      </c>
      <c r="E6071" s="6">
        <v>6</v>
      </c>
      <c r="F6071" s="6">
        <v>9</v>
      </c>
      <c r="G6071" s="6">
        <v>130</v>
      </c>
      <c r="H6071" s="6">
        <v>0</v>
      </c>
      <c r="I6071" s="6">
        <f t="shared" si="54"/>
        <v>130</v>
      </c>
      <c r="J6071" s="10" t="s">
        <v>331</v>
      </c>
      <c r="K6071" s="6">
        <v>22</v>
      </c>
      <c r="L6071" s="6">
        <v>20</v>
      </c>
      <c r="M6071" s="6">
        <v>20</v>
      </c>
      <c r="N6071" s="15">
        <v>0</v>
      </c>
      <c r="O6071" s="15">
        <v>0</v>
      </c>
      <c r="P6071" s="6"/>
      <c r="Q6071" s="6"/>
      <c r="R6071" s="6"/>
      <c r="S6071" s="6"/>
      <c r="T6071" s="6"/>
    </row>
    <row r="6072" spans="1:20" x14ac:dyDescent="0.25">
      <c r="A6072">
        <v>2006</v>
      </c>
      <c r="B6072" s="6" t="s">
        <v>73</v>
      </c>
      <c r="C6072" s="14">
        <v>75</v>
      </c>
      <c r="D6072" s="6" t="s">
        <v>346</v>
      </c>
      <c r="E6072" s="6"/>
      <c r="F6072" s="6"/>
      <c r="G6072" s="6"/>
      <c r="H6072" s="6"/>
      <c r="I6072" s="6" t="str">
        <f t="shared" si="54"/>
        <v/>
      </c>
      <c r="J6072" s="10" t="s">
        <v>331</v>
      </c>
      <c r="K6072" s="6">
        <v>15</v>
      </c>
      <c r="L6072" s="6">
        <v>10</v>
      </c>
      <c r="M6072" s="6">
        <v>1</v>
      </c>
      <c r="N6072" s="15">
        <v>5</v>
      </c>
      <c r="O6072" s="15">
        <v>0</v>
      </c>
      <c r="P6072" s="6"/>
      <c r="Q6072" s="6"/>
      <c r="R6072" s="6"/>
      <c r="S6072" s="6"/>
      <c r="T6072" s="6"/>
    </row>
    <row r="6073" spans="1:20" x14ac:dyDescent="0.25">
      <c r="A6073">
        <v>2006</v>
      </c>
      <c r="B6073" s="6" t="s">
        <v>73</v>
      </c>
      <c r="C6073" s="14">
        <v>76</v>
      </c>
      <c r="D6073" s="6" t="s">
        <v>346</v>
      </c>
      <c r="E6073" s="6"/>
      <c r="F6073" s="6"/>
      <c r="G6073" s="6"/>
      <c r="H6073" s="6"/>
      <c r="I6073" s="6" t="str">
        <f t="shared" si="54"/>
        <v/>
      </c>
      <c r="J6073" s="10" t="s">
        <v>330</v>
      </c>
      <c r="K6073" s="6">
        <v>5</v>
      </c>
      <c r="L6073" s="6">
        <v>5</v>
      </c>
      <c r="M6073" s="6">
        <v>8</v>
      </c>
      <c r="N6073" s="15">
        <v>90</v>
      </c>
      <c r="O6073" s="15">
        <v>0</v>
      </c>
      <c r="P6073" s="6"/>
      <c r="Q6073" s="6"/>
      <c r="R6073" s="6"/>
      <c r="S6073" s="6"/>
      <c r="T6073" s="6"/>
    </row>
    <row r="6074" spans="1:20" x14ac:dyDescent="0.25">
      <c r="A6074">
        <v>2006</v>
      </c>
      <c r="B6074" s="6" t="s">
        <v>73</v>
      </c>
      <c r="C6074" s="14">
        <v>77</v>
      </c>
      <c r="D6074" s="6" t="s">
        <v>346</v>
      </c>
      <c r="E6074" s="6"/>
      <c r="F6074" s="6"/>
      <c r="G6074" s="6"/>
      <c r="H6074" s="6"/>
      <c r="I6074" s="6" t="str">
        <f t="shared" si="54"/>
        <v/>
      </c>
      <c r="J6074" s="10" t="s">
        <v>347</v>
      </c>
      <c r="K6074" s="6">
        <v>15</v>
      </c>
      <c r="L6074" s="6">
        <v>10</v>
      </c>
      <c r="M6074" s="6">
        <v>10</v>
      </c>
      <c r="N6074" s="15">
        <v>0</v>
      </c>
      <c r="O6074" s="15">
        <v>0</v>
      </c>
      <c r="P6074" s="6"/>
      <c r="Q6074" s="6"/>
      <c r="R6074" s="6"/>
      <c r="S6074" s="6"/>
      <c r="T6074" s="6"/>
    </row>
    <row r="6075" spans="1:20" x14ac:dyDescent="0.25">
      <c r="A6075">
        <v>2006</v>
      </c>
      <c r="B6075" s="6" t="s">
        <v>73</v>
      </c>
      <c r="C6075" s="14">
        <v>78</v>
      </c>
      <c r="D6075" s="6" t="s">
        <v>346</v>
      </c>
      <c r="E6075" s="6"/>
      <c r="F6075" s="6"/>
      <c r="G6075" s="6"/>
      <c r="H6075" s="6"/>
      <c r="I6075" s="6" t="str">
        <f t="shared" si="54"/>
        <v/>
      </c>
      <c r="J6075" s="10" t="s">
        <v>331</v>
      </c>
      <c r="K6075" s="6">
        <v>10</v>
      </c>
      <c r="L6075" s="6">
        <v>5</v>
      </c>
      <c r="M6075" s="6">
        <v>10</v>
      </c>
      <c r="N6075" s="15">
        <v>0</v>
      </c>
      <c r="O6075" s="15">
        <v>0</v>
      </c>
      <c r="P6075" s="6"/>
      <c r="Q6075" s="6"/>
      <c r="R6075" s="6"/>
      <c r="S6075" s="6"/>
      <c r="T6075" s="6"/>
    </row>
    <row r="6076" spans="1:20" x14ac:dyDescent="0.25">
      <c r="A6076">
        <v>2006</v>
      </c>
      <c r="B6076" s="6" t="s">
        <v>73</v>
      </c>
      <c r="C6076" s="14">
        <v>79</v>
      </c>
      <c r="D6076" s="6" t="s">
        <v>346</v>
      </c>
      <c r="E6076" s="6"/>
      <c r="F6076" s="6"/>
      <c r="G6076" s="6"/>
      <c r="H6076" s="6"/>
      <c r="I6076" s="6" t="str">
        <f t="shared" si="54"/>
        <v/>
      </c>
      <c r="J6076" s="10" t="s">
        <v>340</v>
      </c>
      <c r="K6076" s="6">
        <v>5</v>
      </c>
      <c r="L6076" s="6">
        <v>4</v>
      </c>
      <c r="M6076" s="6">
        <v>2</v>
      </c>
      <c r="N6076" s="15">
        <v>5</v>
      </c>
      <c r="O6076" s="15">
        <v>0</v>
      </c>
      <c r="P6076" s="6"/>
      <c r="Q6076" s="6"/>
      <c r="R6076" s="6"/>
      <c r="S6076" s="6"/>
      <c r="T6076" s="6"/>
    </row>
    <row r="6077" spans="1:20" x14ac:dyDescent="0.25">
      <c r="A6077">
        <v>2006</v>
      </c>
      <c r="B6077" s="6" t="s">
        <v>73</v>
      </c>
      <c r="C6077" s="14">
        <v>80</v>
      </c>
      <c r="D6077" s="6" t="s">
        <v>346</v>
      </c>
      <c r="E6077" s="6"/>
      <c r="F6077" s="6"/>
      <c r="G6077" s="6"/>
      <c r="H6077" s="6"/>
      <c r="I6077" s="6" t="str">
        <f t="shared" si="54"/>
        <v/>
      </c>
      <c r="J6077" s="10" t="s">
        <v>340</v>
      </c>
      <c r="K6077" s="6">
        <v>5</v>
      </c>
      <c r="L6077" s="6">
        <v>3</v>
      </c>
      <c r="M6077" s="6">
        <v>2</v>
      </c>
      <c r="N6077" s="15">
        <v>0</v>
      </c>
      <c r="O6077" s="15">
        <v>0</v>
      </c>
      <c r="P6077" s="6"/>
      <c r="Q6077" s="6"/>
      <c r="R6077" s="6"/>
      <c r="S6077" s="6"/>
      <c r="T6077" s="6"/>
    </row>
    <row r="6078" spans="1:20" x14ac:dyDescent="0.25">
      <c r="A6078">
        <v>2006</v>
      </c>
      <c r="B6078" s="6" t="s">
        <v>73</v>
      </c>
      <c r="C6078" s="14">
        <v>81</v>
      </c>
      <c r="D6078" s="6" t="s">
        <v>346</v>
      </c>
      <c r="E6078" s="6"/>
      <c r="F6078" s="6"/>
      <c r="G6078" s="6"/>
      <c r="H6078" s="6"/>
      <c r="I6078" s="6" t="str">
        <f t="shared" si="54"/>
        <v/>
      </c>
      <c r="J6078" s="10" t="s">
        <v>331</v>
      </c>
      <c r="K6078" s="6">
        <v>28</v>
      </c>
      <c r="L6078" s="6">
        <v>20</v>
      </c>
      <c r="M6078" s="6">
        <v>2</v>
      </c>
      <c r="N6078" s="15">
        <v>0</v>
      </c>
      <c r="O6078" s="15">
        <v>0</v>
      </c>
      <c r="P6078" s="6"/>
      <c r="Q6078" s="6"/>
      <c r="R6078" s="6" t="s">
        <v>31</v>
      </c>
      <c r="S6078" s="6"/>
      <c r="T6078" s="6"/>
    </row>
    <row r="6079" spans="1:20" x14ac:dyDescent="0.25">
      <c r="A6079">
        <v>2006</v>
      </c>
      <c r="B6079" s="6" t="s">
        <v>73</v>
      </c>
      <c r="C6079" s="14">
        <v>82</v>
      </c>
      <c r="D6079" s="6" t="s">
        <v>346</v>
      </c>
      <c r="E6079" s="6"/>
      <c r="F6079" s="6"/>
      <c r="G6079" s="6"/>
      <c r="H6079" s="6"/>
      <c r="I6079" s="6" t="str">
        <f t="shared" si="54"/>
        <v/>
      </c>
      <c r="J6079" s="10" t="s">
        <v>331</v>
      </c>
      <c r="K6079" s="6">
        <v>20</v>
      </c>
      <c r="L6079" s="6">
        <v>12</v>
      </c>
      <c r="M6079" s="6">
        <v>2</v>
      </c>
      <c r="N6079" s="15">
        <v>0</v>
      </c>
      <c r="O6079" s="15">
        <v>0</v>
      </c>
      <c r="P6079" s="6"/>
      <c r="Q6079" s="6"/>
      <c r="R6079" s="6"/>
      <c r="S6079" s="6"/>
      <c r="T6079" s="6"/>
    </row>
    <row r="6080" spans="1:20" x14ac:dyDescent="0.25">
      <c r="A6080">
        <v>2006</v>
      </c>
      <c r="B6080" s="6" t="s">
        <v>73</v>
      </c>
      <c r="C6080" s="14">
        <v>83</v>
      </c>
      <c r="D6080" s="6" t="s">
        <v>346</v>
      </c>
      <c r="E6080" s="6"/>
      <c r="F6080" s="6"/>
      <c r="G6080" s="6"/>
      <c r="H6080" s="6"/>
      <c r="I6080" s="6" t="str">
        <f t="shared" si="54"/>
        <v/>
      </c>
      <c r="J6080" s="10" t="s">
        <v>337</v>
      </c>
      <c r="K6080" s="6">
        <v>25</v>
      </c>
      <c r="L6080" s="6">
        <v>25</v>
      </c>
      <c r="M6080" s="6">
        <v>5</v>
      </c>
      <c r="N6080" s="15">
        <v>10</v>
      </c>
      <c r="O6080" s="15">
        <v>0</v>
      </c>
      <c r="P6080" s="6"/>
      <c r="Q6080" s="6"/>
      <c r="R6080" s="6"/>
      <c r="S6080" s="6"/>
      <c r="T6080" s="6"/>
    </row>
    <row r="6081" spans="1:20" x14ac:dyDescent="0.25">
      <c r="A6081">
        <v>2006</v>
      </c>
      <c r="B6081" s="6" t="s">
        <v>73</v>
      </c>
      <c r="C6081" s="14">
        <v>84</v>
      </c>
      <c r="D6081" s="6" t="s">
        <v>346</v>
      </c>
      <c r="E6081" s="6"/>
      <c r="F6081" s="6"/>
      <c r="G6081" s="6"/>
      <c r="H6081" s="6"/>
      <c r="I6081" s="6" t="str">
        <f t="shared" si="54"/>
        <v/>
      </c>
      <c r="J6081" s="10" t="s">
        <v>331</v>
      </c>
      <c r="K6081" s="6">
        <v>10</v>
      </c>
      <c r="L6081" s="6">
        <v>4</v>
      </c>
      <c r="M6081" s="6">
        <v>3</v>
      </c>
      <c r="N6081" s="15">
        <v>0</v>
      </c>
      <c r="O6081" s="15">
        <v>0</v>
      </c>
      <c r="P6081" s="6"/>
      <c r="Q6081" s="6"/>
      <c r="R6081" s="6"/>
      <c r="S6081" s="6"/>
      <c r="T6081" s="6"/>
    </row>
    <row r="6082" spans="1:20" x14ac:dyDescent="0.25">
      <c r="A6082">
        <v>2006</v>
      </c>
      <c r="B6082" s="6" t="s">
        <v>73</v>
      </c>
      <c r="C6082" s="14">
        <v>85</v>
      </c>
      <c r="D6082" s="6" t="s">
        <v>346</v>
      </c>
      <c r="E6082" s="6"/>
      <c r="F6082" s="6"/>
      <c r="G6082" s="6"/>
      <c r="H6082" s="6"/>
      <c r="I6082" s="6" t="str">
        <f t="shared" si="54"/>
        <v/>
      </c>
      <c r="J6082" s="10" t="s">
        <v>332</v>
      </c>
      <c r="K6082" s="6">
        <v>25</v>
      </c>
      <c r="L6082" s="6">
        <v>25</v>
      </c>
      <c r="M6082" s="6">
        <v>30</v>
      </c>
      <c r="N6082" s="15">
        <v>15</v>
      </c>
      <c r="O6082" s="15">
        <v>0</v>
      </c>
      <c r="P6082" s="6"/>
      <c r="Q6082" s="6"/>
      <c r="R6082" s="6"/>
      <c r="S6082" s="6"/>
      <c r="T6082" s="6"/>
    </row>
    <row r="6083" spans="1:20" x14ac:dyDescent="0.25">
      <c r="A6083">
        <v>2006</v>
      </c>
      <c r="B6083" s="6" t="s">
        <v>73</v>
      </c>
      <c r="C6083" s="14">
        <v>86</v>
      </c>
      <c r="D6083" s="6" t="s">
        <v>346</v>
      </c>
      <c r="E6083" s="6"/>
      <c r="F6083" s="6"/>
      <c r="G6083" s="6"/>
      <c r="H6083" s="6"/>
      <c r="I6083" s="6" t="str">
        <f t="shared" si="54"/>
        <v/>
      </c>
      <c r="J6083" s="10" t="s">
        <v>347</v>
      </c>
      <c r="K6083" s="6">
        <v>20</v>
      </c>
      <c r="L6083" s="6">
        <v>15</v>
      </c>
      <c r="M6083" s="6">
        <v>7</v>
      </c>
      <c r="N6083" s="15">
        <v>5</v>
      </c>
      <c r="O6083" s="15">
        <v>0</v>
      </c>
      <c r="P6083" s="6"/>
      <c r="Q6083" s="6"/>
      <c r="R6083" s="6"/>
      <c r="S6083" s="6"/>
      <c r="T6083" s="6"/>
    </row>
    <row r="6084" spans="1:20" x14ac:dyDescent="0.25">
      <c r="A6084">
        <v>2006</v>
      </c>
      <c r="B6084" s="6" t="s">
        <v>73</v>
      </c>
      <c r="C6084" s="14">
        <v>87</v>
      </c>
      <c r="D6084" s="6" t="s">
        <v>346</v>
      </c>
      <c r="E6084" s="6"/>
      <c r="F6084" s="6"/>
      <c r="G6084" s="6"/>
      <c r="H6084" s="6"/>
      <c r="I6084" s="6" t="str">
        <f t="shared" si="54"/>
        <v/>
      </c>
      <c r="J6084" s="10" t="s">
        <v>347</v>
      </c>
      <c r="K6084" s="6">
        <v>3</v>
      </c>
      <c r="L6084" s="6">
        <v>2</v>
      </c>
      <c r="M6084" s="6">
        <v>3</v>
      </c>
      <c r="N6084" s="15">
        <v>0</v>
      </c>
      <c r="O6084" s="15">
        <v>0</v>
      </c>
      <c r="P6084" s="6"/>
      <c r="Q6084" s="6"/>
      <c r="R6084" s="6"/>
      <c r="S6084" s="6"/>
      <c r="T6084" s="6"/>
    </row>
    <row r="6085" spans="1:20" x14ac:dyDescent="0.25">
      <c r="A6085">
        <v>2006</v>
      </c>
      <c r="B6085" s="6" t="s">
        <v>73</v>
      </c>
      <c r="C6085" s="14">
        <v>88</v>
      </c>
      <c r="D6085" s="6" t="s">
        <v>346</v>
      </c>
      <c r="E6085" s="6"/>
      <c r="F6085" s="6"/>
      <c r="G6085" s="6"/>
      <c r="H6085" s="6"/>
      <c r="I6085" s="6" t="str">
        <f t="shared" si="54"/>
        <v/>
      </c>
      <c r="J6085" s="10" t="s">
        <v>348</v>
      </c>
      <c r="K6085" s="6">
        <v>27</v>
      </c>
      <c r="L6085" s="6">
        <v>15</v>
      </c>
      <c r="M6085" s="6">
        <v>22</v>
      </c>
      <c r="N6085" s="15">
        <v>0</v>
      </c>
      <c r="O6085" s="15">
        <v>0</v>
      </c>
      <c r="P6085" s="6"/>
      <c r="Q6085" s="6"/>
      <c r="R6085" s="6" t="s">
        <v>47</v>
      </c>
      <c r="S6085" s="6"/>
      <c r="T6085" s="6"/>
    </row>
    <row r="6086" spans="1:20" x14ac:dyDescent="0.25">
      <c r="A6086">
        <v>2006</v>
      </c>
      <c r="B6086" s="6" t="s">
        <v>73</v>
      </c>
      <c r="C6086" s="14">
        <v>89</v>
      </c>
      <c r="D6086" s="6" t="s">
        <v>350</v>
      </c>
      <c r="E6086" s="6"/>
      <c r="F6086" s="6"/>
      <c r="G6086" s="6"/>
      <c r="H6086" s="6"/>
      <c r="I6086" s="6" t="str">
        <f t="shared" si="54"/>
        <v/>
      </c>
      <c r="J6086" s="10" t="s">
        <v>348</v>
      </c>
      <c r="K6086" s="6">
        <v>35</v>
      </c>
      <c r="L6086" s="6">
        <v>30</v>
      </c>
      <c r="M6086" s="6">
        <v>30</v>
      </c>
      <c r="N6086" s="15">
        <v>20</v>
      </c>
      <c r="O6086" s="15">
        <v>0</v>
      </c>
      <c r="P6086" s="6"/>
      <c r="Q6086" s="6"/>
      <c r="R6086" s="6"/>
      <c r="S6086" s="6"/>
      <c r="T6086" s="6"/>
    </row>
    <row r="6087" spans="1:20" x14ac:dyDescent="0.25">
      <c r="A6087">
        <v>2006</v>
      </c>
      <c r="B6087" s="6" t="s">
        <v>73</v>
      </c>
      <c r="C6087" s="14">
        <v>90</v>
      </c>
      <c r="D6087" s="6" t="s">
        <v>346</v>
      </c>
      <c r="E6087" s="6"/>
      <c r="F6087" s="6"/>
      <c r="G6087" s="6"/>
      <c r="H6087" s="6"/>
      <c r="I6087" s="6" t="str">
        <f t="shared" si="54"/>
        <v/>
      </c>
      <c r="J6087" s="10" t="s">
        <v>347</v>
      </c>
      <c r="K6087" s="6">
        <v>15</v>
      </c>
      <c r="L6087" s="6">
        <v>5</v>
      </c>
      <c r="M6087" s="6">
        <v>10</v>
      </c>
      <c r="N6087" s="15">
        <v>0</v>
      </c>
      <c r="O6087" s="15">
        <v>0</v>
      </c>
      <c r="P6087" s="6"/>
      <c r="Q6087" s="6"/>
      <c r="R6087" s="6"/>
      <c r="S6087" s="10"/>
      <c r="T6087" s="6"/>
    </row>
    <row r="6088" spans="1:20" x14ac:dyDescent="0.25">
      <c r="A6088">
        <v>2006</v>
      </c>
      <c r="B6088" s="6" t="s">
        <v>73</v>
      </c>
      <c r="C6088" s="14">
        <v>91</v>
      </c>
      <c r="D6088" s="6" t="s">
        <v>346</v>
      </c>
      <c r="E6088" s="6"/>
      <c r="F6088" s="6"/>
      <c r="G6088" s="6"/>
      <c r="H6088" s="6"/>
      <c r="I6088" s="6" t="str">
        <f t="shared" si="54"/>
        <v/>
      </c>
      <c r="J6088" s="10" t="s">
        <v>340</v>
      </c>
      <c r="K6088" s="6">
        <v>5</v>
      </c>
      <c r="L6088" s="6">
        <v>5</v>
      </c>
      <c r="M6088" s="6">
        <v>2</v>
      </c>
      <c r="N6088" s="15">
        <v>0</v>
      </c>
      <c r="O6088" s="15">
        <v>0</v>
      </c>
      <c r="P6088" s="6"/>
      <c r="Q6088" s="6"/>
      <c r="R6088" s="6"/>
      <c r="S6088" s="6"/>
      <c r="T6088" s="6"/>
    </row>
    <row r="6089" spans="1:20" x14ac:dyDescent="0.25">
      <c r="A6089">
        <v>2006</v>
      </c>
      <c r="B6089" s="6" t="s">
        <v>73</v>
      </c>
      <c r="C6089" s="14">
        <v>92</v>
      </c>
      <c r="D6089" s="6" t="s">
        <v>346</v>
      </c>
      <c r="E6089" s="6"/>
      <c r="F6089" s="6"/>
      <c r="G6089" s="6"/>
      <c r="H6089" s="6"/>
      <c r="I6089" s="6" t="str">
        <f t="shared" si="54"/>
        <v/>
      </c>
      <c r="J6089" s="10" t="s">
        <v>332</v>
      </c>
      <c r="K6089" s="6">
        <v>20</v>
      </c>
      <c r="L6089" s="6">
        <v>12</v>
      </c>
      <c r="M6089" s="6">
        <v>10</v>
      </c>
      <c r="N6089" s="15">
        <v>0</v>
      </c>
      <c r="O6089" s="15">
        <v>0</v>
      </c>
      <c r="P6089" s="6"/>
      <c r="Q6089" s="6"/>
      <c r="R6089" s="6"/>
      <c r="S6089" s="6"/>
      <c r="T6089" s="6"/>
    </row>
    <row r="6090" spans="1:20" x14ac:dyDescent="0.25">
      <c r="A6090">
        <v>2006</v>
      </c>
      <c r="B6090" s="6" t="s">
        <v>73</v>
      </c>
      <c r="C6090" s="14">
        <v>93</v>
      </c>
      <c r="D6090" s="6" t="s">
        <v>346</v>
      </c>
      <c r="E6090" s="6"/>
      <c r="F6090" s="6"/>
      <c r="G6090" s="6"/>
      <c r="H6090" s="6"/>
      <c r="I6090" s="6" t="str">
        <f t="shared" si="54"/>
        <v/>
      </c>
      <c r="J6090" s="10" t="s">
        <v>332</v>
      </c>
      <c r="K6090" s="6">
        <v>30</v>
      </c>
      <c r="L6090" s="6">
        <v>15</v>
      </c>
      <c r="M6090" s="6">
        <v>15</v>
      </c>
      <c r="N6090" s="15">
        <v>0</v>
      </c>
      <c r="O6090" s="15">
        <v>0</v>
      </c>
      <c r="P6090" s="6"/>
      <c r="Q6090" s="6"/>
      <c r="R6090" s="6"/>
      <c r="S6090" s="6"/>
      <c r="T6090" s="6"/>
    </row>
    <row r="6091" spans="1:20" x14ac:dyDescent="0.25">
      <c r="A6091">
        <v>2006</v>
      </c>
      <c r="B6091" s="6" t="s">
        <v>73</v>
      </c>
      <c r="C6091" s="14">
        <v>94</v>
      </c>
      <c r="D6091" s="6" t="s">
        <v>350</v>
      </c>
      <c r="E6091" s="6">
        <v>7</v>
      </c>
      <c r="F6091" s="6">
        <v>10.7</v>
      </c>
      <c r="G6091" s="10">
        <v>145</v>
      </c>
      <c r="H6091" s="6">
        <v>0</v>
      </c>
      <c r="I6091" s="6">
        <f t="shared" si="54"/>
        <v>145</v>
      </c>
      <c r="J6091" s="10" t="s">
        <v>347</v>
      </c>
      <c r="K6091" s="6">
        <v>11</v>
      </c>
      <c r="L6091" s="6">
        <v>8</v>
      </c>
      <c r="M6091" s="6">
        <v>4</v>
      </c>
      <c r="N6091" s="15">
        <v>80</v>
      </c>
      <c r="O6091" s="15">
        <v>0</v>
      </c>
      <c r="P6091" s="6"/>
      <c r="Q6091" s="6"/>
      <c r="R6091" s="6"/>
      <c r="S6091" s="6"/>
      <c r="T6091" s="6"/>
    </row>
    <row r="6092" spans="1:20" x14ac:dyDescent="0.25">
      <c r="A6092">
        <v>2006</v>
      </c>
      <c r="B6092" s="6" t="s">
        <v>73</v>
      </c>
      <c r="C6092" s="14">
        <v>95</v>
      </c>
      <c r="D6092" s="6" t="s">
        <v>350</v>
      </c>
      <c r="E6092" s="6"/>
      <c r="F6092" s="6"/>
      <c r="G6092" s="6"/>
      <c r="H6092" s="6"/>
      <c r="I6092" s="6" t="str">
        <f t="shared" si="54"/>
        <v/>
      </c>
      <c r="J6092" s="10" t="s">
        <v>334</v>
      </c>
      <c r="K6092" s="6">
        <v>28</v>
      </c>
      <c r="L6092" s="6">
        <v>25</v>
      </c>
      <c r="M6092" s="6">
        <v>20</v>
      </c>
      <c r="N6092" s="15">
        <v>25</v>
      </c>
      <c r="O6092" s="15">
        <v>0</v>
      </c>
      <c r="P6092" s="6"/>
      <c r="Q6092" s="6"/>
      <c r="R6092" s="6"/>
      <c r="S6092" s="6"/>
      <c r="T6092" s="6"/>
    </row>
    <row r="6093" spans="1:20" x14ac:dyDescent="0.25">
      <c r="A6093">
        <v>2006</v>
      </c>
      <c r="B6093" s="6" t="s">
        <v>73</v>
      </c>
      <c r="C6093" s="14">
        <v>96</v>
      </c>
      <c r="D6093" s="6" t="s">
        <v>350</v>
      </c>
      <c r="E6093" s="6"/>
      <c r="F6093" s="6"/>
      <c r="G6093" s="6"/>
      <c r="H6093" s="6"/>
      <c r="I6093" s="6" t="str">
        <f t="shared" si="54"/>
        <v/>
      </c>
      <c r="J6093" s="10" t="s">
        <v>83</v>
      </c>
      <c r="K6093" s="6">
        <v>55</v>
      </c>
      <c r="L6093" s="6">
        <v>20</v>
      </c>
      <c r="M6093" s="6">
        <v>23</v>
      </c>
      <c r="N6093" s="15">
        <v>50</v>
      </c>
      <c r="O6093" s="15">
        <v>0</v>
      </c>
      <c r="P6093" s="6"/>
      <c r="Q6093" s="6"/>
      <c r="R6093" s="6"/>
      <c r="S6093" s="6"/>
      <c r="T6093" s="6"/>
    </row>
    <row r="6094" spans="1:20" x14ac:dyDescent="0.25">
      <c r="A6094">
        <v>2006</v>
      </c>
      <c r="B6094" s="6" t="s">
        <v>73</v>
      </c>
      <c r="C6094" s="14">
        <v>97</v>
      </c>
      <c r="D6094" s="6" t="s">
        <v>350</v>
      </c>
      <c r="E6094" s="6"/>
      <c r="F6094" s="6"/>
      <c r="G6094" s="6"/>
      <c r="H6094" s="6"/>
      <c r="I6094" s="6" t="str">
        <f t="shared" si="54"/>
        <v/>
      </c>
      <c r="J6094" s="10" t="s">
        <v>331</v>
      </c>
      <c r="K6094" s="6">
        <v>15</v>
      </c>
      <c r="L6094" s="6">
        <v>10</v>
      </c>
      <c r="M6094" s="6">
        <v>8</v>
      </c>
      <c r="N6094" s="15">
        <v>10</v>
      </c>
      <c r="O6094" s="15">
        <v>0</v>
      </c>
      <c r="P6094" s="6" t="s">
        <v>156</v>
      </c>
      <c r="Q6094" s="6"/>
      <c r="R6094" s="6"/>
      <c r="S6094" s="6"/>
      <c r="T6094" s="6"/>
    </row>
    <row r="6095" spans="1:20" x14ac:dyDescent="0.25">
      <c r="A6095">
        <v>2006</v>
      </c>
      <c r="B6095" s="6" t="s">
        <v>73</v>
      </c>
      <c r="C6095" s="14">
        <v>98</v>
      </c>
      <c r="D6095" s="6" t="s">
        <v>350</v>
      </c>
      <c r="E6095" s="6"/>
      <c r="F6095" s="6"/>
      <c r="G6095" s="6"/>
      <c r="H6095" s="6"/>
      <c r="I6095" s="6" t="str">
        <f t="shared" si="54"/>
        <v/>
      </c>
      <c r="J6095" s="10" t="s">
        <v>331</v>
      </c>
      <c r="K6095" s="6">
        <v>32</v>
      </c>
      <c r="L6095" s="6">
        <v>10</v>
      </c>
      <c r="M6095" s="6">
        <v>20</v>
      </c>
      <c r="N6095" s="15">
        <v>20</v>
      </c>
      <c r="O6095" s="15">
        <v>1</v>
      </c>
      <c r="P6095" s="6"/>
      <c r="Q6095" s="6"/>
      <c r="R6095" s="6" t="s">
        <v>31</v>
      </c>
      <c r="S6095" s="6"/>
      <c r="T6095" s="6"/>
    </row>
    <row r="6096" spans="1:20" x14ac:dyDescent="0.25">
      <c r="A6096">
        <v>2006</v>
      </c>
      <c r="B6096" s="6" t="s">
        <v>73</v>
      </c>
      <c r="C6096" s="14">
        <v>99</v>
      </c>
      <c r="D6096" s="6" t="s">
        <v>350</v>
      </c>
      <c r="E6096" s="6"/>
      <c r="F6096" s="6"/>
      <c r="G6096" s="6"/>
      <c r="H6096" s="6"/>
      <c r="I6096" s="6" t="str">
        <f t="shared" si="54"/>
        <v/>
      </c>
      <c r="J6096" s="10" t="s">
        <v>331</v>
      </c>
      <c r="K6096" s="6">
        <v>28</v>
      </c>
      <c r="L6096" s="6">
        <v>20</v>
      </c>
      <c r="M6096" s="6">
        <v>12</v>
      </c>
      <c r="N6096" s="15">
        <v>50</v>
      </c>
      <c r="O6096" s="15">
        <v>0</v>
      </c>
      <c r="P6096" s="6"/>
      <c r="Q6096" s="6"/>
      <c r="R6096" s="6" t="s">
        <v>31</v>
      </c>
      <c r="S6096" s="6"/>
      <c r="T6096" s="6"/>
    </row>
    <row r="6097" spans="1:20" x14ac:dyDescent="0.25">
      <c r="A6097">
        <v>2006</v>
      </c>
      <c r="B6097" s="6" t="s">
        <v>73</v>
      </c>
      <c r="C6097" s="14">
        <v>100</v>
      </c>
      <c r="D6097" s="6" t="s">
        <v>350</v>
      </c>
      <c r="E6097" s="6"/>
      <c r="F6097" s="6"/>
      <c r="G6097" s="6"/>
      <c r="H6097" s="6"/>
      <c r="I6097" s="6" t="str">
        <f t="shared" si="54"/>
        <v/>
      </c>
      <c r="J6097" s="10" t="s">
        <v>331</v>
      </c>
      <c r="K6097" s="6">
        <v>23</v>
      </c>
      <c r="L6097" s="6">
        <v>20</v>
      </c>
      <c r="M6097" s="6">
        <v>8</v>
      </c>
      <c r="N6097" s="15">
        <v>35</v>
      </c>
      <c r="O6097" s="15">
        <v>0</v>
      </c>
      <c r="P6097" s="6"/>
      <c r="Q6097" s="6"/>
      <c r="R6097" s="6"/>
      <c r="S6097" s="6"/>
      <c r="T6097" s="6"/>
    </row>
    <row r="6098" spans="1:20" x14ac:dyDescent="0.25">
      <c r="A6098">
        <v>2006</v>
      </c>
      <c r="B6098" s="6" t="s">
        <v>73</v>
      </c>
      <c r="C6098" s="14">
        <v>101</v>
      </c>
      <c r="D6098" s="6" t="s">
        <v>350</v>
      </c>
      <c r="E6098" s="6"/>
      <c r="F6098" s="6"/>
      <c r="G6098" s="6"/>
      <c r="H6098" s="6"/>
      <c r="I6098" s="6" t="str">
        <f t="shared" si="54"/>
        <v/>
      </c>
      <c r="J6098" s="10" t="s">
        <v>347</v>
      </c>
      <c r="K6098" s="6">
        <v>22</v>
      </c>
      <c r="L6098" s="6">
        <v>17</v>
      </c>
      <c r="M6098" s="6">
        <v>18</v>
      </c>
      <c r="N6098" s="15">
        <v>10</v>
      </c>
      <c r="O6098" s="15">
        <v>0</v>
      </c>
      <c r="P6098" s="6"/>
      <c r="Q6098" s="6"/>
      <c r="R6098" s="6"/>
      <c r="S6098" s="6"/>
      <c r="T6098" s="6"/>
    </row>
    <row r="6099" spans="1:20" x14ac:dyDescent="0.25">
      <c r="A6099">
        <v>2006</v>
      </c>
      <c r="B6099" s="6" t="s">
        <v>73</v>
      </c>
      <c r="C6099" s="14">
        <v>102</v>
      </c>
      <c r="D6099" s="6" t="s">
        <v>350</v>
      </c>
      <c r="E6099" s="6"/>
      <c r="F6099" s="6"/>
      <c r="G6099" s="6"/>
      <c r="H6099" s="6"/>
      <c r="I6099" s="6" t="str">
        <f t="shared" si="54"/>
        <v/>
      </c>
      <c r="J6099" s="10" t="s">
        <v>331</v>
      </c>
      <c r="K6099" s="6">
        <v>42</v>
      </c>
      <c r="L6099" s="6">
        <v>33</v>
      </c>
      <c r="M6099" s="6">
        <v>24</v>
      </c>
      <c r="N6099" s="15">
        <v>30</v>
      </c>
      <c r="O6099" s="15">
        <v>2</v>
      </c>
      <c r="P6099" s="6"/>
      <c r="Q6099" s="6"/>
      <c r="R6099" s="6"/>
      <c r="S6099" s="10"/>
      <c r="T6099" s="6"/>
    </row>
    <row r="6100" spans="1:20" x14ac:dyDescent="0.25">
      <c r="A6100">
        <v>2006</v>
      </c>
      <c r="B6100" s="6" t="s">
        <v>73</v>
      </c>
      <c r="C6100" s="14">
        <v>103</v>
      </c>
      <c r="D6100" s="6" t="s">
        <v>350</v>
      </c>
      <c r="E6100" s="6"/>
      <c r="F6100" s="6"/>
      <c r="G6100" s="6"/>
      <c r="H6100" s="6"/>
      <c r="I6100" s="6" t="str">
        <f t="shared" si="54"/>
        <v/>
      </c>
      <c r="J6100" s="10" t="s">
        <v>347</v>
      </c>
      <c r="K6100" s="6">
        <v>5</v>
      </c>
      <c r="L6100" s="6">
        <v>3</v>
      </c>
      <c r="M6100" s="6">
        <v>2</v>
      </c>
      <c r="N6100" s="15">
        <v>0</v>
      </c>
      <c r="O6100" s="15">
        <v>0</v>
      </c>
      <c r="P6100" s="6"/>
      <c r="Q6100" s="6"/>
      <c r="R6100" s="6"/>
      <c r="S6100" s="6"/>
      <c r="T6100" s="6"/>
    </row>
    <row r="6101" spans="1:20" x14ac:dyDescent="0.25">
      <c r="A6101">
        <v>2006</v>
      </c>
      <c r="B6101" s="6" t="s">
        <v>73</v>
      </c>
      <c r="C6101" s="14">
        <v>104</v>
      </c>
      <c r="D6101" s="6" t="s">
        <v>350</v>
      </c>
      <c r="E6101" s="6"/>
      <c r="F6101" s="6"/>
      <c r="G6101" s="6"/>
      <c r="H6101" s="6"/>
      <c r="I6101" s="6" t="str">
        <f t="shared" si="54"/>
        <v/>
      </c>
      <c r="J6101" s="10" t="s">
        <v>83</v>
      </c>
      <c r="K6101" s="6">
        <v>23</v>
      </c>
      <c r="L6101" s="6">
        <v>10</v>
      </c>
      <c r="M6101" s="6">
        <v>3</v>
      </c>
      <c r="N6101" s="15">
        <v>0</v>
      </c>
      <c r="O6101" s="15">
        <v>0</v>
      </c>
      <c r="P6101" s="6"/>
      <c r="Q6101" s="6"/>
      <c r="R6101" s="6"/>
      <c r="S6101" s="6"/>
      <c r="T6101" s="6"/>
    </row>
    <row r="6102" spans="1:20" x14ac:dyDescent="0.25">
      <c r="A6102">
        <v>2006</v>
      </c>
      <c r="B6102" s="6" t="s">
        <v>73</v>
      </c>
      <c r="C6102" s="14">
        <v>105</v>
      </c>
      <c r="D6102" s="6" t="s">
        <v>350</v>
      </c>
      <c r="E6102" s="6"/>
      <c r="F6102" s="6"/>
      <c r="G6102" s="6"/>
      <c r="H6102" s="6"/>
      <c r="I6102" s="6" t="str">
        <f t="shared" si="54"/>
        <v/>
      </c>
      <c r="J6102" s="10" t="s">
        <v>83</v>
      </c>
      <c r="K6102" s="6">
        <v>120</v>
      </c>
      <c r="L6102" s="6">
        <v>110</v>
      </c>
      <c r="M6102" s="6">
        <v>100</v>
      </c>
      <c r="N6102" s="15">
        <v>95</v>
      </c>
      <c r="O6102" s="15">
        <v>0</v>
      </c>
      <c r="P6102" s="6"/>
      <c r="Q6102" s="6"/>
      <c r="R6102" s="6"/>
      <c r="S6102" s="6"/>
      <c r="T6102" s="6"/>
    </row>
    <row r="6103" spans="1:20" x14ac:dyDescent="0.25">
      <c r="A6103">
        <v>2006</v>
      </c>
      <c r="B6103" s="6" t="s">
        <v>73</v>
      </c>
      <c r="C6103" s="14">
        <v>106</v>
      </c>
      <c r="D6103" s="6" t="s">
        <v>350</v>
      </c>
      <c r="E6103" s="6"/>
      <c r="F6103" s="6"/>
      <c r="G6103" s="6"/>
      <c r="H6103" s="6"/>
      <c r="I6103" s="6" t="str">
        <f t="shared" si="54"/>
        <v/>
      </c>
      <c r="J6103" s="10" t="s">
        <v>334</v>
      </c>
      <c r="K6103" s="6">
        <v>43</v>
      </c>
      <c r="L6103" s="6">
        <v>35</v>
      </c>
      <c r="M6103" s="6">
        <v>52</v>
      </c>
      <c r="N6103" s="15">
        <v>25</v>
      </c>
      <c r="O6103" s="15">
        <v>1</v>
      </c>
      <c r="P6103" s="6"/>
      <c r="Q6103" s="6"/>
      <c r="R6103" s="6" t="s">
        <v>31</v>
      </c>
      <c r="S6103" s="6"/>
      <c r="T6103" s="6"/>
    </row>
    <row r="6104" spans="1:20" x14ac:dyDescent="0.25">
      <c r="A6104">
        <v>2006</v>
      </c>
      <c r="B6104" s="6" t="s">
        <v>73</v>
      </c>
      <c r="C6104" s="14">
        <v>107</v>
      </c>
      <c r="D6104" s="6" t="s">
        <v>350</v>
      </c>
      <c r="E6104" s="6"/>
      <c r="F6104" s="6"/>
      <c r="G6104" s="6"/>
      <c r="H6104" s="6"/>
      <c r="I6104" s="6"/>
      <c r="J6104" s="10" t="s">
        <v>83</v>
      </c>
      <c r="K6104" s="6">
        <v>70</v>
      </c>
      <c r="L6104" s="6">
        <v>40</v>
      </c>
      <c r="M6104" s="6">
        <v>80</v>
      </c>
      <c r="N6104" s="15">
        <v>80</v>
      </c>
      <c r="O6104" s="15">
        <v>0</v>
      </c>
      <c r="P6104" s="6"/>
      <c r="Q6104" s="6"/>
      <c r="R6104" s="6"/>
      <c r="S6104" s="6"/>
      <c r="T6104" s="6"/>
    </row>
    <row r="6105" spans="1:20" x14ac:dyDescent="0.25">
      <c r="A6105">
        <v>2006</v>
      </c>
      <c r="B6105" s="6" t="s">
        <v>73</v>
      </c>
      <c r="C6105" s="14">
        <v>108</v>
      </c>
      <c r="D6105" s="6" t="s">
        <v>350</v>
      </c>
      <c r="E6105" s="6"/>
      <c r="F6105" s="6"/>
      <c r="G6105" s="6"/>
      <c r="H6105" s="6"/>
      <c r="I6105" s="6"/>
      <c r="J6105" s="10" t="s">
        <v>334</v>
      </c>
      <c r="K6105" s="6">
        <v>60</v>
      </c>
      <c r="L6105" s="6">
        <v>30</v>
      </c>
      <c r="M6105" s="6">
        <v>20</v>
      </c>
      <c r="N6105" s="15">
        <v>50</v>
      </c>
      <c r="O6105" s="15">
        <v>0</v>
      </c>
      <c r="P6105" s="6"/>
      <c r="Q6105" s="6"/>
      <c r="R6105" s="6" t="s">
        <v>31</v>
      </c>
      <c r="S6105" s="6"/>
      <c r="T6105" s="6"/>
    </row>
    <row r="6106" spans="1:20" x14ac:dyDescent="0.25">
      <c r="A6106">
        <v>2006</v>
      </c>
      <c r="B6106" s="6" t="s">
        <v>73</v>
      </c>
      <c r="C6106" s="14">
        <v>109</v>
      </c>
      <c r="D6106" s="6" t="s">
        <v>350</v>
      </c>
      <c r="E6106" s="6"/>
      <c r="F6106" s="6"/>
      <c r="G6106" s="6"/>
      <c r="H6106" s="6"/>
      <c r="I6106" s="6" t="str">
        <f t="shared" si="54"/>
        <v/>
      </c>
      <c r="J6106" s="10" t="s">
        <v>332</v>
      </c>
      <c r="K6106" s="6">
        <v>17</v>
      </c>
      <c r="L6106" s="6">
        <v>10</v>
      </c>
      <c r="M6106" s="6">
        <v>13</v>
      </c>
      <c r="N6106" s="15">
        <v>20</v>
      </c>
      <c r="O6106" s="15">
        <v>0</v>
      </c>
      <c r="P6106" s="6"/>
      <c r="Q6106" s="6"/>
      <c r="R6106" s="6" t="s">
        <v>31</v>
      </c>
      <c r="S6106" s="6"/>
      <c r="T6106" s="6"/>
    </row>
    <row r="6107" spans="1:20" x14ac:dyDescent="0.25">
      <c r="A6107">
        <v>2006</v>
      </c>
      <c r="B6107" s="6" t="s">
        <v>73</v>
      </c>
      <c r="C6107" s="14">
        <v>110</v>
      </c>
      <c r="D6107" s="6" t="s">
        <v>350</v>
      </c>
      <c r="E6107" s="6"/>
      <c r="F6107" s="6"/>
      <c r="G6107" s="6"/>
      <c r="H6107" s="6"/>
      <c r="I6107" s="6" t="str">
        <f t="shared" si="54"/>
        <v/>
      </c>
      <c r="J6107" s="10" t="s">
        <v>334</v>
      </c>
      <c r="K6107" s="6">
        <v>50</v>
      </c>
      <c r="L6107" s="6">
        <v>40</v>
      </c>
      <c r="M6107" s="6">
        <v>60</v>
      </c>
      <c r="N6107" s="15">
        <v>40</v>
      </c>
      <c r="O6107" s="15">
        <v>0</v>
      </c>
      <c r="P6107" s="6"/>
      <c r="Q6107" s="6"/>
      <c r="R6107" s="6"/>
      <c r="S6107" s="6"/>
      <c r="T6107" s="6"/>
    </row>
    <row r="6108" spans="1:20" x14ac:dyDescent="0.25">
      <c r="A6108">
        <v>2006</v>
      </c>
      <c r="B6108" s="6" t="s">
        <v>73</v>
      </c>
      <c r="C6108" s="14">
        <v>111</v>
      </c>
      <c r="D6108" s="6" t="s">
        <v>350</v>
      </c>
      <c r="E6108" s="6">
        <v>8</v>
      </c>
      <c r="F6108" s="6">
        <v>10.4</v>
      </c>
      <c r="G6108" s="10">
        <v>130</v>
      </c>
      <c r="H6108" s="6">
        <v>0</v>
      </c>
      <c r="I6108" s="6">
        <f>IF(G6108&gt;0,G6108/(1000-H6108)*1000,"")</f>
        <v>130</v>
      </c>
      <c r="J6108" s="10" t="s">
        <v>331</v>
      </c>
      <c r="K6108" s="6">
        <v>32</v>
      </c>
      <c r="L6108" s="6">
        <v>10</v>
      </c>
      <c r="M6108" s="6">
        <v>23</v>
      </c>
      <c r="N6108" s="15">
        <v>0</v>
      </c>
      <c r="O6108" s="15">
        <v>0</v>
      </c>
      <c r="P6108" s="6"/>
      <c r="Q6108" s="6"/>
      <c r="R6108" s="6"/>
      <c r="S6108" s="6"/>
      <c r="T6108" s="6"/>
    </row>
    <row r="6109" spans="1:20" x14ac:dyDescent="0.25">
      <c r="A6109">
        <v>2006</v>
      </c>
      <c r="B6109" s="6" t="s">
        <v>73</v>
      </c>
      <c r="C6109" s="14">
        <v>112</v>
      </c>
      <c r="D6109" s="6" t="s">
        <v>350</v>
      </c>
      <c r="E6109" s="6"/>
      <c r="F6109" s="6"/>
      <c r="G6109" s="6"/>
      <c r="H6109" s="6"/>
      <c r="I6109" s="6" t="str">
        <f>IF(G6109&gt;0,G6109/(1000-H6109)*1000,"")</f>
        <v/>
      </c>
      <c r="J6109" s="10" t="s">
        <v>334</v>
      </c>
      <c r="K6109" s="6">
        <v>50</v>
      </c>
      <c r="L6109" s="6">
        <v>35</v>
      </c>
      <c r="M6109" s="6">
        <v>53</v>
      </c>
      <c r="N6109" s="15">
        <v>50</v>
      </c>
      <c r="O6109" s="15">
        <v>0</v>
      </c>
      <c r="P6109" s="6"/>
      <c r="Q6109" s="6"/>
      <c r="R6109" s="6" t="s">
        <v>47</v>
      </c>
      <c r="S6109" s="6"/>
      <c r="T6109" s="6"/>
    </row>
    <row r="6110" spans="1:20" x14ac:dyDescent="0.25">
      <c r="A6110">
        <v>2006</v>
      </c>
      <c r="B6110" s="6" t="s">
        <v>73</v>
      </c>
      <c r="C6110" s="14">
        <v>113</v>
      </c>
      <c r="D6110" s="6" t="s">
        <v>350</v>
      </c>
      <c r="E6110" s="6"/>
      <c r="F6110" s="6"/>
      <c r="G6110" s="6"/>
      <c r="H6110" s="6"/>
      <c r="I6110" s="6" t="str">
        <f t="shared" si="54"/>
        <v/>
      </c>
      <c r="J6110" s="10" t="s">
        <v>331</v>
      </c>
      <c r="K6110" s="6">
        <v>4</v>
      </c>
      <c r="L6110" s="6">
        <v>2</v>
      </c>
      <c r="M6110" s="6">
        <v>1</v>
      </c>
      <c r="N6110" s="15">
        <v>5</v>
      </c>
      <c r="O6110" s="15">
        <v>0</v>
      </c>
      <c r="P6110" s="6"/>
      <c r="Q6110" s="6"/>
      <c r="R6110" s="6"/>
      <c r="S6110" s="6"/>
      <c r="T6110" s="6"/>
    </row>
    <row r="6111" spans="1:20" x14ac:dyDescent="0.25">
      <c r="A6111">
        <v>2006</v>
      </c>
      <c r="B6111" s="6" t="s">
        <v>73</v>
      </c>
      <c r="C6111" s="14">
        <v>114</v>
      </c>
      <c r="D6111" s="6" t="s">
        <v>350</v>
      </c>
      <c r="E6111" s="6"/>
      <c r="F6111" s="6"/>
      <c r="G6111" s="6"/>
      <c r="H6111" s="6"/>
      <c r="I6111" s="6" t="str">
        <f t="shared" si="54"/>
        <v/>
      </c>
      <c r="J6111" s="10" t="s">
        <v>347</v>
      </c>
      <c r="K6111" s="6">
        <v>20</v>
      </c>
      <c r="L6111" s="6">
        <v>10</v>
      </c>
      <c r="M6111" s="6">
        <v>2</v>
      </c>
      <c r="N6111" s="15">
        <v>40</v>
      </c>
      <c r="O6111" s="15">
        <v>0</v>
      </c>
      <c r="P6111" s="6"/>
      <c r="Q6111" s="6"/>
      <c r="R6111" s="6"/>
      <c r="S6111" s="6"/>
      <c r="T6111" s="6"/>
    </row>
    <row r="6112" spans="1:20" x14ac:dyDescent="0.25">
      <c r="A6112">
        <v>2006</v>
      </c>
      <c r="B6112" s="6" t="s">
        <v>73</v>
      </c>
      <c r="C6112" s="14">
        <v>115</v>
      </c>
      <c r="D6112" s="6" t="s">
        <v>350</v>
      </c>
      <c r="E6112" s="6"/>
      <c r="F6112" s="6"/>
      <c r="G6112" s="6"/>
      <c r="H6112" s="6"/>
      <c r="I6112" s="6" t="str">
        <f t="shared" si="54"/>
        <v/>
      </c>
      <c r="J6112" s="10" t="s">
        <v>331</v>
      </c>
      <c r="K6112" s="6">
        <v>20</v>
      </c>
      <c r="L6112" s="6">
        <v>12</v>
      </c>
      <c r="M6112" s="6">
        <v>8</v>
      </c>
      <c r="N6112" s="15">
        <v>5</v>
      </c>
      <c r="O6112" s="15">
        <v>0</v>
      </c>
      <c r="P6112" s="6"/>
      <c r="Q6112" s="6"/>
      <c r="R6112" s="6"/>
      <c r="S6112" s="6"/>
      <c r="T6112" s="6"/>
    </row>
    <row r="6113" spans="1:20" x14ac:dyDescent="0.25">
      <c r="A6113">
        <v>2006</v>
      </c>
      <c r="B6113" s="6" t="s">
        <v>73</v>
      </c>
      <c r="C6113" s="14">
        <v>116</v>
      </c>
      <c r="D6113" s="6" t="s">
        <v>350</v>
      </c>
      <c r="E6113" s="6"/>
      <c r="F6113" s="6"/>
      <c r="G6113" s="6"/>
      <c r="H6113" s="6"/>
      <c r="I6113" s="6" t="str">
        <f t="shared" si="54"/>
        <v/>
      </c>
      <c r="J6113" s="10" t="s">
        <v>347</v>
      </c>
      <c r="K6113" s="6">
        <v>23</v>
      </c>
      <c r="L6113" s="6">
        <v>10</v>
      </c>
      <c r="M6113" s="6">
        <v>12</v>
      </c>
      <c r="N6113" s="15">
        <v>30</v>
      </c>
      <c r="O6113" s="15">
        <v>0</v>
      </c>
      <c r="P6113" s="6"/>
      <c r="Q6113" s="6"/>
      <c r="R6113" s="6"/>
      <c r="S6113" s="6"/>
      <c r="T6113" s="6"/>
    </row>
    <row r="6114" spans="1:20" x14ac:dyDescent="0.25">
      <c r="A6114">
        <v>2006</v>
      </c>
      <c r="B6114" s="6" t="s">
        <v>73</v>
      </c>
      <c r="C6114" s="14">
        <v>117</v>
      </c>
      <c r="D6114" s="6" t="s">
        <v>350</v>
      </c>
      <c r="E6114" s="6"/>
      <c r="F6114" s="6"/>
      <c r="G6114" s="6"/>
      <c r="H6114" s="6"/>
      <c r="I6114" s="6" t="str">
        <f t="shared" si="54"/>
        <v/>
      </c>
      <c r="J6114" s="10" t="s">
        <v>331</v>
      </c>
      <c r="K6114" s="6">
        <v>22</v>
      </c>
      <c r="L6114" s="6">
        <v>3</v>
      </c>
      <c r="M6114" s="6">
        <v>20</v>
      </c>
      <c r="N6114" s="15">
        <v>0</v>
      </c>
      <c r="O6114" s="15">
        <v>0</v>
      </c>
      <c r="P6114" s="6"/>
      <c r="Q6114" s="6"/>
      <c r="R6114" s="6"/>
      <c r="S6114" s="6"/>
      <c r="T6114" s="6"/>
    </row>
    <row r="6115" spans="1:20" x14ac:dyDescent="0.25">
      <c r="A6115">
        <v>2006</v>
      </c>
      <c r="B6115" s="6" t="s">
        <v>73</v>
      </c>
      <c r="C6115" s="14">
        <v>118</v>
      </c>
      <c r="D6115" s="6" t="s">
        <v>350</v>
      </c>
      <c r="E6115" s="6"/>
      <c r="F6115" s="6"/>
      <c r="G6115" s="6"/>
      <c r="H6115" s="6"/>
      <c r="I6115" s="6" t="str">
        <f t="shared" si="54"/>
        <v/>
      </c>
      <c r="J6115" s="10" t="s">
        <v>347</v>
      </c>
      <c r="K6115" s="6">
        <v>32</v>
      </c>
      <c r="L6115" s="6">
        <v>4</v>
      </c>
      <c r="M6115" s="6">
        <v>17</v>
      </c>
      <c r="N6115" s="15">
        <v>10</v>
      </c>
      <c r="O6115" s="15">
        <v>0</v>
      </c>
      <c r="P6115" s="6"/>
      <c r="Q6115" s="6"/>
      <c r="R6115" s="6"/>
      <c r="S6115" s="6"/>
      <c r="T6115" s="6"/>
    </row>
    <row r="6116" spans="1:20" x14ac:dyDescent="0.25">
      <c r="A6116">
        <v>2006</v>
      </c>
      <c r="B6116" s="6" t="s">
        <v>73</v>
      </c>
      <c r="C6116" s="14">
        <v>119</v>
      </c>
      <c r="D6116" s="6" t="s">
        <v>350</v>
      </c>
      <c r="E6116" s="6"/>
      <c r="F6116" s="6"/>
      <c r="G6116" s="6"/>
      <c r="H6116" s="6"/>
      <c r="I6116" s="6"/>
      <c r="J6116" s="10" t="s">
        <v>331</v>
      </c>
      <c r="K6116" s="6">
        <v>32</v>
      </c>
      <c r="L6116" s="6">
        <v>12</v>
      </c>
      <c r="M6116" s="6">
        <v>4</v>
      </c>
      <c r="N6116" s="15">
        <v>80</v>
      </c>
      <c r="O6116" s="15">
        <v>0</v>
      </c>
      <c r="P6116" s="6"/>
      <c r="Q6116" s="6"/>
      <c r="R6116" s="6"/>
      <c r="S6116" s="6"/>
      <c r="T6116" s="6"/>
    </row>
    <row r="6117" spans="1:20" x14ac:dyDescent="0.25">
      <c r="A6117">
        <v>2006</v>
      </c>
      <c r="B6117" s="6" t="s">
        <v>73</v>
      </c>
      <c r="C6117" s="14">
        <v>120</v>
      </c>
      <c r="D6117" s="6" t="s">
        <v>350</v>
      </c>
      <c r="E6117" s="6"/>
      <c r="F6117" s="6"/>
      <c r="G6117" s="6"/>
      <c r="H6117" s="6"/>
      <c r="I6117" s="6" t="str">
        <f t="shared" ref="I6117:I6144" si="55">IF(G6117&gt;0,G6117/(1000-H6117)*1000,"")</f>
        <v/>
      </c>
      <c r="J6117" s="10" t="s">
        <v>347</v>
      </c>
      <c r="K6117" s="6">
        <v>23</v>
      </c>
      <c r="L6117" s="6">
        <v>20</v>
      </c>
      <c r="M6117" s="6">
        <v>10</v>
      </c>
      <c r="N6117" s="15">
        <v>25</v>
      </c>
      <c r="O6117" s="15">
        <v>0</v>
      </c>
      <c r="P6117" s="6"/>
      <c r="Q6117" s="6"/>
      <c r="R6117" s="6"/>
      <c r="S6117" s="6"/>
      <c r="T6117" s="6"/>
    </row>
    <row r="6118" spans="1:20" x14ac:dyDescent="0.25">
      <c r="A6118">
        <v>2006</v>
      </c>
      <c r="B6118" s="6" t="s">
        <v>73</v>
      </c>
      <c r="C6118" s="14">
        <v>121</v>
      </c>
      <c r="D6118" s="6" t="s">
        <v>350</v>
      </c>
      <c r="E6118" s="6"/>
      <c r="F6118" s="6"/>
      <c r="G6118" s="6"/>
      <c r="H6118" s="6"/>
      <c r="I6118" s="6" t="str">
        <f t="shared" si="55"/>
        <v/>
      </c>
      <c r="J6118" s="10" t="s">
        <v>347</v>
      </c>
      <c r="K6118" s="6">
        <v>8</v>
      </c>
      <c r="L6118" s="6">
        <v>7</v>
      </c>
      <c r="M6118" s="6">
        <v>3</v>
      </c>
      <c r="N6118" s="15">
        <v>0</v>
      </c>
      <c r="O6118" s="15">
        <v>0</v>
      </c>
      <c r="P6118" s="6"/>
      <c r="Q6118" s="6"/>
      <c r="R6118" s="6"/>
      <c r="S6118" s="6"/>
      <c r="T6118" s="6"/>
    </row>
    <row r="6119" spans="1:20" x14ac:dyDescent="0.25">
      <c r="A6119">
        <v>2006</v>
      </c>
      <c r="B6119" s="6" t="s">
        <v>73</v>
      </c>
      <c r="C6119" s="14">
        <v>122</v>
      </c>
      <c r="D6119" s="6" t="s">
        <v>350</v>
      </c>
      <c r="E6119" s="6"/>
      <c r="F6119" s="6"/>
      <c r="G6119" s="6"/>
      <c r="H6119" s="6"/>
      <c r="I6119" s="6" t="str">
        <f t="shared" si="55"/>
        <v/>
      </c>
      <c r="J6119" s="10" t="s">
        <v>347</v>
      </c>
      <c r="K6119" s="6">
        <v>40</v>
      </c>
      <c r="L6119" s="6">
        <v>20</v>
      </c>
      <c r="M6119" s="6">
        <v>19</v>
      </c>
      <c r="N6119" s="15">
        <v>10</v>
      </c>
      <c r="O6119" s="15">
        <v>0</v>
      </c>
      <c r="P6119" s="6"/>
      <c r="Q6119" s="6"/>
      <c r="R6119" s="6"/>
      <c r="S6119" s="6"/>
      <c r="T6119" s="6"/>
    </row>
    <row r="6120" spans="1:20" x14ac:dyDescent="0.25">
      <c r="A6120">
        <v>2006</v>
      </c>
      <c r="B6120" s="6" t="s">
        <v>70</v>
      </c>
      <c r="C6120" s="14">
        <v>1</v>
      </c>
      <c r="D6120" s="6" t="s">
        <v>328</v>
      </c>
      <c r="E6120" s="6">
        <v>1</v>
      </c>
      <c r="F6120" s="6">
        <v>10</v>
      </c>
      <c r="G6120" s="6">
        <v>130</v>
      </c>
      <c r="H6120" s="6">
        <v>0</v>
      </c>
      <c r="I6120" s="6">
        <f t="shared" si="55"/>
        <v>130</v>
      </c>
      <c r="J6120" s="6" t="s">
        <v>331</v>
      </c>
      <c r="K6120" s="6">
        <v>18</v>
      </c>
      <c r="L6120" s="6">
        <v>25</v>
      </c>
      <c r="M6120" s="6">
        <v>20</v>
      </c>
      <c r="N6120" s="15">
        <v>25</v>
      </c>
      <c r="O6120" s="15">
        <v>0</v>
      </c>
      <c r="P6120" s="6" t="s">
        <v>156</v>
      </c>
      <c r="Q6120" s="6"/>
      <c r="R6120" s="6"/>
      <c r="S6120" s="6"/>
      <c r="T6120" s="6"/>
    </row>
    <row r="6121" spans="1:20" x14ac:dyDescent="0.25">
      <c r="A6121">
        <v>2006</v>
      </c>
      <c r="B6121" s="6" t="s">
        <v>70</v>
      </c>
      <c r="C6121" s="14">
        <v>2</v>
      </c>
      <c r="D6121" s="6" t="s">
        <v>328</v>
      </c>
      <c r="E6121" s="6"/>
      <c r="F6121" s="6"/>
      <c r="G6121" s="6"/>
      <c r="H6121" s="6"/>
      <c r="I6121" s="6" t="str">
        <f t="shared" si="55"/>
        <v/>
      </c>
      <c r="J6121" s="6" t="s">
        <v>334</v>
      </c>
      <c r="K6121" s="6">
        <v>5</v>
      </c>
      <c r="L6121" s="6">
        <v>5</v>
      </c>
      <c r="M6121" s="6">
        <v>2</v>
      </c>
      <c r="N6121" s="15">
        <v>0</v>
      </c>
      <c r="O6121" s="15">
        <v>0</v>
      </c>
      <c r="P6121" s="6"/>
      <c r="Q6121" s="6"/>
      <c r="R6121" s="6"/>
      <c r="S6121" s="6"/>
      <c r="T6121" s="6"/>
    </row>
    <row r="6122" spans="1:20" x14ac:dyDescent="0.25">
      <c r="A6122">
        <v>2006</v>
      </c>
      <c r="B6122" s="6" t="s">
        <v>70</v>
      </c>
      <c r="C6122" s="14">
        <v>3</v>
      </c>
      <c r="D6122" s="6" t="s">
        <v>328</v>
      </c>
      <c r="E6122" s="6"/>
      <c r="F6122" s="6"/>
      <c r="G6122" s="6"/>
      <c r="H6122" s="6"/>
      <c r="I6122" s="6" t="str">
        <f t="shared" si="55"/>
        <v/>
      </c>
      <c r="J6122" s="6" t="s">
        <v>331</v>
      </c>
      <c r="K6122" s="6">
        <v>10</v>
      </c>
      <c r="L6122" s="6">
        <v>20</v>
      </c>
      <c r="M6122" s="6">
        <v>15</v>
      </c>
      <c r="N6122" s="15">
        <v>60</v>
      </c>
      <c r="O6122" s="15">
        <v>0</v>
      </c>
      <c r="P6122" s="6" t="s">
        <v>156</v>
      </c>
      <c r="Q6122" s="6"/>
      <c r="R6122" s="6"/>
      <c r="S6122" s="6"/>
      <c r="T6122" s="6"/>
    </row>
    <row r="6123" spans="1:20" x14ac:dyDescent="0.25">
      <c r="A6123">
        <v>2006</v>
      </c>
      <c r="B6123" s="6" t="s">
        <v>70</v>
      </c>
      <c r="C6123" s="14">
        <v>4</v>
      </c>
      <c r="D6123" s="6" t="s">
        <v>328</v>
      </c>
      <c r="E6123" s="6"/>
      <c r="F6123" s="6"/>
      <c r="G6123" s="6"/>
      <c r="H6123" s="6"/>
      <c r="I6123" s="6" t="str">
        <f t="shared" si="55"/>
        <v/>
      </c>
      <c r="J6123" s="6" t="s">
        <v>332</v>
      </c>
      <c r="K6123" s="6">
        <v>25</v>
      </c>
      <c r="L6123" s="6">
        <v>20</v>
      </c>
      <c r="M6123" s="6">
        <v>12</v>
      </c>
      <c r="N6123" s="15">
        <v>60</v>
      </c>
      <c r="O6123" s="15">
        <v>0</v>
      </c>
      <c r="P6123" s="6"/>
      <c r="Q6123" s="6"/>
      <c r="R6123" s="6"/>
      <c r="S6123" s="6"/>
      <c r="T6123" s="6"/>
    </row>
    <row r="6124" spans="1:20" x14ac:dyDescent="0.25">
      <c r="A6124">
        <v>2006</v>
      </c>
      <c r="B6124" s="6" t="s">
        <v>70</v>
      </c>
      <c r="C6124" s="14">
        <v>5</v>
      </c>
      <c r="D6124" s="6" t="s">
        <v>328</v>
      </c>
      <c r="E6124" s="6"/>
      <c r="F6124" s="6"/>
      <c r="G6124" s="6"/>
      <c r="H6124" s="6"/>
      <c r="I6124" s="6" t="str">
        <f t="shared" si="55"/>
        <v/>
      </c>
      <c r="J6124" s="6" t="s">
        <v>334</v>
      </c>
      <c r="K6124" s="6">
        <v>15</v>
      </c>
      <c r="L6124" s="6">
        <v>10</v>
      </c>
      <c r="M6124" s="6">
        <v>10</v>
      </c>
      <c r="N6124" s="15">
        <v>90</v>
      </c>
      <c r="O6124" s="15">
        <v>0</v>
      </c>
      <c r="P6124" s="6"/>
      <c r="Q6124" s="6"/>
      <c r="R6124" s="6"/>
      <c r="S6124" s="6"/>
      <c r="T6124" s="6"/>
    </row>
    <row r="6125" spans="1:20" x14ac:dyDescent="0.25">
      <c r="A6125">
        <v>2006</v>
      </c>
      <c r="B6125" s="6" t="s">
        <v>70</v>
      </c>
      <c r="C6125" s="14">
        <v>6</v>
      </c>
      <c r="D6125" s="6" t="s">
        <v>328</v>
      </c>
      <c r="E6125" s="6"/>
      <c r="F6125" s="6"/>
      <c r="G6125" s="6"/>
      <c r="H6125" s="6"/>
      <c r="I6125" s="6" t="str">
        <f t="shared" si="55"/>
        <v/>
      </c>
      <c r="J6125" s="6" t="s">
        <v>340</v>
      </c>
      <c r="K6125" s="6">
        <v>10</v>
      </c>
      <c r="L6125" s="6">
        <v>11</v>
      </c>
      <c r="M6125" s="6">
        <v>10</v>
      </c>
      <c r="N6125" s="15">
        <v>0</v>
      </c>
      <c r="O6125" s="15">
        <v>0</v>
      </c>
      <c r="P6125" s="6"/>
      <c r="Q6125" s="6"/>
      <c r="R6125" s="6"/>
      <c r="S6125" s="6"/>
      <c r="T6125" s="6"/>
    </row>
    <row r="6126" spans="1:20" x14ac:dyDescent="0.25">
      <c r="A6126">
        <v>2006</v>
      </c>
      <c r="B6126" s="6" t="s">
        <v>70</v>
      </c>
      <c r="C6126" s="14">
        <v>7</v>
      </c>
      <c r="D6126" s="6" t="s">
        <v>328</v>
      </c>
      <c r="E6126" s="6"/>
      <c r="F6126" s="6"/>
      <c r="G6126" s="6"/>
      <c r="H6126" s="6"/>
      <c r="I6126" s="6" t="str">
        <f t="shared" si="55"/>
        <v/>
      </c>
      <c r="J6126" s="6" t="s">
        <v>334</v>
      </c>
      <c r="K6126" s="6">
        <v>18</v>
      </c>
      <c r="L6126" s="6">
        <v>13</v>
      </c>
      <c r="M6126" s="6">
        <v>10</v>
      </c>
      <c r="N6126" s="15">
        <v>15</v>
      </c>
      <c r="O6126" s="15">
        <v>0</v>
      </c>
      <c r="P6126" s="6"/>
      <c r="Q6126" s="6"/>
      <c r="R6126" s="6"/>
      <c r="S6126" s="6"/>
      <c r="T6126" s="6"/>
    </row>
    <row r="6127" spans="1:20" x14ac:dyDescent="0.25">
      <c r="A6127">
        <v>2006</v>
      </c>
      <c r="B6127" s="6" t="s">
        <v>70</v>
      </c>
      <c r="C6127" s="14">
        <v>8</v>
      </c>
      <c r="D6127" s="6" t="s">
        <v>328</v>
      </c>
      <c r="E6127" s="6"/>
      <c r="F6127" s="6"/>
      <c r="G6127" s="6"/>
      <c r="H6127" s="6"/>
      <c r="I6127" s="6" t="str">
        <f t="shared" si="55"/>
        <v/>
      </c>
      <c r="J6127" s="6" t="s">
        <v>351</v>
      </c>
      <c r="K6127" s="6">
        <v>15</v>
      </c>
      <c r="L6127" s="6">
        <v>15</v>
      </c>
      <c r="M6127" s="6">
        <v>10</v>
      </c>
      <c r="N6127" s="15">
        <v>0</v>
      </c>
      <c r="O6127" s="15">
        <v>0</v>
      </c>
      <c r="P6127" s="6"/>
      <c r="Q6127" s="6"/>
      <c r="R6127" s="6"/>
      <c r="S6127" s="6"/>
      <c r="T6127" s="6"/>
    </row>
    <row r="6128" spans="1:20" x14ac:dyDescent="0.25">
      <c r="A6128">
        <v>2006</v>
      </c>
      <c r="B6128" s="6" t="s">
        <v>70</v>
      </c>
      <c r="C6128" s="14">
        <v>9</v>
      </c>
      <c r="D6128" s="6" t="s">
        <v>328</v>
      </c>
      <c r="E6128" s="6"/>
      <c r="F6128" s="6"/>
      <c r="G6128" s="6"/>
      <c r="H6128" s="6"/>
      <c r="I6128" s="6" t="str">
        <f t="shared" si="55"/>
        <v/>
      </c>
      <c r="J6128" s="6" t="s">
        <v>340</v>
      </c>
      <c r="K6128" s="6">
        <v>25</v>
      </c>
      <c r="L6128" s="6">
        <v>30</v>
      </c>
      <c r="M6128" s="6">
        <v>15</v>
      </c>
      <c r="N6128" s="15">
        <v>20</v>
      </c>
      <c r="O6128" s="15">
        <v>0</v>
      </c>
      <c r="P6128" s="6"/>
      <c r="Q6128" s="6"/>
      <c r="R6128" s="6"/>
      <c r="S6128" s="6"/>
      <c r="T6128" s="6"/>
    </row>
    <row r="6129" spans="1:20" x14ac:dyDescent="0.25">
      <c r="A6129">
        <v>2006</v>
      </c>
      <c r="B6129" s="6" t="s">
        <v>70</v>
      </c>
      <c r="C6129" s="14">
        <v>10</v>
      </c>
      <c r="D6129" s="6" t="s">
        <v>328</v>
      </c>
      <c r="E6129" s="6"/>
      <c r="F6129" s="6"/>
      <c r="G6129" s="6"/>
      <c r="H6129" s="6"/>
      <c r="I6129" s="6" t="str">
        <f t="shared" si="55"/>
        <v/>
      </c>
      <c r="J6129" s="6" t="s">
        <v>340</v>
      </c>
      <c r="K6129" s="6">
        <v>20</v>
      </c>
      <c r="L6129" s="6">
        <v>30</v>
      </c>
      <c r="M6129" s="6">
        <v>10</v>
      </c>
      <c r="N6129" s="15">
        <v>95</v>
      </c>
      <c r="O6129" s="15">
        <v>0</v>
      </c>
      <c r="P6129" s="6"/>
      <c r="Q6129" s="6"/>
      <c r="R6129" s="6"/>
      <c r="S6129" s="6"/>
      <c r="T6129" s="6"/>
    </row>
    <row r="6130" spans="1:20" x14ac:dyDescent="0.25">
      <c r="A6130">
        <v>2006</v>
      </c>
      <c r="B6130" s="6" t="s">
        <v>70</v>
      </c>
      <c r="C6130" s="14">
        <v>11</v>
      </c>
      <c r="D6130" s="6" t="s">
        <v>328</v>
      </c>
      <c r="E6130" s="6"/>
      <c r="F6130" s="6"/>
      <c r="G6130" s="6"/>
      <c r="H6130" s="6"/>
      <c r="I6130" s="6" t="str">
        <f t="shared" si="55"/>
        <v/>
      </c>
      <c r="J6130" s="6" t="s">
        <v>340</v>
      </c>
      <c r="K6130" s="6">
        <v>15</v>
      </c>
      <c r="L6130" s="6">
        <v>20</v>
      </c>
      <c r="M6130" s="6">
        <v>25</v>
      </c>
      <c r="N6130" s="15">
        <v>0</v>
      </c>
      <c r="O6130" s="15">
        <v>0</v>
      </c>
      <c r="P6130" s="6"/>
      <c r="Q6130" s="6"/>
      <c r="R6130" s="6"/>
      <c r="S6130" s="6"/>
      <c r="T6130" s="6"/>
    </row>
    <row r="6131" spans="1:20" x14ac:dyDescent="0.25">
      <c r="A6131">
        <v>2006</v>
      </c>
      <c r="B6131" s="6" t="s">
        <v>70</v>
      </c>
      <c r="C6131" s="14">
        <v>12</v>
      </c>
      <c r="D6131" s="6" t="s">
        <v>328</v>
      </c>
      <c r="E6131" s="6"/>
      <c r="F6131" s="6"/>
      <c r="G6131" s="6"/>
      <c r="H6131" s="6"/>
      <c r="I6131" s="6" t="str">
        <f t="shared" si="55"/>
        <v/>
      </c>
      <c r="J6131" s="6" t="s">
        <v>336</v>
      </c>
      <c r="K6131" s="6">
        <v>15</v>
      </c>
      <c r="L6131" s="6">
        <v>15</v>
      </c>
      <c r="M6131" s="6">
        <v>15</v>
      </c>
      <c r="N6131" s="15">
        <v>0</v>
      </c>
      <c r="O6131" s="15">
        <v>0</v>
      </c>
      <c r="P6131" s="6"/>
      <c r="Q6131" s="6"/>
      <c r="R6131" s="6"/>
      <c r="S6131" s="6"/>
      <c r="T6131" s="6"/>
    </row>
    <row r="6132" spans="1:20" x14ac:dyDescent="0.25">
      <c r="A6132">
        <v>2006</v>
      </c>
      <c r="B6132" s="6" t="s">
        <v>70</v>
      </c>
      <c r="C6132" s="14">
        <v>13</v>
      </c>
      <c r="D6132" s="6" t="s">
        <v>328</v>
      </c>
      <c r="E6132" s="6"/>
      <c r="F6132" s="6"/>
      <c r="G6132" s="6"/>
      <c r="H6132" s="6"/>
      <c r="I6132" s="6" t="str">
        <f t="shared" si="55"/>
        <v/>
      </c>
      <c r="J6132" s="6" t="s">
        <v>376</v>
      </c>
      <c r="K6132" s="6">
        <v>20</v>
      </c>
      <c r="L6132" s="6">
        <v>10</v>
      </c>
      <c r="M6132" s="6">
        <v>3</v>
      </c>
      <c r="N6132" s="15">
        <v>40</v>
      </c>
      <c r="O6132" s="15">
        <v>0</v>
      </c>
      <c r="P6132" s="6"/>
      <c r="Q6132" s="6"/>
      <c r="R6132" s="6"/>
      <c r="S6132" s="6"/>
      <c r="T6132" s="6"/>
    </row>
    <row r="6133" spans="1:20" x14ac:dyDescent="0.25">
      <c r="A6133">
        <v>2006</v>
      </c>
      <c r="B6133" s="6" t="s">
        <v>70</v>
      </c>
      <c r="C6133" s="14">
        <v>14</v>
      </c>
      <c r="D6133" s="6" t="s">
        <v>328</v>
      </c>
      <c r="E6133" s="6">
        <v>2</v>
      </c>
      <c r="F6133" s="6">
        <v>10</v>
      </c>
      <c r="G6133" s="6">
        <v>95</v>
      </c>
      <c r="H6133" s="6">
        <v>0</v>
      </c>
      <c r="I6133" s="6">
        <f t="shared" si="55"/>
        <v>95</v>
      </c>
      <c r="J6133" s="6" t="s">
        <v>352</v>
      </c>
      <c r="K6133" s="6">
        <v>50</v>
      </c>
      <c r="L6133" s="6">
        <v>50</v>
      </c>
      <c r="M6133" s="6">
        <v>35</v>
      </c>
      <c r="N6133" s="15">
        <v>25</v>
      </c>
      <c r="O6133" s="15">
        <v>0</v>
      </c>
      <c r="P6133" s="6"/>
      <c r="Q6133" s="6"/>
      <c r="R6133" s="6" t="s">
        <v>47</v>
      </c>
      <c r="S6133" s="6"/>
      <c r="T6133" s="6" t="s">
        <v>369</v>
      </c>
    </row>
    <row r="6134" spans="1:20" x14ac:dyDescent="0.25">
      <c r="A6134">
        <v>2006</v>
      </c>
      <c r="B6134" s="6" t="s">
        <v>70</v>
      </c>
      <c r="C6134" s="14">
        <v>15</v>
      </c>
      <c r="D6134" s="6" t="s">
        <v>328</v>
      </c>
      <c r="E6134" s="6"/>
      <c r="F6134" s="6"/>
      <c r="G6134" s="6"/>
      <c r="H6134" s="6"/>
      <c r="I6134" s="6" t="str">
        <f t="shared" si="55"/>
        <v/>
      </c>
      <c r="J6134" s="10" t="s">
        <v>376</v>
      </c>
      <c r="K6134" s="6">
        <v>6</v>
      </c>
      <c r="L6134" s="6">
        <v>4</v>
      </c>
      <c r="M6134" s="6">
        <v>1</v>
      </c>
      <c r="N6134" s="15">
        <v>0</v>
      </c>
      <c r="O6134" s="15">
        <v>0</v>
      </c>
      <c r="P6134" s="6"/>
      <c r="Q6134" s="6"/>
      <c r="R6134" s="6"/>
      <c r="S6134" s="6"/>
      <c r="T6134" s="6" t="s">
        <v>370</v>
      </c>
    </row>
    <row r="6135" spans="1:20" x14ac:dyDescent="0.25">
      <c r="A6135">
        <v>2006</v>
      </c>
      <c r="B6135" s="6" t="s">
        <v>70</v>
      </c>
      <c r="C6135" s="14">
        <v>16</v>
      </c>
      <c r="D6135" s="6" t="s">
        <v>328</v>
      </c>
      <c r="E6135" s="6"/>
      <c r="F6135" s="6"/>
      <c r="G6135" s="6"/>
      <c r="H6135" s="6"/>
      <c r="I6135" s="6" t="str">
        <f t="shared" si="55"/>
        <v/>
      </c>
      <c r="J6135" s="10" t="s">
        <v>340</v>
      </c>
      <c r="K6135" s="6">
        <v>15</v>
      </c>
      <c r="L6135" s="6">
        <v>30</v>
      </c>
      <c r="M6135" s="6">
        <v>15</v>
      </c>
      <c r="N6135" s="15">
        <v>2</v>
      </c>
      <c r="O6135" s="15">
        <v>0</v>
      </c>
      <c r="P6135" s="6"/>
      <c r="Q6135" s="6"/>
      <c r="R6135" s="6"/>
      <c r="S6135" s="10"/>
      <c r="T6135" s="6"/>
    </row>
    <row r="6136" spans="1:20" x14ac:dyDescent="0.25">
      <c r="A6136">
        <v>2006</v>
      </c>
      <c r="B6136" s="6" t="s">
        <v>70</v>
      </c>
      <c r="C6136" s="14">
        <v>17</v>
      </c>
      <c r="D6136" s="6" t="s">
        <v>328</v>
      </c>
      <c r="E6136" s="6"/>
      <c r="F6136" s="6"/>
      <c r="G6136" s="6"/>
      <c r="H6136" s="6"/>
      <c r="I6136" s="6" t="str">
        <f t="shared" si="55"/>
        <v/>
      </c>
      <c r="J6136" s="10" t="s">
        <v>340</v>
      </c>
      <c r="K6136" s="6">
        <v>10</v>
      </c>
      <c r="L6136" s="6">
        <v>12</v>
      </c>
      <c r="M6136" s="6">
        <v>3</v>
      </c>
      <c r="N6136" s="15">
        <v>0</v>
      </c>
      <c r="O6136" s="15">
        <v>0</v>
      </c>
      <c r="P6136" s="6"/>
      <c r="Q6136" s="6"/>
      <c r="R6136" s="6"/>
      <c r="S6136" s="6"/>
      <c r="T6136" s="6"/>
    </row>
    <row r="6137" spans="1:20" x14ac:dyDescent="0.25">
      <c r="A6137">
        <v>2006</v>
      </c>
      <c r="B6137" s="6" t="s">
        <v>70</v>
      </c>
      <c r="C6137" s="14">
        <v>18</v>
      </c>
      <c r="D6137" s="6" t="s">
        <v>328</v>
      </c>
      <c r="E6137" s="6"/>
      <c r="F6137" s="6"/>
      <c r="G6137" s="6"/>
      <c r="H6137" s="6"/>
      <c r="I6137" s="6" t="str">
        <f t="shared" si="55"/>
        <v/>
      </c>
      <c r="J6137" s="10" t="s">
        <v>331</v>
      </c>
      <c r="K6137" s="6">
        <v>40</v>
      </c>
      <c r="L6137" s="6">
        <v>10</v>
      </c>
      <c r="M6137" s="6">
        <v>30</v>
      </c>
      <c r="N6137" s="15">
        <v>25</v>
      </c>
      <c r="O6137" s="15">
        <v>0</v>
      </c>
      <c r="P6137" s="6" t="s">
        <v>156</v>
      </c>
      <c r="Q6137" s="6"/>
      <c r="R6137" s="6"/>
      <c r="S6137" s="6"/>
      <c r="T6137" s="6"/>
    </row>
    <row r="6138" spans="1:20" x14ac:dyDescent="0.25">
      <c r="A6138">
        <v>2006</v>
      </c>
      <c r="B6138" s="6" t="s">
        <v>70</v>
      </c>
      <c r="C6138" s="14">
        <v>19</v>
      </c>
      <c r="D6138" s="6" t="s">
        <v>328</v>
      </c>
      <c r="E6138" s="6"/>
      <c r="F6138" s="6"/>
      <c r="G6138" s="6"/>
      <c r="H6138" s="6"/>
      <c r="I6138" s="6" t="str">
        <f t="shared" si="55"/>
        <v/>
      </c>
      <c r="J6138" s="10" t="s">
        <v>331</v>
      </c>
      <c r="K6138" s="6">
        <v>5</v>
      </c>
      <c r="L6138" s="6">
        <v>12</v>
      </c>
      <c r="M6138" s="6">
        <v>12</v>
      </c>
      <c r="N6138" s="15">
        <v>0</v>
      </c>
      <c r="O6138" s="15">
        <v>0</v>
      </c>
      <c r="P6138" s="6"/>
      <c r="Q6138" s="6"/>
      <c r="R6138" s="6"/>
      <c r="S6138" s="6"/>
      <c r="T6138" s="6"/>
    </row>
    <row r="6139" spans="1:20" x14ac:dyDescent="0.25">
      <c r="A6139">
        <v>2006</v>
      </c>
      <c r="B6139" s="6" t="s">
        <v>70</v>
      </c>
      <c r="C6139" s="14">
        <v>20</v>
      </c>
      <c r="D6139" s="6" t="s">
        <v>328</v>
      </c>
      <c r="E6139" s="6"/>
      <c r="F6139" s="6"/>
      <c r="G6139" s="6"/>
      <c r="H6139" s="6"/>
      <c r="I6139" s="6" t="str">
        <f t="shared" si="55"/>
        <v/>
      </c>
      <c r="J6139" s="10" t="s">
        <v>352</v>
      </c>
      <c r="K6139" s="6">
        <v>30</v>
      </c>
      <c r="L6139" s="6">
        <v>25</v>
      </c>
      <c r="M6139" s="6">
        <v>15</v>
      </c>
      <c r="N6139" s="15">
        <v>30</v>
      </c>
      <c r="O6139" s="15">
        <v>0</v>
      </c>
      <c r="P6139" s="6"/>
      <c r="Q6139" s="6"/>
      <c r="R6139" s="6"/>
      <c r="S6139" s="6"/>
      <c r="T6139" s="6"/>
    </row>
    <row r="6140" spans="1:20" x14ac:dyDescent="0.25">
      <c r="A6140">
        <v>2006</v>
      </c>
      <c r="B6140" s="6" t="s">
        <v>70</v>
      </c>
      <c r="C6140" s="14">
        <v>21</v>
      </c>
      <c r="D6140" s="6" t="s">
        <v>328</v>
      </c>
      <c r="E6140" s="6"/>
      <c r="F6140" s="6"/>
      <c r="G6140" s="6"/>
      <c r="H6140" s="6"/>
      <c r="I6140" s="6" t="str">
        <f t="shared" si="55"/>
        <v/>
      </c>
      <c r="J6140" s="10" t="s">
        <v>334</v>
      </c>
      <c r="K6140" s="6">
        <v>6</v>
      </c>
      <c r="L6140" s="6">
        <v>6</v>
      </c>
      <c r="M6140" s="6">
        <v>3</v>
      </c>
      <c r="N6140" s="15">
        <v>0</v>
      </c>
      <c r="O6140" s="15">
        <v>0</v>
      </c>
      <c r="P6140" s="6"/>
      <c r="Q6140" s="6"/>
      <c r="R6140" s="6"/>
      <c r="S6140" s="6"/>
      <c r="T6140" s="6"/>
    </row>
    <row r="6141" spans="1:20" x14ac:dyDescent="0.25">
      <c r="A6141">
        <v>2006</v>
      </c>
      <c r="B6141" s="6" t="s">
        <v>70</v>
      </c>
      <c r="C6141" s="14">
        <v>22</v>
      </c>
      <c r="D6141" s="6" t="s">
        <v>328</v>
      </c>
      <c r="E6141" s="6"/>
      <c r="F6141" s="6"/>
      <c r="G6141" s="6"/>
      <c r="H6141" s="6"/>
      <c r="I6141" s="6" t="str">
        <f t="shared" si="55"/>
        <v/>
      </c>
      <c r="J6141" s="10" t="s">
        <v>331</v>
      </c>
      <c r="K6141" s="6">
        <v>10</v>
      </c>
      <c r="L6141" s="6">
        <v>15</v>
      </c>
      <c r="M6141" s="6">
        <v>18</v>
      </c>
      <c r="N6141" s="15">
        <v>0</v>
      </c>
      <c r="O6141" s="15">
        <v>0</v>
      </c>
      <c r="P6141" s="6" t="s">
        <v>156</v>
      </c>
      <c r="Q6141" s="6"/>
      <c r="R6141" s="6"/>
      <c r="S6141" s="6"/>
      <c r="T6141" s="6"/>
    </row>
    <row r="6142" spans="1:20" x14ac:dyDescent="0.25">
      <c r="A6142">
        <v>2006</v>
      </c>
      <c r="B6142" s="6" t="s">
        <v>70</v>
      </c>
      <c r="C6142" s="14">
        <v>23</v>
      </c>
      <c r="D6142" s="6" t="s">
        <v>328</v>
      </c>
      <c r="E6142" s="6"/>
      <c r="F6142" s="6"/>
      <c r="G6142" s="6"/>
      <c r="H6142" s="6"/>
      <c r="I6142" s="6" t="str">
        <f t="shared" si="55"/>
        <v/>
      </c>
      <c r="J6142" s="10" t="s">
        <v>331</v>
      </c>
      <c r="K6142" s="6">
        <v>10</v>
      </c>
      <c r="L6142" s="6">
        <v>20</v>
      </c>
      <c r="M6142" s="6">
        <v>2</v>
      </c>
      <c r="N6142" s="15">
        <v>0</v>
      </c>
      <c r="O6142" s="15">
        <v>0</v>
      </c>
      <c r="P6142" s="6" t="s">
        <v>156</v>
      </c>
      <c r="Q6142" s="6"/>
      <c r="R6142" s="6"/>
      <c r="S6142" s="6"/>
      <c r="T6142" s="6"/>
    </row>
    <row r="6143" spans="1:20" x14ac:dyDescent="0.25">
      <c r="A6143">
        <v>2006</v>
      </c>
      <c r="B6143" s="6" t="s">
        <v>70</v>
      </c>
      <c r="C6143" s="14">
        <v>24</v>
      </c>
      <c r="D6143" s="6" t="s">
        <v>342</v>
      </c>
      <c r="E6143" s="6">
        <v>3</v>
      </c>
      <c r="F6143" s="6">
        <v>11.8</v>
      </c>
      <c r="G6143" s="6">
        <v>130</v>
      </c>
      <c r="H6143" s="6">
        <v>0</v>
      </c>
      <c r="I6143" s="6">
        <f t="shared" si="55"/>
        <v>130</v>
      </c>
      <c r="J6143" s="10" t="s">
        <v>331</v>
      </c>
      <c r="K6143" s="6">
        <v>50</v>
      </c>
      <c r="L6143" s="6">
        <v>40</v>
      </c>
      <c r="M6143" s="6">
        <v>50</v>
      </c>
      <c r="N6143" s="15">
        <v>30</v>
      </c>
      <c r="O6143" s="15">
        <v>0</v>
      </c>
      <c r="P6143" s="6" t="s">
        <v>156</v>
      </c>
      <c r="Q6143" s="6"/>
      <c r="R6143" s="6" t="s">
        <v>47</v>
      </c>
      <c r="S6143" s="6"/>
      <c r="T6143" s="6"/>
    </row>
    <row r="6144" spans="1:20" x14ac:dyDescent="0.25">
      <c r="A6144">
        <v>2006</v>
      </c>
      <c r="B6144" s="6" t="s">
        <v>70</v>
      </c>
      <c r="C6144" s="14">
        <v>25</v>
      </c>
      <c r="D6144" s="6" t="s">
        <v>342</v>
      </c>
      <c r="E6144" s="6"/>
      <c r="F6144" s="6"/>
      <c r="G6144" s="6"/>
      <c r="H6144" s="6"/>
      <c r="I6144" s="6" t="str">
        <f t="shared" si="55"/>
        <v/>
      </c>
      <c r="J6144" s="10" t="s">
        <v>337</v>
      </c>
      <c r="K6144" s="6">
        <v>15</v>
      </c>
      <c r="L6144" s="6">
        <v>10</v>
      </c>
      <c r="M6144" s="6">
        <v>10</v>
      </c>
      <c r="N6144" s="15">
        <v>10</v>
      </c>
      <c r="O6144" s="15">
        <v>0</v>
      </c>
      <c r="P6144" s="6"/>
      <c r="Q6144" s="6"/>
      <c r="R6144" s="6"/>
      <c r="S6144" s="6"/>
      <c r="T6144" s="6"/>
    </row>
    <row r="6145" spans="1:20" x14ac:dyDescent="0.25">
      <c r="A6145">
        <v>2006</v>
      </c>
      <c r="B6145" s="6" t="s">
        <v>70</v>
      </c>
      <c r="C6145" s="14">
        <v>26</v>
      </c>
      <c r="D6145" s="6" t="s">
        <v>342</v>
      </c>
      <c r="E6145" s="6"/>
      <c r="F6145" s="6"/>
      <c r="G6145" s="6"/>
      <c r="H6145" s="6"/>
      <c r="I6145" s="6"/>
      <c r="J6145" s="10" t="s">
        <v>331</v>
      </c>
      <c r="K6145" s="6">
        <v>30</v>
      </c>
      <c r="L6145" s="6">
        <v>15</v>
      </c>
      <c r="M6145" s="6">
        <v>20</v>
      </c>
      <c r="N6145" s="15">
        <v>40</v>
      </c>
      <c r="O6145" s="15">
        <v>0</v>
      </c>
      <c r="P6145" s="6"/>
      <c r="Q6145" s="6"/>
      <c r="R6145" s="6"/>
      <c r="S6145" s="6"/>
      <c r="T6145" s="6" t="s">
        <v>252</v>
      </c>
    </row>
    <row r="6146" spans="1:20" x14ac:dyDescent="0.25">
      <c r="A6146">
        <v>2006</v>
      </c>
      <c r="B6146" s="6" t="s">
        <v>70</v>
      </c>
      <c r="C6146" s="14">
        <v>27</v>
      </c>
      <c r="D6146" s="6" t="s">
        <v>342</v>
      </c>
      <c r="E6146" s="6"/>
      <c r="F6146" s="6"/>
      <c r="G6146" s="6"/>
      <c r="H6146" s="6"/>
      <c r="I6146" s="6"/>
      <c r="J6146" s="10" t="s">
        <v>348</v>
      </c>
      <c r="K6146" s="6">
        <v>20</v>
      </c>
      <c r="L6146" s="6">
        <v>10</v>
      </c>
      <c r="M6146" s="6">
        <v>20</v>
      </c>
      <c r="N6146" s="15">
        <v>20</v>
      </c>
      <c r="O6146" s="15">
        <v>0</v>
      </c>
      <c r="P6146" s="6" t="s">
        <v>156</v>
      </c>
      <c r="Q6146" s="6"/>
      <c r="R6146" s="6"/>
      <c r="S6146" s="6"/>
      <c r="T6146" s="6"/>
    </row>
    <row r="6147" spans="1:20" x14ac:dyDescent="0.25">
      <c r="A6147">
        <v>2006</v>
      </c>
      <c r="B6147" s="6" t="s">
        <v>70</v>
      </c>
      <c r="C6147" s="14">
        <v>28</v>
      </c>
      <c r="D6147" s="6" t="s">
        <v>342</v>
      </c>
      <c r="E6147" s="6"/>
      <c r="F6147" s="6"/>
      <c r="G6147" s="6"/>
      <c r="H6147" s="6"/>
      <c r="I6147" s="6"/>
      <c r="J6147" s="10" t="s">
        <v>340</v>
      </c>
      <c r="K6147" s="6">
        <v>10</v>
      </c>
      <c r="L6147" s="6">
        <v>8</v>
      </c>
      <c r="M6147" s="6">
        <v>5</v>
      </c>
      <c r="N6147" s="15">
        <v>0</v>
      </c>
      <c r="O6147" s="15">
        <v>0</v>
      </c>
      <c r="P6147" s="6"/>
      <c r="Q6147" s="6"/>
      <c r="R6147" s="6"/>
      <c r="S6147" s="6"/>
      <c r="T6147" s="6"/>
    </row>
    <row r="6148" spans="1:20" x14ac:dyDescent="0.25">
      <c r="A6148">
        <v>2006</v>
      </c>
      <c r="B6148" s="6" t="s">
        <v>70</v>
      </c>
      <c r="C6148" s="14">
        <v>29</v>
      </c>
      <c r="D6148" s="6" t="s">
        <v>342</v>
      </c>
      <c r="E6148" s="6"/>
      <c r="F6148" s="6"/>
      <c r="G6148" s="6"/>
      <c r="H6148" s="6"/>
      <c r="I6148" s="6"/>
      <c r="J6148" s="10" t="s">
        <v>332</v>
      </c>
      <c r="K6148" s="6">
        <v>70</v>
      </c>
      <c r="L6148" s="6">
        <v>70</v>
      </c>
      <c r="M6148" s="6">
        <v>80</v>
      </c>
      <c r="N6148" s="15">
        <v>70</v>
      </c>
      <c r="O6148" s="15">
        <v>0</v>
      </c>
      <c r="P6148" s="6"/>
      <c r="Q6148" s="6"/>
      <c r="R6148" s="6"/>
      <c r="S6148" s="6"/>
      <c r="T6148" s="6"/>
    </row>
    <row r="6149" spans="1:20" x14ac:dyDescent="0.25">
      <c r="A6149">
        <v>2006</v>
      </c>
      <c r="B6149" s="6" t="s">
        <v>70</v>
      </c>
      <c r="C6149" s="14">
        <v>30</v>
      </c>
      <c r="D6149" s="6" t="s">
        <v>342</v>
      </c>
      <c r="E6149" s="6"/>
      <c r="F6149" s="6"/>
      <c r="G6149" s="6"/>
      <c r="H6149" s="6"/>
      <c r="I6149" s="6"/>
      <c r="J6149" s="10" t="s">
        <v>331</v>
      </c>
      <c r="K6149" s="6">
        <v>10</v>
      </c>
      <c r="L6149" s="6">
        <v>5</v>
      </c>
      <c r="M6149" s="6">
        <v>10</v>
      </c>
      <c r="N6149" s="15">
        <v>20</v>
      </c>
      <c r="O6149" s="15">
        <v>0</v>
      </c>
      <c r="P6149" s="6"/>
      <c r="Q6149" s="6"/>
      <c r="R6149" s="6"/>
      <c r="S6149" s="6"/>
      <c r="T6149" s="6"/>
    </row>
    <row r="6150" spans="1:20" x14ac:dyDescent="0.25">
      <c r="A6150">
        <v>2006</v>
      </c>
      <c r="B6150" s="6" t="s">
        <v>70</v>
      </c>
      <c r="C6150" s="14">
        <v>31</v>
      </c>
      <c r="D6150" s="6" t="s">
        <v>342</v>
      </c>
      <c r="E6150" s="6"/>
      <c r="F6150" s="6"/>
      <c r="G6150" s="6"/>
      <c r="H6150" s="6"/>
      <c r="I6150" s="6"/>
      <c r="J6150" s="10" t="s">
        <v>331</v>
      </c>
      <c r="K6150" s="6">
        <v>10</v>
      </c>
      <c r="L6150" s="6">
        <v>10</v>
      </c>
      <c r="M6150" s="6">
        <v>10</v>
      </c>
      <c r="N6150" s="15">
        <v>10</v>
      </c>
      <c r="O6150" s="15">
        <v>0</v>
      </c>
      <c r="P6150" s="6"/>
      <c r="Q6150" s="6"/>
      <c r="R6150" s="6"/>
      <c r="S6150" s="6"/>
      <c r="T6150" s="6"/>
    </row>
    <row r="6151" spans="1:20" x14ac:dyDescent="0.25">
      <c r="A6151">
        <v>2006</v>
      </c>
      <c r="B6151" s="6" t="s">
        <v>70</v>
      </c>
      <c r="C6151" s="14">
        <v>32</v>
      </c>
      <c r="D6151" s="6" t="s">
        <v>342</v>
      </c>
      <c r="E6151" s="6"/>
      <c r="F6151" s="6"/>
      <c r="G6151" s="6"/>
      <c r="H6151" s="6"/>
      <c r="I6151" s="6"/>
      <c r="J6151" s="10" t="s">
        <v>337</v>
      </c>
      <c r="K6151" s="6">
        <v>5</v>
      </c>
      <c r="L6151" s="6">
        <v>3</v>
      </c>
      <c r="M6151" s="6">
        <v>1</v>
      </c>
      <c r="N6151" s="15">
        <v>0</v>
      </c>
      <c r="O6151" s="15">
        <v>0</v>
      </c>
      <c r="P6151" s="6"/>
      <c r="Q6151" s="6"/>
      <c r="R6151" s="6"/>
      <c r="S6151" s="10"/>
      <c r="T6151" s="6"/>
    </row>
    <row r="6152" spans="1:20" x14ac:dyDescent="0.25">
      <c r="A6152">
        <v>2006</v>
      </c>
      <c r="B6152" s="6" t="s">
        <v>70</v>
      </c>
      <c r="C6152" s="14">
        <v>33</v>
      </c>
      <c r="D6152" s="6" t="s">
        <v>342</v>
      </c>
      <c r="E6152" s="6"/>
      <c r="F6152" s="6"/>
      <c r="G6152" s="6"/>
      <c r="H6152" s="6"/>
      <c r="I6152" s="6"/>
      <c r="J6152" s="10" t="s">
        <v>336</v>
      </c>
      <c r="K6152" s="6">
        <v>35</v>
      </c>
      <c r="L6152" s="6">
        <v>20</v>
      </c>
      <c r="M6152" s="6">
        <v>30</v>
      </c>
      <c r="N6152" s="15">
        <v>30</v>
      </c>
      <c r="O6152" s="15">
        <v>0</v>
      </c>
      <c r="P6152" s="6"/>
      <c r="Q6152" s="6"/>
      <c r="R6152" s="6"/>
      <c r="S6152" s="6"/>
      <c r="T6152" s="6"/>
    </row>
    <row r="6153" spans="1:20" x14ac:dyDescent="0.25">
      <c r="A6153">
        <v>2006</v>
      </c>
      <c r="B6153" s="6" t="s">
        <v>70</v>
      </c>
      <c r="C6153" s="14">
        <v>34</v>
      </c>
      <c r="D6153" s="6" t="s">
        <v>350</v>
      </c>
      <c r="E6153" s="6"/>
      <c r="F6153" s="6"/>
      <c r="G6153" s="6"/>
      <c r="H6153" s="6"/>
      <c r="I6153" s="6" t="str">
        <f>IF(G6153&gt;0,G6153/(1000-H6153)*1000,"")</f>
        <v/>
      </c>
      <c r="J6153" s="10" t="s">
        <v>336</v>
      </c>
      <c r="K6153" s="6">
        <v>35</v>
      </c>
      <c r="L6153" s="6">
        <v>20</v>
      </c>
      <c r="M6153" s="6">
        <v>25</v>
      </c>
      <c r="N6153" s="15">
        <v>50</v>
      </c>
      <c r="O6153" s="15">
        <v>0</v>
      </c>
      <c r="P6153" s="6"/>
      <c r="Q6153" s="6"/>
      <c r="R6153" s="6"/>
      <c r="S6153" s="6"/>
      <c r="T6153" s="6"/>
    </row>
    <row r="6154" spans="1:20" x14ac:dyDescent="0.25">
      <c r="A6154">
        <v>2006</v>
      </c>
      <c r="B6154" s="6" t="s">
        <v>70</v>
      </c>
      <c r="C6154" s="14">
        <v>35</v>
      </c>
      <c r="D6154" s="6" t="s">
        <v>342</v>
      </c>
      <c r="E6154" s="6"/>
      <c r="F6154" s="6"/>
      <c r="G6154" s="6"/>
      <c r="H6154" s="6"/>
      <c r="I6154" s="6"/>
      <c r="J6154" s="10" t="s">
        <v>364</v>
      </c>
      <c r="K6154" s="6">
        <v>25</v>
      </c>
      <c r="L6154" s="6">
        <v>20</v>
      </c>
      <c r="M6154" s="6">
        <v>15</v>
      </c>
      <c r="N6154" s="15">
        <v>5</v>
      </c>
      <c r="O6154" s="15">
        <v>0</v>
      </c>
      <c r="P6154" s="6"/>
      <c r="Q6154" s="6"/>
      <c r="R6154" s="6"/>
      <c r="S6154" s="6"/>
      <c r="T6154" s="6"/>
    </row>
    <row r="6155" spans="1:20" x14ac:dyDescent="0.25">
      <c r="A6155">
        <v>2006</v>
      </c>
      <c r="B6155" s="6" t="s">
        <v>70</v>
      </c>
      <c r="C6155" s="14">
        <v>36</v>
      </c>
      <c r="D6155" s="6" t="s">
        <v>342</v>
      </c>
      <c r="E6155" s="6">
        <v>4</v>
      </c>
      <c r="F6155" s="6">
        <v>11.8</v>
      </c>
      <c r="G6155" s="6">
        <v>175</v>
      </c>
      <c r="H6155" s="6">
        <v>0</v>
      </c>
      <c r="I6155" s="6">
        <f>IF(G6155&gt;0,G6155/(1000-H6155)*1000,"")</f>
        <v>175</v>
      </c>
      <c r="J6155" s="10" t="s">
        <v>334</v>
      </c>
      <c r="K6155" s="6">
        <v>80</v>
      </c>
      <c r="L6155" s="6">
        <v>40</v>
      </c>
      <c r="M6155" s="6">
        <v>45</v>
      </c>
      <c r="N6155" s="15">
        <v>40</v>
      </c>
      <c r="O6155" s="15">
        <v>30</v>
      </c>
      <c r="P6155" s="6" t="s">
        <v>48</v>
      </c>
      <c r="Q6155" s="6"/>
      <c r="R6155" s="6"/>
      <c r="S6155" s="6"/>
      <c r="T6155" s="6"/>
    </row>
    <row r="6156" spans="1:20" x14ac:dyDescent="0.25">
      <c r="A6156">
        <v>2006</v>
      </c>
      <c r="B6156" s="6" t="s">
        <v>70</v>
      </c>
      <c r="C6156" s="14">
        <v>37</v>
      </c>
      <c r="D6156" s="6" t="s">
        <v>342</v>
      </c>
      <c r="E6156" s="6"/>
      <c r="F6156" s="6"/>
      <c r="G6156" s="6"/>
      <c r="H6156" s="6"/>
      <c r="I6156" s="6"/>
      <c r="J6156" s="10" t="s">
        <v>340</v>
      </c>
      <c r="K6156" s="6">
        <v>15</v>
      </c>
      <c r="L6156" s="6">
        <v>10</v>
      </c>
      <c r="M6156" s="6">
        <v>5</v>
      </c>
      <c r="N6156" s="15">
        <v>2</v>
      </c>
      <c r="O6156" s="15">
        <v>0</v>
      </c>
      <c r="P6156" s="6"/>
      <c r="Q6156" s="6"/>
      <c r="R6156" s="6"/>
      <c r="S6156" s="6"/>
      <c r="T6156" s="6"/>
    </row>
    <row r="6157" spans="1:20" x14ac:dyDescent="0.25">
      <c r="A6157">
        <v>2006</v>
      </c>
      <c r="B6157" s="6" t="s">
        <v>70</v>
      </c>
      <c r="C6157" s="14">
        <v>38</v>
      </c>
      <c r="D6157" s="6" t="s">
        <v>342</v>
      </c>
      <c r="E6157" s="6"/>
      <c r="F6157" s="6"/>
      <c r="G6157" s="6"/>
      <c r="H6157" s="6"/>
      <c r="I6157" s="6"/>
      <c r="J6157" s="10" t="s">
        <v>337</v>
      </c>
      <c r="K6157" s="6">
        <v>30</v>
      </c>
      <c r="L6157" s="6">
        <v>20</v>
      </c>
      <c r="M6157" s="6">
        <v>20</v>
      </c>
      <c r="N6157" s="15">
        <v>50</v>
      </c>
      <c r="O6157" s="15">
        <v>0</v>
      </c>
      <c r="P6157" s="6"/>
      <c r="Q6157" s="6"/>
      <c r="R6157" s="6" t="s">
        <v>47</v>
      </c>
      <c r="S6157" s="6"/>
      <c r="T6157" s="6"/>
    </row>
    <row r="6158" spans="1:20" x14ac:dyDescent="0.25">
      <c r="A6158">
        <v>2006</v>
      </c>
      <c r="B6158" s="6" t="s">
        <v>70</v>
      </c>
      <c r="C6158" s="14">
        <v>39</v>
      </c>
      <c r="D6158" s="6" t="s">
        <v>342</v>
      </c>
      <c r="E6158" s="6"/>
      <c r="F6158" s="6"/>
      <c r="G6158" s="6"/>
      <c r="H6158" s="6"/>
      <c r="I6158" s="6"/>
      <c r="J6158" s="10" t="s">
        <v>331</v>
      </c>
      <c r="K6158" s="6">
        <v>30</v>
      </c>
      <c r="L6158" s="6">
        <v>30</v>
      </c>
      <c r="M6158" s="6">
        <v>30</v>
      </c>
      <c r="N6158" s="15">
        <v>30</v>
      </c>
      <c r="O6158" s="15">
        <v>0</v>
      </c>
      <c r="P6158" s="6"/>
      <c r="Q6158" s="6"/>
      <c r="R6158" s="6"/>
      <c r="S6158" s="6"/>
      <c r="T6158" s="6"/>
    </row>
    <row r="6159" spans="1:20" x14ac:dyDescent="0.25">
      <c r="A6159">
        <v>2006</v>
      </c>
      <c r="B6159" s="6" t="s">
        <v>70</v>
      </c>
      <c r="C6159" s="14">
        <v>40</v>
      </c>
      <c r="D6159" s="6" t="s">
        <v>342</v>
      </c>
      <c r="E6159" s="6"/>
      <c r="F6159" s="6"/>
      <c r="G6159" s="6"/>
      <c r="H6159" s="6"/>
      <c r="I6159" s="6" t="str">
        <f>IF(G6159&gt;0,G6159/(1000-H6159)*1000,"")</f>
        <v/>
      </c>
      <c r="J6159" s="10" t="s">
        <v>347</v>
      </c>
      <c r="K6159" s="6">
        <v>50</v>
      </c>
      <c r="L6159" s="6">
        <v>20</v>
      </c>
      <c r="M6159" s="6">
        <v>20</v>
      </c>
      <c r="N6159" s="15">
        <v>50</v>
      </c>
      <c r="O6159" s="15">
        <v>0</v>
      </c>
      <c r="P6159" s="6"/>
      <c r="Q6159" s="6"/>
      <c r="R6159" s="6"/>
      <c r="S6159" s="6"/>
      <c r="T6159" s="6"/>
    </row>
    <row r="6160" spans="1:20" x14ac:dyDescent="0.25">
      <c r="A6160">
        <v>2006</v>
      </c>
      <c r="B6160" s="6" t="s">
        <v>70</v>
      </c>
      <c r="C6160" s="14">
        <v>41</v>
      </c>
      <c r="D6160" s="6" t="s">
        <v>342</v>
      </c>
      <c r="E6160" s="6"/>
      <c r="F6160" s="6"/>
      <c r="G6160" s="6"/>
      <c r="H6160" s="6"/>
      <c r="I6160" s="6"/>
      <c r="J6160" s="10" t="s">
        <v>340</v>
      </c>
      <c r="K6160" s="6">
        <v>10</v>
      </c>
      <c r="L6160" s="6">
        <v>10</v>
      </c>
      <c r="M6160" s="6">
        <v>5</v>
      </c>
      <c r="N6160" s="15">
        <v>0</v>
      </c>
      <c r="O6160" s="15">
        <v>0</v>
      </c>
      <c r="P6160" s="6"/>
      <c r="Q6160" s="6"/>
      <c r="R6160" s="6"/>
      <c r="S6160" s="6"/>
      <c r="T6160" s="6"/>
    </row>
    <row r="6161" spans="1:20" x14ac:dyDescent="0.25">
      <c r="A6161">
        <v>2006</v>
      </c>
      <c r="B6161" s="6" t="s">
        <v>70</v>
      </c>
      <c r="C6161" s="14">
        <v>42</v>
      </c>
      <c r="D6161" s="6" t="s">
        <v>342</v>
      </c>
      <c r="E6161" s="6"/>
      <c r="F6161" s="6"/>
      <c r="G6161" s="6"/>
      <c r="H6161" s="6"/>
      <c r="I6161" s="6"/>
      <c r="J6161" s="10" t="s">
        <v>334</v>
      </c>
      <c r="K6161" s="6">
        <v>40</v>
      </c>
      <c r="L6161" s="6">
        <v>20</v>
      </c>
      <c r="M6161" s="6">
        <v>40</v>
      </c>
      <c r="N6161" s="15">
        <v>95</v>
      </c>
      <c r="O6161" s="15">
        <v>0</v>
      </c>
      <c r="P6161" s="6"/>
      <c r="Q6161" s="6"/>
      <c r="R6161" s="6"/>
      <c r="S6161" s="6"/>
      <c r="T6161" s="6"/>
    </row>
    <row r="6162" spans="1:20" x14ac:dyDescent="0.25">
      <c r="A6162">
        <v>2006</v>
      </c>
      <c r="B6162" s="6" t="s">
        <v>70</v>
      </c>
      <c r="C6162" s="14">
        <v>43</v>
      </c>
      <c r="D6162" s="6" t="s">
        <v>342</v>
      </c>
      <c r="E6162" s="6"/>
      <c r="F6162" s="6"/>
      <c r="G6162" s="6"/>
      <c r="H6162" s="6"/>
      <c r="I6162" s="6"/>
      <c r="J6162" s="10" t="s">
        <v>347</v>
      </c>
      <c r="K6162" s="6">
        <v>20</v>
      </c>
      <c r="L6162" s="6">
        <v>5</v>
      </c>
      <c r="M6162" s="6">
        <v>10</v>
      </c>
      <c r="N6162" s="15">
        <v>50</v>
      </c>
      <c r="O6162" s="15">
        <v>0</v>
      </c>
      <c r="P6162" s="6"/>
      <c r="Q6162" s="6"/>
      <c r="R6162" s="6"/>
      <c r="S6162" s="6"/>
      <c r="T6162" s="6"/>
    </row>
    <row r="6163" spans="1:20" x14ac:dyDescent="0.25">
      <c r="A6163">
        <v>2006</v>
      </c>
      <c r="B6163" s="6" t="s">
        <v>70</v>
      </c>
      <c r="C6163" s="14">
        <v>44</v>
      </c>
      <c r="D6163" s="6" t="s">
        <v>342</v>
      </c>
      <c r="E6163" s="6"/>
      <c r="F6163" s="6"/>
      <c r="G6163" s="6"/>
      <c r="H6163" s="6"/>
      <c r="I6163" s="6"/>
      <c r="J6163" s="10" t="s">
        <v>331</v>
      </c>
      <c r="K6163" s="6">
        <v>20</v>
      </c>
      <c r="L6163" s="6">
        <v>10</v>
      </c>
      <c r="M6163" s="6">
        <v>20</v>
      </c>
      <c r="N6163" s="15">
        <v>0</v>
      </c>
      <c r="O6163" s="15">
        <v>5</v>
      </c>
      <c r="P6163" s="6" t="s">
        <v>48</v>
      </c>
      <c r="Q6163" s="6"/>
      <c r="R6163" s="6"/>
      <c r="S6163" s="6"/>
      <c r="T6163" s="6" t="s">
        <v>252</v>
      </c>
    </row>
    <row r="6164" spans="1:20" x14ac:dyDescent="0.25">
      <c r="A6164">
        <v>2006</v>
      </c>
      <c r="B6164" s="6" t="s">
        <v>70</v>
      </c>
      <c r="C6164" s="14">
        <v>45</v>
      </c>
      <c r="D6164" s="6" t="s">
        <v>342</v>
      </c>
      <c r="E6164" s="6"/>
      <c r="F6164" s="6"/>
      <c r="G6164" s="6"/>
      <c r="H6164" s="6"/>
      <c r="I6164" s="6"/>
      <c r="J6164" s="10" t="s">
        <v>334</v>
      </c>
      <c r="K6164" s="6">
        <v>100</v>
      </c>
      <c r="L6164" s="6">
        <v>70</v>
      </c>
      <c r="M6164" s="6">
        <v>90</v>
      </c>
      <c r="N6164" s="15">
        <v>70</v>
      </c>
      <c r="O6164" s="15">
        <v>0</v>
      </c>
      <c r="P6164" s="6"/>
      <c r="Q6164" s="6"/>
      <c r="R6164" s="6"/>
      <c r="S6164" s="6"/>
      <c r="T6164" s="6" t="s">
        <v>252</v>
      </c>
    </row>
    <row r="6165" spans="1:20" x14ac:dyDescent="0.25">
      <c r="A6165">
        <v>2006</v>
      </c>
      <c r="B6165" s="6" t="s">
        <v>70</v>
      </c>
      <c r="C6165" s="14">
        <v>46</v>
      </c>
      <c r="D6165" s="6" t="s">
        <v>342</v>
      </c>
      <c r="E6165" s="6"/>
      <c r="F6165" s="6"/>
      <c r="G6165" s="6"/>
      <c r="H6165" s="6"/>
      <c r="I6165" s="6"/>
      <c r="J6165" s="10" t="s">
        <v>347</v>
      </c>
      <c r="K6165" s="6">
        <v>70</v>
      </c>
      <c r="L6165" s="6">
        <v>70</v>
      </c>
      <c r="M6165" s="6">
        <v>30</v>
      </c>
      <c r="N6165" s="15">
        <v>40</v>
      </c>
      <c r="O6165" s="15">
        <v>0</v>
      </c>
      <c r="P6165" s="6"/>
      <c r="Q6165" s="6"/>
      <c r="R6165" s="6"/>
      <c r="S6165" s="6" t="s">
        <v>356</v>
      </c>
      <c r="T6165" s="6"/>
    </row>
    <row r="6166" spans="1:20" x14ac:dyDescent="0.25">
      <c r="A6166">
        <v>2006</v>
      </c>
      <c r="B6166" s="6" t="s">
        <v>70</v>
      </c>
      <c r="C6166" s="14">
        <v>47</v>
      </c>
      <c r="D6166" s="6" t="s">
        <v>342</v>
      </c>
      <c r="E6166" s="6"/>
      <c r="F6166" s="6"/>
      <c r="G6166" s="6"/>
      <c r="H6166" s="6"/>
      <c r="I6166" s="6"/>
      <c r="J6166" s="10" t="s">
        <v>331</v>
      </c>
      <c r="K6166" s="6">
        <v>40</v>
      </c>
      <c r="L6166" s="6">
        <v>20</v>
      </c>
      <c r="M6166" s="6">
        <v>20</v>
      </c>
      <c r="N6166" s="15">
        <v>50</v>
      </c>
      <c r="O6166" s="15">
        <v>0</v>
      </c>
      <c r="P6166" s="6"/>
      <c r="Q6166" s="6"/>
      <c r="R6166" s="6"/>
      <c r="S6166" s="6" t="s">
        <v>356</v>
      </c>
      <c r="T6166" s="6" t="s">
        <v>197</v>
      </c>
    </row>
    <row r="6167" spans="1:20" x14ac:dyDescent="0.25">
      <c r="A6167">
        <v>2006</v>
      </c>
      <c r="B6167" s="6" t="s">
        <v>70</v>
      </c>
      <c r="C6167" s="14">
        <v>48</v>
      </c>
      <c r="D6167" s="6" t="s">
        <v>342</v>
      </c>
      <c r="E6167" s="6"/>
      <c r="F6167" s="6"/>
      <c r="G6167" s="6"/>
      <c r="H6167" s="6"/>
      <c r="I6167" s="6"/>
      <c r="J6167" s="10" t="s">
        <v>331</v>
      </c>
      <c r="K6167" s="6">
        <v>15</v>
      </c>
      <c r="L6167" s="6">
        <v>10</v>
      </c>
      <c r="M6167" s="6">
        <v>5</v>
      </c>
      <c r="N6167" s="15">
        <v>70</v>
      </c>
      <c r="O6167" s="15">
        <v>5</v>
      </c>
      <c r="P6167" s="6" t="s">
        <v>156</v>
      </c>
      <c r="Q6167" s="6"/>
      <c r="R6167" s="6"/>
      <c r="S6167" s="6"/>
      <c r="T6167" s="6"/>
    </row>
    <row r="6168" spans="1:20" x14ac:dyDescent="0.25">
      <c r="A6168">
        <v>2006</v>
      </c>
      <c r="B6168" s="6" t="s">
        <v>70</v>
      </c>
      <c r="C6168" s="14">
        <v>49</v>
      </c>
      <c r="D6168" s="6" t="s">
        <v>342</v>
      </c>
      <c r="E6168" s="6"/>
      <c r="F6168" s="6"/>
      <c r="G6168" s="6"/>
      <c r="H6168" s="6"/>
      <c r="I6168" s="6"/>
      <c r="J6168" s="10" t="s">
        <v>347</v>
      </c>
      <c r="K6168" s="6">
        <v>35</v>
      </c>
      <c r="L6168" s="6">
        <v>5</v>
      </c>
      <c r="M6168" s="6">
        <v>15</v>
      </c>
      <c r="N6168" s="15">
        <v>50</v>
      </c>
      <c r="O6168" s="15">
        <v>5</v>
      </c>
      <c r="P6168" s="6" t="s">
        <v>48</v>
      </c>
      <c r="Q6168" s="6"/>
      <c r="R6168" s="6"/>
      <c r="S6168" s="6"/>
      <c r="T6168" s="6"/>
    </row>
    <row r="6169" spans="1:20" x14ac:dyDescent="0.25">
      <c r="A6169">
        <v>2006</v>
      </c>
      <c r="B6169" s="6" t="s">
        <v>70</v>
      </c>
      <c r="C6169" s="14">
        <v>50</v>
      </c>
      <c r="D6169" s="6" t="s">
        <v>346</v>
      </c>
      <c r="E6169" s="6">
        <v>5</v>
      </c>
      <c r="F6169" s="6">
        <v>10</v>
      </c>
      <c r="G6169" s="6">
        <v>165</v>
      </c>
      <c r="H6169" s="6">
        <v>0</v>
      </c>
      <c r="I6169" s="6">
        <f t="shared" ref="I6169:I6232" si="56">IF(G6169&gt;0,G6169/(1000-H6169)*1000,"")</f>
        <v>165</v>
      </c>
      <c r="J6169" s="10" t="s">
        <v>337</v>
      </c>
      <c r="K6169" s="6">
        <v>25</v>
      </c>
      <c r="L6169" s="6">
        <v>20</v>
      </c>
      <c r="M6169" s="6">
        <v>10</v>
      </c>
      <c r="N6169" s="15">
        <v>10</v>
      </c>
      <c r="O6169" s="15">
        <v>0</v>
      </c>
      <c r="P6169" s="6"/>
      <c r="Q6169" s="6"/>
      <c r="R6169" s="6"/>
      <c r="S6169" s="6"/>
      <c r="T6169" s="6"/>
    </row>
    <row r="6170" spans="1:20" x14ac:dyDescent="0.25">
      <c r="A6170">
        <v>2006</v>
      </c>
      <c r="B6170" s="6" t="s">
        <v>70</v>
      </c>
      <c r="C6170" s="14">
        <v>51</v>
      </c>
      <c r="D6170" s="6" t="s">
        <v>346</v>
      </c>
      <c r="E6170" s="6"/>
      <c r="F6170" s="6"/>
      <c r="G6170" s="6"/>
      <c r="H6170" s="6"/>
      <c r="I6170" s="6" t="str">
        <f t="shared" si="56"/>
        <v/>
      </c>
      <c r="J6170" s="10" t="s">
        <v>340</v>
      </c>
      <c r="K6170" s="6">
        <v>8</v>
      </c>
      <c r="L6170" s="6">
        <v>8</v>
      </c>
      <c r="M6170" s="6">
        <v>3</v>
      </c>
      <c r="N6170" s="15">
        <v>0</v>
      </c>
      <c r="O6170" s="15">
        <v>0</v>
      </c>
      <c r="P6170" s="6"/>
      <c r="Q6170" s="6"/>
      <c r="R6170" s="6"/>
      <c r="S6170" s="6"/>
      <c r="T6170" s="6"/>
    </row>
    <row r="6171" spans="1:20" x14ac:dyDescent="0.25">
      <c r="A6171">
        <v>2006</v>
      </c>
      <c r="B6171" s="6" t="s">
        <v>70</v>
      </c>
      <c r="C6171" s="14">
        <v>52</v>
      </c>
      <c r="D6171" s="6" t="s">
        <v>346</v>
      </c>
      <c r="E6171" s="6"/>
      <c r="F6171" s="6"/>
      <c r="G6171" s="6"/>
      <c r="H6171" s="6"/>
      <c r="I6171" s="6" t="str">
        <f t="shared" si="56"/>
        <v/>
      </c>
      <c r="J6171" s="10" t="s">
        <v>330</v>
      </c>
      <c r="K6171" s="6">
        <v>5</v>
      </c>
      <c r="L6171" s="6">
        <v>3</v>
      </c>
      <c r="M6171" s="6">
        <v>10</v>
      </c>
      <c r="N6171" s="15">
        <v>20</v>
      </c>
      <c r="O6171" s="15">
        <v>0</v>
      </c>
      <c r="P6171" s="6"/>
      <c r="Q6171" s="6"/>
      <c r="R6171" s="6"/>
      <c r="S6171" s="6"/>
      <c r="T6171" s="6"/>
    </row>
    <row r="6172" spans="1:20" x14ac:dyDescent="0.25">
      <c r="A6172">
        <v>2006</v>
      </c>
      <c r="B6172" s="6" t="s">
        <v>70</v>
      </c>
      <c r="C6172" s="14">
        <v>53</v>
      </c>
      <c r="D6172" s="6" t="s">
        <v>346</v>
      </c>
      <c r="E6172" s="6"/>
      <c r="F6172" s="6"/>
      <c r="G6172" s="6"/>
      <c r="H6172" s="6"/>
      <c r="I6172" s="6" t="str">
        <f t="shared" si="56"/>
        <v/>
      </c>
      <c r="J6172" s="10" t="s">
        <v>352</v>
      </c>
      <c r="K6172" s="6">
        <v>20</v>
      </c>
      <c r="L6172" s="6">
        <v>5</v>
      </c>
      <c r="M6172" s="6">
        <v>5</v>
      </c>
      <c r="N6172" s="15">
        <v>0</v>
      </c>
      <c r="O6172" s="15">
        <v>0</v>
      </c>
      <c r="P6172" s="6"/>
      <c r="Q6172" s="6"/>
      <c r="R6172" s="6"/>
      <c r="S6172" s="6"/>
      <c r="T6172" s="6"/>
    </row>
    <row r="6173" spans="1:20" x14ac:dyDescent="0.25">
      <c r="A6173">
        <v>2006</v>
      </c>
      <c r="B6173" s="6" t="s">
        <v>70</v>
      </c>
      <c r="C6173" s="14">
        <v>54</v>
      </c>
      <c r="D6173" s="6" t="s">
        <v>346</v>
      </c>
      <c r="E6173" s="6"/>
      <c r="F6173" s="6"/>
      <c r="G6173" s="6"/>
      <c r="H6173" s="6"/>
      <c r="I6173" s="6" t="str">
        <f t="shared" si="56"/>
        <v/>
      </c>
      <c r="J6173" s="10" t="s">
        <v>334</v>
      </c>
      <c r="K6173" s="6">
        <v>8</v>
      </c>
      <c r="L6173" s="6">
        <v>5</v>
      </c>
      <c r="M6173" s="6">
        <v>10</v>
      </c>
      <c r="N6173" s="15">
        <v>25</v>
      </c>
      <c r="O6173" s="15">
        <v>0</v>
      </c>
      <c r="P6173" s="6"/>
      <c r="Q6173" s="6"/>
      <c r="R6173" s="6"/>
      <c r="S6173" s="6"/>
      <c r="T6173" s="6"/>
    </row>
    <row r="6174" spans="1:20" x14ac:dyDescent="0.25">
      <c r="A6174">
        <v>2006</v>
      </c>
      <c r="B6174" s="6" t="s">
        <v>70</v>
      </c>
      <c r="C6174" s="14">
        <v>55</v>
      </c>
      <c r="D6174" s="6" t="s">
        <v>350</v>
      </c>
      <c r="E6174" s="6"/>
      <c r="F6174" s="6"/>
      <c r="G6174" s="6"/>
      <c r="H6174" s="6"/>
      <c r="I6174" s="6" t="str">
        <f t="shared" si="56"/>
        <v/>
      </c>
      <c r="J6174" s="10" t="s">
        <v>352</v>
      </c>
      <c r="K6174" s="6">
        <v>10</v>
      </c>
      <c r="L6174" s="6">
        <v>8</v>
      </c>
      <c r="M6174" s="6">
        <v>7</v>
      </c>
      <c r="N6174" s="15">
        <v>10</v>
      </c>
      <c r="O6174" s="15">
        <v>0</v>
      </c>
      <c r="P6174" s="6"/>
      <c r="Q6174" s="6"/>
      <c r="R6174" s="6"/>
      <c r="S6174" s="6"/>
      <c r="T6174" s="6"/>
    </row>
    <row r="6175" spans="1:20" x14ac:dyDescent="0.25">
      <c r="A6175">
        <v>2006</v>
      </c>
      <c r="B6175" s="6" t="s">
        <v>70</v>
      </c>
      <c r="C6175" s="14">
        <v>56</v>
      </c>
      <c r="D6175" s="6" t="s">
        <v>346</v>
      </c>
      <c r="E6175" s="6"/>
      <c r="F6175" s="6"/>
      <c r="G6175" s="6"/>
      <c r="H6175" s="6"/>
      <c r="I6175" s="6" t="str">
        <f t="shared" si="56"/>
        <v/>
      </c>
      <c r="J6175" s="10" t="s">
        <v>337</v>
      </c>
      <c r="K6175" s="6">
        <v>15</v>
      </c>
      <c r="L6175" s="6">
        <v>5</v>
      </c>
      <c r="M6175" s="6">
        <v>2</v>
      </c>
      <c r="N6175" s="15">
        <v>10</v>
      </c>
      <c r="O6175" s="15">
        <v>0</v>
      </c>
      <c r="P6175" s="6"/>
      <c r="Q6175" s="6"/>
      <c r="R6175" s="6"/>
      <c r="S6175" s="6"/>
      <c r="T6175" s="6"/>
    </row>
    <row r="6176" spans="1:20" x14ac:dyDescent="0.25">
      <c r="A6176">
        <v>2006</v>
      </c>
      <c r="B6176" s="6" t="s">
        <v>70</v>
      </c>
      <c r="C6176" s="14">
        <v>57</v>
      </c>
      <c r="D6176" s="6" t="s">
        <v>346</v>
      </c>
      <c r="E6176" s="6"/>
      <c r="F6176" s="6"/>
      <c r="G6176" s="6"/>
      <c r="H6176" s="6"/>
      <c r="I6176" s="6" t="str">
        <f t="shared" si="56"/>
        <v/>
      </c>
      <c r="J6176" s="10" t="s">
        <v>364</v>
      </c>
      <c r="K6176" s="6">
        <v>4</v>
      </c>
      <c r="L6176" s="6">
        <v>2</v>
      </c>
      <c r="M6176" s="6">
        <v>2</v>
      </c>
      <c r="N6176" s="15">
        <v>0</v>
      </c>
      <c r="O6176" s="15">
        <v>0</v>
      </c>
      <c r="P6176" s="6"/>
      <c r="Q6176" s="6"/>
      <c r="R6176" s="6"/>
      <c r="S6176" s="6"/>
      <c r="T6176" s="6"/>
    </row>
    <row r="6177" spans="1:20" x14ac:dyDescent="0.25">
      <c r="A6177">
        <v>2006</v>
      </c>
      <c r="B6177" s="6" t="s">
        <v>70</v>
      </c>
      <c r="C6177" s="14">
        <v>58</v>
      </c>
      <c r="D6177" s="6" t="s">
        <v>346</v>
      </c>
      <c r="E6177" s="6"/>
      <c r="F6177" s="6"/>
      <c r="G6177" s="6"/>
      <c r="H6177" s="6"/>
      <c r="I6177" s="6" t="str">
        <f t="shared" si="56"/>
        <v/>
      </c>
      <c r="J6177" s="10" t="s">
        <v>340</v>
      </c>
      <c r="K6177" s="6">
        <v>3</v>
      </c>
      <c r="L6177" s="6">
        <v>3</v>
      </c>
      <c r="M6177" s="6">
        <v>2</v>
      </c>
      <c r="N6177" s="15">
        <v>0</v>
      </c>
      <c r="O6177" s="15">
        <v>0</v>
      </c>
      <c r="P6177" s="6"/>
      <c r="Q6177" s="6"/>
      <c r="R6177" s="6"/>
      <c r="S6177" s="6"/>
      <c r="T6177" s="6"/>
    </row>
    <row r="6178" spans="1:20" x14ac:dyDescent="0.25">
      <c r="A6178">
        <v>2006</v>
      </c>
      <c r="B6178" s="6" t="s">
        <v>70</v>
      </c>
      <c r="C6178" s="14">
        <v>59</v>
      </c>
      <c r="D6178" s="6" t="s">
        <v>346</v>
      </c>
      <c r="E6178" s="6"/>
      <c r="F6178" s="6"/>
      <c r="G6178" s="6"/>
      <c r="H6178" s="6"/>
      <c r="I6178" s="6" t="str">
        <f t="shared" si="56"/>
        <v/>
      </c>
      <c r="J6178" s="10" t="s">
        <v>337</v>
      </c>
      <c r="K6178" s="6">
        <v>40</v>
      </c>
      <c r="L6178" s="6">
        <v>35</v>
      </c>
      <c r="M6178" s="6">
        <v>30</v>
      </c>
      <c r="N6178" s="15">
        <v>50</v>
      </c>
      <c r="O6178" s="15">
        <v>0</v>
      </c>
      <c r="P6178" s="6"/>
      <c r="Q6178" s="6"/>
      <c r="R6178" s="6"/>
      <c r="S6178" s="6"/>
      <c r="T6178" s="6"/>
    </row>
    <row r="6179" spans="1:20" x14ac:dyDescent="0.25">
      <c r="A6179">
        <v>2006</v>
      </c>
      <c r="B6179" s="6" t="s">
        <v>70</v>
      </c>
      <c r="C6179" s="14">
        <v>60</v>
      </c>
      <c r="D6179" s="6" t="s">
        <v>346</v>
      </c>
      <c r="E6179" s="6"/>
      <c r="F6179" s="6"/>
      <c r="G6179" s="6"/>
      <c r="H6179" s="6"/>
      <c r="I6179" s="6" t="str">
        <f t="shared" si="56"/>
        <v/>
      </c>
      <c r="J6179" s="10" t="s">
        <v>331</v>
      </c>
      <c r="K6179" s="6">
        <v>35</v>
      </c>
      <c r="L6179" s="6">
        <v>25</v>
      </c>
      <c r="M6179" s="6">
        <v>25</v>
      </c>
      <c r="N6179" s="15">
        <v>60</v>
      </c>
      <c r="O6179" s="15">
        <v>0</v>
      </c>
      <c r="P6179" s="6"/>
      <c r="Q6179" s="6"/>
      <c r="R6179" s="6"/>
      <c r="S6179" s="6"/>
      <c r="T6179" s="6"/>
    </row>
    <row r="6180" spans="1:20" x14ac:dyDescent="0.25">
      <c r="A6180">
        <v>2006</v>
      </c>
      <c r="B6180" s="6" t="s">
        <v>70</v>
      </c>
      <c r="C6180" s="14">
        <v>61</v>
      </c>
      <c r="D6180" s="6" t="s">
        <v>346</v>
      </c>
      <c r="E6180" s="6"/>
      <c r="F6180" s="6"/>
      <c r="G6180" s="6"/>
      <c r="H6180" s="6"/>
      <c r="I6180" s="6" t="str">
        <f t="shared" si="56"/>
        <v/>
      </c>
      <c r="J6180" s="10" t="s">
        <v>334</v>
      </c>
      <c r="K6180" s="6">
        <v>10</v>
      </c>
      <c r="L6180" s="6">
        <v>5</v>
      </c>
      <c r="M6180" s="6">
        <v>10</v>
      </c>
      <c r="N6180" s="15">
        <v>0</v>
      </c>
      <c r="O6180" s="15">
        <v>0</v>
      </c>
      <c r="P6180" s="6"/>
      <c r="Q6180" s="6"/>
      <c r="R6180" s="6"/>
      <c r="S6180" s="6"/>
      <c r="T6180" s="6"/>
    </row>
    <row r="6181" spans="1:20" x14ac:dyDescent="0.25">
      <c r="A6181">
        <v>2006</v>
      </c>
      <c r="B6181" s="6" t="s">
        <v>70</v>
      </c>
      <c r="C6181" s="14">
        <v>62</v>
      </c>
      <c r="D6181" s="6" t="s">
        <v>346</v>
      </c>
      <c r="E6181" s="6"/>
      <c r="F6181" s="6"/>
      <c r="G6181" s="6"/>
      <c r="H6181" s="6"/>
      <c r="I6181" s="6" t="str">
        <f t="shared" si="56"/>
        <v/>
      </c>
      <c r="J6181" s="10" t="s">
        <v>340</v>
      </c>
      <c r="K6181" s="6">
        <v>8</v>
      </c>
      <c r="L6181" s="6">
        <v>4</v>
      </c>
      <c r="M6181" s="6">
        <v>4</v>
      </c>
      <c r="N6181" s="15">
        <v>35</v>
      </c>
      <c r="O6181" s="15">
        <v>0</v>
      </c>
      <c r="P6181" s="6"/>
      <c r="Q6181" s="6"/>
      <c r="R6181" s="6"/>
      <c r="S6181" s="6"/>
      <c r="T6181" s="6"/>
    </row>
    <row r="6182" spans="1:20" x14ac:dyDescent="0.25">
      <c r="A6182">
        <v>2006</v>
      </c>
      <c r="B6182" s="6" t="s">
        <v>70</v>
      </c>
      <c r="C6182" s="14">
        <v>63</v>
      </c>
      <c r="D6182" s="6" t="s">
        <v>346</v>
      </c>
      <c r="E6182" s="6"/>
      <c r="F6182" s="6"/>
      <c r="G6182" s="6"/>
      <c r="H6182" s="6"/>
      <c r="I6182" s="6" t="str">
        <f t="shared" si="56"/>
        <v/>
      </c>
      <c r="J6182" s="10" t="s">
        <v>331</v>
      </c>
      <c r="K6182" s="6">
        <v>10</v>
      </c>
      <c r="L6182" s="6">
        <v>8</v>
      </c>
      <c r="M6182" s="6">
        <v>2</v>
      </c>
      <c r="N6182" s="15">
        <v>0</v>
      </c>
      <c r="O6182" s="15">
        <v>0</v>
      </c>
      <c r="P6182" s="6"/>
      <c r="Q6182" s="6"/>
      <c r="R6182" s="6"/>
      <c r="S6182" s="6"/>
      <c r="T6182" s="6"/>
    </row>
    <row r="6183" spans="1:20" x14ac:dyDescent="0.25">
      <c r="A6183">
        <v>2006</v>
      </c>
      <c r="B6183" s="6" t="s">
        <v>70</v>
      </c>
      <c r="C6183" s="14">
        <v>64</v>
      </c>
      <c r="D6183" s="6" t="s">
        <v>346</v>
      </c>
      <c r="E6183" s="6"/>
      <c r="F6183" s="6"/>
      <c r="G6183" s="6"/>
      <c r="H6183" s="6"/>
      <c r="I6183" s="6" t="str">
        <f t="shared" si="56"/>
        <v/>
      </c>
      <c r="J6183" s="10" t="s">
        <v>331</v>
      </c>
      <c r="K6183" s="6">
        <v>20</v>
      </c>
      <c r="L6183" s="6">
        <v>10</v>
      </c>
      <c r="M6183" s="6">
        <v>15</v>
      </c>
      <c r="N6183" s="15">
        <v>10</v>
      </c>
      <c r="O6183" s="15">
        <v>0</v>
      </c>
      <c r="P6183" s="6" t="s">
        <v>156</v>
      </c>
      <c r="Q6183" s="6"/>
      <c r="R6183" s="6"/>
      <c r="S6183" s="6"/>
      <c r="T6183" s="6"/>
    </row>
    <row r="6184" spans="1:20" x14ac:dyDescent="0.25">
      <c r="A6184">
        <v>2006</v>
      </c>
      <c r="B6184" s="6" t="s">
        <v>70</v>
      </c>
      <c r="C6184" s="14">
        <v>65</v>
      </c>
      <c r="D6184" s="6" t="s">
        <v>346</v>
      </c>
      <c r="E6184" s="6"/>
      <c r="F6184" s="6"/>
      <c r="G6184" s="6"/>
      <c r="H6184" s="6"/>
      <c r="I6184" s="6" t="str">
        <f t="shared" si="56"/>
        <v/>
      </c>
      <c r="J6184" s="10" t="s">
        <v>347</v>
      </c>
      <c r="K6184" s="6">
        <v>15</v>
      </c>
      <c r="L6184" s="6">
        <v>10</v>
      </c>
      <c r="M6184" s="6">
        <v>7</v>
      </c>
      <c r="N6184" s="15">
        <v>0</v>
      </c>
      <c r="O6184" s="15">
        <v>0</v>
      </c>
      <c r="P6184" s="6"/>
      <c r="Q6184" s="6"/>
      <c r="R6184" s="6"/>
      <c r="S6184" s="6"/>
      <c r="T6184" s="6"/>
    </row>
    <row r="6185" spans="1:20" x14ac:dyDescent="0.25">
      <c r="A6185">
        <v>2006</v>
      </c>
      <c r="B6185" s="6" t="s">
        <v>70</v>
      </c>
      <c r="C6185" s="14">
        <v>66</v>
      </c>
      <c r="D6185" s="6" t="s">
        <v>346</v>
      </c>
      <c r="E6185" s="6"/>
      <c r="F6185" s="6"/>
      <c r="G6185" s="6"/>
      <c r="H6185" s="6"/>
      <c r="I6185" s="6" t="str">
        <f t="shared" si="56"/>
        <v/>
      </c>
      <c r="J6185" s="10" t="s">
        <v>332</v>
      </c>
      <c r="K6185" s="6">
        <v>10</v>
      </c>
      <c r="L6185" s="6">
        <v>10</v>
      </c>
      <c r="M6185" s="6">
        <v>10</v>
      </c>
      <c r="N6185" s="15">
        <v>0</v>
      </c>
      <c r="O6185" s="15">
        <v>0</v>
      </c>
      <c r="P6185" s="6"/>
      <c r="Q6185" s="6"/>
      <c r="R6185" s="6" t="s">
        <v>31</v>
      </c>
      <c r="S6185" s="6"/>
      <c r="T6185" s="6"/>
    </row>
    <row r="6186" spans="1:20" x14ac:dyDescent="0.25">
      <c r="A6186">
        <v>2006</v>
      </c>
      <c r="B6186" s="6" t="s">
        <v>70</v>
      </c>
      <c r="C6186" s="14">
        <v>67</v>
      </c>
      <c r="D6186" s="6" t="s">
        <v>346</v>
      </c>
      <c r="E6186" s="6"/>
      <c r="F6186" s="6"/>
      <c r="G6186" s="6"/>
      <c r="H6186" s="6"/>
      <c r="I6186" s="6" t="str">
        <f t="shared" si="56"/>
        <v/>
      </c>
      <c r="J6186" s="10" t="s">
        <v>331</v>
      </c>
      <c r="K6186" s="6">
        <v>20</v>
      </c>
      <c r="L6186" s="6">
        <v>10</v>
      </c>
      <c r="M6186" s="6">
        <v>2</v>
      </c>
      <c r="N6186" s="15">
        <v>3</v>
      </c>
      <c r="O6186" s="15">
        <v>0</v>
      </c>
      <c r="P6186" s="6"/>
      <c r="Q6186" s="6"/>
      <c r="R6186" s="6"/>
      <c r="S6186" s="6"/>
      <c r="T6186" s="6"/>
    </row>
    <row r="6187" spans="1:20" x14ac:dyDescent="0.25">
      <c r="A6187">
        <v>2006</v>
      </c>
      <c r="B6187" s="6" t="s">
        <v>70</v>
      </c>
      <c r="C6187" s="14">
        <v>68</v>
      </c>
      <c r="D6187" s="6" t="s">
        <v>346</v>
      </c>
      <c r="E6187" s="6"/>
      <c r="F6187" s="6"/>
      <c r="G6187" s="6"/>
      <c r="H6187" s="6"/>
      <c r="I6187" s="6" t="str">
        <f t="shared" si="56"/>
        <v/>
      </c>
      <c r="J6187" s="10" t="s">
        <v>340</v>
      </c>
      <c r="K6187" s="6">
        <v>5</v>
      </c>
      <c r="L6187" s="6">
        <v>4</v>
      </c>
      <c r="M6187" s="6">
        <v>3</v>
      </c>
      <c r="N6187" s="15">
        <v>0</v>
      </c>
      <c r="O6187" s="15">
        <v>0</v>
      </c>
      <c r="P6187" s="6"/>
      <c r="Q6187" s="6"/>
      <c r="R6187" s="6"/>
      <c r="S6187" s="6"/>
      <c r="T6187" s="6"/>
    </row>
    <row r="6188" spans="1:20" x14ac:dyDescent="0.25">
      <c r="A6188">
        <v>2006</v>
      </c>
      <c r="B6188" s="6" t="s">
        <v>70</v>
      </c>
      <c r="C6188" s="14">
        <v>69</v>
      </c>
      <c r="D6188" s="6" t="s">
        <v>346</v>
      </c>
      <c r="E6188" s="6"/>
      <c r="F6188" s="6"/>
      <c r="G6188" s="6"/>
      <c r="H6188" s="6"/>
      <c r="I6188" s="6" t="str">
        <f t="shared" si="56"/>
        <v/>
      </c>
      <c r="J6188" s="10" t="s">
        <v>331</v>
      </c>
      <c r="K6188" s="6">
        <v>22</v>
      </c>
      <c r="L6188" s="6">
        <v>20</v>
      </c>
      <c r="M6188" s="6">
        <v>30</v>
      </c>
      <c r="N6188" s="15">
        <v>5</v>
      </c>
      <c r="O6188" s="15">
        <v>0</v>
      </c>
      <c r="P6188" s="6" t="s">
        <v>156</v>
      </c>
      <c r="Q6188" s="6"/>
      <c r="R6188" s="6"/>
      <c r="S6188" s="6"/>
      <c r="T6188" s="6"/>
    </row>
    <row r="6189" spans="1:20" x14ac:dyDescent="0.25">
      <c r="A6189">
        <v>2006</v>
      </c>
      <c r="B6189" s="6" t="s">
        <v>70</v>
      </c>
      <c r="C6189" s="14">
        <v>70</v>
      </c>
      <c r="D6189" s="6" t="s">
        <v>346</v>
      </c>
      <c r="E6189" s="6"/>
      <c r="F6189" s="6"/>
      <c r="G6189" s="6"/>
      <c r="H6189" s="6"/>
      <c r="I6189" s="6" t="str">
        <f t="shared" si="56"/>
        <v/>
      </c>
      <c r="J6189" s="10" t="s">
        <v>331</v>
      </c>
      <c r="K6189" s="6">
        <v>25</v>
      </c>
      <c r="L6189" s="6">
        <v>10</v>
      </c>
      <c r="M6189" s="6">
        <v>10</v>
      </c>
      <c r="N6189" s="15">
        <v>0</v>
      </c>
      <c r="O6189" s="15">
        <v>0</v>
      </c>
      <c r="P6189" s="6"/>
      <c r="Q6189" s="6"/>
      <c r="R6189" s="6"/>
      <c r="S6189" s="6"/>
      <c r="T6189" s="6"/>
    </row>
    <row r="6190" spans="1:20" x14ac:dyDescent="0.25">
      <c r="A6190">
        <v>2006</v>
      </c>
      <c r="B6190" s="6" t="s">
        <v>70</v>
      </c>
      <c r="C6190" s="14">
        <v>71</v>
      </c>
      <c r="D6190" s="6" t="s">
        <v>346</v>
      </c>
      <c r="E6190" s="6"/>
      <c r="F6190" s="6"/>
      <c r="G6190" s="6"/>
      <c r="H6190" s="6"/>
      <c r="I6190" s="6" t="str">
        <f t="shared" si="56"/>
        <v/>
      </c>
      <c r="J6190" s="10" t="s">
        <v>340</v>
      </c>
      <c r="K6190" s="6">
        <v>10</v>
      </c>
      <c r="L6190" s="6">
        <v>6</v>
      </c>
      <c r="M6190" s="6">
        <v>6</v>
      </c>
      <c r="N6190" s="15">
        <v>0</v>
      </c>
      <c r="O6190" s="15">
        <v>0</v>
      </c>
      <c r="P6190" s="6"/>
      <c r="Q6190" s="6"/>
      <c r="R6190" s="6"/>
      <c r="S6190" s="6"/>
      <c r="T6190" s="6"/>
    </row>
    <row r="6191" spans="1:20" x14ac:dyDescent="0.25">
      <c r="A6191">
        <v>2006</v>
      </c>
      <c r="B6191" s="6" t="s">
        <v>70</v>
      </c>
      <c r="C6191" s="14">
        <v>72</v>
      </c>
      <c r="D6191" s="6" t="s">
        <v>346</v>
      </c>
      <c r="E6191" s="6">
        <v>6</v>
      </c>
      <c r="F6191" s="6">
        <v>11</v>
      </c>
      <c r="G6191" s="6">
        <v>170</v>
      </c>
      <c r="H6191" s="6">
        <v>0</v>
      </c>
      <c r="I6191" s="6">
        <f t="shared" si="56"/>
        <v>170</v>
      </c>
      <c r="J6191" s="10" t="s">
        <v>332</v>
      </c>
      <c r="K6191" s="6">
        <v>30</v>
      </c>
      <c r="L6191" s="6">
        <v>30</v>
      </c>
      <c r="M6191" s="6">
        <v>20</v>
      </c>
      <c r="N6191" s="15">
        <v>10</v>
      </c>
      <c r="O6191" s="15">
        <v>0</v>
      </c>
      <c r="P6191" s="6"/>
      <c r="Q6191" s="6"/>
      <c r="R6191" s="6"/>
      <c r="S6191" s="6"/>
      <c r="T6191" s="6"/>
    </row>
    <row r="6192" spans="1:20" x14ac:dyDescent="0.25">
      <c r="A6192">
        <v>2006</v>
      </c>
      <c r="B6192" s="6" t="s">
        <v>70</v>
      </c>
      <c r="C6192" s="14">
        <v>73</v>
      </c>
      <c r="D6192" s="6" t="s">
        <v>346</v>
      </c>
      <c r="E6192" s="6"/>
      <c r="F6192" s="6"/>
      <c r="G6192" s="6"/>
      <c r="H6192" s="6"/>
      <c r="I6192" s="6" t="str">
        <f t="shared" si="56"/>
        <v/>
      </c>
      <c r="J6192" s="10" t="s">
        <v>340</v>
      </c>
      <c r="K6192" s="6">
        <v>15</v>
      </c>
      <c r="L6192" s="6">
        <v>15</v>
      </c>
      <c r="M6192" s="6">
        <v>7</v>
      </c>
      <c r="N6192" s="15">
        <v>0</v>
      </c>
      <c r="O6192" s="15">
        <v>0</v>
      </c>
      <c r="P6192" s="6"/>
      <c r="Q6192" s="6"/>
      <c r="R6192" s="6"/>
      <c r="S6192" s="6"/>
      <c r="T6192" s="6"/>
    </row>
    <row r="6193" spans="1:20" x14ac:dyDescent="0.25">
      <c r="A6193">
        <v>2006</v>
      </c>
      <c r="B6193" s="6" t="s">
        <v>70</v>
      </c>
      <c r="C6193" s="14">
        <v>74</v>
      </c>
      <c r="D6193" s="6" t="s">
        <v>346</v>
      </c>
      <c r="E6193" s="6"/>
      <c r="F6193" s="6"/>
      <c r="G6193" s="6"/>
      <c r="H6193" s="6"/>
      <c r="I6193" s="6" t="str">
        <f t="shared" si="56"/>
        <v/>
      </c>
      <c r="J6193" s="10" t="s">
        <v>347</v>
      </c>
      <c r="K6193" s="6">
        <v>20</v>
      </c>
      <c r="L6193" s="6">
        <v>20</v>
      </c>
      <c r="M6193" s="6">
        <v>7</v>
      </c>
      <c r="N6193" s="15">
        <v>30</v>
      </c>
      <c r="O6193" s="15">
        <v>0</v>
      </c>
      <c r="P6193" s="6"/>
      <c r="Q6193" s="6"/>
      <c r="R6193" s="6"/>
      <c r="S6193" s="6"/>
      <c r="T6193" s="6"/>
    </row>
    <row r="6194" spans="1:20" x14ac:dyDescent="0.25">
      <c r="A6194">
        <v>2006</v>
      </c>
      <c r="B6194" s="6" t="s">
        <v>70</v>
      </c>
      <c r="C6194" s="14">
        <v>75</v>
      </c>
      <c r="D6194" s="6" t="s">
        <v>346</v>
      </c>
      <c r="E6194" s="6"/>
      <c r="F6194" s="6"/>
      <c r="G6194" s="6"/>
      <c r="H6194" s="6"/>
      <c r="I6194" s="6" t="str">
        <f t="shared" si="56"/>
        <v/>
      </c>
      <c r="J6194" s="10" t="s">
        <v>334</v>
      </c>
      <c r="K6194" s="6">
        <v>8</v>
      </c>
      <c r="L6194" s="6">
        <v>8</v>
      </c>
      <c r="M6194" s="6">
        <v>10</v>
      </c>
      <c r="N6194" s="15">
        <v>0</v>
      </c>
      <c r="O6194" s="15">
        <v>0</v>
      </c>
      <c r="P6194" s="6"/>
      <c r="Q6194" s="6"/>
      <c r="R6194" s="6"/>
      <c r="S6194" s="6"/>
      <c r="T6194" s="6"/>
    </row>
    <row r="6195" spans="1:20" x14ac:dyDescent="0.25">
      <c r="A6195">
        <v>2006</v>
      </c>
      <c r="B6195" s="6" t="s">
        <v>70</v>
      </c>
      <c r="C6195" s="14">
        <v>76</v>
      </c>
      <c r="D6195" s="6" t="s">
        <v>346</v>
      </c>
      <c r="E6195" s="6"/>
      <c r="F6195" s="6"/>
      <c r="G6195" s="6"/>
      <c r="H6195" s="6"/>
      <c r="I6195" s="6" t="str">
        <f t="shared" si="56"/>
        <v/>
      </c>
      <c r="J6195" s="10" t="s">
        <v>332</v>
      </c>
      <c r="K6195" s="6">
        <v>50</v>
      </c>
      <c r="L6195" s="6">
        <v>30</v>
      </c>
      <c r="M6195" s="6">
        <v>10</v>
      </c>
      <c r="N6195" s="15">
        <v>80</v>
      </c>
      <c r="O6195" s="15">
        <v>0</v>
      </c>
      <c r="P6195" s="6"/>
      <c r="Q6195" s="6"/>
      <c r="R6195" s="6" t="s">
        <v>47</v>
      </c>
      <c r="S6195" s="6"/>
      <c r="T6195" s="6"/>
    </row>
    <row r="6196" spans="1:20" x14ac:dyDescent="0.25">
      <c r="A6196">
        <v>2006</v>
      </c>
      <c r="B6196" s="6" t="s">
        <v>70</v>
      </c>
      <c r="C6196" s="14">
        <v>77</v>
      </c>
      <c r="D6196" s="6" t="s">
        <v>346</v>
      </c>
      <c r="E6196" s="6"/>
      <c r="F6196" s="6"/>
      <c r="G6196" s="6"/>
      <c r="H6196" s="6"/>
      <c r="I6196" s="6" t="str">
        <f t="shared" si="56"/>
        <v/>
      </c>
      <c r="J6196" s="10" t="s">
        <v>332</v>
      </c>
      <c r="K6196" s="6">
        <v>120</v>
      </c>
      <c r="L6196" s="6">
        <v>120</v>
      </c>
      <c r="M6196" s="6">
        <v>30</v>
      </c>
      <c r="N6196" s="15">
        <v>90</v>
      </c>
      <c r="O6196" s="15">
        <v>0</v>
      </c>
      <c r="P6196" s="6"/>
      <c r="Q6196" s="6"/>
      <c r="R6196" s="6"/>
      <c r="S6196" s="10"/>
      <c r="T6196" s="6"/>
    </row>
    <row r="6197" spans="1:20" x14ac:dyDescent="0.25">
      <c r="A6197">
        <v>2006</v>
      </c>
      <c r="B6197" s="6" t="s">
        <v>70</v>
      </c>
      <c r="C6197" s="14">
        <v>78</v>
      </c>
      <c r="D6197" s="6" t="s">
        <v>346</v>
      </c>
      <c r="E6197" s="6"/>
      <c r="F6197" s="6"/>
      <c r="G6197" s="6"/>
      <c r="H6197" s="6"/>
      <c r="I6197" s="6" t="str">
        <f t="shared" si="56"/>
        <v/>
      </c>
      <c r="J6197" s="10" t="s">
        <v>331</v>
      </c>
      <c r="K6197" s="6">
        <v>15</v>
      </c>
      <c r="L6197" s="6">
        <v>7</v>
      </c>
      <c r="M6197" s="6">
        <v>5</v>
      </c>
      <c r="N6197" s="15">
        <v>0</v>
      </c>
      <c r="O6197" s="15">
        <v>0</v>
      </c>
      <c r="P6197" s="6"/>
      <c r="Q6197" s="6"/>
      <c r="R6197" s="6"/>
      <c r="S6197" s="6"/>
      <c r="T6197" s="6"/>
    </row>
    <row r="6198" spans="1:20" x14ac:dyDescent="0.25">
      <c r="A6198">
        <v>2006</v>
      </c>
      <c r="B6198" s="6" t="s">
        <v>70</v>
      </c>
      <c r="C6198" s="14">
        <v>79</v>
      </c>
      <c r="D6198" s="6" t="s">
        <v>346</v>
      </c>
      <c r="E6198" s="6"/>
      <c r="F6198" s="6"/>
      <c r="G6198" s="6"/>
      <c r="H6198" s="6"/>
      <c r="I6198" s="6" t="str">
        <f t="shared" si="56"/>
        <v/>
      </c>
      <c r="J6198" s="10" t="s">
        <v>347</v>
      </c>
      <c r="K6198" s="6">
        <v>4</v>
      </c>
      <c r="L6198" s="6">
        <v>3</v>
      </c>
      <c r="M6198" s="6">
        <v>3</v>
      </c>
      <c r="N6198" s="15">
        <v>0</v>
      </c>
      <c r="O6198" s="15">
        <v>0</v>
      </c>
      <c r="P6198" s="6"/>
      <c r="Q6198" s="6"/>
      <c r="R6198" s="6"/>
      <c r="S6198" s="6"/>
      <c r="T6198" s="6"/>
    </row>
    <row r="6199" spans="1:20" x14ac:dyDescent="0.25">
      <c r="A6199">
        <v>2006</v>
      </c>
      <c r="B6199" s="6" t="s">
        <v>70</v>
      </c>
      <c r="C6199" s="14">
        <v>80</v>
      </c>
      <c r="D6199" s="6" t="s">
        <v>346</v>
      </c>
      <c r="E6199" s="6"/>
      <c r="F6199" s="6"/>
      <c r="G6199" s="6"/>
      <c r="H6199" s="6"/>
      <c r="I6199" s="6" t="str">
        <f t="shared" si="56"/>
        <v/>
      </c>
      <c r="J6199" s="10" t="s">
        <v>340</v>
      </c>
      <c r="K6199" s="6">
        <v>8</v>
      </c>
      <c r="L6199" s="6">
        <v>8</v>
      </c>
      <c r="M6199" s="6">
        <v>6</v>
      </c>
      <c r="N6199" s="15">
        <v>0</v>
      </c>
      <c r="O6199" s="15">
        <v>0</v>
      </c>
      <c r="P6199" s="6"/>
      <c r="Q6199" s="6"/>
      <c r="R6199" s="6"/>
      <c r="S6199" s="6"/>
      <c r="T6199" s="6"/>
    </row>
    <row r="6200" spans="1:20" x14ac:dyDescent="0.25">
      <c r="A6200">
        <v>2006</v>
      </c>
      <c r="B6200" s="6" t="s">
        <v>70</v>
      </c>
      <c r="C6200" s="14">
        <v>81</v>
      </c>
      <c r="D6200" s="6" t="s">
        <v>350</v>
      </c>
      <c r="E6200" s="6">
        <v>7</v>
      </c>
      <c r="F6200" s="6">
        <v>9.1</v>
      </c>
      <c r="G6200" s="6">
        <v>145</v>
      </c>
      <c r="H6200" s="6">
        <v>0</v>
      </c>
      <c r="I6200" s="6">
        <f t="shared" si="56"/>
        <v>145</v>
      </c>
      <c r="J6200" s="10" t="s">
        <v>347</v>
      </c>
      <c r="K6200" s="6">
        <v>20</v>
      </c>
      <c r="L6200" s="6">
        <v>15</v>
      </c>
      <c r="M6200" s="6">
        <v>8</v>
      </c>
      <c r="N6200" s="15">
        <v>15</v>
      </c>
      <c r="O6200" s="15">
        <v>0</v>
      </c>
      <c r="P6200" s="6"/>
      <c r="Q6200" s="6"/>
      <c r="R6200" s="6"/>
      <c r="S6200" s="6">
        <v>1</v>
      </c>
      <c r="T6200" s="6" t="s">
        <v>373</v>
      </c>
    </row>
    <row r="6201" spans="1:20" x14ac:dyDescent="0.25">
      <c r="A6201">
        <v>2006</v>
      </c>
      <c r="B6201" s="6" t="s">
        <v>70</v>
      </c>
      <c r="C6201" s="14">
        <v>82</v>
      </c>
      <c r="D6201" s="6" t="s">
        <v>346</v>
      </c>
      <c r="E6201" s="6"/>
      <c r="F6201" s="6"/>
      <c r="G6201" s="6"/>
      <c r="H6201" s="6"/>
      <c r="I6201" s="6" t="str">
        <f t="shared" si="56"/>
        <v/>
      </c>
      <c r="J6201" s="10" t="s">
        <v>330</v>
      </c>
      <c r="K6201" s="6">
        <v>100</v>
      </c>
      <c r="L6201" s="6">
        <v>10</v>
      </c>
      <c r="M6201" s="6">
        <v>20</v>
      </c>
      <c r="N6201" s="15">
        <v>80</v>
      </c>
      <c r="O6201" s="15">
        <v>0</v>
      </c>
      <c r="P6201" s="6"/>
      <c r="Q6201" s="6"/>
      <c r="R6201" s="6"/>
      <c r="S6201" s="6"/>
      <c r="T6201" s="6"/>
    </row>
    <row r="6202" spans="1:20" x14ac:dyDescent="0.25">
      <c r="A6202">
        <v>2006</v>
      </c>
      <c r="B6202" s="6" t="s">
        <v>70</v>
      </c>
      <c r="C6202" s="14">
        <v>83</v>
      </c>
      <c r="D6202" s="6" t="s">
        <v>346</v>
      </c>
      <c r="E6202" s="6"/>
      <c r="F6202" s="6"/>
      <c r="G6202" s="6"/>
      <c r="H6202" s="6"/>
      <c r="I6202" s="6" t="str">
        <f t="shared" si="56"/>
        <v/>
      </c>
      <c r="J6202" s="10" t="s">
        <v>340</v>
      </c>
      <c r="K6202" s="6">
        <v>3</v>
      </c>
      <c r="L6202" s="6">
        <v>3</v>
      </c>
      <c r="M6202" s="6">
        <v>3</v>
      </c>
      <c r="N6202" s="15">
        <v>0</v>
      </c>
      <c r="O6202" s="15">
        <v>0</v>
      </c>
      <c r="P6202" s="6"/>
      <c r="Q6202" s="6"/>
      <c r="R6202" s="6"/>
      <c r="S6202" s="6"/>
      <c r="T6202" s="6"/>
    </row>
    <row r="6203" spans="1:20" x14ac:dyDescent="0.25">
      <c r="A6203">
        <v>2006</v>
      </c>
      <c r="B6203" s="6" t="s">
        <v>70</v>
      </c>
      <c r="C6203" s="14">
        <v>84</v>
      </c>
      <c r="D6203" s="6" t="s">
        <v>346</v>
      </c>
      <c r="E6203" s="6"/>
      <c r="F6203" s="6"/>
      <c r="G6203" s="6"/>
      <c r="H6203" s="6"/>
      <c r="I6203" s="6" t="str">
        <f t="shared" si="56"/>
        <v/>
      </c>
      <c r="J6203" s="10" t="s">
        <v>331</v>
      </c>
      <c r="K6203" s="6">
        <v>30</v>
      </c>
      <c r="L6203" s="6">
        <v>30</v>
      </c>
      <c r="M6203" s="6">
        <v>25</v>
      </c>
      <c r="N6203" s="15">
        <v>15</v>
      </c>
      <c r="O6203" s="15">
        <v>0</v>
      </c>
      <c r="P6203" s="6"/>
      <c r="Q6203" s="6"/>
      <c r="R6203" s="6"/>
      <c r="S6203" s="6"/>
      <c r="T6203" s="6"/>
    </row>
    <row r="6204" spans="1:20" x14ac:dyDescent="0.25">
      <c r="A6204">
        <v>2006</v>
      </c>
      <c r="B6204" s="6" t="s">
        <v>70</v>
      </c>
      <c r="C6204" s="14">
        <v>85</v>
      </c>
      <c r="D6204" s="6" t="s">
        <v>346</v>
      </c>
      <c r="E6204" s="6"/>
      <c r="F6204" s="6"/>
      <c r="G6204" s="6"/>
      <c r="H6204" s="6"/>
      <c r="I6204" s="6" t="str">
        <f t="shared" si="56"/>
        <v/>
      </c>
      <c r="J6204" s="10" t="s">
        <v>331</v>
      </c>
      <c r="K6204" s="6">
        <v>15</v>
      </c>
      <c r="L6204" s="6">
        <v>10</v>
      </c>
      <c r="M6204" s="6">
        <v>10</v>
      </c>
      <c r="N6204" s="15">
        <v>5</v>
      </c>
      <c r="O6204" s="15">
        <v>0</v>
      </c>
      <c r="P6204" s="6"/>
      <c r="Q6204" s="6"/>
      <c r="R6204" s="6"/>
      <c r="S6204" s="6"/>
      <c r="T6204" s="6"/>
    </row>
    <row r="6205" spans="1:20" x14ac:dyDescent="0.25">
      <c r="A6205">
        <v>2006</v>
      </c>
      <c r="B6205" s="6" t="s">
        <v>70</v>
      </c>
      <c r="C6205" s="14">
        <v>86</v>
      </c>
      <c r="D6205" s="6" t="s">
        <v>346</v>
      </c>
      <c r="E6205" s="6"/>
      <c r="F6205" s="6"/>
      <c r="G6205" s="6"/>
      <c r="H6205" s="6"/>
      <c r="I6205" s="6" t="str">
        <f t="shared" si="56"/>
        <v/>
      </c>
      <c r="J6205" s="10" t="s">
        <v>330</v>
      </c>
      <c r="K6205" s="6">
        <v>50</v>
      </c>
      <c r="L6205" s="6">
        <v>5</v>
      </c>
      <c r="M6205" s="6">
        <v>50</v>
      </c>
      <c r="N6205" s="15">
        <v>40</v>
      </c>
      <c r="O6205" s="15">
        <v>0</v>
      </c>
      <c r="P6205" s="6"/>
      <c r="Q6205" s="6"/>
      <c r="R6205" s="6"/>
      <c r="S6205" s="6"/>
      <c r="T6205" s="6"/>
    </row>
    <row r="6206" spans="1:20" x14ac:dyDescent="0.25">
      <c r="A6206">
        <v>2006</v>
      </c>
      <c r="B6206" s="6" t="s">
        <v>70</v>
      </c>
      <c r="C6206" s="14">
        <v>87</v>
      </c>
      <c r="D6206" s="6" t="s">
        <v>346</v>
      </c>
      <c r="E6206" s="6"/>
      <c r="F6206" s="6"/>
      <c r="G6206" s="6"/>
      <c r="H6206" s="6"/>
      <c r="I6206" s="6" t="str">
        <f t="shared" si="56"/>
        <v/>
      </c>
      <c r="J6206" s="10" t="s">
        <v>331</v>
      </c>
      <c r="K6206" s="6">
        <v>30</v>
      </c>
      <c r="L6206" s="6">
        <v>7</v>
      </c>
      <c r="M6206" s="6">
        <v>25</v>
      </c>
      <c r="N6206" s="15">
        <v>80</v>
      </c>
      <c r="O6206" s="15">
        <v>0</v>
      </c>
      <c r="P6206" s="6"/>
      <c r="Q6206" s="6"/>
      <c r="R6206" s="6"/>
      <c r="S6206" s="6"/>
      <c r="T6206" s="6"/>
    </row>
    <row r="6207" spans="1:20" x14ac:dyDescent="0.25">
      <c r="A6207">
        <v>2006</v>
      </c>
      <c r="B6207" s="6" t="s">
        <v>70</v>
      </c>
      <c r="C6207" s="14">
        <v>88</v>
      </c>
      <c r="D6207" s="6" t="s">
        <v>346</v>
      </c>
      <c r="E6207" s="6"/>
      <c r="F6207" s="6"/>
      <c r="G6207" s="6"/>
      <c r="H6207" s="6"/>
      <c r="I6207" s="6" t="str">
        <f t="shared" si="56"/>
        <v/>
      </c>
      <c r="J6207" s="10" t="s">
        <v>334</v>
      </c>
      <c r="K6207" s="6">
        <v>25</v>
      </c>
      <c r="L6207" s="6">
        <v>10</v>
      </c>
      <c r="M6207" s="6">
        <v>5</v>
      </c>
      <c r="N6207" s="15">
        <v>30</v>
      </c>
      <c r="O6207" s="15">
        <v>0</v>
      </c>
      <c r="P6207" s="6"/>
      <c r="Q6207" s="6"/>
      <c r="R6207" s="6"/>
      <c r="S6207" s="6"/>
      <c r="T6207" s="6"/>
    </row>
    <row r="6208" spans="1:20" x14ac:dyDescent="0.25">
      <c r="A6208">
        <v>2006</v>
      </c>
      <c r="B6208" s="6" t="s">
        <v>70</v>
      </c>
      <c r="C6208" s="14">
        <v>89</v>
      </c>
      <c r="D6208" s="6" t="s">
        <v>346</v>
      </c>
      <c r="E6208" s="6"/>
      <c r="F6208" s="6"/>
      <c r="G6208" s="6"/>
      <c r="H6208" s="6"/>
      <c r="I6208" s="6" t="str">
        <f t="shared" si="56"/>
        <v/>
      </c>
      <c r="J6208" s="10" t="s">
        <v>331</v>
      </c>
      <c r="K6208" s="6">
        <v>25</v>
      </c>
      <c r="L6208" s="6">
        <v>15</v>
      </c>
      <c r="M6208" s="6">
        <v>12</v>
      </c>
      <c r="N6208" s="15">
        <v>0</v>
      </c>
      <c r="O6208" s="15">
        <v>0</v>
      </c>
      <c r="P6208" s="6"/>
      <c r="Q6208" s="6"/>
      <c r="R6208" s="6"/>
      <c r="S6208" s="6"/>
      <c r="T6208" s="6"/>
    </row>
    <row r="6209" spans="1:20" x14ac:dyDescent="0.25">
      <c r="A6209">
        <v>2006</v>
      </c>
      <c r="B6209" s="6" t="s">
        <v>70</v>
      </c>
      <c r="C6209" s="14">
        <v>90</v>
      </c>
      <c r="D6209" s="6" t="s">
        <v>346</v>
      </c>
      <c r="E6209" s="6"/>
      <c r="F6209" s="6"/>
      <c r="G6209" s="6"/>
      <c r="H6209" s="6"/>
      <c r="I6209" s="6" t="str">
        <f t="shared" si="56"/>
        <v/>
      </c>
      <c r="J6209" s="10" t="s">
        <v>337</v>
      </c>
      <c r="K6209" s="6">
        <v>18</v>
      </c>
      <c r="L6209" s="6">
        <v>15</v>
      </c>
      <c r="M6209" s="6">
        <v>10</v>
      </c>
      <c r="N6209" s="15">
        <v>0</v>
      </c>
      <c r="O6209" s="15">
        <v>0</v>
      </c>
      <c r="P6209" s="6"/>
      <c r="Q6209" s="6"/>
      <c r="R6209" s="6"/>
      <c r="S6209" s="6"/>
      <c r="T6209" s="6"/>
    </row>
    <row r="6210" spans="1:20" x14ac:dyDescent="0.25">
      <c r="A6210">
        <v>2006</v>
      </c>
      <c r="B6210" s="6" t="s">
        <v>70</v>
      </c>
      <c r="C6210" s="14">
        <v>91</v>
      </c>
      <c r="D6210" s="6" t="s">
        <v>346</v>
      </c>
      <c r="E6210" s="6"/>
      <c r="F6210" s="6"/>
      <c r="G6210" s="6"/>
      <c r="H6210" s="6"/>
      <c r="I6210" s="6" t="str">
        <f t="shared" si="56"/>
        <v/>
      </c>
      <c r="J6210" s="10" t="s">
        <v>340</v>
      </c>
      <c r="K6210" s="6">
        <v>30</v>
      </c>
      <c r="L6210" s="6">
        <v>20</v>
      </c>
      <c r="M6210" s="6">
        <v>7</v>
      </c>
      <c r="N6210" s="15">
        <v>10</v>
      </c>
      <c r="O6210" s="15">
        <v>0</v>
      </c>
      <c r="P6210" s="6"/>
      <c r="Q6210" s="6"/>
      <c r="R6210" s="6"/>
      <c r="S6210" s="6"/>
      <c r="T6210" s="6"/>
    </row>
    <row r="6211" spans="1:20" x14ac:dyDescent="0.25">
      <c r="A6211">
        <v>2006</v>
      </c>
      <c r="B6211" s="6" t="s">
        <v>70</v>
      </c>
      <c r="C6211" s="14">
        <v>92</v>
      </c>
      <c r="D6211" s="6" t="s">
        <v>350</v>
      </c>
      <c r="E6211" s="6"/>
      <c r="F6211" s="6"/>
      <c r="G6211" s="6"/>
      <c r="H6211" s="6"/>
      <c r="I6211" s="6" t="str">
        <f t="shared" si="56"/>
        <v/>
      </c>
      <c r="J6211" s="10" t="s">
        <v>337</v>
      </c>
      <c r="K6211" s="6">
        <v>50</v>
      </c>
      <c r="L6211" s="6">
        <v>45</v>
      </c>
      <c r="M6211" s="6">
        <v>20</v>
      </c>
      <c r="N6211" s="15">
        <v>10</v>
      </c>
      <c r="O6211" s="15">
        <v>0</v>
      </c>
      <c r="P6211" s="6"/>
      <c r="Q6211" s="6"/>
      <c r="R6211" s="6"/>
      <c r="S6211" s="6"/>
      <c r="T6211" s="6"/>
    </row>
    <row r="6212" spans="1:20" x14ac:dyDescent="0.25">
      <c r="A6212">
        <v>2006</v>
      </c>
      <c r="B6212" s="6" t="s">
        <v>70</v>
      </c>
      <c r="C6212" s="14">
        <v>93</v>
      </c>
      <c r="D6212" s="6" t="s">
        <v>346</v>
      </c>
      <c r="E6212" s="6"/>
      <c r="F6212" s="6"/>
      <c r="G6212" s="6"/>
      <c r="H6212" s="6"/>
      <c r="I6212" s="6" t="str">
        <f t="shared" si="56"/>
        <v/>
      </c>
      <c r="J6212" s="10" t="s">
        <v>331</v>
      </c>
      <c r="K6212" s="6">
        <v>20</v>
      </c>
      <c r="L6212" s="6">
        <v>8</v>
      </c>
      <c r="M6212" s="6">
        <v>10</v>
      </c>
      <c r="N6212" s="15">
        <v>5</v>
      </c>
      <c r="O6212" s="15">
        <v>0</v>
      </c>
      <c r="P6212" s="6" t="s">
        <v>156</v>
      </c>
      <c r="Q6212" s="6"/>
      <c r="R6212" s="6"/>
      <c r="S6212" s="6"/>
      <c r="T6212" s="6"/>
    </row>
    <row r="6213" spans="1:20" x14ac:dyDescent="0.25">
      <c r="A6213">
        <v>2006</v>
      </c>
      <c r="B6213" s="6" t="s">
        <v>70</v>
      </c>
      <c r="C6213" s="14">
        <v>94</v>
      </c>
      <c r="D6213" s="6" t="s">
        <v>350</v>
      </c>
      <c r="E6213" s="6"/>
      <c r="F6213" s="6"/>
      <c r="G6213" s="6"/>
      <c r="H6213" s="6"/>
      <c r="I6213" s="6" t="str">
        <f t="shared" si="56"/>
        <v/>
      </c>
      <c r="J6213" s="10" t="s">
        <v>337</v>
      </c>
      <c r="K6213" s="6">
        <v>15</v>
      </c>
      <c r="L6213" s="6">
        <v>12</v>
      </c>
      <c r="M6213" s="6">
        <v>2</v>
      </c>
      <c r="N6213" s="15">
        <v>5</v>
      </c>
      <c r="O6213" s="15">
        <v>0</v>
      </c>
      <c r="P6213" s="6"/>
      <c r="Q6213" s="6"/>
      <c r="R6213" s="6"/>
      <c r="S6213" s="6"/>
      <c r="T6213" s="6" t="s">
        <v>373</v>
      </c>
    </row>
    <row r="6214" spans="1:20" x14ac:dyDescent="0.25">
      <c r="A6214">
        <v>2006</v>
      </c>
      <c r="B6214" s="6" t="s">
        <v>70</v>
      </c>
      <c r="C6214" s="14">
        <v>95</v>
      </c>
      <c r="D6214" s="6" t="s">
        <v>346</v>
      </c>
      <c r="E6214" s="6"/>
      <c r="F6214" s="6"/>
      <c r="G6214" s="6"/>
      <c r="H6214" s="6"/>
      <c r="I6214" s="6" t="str">
        <f t="shared" si="56"/>
        <v/>
      </c>
      <c r="J6214" s="10" t="s">
        <v>332</v>
      </c>
      <c r="K6214" s="6">
        <v>10</v>
      </c>
      <c r="L6214" s="6">
        <v>8</v>
      </c>
      <c r="M6214" s="6">
        <v>3</v>
      </c>
      <c r="N6214" s="15">
        <v>0</v>
      </c>
      <c r="O6214" s="15">
        <v>0</v>
      </c>
      <c r="P6214" s="6"/>
      <c r="Q6214" s="6"/>
      <c r="R6214" s="6"/>
      <c r="S6214" s="6"/>
      <c r="T6214" s="6"/>
    </row>
    <row r="6215" spans="1:20" x14ac:dyDescent="0.25">
      <c r="A6215">
        <v>2006</v>
      </c>
      <c r="B6215" s="6" t="s">
        <v>70</v>
      </c>
      <c r="C6215" s="14">
        <v>96</v>
      </c>
      <c r="D6215" s="6" t="s">
        <v>350</v>
      </c>
      <c r="E6215" s="6"/>
      <c r="F6215" s="6"/>
      <c r="G6215" s="6"/>
      <c r="H6215" s="6"/>
      <c r="I6215" s="6" t="str">
        <f t="shared" si="56"/>
        <v/>
      </c>
      <c r="J6215" s="10" t="s">
        <v>337</v>
      </c>
      <c r="K6215" s="6">
        <v>35</v>
      </c>
      <c r="L6215" s="6">
        <v>25</v>
      </c>
      <c r="M6215" s="6">
        <v>15</v>
      </c>
      <c r="N6215" s="15">
        <v>10</v>
      </c>
      <c r="O6215" s="15">
        <v>0</v>
      </c>
      <c r="P6215" s="6"/>
      <c r="Q6215" s="6"/>
      <c r="R6215" s="6"/>
      <c r="S6215" s="6"/>
      <c r="T6215" s="6"/>
    </row>
    <row r="6216" spans="1:20" x14ac:dyDescent="0.25">
      <c r="A6216">
        <v>2006</v>
      </c>
      <c r="B6216" s="6" t="s">
        <v>70</v>
      </c>
      <c r="C6216" s="14">
        <v>97</v>
      </c>
      <c r="D6216" s="6" t="s">
        <v>350</v>
      </c>
      <c r="E6216" s="6"/>
      <c r="F6216" s="6"/>
      <c r="G6216" s="6"/>
      <c r="H6216" s="6"/>
      <c r="I6216" s="6" t="str">
        <f t="shared" si="56"/>
        <v/>
      </c>
      <c r="J6216" s="10" t="s">
        <v>365</v>
      </c>
      <c r="K6216" s="6">
        <v>10</v>
      </c>
      <c r="L6216" s="6">
        <v>8</v>
      </c>
      <c r="M6216" s="6">
        <v>3</v>
      </c>
      <c r="N6216" s="15">
        <v>0</v>
      </c>
      <c r="O6216" s="15">
        <v>0</v>
      </c>
      <c r="P6216" s="6"/>
      <c r="Q6216" s="6"/>
      <c r="R6216" s="6"/>
      <c r="S6216" s="6"/>
      <c r="T6216" s="6"/>
    </row>
    <row r="6217" spans="1:20" x14ac:dyDescent="0.25">
      <c r="A6217">
        <v>2006</v>
      </c>
      <c r="B6217" s="6" t="s">
        <v>70</v>
      </c>
      <c r="C6217" s="14">
        <v>98</v>
      </c>
      <c r="D6217" s="6" t="s">
        <v>350</v>
      </c>
      <c r="E6217" s="6">
        <v>8</v>
      </c>
      <c r="F6217" s="6">
        <v>10.7</v>
      </c>
      <c r="G6217" s="6">
        <v>125</v>
      </c>
      <c r="H6217" s="6">
        <v>0</v>
      </c>
      <c r="I6217" s="6">
        <f t="shared" si="56"/>
        <v>125</v>
      </c>
      <c r="J6217" s="10" t="s">
        <v>340</v>
      </c>
      <c r="K6217" s="6">
        <v>5</v>
      </c>
      <c r="L6217" s="6">
        <v>4</v>
      </c>
      <c r="M6217" s="6">
        <v>4</v>
      </c>
      <c r="N6217" s="15">
        <v>0</v>
      </c>
      <c r="O6217" s="15">
        <v>0</v>
      </c>
      <c r="P6217" s="6"/>
      <c r="Q6217" s="6"/>
      <c r="R6217" s="6"/>
      <c r="S6217" s="6"/>
      <c r="T6217" s="6"/>
    </row>
    <row r="6218" spans="1:20" x14ac:dyDescent="0.25">
      <c r="A6218">
        <v>2006</v>
      </c>
      <c r="B6218" s="6" t="s">
        <v>70</v>
      </c>
      <c r="C6218" s="14">
        <v>99</v>
      </c>
      <c r="D6218" s="6" t="s">
        <v>350</v>
      </c>
      <c r="E6218" s="6"/>
      <c r="F6218" s="6"/>
      <c r="G6218" s="6"/>
      <c r="H6218" s="6"/>
      <c r="I6218" s="6" t="str">
        <f t="shared" si="56"/>
        <v/>
      </c>
      <c r="J6218" s="10" t="s">
        <v>331</v>
      </c>
      <c r="K6218" s="6">
        <v>4</v>
      </c>
      <c r="L6218" s="6">
        <v>2</v>
      </c>
      <c r="M6218" s="6">
        <v>3</v>
      </c>
      <c r="N6218" s="15">
        <v>0</v>
      </c>
      <c r="O6218" s="15">
        <v>0</v>
      </c>
      <c r="P6218" s="6"/>
      <c r="Q6218" s="6"/>
      <c r="R6218" s="6"/>
      <c r="S6218" s="6"/>
      <c r="T6218" s="6"/>
    </row>
    <row r="6219" spans="1:20" x14ac:dyDescent="0.25">
      <c r="A6219">
        <v>2006</v>
      </c>
      <c r="B6219" s="6" t="s">
        <v>70</v>
      </c>
      <c r="C6219" s="14">
        <v>100</v>
      </c>
      <c r="D6219" s="6" t="s">
        <v>350</v>
      </c>
      <c r="E6219" s="6"/>
      <c r="F6219" s="6"/>
      <c r="G6219" s="6"/>
      <c r="H6219" s="6"/>
      <c r="I6219" s="6" t="str">
        <f t="shared" si="56"/>
        <v/>
      </c>
      <c r="J6219" s="10" t="s">
        <v>330</v>
      </c>
      <c r="K6219" s="6">
        <v>5</v>
      </c>
      <c r="L6219" s="6">
        <v>1</v>
      </c>
      <c r="M6219" s="6">
        <v>35</v>
      </c>
      <c r="N6219" s="15">
        <v>0</v>
      </c>
      <c r="O6219" s="15">
        <v>0</v>
      </c>
      <c r="P6219" s="6"/>
      <c r="Q6219" s="6"/>
      <c r="R6219" s="6"/>
      <c r="S6219" s="6"/>
      <c r="T6219" s="6"/>
    </row>
    <row r="6220" spans="1:20" x14ac:dyDescent="0.25">
      <c r="A6220">
        <v>2006</v>
      </c>
      <c r="B6220" s="6" t="s">
        <v>70</v>
      </c>
      <c r="C6220" s="14">
        <v>101</v>
      </c>
      <c r="D6220" s="6" t="s">
        <v>350</v>
      </c>
      <c r="E6220" s="6"/>
      <c r="F6220" s="6"/>
      <c r="G6220" s="6"/>
      <c r="H6220" s="6"/>
      <c r="I6220" s="6" t="str">
        <f t="shared" si="56"/>
        <v/>
      </c>
      <c r="J6220" s="10" t="s">
        <v>340</v>
      </c>
      <c r="K6220" s="6">
        <v>15</v>
      </c>
      <c r="L6220" s="6">
        <v>8</v>
      </c>
      <c r="M6220" s="6">
        <v>5</v>
      </c>
      <c r="N6220" s="15">
        <v>0</v>
      </c>
      <c r="O6220" s="15">
        <v>0</v>
      </c>
      <c r="P6220" s="6"/>
      <c r="Q6220" s="6"/>
      <c r="R6220" s="6"/>
      <c r="S6220" s="6"/>
      <c r="T6220" s="6"/>
    </row>
    <row r="6221" spans="1:20" x14ac:dyDescent="0.25">
      <c r="A6221">
        <v>2006</v>
      </c>
      <c r="B6221" s="6" t="s">
        <v>70</v>
      </c>
      <c r="C6221" s="14">
        <v>102</v>
      </c>
      <c r="D6221" s="6" t="s">
        <v>350</v>
      </c>
      <c r="E6221" s="6"/>
      <c r="F6221" s="6"/>
      <c r="G6221" s="6"/>
      <c r="H6221" s="6"/>
      <c r="I6221" s="6" t="str">
        <f t="shared" si="56"/>
        <v/>
      </c>
      <c r="J6221" s="10" t="s">
        <v>334</v>
      </c>
      <c r="K6221" s="6">
        <v>55</v>
      </c>
      <c r="L6221" s="6">
        <v>40</v>
      </c>
      <c r="M6221" s="6">
        <v>50</v>
      </c>
      <c r="N6221" s="15">
        <v>95</v>
      </c>
      <c r="O6221" s="15">
        <v>0</v>
      </c>
      <c r="P6221" s="6"/>
      <c r="Q6221" s="6"/>
      <c r="R6221" s="6"/>
      <c r="S6221" s="6"/>
      <c r="T6221" s="6" t="s">
        <v>379</v>
      </c>
    </row>
    <row r="6222" spans="1:20" x14ac:dyDescent="0.25">
      <c r="A6222">
        <v>2006</v>
      </c>
      <c r="B6222" s="6" t="s">
        <v>70</v>
      </c>
      <c r="C6222" s="14">
        <v>103</v>
      </c>
      <c r="D6222" s="6" t="s">
        <v>350</v>
      </c>
      <c r="E6222" s="6"/>
      <c r="F6222" s="6"/>
      <c r="G6222" s="6"/>
      <c r="H6222" s="6"/>
      <c r="I6222" s="6" t="str">
        <f t="shared" si="56"/>
        <v/>
      </c>
      <c r="J6222" s="10" t="s">
        <v>340</v>
      </c>
      <c r="K6222" s="6">
        <v>15</v>
      </c>
      <c r="L6222" s="6">
        <v>10</v>
      </c>
      <c r="M6222" s="6">
        <v>3</v>
      </c>
      <c r="N6222" s="15">
        <v>15</v>
      </c>
      <c r="O6222" s="15">
        <v>0</v>
      </c>
      <c r="P6222" s="6"/>
      <c r="Q6222" s="6"/>
      <c r="R6222" s="6"/>
      <c r="S6222" s="6"/>
      <c r="T6222" s="6"/>
    </row>
    <row r="6223" spans="1:20" x14ac:dyDescent="0.25">
      <c r="A6223">
        <v>2006</v>
      </c>
      <c r="B6223" s="6" t="s">
        <v>70</v>
      </c>
      <c r="C6223" s="14">
        <v>104</v>
      </c>
      <c r="D6223" s="6" t="s">
        <v>350</v>
      </c>
      <c r="E6223" s="6"/>
      <c r="F6223" s="6"/>
      <c r="G6223" s="6"/>
      <c r="H6223" s="6"/>
      <c r="I6223" s="6" t="str">
        <f t="shared" si="56"/>
        <v/>
      </c>
      <c r="J6223" s="10" t="s">
        <v>331</v>
      </c>
      <c r="K6223" s="6">
        <v>20</v>
      </c>
      <c r="L6223" s="6">
        <v>10</v>
      </c>
      <c r="M6223" s="6">
        <v>8</v>
      </c>
      <c r="N6223" s="15">
        <v>10</v>
      </c>
      <c r="O6223" s="15">
        <v>5</v>
      </c>
      <c r="P6223" s="6"/>
      <c r="Q6223" s="6"/>
      <c r="R6223" s="6"/>
      <c r="S6223" s="6"/>
      <c r="T6223" s="6"/>
    </row>
    <row r="6224" spans="1:20" x14ac:dyDescent="0.25">
      <c r="A6224">
        <v>2006</v>
      </c>
      <c r="B6224" s="6" t="s">
        <v>70</v>
      </c>
      <c r="C6224" s="14">
        <v>105</v>
      </c>
      <c r="D6224" s="6" t="s">
        <v>350</v>
      </c>
      <c r="E6224" s="6"/>
      <c r="F6224" s="6"/>
      <c r="G6224" s="6"/>
      <c r="H6224" s="6"/>
      <c r="I6224" s="6" t="str">
        <f t="shared" si="56"/>
        <v/>
      </c>
      <c r="J6224" s="10" t="s">
        <v>334</v>
      </c>
      <c r="K6224" s="6">
        <v>60</v>
      </c>
      <c r="L6224" s="6">
        <v>40</v>
      </c>
      <c r="M6224" s="6">
        <v>45</v>
      </c>
      <c r="N6224" s="15">
        <v>90</v>
      </c>
      <c r="O6224" s="15">
        <v>0</v>
      </c>
      <c r="P6224" s="6"/>
      <c r="Q6224" s="6"/>
      <c r="R6224" s="6"/>
      <c r="S6224" s="6"/>
      <c r="T6224" s="6"/>
    </row>
    <row r="6225" spans="1:20" x14ac:dyDescent="0.25">
      <c r="A6225">
        <v>2006</v>
      </c>
      <c r="B6225" s="6" t="s">
        <v>70</v>
      </c>
      <c r="C6225" s="14">
        <v>106</v>
      </c>
      <c r="D6225" s="6" t="s">
        <v>350</v>
      </c>
      <c r="E6225" s="6"/>
      <c r="F6225" s="6"/>
      <c r="G6225" s="6"/>
      <c r="H6225" s="6"/>
      <c r="I6225" s="6" t="str">
        <f t="shared" si="56"/>
        <v/>
      </c>
      <c r="J6225" s="10" t="s">
        <v>340</v>
      </c>
      <c r="K6225" s="6">
        <v>8</v>
      </c>
      <c r="L6225" s="6">
        <v>8</v>
      </c>
      <c r="M6225" s="6">
        <v>4</v>
      </c>
      <c r="N6225" s="15">
        <v>60</v>
      </c>
      <c r="O6225" s="15">
        <v>0</v>
      </c>
      <c r="P6225" s="6"/>
      <c r="Q6225" s="6"/>
      <c r="R6225" s="6"/>
      <c r="S6225" s="6"/>
      <c r="T6225" s="6"/>
    </row>
    <row r="6226" spans="1:20" x14ac:dyDescent="0.25">
      <c r="A6226">
        <v>2006</v>
      </c>
      <c r="B6226" s="6" t="s">
        <v>70</v>
      </c>
      <c r="C6226" s="14">
        <v>107</v>
      </c>
      <c r="D6226" s="6" t="s">
        <v>350</v>
      </c>
      <c r="E6226" s="6"/>
      <c r="F6226" s="6"/>
      <c r="G6226" s="6"/>
      <c r="H6226" s="6"/>
      <c r="I6226" s="6" t="str">
        <f t="shared" si="56"/>
        <v/>
      </c>
      <c r="J6226" s="10" t="s">
        <v>331</v>
      </c>
      <c r="K6226" s="6">
        <v>40</v>
      </c>
      <c r="L6226" s="6">
        <v>10</v>
      </c>
      <c r="M6226" s="6">
        <v>12</v>
      </c>
      <c r="N6226" s="15">
        <v>50</v>
      </c>
      <c r="O6226" s="15">
        <v>0</v>
      </c>
      <c r="P6226" s="6" t="s">
        <v>156</v>
      </c>
      <c r="Q6226" s="6"/>
      <c r="R6226" s="6"/>
      <c r="S6226" s="6"/>
      <c r="T6226" s="6"/>
    </row>
    <row r="6227" spans="1:20" x14ac:dyDescent="0.25">
      <c r="A6227">
        <v>2006</v>
      </c>
      <c r="B6227" s="6" t="s">
        <v>70</v>
      </c>
      <c r="C6227" s="14">
        <v>108</v>
      </c>
      <c r="D6227" s="6" t="s">
        <v>350</v>
      </c>
      <c r="E6227" s="6"/>
      <c r="F6227" s="6"/>
      <c r="G6227" s="6"/>
      <c r="H6227" s="6"/>
      <c r="I6227" s="6" t="str">
        <f t="shared" si="56"/>
        <v/>
      </c>
      <c r="J6227" s="10" t="s">
        <v>334</v>
      </c>
      <c r="K6227" s="6">
        <v>80</v>
      </c>
      <c r="L6227" s="6">
        <v>65</v>
      </c>
      <c r="M6227" s="6">
        <v>120</v>
      </c>
      <c r="N6227" s="15">
        <v>90</v>
      </c>
      <c r="O6227" s="15">
        <v>0</v>
      </c>
      <c r="P6227" s="6"/>
      <c r="Q6227" s="6"/>
      <c r="R6227" s="6"/>
      <c r="S6227" s="6"/>
      <c r="T6227" s="6"/>
    </row>
    <row r="6228" spans="1:20" x14ac:dyDescent="0.25">
      <c r="A6228">
        <v>2006</v>
      </c>
      <c r="B6228" s="6" t="s">
        <v>70</v>
      </c>
      <c r="C6228" s="14">
        <v>109</v>
      </c>
      <c r="D6228" s="6" t="s">
        <v>350</v>
      </c>
      <c r="E6228" s="6"/>
      <c r="F6228" s="6"/>
      <c r="G6228" s="6"/>
      <c r="H6228" s="6"/>
      <c r="I6228" s="6" t="str">
        <f t="shared" si="56"/>
        <v/>
      </c>
      <c r="J6228" s="10" t="s">
        <v>340</v>
      </c>
      <c r="K6228" s="6">
        <v>8</v>
      </c>
      <c r="L6228" s="6">
        <v>5</v>
      </c>
      <c r="M6228" s="6">
        <v>3</v>
      </c>
      <c r="N6228" s="15">
        <v>0</v>
      </c>
      <c r="O6228" s="15">
        <v>0</v>
      </c>
      <c r="P6228" s="6"/>
      <c r="Q6228" s="6"/>
      <c r="R6228" s="6"/>
      <c r="S6228" s="6"/>
      <c r="T6228" s="6"/>
    </row>
    <row r="6229" spans="1:20" x14ac:dyDescent="0.25">
      <c r="A6229">
        <v>2006</v>
      </c>
      <c r="B6229" s="6" t="s">
        <v>70</v>
      </c>
      <c r="C6229" s="14">
        <v>110</v>
      </c>
      <c r="D6229" s="6" t="s">
        <v>350</v>
      </c>
      <c r="E6229" s="6"/>
      <c r="F6229" s="6"/>
      <c r="G6229" s="6"/>
      <c r="H6229" s="6"/>
      <c r="I6229" s="6" t="str">
        <f t="shared" si="56"/>
        <v/>
      </c>
      <c r="J6229" s="10" t="s">
        <v>331</v>
      </c>
      <c r="K6229" s="6">
        <v>8</v>
      </c>
      <c r="L6229" s="6">
        <v>7</v>
      </c>
      <c r="M6229" s="6">
        <v>3</v>
      </c>
      <c r="N6229" s="15">
        <v>15</v>
      </c>
      <c r="O6229" s="15">
        <v>0</v>
      </c>
      <c r="P6229" s="6" t="s">
        <v>156</v>
      </c>
      <c r="Q6229" s="6"/>
      <c r="R6229" s="6"/>
      <c r="S6229" s="6"/>
      <c r="T6229" s="6"/>
    </row>
    <row r="6230" spans="1:20" x14ac:dyDescent="0.25">
      <c r="A6230">
        <v>2006</v>
      </c>
      <c r="B6230" s="6" t="s">
        <v>70</v>
      </c>
      <c r="C6230" s="14">
        <v>111</v>
      </c>
      <c r="D6230" s="6" t="s">
        <v>350</v>
      </c>
      <c r="E6230" s="6"/>
      <c r="F6230" s="6"/>
      <c r="G6230" s="6"/>
      <c r="H6230" s="6"/>
      <c r="I6230" s="6" t="str">
        <f t="shared" si="56"/>
        <v/>
      </c>
      <c r="J6230" s="10" t="s">
        <v>334</v>
      </c>
      <c r="K6230" s="6">
        <v>5</v>
      </c>
      <c r="L6230" s="6">
        <v>3</v>
      </c>
      <c r="M6230" s="6">
        <v>12</v>
      </c>
      <c r="N6230" s="15">
        <v>10</v>
      </c>
      <c r="O6230" s="15">
        <v>0</v>
      </c>
      <c r="P6230" s="6"/>
      <c r="Q6230" s="6"/>
      <c r="R6230" s="6"/>
      <c r="S6230" s="6">
        <v>1</v>
      </c>
      <c r="T6230" s="6"/>
    </row>
    <row r="6231" spans="1:20" x14ac:dyDescent="0.25">
      <c r="A6231">
        <v>2006</v>
      </c>
      <c r="B6231" s="6" t="s">
        <v>70</v>
      </c>
      <c r="C6231" s="14">
        <v>112</v>
      </c>
      <c r="D6231" s="6" t="s">
        <v>350</v>
      </c>
      <c r="E6231" s="6"/>
      <c r="F6231" s="6"/>
      <c r="G6231" s="6"/>
      <c r="H6231" s="6"/>
      <c r="I6231" s="6" t="str">
        <f t="shared" si="56"/>
        <v/>
      </c>
      <c r="J6231" s="10" t="s">
        <v>340</v>
      </c>
      <c r="K6231" s="6">
        <v>10</v>
      </c>
      <c r="L6231" s="6">
        <v>8</v>
      </c>
      <c r="M6231" s="6">
        <v>4</v>
      </c>
      <c r="N6231" s="15">
        <v>5</v>
      </c>
      <c r="O6231" s="15">
        <v>0</v>
      </c>
      <c r="P6231" s="6"/>
      <c r="Q6231" s="6"/>
      <c r="R6231" s="6"/>
      <c r="S6231" s="6"/>
      <c r="T6231" s="6"/>
    </row>
    <row r="6232" spans="1:20" x14ac:dyDescent="0.25">
      <c r="A6232">
        <v>2006</v>
      </c>
      <c r="B6232" s="6" t="s">
        <v>70</v>
      </c>
      <c r="C6232" s="14">
        <v>113</v>
      </c>
      <c r="D6232" s="6" t="s">
        <v>350</v>
      </c>
      <c r="E6232" s="6"/>
      <c r="F6232" s="6"/>
      <c r="G6232" s="6"/>
      <c r="H6232" s="6"/>
      <c r="I6232" s="6" t="str">
        <f t="shared" si="56"/>
        <v/>
      </c>
      <c r="J6232" s="10" t="s">
        <v>331</v>
      </c>
      <c r="K6232" s="6">
        <v>30</v>
      </c>
      <c r="L6232" s="6">
        <v>20</v>
      </c>
      <c r="M6232" s="6">
        <v>5</v>
      </c>
      <c r="N6232" s="15">
        <v>0</v>
      </c>
      <c r="O6232" s="15">
        <v>5</v>
      </c>
      <c r="P6232" s="6"/>
      <c r="Q6232" s="6"/>
      <c r="R6232" s="6"/>
      <c r="S6232" s="6"/>
      <c r="T6232" s="6"/>
    </row>
    <row r="6233" spans="1:20" x14ac:dyDescent="0.25">
      <c r="A6233">
        <v>2006</v>
      </c>
      <c r="B6233" s="6" t="s">
        <v>70</v>
      </c>
      <c r="C6233" s="14">
        <v>114</v>
      </c>
      <c r="D6233" s="6" t="s">
        <v>350</v>
      </c>
      <c r="E6233" s="6"/>
      <c r="F6233" s="6"/>
      <c r="G6233" s="6"/>
      <c r="H6233" s="6"/>
      <c r="I6233" s="6" t="str">
        <f t="shared" ref="I6233:I6244" si="57">IF(G6233&gt;0,G6233/(1000-H6233)*1000,"")</f>
        <v/>
      </c>
      <c r="J6233" s="10" t="s">
        <v>334</v>
      </c>
      <c r="K6233" s="6">
        <v>70</v>
      </c>
      <c r="L6233" s="6">
        <v>40</v>
      </c>
      <c r="M6233" s="6">
        <v>65</v>
      </c>
      <c r="N6233" s="15">
        <v>50</v>
      </c>
      <c r="O6233" s="15">
        <v>0</v>
      </c>
      <c r="P6233" s="6"/>
      <c r="Q6233" s="6"/>
      <c r="R6233" s="6"/>
      <c r="S6233" s="10"/>
      <c r="T6233" s="6"/>
    </row>
    <row r="6234" spans="1:20" x14ac:dyDescent="0.25">
      <c r="A6234">
        <v>2006</v>
      </c>
      <c r="B6234" s="6" t="s">
        <v>70</v>
      </c>
      <c r="C6234" s="14">
        <v>115</v>
      </c>
      <c r="D6234" s="6" t="s">
        <v>350</v>
      </c>
      <c r="E6234" s="6"/>
      <c r="F6234" s="6"/>
      <c r="G6234" s="6"/>
      <c r="H6234" s="6"/>
      <c r="I6234" s="6" t="str">
        <f t="shared" si="57"/>
        <v/>
      </c>
      <c r="J6234" s="10" t="s">
        <v>340</v>
      </c>
      <c r="K6234" s="6">
        <v>25</v>
      </c>
      <c r="L6234" s="6">
        <v>12</v>
      </c>
      <c r="M6234" s="6">
        <v>7</v>
      </c>
      <c r="N6234" s="15">
        <v>50</v>
      </c>
      <c r="O6234" s="15">
        <v>0</v>
      </c>
      <c r="P6234" s="6"/>
      <c r="Q6234" s="6"/>
      <c r="R6234" s="6"/>
      <c r="S6234" s="6"/>
      <c r="T6234" s="6"/>
    </row>
    <row r="6235" spans="1:20" x14ac:dyDescent="0.25">
      <c r="A6235">
        <v>2006</v>
      </c>
      <c r="B6235" s="6" t="s">
        <v>70</v>
      </c>
      <c r="C6235" s="14">
        <v>116</v>
      </c>
      <c r="D6235" s="6" t="s">
        <v>350</v>
      </c>
      <c r="E6235" s="6"/>
      <c r="F6235" s="6"/>
      <c r="G6235" s="6"/>
      <c r="H6235" s="6"/>
      <c r="I6235" s="6" t="str">
        <f t="shared" si="57"/>
        <v/>
      </c>
      <c r="J6235" s="10" t="s">
        <v>331</v>
      </c>
      <c r="K6235" s="6">
        <v>20</v>
      </c>
      <c r="L6235" s="6">
        <v>8</v>
      </c>
      <c r="M6235" s="6">
        <v>7</v>
      </c>
      <c r="N6235" s="15">
        <v>0</v>
      </c>
      <c r="O6235" s="15">
        <v>10</v>
      </c>
      <c r="P6235" s="6" t="s">
        <v>156</v>
      </c>
      <c r="Q6235" s="6"/>
      <c r="R6235" s="6"/>
      <c r="S6235" s="6"/>
      <c r="T6235" s="6"/>
    </row>
    <row r="6236" spans="1:20" x14ac:dyDescent="0.25">
      <c r="A6236">
        <v>2006</v>
      </c>
      <c r="B6236" s="6" t="s">
        <v>70</v>
      </c>
      <c r="C6236" s="14">
        <v>117</v>
      </c>
      <c r="D6236" s="6" t="s">
        <v>350</v>
      </c>
      <c r="E6236" s="6"/>
      <c r="F6236" s="6"/>
      <c r="G6236" s="6"/>
      <c r="H6236" s="6"/>
      <c r="I6236" s="6" t="str">
        <f t="shared" si="57"/>
        <v/>
      </c>
      <c r="J6236" s="10" t="s">
        <v>334</v>
      </c>
      <c r="K6236" s="6">
        <v>45</v>
      </c>
      <c r="L6236" s="6">
        <v>20</v>
      </c>
      <c r="M6236" s="6">
        <v>23</v>
      </c>
      <c r="N6236" s="15">
        <v>60</v>
      </c>
      <c r="O6236" s="15">
        <v>0</v>
      </c>
      <c r="P6236" s="6"/>
      <c r="Q6236" s="6"/>
      <c r="R6236" s="6"/>
      <c r="S6236" s="6"/>
      <c r="T6236" s="6"/>
    </row>
    <row r="6237" spans="1:20" x14ac:dyDescent="0.25">
      <c r="A6237">
        <v>2006</v>
      </c>
      <c r="B6237" s="6" t="s">
        <v>70</v>
      </c>
      <c r="C6237" s="14">
        <v>118</v>
      </c>
      <c r="D6237" s="6" t="s">
        <v>350</v>
      </c>
      <c r="E6237" s="6"/>
      <c r="F6237" s="6"/>
      <c r="G6237" s="6"/>
      <c r="H6237" s="6"/>
      <c r="I6237" s="6" t="str">
        <f t="shared" si="57"/>
        <v/>
      </c>
      <c r="J6237" s="10" t="s">
        <v>340</v>
      </c>
      <c r="K6237" s="6">
        <v>15</v>
      </c>
      <c r="L6237" s="6">
        <v>14</v>
      </c>
      <c r="M6237" s="6">
        <v>1</v>
      </c>
      <c r="N6237" s="15">
        <v>60</v>
      </c>
      <c r="O6237" s="15">
        <v>0</v>
      </c>
      <c r="P6237" s="6"/>
      <c r="Q6237" s="6"/>
      <c r="R6237" s="6"/>
      <c r="S6237" s="6"/>
      <c r="T6237" s="6"/>
    </row>
    <row r="6238" spans="1:20" x14ac:dyDescent="0.25">
      <c r="A6238">
        <v>2006</v>
      </c>
      <c r="B6238" s="6" t="s">
        <v>70</v>
      </c>
      <c r="C6238" s="14">
        <v>119</v>
      </c>
      <c r="D6238" s="6" t="s">
        <v>350</v>
      </c>
      <c r="E6238" s="6"/>
      <c r="F6238" s="6"/>
      <c r="G6238" s="6"/>
      <c r="H6238" s="6"/>
      <c r="I6238" s="6" t="str">
        <f t="shared" si="57"/>
        <v/>
      </c>
      <c r="J6238" s="10" t="s">
        <v>331</v>
      </c>
      <c r="K6238" s="6">
        <v>20</v>
      </c>
      <c r="L6238" s="6">
        <v>10</v>
      </c>
      <c r="M6238" s="6">
        <v>20</v>
      </c>
      <c r="N6238" s="15">
        <v>15</v>
      </c>
      <c r="O6238" s="15">
        <v>0</v>
      </c>
      <c r="P6238" s="6"/>
      <c r="Q6238" s="6"/>
      <c r="R6238" s="6"/>
      <c r="S6238" s="6"/>
      <c r="T6238" s="6"/>
    </row>
    <row r="6239" spans="1:20" x14ac:dyDescent="0.25">
      <c r="A6239">
        <v>2006</v>
      </c>
      <c r="B6239" s="6" t="s">
        <v>70</v>
      </c>
      <c r="C6239" s="14">
        <v>120</v>
      </c>
      <c r="D6239" s="6" t="s">
        <v>350</v>
      </c>
      <c r="E6239" s="6"/>
      <c r="F6239" s="6"/>
      <c r="G6239" s="6"/>
      <c r="H6239" s="6"/>
      <c r="I6239" s="6" t="str">
        <f t="shared" si="57"/>
        <v/>
      </c>
      <c r="J6239" s="10" t="s">
        <v>340</v>
      </c>
      <c r="K6239" s="6">
        <v>25</v>
      </c>
      <c r="L6239" s="6">
        <v>20</v>
      </c>
      <c r="M6239" s="6">
        <v>15</v>
      </c>
      <c r="N6239" s="15">
        <v>0</v>
      </c>
      <c r="O6239" s="15">
        <v>0</v>
      </c>
      <c r="P6239" s="6"/>
      <c r="Q6239" s="6"/>
      <c r="R6239" s="6"/>
      <c r="S6239" s="6"/>
      <c r="T6239" s="6"/>
    </row>
    <row r="6240" spans="1:20" x14ac:dyDescent="0.25">
      <c r="A6240">
        <v>2006</v>
      </c>
      <c r="B6240" s="6" t="s">
        <v>70</v>
      </c>
      <c r="C6240" s="14">
        <v>121</v>
      </c>
      <c r="D6240" s="6" t="s">
        <v>350</v>
      </c>
      <c r="E6240" s="6"/>
      <c r="F6240" s="6"/>
      <c r="G6240" s="6"/>
      <c r="H6240" s="6"/>
      <c r="I6240" s="6" t="str">
        <f t="shared" si="57"/>
        <v/>
      </c>
      <c r="J6240" s="10" t="s">
        <v>331</v>
      </c>
      <c r="K6240" s="6">
        <v>12</v>
      </c>
      <c r="L6240" s="6">
        <v>4</v>
      </c>
      <c r="M6240" s="6">
        <v>2</v>
      </c>
      <c r="N6240" s="15">
        <v>10</v>
      </c>
      <c r="O6240" s="15">
        <v>0</v>
      </c>
      <c r="P6240" s="6"/>
      <c r="Q6240" s="6"/>
      <c r="R6240" s="6"/>
      <c r="S6240" s="6"/>
      <c r="T6240" s="6"/>
    </row>
    <row r="6241" spans="1:20" x14ac:dyDescent="0.25">
      <c r="A6241">
        <v>2006</v>
      </c>
      <c r="B6241" s="6" t="s">
        <v>70</v>
      </c>
      <c r="C6241" s="14">
        <v>122</v>
      </c>
      <c r="D6241" s="6" t="s">
        <v>350</v>
      </c>
      <c r="E6241" s="6"/>
      <c r="F6241" s="6"/>
      <c r="G6241" s="6"/>
      <c r="H6241" s="6"/>
      <c r="I6241" s="6" t="str">
        <f t="shared" si="57"/>
        <v/>
      </c>
      <c r="J6241" s="10" t="s">
        <v>340</v>
      </c>
      <c r="K6241" s="6">
        <v>23</v>
      </c>
      <c r="L6241" s="6">
        <v>22</v>
      </c>
      <c r="M6241" s="6">
        <v>5</v>
      </c>
      <c r="N6241" s="15">
        <v>2</v>
      </c>
      <c r="O6241" s="15">
        <v>0</v>
      </c>
      <c r="P6241" s="6"/>
      <c r="Q6241" s="6"/>
      <c r="R6241" s="6"/>
      <c r="S6241" s="6"/>
      <c r="T6241" s="6"/>
    </row>
    <row r="6242" spans="1:20" x14ac:dyDescent="0.25">
      <c r="A6242">
        <v>2006</v>
      </c>
      <c r="B6242" s="6" t="s">
        <v>70</v>
      </c>
      <c r="C6242" s="14">
        <v>123</v>
      </c>
      <c r="D6242" s="6" t="s">
        <v>350</v>
      </c>
      <c r="E6242" s="6"/>
      <c r="F6242" s="6"/>
      <c r="G6242" s="6"/>
      <c r="H6242" s="6"/>
      <c r="I6242" s="6" t="str">
        <f t="shared" si="57"/>
        <v/>
      </c>
      <c r="J6242" s="10" t="s">
        <v>331</v>
      </c>
      <c r="K6242" s="6">
        <v>3</v>
      </c>
      <c r="L6242" s="6">
        <v>2</v>
      </c>
      <c r="M6242" s="6">
        <v>1</v>
      </c>
      <c r="N6242" s="15">
        <v>0</v>
      </c>
      <c r="O6242" s="15">
        <v>0</v>
      </c>
      <c r="P6242" s="6"/>
      <c r="Q6242" s="6"/>
      <c r="R6242" s="6"/>
      <c r="S6242" s="6"/>
      <c r="T6242" s="6"/>
    </row>
    <row r="6243" spans="1:20" x14ac:dyDescent="0.25">
      <c r="A6243">
        <v>2006</v>
      </c>
      <c r="B6243" s="6" t="s">
        <v>70</v>
      </c>
      <c r="C6243" s="14">
        <v>124</v>
      </c>
      <c r="D6243" s="6" t="s">
        <v>350</v>
      </c>
      <c r="E6243" s="6"/>
      <c r="F6243" s="6"/>
      <c r="G6243" s="6"/>
      <c r="H6243" s="6"/>
      <c r="I6243" s="6" t="str">
        <f t="shared" si="57"/>
        <v/>
      </c>
      <c r="J6243" s="10" t="s">
        <v>340</v>
      </c>
      <c r="K6243" s="6">
        <v>24</v>
      </c>
      <c r="L6243" s="6">
        <v>20</v>
      </c>
      <c r="M6243" s="6">
        <v>20</v>
      </c>
      <c r="N6243" s="15">
        <v>0</v>
      </c>
      <c r="O6243" s="15">
        <v>0</v>
      </c>
      <c r="P6243" s="6"/>
      <c r="Q6243" s="6"/>
      <c r="R6243" s="6"/>
      <c r="S6243" s="6"/>
      <c r="T6243" s="6"/>
    </row>
    <row r="6244" spans="1:20" x14ac:dyDescent="0.25">
      <c r="A6244">
        <v>2006</v>
      </c>
      <c r="B6244" s="6" t="s">
        <v>70</v>
      </c>
      <c r="C6244" s="14">
        <v>125</v>
      </c>
      <c r="D6244" s="6" t="s">
        <v>350</v>
      </c>
      <c r="E6244" s="6"/>
      <c r="F6244" s="6"/>
      <c r="G6244" s="6"/>
      <c r="H6244" s="6"/>
      <c r="I6244" s="6" t="str">
        <f t="shared" si="57"/>
        <v/>
      </c>
      <c r="J6244" s="10" t="s">
        <v>340</v>
      </c>
      <c r="K6244" s="6">
        <v>20</v>
      </c>
      <c r="L6244" s="6">
        <v>15</v>
      </c>
      <c r="M6244" s="6">
        <v>4</v>
      </c>
      <c r="N6244" s="15">
        <v>10</v>
      </c>
      <c r="O6244" s="15">
        <v>0</v>
      </c>
      <c r="P6244" s="6"/>
      <c r="Q6244" s="6"/>
      <c r="R6244" s="6"/>
      <c r="S6244" s="6"/>
      <c r="T6244" s="6"/>
    </row>
    <row r="6245" spans="1:20" x14ac:dyDescent="0.25">
      <c r="A6245">
        <v>2006</v>
      </c>
      <c r="B6245" s="6" t="s">
        <v>70</v>
      </c>
      <c r="C6245" s="14">
        <v>126</v>
      </c>
      <c r="D6245" s="6" t="s">
        <v>350</v>
      </c>
      <c r="E6245" s="6"/>
      <c r="F6245" s="6"/>
      <c r="G6245" s="6"/>
      <c r="H6245" s="6"/>
      <c r="I6245" s="6"/>
      <c r="J6245" s="10" t="s">
        <v>340</v>
      </c>
      <c r="K6245" s="6">
        <v>35</v>
      </c>
      <c r="L6245" s="6">
        <v>10</v>
      </c>
      <c r="M6245" s="6">
        <v>3</v>
      </c>
      <c r="N6245" s="15">
        <v>25</v>
      </c>
      <c r="O6245" s="15">
        <v>0</v>
      </c>
      <c r="P6245" s="6"/>
      <c r="Q6245" s="6"/>
      <c r="R6245" s="6"/>
      <c r="S6245" s="6"/>
      <c r="T6245" s="6"/>
    </row>
    <row r="6246" spans="1:20" x14ac:dyDescent="0.25">
      <c r="A6246">
        <v>2006</v>
      </c>
      <c r="B6246" s="6" t="s">
        <v>42</v>
      </c>
      <c r="C6246" s="14">
        <v>1</v>
      </c>
      <c r="D6246" s="6" t="s">
        <v>328</v>
      </c>
      <c r="E6246" s="6">
        <v>1</v>
      </c>
      <c r="F6246" s="6">
        <v>10.7</v>
      </c>
      <c r="G6246" s="6">
        <v>215</v>
      </c>
      <c r="H6246" s="6">
        <v>0</v>
      </c>
      <c r="I6246" s="6">
        <f t="shared" ref="I6246:I6267" si="58">IF(G6246&gt;0,G6246/(1000-H6246)*1000,"")</f>
        <v>215</v>
      </c>
      <c r="J6246" s="6" t="s">
        <v>334</v>
      </c>
      <c r="K6246" s="6">
        <v>15</v>
      </c>
      <c r="L6246" s="6">
        <v>15</v>
      </c>
      <c r="M6246" s="6">
        <v>15</v>
      </c>
      <c r="N6246" s="6">
        <v>85</v>
      </c>
      <c r="O6246" s="6">
        <v>0</v>
      </c>
      <c r="P6246" s="6"/>
      <c r="Q6246" s="6"/>
      <c r="R6246" s="6"/>
      <c r="S6246" s="6"/>
      <c r="T6246" s="6"/>
    </row>
    <row r="6247" spans="1:20" x14ac:dyDescent="0.25">
      <c r="A6247">
        <v>2006</v>
      </c>
      <c r="B6247" s="6" t="s">
        <v>42</v>
      </c>
      <c r="C6247" s="14">
        <v>2</v>
      </c>
      <c r="D6247" s="6" t="s">
        <v>328</v>
      </c>
      <c r="E6247" s="6"/>
      <c r="F6247" s="6"/>
      <c r="G6247" s="6"/>
      <c r="H6247" s="6"/>
      <c r="I6247" s="6" t="str">
        <f t="shared" si="58"/>
        <v/>
      </c>
      <c r="J6247" s="6" t="s">
        <v>334</v>
      </c>
      <c r="K6247" s="6">
        <v>15</v>
      </c>
      <c r="L6247" s="6">
        <v>12</v>
      </c>
      <c r="M6247" s="6">
        <v>25</v>
      </c>
      <c r="N6247" s="6">
        <v>100</v>
      </c>
      <c r="O6247" s="6">
        <v>0</v>
      </c>
      <c r="P6247" s="6"/>
      <c r="Q6247" s="6"/>
      <c r="R6247" s="6"/>
      <c r="S6247" s="6"/>
      <c r="T6247" s="6"/>
    </row>
    <row r="6248" spans="1:20" x14ac:dyDescent="0.25">
      <c r="A6248">
        <v>2006</v>
      </c>
      <c r="B6248" s="6" t="s">
        <v>42</v>
      </c>
      <c r="C6248" s="14">
        <v>3</v>
      </c>
      <c r="D6248" s="6" t="s">
        <v>328</v>
      </c>
      <c r="E6248" s="6"/>
      <c r="F6248" s="6"/>
      <c r="G6248" s="6"/>
      <c r="H6248" s="6"/>
      <c r="I6248" s="6" t="str">
        <f t="shared" si="58"/>
        <v/>
      </c>
      <c r="J6248" s="6" t="s">
        <v>331</v>
      </c>
      <c r="K6248" s="6">
        <v>12</v>
      </c>
      <c r="L6248" s="6">
        <v>5</v>
      </c>
      <c r="M6248" s="6">
        <v>5</v>
      </c>
      <c r="N6248" s="6">
        <v>1</v>
      </c>
      <c r="O6248" s="6">
        <v>0</v>
      </c>
      <c r="P6248" s="6"/>
      <c r="Q6248" s="6"/>
      <c r="R6248" s="6"/>
      <c r="S6248" s="6">
        <v>1</v>
      </c>
      <c r="T6248" s="6"/>
    </row>
    <row r="6249" spans="1:20" x14ac:dyDescent="0.25">
      <c r="A6249">
        <v>2006</v>
      </c>
      <c r="B6249" s="6" t="s">
        <v>42</v>
      </c>
      <c r="C6249" s="14">
        <v>4</v>
      </c>
      <c r="D6249" s="6" t="s">
        <v>328</v>
      </c>
      <c r="E6249" s="6"/>
      <c r="F6249" s="6"/>
      <c r="G6249" s="6"/>
      <c r="H6249" s="6"/>
      <c r="I6249" s="6" t="str">
        <f t="shared" si="58"/>
        <v/>
      </c>
      <c r="J6249" s="6" t="s">
        <v>332</v>
      </c>
      <c r="K6249" s="6">
        <v>40</v>
      </c>
      <c r="L6249" s="6">
        <v>35</v>
      </c>
      <c r="M6249" s="6">
        <v>35</v>
      </c>
      <c r="N6249" s="6">
        <v>25</v>
      </c>
      <c r="O6249" s="6">
        <v>0</v>
      </c>
      <c r="P6249" s="6"/>
      <c r="Q6249" s="6"/>
      <c r="R6249" s="6"/>
      <c r="S6249" s="6"/>
      <c r="T6249" s="6"/>
    </row>
    <row r="6250" spans="1:20" x14ac:dyDescent="0.25">
      <c r="A6250">
        <v>2006</v>
      </c>
      <c r="B6250" s="6" t="s">
        <v>42</v>
      </c>
      <c r="C6250" s="14">
        <v>5</v>
      </c>
      <c r="D6250" s="6" t="s">
        <v>328</v>
      </c>
      <c r="E6250" s="6"/>
      <c r="F6250" s="6"/>
      <c r="G6250" s="6"/>
      <c r="H6250" s="6"/>
      <c r="I6250" s="6" t="str">
        <f t="shared" si="58"/>
        <v/>
      </c>
      <c r="J6250" s="6" t="s">
        <v>332</v>
      </c>
      <c r="K6250" s="6">
        <v>25</v>
      </c>
      <c r="L6250" s="6">
        <v>15</v>
      </c>
      <c r="M6250" s="6">
        <v>12</v>
      </c>
      <c r="N6250" s="6">
        <v>20</v>
      </c>
      <c r="O6250" s="6">
        <v>0</v>
      </c>
      <c r="P6250" s="6"/>
      <c r="Q6250" s="6"/>
      <c r="R6250" s="6"/>
      <c r="S6250" s="10"/>
      <c r="T6250" s="6"/>
    </row>
    <row r="6251" spans="1:20" x14ac:dyDescent="0.25">
      <c r="A6251">
        <v>2006</v>
      </c>
      <c r="B6251" s="6" t="s">
        <v>42</v>
      </c>
      <c r="C6251" s="14">
        <v>6</v>
      </c>
      <c r="D6251" s="6" t="s">
        <v>328</v>
      </c>
      <c r="E6251" s="6"/>
      <c r="F6251" s="6"/>
      <c r="G6251" s="6"/>
      <c r="H6251" s="6"/>
      <c r="I6251" s="6" t="str">
        <f t="shared" si="58"/>
        <v/>
      </c>
      <c r="J6251" s="6" t="s">
        <v>336</v>
      </c>
      <c r="K6251" s="6">
        <v>30</v>
      </c>
      <c r="L6251" s="6">
        <v>12</v>
      </c>
      <c r="M6251" s="6">
        <v>5</v>
      </c>
      <c r="N6251" s="6">
        <v>10</v>
      </c>
      <c r="O6251" s="6">
        <v>0</v>
      </c>
      <c r="P6251" s="6"/>
      <c r="Q6251" s="6"/>
      <c r="R6251" s="6"/>
      <c r="S6251" s="6"/>
      <c r="T6251" s="6"/>
    </row>
    <row r="6252" spans="1:20" x14ac:dyDescent="0.25">
      <c r="A6252">
        <v>2006</v>
      </c>
      <c r="B6252" s="6" t="s">
        <v>42</v>
      </c>
      <c r="C6252" s="14">
        <v>7</v>
      </c>
      <c r="D6252" s="6" t="s">
        <v>328</v>
      </c>
      <c r="E6252" s="6"/>
      <c r="F6252" s="6"/>
      <c r="G6252" s="6"/>
      <c r="H6252" s="6"/>
      <c r="I6252" s="6" t="str">
        <f t="shared" si="58"/>
        <v/>
      </c>
      <c r="J6252" s="6" t="s">
        <v>376</v>
      </c>
      <c r="K6252" s="6">
        <v>8</v>
      </c>
      <c r="L6252" s="6">
        <v>8</v>
      </c>
      <c r="M6252" s="6">
        <v>3</v>
      </c>
      <c r="N6252" s="6">
        <v>0</v>
      </c>
      <c r="O6252" s="6">
        <v>0</v>
      </c>
      <c r="P6252" s="6"/>
      <c r="Q6252" s="6"/>
      <c r="R6252" s="6"/>
      <c r="S6252" s="6"/>
      <c r="T6252" s="6"/>
    </row>
    <row r="6253" spans="1:20" x14ac:dyDescent="0.25">
      <c r="A6253">
        <v>2006</v>
      </c>
      <c r="B6253" s="6" t="s">
        <v>42</v>
      </c>
      <c r="C6253" s="14">
        <v>8</v>
      </c>
      <c r="D6253" s="6" t="s">
        <v>328</v>
      </c>
      <c r="E6253" s="6"/>
      <c r="F6253" s="6"/>
      <c r="G6253" s="6"/>
      <c r="H6253" s="6"/>
      <c r="I6253" s="6" t="str">
        <f t="shared" si="58"/>
        <v/>
      </c>
      <c r="J6253" s="6" t="s">
        <v>332</v>
      </c>
      <c r="K6253" s="6">
        <v>70</v>
      </c>
      <c r="L6253" s="6">
        <v>35</v>
      </c>
      <c r="M6253" s="6">
        <v>55</v>
      </c>
      <c r="N6253" s="6">
        <v>10</v>
      </c>
      <c r="O6253" s="6">
        <v>0</v>
      </c>
      <c r="P6253" s="6"/>
      <c r="Q6253" s="6"/>
      <c r="R6253" s="6"/>
      <c r="S6253" s="6"/>
      <c r="T6253" s="6"/>
    </row>
    <row r="6254" spans="1:20" x14ac:dyDescent="0.25">
      <c r="A6254">
        <v>2006</v>
      </c>
      <c r="B6254" s="6" t="s">
        <v>42</v>
      </c>
      <c r="C6254" s="14">
        <v>9</v>
      </c>
      <c r="D6254" s="6" t="s">
        <v>328</v>
      </c>
      <c r="E6254" s="6"/>
      <c r="F6254" s="6"/>
      <c r="G6254" s="6"/>
      <c r="H6254" s="6"/>
      <c r="I6254" s="6" t="str">
        <f t="shared" si="58"/>
        <v/>
      </c>
      <c r="J6254" s="6" t="s">
        <v>140</v>
      </c>
      <c r="K6254" s="6">
        <v>18</v>
      </c>
      <c r="L6254" s="6">
        <v>15</v>
      </c>
      <c r="M6254" s="6">
        <v>2</v>
      </c>
      <c r="N6254" s="6">
        <v>5</v>
      </c>
      <c r="O6254" s="6">
        <v>0</v>
      </c>
      <c r="P6254" s="6"/>
      <c r="Q6254" s="6"/>
      <c r="R6254" s="6"/>
      <c r="S6254" s="6"/>
      <c r="T6254" s="6"/>
    </row>
    <row r="6255" spans="1:20" x14ac:dyDescent="0.25">
      <c r="A6255">
        <v>2006</v>
      </c>
      <c r="B6255" s="6" t="s">
        <v>42</v>
      </c>
      <c r="C6255" s="14">
        <v>10</v>
      </c>
      <c r="D6255" s="6" t="s">
        <v>328</v>
      </c>
      <c r="E6255" s="6"/>
      <c r="F6255" s="6"/>
      <c r="G6255" s="6"/>
      <c r="H6255" s="6"/>
      <c r="I6255" s="6" t="str">
        <f t="shared" si="58"/>
        <v/>
      </c>
      <c r="J6255" s="6" t="s">
        <v>332</v>
      </c>
      <c r="K6255" s="6">
        <v>15</v>
      </c>
      <c r="L6255" s="6">
        <v>13</v>
      </c>
      <c r="M6255" s="6">
        <v>18</v>
      </c>
      <c r="N6255" s="6">
        <v>0</v>
      </c>
      <c r="O6255" s="6">
        <v>0</v>
      </c>
      <c r="P6255" s="6"/>
      <c r="Q6255" s="6"/>
      <c r="R6255" s="6"/>
      <c r="S6255" s="6"/>
      <c r="T6255" s="6"/>
    </row>
    <row r="6256" spans="1:20" x14ac:dyDescent="0.25">
      <c r="A6256">
        <v>2006</v>
      </c>
      <c r="B6256" s="6" t="s">
        <v>42</v>
      </c>
      <c r="C6256" s="14">
        <v>11</v>
      </c>
      <c r="D6256" s="6" t="s">
        <v>328</v>
      </c>
      <c r="E6256" s="6"/>
      <c r="F6256" s="6"/>
      <c r="G6256" s="6"/>
      <c r="H6256" s="6"/>
      <c r="I6256" s="6" t="str">
        <f t="shared" si="58"/>
        <v/>
      </c>
      <c r="J6256" s="6" t="s">
        <v>332</v>
      </c>
      <c r="K6256" s="6">
        <v>50</v>
      </c>
      <c r="L6256" s="6">
        <v>20</v>
      </c>
      <c r="M6256" s="6">
        <v>18</v>
      </c>
      <c r="N6256" s="6">
        <v>25</v>
      </c>
      <c r="O6256" s="6">
        <v>0</v>
      </c>
      <c r="P6256" s="6"/>
      <c r="Q6256" s="6"/>
      <c r="R6256" s="6"/>
      <c r="S6256" s="6"/>
      <c r="T6256" s="6"/>
    </row>
    <row r="6257" spans="1:20" x14ac:dyDescent="0.25">
      <c r="A6257">
        <v>2006</v>
      </c>
      <c r="B6257" s="6" t="s">
        <v>42</v>
      </c>
      <c r="C6257" s="14">
        <v>12</v>
      </c>
      <c r="D6257" s="6" t="s">
        <v>328</v>
      </c>
      <c r="E6257" s="6"/>
      <c r="F6257" s="6"/>
      <c r="G6257" s="6"/>
      <c r="H6257" s="6"/>
      <c r="I6257" s="6" t="str">
        <f t="shared" si="58"/>
        <v/>
      </c>
      <c r="J6257" s="6" t="s">
        <v>332</v>
      </c>
      <c r="K6257" s="6">
        <v>15</v>
      </c>
      <c r="L6257" s="6">
        <v>11</v>
      </c>
      <c r="M6257" s="6">
        <v>22</v>
      </c>
      <c r="N6257" s="6">
        <v>10</v>
      </c>
      <c r="O6257" s="6">
        <v>0</v>
      </c>
      <c r="P6257" s="6"/>
      <c r="Q6257" s="6"/>
      <c r="R6257" s="6"/>
      <c r="S6257" s="6"/>
      <c r="T6257" s="6"/>
    </row>
    <row r="6258" spans="1:20" x14ac:dyDescent="0.25">
      <c r="A6258">
        <v>2006</v>
      </c>
      <c r="B6258" s="6" t="s">
        <v>42</v>
      </c>
      <c r="C6258" s="14">
        <v>13</v>
      </c>
      <c r="D6258" s="6" t="s">
        <v>328</v>
      </c>
      <c r="E6258" s="6"/>
      <c r="F6258" s="6"/>
      <c r="G6258" s="6"/>
      <c r="H6258" s="6"/>
      <c r="I6258" s="6" t="str">
        <f t="shared" si="58"/>
        <v/>
      </c>
      <c r="J6258" s="6" t="s">
        <v>365</v>
      </c>
      <c r="K6258" s="6">
        <v>10</v>
      </c>
      <c r="L6258" s="6">
        <v>8</v>
      </c>
      <c r="M6258" s="6">
        <v>2</v>
      </c>
      <c r="N6258" s="6">
        <v>0</v>
      </c>
      <c r="O6258" s="6">
        <v>0</v>
      </c>
      <c r="P6258" s="6"/>
      <c r="Q6258" s="6"/>
      <c r="R6258" s="6"/>
      <c r="S6258" s="6"/>
      <c r="T6258" s="6"/>
    </row>
    <row r="6259" spans="1:20" x14ac:dyDescent="0.25">
      <c r="A6259">
        <v>2006</v>
      </c>
      <c r="B6259" s="6" t="s">
        <v>42</v>
      </c>
      <c r="C6259" s="14">
        <v>14</v>
      </c>
      <c r="D6259" s="6" t="s">
        <v>328</v>
      </c>
      <c r="E6259" s="6"/>
      <c r="F6259" s="6"/>
      <c r="G6259" s="6"/>
      <c r="H6259" s="6"/>
      <c r="I6259" s="6" t="str">
        <f t="shared" si="58"/>
        <v/>
      </c>
      <c r="J6259" s="6" t="s">
        <v>334</v>
      </c>
      <c r="K6259" s="6">
        <v>30</v>
      </c>
      <c r="L6259" s="6">
        <v>30</v>
      </c>
      <c r="M6259" s="6">
        <v>25</v>
      </c>
      <c r="N6259" s="6">
        <v>15</v>
      </c>
      <c r="O6259" s="6">
        <v>0</v>
      </c>
      <c r="P6259" s="6"/>
      <c r="Q6259" s="6"/>
      <c r="R6259" s="6"/>
      <c r="S6259" s="6"/>
      <c r="T6259" s="6"/>
    </row>
    <row r="6260" spans="1:20" x14ac:dyDescent="0.25">
      <c r="A6260">
        <v>2006</v>
      </c>
      <c r="B6260" s="6" t="s">
        <v>42</v>
      </c>
      <c r="C6260" s="14">
        <v>15</v>
      </c>
      <c r="D6260" s="6" t="s">
        <v>328</v>
      </c>
      <c r="E6260" s="6"/>
      <c r="F6260" s="6"/>
      <c r="G6260" s="6"/>
      <c r="H6260" s="6"/>
      <c r="I6260" s="6" t="str">
        <f t="shared" si="58"/>
        <v/>
      </c>
      <c r="J6260" s="6" t="s">
        <v>344</v>
      </c>
      <c r="K6260" s="6">
        <v>10</v>
      </c>
      <c r="L6260" s="6">
        <v>5</v>
      </c>
      <c r="M6260" s="6">
        <v>18</v>
      </c>
      <c r="N6260" s="6">
        <v>0</v>
      </c>
      <c r="O6260" s="6">
        <v>0</v>
      </c>
      <c r="P6260" s="6"/>
      <c r="Q6260" s="6"/>
      <c r="R6260" s="6"/>
      <c r="S6260" s="6"/>
      <c r="T6260" s="6"/>
    </row>
    <row r="6261" spans="1:20" x14ac:dyDescent="0.25">
      <c r="A6261">
        <v>2006</v>
      </c>
      <c r="B6261" s="6" t="s">
        <v>42</v>
      </c>
      <c r="C6261" s="14">
        <v>16</v>
      </c>
      <c r="D6261" s="6" t="s">
        <v>328</v>
      </c>
      <c r="E6261" s="6"/>
      <c r="F6261" s="6"/>
      <c r="G6261" s="6"/>
      <c r="H6261" s="6"/>
      <c r="I6261" s="6" t="str">
        <f t="shared" si="58"/>
        <v/>
      </c>
      <c r="J6261" s="6" t="s">
        <v>352</v>
      </c>
      <c r="K6261" s="6">
        <v>15</v>
      </c>
      <c r="L6261" s="6">
        <v>12</v>
      </c>
      <c r="M6261" s="6">
        <v>11</v>
      </c>
      <c r="N6261" s="6">
        <v>65</v>
      </c>
      <c r="O6261" s="6">
        <v>0</v>
      </c>
      <c r="P6261" s="6"/>
      <c r="Q6261" s="6"/>
      <c r="R6261" s="6"/>
      <c r="S6261" s="6"/>
      <c r="T6261" s="6"/>
    </row>
    <row r="6262" spans="1:20" x14ac:dyDescent="0.25">
      <c r="A6262">
        <v>2006</v>
      </c>
      <c r="B6262" s="6" t="s">
        <v>42</v>
      </c>
      <c r="C6262" s="14">
        <v>17</v>
      </c>
      <c r="D6262" s="6" t="s">
        <v>328</v>
      </c>
      <c r="E6262" s="6"/>
      <c r="F6262" s="6"/>
      <c r="G6262" s="6"/>
      <c r="H6262" s="6"/>
      <c r="I6262" s="6" t="str">
        <f t="shared" si="58"/>
        <v/>
      </c>
      <c r="J6262" s="6" t="s">
        <v>340</v>
      </c>
      <c r="K6262" s="6">
        <v>10</v>
      </c>
      <c r="L6262" s="6">
        <v>12</v>
      </c>
      <c r="M6262" s="6">
        <v>4</v>
      </c>
      <c r="N6262" s="6">
        <v>5</v>
      </c>
      <c r="O6262" s="6">
        <v>0</v>
      </c>
      <c r="P6262" s="6"/>
      <c r="Q6262" s="6"/>
      <c r="R6262" s="6"/>
      <c r="S6262" s="6"/>
      <c r="T6262" s="6"/>
    </row>
    <row r="6263" spans="1:20" x14ac:dyDescent="0.25">
      <c r="A6263">
        <v>2006</v>
      </c>
      <c r="B6263" s="6" t="s">
        <v>42</v>
      </c>
      <c r="C6263" s="14">
        <v>18</v>
      </c>
      <c r="D6263" s="6" t="s">
        <v>328</v>
      </c>
      <c r="E6263" s="6"/>
      <c r="F6263" s="6"/>
      <c r="G6263" s="6"/>
      <c r="H6263" s="6"/>
      <c r="I6263" s="6" t="str">
        <f t="shared" si="58"/>
        <v/>
      </c>
      <c r="J6263" s="6" t="s">
        <v>50</v>
      </c>
      <c r="K6263" s="6">
        <v>10</v>
      </c>
      <c r="L6263" s="6">
        <v>15</v>
      </c>
      <c r="M6263" s="6">
        <v>15</v>
      </c>
      <c r="N6263" s="6">
        <v>60</v>
      </c>
      <c r="O6263" s="6">
        <v>0</v>
      </c>
      <c r="P6263" s="6"/>
      <c r="Q6263" s="6"/>
      <c r="R6263" s="6"/>
      <c r="S6263" s="6"/>
      <c r="T6263" s="6"/>
    </row>
    <row r="6264" spans="1:20" x14ac:dyDescent="0.25">
      <c r="A6264">
        <v>2006</v>
      </c>
      <c r="B6264" s="6" t="s">
        <v>42</v>
      </c>
      <c r="C6264" s="14">
        <v>19</v>
      </c>
      <c r="D6264" s="6" t="s">
        <v>342</v>
      </c>
      <c r="E6264" s="6">
        <v>2</v>
      </c>
      <c r="F6264" s="6">
        <v>9.9</v>
      </c>
      <c r="G6264" s="6">
        <v>175</v>
      </c>
      <c r="H6264" s="6">
        <v>0</v>
      </c>
      <c r="I6264" s="6">
        <f t="shared" si="58"/>
        <v>175</v>
      </c>
      <c r="J6264" s="10" t="s">
        <v>334</v>
      </c>
      <c r="K6264" s="6">
        <v>80</v>
      </c>
      <c r="L6264" s="6">
        <v>40</v>
      </c>
      <c r="M6264" s="6">
        <v>60</v>
      </c>
      <c r="N6264" s="15">
        <v>30</v>
      </c>
      <c r="O6264" s="6">
        <v>0</v>
      </c>
      <c r="P6264" s="6"/>
      <c r="Q6264" s="6"/>
      <c r="R6264" s="6"/>
      <c r="S6264" s="6"/>
      <c r="T6264" s="6" t="s">
        <v>339</v>
      </c>
    </row>
    <row r="6265" spans="1:20" x14ac:dyDescent="0.25">
      <c r="A6265">
        <v>2006</v>
      </c>
      <c r="B6265" s="6" t="s">
        <v>42</v>
      </c>
      <c r="C6265" s="14">
        <v>20</v>
      </c>
      <c r="D6265" s="6" t="s">
        <v>342</v>
      </c>
      <c r="E6265" s="6"/>
      <c r="F6265" s="6"/>
      <c r="G6265" s="6"/>
      <c r="H6265" s="6"/>
      <c r="I6265" s="6" t="str">
        <f t="shared" si="58"/>
        <v/>
      </c>
      <c r="J6265" s="10" t="s">
        <v>76</v>
      </c>
      <c r="K6265" s="6">
        <v>70</v>
      </c>
      <c r="L6265" s="6">
        <v>40</v>
      </c>
      <c r="M6265" s="6">
        <v>30</v>
      </c>
      <c r="N6265" s="15">
        <v>30</v>
      </c>
      <c r="O6265" s="6">
        <v>0</v>
      </c>
      <c r="P6265" s="6"/>
      <c r="Q6265" s="6"/>
      <c r="R6265" s="6"/>
      <c r="S6265" s="6"/>
      <c r="T6265" s="6"/>
    </row>
    <row r="6266" spans="1:20" x14ac:dyDescent="0.25">
      <c r="A6266">
        <v>2006</v>
      </c>
      <c r="B6266" s="6" t="s">
        <v>42</v>
      </c>
      <c r="C6266" s="14">
        <v>21</v>
      </c>
      <c r="D6266" s="6" t="s">
        <v>342</v>
      </c>
      <c r="E6266" s="6"/>
      <c r="F6266" s="6"/>
      <c r="G6266" s="6"/>
      <c r="H6266" s="6"/>
      <c r="I6266" s="6" t="str">
        <f t="shared" si="58"/>
        <v/>
      </c>
      <c r="J6266" s="10" t="s">
        <v>347</v>
      </c>
      <c r="K6266" s="6">
        <v>15</v>
      </c>
      <c r="L6266" s="6">
        <v>10</v>
      </c>
      <c r="M6266" s="6">
        <v>10</v>
      </c>
      <c r="N6266" s="15">
        <v>5</v>
      </c>
      <c r="O6266" s="6">
        <v>0</v>
      </c>
      <c r="P6266" s="6"/>
      <c r="Q6266" s="6"/>
      <c r="R6266" s="6"/>
      <c r="S6266" s="6"/>
      <c r="T6266" s="6"/>
    </row>
    <row r="6267" spans="1:20" x14ac:dyDescent="0.25">
      <c r="A6267">
        <v>2006</v>
      </c>
      <c r="B6267" s="6" t="s">
        <v>42</v>
      </c>
      <c r="C6267" s="14">
        <v>22</v>
      </c>
      <c r="D6267" s="6" t="s">
        <v>342</v>
      </c>
      <c r="E6267" s="6"/>
      <c r="F6267" s="6"/>
      <c r="G6267" s="6"/>
      <c r="H6267" s="6"/>
      <c r="I6267" s="6" t="str">
        <f t="shared" si="58"/>
        <v/>
      </c>
      <c r="J6267" s="10" t="s">
        <v>332</v>
      </c>
      <c r="K6267" s="6">
        <v>60</v>
      </c>
      <c r="L6267" s="6">
        <v>50</v>
      </c>
      <c r="M6267" s="6">
        <v>70</v>
      </c>
      <c r="N6267" s="15">
        <v>5</v>
      </c>
      <c r="O6267" s="6">
        <v>1</v>
      </c>
      <c r="P6267" s="6"/>
      <c r="Q6267" s="6"/>
      <c r="R6267" s="6"/>
      <c r="S6267" s="6"/>
      <c r="T6267" s="6" t="s">
        <v>339</v>
      </c>
    </row>
    <row r="6268" spans="1:20" x14ac:dyDescent="0.25">
      <c r="A6268">
        <v>2006</v>
      </c>
      <c r="B6268" s="6" t="s">
        <v>42</v>
      </c>
      <c r="C6268" s="14">
        <v>23</v>
      </c>
      <c r="D6268" s="6" t="s">
        <v>342</v>
      </c>
      <c r="E6268" s="6"/>
      <c r="F6268" s="6"/>
      <c r="G6268" s="6"/>
      <c r="H6268" s="6"/>
      <c r="I6268" s="6"/>
      <c r="J6268" s="10" t="s">
        <v>334</v>
      </c>
      <c r="K6268" s="6">
        <v>30</v>
      </c>
      <c r="L6268" s="6">
        <v>25</v>
      </c>
      <c r="M6268" s="6">
        <v>40</v>
      </c>
      <c r="N6268" s="15">
        <v>30</v>
      </c>
      <c r="O6268" s="6">
        <v>0</v>
      </c>
      <c r="P6268" s="6"/>
      <c r="Q6268" s="6"/>
      <c r="R6268" s="6"/>
      <c r="S6268" s="6"/>
      <c r="T6268" s="6"/>
    </row>
    <row r="6269" spans="1:20" x14ac:dyDescent="0.25">
      <c r="A6269">
        <v>2006</v>
      </c>
      <c r="B6269" s="6" t="s">
        <v>42</v>
      </c>
      <c r="C6269" s="14">
        <v>24</v>
      </c>
      <c r="D6269" s="6" t="s">
        <v>342</v>
      </c>
      <c r="E6269" s="6"/>
      <c r="F6269" s="6"/>
      <c r="G6269" s="6"/>
      <c r="H6269" s="6"/>
      <c r="I6269" s="6"/>
      <c r="J6269" s="10" t="s">
        <v>347</v>
      </c>
      <c r="K6269" s="6">
        <v>25</v>
      </c>
      <c r="L6269" s="6">
        <v>15</v>
      </c>
      <c r="M6269" s="6">
        <v>10</v>
      </c>
      <c r="N6269" s="15">
        <v>10</v>
      </c>
      <c r="O6269" s="6">
        <v>0</v>
      </c>
      <c r="P6269" s="6"/>
      <c r="Q6269" s="6"/>
      <c r="R6269" s="6"/>
      <c r="S6269" s="6"/>
      <c r="T6269" s="6"/>
    </row>
    <row r="6270" spans="1:20" x14ac:dyDescent="0.25">
      <c r="A6270">
        <v>2006</v>
      </c>
      <c r="B6270" s="6" t="s">
        <v>42</v>
      </c>
      <c r="C6270" s="14">
        <v>25</v>
      </c>
      <c r="D6270" s="6" t="s">
        <v>342</v>
      </c>
      <c r="E6270" s="6"/>
      <c r="F6270" s="6"/>
      <c r="G6270" s="6"/>
      <c r="H6270" s="6"/>
      <c r="I6270" s="6"/>
      <c r="J6270" s="10" t="s">
        <v>334</v>
      </c>
      <c r="K6270" s="6">
        <v>15</v>
      </c>
      <c r="L6270" s="6">
        <v>10</v>
      </c>
      <c r="M6270" s="6">
        <v>30</v>
      </c>
      <c r="N6270" s="15">
        <v>5</v>
      </c>
      <c r="O6270" s="6">
        <v>0</v>
      </c>
      <c r="P6270" s="6"/>
      <c r="Q6270" s="6"/>
      <c r="R6270" s="6"/>
      <c r="S6270" s="6"/>
      <c r="T6270" s="6"/>
    </row>
    <row r="6271" spans="1:20" x14ac:dyDescent="0.25">
      <c r="A6271">
        <v>2006</v>
      </c>
      <c r="B6271" s="6" t="s">
        <v>42</v>
      </c>
      <c r="C6271" s="14">
        <v>26</v>
      </c>
      <c r="D6271" s="6" t="s">
        <v>342</v>
      </c>
      <c r="E6271" s="6"/>
      <c r="F6271" s="6"/>
      <c r="G6271" s="6"/>
      <c r="H6271" s="6"/>
      <c r="I6271" s="6"/>
      <c r="J6271" s="10" t="s">
        <v>336</v>
      </c>
      <c r="K6271" s="6">
        <v>10</v>
      </c>
      <c r="L6271" s="6">
        <v>10</v>
      </c>
      <c r="M6271" s="6">
        <v>8</v>
      </c>
      <c r="N6271" s="15">
        <v>0</v>
      </c>
      <c r="O6271" s="6">
        <v>0</v>
      </c>
      <c r="P6271" s="6"/>
      <c r="Q6271" s="6"/>
      <c r="R6271" s="6"/>
      <c r="S6271" s="6"/>
      <c r="T6271" s="6"/>
    </row>
    <row r="6272" spans="1:20" x14ac:dyDescent="0.25">
      <c r="A6272">
        <v>2006</v>
      </c>
      <c r="B6272" s="6" t="s">
        <v>42</v>
      </c>
      <c r="C6272" s="14">
        <v>27</v>
      </c>
      <c r="D6272" s="6" t="s">
        <v>342</v>
      </c>
      <c r="E6272" s="6"/>
      <c r="F6272" s="6"/>
      <c r="G6272" s="6"/>
      <c r="H6272" s="6"/>
      <c r="I6272" s="6" t="str">
        <f t="shared" ref="I6272:I6335" si="59">IF(G6272&gt;0,G6272/(1000-H6272)*1000,"")</f>
        <v/>
      </c>
      <c r="J6272" s="10" t="s">
        <v>334</v>
      </c>
      <c r="K6272" s="6">
        <v>85</v>
      </c>
      <c r="L6272" s="6">
        <v>30</v>
      </c>
      <c r="M6272" s="6">
        <v>60</v>
      </c>
      <c r="N6272" s="15">
        <v>70</v>
      </c>
      <c r="O6272" s="6">
        <v>0</v>
      </c>
      <c r="P6272" s="6"/>
      <c r="Q6272" s="6"/>
      <c r="R6272" s="6"/>
      <c r="S6272" s="6"/>
      <c r="T6272" s="6"/>
    </row>
    <row r="6273" spans="1:20" x14ac:dyDescent="0.25">
      <c r="A6273">
        <v>2006</v>
      </c>
      <c r="B6273" s="6" t="s">
        <v>42</v>
      </c>
      <c r="C6273" s="14">
        <v>28</v>
      </c>
      <c r="D6273" s="6" t="s">
        <v>342</v>
      </c>
      <c r="E6273" s="6">
        <v>3</v>
      </c>
      <c r="F6273" s="6">
        <v>10</v>
      </c>
      <c r="G6273" s="6">
        <v>190</v>
      </c>
      <c r="H6273" s="6">
        <v>0</v>
      </c>
      <c r="I6273" s="6">
        <f t="shared" si="59"/>
        <v>190</v>
      </c>
      <c r="J6273" s="10" t="s">
        <v>336</v>
      </c>
      <c r="K6273" s="6">
        <v>55</v>
      </c>
      <c r="L6273" s="6">
        <v>40</v>
      </c>
      <c r="M6273" s="6">
        <v>40</v>
      </c>
      <c r="N6273" s="15">
        <v>30</v>
      </c>
      <c r="O6273" s="6">
        <v>0</v>
      </c>
      <c r="P6273" s="6"/>
      <c r="Q6273" s="6"/>
      <c r="R6273" s="6"/>
      <c r="S6273" s="6"/>
      <c r="T6273" s="6"/>
    </row>
    <row r="6274" spans="1:20" x14ac:dyDescent="0.25">
      <c r="A6274">
        <v>2006</v>
      </c>
      <c r="B6274" s="6" t="s">
        <v>42</v>
      </c>
      <c r="C6274" s="14">
        <v>29</v>
      </c>
      <c r="D6274" s="6" t="s">
        <v>342</v>
      </c>
      <c r="E6274" s="6"/>
      <c r="F6274" s="6"/>
      <c r="G6274" s="6"/>
      <c r="H6274" s="6"/>
      <c r="I6274" s="6" t="str">
        <f t="shared" si="59"/>
        <v/>
      </c>
      <c r="J6274" s="10" t="s">
        <v>340</v>
      </c>
      <c r="K6274" s="6">
        <v>25</v>
      </c>
      <c r="L6274" s="6">
        <v>15</v>
      </c>
      <c r="M6274" s="6">
        <v>10</v>
      </c>
      <c r="N6274" s="15">
        <v>0</v>
      </c>
      <c r="O6274" s="6">
        <v>0</v>
      </c>
      <c r="P6274" s="6"/>
      <c r="Q6274" s="6"/>
      <c r="R6274" s="6"/>
      <c r="S6274" s="6"/>
      <c r="T6274" s="6"/>
    </row>
    <row r="6275" spans="1:20" x14ac:dyDescent="0.25">
      <c r="A6275">
        <v>2006</v>
      </c>
      <c r="B6275" s="6" t="s">
        <v>42</v>
      </c>
      <c r="C6275" s="14">
        <v>30</v>
      </c>
      <c r="D6275" s="6" t="s">
        <v>342</v>
      </c>
      <c r="E6275" s="6"/>
      <c r="F6275" s="6"/>
      <c r="G6275" s="6"/>
      <c r="H6275" s="6"/>
      <c r="I6275" s="6" t="str">
        <f t="shared" si="59"/>
        <v/>
      </c>
      <c r="J6275" s="10" t="s">
        <v>337</v>
      </c>
      <c r="K6275" s="6">
        <v>15</v>
      </c>
      <c r="L6275" s="6">
        <v>10</v>
      </c>
      <c r="M6275" s="6">
        <v>5</v>
      </c>
      <c r="N6275" s="15">
        <v>0</v>
      </c>
      <c r="O6275" s="6">
        <v>0</v>
      </c>
      <c r="P6275" s="6"/>
      <c r="Q6275" s="6"/>
      <c r="R6275" s="6"/>
      <c r="S6275" s="6"/>
      <c r="T6275" s="6"/>
    </row>
    <row r="6276" spans="1:20" x14ac:dyDescent="0.25">
      <c r="A6276">
        <v>2006</v>
      </c>
      <c r="B6276" s="6" t="s">
        <v>42</v>
      </c>
      <c r="C6276" s="14">
        <v>31</v>
      </c>
      <c r="D6276" s="6" t="s">
        <v>342</v>
      </c>
      <c r="E6276" s="6"/>
      <c r="F6276" s="6"/>
      <c r="G6276" s="6"/>
      <c r="H6276" s="6"/>
      <c r="I6276" s="6" t="str">
        <f t="shared" si="59"/>
        <v/>
      </c>
      <c r="J6276" s="10" t="s">
        <v>340</v>
      </c>
      <c r="K6276" s="6">
        <v>10</v>
      </c>
      <c r="L6276" s="6">
        <v>10</v>
      </c>
      <c r="M6276" s="6">
        <v>5</v>
      </c>
      <c r="N6276" s="15">
        <v>0</v>
      </c>
      <c r="O6276" s="6">
        <v>0</v>
      </c>
      <c r="P6276" s="6"/>
      <c r="Q6276" s="6"/>
      <c r="R6276" s="6"/>
      <c r="S6276" s="6"/>
      <c r="T6276" s="6"/>
    </row>
    <row r="6277" spans="1:20" x14ac:dyDescent="0.25">
      <c r="A6277">
        <v>2006</v>
      </c>
      <c r="B6277" s="6" t="s">
        <v>42</v>
      </c>
      <c r="C6277" s="14">
        <v>32</v>
      </c>
      <c r="D6277" s="6" t="s">
        <v>342</v>
      </c>
      <c r="E6277" s="6"/>
      <c r="F6277" s="6"/>
      <c r="G6277" s="6"/>
      <c r="H6277" s="6"/>
      <c r="I6277" s="6" t="str">
        <f t="shared" si="59"/>
        <v/>
      </c>
      <c r="J6277" s="10" t="s">
        <v>331</v>
      </c>
      <c r="K6277" s="6">
        <v>20</v>
      </c>
      <c r="L6277" s="6">
        <v>10</v>
      </c>
      <c r="M6277" s="6">
        <v>5</v>
      </c>
      <c r="N6277" s="15">
        <v>0</v>
      </c>
      <c r="O6277" s="6">
        <v>0</v>
      </c>
      <c r="P6277" s="6"/>
      <c r="Q6277" s="6"/>
      <c r="R6277" s="6"/>
      <c r="S6277" s="6"/>
      <c r="T6277" s="6"/>
    </row>
    <row r="6278" spans="1:20" x14ac:dyDescent="0.25">
      <c r="A6278">
        <v>2006</v>
      </c>
      <c r="B6278" s="6" t="s">
        <v>42</v>
      </c>
      <c r="C6278" s="14">
        <v>33</v>
      </c>
      <c r="D6278" s="6" t="s">
        <v>342</v>
      </c>
      <c r="E6278" s="6"/>
      <c r="F6278" s="6"/>
      <c r="G6278" s="6"/>
      <c r="H6278" s="6"/>
      <c r="I6278" s="6" t="str">
        <f t="shared" si="59"/>
        <v/>
      </c>
      <c r="J6278" s="10" t="s">
        <v>334</v>
      </c>
      <c r="K6278" s="6">
        <v>30</v>
      </c>
      <c r="L6278" s="6">
        <v>20</v>
      </c>
      <c r="M6278" s="6">
        <v>40</v>
      </c>
      <c r="N6278" s="15">
        <v>30</v>
      </c>
      <c r="O6278" s="6">
        <v>0</v>
      </c>
      <c r="P6278" s="6"/>
      <c r="Q6278" s="6"/>
      <c r="R6278" s="6"/>
      <c r="S6278" s="6"/>
      <c r="T6278" s="6"/>
    </row>
    <row r="6279" spans="1:20" x14ac:dyDescent="0.25">
      <c r="A6279">
        <v>2006</v>
      </c>
      <c r="B6279" s="6" t="s">
        <v>42</v>
      </c>
      <c r="C6279" s="14">
        <v>34</v>
      </c>
      <c r="D6279" s="6" t="s">
        <v>342</v>
      </c>
      <c r="E6279" s="6"/>
      <c r="F6279" s="6"/>
      <c r="G6279" s="6"/>
      <c r="H6279" s="6"/>
      <c r="I6279" s="6" t="str">
        <f t="shared" si="59"/>
        <v/>
      </c>
      <c r="J6279" s="10" t="s">
        <v>332</v>
      </c>
      <c r="K6279" s="6">
        <v>70</v>
      </c>
      <c r="L6279" s="6">
        <v>30</v>
      </c>
      <c r="M6279" s="6">
        <v>40</v>
      </c>
      <c r="N6279" s="15">
        <v>60</v>
      </c>
      <c r="O6279" s="6">
        <v>0</v>
      </c>
      <c r="P6279" s="6"/>
      <c r="Q6279" s="6"/>
      <c r="R6279" s="6"/>
      <c r="S6279" s="6"/>
      <c r="T6279" s="6"/>
    </row>
    <row r="6280" spans="1:20" x14ac:dyDescent="0.25">
      <c r="A6280">
        <v>2006</v>
      </c>
      <c r="B6280" s="6" t="s">
        <v>42</v>
      </c>
      <c r="C6280" s="14">
        <v>35</v>
      </c>
      <c r="D6280" s="6" t="s">
        <v>342</v>
      </c>
      <c r="E6280" s="6"/>
      <c r="F6280" s="6"/>
      <c r="G6280" s="6"/>
      <c r="H6280" s="6"/>
      <c r="I6280" s="6" t="str">
        <f t="shared" si="59"/>
        <v/>
      </c>
      <c r="J6280" s="10" t="s">
        <v>334</v>
      </c>
      <c r="K6280" s="6">
        <v>30</v>
      </c>
      <c r="L6280" s="6">
        <v>20</v>
      </c>
      <c r="M6280" s="6">
        <v>30</v>
      </c>
      <c r="N6280" s="15">
        <v>70</v>
      </c>
      <c r="O6280" s="6">
        <v>5</v>
      </c>
      <c r="P6280" s="6" t="s">
        <v>48</v>
      </c>
      <c r="Q6280" s="6"/>
      <c r="R6280" s="6"/>
      <c r="S6280" s="6"/>
      <c r="T6280" s="6"/>
    </row>
    <row r="6281" spans="1:20" x14ac:dyDescent="0.25">
      <c r="A6281">
        <v>2006</v>
      </c>
      <c r="B6281" s="6" t="s">
        <v>42</v>
      </c>
      <c r="C6281" s="14">
        <v>36</v>
      </c>
      <c r="D6281" s="6" t="s">
        <v>342</v>
      </c>
      <c r="E6281" s="6"/>
      <c r="F6281" s="6"/>
      <c r="G6281" s="6"/>
      <c r="H6281" s="6"/>
      <c r="I6281" s="6" t="str">
        <f t="shared" si="59"/>
        <v/>
      </c>
      <c r="J6281" s="10" t="s">
        <v>334</v>
      </c>
      <c r="K6281" s="6">
        <v>25</v>
      </c>
      <c r="L6281" s="6">
        <v>20</v>
      </c>
      <c r="M6281" s="6">
        <v>30</v>
      </c>
      <c r="N6281" s="15">
        <v>10</v>
      </c>
      <c r="O6281" s="6">
        <v>0</v>
      </c>
      <c r="P6281" s="6"/>
      <c r="Q6281" s="6"/>
      <c r="R6281" s="6"/>
      <c r="S6281" s="6"/>
      <c r="T6281" s="6"/>
    </row>
    <row r="6282" spans="1:20" x14ac:dyDescent="0.25">
      <c r="A6282">
        <v>2006</v>
      </c>
      <c r="B6282" s="6" t="s">
        <v>42</v>
      </c>
      <c r="C6282" s="14">
        <v>37</v>
      </c>
      <c r="D6282" s="6" t="s">
        <v>342</v>
      </c>
      <c r="E6282" s="6"/>
      <c r="F6282" s="6"/>
      <c r="G6282" s="6"/>
      <c r="H6282" s="6"/>
      <c r="I6282" s="6" t="str">
        <f t="shared" si="59"/>
        <v/>
      </c>
      <c r="J6282" s="10" t="s">
        <v>334</v>
      </c>
      <c r="K6282" s="6">
        <v>30</v>
      </c>
      <c r="L6282" s="6">
        <v>10</v>
      </c>
      <c r="M6282" s="6">
        <v>40</v>
      </c>
      <c r="N6282" s="15">
        <v>40</v>
      </c>
      <c r="O6282" s="6">
        <v>0</v>
      </c>
      <c r="P6282" s="6"/>
      <c r="Q6282" s="6"/>
      <c r="R6282" s="6"/>
      <c r="S6282" s="6"/>
      <c r="T6282" s="6"/>
    </row>
    <row r="6283" spans="1:20" x14ac:dyDescent="0.25">
      <c r="A6283">
        <v>2006</v>
      </c>
      <c r="B6283" s="6" t="s">
        <v>42</v>
      </c>
      <c r="C6283" s="14">
        <v>38</v>
      </c>
      <c r="D6283" s="6" t="s">
        <v>342</v>
      </c>
      <c r="E6283" s="6"/>
      <c r="F6283" s="6"/>
      <c r="G6283" s="6"/>
      <c r="H6283" s="6"/>
      <c r="I6283" s="6" t="str">
        <f t="shared" si="59"/>
        <v/>
      </c>
      <c r="J6283" s="10" t="s">
        <v>334</v>
      </c>
      <c r="K6283" s="6">
        <v>35</v>
      </c>
      <c r="L6283" s="6">
        <v>10</v>
      </c>
      <c r="M6283" s="6">
        <v>55</v>
      </c>
      <c r="N6283" s="15">
        <v>40</v>
      </c>
      <c r="O6283" s="6">
        <v>1</v>
      </c>
      <c r="P6283" s="6" t="s">
        <v>48</v>
      </c>
      <c r="Q6283" s="6"/>
      <c r="R6283" s="6"/>
      <c r="S6283" s="6"/>
      <c r="T6283" s="6"/>
    </row>
    <row r="6284" spans="1:20" x14ac:dyDescent="0.25">
      <c r="A6284">
        <v>2006</v>
      </c>
      <c r="B6284" s="6" t="s">
        <v>42</v>
      </c>
      <c r="C6284" s="14">
        <v>39</v>
      </c>
      <c r="D6284" s="6" t="s">
        <v>342</v>
      </c>
      <c r="E6284" s="6"/>
      <c r="F6284" s="6"/>
      <c r="G6284" s="6"/>
      <c r="H6284" s="6"/>
      <c r="I6284" s="6" t="str">
        <f t="shared" si="59"/>
        <v/>
      </c>
      <c r="J6284" s="10" t="s">
        <v>331</v>
      </c>
      <c r="K6284" s="6">
        <v>40</v>
      </c>
      <c r="L6284" s="6">
        <v>30</v>
      </c>
      <c r="M6284" s="6">
        <v>5</v>
      </c>
      <c r="N6284" s="15">
        <v>10</v>
      </c>
      <c r="O6284" s="6">
        <v>2</v>
      </c>
      <c r="P6284" s="6" t="s">
        <v>48</v>
      </c>
      <c r="Q6284" s="6"/>
      <c r="R6284" s="6"/>
      <c r="S6284" s="6"/>
      <c r="T6284" s="6"/>
    </row>
    <row r="6285" spans="1:20" x14ac:dyDescent="0.25">
      <c r="A6285">
        <v>2006</v>
      </c>
      <c r="B6285" s="6" t="s">
        <v>42</v>
      </c>
      <c r="C6285" s="14">
        <v>40</v>
      </c>
      <c r="D6285" s="6" t="s">
        <v>342</v>
      </c>
      <c r="E6285" s="6"/>
      <c r="F6285" s="6"/>
      <c r="G6285" s="6"/>
      <c r="H6285" s="6"/>
      <c r="I6285" s="6" t="str">
        <f t="shared" si="59"/>
        <v/>
      </c>
      <c r="J6285" s="10" t="s">
        <v>334</v>
      </c>
      <c r="K6285" s="6">
        <v>20</v>
      </c>
      <c r="L6285" s="6">
        <v>20</v>
      </c>
      <c r="M6285" s="6">
        <v>30</v>
      </c>
      <c r="N6285" s="15">
        <v>30</v>
      </c>
      <c r="O6285" s="6">
        <v>1</v>
      </c>
      <c r="P6285" s="6"/>
      <c r="Q6285" s="6"/>
      <c r="R6285" s="6" t="s">
        <v>31</v>
      </c>
      <c r="S6285" s="6"/>
      <c r="T6285" s="6"/>
    </row>
    <row r="6286" spans="1:20" x14ac:dyDescent="0.25">
      <c r="A6286">
        <v>2006</v>
      </c>
      <c r="B6286" s="6" t="s">
        <v>42</v>
      </c>
      <c r="C6286" s="14">
        <v>41</v>
      </c>
      <c r="D6286" s="6" t="s">
        <v>342</v>
      </c>
      <c r="E6286" s="6"/>
      <c r="F6286" s="6"/>
      <c r="G6286" s="6"/>
      <c r="H6286" s="6"/>
      <c r="I6286" s="6" t="str">
        <f t="shared" si="59"/>
        <v/>
      </c>
      <c r="J6286" s="10" t="s">
        <v>364</v>
      </c>
      <c r="K6286" s="6">
        <v>20</v>
      </c>
      <c r="L6286" s="6">
        <v>15</v>
      </c>
      <c r="M6286" s="6">
        <v>5</v>
      </c>
      <c r="N6286" s="15">
        <v>5</v>
      </c>
      <c r="O6286" s="6">
        <v>0</v>
      </c>
      <c r="P6286" s="6"/>
      <c r="Q6286" s="6"/>
      <c r="R6286" s="6"/>
      <c r="S6286" s="6"/>
      <c r="T6286" s="6"/>
    </row>
    <row r="6287" spans="1:20" x14ac:dyDescent="0.25">
      <c r="A6287">
        <v>2006</v>
      </c>
      <c r="B6287" s="6" t="s">
        <v>42</v>
      </c>
      <c r="C6287" s="14">
        <v>42</v>
      </c>
      <c r="D6287" s="6" t="s">
        <v>342</v>
      </c>
      <c r="E6287" s="6"/>
      <c r="F6287" s="6"/>
      <c r="G6287" s="6"/>
      <c r="H6287" s="6"/>
      <c r="I6287" s="6" t="str">
        <f t="shared" si="59"/>
        <v/>
      </c>
      <c r="J6287" s="10" t="s">
        <v>334</v>
      </c>
      <c r="K6287" s="6">
        <v>30</v>
      </c>
      <c r="L6287" s="6">
        <v>20</v>
      </c>
      <c r="M6287" s="6">
        <v>15</v>
      </c>
      <c r="N6287" s="15">
        <v>10</v>
      </c>
      <c r="O6287" s="6">
        <v>0</v>
      </c>
      <c r="P6287" s="6"/>
      <c r="Q6287" s="6"/>
      <c r="R6287" s="6"/>
      <c r="S6287" s="6"/>
      <c r="T6287" s="6" t="s">
        <v>339</v>
      </c>
    </row>
    <row r="6288" spans="1:20" x14ac:dyDescent="0.25">
      <c r="A6288">
        <v>2006</v>
      </c>
      <c r="B6288" s="6" t="s">
        <v>42</v>
      </c>
      <c r="C6288" s="14">
        <v>43</v>
      </c>
      <c r="D6288" s="6" t="s">
        <v>346</v>
      </c>
      <c r="E6288" s="6">
        <v>4</v>
      </c>
      <c r="F6288" s="6">
        <v>10</v>
      </c>
      <c r="G6288" s="6">
        <v>150</v>
      </c>
      <c r="H6288" s="6">
        <v>0</v>
      </c>
      <c r="I6288" s="6">
        <f t="shared" si="59"/>
        <v>150</v>
      </c>
      <c r="J6288" s="10" t="s">
        <v>340</v>
      </c>
      <c r="K6288" s="6">
        <v>15</v>
      </c>
      <c r="L6288" s="6">
        <v>10</v>
      </c>
      <c r="M6288" s="6">
        <v>5</v>
      </c>
      <c r="N6288" s="15">
        <v>0</v>
      </c>
      <c r="O6288" s="6">
        <v>0</v>
      </c>
      <c r="P6288" s="6"/>
      <c r="Q6288" s="6"/>
      <c r="R6288" s="6"/>
      <c r="S6288" s="6"/>
      <c r="T6288" s="6"/>
    </row>
    <row r="6289" spans="1:20" x14ac:dyDescent="0.25">
      <c r="A6289">
        <v>2006</v>
      </c>
      <c r="B6289" s="6" t="s">
        <v>42</v>
      </c>
      <c r="C6289" s="14">
        <v>44</v>
      </c>
      <c r="D6289" s="6" t="s">
        <v>346</v>
      </c>
      <c r="E6289" s="6"/>
      <c r="F6289" s="6"/>
      <c r="G6289" s="6"/>
      <c r="H6289" s="6"/>
      <c r="I6289" s="6" t="str">
        <f t="shared" si="59"/>
        <v/>
      </c>
      <c r="J6289" s="10" t="s">
        <v>336</v>
      </c>
      <c r="K6289" s="6">
        <v>35</v>
      </c>
      <c r="L6289" s="6">
        <v>35</v>
      </c>
      <c r="M6289" s="6">
        <v>10</v>
      </c>
      <c r="N6289" s="15">
        <v>50</v>
      </c>
      <c r="O6289" s="6">
        <v>0</v>
      </c>
      <c r="P6289" s="6"/>
      <c r="Q6289" s="6"/>
      <c r="R6289" s="6"/>
      <c r="S6289" s="6"/>
      <c r="T6289" s="6"/>
    </row>
    <row r="6290" spans="1:20" x14ac:dyDescent="0.25">
      <c r="A6290">
        <v>2006</v>
      </c>
      <c r="B6290" s="6" t="s">
        <v>42</v>
      </c>
      <c r="C6290" s="14">
        <v>45</v>
      </c>
      <c r="D6290" s="6" t="s">
        <v>346</v>
      </c>
      <c r="E6290" s="6"/>
      <c r="F6290" s="6"/>
      <c r="G6290" s="6"/>
      <c r="H6290" s="6"/>
      <c r="I6290" s="6" t="str">
        <f t="shared" si="59"/>
        <v/>
      </c>
      <c r="J6290" s="10" t="s">
        <v>337</v>
      </c>
      <c r="K6290" s="6">
        <v>40</v>
      </c>
      <c r="L6290" s="6">
        <v>30</v>
      </c>
      <c r="M6290" s="6">
        <v>15</v>
      </c>
      <c r="N6290" s="15">
        <v>5</v>
      </c>
      <c r="O6290" s="6">
        <v>0</v>
      </c>
      <c r="P6290" s="6"/>
      <c r="Q6290" s="6"/>
      <c r="R6290" s="6"/>
      <c r="S6290" s="6"/>
      <c r="T6290" s="6"/>
    </row>
    <row r="6291" spans="1:20" x14ac:dyDescent="0.25">
      <c r="A6291">
        <v>2006</v>
      </c>
      <c r="B6291" s="6" t="s">
        <v>42</v>
      </c>
      <c r="C6291" s="14">
        <v>46</v>
      </c>
      <c r="D6291" s="6" t="s">
        <v>346</v>
      </c>
      <c r="E6291" s="6"/>
      <c r="F6291" s="6"/>
      <c r="G6291" s="6"/>
      <c r="H6291" s="6"/>
      <c r="I6291" s="6" t="str">
        <f t="shared" si="59"/>
        <v/>
      </c>
      <c r="J6291" s="10" t="s">
        <v>331</v>
      </c>
      <c r="K6291" s="6">
        <v>12</v>
      </c>
      <c r="L6291" s="6">
        <v>8</v>
      </c>
      <c r="M6291" s="6">
        <v>3</v>
      </c>
      <c r="N6291" s="15">
        <v>0</v>
      </c>
      <c r="O6291" s="6">
        <v>0</v>
      </c>
      <c r="P6291" s="6"/>
      <c r="Q6291" s="6"/>
      <c r="R6291" s="6"/>
      <c r="S6291" s="6"/>
      <c r="T6291" s="6"/>
    </row>
    <row r="6292" spans="1:20" x14ac:dyDescent="0.25">
      <c r="A6292">
        <v>2006</v>
      </c>
      <c r="B6292" s="6" t="s">
        <v>42</v>
      </c>
      <c r="C6292" s="14">
        <v>47</v>
      </c>
      <c r="D6292" s="6" t="s">
        <v>346</v>
      </c>
      <c r="E6292" s="6"/>
      <c r="F6292" s="6"/>
      <c r="G6292" s="6"/>
      <c r="H6292" s="6"/>
      <c r="I6292" s="6" t="str">
        <f t="shared" si="59"/>
        <v/>
      </c>
      <c r="J6292" s="10" t="s">
        <v>337</v>
      </c>
      <c r="K6292" s="6">
        <v>5</v>
      </c>
      <c r="L6292" s="6">
        <v>5</v>
      </c>
      <c r="M6292" s="6">
        <v>1</v>
      </c>
      <c r="N6292" s="15">
        <v>10</v>
      </c>
      <c r="O6292" s="6">
        <v>0</v>
      </c>
      <c r="P6292" s="6"/>
      <c r="Q6292" s="6"/>
      <c r="R6292" s="6"/>
      <c r="S6292" s="6"/>
      <c r="T6292" s="6"/>
    </row>
    <row r="6293" spans="1:20" x14ac:dyDescent="0.25">
      <c r="A6293">
        <v>2006</v>
      </c>
      <c r="B6293" s="6" t="s">
        <v>42</v>
      </c>
      <c r="C6293" s="14">
        <v>48</v>
      </c>
      <c r="D6293" s="6" t="s">
        <v>346</v>
      </c>
      <c r="E6293" s="6"/>
      <c r="F6293" s="6"/>
      <c r="G6293" s="6"/>
      <c r="H6293" s="6"/>
      <c r="I6293" s="6" t="str">
        <f t="shared" si="59"/>
        <v/>
      </c>
      <c r="J6293" s="10" t="s">
        <v>336</v>
      </c>
      <c r="K6293" s="6">
        <v>46</v>
      </c>
      <c r="L6293" s="6">
        <v>10</v>
      </c>
      <c r="M6293" s="6">
        <v>5</v>
      </c>
      <c r="N6293" s="15">
        <v>40</v>
      </c>
      <c r="O6293" s="6">
        <v>0</v>
      </c>
      <c r="P6293" s="6"/>
      <c r="Q6293" s="6"/>
      <c r="R6293" s="6"/>
      <c r="S6293" s="6"/>
      <c r="T6293" s="6"/>
    </row>
    <row r="6294" spans="1:20" x14ac:dyDescent="0.25">
      <c r="A6294">
        <v>2006</v>
      </c>
      <c r="B6294" s="6" t="s">
        <v>42</v>
      </c>
      <c r="C6294" s="14">
        <v>49</v>
      </c>
      <c r="D6294" s="6" t="s">
        <v>346</v>
      </c>
      <c r="E6294" s="6"/>
      <c r="F6294" s="6"/>
      <c r="G6294" s="6"/>
      <c r="H6294" s="6"/>
      <c r="I6294" s="6" t="str">
        <f t="shared" si="59"/>
        <v/>
      </c>
      <c r="J6294" s="10" t="s">
        <v>340</v>
      </c>
      <c r="K6294" s="6">
        <v>10</v>
      </c>
      <c r="L6294" s="6">
        <v>9</v>
      </c>
      <c r="M6294" s="6">
        <v>5</v>
      </c>
      <c r="N6294" s="15">
        <v>0</v>
      </c>
      <c r="O6294" s="6">
        <v>0</v>
      </c>
      <c r="P6294" s="6"/>
      <c r="Q6294" s="6"/>
      <c r="R6294" s="6"/>
      <c r="S6294" s="6"/>
      <c r="T6294" s="6"/>
    </row>
    <row r="6295" spans="1:20" x14ac:dyDescent="0.25">
      <c r="A6295">
        <v>2006</v>
      </c>
      <c r="B6295" s="6" t="s">
        <v>42</v>
      </c>
      <c r="C6295" s="14">
        <v>50</v>
      </c>
      <c r="D6295" s="6" t="s">
        <v>346</v>
      </c>
      <c r="E6295" s="6"/>
      <c r="F6295" s="6"/>
      <c r="G6295" s="6"/>
      <c r="H6295" s="6"/>
      <c r="I6295" s="6" t="str">
        <f t="shared" si="59"/>
        <v/>
      </c>
      <c r="J6295" s="10" t="s">
        <v>376</v>
      </c>
      <c r="K6295" s="6">
        <v>10</v>
      </c>
      <c r="L6295" s="6">
        <v>8</v>
      </c>
      <c r="M6295" s="6">
        <v>1</v>
      </c>
      <c r="N6295" s="15">
        <v>0</v>
      </c>
      <c r="O6295" s="6">
        <v>0</v>
      </c>
      <c r="P6295" s="6"/>
      <c r="Q6295" s="6"/>
      <c r="R6295" s="6"/>
      <c r="S6295" s="6"/>
      <c r="T6295" s="6"/>
    </row>
    <row r="6296" spans="1:20" x14ac:dyDescent="0.25">
      <c r="A6296">
        <v>2006</v>
      </c>
      <c r="B6296" s="6" t="s">
        <v>42</v>
      </c>
      <c r="C6296" s="14">
        <v>51</v>
      </c>
      <c r="D6296" s="6" t="s">
        <v>346</v>
      </c>
      <c r="E6296" s="6"/>
      <c r="F6296" s="6"/>
      <c r="G6296" s="6"/>
      <c r="H6296" s="6"/>
      <c r="I6296" s="6" t="str">
        <f t="shared" si="59"/>
        <v/>
      </c>
      <c r="J6296" s="10" t="s">
        <v>336</v>
      </c>
      <c r="K6296" s="6">
        <v>25</v>
      </c>
      <c r="L6296" s="6">
        <v>15</v>
      </c>
      <c r="M6296" s="6">
        <v>15</v>
      </c>
      <c r="N6296" s="15">
        <v>30</v>
      </c>
      <c r="O6296" s="6">
        <v>0</v>
      </c>
      <c r="P6296" s="6"/>
      <c r="Q6296" s="6"/>
      <c r="R6296" s="6"/>
      <c r="S6296" s="6"/>
      <c r="T6296" s="6"/>
    </row>
    <row r="6297" spans="1:20" x14ac:dyDescent="0.25">
      <c r="A6297">
        <v>2006</v>
      </c>
      <c r="B6297" s="6" t="s">
        <v>42</v>
      </c>
      <c r="C6297" s="14">
        <v>52</v>
      </c>
      <c r="D6297" s="6" t="s">
        <v>346</v>
      </c>
      <c r="E6297" s="6"/>
      <c r="F6297" s="6"/>
      <c r="G6297" s="6"/>
      <c r="H6297" s="6"/>
      <c r="I6297" s="6" t="str">
        <f t="shared" si="59"/>
        <v/>
      </c>
      <c r="J6297" s="10" t="s">
        <v>345</v>
      </c>
      <c r="K6297" s="6">
        <v>10</v>
      </c>
      <c r="L6297" s="6">
        <v>6</v>
      </c>
      <c r="M6297" s="6">
        <v>1</v>
      </c>
      <c r="N6297" s="15">
        <v>0</v>
      </c>
      <c r="O6297" s="6">
        <v>0</v>
      </c>
      <c r="P6297" s="6"/>
      <c r="Q6297" s="6"/>
      <c r="R6297" s="6"/>
      <c r="S6297" s="6"/>
      <c r="T6297" s="6"/>
    </row>
    <row r="6298" spans="1:20" x14ac:dyDescent="0.25">
      <c r="A6298">
        <v>2006</v>
      </c>
      <c r="B6298" s="6" t="s">
        <v>42</v>
      </c>
      <c r="C6298" s="14">
        <v>53</v>
      </c>
      <c r="D6298" s="6" t="s">
        <v>346</v>
      </c>
      <c r="E6298" s="6"/>
      <c r="F6298" s="6"/>
      <c r="G6298" s="6"/>
      <c r="H6298" s="6"/>
      <c r="I6298" s="6" t="str">
        <f t="shared" si="59"/>
        <v/>
      </c>
      <c r="J6298" s="10" t="s">
        <v>340</v>
      </c>
      <c r="K6298" s="6">
        <v>10</v>
      </c>
      <c r="L6298" s="6">
        <v>8</v>
      </c>
      <c r="M6298" s="6">
        <v>5</v>
      </c>
      <c r="N6298" s="15">
        <v>0</v>
      </c>
      <c r="O6298" s="6">
        <v>0</v>
      </c>
      <c r="P6298" s="6"/>
      <c r="Q6298" s="6"/>
      <c r="R6298" s="6"/>
      <c r="S6298" s="6"/>
      <c r="T6298" s="6"/>
    </row>
    <row r="6299" spans="1:20" x14ac:dyDescent="0.25">
      <c r="A6299">
        <v>2006</v>
      </c>
      <c r="B6299" s="6" t="s">
        <v>42</v>
      </c>
      <c r="C6299" s="14">
        <v>54</v>
      </c>
      <c r="D6299" s="6" t="s">
        <v>346</v>
      </c>
      <c r="E6299" s="6"/>
      <c r="F6299" s="6"/>
      <c r="G6299" s="6"/>
      <c r="H6299" s="6"/>
      <c r="I6299" s="6" t="str">
        <f t="shared" si="59"/>
        <v/>
      </c>
      <c r="J6299" s="10" t="s">
        <v>348</v>
      </c>
      <c r="K6299" s="6">
        <v>50</v>
      </c>
      <c r="L6299" s="6">
        <v>40</v>
      </c>
      <c r="M6299" s="6">
        <v>20</v>
      </c>
      <c r="N6299" s="15">
        <v>50</v>
      </c>
      <c r="O6299" s="6">
        <v>0</v>
      </c>
      <c r="P6299" s="6"/>
      <c r="Q6299" s="6"/>
      <c r="R6299" s="6"/>
      <c r="S6299" s="6"/>
      <c r="T6299" s="6"/>
    </row>
    <row r="6300" spans="1:20" x14ac:dyDescent="0.25">
      <c r="A6300">
        <v>2006</v>
      </c>
      <c r="B6300" s="6" t="s">
        <v>42</v>
      </c>
      <c r="C6300" s="14">
        <v>55</v>
      </c>
      <c r="D6300" s="6" t="s">
        <v>346</v>
      </c>
      <c r="E6300" s="6"/>
      <c r="F6300" s="6"/>
      <c r="G6300" s="6"/>
      <c r="H6300" s="6"/>
      <c r="I6300" s="6" t="str">
        <f t="shared" si="59"/>
        <v/>
      </c>
      <c r="J6300" s="10" t="s">
        <v>337</v>
      </c>
      <c r="K6300" s="6">
        <v>8</v>
      </c>
      <c r="L6300" s="6">
        <v>6</v>
      </c>
      <c r="M6300" s="6">
        <v>1</v>
      </c>
      <c r="N6300" s="15">
        <v>0</v>
      </c>
      <c r="O6300" s="6">
        <v>0</v>
      </c>
      <c r="P6300" s="6"/>
      <c r="Q6300" s="6"/>
      <c r="R6300" s="6" t="s">
        <v>47</v>
      </c>
      <c r="S6300" s="6"/>
      <c r="T6300" s="6"/>
    </row>
    <row r="6301" spans="1:20" x14ac:dyDescent="0.25">
      <c r="A6301">
        <v>2006</v>
      </c>
      <c r="B6301" s="6" t="s">
        <v>42</v>
      </c>
      <c r="C6301" s="14">
        <v>56</v>
      </c>
      <c r="D6301" s="6" t="s">
        <v>346</v>
      </c>
      <c r="E6301" s="6"/>
      <c r="F6301" s="6"/>
      <c r="G6301" s="6"/>
      <c r="H6301" s="6"/>
      <c r="I6301" s="6" t="str">
        <f t="shared" si="59"/>
        <v/>
      </c>
      <c r="J6301" s="10" t="s">
        <v>336</v>
      </c>
      <c r="K6301" s="6">
        <v>60</v>
      </c>
      <c r="L6301" s="6">
        <v>40</v>
      </c>
      <c r="M6301" s="6">
        <v>40</v>
      </c>
      <c r="N6301" s="15">
        <v>50</v>
      </c>
      <c r="O6301" s="6">
        <v>0</v>
      </c>
      <c r="P6301" s="6"/>
      <c r="Q6301" s="6"/>
      <c r="R6301" s="6"/>
      <c r="S6301" s="6"/>
      <c r="T6301" s="6"/>
    </row>
    <row r="6302" spans="1:20" x14ac:dyDescent="0.25">
      <c r="A6302">
        <v>2006</v>
      </c>
      <c r="B6302" s="6" t="s">
        <v>42</v>
      </c>
      <c r="C6302" s="14">
        <v>57</v>
      </c>
      <c r="D6302" s="6" t="s">
        <v>346</v>
      </c>
      <c r="E6302" s="6"/>
      <c r="F6302" s="6"/>
      <c r="G6302" s="6"/>
      <c r="H6302" s="6"/>
      <c r="I6302" s="6" t="str">
        <f t="shared" si="59"/>
        <v/>
      </c>
      <c r="J6302" s="10" t="s">
        <v>347</v>
      </c>
      <c r="K6302" s="6">
        <v>5</v>
      </c>
      <c r="L6302" s="6">
        <v>3</v>
      </c>
      <c r="M6302" s="6">
        <v>3</v>
      </c>
      <c r="N6302" s="15">
        <v>0</v>
      </c>
      <c r="O6302" s="6">
        <v>0</v>
      </c>
      <c r="P6302" s="6"/>
      <c r="Q6302" s="6"/>
      <c r="R6302" s="6"/>
      <c r="S6302" s="6"/>
      <c r="T6302" s="6"/>
    </row>
    <row r="6303" spans="1:20" x14ac:dyDescent="0.25">
      <c r="A6303">
        <v>2006</v>
      </c>
      <c r="B6303" s="6" t="s">
        <v>42</v>
      </c>
      <c r="C6303" s="14">
        <v>58</v>
      </c>
      <c r="D6303" s="6" t="s">
        <v>346</v>
      </c>
      <c r="E6303" s="6"/>
      <c r="F6303" s="6"/>
      <c r="G6303" s="6"/>
      <c r="H6303" s="6"/>
      <c r="I6303" s="6" t="str">
        <f t="shared" si="59"/>
        <v/>
      </c>
      <c r="J6303" s="10" t="s">
        <v>331</v>
      </c>
      <c r="K6303" s="6">
        <v>20</v>
      </c>
      <c r="L6303" s="6">
        <v>12</v>
      </c>
      <c r="M6303" s="6">
        <v>15</v>
      </c>
      <c r="N6303" s="15">
        <v>0</v>
      </c>
      <c r="O6303" s="6">
        <v>0</v>
      </c>
      <c r="P6303" s="6"/>
      <c r="Q6303" s="6"/>
      <c r="R6303" s="6"/>
      <c r="S6303" s="6"/>
      <c r="T6303" s="6"/>
    </row>
    <row r="6304" spans="1:20" x14ac:dyDescent="0.25">
      <c r="A6304">
        <v>2006</v>
      </c>
      <c r="B6304" s="6" t="s">
        <v>42</v>
      </c>
      <c r="C6304" s="14">
        <v>59</v>
      </c>
      <c r="D6304" s="6" t="s">
        <v>346</v>
      </c>
      <c r="E6304" s="6"/>
      <c r="F6304" s="6"/>
      <c r="G6304" s="6"/>
      <c r="H6304" s="6"/>
      <c r="I6304" s="6" t="str">
        <f t="shared" si="59"/>
        <v/>
      </c>
      <c r="J6304" s="10" t="s">
        <v>331</v>
      </c>
      <c r="K6304" s="6">
        <v>10</v>
      </c>
      <c r="L6304" s="6">
        <v>10</v>
      </c>
      <c r="M6304" s="6">
        <v>18</v>
      </c>
      <c r="N6304" s="15">
        <v>0</v>
      </c>
      <c r="O6304" s="6">
        <v>0</v>
      </c>
      <c r="P6304" s="6"/>
      <c r="Q6304" s="6"/>
      <c r="R6304" s="6"/>
      <c r="S6304" s="6"/>
      <c r="T6304" s="6"/>
    </row>
    <row r="6305" spans="1:20" x14ac:dyDescent="0.25">
      <c r="A6305">
        <v>2006</v>
      </c>
      <c r="B6305" s="6" t="s">
        <v>42</v>
      </c>
      <c r="C6305" s="14">
        <v>60</v>
      </c>
      <c r="D6305" s="6" t="s">
        <v>346</v>
      </c>
      <c r="E6305" s="6"/>
      <c r="F6305" s="6"/>
      <c r="G6305" s="6"/>
      <c r="H6305" s="6"/>
      <c r="I6305" s="6" t="str">
        <f t="shared" si="59"/>
        <v/>
      </c>
      <c r="J6305" s="10" t="s">
        <v>340</v>
      </c>
      <c r="K6305" s="6">
        <v>15</v>
      </c>
      <c r="L6305" s="6">
        <v>10</v>
      </c>
      <c r="M6305" s="6">
        <v>1</v>
      </c>
      <c r="N6305" s="15">
        <v>0</v>
      </c>
      <c r="O6305" s="6">
        <v>0</v>
      </c>
      <c r="P6305" s="6"/>
      <c r="Q6305" s="6"/>
      <c r="R6305" s="6"/>
      <c r="S6305" s="6"/>
      <c r="T6305" s="6"/>
    </row>
    <row r="6306" spans="1:20" x14ac:dyDescent="0.25">
      <c r="A6306">
        <v>2006</v>
      </c>
      <c r="B6306" s="6" t="s">
        <v>42</v>
      </c>
      <c r="C6306" s="14">
        <v>61</v>
      </c>
      <c r="D6306" s="6" t="s">
        <v>346</v>
      </c>
      <c r="E6306" s="6"/>
      <c r="F6306" s="6"/>
      <c r="G6306" s="6"/>
      <c r="H6306" s="6"/>
      <c r="I6306" s="6" t="str">
        <f t="shared" si="59"/>
        <v/>
      </c>
      <c r="J6306" s="10" t="s">
        <v>337</v>
      </c>
      <c r="K6306" s="6">
        <v>60</v>
      </c>
      <c r="L6306" s="6">
        <v>30</v>
      </c>
      <c r="M6306" s="6">
        <v>25</v>
      </c>
      <c r="N6306" s="15">
        <v>50</v>
      </c>
      <c r="O6306" s="6">
        <v>0</v>
      </c>
      <c r="P6306" s="6"/>
      <c r="Q6306" s="6"/>
      <c r="R6306" s="6"/>
      <c r="S6306" s="6"/>
      <c r="T6306" s="6"/>
    </row>
    <row r="6307" spans="1:20" x14ac:dyDescent="0.25">
      <c r="A6307">
        <v>2006</v>
      </c>
      <c r="B6307" s="6" t="s">
        <v>42</v>
      </c>
      <c r="C6307" s="14">
        <v>62</v>
      </c>
      <c r="D6307" s="6" t="s">
        <v>346</v>
      </c>
      <c r="E6307" s="6"/>
      <c r="F6307" s="6"/>
      <c r="G6307" s="6"/>
      <c r="H6307" s="6"/>
      <c r="I6307" s="6" t="str">
        <f t="shared" si="59"/>
        <v/>
      </c>
      <c r="J6307" s="10" t="s">
        <v>336</v>
      </c>
      <c r="K6307" s="6">
        <v>30</v>
      </c>
      <c r="L6307" s="6">
        <v>26</v>
      </c>
      <c r="M6307" s="6">
        <v>25</v>
      </c>
      <c r="N6307" s="15">
        <v>30</v>
      </c>
      <c r="O6307" s="6">
        <v>0</v>
      </c>
      <c r="P6307" s="6"/>
      <c r="Q6307" s="6"/>
      <c r="R6307" s="6"/>
      <c r="S6307" s="6"/>
      <c r="T6307" s="6"/>
    </row>
    <row r="6308" spans="1:20" x14ac:dyDescent="0.25">
      <c r="A6308">
        <v>2006</v>
      </c>
      <c r="B6308" s="6" t="s">
        <v>42</v>
      </c>
      <c r="C6308" s="14">
        <v>63</v>
      </c>
      <c r="D6308" s="6" t="s">
        <v>346</v>
      </c>
      <c r="E6308" s="6">
        <v>5</v>
      </c>
      <c r="F6308" s="6">
        <v>10</v>
      </c>
      <c r="G6308" s="6">
        <v>145</v>
      </c>
      <c r="H6308" s="6">
        <v>0</v>
      </c>
      <c r="I6308" s="6">
        <f t="shared" si="59"/>
        <v>145</v>
      </c>
      <c r="J6308" s="10" t="s">
        <v>340</v>
      </c>
      <c r="K6308" s="6">
        <v>10</v>
      </c>
      <c r="L6308" s="6">
        <v>8</v>
      </c>
      <c r="M6308" s="6">
        <v>2</v>
      </c>
      <c r="N6308" s="15">
        <v>0</v>
      </c>
      <c r="O6308" s="6">
        <v>0</v>
      </c>
      <c r="P6308" s="6"/>
      <c r="Q6308" s="6"/>
      <c r="R6308" s="6"/>
      <c r="S6308" s="6"/>
      <c r="T6308" s="6"/>
    </row>
    <row r="6309" spans="1:20" x14ac:dyDescent="0.25">
      <c r="A6309">
        <v>2006</v>
      </c>
      <c r="B6309" s="6" t="s">
        <v>42</v>
      </c>
      <c r="C6309" s="14">
        <v>64</v>
      </c>
      <c r="D6309" s="6" t="s">
        <v>346</v>
      </c>
      <c r="E6309" s="6"/>
      <c r="F6309" s="6"/>
      <c r="G6309" s="6"/>
      <c r="H6309" s="6"/>
      <c r="I6309" s="6" t="str">
        <f t="shared" si="59"/>
        <v/>
      </c>
      <c r="J6309" s="10" t="s">
        <v>340</v>
      </c>
      <c r="K6309" s="6">
        <v>15</v>
      </c>
      <c r="L6309" s="6">
        <v>4</v>
      </c>
      <c r="M6309" s="6">
        <v>2</v>
      </c>
      <c r="N6309" s="15">
        <v>0</v>
      </c>
      <c r="O6309" s="6">
        <v>0</v>
      </c>
      <c r="P6309" s="6"/>
      <c r="Q6309" s="6"/>
      <c r="R6309" s="6"/>
      <c r="S6309" s="6">
        <v>1</v>
      </c>
      <c r="T6309" s="6"/>
    </row>
    <row r="6310" spans="1:20" x14ac:dyDescent="0.25">
      <c r="A6310">
        <v>2006</v>
      </c>
      <c r="B6310" s="6" t="s">
        <v>42</v>
      </c>
      <c r="C6310" s="14">
        <v>65</v>
      </c>
      <c r="D6310" s="6" t="s">
        <v>346</v>
      </c>
      <c r="E6310" s="6"/>
      <c r="F6310" s="6"/>
      <c r="G6310" s="6"/>
      <c r="H6310" s="6"/>
      <c r="I6310" s="6" t="str">
        <f t="shared" si="59"/>
        <v/>
      </c>
      <c r="J6310" s="10" t="s">
        <v>331</v>
      </c>
      <c r="K6310" s="6">
        <v>12</v>
      </c>
      <c r="L6310" s="6">
        <v>8</v>
      </c>
      <c r="M6310" s="6">
        <v>4</v>
      </c>
      <c r="N6310" s="15">
        <v>0</v>
      </c>
      <c r="O6310" s="6">
        <v>0</v>
      </c>
      <c r="P6310" s="6"/>
      <c r="Q6310" s="6"/>
      <c r="R6310" s="6"/>
      <c r="S6310" s="6"/>
      <c r="T6310" s="6"/>
    </row>
    <row r="6311" spans="1:20" x14ac:dyDescent="0.25">
      <c r="A6311">
        <v>2006</v>
      </c>
      <c r="B6311" s="6" t="s">
        <v>42</v>
      </c>
      <c r="C6311" s="14">
        <v>66</v>
      </c>
      <c r="D6311" s="6" t="s">
        <v>346</v>
      </c>
      <c r="E6311" s="6"/>
      <c r="F6311" s="6"/>
      <c r="G6311" s="6"/>
      <c r="H6311" s="6"/>
      <c r="I6311" s="6" t="str">
        <f t="shared" si="59"/>
        <v/>
      </c>
      <c r="J6311" s="10" t="s">
        <v>336</v>
      </c>
      <c r="K6311" s="6">
        <v>12</v>
      </c>
      <c r="L6311" s="6">
        <v>10</v>
      </c>
      <c r="M6311" s="6">
        <v>5</v>
      </c>
      <c r="N6311" s="15">
        <v>30</v>
      </c>
      <c r="O6311" s="6">
        <v>0</v>
      </c>
      <c r="P6311" s="6"/>
      <c r="Q6311" s="6"/>
      <c r="R6311" s="6" t="s">
        <v>47</v>
      </c>
      <c r="S6311" s="6"/>
      <c r="T6311" s="6"/>
    </row>
    <row r="6312" spans="1:20" x14ac:dyDescent="0.25">
      <c r="A6312">
        <v>2006</v>
      </c>
      <c r="B6312" s="6" t="s">
        <v>42</v>
      </c>
      <c r="C6312" s="14">
        <v>67</v>
      </c>
      <c r="D6312" s="6" t="s">
        <v>346</v>
      </c>
      <c r="E6312" s="6"/>
      <c r="F6312" s="6"/>
      <c r="G6312" s="6"/>
      <c r="H6312" s="6"/>
      <c r="I6312" s="6" t="str">
        <f t="shared" si="59"/>
        <v/>
      </c>
      <c r="J6312" s="10" t="s">
        <v>347</v>
      </c>
      <c r="K6312" s="6">
        <v>15</v>
      </c>
      <c r="L6312" s="6">
        <v>7</v>
      </c>
      <c r="M6312" s="6">
        <v>6</v>
      </c>
      <c r="N6312" s="15">
        <v>0</v>
      </c>
      <c r="O6312" s="6">
        <v>0</v>
      </c>
      <c r="P6312" s="6"/>
      <c r="Q6312" s="6"/>
      <c r="R6312" s="6"/>
      <c r="S6312" s="6"/>
      <c r="T6312" s="6"/>
    </row>
    <row r="6313" spans="1:20" x14ac:dyDescent="0.25">
      <c r="A6313">
        <v>2006</v>
      </c>
      <c r="B6313" s="6" t="s">
        <v>42</v>
      </c>
      <c r="C6313" s="14">
        <v>68</v>
      </c>
      <c r="D6313" s="6" t="s">
        <v>346</v>
      </c>
      <c r="E6313" s="6"/>
      <c r="F6313" s="6"/>
      <c r="G6313" s="6"/>
      <c r="H6313" s="6"/>
      <c r="I6313" s="6" t="str">
        <f t="shared" si="59"/>
        <v/>
      </c>
      <c r="J6313" s="10" t="s">
        <v>336</v>
      </c>
      <c r="K6313" s="6">
        <v>10</v>
      </c>
      <c r="L6313" s="6">
        <v>5</v>
      </c>
      <c r="M6313" s="6">
        <v>5</v>
      </c>
      <c r="N6313" s="15">
        <v>50</v>
      </c>
      <c r="O6313" s="6">
        <v>0</v>
      </c>
      <c r="P6313" s="6"/>
      <c r="Q6313" s="6"/>
      <c r="R6313" s="6"/>
      <c r="S6313" s="6"/>
      <c r="T6313" s="6"/>
    </row>
    <row r="6314" spans="1:20" x14ac:dyDescent="0.25">
      <c r="A6314">
        <v>2006</v>
      </c>
      <c r="B6314" s="6" t="s">
        <v>42</v>
      </c>
      <c r="C6314" s="14">
        <v>69</v>
      </c>
      <c r="D6314" s="6" t="s">
        <v>346</v>
      </c>
      <c r="E6314" s="6"/>
      <c r="F6314" s="6"/>
      <c r="G6314" s="6"/>
      <c r="H6314" s="6"/>
      <c r="I6314" s="6" t="str">
        <f t="shared" si="59"/>
        <v/>
      </c>
      <c r="J6314" s="10" t="s">
        <v>340</v>
      </c>
      <c r="K6314" s="6">
        <v>10</v>
      </c>
      <c r="L6314" s="6">
        <v>5</v>
      </c>
      <c r="M6314" s="6">
        <v>2</v>
      </c>
      <c r="N6314" s="15">
        <v>0</v>
      </c>
      <c r="O6314" s="6">
        <v>0</v>
      </c>
      <c r="P6314" s="6"/>
      <c r="Q6314" s="6"/>
      <c r="R6314" s="6"/>
      <c r="S6314" s="6"/>
      <c r="T6314" s="6"/>
    </row>
    <row r="6315" spans="1:20" x14ac:dyDescent="0.25">
      <c r="A6315">
        <v>2006</v>
      </c>
      <c r="B6315" s="6" t="s">
        <v>42</v>
      </c>
      <c r="C6315" s="14">
        <v>70</v>
      </c>
      <c r="D6315" s="6" t="s">
        <v>346</v>
      </c>
      <c r="E6315" s="6"/>
      <c r="F6315" s="6"/>
      <c r="G6315" s="6"/>
      <c r="H6315" s="6"/>
      <c r="I6315" s="6" t="str">
        <f t="shared" si="59"/>
        <v/>
      </c>
      <c r="J6315" s="10" t="s">
        <v>336</v>
      </c>
      <c r="K6315" s="6">
        <v>15</v>
      </c>
      <c r="L6315" s="6">
        <v>10</v>
      </c>
      <c r="M6315" s="6">
        <v>5</v>
      </c>
      <c r="N6315" s="15">
        <v>40</v>
      </c>
      <c r="O6315" s="6">
        <v>0</v>
      </c>
      <c r="P6315" s="6"/>
      <c r="Q6315" s="6"/>
      <c r="R6315" s="6"/>
      <c r="S6315" s="6"/>
      <c r="T6315" s="6"/>
    </row>
    <row r="6316" spans="1:20" x14ac:dyDescent="0.25">
      <c r="A6316">
        <v>2006</v>
      </c>
      <c r="B6316" s="6" t="s">
        <v>42</v>
      </c>
      <c r="C6316" s="14">
        <v>71</v>
      </c>
      <c r="D6316" s="6" t="s">
        <v>346</v>
      </c>
      <c r="E6316" s="6"/>
      <c r="F6316" s="6"/>
      <c r="G6316" s="6"/>
      <c r="H6316" s="6"/>
      <c r="I6316" s="6" t="str">
        <f t="shared" si="59"/>
        <v/>
      </c>
      <c r="J6316" s="10" t="s">
        <v>336</v>
      </c>
      <c r="K6316" s="6">
        <v>50</v>
      </c>
      <c r="L6316" s="6">
        <v>40</v>
      </c>
      <c r="M6316" s="6">
        <v>30</v>
      </c>
      <c r="N6316" s="15">
        <v>10</v>
      </c>
      <c r="O6316" s="6">
        <v>0</v>
      </c>
      <c r="P6316" s="6"/>
      <c r="Q6316" s="6"/>
      <c r="R6316" s="6"/>
      <c r="S6316" s="6"/>
      <c r="T6316" s="6"/>
    </row>
    <row r="6317" spans="1:20" x14ac:dyDescent="0.25">
      <c r="A6317">
        <v>2006</v>
      </c>
      <c r="B6317" s="6" t="s">
        <v>42</v>
      </c>
      <c r="C6317" s="14">
        <v>72</v>
      </c>
      <c r="D6317" s="6" t="s">
        <v>346</v>
      </c>
      <c r="E6317" s="6"/>
      <c r="F6317" s="6"/>
      <c r="G6317" s="6"/>
      <c r="H6317" s="6"/>
      <c r="I6317" s="6" t="str">
        <f t="shared" si="59"/>
        <v/>
      </c>
      <c r="J6317" s="10" t="s">
        <v>340</v>
      </c>
      <c r="K6317" s="6">
        <v>8</v>
      </c>
      <c r="L6317" s="6">
        <v>5</v>
      </c>
      <c r="M6317" s="6">
        <v>5</v>
      </c>
      <c r="N6317" s="15">
        <v>0</v>
      </c>
      <c r="O6317" s="6">
        <v>0</v>
      </c>
      <c r="P6317" s="6"/>
      <c r="Q6317" s="6"/>
      <c r="R6317" s="6"/>
      <c r="S6317" s="6"/>
      <c r="T6317" s="6"/>
    </row>
    <row r="6318" spans="1:20" x14ac:dyDescent="0.25">
      <c r="A6318">
        <v>2006</v>
      </c>
      <c r="B6318" s="6" t="s">
        <v>42</v>
      </c>
      <c r="C6318" s="14">
        <v>73</v>
      </c>
      <c r="D6318" s="6" t="s">
        <v>346</v>
      </c>
      <c r="E6318" s="6"/>
      <c r="F6318" s="6"/>
      <c r="G6318" s="6"/>
      <c r="H6318" s="6"/>
      <c r="I6318" s="6" t="str">
        <f t="shared" si="59"/>
        <v/>
      </c>
      <c r="J6318" s="10" t="s">
        <v>337</v>
      </c>
      <c r="K6318" s="6">
        <v>25</v>
      </c>
      <c r="L6318" s="6">
        <v>15</v>
      </c>
      <c r="M6318" s="6">
        <v>5</v>
      </c>
      <c r="N6318" s="15">
        <v>10</v>
      </c>
      <c r="O6318" s="6">
        <v>0</v>
      </c>
      <c r="P6318" s="6"/>
      <c r="Q6318" s="6"/>
      <c r="R6318" s="6"/>
      <c r="S6318" s="6"/>
      <c r="T6318" s="6"/>
    </row>
    <row r="6319" spans="1:20" x14ac:dyDescent="0.25">
      <c r="A6319">
        <v>2006</v>
      </c>
      <c r="B6319" s="6" t="s">
        <v>42</v>
      </c>
      <c r="C6319" s="14">
        <v>74</v>
      </c>
      <c r="D6319" s="6" t="s">
        <v>346</v>
      </c>
      <c r="E6319" s="6"/>
      <c r="F6319" s="6"/>
      <c r="G6319" s="6"/>
      <c r="H6319" s="6"/>
      <c r="I6319" s="6" t="str">
        <f t="shared" si="59"/>
        <v/>
      </c>
      <c r="J6319" s="10" t="s">
        <v>331</v>
      </c>
      <c r="K6319" s="6">
        <v>6</v>
      </c>
      <c r="L6319" s="6">
        <v>5</v>
      </c>
      <c r="M6319" s="6">
        <v>1</v>
      </c>
      <c r="N6319" s="15">
        <v>0</v>
      </c>
      <c r="O6319" s="6">
        <v>0</v>
      </c>
      <c r="P6319" s="6"/>
      <c r="Q6319" s="6"/>
      <c r="R6319" s="6"/>
      <c r="S6319" s="6"/>
      <c r="T6319" s="6"/>
    </row>
    <row r="6320" spans="1:20" x14ac:dyDescent="0.25">
      <c r="A6320">
        <v>2006</v>
      </c>
      <c r="B6320" s="6" t="s">
        <v>42</v>
      </c>
      <c r="C6320" s="14">
        <v>75</v>
      </c>
      <c r="D6320" s="6" t="s">
        <v>346</v>
      </c>
      <c r="E6320" s="6"/>
      <c r="F6320" s="6"/>
      <c r="G6320" s="6"/>
      <c r="H6320" s="6"/>
      <c r="I6320" s="6" t="str">
        <f t="shared" si="59"/>
        <v/>
      </c>
      <c r="J6320" s="10" t="s">
        <v>337</v>
      </c>
      <c r="K6320" s="6">
        <v>30</v>
      </c>
      <c r="L6320" s="6">
        <v>20</v>
      </c>
      <c r="M6320" s="6">
        <v>7</v>
      </c>
      <c r="N6320" s="15">
        <v>5</v>
      </c>
      <c r="O6320" s="6">
        <v>0</v>
      </c>
      <c r="P6320" s="6"/>
      <c r="Q6320" s="6"/>
      <c r="R6320" s="6"/>
      <c r="S6320" s="6"/>
      <c r="T6320" s="6"/>
    </row>
    <row r="6321" spans="1:20" x14ac:dyDescent="0.25">
      <c r="A6321">
        <v>2006</v>
      </c>
      <c r="B6321" s="6" t="s">
        <v>42</v>
      </c>
      <c r="C6321" s="14">
        <v>76</v>
      </c>
      <c r="D6321" s="6" t="s">
        <v>346</v>
      </c>
      <c r="E6321" s="6"/>
      <c r="F6321" s="6"/>
      <c r="G6321" s="6"/>
      <c r="H6321" s="6"/>
      <c r="I6321" s="6" t="str">
        <f t="shared" si="59"/>
        <v/>
      </c>
      <c r="J6321" s="10" t="s">
        <v>347</v>
      </c>
      <c r="K6321" s="6">
        <v>10</v>
      </c>
      <c r="L6321" s="6">
        <v>8</v>
      </c>
      <c r="M6321" s="6">
        <v>4</v>
      </c>
      <c r="N6321" s="15">
        <v>0</v>
      </c>
      <c r="O6321" s="6">
        <v>0</v>
      </c>
      <c r="P6321" s="6"/>
      <c r="Q6321" s="6"/>
      <c r="R6321" s="6"/>
      <c r="S6321" s="6"/>
      <c r="T6321" s="6"/>
    </row>
    <row r="6322" spans="1:20" x14ac:dyDescent="0.25">
      <c r="A6322">
        <v>2006</v>
      </c>
      <c r="B6322" s="6" t="s">
        <v>42</v>
      </c>
      <c r="C6322" s="14">
        <v>77</v>
      </c>
      <c r="D6322" s="6" t="s">
        <v>346</v>
      </c>
      <c r="E6322" s="6"/>
      <c r="F6322" s="6"/>
      <c r="G6322" s="6"/>
      <c r="H6322" s="6"/>
      <c r="I6322" s="6" t="str">
        <f t="shared" si="59"/>
        <v/>
      </c>
      <c r="J6322" s="10" t="s">
        <v>332</v>
      </c>
      <c r="K6322" s="6">
        <v>70</v>
      </c>
      <c r="L6322" s="6">
        <v>40</v>
      </c>
      <c r="M6322" s="6">
        <v>40</v>
      </c>
      <c r="N6322" s="15">
        <v>50</v>
      </c>
      <c r="O6322" s="6">
        <v>0</v>
      </c>
      <c r="P6322" s="6"/>
      <c r="Q6322" s="6"/>
      <c r="R6322" s="6"/>
      <c r="S6322" s="6"/>
      <c r="T6322" s="6"/>
    </row>
    <row r="6323" spans="1:20" x14ac:dyDescent="0.25">
      <c r="A6323">
        <v>2006</v>
      </c>
      <c r="B6323" s="6" t="s">
        <v>42</v>
      </c>
      <c r="C6323" s="14">
        <v>78</v>
      </c>
      <c r="D6323" s="6" t="s">
        <v>346</v>
      </c>
      <c r="E6323" s="6"/>
      <c r="F6323" s="6"/>
      <c r="G6323" s="6"/>
      <c r="H6323" s="6"/>
      <c r="I6323" s="6" t="str">
        <f t="shared" si="59"/>
        <v/>
      </c>
      <c r="J6323" s="10" t="s">
        <v>347</v>
      </c>
      <c r="K6323" s="6">
        <v>10</v>
      </c>
      <c r="L6323" s="6">
        <v>7</v>
      </c>
      <c r="M6323" s="6">
        <v>4</v>
      </c>
      <c r="N6323" s="15">
        <v>0</v>
      </c>
      <c r="O6323" s="6">
        <v>0</v>
      </c>
      <c r="P6323" s="6"/>
      <c r="Q6323" s="6"/>
      <c r="R6323" s="6"/>
      <c r="S6323" s="6"/>
      <c r="T6323" s="6"/>
    </row>
    <row r="6324" spans="1:20" x14ac:dyDescent="0.25">
      <c r="A6324">
        <v>2006</v>
      </c>
      <c r="B6324" s="6" t="s">
        <v>42</v>
      </c>
      <c r="C6324" s="14">
        <v>79</v>
      </c>
      <c r="D6324" s="6" t="s">
        <v>350</v>
      </c>
      <c r="E6324" s="6">
        <v>6</v>
      </c>
      <c r="F6324" s="6">
        <v>12.2</v>
      </c>
      <c r="G6324" s="6">
        <v>175</v>
      </c>
      <c r="H6324" s="6">
        <v>0</v>
      </c>
      <c r="I6324" s="6">
        <f t="shared" si="59"/>
        <v>175</v>
      </c>
      <c r="J6324" s="10" t="s">
        <v>336</v>
      </c>
      <c r="K6324" s="6">
        <v>30</v>
      </c>
      <c r="L6324" s="6">
        <v>25</v>
      </c>
      <c r="M6324" s="6">
        <v>15</v>
      </c>
      <c r="N6324" s="15">
        <v>20</v>
      </c>
      <c r="O6324" s="6">
        <v>0</v>
      </c>
      <c r="P6324" s="6"/>
      <c r="Q6324" s="6"/>
      <c r="R6324" s="6"/>
      <c r="S6324" s="6"/>
      <c r="T6324" s="6"/>
    </row>
    <row r="6325" spans="1:20" x14ac:dyDescent="0.25">
      <c r="A6325">
        <v>2006</v>
      </c>
      <c r="B6325" s="6" t="s">
        <v>42</v>
      </c>
      <c r="C6325" s="14">
        <v>80</v>
      </c>
      <c r="D6325" s="6" t="s">
        <v>350</v>
      </c>
      <c r="E6325" s="6"/>
      <c r="F6325" s="6"/>
      <c r="G6325" s="6"/>
      <c r="H6325" s="6"/>
      <c r="I6325" s="6" t="str">
        <f t="shared" si="59"/>
        <v/>
      </c>
      <c r="J6325" s="10" t="s">
        <v>340</v>
      </c>
      <c r="K6325" s="6">
        <v>5</v>
      </c>
      <c r="L6325" s="6">
        <v>5</v>
      </c>
      <c r="M6325" s="6">
        <v>2</v>
      </c>
      <c r="N6325" s="15">
        <v>0</v>
      </c>
      <c r="O6325" s="6">
        <v>0</v>
      </c>
      <c r="P6325" s="6"/>
      <c r="Q6325" s="6"/>
      <c r="R6325" s="6"/>
      <c r="S6325" s="6"/>
      <c r="T6325" s="6"/>
    </row>
    <row r="6326" spans="1:20" x14ac:dyDescent="0.25">
      <c r="A6326">
        <v>2006</v>
      </c>
      <c r="B6326" s="6" t="s">
        <v>42</v>
      </c>
      <c r="C6326" s="14">
        <v>81</v>
      </c>
      <c r="D6326" s="6" t="s">
        <v>350</v>
      </c>
      <c r="E6326" s="6"/>
      <c r="F6326" s="6"/>
      <c r="G6326" s="6"/>
      <c r="H6326" s="6"/>
      <c r="I6326" s="6" t="str">
        <f t="shared" si="59"/>
        <v/>
      </c>
      <c r="J6326" s="10" t="s">
        <v>336</v>
      </c>
      <c r="K6326" s="6">
        <v>50</v>
      </c>
      <c r="L6326" s="6">
        <v>40</v>
      </c>
      <c r="M6326" s="6">
        <v>30</v>
      </c>
      <c r="N6326" s="15">
        <v>75</v>
      </c>
      <c r="O6326" s="6">
        <v>0</v>
      </c>
      <c r="P6326" s="6"/>
      <c r="Q6326" s="6"/>
      <c r="R6326" s="6"/>
      <c r="S6326" s="6"/>
      <c r="T6326" s="6"/>
    </row>
    <row r="6327" spans="1:20" x14ac:dyDescent="0.25">
      <c r="A6327">
        <v>2006</v>
      </c>
      <c r="B6327" s="6" t="s">
        <v>42</v>
      </c>
      <c r="C6327" s="14">
        <v>82</v>
      </c>
      <c r="D6327" s="6" t="s">
        <v>350</v>
      </c>
      <c r="E6327" s="6"/>
      <c r="F6327" s="6"/>
      <c r="G6327" s="6"/>
      <c r="H6327" s="6"/>
      <c r="I6327" s="6" t="str">
        <f t="shared" si="59"/>
        <v/>
      </c>
      <c r="J6327" s="10" t="s">
        <v>331</v>
      </c>
      <c r="K6327" s="6">
        <v>12</v>
      </c>
      <c r="L6327" s="6">
        <v>10</v>
      </c>
      <c r="M6327" s="6">
        <v>4</v>
      </c>
      <c r="N6327" s="15">
        <v>5</v>
      </c>
      <c r="O6327" s="6">
        <v>0</v>
      </c>
      <c r="P6327" s="6"/>
      <c r="Q6327" s="6"/>
      <c r="R6327" s="6"/>
      <c r="S6327" s="6"/>
      <c r="T6327" s="6"/>
    </row>
    <row r="6328" spans="1:20" x14ac:dyDescent="0.25">
      <c r="A6328">
        <v>2006</v>
      </c>
      <c r="B6328" s="6" t="s">
        <v>42</v>
      </c>
      <c r="C6328" s="14">
        <v>83</v>
      </c>
      <c r="D6328" s="6" t="s">
        <v>350</v>
      </c>
      <c r="E6328" s="6"/>
      <c r="F6328" s="6"/>
      <c r="G6328" s="6"/>
      <c r="H6328" s="6"/>
      <c r="I6328" s="6" t="str">
        <f t="shared" si="59"/>
        <v/>
      </c>
      <c r="J6328" s="10" t="s">
        <v>331</v>
      </c>
      <c r="K6328" s="6">
        <v>25</v>
      </c>
      <c r="L6328" s="6">
        <v>20</v>
      </c>
      <c r="M6328" s="6">
        <v>4</v>
      </c>
      <c r="N6328" s="15">
        <v>25</v>
      </c>
      <c r="O6328" s="6">
        <v>0</v>
      </c>
      <c r="P6328" s="6"/>
      <c r="Q6328" s="6"/>
      <c r="R6328" s="6"/>
      <c r="S6328" s="6"/>
      <c r="T6328" s="6"/>
    </row>
    <row r="6329" spans="1:20" x14ac:dyDescent="0.25">
      <c r="A6329">
        <v>2006</v>
      </c>
      <c r="B6329" s="6" t="s">
        <v>42</v>
      </c>
      <c r="C6329" s="14">
        <v>84</v>
      </c>
      <c r="D6329" s="6" t="s">
        <v>350</v>
      </c>
      <c r="E6329" s="6"/>
      <c r="F6329" s="6"/>
      <c r="G6329" s="6"/>
      <c r="H6329" s="6"/>
      <c r="I6329" s="6" t="str">
        <f t="shared" si="59"/>
        <v/>
      </c>
      <c r="J6329" s="10" t="s">
        <v>336</v>
      </c>
      <c r="K6329" s="6">
        <v>90</v>
      </c>
      <c r="L6329" s="6">
        <v>80</v>
      </c>
      <c r="M6329" s="6">
        <v>70</v>
      </c>
      <c r="N6329" s="15">
        <v>40</v>
      </c>
      <c r="O6329" s="6">
        <v>0</v>
      </c>
      <c r="P6329" s="6"/>
      <c r="Q6329" s="6"/>
      <c r="R6329" s="6"/>
      <c r="S6329" s="6"/>
      <c r="T6329" s="6"/>
    </row>
    <row r="6330" spans="1:20" x14ac:dyDescent="0.25">
      <c r="A6330">
        <v>2006</v>
      </c>
      <c r="B6330" s="6" t="s">
        <v>42</v>
      </c>
      <c r="C6330" s="14">
        <v>85</v>
      </c>
      <c r="D6330" s="6" t="s">
        <v>350</v>
      </c>
      <c r="E6330" s="6"/>
      <c r="F6330" s="6"/>
      <c r="G6330" s="6"/>
      <c r="H6330" s="6"/>
      <c r="I6330" s="6" t="str">
        <f t="shared" si="59"/>
        <v/>
      </c>
      <c r="J6330" s="10" t="s">
        <v>340</v>
      </c>
      <c r="K6330" s="6">
        <v>15</v>
      </c>
      <c r="L6330" s="6">
        <v>15</v>
      </c>
      <c r="M6330" s="6">
        <v>12</v>
      </c>
      <c r="N6330" s="15">
        <v>60</v>
      </c>
      <c r="O6330" s="6">
        <v>0</v>
      </c>
      <c r="P6330" s="6"/>
      <c r="Q6330" s="6"/>
      <c r="R6330" s="6"/>
      <c r="S6330" s="6">
        <v>1</v>
      </c>
      <c r="T6330" s="6"/>
    </row>
    <row r="6331" spans="1:20" x14ac:dyDescent="0.25">
      <c r="A6331">
        <v>2006</v>
      </c>
      <c r="B6331" s="6" t="s">
        <v>42</v>
      </c>
      <c r="C6331" s="14">
        <v>86</v>
      </c>
      <c r="D6331" s="6" t="s">
        <v>350</v>
      </c>
      <c r="E6331" s="6"/>
      <c r="F6331" s="6"/>
      <c r="G6331" s="6"/>
      <c r="H6331" s="6"/>
      <c r="I6331" s="6" t="str">
        <f t="shared" si="59"/>
        <v/>
      </c>
      <c r="J6331" s="10" t="s">
        <v>334</v>
      </c>
      <c r="K6331" s="6">
        <v>30</v>
      </c>
      <c r="L6331" s="6">
        <v>28</v>
      </c>
      <c r="M6331" s="6">
        <v>45</v>
      </c>
      <c r="N6331" s="15">
        <v>60</v>
      </c>
      <c r="O6331" s="6">
        <v>0</v>
      </c>
      <c r="P6331" s="6"/>
      <c r="Q6331" s="6"/>
      <c r="R6331" s="6"/>
      <c r="S6331" s="6"/>
      <c r="T6331" s="6"/>
    </row>
    <row r="6332" spans="1:20" x14ac:dyDescent="0.25">
      <c r="A6332">
        <v>2006</v>
      </c>
      <c r="B6332" s="6" t="s">
        <v>42</v>
      </c>
      <c r="C6332" s="14">
        <v>87</v>
      </c>
      <c r="D6332" s="6" t="s">
        <v>350</v>
      </c>
      <c r="E6332" s="6"/>
      <c r="F6332" s="6"/>
      <c r="G6332" s="6"/>
      <c r="H6332" s="6"/>
      <c r="I6332" s="6" t="str">
        <f t="shared" si="59"/>
        <v/>
      </c>
      <c r="J6332" s="10" t="s">
        <v>336</v>
      </c>
      <c r="K6332" s="6">
        <v>20</v>
      </c>
      <c r="L6332" s="6">
        <v>20</v>
      </c>
      <c r="M6332" s="6">
        <v>18</v>
      </c>
      <c r="N6332" s="15">
        <v>5</v>
      </c>
      <c r="O6332" s="6">
        <v>0</v>
      </c>
      <c r="P6332" s="6"/>
      <c r="Q6332" s="6"/>
      <c r="R6332" s="6"/>
      <c r="S6332" s="6"/>
      <c r="T6332" s="6"/>
    </row>
    <row r="6333" spans="1:20" x14ac:dyDescent="0.25">
      <c r="A6333">
        <v>2006</v>
      </c>
      <c r="B6333" s="6" t="s">
        <v>42</v>
      </c>
      <c r="C6333" s="14">
        <v>88</v>
      </c>
      <c r="D6333" s="6" t="s">
        <v>350</v>
      </c>
      <c r="E6333" s="6"/>
      <c r="F6333" s="6"/>
      <c r="G6333" s="6"/>
      <c r="H6333" s="6"/>
      <c r="I6333" s="6" t="str">
        <f t="shared" si="59"/>
        <v/>
      </c>
      <c r="J6333" s="10" t="s">
        <v>336</v>
      </c>
      <c r="K6333" s="6">
        <v>25</v>
      </c>
      <c r="L6333" s="6">
        <v>20</v>
      </c>
      <c r="M6333" s="6">
        <v>20</v>
      </c>
      <c r="N6333" s="15">
        <v>10</v>
      </c>
      <c r="O6333" s="6">
        <v>0</v>
      </c>
      <c r="P6333" s="6"/>
      <c r="Q6333" s="6"/>
      <c r="R6333" s="6"/>
      <c r="S6333" s="6"/>
      <c r="T6333" s="6"/>
    </row>
    <row r="6334" spans="1:20" x14ac:dyDescent="0.25">
      <c r="A6334">
        <v>2006</v>
      </c>
      <c r="B6334" s="6" t="s">
        <v>42</v>
      </c>
      <c r="C6334" s="14">
        <v>89</v>
      </c>
      <c r="D6334" s="6" t="s">
        <v>350</v>
      </c>
      <c r="E6334" s="6"/>
      <c r="F6334" s="6"/>
      <c r="G6334" s="6"/>
      <c r="H6334" s="6"/>
      <c r="I6334" s="6" t="str">
        <f t="shared" si="59"/>
        <v/>
      </c>
      <c r="J6334" s="10" t="s">
        <v>340</v>
      </c>
      <c r="K6334" s="6">
        <v>12</v>
      </c>
      <c r="L6334" s="6">
        <v>5</v>
      </c>
      <c r="M6334" s="6">
        <v>3</v>
      </c>
      <c r="N6334" s="15">
        <v>20</v>
      </c>
      <c r="O6334" s="6">
        <v>0</v>
      </c>
      <c r="P6334" s="6"/>
      <c r="Q6334" s="6"/>
      <c r="R6334" s="6"/>
      <c r="S6334" s="6">
        <v>1</v>
      </c>
      <c r="T6334" s="6"/>
    </row>
    <row r="6335" spans="1:20" x14ac:dyDescent="0.25">
      <c r="A6335">
        <v>2006</v>
      </c>
      <c r="B6335" s="6" t="s">
        <v>42</v>
      </c>
      <c r="C6335" s="14">
        <v>90</v>
      </c>
      <c r="D6335" s="6" t="s">
        <v>350</v>
      </c>
      <c r="E6335" s="6"/>
      <c r="F6335" s="6"/>
      <c r="G6335" s="6"/>
      <c r="H6335" s="6"/>
      <c r="I6335" s="6" t="str">
        <f t="shared" si="59"/>
        <v/>
      </c>
      <c r="J6335" s="10" t="s">
        <v>340</v>
      </c>
      <c r="K6335" s="6">
        <v>10</v>
      </c>
      <c r="L6335" s="6">
        <v>8</v>
      </c>
      <c r="M6335" s="6">
        <v>7</v>
      </c>
      <c r="N6335" s="15">
        <v>35</v>
      </c>
      <c r="O6335" s="6">
        <v>0</v>
      </c>
      <c r="P6335" s="6"/>
      <c r="Q6335" s="6"/>
      <c r="R6335" s="6"/>
      <c r="S6335" s="6">
        <v>1</v>
      </c>
      <c r="T6335" s="6"/>
    </row>
    <row r="6336" spans="1:20" x14ac:dyDescent="0.25">
      <c r="A6336">
        <v>2006</v>
      </c>
      <c r="B6336" s="6" t="s">
        <v>42</v>
      </c>
      <c r="C6336" s="14">
        <v>91</v>
      </c>
      <c r="D6336" s="6" t="s">
        <v>350</v>
      </c>
      <c r="E6336" s="6"/>
      <c r="F6336" s="6"/>
      <c r="G6336" s="6"/>
      <c r="H6336" s="6"/>
      <c r="I6336" s="6" t="str">
        <f t="shared" ref="I6336:I6340" si="60">IF(G6336&gt;0,G6336/(1000-H6336)*1000,"")</f>
        <v/>
      </c>
      <c r="J6336" s="10" t="s">
        <v>337</v>
      </c>
      <c r="K6336" s="6">
        <v>50</v>
      </c>
      <c r="L6336" s="6">
        <v>35</v>
      </c>
      <c r="M6336" s="6">
        <v>20</v>
      </c>
      <c r="N6336" s="15">
        <v>15</v>
      </c>
      <c r="O6336" s="6">
        <v>0</v>
      </c>
      <c r="P6336" s="6"/>
      <c r="Q6336" s="6"/>
      <c r="R6336" s="6"/>
      <c r="S6336" s="6"/>
      <c r="T6336" s="6"/>
    </row>
    <row r="6337" spans="1:20" x14ac:dyDescent="0.25">
      <c r="A6337">
        <v>2006</v>
      </c>
      <c r="B6337" s="6" t="s">
        <v>42</v>
      </c>
      <c r="C6337" s="14">
        <v>92</v>
      </c>
      <c r="D6337" s="6" t="s">
        <v>350</v>
      </c>
      <c r="E6337" s="6"/>
      <c r="F6337" s="6"/>
      <c r="G6337" s="6"/>
      <c r="H6337" s="6"/>
      <c r="I6337" s="6" t="str">
        <f t="shared" si="60"/>
        <v/>
      </c>
      <c r="J6337" s="10" t="s">
        <v>337</v>
      </c>
      <c r="K6337" s="6">
        <v>40</v>
      </c>
      <c r="L6337" s="6">
        <v>30</v>
      </c>
      <c r="M6337" s="6">
        <v>25</v>
      </c>
      <c r="N6337" s="15">
        <v>25</v>
      </c>
      <c r="O6337" s="6">
        <v>0</v>
      </c>
      <c r="P6337" s="6"/>
      <c r="Q6337" s="6"/>
      <c r="R6337" s="6"/>
      <c r="S6337" s="6"/>
      <c r="T6337" s="6"/>
    </row>
    <row r="6338" spans="1:20" x14ac:dyDescent="0.25">
      <c r="A6338">
        <v>2006</v>
      </c>
      <c r="B6338" s="6" t="s">
        <v>42</v>
      </c>
      <c r="C6338" s="14">
        <v>93</v>
      </c>
      <c r="D6338" s="6" t="s">
        <v>350</v>
      </c>
      <c r="E6338" s="6"/>
      <c r="F6338" s="6"/>
      <c r="G6338" s="6"/>
      <c r="H6338" s="6"/>
      <c r="I6338" s="6" t="str">
        <f t="shared" si="60"/>
        <v/>
      </c>
      <c r="J6338" s="10" t="s">
        <v>332</v>
      </c>
      <c r="K6338" s="6">
        <v>110</v>
      </c>
      <c r="L6338" s="6">
        <v>180</v>
      </c>
      <c r="M6338" s="6">
        <v>65</v>
      </c>
      <c r="N6338" s="15">
        <v>50</v>
      </c>
      <c r="O6338" s="6">
        <v>0</v>
      </c>
      <c r="P6338" s="6"/>
      <c r="Q6338" s="6"/>
      <c r="R6338" s="6"/>
      <c r="S6338" s="6"/>
      <c r="T6338" s="6"/>
    </row>
    <row r="6339" spans="1:20" x14ac:dyDescent="0.25">
      <c r="A6339">
        <v>2006</v>
      </c>
      <c r="B6339" s="6" t="s">
        <v>42</v>
      </c>
      <c r="C6339" s="14">
        <v>94</v>
      </c>
      <c r="D6339" s="6" t="s">
        <v>350</v>
      </c>
      <c r="E6339" s="6">
        <v>7</v>
      </c>
      <c r="F6339" s="6">
        <v>11.6</v>
      </c>
      <c r="G6339" s="6">
        <v>210</v>
      </c>
      <c r="H6339" s="6">
        <v>0</v>
      </c>
      <c r="I6339" s="6">
        <f t="shared" si="60"/>
        <v>210</v>
      </c>
      <c r="J6339" s="10" t="s">
        <v>337</v>
      </c>
      <c r="K6339" s="6">
        <v>60</v>
      </c>
      <c r="L6339" s="6">
        <v>35</v>
      </c>
      <c r="M6339" s="6">
        <v>0</v>
      </c>
      <c r="N6339" s="15">
        <v>70</v>
      </c>
      <c r="O6339" s="6">
        <v>0</v>
      </c>
      <c r="P6339" s="6"/>
      <c r="Q6339" s="6"/>
      <c r="R6339" s="6"/>
      <c r="S6339" s="6"/>
      <c r="T6339" s="6"/>
    </row>
    <row r="6340" spans="1:20" x14ac:dyDescent="0.25">
      <c r="A6340">
        <v>2006</v>
      </c>
      <c r="B6340" s="6" t="s">
        <v>42</v>
      </c>
      <c r="C6340" s="14">
        <v>95</v>
      </c>
      <c r="D6340" s="6" t="s">
        <v>350</v>
      </c>
      <c r="E6340" s="6"/>
      <c r="F6340" s="6"/>
      <c r="G6340" s="6"/>
      <c r="H6340" s="6"/>
      <c r="I6340" s="6" t="str">
        <f t="shared" si="60"/>
        <v/>
      </c>
      <c r="J6340" s="10" t="s">
        <v>330</v>
      </c>
      <c r="K6340" s="6">
        <v>5</v>
      </c>
      <c r="L6340" s="6">
        <v>4</v>
      </c>
      <c r="M6340" s="6">
        <v>12</v>
      </c>
      <c r="N6340" s="15">
        <v>0</v>
      </c>
      <c r="O6340" s="6">
        <v>0</v>
      </c>
      <c r="P6340" s="6"/>
      <c r="Q6340" s="6"/>
      <c r="R6340" s="6"/>
      <c r="S6340" s="6"/>
      <c r="T6340" s="6"/>
    </row>
    <row r="6341" spans="1:20" x14ac:dyDescent="0.25">
      <c r="A6341">
        <v>2006</v>
      </c>
      <c r="B6341" s="6" t="s">
        <v>42</v>
      </c>
      <c r="C6341" s="14">
        <v>96</v>
      </c>
      <c r="D6341" s="6" t="s">
        <v>350</v>
      </c>
      <c r="E6341" s="6"/>
      <c r="F6341" s="6"/>
      <c r="G6341" s="6"/>
      <c r="H6341" s="6"/>
      <c r="I6341" s="6"/>
      <c r="J6341" s="10" t="s">
        <v>337</v>
      </c>
      <c r="K6341" s="6">
        <v>45</v>
      </c>
      <c r="L6341" s="6">
        <v>25</v>
      </c>
      <c r="M6341" s="6">
        <v>10</v>
      </c>
      <c r="N6341" s="15">
        <v>25</v>
      </c>
      <c r="O6341" s="6">
        <v>0</v>
      </c>
      <c r="P6341" s="6"/>
      <c r="Q6341" s="6"/>
      <c r="R6341" s="6"/>
      <c r="S6341" s="6"/>
      <c r="T6341" s="6"/>
    </row>
    <row r="6342" spans="1:20" x14ac:dyDescent="0.25">
      <c r="A6342">
        <v>2006</v>
      </c>
      <c r="B6342" s="6" t="s">
        <v>42</v>
      </c>
      <c r="C6342" s="14">
        <v>97</v>
      </c>
      <c r="D6342" s="6" t="s">
        <v>350</v>
      </c>
      <c r="E6342" s="6"/>
      <c r="F6342" s="6"/>
      <c r="G6342" s="6"/>
      <c r="H6342" s="6"/>
      <c r="I6342" s="6" t="str">
        <f>IF(G6342&gt;0,G6342/(1000-H6342)*1000,"")</f>
        <v/>
      </c>
      <c r="J6342" s="10" t="s">
        <v>348</v>
      </c>
      <c r="K6342" s="6">
        <v>45</v>
      </c>
      <c r="L6342" s="6">
        <v>30</v>
      </c>
      <c r="M6342" s="6">
        <v>50</v>
      </c>
      <c r="N6342" s="15">
        <v>10</v>
      </c>
      <c r="O6342" s="6">
        <v>0</v>
      </c>
      <c r="P6342" s="6"/>
      <c r="Q6342" s="6"/>
      <c r="R6342" s="6"/>
      <c r="S6342" s="6"/>
      <c r="T6342" s="6"/>
    </row>
    <row r="6343" spans="1:20" x14ac:dyDescent="0.25">
      <c r="A6343">
        <v>2006</v>
      </c>
      <c r="B6343" s="6" t="s">
        <v>42</v>
      </c>
      <c r="C6343" s="14">
        <v>98</v>
      </c>
      <c r="D6343" s="6" t="s">
        <v>350</v>
      </c>
      <c r="E6343" s="6"/>
      <c r="F6343" s="6"/>
      <c r="G6343" s="6"/>
      <c r="H6343" s="6"/>
      <c r="I6343" s="6" t="str">
        <f>IF(G6343&gt;0,G6343/(1000-H6343)*1000,"")</f>
        <v/>
      </c>
      <c r="J6343" s="10" t="s">
        <v>336</v>
      </c>
      <c r="K6343" s="6">
        <v>45</v>
      </c>
      <c r="L6343" s="6">
        <v>35</v>
      </c>
      <c r="M6343" s="6">
        <v>25</v>
      </c>
      <c r="N6343" s="15">
        <v>15</v>
      </c>
      <c r="O6343" s="6">
        <v>0</v>
      </c>
      <c r="P6343" s="6"/>
      <c r="Q6343" s="6"/>
      <c r="R6343" s="6"/>
      <c r="S6343" s="6"/>
      <c r="T6343" s="6"/>
    </row>
    <row r="6344" spans="1:20" x14ac:dyDescent="0.25">
      <c r="A6344">
        <v>2006</v>
      </c>
      <c r="B6344" t="s">
        <v>220</v>
      </c>
      <c r="C6344" s="16">
        <v>1</v>
      </c>
      <c r="D6344" s="6" t="s">
        <v>328</v>
      </c>
      <c r="E6344" s="6">
        <v>1</v>
      </c>
      <c r="F6344" s="6">
        <v>9.6999999999999993</v>
      </c>
      <c r="G6344" s="6">
        <v>145</v>
      </c>
      <c r="H6344" s="6"/>
      <c r="I6344" s="6"/>
      <c r="J6344" s="6" t="s">
        <v>376</v>
      </c>
      <c r="K6344" s="6">
        <v>30</v>
      </c>
      <c r="L6344" s="6">
        <v>15</v>
      </c>
      <c r="M6344" s="6">
        <v>20</v>
      </c>
      <c r="N6344" s="6">
        <v>5</v>
      </c>
      <c r="O6344" s="6">
        <v>0</v>
      </c>
      <c r="P6344" s="6"/>
      <c r="Q6344" s="6"/>
      <c r="R6344" s="6"/>
      <c r="S6344" s="6"/>
      <c r="T6344" s="6"/>
    </row>
    <row r="6345" spans="1:20" x14ac:dyDescent="0.25">
      <c r="A6345">
        <v>2006</v>
      </c>
      <c r="B6345" t="s">
        <v>220</v>
      </c>
      <c r="C6345" s="16">
        <v>2</v>
      </c>
      <c r="D6345" s="6" t="s">
        <v>328</v>
      </c>
      <c r="E6345" s="6"/>
      <c r="F6345" s="6"/>
      <c r="G6345" s="6"/>
      <c r="H6345" s="6"/>
      <c r="I6345" s="6"/>
      <c r="J6345" s="6" t="s">
        <v>348</v>
      </c>
      <c r="K6345" s="6">
        <v>30</v>
      </c>
      <c r="L6345" s="6">
        <v>20</v>
      </c>
      <c r="M6345" s="6">
        <v>40</v>
      </c>
      <c r="N6345" s="6">
        <v>45</v>
      </c>
      <c r="O6345" s="6">
        <v>0</v>
      </c>
      <c r="P6345" s="6"/>
      <c r="Q6345" s="6"/>
      <c r="R6345" s="6"/>
      <c r="S6345" s="6"/>
      <c r="T6345" s="6" t="s">
        <v>359</v>
      </c>
    </row>
    <row r="6346" spans="1:20" x14ac:dyDescent="0.25">
      <c r="A6346">
        <v>2006</v>
      </c>
      <c r="B6346" t="s">
        <v>220</v>
      </c>
      <c r="C6346" s="16">
        <v>3</v>
      </c>
      <c r="D6346" s="6" t="s">
        <v>328</v>
      </c>
      <c r="E6346" s="6"/>
      <c r="F6346" s="6"/>
      <c r="G6346" s="6"/>
      <c r="H6346" s="6"/>
      <c r="I6346" s="6"/>
      <c r="J6346" s="6" t="s">
        <v>330</v>
      </c>
      <c r="K6346" s="6">
        <v>10</v>
      </c>
      <c r="L6346" s="6">
        <v>1</v>
      </c>
      <c r="M6346" s="6">
        <v>30</v>
      </c>
      <c r="N6346" s="6">
        <v>0</v>
      </c>
      <c r="O6346" s="6">
        <v>0</v>
      </c>
      <c r="P6346" s="6"/>
      <c r="Q6346" s="6"/>
      <c r="R6346" s="6"/>
      <c r="S6346" s="6"/>
      <c r="T6346" s="6"/>
    </row>
    <row r="6347" spans="1:20" x14ac:dyDescent="0.25">
      <c r="A6347">
        <v>2006</v>
      </c>
      <c r="B6347" t="s">
        <v>220</v>
      </c>
      <c r="C6347" s="16">
        <v>4</v>
      </c>
      <c r="D6347" s="6" t="s">
        <v>328</v>
      </c>
      <c r="E6347" s="6"/>
      <c r="F6347" s="6"/>
      <c r="G6347" s="6"/>
      <c r="H6347" s="6"/>
      <c r="I6347" s="6"/>
      <c r="J6347" s="6" t="s">
        <v>332</v>
      </c>
      <c r="K6347" s="6">
        <v>140</v>
      </c>
      <c r="L6347" s="6">
        <v>90</v>
      </c>
      <c r="M6347" s="6">
        <v>95</v>
      </c>
      <c r="N6347" s="6">
        <v>55</v>
      </c>
      <c r="O6347" s="6">
        <v>0</v>
      </c>
      <c r="P6347" s="6"/>
      <c r="Q6347" s="6"/>
      <c r="R6347" s="6"/>
      <c r="S6347" s="6" t="s">
        <v>380</v>
      </c>
      <c r="T6347" s="6"/>
    </row>
    <row r="6348" spans="1:20" x14ac:dyDescent="0.25">
      <c r="A6348">
        <v>2006</v>
      </c>
      <c r="B6348" t="s">
        <v>220</v>
      </c>
      <c r="C6348" s="16">
        <v>5</v>
      </c>
      <c r="D6348" s="6" t="s">
        <v>328</v>
      </c>
      <c r="E6348" s="6"/>
      <c r="F6348" s="6"/>
      <c r="G6348" s="6"/>
      <c r="H6348" s="6"/>
      <c r="I6348" s="6"/>
      <c r="J6348" s="6" t="s">
        <v>331</v>
      </c>
      <c r="K6348" s="6">
        <v>10</v>
      </c>
      <c r="L6348" s="6">
        <v>5</v>
      </c>
      <c r="M6348" s="6">
        <v>7</v>
      </c>
      <c r="N6348" s="6">
        <v>10</v>
      </c>
      <c r="O6348" s="6">
        <v>0</v>
      </c>
      <c r="P6348" s="6"/>
      <c r="Q6348" s="6"/>
      <c r="R6348" s="6"/>
      <c r="S6348" s="6"/>
      <c r="T6348" s="6" t="s">
        <v>381</v>
      </c>
    </row>
    <row r="6349" spans="1:20" x14ac:dyDescent="0.25">
      <c r="A6349">
        <v>2006</v>
      </c>
      <c r="B6349" t="s">
        <v>220</v>
      </c>
      <c r="C6349" s="16">
        <v>6</v>
      </c>
      <c r="D6349" s="6" t="s">
        <v>328</v>
      </c>
      <c r="E6349" s="6"/>
      <c r="F6349" s="6"/>
      <c r="G6349" s="6"/>
      <c r="H6349" s="6"/>
      <c r="I6349" s="6"/>
      <c r="J6349" s="6" t="s">
        <v>331</v>
      </c>
      <c r="K6349" s="6">
        <v>21</v>
      </c>
      <c r="L6349" s="6">
        <v>19</v>
      </c>
      <c r="M6349" s="6">
        <v>25</v>
      </c>
      <c r="N6349" s="6">
        <v>0</v>
      </c>
      <c r="O6349" s="6">
        <v>0</v>
      </c>
      <c r="P6349" s="6"/>
      <c r="Q6349" s="6"/>
      <c r="R6349" s="6"/>
      <c r="S6349" s="6"/>
      <c r="T6349" s="6"/>
    </row>
    <row r="6350" spans="1:20" x14ac:dyDescent="0.25">
      <c r="A6350">
        <v>2006</v>
      </c>
      <c r="B6350" t="s">
        <v>220</v>
      </c>
      <c r="C6350" s="16">
        <v>7</v>
      </c>
      <c r="D6350" s="6" t="s">
        <v>328</v>
      </c>
      <c r="E6350" s="6"/>
      <c r="F6350" s="6"/>
      <c r="G6350" s="6"/>
      <c r="H6350" s="6"/>
      <c r="I6350" s="6"/>
      <c r="J6350" s="6" t="s">
        <v>340</v>
      </c>
      <c r="K6350" s="6">
        <v>10</v>
      </c>
      <c r="L6350" s="6">
        <v>10</v>
      </c>
      <c r="M6350" s="6">
        <v>11</v>
      </c>
      <c r="N6350" s="6">
        <v>40</v>
      </c>
      <c r="O6350" s="6">
        <v>0</v>
      </c>
      <c r="P6350" s="6"/>
      <c r="Q6350" s="6"/>
      <c r="R6350" s="6"/>
      <c r="S6350" s="6"/>
      <c r="T6350" s="6"/>
    </row>
    <row r="6351" spans="1:20" x14ac:dyDescent="0.25">
      <c r="A6351">
        <v>2006</v>
      </c>
      <c r="B6351" t="s">
        <v>220</v>
      </c>
      <c r="C6351" s="16">
        <v>8</v>
      </c>
      <c r="D6351" s="6" t="s">
        <v>328</v>
      </c>
      <c r="E6351" s="6"/>
      <c r="F6351" s="6"/>
      <c r="G6351" s="6"/>
      <c r="H6351" s="6"/>
      <c r="I6351" s="6"/>
      <c r="J6351" s="6" t="s">
        <v>340</v>
      </c>
      <c r="K6351" s="6">
        <v>10</v>
      </c>
      <c r="L6351" s="6">
        <v>5</v>
      </c>
      <c r="M6351" s="6">
        <v>3</v>
      </c>
      <c r="N6351" s="6">
        <v>5</v>
      </c>
      <c r="O6351" s="6">
        <v>0</v>
      </c>
      <c r="P6351" s="6"/>
      <c r="Q6351" s="6"/>
      <c r="R6351" s="6"/>
      <c r="S6351" s="6"/>
      <c r="T6351" s="6"/>
    </row>
    <row r="6352" spans="1:20" x14ac:dyDescent="0.25">
      <c r="A6352">
        <v>2006</v>
      </c>
      <c r="B6352" t="s">
        <v>220</v>
      </c>
      <c r="C6352" s="16">
        <v>9</v>
      </c>
      <c r="D6352" s="6" t="s">
        <v>328</v>
      </c>
      <c r="E6352" s="6"/>
      <c r="F6352" s="6"/>
      <c r="G6352" s="6"/>
      <c r="H6352" s="6"/>
      <c r="I6352" s="6"/>
      <c r="J6352" s="6" t="s">
        <v>353</v>
      </c>
      <c r="K6352" s="6">
        <v>16</v>
      </c>
      <c r="L6352" s="6">
        <v>12</v>
      </c>
      <c r="M6352" s="6">
        <v>2</v>
      </c>
      <c r="N6352" s="6">
        <v>70</v>
      </c>
      <c r="O6352" s="6">
        <v>0</v>
      </c>
      <c r="P6352" s="6"/>
      <c r="Q6352" s="6"/>
      <c r="R6352" s="6"/>
      <c r="S6352" s="6"/>
      <c r="T6352" s="6"/>
    </row>
    <row r="6353" spans="1:20" x14ac:dyDescent="0.25">
      <c r="A6353">
        <v>2006</v>
      </c>
      <c r="B6353" t="s">
        <v>220</v>
      </c>
      <c r="C6353" s="16">
        <v>10</v>
      </c>
      <c r="D6353" s="6" t="s">
        <v>328</v>
      </c>
      <c r="E6353" s="6"/>
      <c r="F6353" s="6"/>
      <c r="G6353" s="6"/>
      <c r="H6353" s="6"/>
      <c r="I6353" s="6"/>
      <c r="J6353" s="6" t="s">
        <v>348</v>
      </c>
      <c r="K6353" s="6">
        <v>10</v>
      </c>
      <c r="L6353" s="6">
        <v>5</v>
      </c>
      <c r="M6353" s="6">
        <v>25</v>
      </c>
      <c r="N6353" s="6">
        <v>5</v>
      </c>
      <c r="O6353" s="6">
        <v>0</v>
      </c>
      <c r="P6353" s="6"/>
      <c r="Q6353" s="6"/>
      <c r="R6353" s="6"/>
      <c r="S6353" s="6"/>
      <c r="T6353" s="6"/>
    </row>
    <row r="6354" spans="1:20" x14ac:dyDescent="0.25">
      <c r="A6354">
        <v>2006</v>
      </c>
      <c r="B6354" t="s">
        <v>220</v>
      </c>
      <c r="C6354" s="16">
        <v>11</v>
      </c>
      <c r="D6354" s="6" t="s">
        <v>328</v>
      </c>
      <c r="E6354" s="6"/>
      <c r="F6354" s="6"/>
      <c r="G6354" s="6"/>
      <c r="H6354" s="6"/>
      <c r="I6354" s="6"/>
      <c r="J6354" s="6" t="s">
        <v>330</v>
      </c>
      <c r="K6354" s="6">
        <v>12</v>
      </c>
      <c r="L6354" s="6">
        <v>1</v>
      </c>
      <c r="M6354" s="6">
        <v>30</v>
      </c>
      <c r="N6354" s="6">
        <v>0</v>
      </c>
      <c r="O6354" s="6">
        <v>0</v>
      </c>
      <c r="P6354" s="6"/>
      <c r="Q6354" s="6"/>
      <c r="R6354" s="6"/>
      <c r="S6354" s="6"/>
      <c r="T6354" s="6"/>
    </row>
    <row r="6355" spans="1:20" x14ac:dyDescent="0.25">
      <c r="A6355">
        <v>2006</v>
      </c>
      <c r="B6355" t="s">
        <v>220</v>
      </c>
      <c r="C6355" s="16">
        <v>12</v>
      </c>
      <c r="D6355" s="6" t="s">
        <v>328</v>
      </c>
      <c r="E6355" s="6"/>
      <c r="F6355" s="6"/>
      <c r="G6355" s="6"/>
      <c r="H6355" s="6"/>
      <c r="I6355" s="6"/>
      <c r="J6355" s="6" t="s">
        <v>348</v>
      </c>
      <c r="K6355" s="6">
        <v>25</v>
      </c>
      <c r="L6355" s="6">
        <v>18</v>
      </c>
      <c r="M6355" s="6">
        <v>25</v>
      </c>
      <c r="N6355" s="6">
        <v>10</v>
      </c>
      <c r="O6355" s="6">
        <v>0</v>
      </c>
      <c r="P6355" s="6"/>
      <c r="Q6355" s="6"/>
      <c r="R6355" s="6"/>
      <c r="S6355" s="6"/>
      <c r="T6355" s="6"/>
    </row>
    <row r="6356" spans="1:20" x14ac:dyDescent="0.25">
      <c r="A6356">
        <v>2006</v>
      </c>
      <c r="B6356" t="s">
        <v>220</v>
      </c>
      <c r="C6356" s="16">
        <v>13</v>
      </c>
      <c r="D6356" s="6" t="s">
        <v>328</v>
      </c>
      <c r="E6356" s="6"/>
      <c r="F6356" s="6"/>
      <c r="G6356" s="6"/>
      <c r="H6356" s="6"/>
      <c r="I6356" s="6"/>
      <c r="J6356" s="6" t="s">
        <v>353</v>
      </c>
      <c r="K6356" s="6">
        <v>35</v>
      </c>
      <c r="L6356" s="6">
        <v>30</v>
      </c>
      <c r="M6356" s="6">
        <v>35</v>
      </c>
      <c r="N6356" s="6">
        <v>20</v>
      </c>
      <c r="O6356" s="6">
        <v>0</v>
      </c>
      <c r="P6356" s="6"/>
      <c r="Q6356" s="6"/>
      <c r="R6356" s="6"/>
      <c r="S6356" s="6"/>
      <c r="T6356" s="6"/>
    </row>
    <row r="6357" spans="1:20" x14ac:dyDescent="0.25">
      <c r="A6357">
        <v>2006</v>
      </c>
      <c r="B6357" t="s">
        <v>220</v>
      </c>
      <c r="C6357" s="16">
        <v>14</v>
      </c>
      <c r="D6357" s="6" t="s">
        <v>328</v>
      </c>
      <c r="E6357" s="6">
        <v>2</v>
      </c>
      <c r="F6357" s="6">
        <v>9.6999999999999993</v>
      </c>
      <c r="G6357" s="6">
        <v>145</v>
      </c>
      <c r="H6357" s="6"/>
      <c r="I6357" s="6"/>
      <c r="J6357" s="6" t="s">
        <v>334</v>
      </c>
      <c r="K6357" s="6">
        <v>10</v>
      </c>
      <c r="L6357" s="6">
        <v>22</v>
      </c>
      <c r="M6357" s="6">
        <v>15</v>
      </c>
      <c r="N6357" s="6">
        <v>90</v>
      </c>
      <c r="O6357" s="6">
        <v>0</v>
      </c>
      <c r="P6357" s="6"/>
      <c r="Q6357" s="6"/>
      <c r="R6357" s="6"/>
      <c r="S6357" s="6" t="s">
        <v>382</v>
      </c>
      <c r="T6357" s="6"/>
    </row>
    <row r="6358" spans="1:20" x14ac:dyDescent="0.25">
      <c r="A6358">
        <v>2006</v>
      </c>
      <c r="B6358" t="s">
        <v>220</v>
      </c>
      <c r="C6358" s="16">
        <v>15</v>
      </c>
      <c r="D6358" s="6" t="s">
        <v>328</v>
      </c>
      <c r="E6358" s="6"/>
      <c r="F6358" s="6"/>
      <c r="G6358" s="6"/>
      <c r="H6358" s="6"/>
      <c r="I6358" s="6"/>
      <c r="J6358" s="6" t="s">
        <v>348</v>
      </c>
      <c r="K6358" s="6">
        <v>20</v>
      </c>
      <c r="L6358" s="6">
        <v>20</v>
      </c>
      <c r="M6358" s="6">
        <v>25</v>
      </c>
      <c r="N6358" s="6">
        <v>15</v>
      </c>
      <c r="O6358" s="6">
        <v>0</v>
      </c>
      <c r="P6358" s="6"/>
      <c r="Q6358" s="6"/>
      <c r="R6358" s="6"/>
      <c r="S6358" s="6"/>
      <c r="T6358" s="6"/>
    </row>
    <row r="6359" spans="1:20" x14ac:dyDescent="0.25">
      <c r="A6359">
        <v>2006</v>
      </c>
      <c r="B6359" t="s">
        <v>220</v>
      </c>
      <c r="C6359" s="16">
        <v>16</v>
      </c>
      <c r="D6359" s="6" t="s">
        <v>328</v>
      </c>
      <c r="E6359" s="6"/>
      <c r="F6359" s="6"/>
      <c r="G6359" s="6"/>
      <c r="H6359" s="6"/>
      <c r="I6359" s="6"/>
      <c r="J6359" s="6" t="s">
        <v>340</v>
      </c>
      <c r="K6359" s="6">
        <v>8</v>
      </c>
      <c r="L6359" s="6">
        <v>5</v>
      </c>
      <c r="M6359" s="6">
        <v>5</v>
      </c>
      <c r="N6359" s="6">
        <v>0</v>
      </c>
      <c r="O6359" s="6">
        <v>0</v>
      </c>
      <c r="P6359" s="6"/>
      <c r="Q6359" s="6"/>
      <c r="R6359" s="6"/>
      <c r="S6359" s="6"/>
      <c r="T6359" s="6"/>
    </row>
    <row r="6360" spans="1:20" x14ac:dyDescent="0.25">
      <c r="A6360">
        <v>2006</v>
      </c>
      <c r="B6360" t="s">
        <v>220</v>
      </c>
      <c r="C6360" s="16">
        <v>17</v>
      </c>
      <c r="D6360" s="6" t="s">
        <v>328</v>
      </c>
      <c r="E6360" s="6"/>
      <c r="F6360" s="6"/>
      <c r="G6360" s="6"/>
      <c r="H6360" s="6"/>
      <c r="I6360" s="6"/>
      <c r="J6360" s="6" t="s">
        <v>345</v>
      </c>
      <c r="K6360" s="6">
        <v>10</v>
      </c>
      <c r="L6360" s="6">
        <v>9</v>
      </c>
      <c r="M6360" s="6">
        <v>2</v>
      </c>
      <c r="N6360" s="6">
        <v>5</v>
      </c>
      <c r="O6360" s="6">
        <v>0</v>
      </c>
      <c r="P6360" s="6"/>
      <c r="Q6360" s="6"/>
      <c r="R6360" s="6"/>
      <c r="S6360" s="6"/>
      <c r="T6360" s="6"/>
    </row>
    <row r="6361" spans="1:20" x14ac:dyDescent="0.25">
      <c r="A6361">
        <v>2006</v>
      </c>
      <c r="B6361" t="s">
        <v>220</v>
      </c>
      <c r="C6361" s="16">
        <v>18</v>
      </c>
      <c r="D6361" s="6" t="s">
        <v>328</v>
      </c>
      <c r="E6361" s="6"/>
      <c r="F6361" s="6"/>
      <c r="G6361" s="6"/>
      <c r="H6361" s="6"/>
      <c r="I6361" s="6"/>
      <c r="J6361" s="6" t="s">
        <v>348</v>
      </c>
      <c r="K6361" s="6">
        <v>30</v>
      </c>
      <c r="L6361" s="6">
        <v>15</v>
      </c>
      <c r="M6361" s="6">
        <v>10</v>
      </c>
      <c r="N6361" s="6">
        <v>35</v>
      </c>
      <c r="O6361" s="6">
        <v>0</v>
      </c>
      <c r="P6361" s="6" t="s">
        <v>156</v>
      </c>
      <c r="Q6361" s="6"/>
      <c r="R6361" s="6"/>
      <c r="S6361" s="6"/>
      <c r="T6361" s="6"/>
    </row>
    <row r="6362" spans="1:20" x14ac:dyDescent="0.25">
      <c r="A6362">
        <v>2006</v>
      </c>
      <c r="B6362" t="s">
        <v>220</v>
      </c>
      <c r="C6362" s="16">
        <v>19</v>
      </c>
      <c r="D6362" s="6" t="s">
        <v>328</v>
      </c>
      <c r="E6362" s="6"/>
      <c r="F6362" s="6"/>
      <c r="G6362" s="6"/>
      <c r="H6362" s="6"/>
      <c r="I6362" s="6"/>
      <c r="J6362" s="6" t="s">
        <v>345</v>
      </c>
      <c r="K6362" s="6">
        <v>5</v>
      </c>
      <c r="L6362" s="6">
        <v>5</v>
      </c>
      <c r="M6362" s="6">
        <v>1</v>
      </c>
      <c r="N6362" s="6">
        <v>0</v>
      </c>
      <c r="O6362" s="6">
        <v>0</v>
      </c>
      <c r="P6362" s="6"/>
      <c r="Q6362" s="6"/>
      <c r="R6362" s="6"/>
      <c r="S6362" s="6"/>
      <c r="T6362" s="6"/>
    </row>
    <row r="6363" spans="1:20" x14ac:dyDescent="0.25">
      <c r="A6363">
        <v>2006</v>
      </c>
      <c r="B6363" t="s">
        <v>220</v>
      </c>
      <c r="C6363" s="16">
        <v>20</v>
      </c>
      <c r="D6363" s="6" t="s">
        <v>328</v>
      </c>
      <c r="E6363" s="6"/>
      <c r="F6363" s="6"/>
      <c r="G6363" s="6"/>
      <c r="H6363" s="6"/>
      <c r="I6363" s="6"/>
      <c r="J6363" s="6" t="s">
        <v>348</v>
      </c>
      <c r="K6363" s="6">
        <v>12</v>
      </c>
      <c r="L6363" s="6">
        <v>15</v>
      </c>
      <c r="M6363" s="6">
        <v>3</v>
      </c>
      <c r="N6363" s="6">
        <v>20</v>
      </c>
      <c r="O6363" s="6">
        <v>0</v>
      </c>
      <c r="P6363" s="6"/>
      <c r="Q6363" s="6"/>
      <c r="R6363" s="6"/>
      <c r="S6363" s="6"/>
      <c r="T6363" s="6"/>
    </row>
    <row r="6364" spans="1:20" x14ac:dyDescent="0.25">
      <c r="A6364">
        <v>2006</v>
      </c>
      <c r="B6364" t="s">
        <v>220</v>
      </c>
      <c r="C6364" s="16">
        <v>21</v>
      </c>
      <c r="D6364" s="6" t="s">
        <v>328</v>
      </c>
      <c r="E6364" s="6"/>
      <c r="F6364" s="6"/>
      <c r="G6364" s="6"/>
      <c r="H6364" s="6"/>
      <c r="I6364" s="6"/>
      <c r="J6364" s="6" t="s">
        <v>332</v>
      </c>
      <c r="K6364" s="6">
        <v>35</v>
      </c>
      <c r="L6364" s="6">
        <v>50</v>
      </c>
      <c r="M6364" s="6">
        <v>30</v>
      </c>
      <c r="N6364" s="6">
        <v>60</v>
      </c>
      <c r="O6364" s="6">
        <v>0</v>
      </c>
      <c r="P6364" s="6"/>
      <c r="Q6364" s="6"/>
      <c r="R6364" s="6"/>
      <c r="S6364" s="6" t="s">
        <v>382</v>
      </c>
      <c r="T6364" s="6" t="s">
        <v>106</v>
      </c>
    </row>
    <row r="6365" spans="1:20" x14ac:dyDescent="0.25">
      <c r="A6365">
        <v>2006</v>
      </c>
      <c r="B6365" t="s">
        <v>220</v>
      </c>
      <c r="C6365" s="16">
        <v>22</v>
      </c>
      <c r="D6365" s="6" t="s">
        <v>328</v>
      </c>
      <c r="E6365" s="6"/>
      <c r="F6365" s="6"/>
      <c r="G6365" s="6"/>
      <c r="H6365" s="6"/>
      <c r="I6365" s="6"/>
      <c r="J6365" s="6" t="s">
        <v>336</v>
      </c>
      <c r="K6365" s="6">
        <v>30</v>
      </c>
      <c r="L6365" s="6">
        <v>25</v>
      </c>
      <c r="M6365" s="6">
        <v>30</v>
      </c>
      <c r="N6365" s="6">
        <v>25</v>
      </c>
      <c r="O6365" s="6">
        <v>0</v>
      </c>
      <c r="P6365" s="6"/>
      <c r="Q6365" s="6"/>
      <c r="R6365" s="6"/>
      <c r="S6365" s="6"/>
      <c r="T6365" s="6"/>
    </row>
    <row r="6366" spans="1:20" x14ac:dyDescent="0.25">
      <c r="A6366">
        <v>2006</v>
      </c>
      <c r="B6366" t="s">
        <v>220</v>
      </c>
      <c r="C6366" s="16">
        <v>23</v>
      </c>
      <c r="D6366" s="6" t="s">
        <v>328</v>
      </c>
      <c r="E6366" s="6"/>
      <c r="F6366" s="6"/>
      <c r="G6366" s="6"/>
      <c r="H6366" s="6"/>
      <c r="I6366" s="6"/>
      <c r="J6366" s="6" t="s">
        <v>345</v>
      </c>
      <c r="K6366" s="6">
        <v>20</v>
      </c>
      <c r="L6366" s="6">
        <v>15</v>
      </c>
      <c r="M6366" s="6">
        <v>2</v>
      </c>
      <c r="N6366" s="6">
        <v>0</v>
      </c>
      <c r="O6366" s="6">
        <v>0</v>
      </c>
      <c r="P6366" s="6"/>
      <c r="Q6366" s="6"/>
      <c r="R6366" s="6"/>
      <c r="S6366" s="6"/>
      <c r="T6366" s="6"/>
    </row>
    <row r="6367" spans="1:20" x14ac:dyDescent="0.25">
      <c r="A6367">
        <v>2006</v>
      </c>
      <c r="B6367" t="s">
        <v>220</v>
      </c>
      <c r="C6367" s="16">
        <v>24</v>
      </c>
      <c r="D6367" s="6" t="s">
        <v>328</v>
      </c>
      <c r="E6367" s="6"/>
      <c r="F6367" s="6"/>
      <c r="G6367" s="6"/>
      <c r="H6367" s="6"/>
      <c r="I6367" s="6"/>
      <c r="J6367" s="6" t="s">
        <v>336</v>
      </c>
      <c r="K6367" s="6">
        <v>30</v>
      </c>
      <c r="L6367" s="6">
        <v>30</v>
      </c>
      <c r="M6367" s="6">
        <v>45</v>
      </c>
      <c r="N6367" s="6">
        <v>5</v>
      </c>
      <c r="O6367" s="6">
        <v>0</v>
      </c>
      <c r="P6367" s="6"/>
      <c r="Q6367" s="6"/>
      <c r="R6367" s="6"/>
      <c r="S6367" s="6"/>
      <c r="T6367" s="6"/>
    </row>
    <row r="6368" spans="1:20" x14ac:dyDescent="0.25">
      <c r="A6368">
        <v>2006</v>
      </c>
      <c r="B6368" t="s">
        <v>220</v>
      </c>
      <c r="C6368" s="16">
        <v>25</v>
      </c>
      <c r="D6368" s="6" t="s">
        <v>328</v>
      </c>
      <c r="E6368" s="6"/>
      <c r="F6368" s="6"/>
      <c r="G6368" s="6"/>
      <c r="H6368" s="6"/>
      <c r="I6368" s="6"/>
      <c r="J6368" s="6" t="s">
        <v>337</v>
      </c>
      <c r="K6368" s="6">
        <v>20</v>
      </c>
      <c r="L6368" s="6">
        <v>13</v>
      </c>
      <c r="M6368" s="6">
        <v>20</v>
      </c>
      <c r="N6368" s="6">
        <v>5</v>
      </c>
      <c r="O6368" s="6">
        <v>0</v>
      </c>
      <c r="P6368" s="6"/>
      <c r="Q6368" s="6"/>
      <c r="R6368" s="6"/>
      <c r="S6368" s="6"/>
      <c r="T6368" s="6"/>
    </row>
    <row r="6369" spans="1:20" x14ac:dyDescent="0.25">
      <c r="A6369">
        <v>2006</v>
      </c>
      <c r="B6369" t="s">
        <v>220</v>
      </c>
      <c r="C6369" s="16">
        <v>26</v>
      </c>
      <c r="D6369" s="6" t="s">
        <v>328</v>
      </c>
      <c r="E6369" s="6"/>
      <c r="F6369" s="6"/>
      <c r="G6369" s="6"/>
      <c r="H6369" s="6"/>
      <c r="I6369" s="6"/>
      <c r="J6369" s="6" t="s">
        <v>337</v>
      </c>
      <c r="K6369" s="6">
        <v>12</v>
      </c>
      <c r="L6369" s="6">
        <v>18</v>
      </c>
      <c r="M6369" s="6">
        <v>5</v>
      </c>
      <c r="N6369" s="6">
        <v>0</v>
      </c>
      <c r="O6369" s="6">
        <v>0</v>
      </c>
      <c r="P6369" s="6"/>
      <c r="Q6369" s="6"/>
      <c r="R6369" s="6"/>
      <c r="S6369" s="6"/>
      <c r="T6369" s="6"/>
    </row>
    <row r="6370" spans="1:20" x14ac:dyDescent="0.25">
      <c r="A6370">
        <v>2006</v>
      </c>
      <c r="B6370" t="s">
        <v>220</v>
      </c>
      <c r="C6370" s="16">
        <v>27</v>
      </c>
      <c r="D6370" s="6" t="s">
        <v>342</v>
      </c>
      <c r="E6370" s="6">
        <v>3</v>
      </c>
      <c r="F6370" s="6">
        <v>8.6999999999999993</v>
      </c>
      <c r="G6370" s="6">
        <v>295</v>
      </c>
      <c r="H6370" s="6"/>
      <c r="I6370" s="6"/>
      <c r="J6370" s="6" t="s">
        <v>331</v>
      </c>
      <c r="K6370" s="6">
        <v>30</v>
      </c>
      <c r="L6370" s="6">
        <v>15</v>
      </c>
      <c r="M6370" s="6">
        <v>20</v>
      </c>
      <c r="N6370" s="6">
        <v>20</v>
      </c>
      <c r="O6370" s="6">
        <v>0</v>
      </c>
      <c r="P6370" s="6"/>
      <c r="Q6370" s="6"/>
      <c r="R6370" s="6"/>
      <c r="S6370" s="6" t="s">
        <v>382</v>
      </c>
      <c r="T6370" s="6"/>
    </row>
    <row r="6371" spans="1:20" x14ac:dyDescent="0.25">
      <c r="A6371">
        <v>2006</v>
      </c>
      <c r="B6371" t="s">
        <v>220</v>
      </c>
      <c r="C6371" s="16">
        <v>28</v>
      </c>
      <c r="D6371" s="6" t="s">
        <v>342</v>
      </c>
      <c r="E6371" s="6"/>
      <c r="F6371" s="6"/>
      <c r="G6371" s="6"/>
      <c r="H6371" s="6"/>
      <c r="I6371" s="6"/>
      <c r="J6371" s="6" t="s">
        <v>331</v>
      </c>
      <c r="K6371" s="6">
        <v>5</v>
      </c>
      <c r="L6371" s="6">
        <v>5</v>
      </c>
      <c r="M6371" s="6">
        <v>5</v>
      </c>
      <c r="N6371" s="6">
        <v>0</v>
      </c>
      <c r="O6371" s="6">
        <v>0</v>
      </c>
      <c r="P6371" s="6"/>
      <c r="Q6371" s="6"/>
      <c r="R6371" s="6"/>
      <c r="S6371" s="6"/>
      <c r="T6371" s="6"/>
    </row>
    <row r="6372" spans="1:20" x14ac:dyDescent="0.25">
      <c r="A6372">
        <v>2006</v>
      </c>
      <c r="B6372" t="s">
        <v>220</v>
      </c>
      <c r="C6372" s="16">
        <v>29</v>
      </c>
      <c r="D6372" s="6" t="s">
        <v>342</v>
      </c>
      <c r="E6372" s="6"/>
      <c r="F6372" s="6"/>
      <c r="G6372" s="6"/>
      <c r="H6372" s="6"/>
      <c r="I6372" s="6"/>
      <c r="J6372" s="6" t="s">
        <v>332</v>
      </c>
      <c r="K6372" s="6">
        <v>80</v>
      </c>
      <c r="L6372" s="6">
        <v>70</v>
      </c>
      <c r="M6372" s="6">
        <v>100</v>
      </c>
      <c r="N6372" s="6">
        <v>50</v>
      </c>
      <c r="O6372" s="6">
        <v>0</v>
      </c>
      <c r="P6372" s="6"/>
      <c r="Q6372" s="6"/>
      <c r="R6372" s="6"/>
      <c r="S6372" s="6" t="s">
        <v>382</v>
      </c>
      <c r="T6372" s="6"/>
    </row>
    <row r="6373" spans="1:20" x14ac:dyDescent="0.25">
      <c r="A6373">
        <v>2006</v>
      </c>
      <c r="B6373" t="s">
        <v>220</v>
      </c>
      <c r="C6373" s="16">
        <v>30</v>
      </c>
      <c r="D6373" s="6" t="s">
        <v>342</v>
      </c>
      <c r="E6373" s="6"/>
      <c r="F6373" s="6"/>
      <c r="G6373" s="6"/>
      <c r="H6373" s="6"/>
      <c r="I6373" s="6"/>
      <c r="J6373" s="6" t="s">
        <v>340</v>
      </c>
      <c r="K6373" s="6">
        <v>20</v>
      </c>
      <c r="L6373" s="6">
        <v>10</v>
      </c>
      <c r="M6373" s="6">
        <v>10</v>
      </c>
      <c r="N6373" s="6">
        <v>5</v>
      </c>
      <c r="O6373" s="6">
        <v>0</v>
      </c>
      <c r="P6373" s="6"/>
      <c r="Q6373" s="6"/>
      <c r="R6373" s="6"/>
      <c r="S6373" s="6"/>
      <c r="T6373" s="6"/>
    </row>
    <row r="6374" spans="1:20" x14ac:dyDescent="0.25">
      <c r="A6374">
        <v>2006</v>
      </c>
      <c r="B6374" t="s">
        <v>220</v>
      </c>
      <c r="C6374" s="16">
        <v>31</v>
      </c>
      <c r="D6374" s="6" t="s">
        <v>342</v>
      </c>
      <c r="E6374" s="6"/>
      <c r="F6374" s="6"/>
      <c r="G6374" s="6"/>
      <c r="H6374" s="6"/>
      <c r="I6374" s="6"/>
      <c r="J6374" s="6" t="s">
        <v>344</v>
      </c>
      <c r="K6374" s="6">
        <v>20</v>
      </c>
      <c r="L6374" s="6">
        <v>10</v>
      </c>
      <c r="M6374" s="6">
        <v>10</v>
      </c>
      <c r="N6374" s="6">
        <v>0</v>
      </c>
      <c r="O6374" s="6">
        <v>0</v>
      </c>
      <c r="P6374" s="6"/>
      <c r="Q6374" s="6"/>
      <c r="R6374" s="6"/>
      <c r="S6374" s="6"/>
      <c r="T6374" s="6"/>
    </row>
    <row r="6375" spans="1:20" x14ac:dyDescent="0.25">
      <c r="A6375">
        <v>2006</v>
      </c>
      <c r="B6375" t="s">
        <v>220</v>
      </c>
      <c r="C6375" s="16">
        <v>32</v>
      </c>
      <c r="D6375" s="6" t="s">
        <v>342</v>
      </c>
      <c r="E6375" s="6"/>
      <c r="F6375" s="6"/>
      <c r="G6375" s="6"/>
      <c r="H6375" s="6"/>
      <c r="I6375" s="6"/>
      <c r="J6375" s="6" t="s">
        <v>334</v>
      </c>
      <c r="K6375" s="6">
        <v>40</v>
      </c>
      <c r="L6375" s="6">
        <v>35</v>
      </c>
      <c r="M6375" s="6">
        <v>30</v>
      </c>
      <c r="N6375" s="6">
        <v>30</v>
      </c>
      <c r="O6375" s="6">
        <v>0</v>
      </c>
      <c r="P6375" s="6"/>
      <c r="Q6375" s="6"/>
      <c r="R6375" s="6"/>
      <c r="S6375" s="6" t="s">
        <v>383</v>
      </c>
      <c r="T6375" s="6"/>
    </row>
    <row r="6376" spans="1:20" x14ac:dyDescent="0.25">
      <c r="A6376">
        <v>2006</v>
      </c>
      <c r="B6376" t="s">
        <v>220</v>
      </c>
      <c r="C6376" s="16">
        <v>33</v>
      </c>
      <c r="D6376" s="6" t="s">
        <v>342</v>
      </c>
      <c r="E6376" s="6"/>
      <c r="F6376" s="6"/>
      <c r="G6376" s="6"/>
      <c r="H6376" s="6"/>
      <c r="I6376" s="6"/>
      <c r="J6376" s="6" t="s">
        <v>334</v>
      </c>
      <c r="K6376" s="6">
        <v>10</v>
      </c>
      <c r="L6376" s="6">
        <v>5</v>
      </c>
      <c r="M6376" s="6">
        <v>10</v>
      </c>
      <c r="N6376" s="6">
        <v>0</v>
      </c>
      <c r="O6376" s="6">
        <v>0</v>
      </c>
      <c r="P6376" s="6"/>
      <c r="Q6376" s="6"/>
      <c r="R6376" s="6"/>
      <c r="S6376" s="6"/>
      <c r="T6376" s="6"/>
    </row>
    <row r="6377" spans="1:20" x14ac:dyDescent="0.25">
      <c r="A6377">
        <v>2006</v>
      </c>
      <c r="B6377" t="s">
        <v>220</v>
      </c>
      <c r="C6377" s="16">
        <v>34</v>
      </c>
      <c r="D6377" s="6" t="s">
        <v>342</v>
      </c>
      <c r="E6377" s="6"/>
      <c r="F6377" s="6"/>
      <c r="G6377" s="6"/>
      <c r="H6377" s="6"/>
      <c r="I6377" s="6"/>
      <c r="J6377" s="6" t="s">
        <v>331</v>
      </c>
      <c r="K6377" s="6">
        <v>40</v>
      </c>
      <c r="L6377" s="6">
        <v>20</v>
      </c>
      <c r="M6377" s="6">
        <v>15</v>
      </c>
      <c r="N6377" s="6">
        <v>50</v>
      </c>
      <c r="O6377" s="6">
        <v>0</v>
      </c>
      <c r="P6377" s="6"/>
      <c r="Q6377" s="6"/>
      <c r="R6377" s="6"/>
      <c r="S6377" s="6"/>
      <c r="T6377" s="6"/>
    </row>
    <row r="6378" spans="1:20" x14ac:dyDescent="0.25">
      <c r="A6378">
        <v>2006</v>
      </c>
      <c r="B6378" t="s">
        <v>220</v>
      </c>
      <c r="C6378" s="16">
        <v>35</v>
      </c>
      <c r="D6378" s="6" t="s">
        <v>342</v>
      </c>
      <c r="E6378" s="6"/>
      <c r="F6378" s="6"/>
      <c r="G6378" s="6"/>
      <c r="H6378" s="6"/>
      <c r="I6378" s="6"/>
      <c r="J6378" s="6" t="s">
        <v>332</v>
      </c>
      <c r="K6378" s="6">
        <v>100</v>
      </c>
      <c r="L6378" s="6">
        <v>40</v>
      </c>
      <c r="M6378" s="6">
        <v>90</v>
      </c>
      <c r="N6378" s="6">
        <v>10</v>
      </c>
      <c r="O6378" s="6">
        <v>0</v>
      </c>
      <c r="P6378" s="6"/>
      <c r="Q6378" s="6"/>
      <c r="R6378" s="6"/>
      <c r="S6378" s="6" t="s">
        <v>384</v>
      </c>
      <c r="T6378" s="6"/>
    </row>
    <row r="6379" spans="1:20" x14ac:dyDescent="0.25">
      <c r="A6379">
        <v>2006</v>
      </c>
      <c r="B6379" t="s">
        <v>220</v>
      </c>
      <c r="C6379" s="16">
        <v>36</v>
      </c>
      <c r="D6379" s="6" t="s">
        <v>342</v>
      </c>
      <c r="E6379" s="6"/>
      <c r="F6379" s="6"/>
      <c r="G6379" s="6"/>
      <c r="H6379" s="6"/>
      <c r="I6379" s="6"/>
      <c r="J6379" s="6" t="s">
        <v>336</v>
      </c>
      <c r="K6379" s="6">
        <v>25</v>
      </c>
      <c r="L6379" s="6">
        <v>20</v>
      </c>
      <c r="M6379" s="6">
        <v>20</v>
      </c>
      <c r="N6379" s="6">
        <v>20</v>
      </c>
      <c r="O6379" s="6">
        <v>0</v>
      </c>
      <c r="P6379" s="6"/>
      <c r="Q6379" s="6"/>
      <c r="R6379" s="6"/>
      <c r="S6379" s="6"/>
      <c r="T6379" s="6"/>
    </row>
    <row r="6380" spans="1:20" x14ac:dyDescent="0.25">
      <c r="A6380">
        <v>2006</v>
      </c>
      <c r="B6380" t="s">
        <v>220</v>
      </c>
      <c r="C6380" s="16">
        <v>37</v>
      </c>
      <c r="D6380" s="6" t="s">
        <v>342</v>
      </c>
      <c r="E6380" s="6"/>
      <c r="F6380" s="6"/>
      <c r="G6380" s="6"/>
      <c r="H6380" s="6"/>
      <c r="I6380" s="6"/>
      <c r="J6380" s="6" t="s">
        <v>353</v>
      </c>
      <c r="K6380" s="6">
        <v>20</v>
      </c>
      <c r="L6380" s="6">
        <v>20</v>
      </c>
      <c r="M6380" s="6">
        <v>10</v>
      </c>
      <c r="N6380" s="6">
        <v>0</v>
      </c>
      <c r="O6380" s="6">
        <v>0</v>
      </c>
      <c r="P6380" s="6"/>
      <c r="Q6380" s="6"/>
      <c r="R6380" s="6"/>
      <c r="S6380" s="6"/>
      <c r="T6380" s="6"/>
    </row>
    <row r="6381" spans="1:20" x14ac:dyDescent="0.25">
      <c r="A6381">
        <v>2006</v>
      </c>
      <c r="B6381" t="s">
        <v>220</v>
      </c>
      <c r="C6381" s="16">
        <v>38</v>
      </c>
      <c r="D6381" s="6" t="s">
        <v>342</v>
      </c>
      <c r="E6381" s="6"/>
      <c r="F6381" s="6"/>
      <c r="G6381" s="6"/>
      <c r="H6381" s="6"/>
      <c r="I6381" s="6"/>
      <c r="J6381" s="6" t="s">
        <v>336</v>
      </c>
      <c r="K6381" s="6">
        <v>40</v>
      </c>
      <c r="L6381" s="6">
        <v>30</v>
      </c>
      <c r="M6381" s="6">
        <v>40</v>
      </c>
      <c r="N6381" s="6">
        <v>5</v>
      </c>
      <c r="O6381" s="6">
        <v>0</v>
      </c>
      <c r="P6381" s="6"/>
      <c r="Q6381" s="6"/>
      <c r="R6381" s="6"/>
      <c r="S6381" s="6"/>
      <c r="T6381" s="6"/>
    </row>
    <row r="6382" spans="1:20" x14ac:dyDescent="0.25">
      <c r="A6382">
        <v>2006</v>
      </c>
      <c r="B6382" t="s">
        <v>220</v>
      </c>
      <c r="C6382" s="16">
        <v>39</v>
      </c>
      <c r="D6382" s="6" t="s">
        <v>342</v>
      </c>
      <c r="E6382" s="6"/>
      <c r="F6382" s="6"/>
      <c r="G6382" s="6"/>
      <c r="H6382" s="6"/>
      <c r="I6382" s="6"/>
      <c r="J6382" s="6" t="s">
        <v>332</v>
      </c>
      <c r="K6382" s="6">
        <v>100</v>
      </c>
      <c r="L6382" s="6">
        <v>90</v>
      </c>
      <c r="M6382" s="6">
        <v>85</v>
      </c>
      <c r="N6382" s="6">
        <v>30</v>
      </c>
      <c r="O6382" s="6">
        <v>0</v>
      </c>
      <c r="P6382" s="6"/>
      <c r="Q6382" s="6"/>
      <c r="R6382" s="6"/>
      <c r="S6382" s="6"/>
      <c r="T6382" s="6"/>
    </row>
    <row r="6383" spans="1:20" x14ac:dyDescent="0.25">
      <c r="A6383">
        <v>2006</v>
      </c>
      <c r="B6383" t="s">
        <v>220</v>
      </c>
      <c r="C6383" s="16">
        <v>40</v>
      </c>
      <c r="D6383" s="6" t="s">
        <v>342</v>
      </c>
      <c r="E6383" s="6"/>
      <c r="F6383" s="6"/>
      <c r="G6383" s="6"/>
      <c r="H6383" s="6"/>
      <c r="I6383" s="6"/>
      <c r="J6383" s="6" t="s">
        <v>340</v>
      </c>
      <c r="K6383" s="6">
        <v>15</v>
      </c>
      <c r="L6383" s="6">
        <v>10</v>
      </c>
      <c r="M6383" s="6">
        <v>10</v>
      </c>
      <c r="N6383" s="6">
        <v>5</v>
      </c>
      <c r="O6383" s="6">
        <v>0</v>
      </c>
      <c r="P6383" s="6"/>
      <c r="Q6383" s="6"/>
      <c r="R6383" s="6"/>
      <c r="S6383" s="6" t="s">
        <v>382</v>
      </c>
      <c r="T6383" s="6"/>
    </row>
    <row r="6384" spans="1:20" x14ac:dyDescent="0.25">
      <c r="A6384">
        <v>2006</v>
      </c>
      <c r="B6384" t="s">
        <v>220</v>
      </c>
      <c r="C6384" s="6">
        <v>41</v>
      </c>
      <c r="D6384" s="6" t="s">
        <v>342</v>
      </c>
      <c r="E6384" s="6">
        <v>4</v>
      </c>
      <c r="F6384" s="6">
        <v>8.6</v>
      </c>
      <c r="G6384" s="6">
        <v>180</v>
      </c>
      <c r="H6384" s="6"/>
      <c r="I6384" s="6"/>
      <c r="J6384" s="6" t="s">
        <v>337</v>
      </c>
      <c r="K6384" s="6">
        <v>20</v>
      </c>
      <c r="L6384" s="6">
        <v>10</v>
      </c>
      <c r="M6384" s="6">
        <v>15</v>
      </c>
      <c r="N6384" s="6">
        <v>0</v>
      </c>
      <c r="O6384" s="6">
        <v>0</v>
      </c>
      <c r="P6384" s="6"/>
      <c r="Q6384" s="6"/>
      <c r="R6384" s="6"/>
      <c r="S6384" s="6" t="s">
        <v>382</v>
      </c>
      <c r="T6384" s="6"/>
    </row>
    <row r="6385" spans="1:20" x14ac:dyDescent="0.25">
      <c r="A6385">
        <v>2006</v>
      </c>
      <c r="B6385" t="s">
        <v>220</v>
      </c>
      <c r="C6385" s="6">
        <v>42</v>
      </c>
      <c r="D6385" s="6" t="s">
        <v>342</v>
      </c>
      <c r="E6385" s="6"/>
      <c r="F6385" s="6"/>
      <c r="G6385" s="6"/>
      <c r="H6385" s="6"/>
      <c r="I6385" s="6"/>
      <c r="J6385" s="6" t="s">
        <v>337</v>
      </c>
      <c r="K6385" s="6">
        <v>40</v>
      </c>
      <c r="L6385" s="6">
        <v>20</v>
      </c>
      <c r="M6385" s="6">
        <v>20</v>
      </c>
      <c r="N6385" s="6">
        <v>20</v>
      </c>
      <c r="O6385" s="6">
        <v>0</v>
      </c>
      <c r="P6385" s="6"/>
      <c r="Q6385" s="6"/>
      <c r="R6385" s="6" t="s">
        <v>47</v>
      </c>
      <c r="S6385" s="6"/>
      <c r="T6385" s="6"/>
    </row>
    <row r="6386" spans="1:20" x14ac:dyDescent="0.25">
      <c r="A6386">
        <v>2006</v>
      </c>
      <c r="B6386" t="s">
        <v>220</v>
      </c>
      <c r="C6386" s="6">
        <v>43</v>
      </c>
      <c r="D6386" s="6" t="s">
        <v>342</v>
      </c>
      <c r="E6386" s="6"/>
      <c r="F6386" s="6"/>
      <c r="G6386" s="6"/>
      <c r="H6386" s="6"/>
      <c r="I6386" s="6"/>
      <c r="J6386" s="6" t="s">
        <v>337</v>
      </c>
      <c r="K6386" s="6">
        <v>20</v>
      </c>
      <c r="L6386" s="6">
        <v>10</v>
      </c>
      <c r="M6386" s="6">
        <v>5</v>
      </c>
      <c r="N6386" s="6">
        <v>5</v>
      </c>
      <c r="O6386" s="6">
        <v>0</v>
      </c>
      <c r="P6386" s="6"/>
      <c r="Q6386" s="6"/>
      <c r="R6386" s="6"/>
      <c r="S6386" s="6" t="s">
        <v>382</v>
      </c>
      <c r="T6386" s="6"/>
    </row>
    <row r="6387" spans="1:20" x14ac:dyDescent="0.25">
      <c r="A6387">
        <v>2006</v>
      </c>
      <c r="B6387" t="s">
        <v>220</v>
      </c>
      <c r="C6387" s="6">
        <v>44</v>
      </c>
      <c r="D6387" s="6" t="s">
        <v>342</v>
      </c>
      <c r="E6387" s="6"/>
      <c r="F6387" s="6"/>
      <c r="G6387" s="6"/>
      <c r="H6387" s="6"/>
      <c r="I6387" s="6"/>
      <c r="J6387" s="6" t="s">
        <v>340</v>
      </c>
      <c r="K6387" s="6">
        <v>10</v>
      </c>
      <c r="L6387" s="6">
        <v>10</v>
      </c>
      <c r="M6387" s="6">
        <v>10</v>
      </c>
      <c r="N6387" s="6">
        <v>5</v>
      </c>
      <c r="O6387" s="6">
        <v>0</v>
      </c>
      <c r="P6387" s="6"/>
      <c r="Q6387" s="6"/>
      <c r="R6387" s="6"/>
      <c r="S6387" s="6"/>
      <c r="T6387" s="6"/>
    </row>
    <row r="6388" spans="1:20" x14ac:dyDescent="0.25">
      <c r="A6388">
        <v>2006</v>
      </c>
      <c r="B6388" t="s">
        <v>220</v>
      </c>
      <c r="C6388" s="6">
        <v>45</v>
      </c>
      <c r="D6388" s="6" t="s">
        <v>342</v>
      </c>
      <c r="E6388" s="6"/>
      <c r="F6388" s="6"/>
      <c r="G6388" s="6"/>
      <c r="H6388" s="6"/>
      <c r="I6388" s="6"/>
      <c r="J6388" s="6" t="s">
        <v>340</v>
      </c>
      <c r="K6388" s="6">
        <v>15</v>
      </c>
      <c r="L6388" s="6">
        <v>10</v>
      </c>
      <c r="M6388" s="6">
        <v>15</v>
      </c>
      <c r="N6388" s="6">
        <v>5</v>
      </c>
      <c r="O6388" s="6">
        <v>0</v>
      </c>
      <c r="P6388" s="6"/>
      <c r="Q6388" s="6"/>
      <c r="R6388" s="6"/>
      <c r="S6388" s="6"/>
      <c r="T6388" s="6"/>
    </row>
    <row r="6389" spans="1:20" x14ac:dyDescent="0.25">
      <c r="A6389">
        <v>2006</v>
      </c>
      <c r="B6389" t="s">
        <v>220</v>
      </c>
      <c r="C6389" s="6">
        <v>46</v>
      </c>
      <c r="D6389" s="6" t="s">
        <v>342</v>
      </c>
      <c r="E6389" s="6"/>
      <c r="F6389" s="6"/>
      <c r="G6389" s="6"/>
      <c r="H6389" s="6"/>
      <c r="I6389" s="6"/>
      <c r="J6389" s="6" t="s">
        <v>332</v>
      </c>
      <c r="K6389" s="6">
        <v>30</v>
      </c>
      <c r="L6389" s="6">
        <v>20</v>
      </c>
      <c r="M6389" s="6">
        <v>30</v>
      </c>
      <c r="N6389" s="6">
        <v>20</v>
      </c>
      <c r="O6389" s="6">
        <v>0</v>
      </c>
      <c r="P6389" s="6"/>
      <c r="Q6389" s="6"/>
      <c r="R6389" s="6"/>
      <c r="S6389" s="6"/>
      <c r="T6389" s="6"/>
    </row>
    <row r="6390" spans="1:20" x14ac:dyDescent="0.25">
      <c r="A6390">
        <v>2006</v>
      </c>
      <c r="B6390" t="s">
        <v>220</v>
      </c>
      <c r="C6390" s="6">
        <v>47</v>
      </c>
      <c r="D6390" s="6" t="s">
        <v>342</v>
      </c>
      <c r="E6390" s="6"/>
      <c r="F6390" s="6"/>
      <c r="G6390" s="6"/>
      <c r="H6390" s="6"/>
      <c r="I6390" s="6"/>
      <c r="J6390" s="6" t="s">
        <v>336</v>
      </c>
      <c r="K6390" s="6">
        <v>100</v>
      </c>
      <c r="L6390" s="6">
        <v>50</v>
      </c>
      <c r="M6390" s="6">
        <v>70</v>
      </c>
      <c r="N6390" s="6">
        <v>40</v>
      </c>
      <c r="O6390" s="6">
        <v>0</v>
      </c>
      <c r="P6390" s="6"/>
      <c r="Q6390" s="6"/>
      <c r="R6390" s="6"/>
      <c r="S6390" s="6"/>
      <c r="T6390" s="6"/>
    </row>
    <row r="6391" spans="1:20" x14ac:dyDescent="0.25">
      <c r="A6391">
        <v>2006</v>
      </c>
      <c r="B6391" t="s">
        <v>220</v>
      </c>
      <c r="C6391" s="6">
        <v>48</v>
      </c>
      <c r="D6391" s="6" t="s">
        <v>342</v>
      </c>
      <c r="E6391" s="6"/>
      <c r="F6391" s="6"/>
      <c r="G6391" s="6"/>
      <c r="H6391" s="6"/>
      <c r="I6391" s="6"/>
      <c r="J6391" s="6" t="s">
        <v>348</v>
      </c>
      <c r="K6391" s="6">
        <v>30</v>
      </c>
      <c r="L6391" s="6">
        <v>20</v>
      </c>
      <c r="M6391" s="6">
        <v>25</v>
      </c>
      <c r="N6391" s="6">
        <v>20</v>
      </c>
      <c r="O6391" s="6">
        <v>0</v>
      </c>
      <c r="P6391" s="6"/>
      <c r="Q6391" s="6"/>
      <c r="R6391" s="6"/>
      <c r="S6391" s="6" t="s">
        <v>380</v>
      </c>
      <c r="T6391" s="6"/>
    </row>
    <row r="6392" spans="1:20" x14ac:dyDescent="0.25">
      <c r="A6392">
        <v>2006</v>
      </c>
      <c r="B6392" t="s">
        <v>220</v>
      </c>
      <c r="C6392" s="6">
        <v>49</v>
      </c>
      <c r="D6392" s="6" t="s">
        <v>342</v>
      </c>
      <c r="E6392" s="6"/>
      <c r="F6392" s="6"/>
      <c r="G6392" s="6"/>
      <c r="H6392" s="6"/>
      <c r="I6392" s="6"/>
      <c r="J6392" s="6" t="s">
        <v>348</v>
      </c>
      <c r="K6392" s="6">
        <v>30</v>
      </c>
      <c r="L6392" s="6">
        <v>20</v>
      </c>
      <c r="M6392" s="6">
        <v>25</v>
      </c>
      <c r="N6392" s="6">
        <v>2</v>
      </c>
      <c r="O6392" s="6">
        <v>0</v>
      </c>
      <c r="P6392" s="6" t="s">
        <v>156</v>
      </c>
      <c r="Q6392" s="6"/>
      <c r="R6392" s="6"/>
      <c r="S6392" s="6"/>
      <c r="T6392" s="6"/>
    </row>
    <row r="6393" spans="1:20" x14ac:dyDescent="0.25">
      <c r="A6393">
        <v>2006</v>
      </c>
      <c r="B6393" t="s">
        <v>220</v>
      </c>
      <c r="C6393" s="6">
        <v>50</v>
      </c>
      <c r="D6393" s="6" t="s">
        <v>342</v>
      </c>
      <c r="E6393" s="6"/>
      <c r="F6393" s="6"/>
      <c r="G6393" s="6"/>
      <c r="H6393" s="6"/>
      <c r="I6393" s="6"/>
      <c r="J6393" s="6" t="s">
        <v>336</v>
      </c>
      <c r="K6393" s="6">
        <v>35</v>
      </c>
      <c r="L6393" s="6">
        <v>20</v>
      </c>
      <c r="M6393" s="6">
        <v>30</v>
      </c>
      <c r="N6393" s="6">
        <v>30</v>
      </c>
      <c r="O6393" s="6">
        <v>0</v>
      </c>
      <c r="P6393" s="6"/>
      <c r="Q6393" s="6"/>
      <c r="R6393" s="6"/>
      <c r="S6393" s="6"/>
      <c r="T6393" s="6"/>
    </row>
    <row r="6394" spans="1:20" x14ac:dyDescent="0.25">
      <c r="A6394">
        <v>2006</v>
      </c>
      <c r="B6394" t="s">
        <v>220</v>
      </c>
      <c r="C6394" s="6">
        <v>51</v>
      </c>
      <c r="D6394" s="6" t="s">
        <v>342</v>
      </c>
      <c r="E6394" s="6"/>
      <c r="F6394" s="6"/>
      <c r="G6394" s="6"/>
      <c r="H6394" s="6"/>
      <c r="I6394" s="6"/>
      <c r="J6394" s="6" t="s">
        <v>337</v>
      </c>
      <c r="K6394" s="6">
        <v>20</v>
      </c>
      <c r="L6394" s="6">
        <v>20</v>
      </c>
      <c r="M6394" s="6">
        <v>10</v>
      </c>
      <c r="N6394" s="6">
        <v>5</v>
      </c>
      <c r="O6394" s="6">
        <v>0</v>
      </c>
      <c r="P6394" s="6"/>
      <c r="Q6394" s="6"/>
      <c r="R6394" s="6" t="s">
        <v>47</v>
      </c>
      <c r="S6394" s="6"/>
      <c r="T6394" s="6"/>
    </row>
    <row r="6395" spans="1:20" x14ac:dyDescent="0.25">
      <c r="A6395">
        <v>2006</v>
      </c>
      <c r="B6395" t="s">
        <v>220</v>
      </c>
      <c r="C6395" s="6">
        <v>52</v>
      </c>
      <c r="D6395" s="6" t="s">
        <v>346</v>
      </c>
      <c r="E6395" s="6">
        <v>5</v>
      </c>
      <c r="F6395" s="6">
        <v>11.1</v>
      </c>
      <c r="G6395" s="6">
        <v>160</v>
      </c>
      <c r="H6395" s="6"/>
      <c r="I6395" s="6"/>
      <c r="J6395" s="6" t="s">
        <v>340</v>
      </c>
      <c r="K6395" s="6">
        <v>12</v>
      </c>
      <c r="L6395" s="6">
        <v>12</v>
      </c>
      <c r="M6395" s="6">
        <v>5</v>
      </c>
      <c r="N6395" s="6">
        <v>5</v>
      </c>
      <c r="O6395" s="6">
        <v>0</v>
      </c>
      <c r="P6395" s="6"/>
      <c r="Q6395" s="6"/>
      <c r="R6395" s="6"/>
      <c r="S6395" s="6">
        <v>2</v>
      </c>
      <c r="T6395" s="6"/>
    </row>
    <row r="6396" spans="1:20" x14ac:dyDescent="0.25">
      <c r="A6396">
        <v>2006</v>
      </c>
      <c r="B6396" t="s">
        <v>220</v>
      </c>
      <c r="C6396" s="6">
        <v>53</v>
      </c>
      <c r="D6396" s="6" t="s">
        <v>346</v>
      </c>
      <c r="E6396" s="6"/>
      <c r="F6396" s="6"/>
      <c r="G6396" s="6"/>
      <c r="H6396" s="6"/>
      <c r="I6396" s="6"/>
      <c r="J6396" s="6" t="s">
        <v>336</v>
      </c>
      <c r="K6396" s="6">
        <v>80</v>
      </c>
      <c r="L6396" s="6">
        <v>30</v>
      </c>
      <c r="M6396" s="6">
        <v>25</v>
      </c>
      <c r="N6396" s="6">
        <v>20</v>
      </c>
      <c r="O6396" s="6">
        <v>0</v>
      </c>
      <c r="P6396" s="6"/>
      <c r="Q6396" s="6"/>
      <c r="R6396" s="6"/>
      <c r="S6396" s="6"/>
      <c r="T6396" s="6"/>
    </row>
    <row r="6397" spans="1:20" x14ac:dyDescent="0.25">
      <c r="A6397">
        <v>2006</v>
      </c>
      <c r="B6397" t="s">
        <v>220</v>
      </c>
      <c r="C6397" s="6">
        <v>54</v>
      </c>
      <c r="D6397" s="6" t="s">
        <v>346</v>
      </c>
      <c r="E6397" s="6"/>
      <c r="F6397" s="6"/>
      <c r="G6397" s="6"/>
      <c r="H6397" s="6"/>
      <c r="I6397" s="6"/>
      <c r="J6397" s="6" t="s">
        <v>330</v>
      </c>
      <c r="K6397" s="6">
        <v>30</v>
      </c>
      <c r="L6397" s="6">
        <v>5</v>
      </c>
      <c r="M6397" s="6">
        <v>28</v>
      </c>
      <c r="N6397" s="6">
        <v>0</v>
      </c>
      <c r="O6397" s="6">
        <v>0</v>
      </c>
      <c r="P6397" s="6"/>
      <c r="Q6397" s="6"/>
      <c r="R6397" s="6"/>
      <c r="S6397" s="6"/>
      <c r="T6397" s="6"/>
    </row>
    <row r="6398" spans="1:20" x14ac:dyDescent="0.25">
      <c r="A6398">
        <v>2006</v>
      </c>
      <c r="B6398" t="s">
        <v>220</v>
      </c>
      <c r="C6398" s="6">
        <v>55</v>
      </c>
      <c r="D6398" s="6" t="s">
        <v>346</v>
      </c>
      <c r="E6398" s="6"/>
      <c r="F6398" s="6"/>
      <c r="G6398" s="6"/>
      <c r="H6398" s="6"/>
      <c r="I6398" s="6"/>
      <c r="J6398" s="6" t="s">
        <v>376</v>
      </c>
      <c r="K6398" s="6">
        <v>10</v>
      </c>
      <c r="L6398" s="6">
        <v>8</v>
      </c>
      <c r="M6398" s="6">
        <v>1</v>
      </c>
      <c r="N6398" s="6">
        <v>0</v>
      </c>
      <c r="O6398" s="6">
        <v>0</v>
      </c>
      <c r="P6398" s="6"/>
      <c r="Q6398" s="6"/>
      <c r="R6398" s="6"/>
      <c r="S6398" s="6">
        <v>1</v>
      </c>
      <c r="T6398" s="6"/>
    </row>
    <row r="6399" spans="1:20" x14ac:dyDescent="0.25">
      <c r="A6399">
        <v>2006</v>
      </c>
      <c r="B6399" t="s">
        <v>220</v>
      </c>
      <c r="C6399" s="6">
        <v>56</v>
      </c>
      <c r="D6399" s="6" t="s">
        <v>346</v>
      </c>
      <c r="E6399" s="6"/>
      <c r="F6399" s="6"/>
      <c r="G6399" s="6"/>
      <c r="H6399" s="6"/>
      <c r="I6399" s="6"/>
      <c r="J6399" s="6" t="s">
        <v>330</v>
      </c>
      <c r="K6399" s="6">
        <v>50</v>
      </c>
      <c r="L6399" s="6">
        <v>20</v>
      </c>
      <c r="M6399" s="6">
        <v>45</v>
      </c>
      <c r="N6399" s="6">
        <v>0</v>
      </c>
      <c r="O6399" s="6">
        <v>0</v>
      </c>
      <c r="P6399" s="6"/>
      <c r="Q6399" s="6"/>
      <c r="R6399" s="6"/>
      <c r="S6399" s="6"/>
      <c r="T6399" s="6"/>
    </row>
    <row r="6400" spans="1:20" x14ac:dyDescent="0.25">
      <c r="A6400">
        <v>2006</v>
      </c>
      <c r="B6400" t="s">
        <v>220</v>
      </c>
      <c r="C6400" s="6">
        <v>57</v>
      </c>
      <c r="D6400" s="6" t="s">
        <v>346</v>
      </c>
      <c r="E6400" s="6"/>
      <c r="F6400" s="6"/>
      <c r="G6400" s="6"/>
      <c r="H6400" s="6"/>
      <c r="I6400" s="6"/>
      <c r="J6400" s="6" t="s">
        <v>330</v>
      </c>
      <c r="K6400" s="6">
        <v>8</v>
      </c>
      <c r="L6400" s="6">
        <v>2</v>
      </c>
      <c r="M6400" s="6">
        <v>4</v>
      </c>
      <c r="N6400" s="6">
        <v>0</v>
      </c>
      <c r="O6400" s="6">
        <v>0</v>
      </c>
      <c r="P6400" s="6"/>
      <c r="Q6400" s="6"/>
      <c r="R6400" s="6"/>
      <c r="S6400" s="6"/>
      <c r="T6400" s="6"/>
    </row>
    <row r="6401" spans="1:20" x14ac:dyDescent="0.25">
      <c r="A6401">
        <v>2006</v>
      </c>
      <c r="B6401" t="s">
        <v>220</v>
      </c>
      <c r="C6401" s="6">
        <v>58</v>
      </c>
      <c r="D6401" s="6" t="s">
        <v>346</v>
      </c>
      <c r="E6401" s="6"/>
      <c r="F6401" s="6"/>
      <c r="G6401" s="6"/>
      <c r="H6401" s="6"/>
      <c r="I6401" s="6"/>
      <c r="J6401" s="6" t="s">
        <v>331</v>
      </c>
      <c r="K6401" s="6">
        <v>16</v>
      </c>
      <c r="L6401" s="6">
        <v>11</v>
      </c>
      <c r="M6401" s="6">
        <v>8</v>
      </c>
      <c r="N6401" s="6">
        <v>0</v>
      </c>
      <c r="O6401" s="6">
        <v>0</v>
      </c>
      <c r="P6401" s="6"/>
      <c r="Q6401" s="6"/>
      <c r="R6401" s="6"/>
      <c r="S6401" s="6"/>
      <c r="T6401" s="6"/>
    </row>
    <row r="6402" spans="1:20" x14ac:dyDescent="0.25">
      <c r="A6402">
        <v>2006</v>
      </c>
      <c r="B6402" t="s">
        <v>220</v>
      </c>
      <c r="C6402" s="6">
        <v>59</v>
      </c>
      <c r="D6402" s="6" t="s">
        <v>346</v>
      </c>
      <c r="E6402" s="6"/>
      <c r="F6402" s="6"/>
      <c r="G6402" s="6"/>
      <c r="H6402" s="6"/>
      <c r="I6402" s="6"/>
      <c r="J6402" s="6" t="s">
        <v>332</v>
      </c>
      <c r="K6402" s="6">
        <v>160</v>
      </c>
      <c r="L6402" s="6">
        <v>80</v>
      </c>
      <c r="M6402" s="6">
        <v>50</v>
      </c>
      <c r="N6402" s="6">
        <v>70</v>
      </c>
      <c r="O6402" s="6">
        <v>0</v>
      </c>
      <c r="P6402" s="6"/>
      <c r="Q6402" s="6"/>
      <c r="R6402" s="6"/>
      <c r="S6402" s="6">
        <v>1</v>
      </c>
      <c r="T6402" s="6"/>
    </row>
    <row r="6403" spans="1:20" x14ac:dyDescent="0.25">
      <c r="A6403">
        <v>2006</v>
      </c>
      <c r="B6403" t="s">
        <v>220</v>
      </c>
      <c r="C6403" s="6">
        <v>60</v>
      </c>
      <c r="D6403" s="6" t="s">
        <v>346</v>
      </c>
      <c r="E6403" s="6"/>
      <c r="F6403" s="6"/>
      <c r="G6403" s="6"/>
      <c r="H6403" s="6"/>
      <c r="I6403" s="6"/>
      <c r="J6403" s="6" t="s">
        <v>330</v>
      </c>
      <c r="K6403" s="6">
        <v>20</v>
      </c>
      <c r="L6403" s="6">
        <v>2</v>
      </c>
      <c r="M6403" s="6">
        <v>30</v>
      </c>
      <c r="N6403" s="6">
        <v>0</v>
      </c>
      <c r="O6403" s="6">
        <v>0</v>
      </c>
      <c r="P6403" s="6"/>
      <c r="Q6403" s="6"/>
      <c r="R6403" s="6"/>
      <c r="S6403" s="6"/>
      <c r="T6403" s="6"/>
    </row>
    <row r="6404" spans="1:20" x14ac:dyDescent="0.25">
      <c r="A6404">
        <v>2006</v>
      </c>
      <c r="B6404" t="s">
        <v>220</v>
      </c>
      <c r="C6404" s="6">
        <v>61</v>
      </c>
      <c r="D6404" s="6" t="s">
        <v>346</v>
      </c>
      <c r="E6404" s="6"/>
      <c r="F6404" s="6"/>
      <c r="G6404" s="6"/>
      <c r="H6404" s="6"/>
      <c r="I6404" s="6"/>
      <c r="J6404" s="6" t="s">
        <v>337</v>
      </c>
      <c r="K6404" s="6">
        <v>12</v>
      </c>
      <c r="L6404" s="6">
        <v>10</v>
      </c>
      <c r="M6404" s="6">
        <v>4</v>
      </c>
      <c r="N6404" s="6">
        <v>0</v>
      </c>
      <c r="O6404" s="6">
        <v>0</v>
      </c>
      <c r="P6404" s="6"/>
      <c r="Q6404" s="6"/>
      <c r="R6404" s="6"/>
      <c r="S6404" s="6"/>
      <c r="T6404" s="6"/>
    </row>
    <row r="6405" spans="1:20" x14ac:dyDescent="0.25">
      <c r="A6405">
        <v>2006</v>
      </c>
      <c r="B6405" t="s">
        <v>220</v>
      </c>
      <c r="C6405" s="6">
        <v>62</v>
      </c>
      <c r="D6405" s="6" t="s">
        <v>346</v>
      </c>
      <c r="E6405" s="6"/>
      <c r="F6405" s="6"/>
      <c r="G6405" s="6"/>
      <c r="H6405" s="6"/>
      <c r="I6405" s="6"/>
      <c r="J6405" s="6" t="s">
        <v>332</v>
      </c>
      <c r="K6405" s="6">
        <v>30</v>
      </c>
      <c r="L6405" s="6">
        <v>25</v>
      </c>
      <c r="M6405" s="6">
        <v>8</v>
      </c>
      <c r="N6405" s="6">
        <v>65</v>
      </c>
      <c r="O6405" s="6">
        <v>0</v>
      </c>
      <c r="P6405" s="6"/>
      <c r="Q6405" s="6"/>
      <c r="R6405" s="6" t="s">
        <v>47</v>
      </c>
      <c r="S6405" s="6">
        <v>1</v>
      </c>
      <c r="T6405" s="6"/>
    </row>
    <row r="6406" spans="1:20" x14ac:dyDescent="0.25">
      <c r="A6406">
        <v>2006</v>
      </c>
      <c r="B6406" t="s">
        <v>220</v>
      </c>
      <c r="C6406" s="6">
        <v>63</v>
      </c>
      <c r="D6406" s="6" t="s">
        <v>346</v>
      </c>
      <c r="E6406" s="6"/>
      <c r="F6406" s="6"/>
      <c r="G6406" s="6"/>
      <c r="H6406" s="6"/>
      <c r="I6406" s="6"/>
      <c r="J6406" s="6" t="s">
        <v>337</v>
      </c>
      <c r="K6406" s="6">
        <v>30</v>
      </c>
      <c r="L6406" s="6">
        <v>20</v>
      </c>
      <c r="M6406" s="6">
        <v>10</v>
      </c>
      <c r="N6406" s="6">
        <v>90</v>
      </c>
      <c r="O6406" s="6">
        <v>0</v>
      </c>
      <c r="P6406" s="6"/>
      <c r="Q6406" s="6"/>
      <c r="R6406" s="6"/>
      <c r="S6406" s="6"/>
      <c r="T6406" s="6"/>
    </row>
    <row r="6407" spans="1:20" x14ac:dyDescent="0.25">
      <c r="A6407">
        <v>2006</v>
      </c>
      <c r="B6407" t="s">
        <v>220</v>
      </c>
      <c r="C6407" s="6">
        <v>64</v>
      </c>
      <c r="D6407" s="6" t="s">
        <v>346</v>
      </c>
      <c r="E6407" s="6"/>
      <c r="F6407" s="6"/>
      <c r="G6407" s="6"/>
      <c r="H6407" s="6"/>
      <c r="I6407" s="6"/>
      <c r="J6407" s="6" t="s">
        <v>376</v>
      </c>
      <c r="K6407" s="6">
        <v>7</v>
      </c>
      <c r="L6407" s="6">
        <v>5</v>
      </c>
      <c r="M6407" s="6">
        <v>1</v>
      </c>
      <c r="N6407" s="6">
        <v>0</v>
      </c>
      <c r="O6407" s="6">
        <v>0</v>
      </c>
      <c r="P6407" s="6"/>
      <c r="Q6407" s="6"/>
      <c r="R6407" s="6"/>
      <c r="S6407" s="6"/>
      <c r="T6407" s="6"/>
    </row>
    <row r="6408" spans="1:20" x14ac:dyDescent="0.25">
      <c r="A6408">
        <v>2006</v>
      </c>
      <c r="B6408" t="s">
        <v>220</v>
      </c>
      <c r="C6408" s="6">
        <v>65</v>
      </c>
      <c r="D6408" s="6" t="s">
        <v>346</v>
      </c>
      <c r="E6408" s="6"/>
      <c r="F6408" s="6"/>
      <c r="G6408" s="6"/>
      <c r="H6408" s="6"/>
      <c r="I6408" s="6"/>
      <c r="J6408" s="6" t="s">
        <v>353</v>
      </c>
      <c r="K6408" s="6">
        <v>35</v>
      </c>
      <c r="L6408" s="6">
        <v>25</v>
      </c>
      <c r="M6408" s="6">
        <v>30</v>
      </c>
      <c r="N6408" s="6">
        <v>80</v>
      </c>
      <c r="O6408" s="6">
        <v>0</v>
      </c>
      <c r="P6408" s="6"/>
      <c r="Q6408" s="6"/>
      <c r="R6408" s="6"/>
      <c r="S6408" s="6"/>
      <c r="T6408" s="6"/>
    </row>
    <row r="6409" spans="1:20" x14ac:dyDescent="0.25">
      <c r="A6409">
        <v>2006</v>
      </c>
      <c r="B6409" t="s">
        <v>220</v>
      </c>
      <c r="C6409" s="6">
        <v>66</v>
      </c>
      <c r="D6409" s="6" t="s">
        <v>346</v>
      </c>
      <c r="E6409" s="6"/>
      <c r="F6409" s="6"/>
      <c r="G6409" s="6"/>
      <c r="H6409" s="6"/>
      <c r="I6409" s="6"/>
      <c r="J6409" s="6" t="s">
        <v>345</v>
      </c>
      <c r="K6409" s="6">
        <v>6</v>
      </c>
      <c r="L6409" s="6">
        <v>4</v>
      </c>
      <c r="M6409" s="6">
        <v>1</v>
      </c>
      <c r="N6409" s="6">
        <v>0</v>
      </c>
      <c r="O6409" s="6">
        <v>0</v>
      </c>
      <c r="P6409" s="6"/>
      <c r="Q6409" s="6"/>
      <c r="R6409" s="6"/>
      <c r="S6409" s="6"/>
      <c r="T6409" s="6"/>
    </row>
    <row r="6410" spans="1:20" x14ac:dyDescent="0.25">
      <c r="A6410">
        <v>2006</v>
      </c>
      <c r="B6410" t="s">
        <v>220</v>
      </c>
      <c r="C6410" s="6">
        <v>67</v>
      </c>
      <c r="D6410" s="6" t="s">
        <v>346</v>
      </c>
      <c r="E6410" s="6"/>
      <c r="F6410" s="6"/>
      <c r="G6410" s="6"/>
      <c r="H6410" s="6"/>
      <c r="I6410" s="6"/>
      <c r="J6410" s="6" t="s">
        <v>348</v>
      </c>
      <c r="K6410" s="6">
        <v>20</v>
      </c>
      <c r="L6410" s="6">
        <v>15</v>
      </c>
      <c r="M6410" s="6">
        <v>20</v>
      </c>
      <c r="N6410" s="6">
        <v>10</v>
      </c>
      <c r="O6410" s="6">
        <v>0</v>
      </c>
      <c r="P6410" s="6" t="s">
        <v>156</v>
      </c>
      <c r="Q6410" s="6"/>
      <c r="R6410" s="6"/>
      <c r="S6410" s="6"/>
      <c r="T6410" s="6"/>
    </row>
    <row r="6411" spans="1:20" x14ac:dyDescent="0.25">
      <c r="A6411">
        <v>2006</v>
      </c>
      <c r="B6411" t="s">
        <v>220</v>
      </c>
      <c r="C6411" s="6">
        <v>68</v>
      </c>
      <c r="D6411" s="6" t="s">
        <v>346</v>
      </c>
      <c r="E6411" s="6"/>
      <c r="F6411" s="6"/>
      <c r="G6411" s="6"/>
      <c r="H6411" s="6"/>
      <c r="I6411" s="6"/>
      <c r="J6411" s="6" t="s">
        <v>336</v>
      </c>
      <c r="K6411" s="6">
        <v>35</v>
      </c>
      <c r="L6411" s="6">
        <v>25</v>
      </c>
      <c r="M6411" s="6">
        <v>20</v>
      </c>
      <c r="N6411" s="6">
        <v>0</v>
      </c>
      <c r="O6411" s="6">
        <v>0</v>
      </c>
      <c r="P6411" s="6" t="s">
        <v>156</v>
      </c>
      <c r="Q6411" s="6"/>
      <c r="R6411" s="6"/>
      <c r="S6411" s="6">
        <v>1</v>
      </c>
      <c r="T6411" s="6"/>
    </row>
    <row r="6412" spans="1:20" x14ac:dyDescent="0.25">
      <c r="A6412">
        <v>2006</v>
      </c>
      <c r="B6412" t="s">
        <v>220</v>
      </c>
      <c r="C6412" s="6">
        <v>69</v>
      </c>
      <c r="D6412" s="6" t="s">
        <v>346</v>
      </c>
      <c r="E6412" s="6"/>
      <c r="F6412" s="6"/>
      <c r="G6412" s="6"/>
      <c r="H6412" s="6"/>
      <c r="I6412" s="6"/>
      <c r="J6412" s="6" t="s">
        <v>348</v>
      </c>
      <c r="K6412" s="6">
        <v>15</v>
      </c>
      <c r="L6412" s="6">
        <v>15</v>
      </c>
      <c r="M6412" s="6">
        <v>20</v>
      </c>
      <c r="N6412" s="6">
        <v>20</v>
      </c>
      <c r="O6412" s="6">
        <v>0</v>
      </c>
      <c r="P6412" s="6"/>
      <c r="Q6412" s="6"/>
      <c r="R6412" s="6" t="s">
        <v>47</v>
      </c>
      <c r="S6412" s="6"/>
      <c r="T6412" s="6"/>
    </row>
    <row r="6413" spans="1:20" x14ac:dyDescent="0.25">
      <c r="A6413">
        <v>2006</v>
      </c>
      <c r="B6413" t="s">
        <v>220</v>
      </c>
      <c r="C6413" s="6">
        <v>70</v>
      </c>
      <c r="D6413" s="6" t="s">
        <v>346</v>
      </c>
      <c r="E6413" s="6"/>
      <c r="F6413" s="6"/>
      <c r="G6413" s="6"/>
      <c r="H6413" s="6"/>
      <c r="I6413" s="6"/>
      <c r="J6413" s="6" t="s">
        <v>344</v>
      </c>
      <c r="K6413" s="6">
        <v>20</v>
      </c>
      <c r="L6413" s="6">
        <v>3</v>
      </c>
      <c r="M6413" s="6">
        <v>10</v>
      </c>
      <c r="N6413" s="6">
        <v>0</v>
      </c>
      <c r="O6413" s="6">
        <v>0</v>
      </c>
      <c r="P6413" s="6"/>
      <c r="Q6413" s="6"/>
      <c r="R6413" s="6"/>
      <c r="S6413" s="6"/>
      <c r="T6413" s="6"/>
    </row>
    <row r="6414" spans="1:20" x14ac:dyDescent="0.25">
      <c r="A6414">
        <v>2006</v>
      </c>
      <c r="B6414" t="s">
        <v>220</v>
      </c>
      <c r="C6414" s="6">
        <v>71</v>
      </c>
      <c r="D6414" s="6" t="s">
        <v>346</v>
      </c>
      <c r="E6414" s="6">
        <v>6</v>
      </c>
      <c r="F6414" s="6">
        <v>12</v>
      </c>
      <c r="G6414" s="6">
        <v>210</v>
      </c>
      <c r="H6414" s="6"/>
      <c r="I6414" s="6"/>
      <c r="J6414" s="6" t="s">
        <v>336</v>
      </c>
      <c r="K6414" s="6">
        <v>50</v>
      </c>
      <c r="L6414" s="6">
        <v>30</v>
      </c>
      <c r="M6414" s="6">
        <v>10</v>
      </c>
      <c r="N6414" s="6">
        <v>10</v>
      </c>
      <c r="O6414" s="6">
        <v>0</v>
      </c>
      <c r="P6414" s="6"/>
      <c r="Q6414" s="6"/>
      <c r="R6414" s="6"/>
      <c r="S6414" s="6"/>
      <c r="T6414" s="6"/>
    </row>
    <row r="6415" spans="1:20" x14ac:dyDescent="0.25">
      <c r="A6415">
        <v>2006</v>
      </c>
      <c r="B6415" t="s">
        <v>220</v>
      </c>
      <c r="C6415" s="6">
        <v>72</v>
      </c>
      <c r="D6415" s="6" t="s">
        <v>346</v>
      </c>
      <c r="E6415" s="6"/>
      <c r="F6415" s="6"/>
      <c r="G6415" s="6"/>
      <c r="H6415" s="6"/>
      <c r="I6415" s="6"/>
      <c r="J6415" s="6" t="s">
        <v>337</v>
      </c>
      <c r="K6415" s="6">
        <v>40</v>
      </c>
      <c r="L6415" s="6">
        <v>25</v>
      </c>
      <c r="M6415" s="6">
        <v>25</v>
      </c>
      <c r="N6415" s="6">
        <v>0</v>
      </c>
      <c r="O6415" s="6">
        <v>0</v>
      </c>
      <c r="P6415" s="6"/>
      <c r="Q6415" s="6"/>
      <c r="R6415" s="6"/>
      <c r="S6415" s="6"/>
      <c r="T6415" s="6"/>
    </row>
    <row r="6416" spans="1:20" x14ac:dyDescent="0.25">
      <c r="A6416">
        <v>2006</v>
      </c>
      <c r="B6416" t="s">
        <v>220</v>
      </c>
      <c r="C6416" s="6">
        <v>73</v>
      </c>
      <c r="D6416" s="6" t="s">
        <v>346</v>
      </c>
      <c r="E6416" s="6"/>
      <c r="F6416" s="6"/>
      <c r="G6416" s="6"/>
      <c r="H6416" s="6"/>
      <c r="I6416" s="6"/>
      <c r="J6416" s="6" t="s">
        <v>340</v>
      </c>
      <c r="K6416" s="6">
        <v>20</v>
      </c>
      <c r="L6416" s="6">
        <v>8</v>
      </c>
      <c r="M6416" s="6">
        <v>12</v>
      </c>
      <c r="N6416" s="6">
        <v>40</v>
      </c>
      <c r="O6416" s="6">
        <v>0</v>
      </c>
      <c r="P6416" s="6"/>
      <c r="Q6416" s="6"/>
      <c r="R6416" s="6"/>
      <c r="S6416" s="6"/>
      <c r="T6416" s="6"/>
    </row>
    <row r="6417" spans="1:20" x14ac:dyDescent="0.25">
      <c r="A6417">
        <v>2006</v>
      </c>
      <c r="B6417" t="s">
        <v>220</v>
      </c>
      <c r="C6417" s="6">
        <v>74</v>
      </c>
      <c r="D6417" s="6" t="s">
        <v>346</v>
      </c>
      <c r="E6417" s="6"/>
      <c r="F6417" s="6"/>
      <c r="G6417" s="6"/>
      <c r="H6417" s="6"/>
      <c r="I6417" s="6"/>
      <c r="J6417" s="6" t="s">
        <v>340</v>
      </c>
      <c r="K6417" s="6">
        <v>15</v>
      </c>
      <c r="L6417" s="6">
        <v>10</v>
      </c>
      <c r="M6417" s="6">
        <v>7</v>
      </c>
      <c r="N6417" s="6">
        <v>60</v>
      </c>
      <c r="O6417" s="6">
        <v>0</v>
      </c>
      <c r="P6417" s="6"/>
      <c r="Q6417" s="6"/>
      <c r="R6417" s="6"/>
      <c r="S6417" s="6"/>
      <c r="T6417" s="6"/>
    </row>
    <row r="6418" spans="1:20" x14ac:dyDescent="0.25">
      <c r="A6418">
        <v>2006</v>
      </c>
      <c r="B6418" t="s">
        <v>220</v>
      </c>
      <c r="C6418" s="6">
        <v>75</v>
      </c>
      <c r="D6418" s="6" t="s">
        <v>346</v>
      </c>
      <c r="E6418" s="6"/>
      <c r="F6418" s="6"/>
      <c r="G6418" s="6"/>
      <c r="H6418" s="6"/>
      <c r="I6418" s="6"/>
      <c r="J6418" s="6" t="s">
        <v>348</v>
      </c>
      <c r="K6418" s="6">
        <v>8</v>
      </c>
      <c r="L6418" s="6">
        <v>4</v>
      </c>
      <c r="M6418" s="6">
        <v>2</v>
      </c>
      <c r="N6418" s="6">
        <v>0</v>
      </c>
      <c r="O6418" s="6">
        <v>0</v>
      </c>
      <c r="P6418" s="6"/>
      <c r="Q6418" s="6"/>
      <c r="R6418" s="6"/>
      <c r="S6418" s="6"/>
      <c r="T6418" s="6"/>
    </row>
    <row r="6419" spans="1:20" x14ac:dyDescent="0.25">
      <c r="A6419">
        <v>2006</v>
      </c>
      <c r="B6419" t="s">
        <v>220</v>
      </c>
      <c r="C6419" s="6">
        <v>76</v>
      </c>
      <c r="D6419" s="6" t="s">
        <v>346</v>
      </c>
      <c r="E6419" s="6"/>
      <c r="F6419" s="6"/>
      <c r="G6419" s="6"/>
      <c r="H6419" s="6"/>
      <c r="I6419" s="6"/>
      <c r="J6419" s="6" t="s">
        <v>332</v>
      </c>
      <c r="K6419" s="6">
        <v>200</v>
      </c>
      <c r="L6419" s="6">
        <v>120</v>
      </c>
      <c r="M6419" s="6">
        <v>100</v>
      </c>
      <c r="N6419" s="6">
        <v>30</v>
      </c>
      <c r="O6419" s="6">
        <v>0</v>
      </c>
      <c r="P6419" s="6"/>
      <c r="Q6419" s="6"/>
      <c r="R6419" s="6" t="s">
        <v>47</v>
      </c>
      <c r="S6419" s="6">
        <v>1</v>
      </c>
      <c r="T6419" s="6"/>
    </row>
    <row r="6420" spans="1:20" x14ac:dyDescent="0.25">
      <c r="A6420">
        <v>2006</v>
      </c>
      <c r="B6420" t="s">
        <v>220</v>
      </c>
      <c r="C6420" s="6">
        <v>77</v>
      </c>
      <c r="D6420" s="6" t="s">
        <v>346</v>
      </c>
      <c r="E6420" s="6"/>
      <c r="F6420" s="6"/>
      <c r="G6420" s="6"/>
      <c r="H6420" s="6"/>
      <c r="I6420" s="6"/>
      <c r="J6420" s="6" t="s">
        <v>347</v>
      </c>
      <c r="K6420" s="6">
        <v>35</v>
      </c>
      <c r="L6420" s="6">
        <v>35</v>
      </c>
      <c r="M6420" s="6">
        <v>25</v>
      </c>
      <c r="N6420" s="6">
        <v>70</v>
      </c>
      <c r="O6420" s="6">
        <v>0</v>
      </c>
      <c r="P6420" s="6"/>
      <c r="Q6420" s="6"/>
      <c r="R6420" s="6"/>
      <c r="S6420" s="6"/>
      <c r="T6420" s="6"/>
    </row>
    <row r="6421" spans="1:20" x14ac:dyDescent="0.25">
      <c r="A6421">
        <v>2006</v>
      </c>
      <c r="B6421" t="s">
        <v>220</v>
      </c>
      <c r="C6421" s="6">
        <v>78</v>
      </c>
      <c r="D6421" s="6" t="s">
        <v>346</v>
      </c>
      <c r="E6421" s="6"/>
      <c r="F6421" s="6"/>
      <c r="G6421" s="6"/>
      <c r="H6421" s="6"/>
      <c r="I6421" s="6"/>
      <c r="J6421" s="6" t="s">
        <v>334</v>
      </c>
      <c r="K6421" s="6">
        <v>30</v>
      </c>
      <c r="L6421" s="6">
        <v>25</v>
      </c>
      <c r="M6421" s="6">
        <v>22</v>
      </c>
      <c r="N6421" s="6">
        <v>50</v>
      </c>
      <c r="O6421" s="6">
        <v>0</v>
      </c>
      <c r="P6421" s="6"/>
      <c r="Q6421" s="6"/>
      <c r="R6421" s="6" t="s">
        <v>47</v>
      </c>
      <c r="S6421" s="6"/>
      <c r="T6421" s="6"/>
    </row>
    <row r="6422" spans="1:20" x14ac:dyDescent="0.25">
      <c r="A6422">
        <v>2006</v>
      </c>
      <c r="B6422" t="s">
        <v>220</v>
      </c>
      <c r="C6422" s="6">
        <v>79</v>
      </c>
      <c r="D6422" s="6" t="s">
        <v>346</v>
      </c>
      <c r="E6422" s="6"/>
      <c r="F6422" s="6"/>
      <c r="G6422" s="6"/>
      <c r="H6422" s="6"/>
      <c r="I6422" s="6"/>
      <c r="J6422" s="6" t="s">
        <v>331</v>
      </c>
      <c r="K6422" s="6">
        <v>17</v>
      </c>
      <c r="L6422" s="6">
        <v>10</v>
      </c>
      <c r="M6422" s="6">
        <v>10</v>
      </c>
      <c r="N6422" s="6">
        <v>0</v>
      </c>
      <c r="O6422" s="6">
        <v>0</v>
      </c>
      <c r="P6422" s="6"/>
      <c r="Q6422" s="6"/>
      <c r="R6422" s="6"/>
      <c r="S6422" s="6">
        <v>1</v>
      </c>
      <c r="T6422" s="6"/>
    </row>
    <row r="6423" spans="1:20" x14ac:dyDescent="0.25">
      <c r="A6423">
        <v>2006</v>
      </c>
      <c r="B6423" t="s">
        <v>220</v>
      </c>
      <c r="C6423" s="6">
        <v>80</v>
      </c>
      <c r="D6423" s="6" t="s">
        <v>346</v>
      </c>
      <c r="E6423" s="6"/>
      <c r="F6423" s="6"/>
      <c r="G6423" s="6"/>
      <c r="H6423" s="6"/>
      <c r="I6423" s="6"/>
      <c r="J6423" s="6" t="s">
        <v>331</v>
      </c>
      <c r="K6423" s="6">
        <v>10</v>
      </c>
      <c r="L6423" s="6">
        <v>8</v>
      </c>
      <c r="M6423" s="6">
        <v>1</v>
      </c>
      <c r="N6423" s="6">
        <v>0</v>
      </c>
      <c r="O6423" s="6">
        <v>0</v>
      </c>
      <c r="P6423" s="6"/>
      <c r="Q6423" s="6"/>
      <c r="R6423" s="6"/>
      <c r="S6423" s="6"/>
      <c r="T6423" s="6"/>
    </row>
    <row r="6424" spans="1:20" x14ac:dyDescent="0.25">
      <c r="A6424">
        <v>2006</v>
      </c>
      <c r="B6424" t="s">
        <v>220</v>
      </c>
      <c r="C6424" s="6">
        <v>81</v>
      </c>
      <c r="D6424" s="6" t="s">
        <v>346</v>
      </c>
      <c r="E6424" s="6"/>
      <c r="F6424" s="6"/>
      <c r="G6424" s="6"/>
      <c r="H6424" s="6"/>
      <c r="I6424" s="6"/>
      <c r="J6424" s="6" t="s">
        <v>331</v>
      </c>
      <c r="K6424" s="6">
        <v>12</v>
      </c>
      <c r="L6424" s="6">
        <v>8</v>
      </c>
      <c r="M6424" s="6">
        <v>3</v>
      </c>
      <c r="N6424" s="6">
        <v>0</v>
      </c>
      <c r="O6424" s="6">
        <v>0</v>
      </c>
      <c r="P6424" s="6"/>
      <c r="Q6424" s="6"/>
      <c r="R6424" s="6"/>
      <c r="S6424" s="6"/>
      <c r="T6424" s="6"/>
    </row>
    <row r="6425" spans="1:20" x14ac:dyDescent="0.25">
      <c r="A6425">
        <v>2006</v>
      </c>
      <c r="B6425" t="s">
        <v>220</v>
      </c>
      <c r="C6425" s="6">
        <v>82</v>
      </c>
      <c r="D6425" s="6" t="s">
        <v>346</v>
      </c>
      <c r="E6425" s="6"/>
      <c r="F6425" s="6"/>
      <c r="G6425" s="6"/>
      <c r="H6425" s="6"/>
      <c r="I6425" s="6"/>
      <c r="J6425" s="6" t="s">
        <v>340</v>
      </c>
      <c r="K6425" s="6">
        <v>15</v>
      </c>
      <c r="L6425" s="6">
        <v>10</v>
      </c>
      <c r="M6425" s="6">
        <v>2</v>
      </c>
      <c r="N6425" s="6">
        <v>0</v>
      </c>
      <c r="O6425" s="6">
        <v>0</v>
      </c>
      <c r="P6425" s="6"/>
      <c r="Q6425" s="6"/>
      <c r="R6425" s="6"/>
      <c r="S6425" s="6"/>
      <c r="T6425" s="6"/>
    </row>
    <row r="6426" spans="1:20" x14ac:dyDescent="0.25">
      <c r="A6426">
        <v>2006</v>
      </c>
      <c r="B6426" t="s">
        <v>220</v>
      </c>
      <c r="C6426" s="6">
        <v>83</v>
      </c>
      <c r="D6426" s="6" t="s">
        <v>346</v>
      </c>
      <c r="E6426" s="6"/>
      <c r="F6426" s="6"/>
      <c r="G6426" s="6"/>
      <c r="H6426" s="6"/>
      <c r="I6426" s="6"/>
      <c r="J6426" s="6" t="s">
        <v>345</v>
      </c>
      <c r="K6426" s="6">
        <v>7</v>
      </c>
      <c r="L6426" s="6">
        <v>5</v>
      </c>
      <c r="M6426" s="6">
        <v>1</v>
      </c>
      <c r="N6426" s="6">
        <v>0</v>
      </c>
      <c r="O6426" s="6">
        <v>0</v>
      </c>
      <c r="P6426" s="6"/>
      <c r="Q6426" s="6"/>
      <c r="R6426" s="6"/>
      <c r="S6426" s="6"/>
      <c r="T6426" s="6"/>
    </row>
    <row r="6427" spans="1:20" x14ac:dyDescent="0.25">
      <c r="A6427">
        <v>2006</v>
      </c>
      <c r="B6427" t="s">
        <v>220</v>
      </c>
      <c r="C6427" s="6">
        <v>84</v>
      </c>
      <c r="D6427" s="6" t="s">
        <v>346</v>
      </c>
      <c r="E6427" s="6"/>
      <c r="F6427" s="6"/>
      <c r="G6427" s="6"/>
      <c r="H6427" s="6"/>
      <c r="I6427" s="6"/>
      <c r="J6427" s="6" t="s">
        <v>331</v>
      </c>
      <c r="K6427" s="6">
        <v>15</v>
      </c>
      <c r="L6427" s="6">
        <v>5</v>
      </c>
      <c r="M6427" s="6">
        <v>11</v>
      </c>
      <c r="N6427" s="6">
        <v>0</v>
      </c>
      <c r="O6427" s="6">
        <v>0</v>
      </c>
      <c r="P6427" s="6"/>
      <c r="Q6427" s="6"/>
      <c r="R6427" s="6"/>
      <c r="S6427" s="6"/>
      <c r="T6427" s="6"/>
    </row>
    <row r="6428" spans="1:20" x14ac:dyDescent="0.25">
      <c r="A6428">
        <v>2006</v>
      </c>
      <c r="B6428" t="s">
        <v>220</v>
      </c>
      <c r="C6428" s="6">
        <v>85</v>
      </c>
      <c r="D6428" s="6" t="s">
        <v>350</v>
      </c>
      <c r="E6428" s="6">
        <v>7</v>
      </c>
      <c r="F6428" s="6">
        <v>11.3</v>
      </c>
      <c r="G6428" s="6">
        <v>315</v>
      </c>
      <c r="H6428" s="6"/>
      <c r="I6428" s="6"/>
      <c r="J6428" s="6" t="s">
        <v>334</v>
      </c>
      <c r="K6428" s="6">
        <v>80</v>
      </c>
      <c r="L6428" s="6">
        <v>70</v>
      </c>
      <c r="M6428" s="6">
        <v>115</v>
      </c>
      <c r="N6428" s="6">
        <v>35</v>
      </c>
      <c r="O6428" s="6">
        <v>0</v>
      </c>
      <c r="P6428" s="6"/>
      <c r="Q6428" s="6"/>
      <c r="R6428" s="6"/>
      <c r="S6428" s="6"/>
      <c r="T6428" s="6"/>
    </row>
    <row r="6429" spans="1:20" x14ac:dyDescent="0.25">
      <c r="A6429">
        <v>2006</v>
      </c>
      <c r="B6429" t="s">
        <v>220</v>
      </c>
      <c r="C6429" s="6">
        <v>86</v>
      </c>
      <c r="D6429" s="6" t="s">
        <v>350</v>
      </c>
      <c r="E6429" s="6"/>
      <c r="F6429" s="6"/>
      <c r="G6429" s="6"/>
      <c r="H6429" s="6"/>
      <c r="I6429" s="6"/>
      <c r="J6429" s="6" t="s">
        <v>332</v>
      </c>
      <c r="K6429" s="6">
        <v>20</v>
      </c>
      <c r="L6429" s="6">
        <v>15</v>
      </c>
      <c r="M6429" s="6">
        <v>12</v>
      </c>
      <c r="N6429" s="6">
        <v>20</v>
      </c>
      <c r="O6429" s="6">
        <v>0</v>
      </c>
      <c r="P6429" s="6"/>
      <c r="Q6429" s="6"/>
      <c r="R6429" s="6"/>
      <c r="S6429" s="6"/>
      <c r="T6429" s="6"/>
    </row>
    <row r="6430" spans="1:20" x14ac:dyDescent="0.25">
      <c r="A6430">
        <v>2006</v>
      </c>
      <c r="B6430" t="s">
        <v>220</v>
      </c>
      <c r="C6430" s="6">
        <v>87</v>
      </c>
      <c r="D6430" s="6" t="s">
        <v>350</v>
      </c>
      <c r="E6430" s="6"/>
      <c r="F6430" s="6"/>
      <c r="G6430" s="6"/>
      <c r="H6430" s="6"/>
      <c r="I6430" s="6"/>
      <c r="J6430" s="6" t="s">
        <v>334</v>
      </c>
      <c r="K6430" s="6">
        <v>200</v>
      </c>
      <c r="L6430" s="6">
        <v>150</v>
      </c>
      <c r="M6430" s="6">
        <v>120</v>
      </c>
      <c r="N6430" s="6">
        <v>50</v>
      </c>
      <c r="O6430" s="6">
        <v>0</v>
      </c>
      <c r="P6430" s="6"/>
      <c r="Q6430" s="6"/>
      <c r="R6430" s="6"/>
      <c r="S6430" s="6"/>
      <c r="T6430" s="6"/>
    </row>
    <row r="6431" spans="1:20" x14ac:dyDescent="0.25">
      <c r="A6431">
        <v>2006</v>
      </c>
      <c r="B6431" t="s">
        <v>220</v>
      </c>
      <c r="C6431" s="6">
        <v>88</v>
      </c>
      <c r="D6431" s="6" t="s">
        <v>350</v>
      </c>
      <c r="E6431" s="6"/>
      <c r="F6431" s="6"/>
      <c r="G6431" s="6"/>
      <c r="H6431" s="6"/>
      <c r="I6431" s="6"/>
      <c r="J6431" s="6" t="s">
        <v>385</v>
      </c>
      <c r="K6431" s="6">
        <v>60</v>
      </c>
      <c r="L6431" s="6">
        <v>40</v>
      </c>
      <c r="M6431" s="6">
        <v>30</v>
      </c>
      <c r="N6431" s="6">
        <v>60</v>
      </c>
      <c r="O6431" s="6">
        <v>0</v>
      </c>
      <c r="P6431" s="6"/>
      <c r="Q6431" s="6"/>
      <c r="R6431" s="6"/>
      <c r="S6431" s="6"/>
      <c r="T6431" s="6"/>
    </row>
    <row r="6432" spans="1:20" x14ac:dyDescent="0.25">
      <c r="A6432">
        <v>2006</v>
      </c>
      <c r="B6432" t="s">
        <v>220</v>
      </c>
      <c r="C6432" s="6">
        <v>89</v>
      </c>
      <c r="D6432" s="6" t="s">
        <v>350</v>
      </c>
      <c r="E6432" s="6"/>
      <c r="F6432" s="6"/>
      <c r="G6432" s="6"/>
      <c r="H6432" s="6"/>
      <c r="I6432" s="6"/>
      <c r="J6432" s="6" t="s">
        <v>336</v>
      </c>
      <c r="K6432" s="6">
        <v>25</v>
      </c>
      <c r="L6432" s="6">
        <v>10</v>
      </c>
      <c r="M6432" s="6">
        <v>3</v>
      </c>
      <c r="N6432" s="6">
        <v>30</v>
      </c>
      <c r="O6432" s="6">
        <v>0</v>
      </c>
      <c r="P6432" s="6"/>
      <c r="Q6432" s="6"/>
      <c r="R6432" s="6"/>
      <c r="S6432" s="6"/>
      <c r="T6432" s="6"/>
    </row>
    <row r="6433" spans="1:20" x14ac:dyDescent="0.25">
      <c r="A6433">
        <v>2006</v>
      </c>
      <c r="B6433" t="s">
        <v>220</v>
      </c>
      <c r="C6433" s="6">
        <v>90</v>
      </c>
      <c r="D6433" s="6" t="s">
        <v>350</v>
      </c>
      <c r="E6433" s="6"/>
      <c r="F6433" s="6"/>
      <c r="G6433" s="6"/>
      <c r="H6433" s="6"/>
      <c r="I6433" s="6"/>
      <c r="J6433" s="6" t="s">
        <v>334</v>
      </c>
      <c r="K6433" s="6">
        <v>40</v>
      </c>
      <c r="L6433" s="6">
        <v>30</v>
      </c>
      <c r="M6433" s="6">
        <v>70</v>
      </c>
      <c r="N6433" s="6">
        <v>40</v>
      </c>
      <c r="O6433" s="6">
        <v>0</v>
      </c>
      <c r="P6433" s="6"/>
      <c r="Q6433" s="6"/>
      <c r="R6433" s="6" t="s">
        <v>31</v>
      </c>
      <c r="S6433" s="6"/>
      <c r="T6433" s="6"/>
    </row>
    <row r="6434" spans="1:20" x14ac:dyDescent="0.25">
      <c r="A6434">
        <v>2006</v>
      </c>
      <c r="B6434" t="s">
        <v>220</v>
      </c>
      <c r="C6434" s="6">
        <v>91</v>
      </c>
      <c r="D6434" s="6" t="s">
        <v>350</v>
      </c>
      <c r="E6434" s="6"/>
      <c r="F6434" s="6"/>
      <c r="G6434" s="6"/>
      <c r="H6434" s="6"/>
      <c r="I6434" s="6"/>
      <c r="J6434" s="6" t="s">
        <v>332</v>
      </c>
      <c r="K6434" s="6">
        <v>35</v>
      </c>
      <c r="L6434" s="6">
        <v>30</v>
      </c>
      <c r="M6434" s="6">
        <v>60</v>
      </c>
      <c r="N6434" s="6">
        <v>95</v>
      </c>
      <c r="O6434" s="6">
        <v>0</v>
      </c>
      <c r="P6434" s="6"/>
      <c r="Q6434" s="6"/>
      <c r="R6434" s="6"/>
      <c r="S6434" s="6"/>
      <c r="T6434" s="6"/>
    </row>
    <row r="6435" spans="1:20" x14ac:dyDescent="0.25">
      <c r="A6435">
        <v>2006</v>
      </c>
      <c r="B6435" t="s">
        <v>220</v>
      </c>
      <c r="C6435" s="6">
        <v>92</v>
      </c>
      <c r="D6435" s="6" t="s">
        <v>350</v>
      </c>
      <c r="E6435" s="6"/>
      <c r="F6435" s="6"/>
      <c r="G6435" s="6"/>
      <c r="H6435" s="6"/>
      <c r="I6435" s="6"/>
      <c r="J6435" s="6" t="s">
        <v>332</v>
      </c>
      <c r="K6435" s="6">
        <v>85</v>
      </c>
      <c r="L6435" s="6">
        <v>70</v>
      </c>
      <c r="M6435" s="6">
        <v>5</v>
      </c>
      <c r="N6435" s="6">
        <v>45</v>
      </c>
      <c r="O6435" s="6">
        <v>0</v>
      </c>
      <c r="P6435" s="6"/>
      <c r="Q6435" s="6"/>
      <c r="R6435" s="6"/>
      <c r="S6435" s="6">
        <v>1</v>
      </c>
      <c r="T6435" s="6"/>
    </row>
    <row r="6436" spans="1:20" x14ac:dyDescent="0.25">
      <c r="A6436">
        <v>2006</v>
      </c>
      <c r="B6436" t="s">
        <v>220</v>
      </c>
      <c r="C6436" s="6">
        <v>93</v>
      </c>
      <c r="D6436" s="6" t="s">
        <v>350</v>
      </c>
      <c r="E6436" s="6"/>
      <c r="F6436" s="6"/>
      <c r="G6436" s="6"/>
      <c r="H6436" s="6"/>
      <c r="I6436" s="6"/>
      <c r="J6436" s="6" t="s">
        <v>334</v>
      </c>
      <c r="K6436" s="6">
        <v>70</v>
      </c>
      <c r="L6436" s="6">
        <v>60</v>
      </c>
      <c r="M6436" s="6">
        <v>55</v>
      </c>
      <c r="N6436" s="6">
        <v>65</v>
      </c>
      <c r="O6436" s="6">
        <v>0</v>
      </c>
      <c r="P6436" s="6"/>
      <c r="Q6436" s="6"/>
      <c r="R6436" s="6" t="s">
        <v>31</v>
      </c>
      <c r="S6436" s="6"/>
      <c r="T6436" s="6"/>
    </row>
    <row r="6437" spans="1:20" x14ac:dyDescent="0.25">
      <c r="A6437">
        <v>2006</v>
      </c>
      <c r="B6437" t="s">
        <v>220</v>
      </c>
      <c r="C6437" s="6">
        <v>94</v>
      </c>
      <c r="D6437" s="6" t="s">
        <v>350</v>
      </c>
      <c r="E6437" s="6"/>
      <c r="F6437" s="6"/>
      <c r="G6437" s="6"/>
      <c r="H6437" s="6"/>
      <c r="I6437" s="6"/>
      <c r="J6437" s="6" t="s">
        <v>331</v>
      </c>
      <c r="K6437" s="6">
        <v>60</v>
      </c>
      <c r="L6437" s="6">
        <v>30</v>
      </c>
      <c r="M6437" s="6">
        <v>4</v>
      </c>
      <c r="N6437" s="6">
        <v>40</v>
      </c>
      <c r="O6437" s="6">
        <v>0</v>
      </c>
      <c r="P6437" s="6"/>
      <c r="Q6437" s="6"/>
      <c r="R6437" s="6"/>
      <c r="S6437" s="6"/>
      <c r="T6437" s="6"/>
    </row>
    <row r="6438" spans="1:20" x14ac:dyDescent="0.25">
      <c r="A6438">
        <v>2006</v>
      </c>
      <c r="B6438" t="s">
        <v>220</v>
      </c>
      <c r="C6438" s="6">
        <v>95</v>
      </c>
      <c r="D6438" s="6" t="s">
        <v>350</v>
      </c>
      <c r="E6438" s="6"/>
      <c r="F6438" s="6"/>
      <c r="G6438" s="6"/>
      <c r="H6438" s="6"/>
      <c r="I6438" s="6"/>
      <c r="J6438" s="6" t="s">
        <v>340</v>
      </c>
      <c r="K6438" s="6">
        <v>15</v>
      </c>
      <c r="L6438" s="6">
        <v>10</v>
      </c>
      <c r="M6438" s="6">
        <v>4</v>
      </c>
      <c r="N6438" s="6">
        <v>75</v>
      </c>
      <c r="O6438" s="6">
        <v>0</v>
      </c>
      <c r="P6438" s="6"/>
      <c r="Q6438" s="6"/>
      <c r="R6438" s="6" t="s">
        <v>47</v>
      </c>
      <c r="S6438" s="6"/>
      <c r="T6438" s="6"/>
    </row>
    <row r="6439" spans="1:20" x14ac:dyDescent="0.25">
      <c r="A6439">
        <v>2006</v>
      </c>
      <c r="B6439" t="s">
        <v>220</v>
      </c>
      <c r="C6439" s="6">
        <v>96</v>
      </c>
      <c r="D6439" s="6" t="s">
        <v>350</v>
      </c>
      <c r="E6439" s="6"/>
      <c r="F6439" s="6"/>
      <c r="G6439" s="6"/>
      <c r="H6439" s="6"/>
      <c r="I6439" s="6"/>
      <c r="J6439" s="6" t="s">
        <v>334</v>
      </c>
      <c r="K6439" s="6">
        <v>43</v>
      </c>
      <c r="L6439" s="6">
        <v>35</v>
      </c>
      <c r="M6439" s="6">
        <v>55</v>
      </c>
      <c r="N6439" s="6">
        <v>40</v>
      </c>
      <c r="O6439" s="6">
        <v>0</v>
      </c>
      <c r="P6439" s="6"/>
      <c r="Q6439" s="6"/>
      <c r="R6439" s="6"/>
      <c r="S6439" s="6"/>
      <c r="T6439" s="6"/>
    </row>
    <row r="6440" spans="1:20" x14ac:dyDescent="0.25">
      <c r="A6440">
        <v>2006</v>
      </c>
      <c r="B6440" t="s">
        <v>220</v>
      </c>
      <c r="C6440" s="6">
        <v>97</v>
      </c>
      <c r="D6440" s="6" t="s">
        <v>350</v>
      </c>
      <c r="E6440" s="6"/>
      <c r="F6440" s="6"/>
      <c r="G6440" s="6"/>
      <c r="H6440" s="6"/>
      <c r="I6440" s="6"/>
      <c r="J6440" s="6" t="s">
        <v>334</v>
      </c>
      <c r="K6440" s="6">
        <v>32</v>
      </c>
      <c r="L6440" s="6">
        <v>18</v>
      </c>
      <c r="M6440" s="6">
        <v>25</v>
      </c>
      <c r="N6440" s="6">
        <v>30</v>
      </c>
      <c r="O6440" s="6">
        <v>0</v>
      </c>
      <c r="P6440" s="6"/>
      <c r="Q6440" s="6"/>
      <c r="R6440" s="6"/>
      <c r="S6440" s="6"/>
      <c r="T6440" s="6"/>
    </row>
    <row r="6441" spans="1:20" x14ac:dyDescent="0.25">
      <c r="A6441">
        <v>2006</v>
      </c>
      <c r="B6441" t="s">
        <v>220</v>
      </c>
      <c r="C6441" s="6">
        <v>98</v>
      </c>
      <c r="D6441" s="6" t="s">
        <v>350</v>
      </c>
      <c r="E6441" s="6"/>
      <c r="F6441" s="6"/>
      <c r="G6441" s="6"/>
      <c r="H6441" s="6"/>
      <c r="I6441" s="6"/>
      <c r="J6441" s="6" t="s">
        <v>332</v>
      </c>
      <c r="K6441" s="6">
        <v>150</v>
      </c>
      <c r="L6441" s="6">
        <v>65</v>
      </c>
      <c r="M6441" s="6">
        <v>100</v>
      </c>
      <c r="N6441" s="6">
        <v>10</v>
      </c>
      <c r="O6441" s="6">
        <v>0</v>
      </c>
      <c r="P6441" s="6"/>
      <c r="Q6441" s="6"/>
      <c r="R6441" s="6"/>
      <c r="S6441" s="6"/>
      <c r="T6441" s="6"/>
    </row>
    <row r="6442" spans="1:20" x14ac:dyDescent="0.25">
      <c r="A6442">
        <v>2006</v>
      </c>
      <c r="B6442" t="s">
        <v>220</v>
      </c>
      <c r="C6442" s="6">
        <v>99</v>
      </c>
      <c r="D6442" s="6" t="s">
        <v>350</v>
      </c>
      <c r="E6442" s="6"/>
      <c r="F6442" s="6"/>
      <c r="G6442" s="6"/>
      <c r="H6442" s="6"/>
      <c r="I6442" s="6"/>
      <c r="J6442" s="6" t="s">
        <v>334</v>
      </c>
      <c r="K6442" s="6">
        <v>250</v>
      </c>
      <c r="L6442" s="6">
        <v>130</v>
      </c>
      <c r="M6442" s="6">
        <v>145</v>
      </c>
      <c r="N6442" s="6">
        <v>95</v>
      </c>
      <c r="O6442" s="6">
        <v>0</v>
      </c>
      <c r="P6442" s="6"/>
      <c r="Q6442" s="6"/>
      <c r="R6442" s="6"/>
      <c r="S6442" s="6">
        <v>1</v>
      </c>
      <c r="T6442" s="6"/>
    </row>
    <row r="6443" spans="1:20" x14ac:dyDescent="0.25">
      <c r="A6443">
        <v>2006</v>
      </c>
      <c r="B6443" t="s">
        <v>220</v>
      </c>
      <c r="C6443" s="6">
        <v>100</v>
      </c>
      <c r="D6443" s="6" t="s">
        <v>350</v>
      </c>
      <c r="E6443" s="6">
        <v>8</v>
      </c>
      <c r="F6443" s="6">
        <v>9.8000000000000007</v>
      </c>
      <c r="G6443" s="6">
        <v>245</v>
      </c>
      <c r="H6443" s="6"/>
      <c r="I6443" s="6"/>
      <c r="J6443" s="6" t="s">
        <v>352</v>
      </c>
      <c r="K6443" s="6">
        <v>30</v>
      </c>
      <c r="L6443" s="6">
        <v>20</v>
      </c>
      <c r="M6443" s="6">
        <v>15</v>
      </c>
      <c r="N6443" s="6">
        <v>0</v>
      </c>
      <c r="O6443" s="6">
        <v>0</v>
      </c>
      <c r="P6443" s="6"/>
      <c r="Q6443" s="6"/>
      <c r="R6443" s="6"/>
      <c r="S6443" s="6"/>
      <c r="T6443" s="6"/>
    </row>
    <row r="6444" spans="1:20" x14ac:dyDescent="0.25">
      <c r="A6444">
        <v>2006</v>
      </c>
      <c r="B6444" t="s">
        <v>220</v>
      </c>
      <c r="C6444" s="6">
        <v>101</v>
      </c>
      <c r="D6444" s="6" t="s">
        <v>350</v>
      </c>
      <c r="E6444" s="6"/>
      <c r="F6444" s="6"/>
      <c r="G6444" s="6"/>
      <c r="H6444" s="6"/>
      <c r="I6444" s="6"/>
      <c r="J6444" s="6" t="s">
        <v>334</v>
      </c>
      <c r="K6444" s="6">
        <v>80</v>
      </c>
      <c r="L6444" s="6">
        <v>70</v>
      </c>
      <c r="M6444" s="6">
        <v>80</v>
      </c>
      <c r="N6444" s="6">
        <v>40</v>
      </c>
      <c r="O6444" s="6">
        <v>0</v>
      </c>
      <c r="P6444" s="6"/>
      <c r="Q6444" s="6"/>
      <c r="R6444" s="6" t="s">
        <v>31</v>
      </c>
      <c r="S6444" s="6"/>
      <c r="T6444" s="6"/>
    </row>
    <row r="6445" spans="1:20" x14ac:dyDescent="0.25">
      <c r="A6445">
        <v>2006</v>
      </c>
      <c r="B6445" t="s">
        <v>220</v>
      </c>
      <c r="C6445" s="6">
        <v>102</v>
      </c>
      <c r="D6445" s="6" t="s">
        <v>350</v>
      </c>
      <c r="E6445" s="6"/>
      <c r="F6445" s="6"/>
      <c r="G6445" s="6"/>
      <c r="H6445" s="6"/>
      <c r="I6445" s="6"/>
      <c r="J6445" s="6" t="s">
        <v>334</v>
      </c>
      <c r="K6445" s="6">
        <v>130</v>
      </c>
      <c r="L6445" s="6">
        <v>80</v>
      </c>
      <c r="M6445" s="6">
        <v>50</v>
      </c>
      <c r="N6445" s="6">
        <v>85</v>
      </c>
      <c r="O6445" s="6">
        <v>0</v>
      </c>
      <c r="P6445" s="6"/>
      <c r="Q6445" s="6"/>
      <c r="R6445" s="6"/>
      <c r="S6445" s="6"/>
      <c r="T6445" s="6" t="s">
        <v>106</v>
      </c>
    </row>
    <row r="6446" spans="1:20" x14ac:dyDescent="0.25">
      <c r="A6446">
        <v>2006</v>
      </c>
      <c r="B6446" t="s">
        <v>220</v>
      </c>
      <c r="C6446" s="6">
        <v>103</v>
      </c>
      <c r="D6446" s="6" t="s">
        <v>350</v>
      </c>
      <c r="E6446" s="6"/>
      <c r="F6446" s="6"/>
      <c r="G6446" s="6"/>
      <c r="H6446" s="6"/>
      <c r="I6446" s="6"/>
      <c r="J6446" s="6" t="s">
        <v>344</v>
      </c>
      <c r="K6446" s="6">
        <v>40</v>
      </c>
      <c r="L6446" s="6">
        <v>25</v>
      </c>
      <c r="M6446" s="6">
        <v>12</v>
      </c>
      <c r="N6446" s="6">
        <v>10</v>
      </c>
      <c r="O6446" s="6">
        <v>0</v>
      </c>
      <c r="P6446" s="6"/>
      <c r="Q6446" s="6"/>
      <c r="R6446" s="6"/>
      <c r="S6446" s="6"/>
      <c r="T6446" s="6"/>
    </row>
    <row r="6447" spans="1:20" x14ac:dyDescent="0.25">
      <c r="A6447">
        <v>2006</v>
      </c>
      <c r="B6447" t="s">
        <v>220</v>
      </c>
      <c r="C6447" s="6">
        <v>104</v>
      </c>
      <c r="D6447" s="6" t="s">
        <v>350</v>
      </c>
      <c r="E6447" s="6"/>
      <c r="F6447" s="6"/>
      <c r="G6447" s="6"/>
      <c r="H6447" s="6"/>
      <c r="I6447" s="6"/>
      <c r="J6447" s="6" t="s">
        <v>347</v>
      </c>
      <c r="K6447" s="6">
        <v>20</v>
      </c>
      <c r="L6447" s="6">
        <v>14</v>
      </c>
      <c r="M6447" s="6">
        <v>15</v>
      </c>
      <c r="N6447" s="6">
        <v>0</v>
      </c>
      <c r="O6447" s="6">
        <v>0</v>
      </c>
      <c r="P6447" s="6"/>
      <c r="Q6447" s="6"/>
      <c r="R6447" s="6"/>
      <c r="S6447" s="6"/>
      <c r="T6447" s="6"/>
    </row>
    <row r="6448" spans="1:20" x14ac:dyDescent="0.25">
      <c r="A6448">
        <v>2006</v>
      </c>
      <c r="B6448" t="s">
        <v>220</v>
      </c>
      <c r="C6448" s="6">
        <v>105</v>
      </c>
      <c r="D6448" s="6" t="s">
        <v>350</v>
      </c>
      <c r="E6448" s="6"/>
      <c r="F6448" s="6"/>
      <c r="G6448" s="6"/>
      <c r="H6448" s="6"/>
      <c r="I6448" s="6"/>
      <c r="J6448" s="6" t="s">
        <v>334</v>
      </c>
      <c r="K6448" s="6">
        <v>45</v>
      </c>
      <c r="L6448" s="6">
        <v>35</v>
      </c>
      <c r="M6448" s="6">
        <v>20</v>
      </c>
      <c r="N6448" s="6">
        <v>40</v>
      </c>
      <c r="O6448" s="6">
        <v>0</v>
      </c>
      <c r="P6448" s="6"/>
      <c r="Q6448" s="6"/>
      <c r="R6448" s="6"/>
      <c r="S6448" s="6">
        <v>1</v>
      </c>
      <c r="T6448" s="6"/>
    </row>
    <row r="6449" spans="1:20" x14ac:dyDescent="0.25">
      <c r="A6449">
        <v>2006</v>
      </c>
      <c r="B6449" t="s">
        <v>220</v>
      </c>
      <c r="C6449" s="6">
        <v>105</v>
      </c>
      <c r="D6449" s="6" t="s">
        <v>350</v>
      </c>
      <c r="E6449" s="6"/>
      <c r="F6449" s="6"/>
      <c r="G6449" s="6"/>
      <c r="H6449" s="6"/>
      <c r="I6449" s="6"/>
      <c r="J6449" s="6" t="s">
        <v>347</v>
      </c>
      <c r="K6449" s="6">
        <v>15</v>
      </c>
      <c r="L6449" s="6">
        <v>23</v>
      </c>
      <c r="M6449" s="6">
        <v>2</v>
      </c>
      <c r="N6449" s="6">
        <v>0</v>
      </c>
      <c r="O6449" s="6">
        <v>0</v>
      </c>
      <c r="P6449" s="6"/>
      <c r="Q6449" s="6"/>
      <c r="R6449" s="6"/>
      <c r="S6449" s="6"/>
      <c r="T6449" s="6"/>
    </row>
    <row r="6450" spans="1:20" x14ac:dyDescent="0.25">
      <c r="A6450">
        <v>2006</v>
      </c>
      <c r="B6450" t="s">
        <v>220</v>
      </c>
      <c r="C6450" s="6">
        <v>106</v>
      </c>
      <c r="D6450" s="6" t="s">
        <v>350</v>
      </c>
      <c r="E6450" s="6"/>
      <c r="F6450" s="6"/>
      <c r="G6450" s="6"/>
      <c r="H6450" s="6"/>
      <c r="I6450" s="6"/>
      <c r="J6450" s="6" t="s">
        <v>331</v>
      </c>
      <c r="K6450" s="6">
        <v>20</v>
      </c>
      <c r="L6450" s="6">
        <v>20</v>
      </c>
      <c r="M6450" s="6">
        <v>3</v>
      </c>
      <c r="N6450" s="6">
        <v>20</v>
      </c>
      <c r="O6450" s="6">
        <v>2</v>
      </c>
      <c r="P6450" s="6"/>
      <c r="Q6450" s="6"/>
      <c r="R6450" s="6"/>
      <c r="S6450" s="6"/>
      <c r="T6450" s="6"/>
    </row>
    <row r="6451" spans="1:20" x14ac:dyDescent="0.25">
      <c r="A6451">
        <v>2006</v>
      </c>
      <c r="B6451" t="s">
        <v>220</v>
      </c>
      <c r="C6451" s="6">
        <v>107</v>
      </c>
      <c r="D6451" s="6" t="s">
        <v>350</v>
      </c>
      <c r="E6451" s="6"/>
      <c r="F6451" s="6"/>
      <c r="G6451" s="6"/>
      <c r="H6451" s="6"/>
      <c r="I6451" s="6"/>
      <c r="J6451" s="6" t="s">
        <v>332</v>
      </c>
      <c r="K6451" s="6">
        <v>100</v>
      </c>
      <c r="L6451" s="6">
        <v>60</v>
      </c>
      <c r="M6451" s="6">
        <v>40</v>
      </c>
      <c r="N6451" s="6">
        <v>45</v>
      </c>
      <c r="O6451" s="6">
        <v>0</v>
      </c>
      <c r="P6451" s="6"/>
      <c r="Q6451" s="6"/>
      <c r="R6451" s="6"/>
      <c r="S6451" s="6"/>
      <c r="T6451" s="6"/>
    </row>
    <row r="6452" spans="1:20" x14ac:dyDescent="0.25">
      <c r="A6452">
        <v>2006</v>
      </c>
      <c r="B6452" t="s">
        <v>220</v>
      </c>
      <c r="C6452" s="6">
        <v>108</v>
      </c>
      <c r="D6452" s="6" t="s">
        <v>350</v>
      </c>
      <c r="E6452" s="6"/>
      <c r="F6452" s="6"/>
      <c r="G6452" s="6"/>
      <c r="H6452" s="6"/>
      <c r="I6452" s="6"/>
      <c r="J6452" s="6" t="s">
        <v>334</v>
      </c>
      <c r="K6452" s="6">
        <v>20</v>
      </c>
      <c r="L6452" s="6">
        <v>17</v>
      </c>
      <c r="M6452" s="6">
        <v>43</v>
      </c>
      <c r="N6452" s="6">
        <v>60</v>
      </c>
      <c r="O6452" s="6">
        <v>0</v>
      </c>
      <c r="P6452" s="6"/>
      <c r="Q6452" s="6"/>
      <c r="R6452" s="6"/>
      <c r="S6452" s="6"/>
      <c r="T6452" s="6"/>
    </row>
    <row r="6453" spans="1:20" x14ac:dyDescent="0.25">
      <c r="A6453">
        <v>2006</v>
      </c>
      <c r="B6453" t="s">
        <v>220</v>
      </c>
      <c r="C6453" s="6">
        <v>109</v>
      </c>
      <c r="D6453" s="6" t="s">
        <v>350</v>
      </c>
      <c r="E6453" s="6"/>
      <c r="F6453" s="6"/>
      <c r="G6453" s="6"/>
      <c r="H6453" s="6"/>
      <c r="I6453" s="6"/>
      <c r="J6453" s="6" t="s">
        <v>334</v>
      </c>
      <c r="K6453" s="6">
        <v>40</v>
      </c>
      <c r="L6453" s="6">
        <v>20</v>
      </c>
      <c r="M6453" s="6">
        <v>37</v>
      </c>
      <c r="N6453" s="6">
        <v>50</v>
      </c>
      <c r="O6453" s="6">
        <v>5</v>
      </c>
      <c r="P6453" s="6"/>
      <c r="Q6453" s="6"/>
      <c r="R6453" s="6"/>
      <c r="S6453" s="6"/>
      <c r="T6453" s="6"/>
    </row>
    <row r="6454" spans="1:20" x14ac:dyDescent="0.25">
      <c r="A6454">
        <v>2006</v>
      </c>
      <c r="B6454" t="s">
        <v>220</v>
      </c>
      <c r="C6454" s="6">
        <v>110</v>
      </c>
      <c r="D6454" s="6" t="s">
        <v>350</v>
      </c>
      <c r="E6454" s="6"/>
      <c r="F6454" s="6"/>
      <c r="G6454" s="6"/>
      <c r="H6454" s="6"/>
      <c r="I6454" s="6"/>
      <c r="J6454" s="6" t="s">
        <v>353</v>
      </c>
      <c r="K6454" s="6">
        <v>26</v>
      </c>
      <c r="L6454" s="6">
        <v>23</v>
      </c>
      <c r="M6454" s="6">
        <v>5</v>
      </c>
      <c r="N6454" s="6">
        <v>50</v>
      </c>
      <c r="O6454" s="6">
        <v>0</v>
      </c>
      <c r="P6454" s="6"/>
      <c r="Q6454" s="6"/>
      <c r="R6454" s="6"/>
      <c r="S6454" s="6"/>
      <c r="T6454" s="6"/>
    </row>
    <row r="6455" spans="1:20" x14ac:dyDescent="0.25">
      <c r="A6455">
        <v>2006</v>
      </c>
      <c r="B6455" t="s">
        <v>220</v>
      </c>
      <c r="C6455" s="6">
        <v>111</v>
      </c>
      <c r="D6455" s="6" t="s">
        <v>350</v>
      </c>
      <c r="E6455" s="6"/>
      <c r="F6455" s="6"/>
      <c r="G6455" s="6"/>
      <c r="H6455" s="6"/>
      <c r="I6455" s="6"/>
      <c r="J6455" s="6" t="s">
        <v>334</v>
      </c>
      <c r="K6455" s="6">
        <v>120</v>
      </c>
      <c r="L6455" s="6">
        <v>105</v>
      </c>
      <c r="M6455" s="6">
        <v>115</v>
      </c>
      <c r="N6455" s="6">
        <v>95</v>
      </c>
      <c r="O6455" s="6">
        <v>0</v>
      </c>
      <c r="P6455" s="6"/>
      <c r="Q6455" s="6"/>
      <c r="R6455" s="6"/>
      <c r="S6455" s="6">
        <v>1</v>
      </c>
      <c r="T6455" s="6"/>
    </row>
    <row r="6456" spans="1:20" x14ac:dyDescent="0.25">
      <c r="A6456">
        <v>2007</v>
      </c>
      <c r="B6456" s="6" t="s">
        <v>52</v>
      </c>
      <c r="C6456" s="10">
        <v>1</v>
      </c>
      <c r="D6456" s="10" t="s">
        <v>246</v>
      </c>
      <c r="E6456" s="10">
        <v>1</v>
      </c>
      <c r="F6456" s="10">
        <v>10</v>
      </c>
      <c r="G6456" s="10">
        <v>262</v>
      </c>
      <c r="H6456" s="10"/>
      <c r="I6456" s="10">
        <f>IF(G6456&gt;0,G6456/(1000-H6456)*1000,"")</f>
        <v>262</v>
      </c>
      <c r="J6456" s="10" t="s">
        <v>386</v>
      </c>
      <c r="K6456" s="10">
        <v>40</v>
      </c>
      <c r="L6456" s="6"/>
      <c r="M6456" s="10">
        <v>15</v>
      </c>
      <c r="N6456" s="10">
        <v>5</v>
      </c>
      <c r="O6456" s="10">
        <v>0</v>
      </c>
      <c r="P6456" s="10"/>
      <c r="Q6456" s="10"/>
      <c r="R6456" s="10"/>
      <c r="S6456" s="10">
        <v>2</v>
      </c>
      <c r="T6456" s="10"/>
    </row>
    <row r="6457" spans="1:20" x14ac:dyDescent="0.25">
      <c r="A6457">
        <v>2007</v>
      </c>
      <c r="B6457" s="6" t="s">
        <v>52</v>
      </c>
      <c r="C6457" s="10">
        <v>2</v>
      </c>
      <c r="D6457" s="10" t="s">
        <v>246</v>
      </c>
      <c r="E6457" s="10">
        <v>1</v>
      </c>
      <c r="F6457" s="10"/>
      <c r="G6457" s="10"/>
      <c r="H6457" s="10"/>
      <c r="I6457" s="10" t="str">
        <f t="shared" ref="I6457:I6520" si="61">IF(G6457&gt;0,G6457/(1000-H6457)*1000,"")</f>
        <v/>
      </c>
      <c r="J6457" s="10" t="s">
        <v>387</v>
      </c>
      <c r="K6457" s="10">
        <v>8</v>
      </c>
      <c r="L6457" s="6"/>
      <c r="M6457" s="10">
        <v>15</v>
      </c>
      <c r="N6457" s="10">
        <v>0</v>
      </c>
      <c r="O6457" s="10">
        <v>0</v>
      </c>
      <c r="P6457" s="10"/>
      <c r="Q6457" s="10"/>
      <c r="R6457" s="10"/>
      <c r="S6457" s="10"/>
      <c r="T6457" s="10"/>
    </row>
    <row r="6458" spans="1:20" x14ac:dyDescent="0.25">
      <c r="A6458">
        <v>2007</v>
      </c>
      <c r="B6458" s="6" t="s">
        <v>52</v>
      </c>
      <c r="C6458" s="10">
        <v>3</v>
      </c>
      <c r="D6458" s="10" t="s">
        <v>246</v>
      </c>
      <c r="E6458" s="10">
        <v>1</v>
      </c>
      <c r="F6458" s="10"/>
      <c r="G6458" s="10"/>
      <c r="H6458" s="10"/>
      <c r="I6458" s="10" t="str">
        <f t="shared" si="61"/>
        <v/>
      </c>
      <c r="J6458" s="10" t="s">
        <v>388</v>
      </c>
      <c r="K6458" s="10">
        <v>40</v>
      </c>
      <c r="L6458" s="6"/>
      <c r="M6458" s="10">
        <v>50</v>
      </c>
      <c r="N6458" s="10">
        <v>60</v>
      </c>
      <c r="O6458" s="10">
        <v>0</v>
      </c>
      <c r="P6458" s="10"/>
      <c r="Q6458" s="10"/>
      <c r="R6458" s="10"/>
      <c r="S6458" s="10"/>
      <c r="T6458" s="10"/>
    </row>
    <row r="6459" spans="1:20" x14ac:dyDescent="0.25">
      <c r="A6459">
        <v>2007</v>
      </c>
      <c r="B6459" s="6" t="s">
        <v>52</v>
      </c>
      <c r="C6459" s="10">
        <v>4</v>
      </c>
      <c r="D6459" s="10" t="s">
        <v>246</v>
      </c>
      <c r="E6459" s="10">
        <v>1</v>
      </c>
      <c r="F6459" s="10"/>
      <c r="G6459" s="10"/>
      <c r="H6459" s="10"/>
      <c r="I6459" s="10" t="str">
        <f t="shared" si="61"/>
        <v/>
      </c>
      <c r="J6459" s="10" t="s">
        <v>389</v>
      </c>
      <c r="K6459" s="10">
        <v>70</v>
      </c>
      <c r="L6459" s="6"/>
      <c r="M6459" s="10">
        <v>40</v>
      </c>
      <c r="N6459" s="10">
        <v>55</v>
      </c>
      <c r="O6459" s="10">
        <v>0</v>
      </c>
      <c r="P6459" s="10"/>
      <c r="Q6459" s="10"/>
      <c r="R6459" s="10"/>
      <c r="S6459" s="10"/>
      <c r="T6459" s="10"/>
    </row>
    <row r="6460" spans="1:20" x14ac:dyDescent="0.25">
      <c r="A6460">
        <v>2007</v>
      </c>
      <c r="B6460" s="6" t="s">
        <v>52</v>
      </c>
      <c r="C6460" s="10">
        <v>5</v>
      </c>
      <c r="D6460" s="10" t="s">
        <v>246</v>
      </c>
      <c r="E6460" s="10">
        <v>1</v>
      </c>
      <c r="F6460" s="10"/>
      <c r="G6460" s="10"/>
      <c r="H6460" s="10"/>
      <c r="I6460" s="10" t="str">
        <f t="shared" si="61"/>
        <v/>
      </c>
      <c r="J6460" s="10" t="s">
        <v>389</v>
      </c>
      <c r="K6460" s="10">
        <v>25</v>
      </c>
      <c r="L6460" s="6"/>
      <c r="M6460" s="10">
        <v>25</v>
      </c>
      <c r="N6460" s="10">
        <v>10</v>
      </c>
      <c r="O6460" s="10">
        <v>0</v>
      </c>
      <c r="P6460" s="10"/>
      <c r="Q6460" s="10"/>
      <c r="R6460" s="10"/>
      <c r="S6460" s="10"/>
      <c r="T6460" s="10"/>
    </row>
    <row r="6461" spans="1:20" x14ac:dyDescent="0.25">
      <c r="A6461">
        <v>2007</v>
      </c>
      <c r="B6461" s="6" t="s">
        <v>52</v>
      </c>
      <c r="C6461" s="10">
        <v>6</v>
      </c>
      <c r="D6461" s="10" t="s">
        <v>246</v>
      </c>
      <c r="E6461" s="10">
        <v>1</v>
      </c>
      <c r="F6461" s="10"/>
      <c r="G6461" s="10"/>
      <c r="H6461" s="10"/>
      <c r="I6461" s="10" t="str">
        <f t="shared" si="61"/>
        <v/>
      </c>
      <c r="J6461" s="10" t="s">
        <v>389</v>
      </c>
      <c r="K6461" s="10">
        <v>60</v>
      </c>
      <c r="L6461" s="6"/>
      <c r="M6461" s="10">
        <v>40</v>
      </c>
      <c r="N6461" s="10">
        <v>5</v>
      </c>
      <c r="O6461" s="10">
        <v>0</v>
      </c>
      <c r="P6461" s="10"/>
      <c r="Q6461" s="10"/>
      <c r="R6461" s="10"/>
      <c r="S6461" s="10"/>
      <c r="T6461" s="10"/>
    </row>
    <row r="6462" spans="1:20" x14ac:dyDescent="0.25">
      <c r="A6462">
        <v>2007</v>
      </c>
      <c r="B6462" s="6" t="s">
        <v>52</v>
      </c>
      <c r="C6462" s="10">
        <v>7</v>
      </c>
      <c r="D6462" s="10" t="s">
        <v>246</v>
      </c>
      <c r="E6462" s="10">
        <v>1</v>
      </c>
      <c r="F6462" s="10"/>
      <c r="G6462" s="10"/>
      <c r="H6462" s="10"/>
      <c r="I6462" s="10" t="str">
        <f t="shared" si="61"/>
        <v/>
      </c>
      <c r="J6462" s="10" t="s">
        <v>390</v>
      </c>
      <c r="K6462" s="10">
        <v>5</v>
      </c>
      <c r="L6462" s="6"/>
      <c r="M6462" s="10">
        <v>5</v>
      </c>
      <c r="N6462" s="10">
        <v>0</v>
      </c>
      <c r="O6462" s="10">
        <v>0</v>
      </c>
      <c r="P6462" s="10"/>
      <c r="Q6462" s="10"/>
      <c r="R6462" s="10"/>
      <c r="S6462" s="10"/>
      <c r="T6462" s="10"/>
    </row>
    <row r="6463" spans="1:20" x14ac:dyDescent="0.25">
      <c r="A6463">
        <v>2007</v>
      </c>
      <c r="B6463" s="6" t="s">
        <v>52</v>
      </c>
      <c r="C6463" s="10">
        <v>8</v>
      </c>
      <c r="D6463" s="10" t="s">
        <v>246</v>
      </c>
      <c r="E6463" s="10">
        <v>1</v>
      </c>
      <c r="F6463" s="10"/>
      <c r="G6463" s="10"/>
      <c r="H6463" s="10"/>
      <c r="I6463" s="10" t="str">
        <f t="shared" si="61"/>
        <v/>
      </c>
      <c r="J6463" s="10" t="s">
        <v>391</v>
      </c>
      <c r="K6463" s="10">
        <v>5</v>
      </c>
      <c r="L6463" s="6"/>
      <c r="M6463" s="10">
        <v>5</v>
      </c>
      <c r="N6463" s="10">
        <v>0</v>
      </c>
      <c r="O6463" s="10">
        <v>0</v>
      </c>
      <c r="P6463" s="10"/>
      <c r="Q6463" s="10"/>
      <c r="R6463" s="10"/>
      <c r="S6463" s="10"/>
      <c r="T6463" s="10"/>
    </row>
    <row r="6464" spans="1:20" x14ac:dyDescent="0.25">
      <c r="A6464">
        <v>2007</v>
      </c>
      <c r="B6464" s="6" t="s">
        <v>52</v>
      </c>
      <c r="C6464" s="10">
        <v>9</v>
      </c>
      <c r="D6464" s="10" t="s">
        <v>246</v>
      </c>
      <c r="E6464" s="10">
        <v>1</v>
      </c>
      <c r="F6464" s="10"/>
      <c r="G6464" s="10"/>
      <c r="H6464" s="10"/>
      <c r="I6464" s="10" t="str">
        <f t="shared" si="61"/>
        <v/>
      </c>
      <c r="J6464" s="10" t="s">
        <v>392</v>
      </c>
      <c r="K6464" s="10">
        <v>25</v>
      </c>
      <c r="L6464" s="6"/>
      <c r="M6464" s="10">
        <v>20</v>
      </c>
      <c r="N6464" s="10">
        <v>10</v>
      </c>
      <c r="O6464" s="10">
        <v>0</v>
      </c>
      <c r="P6464" s="10"/>
      <c r="Q6464" s="10"/>
      <c r="R6464" s="10" t="s">
        <v>47</v>
      </c>
      <c r="S6464" s="10"/>
      <c r="T6464" s="10"/>
    </row>
    <row r="6465" spans="1:20" x14ac:dyDescent="0.25">
      <c r="A6465">
        <v>2007</v>
      </c>
      <c r="B6465" s="6" t="s">
        <v>52</v>
      </c>
      <c r="C6465" s="10">
        <v>10</v>
      </c>
      <c r="D6465" s="10" t="s">
        <v>246</v>
      </c>
      <c r="E6465" s="10">
        <v>1</v>
      </c>
      <c r="F6465" s="10"/>
      <c r="G6465" s="10"/>
      <c r="H6465" s="10"/>
      <c r="I6465" s="10" t="str">
        <f t="shared" si="61"/>
        <v/>
      </c>
      <c r="J6465" s="10" t="s">
        <v>392</v>
      </c>
      <c r="K6465" s="10">
        <v>45</v>
      </c>
      <c r="L6465" s="6"/>
      <c r="M6465" s="10">
        <v>40</v>
      </c>
      <c r="N6465" s="10">
        <v>20</v>
      </c>
      <c r="O6465" s="10">
        <v>0</v>
      </c>
      <c r="P6465" s="10"/>
      <c r="Q6465" s="10"/>
      <c r="R6465" s="10"/>
      <c r="S6465" s="10"/>
      <c r="T6465" s="10"/>
    </row>
    <row r="6466" spans="1:20" x14ac:dyDescent="0.25">
      <c r="A6466">
        <v>2007</v>
      </c>
      <c r="B6466" s="6" t="s">
        <v>52</v>
      </c>
      <c r="C6466" s="10">
        <v>11</v>
      </c>
      <c r="D6466" s="10" t="s">
        <v>246</v>
      </c>
      <c r="E6466" s="10">
        <v>1</v>
      </c>
      <c r="F6466" s="10"/>
      <c r="G6466" s="10"/>
      <c r="H6466" s="10"/>
      <c r="I6466" s="10" t="str">
        <f t="shared" si="61"/>
        <v/>
      </c>
      <c r="J6466" s="10" t="s">
        <v>392</v>
      </c>
      <c r="K6466" s="10">
        <v>35</v>
      </c>
      <c r="L6466" s="6"/>
      <c r="M6466" s="10">
        <v>15</v>
      </c>
      <c r="N6466" s="10">
        <v>20</v>
      </c>
      <c r="O6466" s="10">
        <v>0</v>
      </c>
      <c r="P6466" s="10"/>
      <c r="Q6466" s="10"/>
      <c r="R6466" s="10"/>
      <c r="S6466" s="10"/>
      <c r="T6466" s="10"/>
    </row>
    <row r="6467" spans="1:20" x14ac:dyDescent="0.25">
      <c r="A6467">
        <v>2007</v>
      </c>
      <c r="B6467" s="6" t="s">
        <v>52</v>
      </c>
      <c r="C6467" s="10">
        <v>12</v>
      </c>
      <c r="D6467" s="10" t="s">
        <v>246</v>
      </c>
      <c r="E6467" s="10">
        <v>1</v>
      </c>
      <c r="F6467" s="10"/>
      <c r="G6467" s="10"/>
      <c r="H6467" s="10"/>
      <c r="I6467" s="10" t="str">
        <f t="shared" si="61"/>
        <v/>
      </c>
      <c r="J6467" s="10" t="s">
        <v>392</v>
      </c>
      <c r="K6467" s="10">
        <v>45</v>
      </c>
      <c r="L6467" s="6"/>
      <c r="M6467" s="10">
        <v>20</v>
      </c>
      <c r="N6467" s="10">
        <v>5</v>
      </c>
      <c r="O6467" s="10">
        <v>0</v>
      </c>
      <c r="P6467" s="10"/>
      <c r="Q6467" s="10"/>
      <c r="R6467" s="10" t="s">
        <v>47</v>
      </c>
      <c r="S6467" s="10"/>
      <c r="T6467" s="10"/>
    </row>
    <row r="6468" spans="1:20" x14ac:dyDescent="0.25">
      <c r="A6468">
        <v>2007</v>
      </c>
      <c r="B6468" s="6" t="s">
        <v>52</v>
      </c>
      <c r="C6468" s="10">
        <v>13</v>
      </c>
      <c r="D6468" s="10" t="s">
        <v>246</v>
      </c>
      <c r="E6468" s="10">
        <v>2</v>
      </c>
      <c r="F6468" s="10"/>
      <c r="G6468" s="10">
        <v>110</v>
      </c>
      <c r="H6468" s="10"/>
      <c r="I6468" s="10">
        <f t="shared" si="61"/>
        <v>110</v>
      </c>
      <c r="J6468" s="10" t="s">
        <v>393</v>
      </c>
      <c r="K6468" s="10">
        <v>15</v>
      </c>
      <c r="L6468" s="6"/>
      <c r="M6468" s="10">
        <v>10</v>
      </c>
      <c r="N6468" s="10">
        <v>5</v>
      </c>
      <c r="O6468" s="10">
        <v>0</v>
      </c>
      <c r="P6468" s="10"/>
      <c r="Q6468" s="10"/>
      <c r="R6468" s="10"/>
      <c r="S6468" s="10"/>
      <c r="T6468" s="10"/>
    </row>
    <row r="6469" spans="1:20" x14ac:dyDescent="0.25">
      <c r="A6469">
        <v>2007</v>
      </c>
      <c r="B6469" s="6" t="s">
        <v>52</v>
      </c>
      <c r="C6469" s="10">
        <v>14</v>
      </c>
      <c r="D6469" s="10" t="s">
        <v>246</v>
      </c>
      <c r="E6469" s="10">
        <v>2</v>
      </c>
      <c r="F6469" s="10"/>
      <c r="G6469" s="10"/>
      <c r="H6469" s="10"/>
      <c r="I6469" s="10" t="str">
        <f t="shared" si="61"/>
        <v/>
      </c>
      <c r="J6469" s="10" t="s">
        <v>393</v>
      </c>
      <c r="K6469" s="10">
        <v>15</v>
      </c>
      <c r="L6469" s="6"/>
      <c r="M6469" s="10">
        <v>5</v>
      </c>
      <c r="N6469" s="10">
        <v>0</v>
      </c>
      <c r="O6469" s="10">
        <v>0</v>
      </c>
      <c r="P6469" s="10"/>
      <c r="Q6469" s="10"/>
      <c r="R6469" s="10"/>
      <c r="S6469" s="10"/>
      <c r="T6469" s="10"/>
    </row>
    <row r="6470" spans="1:20" x14ac:dyDescent="0.25">
      <c r="A6470">
        <v>2007</v>
      </c>
      <c r="B6470" s="6" t="s">
        <v>52</v>
      </c>
      <c r="C6470" s="10">
        <v>15</v>
      </c>
      <c r="D6470" s="10" t="s">
        <v>246</v>
      </c>
      <c r="E6470" s="10">
        <v>2</v>
      </c>
      <c r="F6470" s="10"/>
      <c r="G6470" s="10"/>
      <c r="H6470" s="10"/>
      <c r="I6470" s="10" t="str">
        <f t="shared" si="61"/>
        <v/>
      </c>
      <c r="J6470" s="10" t="s">
        <v>394</v>
      </c>
      <c r="K6470" s="10">
        <v>60</v>
      </c>
      <c r="L6470" s="6"/>
      <c r="M6470" s="10">
        <v>50</v>
      </c>
      <c r="N6470" s="10">
        <v>50</v>
      </c>
      <c r="O6470" s="10">
        <v>0</v>
      </c>
      <c r="P6470" s="10"/>
      <c r="Q6470" s="10"/>
      <c r="R6470" s="10"/>
      <c r="S6470" s="10"/>
      <c r="T6470" s="10"/>
    </row>
    <row r="6471" spans="1:20" x14ac:dyDescent="0.25">
      <c r="A6471">
        <v>2007</v>
      </c>
      <c r="B6471" s="6" t="s">
        <v>52</v>
      </c>
      <c r="C6471" s="10">
        <v>16</v>
      </c>
      <c r="D6471" s="10" t="s">
        <v>246</v>
      </c>
      <c r="E6471" s="10">
        <v>2</v>
      </c>
      <c r="F6471" s="10"/>
      <c r="G6471" s="10"/>
      <c r="H6471" s="10"/>
      <c r="I6471" s="10" t="str">
        <f t="shared" si="61"/>
        <v/>
      </c>
      <c r="J6471" s="10" t="s">
        <v>386</v>
      </c>
      <c r="K6471" s="10">
        <v>22</v>
      </c>
      <c r="L6471" s="6"/>
      <c r="M6471" s="10">
        <v>20</v>
      </c>
      <c r="N6471" s="10">
        <v>15</v>
      </c>
      <c r="O6471" s="10">
        <v>5</v>
      </c>
      <c r="P6471" s="10"/>
      <c r="Q6471" s="10"/>
      <c r="R6471" s="10"/>
      <c r="S6471" s="10"/>
      <c r="T6471" s="10"/>
    </row>
    <row r="6472" spans="1:20" x14ac:dyDescent="0.25">
      <c r="A6472">
        <v>2007</v>
      </c>
      <c r="B6472" s="6" t="s">
        <v>52</v>
      </c>
      <c r="C6472" s="10">
        <v>17</v>
      </c>
      <c r="D6472" s="10" t="s">
        <v>246</v>
      </c>
      <c r="E6472" s="10">
        <v>2</v>
      </c>
      <c r="F6472" s="10"/>
      <c r="G6472" s="10"/>
      <c r="H6472" s="10"/>
      <c r="I6472" s="10" t="str">
        <f t="shared" si="61"/>
        <v/>
      </c>
      <c r="J6472" s="10" t="s">
        <v>388</v>
      </c>
      <c r="K6472" s="10">
        <v>40</v>
      </c>
      <c r="L6472" s="6"/>
      <c r="M6472" s="10">
        <v>25</v>
      </c>
      <c r="N6472" s="10">
        <v>70</v>
      </c>
      <c r="O6472" s="10">
        <v>0</v>
      </c>
      <c r="P6472" s="10"/>
      <c r="Q6472" s="10"/>
      <c r="R6472" s="10"/>
      <c r="S6472" s="10"/>
      <c r="T6472" s="10"/>
    </row>
    <row r="6473" spans="1:20" x14ac:dyDescent="0.25">
      <c r="A6473">
        <v>2007</v>
      </c>
      <c r="B6473" s="6" t="s">
        <v>52</v>
      </c>
      <c r="C6473" s="10">
        <v>18</v>
      </c>
      <c r="D6473" s="10" t="s">
        <v>246</v>
      </c>
      <c r="E6473" s="10">
        <v>2</v>
      </c>
      <c r="F6473" s="10"/>
      <c r="G6473" s="10"/>
      <c r="H6473" s="10"/>
      <c r="I6473" s="10" t="str">
        <f t="shared" si="61"/>
        <v/>
      </c>
      <c r="J6473" s="10" t="s">
        <v>388</v>
      </c>
      <c r="K6473" s="10">
        <v>22</v>
      </c>
      <c r="L6473" s="6"/>
      <c r="M6473" s="10">
        <v>30</v>
      </c>
      <c r="N6473" s="10">
        <v>20</v>
      </c>
      <c r="O6473" s="10">
        <v>0</v>
      </c>
      <c r="P6473" s="10"/>
      <c r="Q6473" s="10"/>
      <c r="R6473" s="10"/>
      <c r="S6473" s="10"/>
      <c r="T6473" s="10"/>
    </row>
    <row r="6474" spans="1:20" x14ac:dyDescent="0.25">
      <c r="A6474">
        <v>2007</v>
      </c>
      <c r="B6474" s="6" t="s">
        <v>52</v>
      </c>
      <c r="C6474" s="10">
        <v>19</v>
      </c>
      <c r="D6474" s="10" t="s">
        <v>246</v>
      </c>
      <c r="E6474" s="10">
        <v>2</v>
      </c>
      <c r="F6474" s="10"/>
      <c r="G6474" s="10"/>
      <c r="H6474" s="10"/>
      <c r="I6474" s="10" t="str">
        <f t="shared" si="61"/>
        <v/>
      </c>
      <c r="J6474" s="10" t="s">
        <v>388</v>
      </c>
      <c r="K6474" s="10">
        <v>55</v>
      </c>
      <c r="L6474" s="6"/>
      <c r="M6474" s="10">
        <v>40</v>
      </c>
      <c r="N6474" s="10">
        <v>50</v>
      </c>
      <c r="O6474" s="10">
        <v>0</v>
      </c>
      <c r="P6474" s="10"/>
      <c r="Q6474" s="10"/>
      <c r="R6474" s="10"/>
      <c r="S6474" s="10"/>
      <c r="T6474" s="10"/>
    </row>
    <row r="6475" spans="1:20" x14ac:dyDescent="0.25">
      <c r="A6475">
        <v>2007</v>
      </c>
      <c r="B6475" s="6" t="s">
        <v>52</v>
      </c>
      <c r="C6475" s="10">
        <v>20</v>
      </c>
      <c r="D6475" s="10" t="s">
        <v>246</v>
      </c>
      <c r="E6475" s="10">
        <v>2</v>
      </c>
      <c r="F6475" s="10"/>
      <c r="G6475" s="10"/>
      <c r="H6475" s="10"/>
      <c r="I6475" s="10" t="str">
        <f t="shared" si="61"/>
        <v/>
      </c>
      <c r="J6475" s="10" t="s">
        <v>388</v>
      </c>
      <c r="K6475" s="10">
        <v>24</v>
      </c>
      <c r="L6475" s="6"/>
      <c r="M6475" s="10">
        <v>28</v>
      </c>
      <c r="N6475" s="10">
        <v>20</v>
      </c>
      <c r="O6475" s="10">
        <v>5</v>
      </c>
      <c r="P6475" s="10"/>
      <c r="Q6475" s="10"/>
      <c r="R6475" s="10"/>
      <c r="S6475" s="10"/>
      <c r="T6475" s="10"/>
    </row>
    <row r="6476" spans="1:20" x14ac:dyDescent="0.25">
      <c r="A6476">
        <v>2007</v>
      </c>
      <c r="B6476" s="6" t="s">
        <v>52</v>
      </c>
      <c r="C6476" s="10">
        <v>21</v>
      </c>
      <c r="D6476" s="10" t="s">
        <v>246</v>
      </c>
      <c r="E6476" s="10">
        <v>2</v>
      </c>
      <c r="F6476" s="10"/>
      <c r="G6476" s="10"/>
      <c r="H6476" s="10"/>
      <c r="I6476" s="10" t="str">
        <f t="shared" si="61"/>
        <v/>
      </c>
      <c r="J6476" s="10" t="s">
        <v>388</v>
      </c>
      <c r="K6476" s="10">
        <v>50</v>
      </c>
      <c r="L6476" s="6"/>
      <c r="M6476" s="10">
        <v>35</v>
      </c>
      <c r="N6476" s="10">
        <v>30</v>
      </c>
      <c r="O6476" s="10">
        <v>15</v>
      </c>
      <c r="P6476" s="10"/>
      <c r="Q6476" s="10"/>
      <c r="R6476" s="10"/>
      <c r="S6476" s="10"/>
      <c r="T6476" s="10"/>
    </row>
    <row r="6477" spans="1:20" x14ac:dyDescent="0.25">
      <c r="A6477">
        <v>2007</v>
      </c>
      <c r="B6477" s="6" t="s">
        <v>52</v>
      </c>
      <c r="C6477" s="10">
        <v>22</v>
      </c>
      <c r="D6477" s="10" t="s">
        <v>246</v>
      </c>
      <c r="E6477" s="10">
        <v>2</v>
      </c>
      <c r="F6477" s="10"/>
      <c r="G6477" s="10"/>
      <c r="H6477" s="10"/>
      <c r="I6477" s="10" t="str">
        <f t="shared" si="61"/>
        <v/>
      </c>
      <c r="J6477" s="10" t="s">
        <v>389</v>
      </c>
      <c r="K6477" s="10">
        <v>20</v>
      </c>
      <c r="L6477" s="6"/>
      <c r="M6477" s="10">
        <v>12</v>
      </c>
      <c r="N6477" s="10">
        <v>5</v>
      </c>
      <c r="O6477" s="10">
        <v>0</v>
      </c>
      <c r="P6477" s="10"/>
      <c r="Q6477" s="10"/>
      <c r="R6477" s="10"/>
      <c r="S6477" s="10"/>
      <c r="T6477" s="10"/>
    </row>
    <row r="6478" spans="1:20" x14ac:dyDescent="0.25">
      <c r="A6478">
        <v>2007</v>
      </c>
      <c r="B6478" s="6" t="s">
        <v>52</v>
      </c>
      <c r="C6478" s="10">
        <v>23</v>
      </c>
      <c r="D6478" s="10" t="s">
        <v>246</v>
      </c>
      <c r="E6478" s="10">
        <v>2</v>
      </c>
      <c r="F6478" s="10"/>
      <c r="G6478" s="10"/>
      <c r="H6478" s="10"/>
      <c r="I6478" s="10" t="str">
        <f t="shared" si="61"/>
        <v/>
      </c>
      <c r="J6478" s="10" t="s">
        <v>389</v>
      </c>
      <c r="K6478" s="10">
        <v>55</v>
      </c>
      <c r="L6478" s="6"/>
      <c r="M6478" s="10">
        <v>20</v>
      </c>
      <c r="N6478" s="10">
        <v>25</v>
      </c>
      <c r="O6478" s="10">
        <v>0</v>
      </c>
      <c r="P6478" s="10"/>
      <c r="Q6478" s="10"/>
      <c r="R6478" s="10"/>
      <c r="S6478" s="10"/>
      <c r="T6478" s="10"/>
    </row>
    <row r="6479" spans="1:20" x14ac:dyDescent="0.25">
      <c r="A6479">
        <v>2007</v>
      </c>
      <c r="B6479" s="6" t="s">
        <v>52</v>
      </c>
      <c r="C6479" s="10">
        <v>24</v>
      </c>
      <c r="D6479" s="10" t="s">
        <v>246</v>
      </c>
      <c r="E6479" s="10">
        <v>2</v>
      </c>
      <c r="F6479" s="10"/>
      <c r="G6479" s="10"/>
      <c r="H6479" s="10"/>
      <c r="I6479" s="10" t="str">
        <f t="shared" si="61"/>
        <v/>
      </c>
      <c r="J6479" s="10" t="s">
        <v>390</v>
      </c>
      <c r="K6479" s="10">
        <v>25</v>
      </c>
      <c r="L6479" s="6"/>
      <c r="M6479" s="10">
        <v>30</v>
      </c>
      <c r="N6479" s="10">
        <v>5</v>
      </c>
      <c r="O6479" s="10">
        <v>0</v>
      </c>
      <c r="P6479" s="10"/>
      <c r="Q6479" s="10"/>
      <c r="R6479" s="10"/>
      <c r="S6479" s="10"/>
      <c r="T6479" s="10"/>
    </row>
    <row r="6480" spans="1:20" x14ac:dyDescent="0.25">
      <c r="A6480">
        <v>2007</v>
      </c>
      <c r="B6480" s="6" t="s">
        <v>52</v>
      </c>
      <c r="C6480" s="10">
        <v>25</v>
      </c>
      <c r="D6480" s="10" t="s">
        <v>395</v>
      </c>
      <c r="E6480" s="10">
        <v>3</v>
      </c>
      <c r="F6480" s="10"/>
      <c r="G6480" s="10">
        <v>238</v>
      </c>
      <c r="H6480" s="10"/>
      <c r="I6480" s="10">
        <f t="shared" si="61"/>
        <v>238</v>
      </c>
      <c r="J6480" s="10" t="s">
        <v>393</v>
      </c>
      <c r="K6480" s="10">
        <v>30</v>
      </c>
      <c r="L6480" s="6"/>
      <c r="M6480" s="10">
        <v>17</v>
      </c>
      <c r="N6480" s="10">
        <v>0</v>
      </c>
      <c r="O6480" s="10">
        <v>0</v>
      </c>
      <c r="P6480" s="10"/>
      <c r="Q6480" s="10"/>
      <c r="R6480" s="10"/>
      <c r="S6480" s="10"/>
      <c r="T6480" s="10"/>
    </row>
    <row r="6481" spans="1:20" x14ac:dyDescent="0.25">
      <c r="A6481">
        <v>2007</v>
      </c>
      <c r="B6481" s="6" t="s">
        <v>52</v>
      </c>
      <c r="C6481" s="10">
        <v>26</v>
      </c>
      <c r="D6481" s="10" t="s">
        <v>395</v>
      </c>
      <c r="E6481" s="10">
        <v>3</v>
      </c>
      <c r="F6481" s="10"/>
      <c r="G6481" s="10"/>
      <c r="H6481" s="10"/>
      <c r="I6481" s="10" t="str">
        <f t="shared" si="61"/>
        <v/>
      </c>
      <c r="J6481" s="10" t="s">
        <v>393</v>
      </c>
      <c r="K6481" s="10">
        <v>17</v>
      </c>
      <c r="L6481" s="6"/>
      <c r="M6481" s="10">
        <v>14</v>
      </c>
      <c r="N6481" s="10">
        <v>0</v>
      </c>
      <c r="O6481" s="10">
        <v>0</v>
      </c>
      <c r="P6481" s="10"/>
      <c r="Q6481" s="10"/>
      <c r="R6481" s="10"/>
      <c r="S6481" s="10"/>
      <c r="T6481" s="10"/>
    </row>
    <row r="6482" spans="1:20" x14ac:dyDescent="0.25">
      <c r="A6482">
        <v>2007</v>
      </c>
      <c r="B6482" s="6" t="s">
        <v>52</v>
      </c>
      <c r="C6482" s="10">
        <v>27</v>
      </c>
      <c r="D6482" s="10" t="s">
        <v>395</v>
      </c>
      <c r="E6482" s="10">
        <v>3</v>
      </c>
      <c r="F6482" s="10"/>
      <c r="G6482" s="10"/>
      <c r="H6482" s="10"/>
      <c r="I6482" s="10" t="str">
        <f t="shared" si="61"/>
        <v/>
      </c>
      <c r="J6482" s="10" t="s">
        <v>393</v>
      </c>
      <c r="K6482" s="10">
        <v>30</v>
      </c>
      <c r="L6482" s="6"/>
      <c r="M6482" s="10">
        <v>5</v>
      </c>
      <c r="N6482" s="10">
        <v>0</v>
      </c>
      <c r="O6482" s="10">
        <v>0</v>
      </c>
      <c r="P6482" s="10"/>
      <c r="Q6482" s="10"/>
      <c r="R6482" s="10"/>
      <c r="S6482" s="10"/>
      <c r="T6482" s="10"/>
    </row>
    <row r="6483" spans="1:20" x14ac:dyDescent="0.25">
      <c r="A6483">
        <v>2007</v>
      </c>
      <c r="B6483" s="6" t="s">
        <v>52</v>
      </c>
      <c r="C6483" s="10">
        <v>28</v>
      </c>
      <c r="D6483" s="10" t="s">
        <v>395</v>
      </c>
      <c r="E6483" s="10">
        <v>3</v>
      </c>
      <c r="F6483" s="10"/>
      <c r="G6483" s="10"/>
      <c r="H6483" s="10"/>
      <c r="I6483" s="10" t="str">
        <f t="shared" si="61"/>
        <v/>
      </c>
      <c r="J6483" s="10" t="s">
        <v>386</v>
      </c>
      <c r="K6483" s="10">
        <v>17</v>
      </c>
      <c r="L6483" s="6"/>
      <c r="M6483" s="10">
        <v>3</v>
      </c>
      <c r="N6483" s="10">
        <v>0</v>
      </c>
      <c r="O6483" s="10">
        <v>0</v>
      </c>
      <c r="P6483" s="10"/>
      <c r="Q6483" s="10"/>
      <c r="R6483" s="10"/>
      <c r="S6483" s="10"/>
      <c r="T6483" s="10"/>
    </row>
    <row r="6484" spans="1:20" x14ac:dyDescent="0.25">
      <c r="A6484">
        <v>2007</v>
      </c>
      <c r="B6484" s="6" t="s">
        <v>52</v>
      </c>
      <c r="C6484" s="10">
        <v>29</v>
      </c>
      <c r="D6484" s="10" t="s">
        <v>395</v>
      </c>
      <c r="E6484" s="10">
        <v>3</v>
      </c>
      <c r="F6484" s="10"/>
      <c r="G6484" s="10"/>
      <c r="H6484" s="10"/>
      <c r="I6484" s="10" t="str">
        <f t="shared" si="61"/>
        <v/>
      </c>
      <c r="J6484" s="10" t="s">
        <v>396</v>
      </c>
      <c r="K6484" s="10">
        <v>20</v>
      </c>
      <c r="L6484" s="6"/>
      <c r="M6484" s="10">
        <v>32</v>
      </c>
      <c r="N6484" s="10">
        <v>0</v>
      </c>
      <c r="O6484" s="10">
        <v>0</v>
      </c>
      <c r="P6484" s="10"/>
      <c r="Q6484" s="10"/>
      <c r="R6484" s="10"/>
      <c r="S6484" s="10"/>
      <c r="T6484" s="10"/>
    </row>
    <row r="6485" spans="1:20" x14ac:dyDescent="0.25">
      <c r="A6485">
        <v>2007</v>
      </c>
      <c r="B6485" s="6" t="s">
        <v>52</v>
      </c>
      <c r="C6485" s="10">
        <v>30</v>
      </c>
      <c r="D6485" s="10" t="s">
        <v>395</v>
      </c>
      <c r="E6485" s="10">
        <v>3</v>
      </c>
      <c r="F6485" s="10"/>
      <c r="G6485" s="10"/>
      <c r="H6485" s="10"/>
      <c r="I6485" s="10" t="str">
        <f t="shared" si="61"/>
        <v/>
      </c>
      <c r="J6485" s="10" t="s">
        <v>388</v>
      </c>
      <c r="K6485" s="10">
        <v>8</v>
      </c>
      <c r="L6485" s="6"/>
      <c r="M6485" s="10">
        <v>7</v>
      </c>
      <c r="N6485" s="10">
        <v>0</v>
      </c>
      <c r="O6485" s="10">
        <v>0</v>
      </c>
      <c r="P6485" s="10"/>
      <c r="Q6485" s="10"/>
      <c r="R6485" s="10"/>
      <c r="S6485" s="10"/>
      <c r="T6485" s="10"/>
    </row>
    <row r="6486" spans="1:20" x14ac:dyDescent="0.25">
      <c r="A6486">
        <v>2007</v>
      </c>
      <c r="B6486" s="6" t="s">
        <v>52</v>
      </c>
      <c r="C6486" s="10">
        <v>31</v>
      </c>
      <c r="D6486" s="10" t="s">
        <v>395</v>
      </c>
      <c r="E6486" s="10">
        <v>3</v>
      </c>
      <c r="F6486" s="10"/>
      <c r="G6486" s="10"/>
      <c r="H6486" s="10"/>
      <c r="I6486" s="10" t="str">
        <f t="shared" si="61"/>
        <v/>
      </c>
      <c r="J6486" s="10" t="s">
        <v>388</v>
      </c>
      <c r="K6486" s="10">
        <v>85</v>
      </c>
      <c r="L6486" s="6"/>
      <c r="M6486" s="10">
        <v>87</v>
      </c>
      <c r="N6486" s="10">
        <v>95</v>
      </c>
      <c r="O6486" s="10">
        <v>0</v>
      </c>
      <c r="P6486" s="10"/>
      <c r="Q6486" s="10"/>
      <c r="R6486" s="10"/>
      <c r="S6486" s="10"/>
      <c r="T6486" s="10"/>
    </row>
    <row r="6487" spans="1:20" x14ac:dyDescent="0.25">
      <c r="A6487">
        <v>2007</v>
      </c>
      <c r="B6487" s="6" t="s">
        <v>52</v>
      </c>
      <c r="C6487" s="10">
        <v>32</v>
      </c>
      <c r="D6487" s="10" t="s">
        <v>395</v>
      </c>
      <c r="E6487" s="10">
        <v>3</v>
      </c>
      <c r="F6487" s="10"/>
      <c r="G6487" s="10"/>
      <c r="H6487" s="10"/>
      <c r="I6487" s="10" t="str">
        <f t="shared" si="61"/>
        <v/>
      </c>
      <c r="J6487" s="10" t="s">
        <v>397</v>
      </c>
      <c r="K6487" s="10">
        <v>12</v>
      </c>
      <c r="L6487" s="6"/>
      <c r="M6487" s="10">
        <v>9</v>
      </c>
      <c r="N6487" s="10">
        <v>0</v>
      </c>
      <c r="O6487" s="10">
        <v>0</v>
      </c>
      <c r="P6487" s="10"/>
      <c r="Q6487" s="10"/>
      <c r="R6487" s="10"/>
      <c r="S6487" s="10"/>
      <c r="T6487" s="10"/>
    </row>
    <row r="6488" spans="1:20" x14ac:dyDescent="0.25">
      <c r="A6488">
        <v>2007</v>
      </c>
      <c r="B6488" s="6" t="s">
        <v>52</v>
      </c>
      <c r="C6488" s="10">
        <v>33</v>
      </c>
      <c r="D6488" s="10" t="s">
        <v>395</v>
      </c>
      <c r="E6488" s="10">
        <v>3</v>
      </c>
      <c r="F6488" s="10"/>
      <c r="G6488" s="10"/>
      <c r="H6488" s="10"/>
      <c r="I6488" s="10" t="str">
        <f t="shared" si="61"/>
        <v/>
      </c>
      <c r="J6488" s="10" t="s">
        <v>389</v>
      </c>
      <c r="K6488" s="10">
        <v>90</v>
      </c>
      <c r="L6488" s="6"/>
      <c r="M6488" s="10">
        <v>48</v>
      </c>
      <c r="N6488" s="10">
        <v>0</v>
      </c>
      <c r="O6488" s="10">
        <v>0</v>
      </c>
      <c r="P6488" s="10"/>
      <c r="Q6488" s="10"/>
      <c r="R6488" s="10"/>
      <c r="S6488" s="10"/>
      <c r="T6488" s="10"/>
    </row>
    <row r="6489" spans="1:20" x14ac:dyDescent="0.25">
      <c r="A6489">
        <v>2007</v>
      </c>
      <c r="B6489" s="6" t="s">
        <v>52</v>
      </c>
      <c r="C6489" s="10">
        <v>34</v>
      </c>
      <c r="D6489" s="10" t="s">
        <v>395</v>
      </c>
      <c r="E6489" s="10">
        <v>3</v>
      </c>
      <c r="F6489" s="10"/>
      <c r="G6489" s="10"/>
      <c r="H6489" s="10"/>
      <c r="I6489" s="10" t="str">
        <f t="shared" si="61"/>
        <v/>
      </c>
      <c r="J6489" s="10" t="s">
        <v>389</v>
      </c>
      <c r="K6489" s="10">
        <v>60</v>
      </c>
      <c r="L6489" s="6"/>
      <c r="M6489" s="10">
        <v>50</v>
      </c>
      <c r="N6489" s="10">
        <v>0</v>
      </c>
      <c r="O6489" s="10">
        <v>0</v>
      </c>
      <c r="P6489" s="10"/>
      <c r="Q6489" s="10"/>
      <c r="R6489" s="10"/>
      <c r="S6489" s="10"/>
      <c r="T6489" s="10"/>
    </row>
    <row r="6490" spans="1:20" x14ac:dyDescent="0.25">
      <c r="A6490">
        <v>2007</v>
      </c>
      <c r="B6490" s="6" t="s">
        <v>52</v>
      </c>
      <c r="C6490" s="10">
        <v>35</v>
      </c>
      <c r="D6490" s="10" t="s">
        <v>395</v>
      </c>
      <c r="E6490" s="10">
        <v>3</v>
      </c>
      <c r="F6490" s="10"/>
      <c r="G6490" s="10"/>
      <c r="H6490" s="10"/>
      <c r="I6490" s="10" t="str">
        <f t="shared" si="61"/>
        <v/>
      </c>
      <c r="J6490" s="10" t="s">
        <v>390</v>
      </c>
      <c r="K6490" s="10">
        <v>17</v>
      </c>
      <c r="L6490" s="6"/>
      <c r="M6490" s="10">
        <v>25</v>
      </c>
      <c r="N6490" s="10">
        <v>2</v>
      </c>
      <c r="O6490" s="10">
        <v>0</v>
      </c>
      <c r="P6490" s="10"/>
      <c r="Q6490" s="10"/>
      <c r="R6490" s="10"/>
      <c r="S6490" s="10"/>
      <c r="T6490" s="10"/>
    </row>
    <row r="6491" spans="1:20" x14ac:dyDescent="0.25">
      <c r="A6491">
        <v>2007</v>
      </c>
      <c r="B6491" s="6" t="s">
        <v>52</v>
      </c>
      <c r="C6491" s="10">
        <v>36</v>
      </c>
      <c r="D6491" s="10" t="s">
        <v>395</v>
      </c>
      <c r="E6491" s="10">
        <v>3</v>
      </c>
      <c r="F6491" s="10"/>
      <c r="G6491" s="10"/>
      <c r="H6491" s="10"/>
      <c r="I6491" s="10" t="str">
        <f t="shared" si="61"/>
        <v/>
      </c>
      <c r="J6491" s="10" t="s">
        <v>390</v>
      </c>
      <c r="K6491" s="10">
        <v>9</v>
      </c>
      <c r="L6491" s="6"/>
      <c r="M6491" s="10">
        <v>4</v>
      </c>
      <c r="N6491" s="10">
        <v>1</v>
      </c>
      <c r="O6491" s="10">
        <v>0</v>
      </c>
      <c r="P6491" s="10"/>
      <c r="Q6491" s="10"/>
      <c r="R6491" s="10"/>
      <c r="S6491" s="10"/>
      <c r="T6491" s="10"/>
    </row>
    <row r="6492" spans="1:20" x14ac:dyDescent="0.25">
      <c r="A6492">
        <v>2007</v>
      </c>
      <c r="B6492" s="6" t="s">
        <v>52</v>
      </c>
      <c r="C6492" s="10">
        <v>37</v>
      </c>
      <c r="D6492" s="10" t="s">
        <v>395</v>
      </c>
      <c r="E6492" s="10">
        <v>3</v>
      </c>
      <c r="F6492" s="10"/>
      <c r="G6492" s="10"/>
      <c r="H6492" s="10"/>
      <c r="I6492" s="10" t="str">
        <f t="shared" si="61"/>
        <v/>
      </c>
      <c r="J6492" s="10" t="s">
        <v>390</v>
      </c>
      <c r="K6492" s="10">
        <v>13</v>
      </c>
      <c r="L6492" s="6"/>
      <c r="M6492" s="10">
        <v>3</v>
      </c>
      <c r="N6492" s="10">
        <v>0</v>
      </c>
      <c r="O6492" s="10">
        <v>0</v>
      </c>
      <c r="P6492" s="10"/>
      <c r="Q6492" s="10"/>
      <c r="R6492" s="10"/>
      <c r="S6492" s="10"/>
      <c r="T6492" s="10"/>
    </row>
    <row r="6493" spans="1:20" x14ac:dyDescent="0.25">
      <c r="A6493">
        <v>2007</v>
      </c>
      <c r="B6493" s="6" t="s">
        <v>52</v>
      </c>
      <c r="C6493" s="10">
        <v>38</v>
      </c>
      <c r="D6493" s="10" t="s">
        <v>395</v>
      </c>
      <c r="E6493" s="10">
        <v>3</v>
      </c>
      <c r="F6493" s="10"/>
      <c r="G6493" s="10"/>
      <c r="H6493" s="10"/>
      <c r="I6493" s="10" t="str">
        <f t="shared" si="61"/>
        <v/>
      </c>
      <c r="J6493" s="10" t="s">
        <v>390</v>
      </c>
      <c r="K6493" s="10">
        <v>22</v>
      </c>
      <c r="L6493" s="6"/>
      <c r="M6493" s="10">
        <v>12</v>
      </c>
      <c r="N6493" s="10">
        <v>10</v>
      </c>
      <c r="O6493" s="10">
        <v>0</v>
      </c>
      <c r="P6493" s="10"/>
      <c r="Q6493" s="10"/>
      <c r="R6493" s="10"/>
      <c r="S6493" s="10"/>
      <c r="T6493" s="10"/>
    </row>
    <row r="6494" spans="1:20" x14ac:dyDescent="0.25">
      <c r="A6494">
        <v>2007</v>
      </c>
      <c r="B6494" s="6" t="s">
        <v>52</v>
      </c>
      <c r="C6494" s="10">
        <v>39</v>
      </c>
      <c r="D6494" s="10" t="s">
        <v>395</v>
      </c>
      <c r="E6494" s="10">
        <v>3</v>
      </c>
      <c r="F6494" s="10"/>
      <c r="G6494" s="10"/>
      <c r="H6494" s="10"/>
      <c r="I6494" s="10" t="str">
        <f t="shared" si="61"/>
        <v/>
      </c>
      <c r="J6494" s="10" t="s">
        <v>398</v>
      </c>
      <c r="K6494" s="10">
        <v>20</v>
      </c>
      <c r="L6494" s="6"/>
      <c r="M6494" s="10">
        <v>10</v>
      </c>
      <c r="N6494" s="10">
        <v>0</v>
      </c>
      <c r="O6494" s="10">
        <v>0</v>
      </c>
      <c r="P6494" s="10"/>
      <c r="Q6494" s="10"/>
      <c r="R6494" s="10"/>
      <c r="S6494" s="10"/>
      <c r="T6494" s="10"/>
    </row>
    <row r="6495" spans="1:20" x14ac:dyDescent="0.25">
      <c r="A6495">
        <v>2007</v>
      </c>
      <c r="B6495" s="6" t="s">
        <v>52</v>
      </c>
      <c r="C6495" s="10">
        <v>40</v>
      </c>
      <c r="D6495" s="10" t="s">
        <v>395</v>
      </c>
      <c r="E6495" s="10">
        <v>3</v>
      </c>
      <c r="F6495" s="10"/>
      <c r="G6495" s="10"/>
      <c r="H6495" s="10"/>
      <c r="I6495" s="10" t="str">
        <f t="shared" si="61"/>
        <v/>
      </c>
      <c r="J6495" s="10" t="s">
        <v>392</v>
      </c>
      <c r="K6495" s="10">
        <v>38</v>
      </c>
      <c r="L6495" s="6"/>
      <c r="M6495" s="10">
        <v>21</v>
      </c>
      <c r="N6495" s="10">
        <v>0</v>
      </c>
      <c r="O6495" s="10">
        <v>0</v>
      </c>
      <c r="P6495" s="10"/>
      <c r="Q6495" s="10"/>
      <c r="R6495" s="10" t="s">
        <v>31</v>
      </c>
      <c r="S6495" s="10"/>
      <c r="T6495" s="10"/>
    </row>
    <row r="6496" spans="1:20" x14ac:dyDescent="0.25">
      <c r="A6496">
        <v>2007</v>
      </c>
      <c r="B6496" s="6" t="s">
        <v>52</v>
      </c>
      <c r="C6496" s="10">
        <v>41</v>
      </c>
      <c r="D6496" s="10" t="s">
        <v>395</v>
      </c>
      <c r="E6496" s="10">
        <v>4</v>
      </c>
      <c r="F6496" s="10"/>
      <c r="G6496" s="10">
        <v>199</v>
      </c>
      <c r="H6496" s="10"/>
      <c r="I6496" s="10">
        <f t="shared" si="61"/>
        <v>199</v>
      </c>
      <c r="J6496" s="10" t="s">
        <v>393</v>
      </c>
      <c r="K6496" s="10">
        <v>28</v>
      </c>
      <c r="L6496" s="6"/>
      <c r="M6496" s="10">
        <v>5</v>
      </c>
      <c r="N6496" s="10">
        <v>0</v>
      </c>
      <c r="O6496" s="10">
        <v>0</v>
      </c>
      <c r="P6496" s="10"/>
      <c r="Q6496" s="10"/>
      <c r="R6496" s="10"/>
      <c r="S6496" s="10"/>
      <c r="T6496" s="10"/>
    </row>
    <row r="6497" spans="1:20" x14ac:dyDescent="0.25">
      <c r="A6497">
        <v>2007</v>
      </c>
      <c r="B6497" s="6" t="s">
        <v>52</v>
      </c>
      <c r="C6497" s="10">
        <v>42</v>
      </c>
      <c r="D6497" s="10" t="s">
        <v>395</v>
      </c>
      <c r="E6497" s="10">
        <v>4</v>
      </c>
      <c r="F6497" s="10"/>
      <c r="G6497" s="10"/>
      <c r="H6497" s="10"/>
      <c r="I6497" s="10" t="str">
        <f t="shared" si="61"/>
        <v/>
      </c>
      <c r="J6497" s="10" t="s">
        <v>393</v>
      </c>
      <c r="K6497" s="10">
        <v>24</v>
      </c>
      <c r="L6497" s="6"/>
      <c r="M6497" s="10">
        <v>14</v>
      </c>
      <c r="N6497" s="10">
        <v>30</v>
      </c>
      <c r="O6497" s="10">
        <v>0</v>
      </c>
      <c r="P6497" s="10"/>
      <c r="Q6497" s="10"/>
      <c r="R6497" s="10"/>
      <c r="S6497" s="10"/>
      <c r="T6497" s="10"/>
    </row>
    <row r="6498" spans="1:20" x14ac:dyDescent="0.25">
      <c r="A6498">
        <v>2007</v>
      </c>
      <c r="B6498" s="6" t="s">
        <v>52</v>
      </c>
      <c r="C6498" s="10">
        <v>43</v>
      </c>
      <c r="D6498" s="10" t="s">
        <v>395</v>
      </c>
      <c r="E6498" s="10">
        <v>4</v>
      </c>
      <c r="F6498" s="10"/>
      <c r="G6498" s="10"/>
      <c r="H6498" s="10"/>
      <c r="I6498" s="10" t="str">
        <f t="shared" si="61"/>
        <v/>
      </c>
      <c r="J6498" s="10" t="s">
        <v>393</v>
      </c>
      <c r="K6498" s="10">
        <v>12</v>
      </c>
      <c r="L6498" s="6"/>
      <c r="M6498" s="10">
        <v>7</v>
      </c>
      <c r="N6498" s="10">
        <v>0</v>
      </c>
      <c r="O6498" s="10">
        <v>0</v>
      </c>
      <c r="P6498" s="10"/>
      <c r="Q6498" s="10"/>
      <c r="R6498" s="10"/>
      <c r="S6498" s="10"/>
      <c r="T6498" s="10"/>
    </row>
    <row r="6499" spans="1:20" x14ac:dyDescent="0.25">
      <c r="A6499">
        <v>2007</v>
      </c>
      <c r="B6499" s="6" t="s">
        <v>52</v>
      </c>
      <c r="C6499" s="10">
        <v>44</v>
      </c>
      <c r="D6499" s="10" t="s">
        <v>395</v>
      </c>
      <c r="E6499" s="10">
        <v>4</v>
      </c>
      <c r="F6499" s="10"/>
      <c r="G6499" s="10"/>
      <c r="H6499" s="10"/>
      <c r="I6499" s="10" t="str">
        <f t="shared" si="61"/>
        <v/>
      </c>
      <c r="J6499" s="10" t="s">
        <v>393</v>
      </c>
      <c r="K6499" s="10">
        <v>12</v>
      </c>
      <c r="L6499" s="6"/>
      <c r="M6499" s="10">
        <v>10</v>
      </c>
      <c r="N6499" s="10">
        <v>0</v>
      </c>
      <c r="O6499" s="10">
        <v>0</v>
      </c>
      <c r="P6499" s="10"/>
      <c r="Q6499" s="10"/>
      <c r="R6499" s="10"/>
      <c r="S6499" s="10"/>
      <c r="T6499" s="10"/>
    </row>
    <row r="6500" spans="1:20" x14ac:dyDescent="0.25">
      <c r="A6500">
        <v>2007</v>
      </c>
      <c r="B6500" s="6" t="s">
        <v>52</v>
      </c>
      <c r="C6500" s="10">
        <v>45</v>
      </c>
      <c r="D6500" s="10" t="s">
        <v>395</v>
      </c>
      <c r="E6500" s="10">
        <v>4</v>
      </c>
      <c r="F6500" s="10"/>
      <c r="G6500" s="10"/>
      <c r="H6500" s="10"/>
      <c r="I6500" s="10" t="str">
        <f t="shared" si="61"/>
        <v/>
      </c>
      <c r="J6500" s="10" t="s">
        <v>393</v>
      </c>
      <c r="K6500" s="10">
        <v>47</v>
      </c>
      <c r="L6500" s="6"/>
      <c r="M6500" s="10">
        <v>3</v>
      </c>
      <c r="N6500" s="10">
        <v>0</v>
      </c>
      <c r="O6500" s="10">
        <v>0</v>
      </c>
      <c r="P6500" s="10" t="s">
        <v>156</v>
      </c>
      <c r="Q6500" s="10"/>
      <c r="R6500" s="10"/>
      <c r="S6500" s="10"/>
      <c r="T6500" s="10"/>
    </row>
    <row r="6501" spans="1:20" x14ac:dyDescent="0.25">
      <c r="A6501">
        <v>2007</v>
      </c>
      <c r="B6501" s="6" t="s">
        <v>52</v>
      </c>
      <c r="C6501" s="10">
        <v>46</v>
      </c>
      <c r="D6501" s="10" t="s">
        <v>395</v>
      </c>
      <c r="E6501" s="10">
        <v>4</v>
      </c>
      <c r="F6501" s="10"/>
      <c r="G6501" s="10"/>
      <c r="H6501" s="10"/>
      <c r="I6501" s="10" t="str">
        <f t="shared" si="61"/>
        <v/>
      </c>
      <c r="J6501" s="10" t="s">
        <v>393</v>
      </c>
      <c r="K6501" s="10">
        <v>20</v>
      </c>
      <c r="L6501" s="6"/>
      <c r="M6501" s="10">
        <v>2</v>
      </c>
      <c r="N6501" s="10">
        <v>0</v>
      </c>
      <c r="O6501" s="10">
        <v>0</v>
      </c>
      <c r="P6501" s="10"/>
      <c r="Q6501" s="10"/>
      <c r="R6501" s="10"/>
      <c r="S6501" s="10"/>
      <c r="T6501" s="10"/>
    </row>
    <row r="6502" spans="1:20" x14ac:dyDescent="0.25">
      <c r="A6502">
        <v>2007</v>
      </c>
      <c r="B6502" s="6" t="s">
        <v>52</v>
      </c>
      <c r="C6502" s="10">
        <v>47</v>
      </c>
      <c r="D6502" s="10" t="s">
        <v>395</v>
      </c>
      <c r="E6502" s="10">
        <v>4</v>
      </c>
      <c r="F6502" s="10"/>
      <c r="G6502" s="10"/>
      <c r="H6502" s="10"/>
      <c r="I6502" s="10" t="str">
        <f t="shared" si="61"/>
        <v/>
      </c>
      <c r="J6502" s="10" t="s">
        <v>399</v>
      </c>
      <c r="K6502" s="10">
        <v>43</v>
      </c>
      <c r="L6502" s="6"/>
      <c r="M6502" s="10">
        <v>25</v>
      </c>
      <c r="N6502" s="10">
        <v>0</v>
      </c>
      <c r="O6502" s="10">
        <v>0</v>
      </c>
      <c r="P6502" s="10"/>
      <c r="Q6502" s="10"/>
      <c r="R6502" s="10"/>
      <c r="S6502" s="10"/>
      <c r="T6502" s="10"/>
    </row>
    <row r="6503" spans="1:20" x14ac:dyDescent="0.25">
      <c r="A6503">
        <v>2007</v>
      </c>
      <c r="B6503" s="6" t="s">
        <v>52</v>
      </c>
      <c r="C6503" s="10">
        <v>48</v>
      </c>
      <c r="D6503" s="10" t="s">
        <v>395</v>
      </c>
      <c r="E6503" s="10">
        <v>4</v>
      </c>
      <c r="F6503" s="10"/>
      <c r="G6503" s="10"/>
      <c r="H6503" s="10"/>
      <c r="I6503" s="10" t="str">
        <f t="shared" si="61"/>
        <v/>
      </c>
      <c r="J6503" s="10" t="s">
        <v>400</v>
      </c>
      <c r="K6503" s="10">
        <v>11</v>
      </c>
      <c r="L6503" s="6"/>
      <c r="M6503" s="10">
        <v>4</v>
      </c>
      <c r="N6503" s="10">
        <v>0</v>
      </c>
      <c r="O6503" s="10">
        <v>0</v>
      </c>
      <c r="P6503" s="10"/>
      <c r="Q6503" s="10"/>
      <c r="R6503" s="10"/>
      <c r="S6503" s="10"/>
      <c r="T6503" s="10"/>
    </row>
    <row r="6504" spans="1:20" x14ac:dyDescent="0.25">
      <c r="A6504">
        <v>2007</v>
      </c>
      <c r="B6504" s="6" t="s">
        <v>52</v>
      </c>
      <c r="C6504" s="10">
        <v>49</v>
      </c>
      <c r="D6504" s="10" t="s">
        <v>395</v>
      </c>
      <c r="E6504" s="10">
        <v>4</v>
      </c>
      <c r="F6504" s="10"/>
      <c r="G6504" s="10"/>
      <c r="H6504" s="10"/>
      <c r="I6504" s="10" t="str">
        <f t="shared" si="61"/>
        <v/>
      </c>
      <c r="J6504" s="10" t="s">
        <v>400</v>
      </c>
      <c r="K6504" s="10">
        <v>13</v>
      </c>
      <c r="L6504" s="6"/>
      <c r="M6504" s="10">
        <v>5</v>
      </c>
      <c r="N6504" s="10">
        <v>0</v>
      </c>
      <c r="O6504" s="10">
        <v>0</v>
      </c>
      <c r="P6504" s="10"/>
      <c r="Q6504" s="10"/>
      <c r="R6504" s="10"/>
      <c r="S6504" s="10"/>
      <c r="T6504" s="10"/>
    </row>
    <row r="6505" spans="1:20" x14ac:dyDescent="0.25">
      <c r="A6505">
        <v>2007</v>
      </c>
      <c r="B6505" s="6" t="s">
        <v>52</v>
      </c>
      <c r="C6505" s="10">
        <v>50</v>
      </c>
      <c r="D6505" s="10" t="s">
        <v>395</v>
      </c>
      <c r="E6505" s="10">
        <v>4</v>
      </c>
      <c r="F6505" s="10"/>
      <c r="G6505" s="10"/>
      <c r="H6505" s="10"/>
      <c r="I6505" s="10" t="str">
        <f t="shared" si="61"/>
        <v/>
      </c>
      <c r="J6505" s="10" t="s">
        <v>396</v>
      </c>
      <c r="K6505" s="10">
        <v>12</v>
      </c>
      <c r="L6505" s="6"/>
      <c r="M6505" s="10">
        <v>10</v>
      </c>
      <c r="N6505" s="10">
        <v>0</v>
      </c>
      <c r="O6505" s="10">
        <v>0</v>
      </c>
      <c r="P6505" s="10"/>
      <c r="Q6505" s="10"/>
      <c r="R6505" s="10"/>
      <c r="S6505" s="10"/>
      <c r="T6505" s="10"/>
    </row>
    <row r="6506" spans="1:20" x14ac:dyDescent="0.25">
      <c r="A6506">
        <v>2007</v>
      </c>
      <c r="B6506" s="6" t="s">
        <v>52</v>
      </c>
      <c r="C6506" s="10">
        <v>51</v>
      </c>
      <c r="D6506" s="10" t="s">
        <v>395</v>
      </c>
      <c r="E6506" s="10">
        <v>4</v>
      </c>
      <c r="F6506" s="10"/>
      <c r="G6506" s="10"/>
      <c r="H6506" s="10"/>
      <c r="I6506" s="10" t="str">
        <f t="shared" si="61"/>
        <v/>
      </c>
      <c r="J6506" s="10" t="s">
        <v>396</v>
      </c>
      <c r="K6506" s="10">
        <v>13</v>
      </c>
      <c r="L6506" s="6"/>
      <c r="M6506" s="10">
        <v>7</v>
      </c>
      <c r="N6506" s="10">
        <v>0</v>
      </c>
      <c r="O6506" s="10">
        <v>0</v>
      </c>
      <c r="P6506" s="10"/>
      <c r="Q6506" s="10"/>
      <c r="R6506" s="10"/>
      <c r="S6506" s="10"/>
      <c r="T6506" s="10"/>
    </row>
    <row r="6507" spans="1:20" x14ac:dyDescent="0.25">
      <c r="A6507">
        <v>2007</v>
      </c>
      <c r="B6507" s="6" t="s">
        <v>52</v>
      </c>
      <c r="C6507" s="10">
        <v>52</v>
      </c>
      <c r="D6507" s="10" t="s">
        <v>395</v>
      </c>
      <c r="E6507" s="10">
        <v>4</v>
      </c>
      <c r="F6507" s="10"/>
      <c r="G6507" s="10"/>
      <c r="H6507" s="10"/>
      <c r="I6507" s="10" t="str">
        <f t="shared" si="61"/>
        <v/>
      </c>
      <c r="J6507" s="10" t="s">
        <v>388</v>
      </c>
      <c r="K6507" s="10">
        <v>20</v>
      </c>
      <c r="L6507" s="6"/>
      <c r="M6507" s="10">
        <v>5</v>
      </c>
      <c r="N6507" s="10">
        <v>0</v>
      </c>
      <c r="O6507" s="10">
        <v>0</v>
      </c>
      <c r="P6507" s="10"/>
      <c r="Q6507" s="10"/>
      <c r="R6507" s="10"/>
      <c r="S6507" s="10"/>
      <c r="T6507" s="10"/>
    </row>
    <row r="6508" spans="1:20" x14ac:dyDescent="0.25">
      <c r="A6508">
        <v>2007</v>
      </c>
      <c r="B6508" s="6" t="s">
        <v>52</v>
      </c>
      <c r="C6508" s="10">
        <v>53</v>
      </c>
      <c r="D6508" s="10" t="s">
        <v>395</v>
      </c>
      <c r="E6508" s="10">
        <v>4</v>
      </c>
      <c r="F6508" s="10"/>
      <c r="G6508" s="10"/>
      <c r="H6508" s="10"/>
      <c r="I6508" s="10" t="str">
        <f t="shared" si="61"/>
        <v/>
      </c>
      <c r="J6508" s="10" t="s">
        <v>389</v>
      </c>
      <c r="K6508" s="10">
        <v>36</v>
      </c>
      <c r="L6508" s="6"/>
      <c r="M6508" s="10">
        <v>4</v>
      </c>
      <c r="N6508" s="10">
        <v>0</v>
      </c>
      <c r="O6508" s="10">
        <v>0</v>
      </c>
      <c r="P6508" s="10"/>
      <c r="Q6508" s="10"/>
      <c r="R6508" s="10"/>
      <c r="S6508" s="10"/>
      <c r="T6508" s="10"/>
    </row>
    <row r="6509" spans="1:20" x14ac:dyDescent="0.25">
      <c r="A6509">
        <v>2007</v>
      </c>
      <c r="B6509" s="6" t="s">
        <v>52</v>
      </c>
      <c r="C6509" s="10">
        <v>54</v>
      </c>
      <c r="D6509" s="10" t="s">
        <v>395</v>
      </c>
      <c r="E6509" s="10">
        <v>4</v>
      </c>
      <c r="F6509" s="10"/>
      <c r="G6509" s="10"/>
      <c r="H6509" s="10"/>
      <c r="I6509" s="10" t="str">
        <f t="shared" si="61"/>
        <v/>
      </c>
      <c r="J6509" s="10" t="s">
        <v>390</v>
      </c>
      <c r="K6509" s="10">
        <v>15</v>
      </c>
      <c r="L6509" s="6"/>
      <c r="M6509" s="10">
        <v>4</v>
      </c>
      <c r="N6509" s="10">
        <v>0</v>
      </c>
      <c r="O6509" s="10">
        <v>0</v>
      </c>
      <c r="P6509" s="10"/>
      <c r="Q6509" s="10"/>
      <c r="R6509" s="10"/>
      <c r="S6509" s="10"/>
      <c r="T6509" s="10"/>
    </row>
    <row r="6510" spans="1:20" x14ac:dyDescent="0.25">
      <c r="A6510">
        <v>2007</v>
      </c>
      <c r="B6510" s="6" t="s">
        <v>52</v>
      </c>
      <c r="C6510" s="10">
        <v>55</v>
      </c>
      <c r="D6510" s="10" t="s">
        <v>401</v>
      </c>
      <c r="E6510" s="10">
        <v>5</v>
      </c>
      <c r="F6510" s="10"/>
      <c r="G6510" s="10">
        <v>160</v>
      </c>
      <c r="H6510" s="10"/>
      <c r="I6510" s="10">
        <f t="shared" si="61"/>
        <v>160</v>
      </c>
      <c r="J6510" s="10" t="s">
        <v>402</v>
      </c>
      <c r="K6510" s="10">
        <v>110</v>
      </c>
      <c r="L6510" s="6"/>
      <c r="M6510" s="10">
        <v>73</v>
      </c>
      <c r="N6510" s="10">
        <v>100</v>
      </c>
      <c r="O6510" s="10">
        <v>0</v>
      </c>
      <c r="P6510" s="10"/>
      <c r="Q6510" s="10"/>
      <c r="R6510" s="10"/>
      <c r="S6510" s="10"/>
      <c r="T6510" s="10"/>
    </row>
    <row r="6511" spans="1:20" x14ac:dyDescent="0.25">
      <c r="A6511">
        <v>2007</v>
      </c>
      <c r="B6511" s="6" t="s">
        <v>52</v>
      </c>
      <c r="C6511" s="10">
        <v>56</v>
      </c>
      <c r="D6511" s="10" t="s">
        <v>401</v>
      </c>
      <c r="E6511" s="10">
        <v>5</v>
      </c>
      <c r="F6511" s="10"/>
      <c r="G6511" s="10"/>
      <c r="H6511" s="10"/>
      <c r="I6511" s="10" t="str">
        <f t="shared" si="61"/>
        <v/>
      </c>
      <c r="J6511" s="10" t="s">
        <v>399</v>
      </c>
      <c r="K6511" s="10">
        <v>45</v>
      </c>
      <c r="L6511" s="6"/>
      <c r="M6511" s="10">
        <v>13</v>
      </c>
      <c r="N6511" s="10">
        <v>15</v>
      </c>
      <c r="O6511" s="10">
        <v>0</v>
      </c>
      <c r="P6511" s="10"/>
      <c r="Q6511" s="10"/>
      <c r="R6511" s="10"/>
      <c r="S6511" s="10"/>
      <c r="T6511" s="10"/>
    </row>
    <row r="6512" spans="1:20" x14ac:dyDescent="0.25">
      <c r="A6512">
        <v>2007</v>
      </c>
      <c r="B6512" s="6" t="s">
        <v>52</v>
      </c>
      <c r="C6512" s="10">
        <v>57</v>
      </c>
      <c r="D6512" s="10" t="s">
        <v>401</v>
      </c>
      <c r="E6512" s="10">
        <v>5</v>
      </c>
      <c r="F6512" s="10"/>
      <c r="G6512" s="10"/>
      <c r="H6512" s="10"/>
      <c r="I6512" s="10" t="str">
        <f t="shared" si="61"/>
        <v/>
      </c>
      <c r="J6512" s="10" t="s">
        <v>388</v>
      </c>
      <c r="K6512" s="10">
        <v>60</v>
      </c>
      <c r="L6512" s="6"/>
      <c r="M6512" s="10">
        <v>40</v>
      </c>
      <c r="N6512" s="10">
        <v>35</v>
      </c>
      <c r="O6512" s="10">
        <v>0</v>
      </c>
      <c r="P6512" s="10"/>
      <c r="Q6512" s="10"/>
      <c r="R6512" s="10"/>
      <c r="S6512" s="10"/>
      <c r="T6512" s="10" t="s">
        <v>291</v>
      </c>
    </row>
    <row r="6513" spans="1:20" x14ac:dyDescent="0.25">
      <c r="A6513">
        <v>2007</v>
      </c>
      <c r="B6513" s="6" t="s">
        <v>52</v>
      </c>
      <c r="C6513" s="10">
        <v>58</v>
      </c>
      <c r="D6513" s="10" t="s">
        <v>401</v>
      </c>
      <c r="E6513" s="10">
        <v>5</v>
      </c>
      <c r="F6513" s="10"/>
      <c r="G6513" s="10"/>
      <c r="H6513" s="10"/>
      <c r="I6513" s="10" t="str">
        <f t="shared" si="61"/>
        <v/>
      </c>
      <c r="J6513" s="10" t="s">
        <v>389</v>
      </c>
      <c r="K6513" s="10">
        <v>25</v>
      </c>
      <c r="L6513" s="6"/>
      <c r="M6513" s="10">
        <v>35</v>
      </c>
      <c r="N6513" s="10">
        <v>20</v>
      </c>
      <c r="O6513" s="10">
        <v>0</v>
      </c>
      <c r="P6513" s="10"/>
      <c r="Q6513" s="10"/>
      <c r="R6513" s="10"/>
      <c r="S6513" s="10"/>
      <c r="T6513" s="10"/>
    </row>
    <row r="6514" spans="1:20" x14ac:dyDescent="0.25">
      <c r="A6514">
        <v>2007</v>
      </c>
      <c r="B6514" s="6" t="s">
        <v>52</v>
      </c>
      <c r="C6514" s="10">
        <v>59</v>
      </c>
      <c r="D6514" s="10" t="s">
        <v>401</v>
      </c>
      <c r="E6514" s="10">
        <v>5</v>
      </c>
      <c r="F6514" s="10"/>
      <c r="G6514" s="10"/>
      <c r="H6514" s="10"/>
      <c r="I6514" s="10" t="str">
        <f t="shared" si="61"/>
        <v/>
      </c>
      <c r="J6514" s="10" t="s">
        <v>389</v>
      </c>
      <c r="K6514" s="10">
        <v>43</v>
      </c>
      <c r="L6514" s="6"/>
      <c r="M6514" s="10">
        <v>40</v>
      </c>
      <c r="N6514" s="10">
        <v>15</v>
      </c>
      <c r="O6514" s="10">
        <v>0</v>
      </c>
      <c r="P6514" s="10"/>
      <c r="Q6514" s="10"/>
      <c r="R6514" s="10"/>
      <c r="S6514" s="10"/>
      <c r="T6514" s="10"/>
    </row>
    <row r="6515" spans="1:20" x14ac:dyDescent="0.25">
      <c r="A6515">
        <v>2007</v>
      </c>
      <c r="B6515" s="6" t="s">
        <v>52</v>
      </c>
      <c r="C6515" s="10">
        <v>60</v>
      </c>
      <c r="D6515" s="10" t="s">
        <v>401</v>
      </c>
      <c r="E6515" s="10">
        <v>5</v>
      </c>
      <c r="F6515" s="10"/>
      <c r="G6515" s="10"/>
      <c r="H6515" s="10"/>
      <c r="I6515" s="10" t="str">
        <f t="shared" si="61"/>
        <v/>
      </c>
      <c r="J6515" s="10" t="s">
        <v>389</v>
      </c>
      <c r="K6515" s="10">
        <v>55</v>
      </c>
      <c r="L6515" s="6"/>
      <c r="M6515" s="10">
        <v>25</v>
      </c>
      <c r="N6515" s="10">
        <v>3</v>
      </c>
      <c r="O6515" s="10">
        <v>0</v>
      </c>
      <c r="P6515" s="10"/>
      <c r="Q6515" s="10"/>
      <c r="R6515" s="10"/>
      <c r="S6515" s="10"/>
      <c r="T6515" s="10"/>
    </row>
    <row r="6516" spans="1:20" x14ac:dyDescent="0.25">
      <c r="A6516">
        <v>2007</v>
      </c>
      <c r="B6516" s="6" t="s">
        <v>52</v>
      </c>
      <c r="C6516" s="10">
        <v>61</v>
      </c>
      <c r="D6516" s="10" t="s">
        <v>401</v>
      </c>
      <c r="E6516" s="10">
        <v>5</v>
      </c>
      <c r="F6516" s="10"/>
      <c r="G6516" s="10"/>
      <c r="H6516" s="10"/>
      <c r="I6516" s="10" t="str">
        <f t="shared" si="61"/>
        <v/>
      </c>
      <c r="J6516" s="10" t="s">
        <v>389</v>
      </c>
      <c r="K6516" s="10">
        <v>60</v>
      </c>
      <c r="L6516" s="6"/>
      <c r="M6516" s="10">
        <v>60</v>
      </c>
      <c r="N6516" s="10">
        <v>0</v>
      </c>
      <c r="O6516" s="10">
        <v>0</v>
      </c>
      <c r="P6516" s="10"/>
      <c r="Q6516" s="10"/>
      <c r="R6516" s="10"/>
      <c r="S6516" s="10"/>
      <c r="T6516" s="10"/>
    </row>
    <row r="6517" spans="1:20" x14ac:dyDescent="0.25">
      <c r="A6517">
        <v>2007</v>
      </c>
      <c r="B6517" s="6" t="s">
        <v>52</v>
      </c>
      <c r="C6517" s="10">
        <v>62</v>
      </c>
      <c r="D6517" s="10" t="s">
        <v>401</v>
      </c>
      <c r="E6517" s="10">
        <v>5</v>
      </c>
      <c r="F6517" s="10"/>
      <c r="G6517" s="10"/>
      <c r="H6517" s="10"/>
      <c r="I6517" s="10" t="str">
        <f t="shared" si="61"/>
        <v/>
      </c>
      <c r="J6517" s="10" t="s">
        <v>390</v>
      </c>
      <c r="K6517" s="10">
        <v>20</v>
      </c>
      <c r="L6517" s="6"/>
      <c r="M6517" s="10">
        <v>15</v>
      </c>
      <c r="N6517" s="10">
        <v>5</v>
      </c>
      <c r="O6517" s="10">
        <v>0</v>
      </c>
      <c r="P6517" s="10"/>
      <c r="Q6517" s="10"/>
      <c r="R6517" s="10"/>
      <c r="S6517" s="10"/>
      <c r="T6517" s="10"/>
    </row>
    <row r="6518" spans="1:20" x14ac:dyDescent="0.25">
      <c r="A6518">
        <v>2007</v>
      </c>
      <c r="B6518" s="6" t="s">
        <v>52</v>
      </c>
      <c r="C6518" s="10">
        <v>63</v>
      </c>
      <c r="D6518" s="10" t="s">
        <v>401</v>
      </c>
      <c r="E6518" s="10">
        <v>5</v>
      </c>
      <c r="F6518" s="10"/>
      <c r="G6518" s="10"/>
      <c r="H6518" s="10"/>
      <c r="I6518" s="10"/>
      <c r="J6518" s="10" t="s">
        <v>402</v>
      </c>
      <c r="K6518" s="10">
        <v>100</v>
      </c>
      <c r="L6518" s="6"/>
      <c r="M6518" s="10">
        <v>55</v>
      </c>
      <c r="N6518" s="10">
        <v>10</v>
      </c>
      <c r="O6518" s="10">
        <v>0</v>
      </c>
      <c r="P6518" s="10" t="s">
        <v>156</v>
      </c>
      <c r="Q6518" s="10"/>
      <c r="R6518" s="10"/>
      <c r="S6518" s="10"/>
      <c r="T6518" s="10"/>
    </row>
    <row r="6519" spans="1:20" x14ac:dyDescent="0.25">
      <c r="A6519">
        <v>2007</v>
      </c>
      <c r="B6519" s="6" t="s">
        <v>52</v>
      </c>
      <c r="C6519" s="10">
        <v>64</v>
      </c>
      <c r="D6519" s="10" t="s">
        <v>401</v>
      </c>
      <c r="E6519" s="10">
        <v>5</v>
      </c>
      <c r="F6519" s="10"/>
      <c r="G6519" s="10"/>
      <c r="H6519" s="10"/>
      <c r="I6519" s="10" t="str">
        <f t="shared" si="61"/>
        <v/>
      </c>
      <c r="J6519" s="10" t="s">
        <v>394</v>
      </c>
      <c r="K6519" s="10">
        <v>50</v>
      </c>
      <c r="L6519" s="6"/>
      <c r="M6519" s="10">
        <v>30</v>
      </c>
      <c r="N6519" s="10">
        <v>10</v>
      </c>
      <c r="O6519" s="10">
        <v>0</v>
      </c>
      <c r="P6519" s="10"/>
      <c r="Q6519" s="10"/>
      <c r="R6519" s="10"/>
      <c r="S6519" s="10"/>
      <c r="T6519" s="10"/>
    </row>
    <row r="6520" spans="1:20" x14ac:dyDescent="0.25">
      <c r="A6520">
        <v>2007</v>
      </c>
      <c r="B6520" s="6" t="s">
        <v>52</v>
      </c>
      <c r="C6520" s="10">
        <v>65</v>
      </c>
      <c r="D6520" s="10" t="s">
        <v>401</v>
      </c>
      <c r="E6520" s="10">
        <v>5</v>
      </c>
      <c r="F6520" s="10"/>
      <c r="G6520" s="10"/>
      <c r="H6520" s="10"/>
      <c r="I6520" s="10" t="str">
        <f t="shared" si="61"/>
        <v/>
      </c>
      <c r="J6520" s="10" t="s">
        <v>399</v>
      </c>
      <c r="K6520" s="10">
        <v>30</v>
      </c>
      <c r="L6520" s="6"/>
      <c r="M6520" s="10">
        <v>15</v>
      </c>
      <c r="N6520" s="10">
        <v>10</v>
      </c>
      <c r="O6520" s="10">
        <v>0</v>
      </c>
      <c r="P6520" s="10"/>
      <c r="Q6520" s="10"/>
      <c r="R6520" s="10"/>
      <c r="S6520" s="10"/>
      <c r="T6520" s="10"/>
    </row>
    <row r="6521" spans="1:20" x14ac:dyDescent="0.25">
      <c r="A6521">
        <v>2007</v>
      </c>
      <c r="B6521" s="6" t="s">
        <v>52</v>
      </c>
      <c r="C6521" s="10">
        <v>66</v>
      </c>
      <c r="D6521" s="10" t="s">
        <v>401</v>
      </c>
      <c r="E6521" s="10">
        <v>5</v>
      </c>
      <c r="F6521" s="10"/>
      <c r="G6521" s="10"/>
      <c r="H6521" s="10"/>
      <c r="I6521" s="10" t="str">
        <f t="shared" ref="I6521:I6584" si="62">IF(G6521&gt;0,G6521/(1000-H6521)*1000,"")</f>
        <v/>
      </c>
      <c r="J6521" s="10" t="s">
        <v>386</v>
      </c>
      <c r="K6521" s="10">
        <v>55</v>
      </c>
      <c r="L6521" s="6"/>
      <c r="M6521" s="10">
        <v>40</v>
      </c>
      <c r="N6521" s="10">
        <v>20</v>
      </c>
      <c r="O6521" s="10">
        <v>0</v>
      </c>
      <c r="P6521" s="10"/>
      <c r="Q6521" s="10"/>
      <c r="R6521" s="10"/>
      <c r="S6521" s="10"/>
      <c r="T6521" s="10"/>
    </row>
    <row r="6522" spans="1:20" x14ac:dyDescent="0.25">
      <c r="A6522">
        <v>2007</v>
      </c>
      <c r="B6522" s="6" t="s">
        <v>52</v>
      </c>
      <c r="C6522" s="10">
        <v>67</v>
      </c>
      <c r="D6522" s="10" t="s">
        <v>401</v>
      </c>
      <c r="E6522" s="10">
        <v>5</v>
      </c>
      <c r="F6522" s="10"/>
      <c r="G6522" s="10"/>
      <c r="H6522" s="10"/>
      <c r="I6522" s="10" t="str">
        <f t="shared" si="62"/>
        <v/>
      </c>
      <c r="J6522" s="10" t="s">
        <v>388</v>
      </c>
      <c r="K6522" s="10">
        <v>58</v>
      </c>
      <c r="L6522" s="6"/>
      <c r="M6522" s="10">
        <v>45</v>
      </c>
      <c r="N6522" s="10">
        <v>40</v>
      </c>
      <c r="O6522" s="10">
        <v>0</v>
      </c>
      <c r="P6522" s="10"/>
      <c r="Q6522" s="10"/>
      <c r="R6522" s="10"/>
      <c r="S6522" s="10"/>
      <c r="T6522" s="10"/>
    </row>
    <row r="6523" spans="1:20" x14ac:dyDescent="0.25">
      <c r="A6523">
        <v>2007</v>
      </c>
      <c r="B6523" s="6" t="s">
        <v>52</v>
      </c>
      <c r="C6523" s="10">
        <v>68</v>
      </c>
      <c r="D6523" s="10" t="s">
        <v>401</v>
      </c>
      <c r="E6523" s="10">
        <v>5</v>
      </c>
      <c r="F6523" s="10"/>
      <c r="G6523" s="10"/>
      <c r="H6523" s="10"/>
      <c r="I6523" s="10" t="str">
        <f t="shared" si="62"/>
        <v/>
      </c>
      <c r="J6523" s="10" t="s">
        <v>389</v>
      </c>
      <c r="K6523" s="10">
        <v>60</v>
      </c>
      <c r="L6523" s="6"/>
      <c r="M6523" s="10">
        <v>20</v>
      </c>
      <c r="N6523" s="10">
        <v>0</v>
      </c>
      <c r="O6523" s="10">
        <v>0</v>
      </c>
      <c r="P6523" s="10"/>
      <c r="Q6523" s="10"/>
      <c r="R6523" s="10"/>
      <c r="S6523" s="10"/>
      <c r="T6523" s="10"/>
    </row>
    <row r="6524" spans="1:20" x14ac:dyDescent="0.25">
      <c r="A6524">
        <v>2007</v>
      </c>
      <c r="B6524" s="6" t="s">
        <v>52</v>
      </c>
      <c r="C6524" s="10">
        <v>69</v>
      </c>
      <c r="D6524" s="10" t="s">
        <v>401</v>
      </c>
      <c r="E6524" s="10">
        <v>5</v>
      </c>
      <c r="F6524" s="10"/>
      <c r="G6524" s="10"/>
      <c r="H6524" s="10"/>
      <c r="I6524" s="10" t="str">
        <f t="shared" si="62"/>
        <v/>
      </c>
      <c r="J6524" s="10" t="s">
        <v>389</v>
      </c>
      <c r="K6524" s="10">
        <v>20</v>
      </c>
      <c r="L6524" s="6"/>
      <c r="M6524" s="10">
        <v>20</v>
      </c>
      <c r="N6524" s="10">
        <v>5</v>
      </c>
      <c r="O6524" s="10">
        <v>0</v>
      </c>
      <c r="P6524" s="10"/>
      <c r="Q6524" s="10"/>
      <c r="R6524" s="10"/>
      <c r="S6524" s="10"/>
      <c r="T6524" s="10"/>
    </row>
    <row r="6525" spans="1:20" x14ac:dyDescent="0.25">
      <c r="A6525">
        <v>2007</v>
      </c>
      <c r="B6525" s="6" t="s">
        <v>52</v>
      </c>
      <c r="C6525" s="10">
        <v>70</v>
      </c>
      <c r="D6525" s="10" t="s">
        <v>401</v>
      </c>
      <c r="E6525" s="10">
        <v>5</v>
      </c>
      <c r="F6525" s="10"/>
      <c r="G6525" s="10"/>
      <c r="H6525" s="10"/>
      <c r="I6525" s="10" t="str">
        <f t="shared" si="62"/>
        <v/>
      </c>
      <c r="J6525" s="10" t="s">
        <v>389</v>
      </c>
      <c r="K6525" s="10">
        <v>40</v>
      </c>
      <c r="L6525" s="6"/>
      <c r="M6525" s="10">
        <v>15</v>
      </c>
      <c r="N6525" s="10">
        <v>15</v>
      </c>
      <c r="O6525" s="10">
        <v>0</v>
      </c>
      <c r="P6525" s="10"/>
      <c r="Q6525" s="10"/>
      <c r="R6525" s="10"/>
      <c r="S6525" s="10"/>
      <c r="T6525" s="10"/>
    </row>
    <row r="6526" spans="1:20" x14ac:dyDescent="0.25">
      <c r="A6526">
        <v>2007</v>
      </c>
      <c r="B6526" s="6" t="s">
        <v>52</v>
      </c>
      <c r="C6526" s="10">
        <v>71</v>
      </c>
      <c r="D6526" s="10" t="s">
        <v>401</v>
      </c>
      <c r="E6526" s="10">
        <v>5</v>
      </c>
      <c r="F6526" s="10"/>
      <c r="G6526" s="10"/>
      <c r="H6526" s="10"/>
      <c r="I6526" s="10" t="str">
        <f t="shared" si="62"/>
        <v/>
      </c>
      <c r="J6526" s="10" t="s">
        <v>390</v>
      </c>
      <c r="K6526" s="10">
        <v>10</v>
      </c>
      <c r="L6526" s="6"/>
      <c r="M6526" s="10">
        <v>10</v>
      </c>
      <c r="N6526" s="10">
        <v>5</v>
      </c>
      <c r="O6526" s="10">
        <v>0</v>
      </c>
      <c r="P6526" s="10"/>
      <c r="Q6526" s="10"/>
      <c r="R6526" s="10"/>
      <c r="S6526" s="10"/>
      <c r="T6526" s="10"/>
    </row>
    <row r="6527" spans="1:20" x14ac:dyDescent="0.25">
      <c r="A6527">
        <v>2007</v>
      </c>
      <c r="B6527" s="6" t="s">
        <v>52</v>
      </c>
      <c r="C6527" s="10">
        <v>72</v>
      </c>
      <c r="D6527" s="10" t="s">
        <v>401</v>
      </c>
      <c r="E6527" s="10">
        <v>5</v>
      </c>
      <c r="F6527" s="10"/>
      <c r="G6527" s="10"/>
      <c r="H6527" s="10"/>
      <c r="I6527" s="10" t="str">
        <f t="shared" si="62"/>
        <v/>
      </c>
      <c r="J6527" s="10" t="s">
        <v>390</v>
      </c>
      <c r="K6527" s="10">
        <v>10</v>
      </c>
      <c r="L6527" s="6"/>
      <c r="M6527" s="10">
        <v>4</v>
      </c>
      <c r="N6527" s="10">
        <v>2</v>
      </c>
      <c r="O6527" s="10">
        <v>0</v>
      </c>
      <c r="P6527" s="10"/>
      <c r="Q6527" s="10"/>
      <c r="R6527" s="10"/>
      <c r="S6527" s="10"/>
      <c r="T6527" s="10"/>
    </row>
    <row r="6528" spans="1:20" x14ac:dyDescent="0.25">
      <c r="A6528">
        <v>2007</v>
      </c>
      <c r="B6528" s="6" t="s">
        <v>52</v>
      </c>
      <c r="C6528" s="10">
        <v>73</v>
      </c>
      <c r="D6528" s="10" t="s">
        <v>403</v>
      </c>
      <c r="E6528" s="10">
        <v>6</v>
      </c>
      <c r="F6528" s="10"/>
      <c r="G6528" s="10">
        <v>277</v>
      </c>
      <c r="H6528" s="10"/>
      <c r="I6528" s="10">
        <f t="shared" si="62"/>
        <v>277</v>
      </c>
      <c r="J6528" s="10" t="s">
        <v>393</v>
      </c>
      <c r="K6528" s="10">
        <v>40</v>
      </c>
      <c r="L6528" s="6"/>
      <c r="M6528" s="10">
        <v>10</v>
      </c>
      <c r="N6528" s="10">
        <v>50</v>
      </c>
      <c r="O6528" s="10">
        <v>0</v>
      </c>
      <c r="P6528" s="10"/>
      <c r="Q6528" s="10"/>
      <c r="R6528" s="10"/>
      <c r="S6528" s="10">
        <v>2</v>
      </c>
      <c r="T6528" s="10"/>
    </row>
    <row r="6529" spans="1:20" x14ac:dyDescent="0.25">
      <c r="A6529">
        <v>2007</v>
      </c>
      <c r="B6529" s="6" t="s">
        <v>52</v>
      </c>
      <c r="C6529" s="10">
        <v>74</v>
      </c>
      <c r="D6529" s="10" t="s">
        <v>403</v>
      </c>
      <c r="E6529" s="10">
        <v>6</v>
      </c>
      <c r="F6529" s="10"/>
      <c r="G6529" s="10"/>
      <c r="H6529" s="10"/>
      <c r="I6529" s="10" t="str">
        <f t="shared" si="62"/>
        <v/>
      </c>
      <c r="J6529" s="10" t="s">
        <v>393</v>
      </c>
      <c r="K6529" s="10">
        <v>15</v>
      </c>
      <c r="L6529" s="6"/>
      <c r="M6529" s="10">
        <v>10</v>
      </c>
      <c r="N6529" s="10">
        <v>0</v>
      </c>
      <c r="O6529" s="10">
        <v>0</v>
      </c>
      <c r="P6529" s="10"/>
      <c r="Q6529" s="10"/>
      <c r="R6529" s="10"/>
      <c r="S6529" s="10"/>
      <c r="T6529" s="10"/>
    </row>
    <row r="6530" spans="1:20" x14ac:dyDescent="0.25">
      <c r="A6530">
        <v>2007</v>
      </c>
      <c r="B6530" s="6" t="s">
        <v>52</v>
      </c>
      <c r="C6530" s="10">
        <v>75</v>
      </c>
      <c r="D6530" s="10" t="s">
        <v>403</v>
      </c>
      <c r="E6530" s="10">
        <v>6</v>
      </c>
      <c r="F6530" s="10"/>
      <c r="G6530" s="10"/>
      <c r="H6530" s="10"/>
      <c r="I6530" s="10" t="str">
        <f t="shared" si="62"/>
        <v/>
      </c>
      <c r="J6530" s="10" t="s">
        <v>393</v>
      </c>
      <c r="K6530" s="10">
        <v>40</v>
      </c>
      <c r="L6530" s="6"/>
      <c r="M6530" s="10">
        <v>20</v>
      </c>
      <c r="N6530" s="10">
        <v>5</v>
      </c>
      <c r="O6530" s="10">
        <v>0</v>
      </c>
      <c r="P6530" s="10"/>
      <c r="Q6530" s="10"/>
      <c r="R6530" s="10"/>
      <c r="S6530" s="10"/>
      <c r="T6530" s="10"/>
    </row>
    <row r="6531" spans="1:20" x14ac:dyDescent="0.25">
      <c r="A6531">
        <v>2007</v>
      </c>
      <c r="B6531" s="6" t="s">
        <v>52</v>
      </c>
      <c r="C6531" s="10">
        <v>76</v>
      </c>
      <c r="D6531" s="10" t="s">
        <v>403</v>
      </c>
      <c r="E6531" s="10">
        <v>6</v>
      </c>
      <c r="F6531" s="10"/>
      <c r="G6531" s="10"/>
      <c r="H6531" s="10"/>
      <c r="I6531" s="10" t="str">
        <f t="shared" si="62"/>
        <v/>
      </c>
      <c r="J6531" s="10" t="s">
        <v>393</v>
      </c>
      <c r="K6531" s="10">
        <v>10</v>
      </c>
      <c r="L6531" s="6"/>
      <c r="M6531" s="10">
        <v>20</v>
      </c>
      <c r="N6531" s="10">
        <v>0</v>
      </c>
      <c r="O6531" s="10">
        <v>0</v>
      </c>
      <c r="P6531" s="10"/>
      <c r="Q6531" s="10"/>
      <c r="R6531" s="10"/>
      <c r="S6531" s="10"/>
      <c r="T6531" s="10"/>
    </row>
    <row r="6532" spans="1:20" x14ac:dyDescent="0.25">
      <c r="A6532">
        <v>2007</v>
      </c>
      <c r="B6532" s="6" t="s">
        <v>52</v>
      </c>
      <c r="C6532" s="10">
        <v>77</v>
      </c>
      <c r="D6532" s="10" t="s">
        <v>403</v>
      </c>
      <c r="E6532" s="10">
        <v>6</v>
      </c>
      <c r="F6532" s="10"/>
      <c r="G6532" s="10"/>
      <c r="H6532" s="10"/>
      <c r="I6532" s="10" t="str">
        <f t="shared" si="62"/>
        <v/>
      </c>
      <c r="J6532" s="10" t="s">
        <v>399</v>
      </c>
      <c r="K6532" s="10">
        <v>30</v>
      </c>
      <c r="L6532" s="6"/>
      <c r="M6532" s="10">
        <v>20</v>
      </c>
      <c r="N6532" s="10">
        <v>0</v>
      </c>
      <c r="O6532" s="10">
        <v>0</v>
      </c>
      <c r="P6532" s="10"/>
      <c r="Q6532" s="10"/>
      <c r="R6532" s="10"/>
      <c r="S6532" s="10"/>
      <c r="T6532" s="10"/>
    </row>
    <row r="6533" spans="1:20" x14ac:dyDescent="0.25">
      <c r="A6533">
        <v>2007</v>
      </c>
      <c r="B6533" s="6" t="s">
        <v>52</v>
      </c>
      <c r="C6533" s="10">
        <v>78</v>
      </c>
      <c r="D6533" s="10" t="s">
        <v>403</v>
      </c>
      <c r="E6533" s="10">
        <v>6</v>
      </c>
      <c r="F6533" s="10"/>
      <c r="G6533" s="10"/>
      <c r="H6533" s="10"/>
      <c r="I6533" s="10" t="str">
        <f t="shared" si="62"/>
        <v/>
      </c>
      <c r="J6533" s="10" t="s">
        <v>399</v>
      </c>
      <c r="K6533" s="10">
        <v>20</v>
      </c>
      <c r="L6533" s="6"/>
      <c r="M6533" s="10">
        <v>20</v>
      </c>
      <c r="N6533" s="10">
        <v>75</v>
      </c>
      <c r="O6533" s="10">
        <v>0</v>
      </c>
      <c r="P6533" s="10"/>
      <c r="Q6533" s="10"/>
      <c r="R6533" s="10"/>
      <c r="S6533" s="10"/>
      <c r="T6533" s="10" t="s">
        <v>285</v>
      </c>
    </row>
    <row r="6534" spans="1:20" x14ac:dyDescent="0.25">
      <c r="A6534">
        <v>2007</v>
      </c>
      <c r="B6534" s="6" t="s">
        <v>52</v>
      </c>
      <c r="C6534" s="10">
        <v>79</v>
      </c>
      <c r="D6534" s="10" t="s">
        <v>403</v>
      </c>
      <c r="E6534" s="10">
        <v>6</v>
      </c>
      <c r="F6534" s="24"/>
      <c r="G6534" s="10"/>
      <c r="H6534" s="10"/>
      <c r="I6534" s="10" t="str">
        <f t="shared" si="62"/>
        <v/>
      </c>
      <c r="J6534" s="10" t="s">
        <v>387</v>
      </c>
      <c r="K6534" s="10">
        <v>10</v>
      </c>
      <c r="L6534" s="6"/>
      <c r="M6534" s="10">
        <v>15</v>
      </c>
      <c r="N6534" s="10">
        <v>0</v>
      </c>
      <c r="O6534" s="10">
        <v>0</v>
      </c>
      <c r="P6534" s="10"/>
      <c r="Q6534" s="10"/>
      <c r="R6534" s="10"/>
      <c r="S6534" s="10"/>
      <c r="T6534" s="10"/>
    </row>
    <row r="6535" spans="1:20" x14ac:dyDescent="0.25">
      <c r="A6535">
        <v>2007</v>
      </c>
      <c r="B6535" s="6" t="s">
        <v>52</v>
      </c>
      <c r="C6535" s="10">
        <v>80</v>
      </c>
      <c r="D6535" s="10" t="s">
        <v>403</v>
      </c>
      <c r="E6535" s="10">
        <v>6</v>
      </c>
      <c r="F6535" s="10"/>
      <c r="G6535" s="10"/>
      <c r="H6535" s="10"/>
      <c r="I6535" s="10" t="str">
        <f t="shared" si="62"/>
        <v/>
      </c>
      <c r="J6535" s="10" t="s">
        <v>388</v>
      </c>
      <c r="K6535" s="10">
        <v>60</v>
      </c>
      <c r="L6535" s="6"/>
      <c r="M6535" s="10">
        <v>20</v>
      </c>
      <c r="N6535" s="10">
        <v>25</v>
      </c>
      <c r="O6535" s="10">
        <v>0</v>
      </c>
      <c r="P6535" s="10"/>
      <c r="Q6535" s="10"/>
      <c r="R6535" s="10"/>
      <c r="S6535" s="10"/>
      <c r="T6535" s="10"/>
    </row>
    <row r="6536" spans="1:20" x14ac:dyDescent="0.25">
      <c r="A6536">
        <v>2007</v>
      </c>
      <c r="B6536" s="6" t="s">
        <v>52</v>
      </c>
      <c r="C6536" s="10">
        <v>81</v>
      </c>
      <c r="D6536" s="10" t="s">
        <v>403</v>
      </c>
      <c r="E6536" s="10">
        <v>6</v>
      </c>
      <c r="F6536" s="10"/>
      <c r="G6536" s="10"/>
      <c r="H6536" s="10"/>
      <c r="I6536" s="10" t="str">
        <f t="shared" si="62"/>
        <v/>
      </c>
      <c r="J6536" s="10" t="s">
        <v>388</v>
      </c>
      <c r="K6536" s="10">
        <v>6</v>
      </c>
      <c r="L6536" s="6"/>
      <c r="M6536" s="10">
        <v>5</v>
      </c>
      <c r="N6536" s="10">
        <v>0</v>
      </c>
      <c r="O6536" s="10">
        <v>0</v>
      </c>
      <c r="P6536" s="10"/>
      <c r="Q6536" s="10"/>
      <c r="R6536" s="10"/>
      <c r="S6536" s="10"/>
      <c r="T6536" s="10"/>
    </row>
    <row r="6537" spans="1:20" x14ac:dyDescent="0.25">
      <c r="A6537">
        <v>2007</v>
      </c>
      <c r="B6537" s="6" t="s">
        <v>52</v>
      </c>
      <c r="C6537" s="10">
        <v>82</v>
      </c>
      <c r="D6537" s="10" t="s">
        <v>403</v>
      </c>
      <c r="E6537" s="10">
        <v>6</v>
      </c>
      <c r="F6537" s="10"/>
      <c r="G6537" s="10"/>
      <c r="H6537" s="10"/>
      <c r="I6537" s="10" t="str">
        <f t="shared" si="62"/>
        <v/>
      </c>
      <c r="J6537" s="10" t="s">
        <v>389</v>
      </c>
      <c r="K6537" s="10">
        <v>70</v>
      </c>
      <c r="L6537" s="6"/>
      <c r="M6537" s="10">
        <v>20</v>
      </c>
      <c r="N6537" s="10">
        <v>10</v>
      </c>
      <c r="O6537" s="10">
        <v>0</v>
      </c>
      <c r="P6537" s="10"/>
      <c r="Q6537" s="10"/>
      <c r="R6537" s="10"/>
      <c r="S6537" s="10"/>
      <c r="T6537" s="10"/>
    </row>
    <row r="6538" spans="1:20" x14ac:dyDescent="0.25">
      <c r="A6538">
        <v>2007</v>
      </c>
      <c r="B6538" s="6" t="s">
        <v>52</v>
      </c>
      <c r="C6538" s="10">
        <v>83</v>
      </c>
      <c r="D6538" s="10" t="s">
        <v>403</v>
      </c>
      <c r="E6538" s="10">
        <v>6</v>
      </c>
      <c r="F6538" s="10"/>
      <c r="G6538" s="10"/>
      <c r="H6538" s="10"/>
      <c r="I6538" s="10" t="str">
        <f t="shared" si="62"/>
        <v/>
      </c>
      <c r="J6538" s="10" t="s">
        <v>389</v>
      </c>
      <c r="K6538" s="10">
        <v>70</v>
      </c>
      <c r="L6538" s="6"/>
      <c r="M6538" s="10">
        <v>15</v>
      </c>
      <c r="N6538" s="10">
        <v>0</v>
      </c>
      <c r="O6538" s="10">
        <v>0</v>
      </c>
      <c r="P6538" s="10"/>
      <c r="Q6538" s="10"/>
      <c r="R6538" s="10"/>
      <c r="S6538" s="10"/>
      <c r="T6538" s="10"/>
    </row>
    <row r="6539" spans="1:20" x14ac:dyDescent="0.25">
      <c r="A6539">
        <v>2007</v>
      </c>
      <c r="B6539" s="6" t="s">
        <v>52</v>
      </c>
      <c r="C6539" s="10">
        <v>84</v>
      </c>
      <c r="D6539" s="10" t="s">
        <v>403</v>
      </c>
      <c r="E6539" s="10">
        <v>6</v>
      </c>
      <c r="F6539" s="10"/>
      <c r="G6539" s="10"/>
      <c r="H6539" s="10"/>
      <c r="I6539" s="10" t="str">
        <f t="shared" si="62"/>
        <v/>
      </c>
      <c r="J6539" s="10" t="s">
        <v>389</v>
      </c>
      <c r="K6539" s="10">
        <v>30</v>
      </c>
      <c r="L6539" s="6"/>
      <c r="M6539" s="10">
        <v>25</v>
      </c>
      <c r="N6539" s="10">
        <v>0</v>
      </c>
      <c r="O6539" s="10">
        <v>0</v>
      </c>
      <c r="P6539" s="10"/>
      <c r="Q6539" s="10"/>
      <c r="R6539" s="10"/>
      <c r="S6539" s="10"/>
      <c r="T6539" s="10"/>
    </row>
    <row r="6540" spans="1:20" x14ac:dyDescent="0.25">
      <c r="A6540">
        <v>2007</v>
      </c>
      <c r="B6540" s="6" t="s">
        <v>52</v>
      </c>
      <c r="C6540" s="10">
        <v>85</v>
      </c>
      <c r="D6540" s="10" t="s">
        <v>403</v>
      </c>
      <c r="E6540" s="10">
        <v>6</v>
      </c>
      <c r="F6540" s="10"/>
      <c r="G6540" s="10"/>
      <c r="H6540" s="10"/>
      <c r="I6540" s="10" t="str">
        <f t="shared" si="62"/>
        <v/>
      </c>
      <c r="J6540" s="10" t="s">
        <v>389</v>
      </c>
      <c r="K6540" s="10">
        <v>15</v>
      </c>
      <c r="L6540" s="6"/>
      <c r="M6540" s="10">
        <v>10</v>
      </c>
      <c r="N6540" s="10">
        <v>0</v>
      </c>
      <c r="O6540" s="10">
        <v>0</v>
      </c>
      <c r="P6540" s="10"/>
      <c r="Q6540" s="10"/>
      <c r="R6540" s="10"/>
      <c r="S6540" s="10"/>
      <c r="T6540" s="10"/>
    </row>
    <row r="6541" spans="1:20" x14ac:dyDescent="0.25">
      <c r="A6541">
        <v>2007</v>
      </c>
      <c r="B6541" s="6" t="s">
        <v>52</v>
      </c>
      <c r="C6541" s="10">
        <v>86</v>
      </c>
      <c r="D6541" s="10" t="s">
        <v>403</v>
      </c>
      <c r="E6541" s="10">
        <v>6</v>
      </c>
      <c r="F6541" s="10"/>
      <c r="G6541" s="10"/>
      <c r="H6541" s="10"/>
      <c r="I6541" s="10" t="str">
        <f t="shared" si="62"/>
        <v/>
      </c>
      <c r="J6541" s="10" t="s">
        <v>389</v>
      </c>
      <c r="K6541" s="10">
        <v>50</v>
      </c>
      <c r="L6541" s="6"/>
      <c r="M6541" s="10">
        <v>30</v>
      </c>
      <c r="N6541" s="10">
        <v>0</v>
      </c>
      <c r="O6541" s="10">
        <v>0</v>
      </c>
      <c r="P6541" s="10"/>
      <c r="Q6541" s="10"/>
      <c r="R6541" s="10"/>
      <c r="S6541" s="10"/>
      <c r="T6541" s="10"/>
    </row>
    <row r="6542" spans="1:20" x14ac:dyDescent="0.25">
      <c r="A6542">
        <v>2007</v>
      </c>
      <c r="B6542" s="6" t="s">
        <v>52</v>
      </c>
      <c r="C6542" s="10">
        <v>87</v>
      </c>
      <c r="D6542" s="10" t="s">
        <v>403</v>
      </c>
      <c r="E6542" s="10">
        <v>6</v>
      </c>
      <c r="F6542" s="10"/>
      <c r="G6542" s="10"/>
      <c r="H6542" s="10"/>
      <c r="I6542" s="10" t="str">
        <f t="shared" si="62"/>
        <v/>
      </c>
      <c r="J6542" s="10" t="s">
        <v>389</v>
      </c>
      <c r="K6542" s="10">
        <v>30</v>
      </c>
      <c r="L6542" s="6"/>
      <c r="M6542" s="10">
        <v>60</v>
      </c>
      <c r="N6542" s="10">
        <v>0</v>
      </c>
      <c r="O6542" s="10">
        <v>0</v>
      </c>
      <c r="P6542" s="10"/>
      <c r="Q6542" s="10"/>
      <c r="R6542" s="10"/>
      <c r="S6542" s="10"/>
      <c r="T6542" s="10"/>
    </row>
    <row r="6543" spans="1:20" x14ac:dyDescent="0.25">
      <c r="A6543">
        <v>2007</v>
      </c>
      <c r="B6543" s="6" t="s">
        <v>52</v>
      </c>
      <c r="C6543" s="10">
        <v>88</v>
      </c>
      <c r="D6543" s="10" t="s">
        <v>403</v>
      </c>
      <c r="E6543" s="10">
        <v>6</v>
      </c>
      <c r="F6543" s="10"/>
      <c r="G6543" s="10"/>
      <c r="H6543" s="10"/>
      <c r="I6543" s="10" t="str">
        <f t="shared" si="62"/>
        <v/>
      </c>
      <c r="J6543" s="10" t="s">
        <v>404</v>
      </c>
      <c r="K6543" s="10">
        <v>20</v>
      </c>
      <c r="L6543" s="6"/>
      <c r="M6543" s="10">
        <v>20</v>
      </c>
      <c r="N6543" s="10">
        <v>0</v>
      </c>
      <c r="O6543" s="10">
        <v>0</v>
      </c>
      <c r="P6543" s="10"/>
      <c r="Q6543" s="10"/>
      <c r="R6543" s="10" t="s">
        <v>47</v>
      </c>
      <c r="S6543" s="10"/>
      <c r="T6543" s="10"/>
    </row>
    <row r="6544" spans="1:20" x14ac:dyDescent="0.25">
      <c r="A6544">
        <v>2007</v>
      </c>
      <c r="B6544" s="6" t="s">
        <v>52</v>
      </c>
      <c r="C6544" s="10">
        <v>89</v>
      </c>
      <c r="D6544" s="10" t="s">
        <v>403</v>
      </c>
      <c r="E6544" s="10">
        <v>6</v>
      </c>
      <c r="F6544" s="10"/>
      <c r="G6544" s="10">
        <v>0</v>
      </c>
      <c r="H6544" s="10"/>
      <c r="I6544" s="10" t="str">
        <f t="shared" si="62"/>
        <v/>
      </c>
      <c r="J6544" s="10" t="s">
        <v>402</v>
      </c>
      <c r="K6544" s="10">
        <v>90</v>
      </c>
      <c r="L6544" s="6"/>
      <c r="M6544" s="10">
        <v>40</v>
      </c>
      <c r="N6544" s="10">
        <v>100</v>
      </c>
      <c r="O6544" s="10">
        <v>0</v>
      </c>
      <c r="P6544" s="10"/>
      <c r="Q6544" s="10"/>
      <c r="R6544" s="10"/>
      <c r="S6544" s="10"/>
      <c r="T6544" s="10"/>
    </row>
    <row r="6545" spans="1:20" x14ac:dyDescent="0.25">
      <c r="A6545">
        <v>2007</v>
      </c>
      <c r="B6545" s="6" t="s">
        <v>52</v>
      </c>
      <c r="C6545" s="10">
        <v>90</v>
      </c>
      <c r="D6545" s="10" t="s">
        <v>403</v>
      </c>
      <c r="E6545" s="10">
        <v>6</v>
      </c>
      <c r="F6545" s="24"/>
      <c r="G6545" s="10"/>
      <c r="H6545" s="10"/>
      <c r="I6545" s="10" t="str">
        <f t="shared" si="62"/>
        <v/>
      </c>
      <c r="J6545" s="10" t="s">
        <v>386</v>
      </c>
      <c r="K6545" s="10">
        <v>30</v>
      </c>
      <c r="L6545" s="6"/>
      <c r="M6545" s="10">
        <v>30</v>
      </c>
      <c r="N6545" s="10">
        <v>2</v>
      </c>
      <c r="O6545" s="10">
        <v>0</v>
      </c>
      <c r="P6545" s="10"/>
      <c r="Q6545" s="10"/>
      <c r="R6545" s="10"/>
      <c r="S6545" s="10"/>
      <c r="T6545" s="10"/>
    </row>
    <row r="6546" spans="1:20" x14ac:dyDescent="0.25">
      <c r="A6546">
        <v>2007</v>
      </c>
      <c r="B6546" s="6" t="s">
        <v>52</v>
      </c>
      <c r="C6546" s="10">
        <v>91</v>
      </c>
      <c r="D6546" s="10" t="s">
        <v>403</v>
      </c>
      <c r="E6546" s="10">
        <v>6</v>
      </c>
      <c r="F6546" s="10"/>
      <c r="G6546" s="10"/>
      <c r="H6546" s="10"/>
      <c r="I6546" s="10" t="str">
        <f t="shared" si="62"/>
        <v/>
      </c>
      <c r="J6546" s="10" t="s">
        <v>386</v>
      </c>
      <c r="K6546" s="10">
        <v>40</v>
      </c>
      <c r="L6546" s="6"/>
      <c r="M6546" s="10">
        <v>15</v>
      </c>
      <c r="N6546" s="10">
        <v>25</v>
      </c>
      <c r="O6546" s="10">
        <v>0</v>
      </c>
      <c r="P6546" s="10"/>
      <c r="Q6546" s="10"/>
      <c r="R6546" s="10"/>
      <c r="S6546" s="10"/>
      <c r="T6546" s="10"/>
    </row>
    <row r="6547" spans="1:20" x14ac:dyDescent="0.25">
      <c r="A6547">
        <v>2007</v>
      </c>
      <c r="B6547" s="6" t="s">
        <v>52</v>
      </c>
      <c r="C6547" s="10">
        <v>92</v>
      </c>
      <c r="D6547" s="10" t="s">
        <v>403</v>
      </c>
      <c r="E6547" s="10">
        <v>6</v>
      </c>
      <c r="F6547" s="10"/>
      <c r="G6547" s="10"/>
      <c r="H6547" s="10"/>
      <c r="I6547" s="10" t="str">
        <f t="shared" si="62"/>
        <v/>
      </c>
      <c r="J6547" s="10" t="s">
        <v>386</v>
      </c>
      <c r="K6547" s="10">
        <v>30</v>
      </c>
      <c r="L6547" s="6"/>
      <c r="M6547" s="10">
        <v>10</v>
      </c>
      <c r="N6547" s="10">
        <v>50</v>
      </c>
      <c r="O6547" s="10">
        <v>0</v>
      </c>
      <c r="P6547" s="10"/>
      <c r="Q6547" s="10"/>
      <c r="R6547" s="10"/>
      <c r="S6547" s="10"/>
      <c r="T6547" s="10"/>
    </row>
    <row r="6548" spans="1:20" x14ac:dyDescent="0.25">
      <c r="A6548">
        <v>2007</v>
      </c>
      <c r="B6548" s="6" t="s">
        <v>52</v>
      </c>
      <c r="C6548" s="10">
        <v>93</v>
      </c>
      <c r="D6548" s="10" t="s">
        <v>403</v>
      </c>
      <c r="E6548" s="10">
        <v>6</v>
      </c>
      <c r="F6548" s="10"/>
      <c r="G6548" s="10"/>
      <c r="H6548" s="10"/>
      <c r="I6548" s="10" t="str">
        <f t="shared" si="62"/>
        <v/>
      </c>
      <c r="J6548" s="10" t="s">
        <v>386</v>
      </c>
      <c r="K6548" s="10">
        <v>20</v>
      </c>
      <c r="L6548" s="6"/>
      <c r="M6548" s="10">
        <v>10</v>
      </c>
      <c r="N6548" s="10">
        <v>0</v>
      </c>
      <c r="O6548" s="10">
        <v>0</v>
      </c>
      <c r="P6548" s="10"/>
      <c r="Q6548" s="10"/>
      <c r="R6548" s="10"/>
      <c r="S6548" s="10"/>
      <c r="T6548" s="10"/>
    </row>
    <row r="6549" spans="1:20" x14ac:dyDescent="0.25">
      <c r="A6549">
        <v>2007</v>
      </c>
      <c r="B6549" s="6" t="s">
        <v>52</v>
      </c>
      <c r="C6549" s="10">
        <v>94</v>
      </c>
      <c r="D6549" s="10" t="s">
        <v>403</v>
      </c>
      <c r="E6549" s="10">
        <v>6</v>
      </c>
      <c r="F6549" s="10"/>
      <c r="G6549" s="10"/>
      <c r="H6549" s="10"/>
      <c r="I6549" s="10" t="str">
        <f t="shared" si="62"/>
        <v/>
      </c>
      <c r="J6549" s="10" t="s">
        <v>386</v>
      </c>
      <c r="K6549" s="10">
        <v>50</v>
      </c>
      <c r="L6549" s="6"/>
      <c r="M6549" s="10">
        <v>15</v>
      </c>
      <c r="N6549" s="10">
        <v>30</v>
      </c>
      <c r="O6549" s="10">
        <v>0</v>
      </c>
      <c r="P6549" s="10"/>
      <c r="Q6549" s="10"/>
      <c r="R6549" s="10"/>
      <c r="S6549" s="10"/>
      <c r="T6549" s="10"/>
    </row>
    <row r="6550" spans="1:20" x14ac:dyDescent="0.25">
      <c r="A6550">
        <v>2007</v>
      </c>
      <c r="B6550" s="6" t="s">
        <v>52</v>
      </c>
      <c r="C6550" s="10">
        <v>95</v>
      </c>
      <c r="D6550" s="10" t="s">
        <v>403</v>
      </c>
      <c r="E6550" s="10">
        <v>6</v>
      </c>
      <c r="F6550" s="10"/>
      <c r="G6550" s="10"/>
      <c r="H6550" s="10"/>
      <c r="I6550" s="10" t="str">
        <f t="shared" si="62"/>
        <v/>
      </c>
      <c r="J6550" s="10" t="s">
        <v>386</v>
      </c>
      <c r="K6550" s="10">
        <v>60</v>
      </c>
      <c r="L6550" s="6"/>
      <c r="M6550" s="10">
        <v>30</v>
      </c>
      <c r="N6550" s="10">
        <v>0</v>
      </c>
      <c r="O6550" s="10">
        <v>0</v>
      </c>
      <c r="P6550" s="10"/>
      <c r="Q6550" s="10"/>
      <c r="R6550" s="10"/>
      <c r="S6550" s="10"/>
      <c r="T6550" s="10"/>
    </row>
    <row r="6551" spans="1:20" x14ac:dyDescent="0.25">
      <c r="A6551">
        <v>2007</v>
      </c>
      <c r="B6551" s="6" t="s">
        <v>52</v>
      </c>
      <c r="C6551" s="10">
        <v>96</v>
      </c>
      <c r="D6551" s="10" t="s">
        <v>403</v>
      </c>
      <c r="E6551" s="10">
        <v>6</v>
      </c>
      <c r="F6551" s="10"/>
      <c r="G6551" s="10"/>
      <c r="H6551" s="10"/>
      <c r="I6551" s="10" t="str">
        <f t="shared" si="62"/>
        <v/>
      </c>
      <c r="J6551" s="10" t="s">
        <v>387</v>
      </c>
      <c r="K6551" s="10">
        <v>40</v>
      </c>
      <c r="L6551" s="6"/>
      <c r="M6551" s="10">
        <v>15</v>
      </c>
      <c r="N6551" s="10">
        <v>10</v>
      </c>
      <c r="O6551" s="10">
        <v>0</v>
      </c>
      <c r="P6551" s="10"/>
      <c r="Q6551" s="10"/>
      <c r="R6551" s="10" t="s">
        <v>47</v>
      </c>
      <c r="S6551" s="10"/>
      <c r="T6551" s="10"/>
    </row>
    <row r="6552" spans="1:20" x14ac:dyDescent="0.25">
      <c r="A6552">
        <v>2007</v>
      </c>
      <c r="B6552" s="6" t="s">
        <v>52</v>
      </c>
      <c r="C6552" s="10">
        <v>97</v>
      </c>
      <c r="D6552" s="10" t="s">
        <v>403</v>
      </c>
      <c r="E6552" s="10">
        <v>6</v>
      </c>
      <c r="F6552" s="10"/>
      <c r="G6552" s="10"/>
      <c r="H6552" s="10"/>
      <c r="I6552" s="10" t="str">
        <f t="shared" si="62"/>
        <v/>
      </c>
      <c r="J6552" s="10" t="s">
        <v>388</v>
      </c>
      <c r="K6552" s="10">
        <v>40</v>
      </c>
      <c r="L6552" s="6"/>
      <c r="M6552" s="10">
        <v>10</v>
      </c>
      <c r="N6552" s="10">
        <v>0</v>
      </c>
      <c r="O6552" s="10">
        <v>0</v>
      </c>
      <c r="P6552" s="10"/>
      <c r="Q6552" s="10"/>
      <c r="R6552" s="10"/>
      <c r="S6552" s="10"/>
      <c r="T6552" s="10"/>
    </row>
    <row r="6553" spans="1:20" x14ac:dyDescent="0.25">
      <c r="A6553">
        <v>2007</v>
      </c>
      <c r="B6553" s="6" t="s">
        <v>52</v>
      </c>
      <c r="C6553" s="10">
        <v>98</v>
      </c>
      <c r="D6553" s="10" t="s">
        <v>403</v>
      </c>
      <c r="E6553" s="10">
        <v>6</v>
      </c>
      <c r="F6553" s="10"/>
      <c r="G6553" s="10"/>
      <c r="H6553" s="10"/>
      <c r="I6553" s="10" t="str">
        <f t="shared" si="62"/>
        <v/>
      </c>
      <c r="J6553" s="10" t="s">
        <v>397</v>
      </c>
      <c r="K6553" s="10">
        <v>30</v>
      </c>
      <c r="L6553" s="6"/>
      <c r="M6553" s="10">
        <v>20</v>
      </c>
      <c r="N6553" s="10">
        <v>0</v>
      </c>
      <c r="O6553" s="10">
        <v>0</v>
      </c>
      <c r="P6553" s="10"/>
      <c r="Q6553" s="10"/>
      <c r="R6553" s="10"/>
      <c r="S6553" s="10"/>
      <c r="T6553" s="10"/>
    </row>
    <row r="6554" spans="1:20" x14ac:dyDescent="0.25">
      <c r="A6554">
        <v>2007</v>
      </c>
      <c r="B6554" s="6" t="s">
        <v>52</v>
      </c>
      <c r="C6554" s="10">
        <v>99</v>
      </c>
      <c r="D6554" s="10" t="s">
        <v>403</v>
      </c>
      <c r="E6554" s="10">
        <v>6</v>
      </c>
      <c r="F6554" s="10"/>
      <c r="G6554" s="10"/>
      <c r="H6554" s="10"/>
      <c r="I6554" s="10" t="str">
        <f t="shared" si="62"/>
        <v/>
      </c>
      <c r="J6554" s="10" t="s">
        <v>389</v>
      </c>
      <c r="K6554" s="10">
        <v>50</v>
      </c>
      <c r="L6554" s="6"/>
      <c r="M6554" s="10">
        <v>30</v>
      </c>
      <c r="N6554" s="10">
        <v>5</v>
      </c>
      <c r="O6554" s="10">
        <v>0</v>
      </c>
      <c r="P6554" s="10"/>
      <c r="Q6554" s="10"/>
      <c r="R6554" s="10"/>
      <c r="S6554" s="10"/>
      <c r="T6554" s="10"/>
    </row>
    <row r="6555" spans="1:20" x14ac:dyDescent="0.25">
      <c r="A6555">
        <v>2007</v>
      </c>
      <c r="B6555" s="6" t="s">
        <v>52</v>
      </c>
      <c r="C6555" s="10">
        <v>100</v>
      </c>
      <c r="D6555" s="10" t="s">
        <v>403</v>
      </c>
      <c r="E6555" s="10">
        <v>6</v>
      </c>
      <c r="F6555" s="10"/>
      <c r="G6555" s="10"/>
      <c r="H6555" s="10"/>
      <c r="I6555" s="10" t="str">
        <f t="shared" si="62"/>
        <v/>
      </c>
      <c r="J6555" s="10" t="s">
        <v>389</v>
      </c>
      <c r="K6555" s="10">
        <v>70</v>
      </c>
      <c r="L6555" s="6"/>
      <c r="M6555" s="10">
        <v>30</v>
      </c>
      <c r="N6555" s="10">
        <v>0</v>
      </c>
      <c r="O6555" s="10">
        <v>0</v>
      </c>
      <c r="P6555" s="10"/>
      <c r="Q6555" s="10"/>
      <c r="R6555" s="10"/>
      <c r="S6555" s="10"/>
      <c r="T6555" s="10"/>
    </row>
    <row r="6556" spans="1:20" x14ac:dyDescent="0.25">
      <c r="A6556">
        <v>2007</v>
      </c>
      <c r="B6556" s="6" t="s">
        <v>52</v>
      </c>
      <c r="C6556" s="10">
        <v>101</v>
      </c>
      <c r="D6556" s="10" t="s">
        <v>403</v>
      </c>
      <c r="E6556" s="10">
        <v>6</v>
      </c>
      <c r="F6556" s="10"/>
      <c r="G6556" s="10"/>
      <c r="H6556" s="10"/>
      <c r="I6556" s="10" t="str">
        <f t="shared" si="62"/>
        <v/>
      </c>
      <c r="J6556" s="10" t="s">
        <v>404</v>
      </c>
      <c r="K6556" s="10">
        <v>25</v>
      </c>
      <c r="L6556" s="6"/>
      <c r="M6556" s="10">
        <v>10</v>
      </c>
      <c r="N6556" s="10">
        <v>20</v>
      </c>
      <c r="O6556" s="10">
        <v>0</v>
      </c>
      <c r="P6556" s="10"/>
      <c r="Q6556" s="10"/>
      <c r="R6556" s="10" t="s">
        <v>47</v>
      </c>
      <c r="S6556" s="10"/>
      <c r="T6556" s="10"/>
    </row>
    <row r="6557" spans="1:20" x14ac:dyDescent="0.25">
      <c r="A6557">
        <v>2007</v>
      </c>
      <c r="B6557" s="6" t="s">
        <v>52</v>
      </c>
      <c r="C6557" s="6">
        <v>102</v>
      </c>
      <c r="D6557" s="6" t="s">
        <v>403</v>
      </c>
      <c r="E6557" s="10">
        <v>6</v>
      </c>
      <c r="F6557" s="12"/>
      <c r="G6557" s="6"/>
      <c r="H6557" s="6"/>
      <c r="I6557" s="10" t="str">
        <f t="shared" si="62"/>
        <v/>
      </c>
      <c r="J6557" s="6" t="s">
        <v>404</v>
      </c>
      <c r="K6557" s="6">
        <v>40</v>
      </c>
      <c r="L6557" s="6"/>
      <c r="M6557" s="6">
        <v>20</v>
      </c>
      <c r="N6557" s="6">
        <v>0</v>
      </c>
      <c r="O6557" s="6">
        <v>0</v>
      </c>
      <c r="P6557" s="6"/>
      <c r="Q6557" s="6"/>
      <c r="R6557" s="6"/>
      <c r="S6557" s="6"/>
      <c r="T6557" s="6"/>
    </row>
    <row r="6558" spans="1:20" x14ac:dyDescent="0.25">
      <c r="A6558">
        <v>2007</v>
      </c>
      <c r="B6558" s="6" t="s">
        <v>20</v>
      </c>
      <c r="C6558" s="6">
        <v>1</v>
      </c>
      <c r="D6558" s="6" t="s">
        <v>246</v>
      </c>
      <c r="E6558" s="6">
        <v>1</v>
      </c>
      <c r="F6558" s="6"/>
      <c r="G6558" s="6">
        <v>153</v>
      </c>
      <c r="H6558" s="6"/>
      <c r="I6558" s="10">
        <f t="shared" si="62"/>
        <v>153</v>
      </c>
      <c r="J6558" s="6" t="s">
        <v>331</v>
      </c>
      <c r="K6558" s="6">
        <v>10</v>
      </c>
      <c r="L6558" s="6"/>
      <c r="M6558" s="6">
        <v>5</v>
      </c>
      <c r="N6558" s="6">
        <v>0</v>
      </c>
      <c r="O6558" s="6">
        <v>0</v>
      </c>
      <c r="P6558" s="6"/>
      <c r="Q6558" s="6"/>
      <c r="R6558" s="6"/>
      <c r="S6558" s="6">
        <v>1</v>
      </c>
      <c r="T6558" s="6"/>
    </row>
    <row r="6559" spans="1:20" x14ac:dyDescent="0.25">
      <c r="A6559">
        <v>2007</v>
      </c>
      <c r="B6559" s="6" t="s">
        <v>20</v>
      </c>
      <c r="C6559" s="6">
        <v>2</v>
      </c>
      <c r="D6559" s="6" t="s">
        <v>246</v>
      </c>
      <c r="E6559" s="6">
        <v>1</v>
      </c>
      <c r="F6559" s="6"/>
      <c r="G6559" s="6"/>
      <c r="H6559" s="6"/>
      <c r="I6559" s="10" t="str">
        <f t="shared" si="62"/>
        <v/>
      </c>
      <c r="J6559" s="6" t="s">
        <v>331</v>
      </c>
      <c r="K6559" s="6">
        <v>20</v>
      </c>
      <c r="L6559" s="6"/>
      <c r="M6559" s="6">
        <v>15</v>
      </c>
      <c r="N6559" s="6">
        <v>30</v>
      </c>
      <c r="O6559" s="6">
        <v>0</v>
      </c>
      <c r="P6559" s="6"/>
      <c r="Q6559" s="6"/>
      <c r="R6559" s="6"/>
      <c r="S6559" s="6"/>
      <c r="T6559" s="6" t="s">
        <v>405</v>
      </c>
    </row>
    <row r="6560" spans="1:20" x14ac:dyDescent="0.25">
      <c r="A6560">
        <v>2007</v>
      </c>
      <c r="B6560" s="6" t="s">
        <v>20</v>
      </c>
      <c r="C6560" s="6">
        <v>3</v>
      </c>
      <c r="D6560" s="6" t="s">
        <v>246</v>
      </c>
      <c r="E6560" s="6">
        <v>1</v>
      </c>
      <c r="F6560" s="6"/>
      <c r="G6560" s="6"/>
      <c r="H6560" s="6"/>
      <c r="I6560" s="10" t="str">
        <f t="shared" si="62"/>
        <v/>
      </c>
      <c r="J6560" s="6" t="s">
        <v>331</v>
      </c>
      <c r="K6560" s="6">
        <v>7</v>
      </c>
      <c r="L6560" s="6"/>
      <c r="M6560" s="6">
        <v>3</v>
      </c>
      <c r="N6560" s="6">
        <v>0</v>
      </c>
      <c r="O6560" s="6">
        <v>0</v>
      </c>
      <c r="P6560" s="6"/>
      <c r="Q6560" s="6"/>
      <c r="R6560" s="6"/>
      <c r="S6560" s="6"/>
      <c r="T6560" s="6"/>
    </row>
    <row r="6561" spans="1:20" x14ac:dyDescent="0.25">
      <c r="A6561">
        <v>2007</v>
      </c>
      <c r="B6561" s="6" t="s">
        <v>20</v>
      </c>
      <c r="C6561" s="6">
        <v>4</v>
      </c>
      <c r="D6561" s="6" t="s">
        <v>246</v>
      </c>
      <c r="E6561" s="6">
        <v>1</v>
      </c>
      <c r="F6561" s="6"/>
      <c r="G6561" s="6"/>
      <c r="H6561" s="6"/>
      <c r="I6561" s="10" t="str">
        <f t="shared" si="62"/>
        <v/>
      </c>
      <c r="J6561" s="6" t="s">
        <v>344</v>
      </c>
      <c r="K6561" s="6">
        <v>40</v>
      </c>
      <c r="L6561" s="6"/>
      <c r="M6561" s="6">
        <v>30</v>
      </c>
      <c r="N6561" s="6">
        <v>0</v>
      </c>
      <c r="O6561" s="6">
        <v>0</v>
      </c>
      <c r="P6561" s="6"/>
      <c r="Q6561" s="6"/>
      <c r="R6561" s="6"/>
      <c r="S6561" s="6"/>
      <c r="T6561" s="6"/>
    </row>
    <row r="6562" spans="1:20" x14ac:dyDescent="0.25">
      <c r="A6562">
        <v>2007</v>
      </c>
      <c r="B6562" s="6" t="s">
        <v>20</v>
      </c>
      <c r="C6562" s="6">
        <v>5</v>
      </c>
      <c r="D6562" s="6" t="s">
        <v>246</v>
      </c>
      <c r="E6562" s="6">
        <v>1</v>
      </c>
      <c r="F6562" s="6"/>
      <c r="G6562" s="6"/>
      <c r="H6562" s="6"/>
      <c r="I6562" s="10" t="str">
        <f t="shared" si="62"/>
        <v/>
      </c>
      <c r="J6562" s="6" t="s">
        <v>334</v>
      </c>
      <c r="K6562" s="6">
        <v>50</v>
      </c>
      <c r="L6562" s="6"/>
      <c r="M6562" s="6">
        <v>70</v>
      </c>
      <c r="N6562" s="6">
        <v>75</v>
      </c>
      <c r="O6562" s="6">
        <v>5</v>
      </c>
      <c r="P6562" s="6"/>
      <c r="Q6562" s="6"/>
      <c r="R6562" s="6"/>
      <c r="S6562" s="6"/>
      <c r="T6562" s="6"/>
    </row>
    <row r="6563" spans="1:20" x14ac:dyDescent="0.25">
      <c r="A6563">
        <v>2007</v>
      </c>
      <c r="B6563" s="6" t="s">
        <v>20</v>
      </c>
      <c r="C6563" s="6">
        <v>6</v>
      </c>
      <c r="D6563" s="6" t="s">
        <v>246</v>
      </c>
      <c r="E6563" s="6">
        <v>1</v>
      </c>
      <c r="F6563" s="6"/>
      <c r="G6563" s="6"/>
      <c r="H6563" s="6"/>
      <c r="I6563" s="10" t="str">
        <f t="shared" si="62"/>
        <v/>
      </c>
      <c r="J6563" s="6" t="s">
        <v>332</v>
      </c>
      <c r="K6563" s="6">
        <v>195</v>
      </c>
      <c r="L6563" s="6"/>
      <c r="M6563" s="6">
        <v>180</v>
      </c>
      <c r="N6563" s="6">
        <v>30</v>
      </c>
      <c r="O6563" s="6">
        <v>0</v>
      </c>
      <c r="P6563" s="6"/>
      <c r="Q6563" s="6"/>
      <c r="R6563" s="6"/>
      <c r="S6563" s="6"/>
      <c r="T6563" s="6" t="s">
        <v>406</v>
      </c>
    </row>
    <row r="6564" spans="1:20" x14ac:dyDescent="0.25">
      <c r="A6564">
        <v>2007</v>
      </c>
      <c r="B6564" s="6" t="s">
        <v>20</v>
      </c>
      <c r="C6564" s="6">
        <v>7</v>
      </c>
      <c r="D6564" s="6" t="s">
        <v>246</v>
      </c>
      <c r="E6564" s="6">
        <v>1</v>
      </c>
      <c r="F6564" s="6"/>
      <c r="G6564" s="6"/>
      <c r="H6564" s="6"/>
      <c r="I6564" s="10" t="str">
        <f t="shared" si="62"/>
        <v/>
      </c>
      <c r="J6564" s="6" t="s">
        <v>347</v>
      </c>
      <c r="K6564" s="6">
        <v>60</v>
      </c>
      <c r="L6564" s="6"/>
      <c r="M6564" s="6">
        <v>35</v>
      </c>
      <c r="N6564" s="6">
        <v>25</v>
      </c>
      <c r="O6564" s="6">
        <v>0</v>
      </c>
      <c r="P6564" s="6"/>
      <c r="Q6564" s="6"/>
      <c r="R6564" s="6"/>
      <c r="S6564" s="6"/>
      <c r="T6564" s="6"/>
    </row>
    <row r="6565" spans="1:20" x14ac:dyDescent="0.25">
      <c r="A6565">
        <v>2007</v>
      </c>
      <c r="B6565" s="6" t="s">
        <v>20</v>
      </c>
      <c r="C6565" s="6">
        <v>8</v>
      </c>
      <c r="D6565" s="6" t="s">
        <v>246</v>
      </c>
      <c r="E6565" s="6">
        <v>2</v>
      </c>
      <c r="F6565" s="6"/>
      <c r="G6565" s="6">
        <v>212</v>
      </c>
      <c r="H6565" s="6"/>
      <c r="I6565" s="10">
        <f t="shared" si="62"/>
        <v>212</v>
      </c>
      <c r="J6565" s="6" t="s">
        <v>331</v>
      </c>
      <c r="K6565" s="6">
        <v>12</v>
      </c>
      <c r="L6565" s="6"/>
      <c r="M6565" s="6">
        <v>5</v>
      </c>
      <c r="N6565" s="6">
        <v>0</v>
      </c>
      <c r="O6565" s="6">
        <v>0</v>
      </c>
      <c r="P6565" s="6"/>
      <c r="Q6565" s="6"/>
      <c r="R6565" s="6"/>
      <c r="S6565" s="6">
        <v>2</v>
      </c>
      <c r="T6565" s="6"/>
    </row>
    <row r="6566" spans="1:20" x14ac:dyDescent="0.25">
      <c r="A6566">
        <v>2007</v>
      </c>
      <c r="B6566" s="6" t="s">
        <v>20</v>
      </c>
      <c r="C6566" s="6">
        <v>9</v>
      </c>
      <c r="D6566" s="6" t="s">
        <v>246</v>
      </c>
      <c r="E6566" s="6">
        <v>2</v>
      </c>
      <c r="F6566" s="6"/>
      <c r="G6566" s="6"/>
      <c r="H6566" s="6"/>
      <c r="I6566" s="10" t="str">
        <f t="shared" si="62"/>
        <v/>
      </c>
      <c r="J6566" s="6" t="s">
        <v>331</v>
      </c>
      <c r="K6566" s="6">
        <v>18</v>
      </c>
      <c r="L6566" s="6"/>
      <c r="M6566" s="6">
        <v>5</v>
      </c>
      <c r="N6566" s="6">
        <v>5</v>
      </c>
      <c r="O6566" s="6">
        <v>0</v>
      </c>
      <c r="P6566" s="6"/>
      <c r="Q6566" s="6"/>
      <c r="R6566" s="6"/>
      <c r="S6566" s="6"/>
      <c r="T6566" s="6"/>
    </row>
    <row r="6567" spans="1:20" x14ac:dyDescent="0.25">
      <c r="A6567">
        <v>2007</v>
      </c>
      <c r="B6567" s="6" t="s">
        <v>20</v>
      </c>
      <c r="C6567" s="6">
        <v>10</v>
      </c>
      <c r="D6567" s="6" t="s">
        <v>246</v>
      </c>
      <c r="E6567" s="6">
        <v>2</v>
      </c>
      <c r="F6567" s="6"/>
      <c r="G6567" s="6"/>
      <c r="H6567" s="6"/>
      <c r="I6567" s="10" t="str">
        <f t="shared" si="62"/>
        <v/>
      </c>
      <c r="J6567" s="6" t="s">
        <v>334</v>
      </c>
      <c r="K6567" s="6">
        <v>70</v>
      </c>
      <c r="L6567" s="6"/>
      <c r="M6567" s="6">
        <v>70</v>
      </c>
      <c r="N6567" s="6">
        <v>20</v>
      </c>
      <c r="O6567" s="6">
        <v>0</v>
      </c>
      <c r="P6567" s="6"/>
      <c r="Q6567" s="6"/>
      <c r="R6567" s="6"/>
      <c r="S6567" s="6"/>
      <c r="T6567" s="6"/>
    </row>
    <row r="6568" spans="1:20" x14ac:dyDescent="0.25">
      <c r="A6568">
        <v>2007</v>
      </c>
      <c r="B6568" s="6" t="s">
        <v>20</v>
      </c>
      <c r="C6568" s="6">
        <v>11</v>
      </c>
      <c r="D6568" s="6" t="s">
        <v>246</v>
      </c>
      <c r="E6568" s="6">
        <v>2</v>
      </c>
      <c r="F6568" s="6"/>
      <c r="G6568" s="6"/>
      <c r="H6568" s="6"/>
      <c r="I6568" s="10" t="str">
        <f t="shared" si="62"/>
        <v/>
      </c>
      <c r="J6568" s="6" t="s">
        <v>332</v>
      </c>
      <c r="K6568" s="6">
        <v>280</v>
      </c>
      <c r="L6568" s="6"/>
      <c r="M6568" s="6">
        <v>220</v>
      </c>
      <c r="N6568" s="6">
        <v>50</v>
      </c>
      <c r="O6568" s="6">
        <v>0</v>
      </c>
      <c r="P6568" s="6"/>
      <c r="Q6568" s="6"/>
      <c r="R6568" s="6"/>
      <c r="S6568" s="6"/>
      <c r="T6568" s="6"/>
    </row>
    <row r="6569" spans="1:20" x14ac:dyDescent="0.25">
      <c r="A6569">
        <v>2007</v>
      </c>
      <c r="B6569" s="6" t="s">
        <v>20</v>
      </c>
      <c r="C6569" s="6">
        <v>12</v>
      </c>
      <c r="D6569" s="6" t="s">
        <v>246</v>
      </c>
      <c r="E6569" s="6">
        <v>2</v>
      </c>
      <c r="F6569" s="6"/>
      <c r="G6569" s="6"/>
      <c r="H6569" s="6"/>
      <c r="I6569" s="10" t="str">
        <f t="shared" si="62"/>
        <v/>
      </c>
      <c r="J6569" s="6" t="s">
        <v>332</v>
      </c>
      <c r="K6569" s="6">
        <v>15</v>
      </c>
      <c r="L6569" s="6"/>
      <c r="M6569" s="6">
        <v>15</v>
      </c>
      <c r="N6569" s="6">
        <v>0</v>
      </c>
      <c r="O6569" s="6">
        <v>0</v>
      </c>
      <c r="P6569" s="6"/>
      <c r="Q6569" s="6"/>
      <c r="R6569" s="6"/>
      <c r="S6569" s="6"/>
      <c r="T6569" s="6"/>
    </row>
    <row r="6570" spans="1:20" x14ac:dyDescent="0.25">
      <c r="A6570">
        <v>2007</v>
      </c>
      <c r="B6570" s="6" t="s">
        <v>20</v>
      </c>
      <c r="C6570" s="6">
        <v>13</v>
      </c>
      <c r="D6570" s="6" t="s">
        <v>246</v>
      </c>
      <c r="E6570" s="6">
        <v>2</v>
      </c>
      <c r="F6570" s="6"/>
      <c r="G6570" s="6"/>
      <c r="H6570" s="6"/>
      <c r="I6570" s="10" t="str">
        <f t="shared" si="62"/>
        <v/>
      </c>
      <c r="J6570" s="6" t="s">
        <v>352</v>
      </c>
      <c r="K6570" s="6">
        <v>18</v>
      </c>
      <c r="L6570" s="6"/>
      <c r="M6570" s="6">
        <v>10</v>
      </c>
      <c r="N6570" s="6">
        <v>0</v>
      </c>
      <c r="O6570" s="6">
        <v>0</v>
      </c>
      <c r="P6570" s="6"/>
      <c r="Q6570" s="6"/>
      <c r="R6570" s="6"/>
      <c r="S6570" s="6"/>
      <c r="T6570" s="6"/>
    </row>
    <row r="6571" spans="1:20" x14ac:dyDescent="0.25">
      <c r="A6571">
        <v>2007</v>
      </c>
      <c r="B6571" s="6" t="s">
        <v>20</v>
      </c>
      <c r="C6571" s="6">
        <v>14</v>
      </c>
      <c r="D6571" s="6" t="s">
        <v>246</v>
      </c>
      <c r="E6571" s="6">
        <v>2</v>
      </c>
      <c r="F6571" s="6"/>
      <c r="G6571" s="6"/>
      <c r="H6571" s="6"/>
      <c r="I6571" s="10" t="str">
        <f t="shared" si="62"/>
        <v/>
      </c>
      <c r="J6571" s="6" t="s">
        <v>347</v>
      </c>
      <c r="K6571" s="6">
        <v>25</v>
      </c>
      <c r="L6571" s="6"/>
      <c r="M6571" s="6">
        <v>15</v>
      </c>
      <c r="N6571" s="6">
        <v>30</v>
      </c>
      <c r="O6571" s="6">
        <v>0</v>
      </c>
      <c r="P6571" s="6"/>
      <c r="Q6571" s="6"/>
      <c r="R6571" s="6"/>
      <c r="S6571" s="6"/>
      <c r="T6571" s="6"/>
    </row>
    <row r="6572" spans="1:20" x14ac:dyDescent="0.25">
      <c r="A6572">
        <v>2007</v>
      </c>
      <c r="B6572" s="6" t="s">
        <v>20</v>
      </c>
      <c r="C6572" s="6">
        <v>15</v>
      </c>
      <c r="D6572" s="6" t="s">
        <v>246</v>
      </c>
      <c r="E6572" s="6">
        <v>2</v>
      </c>
      <c r="F6572" s="6"/>
      <c r="G6572" s="6"/>
      <c r="H6572" s="6"/>
      <c r="I6572" s="10" t="str">
        <f t="shared" si="62"/>
        <v/>
      </c>
      <c r="J6572" s="6" t="s">
        <v>337</v>
      </c>
      <c r="K6572" s="6">
        <v>110</v>
      </c>
      <c r="L6572" s="6"/>
      <c r="M6572" s="6">
        <v>60</v>
      </c>
      <c r="N6572" s="6">
        <v>25</v>
      </c>
      <c r="O6572" s="6">
        <v>1</v>
      </c>
      <c r="P6572" s="6" t="s">
        <v>48</v>
      </c>
      <c r="Q6572" s="6"/>
      <c r="R6572" s="6"/>
      <c r="S6572" s="6"/>
      <c r="T6572" s="6"/>
    </row>
    <row r="6573" spans="1:20" x14ac:dyDescent="0.25">
      <c r="A6573">
        <v>2007</v>
      </c>
      <c r="B6573" s="6" t="s">
        <v>20</v>
      </c>
      <c r="C6573" s="6">
        <v>16</v>
      </c>
      <c r="D6573" s="6" t="s">
        <v>246</v>
      </c>
      <c r="E6573" s="6">
        <v>2</v>
      </c>
      <c r="F6573" s="6"/>
      <c r="G6573" s="6"/>
      <c r="H6573" s="6"/>
      <c r="I6573" s="10" t="str">
        <f t="shared" si="62"/>
        <v/>
      </c>
      <c r="J6573" s="6" t="s">
        <v>345</v>
      </c>
      <c r="K6573" s="6">
        <v>22</v>
      </c>
      <c r="L6573" s="6"/>
      <c r="M6573" s="6">
        <v>10</v>
      </c>
      <c r="N6573" s="6">
        <v>10</v>
      </c>
      <c r="O6573" s="6">
        <v>0</v>
      </c>
      <c r="P6573" s="6"/>
      <c r="Q6573" s="6"/>
      <c r="R6573" s="6"/>
      <c r="S6573" s="6"/>
      <c r="T6573" s="6"/>
    </row>
    <row r="6574" spans="1:20" x14ac:dyDescent="0.25">
      <c r="A6574">
        <v>2007</v>
      </c>
      <c r="B6574" s="6" t="s">
        <v>20</v>
      </c>
      <c r="C6574" s="6">
        <v>17</v>
      </c>
      <c r="D6574" s="6" t="s">
        <v>407</v>
      </c>
      <c r="E6574" s="6">
        <v>3</v>
      </c>
      <c r="F6574" s="6"/>
      <c r="G6574" s="6">
        <v>133</v>
      </c>
      <c r="H6574" s="6"/>
      <c r="I6574" s="10">
        <f t="shared" si="62"/>
        <v>133</v>
      </c>
      <c r="J6574" s="6" t="s">
        <v>331</v>
      </c>
      <c r="K6574" s="6">
        <v>12</v>
      </c>
      <c r="L6574" s="6"/>
      <c r="M6574" s="6">
        <v>6</v>
      </c>
      <c r="N6574" s="6">
        <v>0</v>
      </c>
      <c r="O6574" s="6">
        <v>2</v>
      </c>
      <c r="P6574" s="6"/>
      <c r="Q6574" s="6"/>
      <c r="R6574" s="6"/>
      <c r="S6574" s="6">
        <v>1</v>
      </c>
      <c r="T6574" s="6" t="s">
        <v>128</v>
      </c>
    </row>
    <row r="6575" spans="1:20" x14ac:dyDescent="0.25">
      <c r="A6575">
        <v>2007</v>
      </c>
      <c r="B6575" s="6" t="s">
        <v>20</v>
      </c>
      <c r="C6575" s="6">
        <v>18</v>
      </c>
      <c r="D6575" s="6" t="s">
        <v>407</v>
      </c>
      <c r="E6575" s="6">
        <v>3</v>
      </c>
      <c r="F6575" s="6"/>
      <c r="G6575" s="6"/>
      <c r="H6575" s="6"/>
      <c r="I6575" s="10" t="str">
        <f t="shared" si="62"/>
        <v/>
      </c>
      <c r="J6575" s="6" t="s">
        <v>408</v>
      </c>
      <c r="K6575" s="6">
        <v>45</v>
      </c>
      <c r="L6575" s="6"/>
      <c r="M6575" s="6">
        <v>16</v>
      </c>
      <c r="N6575" s="6">
        <v>0</v>
      </c>
      <c r="O6575" s="6">
        <v>0</v>
      </c>
      <c r="P6575" s="6"/>
      <c r="Q6575" s="6"/>
      <c r="R6575" s="6"/>
      <c r="S6575" s="6"/>
      <c r="T6575" s="6"/>
    </row>
    <row r="6576" spans="1:20" x14ac:dyDescent="0.25">
      <c r="A6576">
        <v>2007</v>
      </c>
      <c r="B6576" s="6" t="s">
        <v>20</v>
      </c>
      <c r="C6576" s="6">
        <v>19</v>
      </c>
      <c r="D6576" s="6" t="s">
        <v>407</v>
      </c>
      <c r="E6576" s="6">
        <v>3</v>
      </c>
      <c r="F6576" s="6"/>
      <c r="G6576" s="6"/>
      <c r="H6576" s="6"/>
      <c r="I6576" s="10" t="str">
        <f t="shared" si="62"/>
        <v/>
      </c>
      <c r="J6576" s="6" t="s">
        <v>334</v>
      </c>
      <c r="K6576" s="6">
        <v>127</v>
      </c>
      <c r="L6576" s="6"/>
      <c r="M6576" s="6">
        <v>84</v>
      </c>
      <c r="N6576" s="6">
        <v>75</v>
      </c>
      <c r="O6576" s="6">
        <v>0</v>
      </c>
      <c r="P6576" s="6"/>
      <c r="Q6576" s="6"/>
      <c r="R6576" s="6"/>
      <c r="S6576" s="6"/>
      <c r="T6576" s="6"/>
    </row>
    <row r="6577" spans="1:20" x14ac:dyDescent="0.25">
      <c r="A6577">
        <v>2007</v>
      </c>
      <c r="B6577" s="6" t="s">
        <v>20</v>
      </c>
      <c r="C6577" s="6">
        <v>20</v>
      </c>
      <c r="D6577" s="6" t="s">
        <v>407</v>
      </c>
      <c r="E6577" s="6">
        <v>3</v>
      </c>
      <c r="F6577" s="6"/>
      <c r="G6577" s="6"/>
      <c r="H6577" s="6"/>
      <c r="I6577" s="10" t="str">
        <f t="shared" si="62"/>
        <v/>
      </c>
      <c r="J6577" s="6" t="s">
        <v>334</v>
      </c>
      <c r="K6577" s="6">
        <v>60</v>
      </c>
      <c r="L6577" s="6"/>
      <c r="M6577" s="6">
        <v>45</v>
      </c>
      <c r="N6577" s="6">
        <v>85</v>
      </c>
      <c r="O6577" s="6">
        <v>0</v>
      </c>
      <c r="P6577" s="6"/>
      <c r="Q6577" s="6"/>
      <c r="R6577" s="6"/>
      <c r="S6577" s="6"/>
      <c r="T6577" s="6" t="s">
        <v>409</v>
      </c>
    </row>
    <row r="6578" spans="1:20" x14ac:dyDescent="0.25">
      <c r="A6578">
        <v>2007</v>
      </c>
      <c r="B6578" s="6" t="s">
        <v>20</v>
      </c>
      <c r="C6578" s="6">
        <v>21</v>
      </c>
      <c r="D6578" s="6" t="s">
        <v>407</v>
      </c>
      <c r="E6578" s="6">
        <v>3</v>
      </c>
      <c r="F6578" s="6"/>
      <c r="G6578" s="6"/>
      <c r="H6578" s="6"/>
      <c r="I6578" s="10" t="str">
        <f t="shared" si="62"/>
        <v/>
      </c>
      <c r="J6578" s="6" t="s">
        <v>334</v>
      </c>
      <c r="K6578" s="6">
        <v>82</v>
      </c>
      <c r="L6578" s="6"/>
      <c r="M6578" s="6">
        <v>50</v>
      </c>
      <c r="N6578" s="6">
        <v>55</v>
      </c>
      <c r="O6578" s="6">
        <v>5</v>
      </c>
      <c r="P6578" s="6"/>
      <c r="Q6578" s="6"/>
      <c r="R6578" s="6"/>
      <c r="S6578" s="6"/>
      <c r="T6578" s="6" t="s">
        <v>128</v>
      </c>
    </row>
    <row r="6579" spans="1:20" x14ac:dyDescent="0.25">
      <c r="A6579">
        <v>2007</v>
      </c>
      <c r="B6579" s="6" t="s">
        <v>20</v>
      </c>
      <c r="C6579" s="6">
        <v>22</v>
      </c>
      <c r="D6579" s="6" t="s">
        <v>407</v>
      </c>
      <c r="E6579" s="6">
        <v>3</v>
      </c>
      <c r="F6579" s="6"/>
      <c r="G6579" s="6"/>
      <c r="H6579" s="6"/>
      <c r="I6579" s="10" t="str">
        <f t="shared" si="62"/>
        <v/>
      </c>
      <c r="J6579" s="6" t="s">
        <v>332</v>
      </c>
      <c r="K6579" s="6">
        <v>18</v>
      </c>
      <c r="L6579" s="6"/>
      <c r="M6579" s="6">
        <v>2</v>
      </c>
      <c r="N6579" s="6">
        <v>0</v>
      </c>
      <c r="O6579" s="6">
        <v>0</v>
      </c>
      <c r="P6579" s="6"/>
      <c r="Q6579" s="6"/>
      <c r="R6579" s="6"/>
      <c r="S6579" s="6"/>
      <c r="T6579" s="6"/>
    </row>
    <row r="6580" spans="1:20" x14ac:dyDescent="0.25">
      <c r="A6580">
        <v>2007</v>
      </c>
      <c r="B6580" s="6" t="s">
        <v>20</v>
      </c>
      <c r="C6580" s="6">
        <v>23</v>
      </c>
      <c r="D6580" s="6" t="s">
        <v>407</v>
      </c>
      <c r="E6580" s="6">
        <v>3</v>
      </c>
      <c r="F6580" s="6"/>
      <c r="G6580" s="6"/>
      <c r="H6580" s="6"/>
      <c r="I6580" s="10" t="str">
        <f t="shared" si="62"/>
        <v/>
      </c>
      <c r="J6580" s="6" t="s">
        <v>332</v>
      </c>
      <c r="K6580" s="6">
        <v>16</v>
      </c>
      <c r="L6580" s="6"/>
      <c r="M6580" s="6">
        <v>2</v>
      </c>
      <c r="N6580" s="6">
        <v>6</v>
      </c>
      <c r="O6580" s="6">
        <v>0</v>
      </c>
      <c r="P6580" s="6"/>
      <c r="Q6580" s="6"/>
      <c r="R6580" s="6"/>
      <c r="S6580" s="6"/>
      <c r="T6580" s="6"/>
    </row>
    <row r="6581" spans="1:20" x14ac:dyDescent="0.25">
      <c r="A6581">
        <v>2007</v>
      </c>
      <c r="B6581" s="6" t="s">
        <v>20</v>
      </c>
      <c r="C6581" s="6">
        <v>24</v>
      </c>
      <c r="D6581" s="6" t="s">
        <v>407</v>
      </c>
      <c r="E6581" s="6">
        <v>3</v>
      </c>
      <c r="F6581" s="6"/>
      <c r="G6581" s="6"/>
      <c r="H6581" s="6"/>
      <c r="I6581" s="10" t="str">
        <f t="shared" si="62"/>
        <v/>
      </c>
      <c r="J6581" s="6" t="s">
        <v>367</v>
      </c>
      <c r="K6581" s="6">
        <v>16</v>
      </c>
      <c r="L6581" s="6"/>
      <c r="M6581" s="6">
        <v>3</v>
      </c>
      <c r="N6581" s="6">
        <v>0</v>
      </c>
      <c r="O6581" s="6">
        <v>0</v>
      </c>
      <c r="P6581" s="6"/>
      <c r="Q6581" s="6"/>
      <c r="R6581" s="6"/>
      <c r="S6581" s="6"/>
      <c r="T6581" s="6"/>
    </row>
    <row r="6582" spans="1:20" x14ac:dyDescent="0.25">
      <c r="A6582">
        <v>2007</v>
      </c>
      <c r="B6582" s="6" t="s">
        <v>20</v>
      </c>
      <c r="C6582" s="6">
        <v>25</v>
      </c>
      <c r="D6582" s="6" t="s">
        <v>407</v>
      </c>
      <c r="E6582" s="6">
        <v>3</v>
      </c>
      <c r="F6582" s="6"/>
      <c r="G6582" s="6"/>
      <c r="H6582" s="6"/>
      <c r="I6582" s="10" t="str">
        <f t="shared" si="62"/>
        <v/>
      </c>
      <c r="J6582" s="6" t="s">
        <v>337</v>
      </c>
      <c r="K6582" s="6">
        <v>239</v>
      </c>
      <c r="L6582" s="6"/>
      <c r="M6582" s="6">
        <v>157</v>
      </c>
      <c r="N6582" s="6">
        <v>60</v>
      </c>
      <c r="O6582" s="6">
        <v>0</v>
      </c>
      <c r="P6582" s="6"/>
      <c r="Q6582" s="6"/>
      <c r="R6582" s="6"/>
      <c r="S6582" s="6"/>
      <c r="T6582" s="6"/>
    </row>
    <row r="6583" spans="1:20" x14ac:dyDescent="0.25">
      <c r="A6583">
        <v>2007</v>
      </c>
      <c r="B6583" s="6" t="s">
        <v>20</v>
      </c>
      <c r="C6583" s="6">
        <v>26</v>
      </c>
      <c r="D6583" s="6" t="s">
        <v>407</v>
      </c>
      <c r="E6583" s="6">
        <v>4</v>
      </c>
      <c r="F6583" s="6"/>
      <c r="G6583" s="6">
        <v>111</v>
      </c>
      <c r="H6583" s="6"/>
      <c r="I6583" s="10">
        <f t="shared" si="62"/>
        <v>111</v>
      </c>
      <c r="J6583" s="6" t="s">
        <v>334</v>
      </c>
      <c r="K6583" s="6">
        <v>18</v>
      </c>
      <c r="L6583" s="6"/>
      <c r="M6583" s="6">
        <v>27</v>
      </c>
      <c r="N6583" s="6">
        <v>50</v>
      </c>
      <c r="O6583" s="6">
        <v>0</v>
      </c>
      <c r="P6583" s="6"/>
      <c r="Q6583" s="6"/>
      <c r="R6583" s="6"/>
      <c r="S6583" s="6">
        <v>4</v>
      </c>
      <c r="T6583" s="6"/>
    </row>
    <row r="6584" spans="1:20" x14ac:dyDescent="0.25">
      <c r="A6584">
        <v>2007</v>
      </c>
      <c r="B6584" s="6" t="s">
        <v>20</v>
      </c>
      <c r="C6584" s="6">
        <v>27</v>
      </c>
      <c r="D6584" s="6" t="s">
        <v>407</v>
      </c>
      <c r="E6584" s="6">
        <v>4</v>
      </c>
      <c r="F6584" s="6"/>
      <c r="G6584" s="6"/>
      <c r="H6584" s="6"/>
      <c r="I6584" s="10" t="str">
        <f t="shared" si="62"/>
        <v/>
      </c>
      <c r="J6584" s="6" t="s">
        <v>334</v>
      </c>
      <c r="K6584" s="6">
        <v>61</v>
      </c>
      <c r="L6584" s="6"/>
      <c r="M6584" s="6">
        <v>48</v>
      </c>
      <c r="N6584" s="6">
        <v>90</v>
      </c>
      <c r="O6584" s="6">
        <v>0</v>
      </c>
      <c r="P6584" s="6"/>
      <c r="Q6584" s="6"/>
      <c r="R6584" s="6"/>
      <c r="S6584" s="6"/>
      <c r="T6584" s="6"/>
    </row>
    <row r="6585" spans="1:20" x14ac:dyDescent="0.25">
      <c r="A6585">
        <v>2007</v>
      </c>
      <c r="B6585" s="6" t="s">
        <v>20</v>
      </c>
      <c r="C6585" s="6">
        <v>28</v>
      </c>
      <c r="D6585" s="6" t="s">
        <v>407</v>
      </c>
      <c r="E6585" s="6">
        <v>4</v>
      </c>
      <c r="F6585" s="6"/>
      <c r="G6585" s="6"/>
      <c r="H6585" s="6"/>
      <c r="I6585" s="10" t="str">
        <f t="shared" ref="I6585:I6648" si="63">IF(G6585&gt;0,G6585/(1000-H6585)*1000,"")</f>
        <v/>
      </c>
      <c r="J6585" s="6" t="s">
        <v>334</v>
      </c>
      <c r="K6585" s="6">
        <v>83</v>
      </c>
      <c r="L6585" s="6"/>
      <c r="M6585" s="6">
        <v>58</v>
      </c>
      <c r="N6585" s="6">
        <v>90</v>
      </c>
      <c r="O6585" s="6">
        <v>0</v>
      </c>
      <c r="P6585" s="6"/>
      <c r="Q6585" s="6"/>
      <c r="R6585" s="6"/>
      <c r="S6585" s="6"/>
      <c r="T6585" s="6" t="s">
        <v>410</v>
      </c>
    </row>
    <row r="6586" spans="1:20" x14ac:dyDescent="0.25">
      <c r="A6586">
        <v>2007</v>
      </c>
      <c r="B6586" s="6" t="s">
        <v>20</v>
      </c>
      <c r="C6586" s="6">
        <v>29</v>
      </c>
      <c r="D6586" s="6" t="s">
        <v>407</v>
      </c>
      <c r="E6586" s="6">
        <v>4</v>
      </c>
      <c r="F6586" s="6"/>
      <c r="G6586" s="6"/>
      <c r="H6586" s="6"/>
      <c r="I6586" s="10" t="str">
        <f t="shared" si="63"/>
        <v/>
      </c>
      <c r="J6586" s="6" t="s">
        <v>334</v>
      </c>
      <c r="K6586" s="6">
        <v>28</v>
      </c>
      <c r="L6586" s="6"/>
      <c r="M6586" s="6">
        <v>25</v>
      </c>
      <c r="N6586" s="6">
        <v>25</v>
      </c>
      <c r="O6586" s="6">
        <v>0</v>
      </c>
      <c r="P6586" s="6"/>
      <c r="Q6586" s="6"/>
      <c r="R6586" s="6"/>
      <c r="S6586" s="6"/>
      <c r="T6586" s="6"/>
    </row>
    <row r="6587" spans="1:20" x14ac:dyDescent="0.25">
      <c r="A6587">
        <v>2007</v>
      </c>
      <c r="B6587" s="6" t="s">
        <v>20</v>
      </c>
      <c r="C6587" s="6">
        <v>30</v>
      </c>
      <c r="D6587" s="6" t="s">
        <v>407</v>
      </c>
      <c r="E6587" s="6">
        <v>5</v>
      </c>
      <c r="F6587" s="6"/>
      <c r="G6587" s="6">
        <v>132</v>
      </c>
      <c r="H6587" s="6"/>
      <c r="I6587" s="10">
        <f t="shared" si="63"/>
        <v>132</v>
      </c>
      <c r="J6587" s="6" t="s">
        <v>331</v>
      </c>
      <c r="K6587" s="6">
        <v>9</v>
      </c>
      <c r="L6587" s="6"/>
      <c r="M6587" s="6">
        <v>6</v>
      </c>
      <c r="N6587" s="6">
        <v>0</v>
      </c>
      <c r="O6587" s="6">
        <v>0</v>
      </c>
      <c r="P6587" s="6"/>
      <c r="Q6587" s="6"/>
      <c r="R6587" s="6"/>
      <c r="S6587" s="6">
        <v>5</v>
      </c>
      <c r="T6587" s="6"/>
    </row>
    <row r="6588" spans="1:20" x14ac:dyDescent="0.25">
      <c r="A6588">
        <v>2007</v>
      </c>
      <c r="B6588" s="6" t="s">
        <v>20</v>
      </c>
      <c r="C6588" s="6">
        <v>31</v>
      </c>
      <c r="D6588" s="6" t="s">
        <v>407</v>
      </c>
      <c r="E6588" s="6">
        <v>5</v>
      </c>
      <c r="F6588" s="6"/>
      <c r="G6588" s="6"/>
      <c r="H6588" s="6"/>
      <c r="I6588" s="10" t="str">
        <f t="shared" si="63"/>
        <v/>
      </c>
      <c r="J6588" s="6" t="s">
        <v>331</v>
      </c>
      <c r="K6588" s="6">
        <v>6</v>
      </c>
      <c r="L6588" s="6"/>
      <c r="M6588" s="6">
        <v>6</v>
      </c>
      <c r="N6588" s="6">
        <v>0</v>
      </c>
      <c r="O6588" s="6">
        <v>0</v>
      </c>
      <c r="P6588" s="6"/>
      <c r="Q6588" s="6"/>
      <c r="R6588" s="6"/>
      <c r="S6588" s="6"/>
      <c r="T6588" s="6"/>
    </row>
    <row r="6589" spans="1:20" x14ac:dyDescent="0.25">
      <c r="A6589">
        <v>2007</v>
      </c>
      <c r="B6589" s="6" t="s">
        <v>20</v>
      </c>
      <c r="C6589" s="6">
        <v>32</v>
      </c>
      <c r="D6589" s="6" t="s">
        <v>407</v>
      </c>
      <c r="E6589" s="6">
        <v>5</v>
      </c>
      <c r="F6589" s="6"/>
      <c r="G6589" s="6"/>
      <c r="H6589" s="6"/>
      <c r="I6589" s="10" t="str">
        <f t="shared" si="63"/>
        <v/>
      </c>
      <c r="J6589" s="6" t="s">
        <v>331</v>
      </c>
      <c r="K6589" s="6">
        <v>16</v>
      </c>
      <c r="L6589" s="6"/>
      <c r="M6589" s="6">
        <v>11</v>
      </c>
      <c r="N6589" s="6">
        <v>0</v>
      </c>
      <c r="O6589" s="6">
        <v>0</v>
      </c>
      <c r="P6589" s="6" t="s">
        <v>156</v>
      </c>
      <c r="Q6589" s="6"/>
      <c r="R6589" s="6"/>
      <c r="S6589" s="6"/>
      <c r="T6589" s="6"/>
    </row>
    <row r="6590" spans="1:20" x14ac:dyDescent="0.25">
      <c r="A6590">
        <v>2007</v>
      </c>
      <c r="B6590" s="6" t="s">
        <v>20</v>
      </c>
      <c r="C6590" s="6">
        <v>33</v>
      </c>
      <c r="D6590" s="6" t="s">
        <v>407</v>
      </c>
      <c r="E6590" s="6">
        <v>5</v>
      </c>
      <c r="F6590" s="6"/>
      <c r="G6590" s="6"/>
      <c r="H6590" s="6"/>
      <c r="I6590" s="10" t="str">
        <f t="shared" si="63"/>
        <v/>
      </c>
      <c r="J6590" s="6" t="s">
        <v>334</v>
      </c>
      <c r="K6590" s="6">
        <v>194</v>
      </c>
      <c r="L6590" s="6"/>
      <c r="M6590" s="6">
        <v>123</v>
      </c>
      <c r="N6590" s="6">
        <v>90</v>
      </c>
      <c r="O6590" s="6">
        <v>0</v>
      </c>
      <c r="P6590" s="6"/>
      <c r="Q6590" s="6"/>
      <c r="R6590" s="6"/>
      <c r="S6590" s="6"/>
      <c r="T6590" s="6" t="s">
        <v>409</v>
      </c>
    </row>
    <row r="6591" spans="1:20" x14ac:dyDescent="0.25">
      <c r="A6591">
        <v>2007</v>
      </c>
      <c r="B6591" s="6" t="s">
        <v>20</v>
      </c>
      <c r="C6591" s="6">
        <v>34</v>
      </c>
      <c r="D6591" s="6" t="s">
        <v>407</v>
      </c>
      <c r="E6591" s="6">
        <v>5</v>
      </c>
      <c r="F6591" s="6"/>
      <c r="G6591" s="6"/>
      <c r="H6591" s="6"/>
      <c r="I6591" s="10" t="str">
        <f t="shared" si="63"/>
        <v/>
      </c>
      <c r="J6591" s="6" t="s">
        <v>334</v>
      </c>
      <c r="K6591" s="6">
        <v>51</v>
      </c>
      <c r="L6591" s="6"/>
      <c r="M6591" s="6">
        <v>58</v>
      </c>
      <c r="N6591" s="6">
        <v>85</v>
      </c>
      <c r="O6591" s="6">
        <v>0</v>
      </c>
      <c r="P6591" s="6"/>
      <c r="Q6591" s="6"/>
      <c r="R6591" s="6"/>
      <c r="S6591" s="6"/>
      <c r="T6591" s="6"/>
    </row>
    <row r="6592" spans="1:20" x14ac:dyDescent="0.25">
      <c r="A6592">
        <v>2007</v>
      </c>
      <c r="B6592" s="6" t="s">
        <v>20</v>
      </c>
      <c r="C6592" s="6">
        <v>35</v>
      </c>
      <c r="D6592" s="6" t="s">
        <v>407</v>
      </c>
      <c r="E6592" s="6">
        <v>5</v>
      </c>
      <c r="F6592" s="6"/>
      <c r="G6592" s="6"/>
      <c r="H6592" s="6"/>
      <c r="I6592" s="10" t="str">
        <f t="shared" si="63"/>
        <v/>
      </c>
      <c r="J6592" s="6" t="s">
        <v>334</v>
      </c>
      <c r="K6592" s="6">
        <v>54</v>
      </c>
      <c r="L6592" s="6"/>
      <c r="M6592" s="6">
        <v>57</v>
      </c>
      <c r="N6592" s="6">
        <v>80</v>
      </c>
      <c r="O6592" s="6">
        <v>0</v>
      </c>
      <c r="P6592" s="6"/>
      <c r="Q6592" s="6"/>
      <c r="R6592" s="6"/>
      <c r="S6592" s="6"/>
      <c r="T6592" s="6" t="s">
        <v>128</v>
      </c>
    </row>
    <row r="6593" spans="1:20" x14ac:dyDescent="0.25">
      <c r="A6593">
        <v>2007</v>
      </c>
      <c r="B6593" s="6" t="s">
        <v>20</v>
      </c>
      <c r="C6593" s="6">
        <v>36</v>
      </c>
      <c r="D6593" s="6" t="s">
        <v>407</v>
      </c>
      <c r="E6593" s="6">
        <v>5</v>
      </c>
      <c r="F6593" s="6"/>
      <c r="G6593" s="6"/>
      <c r="H6593" s="6"/>
      <c r="I6593" s="10" t="str">
        <f t="shared" si="63"/>
        <v/>
      </c>
      <c r="J6593" s="6" t="s">
        <v>334</v>
      </c>
      <c r="K6593" s="6">
        <v>197</v>
      </c>
      <c r="L6593" s="6"/>
      <c r="M6593" s="6">
        <v>114</v>
      </c>
      <c r="N6593" s="6">
        <v>0</v>
      </c>
      <c r="O6593" s="6">
        <v>0</v>
      </c>
      <c r="P6593" s="6"/>
      <c r="Q6593" s="6"/>
      <c r="R6593" s="6"/>
      <c r="S6593" s="6"/>
      <c r="T6593" s="6"/>
    </row>
    <row r="6594" spans="1:20" x14ac:dyDescent="0.25">
      <c r="A6594">
        <v>2007</v>
      </c>
      <c r="B6594" s="6" t="s">
        <v>20</v>
      </c>
      <c r="C6594" s="6">
        <v>37</v>
      </c>
      <c r="D6594" s="6" t="s">
        <v>407</v>
      </c>
      <c r="E6594" s="6">
        <v>5</v>
      </c>
      <c r="F6594" s="6"/>
      <c r="G6594" s="6"/>
      <c r="H6594" s="6"/>
      <c r="I6594" s="10" t="str">
        <f t="shared" si="63"/>
        <v/>
      </c>
      <c r="J6594" s="6" t="s">
        <v>334</v>
      </c>
      <c r="K6594" s="6">
        <v>138</v>
      </c>
      <c r="L6594" s="6"/>
      <c r="M6594" s="6">
        <v>107</v>
      </c>
      <c r="N6594" s="6">
        <v>50</v>
      </c>
      <c r="O6594" s="6">
        <v>0</v>
      </c>
      <c r="P6594" s="6"/>
      <c r="Q6594" s="6"/>
      <c r="R6594" s="6"/>
      <c r="S6594" s="6"/>
      <c r="T6594" s="6" t="s">
        <v>409</v>
      </c>
    </row>
    <row r="6595" spans="1:20" x14ac:dyDescent="0.25">
      <c r="A6595">
        <v>2007</v>
      </c>
      <c r="B6595" s="6" t="s">
        <v>20</v>
      </c>
      <c r="C6595" s="6">
        <v>38</v>
      </c>
      <c r="D6595" s="6" t="s">
        <v>407</v>
      </c>
      <c r="E6595" s="6">
        <v>5</v>
      </c>
      <c r="F6595" s="6"/>
      <c r="G6595" s="6"/>
      <c r="H6595" s="6"/>
      <c r="I6595" s="10" t="str">
        <f t="shared" si="63"/>
        <v/>
      </c>
      <c r="J6595" s="6" t="s">
        <v>334</v>
      </c>
      <c r="K6595" s="6">
        <v>64</v>
      </c>
      <c r="L6595" s="6"/>
      <c r="M6595" s="6">
        <v>80</v>
      </c>
      <c r="N6595" s="6">
        <v>85</v>
      </c>
      <c r="O6595" s="6">
        <v>0</v>
      </c>
      <c r="P6595" s="6"/>
      <c r="Q6595" s="6"/>
      <c r="R6595" s="6"/>
      <c r="S6595" s="6"/>
      <c r="T6595" s="6" t="s">
        <v>410</v>
      </c>
    </row>
    <row r="6596" spans="1:20" x14ac:dyDescent="0.25">
      <c r="A6596">
        <v>2007</v>
      </c>
      <c r="B6596" s="6" t="s">
        <v>20</v>
      </c>
      <c r="C6596" s="6">
        <v>39</v>
      </c>
      <c r="D6596" s="6" t="s">
        <v>407</v>
      </c>
      <c r="E6596" s="6">
        <v>5</v>
      </c>
      <c r="F6596" s="6"/>
      <c r="G6596" s="6"/>
      <c r="H6596" s="6"/>
      <c r="I6596" s="10" t="str">
        <f t="shared" si="63"/>
        <v/>
      </c>
      <c r="J6596" s="6" t="s">
        <v>347</v>
      </c>
      <c r="K6596" s="6">
        <v>11</v>
      </c>
      <c r="L6596" s="6"/>
      <c r="M6596" s="6">
        <v>12</v>
      </c>
      <c r="N6596" s="6">
        <v>0</v>
      </c>
      <c r="O6596" s="6">
        <v>0</v>
      </c>
      <c r="P6596" s="6"/>
      <c r="Q6596" s="6"/>
      <c r="R6596" s="6"/>
      <c r="S6596" s="6"/>
      <c r="T6596" s="9"/>
    </row>
    <row r="6597" spans="1:20" x14ac:dyDescent="0.25">
      <c r="A6597">
        <v>2007</v>
      </c>
      <c r="B6597" s="6" t="s">
        <v>20</v>
      </c>
      <c r="C6597" s="6">
        <v>40</v>
      </c>
      <c r="D6597" s="6" t="s">
        <v>407</v>
      </c>
      <c r="E6597" s="6">
        <v>5</v>
      </c>
      <c r="F6597" s="6"/>
      <c r="G6597" s="6"/>
      <c r="H6597" s="6"/>
      <c r="I6597" s="10" t="str">
        <f t="shared" si="63"/>
        <v/>
      </c>
      <c r="J6597" s="6" t="s">
        <v>347</v>
      </c>
      <c r="K6597" s="6">
        <v>10</v>
      </c>
      <c r="L6597" s="6"/>
      <c r="M6597" s="6">
        <v>11</v>
      </c>
      <c r="N6597" s="6">
        <v>0</v>
      </c>
      <c r="O6597" s="6">
        <v>0</v>
      </c>
      <c r="P6597" s="6"/>
      <c r="Q6597" s="6"/>
      <c r="R6597" s="6"/>
      <c r="S6597" s="6"/>
      <c r="T6597" s="6"/>
    </row>
    <row r="6598" spans="1:20" x14ac:dyDescent="0.25">
      <c r="A6598">
        <v>2007</v>
      </c>
      <c r="B6598" s="6" t="s">
        <v>20</v>
      </c>
      <c r="C6598" s="6">
        <v>41</v>
      </c>
      <c r="D6598" s="6" t="s">
        <v>407</v>
      </c>
      <c r="E6598" s="6">
        <v>6</v>
      </c>
      <c r="F6598" s="6"/>
      <c r="G6598" s="6">
        <v>267</v>
      </c>
      <c r="H6598" s="6"/>
      <c r="I6598" s="10">
        <f t="shared" si="63"/>
        <v>267</v>
      </c>
      <c r="J6598" s="6" t="s">
        <v>331</v>
      </c>
      <c r="K6598" s="6">
        <v>7</v>
      </c>
      <c r="L6598" s="6"/>
      <c r="M6598" s="6">
        <v>4</v>
      </c>
      <c r="N6598" s="6">
        <v>0</v>
      </c>
      <c r="O6598" s="6">
        <v>0</v>
      </c>
      <c r="P6598" s="6"/>
      <c r="Q6598" s="6"/>
      <c r="R6598" s="6"/>
      <c r="S6598" s="6">
        <v>2</v>
      </c>
      <c r="T6598" s="6"/>
    </row>
    <row r="6599" spans="1:20" x14ac:dyDescent="0.25">
      <c r="A6599">
        <v>2007</v>
      </c>
      <c r="B6599" s="6" t="s">
        <v>20</v>
      </c>
      <c r="C6599" s="6">
        <v>42</v>
      </c>
      <c r="D6599" s="6" t="s">
        <v>407</v>
      </c>
      <c r="E6599" s="6">
        <v>6</v>
      </c>
      <c r="F6599" s="6"/>
      <c r="G6599" s="6"/>
      <c r="H6599" s="6"/>
      <c r="I6599" s="10" t="str">
        <f t="shared" si="63"/>
        <v/>
      </c>
      <c r="J6599" s="6" t="s">
        <v>331</v>
      </c>
      <c r="K6599" s="6">
        <v>22</v>
      </c>
      <c r="L6599" s="6"/>
      <c r="M6599" s="6">
        <v>28</v>
      </c>
      <c r="N6599" s="6">
        <v>0</v>
      </c>
      <c r="O6599" s="6">
        <v>0</v>
      </c>
      <c r="P6599" s="6"/>
      <c r="Q6599" s="6"/>
      <c r="R6599" s="6"/>
      <c r="S6599" s="6"/>
      <c r="T6599" s="6" t="s">
        <v>409</v>
      </c>
    </row>
    <row r="6600" spans="1:20" x14ac:dyDescent="0.25">
      <c r="A6600">
        <v>2007</v>
      </c>
      <c r="B6600" s="6" t="s">
        <v>20</v>
      </c>
      <c r="C6600" s="6">
        <v>43</v>
      </c>
      <c r="D6600" s="6" t="s">
        <v>407</v>
      </c>
      <c r="E6600" s="6">
        <v>6</v>
      </c>
      <c r="F6600" s="6"/>
      <c r="G6600" s="6"/>
      <c r="H6600" s="6"/>
      <c r="I6600" s="10" t="str">
        <f t="shared" si="63"/>
        <v/>
      </c>
      <c r="J6600" s="6" t="s">
        <v>331</v>
      </c>
      <c r="K6600" s="6">
        <v>30</v>
      </c>
      <c r="L6600" s="6"/>
      <c r="M6600" s="6">
        <v>14</v>
      </c>
      <c r="N6600" s="6">
        <v>0</v>
      </c>
      <c r="O6600" s="6">
        <v>0</v>
      </c>
      <c r="P6600" s="6"/>
      <c r="Q6600" s="6"/>
      <c r="R6600" s="6"/>
      <c r="S6600" s="6"/>
      <c r="T6600" s="6"/>
    </row>
    <row r="6601" spans="1:20" x14ac:dyDescent="0.25">
      <c r="A6601">
        <v>2007</v>
      </c>
      <c r="B6601" s="6" t="s">
        <v>20</v>
      </c>
      <c r="C6601" s="6">
        <v>44</v>
      </c>
      <c r="D6601" s="6" t="s">
        <v>407</v>
      </c>
      <c r="E6601" s="6">
        <v>6</v>
      </c>
      <c r="F6601" s="6"/>
      <c r="G6601" s="6"/>
      <c r="H6601" s="6"/>
      <c r="I6601" s="10" t="str">
        <f t="shared" si="63"/>
        <v/>
      </c>
      <c r="J6601" s="6" t="s">
        <v>334</v>
      </c>
      <c r="K6601" s="6">
        <v>84</v>
      </c>
      <c r="L6601" s="6"/>
      <c r="M6601" s="6">
        <v>54</v>
      </c>
      <c r="N6601" s="6">
        <v>95</v>
      </c>
      <c r="O6601" s="6">
        <v>0</v>
      </c>
      <c r="P6601" s="6"/>
      <c r="Q6601" s="6"/>
      <c r="R6601" s="6"/>
      <c r="S6601" s="6"/>
      <c r="T6601" s="6"/>
    </row>
    <row r="6602" spans="1:20" x14ac:dyDescent="0.25">
      <c r="A6602">
        <v>2007</v>
      </c>
      <c r="B6602" s="6" t="s">
        <v>20</v>
      </c>
      <c r="C6602" s="6">
        <v>45</v>
      </c>
      <c r="D6602" s="6" t="s">
        <v>407</v>
      </c>
      <c r="E6602" s="6">
        <v>6</v>
      </c>
      <c r="F6602" s="6"/>
      <c r="G6602" s="6"/>
      <c r="H6602" s="6"/>
      <c r="I6602" s="10" t="str">
        <f t="shared" si="63"/>
        <v/>
      </c>
      <c r="J6602" s="6" t="s">
        <v>334</v>
      </c>
      <c r="K6602" s="6">
        <v>118</v>
      </c>
      <c r="L6602" s="6"/>
      <c r="M6602" s="6">
        <v>68</v>
      </c>
      <c r="N6602" s="6">
        <v>90</v>
      </c>
      <c r="O6602" s="6">
        <v>0</v>
      </c>
      <c r="P6602" s="6"/>
      <c r="Q6602" s="6"/>
      <c r="R6602" s="6"/>
      <c r="S6602" s="6"/>
      <c r="T6602" s="6"/>
    </row>
    <row r="6603" spans="1:20" x14ac:dyDescent="0.25">
      <c r="A6603">
        <v>2007</v>
      </c>
      <c r="B6603" s="6" t="s">
        <v>20</v>
      </c>
      <c r="C6603" s="6">
        <v>46</v>
      </c>
      <c r="D6603" s="6" t="s">
        <v>407</v>
      </c>
      <c r="E6603" s="6">
        <v>6</v>
      </c>
      <c r="F6603" s="6"/>
      <c r="G6603" s="6"/>
      <c r="H6603" s="6"/>
      <c r="I6603" s="10" t="str">
        <f t="shared" si="63"/>
        <v/>
      </c>
      <c r="J6603" s="6" t="s">
        <v>332</v>
      </c>
      <c r="K6603" s="6">
        <v>62</v>
      </c>
      <c r="L6603" s="6"/>
      <c r="M6603" s="6">
        <v>2</v>
      </c>
      <c r="N6603" s="6">
        <v>0</v>
      </c>
      <c r="O6603" s="6">
        <v>0</v>
      </c>
      <c r="P6603" s="6"/>
      <c r="Q6603" s="6"/>
      <c r="R6603" s="6"/>
      <c r="S6603" s="6"/>
      <c r="T6603" s="6" t="s">
        <v>128</v>
      </c>
    </row>
    <row r="6604" spans="1:20" x14ac:dyDescent="0.25">
      <c r="A6604">
        <v>2007</v>
      </c>
      <c r="B6604" s="6" t="s">
        <v>20</v>
      </c>
      <c r="C6604" s="6">
        <v>47</v>
      </c>
      <c r="D6604" s="6" t="s">
        <v>407</v>
      </c>
      <c r="E6604" s="6">
        <v>6</v>
      </c>
      <c r="F6604" s="6"/>
      <c r="G6604" s="6"/>
      <c r="H6604" s="6"/>
      <c r="I6604" s="10" t="str">
        <f t="shared" si="63"/>
        <v/>
      </c>
      <c r="J6604" s="6" t="s">
        <v>332</v>
      </c>
      <c r="K6604" s="6">
        <v>114</v>
      </c>
      <c r="L6604" s="6"/>
      <c r="M6604" s="6">
        <v>198</v>
      </c>
      <c r="N6604" s="6">
        <v>20</v>
      </c>
      <c r="O6604" s="6">
        <v>0</v>
      </c>
      <c r="P6604" s="6"/>
      <c r="Q6604" s="6"/>
      <c r="R6604" s="6"/>
      <c r="S6604" s="6"/>
      <c r="T6604" s="6" t="s">
        <v>410</v>
      </c>
    </row>
    <row r="6605" spans="1:20" x14ac:dyDescent="0.25">
      <c r="A6605">
        <v>2007</v>
      </c>
      <c r="B6605" s="6" t="s">
        <v>20</v>
      </c>
      <c r="C6605" s="6">
        <v>48</v>
      </c>
      <c r="D6605" s="6" t="s">
        <v>407</v>
      </c>
      <c r="E6605" s="6">
        <v>6</v>
      </c>
      <c r="F6605" s="6"/>
      <c r="G6605" s="6"/>
      <c r="H6605" s="6"/>
      <c r="I6605" s="10" t="str">
        <f t="shared" si="63"/>
        <v/>
      </c>
      <c r="J6605" s="6" t="s">
        <v>332</v>
      </c>
      <c r="K6605" s="6">
        <v>89</v>
      </c>
      <c r="L6605" s="6"/>
      <c r="M6605" s="6">
        <v>129</v>
      </c>
      <c r="N6605" s="6">
        <v>45</v>
      </c>
      <c r="O6605" s="6">
        <v>0</v>
      </c>
      <c r="P6605" s="6"/>
      <c r="Q6605" s="6"/>
      <c r="R6605" s="6"/>
      <c r="S6605" s="6"/>
      <c r="T6605" s="6" t="s">
        <v>128</v>
      </c>
    </row>
    <row r="6606" spans="1:20" x14ac:dyDescent="0.25">
      <c r="A6606">
        <v>2007</v>
      </c>
      <c r="B6606" s="6" t="s">
        <v>20</v>
      </c>
      <c r="C6606" s="6">
        <v>49</v>
      </c>
      <c r="D6606" s="6" t="s">
        <v>407</v>
      </c>
      <c r="E6606" s="6">
        <v>6</v>
      </c>
      <c r="F6606" s="6"/>
      <c r="G6606" s="6"/>
      <c r="H6606" s="6"/>
      <c r="I6606" s="10" t="str">
        <f t="shared" si="63"/>
        <v/>
      </c>
      <c r="J6606" s="6" t="s">
        <v>332</v>
      </c>
      <c r="K6606" s="6">
        <v>65</v>
      </c>
      <c r="L6606" s="6"/>
      <c r="M6606" s="6">
        <v>112</v>
      </c>
      <c r="N6606" s="6">
        <v>5</v>
      </c>
      <c r="O6606" s="6">
        <v>0</v>
      </c>
      <c r="P6606" s="6"/>
      <c r="Q6606" s="6"/>
      <c r="R6606" s="6"/>
      <c r="S6606" s="6"/>
      <c r="T6606" s="6" t="s">
        <v>128</v>
      </c>
    </row>
    <row r="6607" spans="1:20" x14ac:dyDescent="0.25">
      <c r="A6607">
        <v>2007</v>
      </c>
      <c r="B6607" s="6" t="s">
        <v>20</v>
      </c>
      <c r="C6607" s="6">
        <v>50</v>
      </c>
      <c r="D6607" s="6" t="s">
        <v>407</v>
      </c>
      <c r="E6607" s="6">
        <v>6</v>
      </c>
      <c r="F6607" s="6"/>
      <c r="G6607" s="6"/>
      <c r="H6607" s="6"/>
      <c r="I6607" s="10" t="str">
        <f t="shared" si="63"/>
        <v/>
      </c>
      <c r="J6607" s="6" t="s">
        <v>365</v>
      </c>
      <c r="K6607" s="6">
        <v>14</v>
      </c>
      <c r="L6607" s="6"/>
      <c r="M6607" s="6">
        <v>11</v>
      </c>
      <c r="N6607" s="6">
        <v>0</v>
      </c>
      <c r="O6607" s="6">
        <v>0</v>
      </c>
      <c r="P6607" s="6"/>
      <c r="Q6607" s="6"/>
      <c r="R6607" s="6"/>
      <c r="S6607" s="6"/>
      <c r="T6607" s="6"/>
    </row>
    <row r="6608" spans="1:20" x14ac:dyDescent="0.25">
      <c r="A6608">
        <v>2007</v>
      </c>
      <c r="B6608" s="6" t="s">
        <v>20</v>
      </c>
      <c r="C6608" s="6">
        <v>51</v>
      </c>
      <c r="D6608" s="6" t="s">
        <v>411</v>
      </c>
      <c r="E6608" s="6">
        <v>7</v>
      </c>
      <c r="F6608" s="6"/>
      <c r="G6608" s="6">
        <v>202</v>
      </c>
      <c r="H6608" s="6"/>
      <c r="I6608" s="10">
        <f t="shared" si="63"/>
        <v>202</v>
      </c>
      <c r="J6608" s="6" t="s">
        <v>331</v>
      </c>
      <c r="K6608" s="6">
        <v>22</v>
      </c>
      <c r="L6608" s="6"/>
      <c r="M6608" s="6">
        <v>20</v>
      </c>
      <c r="N6608" s="6">
        <v>0</v>
      </c>
      <c r="O6608" s="6">
        <v>0</v>
      </c>
      <c r="P6608" s="6"/>
      <c r="Q6608" s="6"/>
      <c r="R6608" s="6"/>
      <c r="S6608" s="6"/>
      <c r="T6608" s="6"/>
    </row>
    <row r="6609" spans="1:20" x14ac:dyDescent="0.25">
      <c r="A6609">
        <v>2007</v>
      </c>
      <c r="B6609" s="6" t="s">
        <v>20</v>
      </c>
      <c r="C6609" s="6">
        <v>52</v>
      </c>
      <c r="D6609" s="6" t="s">
        <v>411</v>
      </c>
      <c r="E6609" s="6">
        <v>7</v>
      </c>
      <c r="F6609" s="6"/>
      <c r="G6609" s="6"/>
      <c r="H6609" s="6"/>
      <c r="I6609" s="10" t="str">
        <f t="shared" si="63"/>
        <v/>
      </c>
      <c r="J6609" s="6" t="s">
        <v>331</v>
      </c>
      <c r="K6609" s="6">
        <v>29</v>
      </c>
      <c r="L6609" s="6"/>
      <c r="M6609" s="6">
        <v>14</v>
      </c>
      <c r="N6609" s="6">
        <v>0</v>
      </c>
      <c r="O6609" s="6">
        <v>0</v>
      </c>
      <c r="P6609" s="6"/>
      <c r="Q6609" s="6"/>
      <c r="R6609" s="6"/>
      <c r="S6609" s="6"/>
      <c r="T6609" s="6"/>
    </row>
    <row r="6610" spans="1:20" x14ac:dyDescent="0.25">
      <c r="A6610">
        <v>2007</v>
      </c>
      <c r="B6610" s="6" t="s">
        <v>20</v>
      </c>
      <c r="C6610" s="6">
        <v>53</v>
      </c>
      <c r="D6610" s="6" t="s">
        <v>411</v>
      </c>
      <c r="E6610" s="6">
        <v>7</v>
      </c>
      <c r="F6610" s="6"/>
      <c r="G6610" s="6"/>
      <c r="H6610" s="6"/>
      <c r="I6610" s="10" t="str">
        <f t="shared" si="63"/>
        <v/>
      </c>
      <c r="J6610" s="6" t="s">
        <v>331</v>
      </c>
      <c r="K6610" s="6">
        <v>13</v>
      </c>
      <c r="L6610" s="6"/>
      <c r="M6610" s="6">
        <v>2</v>
      </c>
      <c r="N6610" s="6">
        <v>0</v>
      </c>
      <c r="O6610" s="6">
        <v>0</v>
      </c>
      <c r="P6610" s="6"/>
      <c r="Q6610" s="6"/>
      <c r="R6610" s="6"/>
      <c r="S6610" s="6"/>
      <c r="T6610" s="6"/>
    </row>
    <row r="6611" spans="1:20" x14ac:dyDescent="0.25">
      <c r="A6611">
        <v>2007</v>
      </c>
      <c r="B6611" s="6" t="s">
        <v>20</v>
      </c>
      <c r="C6611" s="6">
        <v>54</v>
      </c>
      <c r="D6611" s="6" t="s">
        <v>411</v>
      </c>
      <c r="E6611" s="6">
        <v>7</v>
      </c>
      <c r="F6611" s="6"/>
      <c r="G6611" s="6"/>
      <c r="H6611" s="6"/>
      <c r="I6611" s="10" t="str">
        <f t="shared" si="63"/>
        <v/>
      </c>
      <c r="J6611" s="6" t="s">
        <v>330</v>
      </c>
      <c r="K6611" s="6">
        <v>13</v>
      </c>
      <c r="L6611" s="6"/>
      <c r="M6611" s="6">
        <v>14</v>
      </c>
      <c r="N6611" s="6">
        <v>0</v>
      </c>
      <c r="O6611" s="6">
        <v>0</v>
      </c>
      <c r="P6611" s="6"/>
      <c r="Q6611" s="6"/>
      <c r="R6611" s="6"/>
      <c r="S6611" s="6"/>
      <c r="T6611" s="6"/>
    </row>
    <row r="6612" spans="1:20" x14ac:dyDescent="0.25">
      <c r="A6612">
        <v>2007</v>
      </c>
      <c r="B6612" s="6" t="s">
        <v>20</v>
      </c>
      <c r="C6612" s="6">
        <v>55</v>
      </c>
      <c r="D6612" s="6" t="s">
        <v>411</v>
      </c>
      <c r="E6612" s="6">
        <v>7</v>
      </c>
      <c r="F6612" s="6"/>
      <c r="G6612" s="6"/>
      <c r="H6612" s="6"/>
      <c r="I6612" s="10" t="str">
        <f t="shared" si="63"/>
        <v/>
      </c>
      <c r="J6612" s="6" t="s">
        <v>334</v>
      </c>
      <c r="K6612" s="6">
        <v>188</v>
      </c>
      <c r="L6612" s="6"/>
      <c r="M6612" s="6">
        <v>96</v>
      </c>
      <c r="N6612" s="6">
        <v>95</v>
      </c>
      <c r="O6612" s="6">
        <v>0</v>
      </c>
      <c r="P6612" s="6"/>
      <c r="Q6612" s="6"/>
      <c r="R6612" s="6"/>
      <c r="S6612" s="6"/>
      <c r="T6612" s="6"/>
    </row>
    <row r="6613" spans="1:20" x14ac:dyDescent="0.25">
      <c r="A6613">
        <v>2007</v>
      </c>
      <c r="B6613" s="6" t="s">
        <v>20</v>
      </c>
      <c r="C6613" s="6">
        <v>56</v>
      </c>
      <c r="D6613" s="6" t="s">
        <v>411</v>
      </c>
      <c r="E6613" s="6">
        <v>7</v>
      </c>
      <c r="F6613" s="6"/>
      <c r="G6613" s="6"/>
      <c r="H6613" s="6"/>
      <c r="I6613" s="10" t="str">
        <f t="shared" si="63"/>
        <v/>
      </c>
      <c r="J6613" s="6" t="s">
        <v>334</v>
      </c>
      <c r="K6613" s="6">
        <v>44</v>
      </c>
      <c r="L6613" s="6"/>
      <c r="M6613" s="6">
        <v>75</v>
      </c>
      <c r="N6613" s="6">
        <v>60</v>
      </c>
      <c r="O6613" s="6">
        <v>0</v>
      </c>
      <c r="P6613" s="6"/>
      <c r="Q6613" s="6"/>
      <c r="R6613" s="6"/>
      <c r="S6613" s="6"/>
      <c r="T6613" s="6"/>
    </row>
    <row r="6614" spans="1:20" x14ac:dyDescent="0.25">
      <c r="A6614">
        <v>2007</v>
      </c>
      <c r="B6614" s="6" t="s">
        <v>20</v>
      </c>
      <c r="C6614" s="6">
        <v>57</v>
      </c>
      <c r="D6614" s="6" t="s">
        <v>411</v>
      </c>
      <c r="E6614" s="6">
        <v>7</v>
      </c>
      <c r="F6614" s="6"/>
      <c r="G6614" s="6"/>
      <c r="H6614" s="6"/>
      <c r="I6614" s="10" t="str">
        <f t="shared" si="63"/>
        <v/>
      </c>
      <c r="J6614" s="6" t="s">
        <v>340</v>
      </c>
      <c r="K6614" s="6">
        <v>15</v>
      </c>
      <c r="L6614" s="6"/>
      <c r="M6614" s="6">
        <v>9</v>
      </c>
      <c r="N6614" s="6">
        <v>0</v>
      </c>
      <c r="O6614" s="6">
        <v>0</v>
      </c>
      <c r="P6614" s="6"/>
      <c r="Q6614" s="6"/>
      <c r="R6614" s="6"/>
      <c r="S6614" s="6"/>
      <c r="T6614" s="6"/>
    </row>
    <row r="6615" spans="1:20" x14ac:dyDescent="0.25">
      <c r="A6615">
        <v>2007</v>
      </c>
      <c r="B6615" s="6" t="s">
        <v>20</v>
      </c>
      <c r="C6615" s="6">
        <v>58</v>
      </c>
      <c r="D6615" s="6" t="s">
        <v>411</v>
      </c>
      <c r="E6615" s="6">
        <v>7</v>
      </c>
      <c r="F6615" s="6"/>
      <c r="G6615" s="6"/>
      <c r="H6615" s="6"/>
      <c r="I6615" s="10" t="str">
        <f t="shared" si="63"/>
        <v/>
      </c>
      <c r="J6615" s="6" t="s">
        <v>352</v>
      </c>
      <c r="K6615" s="6">
        <v>8</v>
      </c>
      <c r="L6615" s="6"/>
      <c r="M6615" s="6">
        <v>7</v>
      </c>
      <c r="N6615" s="6">
        <v>0</v>
      </c>
      <c r="O6615" s="6">
        <v>0</v>
      </c>
      <c r="P6615" s="6"/>
      <c r="Q6615" s="6"/>
      <c r="R6615" s="6"/>
      <c r="S6615" s="6"/>
      <c r="T6615" s="6"/>
    </row>
    <row r="6616" spans="1:20" x14ac:dyDescent="0.25">
      <c r="A6616">
        <v>2007</v>
      </c>
      <c r="B6616" s="6" t="s">
        <v>20</v>
      </c>
      <c r="C6616" s="6">
        <v>59</v>
      </c>
      <c r="D6616" s="6" t="s">
        <v>411</v>
      </c>
      <c r="E6616" s="6">
        <v>8</v>
      </c>
      <c r="F6616" s="6"/>
      <c r="G6616" s="6">
        <v>625</v>
      </c>
      <c r="H6616" s="6"/>
      <c r="I6616" s="10">
        <f t="shared" si="63"/>
        <v>625</v>
      </c>
      <c r="J6616" s="6" t="s">
        <v>334</v>
      </c>
      <c r="K6616" s="6">
        <v>175</v>
      </c>
      <c r="L6616" s="6"/>
      <c r="M6616" s="6">
        <v>98</v>
      </c>
      <c r="N6616" s="6">
        <v>65</v>
      </c>
      <c r="O6616" s="6">
        <v>1</v>
      </c>
      <c r="P6616" s="6"/>
      <c r="Q6616" s="6"/>
      <c r="R6616" s="6"/>
      <c r="S6616" s="6"/>
      <c r="T6616" s="6"/>
    </row>
    <row r="6617" spans="1:20" x14ac:dyDescent="0.25">
      <c r="A6617">
        <v>2007</v>
      </c>
      <c r="B6617" s="6" t="s">
        <v>20</v>
      </c>
      <c r="C6617" s="6">
        <v>60</v>
      </c>
      <c r="D6617" s="6" t="s">
        <v>411</v>
      </c>
      <c r="E6617" s="6">
        <v>8</v>
      </c>
      <c r="F6617" s="6"/>
      <c r="G6617" s="6"/>
      <c r="H6617" s="6"/>
      <c r="I6617" s="10" t="str">
        <f t="shared" si="63"/>
        <v/>
      </c>
      <c r="J6617" s="6" t="s">
        <v>334</v>
      </c>
      <c r="K6617" s="6">
        <v>119</v>
      </c>
      <c r="L6617" s="6"/>
      <c r="M6617" s="6">
        <v>98</v>
      </c>
      <c r="N6617" s="6">
        <v>95</v>
      </c>
      <c r="O6617" s="6">
        <v>0</v>
      </c>
      <c r="P6617" s="6"/>
      <c r="Q6617" s="6"/>
      <c r="R6617" s="6"/>
      <c r="S6617" s="6"/>
      <c r="T6617" s="6"/>
    </row>
    <row r="6618" spans="1:20" x14ac:dyDescent="0.25">
      <c r="A6618">
        <v>2007</v>
      </c>
      <c r="B6618" s="6" t="s">
        <v>20</v>
      </c>
      <c r="C6618" s="6">
        <v>61</v>
      </c>
      <c r="D6618" s="6" t="s">
        <v>411</v>
      </c>
      <c r="E6618" s="6">
        <v>8</v>
      </c>
      <c r="F6618" s="6"/>
      <c r="G6618" s="6"/>
      <c r="H6618" s="6"/>
      <c r="I6618" s="10" t="str">
        <f t="shared" si="63"/>
        <v/>
      </c>
      <c r="J6618" s="6" t="s">
        <v>334</v>
      </c>
      <c r="K6618" s="6">
        <v>104</v>
      </c>
      <c r="L6618" s="6"/>
      <c r="M6618" s="6">
        <v>88</v>
      </c>
      <c r="N6618" s="6">
        <v>50</v>
      </c>
      <c r="O6618" s="6">
        <v>0</v>
      </c>
      <c r="P6618" s="6"/>
      <c r="Q6618" s="6"/>
      <c r="R6618" s="6"/>
      <c r="S6618" s="6"/>
      <c r="T6618" s="6"/>
    </row>
    <row r="6619" spans="1:20" x14ac:dyDescent="0.25">
      <c r="A6619">
        <v>2007</v>
      </c>
      <c r="B6619" s="6" t="s">
        <v>20</v>
      </c>
      <c r="C6619" s="6">
        <v>62</v>
      </c>
      <c r="D6619" s="6" t="s">
        <v>411</v>
      </c>
      <c r="E6619" s="6">
        <v>8</v>
      </c>
      <c r="F6619" s="6"/>
      <c r="G6619" s="6"/>
      <c r="H6619" s="6"/>
      <c r="I6619" s="10" t="str">
        <f t="shared" si="63"/>
        <v/>
      </c>
      <c r="J6619" s="6" t="s">
        <v>332</v>
      </c>
      <c r="K6619" s="6">
        <v>175</v>
      </c>
      <c r="L6619" s="6"/>
      <c r="M6619" s="6">
        <v>46</v>
      </c>
      <c r="N6619" s="6">
        <v>60</v>
      </c>
      <c r="O6619" s="6">
        <v>0</v>
      </c>
      <c r="P6619" s="6"/>
      <c r="Q6619" s="6"/>
      <c r="R6619" s="6"/>
      <c r="S6619" s="6"/>
      <c r="T6619" s="6"/>
    </row>
    <row r="6620" spans="1:20" x14ac:dyDescent="0.25">
      <c r="A6620">
        <v>2007</v>
      </c>
      <c r="B6620" s="6" t="s">
        <v>20</v>
      </c>
      <c r="C6620" s="6">
        <v>63</v>
      </c>
      <c r="D6620" s="6" t="s">
        <v>411</v>
      </c>
      <c r="E6620" s="6">
        <v>8</v>
      </c>
      <c r="F6620" s="6"/>
      <c r="G6620" s="6"/>
      <c r="H6620" s="6"/>
      <c r="I6620" s="10" t="str">
        <f t="shared" si="63"/>
        <v/>
      </c>
      <c r="J6620" s="6" t="s">
        <v>347</v>
      </c>
      <c r="K6620" s="6">
        <v>17</v>
      </c>
      <c r="L6620" s="6"/>
      <c r="M6620" s="6">
        <v>10</v>
      </c>
      <c r="N6620" s="6">
        <v>0</v>
      </c>
      <c r="O6620" s="6">
        <v>0</v>
      </c>
      <c r="P6620" s="6"/>
      <c r="Q6620" s="6"/>
      <c r="R6620" s="6"/>
      <c r="S6620" s="6"/>
      <c r="T6620" s="6"/>
    </row>
    <row r="6621" spans="1:20" x14ac:dyDescent="0.25">
      <c r="A6621">
        <v>2007</v>
      </c>
      <c r="B6621" s="6" t="s">
        <v>20</v>
      </c>
      <c r="C6621" s="6">
        <v>64</v>
      </c>
      <c r="D6621" s="6" t="s">
        <v>411</v>
      </c>
      <c r="E6621" s="6">
        <v>8</v>
      </c>
      <c r="F6621" s="6"/>
      <c r="G6621" s="6"/>
      <c r="H6621" s="6"/>
      <c r="I6621" s="10" t="str">
        <f t="shared" si="63"/>
        <v/>
      </c>
      <c r="J6621" s="6" t="s">
        <v>376</v>
      </c>
      <c r="K6621" s="6">
        <v>35</v>
      </c>
      <c r="L6621" s="6"/>
      <c r="M6621" s="6">
        <v>15</v>
      </c>
      <c r="N6621" s="6">
        <v>1</v>
      </c>
      <c r="O6621" s="6">
        <v>0</v>
      </c>
      <c r="P6621" s="6"/>
      <c r="Q6621" s="6"/>
      <c r="R6621" s="6"/>
      <c r="S6621" s="6"/>
      <c r="T6621" s="6"/>
    </row>
    <row r="6622" spans="1:20" x14ac:dyDescent="0.25">
      <c r="A6622">
        <v>2007</v>
      </c>
      <c r="B6622" s="6" t="s">
        <v>20</v>
      </c>
      <c r="C6622" s="6">
        <v>65</v>
      </c>
      <c r="D6622" s="6" t="s">
        <v>412</v>
      </c>
      <c r="E6622" s="6">
        <v>9</v>
      </c>
      <c r="F6622" s="6"/>
      <c r="G6622" s="6">
        <v>330</v>
      </c>
      <c r="H6622" s="6"/>
      <c r="I6622" s="10">
        <f t="shared" si="63"/>
        <v>330</v>
      </c>
      <c r="J6622" s="6" t="s">
        <v>331</v>
      </c>
      <c r="K6622" s="6">
        <v>10</v>
      </c>
      <c r="L6622" s="6"/>
      <c r="M6622" s="6">
        <v>2</v>
      </c>
      <c r="N6622" s="6">
        <v>0</v>
      </c>
      <c r="O6622" s="6">
        <v>0</v>
      </c>
      <c r="P6622" s="6"/>
      <c r="Q6622" s="6"/>
      <c r="R6622" s="6"/>
      <c r="S6622" s="6">
        <v>1</v>
      </c>
      <c r="T6622" s="6"/>
    </row>
    <row r="6623" spans="1:20" x14ac:dyDescent="0.25">
      <c r="A6623">
        <v>2007</v>
      </c>
      <c r="B6623" s="6" t="s">
        <v>20</v>
      </c>
      <c r="C6623" s="6">
        <v>66</v>
      </c>
      <c r="D6623" s="6" t="s">
        <v>412</v>
      </c>
      <c r="E6623" s="6">
        <v>9</v>
      </c>
      <c r="F6623" s="6"/>
      <c r="G6623" s="6"/>
      <c r="H6623" s="6"/>
      <c r="I6623" s="10" t="str">
        <f t="shared" si="63"/>
        <v/>
      </c>
      <c r="J6623" s="6" t="s">
        <v>331</v>
      </c>
      <c r="K6623" s="6">
        <v>20</v>
      </c>
      <c r="L6623" s="6"/>
      <c r="M6623" s="6">
        <v>5</v>
      </c>
      <c r="N6623" s="6">
        <v>0</v>
      </c>
      <c r="O6623" s="6">
        <v>0</v>
      </c>
      <c r="P6623" s="6"/>
      <c r="Q6623" s="6"/>
      <c r="R6623" s="6"/>
      <c r="S6623" s="6"/>
      <c r="T6623" s="6"/>
    </row>
    <row r="6624" spans="1:20" x14ac:dyDescent="0.25">
      <c r="A6624">
        <v>2007</v>
      </c>
      <c r="B6624" s="6" t="s">
        <v>20</v>
      </c>
      <c r="C6624" s="6">
        <v>67</v>
      </c>
      <c r="D6624" s="6" t="s">
        <v>412</v>
      </c>
      <c r="E6624" s="6">
        <v>9</v>
      </c>
      <c r="F6624" s="6"/>
      <c r="G6624" s="6"/>
      <c r="H6624" s="6"/>
      <c r="I6624" s="10" t="str">
        <f t="shared" si="63"/>
        <v/>
      </c>
      <c r="J6624" s="6" t="s">
        <v>331</v>
      </c>
      <c r="K6624" s="6">
        <v>15</v>
      </c>
      <c r="L6624" s="6"/>
      <c r="M6624" s="6">
        <v>10</v>
      </c>
      <c r="N6624" s="6">
        <v>0</v>
      </c>
      <c r="O6624" s="6">
        <v>0</v>
      </c>
      <c r="P6624" s="6"/>
      <c r="Q6624" s="6"/>
      <c r="R6624" s="6"/>
      <c r="S6624" s="6"/>
      <c r="T6624" s="6"/>
    </row>
    <row r="6625" spans="1:20" x14ac:dyDescent="0.25">
      <c r="A6625">
        <v>2007</v>
      </c>
      <c r="B6625" s="6" t="s">
        <v>20</v>
      </c>
      <c r="C6625" s="6">
        <v>68</v>
      </c>
      <c r="D6625" s="6" t="s">
        <v>412</v>
      </c>
      <c r="E6625" s="6">
        <v>9</v>
      </c>
      <c r="F6625" s="6"/>
      <c r="G6625" s="6"/>
      <c r="H6625" s="6"/>
      <c r="I6625" s="10" t="str">
        <f t="shared" si="63"/>
        <v/>
      </c>
      <c r="J6625" s="6" t="s">
        <v>413</v>
      </c>
      <c r="K6625" s="6">
        <v>20</v>
      </c>
      <c r="L6625" s="6"/>
      <c r="M6625" s="6">
        <v>10</v>
      </c>
      <c r="N6625" s="6">
        <v>0</v>
      </c>
      <c r="O6625" s="6">
        <v>0</v>
      </c>
      <c r="P6625" s="6"/>
      <c r="Q6625" s="6"/>
      <c r="R6625" s="6"/>
      <c r="S6625" s="6"/>
      <c r="T6625" s="6"/>
    </row>
    <row r="6626" spans="1:20" x14ac:dyDescent="0.25">
      <c r="A6626">
        <v>2007</v>
      </c>
      <c r="B6626" s="6" t="s">
        <v>20</v>
      </c>
      <c r="C6626" s="6">
        <v>69</v>
      </c>
      <c r="D6626" s="6" t="s">
        <v>412</v>
      </c>
      <c r="E6626" s="6">
        <v>9</v>
      </c>
      <c r="F6626" s="6"/>
      <c r="G6626" s="6"/>
      <c r="H6626" s="6"/>
      <c r="I6626" s="10" t="str">
        <f t="shared" si="63"/>
        <v/>
      </c>
      <c r="J6626" s="6" t="s">
        <v>344</v>
      </c>
      <c r="K6626" s="6">
        <v>30</v>
      </c>
      <c r="L6626" s="6"/>
      <c r="M6626" s="6">
        <v>15</v>
      </c>
      <c r="N6626" s="6">
        <v>0</v>
      </c>
      <c r="O6626" s="6">
        <v>0</v>
      </c>
      <c r="P6626" s="6"/>
      <c r="Q6626" s="6"/>
      <c r="R6626" s="6"/>
      <c r="S6626" s="6"/>
      <c r="T6626" s="6"/>
    </row>
    <row r="6627" spans="1:20" x14ac:dyDescent="0.25">
      <c r="A6627">
        <v>2007</v>
      </c>
      <c r="B6627" s="6" t="s">
        <v>20</v>
      </c>
      <c r="C6627" s="6">
        <v>70</v>
      </c>
      <c r="D6627" s="6" t="s">
        <v>412</v>
      </c>
      <c r="E6627" s="6">
        <v>9</v>
      </c>
      <c r="F6627" s="6"/>
      <c r="G6627" s="6"/>
      <c r="H6627" s="6"/>
      <c r="I6627" s="10" t="str">
        <f t="shared" si="63"/>
        <v/>
      </c>
      <c r="J6627" s="6" t="s">
        <v>334</v>
      </c>
      <c r="K6627" s="6">
        <v>20</v>
      </c>
      <c r="L6627" s="6"/>
      <c r="M6627" s="6">
        <v>10</v>
      </c>
      <c r="N6627" s="6">
        <v>0</v>
      </c>
      <c r="O6627" s="6">
        <v>0</v>
      </c>
      <c r="P6627" s="6"/>
      <c r="Q6627" s="6"/>
      <c r="R6627" s="6"/>
      <c r="S6627" s="6"/>
      <c r="T6627" s="6"/>
    </row>
    <row r="6628" spans="1:20" x14ac:dyDescent="0.25">
      <c r="A6628">
        <v>2007</v>
      </c>
      <c r="B6628" s="6" t="s">
        <v>20</v>
      </c>
      <c r="C6628" s="6">
        <v>71</v>
      </c>
      <c r="D6628" s="6" t="s">
        <v>412</v>
      </c>
      <c r="E6628" s="6">
        <v>9</v>
      </c>
      <c r="F6628" s="6"/>
      <c r="G6628" s="6"/>
      <c r="H6628" s="6"/>
      <c r="I6628" s="10" t="str">
        <f t="shared" si="63"/>
        <v/>
      </c>
      <c r="J6628" s="6" t="s">
        <v>334</v>
      </c>
      <c r="K6628" s="6">
        <v>35</v>
      </c>
      <c r="L6628" s="6"/>
      <c r="M6628" s="6">
        <v>70</v>
      </c>
      <c r="N6628" s="6">
        <v>0</v>
      </c>
      <c r="O6628" s="6">
        <v>0</v>
      </c>
      <c r="P6628" s="6"/>
      <c r="Q6628" s="6"/>
      <c r="R6628" s="6" t="s">
        <v>31</v>
      </c>
      <c r="S6628" s="6"/>
      <c r="T6628" s="6"/>
    </row>
    <row r="6629" spans="1:20" x14ac:dyDescent="0.25">
      <c r="A6629">
        <v>2007</v>
      </c>
      <c r="B6629" s="6" t="s">
        <v>20</v>
      </c>
      <c r="C6629" s="6">
        <v>72</v>
      </c>
      <c r="D6629" s="6" t="s">
        <v>412</v>
      </c>
      <c r="E6629" s="6">
        <v>9</v>
      </c>
      <c r="F6629" s="6"/>
      <c r="G6629" s="6"/>
      <c r="H6629" s="6"/>
      <c r="I6629" s="10" t="str">
        <f t="shared" si="63"/>
        <v/>
      </c>
      <c r="J6629" s="6" t="s">
        <v>334</v>
      </c>
      <c r="K6629" s="6">
        <v>50</v>
      </c>
      <c r="L6629" s="6"/>
      <c r="M6629" s="6">
        <v>25</v>
      </c>
      <c r="N6629" s="6">
        <v>10</v>
      </c>
      <c r="O6629" s="6">
        <v>0</v>
      </c>
      <c r="P6629" s="6"/>
      <c r="Q6629" s="6"/>
      <c r="R6629" s="6"/>
      <c r="S6629" s="6"/>
      <c r="T6629" s="6"/>
    </row>
    <row r="6630" spans="1:20" x14ac:dyDescent="0.25">
      <c r="A6630">
        <v>2007</v>
      </c>
      <c r="B6630" s="6" t="s">
        <v>20</v>
      </c>
      <c r="C6630" s="6">
        <v>73</v>
      </c>
      <c r="D6630" s="6" t="s">
        <v>412</v>
      </c>
      <c r="E6630" s="6">
        <v>9</v>
      </c>
      <c r="F6630" s="6"/>
      <c r="G6630" s="6"/>
      <c r="H6630" s="6"/>
      <c r="I6630" s="10" t="str">
        <f t="shared" si="63"/>
        <v/>
      </c>
      <c r="J6630" s="6" t="s">
        <v>332</v>
      </c>
      <c r="K6630" s="6">
        <v>30</v>
      </c>
      <c r="L6630" s="6"/>
      <c r="M6630" s="6">
        <v>10</v>
      </c>
      <c r="N6630" s="6">
        <v>0</v>
      </c>
      <c r="O6630" s="6">
        <v>0</v>
      </c>
      <c r="P6630" s="6"/>
      <c r="Q6630" s="6"/>
      <c r="R6630" s="6"/>
      <c r="S6630" s="6"/>
      <c r="T6630" s="6"/>
    </row>
    <row r="6631" spans="1:20" x14ac:dyDescent="0.25">
      <c r="A6631">
        <v>2007</v>
      </c>
      <c r="B6631" s="6" t="s">
        <v>20</v>
      </c>
      <c r="C6631" s="6">
        <v>74</v>
      </c>
      <c r="D6631" s="6" t="s">
        <v>412</v>
      </c>
      <c r="E6631" s="6">
        <v>9</v>
      </c>
      <c r="F6631" s="6"/>
      <c r="G6631" s="6"/>
      <c r="H6631" s="6"/>
      <c r="I6631" s="10" t="str">
        <f t="shared" si="63"/>
        <v/>
      </c>
      <c r="J6631" s="6" t="s">
        <v>332</v>
      </c>
      <c r="K6631" s="6">
        <v>200</v>
      </c>
      <c r="L6631" s="6"/>
      <c r="M6631" s="6">
        <v>90</v>
      </c>
      <c r="N6631" s="6">
        <v>20</v>
      </c>
      <c r="O6631" s="6">
        <v>0</v>
      </c>
      <c r="P6631" s="6"/>
      <c r="Q6631" s="6"/>
      <c r="R6631" s="6" t="s">
        <v>31</v>
      </c>
      <c r="S6631" s="6"/>
      <c r="T6631" s="6"/>
    </row>
    <row r="6632" spans="1:20" x14ac:dyDescent="0.25">
      <c r="A6632">
        <v>2007</v>
      </c>
      <c r="B6632" s="6" t="s">
        <v>20</v>
      </c>
      <c r="C6632" s="6">
        <v>75</v>
      </c>
      <c r="D6632" s="6" t="s">
        <v>412</v>
      </c>
      <c r="E6632" s="6">
        <v>9</v>
      </c>
      <c r="F6632" s="6"/>
      <c r="G6632" s="6"/>
      <c r="H6632" s="6"/>
      <c r="I6632" s="10" t="str">
        <f t="shared" si="63"/>
        <v/>
      </c>
      <c r="J6632" s="6" t="s">
        <v>376</v>
      </c>
      <c r="K6632" s="6">
        <v>10</v>
      </c>
      <c r="L6632" s="6"/>
      <c r="M6632" s="6">
        <v>2</v>
      </c>
      <c r="N6632" s="6">
        <v>0</v>
      </c>
      <c r="O6632" s="6">
        <v>0</v>
      </c>
      <c r="P6632" s="6"/>
      <c r="Q6632" s="6"/>
      <c r="R6632" s="6" t="s">
        <v>47</v>
      </c>
      <c r="S6632" s="6"/>
      <c r="T6632" s="6"/>
    </row>
    <row r="6633" spans="1:20" x14ac:dyDescent="0.25">
      <c r="A6633">
        <v>2007</v>
      </c>
      <c r="B6633" s="6" t="s">
        <v>20</v>
      </c>
      <c r="C6633" s="6">
        <v>76</v>
      </c>
      <c r="D6633" s="6" t="s">
        <v>412</v>
      </c>
      <c r="E6633" s="6">
        <v>9</v>
      </c>
      <c r="F6633" s="6"/>
      <c r="G6633" s="6"/>
      <c r="H6633" s="6"/>
      <c r="I6633" s="10" t="str">
        <f t="shared" si="63"/>
        <v/>
      </c>
      <c r="J6633" s="6" t="s">
        <v>337</v>
      </c>
      <c r="K6633" s="6">
        <v>30</v>
      </c>
      <c r="L6633" s="6"/>
      <c r="M6633" s="6">
        <v>150</v>
      </c>
      <c r="N6633" s="6">
        <v>0</v>
      </c>
      <c r="O6633" s="6">
        <v>0</v>
      </c>
      <c r="P6633" s="6"/>
      <c r="Q6633" s="6"/>
      <c r="R6633" s="6" t="s">
        <v>47</v>
      </c>
      <c r="S6633" s="6"/>
      <c r="T6633" s="6"/>
    </row>
    <row r="6634" spans="1:20" x14ac:dyDescent="0.25">
      <c r="A6634">
        <v>2007</v>
      </c>
      <c r="B6634" s="6" t="s">
        <v>20</v>
      </c>
      <c r="C6634" s="6">
        <v>77</v>
      </c>
      <c r="D6634" s="6" t="s">
        <v>412</v>
      </c>
      <c r="E6634" s="6">
        <v>10</v>
      </c>
      <c r="F6634" s="6"/>
      <c r="G6634" s="6">
        <v>112</v>
      </c>
      <c r="H6634" s="6"/>
      <c r="I6634" s="10">
        <f t="shared" si="63"/>
        <v>112</v>
      </c>
      <c r="J6634" s="6" t="s">
        <v>331</v>
      </c>
      <c r="K6634" s="6">
        <v>20</v>
      </c>
      <c r="L6634" s="6"/>
      <c r="M6634" s="6">
        <v>10</v>
      </c>
      <c r="N6634" s="6">
        <v>0</v>
      </c>
      <c r="O6634" s="6">
        <v>0</v>
      </c>
      <c r="P6634" s="6"/>
      <c r="Q6634" s="6"/>
      <c r="R6634" s="6"/>
      <c r="S6634" s="6">
        <v>0</v>
      </c>
      <c r="T6634" s="6"/>
    </row>
    <row r="6635" spans="1:20" x14ac:dyDescent="0.25">
      <c r="A6635">
        <v>2007</v>
      </c>
      <c r="B6635" s="6" t="s">
        <v>20</v>
      </c>
      <c r="C6635" s="6">
        <v>78</v>
      </c>
      <c r="D6635" s="6" t="s">
        <v>412</v>
      </c>
      <c r="E6635" s="6">
        <v>10</v>
      </c>
      <c r="F6635" s="6"/>
      <c r="G6635" s="6"/>
      <c r="H6635" s="6"/>
      <c r="I6635" s="10" t="str">
        <f t="shared" si="63"/>
        <v/>
      </c>
      <c r="J6635" s="6" t="s">
        <v>331</v>
      </c>
      <c r="K6635" s="6">
        <v>10</v>
      </c>
      <c r="L6635" s="6"/>
      <c r="M6635" s="6">
        <v>10</v>
      </c>
      <c r="N6635" s="6">
        <v>0</v>
      </c>
      <c r="O6635" s="6">
        <v>0</v>
      </c>
      <c r="P6635" s="6"/>
      <c r="Q6635" s="6"/>
      <c r="R6635" s="6"/>
      <c r="S6635" s="6"/>
      <c r="T6635" s="9"/>
    </row>
    <row r="6636" spans="1:20" x14ac:dyDescent="0.25">
      <c r="A6636">
        <v>2007</v>
      </c>
      <c r="B6636" s="6" t="s">
        <v>20</v>
      </c>
      <c r="C6636" s="6">
        <v>79</v>
      </c>
      <c r="D6636" s="6" t="s">
        <v>412</v>
      </c>
      <c r="E6636" s="6">
        <v>10</v>
      </c>
      <c r="F6636" s="6"/>
      <c r="G6636" s="6"/>
      <c r="H6636" s="6"/>
      <c r="I6636" s="10" t="str">
        <f t="shared" si="63"/>
        <v/>
      </c>
      <c r="J6636" s="6" t="s">
        <v>408</v>
      </c>
      <c r="K6636" s="6">
        <v>130</v>
      </c>
      <c r="L6636" s="6"/>
      <c r="M6636" s="6">
        <v>50</v>
      </c>
      <c r="N6636" s="6">
        <v>95</v>
      </c>
      <c r="O6636" s="6">
        <v>0</v>
      </c>
      <c r="P6636" s="6"/>
      <c r="Q6636" s="6"/>
      <c r="R6636" s="6"/>
      <c r="S6636" s="6"/>
      <c r="T6636" s="6" t="s">
        <v>273</v>
      </c>
    </row>
    <row r="6637" spans="1:20" x14ac:dyDescent="0.25">
      <c r="A6637">
        <v>2007</v>
      </c>
      <c r="B6637" s="6" t="s">
        <v>20</v>
      </c>
      <c r="C6637" s="6">
        <v>80</v>
      </c>
      <c r="D6637" s="6" t="s">
        <v>412</v>
      </c>
      <c r="E6637" s="6">
        <v>10</v>
      </c>
      <c r="F6637" s="6"/>
      <c r="G6637" s="6"/>
      <c r="H6637" s="6"/>
      <c r="I6637" s="10" t="str">
        <f t="shared" si="63"/>
        <v/>
      </c>
      <c r="J6637" s="6" t="s">
        <v>330</v>
      </c>
      <c r="K6637" s="6">
        <v>25</v>
      </c>
      <c r="L6637" s="6"/>
      <c r="M6637" s="6">
        <v>80</v>
      </c>
      <c r="N6637" s="6">
        <v>20</v>
      </c>
      <c r="O6637" s="6">
        <v>0</v>
      </c>
      <c r="P6637" s="6"/>
      <c r="Q6637" s="6"/>
      <c r="R6637" s="6"/>
      <c r="S6637" s="6"/>
      <c r="T6637" s="6"/>
    </row>
    <row r="6638" spans="1:20" x14ac:dyDescent="0.25">
      <c r="A6638">
        <v>2007</v>
      </c>
      <c r="B6638" s="6" t="s">
        <v>20</v>
      </c>
      <c r="C6638" s="6">
        <v>81</v>
      </c>
      <c r="D6638" s="6" t="s">
        <v>412</v>
      </c>
      <c r="E6638" s="6">
        <v>10</v>
      </c>
      <c r="F6638" s="6"/>
      <c r="G6638" s="6"/>
      <c r="H6638" s="6"/>
      <c r="I6638" s="10" t="str">
        <f t="shared" si="63"/>
        <v/>
      </c>
      <c r="J6638" s="6" t="s">
        <v>334</v>
      </c>
      <c r="K6638" s="6">
        <v>25</v>
      </c>
      <c r="L6638" s="6"/>
      <c r="M6638" s="6">
        <v>35</v>
      </c>
      <c r="N6638" s="6">
        <v>10</v>
      </c>
      <c r="O6638" s="6">
        <v>0</v>
      </c>
      <c r="P6638" s="6"/>
      <c r="Q6638" s="6"/>
      <c r="R6638" s="6"/>
      <c r="S6638" s="6"/>
      <c r="T6638" s="6"/>
    </row>
    <row r="6639" spans="1:20" x14ac:dyDescent="0.25">
      <c r="A6639">
        <v>2007</v>
      </c>
      <c r="B6639" s="6" t="s">
        <v>20</v>
      </c>
      <c r="C6639" s="6">
        <v>82</v>
      </c>
      <c r="D6639" s="6" t="s">
        <v>412</v>
      </c>
      <c r="E6639" s="6">
        <v>10</v>
      </c>
      <c r="F6639" s="6"/>
      <c r="G6639" s="6"/>
      <c r="H6639" s="6"/>
      <c r="I6639" s="10" t="str">
        <f t="shared" si="63"/>
        <v/>
      </c>
      <c r="J6639" s="6" t="s">
        <v>334</v>
      </c>
      <c r="K6639" s="6">
        <v>10</v>
      </c>
      <c r="L6639" s="6"/>
      <c r="M6639" s="6">
        <v>10</v>
      </c>
      <c r="N6639" s="6">
        <v>5</v>
      </c>
      <c r="O6639" s="6">
        <v>0</v>
      </c>
      <c r="P6639" s="6"/>
      <c r="Q6639" s="6"/>
      <c r="R6639" s="6"/>
      <c r="S6639" s="6"/>
      <c r="T6639" s="6"/>
    </row>
    <row r="6640" spans="1:20" x14ac:dyDescent="0.25">
      <c r="A6640">
        <v>2007</v>
      </c>
      <c r="B6640" s="6" t="s">
        <v>20</v>
      </c>
      <c r="C6640" s="6">
        <v>83</v>
      </c>
      <c r="D6640" s="6" t="s">
        <v>412</v>
      </c>
      <c r="E6640" s="6">
        <v>10</v>
      </c>
      <c r="F6640" s="6"/>
      <c r="G6640" s="6"/>
      <c r="H6640" s="6"/>
      <c r="I6640" s="10" t="str">
        <f t="shared" si="63"/>
        <v/>
      </c>
      <c r="J6640" s="6" t="s">
        <v>332</v>
      </c>
      <c r="K6640" s="6">
        <v>300</v>
      </c>
      <c r="L6640" s="6"/>
      <c r="M6640" s="6">
        <v>300</v>
      </c>
      <c r="N6640" s="6">
        <v>30</v>
      </c>
      <c r="O6640" s="6">
        <v>0</v>
      </c>
      <c r="P6640" s="6"/>
      <c r="Q6640" s="6"/>
      <c r="R6640" s="6"/>
      <c r="S6640" s="6"/>
      <c r="T6640" s="6"/>
    </row>
    <row r="6641" spans="1:20" x14ac:dyDescent="0.25">
      <c r="A6641">
        <v>2007</v>
      </c>
      <c r="B6641" s="6" t="s">
        <v>20</v>
      </c>
      <c r="C6641" s="6">
        <v>84</v>
      </c>
      <c r="D6641" s="6" t="s">
        <v>412</v>
      </c>
      <c r="E6641" s="6">
        <v>10</v>
      </c>
      <c r="F6641" s="6"/>
      <c r="G6641" s="6"/>
      <c r="H6641" s="6"/>
      <c r="I6641" s="10" t="str">
        <f t="shared" si="63"/>
        <v/>
      </c>
      <c r="J6641" s="6" t="s">
        <v>332</v>
      </c>
      <c r="K6641" s="6">
        <v>40</v>
      </c>
      <c r="L6641" s="6"/>
      <c r="M6641" s="6">
        <v>10</v>
      </c>
      <c r="N6641" s="6">
        <v>0</v>
      </c>
      <c r="O6641" s="6">
        <v>0</v>
      </c>
      <c r="P6641" s="6"/>
      <c r="Q6641" s="6"/>
      <c r="R6641" s="6"/>
      <c r="S6641" s="6"/>
      <c r="T6641" s="6"/>
    </row>
    <row r="6642" spans="1:20" x14ac:dyDescent="0.25">
      <c r="A6642">
        <v>2007</v>
      </c>
      <c r="B6642" s="6" t="s">
        <v>20</v>
      </c>
      <c r="C6642" s="6">
        <v>85</v>
      </c>
      <c r="D6642" s="6" t="s">
        <v>414</v>
      </c>
      <c r="E6642" s="6">
        <v>11</v>
      </c>
      <c r="F6642" s="6"/>
      <c r="G6642" s="6">
        <v>204</v>
      </c>
      <c r="H6642" s="6"/>
      <c r="I6642" s="10">
        <f t="shared" si="63"/>
        <v>204</v>
      </c>
      <c r="J6642" s="6" t="s">
        <v>331</v>
      </c>
      <c r="K6642" s="6">
        <v>31</v>
      </c>
      <c r="L6642" s="6"/>
      <c r="M6642" s="6">
        <v>10</v>
      </c>
      <c r="N6642" s="6">
        <v>0</v>
      </c>
      <c r="O6642" s="6">
        <v>5</v>
      </c>
      <c r="P6642" s="6"/>
      <c r="Q6642" s="6"/>
      <c r="R6642" s="6" t="s">
        <v>47</v>
      </c>
      <c r="S6642" s="6">
        <v>0</v>
      </c>
      <c r="T6642" s="6"/>
    </row>
    <row r="6643" spans="1:20" x14ac:dyDescent="0.25">
      <c r="A6643">
        <v>2007</v>
      </c>
      <c r="B6643" s="6" t="s">
        <v>20</v>
      </c>
      <c r="C6643" s="6">
        <v>86</v>
      </c>
      <c r="D6643" s="6" t="s">
        <v>414</v>
      </c>
      <c r="E6643" s="6">
        <v>11</v>
      </c>
      <c r="F6643" s="6"/>
      <c r="G6643" s="6"/>
      <c r="H6643" s="6"/>
      <c r="I6643" s="10" t="str">
        <f t="shared" si="63"/>
        <v/>
      </c>
      <c r="J6643" s="6" t="s">
        <v>336</v>
      </c>
      <c r="K6643" s="6">
        <v>48</v>
      </c>
      <c r="L6643" s="6"/>
      <c r="M6643" s="6">
        <v>30</v>
      </c>
      <c r="N6643" s="6">
        <v>5</v>
      </c>
      <c r="O6643" s="6">
        <v>0</v>
      </c>
      <c r="P6643" s="6"/>
      <c r="Q6643" s="6"/>
      <c r="R6643" s="6"/>
      <c r="S6643" s="6"/>
      <c r="T6643" s="6"/>
    </row>
    <row r="6644" spans="1:20" x14ac:dyDescent="0.25">
      <c r="A6644">
        <v>2007</v>
      </c>
      <c r="B6644" s="6" t="s">
        <v>20</v>
      </c>
      <c r="C6644" s="6">
        <v>87</v>
      </c>
      <c r="D6644" s="6" t="s">
        <v>414</v>
      </c>
      <c r="E6644" s="6">
        <v>11</v>
      </c>
      <c r="F6644" s="6"/>
      <c r="G6644" s="6"/>
      <c r="H6644" s="6"/>
      <c r="I6644" s="10" t="str">
        <f t="shared" si="63"/>
        <v/>
      </c>
      <c r="J6644" s="6" t="s">
        <v>336</v>
      </c>
      <c r="K6644" s="6">
        <v>61</v>
      </c>
      <c r="L6644" s="6"/>
      <c r="M6644" s="6">
        <v>15</v>
      </c>
      <c r="N6644" s="6">
        <v>40</v>
      </c>
      <c r="O6644" s="6">
        <v>0</v>
      </c>
      <c r="P6644" s="6"/>
      <c r="Q6644" s="6"/>
      <c r="R6644" s="6"/>
      <c r="S6644" s="6"/>
      <c r="T6644" s="6"/>
    </row>
    <row r="6645" spans="1:20" x14ac:dyDescent="0.25">
      <c r="A6645">
        <v>2007</v>
      </c>
      <c r="B6645" s="6" t="s">
        <v>20</v>
      </c>
      <c r="C6645" s="6">
        <v>88</v>
      </c>
      <c r="D6645" s="6" t="s">
        <v>414</v>
      </c>
      <c r="E6645" s="6">
        <v>11</v>
      </c>
      <c r="F6645" s="6"/>
      <c r="G6645" s="6"/>
      <c r="H6645" s="6"/>
      <c r="I6645" s="10" t="str">
        <f t="shared" si="63"/>
        <v/>
      </c>
      <c r="J6645" s="6" t="s">
        <v>336</v>
      </c>
      <c r="K6645" s="6">
        <v>72</v>
      </c>
      <c r="L6645" s="6"/>
      <c r="M6645" s="6">
        <v>48</v>
      </c>
      <c r="N6645" s="6">
        <v>5</v>
      </c>
      <c r="O6645" s="6">
        <v>0</v>
      </c>
      <c r="P6645" s="6"/>
      <c r="Q6645" s="6"/>
      <c r="R6645" s="6"/>
      <c r="S6645" s="6"/>
      <c r="T6645" s="6"/>
    </row>
    <row r="6646" spans="1:20" x14ac:dyDescent="0.25">
      <c r="A6646">
        <v>2007</v>
      </c>
      <c r="B6646" s="6" t="s">
        <v>20</v>
      </c>
      <c r="C6646" s="6">
        <v>89</v>
      </c>
      <c r="D6646" s="6" t="s">
        <v>414</v>
      </c>
      <c r="E6646" s="6">
        <v>11</v>
      </c>
      <c r="F6646" s="6"/>
      <c r="G6646" s="6"/>
      <c r="H6646" s="6"/>
      <c r="I6646" s="10" t="str">
        <f t="shared" si="63"/>
        <v/>
      </c>
      <c r="J6646" s="6" t="s">
        <v>334</v>
      </c>
      <c r="K6646" s="6">
        <v>65</v>
      </c>
      <c r="L6646" s="6"/>
      <c r="M6646" s="6">
        <v>40</v>
      </c>
      <c r="N6646" s="6">
        <v>70</v>
      </c>
      <c r="O6646" s="6">
        <v>0</v>
      </c>
      <c r="P6646" s="6"/>
      <c r="Q6646" s="6"/>
      <c r="R6646" s="6"/>
      <c r="S6646" s="6"/>
      <c r="T6646" s="6"/>
    </row>
    <row r="6647" spans="1:20" x14ac:dyDescent="0.25">
      <c r="A6647">
        <v>2007</v>
      </c>
      <c r="B6647" s="6" t="s">
        <v>20</v>
      </c>
      <c r="C6647" s="6">
        <v>90</v>
      </c>
      <c r="D6647" s="6" t="s">
        <v>414</v>
      </c>
      <c r="E6647" s="6">
        <v>11</v>
      </c>
      <c r="F6647" s="6"/>
      <c r="G6647" s="6"/>
      <c r="H6647" s="6"/>
      <c r="I6647" s="10" t="str">
        <f t="shared" si="63"/>
        <v/>
      </c>
      <c r="J6647" s="6" t="s">
        <v>348</v>
      </c>
      <c r="K6647" s="6">
        <v>73</v>
      </c>
      <c r="L6647" s="6"/>
      <c r="M6647" s="6">
        <v>18</v>
      </c>
      <c r="N6647" s="6">
        <v>80</v>
      </c>
      <c r="O6647" s="6">
        <v>0</v>
      </c>
      <c r="P6647" s="6"/>
      <c r="Q6647" s="6"/>
      <c r="R6647" s="6"/>
      <c r="S6647" s="6"/>
      <c r="T6647" s="6"/>
    </row>
    <row r="6648" spans="1:20" x14ac:dyDescent="0.25">
      <c r="A6648">
        <v>2007</v>
      </c>
      <c r="B6648" s="6" t="s">
        <v>20</v>
      </c>
      <c r="C6648" s="6">
        <v>91</v>
      </c>
      <c r="D6648" s="6" t="s">
        <v>414</v>
      </c>
      <c r="E6648" s="6">
        <v>11</v>
      </c>
      <c r="F6648" s="6"/>
      <c r="G6648" s="6"/>
      <c r="H6648" s="6"/>
      <c r="I6648" s="10" t="str">
        <f t="shared" si="63"/>
        <v/>
      </c>
      <c r="J6648" s="6" t="s">
        <v>348</v>
      </c>
      <c r="K6648" s="6">
        <v>20</v>
      </c>
      <c r="L6648" s="6"/>
      <c r="M6648" s="6">
        <v>19</v>
      </c>
      <c r="N6648" s="6">
        <v>0</v>
      </c>
      <c r="O6648" s="6">
        <v>0</v>
      </c>
      <c r="P6648" s="6"/>
      <c r="Q6648" s="6"/>
      <c r="R6648" s="6"/>
      <c r="S6648" s="6"/>
      <c r="T6648" s="6"/>
    </row>
    <row r="6649" spans="1:20" x14ac:dyDescent="0.25">
      <c r="A6649">
        <v>2007</v>
      </c>
      <c r="B6649" s="6" t="s">
        <v>20</v>
      </c>
      <c r="C6649" s="6">
        <v>92</v>
      </c>
      <c r="D6649" s="6" t="s">
        <v>414</v>
      </c>
      <c r="E6649" s="6">
        <v>11</v>
      </c>
      <c r="F6649" s="6"/>
      <c r="G6649" s="6"/>
      <c r="H6649" s="6"/>
      <c r="I6649" s="10" t="str">
        <f t="shared" ref="I6649:I6712" si="64">IF(G6649&gt;0,G6649/(1000-H6649)*1000,"")</f>
        <v/>
      </c>
      <c r="J6649" s="6" t="s">
        <v>340</v>
      </c>
      <c r="K6649" s="6">
        <v>16</v>
      </c>
      <c r="L6649" s="6"/>
      <c r="M6649" s="6">
        <v>16</v>
      </c>
      <c r="N6649" s="6">
        <v>30</v>
      </c>
      <c r="O6649" s="6">
        <v>0</v>
      </c>
      <c r="P6649" s="6"/>
      <c r="Q6649" s="6"/>
      <c r="R6649" s="6"/>
      <c r="S6649" s="6"/>
      <c r="T6649" s="6"/>
    </row>
    <row r="6650" spans="1:20" x14ac:dyDescent="0.25">
      <c r="A6650">
        <v>2007</v>
      </c>
      <c r="B6650" s="6" t="s">
        <v>20</v>
      </c>
      <c r="C6650" s="6">
        <v>93</v>
      </c>
      <c r="D6650" s="6" t="s">
        <v>414</v>
      </c>
      <c r="E6650" s="6">
        <v>11</v>
      </c>
      <c r="F6650" s="6"/>
      <c r="G6650" s="6"/>
      <c r="H6650" s="6"/>
      <c r="I6650" s="10" t="str">
        <f t="shared" si="64"/>
        <v/>
      </c>
      <c r="J6650" s="6" t="s">
        <v>340</v>
      </c>
      <c r="K6650" s="6">
        <v>38</v>
      </c>
      <c r="L6650" s="6"/>
      <c r="M6650" s="6">
        <v>20</v>
      </c>
      <c r="N6650" s="6">
        <v>75</v>
      </c>
      <c r="O6650" s="6">
        <v>0</v>
      </c>
      <c r="P6650" s="6"/>
      <c r="Q6650" s="6"/>
      <c r="R6650" s="6"/>
      <c r="S6650" s="6"/>
      <c r="T6650" s="6"/>
    </row>
    <row r="6651" spans="1:20" x14ac:dyDescent="0.25">
      <c r="A6651">
        <v>2007</v>
      </c>
      <c r="B6651" s="6" t="s">
        <v>20</v>
      </c>
      <c r="C6651" s="6">
        <v>94</v>
      </c>
      <c r="D6651" s="6" t="s">
        <v>414</v>
      </c>
      <c r="E6651" s="6">
        <v>12</v>
      </c>
      <c r="F6651" s="6"/>
      <c r="G6651" s="6">
        <v>198</v>
      </c>
      <c r="H6651" s="6"/>
      <c r="I6651" s="10">
        <f t="shared" si="64"/>
        <v>198</v>
      </c>
      <c r="J6651" s="6" t="s">
        <v>331</v>
      </c>
      <c r="K6651" s="6">
        <v>35</v>
      </c>
      <c r="L6651" s="6"/>
      <c r="M6651" s="6">
        <v>10</v>
      </c>
      <c r="N6651" s="6">
        <v>2</v>
      </c>
      <c r="O6651" s="6">
        <v>0</v>
      </c>
      <c r="P6651" s="6"/>
      <c r="Q6651" s="6"/>
      <c r="R6651" s="6" t="s">
        <v>47</v>
      </c>
      <c r="S6651" s="6">
        <v>3</v>
      </c>
      <c r="T6651" s="6"/>
    </row>
    <row r="6652" spans="1:20" x14ac:dyDescent="0.25">
      <c r="A6652">
        <v>2007</v>
      </c>
      <c r="B6652" s="6" t="s">
        <v>20</v>
      </c>
      <c r="C6652" s="6">
        <v>95</v>
      </c>
      <c r="D6652" s="6" t="s">
        <v>414</v>
      </c>
      <c r="E6652" s="6">
        <v>12</v>
      </c>
      <c r="F6652" s="6"/>
      <c r="G6652" s="6"/>
      <c r="H6652" s="6"/>
      <c r="I6652" s="10" t="str">
        <f t="shared" si="64"/>
        <v/>
      </c>
      <c r="J6652" s="6" t="s">
        <v>336</v>
      </c>
      <c r="K6652" s="6">
        <v>21</v>
      </c>
      <c r="L6652" s="6"/>
      <c r="M6652" s="6">
        <v>10</v>
      </c>
      <c r="N6652" s="6">
        <v>10</v>
      </c>
      <c r="O6652" s="6">
        <v>0</v>
      </c>
      <c r="P6652" s="6"/>
      <c r="Q6652" s="6"/>
      <c r="R6652" s="6"/>
      <c r="S6652" s="6"/>
      <c r="T6652" s="6"/>
    </row>
    <row r="6653" spans="1:20" x14ac:dyDescent="0.25">
      <c r="A6653">
        <v>2007</v>
      </c>
      <c r="B6653" s="6" t="s">
        <v>20</v>
      </c>
      <c r="C6653" s="6">
        <v>96</v>
      </c>
      <c r="D6653" s="6" t="s">
        <v>414</v>
      </c>
      <c r="E6653" s="6">
        <v>12</v>
      </c>
      <c r="F6653" s="6"/>
      <c r="G6653" s="6"/>
      <c r="H6653" s="6"/>
      <c r="I6653" s="10" t="str">
        <f t="shared" si="64"/>
        <v/>
      </c>
      <c r="J6653" s="6" t="s">
        <v>336</v>
      </c>
      <c r="K6653" s="6">
        <v>50</v>
      </c>
      <c r="L6653" s="6"/>
      <c r="M6653" s="6">
        <v>22</v>
      </c>
      <c r="N6653" s="6">
        <v>30</v>
      </c>
      <c r="O6653" s="6">
        <v>0</v>
      </c>
      <c r="P6653" s="6"/>
      <c r="Q6653" s="6"/>
      <c r="R6653" s="6"/>
      <c r="S6653" s="6"/>
      <c r="T6653" s="6"/>
    </row>
    <row r="6654" spans="1:20" x14ac:dyDescent="0.25">
      <c r="A6654">
        <v>2007</v>
      </c>
      <c r="B6654" s="6" t="s">
        <v>20</v>
      </c>
      <c r="C6654" s="6">
        <v>97</v>
      </c>
      <c r="D6654" s="6" t="s">
        <v>414</v>
      </c>
      <c r="E6654" s="6">
        <v>12</v>
      </c>
      <c r="F6654" s="6"/>
      <c r="G6654" s="6"/>
      <c r="H6654" s="6"/>
      <c r="I6654" s="10" t="str">
        <f t="shared" si="64"/>
        <v/>
      </c>
      <c r="J6654" s="6" t="s">
        <v>334</v>
      </c>
      <c r="K6654" s="6">
        <v>41</v>
      </c>
      <c r="L6654" s="6"/>
      <c r="M6654" s="6">
        <v>20</v>
      </c>
      <c r="N6654" s="6">
        <v>30</v>
      </c>
      <c r="O6654" s="6">
        <v>5</v>
      </c>
      <c r="P6654" s="6"/>
      <c r="Q6654" s="6"/>
      <c r="R6654" s="6"/>
      <c r="S6654" s="6"/>
      <c r="T6654" s="6" t="s">
        <v>291</v>
      </c>
    </row>
    <row r="6655" spans="1:20" x14ac:dyDescent="0.25">
      <c r="A6655">
        <v>2007</v>
      </c>
      <c r="B6655" s="6" t="s">
        <v>20</v>
      </c>
      <c r="C6655" s="6">
        <v>98</v>
      </c>
      <c r="D6655" s="6" t="s">
        <v>414</v>
      </c>
      <c r="E6655" s="6">
        <v>12</v>
      </c>
      <c r="F6655" s="6"/>
      <c r="G6655" s="6"/>
      <c r="H6655" s="6"/>
      <c r="I6655" s="10" t="str">
        <f t="shared" si="64"/>
        <v/>
      </c>
      <c r="J6655" s="6" t="s">
        <v>367</v>
      </c>
      <c r="K6655" s="6">
        <v>33</v>
      </c>
      <c r="L6655" s="6"/>
      <c r="M6655" s="6">
        <v>25</v>
      </c>
      <c r="N6655" s="6">
        <v>25</v>
      </c>
      <c r="O6655" s="6">
        <v>0</v>
      </c>
      <c r="P6655" s="6"/>
      <c r="Q6655" s="6"/>
      <c r="R6655" s="6"/>
      <c r="S6655" s="6"/>
      <c r="T6655" s="6"/>
    </row>
    <row r="6656" spans="1:20" x14ac:dyDescent="0.25">
      <c r="A6656">
        <v>2007</v>
      </c>
      <c r="B6656" s="6" t="s">
        <v>20</v>
      </c>
      <c r="C6656" s="6">
        <v>99</v>
      </c>
      <c r="D6656" s="6" t="s">
        <v>414</v>
      </c>
      <c r="E6656" s="6">
        <v>12</v>
      </c>
      <c r="F6656" s="6"/>
      <c r="G6656" s="6"/>
      <c r="H6656" s="6"/>
      <c r="I6656" s="10" t="str">
        <f t="shared" si="64"/>
        <v/>
      </c>
      <c r="J6656" s="6" t="s">
        <v>337</v>
      </c>
      <c r="K6656" s="6">
        <v>50</v>
      </c>
      <c r="L6656" s="6"/>
      <c r="M6656" s="6">
        <v>29</v>
      </c>
      <c r="N6656" s="6">
        <v>40</v>
      </c>
      <c r="O6656" s="6">
        <v>0</v>
      </c>
      <c r="P6656" s="6"/>
      <c r="Q6656" s="6"/>
      <c r="R6656" s="6"/>
      <c r="S6656" s="6"/>
      <c r="T6656" s="6"/>
    </row>
    <row r="6657" spans="1:20" x14ac:dyDescent="0.25">
      <c r="A6657">
        <v>2007</v>
      </c>
      <c r="B6657" s="6" t="s">
        <v>20</v>
      </c>
      <c r="C6657" s="6">
        <v>100</v>
      </c>
      <c r="D6657" s="6" t="s">
        <v>414</v>
      </c>
      <c r="E6657" s="6">
        <v>12</v>
      </c>
      <c r="F6657" s="6"/>
      <c r="G6657" s="6"/>
      <c r="H6657" s="6"/>
      <c r="I6657" s="10" t="str">
        <f t="shared" si="64"/>
        <v/>
      </c>
      <c r="J6657" s="6" t="s">
        <v>337</v>
      </c>
      <c r="K6657" s="6">
        <v>85</v>
      </c>
      <c r="L6657" s="6"/>
      <c r="M6657" s="6">
        <v>28</v>
      </c>
      <c r="N6657" s="6">
        <v>70</v>
      </c>
      <c r="O6657" s="6">
        <v>0</v>
      </c>
      <c r="P6657" s="6"/>
      <c r="Q6657" s="6"/>
      <c r="R6657" s="6" t="s">
        <v>47</v>
      </c>
      <c r="S6657" s="6"/>
      <c r="T6657" s="6"/>
    </row>
    <row r="6658" spans="1:20" x14ac:dyDescent="0.25">
      <c r="A6658">
        <v>2007</v>
      </c>
      <c r="B6658" s="6" t="s">
        <v>20</v>
      </c>
      <c r="C6658" s="6">
        <v>101</v>
      </c>
      <c r="D6658" s="6" t="s">
        <v>414</v>
      </c>
      <c r="E6658" s="6">
        <v>12</v>
      </c>
      <c r="F6658" s="6"/>
      <c r="G6658" s="6"/>
      <c r="H6658" s="6"/>
      <c r="I6658" s="10" t="str">
        <f t="shared" si="64"/>
        <v/>
      </c>
      <c r="J6658" s="6" t="s">
        <v>337</v>
      </c>
      <c r="K6658" s="6">
        <v>48</v>
      </c>
      <c r="L6658" s="6"/>
      <c r="M6658" s="6">
        <v>37</v>
      </c>
      <c r="N6658" s="6">
        <v>5</v>
      </c>
      <c r="O6658" s="6">
        <v>0</v>
      </c>
      <c r="P6658" s="6"/>
      <c r="Q6658" s="6"/>
      <c r="R6658" s="6" t="s">
        <v>47</v>
      </c>
      <c r="S6658" s="6"/>
      <c r="T6658" s="6"/>
    </row>
    <row r="6659" spans="1:20" x14ac:dyDescent="0.25">
      <c r="A6659">
        <v>2007</v>
      </c>
      <c r="B6659" s="6" t="s">
        <v>20</v>
      </c>
      <c r="C6659" s="6">
        <v>102</v>
      </c>
      <c r="D6659" s="6" t="s">
        <v>414</v>
      </c>
      <c r="E6659" s="6">
        <v>12</v>
      </c>
      <c r="F6659" s="6"/>
      <c r="G6659" s="6"/>
      <c r="H6659" s="6"/>
      <c r="I6659" s="10" t="str">
        <f t="shared" si="64"/>
        <v/>
      </c>
      <c r="J6659" s="6" t="s">
        <v>337</v>
      </c>
      <c r="K6659" s="6">
        <v>40</v>
      </c>
      <c r="L6659" s="6"/>
      <c r="M6659" s="6">
        <v>12</v>
      </c>
      <c r="N6659" s="6">
        <v>40</v>
      </c>
      <c r="O6659" s="6">
        <v>0</v>
      </c>
      <c r="P6659" s="6"/>
      <c r="Q6659" s="6"/>
      <c r="R6659" s="6"/>
      <c r="S6659" s="6"/>
      <c r="T6659" s="6"/>
    </row>
    <row r="6660" spans="1:20" x14ac:dyDescent="0.25">
      <c r="A6660">
        <v>2007</v>
      </c>
      <c r="B6660" s="6" t="s">
        <v>71</v>
      </c>
      <c r="C6660" s="6">
        <v>1</v>
      </c>
      <c r="D6660" s="6" t="s">
        <v>246</v>
      </c>
      <c r="E6660" s="6">
        <v>1</v>
      </c>
      <c r="F6660" s="6"/>
      <c r="G6660" s="6">
        <v>132</v>
      </c>
      <c r="H6660" s="6"/>
      <c r="I6660" s="10">
        <f t="shared" si="64"/>
        <v>132</v>
      </c>
      <c r="J6660" s="6" t="s">
        <v>393</v>
      </c>
      <c r="K6660" s="6">
        <v>15</v>
      </c>
      <c r="L6660" s="6"/>
      <c r="M6660" s="6">
        <v>4</v>
      </c>
      <c r="N6660" s="6">
        <v>1</v>
      </c>
      <c r="O6660" s="6">
        <v>0</v>
      </c>
      <c r="P6660" s="6"/>
      <c r="Q6660" s="6"/>
      <c r="R6660" s="6"/>
      <c r="S6660" s="6">
        <v>1</v>
      </c>
      <c r="T6660" s="6"/>
    </row>
    <row r="6661" spans="1:20" x14ac:dyDescent="0.25">
      <c r="A6661">
        <v>2007</v>
      </c>
      <c r="B6661" s="6" t="s">
        <v>71</v>
      </c>
      <c r="C6661" s="6">
        <v>2</v>
      </c>
      <c r="D6661" s="6" t="s">
        <v>246</v>
      </c>
      <c r="E6661" s="6">
        <v>1</v>
      </c>
      <c r="F6661" s="6"/>
      <c r="G6661" s="6"/>
      <c r="H6661" s="6"/>
      <c r="I6661" s="10" t="str">
        <f t="shared" si="64"/>
        <v/>
      </c>
      <c r="J6661" s="6" t="s">
        <v>393</v>
      </c>
      <c r="K6661" s="6">
        <v>30</v>
      </c>
      <c r="L6661" s="6"/>
      <c r="M6661" s="6">
        <v>17</v>
      </c>
      <c r="N6661" s="6">
        <v>55</v>
      </c>
      <c r="O6661" s="6">
        <v>0</v>
      </c>
      <c r="P6661" s="6"/>
      <c r="Q6661" s="6"/>
      <c r="R6661" s="6"/>
      <c r="S6661" s="6"/>
      <c r="T6661" s="6"/>
    </row>
    <row r="6662" spans="1:20" x14ac:dyDescent="0.25">
      <c r="A6662">
        <v>2007</v>
      </c>
      <c r="B6662" s="6" t="s">
        <v>71</v>
      </c>
      <c r="C6662" s="6">
        <v>3</v>
      </c>
      <c r="D6662" s="6" t="s">
        <v>246</v>
      </c>
      <c r="E6662" s="6">
        <v>1</v>
      </c>
      <c r="F6662" s="6"/>
      <c r="G6662" s="6"/>
      <c r="H6662" s="6"/>
      <c r="I6662" s="10" t="str">
        <f t="shared" si="64"/>
        <v/>
      </c>
      <c r="J6662" s="6" t="s">
        <v>386</v>
      </c>
      <c r="K6662" s="6">
        <v>55</v>
      </c>
      <c r="L6662" s="6"/>
      <c r="M6662" s="6">
        <v>25</v>
      </c>
      <c r="N6662" s="6">
        <v>5</v>
      </c>
      <c r="O6662" s="6">
        <v>0</v>
      </c>
      <c r="P6662" s="6"/>
      <c r="Q6662" s="6"/>
      <c r="R6662" s="6"/>
      <c r="S6662" s="6"/>
      <c r="T6662" s="6"/>
    </row>
    <row r="6663" spans="1:20" x14ac:dyDescent="0.25">
      <c r="A6663">
        <v>2007</v>
      </c>
      <c r="B6663" s="6" t="s">
        <v>71</v>
      </c>
      <c r="C6663" s="6">
        <v>4</v>
      </c>
      <c r="D6663" s="6" t="s">
        <v>246</v>
      </c>
      <c r="E6663" s="6">
        <v>1</v>
      </c>
      <c r="F6663" s="6"/>
      <c r="G6663" s="6"/>
      <c r="H6663" s="6"/>
      <c r="I6663" s="10" t="str">
        <f t="shared" si="64"/>
        <v/>
      </c>
      <c r="J6663" s="6" t="s">
        <v>386</v>
      </c>
      <c r="K6663" s="6">
        <v>60</v>
      </c>
      <c r="L6663" s="6"/>
      <c r="M6663" s="6">
        <v>30</v>
      </c>
      <c r="N6663" s="6">
        <v>90</v>
      </c>
      <c r="O6663" s="6">
        <v>0</v>
      </c>
      <c r="P6663" s="6"/>
      <c r="Q6663" s="6"/>
      <c r="R6663" s="6"/>
      <c r="S6663" s="6"/>
      <c r="T6663" s="6"/>
    </row>
    <row r="6664" spans="1:20" x14ac:dyDescent="0.25">
      <c r="A6664">
        <v>2007</v>
      </c>
      <c r="B6664" s="6" t="s">
        <v>71</v>
      </c>
      <c r="C6664" s="6">
        <v>5</v>
      </c>
      <c r="D6664" s="6" t="s">
        <v>246</v>
      </c>
      <c r="E6664" s="6">
        <v>1</v>
      </c>
      <c r="F6664" s="6"/>
      <c r="G6664" s="6"/>
      <c r="H6664" s="6"/>
      <c r="I6664" s="10" t="str">
        <f t="shared" si="64"/>
        <v/>
      </c>
      <c r="J6664" s="6" t="s">
        <v>388</v>
      </c>
      <c r="K6664" s="6">
        <v>50</v>
      </c>
      <c r="L6664" s="6"/>
      <c r="M6664" s="6">
        <v>80</v>
      </c>
      <c r="N6664" s="6">
        <v>40</v>
      </c>
      <c r="O6664" s="6">
        <v>0</v>
      </c>
      <c r="P6664" s="6"/>
      <c r="Q6664" s="6"/>
      <c r="R6664" s="6"/>
      <c r="S6664" s="6"/>
      <c r="T6664" s="6" t="s">
        <v>415</v>
      </c>
    </row>
    <row r="6665" spans="1:20" x14ac:dyDescent="0.25">
      <c r="A6665">
        <v>2007</v>
      </c>
      <c r="B6665" s="6" t="s">
        <v>71</v>
      </c>
      <c r="C6665" s="6">
        <v>6</v>
      </c>
      <c r="D6665" s="6" t="s">
        <v>246</v>
      </c>
      <c r="E6665" s="6">
        <v>1</v>
      </c>
      <c r="F6665" s="6"/>
      <c r="G6665" s="6"/>
      <c r="H6665" s="6"/>
      <c r="I6665" s="10" t="str">
        <f t="shared" si="64"/>
        <v/>
      </c>
      <c r="J6665" s="6" t="s">
        <v>389</v>
      </c>
      <c r="K6665" s="6">
        <v>30</v>
      </c>
      <c r="L6665" s="6"/>
      <c r="M6665" s="6">
        <v>15</v>
      </c>
      <c r="N6665" s="6">
        <v>15</v>
      </c>
      <c r="O6665" s="6">
        <v>0</v>
      </c>
      <c r="P6665" s="6"/>
      <c r="Q6665" s="6"/>
      <c r="R6665" s="6"/>
      <c r="S6665" s="6"/>
      <c r="T6665" s="6"/>
    </row>
    <row r="6666" spans="1:20" x14ac:dyDescent="0.25">
      <c r="A6666">
        <v>2007</v>
      </c>
      <c r="B6666" s="6" t="s">
        <v>71</v>
      </c>
      <c r="C6666" s="6">
        <v>7</v>
      </c>
      <c r="D6666" s="6" t="s">
        <v>246</v>
      </c>
      <c r="E6666" s="6">
        <v>1</v>
      </c>
      <c r="F6666" s="6"/>
      <c r="G6666" s="6"/>
      <c r="H6666" s="6"/>
      <c r="I6666" s="10" t="str">
        <f t="shared" si="64"/>
        <v/>
      </c>
      <c r="J6666" s="6" t="s">
        <v>390</v>
      </c>
      <c r="K6666" s="6">
        <v>5</v>
      </c>
      <c r="L6666" s="6"/>
      <c r="M6666" s="6">
        <v>3</v>
      </c>
      <c r="N6666" s="6">
        <v>0</v>
      </c>
      <c r="O6666" s="6">
        <v>0</v>
      </c>
      <c r="P6666" s="6"/>
      <c r="Q6666" s="6"/>
      <c r="R6666" s="6"/>
      <c r="S6666" s="6"/>
      <c r="T6666" s="6"/>
    </row>
    <row r="6667" spans="1:20" x14ac:dyDescent="0.25">
      <c r="A6667">
        <v>2007</v>
      </c>
      <c r="B6667" s="6" t="s">
        <v>71</v>
      </c>
      <c r="C6667" s="6">
        <v>8</v>
      </c>
      <c r="D6667" s="6" t="s">
        <v>246</v>
      </c>
      <c r="E6667" s="6">
        <v>1</v>
      </c>
      <c r="F6667" s="6"/>
      <c r="G6667" s="6"/>
      <c r="H6667" s="6"/>
      <c r="I6667" s="10" t="str">
        <f t="shared" si="64"/>
        <v/>
      </c>
      <c r="J6667" s="6" t="s">
        <v>390</v>
      </c>
      <c r="K6667" s="6">
        <v>12</v>
      </c>
      <c r="L6667" s="6"/>
      <c r="M6667" s="6">
        <v>4</v>
      </c>
      <c r="N6667" s="6">
        <v>0</v>
      </c>
      <c r="O6667" s="6">
        <v>0</v>
      </c>
      <c r="P6667" s="6"/>
      <c r="Q6667" s="6"/>
      <c r="R6667" s="6"/>
      <c r="S6667" s="6"/>
      <c r="T6667" s="6"/>
    </row>
    <row r="6668" spans="1:20" x14ac:dyDescent="0.25">
      <c r="A6668">
        <v>2007</v>
      </c>
      <c r="B6668" s="6" t="s">
        <v>71</v>
      </c>
      <c r="C6668" s="6">
        <v>9</v>
      </c>
      <c r="D6668" s="6" t="s">
        <v>246</v>
      </c>
      <c r="E6668" s="6">
        <v>1</v>
      </c>
      <c r="F6668" s="6"/>
      <c r="G6668" s="6"/>
      <c r="H6668" s="6"/>
      <c r="I6668" s="10" t="str">
        <f t="shared" si="64"/>
        <v/>
      </c>
      <c r="J6668" s="6" t="s">
        <v>392</v>
      </c>
      <c r="K6668" s="6">
        <v>55</v>
      </c>
      <c r="L6668" s="6"/>
      <c r="M6668" s="6">
        <v>35</v>
      </c>
      <c r="N6668" s="6">
        <v>55</v>
      </c>
      <c r="O6668" s="6">
        <v>0</v>
      </c>
      <c r="P6668" s="6"/>
      <c r="Q6668" s="6"/>
      <c r="R6668" s="6"/>
      <c r="S6668" s="6"/>
      <c r="T6668" s="6"/>
    </row>
    <row r="6669" spans="1:20" x14ac:dyDescent="0.25">
      <c r="A6669">
        <v>2007</v>
      </c>
      <c r="B6669" s="6" t="s">
        <v>71</v>
      </c>
      <c r="C6669" s="6">
        <v>10</v>
      </c>
      <c r="D6669" s="6" t="s">
        <v>246</v>
      </c>
      <c r="E6669" s="6">
        <v>2</v>
      </c>
      <c r="F6669" s="6"/>
      <c r="G6669" s="6">
        <v>153</v>
      </c>
      <c r="H6669" s="6"/>
      <c r="I6669" s="10">
        <f t="shared" si="64"/>
        <v>153</v>
      </c>
      <c r="J6669" s="6" t="s">
        <v>393</v>
      </c>
      <c r="K6669" s="6">
        <v>15</v>
      </c>
      <c r="L6669" s="6"/>
      <c r="M6669" s="6">
        <v>10</v>
      </c>
      <c r="N6669" s="6">
        <v>0</v>
      </c>
      <c r="O6669" s="6">
        <v>0</v>
      </c>
      <c r="P6669" s="6"/>
      <c r="Q6669" s="6"/>
      <c r="R6669" s="6"/>
      <c r="S6669" s="6">
        <v>5</v>
      </c>
      <c r="T6669" s="6"/>
    </row>
    <row r="6670" spans="1:20" x14ac:dyDescent="0.25">
      <c r="A6670">
        <v>2007</v>
      </c>
      <c r="B6670" s="6" t="s">
        <v>71</v>
      </c>
      <c r="C6670" s="6">
        <v>11</v>
      </c>
      <c r="D6670" s="6" t="s">
        <v>246</v>
      </c>
      <c r="E6670" s="6">
        <v>2</v>
      </c>
      <c r="F6670" s="6"/>
      <c r="G6670" s="6"/>
      <c r="H6670" s="6"/>
      <c r="I6670" s="10" t="str">
        <f t="shared" si="64"/>
        <v/>
      </c>
      <c r="J6670" s="6" t="s">
        <v>393</v>
      </c>
      <c r="K6670" s="6">
        <v>10</v>
      </c>
      <c r="L6670" s="6"/>
      <c r="M6670" s="6">
        <v>15</v>
      </c>
      <c r="N6670" s="6">
        <v>20</v>
      </c>
      <c r="O6670" s="6">
        <v>0</v>
      </c>
      <c r="P6670" s="6"/>
      <c r="Q6670" s="6"/>
      <c r="R6670" s="6"/>
      <c r="S6670" s="6"/>
      <c r="T6670" s="6"/>
    </row>
    <row r="6671" spans="1:20" x14ac:dyDescent="0.25">
      <c r="A6671">
        <v>2007</v>
      </c>
      <c r="B6671" s="6" t="s">
        <v>71</v>
      </c>
      <c r="C6671" s="6">
        <v>12</v>
      </c>
      <c r="D6671" s="6" t="s">
        <v>246</v>
      </c>
      <c r="E6671" s="6">
        <v>2</v>
      </c>
      <c r="F6671" s="6"/>
      <c r="G6671" s="6"/>
      <c r="H6671" s="6"/>
      <c r="I6671" s="10" t="str">
        <f t="shared" si="64"/>
        <v/>
      </c>
      <c r="J6671" s="6" t="s">
        <v>393</v>
      </c>
      <c r="K6671" s="6">
        <v>30</v>
      </c>
      <c r="L6671" s="6"/>
      <c r="M6671" s="6">
        <v>20</v>
      </c>
      <c r="N6671" s="6">
        <v>5</v>
      </c>
      <c r="O6671" s="6">
        <v>0</v>
      </c>
      <c r="P6671" s="6"/>
      <c r="Q6671" s="6"/>
      <c r="R6671" s="6"/>
      <c r="S6671" s="6"/>
      <c r="T6671" s="6"/>
    </row>
    <row r="6672" spans="1:20" x14ac:dyDescent="0.25">
      <c r="A6672">
        <v>2007</v>
      </c>
      <c r="B6672" s="6" t="s">
        <v>71</v>
      </c>
      <c r="C6672" s="6">
        <v>13</v>
      </c>
      <c r="D6672" s="6" t="s">
        <v>246</v>
      </c>
      <c r="E6672" s="6">
        <v>2</v>
      </c>
      <c r="F6672" s="6"/>
      <c r="G6672" s="6"/>
      <c r="H6672" s="6"/>
      <c r="I6672" s="10" t="str">
        <f t="shared" si="64"/>
        <v/>
      </c>
      <c r="J6672" s="6" t="s">
        <v>393</v>
      </c>
      <c r="K6672" s="6">
        <v>55</v>
      </c>
      <c r="L6672" s="6"/>
      <c r="M6672" s="6">
        <v>40</v>
      </c>
      <c r="N6672" s="6">
        <v>90</v>
      </c>
      <c r="O6672" s="6">
        <v>0</v>
      </c>
      <c r="P6672" s="6"/>
      <c r="Q6672" s="6"/>
      <c r="R6672" s="6"/>
      <c r="S6672" s="6"/>
      <c r="T6672" s="6" t="s">
        <v>416</v>
      </c>
    </row>
    <row r="6673" spans="1:20" x14ac:dyDescent="0.25">
      <c r="A6673">
        <v>2007</v>
      </c>
      <c r="B6673" s="6" t="s">
        <v>71</v>
      </c>
      <c r="C6673" s="6">
        <v>14</v>
      </c>
      <c r="D6673" s="6" t="s">
        <v>246</v>
      </c>
      <c r="E6673" s="6">
        <v>2</v>
      </c>
      <c r="F6673" s="6"/>
      <c r="G6673" s="6"/>
      <c r="H6673" s="6"/>
      <c r="I6673" s="10" t="str">
        <f t="shared" si="64"/>
        <v/>
      </c>
      <c r="J6673" s="6" t="s">
        <v>386</v>
      </c>
      <c r="K6673" s="6">
        <v>20</v>
      </c>
      <c r="L6673" s="6"/>
      <c r="M6673" s="6">
        <v>15</v>
      </c>
      <c r="N6673" s="6">
        <v>25</v>
      </c>
      <c r="O6673" s="6">
        <v>0</v>
      </c>
      <c r="P6673" s="6"/>
      <c r="Q6673" s="6"/>
      <c r="R6673" s="6"/>
      <c r="S6673" s="6"/>
      <c r="T6673" s="6"/>
    </row>
    <row r="6674" spans="1:20" x14ac:dyDescent="0.25">
      <c r="A6674">
        <v>2007</v>
      </c>
      <c r="B6674" s="6" t="s">
        <v>71</v>
      </c>
      <c r="C6674" s="6">
        <v>15</v>
      </c>
      <c r="D6674" s="6" t="s">
        <v>246</v>
      </c>
      <c r="E6674" s="6">
        <v>2</v>
      </c>
      <c r="F6674" s="6"/>
      <c r="G6674" s="6"/>
      <c r="H6674" s="6"/>
      <c r="I6674" s="10" t="str">
        <f t="shared" si="64"/>
        <v/>
      </c>
      <c r="J6674" s="6" t="s">
        <v>389</v>
      </c>
      <c r="K6674" s="6">
        <v>130</v>
      </c>
      <c r="L6674" s="6"/>
      <c r="M6674" s="6">
        <v>110</v>
      </c>
      <c r="N6674" s="6">
        <v>90</v>
      </c>
      <c r="O6674" s="6">
        <v>0</v>
      </c>
      <c r="P6674" s="6"/>
      <c r="Q6674" s="6"/>
      <c r="R6674" s="6"/>
      <c r="S6674" s="6"/>
      <c r="T6674" s="6"/>
    </row>
    <row r="6675" spans="1:20" x14ac:dyDescent="0.25">
      <c r="A6675">
        <v>2007</v>
      </c>
      <c r="B6675" s="6" t="s">
        <v>71</v>
      </c>
      <c r="C6675" s="6">
        <v>16</v>
      </c>
      <c r="D6675" s="6" t="s">
        <v>246</v>
      </c>
      <c r="E6675" s="6">
        <v>2</v>
      </c>
      <c r="F6675" s="6"/>
      <c r="G6675" s="6"/>
      <c r="H6675" s="6"/>
      <c r="I6675" s="10" t="str">
        <f t="shared" si="64"/>
        <v/>
      </c>
      <c r="J6675" s="6" t="s">
        <v>390</v>
      </c>
      <c r="K6675" s="6">
        <v>15</v>
      </c>
      <c r="L6675" s="6"/>
      <c r="M6675" s="6">
        <v>15</v>
      </c>
      <c r="N6675" s="6">
        <v>0</v>
      </c>
      <c r="O6675" s="6">
        <v>0</v>
      </c>
      <c r="P6675" s="6"/>
      <c r="Q6675" s="6"/>
      <c r="R6675" s="6"/>
      <c r="S6675" s="6"/>
      <c r="T6675" s="6"/>
    </row>
    <row r="6676" spans="1:20" x14ac:dyDescent="0.25">
      <c r="A6676">
        <v>2007</v>
      </c>
      <c r="B6676" s="6" t="s">
        <v>71</v>
      </c>
      <c r="C6676" s="6">
        <v>17</v>
      </c>
      <c r="D6676" s="6" t="s">
        <v>246</v>
      </c>
      <c r="E6676" s="6">
        <v>2</v>
      </c>
      <c r="F6676" s="6"/>
      <c r="G6676" s="6"/>
      <c r="H6676" s="6"/>
      <c r="I6676" s="10" t="str">
        <f t="shared" si="64"/>
        <v/>
      </c>
      <c r="J6676" s="6" t="s">
        <v>390</v>
      </c>
      <c r="K6676" s="6">
        <v>15</v>
      </c>
      <c r="L6676" s="6"/>
      <c r="M6676" s="6">
        <v>10</v>
      </c>
      <c r="N6676" s="6">
        <v>0</v>
      </c>
      <c r="O6676" s="6">
        <v>0</v>
      </c>
      <c r="P6676" s="6"/>
      <c r="Q6676" s="6"/>
      <c r="R6676" s="6"/>
      <c r="S6676" s="6"/>
      <c r="T6676" s="6"/>
    </row>
    <row r="6677" spans="1:20" x14ac:dyDescent="0.25">
      <c r="A6677">
        <v>2007</v>
      </c>
      <c r="B6677" s="6" t="s">
        <v>71</v>
      </c>
      <c r="C6677" s="6">
        <v>18</v>
      </c>
      <c r="D6677" s="6" t="s">
        <v>246</v>
      </c>
      <c r="E6677" s="6">
        <v>2</v>
      </c>
      <c r="F6677" s="6"/>
      <c r="G6677" s="6"/>
      <c r="H6677" s="6"/>
      <c r="I6677" s="10" t="str">
        <f t="shared" si="64"/>
        <v/>
      </c>
      <c r="J6677" s="6" t="s">
        <v>392</v>
      </c>
      <c r="K6677" s="6">
        <v>60</v>
      </c>
      <c r="L6677" s="6"/>
      <c r="M6677" s="6">
        <v>20</v>
      </c>
      <c r="N6677" s="6">
        <v>30</v>
      </c>
      <c r="O6677" s="6">
        <v>0</v>
      </c>
      <c r="P6677" s="6"/>
      <c r="Q6677" s="6"/>
      <c r="R6677" s="6"/>
      <c r="S6677" s="6"/>
      <c r="T6677" s="6"/>
    </row>
    <row r="6678" spans="1:20" x14ac:dyDescent="0.25">
      <c r="A6678">
        <v>2007</v>
      </c>
      <c r="B6678" s="6" t="s">
        <v>71</v>
      </c>
      <c r="C6678" s="6">
        <v>19</v>
      </c>
      <c r="D6678" s="6" t="s">
        <v>246</v>
      </c>
      <c r="E6678" s="6">
        <v>2</v>
      </c>
      <c r="F6678" s="6"/>
      <c r="G6678" s="6"/>
      <c r="H6678" s="6"/>
      <c r="I6678" s="10" t="str">
        <f t="shared" si="64"/>
        <v/>
      </c>
      <c r="J6678" s="6" t="s">
        <v>392</v>
      </c>
      <c r="K6678" s="6">
        <v>90</v>
      </c>
      <c r="L6678" s="6"/>
      <c r="M6678" s="6">
        <v>40</v>
      </c>
      <c r="N6678" s="6">
        <v>90</v>
      </c>
      <c r="O6678" s="6">
        <v>0</v>
      </c>
      <c r="P6678" s="6"/>
      <c r="Q6678" s="6"/>
      <c r="R6678" s="6"/>
      <c r="S6678" s="6"/>
      <c r="T6678" s="6" t="s">
        <v>417</v>
      </c>
    </row>
    <row r="6679" spans="1:20" x14ac:dyDescent="0.25">
      <c r="A6679">
        <v>2007</v>
      </c>
      <c r="B6679" s="6" t="s">
        <v>71</v>
      </c>
      <c r="C6679" s="6">
        <v>20</v>
      </c>
      <c r="D6679" s="6" t="s">
        <v>246</v>
      </c>
      <c r="E6679" s="6">
        <v>2</v>
      </c>
      <c r="F6679" s="6"/>
      <c r="G6679" s="6"/>
      <c r="H6679" s="6"/>
      <c r="I6679" s="10" t="str">
        <f t="shared" si="64"/>
        <v/>
      </c>
      <c r="J6679" s="6" t="s">
        <v>392</v>
      </c>
      <c r="K6679" s="6">
        <v>70</v>
      </c>
      <c r="L6679" s="6"/>
      <c r="M6679" s="6">
        <v>30</v>
      </c>
      <c r="N6679" s="6">
        <v>30</v>
      </c>
      <c r="O6679" s="6">
        <v>0</v>
      </c>
      <c r="P6679" s="6"/>
      <c r="Q6679" s="6"/>
      <c r="R6679" s="6"/>
      <c r="S6679" s="6"/>
      <c r="T6679" s="9" t="s">
        <v>349</v>
      </c>
    </row>
    <row r="6680" spans="1:20" x14ac:dyDescent="0.25">
      <c r="A6680">
        <v>2007</v>
      </c>
      <c r="B6680" s="6" t="s">
        <v>71</v>
      </c>
      <c r="C6680" s="6">
        <v>21</v>
      </c>
      <c r="D6680" s="6" t="s">
        <v>395</v>
      </c>
      <c r="E6680" s="6">
        <v>3</v>
      </c>
      <c r="F6680" s="6"/>
      <c r="G6680" s="6">
        <v>214</v>
      </c>
      <c r="H6680" s="6"/>
      <c r="I6680" s="10">
        <f t="shared" si="64"/>
        <v>214</v>
      </c>
      <c r="J6680" s="6" t="s">
        <v>393</v>
      </c>
      <c r="K6680" s="6">
        <v>10</v>
      </c>
      <c r="L6680" s="6"/>
      <c r="M6680" s="6">
        <v>7</v>
      </c>
      <c r="N6680" s="6">
        <v>0</v>
      </c>
      <c r="O6680" s="6">
        <v>0</v>
      </c>
      <c r="P6680" s="6"/>
      <c r="Q6680" s="6"/>
      <c r="R6680" s="6"/>
      <c r="S6680" s="6">
        <v>0</v>
      </c>
      <c r="T6680" s="6"/>
    </row>
    <row r="6681" spans="1:20" x14ac:dyDescent="0.25">
      <c r="A6681">
        <v>2007</v>
      </c>
      <c r="B6681" s="6" t="s">
        <v>71</v>
      </c>
      <c r="C6681" s="6">
        <v>22</v>
      </c>
      <c r="D6681" s="6" t="s">
        <v>395</v>
      </c>
      <c r="E6681" s="6">
        <v>3</v>
      </c>
      <c r="F6681" s="6"/>
      <c r="G6681" s="6"/>
      <c r="H6681" s="6"/>
      <c r="I6681" s="10" t="str">
        <f t="shared" si="64"/>
        <v/>
      </c>
      <c r="J6681" s="6" t="s">
        <v>393</v>
      </c>
      <c r="K6681" s="6">
        <v>27</v>
      </c>
      <c r="L6681" s="6"/>
      <c r="M6681" s="6">
        <v>20</v>
      </c>
      <c r="N6681" s="6">
        <v>40</v>
      </c>
      <c r="O6681" s="6">
        <v>0</v>
      </c>
      <c r="P6681" s="6" t="s">
        <v>156</v>
      </c>
      <c r="Q6681" s="6"/>
      <c r="R6681" s="6"/>
      <c r="S6681" s="6"/>
      <c r="T6681" s="6"/>
    </row>
    <row r="6682" spans="1:20" x14ac:dyDescent="0.25">
      <c r="A6682">
        <v>2007</v>
      </c>
      <c r="B6682" s="6" t="s">
        <v>71</v>
      </c>
      <c r="C6682" s="6">
        <v>23</v>
      </c>
      <c r="D6682" s="6" t="s">
        <v>395</v>
      </c>
      <c r="E6682" s="6">
        <v>3</v>
      </c>
      <c r="F6682" s="6"/>
      <c r="G6682" s="6"/>
      <c r="H6682" s="6"/>
      <c r="I6682" s="10" t="str">
        <f t="shared" si="64"/>
        <v/>
      </c>
      <c r="J6682" s="6" t="s">
        <v>393</v>
      </c>
      <c r="K6682" s="6">
        <v>30</v>
      </c>
      <c r="L6682" s="6"/>
      <c r="M6682" s="6">
        <v>17</v>
      </c>
      <c r="N6682" s="6">
        <v>10</v>
      </c>
      <c r="O6682" s="6">
        <v>0</v>
      </c>
      <c r="P6682" s="6" t="s">
        <v>156</v>
      </c>
      <c r="Q6682" s="6"/>
      <c r="R6682" s="6"/>
      <c r="S6682" s="6"/>
      <c r="T6682" s="6"/>
    </row>
    <row r="6683" spans="1:20" x14ac:dyDescent="0.25">
      <c r="A6683">
        <v>2007</v>
      </c>
      <c r="B6683" s="6" t="s">
        <v>71</v>
      </c>
      <c r="C6683" s="6">
        <v>24</v>
      </c>
      <c r="D6683" s="6" t="s">
        <v>395</v>
      </c>
      <c r="E6683" s="6">
        <v>3</v>
      </c>
      <c r="F6683" s="6"/>
      <c r="G6683" s="6"/>
      <c r="H6683" s="6"/>
      <c r="I6683" s="10" t="str">
        <f t="shared" si="64"/>
        <v/>
      </c>
      <c r="J6683" s="6" t="s">
        <v>393</v>
      </c>
      <c r="K6683" s="6">
        <v>30</v>
      </c>
      <c r="L6683" s="6"/>
      <c r="M6683" s="6">
        <v>22</v>
      </c>
      <c r="N6683" s="6">
        <v>0</v>
      </c>
      <c r="O6683" s="6">
        <v>0</v>
      </c>
      <c r="P6683" s="6"/>
      <c r="Q6683" s="6"/>
      <c r="R6683" s="6"/>
      <c r="S6683" s="6"/>
      <c r="T6683" s="6"/>
    </row>
    <row r="6684" spans="1:20" x14ac:dyDescent="0.25">
      <c r="A6684">
        <v>2007</v>
      </c>
      <c r="B6684" s="6" t="s">
        <v>71</v>
      </c>
      <c r="C6684" s="6">
        <v>25</v>
      </c>
      <c r="D6684" s="6" t="s">
        <v>395</v>
      </c>
      <c r="E6684" s="6">
        <v>3</v>
      </c>
      <c r="F6684" s="6"/>
      <c r="G6684" s="6"/>
      <c r="H6684" s="6"/>
      <c r="I6684" s="10" t="str">
        <f t="shared" si="64"/>
        <v/>
      </c>
      <c r="J6684" s="6" t="s">
        <v>418</v>
      </c>
      <c r="K6684" s="6">
        <v>20</v>
      </c>
      <c r="L6684" s="6"/>
      <c r="M6684" s="6">
        <v>9</v>
      </c>
      <c r="N6684" s="6">
        <v>0</v>
      </c>
      <c r="O6684" s="6">
        <v>0</v>
      </c>
      <c r="P6684" s="6"/>
      <c r="Q6684" s="6"/>
      <c r="R6684" s="6"/>
      <c r="S6684" s="6"/>
      <c r="T6684" s="6"/>
    </row>
    <row r="6685" spans="1:20" x14ac:dyDescent="0.25">
      <c r="A6685">
        <v>2007</v>
      </c>
      <c r="B6685" s="6" t="s">
        <v>71</v>
      </c>
      <c r="C6685" s="6">
        <v>26</v>
      </c>
      <c r="D6685" s="6" t="s">
        <v>395</v>
      </c>
      <c r="E6685" s="6">
        <v>3</v>
      </c>
      <c r="F6685" s="6"/>
      <c r="G6685" s="6"/>
      <c r="H6685" s="6"/>
      <c r="I6685" s="10" t="str">
        <f t="shared" si="64"/>
        <v/>
      </c>
      <c r="J6685" s="6" t="s">
        <v>418</v>
      </c>
      <c r="K6685" s="6">
        <v>4</v>
      </c>
      <c r="L6685" s="6"/>
      <c r="M6685" s="6">
        <v>2</v>
      </c>
      <c r="N6685" s="6">
        <v>0</v>
      </c>
      <c r="O6685" s="6">
        <v>0</v>
      </c>
      <c r="P6685" s="6"/>
      <c r="Q6685" s="6"/>
      <c r="R6685" s="6"/>
      <c r="S6685" s="6"/>
      <c r="T6685" s="6"/>
    </row>
    <row r="6686" spans="1:20" x14ac:dyDescent="0.25">
      <c r="A6686">
        <v>2007</v>
      </c>
      <c r="B6686" s="6" t="s">
        <v>71</v>
      </c>
      <c r="C6686" s="6">
        <v>27</v>
      </c>
      <c r="D6686" s="6" t="s">
        <v>395</v>
      </c>
      <c r="E6686" s="6">
        <v>3</v>
      </c>
      <c r="F6686" s="6"/>
      <c r="G6686" s="6"/>
      <c r="H6686" s="6"/>
      <c r="I6686" s="10" t="str">
        <f t="shared" si="64"/>
        <v/>
      </c>
      <c r="J6686" s="6" t="s">
        <v>388</v>
      </c>
      <c r="K6686" s="6">
        <v>115</v>
      </c>
      <c r="L6686" s="6"/>
      <c r="M6686" s="6">
        <v>125</v>
      </c>
      <c r="N6686" s="6">
        <v>15</v>
      </c>
      <c r="O6686" s="6">
        <v>0</v>
      </c>
      <c r="P6686" s="6" t="s">
        <v>48</v>
      </c>
      <c r="Q6686" s="6"/>
      <c r="R6686" s="6" t="s">
        <v>31</v>
      </c>
      <c r="S6686" s="6"/>
      <c r="T6686" s="6" t="s">
        <v>359</v>
      </c>
    </row>
    <row r="6687" spans="1:20" x14ac:dyDescent="0.25">
      <c r="A6687">
        <v>2007</v>
      </c>
      <c r="B6687" s="6" t="s">
        <v>71</v>
      </c>
      <c r="C6687" s="6">
        <v>28</v>
      </c>
      <c r="D6687" s="6" t="s">
        <v>395</v>
      </c>
      <c r="E6687" s="6">
        <v>3</v>
      </c>
      <c r="F6687" s="6"/>
      <c r="G6687" s="6"/>
      <c r="H6687" s="6"/>
      <c r="I6687" s="10" t="str">
        <f t="shared" si="64"/>
        <v/>
      </c>
      <c r="J6687" s="6" t="s">
        <v>390</v>
      </c>
      <c r="K6687" s="6">
        <v>5</v>
      </c>
      <c r="L6687" s="6"/>
      <c r="M6687" s="6">
        <v>3</v>
      </c>
      <c r="N6687" s="6">
        <v>0</v>
      </c>
      <c r="O6687" s="6">
        <v>0</v>
      </c>
      <c r="P6687" s="6"/>
      <c r="Q6687" s="6"/>
      <c r="R6687" s="6"/>
      <c r="S6687" s="6"/>
      <c r="T6687" s="6"/>
    </row>
    <row r="6688" spans="1:20" x14ac:dyDescent="0.25">
      <c r="A6688">
        <v>2007</v>
      </c>
      <c r="B6688" s="6" t="s">
        <v>71</v>
      </c>
      <c r="C6688" s="6">
        <v>29</v>
      </c>
      <c r="D6688" s="6" t="s">
        <v>395</v>
      </c>
      <c r="E6688" s="6">
        <v>3</v>
      </c>
      <c r="F6688" s="6"/>
      <c r="G6688" s="6"/>
      <c r="H6688" s="6"/>
      <c r="I6688" s="10" t="str">
        <f t="shared" si="64"/>
        <v/>
      </c>
      <c r="J6688" s="6" t="s">
        <v>390</v>
      </c>
      <c r="K6688" s="6">
        <v>6</v>
      </c>
      <c r="L6688" s="6"/>
      <c r="M6688" s="6">
        <v>5</v>
      </c>
      <c r="N6688" s="6">
        <v>0</v>
      </c>
      <c r="O6688" s="6">
        <v>0</v>
      </c>
      <c r="P6688" s="6" t="s">
        <v>156</v>
      </c>
      <c r="Q6688" s="6"/>
      <c r="R6688" s="6"/>
      <c r="S6688" s="6"/>
      <c r="T6688" s="6"/>
    </row>
    <row r="6689" spans="1:20" x14ac:dyDescent="0.25">
      <c r="A6689">
        <v>2007</v>
      </c>
      <c r="B6689" s="6" t="s">
        <v>71</v>
      </c>
      <c r="C6689" s="6">
        <v>30</v>
      </c>
      <c r="D6689" s="6" t="s">
        <v>395</v>
      </c>
      <c r="E6689" s="6">
        <v>3</v>
      </c>
      <c r="F6689" s="6"/>
      <c r="G6689" s="6"/>
      <c r="H6689" s="6"/>
      <c r="I6689" s="10" t="str">
        <f t="shared" si="64"/>
        <v/>
      </c>
      <c r="J6689" s="6" t="s">
        <v>390</v>
      </c>
      <c r="K6689" s="6">
        <v>20</v>
      </c>
      <c r="L6689" s="6"/>
      <c r="M6689" s="6">
        <v>12</v>
      </c>
      <c r="N6689" s="6">
        <v>0</v>
      </c>
      <c r="O6689" s="6">
        <v>0</v>
      </c>
      <c r="P6689" s="6"/>
      <c r="Q6689" s="6"/>
      <c r="R6689" s="6"/>
      <c r="S6689" s="6"/>
      <c r="T6689" s="6"/>
    </row>
    <row r="6690" spans="1:20" x14ac:dyDescent="0.25">
      <c r="A6690">
        <v>2007</v>
      </c>
      <c r="B6690" s="6" t="s">
        <v>71</v>
      </c>
      <c r="C6690" s="6">
        <v>31</v>
      </c>
      <c r="D6690" s="6" t="s">
        <v>395</v>
      </c>
      <c r="E6690" s="6">
        <v>3</v>
      </c>
      <c r="F6690" s="6"/>
      <c r="G6690" s="6"/>
      <c r="H6690" s="6"/>
      <c r="I6690" s="10" t="str">
        <f t="shared" si="64"/>
        <v/>
      </c>
      <c r="J6690" s="6" t="s">
        <v>398</v>
      </c>
      <c r="K6690" s="6">
        <v>20</v>
      </c>
      <c r="L6690" s="6"/>
      <c r="M6690" s="6">
        <v>15</v>
      </c>
      <c r="N6690" s="6">
        <v>10</v>
      </c>
      <c r="O6690" s="6">
        <v>0</v>
      </c>
      <c r="P6690" s="6"/>
      <c r="Q6690" s="6"/>
      <c r="R6690" s="6"/>
      <c r="S6690" s="6"/>
      <c r="T6690" s="6" t="s">
        <v>106</v>
      </c>
    </row>
    <row r="6691" spans="1:20" x14ac:dyDescent="0.25">
      <c r="A6691">
        <v>2007</v>
      </c>
      <c r="B6691" s="6" t="s">
        <v>71</v>
      </c>
      <c r="C6691" s="6">
        <v>32</v>
      </c>
      <c r="D6691" s="6" t="s">
        <v>395</v>
      </c>
      <c r="E6691" s="6">
        <v>3</v>
      </c>
      <c r="F6691" s="6"/>
      <c r="G6691" s="6"/>
      <c r="H6691" s="6"/>
      <c r="I6691" s="10" t="str">
        <f t="shared" si="64"/>
        <v/>
      </c>
      <c r="J6691" s="6" t="s">
        <v>398</v>
      </c>
      <c r="K6691" s="6">
        <v>7</v>
      </c>
      <c r="L6691" s="6"/>
      <c r="M6691" s="6">
        <v>8</v>
      </c>
      <c r="N6691" s="6">
        <v>5</v>
      </c>
      <c r="O6691" s="6">
        <v>0</v>
      </c>
      <c r="P6691" s="6"/>
      <c r="Q6691" s="6"/>
      <c r="R6691" s="6"/>
      <c r="S6691" s="6"/>
      <c r="T6691" s="6"/>
    </row>
    <row r="6692" spans="1:20" x14ac:dyDescent="0.25">
      <c r="A6692">
        <v>2007</v>
      </c>
      <c r="B6692" s="6" t="s">
        <v>71</v>
      </c>
      <c r="C6692" s="6">
        <v>33</v>
      </c>
      <c r="D6692" s="6" t="s">
        <v>395</v>
      </c>
      <c r="E6692" s="6">
        <v>3</v>
      </c>
      <c r="F6692" s="6"/>
      <c r="G6692" s="6"/>
      <c r="H6692" s="6"/>
      <c r="I6692" s="10" t="str">
        <f t="shared" si="64"/>
        <v/>
      </c>
      <c r="J6692" s="6" t="s">
        <v>392</v>
      </c>
      <c r="K6692" s="6">
        <v>22</v>
      </c>
      <c r="L6692" s="6"/>
      <c r="M6692" s="6">
        <v>14</v>
      </c>
      <c r="N6692" s="6">
        <v>100</v>
      </c>
      <c r="O6692" s="6">
        <v>0</v>
      </c>
      <c r="P6692" s="6"/>
      <c r="Q6692" s="6"/>
      <c r="R6692" s="6"/>
      <c r="S6692" s="6"/>
      <c r="T6692" s="6"/>
    </row>
    <row r="6693" spans="1:20" x14ac:dyDescent="0.25">
      <c r="A6693">
        <v>2007</v>
      </c>
      <c r="B6693" s="6" t="s">
        <v>71</v>
      </c>
      <c r="C6693" s="6">
        <v>34</v>
      </c>
      <c r="D6693" s="6" t="s">
        <v>403</v>
      </c>
      <c r="E6693" s="6">
        <v>4</v>
      </c>
      <c r="F6693" s="6"/>
      <c r="G6693" s="6">
        <v>230</v>
      </c>
      <c r="H6693" s="6"/>
      <c r="I6693" s="10">
        <f t="shared" si="64"/>
        <v>230</v>
      </c>
      <c r="J6693" s="6" t="s">
        <v>386</v>
      </c>
      <c r="K6693" s="6">
        <v>25</v>
      </c>
      <c r="L6693" s="6"/>
      <c r="M6693" s="6">
        <v>10</v>
      </c>
      <c r="N6693" s="6">
        <v>0</v>
      </c>
      <c r="O6693" s="6">
        <v>50</v>
      </c>
      <c r="P6693" s="6" t="s">
        <v>48</v>
      </c>
      <c r="Q6693" s="6"/>
      <c r="R6693" s="6"/>
      <c r="S6693" s="6">
        <v>2</v>
      </c>
      <c r="T6693" s="6"/>
    </row>
    <row r="6694" spans="1:20" x14ac:dyDescent="0.25">
      <c r="A6694">
        <v>2007</v>
      </c>
      <c r="B6694" s="6" t="s">
        <v>71</v>
      </c>
      <c r="C6694" s="6">
        <v>35</v>
      </c>
      <c r="D6694" s="6" t="s">
        <v>403</v>
      </c>
      <c r="E6694" s="6">
        <v>4</v>
      </c>
      <c r="F6694" s="6"/>
      <c r="G6694" s="6"/>
      <c r="H6694" s="6"/>
      <c r="I6694" s="10" t="str">
        <f t="shared" si="64"/>
        <v/>
      </c>
      <c r="J6694" s="6" t="s">
        <v>387</v>
      </c>
      <c r="K6694" s="6">
        <v>10</v>
      </c>
      <c r="L6694" s="6"/>
      <c r="M6694" s="6">
        <v>30</v>
      </c>
      <c r="N6694" s="6">
        <v>0</v>
      </c>
      <c r="O6694" s="6">
        <v>40</v>
      </c>
      <c r="P6694" s="6"/>
      <c r="Q6694" s="6"/>
      <c r="R6694" s="6"/>
      <c r="S6694" s="6"/>
      <c r="T6694" s="6"/>
    </row>
    <row r="6695" spans="1:20" x14ac:dyDescent="0.25">
      <c r="A6695">
        <v>2007</v>
      </c>
      <c r="B6695" s="6" t="s">
        <v>71</v>
      </c>
      <c r="C6695" s="6">
        <v>36</v>
      </c>
      <c r="D6695" s="6" t="s">
        <v>403</v>
      </c>
      <c r="E6695" s="6">
        <v>4</v>
      </c>
      <c r="F6695" s="6"/>
      <c r="G6695" s="6"/>
      <c r="H6695" s="6"/>
      <c r="I6695" s="10" t="str">
        <f t="shared" si="64"/>
        <v/>
      </c>
      <c r="J6695" s="6" t="s">
        <v>388</v>
      </c>
      <c r="K6695" s="6">
        <v>23</v>
      </c>
      <c r="L6695" s="6"/>
      <c r="M6695" s="6">
        <v>7</v>
      </c>
      <c r="N6695" s="6">
        <v>0</v>
      </c>
      <c r="O6695" s="6">
        <v>20</v>
      </c>
      <c r="P6695" s="6"/>
      <c r="Q6695" s="6"/>
      <c r="R6695" s="6"/>
      <c r="S6695" s="6"/>
      <c r="T6695" s="6"/>
    </row>
    <row r="6696" spans="1:20" x14ac:dyDescent="0.25">
      <c r="A6696">
        <v>2007</v>
      </c>
      <c r="B6696" s="6" t="s">
        <v>71</v>
      </c>
      <c r="C6696" s="6">
        <v>37</v>
      </c>
      <c r="D6696" s="6" t="s">
        <v>403</v>
      </c>
      <c r="E6696" s="6">
        <v>4</v>
      </c>
      <c r="F6696" s="6"/>
      <c r="G6696" s="6"/>
      <c r="H6696" s="6"/>
      <c r="I6696" s="10" t="str">
        <f t="shared" si="64"/>
        <v/>
      </c>
      <c r="J6696" s="6" t="s">
        <v>388</v>
      </c>
      <c r="K6696" s="6">
        <v>20</v>
      </c>
      <c r="L6696" s="6"/>
      <c r="M6696" s="6">
        <v>10</v>
      </c>
      <c r="N6696" s="6">
        <v>0</v>
      </c>
      <c r="O6696" s="6">
        <v>20</v>
      </c>
      <c r="P6696" s="6"/>
      <c r="Q6696" s="6"/>
      <c r="R6696" s="6"/>
      <c r="S6696" s="6"/>
      <c r="T6696" s="6"/>
    </row>
    <row r="6697" spans="1:20" x14ac:dyDescent="0.25">
      <c r="A6697">
        <v>2007</v>
      </c>
      <c r="B6697" s="6" t="s">
        <v>71</v>
      </c>
      <c r="C6697" s="6">
        <v>38</v>
      </c>
      <c r="D6697" s="6" t="s">
        <v>403</v>
      </c>
      <c r="E6697" s="6">
        <v>4</v>
      </c>
      <c r="F6697" s="6"/>
      <c r="G6697" s="6"/>
      <c r="H6697" s="6"/>
      <c r="I6697" s="10" t="str">
        <f t="shared" si="64"/>
        <v/>
      </c>
      <c r="J6697" s="6" t="s">
        <v>388</v>
      </c>
      <c r="K6697" s="6">
        <v>40</v>
      </c>
      <c r="L6697" s="6"/>
      <c r="M6697" s="6">
        <v>10</v>
      </c>
      <c r="N6697" s="6">
        <v>0</v>
      </c>
      <c r="O6697" s="6">
        <v>0</v>
      </c>
      <c r="P6697" s="6"/>
      <c r="Q6697" s="6"/>
      <c r="R6697" s="6"/>
      <c r="S6697" s="6"/>
      <c r="T6697" s="6"/>
    </row>
    <row r="6698" spans="1:20" x14ac:dyDescent="0.25">
      <c r="A6698">
        <v>2007</v>
      </c>
      <c r="B6698" s="6" t="s">
        <v>71</v>
      </c>
      <c r="C6698" s="6">
        <v>39</v>
      </c>
      <c r="D6698" s="6" t="s">
        <v>403</v>
      </c>
      <c r="E6698" s="6">
        <v>4</v>
      </c>
      <c r="F6698" s="6"/>
      <c r="G6698" s="6"/>
      <c r="H6698" s="6"/>
      <c r="I6698" s="10" t="str">
        <f t="shared" si="64"/>
        <v/>
      </c>
      <c r="J6698" s="6" t="s">
        <v>388</v>
      </c>
      <c r="K6698" s="6">
        <v>120</v>
      </c>
      <c r="L6698" s="6"/>
      <c r="M6698" s="6">
        <v>20</v>
      </c>
      <c r="N6698" s="6">
        <v>20</v>
      </c>
      <c r="O6698" s="6">
        <v>10</v>
      </c>
      <c r="P6698" s="6" t="s">
        <v>48</v>
      </c>
      <c r="Q6698" s="6"/>
      <c r="R6698" s="6"/>
      <c r="S6698" s="6"/>
      <c r="T6698" s="6"/>
    </row>
    <row r="6699" spans="1:20" x14ac:dyDescent="0.25">
      <c r="A6699">
        <v>2007</v>
      </c>
      <c r="B6699" s="6" t="s">
        <v>71</v>
      </c>
      <c r="C6699" s="6">
        <v>40</v>
      </c>
      <c r="D6699" s="6" t="s">
        <v>403</v>
      </c>
      <c r="E6699" s="6">
        <v>4</v>
      </c>
      <c r="F6699" s="6"/>
      <c r="G6699" s="6"/>
      <c r="H6699" s="6"/>
      <c r="I6699" s="10" t="str">
        <f t="shared" si="64"/>
        <v/>
      </c>
      <c r="J6699" s="6" t="s">
        <v>390</v>
      </c>
      <c r="K6699" s="6">
        <v>30</v>
      </c>
      <c r="L6699" s="6"/>
      <c r="M6699" s="6">
        <v>10</v>
      </c>
      <c r="N6699" s="6">
        <v>0</v>
      </c>
      <c r="O6699" s="6">
        <v>0</v>
      </c>
      <c r="P6699" s="6"/>
      <c r="Q6699" s="6"/>
      <c r="R6699" s="6"/>
      <c r="S6699" s="6"/>
      <c r="T6699" s="6"/>
    </row>
    <row r="6700" spans="1:20" x14ac:dyDescent="0.25">
      <c r="A6700">
        <v>2007</v>
      </c>
      <c r="B6700" s="6" t="s">
        <v>71</v>
      </c>
      <c r="C6700" s="6">
        <v>41</v>
      </c>
      <c r="D6700" s="6" t="s">
        <v>403</v>
      </c>
      <c r="E6700" s="6">
        <v>4</v>
      </c>
      <c r="F6700" s="6"/>
      <c r="G6700" s="6"/>
      <c r="H6700" s="6"/>
      <c r="I6700" s="10" t="str">
        <f t="shared" si="64"/>
        <v/>
      </c>
      <c r="J6700" s="6" t="s">
        <v>390</v>
      </c>
      <c r="K6700" s="6">
        <v>10</v>
      </c>
      <c r="L6700" s="6"/>
      <c r="M6700" s="6">
        <v>5</v>
      </c>
      <c r="N6700" s="6">
        <v>0</v>
      </c>
      <c r="O6700" s="6">
        <v>0</v>
      </c>
      <c r="P6700" s="6"/>
      <c r="Q6700" s="6"/>
      <c r="R6700" s="6"/>
      <c r="S6700" s="6"/>
      <c r="T6700" s="6"/>
    </row>
    <row r="6701" spans="1:20" x14ac:dyDescent="0.25">
      <c r="A6701">
        <v>2007</v>
      </c>
      <c r="B6701" s="6" t="s">
        <v>71</v>
      </c>
      <c r="C6701" s="6">
        <v>42</v>
      </c>
      <c r="D6701" s="6" t="s">
        <v>403</v>
      </c>
      <c r="E6701" s="6">
        <v>4</v>
      </c>
      <c r="F6701" s="6"/>
      <c r="G6701" s="6"/>
      <c r="H6701" s="6"/>
      <c r="I6701" s="10" t="str">
        <f t="shared" si="64"/>
        <v/>
      </c>
      <c r="J6701" s="6" t="s">
        <v>390</v>
      </c>
      <c r="K6701" s="6">
        <v>10</v>
      </c>
      <c r="L6701" s="6"/>
      <c r="M6701" s="6">
        <v>5</v>
      </c>
      <c r="N6701" s="6">
        <v>20</v>
      </c>
      <c r="O6701" s="6">
        <v>0</v>
      </c>
      <c r="P6701" s="6"/>
      <c r="Q6701" s="6"/>
      <c r="R6701" s="6"/>
      <c r="S6701" s="6"/>
      <c r="T6701" s="6"/>
    </row>
    <row r="6702" spans="1:20" x14ac:dyDescent="0.25">
      <c r="A6702">
        <v>2007</v>
      </c>
      <c r="B6702" s="6" t="s">
        <v>71</v>
      </c>
      <c r="C6702" s="6">
        <v>43</v>
      </c>
      <c r="D6702" s="6" t="s">
        <v>403</v>
      </c>
      <c r="E6702" s="6">
        <v>4</v>
      </c>
      <c r="F6702" s="6"/>
      <c r="G6702" s="6"/>
      <c r="H6702" s="6"/>
      <c r="I6702" s="10" t="str">
        <f t="shared" si="64"/>
        <v/>
      </c>
      <c r="J6702" s="6" t="s">
        <v>392</v>
      </c>
      <c r="K6702" s="6">
        <v>40</v>
      </c>
      <c r="L6702" s="6"/>
      <c r="M6702" s="6">
        <v>10</v>
      </c>
      <c r="N6702" s="6">
        <v>5</v>
      </c>
      <c r="O6702" s="6">
        <v>0</v>
      </c>
      <c r="P6702" s="6"/>
      <c r="Q6702" s="6"/>
      <c r="R6702" s="6" t="s">
        <v>47</v>
      </c>
      <c r="S6702" s="6"/>
      <c r="T6702" s="6"/>
    </row>
    <row r="6703" spans="1:20" x14ac:dyDescent="0.25">
      <c r="A6703">
        <v>2007</v>
      </c>
      <c r="B6703" s="6" t="s">
        <v>71</v>
      </c>
      <c r="C6703" s="6">
        <v>44</v>
      </c>
      <c r="D6703" s="6" t="s">
        <v>403</v>
      </c>
      <c r="E6703" s="6">
        <v>4</v>
      </c>
      <c r="F6703" s="6"/>
      <c r="G6703" s="6"/>
      <c r="H6703" s="6"/>
      <c r="I6703" s="10" t="str">
        <f t="shared" si="64"/>
        <v/>
      </c>
      <c r="J6703" s="6" t="s">
        <v>392</v>
      </c>
      <c r="K6703" s="6">
        <v>35</v>
      </c>
      <c r="L6703" s="6"/>
      <c r="M6703" s="6">
        <v>20</v>
      </c>
      <c r="N6703" s="6">
        <v>0</v>
      </c>
      <c r="O6703" s="6">
        <v>0</v>
      </c>
      <c r="P6703" s="6"/>
      <c r="Q6703" s="6"/>
      <c r="R6703" s="6" t="s">
        <v>47</v>
      </c>
      <c r="S6703" s="6"/>
      <c r="T6703" s="6"/>
    </row>
    <row r="6704" spans="1:20" x14ac:dyDescent="0.25">
      <c r="A6704">
        <v>2007</v>
      </c>
      <c r="B6704" s="6" t="s">
        <v>71</v>
      </c>
      <c r="C6704" s="6">
        <v>45</v>
      </c>
      <c r="D6704" s="6" t="s">
        <v>403</v>
      </c>
      <c r="E6704" s="6">
        <v>5</v>
      </c>
      <c r="F6704" s="6"/>
      <c r="G6704" s="6">
        <v>180</v>
      </c>
      <c r="H6704" s="6"/>
      <c r="I6704" s="10">
        <f t="shared" si="64"/>
        <v>180</v>
      </c>
      <c r="J6704" s="6" t="s">
        <v>393</v>
      </c>
      <c r="K6704" s="6">
        <v>30</v>
      </c>
      <c r="L6704" s="6"/>
      <c r="M6704" s="6">
        <v>20</v>
      </c>
      <c r="N6704" s="6">
        <v>75</v>
      </c>
      <c r="O6704" s="6">
        <v>0</v>
      </c>
      <c r="P6704" s="6"/>
      <c r="Q6704" s="6"/>
      <c r="R6704" s="6"/>
      <c r="S6704" s="6">
        <v>2</v>
      </c>
      <c r="T6704" s="6"/>
    </row>
    <row r="6705" spans="1:20" x14ac:dyDescent="0.25">
      <c r="A6705">
        <v>2007</v>
      </c>
      <c r="B6705" s="6" t="s">
        <v>71</v>
      </c>
      <c r="C6705" s="6">
        <v>46</v>
      </c>
      <c r="D6705" s="6" t="s">
        <v>403</v>
      </c>
      <c r="E6705" s="6">
        <v>5</v>
      </c>
      <c r="F6705" s="6"/>
      <c r="G6705" s="6"/>
      <c r="H6705" s="6"/>
      <c r="I6705" s="10" t="str">
        <f t="shared" si="64"/>
        <v/>
      </c>
      <c r="J6705" s="6" t="s">
        <v>399</v>
      </c>
      <c r="K6705" s="6">
        <v>20</v>
      </c>
      <c r="L6705" s="6"/>
      <c r="M6705" s="6">
        <v>2</v>
      </c>
      <c r="N6705" s="6">
        <v>0</v>
      </c>
      <c r="O6705" s="6">
        <v>0</v>
      </c>
      <c r="P6705" s="6"/>
      <c r="Q6705" s="6"/>
      <c r="R6705" s="6"/>
      <c r="S6705" s="6"/>
      <c r="T6705" s="6"/>
    </row>
    <row r="6706" spans="1:20" x14ac:dyDescent="0.25">
      <c r="A6706">
        <v>2007</v>
      </c>
      <c r="B6706" s="6" t="s">
        <v>71</v>
      </c>
      <c r="C6706" s="6">
        <v>47</v>
      </c>
      <c r="D6706" s="6" t="s">
        <v>403</v>
      </c>
      <c r="E6706" s="6">
        <v>5</v>
      </c>
      <c r="F6706" s="6"/>
      <c r="G6706" s="6"/>
      <c r="H6706" s="6"/>
      <c r="I6706" s="10" t="str">
        <f t="shared" si="64"/>
        <v/>
      </c>
      <c r="J6706" s="6" t="s">
        <v>387</v>
      </c>
      <c r="K6706" s="6">
        <v>10</v>
      </c>
      <c r="L6706" s="6"/>
      <c r="M6706" s="6">
        <v>10</v>
      </c>
      <c r="N6706" s="6">
        <v>0</v>
      </c>
      <c r="O6706" s="6">
        <v>0</v>
      </c>
      <c r="P6706" s="6"/>
      <c r="Q6706" s="6"/>
      <c r="R6706" s="6"/>
      <c r="S6706" s="6"/>
      <c r="T6706" s="6"/>
    </row>
    <row r="6707" spans="1:20" x14ac:dyDescent="0.25">
      <c r="A6707">
        <v>2007</v>
      </c>
      <c r="B6707" s="6" t="s">
        <v>71</v>
      </c>
      <c r="C6707" s="6">
        <v>48</v>
      </c>
      <c r="D6707" s="6" t="s">
        <v>403</v>
      </c>
      <c r="E6707" s="6">
        <v>5</v>
      </c>
      <c r="F6707" s="6"/>
      <c r="G6707" s="6"/>
      <c r="H6707" s="6"/>
      <c r="I6707" s="10" t="str">
        <f t="shared" si="64"/>
        <v/>
      </c>
      <c r="J6707" s="6" t="s">
        <v>387</v>
      </c>
      <c r="K6707" s="6">
        <v>5</v>
      </c>
      <c r="L6707" s="6"/>
      <c r="M6707" s="6">
        <v>60</v>
      </c>
      <c r="N6707" s="6">
        <v>0</v>
      </c>
      <c r="O6707" s="6">
        <v>0</v>
      </c>
      <c r="P6707" s="6"/>
      <c r="Q6707" s="6"/>
      <c r="R6707" s="6"/>
      <c r="S6707" s="6"/>
      <c r="T6707" s="6"/>
    </row>
    <row r="6708" spans="1:20" x14ac:dyDescent="0.25">
      <c r="A6708">
        <v>2007</v>
      </c>
      <c r="B6708" s="6" t="s">
        <v>71</v>
      </c>
      <c r="C6708" s="6">
        <v>49</v>
      </c>
      <c r="D6708" s="6" t="s">
        <v>403</v>
      </c>
      <c r="E6708" s="6">
        <v>5</v>
      </c>
      <c r="F6708" s="6"/>
      <c r="G6708" s="6"/>
      <c r="H6708" s="6"/>
      <c r="I6708" s="10" t="str">
        <f t="shared" si="64"/>
        <v/>
      </c>
      <c r="J6708" s="6" t="s">
        <v>388</v>
      </c>
      <c r="K6708" s="6">
        <v>30</v>
      </c>
      <c r="L6708" s="6"/>
      <c r="M6708" s="6">
        <v>10</v>
      </c>
      <c r="N6708" s="6">
        <v>25</v>
      </c>
      <c r="O6708" s="6">
        <v>0</v>
      </c>
      <c r="P6708" s="6" t="s">
        <v>48</v>
      </c>
      <c r="Q6708" s="6"/>
      <c r="R6708" s="6"/>
      <c r="S6708" s="6"/>
      <c r="T6708" s="6"/>
    </row>
    <row r="6709" spans="1:20" x14ac:dyDescent="0.25">
      <c r="A6709">
        <v>2007</v>
      </c>
      <c r="B6709" s="6" t="s">
        <v>71</v>
      </c>
      <c r="C6709" s="6">
        <v>50</v>
      </c>
      <c r="D6709" s="6" t="s">
        <v>403</v>
      </c>
      <c r="E6709" s="6">
        <v>5</v>
      </c>
      <c r="F6709" s="6"/>
      <c r="G6709" s="6"/>
      <c r="H6709" s="6"/>
      <c r="I6709" s="10" t="str">
        <f t="shared" si="64"/>
        <v/>
      </c>
      <c r="J6709" s="6" t="s">
        <v>390</v>
      </c>
      <c r="K6709" s="6">
        <v>20</v>
      </c>
      <c r="L6709" s="6"/>
      <c r="M6709" s="6">
        <v>10</v>
      </c>
      <c r="N6709" s="6">
        <v>0</v>
      </c>
      <c r="O6709" s="6">
        <v>0</v>
      </c>
      <c r="P6709" s="6"/>
      <c r="Q6709" s="6"/>
      <c r="R6709" s="6"/>
      <c r="S6709" s="6"/>
      <c r="T6709" s="6"/>
    </row>
    <row r="6710" spans="1:20" x14ac:dyDescent="0.25">
      <c r="A6710">
        <v>2007</v>
      </c>
      <c r="B6710" s="6" t="s">
        <v>71</v>
      </c>
      <c r="C6710" s="6">
        <v>51</v>
      </c>
      <c r="D6710" s="6" t="s">
        <v>403</v>
      </c>
      <c r="E6710" s="6">
        <v>5</v>
      </c>
      <c r="F6710" s="6"/>
      <c r="G6710" s="6"/>
      <c r="H6710" s="6"/>
      <c r="I6710" s="10" t="str">
        <f t="shared" si="64"/>
        <v/>
      </c>
      <c r="J6710" s="6" t="s">
        <v>390</v>
      </c>
      <c r="K6710" s="6">
        <v>10</v>
      </c>
      <c r="L6710" s="6"/>
      <c r="M6710" s="6">
        <v>5</v>
      </c>
      <c r="N6710" s="6">
        <v>0</v>
      </c>
      <c r="O6710" s="6">
        <v>0</v>
      </c>
      <c r="P6710" s="6"/>
      <c r="Q6710" s="6"/>
      <c r="R6710" s="6"/>
      <c r="S6710" s="6"/>
      <c r="T6710" s="6"/>
    </row>
    <row r="6711" spans="1:20" x14ac:dyDescent="0.25">
      <c r="A6711">
        <v>2007</v>
      </c>
      <c r="B6711" s="6" t="s">
        <v>71</v>
      </c>
      <c r="C6711" s="6">
        <v>52</v>
      </c>
      <c r="D6711" s="6" t="s">
        <v>403</v>
      </c>
      <c r="E6711" s="6">
        <v>5</v>
      </c>
      <c r="F6711" s="6"/>
      <c r="G6711" s="6"/>
      <c r="H6711" s="6"/>
      <c r="I6711" s="10" t="str">
        <f t="shared" si="64"/>
        <v/>
      </c>
      <c r="J6711" s="6" t="s">
        <v>392</v>
      </c>
      <c r="K6711" s="6">
        <v>30</v>
      </c>
      <c r="L6711" s="6"/>
      <c r="M6711" s="6">
        <v>10</v>
      </c>
      <c r="N6711" s="6">
        <v>20</v>
      </c>
      <c r="O6711" s="6">
        <v>0</v>
      </c>
      <c r="P6711" s="6"/>
      <c r="Q6711" s="6"/>
      <c r="R6711" s="6"/>
      <c r="S6711" s="6"/>
      <c r="T6711" s="6"/>
    </row>
    <row r="6712" spans="1:20" x14ac:dyDescent="0.25">
      <c r="A6712">
        <v>2007</v>
      </c>
      <c r="B6712" s="6" t="s">
        <v>71</v>
      </c>
      <c r="C6712" s="6">
        <v>53</v>
      </c>
      <c r="D6712" s="6" t="s">
        <v>403</v>
      </c>
      <c r="E6712" s="6">
        <v>5</v>
      </c>
      <c r="F6712" s="6"/>
      <c r="G6712" s="6"/>
      <c r="H6712" s="6"/>
      <c r="I6712" s="10" t="str">
        <f t="shared" si="64"/>
        <v/>
      </c>
      <c r="J6712" s="6" t="s">
        <v>392</v>
      </c>
      <c r="K6712" s="6">
        <v>60</v>
      </c>
      <c r="L6712" s="6"/>
      <c r="M6712" s="6">
        <v>20</v>
      </c>
      <c r="N6712" s="6">
        <v>0</v>
      </c>
      <c r="O6712" s="6">
        <v>40</v>
      </c>
      <c r="P6712" s="6"/>
      <c r="Q6712" s="6"/>
      <c r="R6712" s="6"/>
      <c r="S6712" s="6"/>
      <c r="T6712" s="6"/>
    </row>
    <row r="6713" spans="1:20" x14ac:dyDescent="0.25">
      <c r="A6713">
        <v>2007</v>
      </c>
      <c r="B6713" s="6" t="s">
        <v>71</v>
      </c>
      <c r="C6713" s="6">
        <v>54</v>
      </c>
      <c r="D6713" s="6" t="s">
        <v>403</v>
      </c>
      <c r="E6713" s="6">
        <v>5</v>
      </c>
      <c r="F6713" s="6"/>
      <c r="G6713" s="6"/>
      <c r="H6713" s="6"/>
      <c r="I6713" s="10" t="str">
        <f t="shared" ref="I6713:I6776" si="65">IF(G6713&gt;0,G6713/(1000-H6713)*1000,"")</f>
        <v/>
      </c>
      <c r="J6713" s="6" t="s">
        <v>392</v>
      </c>
      <c r="K6713" s="6">
        <v>40</v>
      </c>
      <c r="L6713" s="6"/>
      <c r="M6713" s="6">
        <v>10</v>
      </c>
      <c r="N6713" s="6">
        <v>80</v>
      </c>
      <c r="O6713" s="6">
        <v>0</v>
      </c>
      <c r="P6713" s="6"/>
      <c r="Q6713" s="6"/>
      <c r="R6713" s="6"/>
      <c r="S6713" s="6"/>
      <c r="T6713" s="6"/>
    </row>
    <row r="6714" spans="1:20" x14ac:dyDescent="0.25">
      <c r="A6714">
        <v>2007</v>
      </c>
      <c r="B6714" s="6" t="s">
        <v>71</v>
      </c>
      <c r="C6714" s="6">
        <v>55</v>
      </c>
      <c r="D6714" s="6" t="s">
        <v>419</v>
      </c>
      <c r="E6714" s="6">
        <v>6</v>
      </c>
      <c r="F6714" s="6"/>
      <c r="G6714" s="6">
        <v>57</v>
      </c>
      <c r="H6714" s="6"/>
      <c r="I6714" s="10">
        <f t="shared" si="65"/>
        <v>57</v>
      </c>
      <c r="J6714" s="6" t="s">
        <v>393</v>
      </c>
      <c r="K6714" s="6">
        <v>8</v>
      </c>
      <c r="L6714" s="6"/>
      <c r="M6714" s="6">
        <v>4</v>
      </c>
      <c r="N6714" s="6">
        <v>0</v>
      </c>
      <c r="O6714" s="6">
        <v>0</v>
      </c>
      <c r="P6714" s="6"/>
      <c r="Q6714" s="6"/>
      <c r="R6714" s="6"/>
      <c r="S6714" s="6">
        <v>0</v>
      </c>
      <c r="T6714" s="6"/>
    </row>
    <row r="6715" spans="1:20" x14ac:dyDescent="0.25">
      <c r="A6715">
        <v>2007</v>
      </c>
      <c r="B6715" s="6" t="s">
        <v>71</v>
      </c>
      <c r="C6715" s="6">
        <v>56</v>
      </c>
      <c r="D6715" s="6" t="s">
        <v>419</v>
      </c>
      <c r="E6715" s="6">
        <v>6</v>
      </c>
      <c r="F6715" s="6"/>
      <c r="G6715" s="6"/>
      <c r="H6715" s="6"/>
      <c r="I6715" s="10" t="str">
        <f t="shared" si="65"/>
        <v/>
      </c>
      <c r="J6715" s="6" t="s">
        <v>388</v>
      </c>
      <c r="K6715" s="6">
        <v>54</v>
      </c>
      <c r="L6715" s="6"/>
      <c r="M6715" s="6">
        <v>48</v>
      </c>
      <c r="N6715" s="6">
        <v>60</v>
      </c>
      <c r="O6715" s="6">
        <v>5</v>
      </c>
      <c r="P6715" s="6" t="s">
        <v>48</v>
      </c>
      <c r="Q6715" s="6"/>
      <c r="R6715" s="6"/>
      <c r="S6715" s="6"/>
      <c r="T6715" s="6"/>
    </row>
    <row r="6716" spans="1:20" x14ac:dyDescent="0.25">
      <c r="A6716">
        <v>2007</v>
      </c>
      <c r="B6716" s="6" t="s">
        <v>71</v>
      </c>
      <c r="C6716" s="6">
        <v>57</v>
      </c>
      <c r="D6716" s="6" t="s">
        <v>419</v>
      </c>
      <c r="E6716" s="6">
        <v>6</v>
      </c>
      <c r="F6716" s="6"/>
      <c r="G6716" s="6"/>
      <c r="H6716" s="6"/>
      <c r="I6716" s="10" t="str">
        <f t="shared" si="65"/>
        <v/>
      </c>
      <c r="J6716" s="6" t="s">
        <v>388</v>
      </c>
      <c r="K6716" s="6">
        <v>55</v>
      </c>
      <c r="L6716" s="6"/>
      <c r="M6716" s="6">
        <v>38</v>
      </c>
      <c r="N6716" s="6">
        <v>30</v>
      </c>
      <c r="O6716" s="6">
        <v>0</v>
      </c>
      <c r="P6716" s="6"/>
      <c r="Q6716" s="6"/>
      <c r="R6716" s="6"/>
      <c r="S6716" s="6"/>
      <c r="T6716" s="6"/>
    </row>
    <row r="6717" spans="1:20" x14ac:dyDescent="0.25">
      <c r="A6717">
        <v>2007</v>
      </c>
      <c r="B6717" s="6" t="s">
        <v>71</v>
      </c>
      <c r="C6717" s="6">
        <v>58</v>
      </c>
      <c r="D6717" s="6" t="s">
        <v>419</v>
      </c>
      <c r="E6717" s="6">
        <v>6</v>
      </c>
      <c r="F6717" s="6"/>
      <c r="G6717" s="6"/>
      <c r="H6717" s="6"/>
      <c r="I6717" s="10" t="str">
        <f t="shared" si="65"/>
        <v/>
      </c>
      <c r="J6717" s="6" t="s">
        <v>389</v>
      </c>
      <c r="K6717" s="6">
        <v>20</v>
      </c>
      <c r="L6717" s="6"/>
      <c r="M6717" s="6">
        <v>83</v>
      </c>
      <c r="N6717" s="6">
        <v>30</v>
      </c>
      <c r="O6717" s="6">
        <v>0</v>
      </c>
      <c r="P6717" s="6"/>
      <c r="Q6717" s="6"/>
      <c r="R6717" s="6"/>
      <c r="S6717" s="6"/>
      <c r="T6717" s="6"/>
    </row>
    <row r="6718" spans="1:20" x14ac:dyDescent="0.25">
      <c r="A6718">
        <v>2007</v>
      </c>
      <c r="B6718" s="6" t="s">
        <v>71</v>
      </c>
      <c r="C6718" s="6">
        <v>59</v>
      </c>
      <c r="D6718" s="6" t="s">
        <v>419</v>
      </c>
      <c r="E6718" s="6">
        <v>6</v>
      </c>
      <c r="F6718" s="6"/>
      <c r="G6718" s="6"/>
      <c r="H6718" s="6"/>
      <c r="I6718" s="10" t="str">
        <f t="shared" si="65"/>
        <v/>
      </c>
      <c r="J6718" s="6" t="s">
        <v>389</v>
      </c>
      <c r="K6718" s="6">
        <v>12</v>
      </c>
      <c r="L6718" s="6"/>
      <c r="M6718" s="6">
        <v>12</v>
      </c>
      <c r="N6718" s="6">
        <v>10</v>
      </c>
      <c r="O6718" s="6">
        <v>0</v>
      </c>
      <c r="P6718" s="6"/>
      <c r="Q6718" s="6"/>
      <c r="R6718" s="6"/>
      <c r="S6718" s="6"/>
      <c r="T6718" s="6"/>
    </row>
    <row r="6719" spans="1:20" x14ac:dyDescent="0.25">
      <c r="A6719">
        <v>2007</v>
      </c>
      <c r="B6719" s="6" t="s">
        <v>71</v>
      </c>
      <c r="C6719" s="6">
        <v>60</v>
      </c>
      <c r="D6719" s="6" t="s">
        <v>419</v>
      </c>
      <c r="E6719" s="6">
        <v>6</v>
      </c>
      <c r="F6719" s="6"/>
      <c r="G6719" s="6"/>
      <c r="H6719" s="6"/>
      <c r="I6719" s="10" t="str">
        <f t="shared" si="65"/>
        <v/>
      </c>
      <c r="J6719" s="6" t="s">
        <v>398</v>
      </c>
      <c r="K6719" s="6">
        <v>55</v>
      </c>
      <c r="L6719" s="6"/>
      <c r="M6719" s="6">
        <v>43</v>
      </c>
      <c r="N6719" s="6">
        <v>95</v>
      </c>
      <c r="O6719" s="6">
        <v>0</v>
      </c>
      <c r="P6719" s="6"/>
      <c r="Q6719" s="6"/>
      <c r="R6719" s="6"/>
      <c r="S6719" s="6"/>
      <c r="T6719" s="6"/>
    </row>
    <row r="6720" spans="1:20" x14ac:dyDescent="0.25">
      <c r="A6720">
        <v>2007</v>
      </c>
      <c r="B6720" s="6" t="s">
        <v>71</v>
      </c>
      <c r="C6720" s="6">
        <v>61</v>
      </c>
      <c r="D6720" s="6" t="s">
        <v>419</v>
      </c>
      <c r="E6720" s="6">
        <v>6</v>
      </c>
      <c r="F6720" s="6"/>
      <c r="G6720" s="6"/>
      <c r="H6720" s="6"/>
      <c r="I6720" s="10" t="str">
        <f t="shared" si="65"/>
        <v/>
      </c>
      <c r="J6720" s="6" t="s">
        <v>420</v>
      </c>
      <c r="K6720" s="6">
        <v>5</v>
      </c>
      <c r="L6720" s="6"/>
      <c r="M6720" s="6">
        <v>2</v>
      </c>
      <c r="N6720" s="6">
        <v>0</v>
      </c>
      <c r="O6720" s="6">
        <v>0</v>
      </c>
      <c r="P6720" s="6"/>
      <c r="Q6720" s="6"/>
      <c r="R6720" s="6"/>
      <c r="S6720" s="6"/>
      <c r="T6720" s="6"/>
    </row>
    <row r="6721" spans="1:20" x14ac:dyDescent="0.25">
      <c r="A6721">
        <v>2007</v>
      </c>
      <c r="B6721" s="6" t="s">
        <v>71</v>
      </c>
      <c r="C6721" s="6">
        <v>62</v>
      </c>
      <c r="D6721" s="6" t="s">
        <v>419</v>
      </c>
      <c r="E6721" s="6">
        <v>7</v>
      </c>
      <c r="F6721" s="6"/>
      <c r="G6721" s="6">
        <v>104</v>
      </c>
      <c r="H6721" s="6"/>
      <c r="I6721" s="10">
        <f t="shared" si="65"/>
        <v>104</v>
      </c>
      <c r="J6721" s="6" t="s">
        <v>393</v>
      </c>
      <c r="K6721" s="6">
        <v>41</v>
      </c>
      <c r="L6721" s="6"/>
      <c r="M6721" s="6">
        <v>31</v>
      </c>
      <c r="N6721" s="6">
        <v>85</v>
      </c>
      <c r="O6721" s="6">
        <v>0</v>
      </c>
      <c r="P6721" s="6"/>
      <c r="Q6721" s="6"/>
      <c r="R6721" s="6"/>
      <c r="S6721" s="6">
        <v>0</v>
      </c>
      <c r="T6721" s="6"/>
    </row>
    <row r="6722" spans="1:20" x14ac:dyDescent="0.25">
      <c r="A6722">
        <v>2007</v>
      </c>
      <c r="B6722" s="6" t="s">
        <v>71</v>
      </c>
      <c r="C6722" s="6">
        <v>63</v>
      </c>
      <c r="D6722" s="6" t="s">
        <v>419</v>
      </c>
      <c r="E6722" s="6">
        <v>7</v>
      </c>
      <c r="F6722" s="6"/>
      <c r="G6722" s="6"/>
      <c r="H6722" s="6"/>
      <c r="I6722" s="10" t="str">
        <f t="shared" si="65"/>
        <v/>
      </c>
      <c r="J6722" s="6" t="s">
        <v>393</v>
      </c>
      <c r="K6722" s="6">
        <v>10</v>
      </c>
      <c r="L6722" s="6"/>
      <c r="M6722" s="6">
        <v>9</v>
      </c>
      <c r="N6722" s="6">
        <v>0</v>
      </c>
      <c r="O6722" s="6">
        <v>0</v>
      </c>
      <c r="P6722" s="6"/>
      <c r="Q6722" s="6"/>
      <c r="R6722" s="6"/>
      <c r="S6722" s="6"/>
      <c r="T6722" s="6"/>
    </row>
    <row r="6723" spans="1:20" x14ac:dyDescent="0.25">
      <c r="A6723">
        <v>2007</v>
      </c>
      <c r="B6723" s="6" t="s">
        <v>71</v>
      </c>
      <c r="C6723" s="6">
        <v>64</v>
      </c>
      <c r="D6723" s="6" t="s">
        <v>419</v>
      </c>
      <c r="E6723" s="6">
        <v>7</v>
      </c>
      <c r="F6723" s="6"/>
      <c r="G6723" s="6"/>
      <c r="H6723" s="6"/>
      <c r="I6723" s="10" t="str">
        <f t="shared" si="65"/>
        <v/>
      </c>
      <c r="J6723" s="6" t="s">
        <v>393</v>
      </c>
      <c r="K6723" s="6">
        <v>25</v>
      </c>
      <c r="L6723" s="6"/>
      <c r="M6723" s="6">
        <v>35</v>
      </c>
      <c r="N6723" s="6">
        <v>20</v>
      </c>
      <c r="O6723" s="6">
        <v>0</v>
      </c>
      <c r="P6723" s="6"/>
      <c r="Q6723" s="6"/>
      <c r="R6723" s="6"/>
      <c r="S6723" s="6"/>
      <c r="T6723" s="6"/>
    </row>
    <row r="6724" spans="1:20" x14ac:dyDescent="0.25">
      <c r="A6724">
        <v>2007</v>
      </c>
      <c r="B6724" s="6" t="s">
        <v>71</v>
      </c>
      <c r="C6724" s="6">
        <v>65</v>
      </c>
      <c r="D6724" s="6" t="s">
        <v>419</v>
      </c>
      <c r="E6724" s="6">
        <v>7</v>
      </c>
      <c r="F6724" s="6"/>
      <c r="G6724" s="6"/>
      <c r="H6724" s="6"/>
      <c r="I6724" s="10" t="str">
        <f t="shared" si="65"/>
        <v/>
      </c>
      <c r="J6724" s="6" t="s">
        <v>388</v>
      </c>
      <c r="K6724" s="6">
        <v>66</v>
      </c>
      <c r="L6724" s="6"/>
      <c r="M6724" s="6">
        <v>95</v>
      </c>
      <c r="N6724" s="6">
        <v>50</v>
      </c>
      <c r="O6724" s="6">
        <v>1</v>
      </c>
      <c r="P6724" s="6"/>
      <c r="Q6724" s="6"/>
      <c r="R6724" s="6" t="s">
        <v>47</v>
      </c>
      <c r="S6724" s="6"/>
      <c r="T6724" s="6" t="s">
        <v>421</v>
      </c>
    </row>
    <row r="6725" spans="1:20" x14ac:dyDescent="0.25">
      <c r="A6725">
        <v>2007</v>
      </c>
      <c r="B6725" s="6" t="s">
        <v>71</v>
      </c>
      <c r="C6725" s="6">
        <v>66</v>
      </c>
      <c r="D6725" s="6" t="s">
        <v>419</v>
      </c>
      <c r="E6725" s="6">
        <v>7</v>
      </c>
      <c r="F6725" s="6"/>
      <c r="G6725" s="6"/>
      <c r="H6725" s="6"/>
      <c r="I6725" s="10" t="str">
        <f t="shared" si="65"/>
        <v/>
      </c>
      <c r="J6725" s="6" t="s">
        <v>389</v>
      </c>
      <c r="K6725" s="6">
        <v>125</v>
      </c>
      <c r="L6725" s="6"/>
      <c r="M6725" s="6">
        <v>111</v>
      </c>
      <c r="N6725" s="6">
        <v>30</v>
      </c>
      <c r="O6725" s="6">
        <v>0</v>
      </c>
      <c r="P6725" s="6"/>
      <c r="Q6725" s="6"/>
      <c r="R6725" s="6"/>
      <c r="S6725" s="6"/>
      <c r="T6725" s="6" t="s">
        <v>422</v>
      </c>
    </row>
    <row r="6726" spans="1:20" x14ac:dyDescent="0.25">
      <c r="A6726">
        <v>2007</v>
      </c>
      <c r="B6726" s="6" t="s">
        <v>71</v>
      </c>
      <c r="C6726" s="6">
        <v>67</v>
      </c>
      <c r="D6726" s="6" t="s">
        <v>419</v>
      </c>
      <c r="E6726" s="6">
        <v>7</v>
      </c>
      <c r="F6726" s="6"/>
      <c r="G6726" s="6"/>
      <c r="H6726" s="6"/>
      <c r="I6726" s="10" t="str">
        <f t="shared" si="65"/>
        <v/>
      </c>
      <c r="J6726" s="6" t="s">
        <v>389</v>
      </c>
      <c r="K6726" s="6">
        <v>55</v>
      </c>
      <c r="L6726" s="6"/>
      <c r="M6726" s="6">
        <v>31</v>
      </c>
      <c r="N6726" s="6">
        <v>15</v>
      </c>
      <c r="O6726" s="6">
        <v>0</v>
      </c>
      <c r="P6726" s="6"/>
      <c r="Q6726" s="6"/>
      <c r="R6726" s="6"/>
      <c r="S6726" s="6"/>
      <c r="T6726" s="6"/>
    </row>
    <row r="6727" spans="1:20" x14ac:dyDescent="0.25">
      <c r="A6727">
        <v>2007</v>
      </c>
      <c r="B6727" s="6" t="s">
        <v>71</v>
      </c>
      <c r="C6727" s="6">
        <v>68</v>
      </c>
      <c r="D6727" s="6" t="s">
        <v>419</v>
      </c>
      <c r="E6727" s="6">
        <v>7</v>
      </c>
      <c r="F6727" s="6"/>
      <c r="G6727" s="6"/>
      <c r="H6727" s="6"/>
      <c r="I6727" s="10" t="str">
        <f t="shared" si="65"/>
        <v/>
      </c>
      <c r="J6727" s="6" t="s">
        <v>390</v>
      </c>
      <c r="K6727" s="6">
        <v>12</v>
      </c>
      <c r="L6727" s="6"/>
      <c r="M6727" s="6">
        <v>13</v>
      </c>
      <c r="N6727" s="6">
        <v>30</v>
      </c>
      <c r="O6727" s="6">
        <v>0</v>
      </c>
      <c r="P6727" s="6"/>
      <c r="Q6727" s="6"/>
      <c r="R6727" s="6"/>
      <c r="S6727" s="6"/>
      <c r="T6727" s="6"/>
    </row>
    <row r="6728" spans="1:20" x14ac:dyDescent="0.25">
      <c r="A6728">
        <v>2007</v>
      </c>
      <c r="B6728" s="6" t="s">
        <v>71</v>
      </c>
      <c r="C6728" s="6">
        <v>69</v>
      </c>
      <c r="D6728" s="6" t="s">
        <v>419</v>
      </c>
      <c r="E6728" s="6">
        <v>7</v>
      </c>
      <c r="F6728" s="6"/>
      <c r="G6728" s="6"/>
      <c r="H6728" s="6"/>
      <c r="I6728" s="10" t="str">
        <f t="shared" si="65"/>
        <v/>
      </c>
      <c r="J6728" s="6" t="s">
        <v>398</v>
      </c>
      <c r="K6728" s="6">
        <v>14</v>
      </c>
      <c r="L6728" s="6"/>
      <c r="M6728" s="6">
        <v>12</v>
      </c>
      <c r="N6728" s="6">
        <v>40</v>
      </c>
      <c r="O6728" s="6">
        <v>0</v>
      </c>
      <c r="P6728" s="6"/>
      <c r="Q6728" s="6"/>
      <c r="R6728" s="6"/>
      <c r="S6728" s="6"/>
      <c r="T6728" s="6"/>
    </row>
    <row r="6729" spans="1:20" x14ac:dyDescent="0.25">
      <c r="A6729">
        <v>2007</v>
      </c>
      <c r="B6729" s="6" t="s">
        <v>71</v>
      </c>
      <c r="C6729" s="6">
        <v>70</v>
      </c>
      <c r="D6729" s="6" t="s">
        <v>419</v>
      </c>
      <c r="E6729" s="6">
        <v>7</v>
      </c>
      <c r="F6729" s="6"/>
      <c r="G6729" s="6"/>
      <c r="H6729" s="6"/>
      <c r="I6729" s="10" t="str">
        <f t="shared" si="65"/>
        <v/>
      </c>
      <c r="J6729" s="6" t="s">
        <v>398</v>
      </c>
      <c r="K6729" s="6">
        <v>10</v>
      </c>
      <c r="L6729" s="6"/>
      <c r="M6729" s="6">
        <v>19</v>
      </c>
      <c r="N6729" s="6">
        <v>35</v>
      </c>
      <c r="O6729" s="6">
        <v>0</v>
      </c>
      <c r="P6729" s="6"/>
      <c r="Q6729" s="6"/>
      <c r="R6729" s="6"/>
      <c r="S6729" s="6"/>
      <c r="T6729" s="6"/>
    </row>
    <row r="6730" spans="1:20" x14ac:dyDescent="0.25">
      <c r="A6730">
        <v>2007</v>
      </c>
      <c r="B6730" s="6" t="s">
        <v>71</v>
      </c>
      <c r="C6730" s="6">
        <v>71</v>
      </c>
      <c r="D6730" s="6" t="s">
        <v>419</v>
      </c>
      <c r="E6730" s="6">
        <v>7</v>
      </c>
      <c r="F6730" s="6"/>
      <c r="G6730" s="6"/>
      <c r="H6730" s="6"/>
      <c r="I6730" s="10" t="str">
        <f t="shared" si="65"/>
        <v/>
      </c>
      <c r="J6730" s="6" t="s">
        <v>392</v>
      </c>
      <c r="K6730" s="6">
        <v>25</v>
      </c>
      <c r="L6730" s="6"/>
      <c r="M6730" s="6">
        <v>28</v>
      </c>
      <c r="N6730" s="6">
        <v>10</v>
      </c>
      <c r="O6730" s="6">
        <v>0</v>
      </c>
      <c r="P6730" s="6"/>
      <c r="Q6730" s="6"/>
      <c r="R6730" s="6" t="s">
        <v>47</v>
      </c>
      <c r="S6730" s="6"/>
      <c r="T6730" s="6" t="s">
        <v>423</v>
      </c>
    </row>
    <row r="6731" spans="1:20" x14ac:dyDescent="0.25">
      <c r="A6731">
        <v>2007</v>
      </c>
      <c r="B6731" s="6" t="s">
        <v>71</v>
      </c>
      <c r="C6731" s="6">
        <v>72</v>
      </c>
      <c r="D6731" s="6" t="s">
        <v>414</v>
      </c>
      <c r="E6731" s="6">
        <v>8</v>
      </c>
      <c r="F6731" s="6"/>
      <c r="G6731" s="6">
        <v>31</v>
      </c>
      <c r="H6731" s="6"/>
      <c r="I6731" s="10">
        <f t="shared" si="65"/>
        <v>31</v>
      </c>
      <c r="J6731" s="6" t="s">
        <v>393</v>
      </c>
      <c r="K6731" s="6">
        <v>14</v>
      </c>
      <c r="L6731" s="6"/>
      <c r="M6731" s="6">
        <v>6</v>
      </c>
      <c r="N6731" s="6">
        <v>30</v>
      </c>
      <c r="O6731" s="6">
        <v>0</v>
      </c>
      <c r="P6731" s="6"/>
      <c r="Q6731" s="6"/>
      <c r="R6731" s="6"/>
      <c r="S6731" s="6">
        <v>0</v>
      </c>
      <c r="T6731" s="6"/>
    </row>
    <row r="6732" spans="1:20" x14ac:dyDescent="0.25">
      <c r="A6732">
        <v>2007</v>
      </c>
      <c r="B6732" s="6" t="s">
        <v>71</v>
      </c>
      <c r="C6732" s="6">
        <v>73</v>
      </c>
      <c r="D6732" s="6" t="s">
        <v>414</v>
      </c>
      <c r="E6732" s="6">
        <v>8</v>
      </c>
      <c r="F6732" s="6"/>
      <c r="G6732" s="6"/>
      <c r="H6732" s="6"/>
      <c r="I6732" s="10" t="str">
        <f t="shared" si="65"/>
        <v/>
      </c>
      <c r="J6732" s="6" t="s">
        <v>393</v>
      </c>
      <c r="K6732" s="6">
        <v>14</v>
      </c>
      <c r="L6732" s="6"/>
      <c r="M6732" s="6">
        <v>10</v>
      </c>
      <c r="N6732" s="6">
        <v>35</v>
      </c>
      <c r="O6732" s="6">
        <v>0</v>
      </c>
      <c r="P6732" s="6"/>
      <c r="Q6732" s="6"/>
      <c r="R6732" s="6"/>
      <c r="S6732" s="6"/>
      <c r="T6732" s="6"/>
    </row>
    <row r="6733" spans="1:20" x14ac:dyDescent="0.25">
      <c r="A6733">
        <v>2007</v>
      </c>
      <c r="B6733" s="6" t="s">
        <v>71</v>
      </c>
      <c r="C6733" s="6">
        <v>74</v>
      </c>
      <c r="D6733" s="6" t="s">
        <v>414</v>
      </c>
      <c r="E6733" s="6">
        <v>8</v>
      </c>
      <c r="F6733" s="6"/>
      <c r="G6733" s="6"/>
      <c r="H6733" s="6"/>
      <c r="I6733" s="10" t="str">
        <f t="shared" si="65"/>
        <v/>
      </c>
      <c r="J6733" s="6" t="s">
        <v>386</v>
      </c>
      <c r="K6733" s="6">
        <v>28</v>
      </c>
      <c r="L6733" s="6"/>
      <c r="M6733" s="6">
        <v>19</v>
      </c>
      <c r="N6733" s="6">
        <v>65</v>
      </c>
      <c r="O6733" s="6">
        <v>0</v>
      </c>
      <c r="P6733" s="6"/>
      <c r="Q6733" s="6"/>
      <c r="R6733" s="6"/>
      <c r="S6733" s="6"/>
      <c r="T6733" s="6"/>
    </row>
    <row r="6734" spans="1:20" x14ac:dyDescent="0.25">
      <c r="A6734">
        <v>2007</v>
      </c>
      <c r="B6734" s="6" t="s">
        <v>71</v>
      </c>
      <c r="C6734" s="6">
        <v>75</v>
      </c>
      <c r="D6734" s="6" t="s">
        <v>414</v>
      </c>
      <c r="E6734" s="6">
        <v>8</v>
      </c>
      <c r="F6734" s="6"/>
      <c r="G6734" s="6"/>
      <c r="H6734" s="6"/>
      <c r="I6734" s="10" t="str">
        <f t="shared" si="65"/>
        <v/>
      </c>
      <c r="J6734" s="6" t="s">
        <v>389</v>
      </c>
      <c r="K6734" s="6">
        <v>87</v>
      </c>
      <c r="L6734" s="6"/>
      <c r="M6734" s="6">
        <v>59</v>
      </c>
      <c r="N6734" s="6">
        <v>85</v>
      </c>
      <c r="O6734" s="6">
        <v>0</v>
      </c>
      <c r="P6734" s="6"/>
      <c r="Q6734" s="6"/>
      <c r="R6734" s="6"/>
      <c r="S6734" s="6"/>
      <c r="T6734" s="6"/>
    </row>
    <row r="6735" spans="1:20" x14ac:dyDescent="0.25">
      <c r="A6735">
        <v>2007</v>
      </c>
      <c r="B6735" s="6" t="s">
        <v>71</v>
      </c>
      <c r="C6735" s="6">
        <v>76</v>
      </c>
      <c r="D6735" s="6" t="s">
        <v>414</v>
      </c>
      <c r="E6735" s="6">
        <v>8</v>
      </c>
      <c r="F6735" s="6"/>
      <c r="G6735" s="6"/>
      <c r="H6735" s="6"/>
      <c r="I6735" s="10" t="str">
        <f t="shared" si="65"/>
        <v/>
      </c>
      <c r="J6735" s="6" t="s">
        <v>398</v>
      </c>
      <c r="K6735" s="6">
        <v>9</v>
      </c>
      <c r="L6735" s="6"/>
      <c r="M6735" s="6">
        <v>12</v>
      </c>
      <c r="N6735" s="6">
        <v>0</v>
      </c>
      <c r="O6735" s="6">
        <v>5</v>
      </c>
      <c r="P6735" s="6"/>
      <c r="Q6735" s="6"/>
      <c r="R6735" s="6"/>
      <c r="S6735" s="6"/>
      <c r="T6735" s="6"/>
    </row>
    <row r="6736" spans="1:20" x14ac:dyDescent="0.25">
      <c r="A6736">
        <v>2007</v>
      </c>
      <c r="B6736" s="6" t="s">
        <v>71</v>
      </c>
      <c r="C6736" s="6">
        <v>77</v>
      </c>
      <c r="D6736" s="6" t="s">
        <v>414</v>
      </c>
      <c r="E6736" s="6">
        <v>8</v>
      </c>
      <c r="F6736" s="6"/>
      <c r="G6736" s="6"/>
      <c r="H6736" s="6"/>
      <c r="I6736" s="10" t="str">
        <f t="shared" si="65"/>
        <v/>
      </c>
      <c r="J6736" s="6" t="s">
        <v>392</v>
      </c>
      <c r="K6736" s="6">
        <v>12</v>
      </c>
      <c r="L6736" s="6"/>
      <c r="M6736" s="6">
        <v>9</v>
      </c>
      <c r="N6736" s="6">
        <v>5</v>
      </c>
      <c r="O6736" s="6">
        <v>0</v>
      </c>
      <c r="P6736" s="6"/>
      <c r="Q6736" s="6"/>
      <c r="R6736" s="6" t="s">
        <v>47</v>
      </c>
      <c r="S6736" s="6"/>
      <c r="T6736" s="6"/>
    </row>
    <row r="6737" spans="1:20" x14ac:dyDescent="0.25">
      <c r="A6737">
        <v>2007</v>
      </c>
      <c r="B6737" s="6" t="s">
        <v>71</v>
      </c>
      <c r="C6737" s="6">
        <v>78</v>
      </c>
      <c r="D6737" s="6" t="s">
        <v>414</v>
      </c>
      <c r="E6737" s="6">
        <v>9</v>
      </c>
      <c r="F6737" s="6"/>
      <c r="G6737" s="6">
        <v>84</v>
      </c>
      <c r="H6737" s="6"/>
      <c r="I6737" s="10">
        <f t="shared" si="65"/>
        <v>84</v>
      </c>
      <c r="J6737" s="6" t="s">
        <v>393</v>
      </c>
      <c r="K6737" s="6">
        <v>13</v>
      </c>
      <c r="L6737" s="6"/>
      <c r="M6737" s="6">
        <v>16</v>
      </c>
      <c r="N6737" s="6">
        <v>40</v>
      </c>
      <c r="O6737" s="6">
        <v>0</v>
      </c>
      <c r="P6737" s="6"/>
      <c r="Q6737" s="6"/>
      <c r="R6737" s="6"/>
      <c r="S6737" s="6">
        <v>0</v>
      </c>
      <c r="T6737" s="6"/>
    </row>
    <row r="6738" spans="1:20" x14ac:dyDescent="0.25">
      <c r="A6738">
        <v>2007</v>
      </c>
      <c r="B6738" s="6" t="s">
        <v>71</v>
      </c>
      <c r="C6738" s="6">
        <v>79</v>
      </c>
      <c r="D6738" s="6" t="s">
        <v>414</v>
      </c>
      <c r="E6738" s="6">
        <v>9</v>
      </c>
      <c r="F6738" s="6"/>
      <c r="G6738" s="6"/>
      <c r="H6738" s="6"/>
      <c r="I6738" s="10" t="str">
        <f t="shared" si="65"/>
        <v/>
      </c>
      <c r="J6738" s="6" t="s">
        <v>393</v>
      </c>
      <c r="K6738" s="6">
        <v>21</v>
      </c>
      <c r="L6738" s="6"/>
      <c r="M6738" s="6">
        <v>16</v>
      </c>
      <c r="N6738" s="6">
        <v>5</v>
      </c>
      <c r="O6738" s="6">
        <v>0</v>
      </c>
      <c r="P6738" s="6"/>
      <c r="Q6738" s="6"/>
      <c r="R6738" s="6" t="s">
        <v>47</v>
      </c>
      <c r="S6738" s="6"/>
      <c r="T6738" s="6"/>
    </row>
    <row r="6739" spans="1:20" x14ac:dyDescent="0.25">
      <c r="A6739">
        <v>2007</v>
      </c>
      <c r="B6739" s="6" t="s">
        <v>71</v>
      </c>
      <c r="C6739" s="6">
        <v>80</v>
      </c>
      <c r="D6739" s="6" t="s">
        <v>414</v>
      </c>
      <c r="E6739" s="6">
        <v>9</v>
      </c>
      <c r="F6739" s="6"/>
      <c r="G6739" s="6"/>
      <c r="H6739" s="6"/>
      <c r="I6739" s="10" t="str">
        <f t="shared" si="65"/>
        <v/>
      </c>
      <c r="J6739" s="6" t="s">
        <v>393</v>
      </c>
      <c r="K6739" s="6">
        <v>8</v>
      </c>
      <c r="L6739" s="6"/>
      <c r="M6739" s="6">
        <v>40</v>
      </c>
      <c r="N6739" s="6">
        <v>0</v>
      </c>
      <c r="O6739" s="6">
        <v>0</v>
      </c>
      <c r="P6739" s="6"/>
      <c r="Q6739" s="6"/>
      <c r="R6739" s="6"/>
      <c r="S6739" s="6"/>
      <c r="T6739" s="6"/>
    </row>
    <row r="6740" spans="1:20" x14ac:dyDescent="0.25">
      <c r="A6740">
        <v>2007</v>
      </c>
      <c r="B6740" s="6" t="s">
        <v>71</v>
      </c>
      <c r="C6740" s="6">
        <v>81</v>
      </c>
      <c r="D6740" s="6" t="s">
        <v>414</v>
      </c>
      <c r="E6740" s="6">
        <v>9</v>
      </c>
      <c r="F6740" s="6"/>
      <c r="G6740" s="6"/>
      <c r="H6740" s="6"/>
      <c r="I6740" s="10" t="str">
        <f t="shared" si="65"/>
        <v/>
      </c>
      <c r="J6740" s="6" t="s">
        <v>388</v>
      </c>
      <c r="K6740" s="6">
        <v>25</v>
      </c>
      <c r="L6740" s="6"/>
      <c r="M6740" s="6">
        <v>13</v>
      </c>
      <c r="N6740" s="6">
        <v>20</v>
      </c>
      <c r="O6740" s="6">
        <v>0</v>
      </c>
      <c r="P6740" s="6"/>
      <c r="Q6740" s="6"/>
      <c r="R6740" s="6"/>
      <c r="S6740" s="6"/>
      <c r="T6740" s="6"/>
    </row>
    <row r="6741" spans="1:20" x14ac:dyDescent="0.25">
      <c r="A6741">
        <v>2007</v>
      </c>
      <c r="B6741" s="6" t="s">
        <v>71</v>
      </c>
      <c r="C6741" s="6">
        <v>82</v>
      </c>
      <c r="D6741" s="6" t="s">
        <v>414</v>
      </c>
      <c r="E6741" s="6">
        <v>9</v>
      </c>
      <c r="F6741" s="6"/>
      <c r="G6741" s="6"/>
      <c r="H6741" s="6"/>
      <c r="I6741" s="10" t="str">
        <f t="shared" si="65"/>
        <v/>
      </c>
      <c r="J6741" s="6" t="s">
        <v>389</v>
      </c>
      <c r="K6741" s="6">
        <v>25</v>
      </c>
      <c r="L6741" s="6"/>
      <c r="M6741" s="6">
        <v>9</v>
      </c>
      <c r="N6741" s="6">
        <v>45</v>
      </c>
      <c r="O6741" s="6">
        <v>0</v>
      </c>
      <c r="P6741" s="6"/>
      <c r="Q6741" s="6"/>
      <c r="R6741" s="6"/>
      <c r="S6741" s="6"/>
      <c r="T6741" s="6"/>
    </row>
    <row r="6742" spans="1:20" x14ac:dyDescent="0.25">
      <c r="A6742">
        <v>2007</v>
      </c>
      <c r="B6742" s="6" t="s">
        <v>71</v>
      </c>
      <c r="C6742" s="6">
        <v>83</v>
      </c>
      <c r="D6742" s="6" t="s">
        <v>414</v>
      </c>
      <c r="E6742" s="6">
        <v>9</v>
      </c>
      <c r="F6742" s="6"/>
      <c r="G6742" s="6"/>
      <c r="H6742" s="6"/>
      <c r="I6742" s="10" t="str">
        <f t="shared" si="65"/>
        <v/>
      </c>
      <c r="J6742" s="6" t="s">
        <v>391</v>
      </c>
      <c r="K6742" s="6">
        <v>15</v>
      </c>
      <c r="L6742" s="6"/>
      <c r="M6742" s="6">
        <v>10</v>
      </c>
      <c r="N6742" s="6">
        <v>5</v>
      </c>
      <c r="O6742" s="6">
        <v>0</v>
      </c>
      <c r="P6742" s="6"/>
      <c r="Q6742" s="6"/>
      <c r="R6742" s="6"/>
      <c r="S6742" s="6"/>
      <c r="T6742" s="6"/>
    </row>
    <row r="6743" spans="1:20" x14ac:dyDescent="0.25">
      <c r="A6743">
        <v>2007</v>
      </c>
      <c r="B6743" s="6" t="s">
        <v>71</v>
      </c>
      <c r="C6743" s="6">
        <v>84</v>
      </c>
      <c r="D6743" s="6" t="s">
        <v>414</v>
      </c>
      <c r="E6743" s="6">
        <v>9</v>
      </c>
      <c r="F6743" s="6"/>
      <c r="G6743" s="6"/>
      <c r="H6743" s="6"/>
      <c r="I6743" s="10" t="str">
        <f t="shared" si="65"/>
        <v/>
      </c>
      <c r="J6743" s="6" t="s">
        <v>391</v>
      </c>
      <c r="K6743" s="6">
        <v>17</v>
      </c>
      <c r="L6743" s="6"/>
      <c r="M6743" s="6">
        <v>7</v>
      </c>
      <c r="N6743" s="6">
        <v>10</v>
      </c>
      <c r="O6743" s="6">
        <v>0</v>
      </c>
      <c r="P6743" s="6"/>
      <c r="Q6743" s="6"/>
      <c r="R6743" s="6"/>
      <c r="S6743" s="6"/>
      <c r="T6743" s="6"/>
    </row>
    <row r="6744" spans="1:20" x14ac:dyDescent="0.25">
      <c r="A6744">
        <v>2007</v>
      </c>
      <c r="B6744" s="6" t="s">
        <v>71</v>
      </c>
      <c r="C6744" s="6">
        <v>85</v>
      </c>
      <c r="D6744" s="6" t="s">
        <v>414</v>
      </c>
      <c r="E6744" s="6">
        <v>9</v>
      </c>
      <c r="F6744" s="6"/>
      <c r="G6744" s="6"/>
      <c r="H6744" s="6"/>
      <c r="I6744" s="10" t="str">
        <f t="shared" si="65"/>
        <v/>
      </c>
      <c r="J6744" s="6" t="s">
        <v>398</v>
      </c>
      <c r="K6744" s="6">
        <v>4</v>
      </c>
      <c r="L6744" s="6"/>
      <c r="M6744" s="6">
        <v>3</v>
      </c>
      <c r="N6744" s="6">
        <v>0</v>
      </c>
      <c r="O6744" s="6">
        <v>0</v>
      </c>
      <c r="P6744" s="6"/>
      <c r="Q6744" s="6"/>
      <c r="R6744" s="6"/>
      <c r="S6744" s="6"/>
      <c r="T6744" s="6"/>
    </row>
    <row r="6745" spans="1:20" x14ac:dyDescent="0.25">
      <c r="A6745">
        <v>2007</v>
      </c>
      <c r="B6745" s="6" t="s">
        <v>71</v>
      </c>
      <c r="C6745" s="6">
        <v>86</v>
      </c>
      <c r="D6745" s="6" t="s">
        <v>414</v>
      </c>
      <c r="E6745" s="6">
        <v>9</v>
      </c>
      <c r="F6745" s="6"/>
      <c r="G6745" s="6"/>
      <c r="H6745" s="6"/>
      <c r="I6745" s="10" t="str">
        <f t="shared" si="65"/>
        <v/>
      </c>
      <c r="J6745" s="6" t="s">
        <v>392</v>
      </c>
      <c r="K6745" s="6">
        <v>18</v>
      </c>
      <c r="L6745" s="6"/>
      <c r="M6745" s="6">
        <v>14</v>
      </c>
      <c r="N6745" s="6">
        <v>40</v>
      </c>
      <c r="O6745" s="6">
        <v>0</v>
      </c>
      <c r="P6745" s="6"/>
      <c r="Q6745" s="6"/>
      <c r="R6745" s="6"/>
      <c r="S6745" s="6"/>
      <c r="T6745" s="6"/>
    </row>
    <row r="6746" spans="1:20" x14ac:dyDescent="0.25">
      <c r="A6746">
        <v>2007</v>
      </c>
      <c r="B6746" s="6" t="s">
        <v>68</v>
      </c>
      <c r="C6746" s="6">
        <v>1</v>
      </c>
      <c r="D6746" s="6" t="s">
        <v>246</v>
      </c>
      <c r="E6746" s="6">
        <v>1</v>
      </c>
      <c r="F6746" s="6"/>
      <c r="G6746" s="6">
        <v>206</v>
      </c>
      <c r="H6746" s="6"/>
      <c r="I6746" s="10">
        <f t="shared" si="65"/>
        <v>206</v>
      </c>
      <c r="J6746" s="6" t="s">
        <v>393</v>
      </c>
      <c r="K6746" s="6">
        <v>20</v>
      </c>
      <c r="L6746" s="6"/>
      <c r="M6746" s="6">
        <v>15</v>
      </c>
      <c r="N6746" s="6">
        <v>15</v>
      </c>
      <c r="O6746" s="6">
        <v>0</v>
      </c>
      <c r="P6746" s="6"/>
      <c r="Q6746" s="6"/>
      <c r="R6746" s="6"/>
      <c r="S6746" s="6"/>
      <c r="T6746" s="6"/>
    </row>
    <row r="6747" spans="1:20" x14ac:dyDescent="0.25">
      <c r="A6747">
        <v>2007</v>
      </c>
      <c r="B6747" s="6" t="s">
        <v>68</v>
      </c>
      <c r="C6747" s="6">
        <v>2</v>
      </c>
      <c r="D6747" s="6" t="s">
        <v>246</v>
      </c>
      <c r="E6747" s="6">
        <v>1</v>
      </c>
      <c r="F6747" s="6"/>
      <c r="G6747" s="6"/>
      <c r="H6747" s="6"/>
      <c r="I6747" s="10" t="str">
        <f t="shared" si="65"/>
        <v/>
      </c>
      <c r="J6747" s="6" t="s">
        <v>393</v>
      </c>
      <c r="K6747" s="6">
        <v>15</v>
      </c>
      <c r="L6747" s="6"/>
      <c r="M6747" s="6">
        <v>10</v>
      </c>
      <c r="N6747" s="6">
        <v>55</v>
      </c>
      <c r="O6747" s="6">
        <v>0</v>
      </c>
      <c r="P6747" s="6"/>
      <c r="Q6747" s="6"/>
      <c r="R6747" s="6"/>
      <c r="S6747" s="6"/>
      <c r="T6747" s="6"/>
    </row>
    <row r="6748" spans="1:20" x14ac:dyDescent="0.25">
      <c r="A6748">
        <v>2007</v>
      </c>
      <c r="B6748" s="6" t="s">
        <v>68</v>
      </c>
      <c r="C6748" s="6">
        <v>3</v>
      </c>
      <c r="D6748" s="6" t="s">
        <v>246</v>
      </c>
      <c r="E6748" s="6">
        <v>1</v>
      </c>
      <c r="F6748" s="6"/>
      <c r="G6748" s="6"/>
      <c r="H6748" s="6"/>
      <c r="I6748" s="10" t="str">
        <f t="shared" si="65"/>
        <v/>
      </c>
      <c r="J6748" s="6" t="s">
        <v>424</v>
      </c>
      <c r="K6748" s="6">
        <v>15</v>
      </c>
      <c r="L6748" s="6"/>
      <c r="M6748" s="6">
        <v>5</v>
      </c>
      <c r="N6748" s="6">
        <v>20</v>
      </c>
      <c r="O6748" s="6">
        <v>60</v>
      </c>
      <c r="P6748" s="6"/>
      <c r="Q6748" s="6"/>
      <c r="R6748" s="6"/>
      <c r="S6748" s="6"/>
      <c r="T6748" s="6"/>
    </row>
    <row r="6749" spans="1:20" x14ac:dyDescent="0.25">
      <c r="A6749">
        <v>2007</v>
      </c>
      <c r="B6749" s="6" t="s">
        <v>68</v>
      </c>
      <c r="C6749" s="6">
        <v>4</v>
      </c>
      <c r="D6749" s="6" t="s">
        <v>246</v>
      </c>
      <c r="E6749" s="6">
        <v>1</v>
      </c>
      <c r="F6749" s="6"/>
      <c r="G6749" s="6"/>
      <c r="H6749" s="6"/>
      <c r="I6749" s="10" t="str">
        <f t="shared" si="65"/>
        <v/>
      </c>
      <c r="J6749" s="6" t="s">
        <v>425</v>
      </c>
      <c r="K6749" s="6">
        <v>65</v>
      </c>
      <c r="L6749" s="6"/>
      <c r="M6749" s="6">
        <v>25</v>
      </c>
      <c r="N6749" s="6">
        <v>0</v>
      </c>
      <c r="O6749" s="6">
        <v>0</v>
      </c>
      <c r="P6749" s="6"/>
      <c r="Q6749" s="6"/>
      <c r="R6749" s="6"/>
      <c r="S6749" s="6"/>
      <c r="T6749" s="6"/>
    </row>
    <row r="6750" spans="1:20" x14ac:dyDescent="0.25">
      <c r="A6750">
        <v>2007</v>
      </c>
      <c r="B6750" s="6" t="s">
        <v>68</v>
      </c>
      <c r="C6750" s="6">
        <v>5</v>
      </c>
      <c r="D6750" s="6" t="s">
        <v>246</v>
      </c>
      <c r="E6750" s="6">
        <v>1</v>
      </c>
      <c r="F6750" s="6"/>
      <c r="G6750" s="6"/>
      <c r="H6750" s="6"/>
      <c r="I6750" s="10" t="str">
        <f t="shared" si="65"/>
        <v/>
      </c>
      <c r="J6750" s="6" t="s">
        <v>397</v>
      </c>
      <c r="K6750" s="6">
        <v>75</v>
      </c>
      <c r="L6750" s="6"/>
      <c r="M6750" s="6">
        <v>100</v>
      </c>
      <c r="N6750" s="6">
        <v>0</v>
      </c>
      <c r="O6750" s="6">
        <v>0</v>
      </c>
      <c r="P6750" s="6"/>
      <c r="Q6750" s="6"/>
      <c r="R6750" s="6"/>
      <c r="S6750" s="6"/>
      <c r="T6750" s="6"/>
    </row>
    <row r="6751" spans="1:20" x14ac:dyDescent="0.25">
      <c r="A6751">
        <v>2007</v>
      </c>
      <c r="B6751" s="6" t="s">
        <v>68</v>
      </c>
      <c r="C6751" s="6">
        <v>6</v>
      </c>
      <c r="D6751" s="6" t="s">
        <v>246</v>
      </c>
      <c r="E6751" s="6">
        <v>1</v>
      </c>
      <c r="F6751" s="6"/>
      <c r="G6751" s="6"/>
      <c r="H6751" s="6"/>
      <c r="I6751" s="10" t="str">
        <f t="shared" si="65"/>
        <v/>
      </c>
      <c r="J6751" s="6" t="s">
        <v>397</v>
      </c>
      <c r="K6751" s="6">
        <v>85</v>
      </c>
      <c r="L6751" s="6"/>
      <c r="M6751" s="6">
        <v>70</v>
      </c>
      <c r="N6751" s="6">
        <v>80</v>
      </c>
      <c r="O6751" s="6">
        <v>0</v>
      </c>
      <c r="P6751" s="6"/>
      <c r="Q6751" s="6"/>
      <c r="R6751" s="6"/>
      <c r="S6751" s="6"/>
      <c r="T6751" s="6"/>
    </row>
    <row r="6752" spans="1:20" x14ac:dyDescent="0.25">
      <c r="A6752">
        <v>2007</v>
      </c>
      <c r="B6752" s="6" t="s">
        <v>68</v>
      </c>
      <c r="C6752" s="6">
        <v>7</v>
      </c>
      <c r="D6752" s="6" t="s">
        <v>246</v>
      </c>
      <c r="E6752" s="6">
        <v>1</v>
      </c>
      <c r="F6752" s="6"/>
      <c r="G6752" s="6"/>
      <c r="H6752" s="6"/>
      <c r="I6752" s="10" t="str">
        <f t="shared" si="65"/>
        <v/>
      </c>
      <c r="J6752" s="6" t="s">
        <v>389</v>
      </c>
      <c r="K6752" s="6">
        <v>100</v>
      </c>
      <c r="L6752" s="6"/>
      <c r="M6752" s="6">
        <v>40</v>
      </c>
      <c r="N6752" s="6">
        <v>60</v>
      </c>
      <c r="O6752" s="6">
        <v>0</v>
      </c>
      <c r="P6752" s="6"/>
      <c r="Q6752" s="6"/>
      <c r="R6752" s="6" t="s">
        <v>31</v>
      </c>
      <c r="S6752" s="6"/>
      <c r="T6752" s="6"/>
    </row>
    <row r="6753" spans="1:20" x14ac:dyDescent="0.25">
      <c r="A6753">
        <v>2007</v>
      </c>
      <c r="B6753" s="6" t="s">
        <v>68</v>
      </c>
      <c r="C6753" s="6">
        <v>8</v>
      </c>
      <c r="D6753" s="6" t="s">
        <v>246</v>
      </c>
      <c r="E6753" s="6">
        <v>1</v>
      </c>
      <c r="F6753" s="6"/>
      <c r="G6753" s="6"/>
      <c r="H6753" s="6"/>
      <c r="I6753" s="10" t="str">
        <f t="shared" si="65"/>
        <v/>
      </c>
      <c r="J6753" s="6" t="s">
        <v>389</v>
      </c>
      <c r="K6753" s="6">
        <v>12</v>
      </c>
      <c r="L6753" s="6"/>
      <c r="M6753" s="6">
        <v>10</v>
      </c>
      <c r="N6753" s="6">
        <v>50</v>
      </c>
      <c r="O6753" s="6"/>
      <c r="P6753" s="6"/>
      <c r="Q6753" s="6"/>
      <c r="R6753" s="6"/>
      <c r="S6753" s="6"/>
      <c r="T6753" s="6"/>
    </row>
    <row r="6754" spans="1:20" x14ac:dyDescent="0.25">
      <c r="A6754">
        <v>2007</v>
      </c>
      <c r="B6754" s="6" t="s">
        <v>68</v>
      </c>
      <c r="C6754" s="6">
        <v>9</v>
      </c>
      <c r="D6754" s="6" t="s">
        <v>246</v>
      </c>
      <c r="E6754" s="6">
        <v>1</v>
      </c>
      <c r="F6754" s="6"/>
      <c r="G6754" s="6"/>
      <c r="H6754" s="6"/>
      <c r="I6754" s="10" t="str">
        <f t="shared" si="65"/>
        <v/>
      </c>
      <c r="J6754" s="6" t="s">
        <v>389</v>
      </c>
      <c r="K6754" s="6">
        <v>13</v>
      </c>
      <c r="L6754" s="6"/>
      <c r="M6754" s="6">
        <v>5</v>
      </c>
      <c r="N6754" s="6">
        <v>10</v>
      </c>
      <c r="O6754" s="6">
        <v>0</v>
      </c>
      <c r="P6754" s="6"/>
      <c r="Q6754" s="6"/>
      <c r="R6754" s="6"/>
      <c r="S6754" s="6"/>
      <c r="T6754" s="6" t="s">
        <v>426</v>
      </c>
    </row>
    <row r="6755" spans="1:20" x14ac:dyDescent="0.25">
      <c r="A6755">
        <v>2007</v>
      </c>
      <c r="B6755" s="6" t="s">
        <v>68</v>
      </c>
      <c r="C6755" s="6">
        <v>10</v>
      </c>
      <c r="D6755" s="6" t="s">
        <v>246</v>
      </c>
      <c r="E6755" s="6">
        <v>1</v>
      </c>
      <c r="F6755" s="6"/>
      <c r="G6755" s="6"/>
      <c r="H6755" s="6"/>
      <c r="I6755" s="10" t="str">
        <f t="shared" si="65"/>
        <v/>
      </c>
      <c r="J6755" s="6" t="s">
        <v>427</v>
      </c>
      <c r="K6755" s="6">
        <v>28</v>
      </c>
      <c r="L6755" s="6"/>
      <c r="M6755" s="6">
        <v>15</v>
      </c>
      <c r="N6755" s="6">
        <v>0</v>
      </c>
      <c r="O6755" s="6">
        <v>0</v>
      </c>
      <c r="P6755" s="6"/>
      <c r="Q6755" s="6"/>
      <c r="R6755" s="6"/>
      <c r="S6755" s="6"/>
      <c r="T6755" s="6"/>
    </row>
    <row r="6756" spans="1:20" x14ac:dyDescent="0.25">
      <c r="A6756">
        <v>2007</v>
      </c>
      <c r="B6756" s="6" t="s">
        <v>68</v>
      </c>
      <c r="C6756" s="6">
        <v>11</v>
      </c>
      <c r="D6756" s="6" t="s">
        <v>246</v>
      </c>
      <c r="E6756" s="6">
        <v>1</v>
      </c>
      <c r="F6756" s="6"/>
      <c r="G6756" s="6"/>
      <c r="H6756" s="6"/>
      <c r="I6756" s="10" t="str">
        <f t="shared" si="65"/>
        <v/>
      </c>
      <c r="J6756" s="6" t="s">
        <v>427</v>
      </c>
      <c r="K6756" s="6">
        <v>28</v>
      </c>
      <c r="L6756" s="6"/>
      <c r="M6756" s="6">
        <v>25</v>
      </c>
      <c r="N6756" s="6">
        <v>20</v>
      </c>
      <c r="O6756" s="6">
        <v>0</v>
      </c>
      <c r="P6756" s="6"/>
      <c r="Q6756" s="6"/>
      <c r="R6756" s="6"/>
      <c r="S6756" s="6"/>
      <c r="T6756" s="6"/>
    </row>
    <row r="6757" spans="1:20" x14ac:dyDescent="0.25">
      <c r="A6757">
        <v>2007</v>
      </c>
      <c r="B6757" s="6" t="s">
        <v>68</v>
      </c>
      <c r="C6757" s="6">
        <v>12</v>
      </c>
      <c r="D6757" s="6" t="s">
        <v>193</v>
      </c>
      <c r="E6757" s="6">
        <v>2</v>
      </c>
      <c r="F6757" s="6"/>
      <c r="G6757" s="6">
        <v>120</v>
      </c>
      <c r="H6757" s="6"/>
      <c r="I6757" s="10">
        <f t="shared" si="65"/>
        <v>120</v>
      </c>
      <c r="J6757" s="6" t="s">
        <v>393</v>
      </c>
      <c r="K6757" s="6">
        <v>20</v>
      </c>
      <c r="L6757" s="6"/>
      <c r="M6757" s="6">
        <v>15</v>
      </c>
      <c r="N6757" s="6">
        <v>5</v>
      </c>
      <c r="O6757" s="6">
        <v>0</v>
      </c>
      <c r="P6757" s="6"/>
      <c r="Q6757" s="6"/>
      <c r="R6757" s="6"/>
      <c r="S6757" s="6"/>
      <c r="T6757" s="6"/>
    </row>
    <row r="6758" spans="1:20" x14ac:dyDescent="0.25">
      <c r="A6758">
        <v>2007</v>
      </c>
      <c r="B6758" s="6" t="s">
        <v>68</v>
      </c>
      <c r="C6758" s="6">
        <v>13</v>
      </c>
      <c r="D6758" s="6" t="s">
        <v>193</v>
      </c>
      <c r="E6758" s="6">
        <v>2</v>
      </c>
      <c r="F6758" s="6"/>
      <c r="G6758" s="6"/>
      <c r="H6758" s="6"/>
      <c r="I6758" s="10" t="str">
        <f t="shared" si="65"/>
        <v/>
      </c>
      <c r="J6758" s="6" t="s">
        <v>393</v>
      </c>
      <c r="K6758" s="6">
        <v>20</v>
      </c>
      <c r="L6758" s="6"/>
      <c r="M6758" s="6">
        <v>10</v>
      </c>
      <c r="N6758" s="6">
        <v>20</v>
      </c>
      <c r="O6758" s="6">
        <v>0</v>
      </c>
      <c r="P6758" s="6"/>
      <c r="Q6758" s="6"/>
      <c r="R6758" s="6"/>
      <c r="S6758" s="6"/>
      <c r="T6758" s="6"/>
    </row>
    <row r="6759" spans="1:20" x14ac:dyDescent="0.25">
      <c r="A6759">
        <v>2007</v>
      </c>
      <c r="B6759" s="6" t="s">
        <v>68</v>
      </c>
      <c r="C6759" s="6">
        <v>14</v>
      </c>
      <c r="D6759" s="6" t="s">
        <v>193</v>
      </c>
      <c r="E6759" s="6">
        <v>2</v>
      </c>
      <c r="F6759" s="6"/>
      <c r="G6759" s="6"/>
      <c r="H6759" s="6"/>
      <c r="I6759" s="10" t="str">
        <f t="shared" si="65"/>
        <v/>
      </c>
      <c r="J6759" s="6" t="s">
        <v>389</v>
      </c>
      <c r="K6759" s="6">
        <v>20</v>
      </c>
      <c r="L6759" s="6"/>
      <c r="M6759" s="6">
        <v>15</v>
      </c>
      <c r="N6759" s="6">
        <v>0</v>
      </c>
      <c r="O6759" s="6">
        <v>0</v>
      </c>
      <c r="P6759" s="6"/>
      <c r="Q6759" s="6"/>
      <c r="R6759" s="6"/>
      <c r="S6759" s="6"/>
      <c r="T6759" s="6" t="s">
        <v>60</v>
      </c>
    </row>
    <row r="6760" spans="1:20" x14ac:dyDescent="0.25">
      <c r="A6760">
        <v>2007</v>
      </c>
      <c r="B6760" s="6" t="s">
        <v>68</v>
      </c>
      <c r="C6760" s="6">
        <v>15</v>
      </c>
      <c r="D6760" s="6" t="s">
        <v>193</v>
      </c>
      <c r="E6760" s="6">
        <v>2</v>
      </c>
      <c r="F6760" s="6"/>
      <c r="G6760" s="6"/>
      <c r="H6760" s="6"/>
      <c r="I6760" s="10" t="str">
        <f t="shared" si="65"/>
        <v/>
      </c>
      <c r="J6760" s="6" t="s">
        <v>389</v>
      </c>
      <c r="K6760" s="6">
        <v>20</v>
      </c>
      <c r="L6760" s="6"/>
      <c r="M6760" s="6">
        <v>40</v>
      </c>
      <c r="N6760" s="6">
        <v>0</v>
      </c>
      <c r="O6760" s="6">
        <v>0</v>
      </c>
      <c r="P6760" s="6"/>
      <c r="Q6760" s="6"/>
      <c r="R6760" s="6"/>
      <c r="S6760" s="6"/>
      <c r="T6760" s="6"/>
    </row>
    <row r="6761" spans="1:20" x14ac:dyDescent="0.25">
      <c r="A6761">
        <v>2007</v>
      </c>
      <c r="B6761" s="6" t="s">
        <v>68</v>
      </c>
      <c r="C6761" s="6">
        <v>16</v>
      </c>
      <c r="D6761" s="6" t="s">
        <v>193</v>
      </c>
      <c r="E6761" s="6">
        <v>2</v>
      </c>
      <c r="F6761" s="6"/>
      <c r="G6761" s="6"/>
      <c r="H6761" s="6"/>
      <c r="I6761" s="10" t="str">
        <f t="shared" si="65"/>
        <v/>
      </c>
      <c r="J6761" s="6" t="s">
        <v>389</v>
      </c>
      <c r="K6761" s="6">
        <v>10</v>
      </c>
      <c r="L6761" s="6"/>
      <c r="M6761" s="6">
        <v>5</v>
      </c>
      <c r="N6761" s="6">
        <v>0</v>
      </c>
      <c r="O6761" s="6">
        <v>0</v>
      </c>
      <c r="P6761" s="6"/>
      <c r="Q6761" s="6"/>
      <c r="R6761" s="6"/>
      <c r="S6761" s="6"/>
      <c r="T6761" s="6"/>
    </row>
    <row r="6762" spans="1:20" x14ac:dyDescent="0.25">
      <c r="A6762">
        <v>2007</v>
      </c>
      <c r="B6762" s="6" t="s">
        <v>68</v>
      </c>
      <c r="C6762" s="6">
        <v>17</v>
      </c>
      <c r="D6762" s="6" t="s">
        <v>193</v>
      </c>
      <c r="E6762" s="6">
        <v>2</v>
      </c>
      <c r="F6762" s="6"/>
      <c r="G6762" s="6"/>
      <c r="H6762" s="6"/>
      <c r="I6762" s="10" t="str">
        <f t="shared" si="65"/>
        <v/>
      </c>
      <c r="J6762" s="6" t="s">
        <v>389</v>
      </c>
      <c r="K6762" s="6">
        <v>40</v>
      </c>
      <c r="L6762" s="6"/>
      <c r="M6762" s="6">
        <v>50</v>
      </c>
      <c r="N6762" s="6">
        <v>40</v>
      </c>
      <c r="O6762" s="6">
        <v>0</v>
      </c>
      <c r="P6762" s="6"/>
      <c r="Q6762" s="6"/>
      <c r="R6762" s="6"/>
      <c r="S6762" s="6"/>
      <c r="T6762" s="9"/>
    </row>
    <row r="6763" spans="1:20" x14ac:dyDescent="0.25">
      <c r="A6763">
        <v>2007</v>
      </c>
      <c r="B6763" s="6" t="s">
        <v>68</v>
      </c>
      <c r="C6763" s="6">
        <v>18</v>
      </c>
      <c r="D6763" s="6" t="s">
        <v>193</v>
      </c>
      <c r="E6763" s="6">
        <v>2</v>
      </c>
      <c r="F6763" s="6"/>
      <c r="G6763" s="6"/>
      <c r="H6763" s="6"/>
      <c r="I6763" s="10" t="str">
        <f t="shared" si="65"/>
        <v/>
      </c>
      <c r="J6763" s="6" t="s">
        <v>392</v>
      </c>
      <c r="K6763" s="6">
        <v>12</v>
      </c>
      <c r="L6763" s="6"/>
      <c r="M6763" s="6">
        <v>10</v>
      </c>
      <c r="N6763" s="6">
        <v>20</v>
      </c>
      <c r="O6763" s="6"/>
      <c r="P6763" s="6"/>
      <c r="Q6763" s="6"/>
      <c r="R6763" s="6" t="s">
        <v>47</v>
      </c>
      <c r="S6763" s="6"/>
      <c r="T6763" s="6"/>
    </row>
    <row r="6764" spans="1:20" x14ac:dyDescent="0.25">
      <c r="A6764">
        <v>2007</v>
      </c>
      <c r="B6764" s="6" t="s">
        <v>68</v>
      </c>
      <c r="C6764" s="6">
        <v>19</v>
      </c>
      <c r="D6764" s="6" t="s">
        <v>193</v>
      </c>
      <c r="E6764" s="6">
        <v>2</v>
      </c>
      <c r="F6764" s="6"/>
      <c r="G6764" s="6"/>
      <c r="H6764" s="6"/>
      <c r="I6764" s="10" t="str">
        <f t="shared" si="65"/>
        <v/>
      </c>
      <c r="J6764" s="6" t="s">
        <v>392</v>
      </c>
      <c r="K6764" s="6">
        <v>50</v>
      </c>
      <c r="L6764" s="6"/>
      <c r="M6764" s="6">
        <v>30</v>
      </c>
      <c r="N6764" s="6">
        <v>30</v>
      </c>
      <c r="O6764" s="6">
        <v>0</v>
      </c>
      <c r="P6764" s="6"/>
      <c r="Q6764" s="6"/>
      <c r="R6764" s="6"/>
      <c r="S6764" s="6"/>
      <c r="T6764" s="6" t="s">
        <v>426</v>
      </c>
    </row>
    <row r="6765" spans="1:20" x14ac:dyDescent="0.25">
      <c r="A6765">
        <v>2007</v>
      </c>
      <c r="B6765" s="6" t="s">
        <v>68</v>
      </c>
      <c r="C6765" s="6">
        <v>20</v>
      </c>
      <c r="D6765" s="6" t="s">
        <v>193</v>
      </c>
      <c r="E6765" s="6">
        <v>2</v>
      </c>
      <c r="F6765" s="6"/>
      <c r="G6765" s="6"/>
      <c r="H6765" s="6"/>
      <c r="I6765" s="10" t="str">
        <f t="shared" si="65"/>
        <v/>
      </c>
      <c r="J6765" s="6" t="s">
        <v>392</v>
      </c>
      <c r="K6765" s="6">
        <v>40</v>
      </c>
      <c r="L6765" s="6"/>
      <c r="M6765" s="6">
        <v>10</v>
      </c>
      <c r="N6765" s="6">
        <v>40</v>
      </c>
      <c r="O6765" s="6">
        <v>0</v>
      </c>
      <c r="P6765" s="6"/>
      <c r="Q6765" s="6"/>
      <c r="R6765" s="6" t="s">
        <v>47</v>
      </c>
      <c r="S6765" s="6"/>
      <c r="T6765" s="6"/>
    </row>
    <row r="6766" spans="1:20" x14ac:dyDescent="0.25">
      <c r="A6766">
        <v>2007</v>
      </c>
      <c r="B6766" s="6" t="s">
        <v>68</v>
      </c>
      <c r="C6766" s="6">
        <v>21</v>
      </c>
      <c r="D6766" s="6" t="s">
        <v>412</v>
      </c>
      <c r="E6766" s="6">
        <v>3</v>
      </c>
      <c r="F6766" s="6"/>
      <c r="G6766" s="6">
        <v>155</v>
      </c>
      <c r="H6766" s="6"/>
      <c r="I6766" s="10">
        <f t="shared" si="65"/>
        <v>155</v>
      </c>
      <c r="J6766" s="6" t="s">
        <v>393</v>
      </c>
      <c r="K6766" s="6">
        <v>30</v>
      </c>
      <c r="L6766" s="6"/>
      <c r="M6766" s="6">
        <v>25</v>
      </c>
      <c r="N6766" s="6">
        <v>10</v>
      </c>
      <c r="O6766" s="6">
        <v>0</v>
      </c>
      <c r="P6766" s="6"/>
      <c r="Q6766" s="6"/>
      <c r="R6766" s="6"/>
      <c r="S6766" s="6">
        <v>1</v>
      </c>
      <c r="T6766" s="6"/>
    </row>
    <row r="6767" spans="1:20" x14ac:dyDescent="0.25">
      <c r="A6767">
        <v>2007</v>
      </c>
      <c r="B6767" s="6" t="s">
        <v>68</v>
      </c>
      <c r="C6767" s="6">
        <v>22</v>
      </c>
      <c r="D6767" s="6" t="s">
        <v>412</v>
      </c>
      <c r="E6767" s="6">
        <v>3</v>
      </c>
      <c r="F6767" s="6"/>
      <c r="G6767" s="6"/>
      <c r="H6767" s="6"/>
      <c r="I6767" s="10" t="str">
        <f t="shared" si="65"/>
        <v/>
      </c>
      <c r="J6767" s="6" t="s">
        <v>393</v>
      </c>
      <c r="K6767" s="6">
        <v>15</v>
      </c>
      <c r="L6767" s="6"/>
      <c r="M6767" s="6">
        <v>1</v>
      </c>
      <c r="N6767" s="6">
        <v>0</v>
      </c>
      <c r="O6767" s="6">
        <v>0</v>
      </c>
      <c r="P6767" s="6"/>
      <c r="Q6767" s="6"/>
      <c r="R6767" s="6"/>
      <c r="S6767" s="6"/>
      <c r="T6767" s="6"/>
    </row>
    <row r="6768" spans="1:20" x14ac:dyDescent="0.25">
      <c r="A6768">
        <v>2007</v>
      </c>
      <c r="B6768" s="6" t="s">
        <v>68</v>
      </c>
      <c r="C6768" s="6">
        <v>23</v>
      </c>
      <c r="D6768" s="6" t="s">
        <v>412</v>
      </c>
      <c r="E6768" s="6">
        <v>3</v>
      </c>
      <c r="F6768" s="6"/>
      <c r="G6768" s="6"/>
      <c r="H6768" s="6"/>
      <c r="I6768" s="10" t="str">
        <f t="shared" si="65"/>
        <v/>
      </c>
      <c r="J6768" s="6" t="s">
        <v>393</v>
      </c>
      <c r="K6768" s="6">
        <v>10</v>
      </c>
      <c r="L6768" s="6"/>
      <c r="M6768" s="6">
        <v>20</v>
      </c>
      <c r="N6768" s="6">
        <v>0</v>
      </c>
      <c r="O6768" s="6">
        <v>0</v>
      </c>
      <c r="P6768" s="6"/>
      <c r="Q6768" s="6"/>
      <c r="R6768" s="6"/>
      <c r="S6768" s="6"/>
      <c r="T6768" s="6"/>
    </row>
    <row r="6769" spans="1:20" x14ac:dyDescent="0.25">
      <c r="A6769">
        <v>2007</v>
      </c>
      <c r="B6769" s="6" t="s">
        <v>68</v>
      </c>
      <c r="C6769" s="6">
        <v>24</v>
      </c>
      <c r="D6769" s="6" t="s">
        <v>412</v>
      </c>
      <c r="E6769" s="6">
        <v>3</v>
      </c>
      <c r="F6769" s="6"/>
      <c r="G6769" s="6"/>
      <c r="H6769" s="6"/>
      <c r="I6769" s="10" t="str">
        <f t="shared" si="65"/>
        <v/>
      </c>
      <c r="J6769" s="6" t="s">
        <v>394</v>
      </c>
      <c r="K6769" s="6">
        <v>90</v>
      </c>
      <c r="L6769" s="6"/>
      <c r="M6769" s="6">
        <v>50</v>
      </c>
      <c r="N6769" s="6">
        <v>75</v>
      </c>
      <c r="O6769" s="6">
        <v>0</v>
      </c>
      <c r="P6769" s="6"/>
      <c r="Q6769" s="6"/>
      <c r="R6769" s="6"/>
      <c r="S6769" s="6"/>
      <c r="T6769" s="6"/>
    </row>
    <row r="6770" spans="1:20" x14ac:dyDescent="0.25">
      <c r="A6770">
        <v>2007</v>
      </c>
      <c r="B6770" s="6" t="s">
        <v>68</v>
      </c>
      <c r="C6770" s="6">
        <v>25</v>
      </c>
      <c r="D6770" s="6" t="s">
        <v>412</v>
      </c>
      <c r="E6770" s="6">
        <v>3</v>
      </c>
      <c r="F6770" s="6"/>
      <c r="G6770" s="6"/>
      <c r="H6770" s="6"/>
      <c r="I6770" s="10" t="str">
        <f t="shared" si="65"/>
        <v/>
      </c>
      <c r="J6770" s="6" t="s">
        <v>397</v>
      </c>
      <c r="K6770" s="6">
        <v>12</v>
      </c>
      <c r="L6770" s="6"/>
      <c r="M6770" s="6">
        <v>30</v>
      </c>
      <c r="N6770" s="6">
        <v>5</v>
      </c>
      <c r="O6770" s="6">
        <v>0</v>
      </c>
      <c r="P6770" s="6"/>
      <c r="Q6770" s="6"/>
      <c r="R6770" s="6"/>
      <c r="S6770" s="6"/>
      <c r="T6770" s="6"/>
    </row>
    <row r="6771" spans="1:20" x14ac:dyDescent="0.25">
      <c r="A6771">
        <v>2007</v>
      </c>
      <c r="B6771" s="6" t="s">
        <v>68</v>
      </c>
      <c r="C6771" s="6">
        <v>26</v>
      </c>
      <c r="D6771" s="6" t="s">
        <v>412</v>
      </c>
      <c r="E6771" s="6">
        <v>3</v>
      </c>
      <c r="F6771" s="6"/>
      <c r="G6771" s="6"/>
      <c r="H6771" s="6"/>
      <c r="I6771" s="10" t="str">
        <f t="shared" si="65"/>
        <v/>
      </c>
      <c r="J6771" s="6" t="s">
        <v>397</v>
      </c>
      <c r="K6771" s="6">
        <v>45</v>
      </c>
      <c r="L6771" s="6"/>
      <c r="M6771" s="6">
        <v>80</v>
      </c>
      <c r="N6771" s="6">
        <v>0</v>
      </c>
      <c r="O6771" s="6">
        <v>0</v>
      </c>
      <c r="P6771" s="6"/>
      <c r="Q6771" s="6"/>
      <c r="R6771" s="6"/>
      <c r="S6771" s="6"/>
      <c r="T6771" s="6"/>
    </row>
    <row r="6772" spans="1:20" x14ac:dyDescent="0.25">
      <c r="A6772">
        <v>2007</v>
      </c>
      <c r="B6772" s="6" t="s">
        <v>68</v>
      </c>
      <c r="C6772" s="6">
        <v>27</v>
      </c>
      <c r="D6772" s="6" t="s">
        <v>412</v>
      </c>
      <c r="E6772" s="6">
        <v>3</v>
      </c>
      <c r="F6772" s="6"/>
      <c r="G6772" s="6"/>
      <c r="H6772" s="6"/>
      <c r="I6772" s="10" t="str">
        <f t="shared" si="65"/>
        <v/>
      </c>
      <c r="J6772" s="6" t="s">
        <v>389</v>
      </c>
      <c r="K6772" s="6">
        <v>45</v>
      </c>
      <c r="L6772" s="6"/>
      <c r="M6772" s="6">
        <v>12</v>
      </c>
      <c r="N6772" s="6">
        <v>5</v>
      </c>
      <c r="O6772" s="6">
        <v>0</v>
      </c>
      <c r="P6772" s="6"/>
      <c r="Q6772" s="6"/>
      <c r="R6772" s="6"/>
      <c r="S6772" s="6"/>
      <c r="T6772" s="6"/>
    </row>
    <row r="6773" spans="1:20" x14ac:dyDescent="0.25">
      <c r="A6773">
        <v>2007</v>
      </c>
      <c r="B6773" s="6" t="s">
        <v>68</v>
      </c>
      <c r="C6773" s="6">
        <v>28</v>
      </c>
      <c r="D6773" s="6" t="s">
        <v>412</v>
      </c>
      <c r="E6773" s="6">
        <v>3</v>
      </c>
      <c r="F6773" s="6"/>
      <c r="G6773" s="6"/>
      <c r="H6773" s="6"/>
      <c r="I6773" s="10" t="str">
        <f t="shared" si="65"/>
        <v/>
      </c>
      <c r="J6773" s="6" t="s">
        <v>389</v>
      </c>
      <c r="K6773" s="6">
        <v>20</v>
      </c>
      <c r="L6773" s="6"/>
      <c r="M6773" s="6">
        <v>15</v>
      </c>
      <c r="N6773" s="6">
        <v>0</v>
      </c>
      <c r="O6773" s="6">
        <v>0</v>
      </c>
      <c r="P6773" s="6"/>
      <c r="Q6773" s="6"/>
      <c r="R6773" s="6"/>
      <c r="S6773" s="6"/>
      <c r="T6773" s="6"/>
    </row>
    <row r="6774" spans="1:20" x14ac:dyDescent="0.25">
      <c r="A6774">
        <v>2007</v>
      </c>
      <c r="B6774" s="6" t="s">
        <v>68</v>
      </c>
      <c r="C6774" s="6">
        <v>29</v>
      </c>
      <c r="D6774" s="6" t="s">
        <v>412</v>
      </c>
      <c r="E6774" s="6">
        <v>3</v>
      </c>
      <c r="F6774" s="6"/>
      <c r="G6774" s="6"/>
      <c r="H6774" s="6"/>
      <c r="I6774" s="10" t="str">
        <f t="shared" si="65"/>
        <v/>
      </c>
      <c r="J6774" s="6" t="s">
        <v>389</v>
      </c>
      <c r="K6774" s="6">
        <v>65</v>
      </c>
      <c r="L6774" s="6"/>
      <c r="M6774" s="6">
        <v>60</v>
      </c>
      <c r="N6774" s="6">
        <v>5</v>
      </c>
      <c r="O6774" s="6">
        <v>0</v>
      </c>
      <c r="P6774" s="6"/>
      <c r="Q6774" s="6"/>
      <c r="R6774" s="6"/>
      <c r="S6774" s="6"/>
      <c r="T6774" s="6"/>
    </row>
    <row r="6775" spans="1:20" x14ac:dyDescent="0.25">
      <c r="A6775">
        <v>2007</v>
      </c>
      <c r="B6775" s="6" t="s">
        <v>68</v>
      </c>
      <c r="C6775" s="6">
        <v>30</v>
      </c>
      <c r="D6775" s="6" t="s">
        <v>412</v>
      </c>
      <c r="E6775" s="6">
        <v>3</v>
      </c>
      <c r="F6775" s="6"/>
      <c r="G6775" s="6"/>
      <c r="H6775" s="6"/>
      <c r="I6775" s="10" t="str">
        <f t="shared" si="65"/>
        <v/>
      </c>
      <c r="J6775" s="6" t="s">
        <v>390</v>
      </c>
      <c r="K6775" s="6">
        <v>10</v>
      </c>
      <c r="L6775" s="6"/>
      <c r="M6775" s="6">
        <v>3</v>
      </c>
      <c r="N6775" s="6">
        <v>5</v>
      </c>
      <c r="O6775" s="6">
        <v>0</v>
      </c>
      <c r="P6775" s="6"/>
      <c r="Q6775" s="6"/>
      <c r="R6775" s="6"/>
      <c r="S6775" s="6"/>
      <c r="T6775" s="6"/>
    </row>
    <row r="6776" spans="1:20" x14ac:dyDescent="0.25">
      <c r="A6776">
        <v>2007</v>
      </c>
      <c r="B6776" s="6" t="s">
        <v>68</v>
      </c>
      <c r="C6776" s="6">
        <v>31</v>
      </c>
      <c r="D6776" s="6" t="s">
        <v>412</v>
      </c>
      <c r="E6776" s="6">
        <v>3</v>
      </c>
      <c r="F6776" s="6"/>
      <c r="G6776" s="6"/>
      <c r="H6776" s="6"/>
      <c r="I6776" s="10" t="str">
        <f t="shared" si="65"/>
        <v/>
      </c>
      <c r="J6776" s="6" t="s">
        <v>392</v>
      </c>
      <c r="K6776" s="6">
        <v>10</v>
      </c>
      <c r="L6776" s="6"/>
      <c r="M6776" s="6">
        <v>5</v>
      </c>
      <c r="N6776" s="6">
        <v>0</v>
      </c>
      <c r="O6776" s="6">
        <v>0</v>
      </c>
      <c r="P6776" s="6"/>
      <c r="Q6776" s="6"/>
      <c r="R6776" s="6"/>
      <c r="S6776" s="6"/>
      <c r="T6776" s="6"/>
    </row>
    <row r="6777" spans="1:20" x14ac:dyDescent="0.25">
      <c r="A6777">
        <v>2007</v>
      </c>
      <c r="B6777" s="6" t="s">
        <v>68</v>
      </c>
      <c r="C6777" s="6">
        <v>32</v>
      </c>
      <c r="D6777" s="6" t="s">
        <v>412</v>
      </c>
      <c r="E6777" s="6">
        <v>3</v>
      </c>
      <c r="F6777" s="6"/>
      <c r="G6777" s="6"/>
      <c r="H6777" s="6"/>
      <c r="I6777" s="10" t="str">
        <f t="shared" ref="I6777:I6840" si="66">IF(G6777&gt;0,G6777/(1000-H6777)*1000,"")</f>
        <v/>
      </c>
      <c r="J6777" s="6" t="s">
        <v>392</v>
      </c>
      <c r="K6777" s="6">
        <v>10</v>
      </c>
      <c r="L6777" s="6"/>
      <c r="M6777" s="6">
        <v>7</v>
      </c>
      <c r="N6777" s="6">
        <v>0</v>
      </c>
      <c r="O6777" s="6">
        <v>0</v>
      </c>
      <c r="P6777" s="6"/>
      <c r="Q6777" s="6"/>
      <c r="R6777" s="6"/>
      <c r="S6777" s="6"/>
      <c r="T6777" s="6"/>
    </row>
    <row r="6778" spans="1:20" x14ac:dyDescent="0.25">
      <c r="A6778">
        <v>2007</v>
      </c>
      <c r="B6778" s="6" t="s">
        <v>68</v>
      </c>
      <c r="C6778" s="6">
        <v>33</v>
      </c>
      <c r="D6778" s="6" t="s">
        <v>395</v>
      </c>
      <c r="E6778" s="6">
        <v>4</v>
      </c>
      <c r="F6778" s="6"/>
      <c r="G6778" s="6">
        <v>178</v>
      </c>
      <c r="H6778" s="6"/>
      <c r="I6778" s="10">
        <f t="shared" si="66"/>
        <v>178</v>
      </c>
      <c r="J6778" s="6" t="s">
        <v>393</v>
      </c>
      <c r="K6778" s="6">
        <v>12</v>
      </c>
      <c r="L6778" s="6"/>
      <c r="M6778" s="6">
        <v>2</v>
      </c>
      <c r="N6778" s="6">
        <v>0</v>
      </c>
      <c r="O6778" s="6">
        <v>0</v>
      </c>
      <c r="P6778" s="6"/>
      <c r="Q6778" s="6"/>
      <c r="R6778" s="6"/>
      <c r="S6778" s="6"/>
      <c r="T6778" s="6"/>
    </row>
    <row r="6779" spans="1:20" x14ac:dyDescent="0.25">
      <c r="A6779">
        <v>2007</v>
      </c>
      <c r="B6779" s="6" t="s">
        <v>68</v>
      </c>
      <c r="C6779" s="6">
        <v>34</v>
      </c>
      <c r="D6779" s="6" t="s">
        <v>395</v>
      </c>
      <c r="E6779" s="6">
        <v>4</v>
      </c>
      <c r="F6779" s="6"/>
      <c r="G6779" s="6"/>
      <c r="H6779" s="6"/>
      <c r="I6779" s="10" t="str">
        <f t="shared" si="66"/>
        <v/>
      </c>
      <c r="J6779" s="6" t="s">
        <v>393</v>
      </c>
      <c r="K6779" s="6">
        <v>12</v>
      </c>
      <c r="L6779" s="6"/>
      <c r="M6779" s="6">
        <v>4</v>
      </c>
      <c r="N6779" s="6">
        <v>5</v>
      </c>
      <c r="O6779" s="6">
        <v>0</v>
      </c>
      <c r="P6779" s="6" t="s">
        <v>49</v>
      </c>
      <c r="Q6779" s="6" t="s">
        <v>363</v>
      </c>
      <c r="R6779" s="6"/>
      <c r="S6779" s="6"/>
      <c r="T6779" s="6"/>
    </row>
    <row r="6780" spans="1:20" x14ac:dyDescent="0.25">
      <c r="A6780">
        <v>2007</v>
      </c>
      <c r="B6780" s="6" t="s">
        <v>68</v>
      </c>
      <c r="C6780" s="6">
        <v>35</v>
      </c>
      <c r="D6780" s="6" t="s">
        <v>395</v>
      </c>
      <c r="E6780" s="6">
        <v>4</v>
      </c>
      <c r="F6780" s="6"/>
      <c r="G6780" s="6"/>
      <c r="H6780" s="6"/>
      <c r="I6780" s="10" t="str">
        <f t="shared" si="66"/>
        <v/>
      </c>
      <c r="J6780" s="6" t="s">
        <v>393</v>
      </c>
      <c r="K6780" s="6">
        <v>12</v>
      </c>
      <c r="L6780" s="6"/>
      <c r="M6780" s="6">
        <v>3</v>
      </c>
      <c r="N6780" s="6">
        <v>0</v>
      </c>
      <c r="O6780" s="6">
        <v>0</v>
      </c>
      <c r="P6780" s="6" t="s">
        <v>156</v>
      </c>
      <c r="Q6780" s="6"/>
      <c r="R6780" s="6" t="s">
        <v>47</v>
      </c>
      <c r="S6780" s="6"/>
      <c r="T6780" s="6"/>
    </row>
    <row r="6781" spans="1:20" x14ac:dyDescent="0.25">
      <c r="A6781">
        <v>2007</v>
      </c>
      <c r="B6781" s="6" t="s">
        <v>68</v>
      </c>
      <c r="C6781" s="6">
        <v>36</v>
      </c>
      <c r="D6781" s="6" t="s">
        <v>395</v>
      </c>
      <c r="E6781" s="6">
        <v>4</v>
      </c>
      <c r="F6781" s="6"/>
      <c r="G6781" s="6"/>
      <c r="H6781" s="6"/>
      <c r="I6781" s="10" t="str">
        <f t="shared" si="66"/>
        <v/>
      </c>
      <c r="J6781" s="6" t="s">
        <v>393</v>
      </c>
      <c r="K6781" s="6">
        <v>27</v>
      </c>
      <c r="L6781" s="6"/>
      <c r="M6781" s="6">
        <v>24</v>
      </c>
      <c r="N6781" s="6">
        <v>0</v>
      </c>
      <c r="O6781" s="6">
        <v>0</v>
      </c>
      <c r="P6781" s="6"/>
      <c r="Q6781" s="6"/>
      <c r="R6781" s="6" t="s">
        <v>31</v>
      </c>
      <c r="S6781" s="6"/>
      <c r="T6781" s="6"/>
    </row>
    <row r="6782" spans="1:20" x14ac:dyDescent="0.25">
      <c r="A6782">
        <v>2007</v>
      </c>
      <c r="B6782" s="6" t="s">
        <v>68</v>
      </c>
      <c r="C6782" s="6">
        <v>37</v>
      </c>
      <c r="D6782" s="6" t="s">
        <v>395</v>
      </c>
      <c r="E6782" s="6">
        <v>4</v>
      </c>
      <c r="F6782" s="6"/>
      <c r="G6782" s="6"/>
      <c r="H6782" s="6"/>
      <c r="I6782" s="10" t="str">
        <f t="shared" si="66"/>
        <v/>
      </c>
      <c r="J6782" s="6" t="s">
        <v>396</v>
      </c>
      <c r="K6782" s="6">
        <v>7</v>
      </c>
      <c r="L6782" s="6"/>
      <c r="M6782" s="6">
        <v>13</v>
      </c>
      <c r="N6782" s="6">
        <v>0</v>
      </c>
      <c r="O6782" s="6">
        <v>0</v>
      </c>
      <c r="P6782" s="6"/>
      <c r="Q6782" s="6"/>
      <c r="R6782" s="6"/>
      <c r="S6782" s="6"/>
      <c r="T6782" s="6"/>
    </row>
    <row r="6783" spans="1:20" x14ac:dyDescent="0.25">
      <c r="A6783">
        <v>2007</v>
      </c>
      <c r="B6783" s="6" t="s">
        <v>68</v>
      </c>
      <c r="C6783" s="6">
        <v>38</v>
      </c>
      <c r="D6783" s="6" t="s">
        <v>395</v>
      </c>
      <c r="E6783" s="6">
        <v>4</v>
      </c>
      <c r="F6783" s="6"/>
      <c r="G6783" s="6"/>
      <c r="H6783" s="6"/>
      <c r="I6783" s="10" t="str">
        <f t="shared" si="66"/>
        <v/>
      </c>
      <c r="J6783" s="6" t="s">
        <v>396</v>
      </c>
      <c r="K6783" s="6">
        <v>7</v>
      </c>
      <c r="L6783" s="6"/>
      <c r="M6783" s="6">
        <v>12</v>
      </c>
      <c r="N6783" s="6">
        <v>0</v>
      </c>
      <c r="O6783" s="6">
        <v>0</v>
      </c>
      <c r="P6783" s="6"/>
      <c r="Q6783" s="6"/>
      <c r="R6783" s="6"/>
      <c r="S6783" s="6"/>
      <c r="T6783" s="6"/>
    </row>
    <row r="6784" spans="1:20" x14ac:dyDescent="0.25">
      <c r="A6784">
        <v>2007</v>
      </c>
      <c r="B6784" s="6" t="s">
        <v>68</v>
      </c>
      <c r="C6784" s="6">
        <v>39</v>
      </c>
      <c r="D6784" s="6" t="s">
        <v>395</v>
      </c>
      <c r="E6784" s="6">
        <v>4</v>
      </c>
      <c r="F6784" s="6"/>
      <c r="G6784" s="6"/>
      <c r="H6784" s="6"/>
      <c r="I6784" s="10" t="str">
        <f t="shared" si="66"/>
        <v/>
      </c>
      <c r="J6784" s="6" t="s">
        <v>396</v>
      </c>
      <c r="K6784" s="6">
        <v>10</v>
      </c>
      <c r="L6784" s="6"/>
      <c r="M6784" s="6">
        <v>19</v>
      </c>
      <c r="N6784" s="6">
        <v>0</v>
      </c>
      <c r="O6784" s="6">
        <v>0</v>
      </c>
      <c r="P6784" s="6"/>
      <c r="Q6784" s="6"/>
      <c r="R6784" s="6"/>
      <c r="S6784" s="6"/>
      <c r="T6784" s="6"/>
    </row>
    <row r="6785" spans="1:20" x14ac:dyDescent="0.25">
      <c r="A6785">
        <v>2007</v>
      </c>
      <c r="B6785" s="6" t="s">
        <v>68</v>
      </c>
      <c r="C6785" s="6">
        <v>40</v>
      </c>
      <c r="D6785" s="6" t="s">
        <v>395</v>
      </c>
      <c r="E6785" s="6">
        <v>4</v>
      </c>
      <c r="F6785" s="6"/>
      <c r="G6785" s="6"/>
      <c r="H6785" s="6"/>
      <c r="I6785" s="10" t="str">
        <f t="shared" si="66"/>
        <v/>
      </c>
      <c r="J6785" s="6" t="s">
        <v>397</v>
      </c>
      <c r="K6785" s="6">
        <v>7</v>
      </c>
      <c r="L6785" s="6"/>
      <c r="M6785" s="6">
        <v>10</v>
      </c>
      <c r="N6785" s="6">
        <v>50</v>
      </c>
      <c r="O6785" s="6">
        <v>0</v>
      </c>
      <c r="P6785" s="6"/>
      <c r="Q6785" s="6"/>
      <c r="R6785" s="6"/>
      <c r="S6785" s="6"/>
      <c r="T6785" s="6"/>
    </row>
    <row r="6786" spans="1:20" x14ac:dyDescent="0.25">
      <c r="A6786">
        <v>2007</v>
      </c>
      <c r="B6786" s="6" t="s">
        <v>68</v>
      </c>
      <c r="C6786" s="6">
        <v>41</v>
      </c>
      <c r="D6786" s="6" t="s">
        <v>395</v>
      </c>
      <c r="E6786" s="6">
        <v>4</v>
      </c>
      <c r="F6786" s="6"/>
      <c r="G6786" s="6"/>
      <c r="H6786" s="6"/>
      <c r="I6786" s="10" t="str">
        <f t="shared" si="66"/>
        <v/>
      </c>
      <c r="J6786" s="6" t="s">
        <v>389</v>
      </c>
      <c r="K6786" s="6">
        <v>60</v>
      </c>
      <c r="L6786" s="6"/>
      <c r="M6786" s="6">
        <v>60</v>
      </c>
      <c r="N6786" s="6">
        <v>100</v>
      </c>
      <c r="O6786" s="6">
        <v>0</v>
      </c>
      <c r="P6786" s="6"/>
      <c r="Q6786" s="6"/>
      <c r="R6786" s="6"/>
      <c r="S6786" s="6"/>
      <c r="T6786" s="6"/>
    </row>
    <row r="6787" spans="1:20" x14ac:dyDescent="0.25">
      <c r="A6787">
        <v>2007</v>
      </c>
      <c r="B6787" s="6" t="s">
        <v>68</v>
      </c>
      <c r="C6787" s="6">
        <v>42</v>
      </c>
      <c r="D6787" s="6" t="s">
        <v>395</v>
      </c>
      <c r="E6787" s="6">
        <v>4</v>
      </c>
      <c r="F6787" s="6"/>
      <c r="G6787" s="6"/>
      <c r="H6787" s="6"/>
      <c r="I6787" s="10" t="str">
        <f t="shared" si="66"/>
        <v/>
      </c>
      <c r="J6787" s="6" t="s">
        <v>390</v>
      </c>
      <c r="K6787" s="6">
        <v>9</v>
      </c>
      <c r="L6787" s="6"/>
      <c r="M6787" s="6">
        <v>6</v>
      </c>
      <c r="N6787" s="6">
        <v>0</v>
      </c>
      <c r="O6787" s="6">
        <v>0</v>
      </c>
      <c r="P6787" s="6"/>
      <c r="Q6787" s="6"/>
      <c r="R6787" s="6"/>
      <c r="S6787" s="6"/>
      <c r="T6787" s="6"/>
    </row>
    <row r="6788" spans="1:20" x14ac:dyDescent="0.25">
      <c r="A6788">
        <v>2007</v>
      </c>
      <c r="B6788" s="6" t="s">
        <v>68</v>
      </c>
      <c r="C6788" s="6">
        <v>43</v>
      </c>
      <c r="D6788" s="6" t="s">
        <v>395</v>
      </c>
      <c r="E6788" s="6">
        <v>4</v>
      </c>
      <c r="F6788" s="6"/>
      <c r="G6788" s="6"/>
      <c r="H6788" s="6"/>
      <c r="I6788" s="10" t="str">
        <f t="shared" si="66"/>
        <v/>
      </c>
      <c r="J6788" s="6" t="s">
        <v>390</v>
      </c>
      <c r="K6788" s="6">
        <v>7</v>
      </c>
      <c r="L6788" s="6"/>
      <c r="M6788" s="6">
        <v>5</v>
      </c>
      <c r="N6788" s="6">
        <v>0</v>
      </c>
      <c r="O6788" s="6">
        <v>0</v>
      </c>
      <c r="P6788" s="6"/>
      <c r="Q6788" s="6"/>
      <c r="R6788" s="6"/>
      <c r="S6788" s="6"/>
      <c r="T6788" s="6"/>
    </row>
    <row r="6789" spans="1:20" x14ac:dyDescent="0.25">
      <c r="A6789">
        <v>2007</v>
      </c>
      <c r="B6789" s="6" t="s">
        <v>68</v>
      </c>
      <c r="C6789" s="6">
        <v>44</v>
      </c>
      <c r="D6789" s="6" t="s">
        <v>395</v>
      </c>
      <c r="E6789" s="6">
        <v>4</v>
      </c>
      <c r="F6789" s="6"/>
      <c r="G6789" s="6"/>
      <c r="H6789" s="6"/>
      <c r="I6789" s="10" t="str">
        <f t="shared" si="66"/>
        <v/>
      </c>
      <c r="J6789" s="6" t="s">
        <v>391</v>
      </c>
      <c r="K6789" s="6">
        <v>20</v>
      </c>
      <c r="L6789" s="6"/>
      <c r="M6789" s="6">
        <v>7</v>
      </c>
      <c r="N6789" s="6">
        <v>0</v>
      </c>
      <c r="O6789" s="6">
        <v>0</v>
      </c>
      <c r="P6789" s="6"/>
      <c r="Q6789" s="6"/>
      <c r="R6789" s="6"/>
      <c r="S6789" s="6"/>
      <c r="T6789" s="6"/>
    </row>
    <row r="6790" spans="1:20" x14ac:dyDescent="0.25">
      <c r="A6790">
        <v>2007</v>
      </c>
      <c r="B6790" s="6" t="s">
        <v>68</v>
      </c>
      <c r="C6790" s="6">
        <v>45</v>
      </c>
      <c r="D6790" s="6" t="s">
        <v>395</v>
      </c>
      <c r="E6790" s="6">
        <v>4</v>
      </c>
      <c r="F6790" s="6"/>
      <c r="G6790" s="6"/>
      <c r="H6790" s="6"/>
      <c r="I6790" s="10" t="str">
        <f t="shared" si="66"/>
        <v/>
      </c>
      <c r="J6790" s="6" t="s">
        <v>391</v>
      </c>
      <c r="K6790" s="6">
        <v>27</v>
      </c>
      <c r="L6790" s="6"/>
      <c r="M6790" s="6">
        <v>10</v>
      </c>
      <c r="N6790" s="6">
        <v>0</v>
      </c>
      <c r="O6790" s="6">
        <v>0</v>
      </c>
      <c r="P6790" s="6"/>
      <c r="Q6790" s="6"/>
      <c r="R6790" s="6"/>
      <c r="S6790" s="6"/>
      <c r="T6790" s="6"/>
    </row>
    <row r="6791" spans="1:20" x14ac:dyDescent="0.25">
      <c r="A6791">
        <v>2007</v>
      </c>
      <c r="B6791" s="6" t="s">
        <v>68</v>
      </c>
      <c r="C6791" s="6">
        <v>46</v>
      </c>
      <c r="D6791" s="6" t="s">
        <v>395</v>
      </c>
      <c r="E6791" s="6">
        <v>4</v>
      </c>
      <c r="F6791" s="6"/>
      <c r="G6791" s="6"/>
      <c r="H6791" s="6"/>
      <c r="I6791" s="10" t="str">
        <f t="shared" si="66"/>
        <v/>
      </c>
      <c r="J6791" s="6" t="s">
        <v>392</v>
      </c>
      <c r="K6791" s="6">
        <v>35</v>
      </c>
      <c r="L6791" s="6"/>
      <c r="M6791" s="6">
        <v>22</v>
      </c>
      <c r="N6791" s="6">
        <v>10</v>
      </c>
      <c r="O6791" s="6">
        <v>0</v>
      </c>
      <c r="P6791" s="6"/>
      <c r="Q6791" s="6"/>
      <c r="R6791" s="6"/>
      <c r="S6791" s="6"/>
      <c r="T6791" s="6"/>
    </row>
    <row r="6792" spans="1:20" x14ac:dyDescent="0.25">
      <c r="A6792">
        <v>2007</v>
      </c>
      <c r="B6792" s="6" t="s">
        <v>68</v>
      </c>
      <c r="C6792" s="6">
        <v>47</v>
      </c>
      <c r="D6792" s="6" t="s">
        <v>395</v>
      </c>
      <c r="E6792" s="6">
        <v>4</v>
      </c>
      <c r="F6792" s="6"/>
      <c r="G6792" s="6"/>
      <c r="H6792" s="6"/>
      <c r="I6792" s="10" t="str">
        <f t="shared" si="66"/>
        <v/>
      </c>
      <c r="J6792" s="6" t="s">
        <v>392</v>
      </c>
      <c r="K6792" s="6">
        <v>65</v>
      </c>
      <c r="L6792" s="6"/>
      <c r="M6792" s="6">
        <v>20</v>
      </c>
      <c r="N6792" s="6">
        <v>50</v>
      </c>
      <c r="O6792" s="6">
        <v>0</v>
      </c>
      <c r="P6792" s="6"/>
      <c r="Q6792" s="6"/>
      <c r="R6792" s="6"/>
      <c r="S6792" s="6"/>
      <c r="T6792" s="6"/>
    </row>
    <row r="6793" spans="1:20" x14ac:dyDescent="0.25">
      <c r="A6793">
        <v>2007</v>
      </c>
      <c r="B6793" s="6" t="s">
        <v>68</v>
      </c>
      <c r="C6793" s="6">
        <v>48</v>
      </c>
      <c r="D6793" s="6" t="s">
        <v>395</v>
      </c>
      <c r="E6793" s="6">
        <v>4</v>
      </c>
      <c r="F6793" s="6"/>
      <c r="G6793" s="6"/>
      <c r="H6793" s="6"/>
      <c r="I6793" s="10" t="str">
        <f t="shared" si="66"/>
        <v/>
      </c>
      <c r="J6793" s="6" t="s">
        <v>392</v>
      </c>
      <c r="K6793" s="6">
        <v>15</v>
      </c>
      <c r="L6793" s="6"/>
      <c r="M6793" s="6">
        <v>7</v>
      </c>
      <c r="N6793" s="6">
        <v>0</v>
      </c>
      <c r="O6793" s="6">
        <v>0</v>
      </c>
      <c r="P6793" s="6"/>
      <c r="Q6793" s="6"/>
      <c r="R6793" s="6"/>
      <c r="S6793" s="6"/>
      <c r="T6793" s="6"/>
    </row>
    <row r="6794" spans="1:20" x14ac:dyDescent="0.25">
      <c r="A6794">
        <v>2007</v>
      </c>
      <c r="B6794" s="6" t="s">
        <v>68</v>
      </c>
      <c r="C6794" s="6">
        <v>49</v>
      </c>
      <c r="D6794" s="6" t="s">
        <v>407</v>
      </c>
      <c r="E6794" s="6">
        <v>5</v>
      </c>
      <c r="F6794" s="6"/>
      <c r="G6794" s="6">
        <v>170</v>
      </c>
      <c r="H6794" s="6"/>
      <c r="I6794" s="10">
        <f t="shared" si="66"/>
        <v>170</v>
      </c>
      <c r="J6794" s="6" t="s">
        <v>393</v>
      </c>
      <c r="K6794" s="6">
        <v>16</v>
      </c>
      <c r="L6794" s="6"/>
      <c r="M6794" s="6">
        <v>8</v>
      </c>
      <c r="N6794" s="6">
        <v>0</v>
      </c>
      <c r="O6794" s="6">
        <v>0</v>
      </c>
      <c r="P6794" s="6"/>
      <c r="Q6794" s="6"/>
      <c r="R6794" s="6"/>
      <c r="S6794" s="6"/>
      <c r="T6794" s="6"/>
    </row>
    <row r="6795" spans="1:20" x14ac:dyDescent="0.25">
      <c r="A6795">
        <v>2007</v>
      </c>
      <c r="B6795" s="6" t="s">
        <v>68</v>
      </c>
      <c r="C6795" s="6">
        <v>50</v>
      </c>
      <c r="D6795" s="6" t="s">
        <v>407</v>
      </c>
      <c r="E6795" s="6">
        <v>5</v>
      </c>
      <c r="F6795" s="6"/>
      <c r="G6795" s="6"/>
      <c r="H6795" s="6"/>
      <c r="I6795" s="10" t="str">
        <f t="shared" si="66"/>
        <v/>
      </c>
      <c r="J6795" s="6" t="s">
        <v>393</v>
      </c>
      <c r="K6795" s="6">
        <v>10</v>
      </c>
      <c r="L6795" s="6"/>
      <c r="M6795" s="6">
        <v>6</v>
      </c>
      <c r="N6795" s="6">
        <v>0</v>
      </c>
      <c r="O6795" s="6">
        <v>0</v>
      </c>
      <c r="P6795" s="6"/>
      <c r="Q6795" s="6"/>
      <c r="R6795" s="6"/>
      <c r="S6795" s="6"/>
      <c r="T6795" s="6"/>
    </row>
    <row r="6796" spans="1:20" x14ac:dyDescent="0.25">
      <c r="A6796">
        <v>2007</v>
      </c>
      <c r="B6796" s="6" t="s">
        <v>68</v>
      </c>
      <c r="C6796" s="6">
        <v>51</v>
      </c>
      <c r="D6796" s="6" t="s">
        <v>407</v>
      </c>
      <c r="E6796" s="6">
        <v>5</v>
      </c>
      <c r="F6796" s="6"/>
      <c r="G6796" s="6"/>
      <c r="H6796" s="6"/>
      <c r="I6796" s="10" t="str">
        <f t="shared" si="66"/>
        <v/>
      </c>
      <c r="J6796" s="6" t="s">
        <v>393</v>
      </c>
      <c r="K6796" s="6">
        <v>22</v>
      </c>
      <c r="L6796" s="6"/>
      <c r="M6796" s="6">
        <v>8</v>
      </c>
      <c r="N6796" s="6">
        <v>0</v>
      </c>
      <c r="O6796" s="6">
        <v>0</v>
      </c>
      <c r="P6796" s="6"/>
      <c r="Q6796" s="6"/>
      <c r="R6796" s="6"/>
      <c r="S6796" s="6"/>
      <c r="T6796" s="6"/>
    </row>
    <row r="6797" spans="1:20" x14ac:dyDescent="0.25">
      <c r="A6797">
        <v>2007</v>
      </c>
      <c r="B6797" s="6" t="s">
        <v>68</v>
      </c>
      <c r="C6797" s="6">
        <v>52</v>
      </c>
      <c r="D6797" s="6" t="s">
        <v>407</v>
      </c>
      <c r="E6797" s="6">
        <v>5</v>
      </c>
      <c r="F6797" s="6"/>
      <c r="G6797" s="6"/>
      <c r="H6797" s="6"/>
      <c r="I6797" s="10" t="str">
        <f t="shared" si="66"/>
        <v/>
      </c>
      <c r="J6797" s="6" t="s">
        <v>393</v>
      </c>
      <c r="K6797" s="6">
        <v>9</v>
      </c>
      <c r="L6797" s="6"/>
      <c r="M6797" s="6">
        <v>10</v>
      </c>
      <c r="N6797" s="6">
        <v>0</v>
      </c>
      <c r="O6797" s="6">
        <v>50</v>
      </c>
      <c r="P6797" s="6" t="s">
        <v>428</v>
      </c>
      <c r="Q6797" s="6"/>
      <c r="R6797" s="6"/>
      <c r="S6797" s="6"/>
      <c r="T6797" s="6"/>
    </row>
    <row r="6798" spans="1:20" x14ac:dyDescent="0.25">
      <c r="A6798">
        <v>2007</v>
      </c>
      <c r="B6798" s="6" t="s">
        <v>68</v>
      </c>
      <c r="C6798" s="6">
        <v>53</v>
      </c>
      <c r="D6798" s="6" t="s">
        <v>407</v>
      </c>
      <c r="E6798" s="6">
        <v>5</v>
      </c>
      <c r="F6798" s="6"/>
      <c r="G6798" s="6"/>
      <c r="H6798" s="6"/>
      <c r="I6798" s="10" t="str">
        <f t="shared" si="66"/>
        <v/>
      </c>
      <c r="J6798" s="6" t="s">
        <v>389</v>
      </c>
      <c r="K6798" s="6">
        <v>50</v>
      </c>
      <c r="L6798" s="6"/>
      <c r="M6798" s="6">
        <v>43</v>
      </c>
      <c r="N6798" s="6">
        <v>60</v>
      </c>
      <c r="O6798" s="6">
        <v>0</v>
      </c>
      <c r="P6798" s="6"/>
      <c r="Q6798" s="6"/>
      <c r="R6798" s="6"/>
      <c r="S6798" s="6"/>
      <c r="T6798" s="6"/>
    </row>
    <row r="6799" spans="1:20" x14ac:dyDescent="0.25">
      <c r="A6799">
        <v>2007</v>
      </c>
      <c r="B6799" s="6" t="s">
        <v>68</v>
      </c>
      <c r="C6799" s="6">
        <v>54</v>
      </c>
      <c r="D6799" s="6" t="s">
        <v>407</v>
      </c>
      <c r="E6799" s="6">
        <v>5</v>
      </c>
      <c r="F6799" s="6"/>
      <c r="G6799" s="6"/>
      <c r="H6799" s="6"/>
      <c r="I6799" s="10" t="str">
        <f t="shared" si="66"/>
        <v/>
      </c>
      <c r="J6799" s="6" t="s">
        <v>389</v>
      </c>
      <c r="K6799" s="6">
        <v>30</v>
      </c>
      <c r="L6799" s="6"/>
      <c r="M6799" s="6">
        <v>14</v>
      </c>
      <c r="N6799" s="6">
        <v>0</v>
      </c>
      <c r="O6799" s="6">
        <v>0</v>
      </c>
      <c r="P6799" s="6"/>
      <c r="Q6799" s="6"/>
      <c r="R6799" s="6"/>
      <c r="S6799" s="6"/>
      <c r="T6799" s="6"/>
    </row>
    <row r="6800" spans="1:20" x14ac:dyDescent="0.25">
      <c r="A6800">
        <v>2007</v>
      </c>
      <c r="B6800" s="6" t="s">
        <v>68</v>
      </c>
      <c r="C6800" s="6">
        <v>55</v>
      </c>
      <c r="D6800" s="6" t="s">
        <v>407</v>
      </c>
      <c r="E6800" s="6">
        <v>5</v>
      </c>
      <c r="F6800" s="6"/>
      <c r="G6800" s="6"/>
      <c r="H6800" s="6"/>
      <c r="I6800" s="10" t="str">
        <f t="shared" si="66"/>
        <v/>
      </c>
      <c r="J6800" s="6" t="s">
        <v>389</v>
      </c>
      <c r="K6800" s="6">
        <v>16</v>
      </c>
      <c r="L6800" s="6"/>
      <c r="M6800" s="6">
        <v>2</v>
      </c>
      <c r="N6800" s="6">
        <v>0</v>
      </c>
      <c r="O6800" s="6">
        <v>0</v>
      </c>
      <c r="P6800" s="6"/>
      <c r="Q6800" s="6"/>
      <c r="R6800" s="6"/>
      <c r="S6800" s="6"/>
      <c r="T6800" s="6"/>
    </row>
    <row r="6801" spans="1:20" x14ac:dyDescent="0.25">
      <c r="A6801">
        <v>2007</v>
      </c>
      <c r="B6801" s="6" t="s">
        <v>68</v>
      </c>
      <c r="C6801" s="6">
        <v>56</v>
      </c>
      <c r="D6801" s="6" t="s">
        <v>407</v>
      </c>
      <c r="E6801" s="6">
        <v>5</v>
      </c>
      <c r="F6801" s="6"/>
      <c r="G6801" s="6"/>
      <c r="H6801" s="6"/>
      <c r="I6801" s="10" t="str">
        <f t="shared" si="66"/>
        <v/>
      </c>
      <c r="J6801" s="6" t="s">
        <v>427</v>
      </c>
      <c r="K6801" s="6">
        <v>29</v>
      </c>
      <c r="L6801" s="6"/>
      <c r="M6801" s="6">
        <v>34</v>
      </c>
      <c r="N6801" s="6">
        <v>0</v>
      </c>
      <c r="O6801" s="6">
        <v>0</v>
      </c>
      <c r="P6801" s="6"/>
      <c r="Q6801" s="6"/>
      <c r="R6801" s="6"/>
      <c r="S6801" s="6"/>
      <c r="T6801" s="6"/>
    </row>
    <row r="6802" spans="1:20" x14ac:dyDescent="0.25">
      <c r="A6802">
        <v>2007</v>
      </c>
      <c r="B6802" s="6" t="s">
        <v>68</v>
      </c>
      <c r="C6802" s="6">
        <v>57</v>
      </c>
      <c r="D6802" s="6" t="s">
        <v>407</v>
      </c>
      <c r="E6802" s="6">
        <v>5</v>
      </c>
      <c r="F6802" s="6"/>
      <c r="G6802" s="6"/>
      <c r="H6802" s="6"/>
      <c r="I6802" s="10" t="str">
        <f t="shared" si="66"/>
        <v/>
      </c>
      <c r="J6802" s="6" t="s">
        <v>429</v>
      </c>
      <c r="K6802" s="6">
        <v>16</v>
      </c>
      <c r="L6802" s="6"/>
      <c r="M6802" s="6">
        <v>9</v>
      </c>
      <c r="N6802" s="6">
        <v>0</v>
      </c>
      <c r="O6802" s="6">
        <v>0</v>
      </c>
      <c r="P6802" s="6"/>
      <c r="Q6802" s="6"/>
      <c r="R6802" s="6"/>
      <c r="S6802" s="6"/>
      <c r="T6802" s="6"/>
    </row>
    <row r="6803" spans="1:20" x14ac:dyDescent="0.25">
      <c r="A6803">
        <v>2007</v>
      </c>
      <c r="B6803" s="6" t="s">
        <v>68</v>
      </c>
      <c r="C6803" s="6">
        <v>58</v>
      </c>
      <c r="D6803" s="6" t="s">
        <v>407</v>
      </c>
      <c r="E6803" s="6">
        <v>5</v>
      </c>
      <c r="F6803" s="6"/>
      <c r="G6803" s="6"/>
      <c r="H6803" s="6"/>
      <c r="I6803" s="10" t="str">
        <f t="shared" si="66"/>
        <v/>
      </c>
      <c r="J6803" s="6" t="s">
        <v>430</v>
      </c>
      <c r="K6803" s="6">
        <v>9</v>
      </c>
      <c r="L6803" s="6"/>
      <c r="M6803" s="6">
        <v>2</v>
      </c>
      <c r="N6803" s="6">
        <v>15</v>
      </c>
      <c r="O6803" s="6">
        <v>0</v>
      </c>
      <c r="P6803" s="6"/>
      <c r="Q6803" s="6"/>
      <c r="R6803" s="6"/>
      <c r="S6803" s="6"/>
      <c r="T6803" s="6"/>
    </row>
    <row r="6804" spans="1:20" x14ac:dyDescent="0.25">
      <c r="A6804">
        <v>2007</v>
      </c>
      <c r="B6804" s="6" t="s">
        <v>68</v>
      </c>
      <c r="C6804" s="6">
        <v>59</v>
      </c>
      <c r="D6804" s="6" t="s">
        <v>407</v>
      </c>
      <c r="E6804" s="6">
        <v>5</v>
      </c>
      <c r="F6804" s="6"/>
      <c r="G6804" s="6"/>
      <c r="H6804" s="6"/>
      <c r="I6804" s="10" t="str">
        <f t="shared" si="66"/>
        <v/>
      </c>
      <c r="J6804" s="6" t="s">
        <v>391</v>
      </c>
      <c r="K6804" s="6">
        <v>24</v>
      </c>
      <c r="L6804" s="6"/>
      <c r="M6804" s="6">
        <v>11</v>
      </c>
      <c r="N6804" s="6">
        <v>10</v>
      </c>
      <c r="O6804" s="6">
        <v>0</v>
      </c>
      <c r="P6804" s="6"/>
      <c r="Q6804" s="6"/>
      <c r="R6804" s="6"/>
      <c r="S6804" s="6"/>
      <c r="T6804" s="6"/>
    </row>
    <row r="6805" spans="1:20" x14ac:dyDescent="0.25">
      <c r="A6805">
        <v>2007</v>
      </c>
      <c r="B6805" s="6" t="s">
        <v>68</v>
      </c>
      <c r="C6805" s="6">
        <v>60</v>
      </c>
      <c r="D6805" s="6" t="s">
        <v>431</v>
      </c>
      <c r="E6805" s="6">
        <v>6</v>
      </c>
      <c r="F6805" s="6"/>
      <c r="G6805" s="6">
        <v>129</v>
      </c>
      <c r="H6805" s="6"/>
      <c r="I6805" s="10">
        <f t="shared" si="66"/>
        <v>129</v>
      </c>
      <c r="J6805" s="6" t="s">
        <v>393</v>
      </c>
      <c r="K6805" s="6">
        <v>3</v>
      </c>
      <c r="L6805" s="6"/>
      <c r="M6805" s="6">
        <v>2</v>
      </c>
      <c r="N6805" s="6">
        <v>0</v>
      </c>
      <c r="O6805" s="6">
        <v>0</v>
      </c>
      <c r="P6805" s="6"/>
      <c r="Q6805" s="6"/>
      <c r="R6805" s="6"/>
      <c r="S6805" s="6">
        <v>1</v>
      </c>
      <c r="T6805" s="6"/>
    </row>
    <row r="6806" spans="1:20" x14ac:dyDescent="0.25">
      <c r="A6806">
        <v>2007</v>
      </c>
      <c r="B6806" s="6" t="s">
        <v>68</v>
      </c>
      <c r="C6806" s="6">
        <v>61</v>
      </c>
      <c r="D6806" s="6" t="s">
        <v>431</v>
      </c>
      <c r="E6806" s="6">
        <v>6</v>
      </c>
      <c r="F6806" s="6"/>
      <c r="G6806" s="6"/>
      <c r="H6806" s="6"/>
      <c r="I6806" s="10" t="str">
        <f t="shared" si="66"/>
        <v/>
      </c>
      <c r="J6806" s="6" t="s">
        <v>393</v>
      </c>
      <c r="K6806" s="6">
        <v>11</v>
      </c>
      <c r="L6806" s="6"/>
      <c r="M6806" s="6">
        <v>4</v>
      </c>
      <c r="N6806" s="6">
        <v>0</v>
      </c>
      <c r="O6806" s="6">
        <v>0</v>
      </c>
      <c r="P6806" s="6"/>
      <c r="Q6806" s="6"/>
      <c r="R6806" s="6"/>
      <c r="S6806" s="6"/>
      <c r="T6806" s="6"/>
    </row>
    <row r="6807" spans="1:20" x14ac:dyDescent="0.25">
      <c r="A6807">
        <v>2007</v>
      </c>
      <c r="B6807" s="6" t="s">
        <v>68</v>
      </c>
      <c r="C6807" s="6">
        <v>62</v>
      </c>
      <c r="D6807" s="6" t="s">
        <v>431</v>
      </c>
      <c r="E6807" s="6">
        <v>6</v>
      </c>
      <c r="F6807" s="6"/>
      <c r="G6807" s="6"/>
      <c r="H6807" s="6"/>
      <c r="I6807" s="10" t="str">
        <f t="shared" si="66"/>
        <v/>
      </c>
      <c r="J6807" s="6" t="s">
        <v>393</v>
      </c>
      <c r="K6807" s="6">
        <v>40</v>
      </c>
      <c r="L6807" s="6"/>
      <c r="M6807" s="6">
        <v>25</v>
      </c>
      <c r="N6807" s="6">
        <v>45</v>
      </c>
      <c r="O6807" s="6">
        <v>0</v>
      </c>
      <c r="P6807" s="6"/>
      <c r="Q6807" s="6"/>
      <c r="R6807" s="6"/>
      <c r="S6807" s="6"/>
      <c r="T6807" s="6"/>
    </row>
    <row r="6808" spans="1:20" x14ac:dyDescent="0.25">
      <c r="A6808">
        <v>2007</v>
      </c>
      <c r="B6808" s="6" t="s">
        <v>68</v>
      </c>
      <c r="C6808" s="6">
        <v>63</v>
      </c>
      <c r="D6808" s="6" t="s">
        <v>431</v>
      </c>
      <c r="E6808" s="6">
        <v>6</v>
      </c>
      <c r="F6808" s="6"/>
      <c r="G6808" s="6"/>
      <c r="H6808" s="6"/>
      <c r="I6808" s="10" t="str">
        <f t="shared" si="66"/>
        <v/>
      </c>
      <c r="J6808" s="6" t="s">
        <v>393</v>
      </c>
      <c r="K6808" s="6">
        <v>10</v>
      </c>
      <c r="L6808" s="6"/>
      <c r="M6808" s="6">
        <v>5</v>
      </c>
      <c r="N6808" s="6">
        <v>0</v>
      </c>
      <c r="O6808" s="6">
        <v>0</v>
      </c>
      <c r="P6808" s="6"/>
      <c r="Q6808" s="6"/>
      <c r="R6808" s="6"/>
      <c r="S6808" s="6"/>
      <c r="T6808" s="6"/>
    </row>
    <row r="6809" spans="1:20" x14ac:dyDescent="0.25">
      <c r="A6809">
        <v>2007</v>
      </c>
      <c r="B6809" s="6" t="s">
        <v>68</v>
      </c>
      <c r="C6809" s="6">
        <v>64</v>
      </c>
      <c r="D6809" s="6" t="s">
        <v>431</v>
      </c>
      <c r="E6809" s="6">
        <v>6</v>
      </c>
      <c r="F6809" s="6"/>
      <c r="G6809" s="6"/>
      <c r="H6809" s="6"/>
      <c r="I6809" s="10" t="str">
        <f t="shared" si="66"/>
        <v/>
      </c>
      <c r="J6809" s="6" t="s">
        <v>393</v>
      </c>
      <c r="K6809" s="6">
        <v>30</v>
      </c>
      <c r="L6809" s="6"/>
      <c r="M6809" s="6">
        <v>1</v>
      </c>
      <c r="N6809" s="6">
        <v>3</v>
      </c>
      <c r="O6809" s="6">
        <v>0</v>
      </c>
      <c r="P6809" s="6"/>
      <c r="Q6809" s="6"/>
      <c r="R6809" s="6"/>
      <c r="S6809" s="6"/>
      <c r="T6809" s="6"/>
    </row>
    <row r="6810" spans="1:20" x14ac:dyDescent="0.25">
      <c r="A6810">
        <v>2007</v>
      </c>
      <c r="B6810" s="6" t="s">
        <v>68</v>
      </c>
      <c r="C6810" s="6">
        <v>65</v>
      </c>
      <c r="D6810" s="6" t="s">
        <v>431</v>
      </c>
      <c r="E6810" s="6">
        <v>6</v>
      </c>
      <c r="F6810" s="6"/>
      <c r="G6810" s="6"/>
      <c r="H6810" s="6"/>
      <c r="I6810" s="10" t="str">
        <f t="shared" si="66"/>
        <v/>
      </c>
      <c r="J6810" s="6" t="s">
        <v>393</v>
      </c>
      <c r="K6810" s="6">
        <v>15</v>
      </c>
      <c r="L6810" s="6"/>
      <c r="M6810" s="6">
        <v>10</v>
      </c>
      <c r="N6810" s="6">
        <v>0</v>
      </c>
      <c r="O6810" s="6">
        <v>0</v>
      </c>
      <c r="P6810" s="6"/>
      <c r="Q6810" s="6"/>
      <c r="R6810" s="6"/>
      <c r="S6810" s="6"/>
      <c r="T6810" s="6"/>
    </row>
    <row r="6811" spans="1:20" x14ac:dyDescent="0.25">
      <c r="A6811">
        <v>2007</v>
      </c>
      <c r="B6811" s="6" t="s">
        <v>68</v>
      </c>
      <c r="C6811" s="6">
        <v>66</v>
      </c>
      <c r="D6811" s="6" t="s">
        <v>431</v>
      </c>
      <c r="E6811" s="6">
        <v>6</v>
      </c>
      <c r="F6811" s="6"/>
      <c r="G6811" s="6"/>
      <c r="H6811" s="6"/>
      <c r="I6811" s="10" t="str">
        <f t="shared" si="66"/>
        <v/>
      </c>
      <c r="J6811" s="6" t="s">
        <v>387</v>
      </c>
      <c r="K6811" s="6">
        <v>5</v>
      </c>
      <c r="L6811" s="6"/>
      <c r="M6811" s="6">
        <v>10</v>
      </c>
      <c r="N6811" s="6">
        <v>0</v>
      </c>
      <c r="O6811" s="6">
        <v>0</v>
      </c>
      <c r="P6811" s="6"/>
      <c r="Q6811" s="6"/>
      <c r="R6811" s="6"/>
      <c r="S6811" s="6"/>
      <c r="T6811" s="6"/>
    </row>
    <row r="6812" spans="1:20" x14ac:dyDescent="0.25">
      <c r="A6812">
        <v>2007</v>
      </c>
      <c r="B6812" s="6" t="s">
        <v>68</v>
      </c>
      <c r="C6812" s="6">
        <v>67</v>
      </c>
      <c r="D6812" s="6" t="s">
        <v>431</v>
      </c>
      <c r="E6812" s="6">
        <v>6</v>
      </c>
      <c r="F6812" s="6"/>
      <c r="G6812" s="6"/>
      <c r="H6812" s="6"/>
      <c r="I6812" s="10" t="str">
        <f t="shared" si="66"/>
        <v/>
      </c>
      <c r="J6812" s="6" t="s">
        <v>387</v>
      </c>
      <c r="K6812" s="6">
        <v>40</v>
      </c>
      <c r="L6812" s="6"/>
      <c r="M6812" s="6">
        <v>50</v>
      </c>
      <c r="N6812" s="6">
        <v>0</v>
      </c>
      <c r="O6812" s="6">
        <v>0</v>
      </c>
      <c r="P6812" s="6"/>
      <c r="Q6812" s="6"/>
      <c r="R6812" s="6"/>
      <c r="S6812" s="6"/>
      <c r="T6812" s="6"/>
    </row>
    <row r="6813" spans="1:20" x14ac:dyDescent="0.25">
      <c r="A6813">
        <v>2007</v>
      </c>
      <c r="B6813" s="6" t="s">
        <v>68</v>
      </c>
      <c r="C6813" s="6">
        <v>68</v>
      </c>
      <c r="D6813" s="6" t="s">
        <v>431</v>
      </c>
      <c r="E6813" s="6">
        <v>6</v>
      </c>
      <c r="F6813" s="6"/>
      <c r="G6813" s="6"/>
      <c r="H6813" s="6"/>
      <c r="I6813" s="10" t="str">
        <f t="shared" si="66"/>
        <v/>
      </c>
      <c r="J6813" s="6" t="s">
        <v>397</v>
      </c>
      <c r="K6813" s="6">
        <v>8</v>
      </c>
      <c r="L6813" s="6"/>
      <c r="M6813" s="6">
        <v>4</v>
      </c>
      <c r="N6813" s="6">
        <v>0</v>
      </c>
      <c r="O6813" s="6">
        <v>0</v>
      </c>
      <c r="P6813" s="6"/>
      <c r="Q6813" s="6"/>
      <c r="R6813" s="6"/>
      <c r="S6813" s="6"/>
      <c r="T6813" s="6"/>
    </row>
    <row r="6814" spans="1:20" x14ac:dyDescent="0.25">
      <c r="A6814">
        <v>2007</v>
      </c>
      <c r="B6814" s="6" t="s">
        <v>68</v>
      </c>
      <c r="C6814" s="6">
        <v>69</v>
      </c>
      <c r="D6814" s="6" t="s">
        <v>431</v>
      </c>
      <c r="E6814" s="6">
        <v>6</v>
      </c>
      <c r="F6814" s="6"/>
      <c r="G6814" s="6"/>
      <c r="H6814" s="6"/>
      <c r="I6814" s="10" t="str">
        <f t="shared" si="66"/>
        <v/>
      </c>
      <c r="J6814" s="6" t="s">
        <v>427</v>
      </c>
      <c r="K6814" s="6">
        <v>60</v>
      </c>
      <c r="L6814" s="6"/>
      <c r="M6814" s="6">
        <v>25</v>
      </c>
      <c r="N6814" s="6">
        <v>20</v>
      </c>
      <c r="O6814" s="6">
        <v>0</v>
      </c>
      <c r="P6814" s="6"/>
      <c r="Q6814" s="6"/>
      <c r="R6814" s="6"/>
      <c r="S6814" s="6"/>
      <c r="T6814" s="6"/>
    </row>
    <row r="6815" spans="1:20" x14ac:dyDescent="0.25">
      <c r="A6815">
        <v>2007</v>
      </c>
      <c r="B6815" s="6" t="s">
        <v>68</v>
      </c>
      <c r="C6815" s="6">
        <v>70</v>
      </c>
      <c r="D6815" s="6" t="s">
        <v>431</v>
      </c>
      <c r="E6815" s="6">
        <v>6</v>
      </c>
      <c r="F6815" s="6"/>
      <c r="G6815" s="6"/>
      <c r="H6815" s="6"/>
      <c r="I6815" s="10" t="str">
        <f t="shared" si="66"/>
        <v/>
      </c>
      <c r="J6815" s="6" t="s">
        <v>390</v>
      </c>
      <c r="K6815" s="6">
        <v>30</v>
      </c>
      <c r="L6815" s="6"/>
      <c r="M6815" s="6">
        <v>5</v>
      </c>
      <c r="N6815" s="6">
        <v>3</v>
      </c>
      <c r="O6815" s="6">
        <v>0</v>
      </c>
      <c r="P6815" s="6"/>
      <c r="Q6815" s="6"/>
      <c r="R6815" s="6"/>
      <c r="S6815" s="6"/>
      <c r="T6815" s="6"/>
    </row>
    <row r="6816" spans="1:20" x14ac:dyDescent="0.25">
      <c r="A6816">
        <v>2007</v>
      </c>
      <c r="B6816" s="6" t="s">
        <v>68</v>
      </c>
      <c r="C6816" s="6">
        <v>71</v>
      </c>
      <c r="D6816" s="6" t="s">
        <v>431</v>
      </c>
      <c r="E6816" s="6">
        <v>6</v>
      </c>
      <c r="F6816" s="6"/>
      <c r="G6816" s="6"/>
      <c r="H6816" s="6"/>
      <c r="I6816" s="10" t="str">
        <f t="shared" si="66"/>
        <v/>
      </c>
      <c r="J6816" s="6" t="s">
        <v>390</v>
      </c>
      <c r="K6816" s="6">
        <v>3</v>
      </c>
      <c r="L6816" s="6"/>
      <c r="M6816" s="6">
        <v>3</v>
      </c>
      <c r="N6816" s="6">
        <v>0</v>
      </c>
      <c r="O6816" s="6">
        <v>0</v>
      </c>
      <c r="P6816" s="6"/>
      <c r="Q6816" s="6"/>
      <c r="R6816" s="6"/>
      <c r="S6816" s="6"/>
      <c r="T6816" s="6"/>
    </row>
    <row r="6817" spans="1:20" x14ac:dyDescent="0.25">
      <c r="A6817">
        <v>2007</v>
      </c>
      <c r="B6817" s="6" t="s">
        <v>68</v>
      </c>
      <c r="C6817" s="6">
        <v>72</v>
      </c>
      <c r="D6817" s="6" t="s">
        <v>431</v>
      </c>
      <c r="E6817" s="6">
        <v>6</v>
      </c>
      <c r="F6817" s="6"/>
      <c r="G6817" s="6"/>
      <c r="H6817" s="6"/>
      <c r="I6817" s="10" t="str">
        <f t="shared" si="66"/>
        <v/>
      </c>
      <c r="J6817" s="6" t="s">
        <v>391</v>
      </c>
      <c r="K6817" s="6">
        <v>30</v>
      </c>
      <c r="L6817" s="6"/>
      <c r="M6817" s="6">
        <v>12</v>
      </c>
      <c r="N6817" s="6">
        <v>5</v>
      </c>
      <c r="O6817" s="6">
        <v>0</v>
      </c>
      <c r="P6817" s="6"/>
      <c r="Q6817" s="6"/>
      <c r="R6817" s="6"/>
      <c r="S6817" s="6"/>
      <c r="T6817" s="6"/>
    </row>
    <row r="6818" spans="1:20" x14ac:dyDescent="0.25">
      <c r="A6818">
        <v>2007</v>
      </c>
      <c r="B6818" s="6" t="s">
        <v>68</v>
      </c>
      <c r="C6818" s="6">
        <v>73</v>
      </c>
      <c r="D6818" s="6" t="s">
        <v>431</v>
      </c>
      <c r="E6818" s="6">
        <v>6</v>
      </c>
      <c r="F6818" s="6"/>
      <c r="G6818" s="6"/>
      <c r="H6818" s="6"/>
      <c r="I6818" s="10" t="str">
        <f t="shared" si="66"/>
        <v/>
      </c>
      <c r="J6818" s="6" t="s">
        <v>391</v>
      </c>
      <c r="K6818" s="6">
        <v>25</v>
      </c>
      <c r="L6818" s="6"/>
      <c r="M6818" s="6">
        <v>6</v>
      </c>
      <c r="N6818" s="6">
        <v>20</v>
      </c>
      <c r="O6818" s="6">
        <v>0</v>
      </c>
      <c r="P6818" s="6"/>
      <c r="Q6818" s="6"/>
      <c r="R6818" s="6"/>
      <c r="S6818" s="6"/>
      <c r="T6818" s="6"/>
    </row>
    <row r="6819" spans="1:20" x14ac:dyDescent="0.25">
      <c r="A6819">
        <v>2007</v>
      </c>
      <c r="B6819" s="6" t="s">
        <v>68</v>
      </c>
      <c r="C6819" s="6">
        <v>74</v>
      </c>
      <c r="D6819" s="6" t="s">
        <v>431</v>
      </c>
      <c r="E6819" s="6">
        <v>6</v>
      </c>
      <c r="F6819" s="6"/>
      <c r="G6819" s="6"/>
      <c r="H6819" s="6"/>
      <c r="I6819" s="10" t="str">
        <f t="shared" si="66"/>
        <v/>
      </c>
      <c r="J6819" s="6" t="s">
        <v>392</v>
      </c>
      <c r="K6819" s="6">
        <v>25</v>
      </c>
      <c r="L6819" s="6"/>
      <c r="M6819" s="6">
        <v>11</v>
      </c>
      <c r="N6819" s="6">
        <v>30</v>
      </c>
      <c r="O6819" s="6">
        <v>0</v>
      </c>
      <c r="P6819" s="6"/>
      <c r="Q6819" s="6"/>
      <c r="R6819" s="6"/>
      <c r="S6819" s="6"/>
      <c r="T6819" s="6"/>
    </row>
    <row r="6820" spans="1:20" x14ac:dyDescent="0.25">
      <c r="A6820">
        <v>2007</v>
      </c>
      <c r="B6820" s="6" t="s">
        <v>68</v>
      </c>
      <c r="C6820" s="6">
        <v>75</v>
      </c>
      <c r="D6820" s="6" t="s">
        <v>431</v>
      </c>
      <c r="E6820" s="6">
        <v>6</v>
      </c>
      <c r="F6820" s="6"/>
      <c r="G6820" s="6"/>
      <c r="H6820" s="6"/>
      <c r="I6820" s="10" t="str">
        <f t="shared" si="66"/>
        <v/>
      </c>
      <c r="J6820" s="6" t="s">
        <v>392</v>
      </c>
      <c r="K6820" s="6">
        <v>40</v>
      </c>
      <c r="L6820" s="6"/>
      <c r="M6820" s="6">
        <v>10</v>
      </c>
      <c r="N6820" s="6">
        <v>0</v>
      </c>
      <c r="O6820" s="6">
        <v>0</v>
      </c>
      <c r="P6820" s="6"/>
      <c r="Q6820" s="6"/>
      <c r="R6820" s="6"/>
      <c r="S6820" s="6"/>
      <c r="T6820" s="6"/>
    </row>
    <row r="6821" spans="1:20" x14ac:dyDescent="0.25">
      <c r="A6821">
        <v>2007</v>
      </c>
      <c r="B6821" s="6" t="s">
        <v>68</v>
      </c>
      <c r="C6821" s="6">
        <v>76</v>
      </c>
      <c r="D6821" s="6" t="s">
        <v>432</v>
      </c>
      <c r="E6821" s="6">
        <v>7</v>
      </c>
      <c r="F6821" s="6"/>
      <c r="G6821" s="6">
        <v>28</v>
      </c>
      <c r="H6821" s="6"/>
      <c r="I6821" s="10">
        <f t="shared" si="66"/>
        <v>28</v>
      </c>
      <c r="J6821" s="6" t="s">
        <v>393</v>
      </c>
      <c r="K6821" s="6">
        <v>15</v>
      </c>
      <c r="L6821" s="6"/>
      <c r="M6821" s="6">
        <v>12</v>
      </c>
      <c r="N6821" s="6">
        <v>5</v>
      </c>
      <c r="O6821" s="6">
        <v>20</v>
      </c>
      <c r="P6821" s="6" t="s">
        <v>428</v>
      </c>
      <c r="Q6821" s="6"/>
      <c r="R6821" s="6"/>
      <c r="S6821" s="6"/>
      <c r="T6821" s="6"/>
    </row>
    <row r="6822" spans="1:20" x14ac:dyDescent="0.25">
      <c r="A6822">
        <v>2007</v>
      </c>
      <c r="B6822" s="6" t="s">
        <v>68</v>
      </c>
      <c r="C6822" s="6">
        <v>77</v>
      </c>
      <c r="D6822" s="6" t="s">
        <v>432</v>
      </c>
      <c r="E6822" s="6">
        <v>7</v>
      </c>
      <c r="F6822" s="6"/>
      <c r="G6822" s="6"/>
      <c r="H6822" s="6"/>
      <c r="I6822" s="10" t="str">
        <f t="shared" si="66"/>
        <v/>
      </c>
      <c r="J6822" s="6" t="s">
        <v>397</v>
      </c>
      <c r="K6822" s="6">
        <v>38</v>
      </c>
      <c r="L6822" s="6"/>
      <c r="M6822" s="6">
        <v>26</v>
      </c>
      <c r="N6822" s="6">
        <v>70</v>
      </c>
      <c r="O6822" s="6">
        <v>0</v>
      </c>
      <c r="P6822" s="6"/>
      <c r="Q6822" s="6"/>
      <c r="R6822" s="6"/>
      <c r="S6822" s="6"/>
      <c r="T6822" s="6"/>
    </row>
    <row r="6823" spans="1:20" x14ac:dyDescent="0.25">
      <c r="A6823">
        <v>2007</v>
      </c>
      <c r="B6823" s="6" t="s">
        <v>68</v>
      </c>
      <c r="C6823" s="6">
        <v>78</v>
      </c>
      <c r="D6823" s="6" t="s">
        <v>432</v>
      </c>
      <c r="E6823" s="6">
        <v>7</v>
      </c>
      <c r="F6823" s="6"/>
      <c r="G6823" s="6"/>
      <c r="H6823" s="6"/>
      <c r="I6823" s="10" t="str">
        <f t="shared" si="66"/>
        <v/>
      </c>
      <c r="J6823" s="6" t="s">
        <v>389</v>
      </c>
      <c r="K6823" s="6">
        <v>10</v>
      </c>
      <c r="L6823" s="6"/>
      <c r="M6823" s="6">
        <v>11</v>
      </c>
      <c r="N6823" s="6">
        <v>0</v>
      </c>
      <c r="O6823" s="6">
        <v>3</v>
      </c>
      <c r="P6823" s="6" t="s">
        <v>428</v>
      </c>
      <c r="Q6823" s="6"/>
      <c r="R6823" s="6"/>
      <c r="S6823" s="6"/>
      <c r="T6823" s="6"/>
    </row>
    <row r="6824" spans="1:20" x14ac:dyDescent="0.25">
      <c r="A6824">
        <v>2007</v>
      </c>
      <c r="B6824" s="6" t="s">
        <v>68</v>
      </c>
      <c r="C6824" s="6">
        <v>79</v>
      </c>
      <c r="D6824" s="6" t="s">
        <v>432</v>
      </c>
      <c r="E6824" s="6">
        <v>7</v>
      </c>
      <c r="F6824" s="6"/>
      <c r="G6824" s="6"/>
      <c r="H6824" s="6"/>
      <c r="I6824" s="10" t="str">
        <f t="shared" si="66"/>
        <v/>
      </c>
      <c r="J6824" s="6" t="s">
        <v>389</v>
      </c>
      <c r="K6824" s="6">
        <v>27</v>
      </c>
      <c r="L6824" s="6"/>
      <c r="M6824" s="6">
        <v>22</v>
      </c>
      <c r="N6824" s="6">
        <v>55</v>
      </c>
      <c r="O6824" s="6">
        <v>0</v>
      </c>
      <c r="P6824" s="6"/>
      <c r="Q6824" s="6"/>
      <c r="R6824" s="6"/>
      <c r="S6824" s="6"/>
      <c r="T6824" s="6"/>
    </row>
    <row r="6825" spans="1:20" x14ac:dyDescent="0.25">
      <c r="A6825">
        <v>2007</v>
      </c>
      <c r="B6825" s="6" t="s">
        <v>68</v>
      </c>
      <c r="C6825" s="6">
        <v>80</v>
      </c>
      <c r="D6825" s="6" t="s">
        <v>432</v>
      </c>
      <c r="E6825" s="6">
        <v>7</v>
      </c>
      <c r="F6825" s="6"/>
      <c r="G6825" s="6"/>
      <c r="H6825" s="6"/>
      <c r="I6825" s="10" t="str">
        <f t="shared" si="66"/>
        <v/>
      </c>
      <c r="J6825" s="6" t="s">
        <v>389</v>
      </c>
      <c r="K6825" s="6">
        <v>15</v>
      </c>
      <c r="L6825" s="6"/>
      <c r="M6825" s="6">
        <v>33</v>
      </c>
      <c r="N6825" s="6">
        <v>15</v>
      </c>
      <c r="O6825" s="6">
        <v>0</v>
      </c>
      <c r="P6825" s="6"/>
      <c r="Q6825" s="6"/>
      <c r="R6825" s="6"/>
      <c r="S6825" s="6"/>
      <c r="T6825" s="6"/>
    </row>
    <row r="6826" spans="1:20" x14ac:dyDescent="0.25">
      <c r="A6826">
        <v>2007</v>
      </c>
      <c r="B6826" s="6" t="s">
        <v>68</v>
      </c>
      <c r="C6826" s="6">
        <v>81</v>
      </c>
      <c r="D6826" s="6" t="s">
        <v>419</v>
      </c>
      <c r="E6826" s="6">
        <v>8</v>
      </c>
      <c r="F6826" s="6"/>
      <c r="G6826" s="6">
        <v>31</v>
      </c>
      <c r="H6826" s="6"/>
      <c r="I6826" s="10">
        <f t="shared" si="66"/>
        <v>31</v>
      </c>
      <c r="J6826" s="6" t="s">
        <v>393</v>
      </c>
      <c r="K6826" s="6">
        <v>31</v>
      </c>
      <c r="L6826" s="6"/>
      <c r="M6826" s="6">
        <v>29</v>
      </c>
      <c r="N6826" s="6">
        <v>70</v>
      </c>
      <c r="O6826" s="6">
        <v>0</v>
      </c>
      <c r="P6826" s="6"/>
      <c r="Q6826" s="6"/>
      <c r="R6826" s="6"/>
      <c r="S6826" s="6"/>
      <c r="T6826" s="6"/>
    </row>
    <row r="6827" spans="1:20" x14ac:dyDescent="0.25">
      <c r="A6827">
        <v>2007</v>
      </c>
      <c r="B6827" s="6" t="s">
        <v>68</v>
      </c>
      <c r="C6827" s="6">
        <v>82</v>
      </c>
      <c r="D6827" s="6" t="s">
        <v>419</v>
      </c>
      <c r="E6827" s="6">
        <v>8</v>
      </c>
      <c r="F6827" s="6"/>
      <c r="G6827" s="6"/>
      <c r="H6827" s="6"/>
      <c r="I6827" s="10" t="str">
        <f t="shared" si="66"/>
        <v/>
      </c>
      <c r="J6827" s="6" t="s">
        <v>393</v>
      </c>
      <c r="K6827" s="6">
        <v>7</v>
      </c>
      <c r="L6827" s="6"/>
      <c r="M6827" s="6">
        <v>3</v>
      </c>
      <c r="N6827" s="6">
        <v>5</v>
      </c>
      <c r="O6827" s="6">
        <v>0</v>
      </c>
      <c r="P6827" s="6"/>
      <c r="Q6827" s="6"/>
      <c r="R6827" s="6"/>
      <c r="S6827" s="6"/>
      <c r="T6827" s="6"/>
    </row>
    <row r="6828" spans="1:20" x14ac:dyDescent="0.25">
      <c r="A6828">
        <v>2007</v>
      </c>
      <c r="B6828" s="6" t="s">
        <v>68</v>
      </c>
      <c r="C6828" s="6">
        <v>83</v>
      </c>
      <c r="D6828" s="6" t="s">
        <v>419</v>
      </c>
      <c r="E6828" s="6">
        <v>8</v>
      </c>
      <c r="F6828" s="6"/>
      <c r="G6828" s="6"/>
      <c r="H6828" s="6"/>
      <c r="I6828" s="10" t="str">
        <f t="shared" si="66"/>
        <v/>
      </c>
      <c r="J6828" s="6" t="s">
        <v>393</v>
      </c>
      <c r="K6828" s="6">
        <v>19</v>
      </c>
      <c r="L6828" s="6"/>
      <c r="M6828" s="6">
        <v>22</v>
      </c>
      <c r="N6828" s="6">
        <v>5</v>
      </c>
      <c r="O6828" s="6">
        <v>10</v>
      </c>
      <c r="P6828" s="6" t="s">
        <v>428</v>
      </c>
      <c r="Q6828" s="6"/>
      <c r="R6828" s="6"/>
      <c r="S6828" s="6"/>
      <c r="T6828" s="6"/>
    </row>
    <row r="6829" spans="1:20" x14ac:dyDescent="0.25">
      <c r="A6829">
        <v>2007</v>
      </c>
      <c r="B6829" s="6" t="s">
        <v>68</v>
      </c>
      <c r="C6829" s="6">
        <v>84</v>
      </c>
      <c r="D6829" s="6" t="s">
        <v>419</v>
      </c>
      <c r="E6829" s="6">
        <v>8</v>
      </c>
      <c r="F6829" s="6"/>
      <c r="G6829" s="6"/>
      <c r="H6829" s="6"/>
      <c r="I6829" s="10" t="str">
        <f t="shared" si="66"/>
        <v/>
      </c>
      <c r="J6829" s="6" t="s">
        <v>387</v>
      </c>
      <c r="K6829" s="6">
        <v>6</v>
      </c>
      <c r="L6829" s="6"/>
      <c r="M6829" s="6">
        <v>9</v>
      </c>
      <c r="N6829" s="6">
        <v>0</v>
      </c>
      <c r="O6829" s="6">
        <v>0</v>
      </c>
      <c r="P6829" s="6"/>
      <c r="Q6829" s="6"/>
      <c r="R6829" s="6"/>
      <c r="S6829" s="6"/>
      <c r="T6829" s="6" t="s">
        <v>433</v>
      </c>
    </row>
    <row r="6830" spans="1:20" x14ac:dyDescent="0.25">
      <c r="A6830">
        <v>2007</v>
      </c>
      <c r="B6830" s="6" t="s">
        <v>68</v>
      </c>
      <c r="C6830" s="6">
        <v>85</v>
      </c>
      <c r="D6830" s="6" t="s">
        <v>419</v>
      </c>
      <c r="E6830" s="6">
        <v>8</v>
      </c>
      <c r="F6830" s="6"/>
      <c r="G6830" s="6"/>
      <c r="H6830" s="6"/>
      <c r="I6830" s="10" t="str">
        <f t="shared" si="66"/>
        <v/>
      </c>
      <c r="J6830" s="6" t="s">
        <v>389</v>
      </c>
      <c r="K6830" s="6">
        <v>11</v>
      </c>
      <c r="L6830" s="6"/>
      <c r="M6830" s="6">
        <v>9</v>
      </c>
      <c r="N6830" s="6">
        <v>70</v>
      </c>
      <c r="O6830" s="6">
        <v>0</v>
      </c>
      <c r="P6830" s="6"/>
      <c r="Q6830" s="6"/>
      <c r="R6830" s="6"/>
      <c r="S6830" s="6"/>
      <c r="T6830" s="6" t="s">
        <v>434</v>
      </c>
    </row>
    <row r="6831" spans="1:20" x14ac:dyDescent="0.25">
      <c r="A6831">
        <v>2007</v>
      </c>
      <c r="B6831" s="6" t="s">
        <v>68</v>
      </c>
      <c r="C6831" s="6">
        <v>86</v>
      </c>
      <c r="D6831" s="6" t="s">
        <v>419</v>
      </c>
      <c r="E6831" s="6">
        <v>8</v>
      </c>
      <c r="F6831" s="6"/>
      <c r="G6831" s="6"/>
      <c r="H6831" s="6"/>
      <c r="I6831" s="10" t="str">
        <f t="shared" si="66"/>
        <v/>
      </c>
      <c r="J6831" s="6" t="s">
        <v>427</v>
      </c>
      <c r="K6831" s="6">
        <v>20</v>
      </c>
      <c r="L6831" s="6"/>
      <c r="M6831" s="6">
        <v>18</v>
      </c>
      <c r="N6831" s="6">
        <v>10</v>
      </c>
      <c r="O6831" s="6">
        <v>0</v>
      </c>
      <c r="P6831" s="6"/>
      <c r="Q6831" s="6"/>
      <c r="R6831" s="6"/>
      <c r="S6831" s="6"/>
      <c r="T6831" s="6"/>
    </row>
    <row r="6832" spans="1:20" x14ac:dyDescent="0.25">
      <c r="A6832">
        <v>2007</v>
      </c>
      <c r="B6832" s="6" t="s">
        <v>68</v>
      </c>
      <c r="C6832" s="6">
        <v>87</v>
      </c>
      <c r="D6832" s="6" t="s">
        <v>419</v>
      </c>
      <c r="E6832" s="6">
        <v>8</v>
      </c>
      <c r="F6832" s="6"/>
      <c r="G6832" s="6"/>
      <c r="H6832" s="6"/>
      <c r="I6832" s="10" t="str">
        <f t="shared" si="66"/>
        <v/>
      </c>
      <c r="J6832" s="6" t="s">
        <v>391</v>
      </c>
      <c r="K6832" s="6">
        <v>12</v>
      </c>
      <c r="L6832" s="6"/>
      <c r="M6832" s="6">
        <v>12</v>
      </c>
      <c r="N6832" s="6">
        <v>80</v>
      </c>
      <c r="O6832" s="6">
        <v>0</v>
      </c>
      <c r="P6832" s="6"/>
      <c r="Q6832" s="6"/>
      <c r="R6832" s="6"/>
      <c r="S6832" s="6"/>
      <c r="T6832" s="6" t="s">
        <v>435</v>
      </c>
    </row>
    <row r="6833" spans="1:20" x14ac:dyDescent="0.25">
      <c r="A6833">
        <v>2007</v>
      </c>
      <c r="B6833" s="6" t="s">
        <v>68</v>
      </c>
      <c r="C6833" s="6">
        <v>88</v>
      </c>
      <c r="D6833" s="6" t="s">
        <v>419</v>
      </c>
      <c r="E6833" s="6">
        <v>8</v>
      </c>
      <c r="F6833" s="6"/>
      <c r="G6833" s="6"/>
      <c r="H6833" s="6"/>
      <c r="I6833" s="10" t="str">
        <f t="shared" si="66"/>
        <v/>
      </c>
      <c r="J6833" s="6" t="s">
        <v>392</v>
      </c>
      <c r="K6833" s="6">
        <v>5</v>
      </c>
      <c r="L6833" s="6"/>
      <c r="M6833" s="6">
        <v>6</v>
      </c>
      <c r="N6833" s="6">
        <v>5</v>
      </c>
      <c r="O6833" s="6">
        <v>0</v>
      </c>
      <c r="P6833" s="6"/>
      <c r="Q6833" s="6"/>
      <c r="R6833" s="6" t="s">
        <v>47</v>
      </c>
      <c r="S6833" s="6"/>
      <c r="T6833" s="6"/>
    </row>
    <row r="6834" spans="1:20" x14ac:dyDescent="0.25">
      <c r="A6834">
        <v>2007</v>
      </c>
      <c r="B6834" s="6" t="s">
        <v>68</v>
      </c>
      <c r="C6834" s="6">
        <v>89</v>
      </c>
      <c r="D6834" s="6" t="s">
        <v>419</v>
      </c>
      <c r="E6834" s="6">
        <v>8</v>
      </c>
      <c r="F6834" s="6"/>
      <c r="G6834" s="6"/>
      <c r="H6834" s="6"/>
      <c r="I6834" s="10" t="str">
        <f t="shared" si="66"/>
        <v/>
      </c>
      <c r="J6834" s="6" t="s">
        <v>436</v>
      </c>
      <c r="K6834" s="6">
        <v>3</v>
      </c>
      <c r="L6834" s="6"/>
      <c r="M6834" s="6">
        <v>1</v>
      </c>
      <c r="N6834" s="6">
        <v>0</v>
      </c>
      <c r="O6834" s="6">
        <v>0</v>
      </c>
      <c r="P6834" s="6"/>
      <c r="Q6834" s="6"/>
      <c r="R6834" s="6">
        <v>0</v>
      </c>
      <c r="S6834" s="6"/>
      <c r="T6834" s="6"/>
    </row>
    <row r="6835" spans="1:20" x14ac:dyDescent="0.25">
      <c r="A6835">
        <v>2007</v>
      </c>
      <c r="B6835" s="6" t="s">
        <v>68</v>
      </c>
      <c r="C6835" s="6">
        <v>90</v>
      </c>
      <c r="D6835" s="6" t="s">
        <v>403</v>
      </c>
      <c r="E6835" s="6">
        <v>9</v>
      </c>
      <c r="F6835" s="6"/>
      <c r="G6835" s="6">
        <v>140</v>
      </c>
      <c r="H6835" s="6"/>
      <c r="I6835" s="10">
        <f t="shared" si="66"/>
        <v>140</v>
      </c>
      <c r="J6835" s="6" t="s">
        <v>393</v>
      </c>
      <c r="K6835" s="6">
        <v>15</v>
      </c>
      <c r="L6835" s="6"/>
      <c r="M6835" s="6">
        <v>10</v>
      </c>
      <c r="N6835" s="6">
        <v>0</v>
      </c>
      <c r="O6835" s="6">
        <v>0</v>
      </c>
      <c r="P6835" s="6" t="s">
        <v>437</v>
      </c>
      <c r="Q6835" s="6"/>
      <c r="R6835" s="6"/>
      <c r="S6835" s="6">
        <v>2</v>
      </c>
      <c r="T6835" s="6"/>
    </row>
    <row r="6836" spans="1:20" x14ac:dyDescent="0.25">
      <c r="A6836">
        <v>2007</v>
      </c>
      <c r="B6836" s="6" t="s">
        <v>68</v>
      </c>
      <c r="C6836" s="6">
        <v>91</v>
      </c>
      <c r="D6836" s="6" t="s">
        <v>403</v>
      </c>
      <c r="E6836" s="6">
        <v>9</v>
      </c>
      <c r="F6836" s="6"/>
      <c r="G6836" s="6"/>
      <c r="H6836" s="6"/>
      <c r="I6836" s="10" t="str">
        <f t="shared" si="66"/>
        <v/>
      </c>
      <c r="J6836" s="6" t="s">
        <v>393</v>
      </c>
      <c r="K6836" s="6">
        <v>25</v>
      </c>
      <c r="L6836" s="6"/>
      <c r="M6836" s="6">
        <v>5</v>
      </c>
      <c r="N6836" s="6">
        <v>0</v>
      </c>
      <c r="O6836" s="6">
        <v>0</v>
      </c>
      <c r="P6836" s="6"/>
      <c r="Q6836" s="6"/>
      <c r="R6836" s="6"/>
      <c r="S6836" s="6"/>
      <c r="T6836" s="6"/>
    </row>
    <row r="6837" spans="1:20" x14ac:dyDescent="0.25">
      <c r="A6837">
        <v>2007</v>
      </c>
      <c r="B6837" s="6" t="s">
        <v>68</v>
      </c>
      <c r="C6837" s="6">
        <v>92</v>
      </c>
      <c r="D6837" s="6" t="s">
        <v>403</v>
      </c>
      <c r="E6837" s="6">
        <v>9</v>
      </c>
      <c r="F6837" s="6"/>
      <c r="G6837" s="6"/>
      <c r="H6837" s="6"/>
      <c r="I6837" s="10" t="str">
        <f t="shared" si="66"/>
        <v/>
      </c>
      <c r="J6837" s="6" t="s">
        <v>393</v>
      </c>
      <c r="K6837" s="6">
        <v>40</v>
      </c>
      <c r="L6837" s="6"/>
      <c r="M6837" s="6">
        <v>10</v>
      </c>
      <c r="N6837" s="6">
        <v>90</v>
      </c>
      <c r="O6837" s="6">
        <v>0</v>
      </c>
      <c r="P6837" s="6"/>
      <c r="Q6837" s="6"/>
      <c r="R6837" s="6"/>
      <c r="S6837" s="6"/>
      <c r="T6837" s="6"/>
    </row>
    <row r="6838" spans="1:20" x14ac:dyDescent="0.25">
      <c r="A6838">
        <v>2007</v>
      </c>
      <c r="B6838" s="6" t="s">
        <v>68</v>
      </c>
      <c r="C6838" s="6">
        <v>93</v>
      </c>
      <c r="D6838" s="6" t="s">
        <v>403</v>
      </c>
      <c r="E6838" s="6">
        <v>9</v>
      </c>
      <c r="F6838" s="6"/>
      <c r="G6838" s="6"/>
      <c r="H6838" s="6"/>
      <c r="I6838" s="10" t="str">
        <f t="shared" si="66"/>
        <v/>
      </c>
      <c r="J6838" s="6" t="s">
        <v>425</v>
      </c>
      <c r="K6838" s="6">
        <v>10</v>
      </c>
      <c r="L6838" s="6"/>
      <c r="M6838" s="6">
        <v>5</v>
      </c>
      <c r="N6838" s="6">
        <v>0</v>
      </c>
      <c r="O6838" s="6">
        <v>0</v>
      </c>
      <c r="P6838" s="6"/>
      <c r="Q6838" s="6"/>
      <c r="R6838" s="6"/>
      <c r="S6838" s="6"/>
      <c r="T6838" s="6"/>
    </row>
    <row r="6839" spans="1:20" x14ac:dyDescent="0.25">
      <c r="A6839">
        <v>2007</v>
      </c>
      <c r="B6839" s="6" t="s">
        <v>68</v>
      </c>
      <c r="C6839" s="6">
        <v>94</v>
      </c>
      <c r="D6839" s="6" t="s">
        <v>403</v>
      </c>
      <c r="E6839" s="6">
        <v>9</v>
      </c>
      <c r="F6839" s="6"/>
      <c r="G6839" s="6"/>
      <c r="H6839" s="6"/>
      <c r="I6839" s="10" t="str">
        <f t="shared" si="66"/>
        <v/>
      </c>
      <c r="J6839" s="6" t="s">
        <v>438</v>
      </c>
      <c r="K6839" s="6">
        <v>15</v>
      </c>
      <c r="L6839" s="6"/>
      <c r="M6839" s="6">
        <v>5</v>
      </c>
      <c r="N6839" s="6">
        <v>0</v>
      </c>
      <c r="O6839" s="6">
        <v>0</v>
      </c>
      <c r="P6839" s="6"/>
      <c r="Q6839" s="6"/>
      <c r="R6839" s="6"/>
      <c r="S6839" s="6"/>
      <c r="T6839" s="6"/>
    </row>
    <row r="6840" spans="1:20" x14ac:dyDescent="0.25">
      <c r="A6840">
        <v>2007</v>
      </c>
      <c r="B6840" s="6" t="s">
        <v>68</v>
      </c>
      <c r="C6840" s="6">
        <v>95</v>
      </c>
      <c r="D6840" s="6" t="s">
        <v>403</v>
      </c>
      <c r="E6840" s="6">
        <v>9</v>
      </c>
      <c r="F6840" s="6"/>
      <c r="G6840" s="6"/>
      <c r="H6840" s="6"/>
      <c r="I6840" s="10" t="str">
        <f t="shared" si="66"/>
        <v/>
      </c>
      <c r="J6840" s="6" t="s">
        <v>387</v>
      </c>
      <c r="K6840" s="6">
        <v>20</v>
      </c>
      <c r="L6840" s="6"/>
      <c r="M6840" s="6">
        <v>20</v>
      </c>
      <c r="N6840" s="6">
        <v>30</v>
      </c>
      <c r="O6840" s="6">
        <v>20</v>
      </c>
      <c r="P6840" s="6" t="s">
        <v>77</v>
      </c>
      <c r="Q6840" s="6"/>
      <c r="R6840" s="6"/>
      <c r="S6840" s="6"/>
      <c r="T6840" s="6"/>
    </row>
    <row r="6841" spans="1:20" x14ac:dyDescent="0.25">
      <c r="A6841">
        <v>2007</v>
      </c>
      <c r="B6841" s="6" t="s">
        <v>68</v>
      </c>
      <c r="C6841" s="6">
        <v>96</v>
      </c>
      <c r="D6841" s="6" t="s">
        <v>403</v>
      </c>
      <c r="E6841" s="6">
        <v>9</v>
      </c>
      <c r="F6841" s="6"/>
      <c r="G6841" s="6"/>
      <c r="H6841" s="6"/>
      <c r="I6841" s="10" t="str">
        <f t="shared" ref="I6841:I6904" si="67">IF(G6841&gt;0,G6841/(1000-H6841)*1000,"")</f>
        <v/>
      </c>
      <c r="J6841" s="6" t="s">
        <v>388</v>
      </c>
      <c r="K6841" s="6">
        <v>10</v>
      </c>
      <c r="L6841" s="6"/>
      <c r="M6841" s="6">
        <v>5</v>
      </c>
      <c r="N6841" s="6">
        <v>0</v>
      </c>
      <c r="O6841" s="6">
        <v>10</v>
      </c>
      <c r="P6841" s="6"/>
      <c r="Q6841" s="6"/>
      <c r="R6841" s="6"/>
      <c r="S6841" s="6"/>
      <c r="T6841" s="6"/>
    </row>
    <row r="6842" spans="1:20" x14ac:dyDescent="0.25">
      <c r="A6842">
        <v>2007</v>
      </c>
      <c r="B6842" s="6" t="s">
        <v>68</v>
      </c>
      <c r="C6842" s="6">
        <v>97</v>
      </c>
      <c r="D6842" s="6" t="s">
        <v>403</v>
      </c>
      <c r="E6842" s="6">
        <v>9</v>
      </c>
      <c r="F6842" s="6"/>
      <c r="G6842" s="6"/>
      <c r="H6842" s="6"/>
      <c r="I6842" s="10" t="str">
        <f t="shared" si="67"/>
        <v/>
      </c>
      <c r="J6842" s="6" t="s">
        <v>397</v>
      </c>
      <c r="K6842" s="6">
        <v>30</v>
      </c>
      <c r="L6842" s="6"/>
      <c r="M6842" s="6">
        <v>30</v>
      </c>
      <c r="N6842" s="6">
        <v>0</v>
      </c>
      <c r="O6842" s="6">
        <v>0</v>
      </c>
      <c r="P6842" s="6"/>
      <c r="Q6842" s="6"/>
      <c r="R6842" s="6"/>
      <c r="S6842" s="6"/>
      <c r="T6842" s="6"/>
    </row>
    <row r="6843" spans="1:20" x14ac:dyDescent="0.25">
      <c r="A6843">
        <v>2007</v>
      </c>
      <c r="B6843" s="6" t="s">
        <v>68</v>
      </c>
      <c r="C6843" s="6">
        <v>98</v>
      </c>
      <c r="D6843" s="6" t="s">
        <v>403</v>
      </c>
      <c r="E6843" s="6">
        <v>9</v>
      </c>
      <c r="F6843" s="6"/>
      <c r="G6843" s="6"/>
      <c r="H6843" s="6"/>
      <c r="I6843" s="10" t="str">
        <f t="shared" si="67"/>
        <v/>
      </c>
      <c r="J6843" s="6" t="s">
        <v>389</v>
      </c>
      <c r="K6843" s="6">
        <v>120</v>
      </c>
      <c r="L6843" s="6"/>
      <c r="M6843" s="6">
        <v>50</v>
      </c>
      <c r="N6843" s="6">
        <v>0</v>
      </c>
      <c r="O6843" s="6">
        <v>0</v>
      </c>
      <c r="P6843" s="6"/>
      <c r="Q6843" s="6"/>
      <c r="R6843" s="6"/>
      <c r="S6843" s="6"/>
      <c r="T6843" s="6"/>
    </row>
    <row r="6844" spans="1:20" x14ac:dyDescent="0.25">
      <c r="A6844">
        <v>2007</v>
      </c>
      <c r="B6844" s="6" t="s">
        <v>68</v>
      </c>
      <c r="C6844" s="6">
        <v>99</v>
      </c>
      <c r="D6844" s="6" t="s">
        <v>403</v>
      </c>
      <c r="E6844" s="6">
        <v>9</v>
      </c>
      <c r="F6844" s="6"/>
      <c r="G6844" s="6"/>
      <c r="H6844" s="6"/>
      <c r="I6844" s="10" t="str">
        <f t="shared" si="67"/>
        <v/>
      </c>
      <c r="J6844" s="6" t="s">
        <v>389</v>
      </c>
      <c r="K6844" s="6">
        <v>50</v>
      </c>
      <c r="L6844" s="6"/>
      <c r="M6844" s="6">
        <v>40</v>
      </c>
      <c r="N6844" s="6">
        <v>0</v>
      </c>
      <c r="O6844" s="6">
        <v>0</v>
      </c>
      <c r="P6844" s="6"/>
      <c r="Q6844" s="6"/>
      <c r="R6844" s="6" t="s">
        <v>47</v>
      </c>
      <c r="S6844" s="6"/>
      <c r="T6844" s="6"/>
    </row>
    <row r="6845" spans="1:20" x14ac:dyDescent="0.25">
      <c r="A6845">
        <v>2007</v>
      </c>
      <c r="B6845" s="6" t="s">
        <v>68</v>
      </c>
      <c r="C6845" s="6">
        <v>100</v>
      </c>
      <c r="D6845" s="6" t="s">
        <v>403</v>
      </c>
      <c r="E6845" s="6">
        <v>9</v>
      </c>
      <c r="F6845" s="6"/>
      <c r="G6845" s="6"/>
      <c r="H6845" s="6"/>
      <c r="I6845" s="10" t="str">
        <f t="shared" si="67"/>
        <v/>
      </c>
      <c r="J6845" s="6" t="s">
        <v>389</v>
      </c>
      <c r="K6845" s="6">
        <v>35</v>
      </c>
      <c r="L6845" s="6"/>
      <c r="M6845" s="6">
        <v>15</v>
      </c>
      <c r="N6845" s="6">
        <v>0</v>
      </c>
      <c r="O6845" s="6">
        <v>0</v>
      </c>
      <c r="P6845" s="6"/>
      <c r="Q6845" s="6"/>
      <c r="R6845" s="6"/>
      <c r="S6845" s="6"/>
      <c r="T6845" s="6"/>
    </row>
    <row r="6846" spans="1:20" x14ac:dyDescent="0.25">
      <c r="A6846">
        <v>2007</v>
      </c>
      <c r="B6846" s="6" t="s">
        <v>68</v>
      </c>
      <c r="C6846" s="6">
        <v>101</v>
      </c>
      <c r="D6846" s="6" t="s">
        <v>403</v>
      </c>
      <c r="E6846" s="6">
        <v>9</v>
      </c>
      <c r="F6846" s="6"/>
      <c r="G6846" s="6"/>
      <c r="H6846" s="6"/>
      <c r="I6846" s="10" t="str">
        <f t="shared" si="67"/>
        <v/>
      </c>
      <c r="J6846" s="6" t="s">
        <v>389</v>
      </c>
      <c r="K6846" s="6">
        <v>15</v>
      </c>
      <c r="L6846" s="6"/>
      <c r="M6846" s="6">
        <v>6</v>
      </c>
      <c r="N6846" s="6">
        <v>0</v>
      </c>
      <c r="O6846" s="6">
        <v>5</v>
      </c>
      <c r="P6846" s="6"/>
      <c r="Q6846" s="6"/>
      <c r="R6846" s="6" t="s">
        <v>31</v>
      </c>
      <c r="S6846" s="6"/>
      <c r="T6846" s="6"/>
    </row>
    <row r="6847" spans="1:20" x14ac:dyDescent="0.25">
      <c r="A6847">
        <v>2007</v>
      </c>
      <c r="B6847" s="6" t="s">
        <v>68</v>
      </c>
      <c r="C6847" s="6">
        <v>102</v>
      </c>
      <c r="D6847" s="6" t="s">
        <v>403</v>
      </c>
      <c r="E6847" s="6">
        <v>9</v>
      </c>
      <c r="F6847" s="6"/>
      <c r="G6847" s="6"/>
      <c r="H6847" s="6"/>
      <c r="I6847" s="10" t="str">
        <f t="shared" si="67"/>
        <v/>
      </c>
      <c r="J6847" s="6" t="s">
        <v>391</v>
      </c>
      <c r="K6847" s="6">
        <v>20</v>
      </c>
      <c r="L6847" s="6"/>
      <c r="M6847" s="6">
        <v>5</v>
      </c>
      <c r="N6847" s="6">
        <v>0</v>
      </c>
      <c r="O6847" s="6">
        <v>0</v>
      </c>
      <c r="P6847" s="6"/>
      <c r="Q6847" s="6"/>
      <c r="R6847" s="6"/>
      <c r="S6847" s="6"/>
      <c r="T6847" s="6"/>
    </row>
    <row r="6848" spans="1:20" x14ac:dyDescent="0.25">
      <c r="A6848">
        <v>2007</v>
      </c>
      <c r="B6848" s="6" t="s">
        <v>68</v>
      </c>
      <c r="C6848" s="6">
        <v>103</v>
      </c>
      <c r="D6848" s="6" t="s">
        <v>414</v>
      </c>
      <c r="E6848" s="6">
        <v>10</v>
      </c>
      <c r="F6848" s="6"/>
      <c r="G6848" s="6">
        <v>100</v>
      </c>
      <c r="H6848" s="6"/>
      <c r="I6848" s="10">
        <f t="shared" si="67"/>
        <v>100</v>
      </c>
      <c r="J6848" s="6" t="s">
        <v>393</v>
      </c>
      <c r="K6848" s="6">
        <v>24</v>
      </c>
      <c r="L6848" s="6"/>
      <c r="M6848" s="6">
        <v>15</v>
      </c>
      <c r="N6848" s="6">
        <v>15</v>
      </c>
      <c r="O6848" s="6">
        <v>0</v>
      </c>
      <c r="P6848" s="6" t="s">
        <v>156</v>
      </c>
      <c r="Q6848" s="6"/>
      <c r="R6848" s="6"/>
      <c r="S6848" s="6"/>
      <c r="T6848" s="6"/>
    </row>
    <row r="6849" spans="1:20" x14ac:dyDescent="0.25">
      <c r="A6849">
        <v>2007</v>
      </c>
      <c r="B6849" s="6" t="s">
        <v>68</v>
      </c>
      <c r="C6849" s="6">
        <v>104</v>
      </c>
      <c r="D6849" s="6" t="s">
        <v>414</v>
      </c>
      <c r="E6849" s="6">
        <v>10</v>
      </c>
      <c r="F6849" s="6"/>
      <c r="G6849" s="6"/>
      <c r="H6849" s="6"/>
      <c r="I6849" s="10" t="str">
        <f t="shared" si="67"/>
        <v/>
      </c>
      <c r="J6849" s="6" t="s">
        <v>393</v>
      </c>
      <c r="K6849" s="6">
        <v>25</v>
      </c>
      <c r="L6849" s="6"/>
      <c r="M6849" s="6">
        <v>10</v>
      </c>
      <c r="N6849" s="6">
        <v>10</v>
      </c>
      <c r="O6849" s="6">
        <v>0</v>
      </c>
      <c r="P6849" s="6" t="s">
        <v>156</v>
      </c>
      <c r="Q6849" s="6"/>
      <c r="R6849" s="6"/>
      <c r="S6849" s="6"/>
      <c r="T6849" s="6"/>
    </row>
    <row r="6850" spans="1:20" x14ac:dyDescent="0.25">
      <c r="A6850">
        <v>2007</v>
      </c>
      <c r="B6850" s="6" t="s">
        <v>68</v>
      </c>
      <c r="C6850" s="6">
        <v>105</v>
      </c>
      <c r="D6850" s="6" t="s">
        <v>414</v>
      </c>
      <c r="E6850" s="6">
        <v>10</v>
      </c>
      <c r="F6850" s="6"/>
      <c r="G6850" s="6"/>
      <c r="H6850" s="6"/>
      <c r="I6850" s="10" t="str">
        <f t="shared" si="67"/>
        <v/>
      </c>
      <c r="J6850" s="6" t="s">
        <v>427</v>
      </c>
      <c r="K6850" s="6">
        <v>48</v>
      </c>
      <c r="L6850" s="6"/>
      <c r="M6850" s="6">
        <v>48</v>
      </c>
      <c r="N6850" s="6">
        <v>60</v>
      </c>
      <c r="O6850" s="6">
        <v>0</v>
      </c>
      <c r="P6850" s="6"/>
      <c r="Q6850" s="6"/>
      <c r="R6850" s="6"/>
      <c r="S6850" s="6"/>
      <c r="T6850" s="6"/>
    </row>
    <row r="6851" spans="1:20" x14ac:dyDescent="0.25">
      <c r="A6851">
        <v>2007</v>
      </c>
      <c r="B6851" s="6" t="s">
        <v>68</v>
      </c>
      <c r="C6851" s="6">
        <v>106</v>
      </c>
      <c r="D6851" s="6" t="s">
        <v>414</v>
      </c>
      <c r="E6851" s="6">
        <v>10</v>
      </c>
      <c r="F6851" s="6"/>
      <c r="G6851" s="6"/>
      <c r="H6851" s="6"/>
      <c r="I6851" s="10" t="str">
        <f t="shared" si="67"/>
        <v/>
      </c>
      <c r="J6851" s="6" t="s">
        <v>427</v>
      </c>
      <c r="K6851" s="6">
        <v>39</v>
      </c>
      <c r="L6851" s="6"/>
      <c r="M6851" s="6">
        <v>24</v>
      </c>
      <c r="N6851" s="6">
        <v>20</v>
      </c>
      <c r="O6851" s="6">
        <v>0</v>
      </c>
      <c r="P6851" s="6"/>
      <c r="Q6851" s="6"/>
      <c r="R6851" s="6"/>
      <c r="S6851" s="6"/>
      <c r="T6851" s="6"/>
    </row>
    <row r="6852" spans="1:20" x14ac:dyDescent="0.25">
      <c r="A6852">
        <v>2007</v>
      </c>
      <c r="B6852" s="6" t="s">
        <v>68</v>
      </c>
      <c r="C6852" s="6">
        <v>107</v>
      </c>
      <c r="D6852" s="6" t="s">
        <v>414</v>
      </c>
      <c r="E6852" s="6">
        <v>10</v>
      </c>
      <c r="F6852" s="6"/>
      <c r="G6852" s="6"/>
      <c r="H6852" s="6"/>
      <c r="I6852" s="10" t="str">
        <f t="shared" si="67"/>
        <v/>
      </c>
      <c r="J6852" s="6" t="s">
        <v>392</v>
      </c>
      <c r="K6852" s="6">
        <v>59</v>
      </c>
      <c r="L6852" s="6"/>
      <c r="M6852" s="6">
        <v>31</v>
      </c>
      <c r="N6852" s="6">
        <v>50</v>
      </c>
      <c r="O6852" s="6">
        <v>5</v>
      </c>
      <c r="P6852" s="6" t="s">
        <v>363</v>
      </c>
      <c r="Q6852" s="6"/>
      <c r="R6852" s="6"/>
      <c r="S6852" s="6"/>
      <c r="T6852" s="6"/>
    </row>
    <row r="6853" spans="1:20" x14ac:dyDescent="0.25">
      <c r="A6853">
        <v>2007</v>
      </c>
      <c r="B6853" s="6" t="s">
        <v>68</v>
      </c>
      <c r="C6853" s="6">
        <v>108</v>
      </c>
      <c r="D6853" s="6" t="s">
        <v>414</v>
      </c>
      <c r="E6853" s="6">
        <v>10</v>
      </c>
      <c r="F6853" s="6"/>
      <c r="G6853" s="6"/>
      <c r="H6853" s="6"/>
      <c r="I6853" s="10" t="str">
        <f t="shared" si="67"/>
        <v/>
      </c>
      <c r="J6853" s="6" t="s">
        <v>392</v>
      </c>
      <c r="K6853" s="6">
        <v>22</v>
      </c>
      <c r="L6853" s="6"/>
      <c r="M6853" s="6">
        <v>16</v>
      </c>
      <c r="N6853" s="6">
        <v>85</v>
      </c>
      <c r="O6853" s="6">
        <v>0</v>
      </c>
      <c r="P6853" s="6"/>
      <c r="Q6853" s="6"/>
      <c r="R6853" s="6" t="s">
        <v>47</v>
      </c>
      <c r="S6853" s="6"/>
      <c r="T6853" s="6"/>
    </row>
    <row r="6854" spans="1:20" x14ac:dyDescent="0.25">
      <c r="A6854">
        <v>2007</v>
      </c>
      <c r="B6854" s="6" t="s">
        <v>68</v>
      </c>
      <c r="C6854" s="6">
        <v>109</v>
      </c>
      <c r="D6854" s="6" t="s">
        <v>414</v>
      </c>
      <c r="E6854" s="6">
        <v>10</v>
      </c>
      <c r="F6854" s="6"/>
      <c r="G6854" s="6"/>
      <c r="H6854" s="6"/>
      <c r="I6854" s="10" t="str">
        <f t="shared" si="67"/>
        <v/>
      </c>
      <c r="J6854" s="6" t="s">
        <v>392</v>
      </c>
      <c r="K6854" s="6">
        <v>28</v>
      </c>
      <c r="L6854" s="6"/>
      <c r="M6854" s="6">
        <v>13</v>
      </c>
      <c r="N6854" s="6">
        <v>0</v>
      </c>
      <c r="O6854" s="6">
        <v>0</v>
      </c>
      <c r="P6854" s="6"/>
      <c r="Q6854" s="6"/>
      <c r="R6854" s="6" t="s">
        <v>47</v>
      </c>
      <c r="S6854" s="6"/>
      <c r="T6854" s="6"/>
    </row>
    <row r="6855" spans="1:20" x14ac:dyDescent="0.25">
      <c r="A6855">
        <v>2007</v>
      </c>
      <c r="B6855" s="6" t="s">
        <v>73</v>
      </c>
      <c r="C6855" s="6">
        <v>1</v>
      </c>
      <c r="D6855" s="6" t="s">
        <v>246</v>
      </c>
      <c r="E6855" s="6">
        <v>1</v>
      </c>
      <c r="F6855" s="6"/>
      <c r="G6855" s="6">
        <v>76</v>
      </c>
      <c r="H6855" s="6"/>
      <c r="I6855" s="10">
        <f t="shared" si="67"/>
        <v>76</v>
      </c>
      <c r="J6855" s="6" t="s">
        <v>393</v>
      </c>
      <c r="K6855" s="6">
        <v>20</v>
      </c>
      <c r="L6855" s="6"/>
      <c r="M6855" s="6">
        <v>20</v>
      </c>
      <c r="N6855" s="6">
        <v>0</v>
      </c>
      <c r="O6855" s="6">
        <v>0</v>
      </c>
      <c r="P6855" s="6"/>
      <c r="Q6855" s="6"/>
      <c r="R6855" s="6"/>
      <c r="S6855" s="6">
        <v>0</v>
      </c>
      <c r="T6855" s="6"/>
    </row>
    <row r="6856" spans="1:20" x14ac:dyDescent="0.25">
      <c r="A6856">
        <v>2007</v>
      </c>
      <c r="B6856" s="6" t="s">
        <v>73</v>
      </c>
      <c r="C6856" s="6">
        <v>2</v>
      </c>
      <c r="D6856" s="6" t="s">
        <v>246</v>
      </c>
      <c r="E6856" s="6">
        <v>1</v>
      </c>
      <c r="F6856" s="6"/>
      <c r="G6856" s="6"/>
      <c r="H6856" s="6"/>
      <c r="I6856" s="10" t="str">
        <f t="shared" si="67"/>
        <v/>
      </c>
      <c r="J6856" s="6" t="s">
        <v>393</v>
      </c>
      <c r="K6856" s="6">
        <v>20</v>
      </c>
      <c r="L6856" s="6"/>
      <c r="M6856" s="6">
        <v>20</v>
      </c>
      <c r="N6856" s="6">
        <v>20</v>
      </c>
      <c r="O6856" s="6">
        <v>0</v>
      </c>
      <c r="P6856" s="6"/>
      <c r="Q6856" s="6"/>
      <c r="R6856" s="6"/>
      <c r="S6856" s="6"/>
      <c r="T6856" s="6"/>
    </row>
    <row r="6857" spans="1:20" x14ac:dyDescent="0.25">
      <c r="A6857">
        <v>2007</v>
      </c>
      <c r="B6857" s="6" t="s">
        <v>73</v>
      </c>
      <c r="C6857" s="6">
        <v>3</v>
      </c>
      <c r="D6857" s="6" t="s">
        <v>246</v>
      </c>
      <c r="E6857" s="6">
        <v>1</v>
      </c>
      <c r="F6857" s="6"/>
      <c r="G6857" s="6"/>
      <c r="H6857" s="6"/>
      <c r="I6857" s="10" t="str">
        <f t="shared" si="67"/>
        <v/>
      </c>
      <c r="J6857" s="6" t="s">
        <v>388</v>
      </c>
      <c r="K6857" s="6">
        <v>80</v>
      </c>
      <c r="L6857" s="6"/>
      <c r="M6857" s="6">
        <v>60</v>
      </c>
      <c r="N6857" s="6">
        <v>25</v>
      </c>
      <c r="O6857" s="6">
        <v>0</v>
      </c>
      <c r="P6857" s="6"/>
      <c r="Q6857" s="6"/>
      <c r="R6857" s="6"/>
      <c r="S6857" s="6"/>
      <c r="T6857" s="6"/>
    </row>
    <row r="6858" spans="1:20" x14ac:dyDescent="0.25">
      <c r="A6858">
        <v>2007</v>
      </c>
      <c r="B6858" s="6" t="s">
        <v>73</v>
      </c>
      <c r="C6858" s="6">
        <v>4</v>
      </c>
      <c r="D6858" s="6" t="s">
        <v>246</v>
      </c>
      <c r="E6858" s="6">
        <v>1</v>
      </c>
      <c r="F6858" s="6"/>
      <c r="G6858" s="6"/>
      <c r="H6858" s="6"/>
      <c r="I6858" s="10" t="str">
        <f t="shared" si="67"/>
        <v/>
      </c>
      <c r="J6858" s="6" t="s">
        <v>388</v>
      </c>
      <c r="K6858" s="6">
        <v>35</v>
      </c>
      <c r="L6858" s="6"/>
      <c r="M6858" s="6">
        <v>20</v>
      </c>
      <c r="N6858" s="6">
        <v>5</v>
      </c>
      <c r="O6858" s="6">
        <v>0</v>
      </c>
      <c r="P6858" s="6"/>
      <c r="Q6858" s="6"/>
      <c r="R6858" s="6"/>
      <c r="S6858" s="6"/>
      <c r="T6858" s="6"/>
    </row>
    <row r="6859" spans="1:20" x14ac:dyDescent="0.25">
      <c r="A6859">
        <v>2007</v>
      </c>
      <c r="B6859" s="6" t="s">
        <v>73</v>
      </c>
      <c r="C6859" s="6">
        <v>5</v>
      </c>
      <c r="D6859" s="6" t="s">
        <v>246</v>
      </c>
      <c r="E6859" s="6">
        <v>1</v>
      </c>
      <c r="F6859" s="6"/>
      <c r="G6859" s="6"/>
      <c r="H6859" s="6"/>
      <c r="I6859" s="10" t="str">
        <f t="shared" si="67"/>
        <v/>
      </c>
      <c r="J6859" s="6" t="s">
        <v>390</v>
      </c>
      <c r="K6859" s="6">
        <v>6</v>
      </c>
      <c r="L6859" s="6"/>
      <c r="M6859" s="6">
        <v>5</v>
      </c>
      <c r="N6859" s="6">
        <v>0</v>
      </c>
      <c r="O6859" s="6">
        <v>0</v>
      </c>
      <c r="P6859" s="6"/>
      <c r="Q6859" s="6"/>
      <c r="R6859" s="6"/>
      <c r="S6859" s="6"/>
      <c r="T6859" s="6"/>
    </row>
    <row r="6860" spans="1:20" x14ac:dyDescent="0.25">
      <c r="A6860">
        <v>2007</v>
      </c>
      <c r="B6860" s="6" t="s">
        <v>73</v>
      </c>
      <c r="C6860" s="6">
        <v>6</v>
      </c>
      <c r="D6860" s="6" t="s">
        <v>246</v>
      </c>
      <c r="E6860" s="6">
        <v>1</v>
      </c>
      <c r="F6860" s="6"/>
      <c r="G6860" s="6"/>
      <c r="H6860" s="6"/>
      <c r="I6860" s="10" t="str">
        <f t="shared" si="67"/>
        <v/>
      </c>
      <c r="J6860" s="6" t="s">
        <v>398</v>
      </c>
      <c r="K6860" s="6">
        <v>5</v>
      </c>
      <c r="L6860" s="6"/>
      <c r="M6860" s="6">
        <v>9</v>
      </c>
      <c r="N6860" s="6">
        <v>0</v>
      </c>
      <c r="O6860" s="6">
        <v>0</v>
      </c>
      <c r="P6860" s="6"/>
      <c r="Q6860" s="6"/>
      <c r="R6860" s="6"/>
      <c r="S6860" s="6"/>
      <c r="T6860" s="6"/>
    </row>
    <row r="6861" spans="1:20" x14ac:dyDescent="0.25">
      <c r="A6861">
        <v>2007</v>
      </c>
      <c r="B6861" s="6" t="s">
        <v>73</v>
      </c>
      <c r="C6861" s="6">
        <v>7</v>
      </c>
      <c r="D6861" s="6" t="s">
        <v>246</v>
      </c>
      <c r="E6861" s="6">
        <v>2</v>
      </c>
      <c r="F6861" s="6"/>
      <c r="G6861" s="6">
        <v>110</v>
      </c>
      <c r="H6861" s="6"/>
      <c r="I6861" s="10">
        <f t="shared" si="67"/>
        <v>110</v>
      </c>
      <c r="J6861" s="6" t="s">
        <v>393</v>
      </c>
      <c r="K6861" s="6">
        <v>9</v>
      </c>
      <c r="L6861" s="6"/>
      <c r="M6861" s="6">
        <v>5</v>
      </c>
      <c r="N6861" s="6">
        <v>0</v>
      </c>
      <c r="O6861" s="6">
        <v>0</v>
      </c>
      <c r="P6861" s="6" t="s">
        <v>156</v>
      </c>
      <c r="Q6861" s="6"/>
      <c r="R6861" s="6"/>
      <c r="S6861" s="6">
        <v>2</v>
      </c>
      <c r="T6861" s="6"/>
    </row>
    <row r="6862" spans="1:20" x14ac:dyDescent="0.25">
      <c r="A6862">
        <v>2007</v>
      </c>
      <c r="B6862" s="6" t="s">
        <v>73</v>
      </c>
      <c r="C6862" s="6">
        <v>8</v>
      </c>
      <c r="D6862" s="6" t="s">
        <v>246</v>
      </c>
      <c r="E6862" s="6">
        <v>2</v>
      </c>
      <c r="F6862" s="6"/>
      <c r="G6862" s="6"/>
      <c r="H6862" s="6"/>
      <c r="I6862" s="10" t="str">
        <f t="shared" si="67"/>
        <v/>
      </c>
      <c r="J6862" s="6" t="s">
        <v>393</v>
      </c>
      <c r="K6862" s="6">
        <v>16</v>
      </c>
      <c r="L6862" s="6"/>
      <c r="M6862" s="6">
        <v>12</v>
      </c>
      <c r="N6862" s="6">
        <v>0</v>
      </c>
      <c r="O6862" s="6">
        <v>0</v>
      </c>
      <c r="P6862" s="6"/>
      <c r="Q6862" s="6"/>
      <c r="R6862" s="6"/>
      <c r="S6862" s="6"/>
      <c r="T6862" s="6"/>
    </row>
    <row r="6863" spans="1:20" x14ac:dyDescent="0.25">
      <c r="A6863">
        <v>2007</v>
      </c>
      <c r="B6863" s="6" t="s">
        <v>73</v>
      </c>
      <c r="C6863" s="6">
        <v>9</v>
      </c>
      <c r="D6863" s="6" t="s">
        <v>246</v>
      </c>
      <c r="E6863" s="6">
        <v>2</v>
      </c>
      <c r="F6863" s="6"/>
      <c r="G6863" s="6"/>
      <c r="H6863" s="6"/>
      <c r="I6863" s="10" t="str">
        <f t="shared" si="67"/>
        <v/>
      </c>
      <c r="J6863" s="6" t="s">
        <v>393</v>
      </c>
      <c r="K6863" s="6">
        <v>25</v>
      </c>
      <c r="L6863" s="6"/>
      <c r="M6863" s="6">
        <v>20</v>
      </c>
      <c r="N6863" s="6">
        <v>80</v>
      </c>
      <c r="O6863" s="6">
        <v>0</v>
      </c>
      <c r="P6863" s="6"/>
      <c r="Q6863" s="6"/>
      <c r="R6863" s="6"/>
      <c r="S6863" s="6"/>
      <c r="T6863" s="6"/>
    </row>
    <row r="6864" spans="1:20" x14ac:dyDescent="0.25">
      <c r="A6864">
        <v>2007</v>
      </c>
      <c r="B6864" s="6" t="s">
        <v>73</v>
      </c>
      <c r="C6864" s="6">
        <v>10</v>
      </c>
      <c r="D6864" s="6" t="s">
        <v>246</v>
      </c>
      <c r="E6864" s="6">
        <v>2</v>
      </c>
      <c r="F6864" s="6"/>
      <c r="G6864" s="6"/>
      <c r="H6864" s="6"/>
      <c r="I6864" s="10" t="str">
        <f t="shared" si="67"/>
        <v/>
      </c>
      <c r="J6864" s="6" t="s">
        <v>393</v>
      </c>
      <c r="K6864" s="6">
        <v>16</v>
      </c>
      <c r="L6864" s="6"/>
      <c r="M6864" s="6">
        <v>8</v>
      </c>
      <c r="N6864" s="6">
        <v>0</v>
      </c>
      <c r="O6864" s="6">
        <v>0</v>
      </c>
      <c r="P6864" s="6"/>
      <c r="Q6864" s="6"/>
      <c r="R6864" s="6"/>
      <c r="S6864" s="6"/>
      <c r="T6864" s="6"/>
    </row>
    <row r="6865" spans="1:20" x14ac:dyDescent="0.25">
      <c r="A6865">
        <v>2007</v>
      </c>
      <c r="B6865" s="6" t="s">
        <v>73</v>
      </c>
      <c r="C6865" s="6">
        <v>11</v>
      </c>
      <c r="D6865" s="6" t="s">
        <v>246</v>
      </c>
      <c r="E6865" s="6">
        <v>2</v>
      </c>
      <c r="F6865" s="6"/>
      <c r="G6865" s="6"/>
      <c r="H6865" s="6"/>
      <c r="I6865" s="10" t="str">
        <f t="shared" si="67"/>
        <v/>
      </c>
      <c r="J6865" s="6" t="s">
        <v>399</v>
      </c>
      <c r="K6865" s="6">
        <v>40</v>
      </c>
      <c r="L6865" s="6"/>
      <c r="M6865" s="6">
        <v>25</v>
      </c>
      <c r="N6865" s="6">
        <v>60</v>
      </c>
      <c r="O6865" s="6">
        <v>0</v>
      </c>
      <c r="P6865" s="6"/>
      <c r="Q6865" s="6"/>
      <c r="R6865" s="6"/>
      <c r="S6865" s="6"/>
      <c r="T6865" s="6"/>
    </row>
    <row r="6866" spans="1:20" x14ac:dyDescent="0.25">
      <c r="A6866">
        <v>2007</v>
      </c>
      <c r="B6866" s="6" t="s">
        <v>73</v>
      </c>
      <c r="C6866" s="6">
        <v>12</v>
      </c>
      <c r="D6866" s="6" t="s">
        <v>246</v>
      </c>
      <c r="E6866" s="6">
        <v>2</v>
      </c>
      <c r="F6866" s="6"/>
      <c r="G6866" s="6"/>
      <c r="H6866" s="6"/>
      <c r="I6866" s="10" t="str">
        <f t="shared" si="67"/>
        <v/>
      </c>
      <c r="J6866" s="6" t="s">
        <v>439</v>
      </c>
      <c r="K6866" s="6">
        <v>6</v>
      </c>
      <c r="L6866" s="6"/>
      <c r="M6866" s="6">
        <v>2</v>
      </c>
      <c r="N6866" s="6">
        <v>0</v>
      </c>
      <c r="O6866" s="6">
        <v>0</v>
      </c>
      <c r="P6866" s="6"/>
      <c r="Q6866" s="6"/>
      <c r="R6866" s="6"/>
      <c r="S6866" s="6"/>
      <c r="T6866" s="6"/>
    </row>
    <row r="6867" spans="1:20" x14ac:dyDescent="0.25">
      <c r="A6867">
        <v>2007</v>
      </c>
      <c r="B6867" s="6" t="s">
        <v>73</v>
      </c>
      <c r="C6867" s="6">
        <v>13</v>
      </c>
      <c r="D6867" s="6" t="s">
        <v>246</v>
      </c>
      <c r="E6867" s="6">
        <v>2</v>
      </c>
      <c r="F6867" s="6"/>
      <c r="G6867" s="6"/>
      <c r="H6867" s="6"/>
      <c r="I6867" s="10" t="str">
        <f t="shared" si="67"/>
        <v/>
      </c>
      <c r="J6867" s="6" t="s">
        <v>388</v>
      </c>
      <c r="K6867" s="6">
        <v>100</v>
      </c>
      <c r="L6867" s="6"/>
      <c r="M6867" s="6">
        <v>90</v>
      </c>
      <c r="N6867" s="6">
        <v>95</v>
      </c>
      <c r="O6867" s="6">
        <v>0</v>
      </c>
      <c r="P6867" s="6"/>
      <c r="Q6867" s="6"/>
      <c r="R6867" s="6"/>
      <c r="S6867" s="6"/>
      <c r="T6867" s="6"/>
    </row>
    <row r="6868" spans="1:20" x14ac:dyDescent="0.25">
      <c r="A6868">
        <v>2007</v>
      </c>
      <c r="B6868" s="6" t="s">
        <v>73</v>
      </c>
      <c r="C6868" s="6">
        <v>14</v>
      </c>
      <c r="D6868" s="6" t="s">
        <v>246</v>
      </c>
      <c r="E6868" s="6">
        <v>2</v>
      </c>
      <c r="F6868" s="6"/>
      <c r="G6868" s="6"/>
      <c r="H6868" s="6"/>
      <c r="I6868" s="10" t="str">
        <f t="shared" si="67"/>
        <v/>
      </c>
      <c r="J6868" s="6" t="s">
        <v>389</v>
      </c>
      <c r="K6868" s="6">
        <v>80</v>
      </c>
      <c r="L6868" s="6"/>
      <c r="M6868" s="6">
        <v>30</v>
      </c>
      <c r="N6868" s="6">
        <v>40</v>
      </c>
      <c r="O6868" s="6">
        <v>0</v>
      </c>
      <c r="P6868" s="6"/>
      <c r="Q6868" s="6"/>
      <c r="R6868" s="6"/>
      <c r="S6868" s="6"/>
      <c r="T6868" s="6"/>
    </row>
    <row r="6869" spans="1:20" x14ac:dyDescent="0.25">
      <c r="A6869">
        <v>2007</v>
      </c>
      <c r="B6869" s="6" t="s">
        <v>73</v>
      </c>
      <c r="C6869" s="6">
        <v>15</v>
      </c>
      <c r="D6869" s="6" t="s">
        <v>246</v>
      </c>
      <c r="E6869" s="6">
        <v>2</v>
      </c>
      <c r="F6869" s="6"/>
      <c r="G6869" s="6"/>
      <c r="H6869" s="6"/>
      <c r="I6869" s="10" t="str">
        <f t="shared" si="67"/>
        <v/>
      </c>
      <c r="J6869" s="6" t="s">
        <v>390</v>
      </c>
      <c r="K6869" s="6">
        <v>10</v>
      </c>
      <c r="L6869" s="6"/>
      <c r="M6869" s="6">
        <v>8</v>
      </c>
      <c r="N6869" s="6">
        <v>0</v>
      </c>
      <c r="O6869" s="6">
        <v>0</v>
      </c>
      <c r="P6869" s="6"/>
      <c r="Q6869" s="6"/>
      <c r="R6869" s="6"/>
      <c r="S6869" s="6"/>
      <c r="T6869" s="6"/>
    </row>
    <row r="6870" spans="1:20" x14ac:dyDescent="0.25">
      <c r="A6870">
        <v>2007</v>
      </c>
      <c r="B6870" s="6" t="s">
        <v>73</v>
      </c>
      <c r="C6870" s="6">
        <v>16</v>
      </c>
      <c r="D6870" s="6" t="s">
        <v>246</v>
      </c>
      <c r="E6870" s="6">
        <v>2</v>
      </c>
      <c r="F6870" s="6"/>
      <c r="G6870" s="6"/>
      <c r="H6870" s="6"/>
      <c r="I6870" s="10" t="str">
        <f t="shared" si="67"/>
        <v/>
      </c>
      <c r="J6870" s="6" t="s">
        <v>390</v>
      </c>
      <c r="K6870" s="6">
        <v>7</v>
      </c>
      <c r="L6870" s="6"/>
      <c r="M6870" s="6">
        <v>2</v>
      </c>
      <c r="N6870" s="6">
        <v>0</v>
      </c>
      <c r="O6870" s="6">
        <v>0</v>
      </c>
      <c r="P6870" s="6"/>
      <c r="Q6870" s="6"/>
      <c r="R6870" s="6"/>
      <c r="S6870" s="6"/>
      <c r="T6870" s="6"/>
    </row>
    <row r="6871" spans="1:20" x14ac:dyDescent="0.25">
      <c r="A6871">
        <v>2007</v>
      </c>
      <c r="B6871" s="6" t="s">
        <v>73</v>
      </c>
      <c r="C6871" s="6">
        <v>17</v>
      </c>
      <c r="D6871" s="6" t="s">
        <v>246</v>
      </c>
      <c r="E6871" s="6">
        <v>2</v>
      </c>
      <c r="F6871" s="6"/>
      <c r="G6871" s="6"/>
      <c r="H6871" s="6"/>
      <c r="I6871" s="10" t="str">
        <f t="shared" si="67"/>
        <v/>
      </c>
      <c r="J6871" s="6" t="s">
        <v>390</v>
      </c>
      <c r="K6871" s="6">
        <v>7</v>
      </c>
      <c r="L6871" s="6"/>
      <c r="M6871" s="6">
        <v>5</v>
      </c>
      <c r="N6871" s="6">
        <v>0</v>
      </c>
      <c r="O6871" s="6">
        <v>0</v>
      </c>
      <c r="P6871" s="6"/>
      <c r="Q6871" s="6"/>
      <c r="R6871" s="6"/>
      <c r="S6871" s="6"/>
      <c r="T6871" s="6"/>
    </row>
    <row r="6872" spans="1:20" x14ac:dyDescent="0.25">
      <c r="A6872">
        <v>2007</v>
      </c>
      <c r="B6872" s="6" t="s">
        <v>73</v>
      </c>
      <c r="C6872" s="6">
        <v>18</v>
      </c>
      <c r="D6872" s="6" t="s">
        <v>246</v>
      </c>
      <c r="E6872" s="6">
        <v>2</v>
      </c>
      <c r="F6872" s="6"/>
      <c r="G6872" s="6"/>
      <c r="H6872" s="6"/>
      <c r="I6872" s="10" t="str">
        <f t="shared" si="67"/>
        <v/>
      </c>
      <c r="J6872" s="6" t="s">
        <v>391</v>
      </c>
      <c r="K6872" s="6">
        <v>60</v>
      </c>
      <c r="L6872" s="6"/>
      <c r="M6872" s="6">
        <v>15</v>
      </c>
      <c r="N6872" s="6">
        <v>35</v>
      </c>
      <c r="O6872" s="6">
        <v>0</v>
      </c>
      <c r="P6872" s="6"/>
      <c r="Q6872" s="6"/>
      <c r="R6872" s="6"/>
      <c r="S6872" s="6"/>
      <c r="T6872" s="6"/>
    </row>
    <row r="6873" spans="1:20" x14ac:dyDescent="0.25">
      <c r="A6873">
        <v>2007</v>
      </c>
      <c r="B6873" s="6" t="s">
        <v>73</v>
      </c>
      <c r="C6873" s="6">
        <v>19</v>
      </c>
      <c r="D6873" s="6" t="s">
        <v>246</v>
      </c>
      <c r="E6873" s="6">
        <v>2</v>
      </c>
      <c r="F6873" s="6"/>
      <c r="G6873" s="6"/>
      <c r="H6873" s="6"/>
      <c r="I6873" s="10" t="str">
        <f t="shared" si="67"/>
        <v/>
      </c>
      <c r="J6873" s="6" t="s">
        <v>398</v>
      </c>
      <c r="K6873" s="6">
        <v>10</v>
      </c>
      <c r="L6873" s="6"/>
      <c r="M6873" s="6">
        <v>10</v>
      </c>
      <c r="N6873" s="6">
        <v>0</v>
      </c>
      <c r="O6873" s="6">
        <v>0</v>
      </c>
      <c r="P6873" s="6"/>
      <c r="Q6873" s="6"/>
      <c r="R6873" s="6"/>
      <c r="S6873" s="6"/>
      <c r="T6873" s="6"/>
    </row>
    <row r="6874" spans="1:20" x14ac:dyDescent="0.25">
      <c r="A6874">
        <v>2007</v>
      </c>
      <c r="B6874" s="6" t="s">
        <v>73</v>
      </c>
      <c r="C6874" s="6">
        <v>20</v>
      </c>
      <c r="D6874" s="6" t="s">
        <v>246</v>
      </c>
      <c r="E6874" s="6">
        <v>2</v>
      </c>
      <c r="F6874" s="6"/>
      <c r="G6874" s="6"/>
      <c r="H6874" s="6"/>
      <c r="I6874" s="10" t="str">
        <f t="shared" si="67"/>
        <v/>
      </c>
      <c r="J6874" s="6" t="s">
        <v>398</v>
      </c>
      <c r="K6874" s="6">
        <v>6</v>
      </c>
      <c r="L6874" s="6"/>
      <c r="M6874" s="6">
        <v>2</v>
      </c>
      <c r="N6874" s="6">
        <v>0</v>
      </c>
      <c r="O6874" s="6">
        <v>0</v>
      </c>
      <c r="P6874" s="6"/>
      <c r="Q6874" s="6"/>
      <c r="R6874" s="6"/>
      <c r="S6874" s="6"/>
      <c r="T6874" s="6"/>
    </row>
    <row r="6875" spans="1:20" x14ac:dyDescent="0.25">
      <c r="A6875">
        <v>2007</v>
      </c>
      <c r="B6875" s="6" t="s">
        <v>73</v>
      </c>
      <c r="C6875" s="6">
        <v>21</v>
      </c>
      <c r="D6875" s="6" t="s">
        <v>246</v>
      </c>
      <c r="E6875" s="6">
        <v>2</v>
      </c>
      <c r="F6875" s="6"/>
      <c r="G6875" s="6"/>
      <c r="H6875" s="6"/>
      <c r="I6875" s="10" t="str">
        <f t="shared" si="67"/>
        <v/>
      </c>
      <c r="J6875" s="6" t="s">
        <v>398</v>
      </c>
      <c r="K6875" s="6">
        <v>7</v>
      </c>
      <c r="L6875" s="6"/>
      <c r="M6875" s="6">
        <v>4</v>
      </c>
      <c r="N6875" s="6">
        <v>0</v>
      </c>
      <c r="O6875" s="6">
        <v>0</v>
      </c>
      <c r="P6875" s="6"/>
      <c r="Q6875" s="6"/>
      <c r="R6875" s="6"/>
      <c r="S6875" s="6"/>
      <c r="T6875" s="9"/>
    </row>
    <row r="6876" spans="1:20" x14ac:dyDescent="0.25">
      <c r="A6876">
        <v>2007</v>
      </c>
      <c r="B6876" s="6" t="s">
        <v>73</v>
      </c>
      <c r="C6876" s="6">
        <v>22</v>
      </c>
      <c r="D6876" s="6" t="s">
        <v>246</v>
      </c>
      <c r="E6876" s="6">
        <v>2</v>
      </c>
      <c r="F6876" s="6"/>
      <c r="G6876" s="6"/>
      <c r="H6876" s="6"/>
      <c r="I6876" s="10" t="str">
        <f t="shared" si="67"/>
        <v/>
      </c>
      <c r="J6876" s="6" t="s">
        <v>392</v>
      </c>
      <c r="K6876" s="6">
        <v>55</v>
      </c>
      <c r="L6876" s="6"/>
      <c r="M6876" s="6">
        <v>25</v>
      </c>
      <c r="N6876" s="6">
        <v>55</v>
      </c>
      <c r="O6876" s="6">
        <v>0</v>
      </c>
      <c r="P6876" s="6"/>
      <c r="Q6876" s="6"/>
      <c r="R6876" s="6"/>
      <c r="S6876" s="6"/>
      <c r="T6876" s="6"/>
    </row>
    <row r="6877" spans="1:20" x14ac:dyDescent="0.25">
      <c r="A6877">
        <v>2007</v>
      </c>
      <c r="B6877" s="6" t="s">
        <v>73</v>
      </c>
      <c r="C6877" s="6">
        <v>23</v>
      </c>
      <c r="D6877" s="6" t="s">
        <v>419</v>
      </c>
      <c r="E6877" s="6">
        <v>3</v>
      </c>
      <c r="F6877" s="6"/>
      <c r="G6877" s="6">
        <v>39</v>
      </c>
      <c r="H6877" s="6"/>
      <c r="I6877" s="10">
        <f t="shared" si="67"/>
        <v>39</v>
      </c>
      <c r="J6877" s="6" t="s">
        <v>393</v>
      </c>
      <c r="K6877" s="6">
        <v>5</v>
      </c>
      <c r="L6877" s="6"/>
      <c r="M6877" s="6">
        <v>10</v>
      </c>
      <c r="N6877" s="6">
        <v>0</v>
      </c>
      <c r="O6877" s="6">
        <v>0</v>
      </c>
      <c r="P6877" s="6"/>
      <c r="Q6877" s="6"/>
      <c r="R6877" s="6"/>
      <c r="S6877" s="6">
        <v>4</v>
      </c>
      <c r="T6877" s="6"/>
    </row>
    <row r="6878" spans="1:20" x14ac:dyDescent="0.25">
      <c r="A6878">
        <v>2007</v>
      </c>
      <c r="B6878" s="6" t="s">
        <v>73</v>
      </c>
      <c r="C6878" s="6">
        <v>24</v>
      </c>
      <c r="D6878" s="6" t="s">
        <v>419</v>
      </c>
      <c r="E6878" s="6">
        <v>3</v>
      </c>
      <c r="F6878" s="6"/>
      <c r="G6878" s="6"/>
      <c r="H6878" s="6"/>
      <c r="I6878" s="10" t="str">
        <f t="shared" si="67"/>
        <v/>
      </c>
      <c r="J6878" s="6" t="s">
        <v>393</v>
      </c>
      <c r="K6878" s="6">
        <v>56</v>
      </c>
      <c r="L6878" s="6"/>
      <c r="M6878" s="6">
        <v>33</v>
      </c>
      <c r="N6878" s="6">
        <v>75</v>
      </c>
      <c r="O6878" s="6">
        <v>1</v>
      </c>
      <c r="P6878" s="6"/>
      <c r="Q6878" s="6"/>
      <c r="R6878" s="6"/>
      <c r="S6878" s="6"/>
      <c r="T6878" s="6"/>
    </row>
    <row r="6879" spans="1:20" x14ac:dyDescent="0.25">
      <c r="A6879">
        <v>2007</v>
      </c>
      <c r="B6879" s="6" t="s">
        <v>73</v>
      </c>
      <c r="C6879" s="6">
        <v>25</v>
      </c>
      <c r="D6879" s="6" t="s">
        <v>419</v>
      </c>
      <c r="E6879" s="6">
        <v>3</v>
      </c>
      <c r="F6879" s="6"/>
      <c r="G6879" s="6"/>
      <c r="H6879" s="6"/>
      <c r="I6879" s="10" t="str">
        <f t="shared" si="67"/>
        <v/>
      </c>
      <c r="J6879" s="6" t="s">
        <v>393</v>
      </c>
      <c r="K6879" s="6">
        <v>10</v>
      </c>
      <c r="L6879" s="6"/>
      <c r="M6879" s="6">
        <v>11</v>
      </c>
      <c r="N6879" s="6">
        <v>0</v>
      </c>
      <c r="O6879" s="6">
        <v>0</v>
      </c>
      <c r="P6879" s="6" t="s">
        <v>156</v>
      </c>
      <c r="Q6879" s="6"/>
      <c r="R6879" s="6"/>
      <c r="S6879" s="6"/>
      <c r="T6879" s="6"/>
    </row>
    <row r="6880" spans="1:20" x14ac:dyDescent="0.25">
      <c r="A6880">
        <v>2007</v>
      </c>
      <c r="B6880" s="6" t="s">
        <v>73</v>
      </c>
      <c r="C6880" s="6">
        <v>26</v>
      </c>
      <c r="D6880" s="6" t="s">
        <v>419</v>
      </c>
      <c r="E6880" s="6">
        <v>3</v>
      </c>
      <c r="F6880" s="6"/>
      <c r="G6880" s="6"/>
      <c r="H6880" s="6"/>
      <c r="I6880" s="10" t="str">
        <f t="shared" si="67"/>
        <v/>
      </c>
      <c r="J6880" s="6" t="s">
        <v>393</v>
      </c>
      <c r="K6880" s="6">
        <v>19</v>
      </c>
      <c r="L6880" s="6"/>
      <c r="M6880" s="6">
        <v>28</v>
      </c>
      <c r="N6880" s="6">
        <v>0</v>
      </c>
      <c r="O6880" s="6">
        <v>0</v>
      </c>
      <c r="P6880" s="6" t="s">
        <v>156</v>
      </c>
      <c r="Q6880" s="6"/>
      <c r="R6880" s="6"/>
      <c r="S6880" s="6"/>
      <c r="T6880" s="6"/>
    </row>
    <row r="6881" spans="1:20" x14ac:dyDescent="0.25">
      <c r="A6881">
        <v>2007</v>
      </c>
      <c r="B6881" s="6" t="s">
        <v>73</v>
      </c>
      <c r="C6881" s="6">
        <v>27</v>
      </c>
      <c r="D6881" s="6" t="s">
        <v>419</v>
      </c>
      <c r="E6881" s="6">
        <v>3</v>
      </c>
      <c r="F6881" s="6"/>
      <c r="G6881" s="6"/>
      <c r="H6881" s="6"/>
      <c r="I6881" s="10" t="str">
        <f t="shared" si="67"/>
        <v/>
      </c>
      <c r="J6881" s="6" t="s">
        <v>393</v>
      </c>
      <c r="K6881" s="6">
        <v>32</v>
      </c>
      <c r="L6881" s="6"/>
      <c r="M6881" s="6">
        <v>30</v>
      </c>
      <c r="N6881" s="6">
        <v>15</v>
      </c>
      <c r="O6881" s="6">
        <v>0</v>
      </c>
      <c r="P6881" s="6"/>
      <c r="Q6881" s="6"/>
      <c r="R6881" s="6"/>
      <c r="S6881" s="6"/>
      <c r="T6881" s="6" t="s">
        <v>128</v>
      </c>
    </row>
    <row r="6882" spans="1:20" x14ac:dyDescent="0.25">
      <c r="A6882">
        <v>2007</v>
      </c>
      <c r="B6882" s="6" t="s">
        <v>73</v>
      </c>
      <c r="C6882" s="6">
        <v>28</v>
      </c>
      <c r="D6882" s="6" t="s">
        <v>419</v>
      </c>
      <c r="E6882" s="6">
        <v>3</v>
      </c>
      <c r="F6882" s="6"/>
      <c r="G6882" s="6"/>
      <c r="H6882" s="6"/>
      <c r="I6882" s="10" t="str">
        <f t="shared" si="67"/>
        <v/>
      </c>
      <c r="J6882" s="6" t="s">
        <v>387</v>
      </c>
      <c r="K6882" s="6">
        <v>7</v>
      </c>
      <c r="L6882" s="6"/>
      <c r="M6882" s="6">
        <v>9</v>
      </c>
      <c r="N6882" s="6">
        <v>0</v>
      </c>
      <c r="O6882" s="6">
        <v>0</v>
      </c>
      <c r="P6882" s="6"/>
      <c r="Q6882" s="6"/>
      <c r="R6882" s="6"/>
      <c r="S6882" s="6"/>
      <c r="T6882" s="6"/>
    </row>
    <row r="6883" spans="1:20" x14ac:dyDescent="0.25">
      <c r="A6883">
        <v>2007</v>
      </c>
      <c r="B6883" s="6" t="s">
        <v>73</v>
      </c>
      <c r="C6883" s="6">
        <v>29</v>
      </c>
      <c r="D6883" s="6" t="s">
        <v>419</v>
      </c>
      <c r="E6883" s="6">
        <v>3</v>
      </c>
      <c r="F6883" s="6"/>
      <c r="G6883" s="6"/>
      <c r="H6883" s="6"/>
      <c r="I6883" s="10" t="str">
        <f t="shared" si="67"/>
        <v/>
      </c>
      <c r="J6883" s="6" t="s">
        <v>396</v>
      </c>
      <c r="K6883" s="6">
        <v>10</v>
      </c>
      <c r="L6883" s="6"/>
      <c r="M6883" s="6">
        <v>7</v>
      </c>
      <c r="N6883" s="6">
        <v>0</v>
      </c>
      <c r="O6883" s="6">
        <v>0</v>
      </c>
      <c r="P6883" s="6"/>
      <c r="Q6883" s="6"/>
      <c r="R6883" s="6"/>
      <c r="S6883" s="6"/>
      <c r="T6883" s="6"/>
    </row>
    <row r="6884" spans="1:20" x14ac:dyDescent="0.25">
      <c r="A6884">
        <v>2007</v>
      </c>
      <c r="B6884" s="6" t="s">
        <v>73</v>
      </c>
      <c r="C6884" s="6">
        <v>30</v>
      </c>
      <c r="D6884" s="6" t="s">
        <v>419</v>
      </c>
      <c r="E6884" s="6">
        <v>3</v>
      </c>
      <c r="F6884" s="6"/>
      <c r="G6884" s="6"/>
      <c r="H6884" s="6"/>
      <c r="I6884" s="10" t="str">
        <f t="shared" si="67"/>
        <v/>
      </c>
      <c r="J6884" s="6" t="s">
        <v>388</v>
      </c>
      <c r="K6884" s="6">
        <v>51</v>
      </c>
      <c r="L6884" s="6"/>
      <c r="M6884" s="6">
        <v>49</v>
      </c>
      <c r="N6884" s="6">
        <v>100</v>
      </c>
      <c r="O6884" s="6">
        <v>0</v>
      </c>
      <c r="P6884" s="6"/>
      <c r="Q6884" s="6"/>
      <c r="R6884" s="6"/>
      <c r="S6884" s="6"/>
      <c r="T6884" s="6"/>
    </row>
    <row r="6885" spans="1:20" x14ac:dyDescent="0.25">
      <c r="A6885">
        <v>2007</v>
      </c>
      <c r="B6885" s="6" t="s">
        <v>73</v>
      </c>
      <c r="C6885" s="6">
        <v>31</v>
      </c>
      <c r="D6885" s="6" t="s">
        <v>419</v>
      </c>
      <c r="E6885" s="6">
        <v>3</v>
      </c>
      <c r="F6885" s="6"/>
      <c r="G6885" s="6"/>
      <c r="H6885" s="6"/>
      <c r="I6885" s="10" t="str">
        <f t="shared" si="67"/>
        <v/>
      </c>
      <c r="J6885" s="6" t="s">
        <v>388</v>
      </c>
      <c r="K6885" s="6">
        <v>172</v>
      </c>
      <c r="L6885" s="6"/>
      <c r="M6885" s="6">
        <v>119</v>
      </c>
      <c r="N6885" s="6">
        <v>95</v>
      </c>
      <c r="O6885" s="6">
        <v>0</v>
      </c>
      <c r="P6885" s="6"/>
      <c r="Q6885" s="6"/>
      <c r="R6885" s="6"/>
      <c r="S6885" s="6"/>
      <c r="T6885" s="6"/>
    </row>
    <row r="6886" spans="1:20" x14ac:dyDescent="0.25">
      <c r="A6886">
        <v>2007</v>
      </c>
      <c r="B6886" s="6" t="s">
        <v>73</v>
      </c>
      <c r="C6886" s="6">
        <v>32</v>
      </c>
      <c r="D6886" s="6" t="s">
        <v>419</v>
      </c>
      <c r="E6886" s="6">
        <v>3</v>
      </c>
      <c r="F6886" s="6"/>
      <c r="G6886" s="6"/>
      <c r="H6886" s="6"/>
      <c r="I6886" s="10" t="str">
        <f t="shared" si="67"/>
        <v/>
      </c>
      <c r="J6886" s="6" t="s">
        <v>388</v>
      </c>
      <c r="K6886" s="6">
        <v>20</v>
      </c>
      <c r="L6886" s="6"/>
      <c r="M6886" s="6">
        <v>19</v>
      </c>
      <c r="N6886" s="6">
        <v>30</v>
      </c>
      <c r="O6886" s="6">
        <v>0</v>
      </c>
      <c r="P6886" s="6"/>
      <c r="Q6886" s="6"/>
      <c r="R6886" s="6"/>
      <c r="S6886" s="6"/>
      <c r="T6886" s="6"/>
    </row>
    <row r="6887" spans="1:20" x14ac:dyDescent="0.25">
      <c r="A6887">
        <v>2007</v>
      </c>
      <c r="B6887" s="6" t="s">
        <v>73</v>
      </c>
      <c r="C6887" s="6">
        <v>33</v>
      </c>
      <c r="D6887" s="6" t="s">
        <v>419</v>
      </c>
      <c r="E6887" s="6">
        <v>3</v>
      </c>
      <c r="F6887" s="6"/>
      <c r="G6887" s="6"/>
      <c r="H6887" s="6"/>
      <c r="I6887" s="10" t="str">
        <f t="shared" si="67"/>
        <v/>
      </c>
      <c r="J6887" s="6" t="s">
        <v>390</v>
      </c>
      <c r="K6887" s="6">
        <v>3</v>
      </c>
      <c r="L6887" s="6"/>
      <c r="M6887" s="6">
        <v>2</v>
      </c>
      <c r="N6887" s="6">
        <v>0</v>
      </c>
      <c r="O6887" s="6">
        <v>0</v>
      </c>
      <c r="P6887" s="6"/>
      <c r="Q6887" s="6"/>
      <c r="R6887" s="6"/>
      <c r="S6887" s="6"/>
      <c r="T6887" s="6"/>
    </row>
    <row r="6888" spans="1:20" x14ac:dyDescent="0.25">
      <c r="A6888">
        <v>2007</v>
      </c>
      <c r="B6888" s="6" t="s">
        <v>73</v>
      </c>
      <c r="C6888" s="6">
        <v>34</v>
      </c>
      <c r="D6888" s="6" t="s">
        <v>419</v>
      </c>
      <c r="E6888" s="6">
        <v>3</v>
      </c>
      <c r="F6888" s="6"/>
      <c r="G6888" s="6"/>
      <c r="H6888" s="6"/>
      <c r="I6888" s="10" t="str">
        <f t="shared" si="67"/>
        <v/>
      </c>
      <c r="J6888" s="6" t="s">
        <v>398</v>
      </c>
      <c r="K6888" s="6">
        <v>17</v>
      </c>
      <c r="L6888" s="6"/>
      <c r="M6888" s="6">
        <v>14</v>
      </c>
      <c r="N6888" s="6">
        <v>0</v>
      </c>
      <c r="O6888" s="6">
        <v>0</v>
      </c>
      <c r="P6888" s="6"/>
      <c r="Q6888" s="6"/>
      <c r="R6888" s="6"/>
      <c r="S6888" s="6"/>
      <c r="T6888" s="6"/>
    </row>
    <row r="6889" spans="1:20" x14ac:dyDescent="0.25">
      <c r="A6889">
        <v>2007</v>
      </c>
      <c r="B6889" s="6" t="s">
        <v>73</v>
      </c>
      <c r="C6889" s="6">
        <v>35</v>
      </c>
      <c r="D6889" s="6" t="s">
        <v>419</v>
      </c>
      <c r="E6889" s="6">
        <v>3</v>
      </c>
      <c r="F6889" s="6"/>
      <c r="G6889" s="6"/>
      <c r="H6889" s="6"/>
      <c r="I6889" s="10" t="str">
        <f t="shared" si="67"/>
        <v/>
      </c>
      <c r="J6889" s="6" t="s">
        <v>392</v>
      </c>
      <c r="K6889" s="6">
        <v>7</v>
      </c>
      <c r="L6889" s="6"/>
      <c r="M6889" s="6">
        <v>6</v>
      </c>
      <c r="N6889" s="6">
        <v>50</v>
      </c>
      <c r="O6889" s="6">
        <v>0</v>
      </c>
      <c r="P6889" s="6"/>
      <c r="Q6889" s="6"/>
      <c r="R6889" s="6"/>
      <c r="S6889" s="6"/>
      <c r="T6889" s="6"/>
    </row>
    <row r="6890" spans="1:20" x14ac:dyDescent="0.25">
      <c r="A6890">
        <v>2007</v>
      </c>
      <c r="B6890" s="6" t="s">
        <v>73</v>
      </c>
      <c r="C6890" s="6">
        <v>36</v>
      </c>
      <c r="D6890" s="6" t="s">
        <v>419</v>
      </c>
      <c r="E6890" s="6">
        <v>3</v>
      </c>
      <c r="F6890" s="6"/>
      <c r="G6890" s="6"/>
      <c r="H6890" s="6"/>
      <c r="I6890" s="10" t="str">
        <f t="shared" si="67"/>
        <v/>
      </c>
      <c r="J6890" s="6" t="s">
        <v>392</v>
      </c>
      <c r="K6890" s="6">
        <v>21</v>
      </c>
      <c r="L6890" s="6"/>
      <c r="M6890" s="6">
        <v>28</v>
      </c>
      <c r="N6890" s="6">
        <v>0</v>
      </c>
      <c r="O6890" s="6">
        <v>0</v>
      </c>
      <c r="P6890" s="6"/>
      <c r="Q6890" s="6"/>
      <c r="R6890" s="6"/>
      <c r="S6890" s="6"/>
      <c r="T6890" s="6"/>
    </row>
    <row r="6891" spans="1:20" x14ac:dyDescent="0.25">
      <c r="A6891">
        <v>2007</v>
      </c>
      <c r="B6891" s="6" t="s">
        <v>73</v>
      </c>
      <c r="C6891" s="6">
        <v>37</v>
      </c>
      <c r="D6891" s="6" t="s">
        <v>419</v>
      </c>
      <c r="E6891" s="6">
        <v>4</v>
      </c>
      <c r="F6891" s="6"/>
      <c r="G6891" s="6">
        <v>66</v>
      </c>
      <c r="H6891" s="6"/>
      <c r="I6891" s="10">
        <f t="shared" si="67"/>
        <v>66</v>
      </c>
      <c r="J6891" s="6" t="s">
        <v>393</v>
      </c>
      <c r="K6891" s="6">
        <v>16</v>
      </c>
      <c r="L6891" s="6"/>
      <c r="M6891" s="6">
        <v>19</v>
      </c>
      <c r="N6891" s="6">
        <v>0</v>
      </c>
      <c r="O6891" s="6">
        <v>0</v>
      </c>
      <c r="P6891" s="6" t="s">
        <v>156</v>
      </c>
      <c r="Q6891" s="6"/>
      <c r="R6891" s="6"/>
      <c r="S6891" s="6">
        <v>4</v>
      </c>
      <c r="T6891" s="9"/>
    </row>
    <row r="6892" spans="1:20" x14ac:dyDescent="0.25">
      <c r="A6892">
        <v>2007</v>
      </c>
      <c r="B6892" s="6" t="s">
        <v>73</v>
      </c>
      <c r="C6892" s="6">
        <v>38</v>
      </c>
      <c r="D6892" s="6" t="s">
        <v>419</v>
      </c>
      <c r="E6892" s="6">
        <v>4</v>
      </c>
      <c r="F6892" s="6"/>
      <c r="G6892" s="6"/>
      <c r="H6892" s="6"/>
      <c r="I6892" s="10" t="str">
        <f t="shared" si="67"/>
        <v/>
      </c>
      <c r="J6892" s="6" t="s">
        <v>393</v>
      </c>
      <c r="K6892" s="6">
        <v>14</v>
      </c>
      <c r="L6892" s="6"/>
      <c r="M6892" s="6">
        <v>13</v>
      </c>
      <c r="N6892" s="6">
        <v>80</v>
      </c>
      <c r="O6892" s="6">
        <v>0</v>
      </c>
      <c r="P6892" s="6"/>
      <c r="Q6892" s="6"/>
      <c r="R6892" s="6"/>
      <c r="S6892" s="6"/>
      <c r="T6892" s="6"/>
    </row>
    <row r="6893" spans="1:20" x14ac:dyDescent="0.25">
      <c r="A6893">
        <v>2007</v>
      </c>
      <c r="B6893" s="6" t="s">
        <v>73</v>
      </c>
      <c r="C6893" s="6">
        <v>39</v>
      </c>
      <c r="D6893" s="6" t="s">
        <v>419</v>
      </c>
      <c r="E6893" s="6">
        <v>4</v>
      </c>
      <c r="F6893" s="6"/>
      <c r="G6893" s="6"/>
      <c r="H6893" s="6"/>
      <c r="I6893" s="10" t="str">
        <f t="shared" si="67"/>
        <v/>
      </c>
      <c r="J6893" s="6" t="s">
        <v>393</v>
      </c>
      <c r="K6893" s="6">
        <v>20</v>
      </c>
      <c r="L6893" s="6"/>
      <c r="M6893" s="6">
        <v>25</v>
      </c>
      <c r="N6893" s="6">
        <v>0</v>
      </c>
      <c r="O6893" s="6">
        <v>0</v>
      </c>
      <c r="P6893" s="6" t="s">
        <v>156</v>
      </c>
      <c r="Q6893" s="6"/>
      <c r="R6893" s="6"/>
      <c r="S6893" s="6"/>
      <c r="T6893" s="6"/>
    </row>
    <row r="6894" spans="1:20" x14ac:dyDescent="0.25">
      <c r="A6894">
        <v>2007</v>
      </c>
      <c r="B6894" s="6" t="s">
        <v>73</v>
      </c>
      <c r="C6894" s="6">
        <v>40</v>
      </c>
      <c r="D6894" s="6" t="s">
        <v>419</v>
      </c>
      <c r="E6894" s="6">
        <v>4</v>
      </c>
      <c r="F6894" s="6"/>
      <c r="G6894" s="6"/>
      <c r="H6894" s="6"/>
      <c r="I6894" s="10" t="str">
        <f t="shared" si="67"/>
        <v/>
      </c>
      <c r="J6894" s="6" t="s">
        <v>393</v>
      </c>
      <c r="K6894" s="6">
        <v>16</v>
      </c>
      <c r="L6894" s="6"/>
      <c r="M6894" s="6">
        <v>19</v>
      </c>
      <c r="N6894" s="6">
        <v>0</v>
      </c>
      <c r="O6894" s="6">
        <v>30</v>
      </c>
      <c r="P6894" s="6" t="s">
        <v>156</v>
      </c>
      <c r="Q6894" s="6"/>
      <c r="R6894" s="6"/>
      <c r="S6894" s="6"/>
      <c r="T6894" s="6"/>
    </row>
    <row r="6895" spans="1:20" x14ac:dyDescent="0.25">
      <c r="A6895">
        <v>2007</v>
      </c>
      <c r="B6895" s="6" t="s">
        <v>73</v>
      </c>
      <c r="C6895" s="6">
        <v>41</v>
      </c>
      <c r="D6895" s="6" t="s">
        <v>419</v>
      </c>
      <c r="E6895" s="6">
        <v>4</v>
      </c>
      <c r="F6895" s="6"/>
      <c r="G6895" s="6"/>
      <c r="H6895" s="6"/>
      <c r="I6895" s="10" t="str">
        <f t="shared" si="67"/>
        <v/>
      </c>
      <c r="J6895" s="6" t="s">
        <v>393</v>
      </c>
      <c r="K6895" s="6">
        <v>12</v>
      </c>
      <c r="L6895" s="6"/>
      <c r="M6895" s="6">
        <v>9</v>
      </c>
      <c r="N6895" s="6">
        <v>90</v>
      </c>
      <c r="O6895" s="6">
        <v>1</v>
      </c>
      <c r="P6895" s="6" t="s">
        <v>156</v>
      </c>
      <c r="Q6895" s="6"/>
      <c r="R6895" s="6"/>
      <c r="S6895" s="6"/>
      <c r="T6895" s="6"/>
    </row>
    <row r="6896" spans="1:20" x14ac:dyDescent="0.25">
      <c r="A6896">
        <v>2007</v>
      </c>
      <c r="B6896" s="6" t="s">
        <v>73</v>
      </c>
      <c r="C6896" s="6">
        <v>42</v>
      </c>
      <c r="D6896" s="6" t="s">
        <v>419</v>
      </c>
      <c r="E6896" s="6">
        <v>4</v>
      </c>
      <c r="F6896" s="6"/>
      <c r="G6896" s="6"/>
      <c r="H6896" s="6"/>
      <c r="I6896" s="10" t="str">
        <f t="shared" si="67"/>
        <v/>
      </c>
      <c r="J6896" s="6" t="s">
        <v>386</v>
      </c>
      <c r="K6896" s="6">
        <v>32</v>
      </c>
      <c r="L6896" s="6"/>
      <c r="M6896" s="6">
        <v>36</v>
      </c>
      <c r="N6896" s="6">
        <v>20</v>
      </c>
      <c r="O6896" s="6">
        <v>0</v>
      </c>
      <c r="P6896" s="6"/>
      <c r="Q6896" s="6"/>
      <c r="R6896" s="6"/>
      <c r="S6896" s="6"/>
      <c r="T6896" s="6"/>
    </row>
    <row r="6897" spans="1:20" x14ac:dyDescent="0.25">
      <c r="A6897">
        <v>2007</v>
      </c>
      <c r="B6897" s="6" t="s">
        <v>73</v>
      </c>
      <c r="C6897" s="6">
        <v>43</v>
      </c>
      <c r="D6897" s="6" t="s">
        <v>419</v>
      </c>
      <c r="E6897" s="6">
        <v>4</v>
      </c>
      <c r="F6897" s="6"/>
      <c r="G6897" s="6"/>
      <c r="H6897" s="6"/>
      <c r="I6897" s="10" t="str">
        <f t="shared" si="67"/>
        <v/>
      </c>
      <c r="J6897" s="6" t="s">
        <v>387</v>
      </c>
      <c r="K6897" s="6">
        <v>12</v>
      </c>
      <c r="L6897" s="6"/>
      <c r="M6897" s="6">
        <v>19</v>
      </c>
      <c r="N6897" s="6">
        <v>15</v>
      </c>
      <c r="O6897" s="6">
        <v>0</v>
      </c>
      <c r="P6897" s="6"/>
      <c r="Q6897" s="6"/>
      <c r="R6897" s="6"/>
      <c r="S6897" s="6"/>
      <c r="T6897" s="6"/>
    </row>
    <row r="6898" spans="1:20" x14ac:dyDescent="0.25">
      <c r="A6898">
        <v>2007</v>
      </c>
      <c r="B6898" s="6" t="s">
        <v>73</v>
      </c>
      <c r="C6898" s="6">
        <v>44</v>
      </c>
      <c r="D6898" s="6" t="s">
        <v>419</v>
      </c>
      <c r="E6898" s="6">
        <v>4</v>
      </c>
      <c r="F6898" s="6"/>
      <c r="G6898" s="6"/>
      <c r="H6898" s="6"/>
      <c r="I6898" s="10" t="str">
        <f t="shared" si="67"/>
        <v/>
      </c>
      <c r="J6898" s="6" t="s">
        <v>388</v>
      </c>
      <c r="K6898" s="6">
        <v>60</v>
      </c>
      <c r="L6898" s="6"/>
      <c r="M6898" s="6">
        <v>80</v>
      </c>
      <c r="N6898" s="6">
        <v>30</v>
      </c>
      <c r="O6898" s="6">
        <v>0</v>
      </c>
      <c r="P6898" s="6"/>
      <c r="Q6898" s="6"/>
      <c r="R6898" s="6"/>
      <c r="S6898" s="6"/>
      <c r="T6898" s="6"/>
    </row>
    <row r="6899" spans="1:20" x14ac:dyDescent="0.25">
      <c r="A6899">
        <v>2007</v>
      </c>
      <c r="B6899" s="6" t="s">
        <v>73</v>
      </c>
      <c r="C6899" s="6">
        <v>45</v>
      </c>
      <c r="D6899" s="6" t="s">
        <v>419</v>
      </c>
      <c r="E6899" s="6">
        <v>4</v>
      </c>
      <c r="F6899" s="6"/>
      <c r="G6899" s="6"/>
      <c r="H6899" s="6"/>
      <c r="I6899" s="10" t="str">
        <f t="shared" si="67"/>
        <v/>
      </c>
      <c r="J6899" s="6" t="s">
        <v>388</v>
      </c>
      <c r="K6899" s="6">
        <v>85</v>
      </c>
      <c r="L6899" s="6"/>
      <c r="M6899" s="6">
        <v>100</v>
      </c>
      <c r="N6899" s="6">
        <v>60</v>
      </c>
      <c r="O6899" s="6">
        <v>0</v>
      </c>
      <c r="P6899" s="6"/>
      <c r="Q6899" s="6"/>
      <c r="R6899" s="6" t="s">
        <v>47</v>
      </c>
      <c r="S6899" s="6"/>
      <c r="T6899" s="6"/>
    </row>
    <row r="6900" spans="1:20" x14ac:dyDescent="0.25">
      <c r="A6900">
        <v>2007</v>
      </c>
      <c r="B6900" s="6" t="s">
        <v>73</v>
      </c>
      <c r="C6900" s="6">
        <v>46</v>
      </c>
      <c r="D6900" s="6" t="s">
        <v>419</v>
      </c>
      <c r="E6900" s="6">
        <v>4</v>
      </c>
      <c r="F6900" s="6"/>
      <c r="G6900" s="6"/>
      <c r="H6900" s="6"/>
      <c r="I6900" s="10" t="str">
        <f t="shared" si="67"/>
        <v/>
      </c>
      <c r="J6900" s="6" t="s">
        <v>390</v>
      </c>
      <c r="K6900" s="6">
        <v>4</v>
      </c>
      <c r="L6900" s="6"/>
      <c r="M6900" s="6">
        <v>3</v>
      </c>
      <c r="N6900" s="6">
        <v>0</v>
      </c>
      <c r="O6900" s="6">
        <v>0</v>
      </c>
      <c r="P6900" s="6"/>
      <c r="Q6900" s="6"/>
      <c r="R6900" s="6"/>
      <c r="S6900" s="6"/>
      <c r="T6900" s="6"/>
    </row>
    <row r="6901" spans="1:20" x14ac:dyDescent="0.25">
      <c r="A6901">
        <v>2007</v>
      </c>
      <c r="B6901" s="6" t="s">
        <v>73</v>
      </c>
      <c r="C6901" s="6">
        <v>47</v>
      </c>
      <c r="D6901" s="6" t="s">
        <v>419</v>
      </c>
      <c r="E6901" s="6">
        <v>4</v>
      </c>
      <c r="F6901" s="6"/>
      <c r="G6901" s="6"/>
      <c r="H6901" s="6"/>
      <c r="I6901" s="10" t="str">
        <f t="shared" si="67"/>
        <v/>
      </c>
      <c r="J6901" s="6" t="s">
        <v>390</v>
      </c>
      <c r="K6901" s="6">
        <v>10</v>
      </c>
      <c r="L6901" s="6"/>
      <c r="M6901" s="6">
        <v>6</v>
      </c>
      <c r="N6901" s="6">
        <v>0</v>
      </c>
      <c r="O6901" s="6">
        <v>0</v>
      </c>
      <c r="P6901" s="6"/>
      <c r="Q6901" s="6"/>
      <c r="R6901" s="6"/>
      <c r="S6901" s="6"/>
      <c r="T6901" s="6"/>
    </row>
    <row r="6902" spans="1:20" x14ac:dyDescent="0.25">
      <c r="A6902">
        <v>2007</v>
      </c>
      <c r="B6902" s="6" t="s">
        <v>73</v>
      </c>
      <c r="C6902" s="6">
        <v>48</v>
      </c>
      <c r="D6902" s="6" t="s">
        <v>419</v>
      </c>
      <c r="E6902" s="6">
        <v>4</v>
      </c>
      <c r="F6902" s="6"/>
      <c r="G6902" s="6"/>
      <c r="H6902" s="6"/>
      <c r="I6902" s="10" t="str">
        <f t="shared" si="67"/>
        <v/>
      </c>
      <c r="J6902" s="6" t="s">
        <v>420</v>
      </c>
      <c r="K6902" s="6">
        <v>2</v>
      </c>
      <c r="L6902" s="6"/>
      <c r="M6902" s="6">
        <v>0</v>
      </c>
      <c r="N6902" s="6">
        <v>0</v>
      </c>
      <c r="O6902" s="6">
        <v>0</v>
      </c>
      <c r="P6902" s="6"/>
      <c r="Q6902" s="6"/>
      <c r="R6902" s="6"/>
      <c r="S6902" s="6"/>
      <c r="T6902" s="6"/>
    </row>
    <row r="6903" spans="1:20" x14ac:dyDescent="0.25">
      <c r="A6903">
        <v>2007</v>
      </c>
      <c r="B6903" s="6" t="s">
        <v>73</v>
      </c>
      <c r="C6903" s="6">
        <v>49</v>
      </c>
      <c r="D6903" s="6" t="s">
        <v>419</v>
      </c>
      <c r="E6903" s="6">
        <v>4</v>
      </c>
      <c r="F6903" s="6"/>
      <c r="G6903" s="6"/>
      <c r="H6903" s="6"/>
      <c r="I6903" s="10" t="str">
        <f t="shared" si="67"/>
        <v/>
      </c>
      <c r="J6903" s="6" t="s">
        <v>420</v>
      </c>
      <c r="K6903" s="6">
        <v>2</v>
      </c>
      <c r="L6903" s="6"/>
      <c r="M6903" s="6">
        <v>0.5</v>
      </c>
      <c r="N6903" s="6">
        <v>0</v>
      </c>
      <c r="O6903" s="6">
        <v>0</v>
      </c>
      <c r="P6903" s="6"/>
      <c r="Q6903" s="6"/>
      <c r="R6903" s="6" t="s">
        <v>47</v>
      </c>
      <c r="S6903" s="6"/>
      <c r="T6903" s="6"/>
    </row>
    <row r="6904" spans="1:20" x14ac:dyDescent="0.25">
      <c r="A6904">
        <v>2007</v>
      </c>
      <c r="B6904" s="6" t="s">
        <v>73</v>
      </c>
      <c r="C6904" s="6">
        <v>50</v>
      </c>
      <c r="D6904" s="6" t="s">
        <v>419</v>
      </c>
      <c r="E6904" s="6">
        <v>4</v>
      </c>
      <c r="F6904" s="6"/>
      <c r="G6904" s="6"/>
      <c r="H6904" s="6"/>
      <c r="I6904" s="10" t="str">
        <f t="shared" si="67"/>
        <v/>
      </c>
      <c r="J6904" s="6" t="s">
        <v>420</v>
      </c>
      <c r="K6904" s="6">
        <v>3</v>
      </c>
      <c r="L6904" s="6"/>
      <c r="M6904" s="6">
        <v>0</v>
      </c>
      <c r="N6904" s="6">
        <v>0</v>
      </c>
      <c r="O6904" s="6">
        <v>0</v>
      </c>
      <c r="P6904" s="6"/>
      <c r="Q6904" s="6"/>
      <c r="R6904" s="6" t="s">
        <v>47</v>
      </c>
      <c r="S6904" s="6"/>
      <c r="T6904" s="6"/>
    </row>
    <row r="6905" spans="1:20" x14ac:dyDescent="0.25">
      <c r="A6905">
        <v>2007</v>
      </c>
      <c r="B6905" s="6" t="s">
        <v>73</v>
      </c>
      <c r="C6905" s="6">
        <v>51</v>
      </c>
      <c r="D6905" s="6" t="s">
        <v>395</v>
      </c>
      <c r="E6905" s="6">
        <v>5</v>
      </c>
      <c r="F6905" s="6"/>
      <c r="G6905" s="6">
        <v>173</v>
      </c>
      <c r="H6905" s="6"/>
      <c r="I6905" s="10">
        <f t="shared" ref="I6905:I6968" si="68">IF(G6905&gt;0,G6905/(1000-H6905)*1000,"")</f>
        <v>173</v>
      </c>
      <c r="J6905" s="6" t="s">
        <v>393</v>
      </c>
      <c r="K6905" s="6">
        <v>7</v>
      </c>
      <c r="L6905" s="6"/>
      <c r="M6905" s="6">
        <v>6</v>
      </c>
      <c r="N6905" s="6">
        <v>100</v>
      </c>
      <c r="O6905" s="6">
        <v>0</v>
      </c>
      <c r="P6905" s="6"/>
      <c r="Q6905" s="6"/>
      <c r="R6905" s="6"/>
      <c r="S6905" s="6">
        <v>0</v>
      </c>
      <c r="T6905" s="6" t="s">
        <v>106</v>
      </c>
    </row>
    <row r="6906" spans="1:20" x14ac:dyDescent="0.25">
      <c r="A6906">
        <v>2007</v>
      </c>
      <c r="B6906" s="6" t="s">
        <v>73</v>
      </c>
      <c r="C6906" s="6">
        <v>52</v>
      </c>
      <c r="D6906" s="6" t="s">
        <v>395</v>
      </c>
      <c r="E6906" s="6">
        <v>5</v>
      </c>
      <c r="F6906" s="6"/>
      <c r="G6906" s="6"/>
      <c r="H6906" s="6"/>
      <c r="I6906" s="10" t="str">
        <f t="shared" si="68"/>
        <v/>
      </c>
      <c r="J6906" s="6" t="s">
        <v>393</v>
      </c>
      <c r="K6906" s="6">
        <v>3</v>
      </c>
      <c r="L6906" s="6"/>
      <c r="M6906" s="6">
        <v>2</v>
      </c>
      <c r="N6906" s="6">
        <v>0</v>
      </c>
      <c r="O6906" s="6">
        <v>0</v>
      </c>
      <c r="P6906" s="6"/>
      <c r="Q6906" s="6"/>
      <c r="R6906" s="6"/>
      <c r="S6906" s="6"/>
      <c r="T6906" s="6"/>
    </row>
    <row r="6907" spans="1:20" x14ac:dyDescent="0.25">
      <c r="A6907">
        <v>2007</v>
      </c>
      <c r="B6907" s="6" t="s">
        <v>73</v>
      </c>
      <c r="C6907" s="6">
        <v>53</v>
      </c>
      <c r="D6907" s="6" t="s">
        <v>395</v>
      </c>
      <c r="E6907" s="6">
        <v>5</v>
      </c>
      <c r="F6907" s="6"/>
      <c r="G6907" s="6"/>
      <c r="H6907" s="6"/>
      <c r="I6907" s="10" t="str">
        <f t="shared" si="68"/>
        <v/>
      </c>
      <c r="J6907" s="6" t="s">
        <v>393</v>
      </c>
      <c r="K6907" s="6">
        <v>12</v>
      </c>
      <c r="L6907" s="6"/>
      <c r="M6907" s="6">
        <v>8</v>
      </c>
      <c r="N6907" s="6">
        <v>0</v>
      </c>
      <c r="O6907" s="6">
        <v>0</v>
      </c>
      <c r="P6907" s="6"/>
      <c r="Q6907" s="6"/>
      <c r="R6907" s="6"/>
      <c r="S6907" s="6"/>
      <c r="T6907" s="6"/>
    </row>
    <row r="6908" spans="1:20" x14ac:dyDescent="0.25">
      <c r="A6908">
        <v>2007</v>
      </c>
      <c r="B6908" s="6" t="s">
        <v>73</v>
      </c>
      <c r="C6908" s="6">
        <v>54</v>
      </c>
      <c r="D6908" s="6" t="s">
        <v>395</v>
      </c>
      <c r="E6908" s="6">
        <v>5</v>
      </c>
      <c r="F6908" s="6"/>
      <c r="G6908" s="6"/>
      <c r="H6908" s="6"/>
      <c r="I6908" s="10" t="str">
        <f t="shared" si="68"/>
        <v/>
      </c>
      <c r="J6908" s="6" t="s">
        <v>393</v>
      </c>
      <c r="K6908" s="6">
        <v>10</v>
      </c>
      <c r="L6908" s="6"/>
      <c r="M6908" s="6">
        <v>7</v>
      </c>
      <c r="N6908" s="6">
        <v>0</v>
      </c>
      <c r="O6908" s="6">
        <v>0</v>
      </c>
      <c r="P6908" s="6"/>
      <c r="Q6908" s="6"/>
      <c r="R6908" s="6"/>
      <c r="S6908" s="6"/>
      <c r="T6908" s="6"/>
    </row>
    <row r="6909" spans="1:20" x14ac:dyDescent="0.25">
      <c r="A6909">
        <v>2007</v>
      </c>
      <c r="B6909" s="6" t="s">
        <v>73</v>
      </c>
      <c r="C6909" s="6">
        <v>55</v>
      </c>
      <c r="D6909" s="6" t="s">
        <v>395</v>
      </c>
      <c r="E6909" s="6">
        <v>5</v>
      </c>
      <c r="F6909" s="6"/>
      <c r="G6909" s="6"/>
      <c r="H6909" s="6"/>
      <c r="I6909" s="10" t="str">
        <f t="shared" si="68"/>
        <v/>
      </c>
      <c r="J6909" s="6" t="s">
        <v>393</v>
      </c>
      <c r="K6909" s="6">
        <v>72</v>
      </c>
      <c r="L6909" s="6"/>
      <c r="M6909" s="6">
        <v>38</v>
      </c>
      <c r="N6909" s="6">
        <v>25</v>
      </c>
      <c r="O6909" s="6">
        <v>0</v>
      </c>
      <c r="P6909" s="6"/>
      <c r="Q6909" s="6"/>
      <c r="R6909" s="6"/>
      <c r="S6909" s="6"/>
      <c r="T6909" s="6"/>
    </row>
    <row r="6910" spans="1:20" x14ac:dyDescent="0.25">
      <c r="A6910">
        <v>2007</v>
      </c>
      <c r="B6910" s="6" t="s">
        <v>73</v>
      </c>
      <c r="C6910" s="6">
        <v>56</v>
      </c>
      <c r="D6910" s="6" t="s">
        <v>395</v>
      </c>
      <c r="E6910" s="6">
        <v>5</v>
      </c>
      <c r="F6910" s="6"/>
      <c r="G6910" s="6"/>
      <c r="H6910" s="6"/>
      <c r="I6910" s="10" t="str">
        <f t="shared" si="68"/>
        <v/>
      </c>
      <c r="J6910" s="6" t="s">
        <v>393</v>
      </c>
      <c r="K6910" s="6">
        <v>12</v>
      </c>
      <c r="L6910" s="6"/>
      <c r="M6910" s="6">
        <v>4</v>
      </c>
      <c r="N6910" s="6">
        <v>0</v>
      </c>
      <c r="O6910" s="6">
        <v>0</v>
      </c>
      <c r="P6910" s="6"/>
      <c r="Q6910" s="6"/>
      <c r="R6910" s="6"/>
      <c r="S6910" s="6"/>
      <c r="T6910" s="6"/>
    </row>
    <row r="6911" spans="1:20" x14ac:dyDescent="0.25">
      <c r="A6911">
        <v>2007</v>
      </c>
      <c r="B6911" s="6" t="s">
        <v>73</v>
      </c>
      <c r="C6911" s="6">
        <v>57</v>
      </c>
      <c r="D6911" s="6" t="s">
        <v>395</v>
      </c>
      <c r="E6911" s="6">
        <v>5</v>
      </c>
      <c r="F6911" s="6"/>
      <c r="G6911" s="6"/>
      <c r="H6911" s="6"/>
      <c r="I6911" s="10" t="str">
        <f t="shared" si="68"/>
        <v/>
      </c>
      <c r="J6911" s="6" t="s">
        <v>425</v>
      </c>
      <c r="K6911" s="6">
        <v>12</v>
      </c>
      <c r="L6911" s="6"/>
      <c r="M6911" s="6">
        <v>5</v>
      </c>
      <c r="N6911" s="6">
        <v>0</v>
      </c>
      <c r="O6911" s="6">
        <v>0</v>
      </c>
      <c r="P6911" s="6"/>
      <c r="Q6911" s="6"/>
      <c r="R6911" s="6"/>
      <c r="S6911" s="6"/>
      <c r="T6911" s="6"/>
    </row>
    <row r="6912" spans="1:20" x14ac:dyDescent="0.25">
      <c r="A6912">
        <v>2007</v>
      </c>
      <c r="B6912" s="6" t="s">
        <v>73</v>
      </c>
      <c r="C6912" s="6">
        <v>58</v>
      </c>
      <c r="D6912" s="6" t="s">
        <v>395</v>
      </c>
      <c r="E6912" s="6">
        <v>5</v>
      </c>
      <c r="F6912" s="6"/>
      <c r="G6912" s="6"/>
      <c r="H6912" s="6"/>
      <c r="I6912" s="10" t="str">
        <f t="shared" si="68"/>
        <v/>
      </c>
      <c r="J6912" s="6" t="s">
        <v>388</v>
      </c>
      <c r="K6912" s="6">
        <v>78</v>
      </c>
      <c r="L6912" s="6"/>
      <c r="M6912" s="6">
        <v>105</v>
      </c>
      <c r="N6912" s="6">
        <v>10</v>
      </c>
      <c r="O6912" s="6">
        <v>0</v>
      </c>
      <c r="P6912" s="6"/>
      <c r="Q6912" s="6"/>
      <c r="R6912" s="6"/>
      <c r="S6912" s="6"/>
      <c r="T6912" s="6"/>
    </row>
    <row r="6913" spans="1:20" x14ac:dyDescent="0.25">
      <c r="A6913">
        <v>2007</v>
      </c>
      <c r="B6913" s="6" t="s">
        <v>73</v>
      </c>
      <c r="C6913" s="6">
        <v>59</v>
      </c>
      <c r="D6913" s="6" t="s">
        <v>395</v>
      </c>
      <c r="E6913" s="6">
        <v>5</v>
      </c>
      <c r="F6913" s="6"/>
      <c r="G6913" s="6"/>
      <c r="H6913" s="6"/>
      <c r="I6913" s="10" t="str">
        <f t="shared" si="68"/>
        <v/>
      </c>
      <c r="J6913" s="6" t="s">
        <v>388</v>
      </c>
      <c r="K6913" s="6">
        <v>60</v>
      </c>
      <c r="L6913" s="6"/>
      <c r="M6913" s="6">
        <v>50</v>
      </c>
      <c r="N6913" s="6">
        <v>40</v>
      </c>
      <c r="O6913" s="6">
        <v>0</v>
      </c>
      <c r="P6913" s="6"/>
      <c r="Q6913" s="6"/>
      <c r="R6913" s="6"/>
      <c r="S6913" s="6"/>
      <c r="T6913" s="6"/>
    </row>
    <row r="6914" spans="1:20" x14ac:dyDescent="0.25">
      <c r="A6914">
        <v>2007</v>
      </c>
      <c r="B6914" s="6" t="s">
        <v>73</v>
      </c>
      <c r="C6914" s="6">
        <v>60</v>
      </c>
      <c r="D6914" s="6" t="s">
        <v>395</v>
      </c>
      <c r="E6914" s="6">
        <v>5</v>
      </c>
      <c r="F6914" s="6"/>
      <c r="G6914" s="6"/>
      <c r="H6914" s="6"/>
      <c r="I6914" s="10" t="str">
        <f t="shared" si="68"/>
        <v/>
      </c>
      <c r="J6914" s="6" t="s">
        <v>389</v>
      </c>
      <c r="K6914" s="6">
        <v>110</v>
      </c>
      <c r="L6914" s="6"/>
      <c r="M6914" s="6">
        <v>120</v>
      </c>
      <c r="N6914" s="6">
        <v>75</v>
      </c>
      <c r="O6914" s="6">
        <v>0</v>
      </c>
      <c r="P6914" s="6"/>
      <c r="Q6914" s="6"/>
      <c r="R6914" s="6"/>
      <c r="S6914" s="6"/>
      <c r="T6914" s="6"/>
    </row>
    <row r="6915" spans="1:20" x14ac:dyDescent="0.25">
      <c r="A6915">
        <v>2007</v>
      </c>
      <c r="B6915" s="6" t="s">
        <v>73</v>
      </c>
      <c r="C6915" s="6">
        <v>61</v>
      </c>
      <c r="D6915" s="6" t="s">
        <v>395</v>
      </c>
      <c r="E6915" s="6">
        <v>5</v>
      </c>
      <c r="F6915" s="6"/>
      <c r="G6915" s="6"/>
      <c r="H6915" s="6"/>
      <c r="I6915" s="10" t="str">
        <f t="shared" si="68"/>
        <v/>
      </c>
      <c r="J6915" s="6" t="s">
        <v>390</v>
      </c>
      <c r="K6915" s="6">
        <v>2</v>
      </c>
      <c r="L6915" s="6"/>
      <c r="M6915" s="6">
        <v>1</v>
      </c>
      <c r="N6915" s="6">
        <v>0</v>
      </c>
      <c r="O6915" s="6">
        <v>0</v>
      </c>
      <c r="P6915" s="6"/>
      <c r="Q6915" s="6"/>
      <c r="R6915" s="6"/>
      <c r="S6915" s="6"/>
      <c r="T6915" s="6"/>
    </row>
    <row r="6916" spans="1:20" x14ac:dyDescent="0.25">
      <c r="A6916">
        <v>2007</v>
      </c>
      <c r="B6916" s="6" t="s">
        <v>73</v>
      </c>
      <c r="C6916" s="6">
        <v>62</v>
      </c>
      <c r="D6916" s="6" t="s">
        <v>395</v>
      </c>
      <c r="E6916" s="6">
        <v>5</v>
      </c>
      <c r="F6916" s="6"/>
      <c r="G6916" s="6"/>
      <c r="H6916" s="6"/>
      <c r="I6916" s="10" t="str">
        <f t="shared" si="68"/>
        <v/>
      </c>
      <c r="J6916" s="6" t="s">
        <v>390</v>
      </c>
      <c r="K6916" s="6">
        <v>5</v>
      </c>
      <c r="L6916" s="6"/>
      <c r="M6916" s="6">
        <v>6</v>
      </c>
      <c r="N6916" s="6">
        <v>60</v>
      </c>
      <c r="O6916" s="6">
        <v>0</v>
      </c>
      <c r="P6916" s="6"/>
      <c r="Q6916" s="6"/>
      <c r="R6916" s="6"/>
      <c r="S6916" s="6"/>
      <c r="T6916" s="6"/>
    </row>
    <row r="6917" spans="1:20" x14ac:dyDescent="0.25">
      <c r="A6917">
        <v>2007</v>
      </c>
      <c r="B6917" s="6" t="s">
        <v>73</v>
      </c>
      <c r="C6917" s="6">
        <v>63</v>
      </c>
      <c r="D6917" s="6" t="s">
        <v>395</v>
      </c>
      <c r="E6917" s="6">
        <v>5</v>
      </c>
      <c r="F6917" s="6"/>
      <c r="G6917" s="6"/>
      <c r="H6917" s="6"/>
      <c r="I6917" s="10" t="str">
        <f t="shared" si="68"/>
        <v/>
      </c>
      <c r="J6917" s="6" t="s">
        <v>391</v>
      </c>
      <c r="K6917" s="6">
        <v>23</v>
      </c>
      <c r="L6917" s="6"/>
      <c r="M6917" s="6">
        <v>12</v>
      </c>
      <c r="N6917" s="6">
        <v>2</v>
      </c>
      <c r="O6917" s="6">
        <v>0</v>
      </c>
      <c r="P6917" s="6"/>
      <c r="Q6917" s="6"/>
      <c r="R6917" s="6"/>
      <c r="S6917" s="6"/>
      <c r="T6917" s="6"/>
    </row>
    <row r="6918" spans="1:20" x14ac:dyDescent="0.25">
      <c r="A6918">
        <v>2007</v>
      </c>
      <c r="B6918" s="6" t="s">
        <v>73</v>
      </c>
      <c r="C6918" s="6">
        <v>64</v>
      </c>
      <c r="D6918" s="6" t="s">
        <v>395</v>
      </c>
      <c r="E6918" s="6">
        <v>5</v>
      </c>
      <c r="F6918" s="6"/>
      <c r="G6918" s="6"/>
      <c r="H6918" s="6"/>
      <c r="I6918" s="10" t="str">
        <f t="shared" si="68"/>
        <v/>
      </c>
      <c r="J6918" s="6" t="s">
        <v>391</v>
      </c>
      <c r="K6918" s="6">
        <v>15</v>
      </c>
      <c r="L6918" s="6"/>
      <c r="M6918" s="6">
        <v>4</v>
      </c>
      <c r="N6918" s="6">
        <v>0</v>
      </c>
      <c r="O6918" s="6">
        <v>0</v>
      </c>
      <c r="P6918" s="6"/>
      <c r="Q6918" s="6"/>
      <c r="R6918" s="6"/>
      <c r="S6918" s="6"/>
      <c r="T6918" s="6"/>
    </row>
    <row r="6919" spans="1:20" x14ac:dyDescent="0.25">
      <c r="A6919">
        <v>2007</v>
      </c>
      <c r="B6919" s="6" t="s">
        <v>73</v>
      </c>
      <c r="C6919" s="6">
        <v>65</v>
      </c>
      <c r="D6919" s="6" t="s">
        <v>395</v>
      </c>
      <c r="E6919" s="6">
        <v>5</v>
      </c>
      <c r="F6919" s="6"/>
      <c r="G6919" s="6"/>
      <c r="H6919" s="6"/>
      <c r="I6919" s="10" t="str">
        <f t="shared" si="68"/>
        <v/>
      </c>
      <c r="J6919" s="6" t="s">
        <v>398</v>
      </c>
      <c r="K6919" s="6">
        <v>25</v>
      </c>
      <c r="L6919" s="6"/>
      <c r="M6919" s="6">
        <v>10</v>
      </c>
      <c r="N6919" s="6">
        <v>0</v>
      </c>
      <c r="O6919" s="6">
        <v>0</v>
      </c>
      <c r="P6919" s="6"/>
      <c r="Q6919" s="6"/>
      <c r="R6919" s="6"/>
      <c r="S6919" s="6"/>
      <c r="T6919" s="6"/>
    </row>
    <row r="6920" spans="1:20" x14ac:dyDescent="0.25">
      <c r="A6920">
        <v>2007</v>
      </c>
      <c r="B6920" s="6" t="s">
        <v>73</v>
      </c>
      <c r="C6920" s="6">
        <v>66</v>
      </c>
      <c r="D6920" s="6" t="s">
        <v>395</v>
      </c>
      <c r="E6920" s="6">
        <v>5</v>
      </c>
      <c r="F6920" s="6"/>
      <c r="G6920" s="6"/>
      <c r="H6920" s="6"/>
      <c r="I6920" s="10" t="str">
        <f t="shared" si="68"/>
        <v/>
      </c>
      <c r="J6920" s="6" t="s">
        <v>420</v>
      </c>
      <c r="K6920" s="6">
        <v>5</v>
      </c>
      <c r="L6920" s="6"/>
      <c r="M6920" s="6">
        <v>1</v>
      </c>
      <c r="N6920" s="6">
        <v>0</v>
      </c>
      <c r="O6920" s="6">
        <v>0</v>
      </c>
      <c r="P6920" s="6"/>
      <c r="Q6920" s="6"/>
      <c r="R6920" s="6"/>
      <c r="S6920" s="6"/>
      <c r="T6920" s="6"/>
    </row>
    <row r="6921" spans="1:20" x14ac:dyDescent="0.25">
      <c r="A6921">
        <v>2007</v>
      </c>
      <c r="B6921" s="6" t="s">
        <v>73</v>
      </c>
      <c r="C6921" s="6">
        <v>67</v>
      </c>
      <c r="D6921" s="6" t="s">
        <v>395</v>
      </c>
      <c r="E6921" s="6">
        <v>5</v>
      </c>
      <c r="F6921" s="6"/>
      <c r="G6921" s="6"/>
      <c r="H6921" s="6"/>
      <c r="I6921" s="10" t="str">
        <f t="shared" si="68"/>
        <v/>
      </c>
      <c r="J6921" s="6" t="s">
        <v>392</v>
      </c>
      <c r="K6921" s="6">
        <v>3</v>
      </c>
      <c r="L6921" s="6"/>
      <c r="M6921" s="6">
        <v>2</v>
      </c>
      <c r="N6921" s="6">
        <v>0</v>
      </c>
      <c r="O6921" s="6">
        <v>0</v>
      </c>
      <c r="P6921" s="6"/>
      <c r="Q6921" s="6"/>
      <c r="R6921" s="6"/>
      <c r="S6921" s="6"/>
      <c r="T6921" s="6"/>
    </row>
    <row r="6922" spans="1:20" x14ac:dyDescent="0.25">
      <c r="A6922">
        <v>2007</v>
      </c>
      <c r="B6922" s="6" t="s">
        <v>73</v>
      </c>
      <c r="C6922" s="6">
        <v>68</v>
      </c>
      <c r="D6922" s="6" t="s">
        <v>395</v>
      </c>
      <c r="E6922" s="6">
        <v>6</v>
      </c>
      <c r="F6922" s="6"/>
      <c r="G6922" s="6">
        <v>200</v>
      </c>
      <c r="H6922" s="6"/>
      <c r="I6922" s="10">
        <f t="shared" si="68"/>
        <v>200</v>
      </c>
      <c r="J6922" s="6" t="s">
        <v>393</v>
      </c>
      <c r="K6922" s="6">
        <v>20</v>
      </c>
      <c r="L6922" s="6"/>
      <c r="M6922" s="6">
        <v>21</v>
      </c>
      <c r="N6922" s="6">
        <v>0</v>
      </c>
      <c r="O6922" s="6">
        <v>0</v>
      </c>
      <c r="P6922" s="6"/>
      <c r="Q6922" s="6"/>
      <c r="R6922" s="6"/>
      <c r="S6922" s="6">
        <v>0</v>
      </c>
      <c r="T6922" s="6"/>
    </row>
    <row r="6923" spans="1:20" x14ac:dyDescent="0.25">
      <c r="A6923">
        <v>2007</v>
      </c>
      <c r="B6923" s="6" t="s">
        <v>73</v>
      </c>
      <c r="C6923" s="6">
        <v>69</v>
      </c>
      <c r="D6923" s="6" t="s">
        <v>395</v>
      </c>
      <c r="E6923" s="6">
        <v>6</v>
      </c>
      <c r="F6923" s="6"/>
      <c r="G6923" s="6"/>
      <c r="H6923" s="6"/>
      <c r="I6923" s="10" t="str">
        <f t="shared" si="68"/>
        <v/>
      </c>
      <c r="J6923" s="6" t="s">
        <v>393</v>
      </c>
      <c r="K6923" s="6">
        <v>5</v>
      </c>
      <c r="L6923" s="6"/>
      <c r="M6923" s="6">
        <v>2</v>
      </c>
      <c r="N6923" s="6">
        <v>0</v>
      </c>
      <c r="O6923" s="6">
        <v>0</v>
      </c>
      <c r="P6923" s="6"/>
      <c r="Q6923" s="6"/>
      <c r="R6923" s="6"/>
      <c r="S6923" s="6"/>
      <c r="T6923" s="6"/>
    </row>
    <row r="6924" spans="1:20" x14ac:dyDescent="0.25">
      <c r="A6924">
        <v>2007</v>
      </c>
      <c r="B6924" s="6" t="s">
        <v>73</v>
      </c>
      <c r="C6924" s="6">
        <v>70</v>
      </c>
      <c r="D6924" s="6" t="s">
        <v>395</v>
      </c>
      <c r="E6924" s="6">
        <v>6</v>
      </c>
      <c r="F6924" s="6"/>
      <c r="G6924" s="6"/>
      <c r="H6924" s="6"/>
      <c r="I6924" s="10" t="str">
        <f t="shared" si="68"/>
        <v/>
      </c>
      <c r="J6924" s="6" t="s">
        <v>393</v>
      </c>
      <c r="K6924" s="6">
        <v>6</v>
      </c>
      <c r="L6924" s="6"/>
      <c r="M6924" s="6">
        <v>6</v>
      </c>
      <c r="N6924" s="6">
        <v>0</v>
      </c>
      <c r="O6924" s="6">
        <v>0</v>
      </c>
      <c r="P6924" s="6"/>
      <c r="Q6924" s="6"/>
      <c r="R6924" s="6"/>
      <c r="S6924" s="6"/>
      <c r="T6924" s="6"/>
    </row>
    <row r="6925" spans="1:20" x14ac:dyDescent="0.25">
      <c r="A6925">
        <v>2007</v>
      </c>
      <c r="B6925" s="6" t="s">
        <v>73</v>
      </c>
      <c r="C6925" s="6">
        <v>71</v>
      </c>
      <c r="D6925" s="6" t="s">
        <v>395</v>
      </c>
      <c r="E6925" s="6">
        <v>6</v>
      </c>
      <c r="F6925" s="6"/>
      <c r="G6925" s="6"/>
      <c r="H6925" s="6"/>
      <c r="I6925" s="10" t="str">
        <f t="shared" si="68"/>
        <v/>
      </c>
      <c r="J6925" s="6" t="s">
        <v>393</v>
      </c>
      <c r="K6925" s="6">
        <v>42</v>
      </c>
      <c r="L6925" s="6"/>
      <c r="M6925" s="6">
        <v>40</v>
      </c>
      <c r="N6925" s="6">
        <v>2</v>
      </c>
      <c r="O6925" s="6">
        <v>0</v>
      </c>
      <c r="P6925" s="6"/>
      <c r="Q6925" s="6"/>
      <c r="R6925" s="6"/>
      <c r="S6925" s="6"/>
      <c r="T6925" s="6"/>
    </row>
    <row r="6926" spans="1:20" x14ac:dyDescent="0.25">
      <c r="A6926">
        <v>2007</v>
      </c>
      <c r="B6926" s="6" t="s">
        <v>73</v>
      </c>
      <c r="C6926" s="6">
        <v>72</v>
      </c>
      <c r="D6926" s="6" t="s">
        <v>395</v>
      </c>
      <c r="E6926" s="6">
        <v>6</v>
      </c>
      <c r="F6926" s="6"/>
      <c r="G6926" s="6"/>
      <c r="H6926" s="6"/>
      <c r="I6926" s="10" t="str">
        <f t="shared" si="68"/>
        <v/>
      </c>
      <c r="J6926" s="6" t="s">
        <v>439</v>
      </c>
      <c r="K6926" s="6">
        <v>6</v>
      </c>
      <c r="L6926" s="6"/>
      <c r="M6926" s="6">
        <v>3</v>
      </c>
      <c r="N6926" s="6">
        <v>0</v>
      </c>
      <c r="O6926" s="6">
        <v>0</v>
      </c>
      <c r="P6926" s="6"/>
      <c r="Q6926" s="6"/>
      <c r="R6926" s="6"/>
      <c r="S6926" s="6"/>
      <c r="T6926" s="6"/>
    </row>
    <row r="6927" spans="1:20" x14ac:dyDescent="0.25">
      <c r="A6927">
        <v>2007</v>
      </c>
      <c r="B6927" s="6" t="s">
        <v>73</v>
      </c>
      <c r="C6927" s="6">
        <v>73</v>
      </c>
      <c r="D6927" s="6" t="s">
        <v>395</v>
      </c>
      <c r="E6927" s="6">
        <v>6</v>
      </c>
      <c r="F6927" s="6"/>
      <c r="G6927" s="6"/>
      <c r="H6927" s="6"/>
      <c r="I6927" s="10" t="str">
        <f t="shared" si="68"/>
        <v/>
      </c>
      <c r="J6927" s="6" t="s">
        <v>396</v>
      </c>
      <c r="K6927" s="6">
        <v>5</v>
      </c>
      <c r="L6927" s="6"/>
      <c r="M6927" s="6">
        <v>13</v>
      </c>
      <c r="N6927" s="6">
        <v>0</v>
      </c>
      <c r="O6927" s="6">
        <v>0</v>
      </c>
      <c r="P6927" s="6"/>
      <c r="Q6927" s="6"/>
      <c r="R6927" s="6"/>
      <c r="S6927" s="6"/>
      <c r="T6927" s="6"/>
    </row>
    <row r="6928" spans="1:20" x14ac:dyDescent="0.25">
      <c r="A6928">
        <v>2007</v>
      </c>
      <c r="B6928" s="6" t="s">
        <v>73</v>
      </c>
      <c r="C6928" s="6">
        <v>74</v>
      </c>
      <c r="D6928" s="6" t="s">
        <v>395</v>
      </c>
      <c r="E6928" s="6">
        <v>6</v>
      </c>
      <c r="F6928" s="6"/>
      <c r="G6928" s="6"/>
      <c r="H6928" s="6"/>
      <c r="I6928" s="10" t="str">
        <f t="shared" si="68"/>
        <v/>
      </c>
      <c r="J6928" s="6" t="s">
        <v>390</v>
      </c>
      <c r="K6928" s="6">
        <v>10</v>
      </c>
      <c r="L6928" s="6"/>
      <c r="M6928" s="6">
        <v>4</v>
      </c>
      <c r="N6928" s="6">
        <v>0</v>
      </c>
      <c r="O6928" s="6">
        <v>0</v>
      </c>
      <c r="P6928" s="6"/>
      <c r="Q6928" s="6"/>
      <c r="R6928" s="6"/>
      <c r="S6928" s="6"/>
      <c r="T6928" s="9"/>
    </row>
    <row r="6929" spans="1:20" x14ac:dyDescent="0.25">
      <c r="A6929">
        <v>2007</v>
      </c>
      <c r="B6929" s="6" t="s">
        <v>73</v>
      </c>
      <c r="C6929" s="6">
        <v>75</v>
      </c>
      <c r="D6929" s="6" t="s">
        <v>395</v>
      </c>
      <c r="E6929" s="6">
        <v>6</v>
      </c>
      <c r="F6929" s="6"/>
      <c r="G6929" s="6"/>
      <c r="H6929" s="6"/>
      <c r="I6929" s="10" t="str">
        <f t="shared" si="68"/>
        <v/>
      </c>
      <c r="J6929" s="6" t="s">
        <v>390</v>
      </c>
      <c r="K6929" s="6">
        <v>10</v>
      </c>
      <c r="L6929" s="6"/>
      <c r="M6929" s="6">
        <v>5</v>
      </c>
      <c r="N6929" s="6">
        <v>1</v>
      </c>
      <c r="O6929" s="6">
        <v>0</v>
      </c>
      <c r="P6929" s="6"/>
      <c r="Q6929" s="6"/>
      <c r="R6929" s="6"/>
      <c r="S6929" s="6"/>
      <c r="T6929" s="6"/>
    </row>
    <row r="6930" spans="1:20" x14ac:dyDescent="0.25">
      <c r="A6930">
        <v>2007</v>
      </c>
      <c r="B6930" s="6" t="s">
        <v>73</v>
      </c>
      <c r="C6930" s="6">
        <v>76</v>
      </c>
      <c r="D6930" s="6" t="s">
        <v>395</v>
      </c>
      <c r="E6930" s="6">
        <v>6</v>
      </c>
      <c r="F6930" s="6"/>
      <c r="G6930" s="6"/>
      <c r="H6930" s="6"/>
      <c r="I6930" s="10" t="str">
        <f t="shared" si="68"/>
        <v/>
      </c>
      <c r="J6930" s="6" t="s">
        <v>391</v>
      </c>
      <c r="K6930" s="6">
        <v>10</v>
      </c>
      <c r="L6930" s="6"/>
      <c r="M6930" s="6">
        <v>5</v>
      </c>
      <c r="N6930" s="6">
        <v>90</v>
      </c>
      <c r="O6930" s="6">
        <v>0</v>
      </c>
      <c r="P6930" s="6"/>
      <c r="Q6930" s="6"/>
      <c r="R6930" s="6"/>
      <c r="S6930" s="6"/>
      <c r="T6930" s="6"/>
    </row>
    <row r="6931" spans="1:20" x14ac:dyDescent="0.25">
      <c r="A6931">
        <v>2007</v>
      </c>
      <c r="B6931" s="6" t="s">
        <v>73</v>
      </c>
      <c r="C6931" s="6">
        <v>77</v>
      </c>
      <c r="D6931" s="6" t="s">
        <v>395</v>
      </c>
      <c r="E6931" s="6">
        <v>6</v>
      </c>
      <c r="F6931" s="6"/>
      <c r="G6931" s="6"/>
      <c r="H6931" s="6"/>
      <c r="I6931" s="10" t="str">
        <f t="shared" si="68"/>
        <v/>
      </c>
      <c r="J6931" s="6" t="s">
        <v>392</v>
      </c>
      <c r="K6931" s="6">
        <v>20</v>
      </c>
      <c r="L6931" s="6"/>
      <c r="M6931" s="6">
        <v>5</v>
      </c>
      <c r="N6931" s="6">
        <v>0</v>
      </c>
      <c r="O6931" s="6">
        <v>0</v>
      </c>
      <c r="P6931" s="6"/>
      <c r="Q6931" s="6"/>
      <c r="R6931" s="6"/>
      <c r="S6931" s="6"/>
      <c r="T6931" s="6"/>
    </row>
    <row r="6932" spans="1:20" x14ac:dyDescent="0.25">
      <c r="A6932">
        <v>2007</v>
      </c>
      <c r="B6932" s="6" t="s">
        <v>73</v>
      </c>
      <c r="C6932" s="6">
        <v>78</v>
      </c>
      <c r="D6932" s="6" t="s">
        <v>395</v>
      </c>
      <c r="E6932" s="6">
        <v>6</v>
      </c>
      <c r="F6932" s="6"/>
      <c r="G6932" s="6"/>
      <c r="H6932" s="6"/>
      <c r="I6932" s="10" t="str">
        <f t="shared" si="68"/>
        <v/>
      </c>
      <c r="J6932" s="6" t="s">
        <v>392</v>
      </c>
      <c r="K6932" s="6">
        <v>44</v>
      </c>
      <c r="L6932" s="6"/>
      <c r="M6932" s="6">
        <v>15</v>
      </c>
      <c r="N6932" s="6">
        <v>0</v>
      </c>
      <c r="O6932" s="6">
        <v>0</v>
      </c>
      <c r="P6932" s="6"/>
      <c r="Q6932" s="6"/>
      <c r="R6932" s="6" t="s">
        <v>47</v>
      </c>
      <c r="S6932" s="6"/>
      <c r="T6932" s="6"/>
    </row>
    <row r="6933" spans="1:20" x14ac:dyDescent="0.25">
      <c r="A6933">
        <v>2007</v>
      </c>
      <c r="B6933" s="6" t="s">
        <v>73</v>
      </c>
      <c r="C6933" s="6">
        <v>79</v>
      </c>
      <c r="D6933" s="6" t="s">
        <v>395</v>
      </c>
      <c r="E6933" s="6">
        <v>6</v>
      </c>
      <c r="F6933" s="6"/>
      <c r="G6933" s="6"/>
      <c r="H6933" s="6"/>
      <c r="I6933" s="10" t="str">
        <f t="shared" si="68"/>
        <v/>
      </c>
      <c r="J6933" s="6" t="s">
        <v>392</v>
      </c>
      <c r="K6933" s="6">
        <v>45</v>
      </c>
      <c r="L6933" s="6"/>
      <c r="M6933" s="6">
        <v>25</v>
      </c>
      <c r="N6933" s="6">
        <v>5</v>
      </c>
      <c r="O6933" s="6">
        <v>5</v>
      </c>
      <c r="P6933" s="6"/>
      <c r="Q6933" s="6"/>
      <c r="R6933" s="6" t="s">
        <v>47</v>
      </c>
      <c r="S6933" s="6"/>
      <c r="T6933" s="6"/>
    </row>
    <row r="6934" spans="1:20" x14ac:dyDescent="0.25">
      <c r="A6934">
        <v>2007</v>
      </c>
      <c r="B6934" s="6" t="s">
        <v>73</v>
      </c>
      <c r="C6934" s="6">
        <v>80</v>
      </c>
      <c r="D6934" s="6" t="s">
        <v>395</v>
      </c>
      <c r="E6934" s="6">
        <v>6</v>
      </c>
      <c r="F6934" s="6"/>
      <c r="G6934" s="6"/>
      <c r="H6934" s="6"/>
      <c r="I6934" s="10" t="str">
        <f t="shared" si="68"/>
        <v/>
      </c>
      <c r="J6934" s="6" t="s">
        <v>392</v>
      </c>
      <c r="K6934" s="6">
        <v>23</v>
      </c>
      <c r="L6934" s="6"/>
      <c r="M6934" s="6">
        <v>4</v>
      </c>
      <c r="N6934" s="6">
        <v>0</v>
      </c>
      <c r="O6934" s="6">
        <v>0</v>
      </c>
      <c r="P6934" s="6"/>
      <c r="Q6934" s="6"/>
      <c r="R6934" s="6"/>
      <c r="S6934" s="6"/>
      <c r="T6934" s="6"/>
    </row>
    <row r="6935" spans="1:20" x14ac:dyDescent="0.25">
      <c r="A6935">
        <v>2007</v>
      </c>
      <c r="B6935" s="6" t="s">
        <v>73</v>
      </c>
      <c r="C6935" s="6">
        <v>81</v>
      </c>
      <c r="D6935" s="6" t="s">
        <v>395</v>
      </c>
      <c r="E6935" s="6">
        <v>6</v>
      </c>
      <c r="F6935" s="6"/>
      <c r="G6935" s="6"/>
      <c r="H6935" s="6"/>
      <c r="I6935" s="10" t="str">
        <f t="shared" si="68"/>
        <v/>
      </c>
      <c r="J6935" s="6" t="s">
        <v>392</v>
      </c>
      <c r="K6935" s="6">
        <v>66</v>
      </c>
      <c r="L6935" s="6"/>
      <c r="M6935" s="6">
        <v>35</v>
      </c>
      <c r="N6935" s="6">
        <v>5</v>
      </c>
      <c r="O6935" s="6">
        <v>0</v>
      </c>
      <c r="P6935" s="6"/>
      <c r="Q6935" s="6"/>
      <c r="R6935" s="6" t="s">
        <v>47</v>
      </c>
      <c r="S6935" s="6"/>
      <c r="T6935" s="6"/>
    </row>
    <row r="6936" spans="1:20" x14ac:dyDescent="0.25">
      <c r="A6936">
        <v>2007</v>
      </c>
      <c r="B6936" s="6" t="s">
        <v>73</v>
      </c>
      <c r="C6936" s="6">
        <v>82</v>
      </c>
      <c r="D6936" s="6" t="s">
        <v>395</v>
      </c>
      <c r="E6936" s="6">
        <v>6</v>
      </c>
      <c r="F6936" s="6"/>
      <c r="G6936" s="6"/>
      <c r="H6936" s="6"/>
      <c r="I6936" s="10" t="str">
        <f t="shared" si="68"/>
        <v/>
      </c>
      <c r="J6936" s="6" t="s">
        <v>392</v>
      </c>
      <c r="K6936" s="6">
        <v>65</v>
      </c>
      <c r="L6936" s="6"/>
      <c r="M6936" s="6">
        <v>70</v>
      </c>
      <c r="N6936" s="6">
        <v>15</v>
      </c>
      <c r="O6936" s="6">
        <v>0</v>
      </c>
      <c r="P6936" s="6"/>
      <c r="Q6936" s="6"/>
      <c r="R6936" s="6" t="s">
        <v>47</v>
      </c>
      <c r="S6936" s="6"/>
      <c r="T6936" s="6" t="s">
        <v>106</v>
      </c>
    </row>
    <row r="6937" spans="1:20" x14ac:dyDescent="0.25">
      <c r="A6937">
        <v>2007</v>
      </c>
      <c r="B6937" s="6" t="s">
        <v>73</v>
      </c>
      <c r="C6937" s="6">
        <v>83</v>
      </c>
      <c r="D6937" s="6" t="s">
        <v>403</v>
      </c>
      <c r="E6937" s="6">
        <v>7</v>
      </c>
      <c r="F6937" s="6"/>
      <c r="G6937" s="6">
        <v>170</v>
      </c>
      <c r="H6937" s="6"/>
      <c r="I6937" s="10">
        <f t="shared" si="68"/>
        <v>170</v>
      </c>
      <c r="J6937" s="6" t="s">
        <v>393</v>
      </c>
      <c r="K6937" s="6">
        <v>10</v>
      </c>
      <c r="L6937" s="6"/>
      <c r="M6937" s="6">
        <v>10</v>
      </c>
      <c r="N6937" s="6">
        <v>0</v>
      </c>
      <c r="O6937" s="6">
        <v>0</v>
      </c>
      <c r="P6937" s="6" t="s">
        <v>156</v>
      </c>
      <c r="Q6937" s="6"/>
      <c r="R6937" s="6"/>
      <c r="S6937" s="6">
        <v>5</v>
      </c>
      <c r="T6937" s="6"/>
    </row>
    <row r="6938" spans="1:20" x14ac:dyDescent="0.25">
      <c r="A6938">
        <v>2007</v>
      </c>
      <c r="B6938" s="6" t="s">
        <v>73</v>
      </c>
      <c r="C6938" s="6">
        <v>84</v>
      </c>
      <c r="D6938" s="6" t="s">
        <v>403</v>
      </c>
      <c r="E6938" s="6">
        <v>7</v>
      </c>
      <c r="F6938" s="6"/>
      <c r="G6938" s="6"/>
      <c r="H6938" s="6"/>
      <c r="I6938" s="10" t="str">
        <f t="shared" si="68"/>
        <v/>
      </c>
      <c r="J6938" s="6" t="s">
        <v>393</v>
      </c>
      <c r="K6938" s="6">
        <v>5</v>
      </c>
      <c r="L6938" s="6"/>
      <c r="M6938" s="6">
        <v>2</v>
      </c>
      <c r="N6938" s="6">
        <v>0</v>
      </c>
      <c r="O6938" s="6">
        <v>0</v>
      </c>
      <c r="P6938" s="6"/>
      <c r="Q6938" s="6"/>
      <c r="R6938" s="6"/>
      <c r="S6938" s="6"/>
      <c r="T6938" s="6"/>
    </row>
    <row r="6939" spans="1:20" x14ac:dyDescent="0.25">
      <c r="A6939">
        <v>2007</v>
      </c>
      <c r="B6939" s="6" t="s">
        <v>73</v>
      </c>
      <c r="C6939" s="6">
        <v>85</v>
      </c>
      <c r="D6939" s="6" t="s">
        <v>403</v>
      </c>
      <c r="E6939" s="6">
        <v>7</v>
      </c>
      <c r="F6939" s="6"/>
      <c r="G6939" s="6"/>
      <c r="H6939" s="6"/>
      <c r="I6939" s="10" t="str">
        <f t="shared" si="68"/>
        <v/>
      </c>
      <c r="J6939" s="6" t="s">
        <v>387</v>
      </c>
      <c r="K6939" s="6">
        <v>7</v>
      </c>
      <c r="L6939" s="6"/>
      <c r="M6939" s="6">
        <v>10</v>
      </c>
      <c r="N6939" s="6">
        <v>0</v>
      </c>
      <c r="O6939" s="6">
        <v>0</v>
      </c>
      <c r="P6939" s="6"/>
      <c r="Q6939" s="6"/>
      <c r="R6939" s="6"/>
      <c r="S6939" s="6"/>
      <c r="T6939" s="6"/>
    </row>
    <row r="6940" spans="1:20" x14ac:dyDescent="0.25">
      <c r="A6940">
        <v>2007</v>
      </c>
      <c r="B6940" s="6" t="s">
        <v>73</v>
      </c>
      <c r="C6940" s="6">
        <v>86</v>
      </c>
      <c r="D6940" s="6" t="s">
        <v>403</v>
      </c>
      <c r="E6940" s="6">
        <v>7</v>
      </c>
      <c r="F6940" s="6"/>
      <c r="G6940" s="6"/>
      <c r="H6940" s="6"/>
      <c r="I6940" s="10" t="str">
        <f t="shared" si="68"/>
        <v/>
      </c>
      <c r="J6940" s="6" t="s">
        <v>387</v>
      </c>
      <c r="K6940" s="6">
        <v>15</v>
      </c>
      <c r="L6940" s="6"/>
      <c r="M6940" s="6">
        <v>20</v>
      </c>
      <c r="N6940" s="6">
        <v>0</v>
      </c>
      <c r="O6940" s="6">
        <v>0</v>
      </c>
      <c r="P6940" s="6"/>
      <c r="Q6940" s="6"/>
      <c r="R6940" s="6"/>
      <c r="S6940" s="6"/>
      <c r="T6940" s="6"/>
    </row>
    <row r="6941" spans="1:20" x14ac:dyDescent="0.25">
      <c r="A6941">
        <v>2007</v>
      </c>
      <c r="B6941" s="6" t="s">
        <v>73</v>
      </c>
      <c r="C6941" s="6">
        <v>87</v>
      </c>
      <c r="D6941" s="6" t="s">
        <v>403</v>
      </c>
      <c r="E6941" s="6">
        <v>7</v>
      </c>
      <c r="F6941" s="6"/>
      <c r="G6941" s="6"/>
      <c r="H6941" s="6"/>
      <c r="I6941" s="10" t="str">
        <f t="shared" si="68"/>
        <v/>
      </c>
      <c r="J6941" s="6" t="s">
        <v>387</v>
      </c>
      <c r="K6941" s="6">
        <v>2</v>
      </c>
      <c r="L6941" s="6"/>
      <c r="M6941" s="6">
        <v>30</v>
      </c>
      <c r="N6941" s="6">
        <v>10</v>
      </c>
      <c r="O6941" s="6">
        <v>0</v>
      </c>
      <c r="P6941" s="6"/>
      <c r="Q6941" s="6"/>
      <c r="R6941" s="6"/>
      <c r="S6941" s="6"/>
      <c r="T6941" s="6"/>
    </row>
    <row r="6942" spans="1:20" x14ac:dyDescent="0.25">
      <c r="A6942">
        <v>2007</v>
      </c>
      <c r="B6942" s="6" t="s">
        <v>73</v>
      </c>
      <c r="C6942" s="6">
        <v>88</v>
      </c>
      <c r="D6942" s="6" t="s">
        <v>403</v>
      </c>
      <c r="E6942" s="6">
        <v>7</v>
      </c>
      <c r="F6942" s="6"/>
      <c r="G6942" s="6"/>
      <c r="H6942" s="6"/>
      <c r="I6942" s="10" t="str">
        <f t="shared" si="68"/>
        <v/>
      </c>
      <c r="J6942" s="6" t="s">
        <v>388</v>
      </c>
      <c r="K6942" s="6">
        <v>50</v>
      </c>
      <c r="L6942" s="6"/>
      <c r="M6942" s="6">
        <v>15</v>
      </c>
      <c r="N6942" s="6">
        <v>60</v>
      </c>
      <c r="O6942" s="6">
        <v>10</v>
      </c>
      <c r="P6942" s="6"/>
      <c r="Q6942" s="6"/>
      <c r="R6942" s="6" t="s">
        <v>47</v>
      </c>
      <c r="S6942" s="6"/>
      <c r="T6942" s="6"/>
    </row>
    <row r="6943" spans="1:20" x14ac:dyDescent="0.25">
      <c r="A6943">
        <v>2007</v>
      </c>
      <c r="B6943" s="6" t="s">
        <v>73</v>
      </c>
      <c r="C6943" s="6">
        <v>89</v>
      </c>
      <c r="D6943" s="6" t="s">
        <v>403</v>
      </c>
      <c r="E6943" s="6">
        <v>7</v>
      </c>
      <c r="F6943" s="6"/>
      <c r="G6943" s="6"/>
      <c r="H6943" s="6"/>
      <c r="I6943" s="10" t="str">
        <f t="shared" si="68"/>
        <v/>
      </c>
      <c r="J6943" s="6" t="s">
        <v>388</v>
      </c>
      <c r="K6943" s="6">
        <v>30</v>
      </c>
      <c r="L6943" s="6"/>
      <c r="M6943" s="6">
        <v>10</v>
      </c>
      <c r="N6943" s="6">
        <v>25</v>
      </c>
      <c r="O6943" s="6">
        <v>0</v>
      </c>
      <c r="P6943" s="6"/>
      <c r="Q6943" s="6"/>
      <c r="R6943" s="6"/>
      <c r="S6943" s="6"/>
      <c r="T6943" s="6"/>
    </row>
    <row r="6944" spans="1:20" x14ac:dyDescent="0.25">
      <c r="A6944">
        <v>2007</v>
      </c>
      <c r="B6944" s="6" t="s">
        <v>73</v>
      </c>
      <c r="C6944" s="6">
        <v>90</v>
      </c>
      <c r="D6944" s="6" t="s">
        <v>403</v>
      </c>
      <c r="E6944" s="6">
        <v>7</v>
      </c>
      <c r="F6944" s="6"/>
      <c r="G6944" s="6"/>
      <c r="H6944" s="6"/>
      <c r="I6944" s="10" t="str">
        <f t="shared" si="68"/>
        <v/>
      </c>
      <c r="J6944" s="6" t="s">
        <v>388</v>
      </c>
      <c r="K6944" s="6">
        <v>10</v>
      </c>
      <c r="L6944" s="6"/>
      <c r="M6944" s="6">
        <v>10</v>
      </c>
      <c r="N6944" s="6">
        <v>0</v>
      </c>
      <c r="O6944" s="6">
        <v>0</v>
      </c>
      <c r="P6944" s="6"/>
      <c r="Q6944" s="6"/>
      <c r="R6944" s="6"/>
      <c r="S6944" s="6"/>
      <c r="T6944" s="6"/>
    </row>
    <row r="6945" spans="1:20" x14ac:dyDescent="0.25">
      <c r="A6945">
        <v>2007</v>
      </c>
      <c r="B6945" s="6" t="s">
        <v>73</v>
      </c>
      <c r="C6945" s="6">
        <v>91</v>
      </c>
      <c r="D6945" s="6" t="s">
        <v>403</v>
      </c>
      <c r="E6945" s="6">
        <v>7</v>
      </c>
      <c r="F6945" s="6"/>
      <c r="G6945" s="6"/>
      <c r="H6945" s="6"/>
      <c r="I6945" s="10" t="str">
        <f t="shared" si="68"/>
        <v/>
      </c>
      <c r="J6945" s="6" t="s">
        <v>389</v>
      </c>
      <c r="K6945" s="6">
        <v>300</v>
      </c>
      <c r="L6945" s="6"/>
      <c r="M6945" s="6">
        <v>300</v>
      </c>
      <c r="N6945" s="6">
        <v>80</v>
      </c>
      <c r="O6945" s="6">
        <v>10</v>
      </c>
      <c r="P6945" s="6"/>
      <c r="Q6945" s="6"/>
      <c r="R6945" s="6"/>
      <c r="S6945" s="6"/>
      <c r="T6945" s="6"/>
    </row>
    <row r="6946" spans="1:20" x14ac:dyDescent="0.25">
      <c r="A6946">
        <v>2007</v>
      </c>
      <c r="B6946" s="6" t="s">
        <v>73</v>
      </c>
      <c r="C6946" s="6">
        <v>92</v>
      </c>
      <c r="D6946" s="6" t="s">
        <v>403</v>
      </c>
      <c r="E6946" s="6">
        <v>7</v>
      </c>
      <c r="F6946" s="6"/>
      <c r="G6946" s="6"/>
      <c r="H6946" s="6"/>
      <c r="I6946" s="10" t="str">
        <f t="shared" si="68"/>
        <v/>
      </c>
      <c r="J6946" s="6" t="s">
        <v>389</v>
      </c>
      <c r="K6946" s="6">
        <v>150</v>
      </c>
      <c r="L6946" s="6"/>
      <c r="M6946" s="6">
        <v>100</v>
      </c>
      <c r="N6946" s="6">
        <v>75</v>
      </c>
      <c r="O6946" s="6">
        <v>25</v>
      </c>
      <c r="P6946" s="6"/>
      <c r="Q6946" s="6"/>
      <c r="R6946" s="6"/>
      <c r="S6946" s="6"/>
      <c r="T6946" s="6" t="s">
        <v>440</v>
      </c>
    </row>
    <row r="6947" spans="1:20" x14ac:dyDescent="0.25">
      <c r="A6947">
        <v>2007</v>
      </c>
      <c r="B6947" s="6" t="s">
        <v>73</v>
      </c>
      <c r="C6947" s="6">
        <v>93</v>
      </c>
      <c r="D6947" s="6" t="s">
        <v>403</v>
      </c>
      <c r="E6947" s="6">
        <v>7</v>
      </c>
      <c r="F6947" s="6"/>
      <c r="G6947" s="6"/>
      <c r="H6947" s="6"/>
      <c r="I6947" s="10" t="str">
        <f t="shared" si="68"/>
        <v/>
      </c>
      <c r="J6947" s="6" t="s">
        <v>427</v>
      </c>
      <c r="K6947" s="6">
        <v>10</v>
      </c>
      <c r="L6947" s="6"/>
      <c r="M6947" s="6">
        <v>1</v>
      </c>
      <c r="N6947" s="6">
        <v>0</v>
      </c>
      <c r="O6947" s="6">
        <v>0</v>
      </c>
      <c r="P6947" s="6"/>
      <c r="Q6947" s="6"/>
      <c r="R6947" s="6"/>
      <c r="S6947" s="6"/>
      <c r="T6947" s="6"/>
    </row>
    <row r="6948" spans="1:20" x14ac:dyDescent="0.25">
      <c r="A6948">
        <v>2007</v>
      </c>
      <c r="B6948" s="6" t="s">
        <v>73</v>
      </c>
      <c r="C6948" s="6">
        <v>94</v>
      </c>
      <c r="D6948" s="6" t="s">
        <v>403</v>
      </c>
      <c r="E6948" s="6">
        <v>7</v>
      </c>
      <c r="F6948" s="6"/>
      <c r="G6948" s="6"/>
      <c r="H6948" s="6"/>
      <c r="I6948" s="10" t="str">
        <f t="shared" si="68"/>
        <v/>
      </c>
      <c r="J6948" s="6" t="s">
        <v>398</v>
      </c>
      <c r="K6948" s="6">
        <v>40</v>
      </c>
      <c r="L6948" s="6"/>
      <c r="M6948" s="6">
        <v>10</v>
      </c>
      <c r="N6948" s="6">
        <v>75</v>
      </c>
      <c r="O6948" s="6">
        <v>0</v>
      </c>
      <c r="P6948" s="6"/>
      <c r="Q6948" s="6"/>
      <c r="R6948" s="6"/>
      <c r="S6948" s="6"/>
      <c r="T6948" s="6"/>
    </row>
    <row r="6949" spans="1:20" x14ac:dyDescent="0.25">
      <c r="A6949">
        <v>2007</v>
      </c>
      <c r="B6949" s="6" t="s">
        <v>73</v>
      </c>
      <c r="C6949" s="6">
        <v>95</v>
      </c>
      <c r="D6949" s="6" t="s">
        <v>403</v>
      </c>
      <c r="E6949" s="6">
        <v>7</v>
      </c>
      <c r="F6949" s="6"/>
      <c r="G6949" s="6"/>
      <c r="H6949" s="6"/>
      <c r="I6949" s="10" t="str">
        <f t="shared" si="68"/>
        <v/>
      </c>
      <c r="J6949" s="6" t="s">
        <v>392</v>
      </c>
      <c r="K6949" s="6">
        <v>40</v>
      </c>
      <c r="L6949" s="6"/>
      <c r="M6949" s="6">
        <v>10</v>
      </c>
      <c r="N6949" s="6">
        <v>40</v>
      </c>
      <c r="O6949" s="6">
        <v>0</v>
      </c>
      <c r="P6949" s="6" t="s">
        <v>156</v>
      </c>
      <c r="Q6949" s="6"/>
      <c r="R6949" s="6"/>
      <c r="S6949" s="6"/>
      <c r="T6949" s="6"/>
    </row>
    <row r="6950" spans="1:20" x14ac:dyDescent="0.25">
      <c r="A6950">
        <v>2007</v>
      </c>
      <c r="B6950" s="6" t="s">
        <v>73</v>
      </c>
      <c r="C6950" s="6">
        <v>96</v>
      </c>
      <c r="D6950" s="6" t="s">
        <v>403</v>
      </c>
      <c r="E6950" s="6">
        <v>8</v>
      </c>
      <c r="F6950" s="6"/>
      <c r="G6950" s="6">
        <v>165</v>
      </c>
      <c r="H6950" s="6"/>
      <c r="I6950" s="10">
        <f t="shared" si="68"/>
        <v>165</v>
      </c>
      <c r="J6950" s="6" t="s">
        <v>393</v>
      </c>
      <c r="K6950" s="6">
        <v>20</v>
      </c>
      <c r="L6950" s="6"/>
      <c r="M6950" s="6">
        <v>40</v>
      </c>
      <c r="N6950" s="6">
        <v>10</v>
      </c>
      <c r="O6950" s="6">
        <v>0</v>
      </c>
      <c r="P6950" s="6"/>
      <c r="Q6950" s="6"/>
      <c r="R6950" s="6"/>
      <c r="S6950" s="6">
        <v>2</v>
      </c>
      <c r="T6950" s="6"/>
    </row>
    <row r="6951" spans="1:20" x14ac:dyDescent="0.25">
      <c r="A6951">
        <v>2007</v>
      </c>
      <c r="B6951" s="6" t="s">
        <v>73</v>
      </c>
      <c r="C6951" s="6">
        <v>97</v>
      </c>
      <c r="D6951" s="6" t="s">
        <v>403</v>
      </c>
      <c r="E6951" s="6">
        <v>8</v>
      </c>
      <c r="F6951" s="6"/>
      <c r="G6951" s="6"/>
      <c r="H6951" s="6"/>
      <c r="I6951" s="10" t="str">
        <f t="shared" si="68"/>
        <v/>
      </c>
      <c r="J6951" s="6" t="s">
        <v>393</v>
      </c>
      <c r="K6951" s="6">
        <v>40</v>
      </c>
      <c r="L6951" s="6"/>
      <c r="M6951" s="6">
        <v>20</v>
      </c>
      <c r="N6951" s="6">
        <v>40</v>
      </c>
      <c r="O6951" s="6">
        <v>0</v>
      </c>
      <c r="P6951" s="6"/>
      <c r="Q6951" s="6"/>
      <c r="R6951" s="6"/>
      <c r="S6951" s="6"/>
      <c r="T6951" s="6"/>
    </row>
    <row r="6952" spans="1:20" x14ac:dyDescent="0.25">
      <c r="A6952">
        <v>2007</v>
      </c>
      <c r="B6952" s="6" t="s">
        <v>73</v>
      </c>
      <c r="C6952" s="6">
        <v>98</v>
      </c>
      <c r="D6952" s="6" t="s">
        <v>403</v>
      </c>
      <c r="E6952" s="6">
        <v>8</v>
      </c>
      <c r="F6952" s="6"/>
      <c r="G6952" s="6"/>
      <c r="H6952" s="6"/>
      <c r="I6952" s="10" t="str">
        <f t="shared" si="68"/>
        <v/>
      </c>
      <c r="J6952" s="6" t="s">
        <v>393</v>
      </c>
      <c r="K6952" s="6">
        <v>20</v>
      </c>
      <c r="L6952" s="6"/>
      <c r="M6952" s="6">
        <v>15</v>
      </c>
      <c r="N6952" s="6">
        <v>0</v>
      </c>
      <c r="O6952" s="6">
        <v>0</v>
      </c>
      <c r="P6952" s="6"/>
      <c r="Q6952" s="6"/>
      <c r="R6952" s="6"/>
      <c r="S6952" s="6"/>
      <c r="T6952" s="6"/>
    </row>
    <row r="6953" spans="1:20" x14ac:dyDescent="0.25">
      <c r="A6953">
        <v>2007</v>
      </c>
      <c r="B6953" s="6" t="s">
        <v>73</v>
      </c>
      <c r="C6953" s="6">
        <v>99</v>
      </c>
      <c r="D6953" s="6" t="s">
        <v>403</v>
      </c>
      <c r="E6953" s="6">
        <v>8</v>
      </c>
      <c r="F6953" s="6"/>
      <c r="G6953" s="6"/>
      <c r="H6953" s="6"/>
      <c r="I6953" s="10" t="str">
        <f t="shared" si="68"/>
        <v/>
      </c>
      <c r="J6953" s="6" t="s">
        <v>396</v>
      </c>
      <c r="K6953" s="6">
        <v>10</v>
      </c>
      <c r="L6953" s="6"/>
      <c r="M6953" s="6">
        <v>15</v>
      </c>
      <c r="N6953" s="6">
        <v>0</v>
      </c>
      <c r="O6953" s="6">
        <v>0</v>
      </c>
      <c r="P6953" s="6"/>
      <c r="Q6953" s="6"/>
      <c r="R6953" s="6"/>
      <c r="S6953" s="6"/>
      <c r="T6953" s="6"/>
    </row>
    <row r="6954" spans="1:20" x14ac:dyDescent="0.25">
      <c r="A6954">
        <v>2007</v>
      </c>
      <c r="B6954" s="6" t="s">
        <v>73</v>
      </c>
      <c r="C6954" s="6">
        <v>100</v>
      </c>
      <c r="D6954" s="6" t="s">
        <v>403</v>
      </c>
      <c r="E6954" s="6">
        <v>8</v>
      </c>
      <c r="F6954" s="6"/>
      <c r="G6954" s="6"/>
      <c r="H6954" s="6"/>
      <c r="I6954" s="10" t="str">
        <f t="shared" si="68"/>
        <v/>
      </c>
      <c r="J6954" s="6" t="s">
        <v>388</v>
      </c>
      <c r="K6954" s="6">
        <v>20</v>
      </c>
      <c r="L6954" s="6"/>
      <c r="M6954" s="6">
        <v>15</v>
      </c>
      <c r="N6954" s="6">
        <v>25</v>
      </c>
      <c r="O6954" s="6">
        <v>0</v>
      </c>
      <c r="P6954" s="6"/>
      <c r="Q6954" s="6"/>
      <c r="R6954" s="6"/>
      <c r="S6954" s="6"/>
      <c r="T6954" s="9"/>
    </row>
    <row r="6955" spans="1:20" x14ac:dyDescent="0.25">
      <c r="A6955">
        <v>2007</v>
      </c>
      <c r="B6955" s="6" t="s">
        <v>73</v>
      </c>
      <c r="C6955" s="6">
        <v>101</v>
      </c>
      <c r="D6955" s="6" t="s">
        <v>403</v>
      </c>
      <c r="E6955" s="6">
        <v>8</v>
      </c>
      <c r="F6955" s="6"/>
      <c r="G6955" s="6"/>
      <c r="H6955" s="6"/>
      <c r="I6955" s="10" t="str">
        <f t="shared" si="68"/>
        <v/>
      </c>
      <c r="J6955" s="6" t="s">
        <v>388</v>
      </c>
      <c r="K6955" s="6">
        <v>27</v>
      </c>
      <c r="L6955" s="6"/>
      <c r="M6955" s="6">
        <v>2</v>
      </c>
      <c r="N6955" s="6">
        <v>0</v>
      </c>
      <c r="O6955" s="6">
        <v>0</v>
      </c>
      <c r="P6955" s="6"/>
      <c r="Q6955" s="6"/>
      <c r="R6955" s="6"/>
      <c r="S6955" s="6"/>
      <c r="T6955" s="6"/>
    </row>
    <row r="6956" spans="1:20" x14ac:dyDescent="0.25">
      <c r="A6956">
        <v>2007</v>
      </c>
      <c r="B6956" s="6" t="s">
        <v>73</v>
      </c>
      <c r="C6956" s="6">
        <v>102</v>
      </c>
      <c r="D6956" s="6" t="s">
        <v>403</v>
      </c>
      <c r="E6956" s="6">
        <v>8</v>
      </c>
      <c r="F6956" s="6"/>
      <c r="G6956" s="6"/>
      <c r="H6956" s="6"/>
      <c r="I6956" s="10" t="str">
        <f t="shared" si="68"/>
        <v/>
      </c>
      <c r="J6956" s="6" t="s">
        <v>388</v>
      </c>
      <c r="K6956" s="6">
        <v>50</v>
      </c>
      <c r="L6956" s="6"/>
      <c r="M6956" s="6">
        <v>20</v>
      </c>
      <c r="N6956" s="6">
        <v>50</v>
      </c>
      <c r="O6956" s="6">
        <v>40</v>
      </c>
      <c r="P6956" s="6"/>
      <c r="Q6956" s="6"/>
      <c r="R6956" s="6"/>
      <c r="S6956" s="6"/>
      <c r="T6956" s="6"/>
    </row>
    <row r="6957" spans="1:20" x14ac:dyDescent="0.25">
      <c r="A6957">
        <v>2007</v>
      </c>
      <c r="B6957" s="6" t="s">
        <v>73</v>
      </c>
      <c r="C6957" s="6">
        <v>103</v>
      </c>
      <c r="D6957" s="6" t="s">
        <v>403</v>
      </c>
      <c r="E6957" s="6">
        <v>8</v>
      </c>
      <c r="F6957" s="6"/>
      <c r="G6957" s="6"/>
      <c r="H6957" s="6"/>
      <c r="I6957" s="10" t="str">
        <f t="shared" si="68"/>
        <v/>
      </c>
      <c r="J6957" s="6" t="s">
        <v>389</v>
      </c>
      <c r="K6957" s="6">
        <v>100</v>
      </c>
      <c r="L6957" s="6"/>
      <c r="M6957" s="6">
        <v>50</v>
      </c>
      <c r="N6957" s="6">
        <v>90</v>
      </c>
      <c r="O6957" s="6">
        <v>0</v>
      </c>
      <c r="P6957" s="6"/>
      <c r="Q6957" s="6"/>
      <c r="R6957" s="6"/>
      <c r="S6957" s="6"/>
      <c r="T6957" s="6" t="s">
        <v>440</v>
      </c>
    </row>
    <row r="6958" spans="1:20" x14ac:dyDescent="0.25">
      <c r="A6958">
        <v>2007</v>
      </c>
      <c r="B6958" s="6" t="s">
        <v>73</v>
      </c>
      <c r="C6958" s="6">
        <v>104</v>
      </c>
      <c r="D6958" s="6" t="s">
        <v>403</v>
      </c>
      <c r="E6958" s="6">
        <v>8</v>
      </c>
      <c r="F6958" s="6"/>
      <c r="G6958" s="6"/>
      <c r="H6958" s="6"/>
      <c r="I6958" s="10" t="str">
        <f t="shared" si="68"/>
        <v/>
      </c>
      <c r="J6958" s="6" t="s">
        <v>389</v>
      </c>
      <c r="K6958" s="6">
        <v>40</v>
      </c>
      <c r="L6958" s="6"/>
      <c r="M6958" s="6">
        <v>40</v>
      </c>
      <c r="N6958" s="6">
        <v>10</v>
      </c>
      <c r="O6958" s="6">
        <v>0</v>
      </c>
      <c r="P6958" s="6"/>
      <c r="Q6958" s="6"/>
      <c r="R6958" s="6"/>
      <c r="S6958" s="6"/>
      <c r="T6958" s="6"/>
    </row>
    <row r="6959" spans="1:20" x14ac:dyDescent="0.25">
      <c r="A6959">
        <v>2007</v>
      </c>
      <c r="B6959" s="6" t="s">
        <v>73</v>
      </c>
      <c r="C6959" s="6">
        <v>105</v>
      </c>
      <c r="D6959" s="6" t="s">
        <v>403</v>
      </c>
      <c r="E6959" s="6">
        <v>8</v>
      </c>
      <c r="F6959" s="6"/>
      <c r="G6959" s="6"/>
      <c r="H6959" s="6"/>
      <c r="I6959" s="10" t="str">
        <f t="shared" si="68"/>
        <v/>
      </c>
      <c r="J6959" s="6" t="s">
        <v>390</v>
      </c>
      <c r="K6959" s="6">
        <v>15</v>
      </c>
      <c r="L6959" s="6"/>
      <c r="M6959" s="6">
        <v>5</v>
      </c>
      <c r="N6959" s="6">
        <v>0</v>
      </c>
      <c r="O6959" s="6">
        <v>0</v>
      </c>
      <c r="P6959" s="6"/>
      <c r="Q6959" s="6"/>
      <c r="R6959" s="6"/>
      <c r="S6959" s="6"/>
      <c r="T6959" s="6"/>
    </row>
    <row r="6960" spans="1:20" x14ac:dyDescent="0.25">
      <c r="A6960">
        <v>2007</v>
      </c>
      <c r="B6960" s="6" t="s">
        <v>73</v>
      </c>
      <c r="C6960" s="6">
        <v>106</v>
      </c>
      <c r="D6960" s="6" t="s">
        <v>441</v>
      </c>
      <c r="E6960" s="6">
        <v>9</v>
      </c>
      <c r="F6960" s="6"/>
      <c r="G6960" s="6">
        <v>155</v>
      </c>
      <c r="H6960" s="6"/>
      <c r="I6960" s="10">
        <f t="shared" si="68"/>
        <v>155</v>
      </c>
      <c r="J6960" s="6" t="s">
        <v>393</v>
      </c>
      <c r="K6960" s="6">
        <v>12</v>
      </c>
      <c r="L6960" s="6"/>
      <c r="M6960" s="6">
        <v>20</v>
      </c>
      <c r="N6960" s="6">
        <v>5</v>
      </c>
      <c r="O6960" s="6">
        <v>0</v>
      </c>
      <c r="P6960" s="6"/>
      <c r="Q6960" s="6"/>
      <c r="R6960" s="6"/>
      <c r="S6960" s="6">
        <v>0</v>
      </c>
      <c r="T6960" s="6"/>
    </row>
    <row r="6961" spans="1:20" x14ac:dyDescent="0.25">
      <c r="A6961">
        <v>2007</v>
      </c>
      <c r="B6961" s="6" t="s">
        <v>73</v>
      </c>
      <c r="C6961" s="6">
        <v>107</v>
      </c>
      <c r="D6961" s="6" t="s">
        <v>441</v>
      </c>
      <c r="E6961" s="6">
        <v>9</v>
      </c>
      <c r="F6961" s="6"/>
      <c r="G6961" s="6"/>
      <c r="H6961" s="6"/>
      <c r="I6961" s="10" t="str">
        <f t="shared" si="68"/>
        <v/>
      </c>
      <c r="J6961" s="6" t="s">
        <v>393</v>
      </c>
      <c r="K6961" s="6">
        <v>50</v>
      </c>
      <c r="L6961" s="6"/>
      <c r="M6961" s="6">
        <v>28</v>
      </c>
      <c r="N6961" s="6">
        <v>60</v>
      </c>
      <c r="O6961" s="6">
        <v>0</v>
      </c>
      <c r="P6961" s="6"/>
      <c r="Q6961" s="6"/>
      <c r="R6961" s="6"/>
      <c r="S6961" s="6"/>
      <c r="T6961" s="6"/>
    </row>
    <row r="6962" spans="1:20" x14ac:dyDescent="0.25">
      <c r="A6962">
        <v>2007</v>
      </c>
      <c r="B6962" s="6" t="s">
        <v>73</v>
      </c>
      <c r="C6962" s="6">
        <v>108</v>
      </c>
      <c r="D6962" s="6" t="s">
        <v>441</v>
      </c>
      <c r="E6962" s="6">
        <v>9</v>
      </c>
      <c r="F6962" s="6"/>
      <c r="G6962" s="6"/>
      <c r="H6962" s="6"/>
      <c r="I6962" s="10" t="str">
        <f t="shared" si="68"/>
        <v/>
      </c>
      <c r="J6962" s="6" t="s">
        <v>393</v>
      </c>
      <c r="K6962" s="6">
        <v>40</v>
      </c>
      <c r="L6962" s="6"/>
      <c r="M6962" s="6">
        <v>29</v>
      </c>
      <c r="N6962" s="6">
        <v>20</v>
      </c>
      <c r="O6962" s="6">
        <v>0</v>
      </c>
      <c r="P6962" s="6"/>
      <c r="Q6962" s="6"/>
      <c r="R6962" s="6"/>
      <c r="S6962" s="6"/>
      <c r="T6962" s="6"/>
    </row>
    <row r="6963" spans="1:20" x14ac:dyDescent="0.25">
      <c r="A6963">
        <v>2007</v>
      </c>
      <c r="B6963" s="6" t="s">
        <v>73</v>
      </c>
      <c r="C6963" s="6">
        <v>109</v>
      </c>
      <c r="D6963" s="6" t="s">
        <v>441</v>
      </c>
      <c r="E6963" s="6">
        <v>9</v>
      </c>
      <c r="F6963" s="6"/>
      <c r="G6963" s="6"/>
      <c r="H6963" s="6"/>
      <c r="I6963" s="10" t="str">
        <f t="shared" si="68"/>
        <v/>
      </c>
      <c r="J6963" s="6" t="s">
        <v>442</v>
      </c>
      <c r="K6963" s="6">
        <v>105</v>
      </c>
      <c r="L6963" s="6"/>
      <c r="M6963" s="6">
        <v>120</v>
      </c>
      <c r="N6963" s="6">
        <v>100</v>
      </c>
      <c r="O6963" s="6">
        <v>0</v>
      </c>
      <c r="P6963" s="6"/>
      <c r="Q6963" s="6"/>
      <c r="R6963" s="6"/>
      <c r="S6963" s="6"/>
      <c r="T6963" s="6" t="s">
        <v>443</v>
      </c>
    </row>
    <row r="6964" spans="1:20" x14ac:dyDescent="0.25">
      <c r="A6964">
        <v>2007</v>
      </c>
      <c r="B6964" s="6" t="s">
        <v>73</v>
      </c>
      <c r="C6964" s="6">
        <v>110</v>
      </c>
      <c r="D6964" s="6" t="s">
        <v>441</v>
      </c>
      <c r="E6964" s="6">
        <v>9</v>
      </c>
      <c r="F6964" s="6"/>
      <c r="G6964" s="6"/>
      <c r="H6964" s="6"/>
      <c r="I6964" s="10" t="str">
        <f t="shared" si="68"/>
        <v/>
      </c>
      <c r="J6964" s="6" t="s">
        <v>388</v>
      </c>
      <c r="K6964" s="6">
        <v>37</v>
      </c>
      <c r="L6964" s="6"/>
      <c r="M6964" s="6">
        <v>30</v>
      </c>
      <c r="N6964" s="6">
        <v>45</v>
      </c>
      <c r="O6964" s="6">
        <v>0</v>
      </c>
      <c r="P6964" s="6"/>
      <c r="Q6964" s="6"/>
      <c r="R6964" s="6"/>
      <c r="S6964" s="6"/>
      <c r="T6964" s="6"/>
    </row>
    <row r="6965" spans="1:20" x14ac:dyDescent="0.25">
      <c r="A6965">
        <v>2007</v>
      </c>
      <c r="B6965" s="6" t="s">
        <v>73</v>
      </c>
      <c r="C6965" s="6">
        <v>111</v>
      </c>
      <c r="D6965" s="6" t="s">
        <v>441</v>
      </c>
      <c r="E6965" s="6">
        <v>9</v>
      </c>
      <c r="F6965" s="6"/>
      <c r="G6965" s="6"/>
      <c r="H6965" s="6"/>
      <c r="I6965" s="10" t="str">
        <f t="shared" si="68"/>
        <v/>
      </c>
      <c r="J6965" s="6" t="s">
        <v>388</v>
      </c>
      <c r="K6965" s="6">
        <v>100</v>
      </c>
      <c r="L6965" s="6"/>
      <c r="M6965" s="6">
        <v>40</v>
      </c>
      <c r="N6965" s="6">
        <v>30</v>
      </c>
      <c r="O6965" s="6">
        <v>0</v>
      </c>
      <c r="P6965" s="6"/>
      <c r="Q6965" s="6"/>
      <c r="R6965" s="6"/>
      <c r="S6965" s="6"/>
      <c r="T6965" s="6"/>
    </row>
    <row r="6966" spans="1:20" x14ac:dyDescent="0.25">
      <c r="A6966">
        <v>2007</v>
      </c>
      <c r="B6966" s="6" t="s">
        <v>73</v>
      </c>
      <c r="C6966" s="6">
        <v>112</v>
      </c>
      <c r="D6966" s="6" t="s">
        <v>441</v>
      </c>
      <c r="E6966" s="6">
        <v>9</v>
      </c>
      <c r="F6966" s="6"/>
      <c r="G6966" s="6"/>
      <c r="H6966" s="6"/>
      <c r="I6966" s="10" t="str">
        <f t="shared" si="68"/>
        <v/>
      </c>
      <c r="J6966" s="6" t="s">
        <v>389</v>
      </c>
      <c r="K6966" s="6">
        <v>7</v>
      </c>
      <c r="L6966" s="6"/>
      <c r="M6966" s="6">
        <v>10</v>
      </c>
      <c r="N6966" s="6">
        <v>5</v>
      </c>
      <c r="O6966" s="6">
        <v>0</v>
      </c>
      <c r="P6966" s="6"/>
      <c r="Q6966" s="6"/>
      <c r="R6966" s="6"/>
      <c r="S6966" s="6"/>
      <c r="T6966" s="6"/>
    </row>
    <row r="6967" spans="1:20" x14ac:dyDescent="0.25">
      <c r="A6967">
        <v>2007</v>
      </c>
      <c r="B6967" s="6" t="s">
        <v>73</v>
      </c>
      <c r="C6967" s="6">
        <v>113</v>
      </c>
      <c r="D6967" s="6" t="s">
        <v>441</v>
      </c>
      <c r="E6967" s="6">
        <v>9</v>
      </c>
      <c r="F6967" s="6"/>
      <c r="G6967" s="6"/>
      <c r="H6967" s="6"/>
      <c r="I6967" s="10" t="str">
        <f t="shared" si="68"/>
        <v/>
      </c>
      <c r="J6967" s="6" t="s">
        <v>390</v>
      </c>
      <c r="K6967" s="6">
        <v>7</v>
      </c>
      <c r="L6967" s="6"/>
      <c r="M6967" s="6">
        <v>7</v>
      </c>
      <c r="N6967" s="6">
        <v>2</v>
      </c>
      <c r="O6967" s="6">
        <v>0</v>
      </c>
      <c r="P6967" s="6"/>
      <c r="Q6967" s="6"/>
      <c r="R6967" s="6"/>
      <c r="S6967" s="6"/>
      <c r="T6967" s="6"/>
    </row>
    <row r="6968" spans="1:20" x14ac:dyDescent="0.25">
      <c r="A6968">
        <v>2007</v>
      </c>
      <c r="B6968" s="6" t="s">
        <v>73</v>
      </c>
      <c r="C6968" s="6">
        <v>114</v>
      </c>
      <c r="D6968" s="6" t="s">
        <v>441</v>
      </c>
      <c r="E6968" s="6">
        <v>9</v>
      </c>
      <c r="F6968" s="6"/>
      <c r="G6968" s="6"/>
      <c r="H6968" s="6"/>
      <c r="I6968" s="10" t="str">
        <f t="shared" si="68"/>
        <v/>
      </c>
      <c r="J6968" s="6" t="s">
        <v>398</v>
      </c>
      <c r="K6968" s="6">
        <v>13</v>
      </c>
      <c r="L6968" s="6"/>
      <c r="M6968" s="6">
        <v>8</v>
      </c>
      <c r="N6968" s="6">
        <v>5</v>
      </c>
      <c r="O6968" s="6">
        <v>0</v>
      </c>
      <c r="P6968" s="6"/>
      <c r="Q6968" s="6"/>
      <c r="R6968" s="6"/>
      <c r="S6968" s="6"/>
      <c r="T6968" s="6"/>
    </row>
    <row r="6969" spans="1:20" x14ac:dyDescent="0.25">
      <c r="A6969">
        <v>2007</v>
      </c>
      <c r="B6969" s="6" t="s">
        <v>73</v>
      </c>
      <c r="C6969" s="6">
        <v>115</v>
      </c>
      <c r="D6969" s="6" t="s">
        <v>441</v>
      </c>
      <c r="E6969" s="6">
        <v>9</v>
      </c>
      <c r="F6969" s="6"/>
      <c r="G6969" s="6"/>
      <c r="H6969" s="6"/>
      <c r="I6969" s="10" t="str">
        <f t="shared" ref="I6969:I7032" si="69">IF(G6969&gt;0,G6969/(1000-H6969)*1000,"")</f>
        <v/>
      </c>
      <c r="J6969" s="6" t="s">
        <v>398</v>
      </c>
      <c r="K6969" s="6">
        <v>13</v>
      </c>
      <c r="L6969" s="6"/>
      <c r="M6969" s="6">
        <v>10</v>
      </c>
      <c r="N6969" s="6">
        <v>50</v>
      </c>
      <c r="O6969" s="6">
        <v>0</v>
      </c>
      <c r="P6969" s="6"/>
      <c r="Q6969" s="6"/>
      <c r="R6969" s="6"/>
      <c r="S6969" s="6"/>
      <c r="T6969" s="6"/>
    </row>
    <row r="6970" spans="1:20" x14ac:dyDescent="0.25">
      <c r="A6970">
        <v>2007</v>
      </c>
      <c r="B6970" s="6" t="s">
        <v>73</v>
      </c>
      <c r="C6970" s="6">
        <v>116</v>
      </c>
      <c r="D6970" s="6" t="s">
        <v>441</v>
      </c>
      <c r="E6970" s="6">
        <v>9</v>
      </c>
      <c r="F6970" s="6"/>
      <c r="G6970" s="6"/>
      <c r="H6970" s="6"/>
      <c r="I6970" s="10" t="str">
        <f t="shared" si="69"/>
        <v/>
      </c>
      <c r="J6970" s="6" t="s">
        <v>398</v>
      </c>
      <c r="K6970" s="6">
        <v>9</v>
      </c>
      <c r="L6970" s="6"/>
      <c r="M6970" s="6">
        <v>9</v>
      </c>
      <c r="N6970" s="6">
        <v>80</v>
      </c>
      <c r="O6970" s="6">
        <v>0</v>
      </c>
      <c r="P6970" s="6"/>
      <c r="Q6970" s="6"/>
      <c r="R6970" s="6"/>
      <c r="S6970" s="6"/>
      <c r="T6970" s="6"/>
    </row>
    <row r="6971" spans="1:20" x14ac:dyDescent="0.25">
      <c r="A6971">
        <v>2007</v>
      </c>
      <c r="B6971" s="6" t="s">
        <v>73</v>
      </c>
      <c r="C6971" s="6">
        <v>117</v>
      </c>
      <c r="D6971" s="6" t="s">
        <v>441</v>
      </c>
      <c r="E6971" s="6">
        <v>10</v>
      </c>
      <c r="F6971" s="6"/>
      <c r="G6971" s="6">
        <v>150</v>
      </c>
      <c r="H6971" s="6"/>
      <c r="I6971" s="10">
        <f t="shared" si="69"/>
        <v>150</v>
      </c>
      <c r="J6971" s="6" t="s">
        <v>393</v>
      </c>
      <c r="K6971" s="6">
        <v>20</v>
      </c>
      <c r="L6971" s="6"/>
      <c r="M6971" s="6">
        <v>20</v>
      </c>
      <c r="N6971" s="6">
        <v>5</v>
      </c>
      <c r="O6971" s="6">
        <v>0</v>
      </c>
      <c r="P6971" s="6"/>
      <c r="Q6971" s="6"/>
      <c r="R6971" s="6"/>
      <c r="S6971" s="6">
        <v>0</v>
      </c>
      <c r="T6971" s="6"/>
    </row>
    <row r="6972" spans="1:20" x14ac:dyDescent="0.25">
      <c r="A6972">
        <v>2007</v>
      </c>
      <c r="B6972" s="6" t="s">
        <v>73</v>
      </c>
      <c r="C6972" s="6">
        <v>118</v>
      </c>
      <c r="D6972" s="6" t="s">
        <v>441</v>
      </c>
      <c r="E6972" s="6">
        <v>10</v>
      </c>
      <c r="F6972" s="6"/>
      <c r="G6972" s="6"/>
      <c r="H6972" s="6"/>
      <c r="I6972" s="10" t="str">
        <f t="shared" si="69"/>
        <v/>
      </c>
      <c r="J6972" s="6" t="s">
        <v>393</v>
      </c>
      <c r="K6972" s="6">
        <v>22</v>
      </c>
      <c r="L6972" s="6"/>
      <c r="M6972" s="6">
        <v>20</v>
      </c>
      <c r="N6972" s="6">
        <v>15</v>
      </c>
      <c r="O6972" s="6">
        <v>0</v>
      </c>
      <c r="P6972" s="6"/>
      <c r="Q6972" s="6"/>
      <c r="R6972" s="6"/>
      <c r="S6972" s="6"/>
      <c r="T6972" s="6"/>
    </row>
    <row r="6973" spans="1:20" x14ac:dyDescent="0.25">
      <c r="A6973">
        <v>2007</v>
      </c>
      <c r="B6973" s="6" t="s">
        <v>73</v>
      </c>
      <c r="C6973" s="6">
        <v>119</v>
      </c>
      <c r="D6973" s="6" t="s">
        <v>441</v>
      </c>
      <c r="E6973" s="6">
        <v>10</v>
      </c>
      <c r="F6973" s="6"/>
      <c r="G6973" s="6"/>
      <c r="H6973" s="6"/>
      <c r="I6973" s="10" t="str">
        <f t="shared" si="69"/>
        <v/>
      </c>
      <c r="J6973" s="6" t="s">
        <v>393</v>
      </c>
      <c r="K6973" s="6">
        <v>38</v>
      </c>
      <c r="L6973" s="6"/>
      <c r="M6973" s="6">
        <v>30</v>
      </c>
      <c r="N6973" s="6">
        <v>15</v>
      </c>
      <c r="O6973" s="6">
        <v>10</v>
      </c>
      <c r="P6973" s="6" t="s">
        <v>444</v>
      </c>
      <c r="Q6973" s="6" t="s">
        <v>428</v>
      </c>
      <c r="R6973" s="6"/>
      <c r="S6973" s="6"/>
      <c r="T6973" s="6"/>
    </row>
    <row r="6974" spans="1:20" x14ac:dyDescent="0.25">
      <c r="A6974">
        <v>2007</v>
      </c>
      <c r="B6974" s="6" t="s">
        <v>73</v>
      </c>
      <c r="C6974" s="6">
        <v>120</v>
      </c>
      <c r="D6974" s="6" t="s">
        <v>441</v>
      </c>
      <c r="E6974" s="6">
        <v>10</v>
      </c>
      <c r="F6974" s="6"/>
      <c r="G6974" s="6"/>
      <c r="H6974" s="6"/>
      <c r="I6974" s="10" t="str">
        <f t="shared" si="69"/>
        <v/>
      </c>
      <c r="J6974" s="6" t="s">
        <v>388</v>
      </c>
      <c r="K6974" s="6">
        <v>22</v>
      </c>
      <c r="L6974" s="6"/>
      <c r="M6974" s="6">
        <v>40</v>
      </c>
      <c r="N6974" s="6">
        <v>95</v>
      </c>
      <c r="O6974" s="6">
        <v>0</v>
      </c>
      <c r="P6974" s="6"/>
      <c r="Q6974" s="6"/>
      <c r="R6974" s="6"/>
      <c r="S6974" s="6"/>
      <c r="T6974" s="6"/>
    </row>
    <row r="6975" spans="1:20" x14ac:dyDescent="0.25">
      <c r="A6975">
        <v>2007</v>
      </c>
      <c r="B6975" s="6" t="s">
        <v>73</v>
      </c>
      <c r="C6975" s="6">
        <v>121</v>
      </c>
      <c r="D6975" s="6" t="s">
        <v>441</v>
      </c>
      <c r="E6975" s="6">
        <v>10</v>
      </c>
      <c r="F6975" s="6"/>
      <c r="G6975" s="6"/>
      <c r="H6975" s="6"/>
      <c r="I6975" s="10" t="str">
        <f t="shared" si="69"/>
        <v/>
      </c>
      <c r="J6975" s="6" t="s">
        <v>397</v>
      </c>
      <c r="K6975" s="6">
        <v>30</v>
      </c>
      <c r="L6975" s="6"/>
      <c r="M6975" s="6">
        <v>30</v>
      </c>
      <c r="N6975" s="6">
        <v>5</v>
      </c>
      <c r="O6975" s="6">
        <v>0</v>
      </c>
      <c r="P6975" s="6"/>
      <c r="Q6975" s="6"/>
      <c r="R6975" s="6"/>
      <c r="S6975" s="6"/>
      <c r="T6975" s="6"/>
    </row>
    <row r="6976" spans="1:20" x14ac:dyDescent="0.25">
      <c r="A6976">
        <v>2007</v>
      </c>
      <c r="B6976" s="6" t="s">
        <v>73</v>
      </c>
      <c r="C6976" s="6">
        <v>122</v>
      </c>
      <c r="D6976" s="6" t="s">
        <v>441</v>
      </c>
      <c r="E6976" s="6">
        <v>10</v>
      </c>
      <c r="F6976" s="6"/>
      <c r="G6976" s="6"/>
      <c r="H6976" s="6"/>
      <c r="I6976" s="10" t="str">
        <f t="shared" si="69"/>
        <v/>
      </c>
      <c r="J6976" s="6" t="s">
        <v>397</v>
      </c>
      <c r="K6976" s="6">
        <v>12</v>
      </c>
      <c r="L6976" s="6"/>
      <c r="M6976" s="6">
        <v>10</v>
      </c>
      <c r="N6976" s="6">
        <v>10</v>
      </c>
      <c r="O6976" s="6">
        <v>0</v>
      </c>
      <c r="P6976" s="6"/>
      <c r="Q6976" s="6"/>
      <c r="R6976" s="6"/>
      <c r="S6976" s="6"/>
      <c r="T6976" s="6"/>
    </row>
    <row r="6977" spans="1:20" x14ac:dyDescent="0.25">
      <c r="A6977">
        <v>2007</v>
      </c>
      <c r="B6977" s="6" t="s">
        <v>73</v>
      </c>
      <c r="C6977" s="6">
        <v>123</v>
      </c>
      <c r="D6977" s="6" t="s">
        <v>441</v>
      </c>
      <c r="E6977" s="6">
        <v>10</v>
      </c>
      <c r="F6977" s="6"/>
      <c r="G6977" s="6"/>
      <c r="H6977" s="6"/>
      <c r="I6977" s="10" t="str">
        <f t="shared" si="69"/>
        <v/>
      </c>
      <c r="J6977" s="6" t="s">
        <v>389</v>
      </c>
      <c r="K6977" s="6">
        <v>14</v>
      </c>
      <c r="L6977" s="6"/>
      <c r="M6977" s="6">
        <v>12</v>
      </c>
      <c r="N6977" s="6">
        <v>40</v>
      </c>
      <c r="O6977" s="6">
        <v>0</v>
      </c>
      <c r="P6977" s="6"/>
      <c r="Q6977" s="6"/>
      <c r="R6977" s="6"/>
      <c r="S6977" s="6"/>
      <c r="T6977" s="6"/>
    </row>
    <row r="6978" spans="1:20" x14ac:dyDescent="0.25">
      <c r="A6978">
        <v>2007</v>
      </c>
      <c r="B6978" s="6" t="s">
        <v>73</v>
      </c>
      <c r="C6978" s="6">
        <v>124</v>
      </c>
      <c r="D6978" s="6" t="s">
        <v>441</v>
      </c>
      <c r="E6978" s="6">
        <v>10</v>
      </c>
      <c r="F6978" s="6"/>
      <c r="G6978" s="6"/>
      <c r="H6978" s="6"/>
      <c r="I6978" s="10" t="str">
        <f t="shared" si="69"/>
        <v/>
      </c>
      <c r="J6978" s="6" t="s">
        <v>445</v>
      </c>
      <c r="K6978" s="6">
        <v>17</v>
      </c>
      <c r="L6978" s="6"/>
      <c r="M6978" s="6">
        <v>3</v>
      </c>
      <c r="N6978" s="6">
        <v>50</v>
      </c>
      <c r="O6978" s="6">
        <v>0</v>
      </c>
      <c r="P6978" s="6"/>
      <c r="Q6978" s="6"/>
      <c r="R6978" s="6"/>
      <c r="S6978" s="6"/>
      <c r="T6978" s="6"/>
    </row>
    <row r="6979" spans="1:20" x14ac:dyDescent="0.25">
      <c r="A6979">
        <v>2007</v>
      </c>
      <c r="B6979" s="6" t="s">
        <v>73</v>
      </c>
      <c r="C6979" s="6">
        <v>125</v>
      </c>
      <c r="D6979" s="6" t="s">
        <v>441</v>
      </c>
      <c r="E6979" s="6">
        <v>10</v>
      </c>
      <c r="F6979" s="6"/>
      <c r="G6979" s="6"/>
      <c r="H6979" s="6"/>
      <c r="I6979" s="10" t="str">
        <f t="shared" si="69"/>
        <v/>
      </c>
      <c r="J6979" s="6" t="s">
        <v>392</v>
      </c>
      <c r="K6979" s="6">
        <v>20</v>
      </c>
      <c r="L6979" s="6"/>
      <c r="M6979" s="6">
        <v>10</v>
      </c>
      <c r="N6979" s="6">
        <v>2</v>
      </c>
      <c r="O6979" s="6">
        <v>0</v>
      </c>
      <c r="P6979" s="6"/>
      <c r="Q6979" s="6"/>
      <c r="R6979" s="6" t="s">
        <v>47</v>
      </c>
      <c r="S6979" s="6"/>
      <c r="T6979" s="6"/>
    </row>
    <row r="6980" spans="1:20" x14ac:dyDescent="0.25">
      <c r="A6980">
        <v>2007</v>
      </c>
      <c r="B6980" s="6" t="s">
        <v>70</v>
      </c>
      <c r="C6980" s="6">
        <v>1</v>
      </c>
      <c r="D6980" s="6" t="s">
        <v>246</v>
      </c>
      <c r="E6980" s="6">
        <v>1</v>
      </c>
      <c r="F6980" s="6"/>
      <c r="G6980" s="6">
        <v>79</v>
      </c>
      <c r="H6980" s="6"/>
      <c r="I6980" s="10">
        <f t="shared" si="69"/>
        <v>79</v>
      </c>
      <c r="J6980" s="6" t="s">
        <v>393</v>
      </c>
      <c r="K6980" s="6">
        <v>30</v>
      </c>
      <c r="L6980" s="6"/>
      <c r="M6980" s="6">
        <v>25</v>
      </c>
      <c r="N6980" s="6">
        <v>10</v>
      </c>
      <c r="O6980" s="6">
        <v>0</v>
      </c>
      <c r="P6980" s="6"/>
      <c r="Q6980" s="6"/>
      <c r="R6980" s="6"/>
      <c r="S6980" s="6">
        <v>0</v>
      </c>
      <c r="T6980" s="6"/>
    </row>
    <row r="6981" spans="1:20" x14ac:dyDescent="0.25">
      <c r="A6981">
        <v>2007</v>
      </c>
      <c r="B6981" s="6" t="s">
        <v>70</v>
      </c>
      <c r="C6981" s="6">
        <v>2</v>
      </c>
      <c r="D6981" s="6" t="s">
        <v>246</v>
      </c>
      <c r="E6981" s="6">
        <v>1</v>
      </c>
      <c r="F6981" s="6"/>
      <c r="G6981" s="6"/>
      <c r="H6981" s="6"/>
      <c r="I6981" s="10" t="str">
        <f t="shared" si="69"/>
        <v/>
      </c>
      <c r="J6981" s="6" t="s">
        <v>393</v>
      </c>
      <c r="K6981" s="6">
        <v>15</v>
      </c>
      <c r="L6981" s="6"/>
      <c r="M6981" s="6">
        <v>12</v>
      </c>
      <c r="N6981" s="6">
        <v>0</v>
      </c>
      <c r="O6981" s="6">
        <v>0</v>
      </c>
      <c r="P6981" s="6"/>
      <c r="Q6981" s="6"/>
      <c r="R6981" s="6"/>
      <c r="S6981" s="6"/>
      <c r="T6981" s="6"/>
    </row>
    <row r="6982" spans="1:20" x14ac:dyDescent="0.25">
      <c r="A6982">
        <v>2007</v>
      </c>
      <c r="B6982" s="6" t="s">
        <v>70</v>
      </c>
      <c r="C6982" s="6">
        <v>3</v>
      </c>
      <c r="D6982" s="6" t="s">
        <v>246</v>
      </c>
      <c r="E6982" s="6">
        <v>1</v>
      </c>
      <c r="F6982" s="6"/>
      <c r="G6982" s="6"/>
      <c r="H6982" s="6"/>
      <c r="I6982" s="10" t="str">
        <f t="shared" si="69"/>
        <v/>
      </c>
      <c r="J6982" s="6" t="s">
        <v>393</v>
      </c>
      <c r="K6982" s="6">
        <v>11</v>
      </c>
      <c r="L6982" s="6"/>
      <c r="M6982" s="6">
        <v>8</v>
      </c>
      <c r="N6982" s="6">
        <v>5</v>
      </c>
      <c r="O6982" s="6">
        <v>0</v>
      </c>
      <c r="P6982" s="6"/>
      <c r="Q6982" s="6"/>
      <c r="R6982" s="6"/>
      <c r="S6982" s="6"/>
      <c r="T6982" s="6"/>
    </row>
    <row r="6983" spans="1:20" x14ac:dyDescent="0.25">
      <c r="A6983">
        <v>2007</v>
      </c>
      <c r="B6983" s="6" t="s">
        <v>70</v>
      </c>
      <c r="C6983" s="6">
        <v>4</v>
      </c>
      <c r="D6983" s="6" t="s">
        <v>246</v>
      </c>
      <c r="E6983" s="6">
        <v>1</v>
      </c>
      <c r="F6983" s="6"/>
      <c r="G6983" s="6"/>
      <c r="H6983" s="6"/>
      <c r="I6983" s="10" t="str">
        <f t="shared" si="69"/>
        <v/>
      </c>
      <c r="J6983" s="6" t="s">
        <v>387</v>
      </c>
      <c r="K6983" s="6">
        <v>3</v>
      </c>
      <c r="L6983" s="6"/>
      <c r="M6983" s="6">
        <v>12</v>
      </c>
      <c r="N6983" s="6">
        <v>0</v>
      </c>
      <c r="O6983" s="6">
        <v>0</v>
      </c>
      <c r="P6983" s="6"/>
      <c r="Q6983" s="6"/>
      <c r="R6983" s="6"/>
      <c r="S6983" s="6"/>
      <c r="T6983" s="6"/>
    </row>
    <row r="6984" spans="1:20" x14ac:dyDescent="0.25">
      <c r="A6984">
        <v>2007</v>
      </c>
      <c r="B6984" s="6" t="s">
        <v>70</v>
      </c>
      <c r="C6984" s="6">
        <v>5</v>
      </c>
      <c r="D6984" s="6" t="s">
        <v>246</v>
      </c>
      <c r="E6984" s="6">
        <v>1</v>
      </c>
      <c r="F6984" s="6"/>
      <c r="G6984" s="6"/>
      <c r="H6984" s="6"/>
      <c r="I6984" s="10" t="str">
        <f t="shared" si="69"/>
        <v/>
      </c>
      <c r="J6984" s="6" t="s">
        <v>388</v>
      </c>
      <c r="K6984" s="6">
        <v>110</v>
      </c>
      <c r="L6984" s="6"/>
      <c r="M6984" s="6">
        <v>80</v>
      </c>
      <c r="N6984" s="6">
        <v>50</v>
      </c>
      <c r="O6984" s="6">
        <v>0</v>
      </c>
      <c r="P6984" s="6"/>
      <c r="Q6984" s="6"/>
      <c r="R6984" s="6"/>
      <c r="S6984" s="6"/>
      <c r="T6984" s="6"/>
    </row>
    <row r="6985" spans="1:20" x14ac:dyDescent="0.25">
      <c r="A6985">
        <v>2007</v>
      </c>
      <c r="B6985" s="6" t="s">
        <v>70</v>
      </c>
      <c r="C6985" s="6">
        <v>6</v>
      </c>
      <c r="D6985" s="6" t="s">
        <v>246</v>
      </c>
      <c r="E6985" s="6">
        <v>1</v>
      </c>
      <c r="F6985" s="6"/>
      <c r="G6985" s="6"/>
      <c r="H6985" s="6"/>
      <c r="I6985" s="10" t="str">
        <f t="shared" si="69"/>
        <v/>
      </c>
      <c r="J6985" s="6" t="s">
        <v>397</v>
      </c>
      <c r="K6985" s="6">
        <v>20</v>
      </c>
      <c r="L6985" s="6"/>
      <c r="M6985" s="6">
        <v>20</v>
      </c>
      <c r="N6985" s="6">
        <v>0</v>
      </c>
      <c r="O6985" s="6">
        <v>0</v>
      </c>
      <c r="P6985" s="6"/>
      <c r="Q6985" s="6"/>
      <c r="R6985" s="6"/>
      <c r="S6985" s="6"/>
      <c r="T6985" s="6"/>
    </row>
    <row r="6986" spans="1:20" x14ac:dyDescent="0.25">
      <c r="A6986">
        <v>2007</v>
      </c>
      <c r="B6986" s="6" t="s">
        <v>70</v>
      </c>
      <c r="C6986" s="6">
        <v>7</v>
      </c>
      <c r="D6986" s="6" t="s">
        <v>246</v>
      </c>
      <c r="E6986" s="6">
        <v>1</v>
      </c>
      <c r="F6986" s="6"/>
      <c r="G6986" s="6"/>
      <c r="H6986" s="6"/>
      <c r="I6986" s="10" t="str">
        <f t="shared" si="69"/>
        <v/>
      </c>
      <c r="J6986" s="6" t="s">
        <v>397</v>
      </c>
      <c r="K6986" s="6">
        <v>50</v>
      </c>
      <c r="L6986" s="6"/>
      <c r="M6986" s="6">
        <v>20</v>
      </c>
      <c r="N6986" s="6">
        <v>75</v>
      </c>
      <c r="O6986" s="6">
        <v>0</v>
      </c>
      <c r="P6986" s="6"/>
      <c r="Q6986" s="6"/>
      <c r="R6986" s="6"/>
      <c r="S6986" s="6"/>
      <c r="T6986" s="6"/>
    </row>
    <row r="6987" spans="1:20" x14ac:dyDescent="0.25">
      <c r="A6987">
        <v>2007</v>
      </c>
      <c r="B6987" s="6" t="s">
        <v>70</v>
      </c>
      <c r="C6987" s="6">
        <v>8</v>
      </c>
      <c r="D6987" s="6" t="s">
        <v>246</v>
      </c>
      <c r="E6987" s="6">
        <v>1</v>
      </c>
      <c r="F6987" s="6"/>
      <c r="G6987" s="6"/>
      <c r="H6987" s="6"/>
      <c r="I6987" s="10" t="str">
        <f t="shared" si="69"/>
        <v/>
      </c>
      <c r="J6987" s="6" t="s">
        <v>389</v>
      </c>
      <c r="K6987" s="6">
        <v>50</v>
      </c>
      <c r="L6987" s="6"/>
      <c r="M6987" s="6">
        <v>60</v>
      </c>
      <c r="N6987" s="6">
        <v>95</v>
      </c>
      <c r="O6987" s="6">
        <v>0</v>
      </c>
      <c r="P6987" s="6"/>
      <c r="Q6987" s="6"/>
      <c r="R6987" s="6"/>
      <c r="S6987" s="6"/>
      <c r="T6987" s="6" t="s">
        <v>446</v>
      </c>
    </row>
    <row r="6988" spans="1:20" x14ac:dyDescent="0.25">
      <c r="A6988">
        <v>2007</v>
      </c>
      <c r="B6988" s="6" t="s">
        <v>70</v>
      </c>
      <c r="C6988" s="6">
        <v>9</v>
      </c>
      <c r="D6988" s="6" t="s">
        <v>246</v>
      </c>
      <c r="E6988" s="6">
        <v>1</v>
      </c>
      <c r="F6988" s="6"/>
      <c r="G6988" s="6"/>
      <c r="H6988" s="6"/>
      <c r="I6988" s="10" t="str">
        <f t="shared" si="69"/>
        <v/>
      </c>
      <c r="J6988" s="6" t="s">
        <v>389</v>
      </c>
      <c r="K6988" s="6">
        <v>200</v>
      </c>
      <c r="L6988" s="6"/>
      <c r="M6988" s="6">
        <v>165</v>
      </c>
      <c r="N6988" s="6">
        <v>90</v>
      </c>
      <c r="O6988" s="6">
        <v>0</v>
      </c>
      <c r="P6988" s="6" t="s">
        <v>48</v>
      </c>
      <c r="Q6988" s="6"/>
      <c r="R6988" s="6"/>
      <c r="S6988" s="6"/>
      <c r="T6988" s="6" t="s">
        <v>447</v>
      </c>
    </row>
    <row r="6989" spans="1:20" x14ac:dyDescent="0.25">
      <c r="A6989">
        <v>2007</v>
      </c>
      <c r="B6989" s="6" t="s">
        <v>70</v>
      </c>
      <c r="C6989" s="6">
        <v>10</v>
      </c>
      <c r="D6989" s="6" t="s">
        <v>246</v>
      </c>
      <c r="E6989" s="6">
        <v>1</v>
      </c>
      <c r="F6989" s="6"/>
      <c r="G6989" s="6"/>
      <c r="H6989" s="6"/>
      <c r="I6989" s="10" t="str">
        <f t="shared" si="69"/>
        <v/>
      </c>
      <c r="J6989" s="6" t="s">
        <v>389</v>
      </c>
      <c r="K6989" s="6">
        <v>50</v>
      </c>
      <c r="L6989" s="6"/>
      <c r="M6989" s="6">
        <v>40</v>
      </c>
      <c r="N6989" s="6">
        <v>80</v>
      </c>
      <c r="O6989" s="6">
        <v>0</v>
      </c>
      <c r="P6989" s="6"/>
      <c r="Q6989" s="6"/>
      <c r="R6989" s="6"/>
      <c r="S6989" s="6"/>
      <c r="T6989" s="6"/>
    </row>
    <row r="6990" spans="1:20" x14ac:dyDescent="0.25">
      <c r="A6990">
        <v>2007</v>
      </c>
      <c r="B6990" s="6" t="s">
        <v>70</v>
      </c>
      <c r="C6990" s="6">
        <v>11</v>
      </c>
      <c r="D6990" s="6" t="s">
        <v>246</v>
      </c>
      <c r="E6990" s="6">
        <v>1</v>
      </c>
      <c r="F6990" s="6"/>
      <c r="G6990" s="6"/>
      <c r="H6990" s="6"/>
      <c r="I6990" s="10" t="str">
        <f t="shared" si="69"/>
        <v/>
      </c>
      <c r="J6990" s="6" t="s">
        <v>430</v>
      </c>
      <c r="K6990" s="6">
        <v>8</v>
      </c>
      <c r="L6990" s="6"/>
      <c r="M6990" s="6">
        <v>5</v>
      </c>
      <c r="N6990" s="6">
        <v>10</v>
      </c>
      <c r="O6990" s="6">
        <v>0</v>
      </c>
      <c r="P6990" s="6"/>
      <c r="Q6990" s="6"/>
      <c r="R6990" s="6"/>
      <c r="S6990" s="6"/>
      <c r="T6990" s="6"/>
    </row>
    <row r="6991" spans="1:20" x14ac:dyDescent="0.25">
      <c r="A6991">
        <v>2007</v>
      </c>
      <c r="B6991" s="6" t="s">
        <v>70</v>
      </c>
      <c r="C6991" s="6">
        <v>12</v>
      </c>
      <c r="D6991" s="6" t="s">
        <v>246</v>
      </c>
      <c r="E6991" s="6">
        <v>1</v>
      </c>
      <c r="F6991" s="6"/>
      <c r="G6991" s="6"/>
      <c r="H6991" s="6"/>
      <c r="I6991" s="10" t="str">
        <f t="shared" si="69"/>
        <v/>
      </c>
      <c r="J6991" s="6" t="s">
        <v>390</v>
      </c>
      <c r="K6991" s="6">
        <v>5</v>
      </c>
      <c r="L6991" s="6"/>
      <c r="M6991" s="6">
        <v>5</v>
      </c>
      <c r="N6991" s="6">
        <v>0</v>
      </c>
      <c r="O6991" s="6">
        <v>0</v>
      </c>
      <c r="P6991" s="6"/>
      <c r="Q6991" s="6"/>
      <c r="R6991" s="6"/>
      <c r="S6991" s="6"/>
      <c r="T6991" s="6"/>
    </row>
    <row r="6992" spans="1:20" x14ac:dyDescent="0.25">
      <c r="A6992">
        <v>2007</v>
      </c>
      <c r="B6992" s="6" t="s">
        <v>70</v>
      </c>
      <c r="C6992" s="6">
        <v>13</v>
      </c>
      <c r="D6992" s="6" t="s">
        <v>246</v>
      </c>
      <c r="E6992" s="6">
        <v>1</v>
      </c>
      <c r="F6992" s="6"/>
      <c r="G6992" s="6"/>
      <c r="H6992" s="6"/>
      <c r="I6992" s="10" t="str">
        <f t="shared" si="69"/>
        <v/>
      </c>
      <c r="J6992" s="6" t="s">
        <v>398</v>
      </c>
      <c r="K6992" s="6">
        <v>20</v>
      </c>
      <c r="L6992" s="6"/>
      <c r="M6992" s="6">
        <v>15</v>
      </c>
      <c r="N6992" s="6">
        <v>15</v>
      </c>
      <c r="O6992" s="6">
        <v>0</v>
      </c>
      <c r="P6992" s="6"/>
      <c r="Q6992" s="6"/>
      <c r="R6992" s="6"/>
      <c r="S6992" s="6"/>
      <c r="T6992" s="6"/>
    </row>
    <row r="6993" spans="1:20" x14ac:dyDescent="0.25">
      <c r="A6993">
        <v>2007</v>
      </c>
      <c r="B6993" s="6" t="s">
        <v>70</v>
      </c>
      <c r="C6993" s="6">
        <v>14</v>
      </c>
      <c r="D6993" s="6" t="s">
        <v>246</v>
      </c>
      <c r="E6993" s="6">
        <v>2</v>
      </c>
      <c r="F6993" s="6"/>
      <c r="G6993" s="6">
        <v>76</v>
      </c>
      <c r="H6993" s="6"/>
      <c r="I6993" s="10">
        <f t="shared" si="69"/>
        <v>76</v>
      </c>
      <c r="J6993" s="6" t="s">
        <v>388</v>
      </c>
      <c r="K6993" s="6">
        <v>70</v>
      </c>
      <c r="L6993" s="6"/>
      <c r="M6993" s="6">
        <v>80</v>
      </c>
      <c r="N6993" s="6">
        <v>80</v>
      </c>
      <c r="O6993" s="6">
        <v>0</v>
      </c>
      <c r="P6993" s="6"/>
      <c r="Q6993" s="6"/>
      <c r="R6993" s="6"/>
      <c r="S6993" s="6">
        <v>1</v>
      </c>
      <c r="T6993" s="6"/>
    </row>
    <row r="6994" spans="1:20" x14ac:dyDescent="0.25">
      <c r="A6994">
        <v>2007</v>
      </c>
      <c r="B6994" s="6" t="s">
        <v>70</v>
      </c>
      <c r="C6994" s="6">
        <v>15</v>
      </c>
      <c r="D6994" s="6" t="s">
        <v>246</v>
      </c>
      <c r="E6994" s="6">
        <v>2</v>
      </c>
      <c r="F6994" s="6"/>
      <c r="G6994" s="6"/>
      <c r="H6994" s="6"/>
      <c r="I6994" s="10" t="str">
        <f t="shared" si="69"/>
        <v/>
      </c>
      <c r="J6994" s="6" t="s">
        <v>388</v>
      </c>
      <c r="K6994" s="6">
        <v>40</v>
      </c>
      <c r="L6994" s="6"/>
      <c r="M6994" s="6">
        <v>60</v>
      </c>
      <c r="N6994" s="6">
        <v>15</v>
      </c>
      <c r="O6994" s="6">
        <v>0</v>
      </c>
      <c r="P6994" s="6"/>
      <c r="Q6994" s="6"/>
      <c r="R6994" s="6"/>
      <c r="S6994" s="6"/>
      <c r="T6994" s="6"/>
    </row>
    <row r="6995" spans="1:20" x14ac:dyDescent="0.25">
      <c r="A6995">
        <v>2007</v>
      </c>
      <c r="B6995" s="6" t="s">
        <v>70</v>
      </c>
      <c r="C6995" s="6">
        <v>16</v>
      </c>
      <c r="D6995" s="6" t="s">
        <v>246</v>
      </c>
      <c r="E6995" s="6">
        <v>2</v>
      </c>
      <c r="F6995" s="6"/>
      <c r="G6995" s="6"/>
      <c r="H6995" s="6"/>
      <c r="I6995" s="10" t="str">
        <f t="shared" si="69"/>
        <v/>
      </c>
      <c r="J6995" s="6" t="s">
        <v>388</v>
      </c>
      <c r="K6995" s="6">
        <v>50</v>
      </c>
      <c r="L6995" s="6"/>
      <c r="M6995" s="6">
        <v>70</v>
      </c>
      <c r="N6995" s="6">
        <v>90</v>
      </c>
      <c r="O6995" s="6">
        <v>0</v>
      </c>
      <c r="P6995" s="6"/>
      <c r="Q6995" s="6"/>
      <c r="R6995" s="6"/>
      <c r="S6995" s="6"/>
      <c r="T6995" s="6"/>
    </row>
    <row r="6996" spans="1:20" x14ac:dyDescent="0.25">
      <c r="A6996">
        <v>2007</v>
      </c>
      <c r="B6996" s="6" t="s">
        <v>70</v>
      </c>
      <c r="C6996" s="6">
        <v>17</v>
      </c>
      <c r="D6996" s="6" t="s">
        <v>246</v>
      </c>
      <c r="E6996" s="6">
        <v>2</v>
      </c>
      <c r="F6996" s="6"/>
      <c r="G6996" s="6"/>
      <c r="H6996" s="6"/>
      <c r="I6996" s="10" t="str">
        <f t="shared" si="69"/>
        <v/>
      </c>
      <c r="J6996" s="6" t="s">
        <v>388</v>
      </c>
      <c r="K6996" s="6">
        <v>40</v>
      </c>
      <c r="L6996" s="6"/>
      <c r="M6996" s="6">
        <v>60</v>
      </c>
      <c r="N6996" s="6">
        <v>70</v>
      </c>
      <c r="O6996" s="6">
        <v>0</v>
      </c>
      <c r="P6996" s="6"/>
      <c r="Q6996" s="6"/>
      <c r="R6996" s="6"/>
      <c r="S6996" s="6"/>
      <c r="T6996" s="9"/>
    </row>
    <row r="6997" spans="1:20" x14ac:dyDescent="0.25">
      <c r="A6997">
        <v>2007</v>
      </c>
      <c r="B6997" s="6" t="s">
        <v>70</v>
      </c>
      <c r="C6997" s="6">
        <v>18</v>
      </c>
      <c r="D6997" s="6" t="s">
        <v>246</v>
      </c>
      <c r="E6997" s="6">
        <v>2</v>
      </c>
      <c r="F6997" s="6"/>
      <c r="G6997" s="6"/>
      <c r="H6997" s="6"/>
      <c r="I6997" s="10" t="str">
        <f t="shared" si="69"/>
        <v/>
      </c>
      <c r="J6997" s="6" t="s">
        <v>389</v>
      </c>
      <c r="K6997" s="6">
        <v>210</v>
      </c>
      <c r="L6997" s="6"/>
      <c r="M6997" s="6">
        <v>175</v>
      </c>
      <c r="N6997" s="6">
        <v>99</v>
      </c>
      <c r="O6997" s="6">
        <v>0</v>
      </c>
      <c r="P6997" s="6"/>
      <c r="Q6997" s="6"/>
      <c r="R6997" s="6"/>
      <c r="S6997" s="6"/>
      <c r="T6997" s="6"/>
    </row>
    <row r="6998" spans="1:20" x14ac:dyDescent="0.25">
      <c r="A6998">
        <v>2007</v>
      </c>
      <c r="B6998" s="6" t="s">
        <v>70</v>
      </c>
      <c r="C6998" s="6">
        <v>19</v>
      </c>
      <c r="D6998" s="6" t="s">
        <v>246</v>
      </c>
      <c r="E6998" s="6">
        <v>2</v>
      </c>
      <c r="F6998" s="6"/>
      <c r="G6998" s="6"/>
      <c r="H6998" s="6"/>
      <c r="I6998" s="10" t="str">
        <f t="shared" si="69"/>
        <v/>
      </c>
      <c r="J6998" s="6" t="s">
        <v>390</v>
      </c>
      <c r="K6998" s="6">
        <v>15</v>
      </c>
      <c r="L6998" s="6"/>
      <c r="M6998" s="6">
        <v>4</v>
      </c>
      <c r="N6998" s="6">
        <v>0</v>
      </c>
      <c r="O6998" s="6">
        <v>0</v>
      </c>
      <c r="P6998" s="6"/>
      <c r="Q6998" s="6"/>
      <c r="R6998" s="6"/>
      <c r="S6998" s="6"/>
      <c r="T6998" s="6"/>
    </row>
    <row r="6999" spans="1:20" x14ac:dyDescent="0.25">
      <c r="A6999">
        <v>2007</v>
      </c>
      <c r="B6999" s="6" t="s">
        <v>70</v>
      </c>
      <c r="C6999" s="6">
        <v>20</v>
      </c>
      <c r="D6999" s="6" t="s">
        <v>246</v>
      </c>
      <c r="E6999" s="6">
        <v>2</v>
      </c>
      <c r="F6999" s="6"/>
      <c r="G6999" s="6"/>
      <c r="H6999" s="6"/>
      <c r="I6999" s="10" t="str">
        <f t="shared" si="69"/>
        <v/>
      </c>
      <c r="J6999" s="6" t="s">
        <v>392</v>
      </c>
      <c r="K6999" s="6">
        <v>25</v>
      </c>
      <c r="L6999" s="6"/>
      <c r="M6999" s="6">
        <v>25</v>
      </c>
      <c r="N6999" s="6">
        <v>20</v>
      </c>
      <c r="O6999" s="6">
        <v>0</v>
      </c>
      <c r="P6999" s="6"/>
      <c r="Q6999" s="6"/>
      <c r="R6999" s="6"/>
      <c r="S6999" s="6"/>
      <c r="T6999" s="6"/>
    </row>
    <row r="7000" spans="1:20" x14ac:dyDescent="0.25">
      <c r="A7000">
        <v>2007</v>
      </c>
      <c r="B7000" s="6" t="s">
        <v>70</v>
      </c>
      <c r="C7000" s="6">
        <v>21</v>
      </c>
      <c r="D7000" s="6" t="s">
        <v>246</v>
      </c>
      <c r="E7000" s="6">
        <v>2</v>
      </c>
      <c r="F7000" s="6"/>
      <c r="G7000" s="6"/>
      <c r="H7000" s="6"/>
      <c r="I7000" s="10" t="str">
        <f t="shared" si="69"/>
        <v/>
      </c>
      <c r="J7000" s="6" t="s">
        <v>392</v>
      </c>
      <c r="K7000" s="6">
        <v>12</v>
      </c>
      <c r="L7000" s="6"/>
      <c r="M7000" s="6">
        <v>15</v>
      </c>
      <c r="N7000" s="6">
        <v>0</v>
      </c>
      <c r="O7000" s="6">
        <v>0</v>
      </c>
      <c r="P7000" s="6"/>
      <c r="Q7000" s="6"/>
      <c r="R7000" s="6" t="s">
        <v>47</v>
      </c>
      <c r="S7000" s="6"/>
      <c r="T7000" s="6"/>
    </row>
    <row r="7001" spans="1:20" x14ac:dyDescent="0.25">
      <c r="A7001">
        <v>2007</v>
      </c>
      <c r="B7001" s="6" t="s">
        <v>70</v>
      </c>
      <c r="C7001" s="6">
        <v>22</v>
      </c>
      <c r="D7001" s="6" t="s">
        <v>246</v>
      </c>
      <c r="E7001" s="6">
        <v>2</v>
      </c>
      <c r="F7001" s="6"/>
      <c r="G7001" s="6"/>
      <c r="H7001" s="6"/>
      <c r="I7001" s="10" t="str">
        <f t="shared" si="69"/>
        <v/>
      </c>
      <c r="J7001" s="6" t="s">
        <v>392</v>
      </c>
      <c r="K7001" s="6">
        <v>35</v>
      </c>
      <c r="L7001" s="6"/>
      <c r="M7001" s="6">
        <v>20</v>
      </c>
      <c r="N7001" s="6">
        <v>0</v>
      </c>
      <c r="O7001" s="6"/>
      <c r="P7001" s="6"/>
      <c r="Q7001" s="6"/>
      <c r="R7001" s="6" t="s">
        <v>47</v>
      </c>
      <c r="S7001" s="6"/>
      <c r="T7001" s="6"/>
    </row>
    <row r="7002" spans="1:20" x14ac:dyDescent="0.25">
      <c r="A7002">
        <v>2007</v>
      </c>
      <c r="B7002" s="6" t="s">
        <v>70</v>
      </c>
      <c r="C7002" s="6">
        <v>23</v>
      </c>
      <c r="D7002" s="6" t="s">
        <v>403</v>
      </c>
      <c r="E7002" s="6">
        <v>3</v>
      </c>
      <c r="F7002" s="6"/>
      <c r="G7002" s="6">
        <v>235</v>
      </c>
      <c r="H7002" s="6"/>
      <c r="I7002" s="10">
        <f t="shared" si="69"/>
        <v>235</v>
      </c>
      <c r="J7002" s="6" t="s">
        <v>393</v>
      </c>
      <c r="K7002" s="6">
        <v>10</v>
      </c>
      <c r="L7002" s="6"/>
      <c r="M7002" s="6">
        <v>10</v>
      </c>
      <c r="N7002" s="6">
        <v>0</v>
      </c>
      <c r="O7002" s="6">
        <v>30</v>
      </c>
      <c r="P7002" s="6" t="s">
        <v>156</v>
      </c>
      <c r="Q7002" s="6"/>
      <c r="R7002" s="6"/>
      <c r="S7002" s="6">
        <v>2</v>
      </c>
      <c r="T7002" s="6"/>
    </row>
    <row r="7003" spans="1:20" x14ac:dyDescent="0.25">
      <c r="A7003">
        <v>2007</v>
      </c>
      <c r="B7003" s="6" t="s">
        <v>70</v>
      </c>
      <c r="C7003" s="6">
        <v>24</v>
      </c>
      <c r="D7003" s="6" t="s">
        <v>403</v>
      </c>
      <c r="E7003" s="6">
        <v>3</v>
      </c>
      <c r="F7003" s="6"/>
      <c r="G7003" s="6"/>
      <c r="H7003" s="6"/>
      <c r="I7003" s="10" t="str">
        <f t="shared" si="69"/>
        <v/>
      </c>
      <c r="J7003" s="6" t="s">
        <v>393</v>
      </c>
      <c r="K7003" s="6">
        <v>15</v>
      </c>
      <c r="L7003" s="6"/>
      <c r="M7003" s="6">
        <v>10</v>
      </c>
      <c r="N7003" s="6">
        <v>20</v>
      </c>
      <c r="O7003" s="6">
        <v>0</v>
      </c>
      <c r="P7003" s="6"/>
      <c r="Q7003" s="6"/>
      <c r="R7003" s="6"/>
      <c r="S7003" s="6"/>
      <c r="T7003" s="6"/>
    </row>
    <row r="7004" spans="1:20" x14ac:dyDescent="0.25">
      <c r="A7004">
        <v>2007</v>
      </c>
      <c r="B7004" s="6" t="s">
        <v>70</v>
      </c>
      <c r="C7004" s="6">
        <v>25</v>
      </c>
      <c r="D7004" s="6" t="s">
        <v>403</v>
      </c>
      <c r="E7004" s="6">
        <v>3</v>
      </c>
      <c r="F7004" s="6"/>
      <c r="G7004" s="6"/>
      <c r="H7004" s="6"/>
      <c r="I7004" s="10" t="str">
        <f t="shared" si="69"/>
        <v/>
      </c>
      <c r="J7004" s="6" t="s">
        <v>393</v>
      </c>
      <c r="K7004" s="6">
        <v>10</v>
      </c>
      <c r="L7004" s="6"/>
      <c r="M7004" s="6">
        <v>10</v>
      </c>
      <c r="N7004" s="6">
        <v>0</v>
      </c>
      <c r="O7004" s="6">
        <v>20</v>
      </c>
      <c r="P7004" s="6" t="s">
        <v>156</v>
      </c>
      <c r="Q7004" s="6"/>
      <c r="R7004" s="6"/>
      <c r="S7004" s="6"/>
      <c r="T7004" s="6"/>
    </row>
    <row r="7005" spans="1:20" x14ac:dyDescent="0.25">
      <c r="A7005">
        <v>2007</v>
      </c>
      <c r="B7005" s="6" t="s">
        <v>70</v>
      </c>
      <c r="C7005" s="6">
        <v>26</v>
      </c>
      <c r="D7005" s="6" t="s">
        <v>403</v>
      </c>
      <c r="E7005" s="6">
        <v>3</v>
      </c>
      <c r="F7005" s="6"/>
      <c r="G7005" s="6"/>
      <c r="H7005" s="6"/>
      <c r="I7005" s="10" t="str">
        <f t="shared" si="69"/>
        <v/>
      </c>
      <c r="J7005" s="6" t="s">
        <v>393</v>
      </c>
      <c r="K7005" s="6">
        <v>10</v>
      </c>
      <c r="L7005" s="6"/>
      <c r="M7005" s="6">
        <v>5</v>
      </c>
      <c r="N7005" s="6">
        <v>10</v>
      </c>
      <c r="O7005" s="6">
        <v>0</v>
      </c>
      <c r="P7005" s="6"/>
      <c r="Q7005" s="6"/>
      <c r="R7005" s="6"/>
      <c r="S7005" s="6"/>
      <c r="T7005" s="6"/>
    </row>
    <row r="7006" spans="1:20" x14ac:dyDescent="0.25">
      <c r="A7006">
        <v>2007</v>
      </c>
      <c r="B7006" s="6" t="s">
        <v>70</v>
      </c>
      <c r="C7006" s="6">
        <v>27</v>
      </c>
      <c r="D7006" s="6" t="s">
        <v>403</v>
      </c>
      <c r="E7006" s="6">
        <v>3</v>
      </c>
      <c r="F7006" s="6"/>
      <c r="G7006" s="6"/>
      <c r="H7006" s="6"/>
      <c r="I7006" s="10" t="str">
        <f t="shared" si="69"/>
        <v/>
      </c>
      <c r="J7006" s="6" t="s">
        <v>393</v>
      </c>
      <c r="K7006" s="6">
        <v>30</v>
      </c>
      <c r="L7006" s="6"/>
      <c r="M7006" s="6">
        <v>20</v>
      </c>
      <c r="N7006" s="6">
        <v>0</v>
      </c>
      <c r="O7006" s="6">
        <v>50</v>
      </c>
      <c r="P7006" s="6"/>
      <c r="Q7006" s="6"/>
      <c r="R7006" s="6"/>
      <c r="S7006" s="6"/>
      <c r="T7006" s="6"/>
    </row>
    <row r="7007" spans="1:20" x14ac:dyDescent="0.25">
      <c r="A7007">
        <v>2007</v>
      </c>
      <c r="B7007" s="6" t="s">
        <v>70</v>
      </c>
      <c r="C7007" s="6">
        <v>28</v>
      </c>
      <c r="D7007" s="6" t="s">
        <v>403</v>
      </c>
      <c r="E7007" s="6">
        <v>3</v>
      </c>
      <c r="F7007" s="6"/>
      <c r="G7007" s="6"/>
      <c r="H7007" s="6"/>
      <c r="I7007" s="10" t="str">
        <f t="shared" si="69"/>
        <v/>
      </c>
      <c r="J7007" s="6" t="s">
        <v>386</v>
      </c>
      <c r="K7007" s="6">
        <v>40</v>
      </c>
      <c r="L7007" s="6"/>
      <c r="M7007" s="6">
        <v>50</v>
      </c>
      <c r="N7007" s="6">
        <v>0</v>
      </c>
      <c r="O7007" s="6">
        <v>30</v>
      </c>
      <c r="P7007" s="6"/>
      <c r="Q7007" s="6"/>
      <c r="R7007" s="6"/>
      <c r="S7007" s="6"/>
      <c r="T7007" s="6"/>
    </row>
    <row r="7008" spans="1:20" x14ac:dyDescent="0.25">
      <c r="A7008">
        <v>2007</v>
      </c>
      <c r="B7008" s="6" t="s">
        <v>70</v>
      </c>
      <c r="C7008" s="6">
        <v>29</v>
      </c>
      <c r="D7008" s="6" t="s">
        <v>403</v>
      </c>
      <c r="E7008" s="6">
        <v>3</v>
      </c>
      <c r="F7008" s="6"/>
      <c r="G7008" s="6"/>
      <c r="H7008" s="6"/>
      <c r="I7008" s="10" t="str">
        <f t="shared" si="69"/>
        <v/>
      </c>
      <c r="J7008" s="6" t="s">
        <v>386</v>
      </c>
      <c r="K7008" s="6">
        <v>70</v>
      </c>
      <c r="L7008" s="6"/>
      <c r="M7008" s="6">
        <v>60</v>
      </c>
      <c r="N7008" s="6">
        <v>40</v>
      </c>
      <c r="O7008" s="6">
        <v>30</v>
      </c>
      <c r="P7008" s="6"/>
      <c r="Q7008" s="6"/>
      <c r="R7008" s="6"/>
      <c r="S7008" s="6"/>
      <c r="T7008" s="6"/>
    </row>
    <row r="7009" spans="1:20" x14ac:dyDescent="0.25">
      <c r="A7009">
        <v>2007</v>
      </c>
      <c r="B7009" s="6" t="s">
        <v>70</v>
      </c>
      <c r="C7009" s="6">
        <v>30</v>
      </c>
      <c r="D7009" s="6" t="s">
        <v>403</v>
      </c>
      <c r="E7009" s="6">
        <v>3</v>
      </c>
      <c r="F7009" s="6"/>
      <c r="G7009" s="6"/>
      <c r="H7009" s="6"/>
      <c r="I7009" s="10" t="str">
        <f t="shared" si="69"/>
        <v/>
      </c>
      <c r="J7009" s="6" t="s">
        <v>386</v>
      </c>
      <c r="K7009" s="6">
        <v>35</v>
      </c>
      <c r="L7009" s="6"/>
      <c r="M7009" s="6">
        <v>30</v>
      </c>
      <c r="N7009" s="6">
        <v>0</v>
      </c>
      <c r="O7009" s="6">
        <v>80</v>
      </c>
      <c r="P7009" s="6" t="s">
        <v>48</v>
      </c>
      <c r="Q7009" s="6"/>
      <c r="R7009" s="6" t="s">
        <v>47</v>
      </c>
      <c r="S7009" s="6"/>
      <c r="T7009" s="9"/>
    </row>
    <row r="7010" spans="1:20" x14ac:dyDescent="0.25">
      <c r="A7010">
        <v>2007</v>
      </c>
      <c r="B7010" s="6" t="s">
        <v>70</v>
      </c>
      <c r="C7010" s="6">
        <v>31</v>
      </c>
      <c r="D7010" s="6" t="s">
        <v>403</v>
      </c>
      <c r="E7010" s="6">
        <v>3</v>
      </c>
      <c r="F7010" s="6"/>
      <c r="G7010" s="6"/>
      <c r="H7010" s="6"/>
      <c r="I7010" s="10" t="str">
        <f t="shared" si="69"/>
        <v/>
      </c>
      <c r="J7010" s="6" t="s">
        <v>388</v>
      </c>
      <c r="K7010" s="6">
        <v>60</v>
      </c>
      <c r="L7010" s="6"/>
      <c r="M7010" s="6">
        <v>40</v>
      </c>
      <c r="N7010" s="6">
        <v>40</v>
      </c>
      <c r="O7010" s="6">
        <v>0</v>
      </c>
      <c r="P7010" s="6"/>
      <c r="Q7010" s="6"/>
      <c r="R7010" s="6" t="s">
        <v>47</v>
      </c>
      <c r="S7010" s="6"/>
      <c r="T7010" s="6"/>
    </row>
    <row r="7011" spans="1:20" x14ac:dyDescent="0.25">
      <c r="A7011">
        <v>2007</v>
      </c>
      <c r="B7011" s="6" t="s">
        <v>70</v>
      </c>
      <c r="C7011" s="6">
        <v>32</v>
      </c>
      <c r="D7011" s="6" t="s">
        <v>403</v>
      </c>
      <c r="E7011" s="6">
        <v>3</v>
      </c>
      <c r="F7011" s="6"/>
      <c r="G7011" s="6"/>
      <c r="H7011" s="6"/>
      <c r="I7011" s="10" t="str">
        <f t="shared" si="69"/>
        <v/>
      </c>
      <c r="J7011" s="6" t="s">
        <v>388</v>
      </c>
      <c r="K7011" s="6">
        <v>20</v>
      </c>
      <c r="L7011" s="6"/>
      <c r="M7011" s="6">
        <v>10</v>
      </c>
      <c r="N7011" s="6">
        <v>100</v>
      </c>
      <c r="O7011" s="6">
        <v>0</v>
      </c>
      <c r="P7011" s="6"/>
      <c r="Q7011" s="6"/>
      <c r="R7011" s="6"/>
      <c r="S7011" s="6"/>
      <c r="T7011" s="6"/>
    </row>
    <row r="7012" spans="1:20" x14ac:dyDescent="0.25">
      <c r="A7012">
        <v>2007</v>
      </c>
      <c r="B7012" s="6" t="s">
        <v>70</v>
      </c>
      <c r="C7012" s="6">
        <v>33</v>
      </c>
      <c r="D7012" s="6" t="s">
        <v>403</v>
      </c>
      <c r="E7012" s="6">
        <v>3</v>
      </c>
      <c r="F7012" s="6"/>
      <c r="G7012" s="6"/>
      <c r="H7012" s="6"/>
      <c r="I7012" s="10" t="str">
        <f t="shared" si="69"/>
        <v/>
      </c>
      <c r="J7012" s="6" t="s">
        <v>388</v>
      </c>
      <c r="K7012" s="6">
        <v>10</v>
      </c>
      <c r="L7012" s="6"/>
      <c r="M7012" s="6">
        <v>5</v>
      </c>
      <c r="N7012" s="6">
        <v>0</v>
      </c>
      <c r="O7012" s="6">
        <v>0</v>
      </c>
      <c r="P7012" s="6"/>
      <c r="Q7012" s="6"/>
      <c r="R7012" s="6"/>
      <c r="S7012" s="6"/>
      <c r="T7012" s="6"/>
    </row>
    <row r="7013" spans="1:20" x14ac:dyDescent="0.25">
      <c r="A7013">
        <v>2007</v>
      </c>
      <c r="B7013" s="6" t="s">
        <v>70</v>
      </c>
      <c r="C7013" s="6">
        <v>34</v>
      </c>
      <c r="D7013" s="6" t="s">
        <v>403</v>
      </c>
      <c r="E7013" s="6">
        <v>3</v>
      </c>
      <c r="F7013" s="6"/>
      <c r="G7013" s="6"/>
      <c r="H7013" s="6"/>
      <c r="I7013" s="10" t="str">
        <f t="shared" si="69"/>
        <v/>
      </c>
      <c r="J7013" s="6" t="s">
        <v>389</v>
      </c>
      <c r="K7013" s="6">
        <v>130</v>
      </c>
      <c r="L7013" s="6"/>
      <c r="M7013" s="6">
        <v>60</v>
      </c>
      <c r="N7013" s="6">
        <v>50</v>
      </c>
      <c r="O7013" s="6">
        <v>40</v>
      </c>
      <c r="P7013" s="6"/>
      <c r="Q7013" s="6"/>
      <c r="R7013" s="6"/>
      <c r="S7013" s="6"/>
      <c r="T7013" s="6"/>
    </row>
    <row r="7014" spans="1:20" x14ac:dyDescent="0.25">
      <c r="A7014">
        <v>2007</v>
      </c>
      <c r="B7014" s="6" t="s">
        <v>70</v>
      </c>
      <c r="C7014" s="6">
        <v>35</v>
      </c>
      <c r="D7014" s="6" t="s">
        <v>403</v>
      </c>
      <c r="E7014" s="6">
        <v>3</v>
      </c>
      <c r="F7014" s="6"/>
      <c r="G7014" s="6"/>
      <c r="H7014" s="6"/>
      <c r="I7014" s="10" t="str">
        <f t="shared" si="69"/>
        <v/>
      </c>
      <c r="J7014" s="6" t="s">
        <v>389</v>
      </c>
      <c r="K7014" s="6">
        <v>30</v>
      </c>
      <c r="L7014" s="6"/>
      <c r="M7014" s="6">
        <v>15</v>
      </c>
      <c r="N7014" s="6">
        <v>15</v>
      </c>
      <c r="O7014" s="6">
        <v>0</v>
      </c>
      <c r="P7014" s="6"/>
      <c r="Q7014" s="6"/>
      <c r="R7014" s="6"/>
      <c r="S7014" s="6"/>
      <c r="T7014" s="6"/>
    </row>
    <row r="7015" spans="1:20" x14ac:dyDescent="0.25">
      <c r="A7015">
        <v>2007</v>
      </c>
      <c r="B7015" s="6" t="s">
        <v>70</v>
      </c>
      <c r="C7015" s="6">
        <v>36</v>
      </c>
      <c r="D7015" s="6" t="s">
        <v>403</v>
      </c>
      <c r="E7015" s="6">
        <v>3</v>
      </c>
      <c r="F7015" s="6"/>
      <c r="G7015" s="6"/>
      <c r="H7015" s="6"/>
      <c r="I7015" s="10" t="str">
        <f t="shared" si="69"/>
        <v/>
      </c>
      <c r="J7015" s="6" t="s">
        <v>390</v>
      </c>
      <c r="K7015" s="6">
        <v>10</v>
      </c>
      <c r="L7015" s="6"/>
      <c r="M7015" s="6">
        <v>3</v>
      </c>
      <c r="N7015" s="6">
        <v>10</v>
      </c>
      <c r="O7015" s="6">
        <v>0</v>
      </c>
      <c r="P7015" s="6"/>
      <c r="Q7015" s="6"/>
      <c r="R7015" s="6"/>
      <c r="S7015" s="6"/>
      <c r="T7015" s="6"/>
    </row>
    <row r="7016" spans="1:20" x14ac:dyDescent="0.25">
      <c r="A7016">
        <v>2007</v>
      </c>
      <c r="B7016" s="6" t="s">
        <v>70</v>
      </c>
      <c r="C7016" s="6">
        <v>37</v>
      </c>
      <c r="D7016" s="6" t="s">
        <v>403</v>
      </c>
      <c r="E7016" s="6">
        <v>3</v>
      </c>
      <c r="F7016" s="6"/>
      <c r="G7016" s="6"/>
      <c r="H7016" s="6"/>
      <c r="I7016" s="10" t="str">
        <f t="shared" si="69"/>
        <v/>
      </c>
      <c r="J7016" s="6" t="s">
        <v>390</v>
      </c>
      <c r="K7016" s="6">
        <v>30</v>
      </c>
      <c r="L7016" s="6"/>
      <c r="M7016" s="6">
        <v>20</v>
      </c>
      <c r="N7016" s="6">
        <v>10</v>
      </c>
      <c r="O7016" s="6">
        <v>10</v>
      </c>
      <c r="P7016" s="6"/>
      <c r="Q7016" s="6"/>
      <c r="R7016" s="6"/>
      <c r="S7016" s="6"/>
      <c r="T7016" s="6"/>
    </row>
    <row r="7017" spans="1:20" x14ac:dyDescent="0.25">
      <c r="A7017">
        <v>2007</v>
      </c>
      <c r="B7017" s="6" t="s">
        <v>70</v>
      </c>
      <c r="C7017" s="6">
        <v>38</v>
      </c>
      <c r="D7017" s="6" t="s">
        <v>403</v>
      </c>
      <c r="E7017" s="6">
        <v>3</v>
      </c>
      <c r="F7017" s="6"/>
      <c r="G7017" s="6"/>
      <c r="H7017" s="6"/>
      <c r="I7017" s="10" t="str">
        <f t="shared" si="69"/>
        <v/>
      </c>
      <c r="J7017" s="6" t="s">
        <v>390</v>
      </c>
      <c r="K7017" s="6">
        <v>20</v>
      </c>
      <c r="L7017" s="6"/>
      <c r="M7017" s="6">
        <v>10</v>
      </c>
      <c r="N7017" s="6">
        <v>0</v>
      </c>
      <c r="O7017" s="6">
        <v>0</v>
      </c>
      <c r="P7017" s="6"/>
      <c r="Q7017" s="6"/>
      <c r="R7017" s="6"/>
      <c r="S7017" s="6"/>
      <c r="T7017" s="6"/>
    </row>
    <row r="7018" spans="1:20" x14ac:dyDescent="0.25">
      <c r="A7018">
        <v>2007</v>
      </c>
      <c r="B7018" s="6" t="s">
        <v>70</v>
      </c>
      <c r="C7018" s="6">
        <v>39</v>
      </c>
      <c r="D7018" s="6" t="s">
        <v>403</v>
      </c>
      <c r="E7018" s="6">
        <v>3</v>
      </c>
      <c r="F7018" s="6"/>
      <c r="G7018" s="6"/>
      <c r="H7018" s="6"/>
      <c r="I7018" s="10" t="str">
        <f t="shared" si="69"/>
        <v/>
      </c>
      <c r="J7018" s="6" t="s">
        <v>391</v>
      </c>
      <c r="K7018" s="6">
        <v>10</v>
      </c>
      <c r="L7018" s="6"/>
      <c r="M7018" s="6">
        <v>5</v>
      </c>
      <c r="N7018" s="6">
        <v>50</v>
      </c>
      <c r="O7018" s="6">
        <v>0</v>
      </c>
      <c r="P7018" s="6"/>
      <c r="Q7018" s="6"/>
      <c r="R7018" s="6"/>
      <c r="S7018" s="6"/>
      <c r="T7018" s="6"/>
    </row>
    <row r="7019" spans="1:20" x14ac:dyDescent="0.25">
      <c r="A7019">
        <v>2007</v>
      </c>
      <c r="B7019" s="6" t="s">
        <v>70</v>
      </c>
      <c r="C7019" s="6">
        <v>40</v>
      </c>
      <c r="D7019" s="6" t="s">
        <v>403</v>
      </c>
      <c r="E7019" s="6">
        <v>3</v>
      </c>
      <c r="F7019" s="6"/>
      <c r="G7019" s="6"/>
      <c r="H7019" s="6"/>
      <c r="I7019" s="10" t="str">
        <f t="shared" si="69"/>
        <v/>
      </c>
      <c r="J7019" s="6" t="s">
        <v>391</v>
      </c>
      <c r="K7019" s="6">
        <v>20</v>
      </c>
      <c r="L7019" s="6"/>
      <c r="M7019" s="6">
        <v>7</v>
      </c>
      <c r="N7019" s="6">
        <v>0</v>
      </c>
      <c r="O7019" s="6">
        <v>30</v>
      </c>
      <c r="P7019" s="6" t="s">
        <v>48</v>
      </c>
      <c r="Q7019" s="6"/>
      <c r="R7019" s="6"/>
      <c r="S7019" s="6"/>
      <c r="T7019" s="6"/>
    </row>
    <row r="7020" spans="1:20" x14ac:dyDescent="0.25">
      <c r="A7020">
        <v>2007</v>
      </c>
      <c r="B7020" s="6" t="s">
        <v>70</v>
      </c>
      <c r="C7020" s="6">
        <v>41</v>
      </c>
      <c r="D7020" s="6" t="s">
        <v>403</v>
      </c>
      <c r="E7020" s="6">
        <v>3</v>
      </c>
      <c r="F7020" s="6"/>
      <c r="G7020" s="6"/>
      <c r="H7020" s="6"/>
      <c r="I7020" s="10" t="str">
        <f t="shared" si="69"/>
        <v/>
      </c>
      <c r="J7020" s="6" t="s">
        <v>398</v>
      </c>
      <c r="K7020" s="6">
        <v>31</v>
      </c>
      <c r="L7020" s="6"/>
      <c r="M7020" s="6">
        <v>20</v>
      </c>
      <c r="N7020" s="6">
        <v>0</v>
      </c>
      <c r="O7020" s="6">
        <v>0</v>
      </c>
      <c r="P7020" s="6"/>
      <c r="Q7020" s="6"/>
      <c r="R7020" s="6"/>
      <c r="S7020" s="6"/>
      <c r="T7020" s="6"/>
    </row>
    <row r="7021" spans="1:20" x14ac:dyDescent="0.25">
      <c r="A7021">
        <v>2007</v>
      </c>
      <c r="B7021" s="6" t="s">
        <v>70</v>
      </c>
      <c r="C7021" s="6">
        <v>42</v>
      </c>
      <c r="D7021" s="6" t="s">
        <v>403</v>
      </c>
      <c r="E7021" s="6">
        <v>3</v>
      </c>
      <c r="F7021" s="6"/>
      <c r="G7021" s="6"/>
      <c r="H7021" s="6"/>
      <c r="I7021" s="10" t="str">
        <f t="shared" si="69"/>
        <v/>
      </c>
      <c r="J7021" s="6" t="s">
        <v>420</v>
      </c>
      <c r="K7021" s="6">
        <v>7</v>
      </c>
      <c r="L7021" s="6"/>
      <c r="M7021" s="6">
        <v>1</v>
      </c>
      <c r="N7021" s="6">
        <v>0</v>
      </c>
      <c r="O7021" s="6">
        <v>0</v>
      </c>
      <c r="P7021" s="6"/>
      <c r="Q7021" s="6"/>
      <c r="R7021" s="6" t="s">
        <v>47</v>
      </c>
      <c r="S7021" s="6"/>
      <c r="T7021" s="6"/>
    </row>
    <row r="7022" spans="1:20" x14ac:dyDescent="0.25">
      <c r="A7022">
        <v>2007</v>
      </c>
      <c r="B7022" s="6" t="s">
        <v>70</v>
      </c>
      <c r="C7022" s="6">
        <v>43</v>
      </c>
      <c r="D7022" s="6" t="s">
        <v>419</v>
      </c>
      <c r="E7022" s="6">
        <v>4</v>
      </c>
      <c r="F7022" s="6"/>
      <c r="G7022" s="6">
        <v>112</v>
      </c>
      <c r="H7022" s="6"/>
      <c r="I7022" s="10">
        <f t="shared" si="69"/>
        <v>112</v>
      </c>
      <c r="J7022" s="6" t="s">
        <v>393</v>
      </c>
      <c r="K7022" s="6">
        <v>12</v>
      </c>
      <c r="L7022" s="6"/>
      <c r="M7022" s="6">
        <v>16</v>
      </c>
      <c r="N7022" s="6">
        <v>90</v>
      </c>
      <c r="O7022" s="6">
        <v>0</v>
      </c>
      <c r="P7022" s="6" t="s">
        <v>156</v>
      </c>
      <c r="Q7022" s="6"/>
      <c r="R7022" s="6"/>
      <c r="S7022" s="6">
        <v>9</v>
      </c>
      <c r="T7022" s="6"/>
    </row>
    <row r="7023" spans="1:20" x14ac:dyDescent="0.25">
      <c r="A7023">
        <v>2007</v>
      </c>
      <c r="B7023" s="6" t="s">
        <v>70</v>
      </c>
      <c r="C7023" s="6">
        <v>44</v>
      </c>
      <c r="D7023" s="6" t="s">
        <v>419</v>
      </c>
      <c r="E7023" s="6">
        <v>4</v>
      </c>
      <c r="F7023" s="6"/>
      <c r="G7023" s="6"/>
      <c r="H7023" s="6"/>
      <c r="I7023" s="10" t="str">
        <f t="shared" si="69"/>
        <v/>
      </c>
      <c r="J7023" s="6" t="s">
        <v>393</v>
      </c>
      <c r="K7023" s="6">
        <v>16</v>
      </c>
      <c r="L7023" s="6"/>
      <c r="M7023" s="6">
        <v>20</v>
      </c>
      <c r="N7023" s="6">
        <v>60</v>
      </c>
      <c r="O7023" s="6">
        <v>0</v>
      </c>
      <c r="P7023" s="6"/>
      <c r="Q7023" s="6"/>
      <c r="R7023" s="6"/>
      <c r="S7023" s="6"/>
      <c r="T7023" s="6"/>
    </row>
    <row r="7024" spans="1:20" x14ac:dyDescent="0.25">
      <c r="A7024">
        <v>2007</v>
      </c>
      <c r="B7024" s="6" t="s">
        <v>70</v>
      </c>
      <c r="C7024" s="6">
        <v>45</v>
      </c>
      <c r="D7024" s="6" t="s">
        <v>419</v>
      </c>
      <c r="E7024" s="6">
        <v>4</v>
      </c>
      <c r="F7024" s="6"/>
      <c r="G7024" s="6"/>
      <c r="H7024" s="6"/>
      <c r="I7024" s="10" t="str">
        <f t="shared" si="69"/>
        <v/>
      </c>
      <c r="J7024" s="6" t="s">
        <v>393</v>
      </c>
      <c r="K7024" s="6">
        <v>63</v>
      </c>
      <c r="L7024" s="6"/>
      <c r="M7024" s="6">
        <v>45</v>
      </c>
      <c r="N7024" s="6">
        <v>90</v>
      </c>
      <c r="O7024" s="6">
        <v>0</v>
      </c>
      <c r="P7024" s="6"/>
      <c r="Q7024" s="6"/>
      <c r="R7024" s="6"/>
      <c r="S7024" s="6"/>
      <c r="T7024" s="6"/>
    </row>
    <row r="7025" spans="1:20" x14ac:dyDescent="0.25">
      <c r="A7025">
        <v>2007</v>
      </c>
      <c r="B7025" s="6" t="s">
        <v>70</v>
      </c>
      <c r="C7025" s="6">
        <v>46</v>
      </c>
      <c r="D7025" s="6" t="s">
        <v>419</v>
      </c>
      <c r="E7025" s="6">
        <v>4</v>
      </c>
      <c r="F7025" s="6"/>
      <c r="G7025" s="6"/>
      <c r="H7025" s="6"/>
      <c r="I7025" s="10" t="str">
        <f t="shared" si="69"/>
        <v/>
      </c>
      <c r="J7025" s="6" t="s">
        <v>393</v>
      </c>
      <c r="K7025" s="6">
        <v>39</v>
      </c>
      <c r="L7025" s="6"/>
      <c r="M7025" s="6">
        <v>22</v>
      </c>
      <c r="N7025" s="6">
        <v>55</v>
      </c>
      <c r="O7025" s="6">
        <v>0</v>
      </c>
      <c r="P7025" s="6"/>
      <c r="Q7025" s="6"/>
      <c r="R7025" s="6"/>
      <c r="S7025" s="6"/>
      <c r="T7025" s="6"/>
    </row>
    <row r="7026" spans="1:20" x14ac:dyDescent="0.25">
      <c r="A7026">
        <v>2007</v>
      </c>
      <c r="B7026" s="6" t="s">
        <v>70</v>
      </c>
      <c r="C7026" s="6">
        <v>47</v>
      </c>
      <c r="D7026" s="6" t="s">
        <v>419</v>
      </c>
      <c r="E7026" s="6">
        <v>4</v>
      </c>
      <c r="F7026" s="6"/>
      <c r="G7026" s="6"/>
      <c r="H7026" s="6"/>
      <c r="I7026" s="10" t="str">
        <f t="shared" si="69"/>
        <v/>
      </c>
      <c r="J7026" s="6" t="s">
        <v>393</v>
      </c>
      <c r="K7026" s="6">
        <v>29</v>
      </c>
      <c r="L7026" s="6"/>
      <c r="M7026" s="6">
        <v>33</v>
      </c>
      <c r="N7026" s="6">
        <v>30</v>
      </c>
      <c r="O7026" s="6">
        <v>10</v>
      </c>
      <c r="P7026" s="6" t="s">
        <v>156</v>
      </c>
      <c r="Q7026" s="6"/>
      <c r="R7026" s="6"/>
      <c r="S7026" s="6"/>
      <c r="T7026" s="6"/>
    </row>
    <row r="7027" spans="1:20" x14ac:dyDescent="0.25">
      <c r="A7027">
        <v>2007</v>
      </c>
      <c r="B7027" s="6" t="s">
        <v>70</v>
      </c>
      <c r="C7027" s="6">
        <v>48</v>
      </c>
      <c r="D7027" s="6" t="s">
        <v>419</v>
      </c>
      <c r="E7027" s="6">
        <v>4</v>
      </c>
      <c r="F7027" s="6"/>
      <c r="G7027" s="6"/>
      <c r="H7027" s="6"/>
      <c r="I7027" s="10" t="str">
        <f t="shared" si="69"/>
        <v/>
      </c>
      <c r="J7027" s="6" t="s">
        <v>386</v>
      </c>
      <c r="K7027" s="6">
        <v>50</v>
      </c>
      <c r="L7027" s="6"/>
      <c r="M7027" s="6">
        <v>33</v>
      </c>
      <c r="N7027" s="6">
        <v>100</v>
      </c>
      <c r="O7027" s="6">
        <v>0</v>
      </c>
      <c r="P7027" s="6"/>
      <c r="Q7027" s="6"/>
      <c r="R7027" s="6"/>
      <c r="S7027" s="6"/>
      <c r="T7027" s="6"/>
    </row>
    <row r="7028" spans="1:20" x14ac:dyDescent="0.25">
      <c r="A7028">
        <v>2007</v>
      </c>
      <c r="B7028" s="6" t="s">
        <v>70</v>
      </c>
      <c r="C7028" s="6">
        <v>49</v>
      </c>
      <c r="D7028" s="6" t="s">
        <v>419</v>
      </c>
      <c r="E7028" s="6">
        <v>4</v>
      </c>
      <c r="F7028" s="6"/>
      <c r="G7028" s="6"/>
      <c r="H7028" s="6"/>
      <c r="I7028" s="10" t="str">
        <f t="shared" si="69"/>
        <v/>
      </c>
      <c r="J7028" s="6" t="s">
        <v>388</v>
      </c>
      <c r="K7028" s="6">
        <v>66</v>
      </c>
      <c r="L7028" s="6"/>
      <c r="M7028" s="6">
        <v>50</v>
      </c>
      <c r="N7028" s="6">
        <v>60</v>
      </c>
      <c r="O7028" s="6">
        <v>0</v>
      </c>
      <c r="P7028" s="6"/>
      <c r="Q7028" s="6"/>
      <c r="R7028" s="6"/>
      <c r="S7028" s="6"/>
      <c r="T7028" s="6"/>
    </row>
    <row r="7029" spans="1:20" x14ac:dyDescent="0.25">
      <c r="A7029">
        <v>2007</v>
      </c>
      <c r="B7029" s="6" t="s">
        <v>70</v>
      </c>
      <c r="C7029" s="6">
        <v>50</v>
      </c>
      <c r="D7029" s="6" t="s">
        <v>419</v>
      </c>
      <c r="E7029" s="6">
        <v>4</v>
      </c>
      <c r="F7029" s="6"/>
      <c r="G7029" s="6"/>
      <c r="H7029" s="6"/>
      <c r="I7029" s="10" t="str">
        <f t="shared" si="69"/>
        <v/>
      </c>
      <c r="J7029" s="6" t="s">
        <v>388</v>
      </c>
      <c r="K7029" s="6">
        <v>64</v>
      </c>
      <c r="L7029" s="6"/>
      <c r="M7029" s="6">
        <v>62</v>
      </c>
      <c r="N7029" s="6">
        <v>75</v>
      </c>
      <c r="O7029" s="6">
        <v>0</v>
      </c>
      <c r="P7029" s="6"/>
      <c r="Q7029" s="6"/>
      <c r="R7029" s="6"/>
      <c r="S7029" s="6"/>
      <c r="T7029" s="6"/>
    </row>
    <row r="7030" spans="1:20" x14ac:dyDescent="0.25">
      <c r="A7030">
        <v>2007</v>
      </c>
      <c r="B7030" s="6" t="s">
        <v>70</v>
      </c>
      <c r="C7030" s="6">
        <v>51</v>
      </c>
      <c r="D7030" s="6" t="s">
        <v>419</v>
      </c>
      <c r="E7030" s="6">
        <v>4</v>
      </c>
      <c r="F7030" s="6"/>
      <c r="G7030" s="6"/>
      <c r="H7030" s="6"/>
      <c r="I7030" s="10" t="str">
        <f t="shared" si="69"/>
        <v/>
      </c>
      <c r="J7030" s="6" t="s">
        <v>388</v>
      </c>
      <c r="K7030" s="6">
        <v>29</v>
      </c>
      <c r="L7030" s="6"/>
      <c r="M7030" s="6">
        <v>37</v>
      </c>
      <c r="N7030" s="6">
        <v>85</v>
      </c>
      <c r="O7030" s="6">
        <v>0</v>
      </c>
      <c r="P7030" s="6"/>
      <c r="Q7030" s="6"/>
      <c r="R7030" s="6"/>
      <c r="S7030" s="6"/>
      <c r="T7030" s="6"/>
    </row>
    <row r="7031" spans="1:20" x14ac:dyDescent="0.25">
      <c r="A7031">
        <v>2007</v>
      </c>
      <c r="B7031" s="6" t="s">
        <v>70</v>
      </c>
      <c r="C7031" s="6">
        <v>52</v>
      </c>
      <c r="D7031" s="6" t="s">
        <v>419</v>
      </c>
      <c r="E7031" s="6">
        <v>4</v>
      </c>
      <c r="F7031" s="6"/>
      <c r="G7031" s="6"/>
      <c r="H7031" s="6"/>
      <c r="I7031" s="10" t="str">
        <f t="shared" si="69"/>
        <v/>
      </c>
      <c r="J7031" s="6" t="s">
        <v>388</v>
      </c>
      <c r="K7031" s="6">
        <v>21</v>
      </c>
      <c r="L7031" s="6"/>
      <c r="M7031" s="6">
        <v>12</v>
      </c>
      <c r="N7031" s="6">
        <v>10</v>
      </c>
      <c r="O7031" s="6">
        <v>0</v>
      </c>
      <c r="P7031" s="6"/>
      <c r="Q7031" s="6"/>
      <c r="R7031" s="6"/>
      <c r="S7031" s="6"/>
      <c r="T7031" s="6"/>
    </row>
    <row r="7032" spans="1:20" x14ac:dyDescent="0.25">
      <c r="A7032">
        <v>2007</v>
      </c>
      <c r="B7032" s="6" t="s">
        <v>70</v>
      </c>
      <c r="C7032" s="6">
        <v>53</v>
      </c>
      <c r="D7032" s="6" t="s">
        <v>419</v>
      </c>
      <c r="E7032" s="6">
        <v>4</v>
      </c>
      <c r="F7032" s="6"/>
      <c r="G7032" s="6"/>
      <c r="H7032" s="6"/>
      <c r="I7032" s="10" t="str">
        <f t="shared" si="69"/>
        <v/>
      </c>
      <c r="J7032" s="6" t="s">
        <v>390</v>
      </c>
      <c r="K7032" s="6">
        <v>11</v>
      </c>
      <c r="L7032" s="6"/>
      <c r="M7032" s="6">
        <v>13</v>
      </c>
      <c r="N7032" s="6">
        <v>0</v>
      </c>
      <c r="O7032" s="6">
        <v>0</v>
      </c>
      <c r="P7032" s="6"/>
      <c r="Q7032" s="6"/>
      <c r="R7032" s="6" t="s">
        <v>47</v>
      </c>
      <c r="S7032" s="6"/>
      <c r="T7032" s="6"/>
    </row>
    <row r="7033" spans="1:20" x14ac:dyDescent="0.25">
      <c r="A7033">
        <v>2007</v>
      </c>
      <c r="B7033" s="6" t="s">
        <v>70</v>
      </c>
      <c r="C7033" s="6">
        <v>54</v>
      </c>
      <c r="D7033" s="6" t="s">
        <v>419</v>
      </c>
      <c r="E7033" s="6">
        <v>4</v>
      </c>
      <c r="F7033" s="6"/>
      <c r="G7033" s="6"/>
      <c r="H7033" s="6"/>
      <c r="I7033" s="10" t="str">
        <f t="shared" ref="I7033:I7096" si="70">IF(G7033&gt;0,G7033/(1000-H7033)*1000,"")</f>
        <v/>
      </c>
      <c r="J7033" s="6" t="s">
        <v>390</v>
      </c>
      <c r="K7033" s="6">
        <v>20</v>
      </c>
      <c r="L7033" s="6"/>
      <c r="M7033" s="6">
        <v>22</v>
      </c>
      <c r="N7033" s="6">
        <v>0</v>
      </c>
      <c r="O7033" s="6">
        <v>0</v>
      </c>
      <c r="P7033" s="6"/>
      <c r="Q7033" s="6"/>
      <c r="R7033" s="6"/>
      <c r="S7033" s="6"/>
      <c r="T7033" s="6"/>
    </row>
    <row r="7034" spans="1:20" x14ac:dyDescent="0.25">
      <c r="A7034">
        <v>2007</v>
      </c>
      <c r="B7034" s="6" t="s">
        <v>70</v>
      </c>
      <c r="C7034" s="6">
        <v>55</v>
      </c>
      <c r="D7034" s="6" t="s">
        <v>419</v>
      </c>
      <c r="E7034" s="6">
        <v>4</v>
      </c>
      <c r="F7034" s="6"/>
      <c r="G7034" s="6"/>
      <c r="H7034" s="6"/>
      <c r="I7034" s="10" t="str">
        <f t="shared" si="70"/>
        <v/>
      </c>
      <c r="J7034" s="6" t="s">
        <v>391</v>
      </c>
      <c r="K7034" s="6">
        <v>19</v>
      </c>
      <c r="L7034" s="6"/>
      <c r="M7034" s="6">
        <v>10</v>
      </c>
      <c r="N7034" s="6">
        <v>0</v>
      </c>
      <c r="O7034" s="6">
        <v>0</v>
      </c>
      <c r="P7034" s="6"/>
      <c r="Q7034" s="6"/>
      <c r="R7034" s="6"/>
      <c r="S7034" s="6"/>
      <c r="T7034" s="6"/>
    </row>
    <row r="7035" spans="1:20" x14ac:dyDescent="0.25">
      <c r="A7035">
        <v>2007</v>
      </c>
      <c r="B7035" s="6" t="s">
        <v>70</v>
      </c>
      <c r="C7035" s="6">
        <v>56</v>
      </c>
      <c r="D7035" s="6" t="s">
        <v>419</v>
      </c>
      <c r="E7035" s="6">
        <v>4</v>
      </c>
      <c r="F7035" s="6"/>
      <c r="G7035" s="6"/>
      <c r="H7035" s="6"/>
      <c r="I7035" s="10" t="str">
        <f t="shared" si="70"/>
        <v/>
      </c>
      <c r="J7035" s="6" t="s">
        <v>398</v>
      </c>
      <c r="K7035" s="6">
        <v>21</v>
      </c>
      <c r="L7035" s="6"/>
      <c r="M7035" s="6">
        <v>26</v>
      </c>
      <c r="N7035" s="6">
        <v>50</v>
      </c>
      <c r="O7035" s="6">
        <v>0</v>
      </c>
      <c r="P7035" s="6"/>
      <c r="Q7035" s="6"/>
      <c r="R7035" s="6"/>
      <c r="S7035" s="6"/>
      <c r="T7035" s="6"/>
    </row>
    <row r="7036" spans="1:20" x14ac:dyDescent="0.25">
      <c r="A7036">
        <v>2007</v>
      </c>
      <c r="B7036" s="6" t="s">
        <v>70</v>
      </c>
      <c r="C7036" s="6">
        <v>57</v>
      </c>
      <c r="D7036" s="6" t="s">
        <v>419</v>
      </c>
      <c r="E7036" s="6">
        <v>4</v>
      </c>
      <c r="F7036" s="6"/>
      <c r="G7036" s="6"/>
      <c r="H7036" s="6"/>
      <c r="I7036" s="10" t="str">
        <f t="shared" si="70"/>
        <v/>
      </c>
      <c r="J7036" s="6" t="s">
        <v>398</v>
      </c>
      <c r="K7036" s="6">
        <v>22</v>
      </c>
      <c r="L7036" s="6"/>
      <c r="M7036" s="6">
        <v>23</v>
      </c>
      <c r="N7036" s="6">
        <v>60</v>
      </c>
      <c r="O7036" s="6">
        <v>0</v>
      </c>
      <c r="P7036" s="6"/>
      <c r="Q7036" s="6"/>
      <c r="R7036" s="6"/>
      <c r="S7036" s="6"/>
      <c r="T7036" s="6"/>
    </row>
    <row r="7037" spans="1:20" x14ac:dyDescent="0.25">
      <c r="A7037">
        <v>2007</v>
      </c>
      <c r="B7037" s="6" t="s">
        <v>70</v>
      </c>
      <c r="C7037" s="6">
        <v>58</v>
      </c>
      <c r="D7037" s="6" t="s">
        <v>419</v>
      </c>
      <c r="E7037" s="6">
        <v>4</v>
      </c>
      <c r="F7037" s="6"/>
      <c r="G7037" s="6"/>
      <c r="H7037" s="6"/>
      <c r="I7037" s="10" t="str">
        <f t="shared" si="70"/>
        <v/>
      </c>
      <c r="J7037" s="6" t="s">
        <v>392</v>
      </c>
      <c r="K7037" s="6">
        <v>73</v>
      </c>
      <c r="L7037" s="6"/>
      <c r="M7037" s="6">
        <v>40</v>
      </c>
      <c r="N7037" s="6">
        <v>0</v>
      </c>
      <c r="O7037" s="6">
        <v>0</v>
      </c>
      <c r="P7037" s="6"/>
      <c r="Q7037" s="6"/>
      <c r="R7037" s="6" t="s">
        <v>47</v>
      </c>
      <c r="S7037" s="6"/>
      <c r="T7037" s="6"/>
    </row>
    <row r="7038" spans="1:20" x14ac:dyDescent="0.25">
      <c r="A7038">
        <v>2007</v>
      </c>
      <c r="B7038" s="6" t="s">
        <v>70</v>
      </c>
      <c r="C7038" s="6">
        <v>59</v>
      </c>
      <c r="D7038" s="6" t="s">
        <v>419</v>
      </c>
      <c r="E7038" s="6">
        <v>4</v>
      </c>
      <c r="F7038" s="6"/>
      <c r="G7038" s="6"/>
      <c r="H7038" s="6"/>
      <c r="I7038" s="10" t="str">
        <f t="shared" si="70"/>
        <v/>
      </c>
      <c r="J7038" s="6" t="s">
        <v>392</v>
      </c>
      <c r="K7038" s="6">
        <v>17</v>
      </c>
      <c r="L7038" s="6"/>
      <c r="M7038" s="6">
        <v>14</v>
      </c>
      <c r="N7038" s="6">
        <v>100</v>
      </c>
      <c r="O7038" s="6">
        <v>0</v>
      </c>
      <c r="P7038" s="6"/>
      <c r="Q7038" s="6"/>
      <c r="R7038" s="6"/>
      <c r="S7038" s="6"/>
      <c r="T7038" s="6"/>
    </row>
    <row r="7039" spans="1:20" x14ac:dyDescent="0.25">
      <c r="A7039">
        <v>2007</v>
      </c>
      <c r="B7039" s="6" t="s">
        <v>70</v>
      </c>
      <c r="C7039" s="6">
        <v>60</v>
      </c>
      <c r="D7039" s="6" t="s">
        <v>419</v>
      </c>
      <c r="E7039" s="6">
        <v>5</v>
      </c>
      <c r="F7039" s="6"/>
      <c r="G7039" s="6">
        <v>56</v>
      </c>
      <c r="H7039" s="6"/>
      <c r="I7039" s="10">
        <f t="shared" si="70"/>
        <v>56</v>
      </c>
      <c r="J7039" s="6" t="s">
        <v>393</v>
      </c>
      <c r="K7039" s="6">
        <v>32</v>
      </c>
      <c r="L7039" s="6"/>
      <c r="M7039" s="6">
        <v>34</v>
      </c>
      <c r="N7039" s="6">
        <v>85</v>
      </c>
      <c r="O7039" s="6">
        <v>0</v>
      </c>
      <c r="P7039" s="6"/>
      <c r="Q7039" s="6"/>
      <c r="R7039" s="6"/>
      <c r="S7039" s="6">
        <v>7</v>
      </c>
      <c r="T7039" s="6"/>
    </row>
    <row r="7040" spans="1:20" x14ac:dyDescent="0.25">
      <c r="A7040">
        <v>2007</v>
      </c>
      <c r="B7040" s="6" t="s">
        <v>70</v>
      </c>
      <c r="C7040" s="6">
        <v>61</v>
      </c>
      <c r="D7040" s="6" t="s">
        <v>419</v>
      </c>
      <c r="E7040" s="6">
        <v>5</v>
      </c>
      <c r="F7040" s="6"/>
      <c r="G7040" s="6"/>
      <c r="H7040" s="6"/>
      <c r="I7040" s="10" t="str">
        <f t="shared" si="70"/>
        <v/>
      </c>
      <c r="J7040" s="6" t="s">
        <v>393</v>
      </c>
      <c r="K7040" s="6">
        <v>12</v>
      </c>
      <c r="L7040" s="6"/>
      <c r="M7040" s="6">
        <v>12</v>
      </c>
      <c r="N7040" s="6">
        <v>10</v>
      </c>
      <c r="O7040" s="6">
        <v>0</v>
      </c>
      <c r="P7040" s="6" t="s">
        <v>156</v>
      </c>
      <c r="Q7040" s="6"/>
      <c r="R7040" s="6"/>
      <c r="S7040" s="6"/>
      <c r="T7040" s="6"/>
    </row>
    <row r="7041" spans="1:20" x14ac:dyDescent="0.25">
      <c r="A7041">
        <v>2007</v>
      </c>
      <c r="B7041" s="6" t="s">
        <v>70</v>
      </c>
      <c r="C7041" s="6">
        <v>62</v>
      </c>
      <c r="D7041" s="6" t="s">
        <v>419</v>
      </c>
      <c r="E7041" s="6">
        <v>5</v>
      </c>
      <c r="F7041" s="6"/>
      <c r="G7041" s="6"/>
      <c r="H7041" s="6"/>
      <c r="I7041" s="10" t="str">
        <f t="shared" si="70"/>
        <v/>
      </c>
      <c r="J7041" s="6" t="s">
        <v>393</v>
      </c>
      <c r="K7041" s="6">
        <v>10</v>
      </c>
      <c r="L7041" s="6"/>
      <c r="M7041" s="6">
        <v>12</v>
      </c>
      <c r="N7041" s="6">
        <v>0</v>
      </c>
      <c r="O7041" s="6">
        <v>0</v>
      </c>
      <c r="P7041" s="6"/>
      <c r="Q7041" s="6"/>
      <c r="R7041" s="6"/>
      <c r="S7041" s="6"/>
      <c r="T7041" s="6"/>
    </row>
    <row r="7042" spans="1:20" x14ac:dyDescent="0.25">
      <c r="A7042">
        <v>2007</v>
      </c>
      <c r="B7042" s="6" t="s">
        <v>70</v>
      </c>
      <c r="C7042" s="6">
        <v>63</v>
      </c>
      <c r="D7042" s="6" t="s">
        <v>419</v>
      </c>
      <c r="E7042" s="6">
        <v>5</v>
      </c>
      <c r="F7042" s="6"/>
      <c r="G7042" s="6"/>
      <c r="H7042" s="6"/>
      <c r="I7042" s="10" t="str">
        <f t="shared" si="70"/>
        <v/>
      </c>
      <c r="J7042" s="6" t="s">
        <v>393</v>
      </c>
      <c r="K7042" s="6">
        <v>6</v>
      </c>
      <c r="L7042" s="6"/>
      <c r="M7042" s="6">
        <v>3</v>
      </c>
      <c r="N7042" s="6">
        <v>0</v>
      </c>
      <c r="O7042" s="6">
        <v>0</v>
      </c>
      <c r="P7042" s="6"/>
      <c r="Q7042" s="6"/>
      <c r="R7042" s="6"/>
      <c r="S7042" s="6"/>
      <c r="T7042" s="6"/>
    </row>
    <row r="7043" spans="1:20" x14ac:dyDescent="0.25">
      <c r="A7043">
        <v>2007</v>
      </c>
      <c r="B7043" s="6" t="s">
        <v>70</v>
      </c>
      <c r="C7043" s="6">
        <v>64</v>
      </c>
      <c r="D7043" s="6" t="s">
        <v>419</v>
      </c>
      <c r="E7043" s="6">
        <v>5</v>
      </c>
      <c r="F7043" s="6"/>
      <c r="G7043" s="6"/>
      <c r="H7043" s="6"/>
      <c r="I7043" s="10" t="str">
        <f t="shared" si="70"/>
        <v/>
      </c>
      <c r="J7043" s="6" t="s">
        <v>393</v>
      </c>
      <c r="K7043" s="6">
        <v>9</v>
      </c>
      <c r="L7043" s="6"/>
      <c r="M7043" s="6">
        <v>11</v>
      </c>
      <c r="N7043" s="6">
        <v>10</v>
      </c>
      <c r="O7043" s="6">
        <v>0</v>
      </c>
      <c r="P7043" s="6"/>
      <c r="Q7043" s="6"/>
      <c r="R7043" s="6"/>
      <c r="S7043" s="6"/>
      <c r="T7043" s="6"/>
    </row>
    <row r="7044" spans="1:20" x14ac:dyDescent="0.25">
      <c r="A7044">
        <v>2007</v>
      </c>
      <c r="B7044" s="6" t="s">
        <v>70</v>
      </c>
      <c r="C7044" s="6">
        <v>65</v>
      </c>
      <c r="D7044" s="6" t="s">
        <v>419</v>
      </c>
      <c r="E7044" s="6">
        <v>5</v>
      </c>
      <c r="F7044" s="6"/>
      <c r="G7044" s="6"/>
      <c r="H7044" s="6"/>
      <c r="I7044" s="10" t="str">
        <f t="shared" si="70"/>
        <v/>
      </c>
      <c r="J7044" s="6" t="s">
        <v>393</v>
      </c>
      <c r="K7044" s="6">
        <v>20</v>
      </c>
      <c r="L7044" s="6"/>
      <c r="M7044" s="6">
        <v>18</v>
      </c>
      <c r="N7044" s="6">
        <v>2</v>
      </c>
      <c r="O7044" s="6">
        <v>0</v>
      </c>
      <c r="P7044" s="6"/>
      <c r="Q7044" s="6"/>
      <c r="R7044" s="6"/>
      <c r="S7044" s="6"/>
      <c r="T7044" s="6"/>
    </row>
    <row r="7045" spans="1:20" x14ac:dyDescent="0.25">
      <c r="A7045">
        <v>2007</v>
      </c>
      <c r="B7045" s="6" t="s">
        <v>70</v>
      </c>
      <c r="C7045" s="6">
        <v>66</v>
      </c>
      <c r="D7045" s="6" t="s">
        <v>419</v>
      </c>
      <c r="E7045" s="6">
        <v>5</v>
      </c>
      <c r="F7045" s="6"/>
      <c r="G7045" s="6"/>
      <c r="H7045" s="6"/>
      <c r="I7045" s="10" t="str">
        <f t="shared" si="70"/>
        <v/>
      </c>
      <c r="J7045" s="6" t="s">
        <v>393</v>
      </c>
      <c r="K7045" s="6">
        <v>13</v>
      </c>
      <c r="L7045" s="6"/>
      <c r="M7045" s="6">
        <v>12</v>
      </c>
      <c r="N7045" s="6">
        <v>80</v>
      </c>
      <c r="O7045" s="6">
        <v>0</v>
      </c>
      <c r="P7045" s="6"/>
      <c r="Q7045" s="6"/>
      <c r="R7045" s="6"/>
      <c r="S7045" s="6"/>
      <c r="T7045" s="6"/>
    </row>
    <row r="7046" spans="1:20" x14ac:dyDescent="0.25">
      <c r="A7046">
        <v>2007</v>
      </c>
      <c r="B7046" s="6" t="s">
        <v>70</v>
      </c>
      <c r="C7046" s="6">
        <v>67</v>
      </c>
      <c r="D7046" s="6" t="s">
        <v>419</v>
      </c>
      <c r="E7046" s="6">
        <v>5</v>
      </c>
      <c r="F7046" s="6"/>
      <c r="G7046" s="6"/>
      <c r="H7046" s="6"/>
      <c r="I7046" s="10" t="str">
        <f t="shared" si="70"/>
        <v/>
      </c>
      <c r="J7046" s="6" t="s">
        <v>387</v>
      </c>
      <c r="K7046" s="6">
        <v>49</v>
      </c>
      <c r="L7046" s="6"/>
      <c r="M7046" s="6">
        <v>55</v>
      </c>
      <c r="N7046" s="6">
        <v>75</v>
      </c>
      <c r="O7046" s="6">
        <v>0</v>
      </c>
      <c r="P7046" s="6"/>
      <c r="Q7046" s="6"/>
      <c r="R7046" s="6"/>
      <c r="S7046" s="6"/>
      <c r="T7046" s="6"/>
    </row>
    <row r="7047" spans="1:20" x14ac:dyDescent="0.25">
      <c r="A7047">
        <v>2007</v>
      </c>
      <c r="B7047" s="6" t="s">
        <v>70</v>
      </c>
      <c r="C7047" s="6">
        <v>68</v>
      </c>
      <c r="D7047" s="6" t="s">
        <v>419</v>
      </c>
      <c r="E7047" s="6">
        <v>5</v>
      </c>
      <c r="F7047" s="6"/>
      <c r="G7047" s="6"/>
      <c r="H7047" s="6"/>
      <c r="I7047" s="10" t="str">
        <f t="shared" si="70"/>
        <v/>
      </c>
      <c r="J7047" s="6" t="s">
        <v>388</v>
      </c>
      <c r="K7047" s="6">
        <v>47</v>
      </c>
      <c r="L7047" s="6"/>
      <c r="M7047" s="6">
        <v>91</v>
      </c>
      <c r="N7047" s="6">
        <v>90</v>
      </c>
      <c r="O7047" s="6">
        <v>0</v>
      </c>
      <c r="P7047" s="6"/>
      <c r="Q7047" s="6"/>
      <c r="R7047" s="6" t="s">
        <v>47</v>
      </c>
      <c r="S7047" s="6"/>
      <c r="T7047" s="6" t="s">
        <v>448</v>
      </c>
    </row>
    <row r="7048" spans="1:20" x14ac:dyDescent="0.25">
      <c r="A7048">
        <v>2007</v>
      </c>
      <c r="B7048" s="6" t="s">
        <v>70</v>
      </c>
      <c r="C7048" s="6">
        <v>69</v>
      </c>
      <c r="D7048" s="6" t="s">
        <v>419</v>
      </c>
      <c r="E7048" s="6">
        <v>5</v>
      </c>
      <c r="F7048" s="6"/>
      <c r="G7048" s="6"/>
      <c r="H7048" s="6"/>
      <c r="I7048" s="10" t="str">
        <f t="shared" si="70"/>
        <v/>
      </c>
      <c r="J7048" s="6" t="s">
        <v>390</v>
      </c>
      <c r="K7048" s="6">
        <v>4</v>
      </c>
      <c r="L7048" s="6"/>
      <c r="M7048" s="6">
        <v>4</v>
      </c>
      <c r="N7048" s="6">
        <v>0</v>
      </c>
      <c r="O7048" s="6">
        <v>0</v>
      </c>
      <c r="P7048" s="6"/>
      <c r="Q7048" s="6"/>
      <c r="R7048" s="6"/>
      <c r="S7048" s="6"/>
      <c r="T7048" s="9" t="s">
        <v>449</v>
      </c>
    </row>
    <row r="7049" spans="1:20" x14ac:dyDescent="0.25">
      <c r="A7049">
        <v>2007</v>
      </c>
      <c r="B7049" s="6" t="s">
        <v>70</v>
      </c>
      <c r="C7049" s="6">
        <v>70</v>
      </c>
      <c r="D7049" s="6" t="s">
        <v>419</v>
      </c>
      <c r="E7049" s="6">
        <v>5</v>
      </c>
      <c r="F7049" s="6"/>
      <c r="G7049" s="6"/>
      <c r="H7049" s="6"/>
      <c r="I7049" s="10" t="str">
        <f t="shared" si="70"/>
        <v/>
      </c>
      <c r="J7049" s="6" t="s">
        <v>390</v>
      </c>
      <c r="K7049" s="6">
        <v>9</v>
      </c>
      <c r="L7049" s="6"/>
      <c r="M7049" s="6">
        <v>10</v>
      </c>
      <c r="N7049" s="6">
        <v>60</v>
      </c>
      <c r="O7049" s="6">
        <v>0</v>
      </c>
      <c r="P7049" s="6"/>
      <c r="Q7049" s="6"/>
      <c r="R7049" s="6"/>
      <c r="S7049" s="6"/>
      <c r="T7049" s="6"/>
    </row>
    <row r="7050" spans="1:20" x14ac:dyDescent="0.25">
      <c r="A7050">
        <v>2007</v>
      </c>
      <c r="B7050" s="6" t="s">
        <v>70</v>
      </c>
      <c r="C7050" s="6">
        <v>71</v>
      </c>
      <c r="D7050" s="6" t="s">
        <v>419</v>
      </c>
      <c r="E7050" s="6">
        <v>5</v>
      </c>
      <c r="F7050" s="6"/>
      <c r="G7050" s="6"/>
      <c r="H7050" s="6"/>
      <c r="I7050" s="10" t="str">
        <f t="shared" si="70"/>
        <v/>
      </c>
      <c r="J7050" s="6" t="s">
        <v>390</v>
      </c>
      <c r="K7050" s="6">
        <v>17</v>
      </c>
      <c r="L7050" s="6"/>
      <c r="M7050" s="6">
        <v>28</v>
      </c>
      <c r="N7050" s="6">
        <v>0</v>
      </c>
      <c r="O7050" s="6">
        <v>5</v>
      </c>
      <c r="P7050" s="6"/>
      <c r="Q7050" s="6"/>
      <c r="R7050" s="6" t="s">
        <v>47</v>
      </c>
      <c r="S7050" s="6"/>
      <c r="T7050" s="6" t="s">
        <v>448</v>
      </c>
    </row>
    <row r="7051" spans="1:20" x14ac:dyDescent="0.25">
      <c r="A7051">
        <v>2007</v>
      </c>
      <c r="B7051" s="6" t="s">
        <v>70</v>
      </c>
      <c r="C7051" s="6">
        <v>72</v>
      </c>
      <c r="D7051" s="6" t="s">
        <v>419</v>
      </c>
      <c r="E7051" s="6">
        <v>5</v>
      </c>
      <c r="F7051" s="6"/>
      <c r="G7051" s="6"/>
      <c r="H7051" s="6"/>
      <c r="I7051" s="10" t="str">
        <f t="shared" si="70"/>
        <v/>
      </c>
      <c r="J7051" s="6" t="s">
        <v>390</v>
      </c>
      <c r="K7051" s="6">
        <v>8</v>
      </c>
      <c r="L7051" s="6"/>
      <c r="M7051" s="6">
        <v>7</v>
      </c>
      <c r="N7051" s="6">
        <v>0</v>
      </c>
      <c r="O7051" s="6">
        <v>0</v>
      </c>
      <c r="P7051" s="6"/>
      <c r="Q7051" s="6"/>
      <c r="R7051" s="6"/>
      <c r="S7051" s="6"/>
      <c r="T7051" s="6"/>
    </row>
    <row r="7052" spans="1:20" x14ac:dyDescent="0.25">
      <c r="A7052">
        <v>2007</v>
      </c>
      <c r="B7052" s="6" t="s">
        <v>70</v>
      </c>
      <c r="C7052" s="6">
        <v>73</v>
      </c>
      <c r="D7052" s="6" t="s">
        <v>419</v>
      </c>
      <c r="E7052" s="6">
        <v>5</v>
      </c>
      <c r="F7052" s="6"/>
      <c r="G7052" s="6"/>
      <c r="H7052" s="6"/>
      <c r="I7052" s="10" t="str">
        <f t="shared" si="70"/>
        <v/>
      </c>
      <c r="J7052" s="6" t="s">
        <v>390</v>
      </c>
      <c r="K7052" s="6">
        <v>6</v>
      </c>
      <c r="L7052" s="6"/>
      <c r="M7052" s="6">
        <v>6</v>
      </c>
      <c r="N7052" s="6">
        <v>0</v>
      </c>
      <c r="O7052" s="6">
        <v>0</v>
      </c>
      <c r="P7052" s="6"/>
      <c r="Q7052" s="6"/>
      <c r="R7052" s="6"/>
      <c r="S7052" s="6"/>
      <c r="T7052" s="6"/>
    </row>
    <row r="7053" spans="1:20" x14ac:dyDescent="0.25">
      <c r="A7053">
        <v>2007</v>
      </c>
      <c r="B7053" s="6" t="s">
        <v>70</v>
      </c>
      <c r="C7053" s="6">
        <v>74</v>
      </c>
      <c r="D7053" s="6" t="s">
        <v>419</v>
      </c>
      <c r="E7053" s="6">
        <v>5</v>
      </c>
      <c r="F7053" s="6"/>
      <c r="G7053" s="6"/>
      <c r="H7053" s="6"/>
      <c r="I7053" s="10" t="str">
        <f t="shared" si="70"/>
        <v/>
      </c>
      <c r="J7053" s="6" t="s">
        <v>390</v>
      </c>
      <c r="K7053" s="6">
        <v>6</v>
      </c>
      <c r="L7053" s="6"/>
      <c r="M7053" s="6">
        <v>5</v>
      </c>
      <c r="N7053" s="6">
        <v>0</v>
      </c>
      <c r="O7053" s="6">
        <v>0</v>
      </c>
      <c r="P7053" s="6"/>
      <c r="Q7053" s="6"/>
      <c r="R7053" s="6"/>
      <c r="S7053" s="6"/>
      <c r="T7053" s="6"/>
    </row>
    <row r="7054" spans="1:20" x14ac:dyDescent="0.25">
      <c r="A7054">
        <v>2007</v>
      </c>
      <c r="B7054" s="6" t="s">
        <v>70</v>
      </c>
      <c r="C7054" s="6">
        <v>75</v>
      </c>
      <c r="D7054" s="6" t="s">
        <v>419</v>
      </c>
      <c r="E7054" s="6">
        <v>5</v>
      </c>
      <c r="F7054" s="6"/>
      <c r="G7054" s="6"/>
      <c r="H7054" s="6"/>
      <c r="I7054" s="10" t="str">
        <f t="shared" si="70"/>
        <v/>
      </c>
      <c r="J7054" s="6" t="s">
        <v>390</v>
      </c>
      <c r="K7054" s="6">
        <v>7</v>
      </c>
      <c r="L7054" s="6"/>
      <c r="M7054" s="6">
        <v>6</v>
      </c>
      <c r="N7054" s="6">
        <v>0</v>
      </c>
      <c r="O7054" s="6">
        <v>0</v>
      </c>
      <c r="P7054" s="6"/>
      <c r="Q7054" s="6"/>
      <c r="R7054" s="6"/>
      <c r="S7054" s="6"/>
      <c r="T7054" s="6"/>
    </row>
    <row r="7055" spans="1:20" x14ac:dyDescent="0.25">
      <c r="A7055">
        <v>2007</v>
      </c>
      <c r="B7055" s="6" t="s">
        <v>70</v>
      </c>
      <c r="C7055" s="6">
        <v>76</v>
      </c>
      <c r="D7055" s="6" t="s">
        <v>395</v>
      </c>
      <c r="E7055" s="6">
        <v>6</v>
      </c>
      <c r="F7055" s="6"/>
      <c r="G7055" s="6">
        <v>195</v>
      </c>
      <c r="H7055" s="6"/>
      <c r="I7055" s="10">
        <f t="shared" si="70"/>
        <v>195</v>
      </c>
      <c r="J7055" s="6" t="s">
        <v>393</v>
      </c>
      <c r="K7055" s="6">
        <v>7</v>
      </c>
      <c r="L7055" s="6"/>
      <c r="M7055" s="6">
        <v>3</v>
      </c>
      <c r="N7055" s="6">
        <v>0</v>
      </c>
      <c r="O7055" s="6">
        <v>0</v>
      </c>
      <c r="P7055" s="6" t="s">
        <v>156</v>
      </c>
      <c r="Q7055" s="6"/>
      <c r="R7055" s="6"/>
      <c r="S7055" s="6">
        <v>0</v>
      </c>
      <c r="T7055" s="6"/>
    </row>
    <row r="7056" spans="1:20" x14ac:dyDescent="0.25">
      <c r="A7056">
        <v>2007</v>
      </c>
      <c r="B7056" s="6" t="s">
        <v>70</v>
      </c>
      <c r="C7056" s="6">
        <v>77</v>
      </c>
      <c r="D7056" s="6" t="s">
        <v>395</v>
      </c>
      <c r="E7056" s="6">
        <v>6</v>
      </c>
      <c r="F7056" s="6"/>
      <c r="G7056" s="6"/>
      <c r="H7056" s="6"/>
      <c r="I7056" s="10" t="str">
        <f t="shared" si="70"/>
        <v/>
      </c>
      <c r="J7056" s="6" t="s">
        <v>393</v>
      </c>
      <c r="K7056" s="6">
        <v>27</v>
      </c>
      <c r="L7056" s="6"/>
      <c r="M7056" s="6">
        <v>20</v>
      </c>
      <c r="N7056" s="6">
        <v>0</v>
      </c>
      <c r="O7056" s="6">
        <v>0</v>
      </c>
      <c r="P7056" s="6"/>
      <c r="Q7056" s="6"/>
      <c r="R7056" s="6"/>
      <c r="S7056" s="6"/>
      <c r="T7056" s="6"/>
    </row>
    <row r="7057" spans="1:20" x14ac:dyDescent="0.25">
      <c r="A7057">
        <v>2007</v>
      </c>
      <c r="B7057" s="6" t="s">
        <v>70</v>
      </c>
      <c r="C7057" s="6">
        <v>78</v>
      </c>
      <c r="D7057" s="6" t="s">
        <v>395</v>
      </c>
      <c r="E7057" s="6">
        <v>6</v>
      </c>
      <c r="F7057" s="6"/>
      <c r="G7057" s="6"/>
      <c r="H7057" s="6"/>
      <c r="I7057" s="10" t="str">
        <f t="shared" si="70"/>
        <v/>
      </c>
      <c r="J7057" s="6" t="s">
        <v>393</v>
      </c>
      <c r="K7057" s="6">
        <v>35</v>
      </c>
      <c r="L7057" s="6"/>
      <c r="M7057" s="6">
        <v>32</v>
      </c>
      <c r="N7057" s="6">
        <v>75</v>
      </c>
      <c r="O7057" s="6">
        <v>0</v>
      </c>
      <c r="P7057" s="6"/>
      <c r="Q7057" s="6"/>
      <c r="R7057" s="6"/>
      <c r="S7057" s="6"/>
      <c r="T7057" s="6"/>
    </row>
    <row r="7058" spans="1:20" x14ac:dyDescent="0.25">
      <c r="A7058">
        <v>2007</v>
      </c>
      <c r="B7058" s="6" t="s">
        <v>70</v>
      </c>
      <c r="C7058" s="6">
        <v>79</v>
      </c>
      <c r="D7058" s="6" t="s">
        <v>395</v>
      </c>
      <c r="E7058" s="6">
        <v>6</v>
      </c>
      <c r="F7058" s="6"/>
      <c r="G7058" s="6"/>
      <c r="H7058" s="6"/>
      <c r="I7058" s="10" t="str">
        <f t="shared" si="70"/>
        <v/>
      </c>
      <c r="J7058" s="6" t="s">
        <v>393</v>
      </c>
      <c r="K7058" s="6">
        <v>20</v>
      </c>
      <c r="L7058" s="6"/>
      <c r="M7058" s="6">
        <v>13</v>
      </c>
      <c r="N7058" s="6">
        <v>5</v>
      </c>
      <c r="O7058" s="6">
        <v>0</v>
      </c>
      <c r="P7058" s="6"/>
      <c r="Q7058" s="6"/>
      <c r="R7058" s="6"/>
      <c r="S7058" s="6"/>
      <c r="T7058" s="6"/>
    </row>
    <row r="7059" spans="1:20" x14ac:dyDescent="0.25">
      <c r="A7059">
        <v>2007</v>
      </c>
      <c r="B7059" s="6" t="s">
        <v>70</v>
      </c>
      <c r="C7059" s="6">
        <v>80</v>
      </c>
      <c r="D7059" s="6" t="s">
        <v>395</v>
      </c>
      <c r="E7059" s="6">
        <v>6</v>
      </c>
      <c r="F7059" s="6"/>
      <c r="G7059" s="6"/>
      <c r="H7059" s="6"/>
      <c r="I7059" s="10" t="str">
        <f t="shared" si="70"/>
        <v/>
      </c>
      <c r="J7059" s="6" t="s">
        <v>393</v>
      </c>
      <c r="K7059" s="6">
        <v>25</v>
      </c>
      <c r="L7059" s="6"/>
      <c r="M7059" s="6">
        <v>17</v>
      </c>
      <c r="N7059" s="6">
        <v>25</v>
      </c>
      <c r="O7059" s="6">
        <v>0</v>
      </c>
      <c r="P7059" s="6"/>
      <c r="Q7059" s="6"/>
      <c r="R7059" s="6"/>
      <c r="S7059" s="6"/>
      <c r="T7059" s="6"/>
    </row>
    <row r="7060" spans="1:20" x14ac:dyDescent="0.25">
      <c r="A7060">
        <v>2007</v>
      </c>
      <c r="B7060" s="6" t="s">
        <v>70</v>
      </c>
      <c r="C7060" s="6">
        <v>81</v>
      </c>
      <c r="D7060" s="6" t="s">
        <v>395</v>
      </c>
      <c r="E7060" s="6">
        <v>6</v>
      </c>
      <c r="F7060" s="6"/>
      <c r="G7060" s="6"/>
      <c r="H7060" s="6"/>
      <c r="I7060" s="10" t="str">
        <f t="shared" si="70"/>
        <v/>
      </c>
      <c r="J7060" s="6" t="s">
        <v>393</v>
      </c>
      <c r="K7060" s="6">
        <v>19</v>
      </c>
      <c r="L7060" s="6"/>
      <c r="M7060" s="6">
        <v>14</v>
      </c>
      <c r="N7060" s="6">
        <v>2</v>
      </c>
      <c r="O7060" s="6">
        <v>0</v>
      </c>
      <c r="P7060" s="6"/>
      <c r="Q7060" s="6"/>
      <c r="R7060" s="6" t="s">
        <v>31</v>
      </c>
      <c r="S7060" s="6"/>
      <c r="T7060" s="6"/>
    </row>
    <row r="7061" spans="1:20" x14ac:dyDescent="0.25">
      <c r="A7061">
        <v>2007</v>
      </c>
      <c r="B7061" s="6" t="s">
        <v>70</v>
      </c>
      <c r="C7061" s="6">
        <v>82</v>
      </c>
      <c r="D7061" s="6" t="s">
        <v>395</v>
      </c>
      <c r="E7061" s="6">
        <v>6</v>
      </c>
      <c r="F7061" s="6"/>
      <c r="G7061" s="6"/>
      <c r="H7061" s="6"/>
      <c r="I7061" s="10" t="str">
        <f t="shared" si="70"/>
        <v/>
      </c>
      <c r="J7061" s="6" t="s">
        <v>393</v>
      </c>
      <c r="K7061" s="6">
        <v>17</v>
      </c>
      <c r="L7061" s="6"/>
      <c r="M7061" s="6">
        <v>11</v>
      </c>
      <c r="N7061" s="6">
        <v>1</v>
      </c>
      <c r="O7061" s="6">
        <v>0</v>
      </c>
      <c r="P7061" s="6" t="s">
        <v>156</v>
      </c>
      <c r="Q7061" s="6"/>
      <c r="R7061" s="6"/>
      <c r="S7061" s="6"/>
      <c r="T7061" s="6"/>
    </row>
    <row r="7062" spans="1:20" x14ac:dyDescent="0.25">
      <c r="A7062">
        <v>2007</v>
      </c>
      <c r="B7062" s="6" t="s">
        <v>70</v>
      </c>
      <c r="C7062" s="6">
        <v>83</v>
      </c>
      <c r="D7062" s="6" t="s">
        <v>395</v>
      </c>
      <c r="E7062" s="6">
        <v>6</v>
      </c>
      <c r="F7062" s="6"/>
      <c r="G7062" s="6"/>
      <c r="H7062" s="6"/>
      <c r="I7062" s="10" t="str">
        <f t="shared" si="70"/>
        <v/>
      </c>
      <c r="J7062" s="6" t="s">
        <v>393</v>
      </c>
      <c r="K7062" s="6">
        <v>7</v>
      </c>
      <c r="L7062" s="6"/>
      <c r="M7062" s="6">
        <v>10</v>
      </c>
      <c r="N7062" s="6">
        <v>0</v>
      </c>
      <c r="O7062" s="6">
        <v>0</v>
      </c>
      <c r="P7062" s="6"/>
      <c r="Q7062" s="6"/>
      <c r="R7062" s="6"/>
      <c r="S7062" s="6"/>
      <c r="T7062" s="6"/>
    </row>
    <row r="7063" spans="1:20" x14ac:dyDescent="0.25">
      <c r="A7063">
        <v>2007</v>
      </c>
      <c r="B7063" s="6" t="s">
        <v>70</v>
      </c>
      <c r="C7063" s="6">
        <v>84</v>
      </c>
      <c r="D7063" s="6" t="s">
        <v>395</v>
      </c>
      <c r="E7063" s="6">
        <v>6</v>
      </c>
      <c r="F7063" s="6"/>
      <c r="G7063" s="6"/>
      <c r="H7063" s="6"/>
      <c r="I7063" s="10" t="str">
        <f t="shared" si="70"/>
        <v/>
      </c>
      <c r="J7063" s="6" t="s">
        <v>393</v>
      </c>
      <c r="K7063" s="6">
        <v>20</v>
      </c>
      <c r="L7063" s="6"/>
      <c r="M7063" s="6">
        <v>14</v>
      </c>
      <c r="N7063" s="6">
        <v>0</v>
      </c>
      <c r="O7063" s="6">
        <v>0</v>
      </c>
      <c r="P7063" s="6" t="s">
        <v>156</v>
      </c>
      <c r="Q7063" s="6"/>
      <c r="R7063" s="6"/>
      <c r="S7063" s="6"/>
      <c r="T7063" s="9"/>
    </row>
    <row r="7064" spans="1:20" x14ac:dyDescent="0.25">
      <c r="A7064">
        <v>2007</v>
      </c>
      <c r="B7064" s="6" t="s">
        <v>70</v>
      </c>
      <c r="C7064" s="6">
        <v>85</v>
      </c>
      <c r="D7064" s="6" t="s">
        <v>395</v>
      </c>
      <c r="E7064" s="6">
        <v>6</v>
      </c>
      <c r="F7064" s="6"/>
      <c r="G7064" s="6"/>
      <c r="H7064" s="6"/>
      <c r="I7064" s="10" t="str">
        <f t="shared" si="70"/>
        <v/>
      </c>
      <c r="J7064" s="6" t="s">
        <v>425</v>
      </c>
      <c r="K7064" s="6">
        <v>9</v>
      </c>
      <c r="L7064" s="6"/>
      <c r="M7064" s="6">
        <v>5</v>
      </c>
      <c r="N7064" s="6">
        <v>0</v>
      </c>
      <c r="O7064" s="6">
        <v>0</v>
      </c>
      <c r="P7064" s="6"/>
      <c r="Q7064" s="6"/>
      <c r="R7064" s="6"/>
      <c r="S7064" s="6"/>
      <c r="T7064" s="6"/>
    </row>
    <row r="7065" spans="1:20" x14ac:dyDescent="0.25">
      <c r="A7065">
        <v>2007</v>
      </c>
      <c r="B7065" s="6" t="s">
        <v>70</v>
      </c>
      <c r="C7065" s="6">
        <v>86</v>
      </c>
      <c r="D7065" s="6" t="s">
        <v>395</v>
      </c>
      <c r="E7065" s="6">
        <v>6</v>
      </c>
      <c r="F7065" s="6"/>
      <c r="G7065" s="6"/>
      <c r="H7065" s="6"/>
      <c r="I7065" s="10" t="str">
        <f t="shared" si="70"/>
        <v/>
      </c>
      <c r="J7065" s="6" t="s">
        <v>396</v>
      </c>
      <c r="K7065" s="6">
        <v>10</v>
      </c>
      <c r="L7065" s="6"/>
      <c r="M7065" s="6">
        <v>3</v>
      </c>
      <c r="N7065" s="6">
        <v>0</v>
      </c>
      <c r="O7065" s="6">
        <v>0</v>
      </c>
      <c r="P7065" s="6"/>
      <c r="Q7065" s="6"/>
      <c r="R7065" s="6"/>
      <c r="S7065" s="6"/>
      <c r="T7065" s="6"/>
    </row>
    <row r="7066" spans="1:20" x14ac:dyDescent="0.25">
      <c r="A7066">
        <v>2007</v>
      </c>
      <c r="B7066" s="6" t="s">
        <v>70</v>
      </c>
      <c r="C7066" s="6">
        <v>87</v>
      </c>
      <c r="D7066" s="6" t="s">
        <v>395</v>
      </c>
      <c r="E7066" s="6">
        <v>6</v>
      </c>
      <c r="F7066" s="6"/>
      <c r="G7066" s="6"/>
      <c r="H7066" s="6"/>
      <c r="I7066" s="10" t="str">
        <f t="shared" si="70"/>
        <v/>
      </c>
      <c r="J7066" s="6" t="s">
        <v>388</v>
      </c>
      <c r="K7066" s="6">
        <v>30</v>
      </c>
      <c r="L7066" s="6"/>
      <c r="M7066" s="6">
        <v>62</v>
      </c>
      <c r="N7066" s="6">
        <v>75</v>
      </c>
      <c r="O7066" s="6">
        <v>0</v>
      </c>
      <c r="P7066" s="6"/>
      <c r="Q7066" s="6"/>
      <c r="R7066" s="6"/>
      <c r="S7066" s="6"/>
      <c r="T7066" s="6"/>
    </row>
    <row r="7067" spans="1:20" x14ac:dyDescent="0.25">
      <c r="A7067">
        <v>2007</v>
      </c>
      <c r="B7067" s="6" t="s">
        <v>70</v>
      </c>
      <c r="C7067" s="6">
        <v>88</v>
      </c>
      <c r="D7067" s="6" t="s">
        <v>395</v>
      </c>
      <c r="E7067" s="6">
        <v>6</v>
      </c>
      <c r="F7067" s="6"/>
      <c r="G7067" s="6"/>
      <c r="H7067" s="6"/>
      <c r="I7067" s="10" t="str">
        <f t="shared" si="70"/>
        <v/>
      </c>
      <c r="J7067" s="6" t="s">
        <v>390</v>
      </c>
      <c r="K7067" s="6">
        <v>10</v>
      </c>
      <c r="L7067" s="6"/>
      <c r="M7067" s="6">
        <v>6</v>
      </c>
      <c r="N7067" s="6">
        <v>0</v>
      </c>
      <c r="O7067" s="6">
        <v>0</v>
      </c>
      <c r="P7067" s="6"/>
      <c r="Q7067" s="6"/>
      <c r="R7067" s="6"/>
      <c r="S7067" s="6"/>
      <c r="T7067" s="6"/>
    </row>
    <row r="7068" spans="1:20" x14ac:dyDescent="0.25">
      <c r="A7068">
        <v>2007</v>
      </c>
      <c r="B7068" s="6" t="s">
        <v>70</v>
      </c>
      <c r="C7068" s="6">
        <v>89</v>
      </c>
      <c r="D7068" s="6" t="s">
        <v>395</v>
      </c>
      <c r="E7068" s="6">
        <v>6</v>
      </c>
      <c r="F7068" s="6"/>
      <c r="G7068" s="6"/>
      <c r="H7068" s="6"/>
      <c r="I7068" s="10" t="str">
        <f t="shared" si="70"/>
        <v/>
      </c>
      <c r="J7068" s="6" t="s">
        <v>390</v>
      </c>
      <c r="K7068" s="6">
        <v>7</v>
      </c>
      <c r="L7068" s="6"/>
      <c r="M7068" s="6">
        <v>4</v>
      </c>
      <c r="N7068" s="6">
        <v>0</v>
      </c>
      <c r="O7068" s="6">
        <v>0</v>
      </c>
      <c r="P7068" s="6"/>
      <c r="Q7068" s="6"/>
      <c r="R7068" s="6"/>
      <c r="S7068" s="6"/>
      <c r="T7068" s="6"/>
    </row>
    <row r="7069" spans="1:20" x14ac:dyDescent="0.25">
      <c r="A7069">
        <v>2007</v>
      </c>
      <c r="B7069" s="6" t="s">
        <v>70</v>
      </c>
      <c r="C7069" s="6">
        <v>90</v>
      </c>
      <c r="D7069" s="6" t="s">
        <v>395</v>
      </c>
      <c r="E7069" s="6">
        <v>6</v>
      </c>
      <c r="F7069" s="6"/>
      <c r="G7069" s="6"/>
      <c r="H7069" s="6"/>
      <c r="I7069" s="10" t="str">
        <f t="shared" si="70"/>
        <v/>
      </c>
      <c r="J7069" s="6" t="s">
        <v>390</v>
      </c>
      <c r="K7069" s="6">
        <v>25</v>
      </c>
      <c r="L7069" s="6"/>
      <c r="M7069" s="6">
        <v>5</v>
      </c>
      <c r="N7069" s="6">
        <v>0</v>
      </c>
      <c r="O7069" s="6">
        <v>0</v>
      </c>
      <c r="P7069" s="6"/>
      <c r="Q7069" s="6"/>
      <c r="R7069" s="6"/>
      <c r="S7069" s="6"/>
      <c r="T7069" s="6"/>
    </row>
    <row r="7070" spans="1:20" x14ac:dyDescent="0.25">
      <c r="A7070">
        <v>2007</v>
      </c>
      <c r="B7070" s="6" t="s">
        <v>70</v>
      </c>
      <c r="C7070" s="6">
        <v>91</v>
      </c>
      <c r="D7070" s="6" t="s">
        <v>395</v>
      </c>
      <c r="E7070" s="6">
        <v>6</v>
      </c>
      <c r="F7070" s="6"/>
      <c r="G7070" s="6"/>
      <c r="H7070" s="6"/>
      <c r="I7070" s="10" t="str">
        <f t="shared" si="70"/>
        <v/>
      </c>
      <c r="J7070" s="6" t="s">
        <v>390</v>
      </c>
      <c r="K7070" s="6">
        <v>7</v>
      </c>
      <c r="L7070" s="6"/>
      <c r="M7070" s="6">
        <v>7</v>
      </c>
      <c r="N7070" s="6">
        <v>0</v>
      </c>
      <c r="O7070" s="6">
        <v>0</v>
      </c>
      <c r="P7070" s="6"/>
      <c r="Q7070" s="6"/>
      <c r="R7070" s="6"/>
      <c r="S7070" s="6"/>
      <c r="T7070" s="6"/>
    </row>
    <row r="7071" spans="1:20" x14ac:dyDescent="0.25">
      <c r="A7071">
        <v>2007</v>
      </c>
      <c r="B7071" s="6" t="s">
        <v>70</v>
      </c>
      <c r="C7071" s="6">
        <v>92</v>
      </c>
      <c r="D7071" s="6" t="s">
        <v>395</v>
      </c>
      <c r="E7071" s="6">
        <v>6</v>
      </c>
      <c r="F7071" s="6"/>
      <c r="G7071" s="6"/>
      <c r="H7071" s="6"/>
      <c r="I7071" s="10" t="str">
        <f t="shared" si="70"/>
        <v/>
      </c>
      <c r="J7071" s="6" t="s">
        <v>390</v>
      </c>
      <c r="K7071" s="6">
        <v>25</v>
      </c>
      <c r="L7071" s="6"/>
      <c r="M7071" s="6">
        <v>22</v>
      </c>
      <c r="N7071" s="6">
        <v>0</v>
      </c>
      <c r="O7071" s="6">
        <v>0</v>
      </c>
      <c r="P7071" s="6"/>
      <c r="Q7071" s="6"/>
      <c r="R7071" s="6" t="s">
        <v>47</v>
      </c>
      <c r="S7071" s="6"/>
      <c r="T7071" s="6"/>
    </row>
    <row r="7072" spans="1:20" x14ac:dyDescent="0.25">
      <c r="A7072">
        <v>2007</v>
      </c>
      <c r="B7072" s="6" t="s">
        <v>70</v>
      </c>
      <c r="C7072" s="6">
        <v>93</v>
      </c>
      <c r="D7072" s="6" t="s">
        <v>395</v>
      </c>
      <c r="E7072" s="6">
        <v>6</v>
      </c>
      <c r="F7072" s="6"/>
      <c r="G7072" s="6"/>
      <c r="H7072" s="6"/>
      <c r="I7072" s="10" t="str">
        <f t="shared" si="70"/>
        <v/>
      </c>
      <c r="J7072" s="6" t="s">
        <v>398</v>
      </c>
      <c r="K7072" s="6">
        <v>13</v>
      </c>
      <c r="L7072" s="6"/>
      <c r="M7072" s="6">
        <v>13</v>
      </c>
      <c r="N7072" s="6">
        <v>0</v>
      </c>
      <c r="O7072" s="6">
        <v>0</v>
      </c>
      <c r="P7072" s="6"/>
      <c r="Q7072" s="6"/>
      <c r="R7072" s="6"/>
      <c r="S7072" s="6"/>
      <c r="T7072" s="6"/>
    </row>
    <row r="7073" spans="1:20" x14ac:dyDescent="0.25">
      <c r="A7073">
        <v>2007</v>
      </c>
      <c r="B7073" s="6" t="s">
        <v>70</v>
      </c>
      <c r="C7073" s="6">
        <v>94</v>
      </c>
      <c r="D7073" s="6" t="s">
        <v>395</v>
      </c>
      <c r="E7073" s="6">
        <v>6</v>
      </c>
      <c r="F7073" s="6"/>
      <c r="G7073" s="6"/>
      <c r="H7073" s="6"/>
      <c r="I7073" s="10" t="str">
        <f t="shared" si="70"/>
        <v/>
      </c>
      <c r="J7073" s="6" t="s">
        <v>398</v>
      </c>
      <c r="K7073" s="6">
        <v>20</v>
      </c>
      <c r="L7073" s="6"/>
      <c r="M7073" s="6">
        <v>12</v>
      </c>
      <c r="N7073" s="6">
        <v>5</v>
      </c>
      <c r="O7073" s="6">
        <v>0</v>
      </c>
      <c r="P7073" s="6"/>
      <c r="Q7073" s="6"/>
      <c r="R7073" s="6"/>
      <c r="S7073" s="6"/>
      <c r="T7073" s="6"/>
    </row>
    <row r="7074" spans="1:20" x14ac:dyDescent="0.25">
      <c r="A7074">
        <v>2007</v>
      </c>
      <c r="B7074" s="6" t="s">
        <v>70</v>
      </c>
      <c r="C7074" s="6">
        <v>95</v>
      </c>
      <c r="D7074" s="6" t="s">
        <v>395</v>
      </c>
      <c r="E7074" s="6">
        <v>6</v>
      </c>
      <c r="F7074" s="6"/>
      <c r="G7074" s="6"/>
      <c r="H7074" s="6"/>
      <c r="I7074" s="10" t="str">
        <f t="shared" si="70"/>
        <v/>
      </c>
      <c r="J7074" s="6" t="s">
        <v>392</v>
      </c>
      <c r="K7074" s="6">
        <v>17</v>
      </c>
      <c r="L7074" s="6"/>
      <c r="M7074" s="6">
        <v>25</v>
      </c>
      <c r="N7074" s="6">
        <v>100</v>
      </c>
      <c r="O7074" s="6">
        <v>0</v>
      </c>
      <c r="P7074" s="6"/>
      <c r="Q7074" s="6"/>
      <c r="R7074" s="6"/>
      <c r="S7074" s="6"/>
      <c r="T7074" s="6" t="s">
        <v>106</v>
      </c>
    </row>
    <row r="7075" spans="1:20" x14ac:dyDescent="0.25">
      <c r="A7075">
        <v>2007</v>
      </c>
      <c r="B7075" s="6" t="s">
        <v>70</v>
      </c>
      <c r="C7075" s="6">
        <v>96</v>
      </c>
      <c r="D7075" s="6" t="s">
        <v>395</v>
      </c>
      <c r="E7075" s="6">
        <v>6</v>
      </c>
      <c r="F7075" s="6"/>
      <c r="G7075" s="6"/>
      <c r="H7075" s="6"/>
      <c r="I7075" s="10" t="str">
        <f t="shared" si="70"/>
        <v/>
      </c>
      <c r="J7075" s="6" t="s">
        <v>392</v>
      </c>
      <c r="K7075" s="6">
        <v>28</v>
      </c>
      <c r="L7075" s="6"/>
      <c r="M7075" s="6">
        <v>2</v>
      </c>
      <c r="N7075" s="6">
        <v>100</v>
      </c>
      <c r="O7075" s="6">
        <v>0</v>
      </c>
      <c r="P7075" s="6"/>
      <c r="Q7075" s="6"/>
      <c r="R7075" s="6"/>
      <c r="S7075" s="6"/>
      <c r="T7075" s="6" t="s">
        <v>106</v>
      </c>
    </row>
    <row r="7076" spans="1:20" x14ac:dyDescent="0.25">
      <c r="A7076">
        <v>2007</v>
      </c>
      <c r="B7076" s="6" t="s">
        <v>70</v>
      </c>
      <c r="C7076" s="6">
        <v>97</v>
      </c>
      <c r="D7076" s="6" t="s">
        <v>441</v>
      </c>
      <c r="E7076" s="6">
        <v>7</v>
      </c>
      <c r="F7076" s="6"/>
      <c r="G7076" s="6">
        <v>233</v>
      </c>
      <c r="H7076" s="6"/>
      <c r="I7076" s="10">
        <f t="shared" si="70"/>
        <v>233</v>
      </c>
      <c r="J7076" s="6" t="s">
        <v>393</v>
      </c>
      <c r="K7076" s="6">
        <v>23</v>
      </c>
      <c r="L7076" s="6"/>
      <c r="M7076" s="6">
        <v>25</v>
      </c>
      <c r="N7076" s="6">
        <v>7</v>
      </c>
      <c r="O7076" s="6">
        <v>0</v>
      </c>
      <c r="P7076" s="6" t="s">
        <v>156</v>
      </c>
      <c r="Q7076" s="6"/>
      <c r="R7076" s="6"/>
      <c r="S7076" s="6">
        <v>0</v>
      </c>
      <c r="T7076" s="6" t="s">
        <v>450</v>
      </c>
    </row>
    <row r="7077" spans="1:20" x14ac:dyDescent="0.25">
      <c r="A7077">
        <v>2007</v>
      </c>
      <c r="B7077" s="6" t="s">
        <v>70</v>
      </c>
      <c r="C7077" s="6">
        <v>98</v>
      </c>
      <c r="D7077" s="6" t="s">
        <v>441</v>
      </c>
      <c r="E7077" s="6">
        <v>7</v>
      </c>
      <c r="F7077" s="6"/>
      <c r="G7077" s="6"/>
      <c r="H7077" s="6"/>
      <c r="I7077" s="10" t="str">
        <f t="shared" si="70"/>
        <v/>
      </c>
      <c r="J7077" s="6" t="s">
        <v>393</v>
      </c>
      <c r="K7077" s="6">
        <v>40</v>
      </c>
      <c r="L7077" s="6"/>
      <c r="M7077" s="6">
        <v>38</v>
      </c>
      <c r="N7077" s="6">
        <v>30</v>
      </c>
      <c r="O7077" s="6">
        <v>2</v>
      </c>
      <c r="P7077" s="6" t="s">
        <v>156</v>
      </c>
      <c r="Q7077" s="6"/>
      <c r="R7077" s="6"/>
      <c r="S7077" s="6"/>
      <c r="T7077" s="6"/>
    </row>
    <row r="7078" spans="1:20" x14ac:dyDescent="0.25">
      <c r="A7078">
        <v>2007</v>
      </c>
      <c r="B7078" s="6" t="s">
        <v>70</v>
      </c>
      <c r="C7078" s="6">
        <v>99</v>
      </c>
      <c r="D7078" s="6" t="s">
        <v>441</v>
      </c>
      <c r="E7078" s="6">
        <v>7</v>
      </c>
      <c r="F7078" s="6"/>
      <c r="G7078" s="6"/>
      <c r="H7078" s="6"/>
      <c r="I7078" s="10" t="str">
        <f t="shared" si="70"/>
        <v/>
      </c>
      <c r="J7078" s="6" t="s">
        <v>393</v>
      </c>
      <c r="K7078" s="6">
        <v>15</v>
      </c>
      <c r="L7078" s="6"/>
      <c r="M7078" s="6">
        <v>15</v>
      </c>
      <c r="N7078" s="6">
        <v>5</v>
      </c>
      <c r="O7078" s="6">
        <v>0</v>
      </c>
      <c r="P7078" s="6" t="s">
        <v>156</v>
      </c>
      <c r="Q7078" s="6"/>
      <c r="R7078" s="6"/>
      <c r="S7078" s="6"/>
      <c r="T7078" s="6"/>
    </row>
    <row r="7079" spans="1:20" x14ac:dyDescent="0.25">
      <c r="A7079">
        <v>2007</v>
      </c>
      <c r="B7079" s="6" t="s">
        <v>70</v>
      </c>
      <c r="C7079" s="6">
        <v>100</v>
      </c>
      <c r="D7079" s="6" t="s">
        <v>441</v>
      </c>
      <c r="E7079" s="6">
        <v>7</v>
      </c>
      <c r="F7079" s="6"/>
      <c r="G7079" s="6"/>
      <c r="H7079" s="6"/>
      <c r="I7079" s="10" t="str">
        <f t="shared" si="70"/>
        <v/>
      </c>
      <c r="J7079" s="6" t="s">
        <v>388</v>
      </c>
      <c r="K7079" s="6">
        <v>55</v>
      </c>
      <c r="L7079" s="6"/>
      <c r="M7079" s="6">
        <v>70</v>
      </c>
      <c r="N7079" s="6">
        <v>95</v>
      </c>
      <c r="O7079" s="6">
        <v>0</v>
      </c>
      <c r="P7079" s="6"/>
      <c r="Q7079" s="6"/>
      <c r="R7079" s="6"/>
      <c r="S7079" s="6"/>
      <c r="T7079" s="6"/>
    </row>
    <row r="7080" spans="1:20" x14ac:dyDescent="0.25">
      <c r="A7080">
        <v>2007</v>
      </c>
      <c r="B7080" s="6" t="s">
        <v>70</v>
      </c>
      <c r="C7080" s="6">
        <v>101</v>
      </c>
      <c r="D7080" s="6" t="s">
        <v>441</v>
      </c>
      <c r="E7080" s="6">
        <v>7</v>
      </c>
      <c r="F7080" s="6"/>
      <c r="G7080" s="6"/>
      <c r="H7080" s="6"/>
      <c r="I7080" s="10" t="str">
        <f t="shared" si="70"/>
        <v/>
      </c>
      <c r="J7080" s="6" t="s">
        <v>388</v>
      </c>
      <c r="K7080" s="6">
        <v>44</v>
      </c>
      <c r="L7080" s="6"/>
      <c r="M7080" s="6">
        <v>50</v>
      </c>
      <c r="N7080" s="6">
        <v>70</v>
      </c>
      <c r="O7080" s="6">
        <v>0</v>
      </c>
      <c r="P7080" s="6"/>
      <c r="Q7080" s="6"/>
      <c r="R7080" s="6" t="s">
        <v>47</v>
      </c>
      <c r="S7080" s="6"/>
      <c r="T7080" s="6"/>
    </row>
    <row r="7081" spans="1:20" x14ac:dyDescent="0.25">
      <c r="A7081">
        <v>2007</v>
      </c>
      <c r="B7081" s="6" t="s">
        <v>70</v>
      </c>
      <c r="C7081" s="6">
        <v>102</v>
      </c>
      <c r="D7081" s="6" t="s">
        <v>441</v>
      </c>
      <c r="E7081" s="6">
        <v>7</v>
      </c>
      <c r="F7081" s="6"/>
      <c r="G7081" s="6"/>
      <c r="H7081" s="6"/>
      <c r="I7081" s="10" t="str">
        <f t="shared" si="70"/>
        <v/>
      </c>
      <c r="J7081" s="6" t="s">
        <v>388</v>
      </c>
      <c r="K7081" s="6">
        <v>105</v>
      </c>
      <c r="L7081" s="6"/>
      <c r="M7081" s="6">
        <v>78</v>
      </c>
      <c r="N7081" s="6">
        <v>100</v>
      </c>
      <c r="O7081" s="6">
        <v>0</v>
      </c>
      <c r="P7081" s="6"/>
      <c r="Q7081" s="6"/>
      <c r="R7081" s="6">
        <v>0</v>
      </c>
      <c r="S7081" s="6"/>
      <c r="T7081" s="6"/>
    </row>
    <row r="7082" spans="1:20" x14ac:dyDescent="0.25">
      <c r="A7082">
        <v>2007</v>
      </c>
      <c r="B7082" s="6" t="s">
        <v>70</v>
      </c>
      <c r="C7082" s="6">
        <v>103</v>
      </c>
      <c r="D7082" s="6" t="s">
        <v>441</v>
      </c>
      <c r="E7082" s="6">
        <v>7</v>
      </c>
      <c r="F7082" s="6"/>
      <c r="G7082" s="6"/>
      <c r="H7082" s="6"/>
      <c r="I7082" s="10" t="str">
        <f t="shared" si="70"/>
        <v/>
      </c>
      <c r="J7082" s="6" t="s">
        <v>388</v>
      </c>
      <c r="K7082" s="6">
        <v>60</v>
      </c>
      <c r="L7082" s="6"/>
      <c r="M7082" s="6">
        <v>65</v>
      </c>
      <c r="N7082" s="6">
        <v>95</v>
      </c>
      <c r="O7082" s="6">
        <v>0</v>
      </c>
      <c r="P7082" s="6"/>
      <c r="Q7082" s="6"/>
      <c r="R7082" s="6">
        <v>0</v>
      </c>
      <c r="S7082" s="6"/>
      <c r="T7082" s="6"/>
    </row>
    <row r="7083" spans="1:20" x14ac:dyDescent="0.25">
      <c r="A7083">
        <v>2007</v>
      </c>
      <c r="B7083" s="6" t="s">
        <v>70</v>
      </c>
      <c r="C7083" s="6">
        <v>104</v>
      </c>
      <c r="D7083" s="6" t="s">
        <v>441</v>
      </c>
      <c r="E7083" s="6">
        <v>7</v>
      </c>
      <c r="F7083" s="6"/>
      <c r="G7083" s="6"/>
      <c r="H7083" s="6"/>
      <c r="I7083" s="10" t="str">
        <f t="shared" si="70"/>
        <v/>
      </c>
      <c r="J7083" s="6" t="s">
        <v>430</v>
      </c>
      <c r="K7083" s="6">
        <v>12</v>
      </c>
      <c r="L7083" s="6"/>
      <c r="M7083" s="6">
        <v>7</v>
      </c>
      <c r="N7083" s="6">
        <v>0</v>
      </c>
      <c r="O7083" s="6">
        <v>0</v>
      </c>
      <c r="P7083" s="6"/>
      <c r="Q7083" s="6"/>
      <c r="R7083" s="6">
        <v>0</v>
      </c>
      <c r="S7083" s="6"/>
      <c r="T7083" s="6"/>
    </row>
    <row r="7084" spans="1:20" x14ac:dyDescent="0.25">
      <c r="A7084">
        <v>2007</v>
      </c>
      <c r="B7084" s="6" t="s">
        <v>70</v>
      </c>
      <c r="C7084" s="6">
        <v>105</v>
      </c>
      <c r="D7084" s="6" t="s">
        <v>441</v>
      </c>
      <c r="E7084" s="6">
        <v>7</v>
      </c>
      <c r="F7084" s="6"/>
      <c r="G7084" s="6"/>
      <c r="H7084" s="6"/>
      <c r="I7084" s="10" t="str">
        <f t="shared" si="70"/>
        <v/>
      </c>
      <c r="J7084" s="6" t="s">
        <v>390</v>
      </c>
      <c r="K7084" s="6">
        <v>17</v>
      </c>
      <c r="L7084" s="6"/>
      <c r="M7084" s="6">
        <v>7</v>
      </c>
      <c r="N7084" s="6">
        <v>0</v>
      </c>
      <c r="O7084" s="6">
        <v>0</v>
      </c>
      <c r="P7084" s="6"/>
      <c r="Q7084" s="6"/>
      <c r="R7084" s="6">
        <v>0</v>
      </c>
      <c r="S7084" s="6"/>
      <c r="T7084" s="6"/>
    </row>
    <row r="7085" spans="1:20" x14ac:dyDescent="0.25">
      <c r="A7085">
        <v>2007</v>
      </c>
      <c r="B7085" s="6" t="s">
        <v>70</v>
      </c>
      <c r="C7085" s="6">
        <v>106</v>
      </c>
      <c r="D7085" s="6" t="s">
        <v>441</v>
      </c>
      <c r="E7085" s="6">
        <v>7</v>
      </c>
      <c r="F7085" s="6"/>
      <c r="G7085" s="6"/>
      <c r="H7085" s="6"/>
      <c r="I7085" s="10" t="str">
        <f t="shared" si="70"/>
        <v/>
      </c>
      <c r="J7085" s="6" t="s">
        <v>390</v>
      </c>
      <c r="K7085" s="6">
        <v>9</v>
      </c>
      <c r="L7085" s="6"/>
      <c r="M7085" s="6">
        <v>10</v>
      </c>
      <c r="N7085" s="6">
        <v>0</v>
      </c>
      <c r="O7085" s="6">
        <v>0</v>
      </c>
      <c r="P7085" s="6"/>
      <c r="Q7085" s="6"/>
      <c r="R7085" s="6">
        <v>0</v>
      </c>
      <c r="S7085" s="6"/>
      <c r="T7085" s="6"/>
    </row>
    <row r="7086" spans="1:20" x14ac:dyDescent="0.25">
      <c r="A7086">
        <v>2007</v>
      </c>
      <c r="B7086" s="6" t="s">
        <v>70</v>
      </c>
      <c r="C7086" s="6">
        <v>107</v>
      </c>
      <c r="D7086" s="6" t="s">
        <v>441</v>
      </c>
      <c r="E7086" s="6">
        <v>7</v>
      </c>
      <c r="F7086" s="6"/>
      <c r="G7086" s="6"/>
      <c r="H7086" s="6"/>
      <c r="I7086" s="10" t="str">
        <f t="shared" si="70"/>
        <v/>
      </c>
      <c r="J7086" s="6" t="s">
        <v>390</v>
      </c>
      <c r="K7086" s="6">
        <v>8</v>
      </c>
      <c r="L7086" s="6"/>
      <c r="M7086" s="6">
        <v>4</v>
      </c>
      <c r="N7086" s="6">
        <v>0</v>
      </c>
      <c r="O7086" s="6">
        <v>0</v>
      </c>
      <c r="P7086" s="6"/>
      <c r="Q7086" s="6"/>
      <c r="R7086" s="6">
        <v>0</v>
      </c>
      <c r="S7086" s="6"/>
      <c r="T7086" s="6"/>
    </row>
    <row r="7087" spans="1:20" x14ac:dyDescent="0.25">
      <c r="A7087">
        <v>2007</v>
      </c>
      <c r="B7087" s="6" t="s">
        <v>70</v>
      </c>
      <c r="C7087" s="6">
        <v>108</v>
      </c>
      <c r="D7087" s="6" t="s">
        <v>441</v>
      </c>
      <c r="E7087" s="6">
        <v>7</v>
      </c>
      <c r="F7087" s="6"/>
      <c r="G7087" s="6"/>
      <c r="H7087" s="6"/>
      <c r="I7087" s="10" t="str">
        <f t="shared" si="70"/>
        <v/>
      </c>
      <c r="J7087" s="6" t="s">
        <v>390</v>
      </c>
      <c r="K7087" s="6">
        <v>27</v>
      </c>
      <c r="L7087" s="6"/>
      <c r="M7087" s="6">
        <v>20</v>
      </c>
      <c r="N7087" s="6">
        <v>5</v>
      </c>
      <c r="O7087" s="6">
        <v>0</v>
      </c>
      <c r="P7087" s="6"/>
      <c r="Q7087" s="6"/>
      <c r="R7087" s="6">
        <v>0</v>
      </c>
      <c r="S7087" s="6"/>
      <c r="T7087" s="6"/>
    </row>
    <row r="7088" spans="1:20" x14ac:dyDescent="0.25">
      <c r="A7088">
        <v>2007</v>
      </c>
      <c r="B7088" s="6" t="s">
        <v>70</v>
      </c>
      <c r="C7088" s="6">
        <v>109</v>
      </c>
      <c r="D7088" s="6" t="s">
        <v>441</v>
      </c>
      <c r="E7088" s="6">
        <v>7</v>
      </c>
      <c r="F7088" s="6"/>
      <c r="G7088" s="6"/>
      <c r="H7088" s="6"/>
      <c r="I7088" s="10" t="str">
        <f t="shared" si="70"/>
        <v/>
      </c>
      <c r="J7088" s="6" t="s">
        <v>390</v>
      </c>
      <c r="K7088" s="6">
        <v>28</v>
      </c>
      <c r="L7088" s="6"/>
      <c r="M7088" s="6">
        <v>17</v>
      </c>
      <c r="N7088" s="6">
        <v>1</v>
      </c>
      <c r="O7088" s="6">
        <v>0</v>
      </c>
      <c r="P7088" s="6"/>
      <c r="Q7088" s="6"/>
      <c r="R7088" s="6">
        <v>0</v>
      </c>
      <c r="S7088" s="6"/>
      <c r="T7088" s="6"/>
    </row>
    <row r="7089" spans="1:20" x14ac:dyDescent="0.25">
      <c r="A7089">
        <v>2007</v>
      </c>
      <c r="B7089" s="6" t="s">
        <v>70</v>
      </c>
      <c r="C7089" s="6">
        <v>110</v>
      </c>
      <c r="D7089" s="6" t="s">
        <v>441</v>
      </c>
      <c r="E7089" s="6">
        <v>7</v>
      </c>
      <c r="F7089" s="6"/>
      <c r="G7089" s="6"/>
      <c r="H7089" s="6"/>
      <c r="I7089" s="10" t="str">
        <f t="shared" si="70"/>
        <v/>
      </c>
      <c r="J7089" s="6" t="s">
        <v>398</v>
      </c>
      <c r="K7089" s="6">
        <v>24</v>
      </c>
      <c r="L7089" s="6"/>
      <c r="M7089" s="6">
        <v>5</v>
      </c>
      <c r="N7089" s="6">
        <v>15</v>
      </c>
      <c r="O7089" s="6">
        <v>0</v>
      </c>
      <c r="P7089" s="6"/>
      <c r="Q7089" s="6"/>
      <c r="R7089" s="6">
        <v>0</v>
      </c>
      <c r="S7089" s="6"/>
      <c r="T7089" s="6"/>
    </row>
    <row r="7090" spans="1:20" x14ac:dyDescent="0.25">
      <c r="A7090">
        <v>2007</v>
      </c>
      <c r="B7090" s="6" t="s">
        <v>70</v>
      </c>
      <c r="C7090" s="6">
        <v>111</v>
      </c>
      <c r="D7090" s="6" t="s">
        <v>441</v>
      </c>
      <c r="E7090" s="6">
        <v>7</v>
      </c>
      <c r="F7090" s="6"/>
      <c r="G7090" s="6"/>
      <c r="H7090" s="6"/>
      <c r="I7090" s="10" t="str">
        <f t="shared" si="70"/>
        <v/>
      </c>
      <c r="J7090" s="6" t="s">
        <v>398</v>
      </c>
      <c r="K7090" s="6">
        <v>25</v>
      </c>
      <c r="L7090" s="6"/>
      <c r="M7090" s="6">
        <v>13</v>
      </c>
      <c r="N7090" s="6">
        <v>2</v>
      </c>
      <c r="O7090" s="6">
        <v>0</v>
      </c>
      <c r="P7090" s="6"/>
      <c r="Q7090" s="6"/>
      <c r="R7090" s="6">
        <v>0</v>
      </c>
      <c r="S7090" s="6"/>
      <c r="T7090" s="6"/>
    </row>
    <row r="7091" spans="1:20" x14ac:dyDescent="0.25">
      <c r="A7091">
        <v>2007</v>
      </c>
      <c r="B7091" s="6" t="s">
        <v>70</v>
      </c>
      <c r="C7091" s="6">
        <v>112</v>
      </c>
      <c r="D7091" s="6" t="s">
        <v>441</v>
      </c>
      <c r="E7091" s="6">
        <v>7</v>
      </c>
      <c r="F7091" s="6"/>
      <c r="G7091" s="6"/>
      <c r="H7091" s="6"/>
      <c r="I7091" s="10" t="str">
        <f t="shared" si="70"/>
        <v/>
      </c>
      <c r="J7091" s="6" t="s">
        <v>392</v>
      </c>
      <c r="K7091" s="6">
        <v>100</v>
      </c>
      <c r="L7091" s="6"/>
      <c r="M7091" s="6">
        <v>70</v>
      </c>
      <c r="N7091" s="6">
        <v>10</v>
      </c>
      <c r="O7091" s="6">
        <v>0</v>
      </c>
      <c r="P7091" s="6"/>
      <c r="Q7091" s="6"/>
      <c r="R7091" s="6" t="s">
        <v>47</v>
      </c>
      <c r="S7091" s="6"/>
      <c r="T7091" s="6"/>
    </row>
    <row r="7092" spans="1:20" x14ac:dyDescent="0.25">
      <c r="A7092">
        <v>2007</v>
      </c>
      <c r="B7092" s="6" t="s">
        <v>42</v>
      </c>
      <c r="C7092" s="6">
        <v>1</v>
      </c>
      <c r="D7092" s="6" t="s">
        <v>246</v>
      </c>
      <c r="E7092" s="6">
        <v>1</v>
      </c>
      <c r="F7092" s="6"/>
      <c r="G7092" s="6">
        <v>86</v>
      </c>
      <c r="H7092" s="6"/>
      <c r="I7092" s="10">
        <f t="shared" si="70"/>
        <v>86</v>
      </c>
      <c r="J7092" s="6" t="s">
        <v>393</v>
      </c>
      <c r="K7092" s="6">
        <v>15</v>
      </c>
      <c r="L7092" s="6"/>
      <c r="M7092" s="6">
        <v>5</v>
      </c>
      <c r="N7092" s="6">
        <v>0</v>
      </c>
      <c r="O7092" s="6">
        <v>0</v>
      </c>
      <c r="P7092" s="6"/>
      <c r="Q7092" s="6"/>
      <c r="R7092" s="6"/>
      <c r="S7092" s="6">
        <v>0</v>
      </c>
      <c r="T7092" s="6"/>
    </row>
    <row r="7093" spans="1:20" x14ac:dyDescent="0.25">
      <c r="A7093">
        <v>2007</v>
      </c>
      <c r="B7093" s="6" t="s">
        <v>42</v>
      </c>
      <c r="C7093" s="6">
        <v>2</v>
      </c>
      <c r="D7093" s="6" t="s">
        <v>246</v>
      </c>
      <c r="E7093" s="6">
        <v>1</v>
      </c>
      <c r="F7093" s="6"/>
      <c r="G7093" s="6"/>
      <c r="H7093" s="6"/>
      <c r="I7093" s="10" t="str">
        <f t="shared" si="70"/>
        <v/>
      </c>
      <c r="J7093" s="6" t="s">
        <v>386</v>
      </c>
      <c r="K7093" s="12">
        <v>18</v>
      </c>
      <c r="L7093" s="6"/>
      <c r="M7093" s="12">
        <v>10</v>
      </c>
      <c r="N7093" s="12">
        <v>0</v>
      </c>
      <c r="O7093" s="12">
        <v>0</v>
      </c>
      <c r="P7093" s="6"/>
      <c r="Q7093" s="6"/>
      <c r="R7093" s="25"/>
      <c r="S7093" s="25"/>
      <c r="T7093" s="25"/>
    </row>
    <row r="7094" spans="1:20" x14ac:dyDescent="0.25">
      <c r="A7094">
        <v>2007</v>
      </c>
      <c r="B7094" s="6" t="s">
        <v>42</v>
      </c>
      <c r="C7094" s="6">
        <v>3</v>
      </c>
      <c r="D7094" s="6" t="s">
        <v>246</v>
      </c>
      <c r="E7094" s="6">
        <v>1</v>
      </c>
      <c r="F7094" s="6"/>
      <c r="G7094" s="6"/>
      <c r="H7094" s="6"/>
      <c r="I7094" s="10" t="str">
        <f t="shared" si="70"/>
        <v/>
      </c>
      <c r="J7094" s="6" t="s">
        <v>386</v>
      </c>
      <c r="K7094" s="6">
        <v>50</v>
      </c>
      <c r="L7094" s="6"/>
      <c r="M7094" s="6">
        <v>40</v>
      </c>
      <c r="N7094" s="6">
        <v>1</v>
      </c>
      <c r="O7094" s="6">
        <v>0</v>
      </c>
      <c r="P7094" s="6"/>
      <c r="Q7094" s="6"/>
      <c r="R7094" s="6"/>
      <c r="S7094" s="6"/>
      <c r="T7094" s="6"/>
    </row>
    <row r="7095" spans="1:20" x14ac:dyDescent="0.25">
      <c r="A7095">
        <v>2007</v>
      </c>
      <c r="B7095" s="6" t="s">
        <v>42</v>
      </c>
      <c r="C7095" s="6">
        <v>4</v>
      </c>
      <c r="D7095" s="6" t="s">
        <v>246</v>
      </c>
      <c r="E7095" s="6">
        <v>1</v>
      </c>
      <c r="F7095" s="6"/>
      <c r="G7095" s="6"/>
      <c r="H7095" s="6"/>
      <c r="I7095" s="10" t="str">
        <f t="shared" si="70"/>
        <v/>
      </c>
      <c r="J7095" s="6" t="s">
        <v>386</v>
      </c>
      <c r="K7095" s="6">
        <v>15</v>
      </c>
      <c r="L7095" s="6"/>
      <c r="M7095" s="6">
        <v>5</v>
      </c>
      <c r="N7095" s="6">
        <v>30</v>
      </c>
      <c r="O7095" s="6">
        <v>0</v>
      </c>
      <c r="P7095" s="6"/>
      <c r="Q7095" s="6"/>
      <c r="R7095" s="6" t="s">
        <v>47</v>
      </c>
      <c r="S7095" s="6"/>
      <c r="T7095" s="6" t="s">
        <v>451</v>
      </c>
    </row>
    <row r="7096" spans="1:20" x14ac:dyDescent="0.25">
      <c r="A7096">
        <v>2007</v>
      </c>
      <c r="B7096" s="6" t="s">
        <v>42</v>
      </c>
      <c r="C7096" s="6">
        <v>5</v>
      </c>
      <c r="D7096" s="6" t="s">
        <v>246</v>
      </c>
      <c r="E7096" s="6">
        <v>1</v>
      </c>
      <c r="F7096" s="6"/>
      <c r="G7096" s="6"/>
      <c r="H7096" s="6"/>
      <c r="I7096" s="10" t="str">
        <f t="shared" si="70"/>
        <v/>
      </c>
      <c r="J7096" s="6" t="s">
        <v>386</v>
      </c>
      <c r="K7096" s="6">
        <v>18</v>
      </c>
      <c r="L7096" s="6"/>
      <c r="M7096" s="6">
        <v>10</v>
      </c>
      <c r="N7096" s="6">
        <v>75</v>
      </c>
      <c r="O7096" s="6">
        <v>0</v>
      </c>
      <c r="P7096" s="6"/>
      <c r="Q7096" s="6"/>
      <c r="R7096" s="6"/>
      <c r="S7096" s="6"/>
      <c r="T7096" s="6"/>
    </row>
    <row r="7097" spans="1:20" x14ac:dyDescent="0.25">
      <c r="A7097">
        <v>2007</v>
      </c>
      <c r="B7097" s="6" t="s">
        <v>42</v>
      </c>
      <c r="C7097" s="6">
        <v>6</v>
      </c>
      <c r="D7097" s="6" t="s">
        <v>246</v>
      </c>
      <c r="E7097" s="6">
        <v>1</v>
      </c>
      <c r="F7097" s="6"/>
      <c r="G7097" s="6"/>
      <c r="H7097" s="6"/>
      <c r="I7097" s="10" t="str">
        <f t="shared" ref="I7097:I7160" si="71">IF(G7097&gt;0,G7097/(1000-H7097)*1000,"")</f>
        <v/>
      </c>
      <c r="J7097" s="6" t="s">
        <v>390</v>
      </c>
      <c r="K7097" s="6">
        <v>9</v>
      </c>
      <c r="L7097" s="6"/>
      <c r="M7097" s="6">
        <v>4</v>
      </c>
      <c r="N7097" s="6">
        <v>0</v>
      </c>
      <c r="O7097" s="6">
        <v>0</v>
      </c>
      <c r="P7097" s="6"/>
      <c r="Q7097" s="6"/>
      <c r="R7097" s="6"/>
      <c r="S7097" s="6"/>
      <c r="T7097" s="6"/>
    </row>
    <row r="7098" spans="1:20" x14ac:dyDescent="0.25">
      <c r="A7098">
        <v>2007</v>
      </c>
      <c r="B7098" s="6" t="s">
        <v>42</v>
      </c>
      <c r="C7098" s="6">
        <v>7</v>
      </c>
      <c r="D7098" s="6" t="s">
        <v>246</v>
      </c>
      <c r="E7098" s="6">
        <v>1</v>
      </c>
      <c r="F7098" s="6"/>
      <c r="G7098" s="6"/>
      <c r="H7098" s="6"/>
      <c r="I7098" s="10" t="str">
        <f t="shared" si="71"/>
        <v/>
      </c>
      <c r="J7098" s="6" t="s">
        <v>392</v>
      </c>
      <c r="K7098" s="6">
        <v>12</v>
      </c>
      <c r="L7098" s="6"/>
      <c r="M7098" s="6">
        <v>5</v>
      </c>
      <c r="N7098" s="6">
        <v>1</v>
      </c>
      <c r="O7098" s="6">
        <v>0</v>
      </c>
      <c r="P7098" s="6" t="s">
        <v>156</v>
      </c>
      <c r="Q7098" s="6"/>
      <c r="R7098" s="6"/>
      <c r="S7098" s="6"/>
      <c r="T7098" s="6"/>
    </row>
    <row r="7099" spans="1:20" x14ac:dyDescent="0.25">
      <c r="A7099">
        <v>2007</v>
      </c>
      <c r="B7099" s="6" t="s">
        <v>42</v>
      </c>
      <c r="C7099" s="6">
        <v>8</v>
      </c>
      <c r="D7099" s="6" t="s">
        <v>246</v>
      </c>
      <c r="E7099" s="6">
        <v>1</v>
      </c>
      <c r="F7099" s="6"/>
      <c r="G7099" s="6"/>
      <c r="H7099" s="6"/>
      <c r="I7099" s="10" t="str">
        <f t="shared" si="71"/>
        <v/>
      </c>
      <c r="J7099" s="6" t="s">
        <v>392</v>
      </c>
      <c r="K7099" s="6">
        <v>55</v>
      </c>
      <c r="L7099" s="6"/>
      <c r="M7099" s="6">
        <v>35</v>
      </c>
      <c r="N7099" s="6">
        <v>60</v>
      </c>
      <c r="O7099" s="6">
        <v>0</v>
      </c>
      <c r="P7099" s="6"/>
      <c r="Q7099" s="6"/>
      <c r="R7099" s="6"/>
      <c r="S7099" s="6"/>
      <c r="T7099" s="6"/>
    </row>
    <row r="7100" spans="1:20" x14ac:dyDescent="0.25">
      <c r="A7100">
        <v>2007</v>
      </c>
      <c r="B7100" s="6" t="s">
        <v>42</v>
      </c>
      <c r="C7100" s="6">
        <v>9</v>
      </c>
      <c r="D7100" s="6" t="s">
        <v>246</v>
      </c>
      <c r="E7100" s="6">
        <v>1</v>
      </c>
      <c r="F7100" s="6"/>
      <c r="G7100" s="6"/>
      <c r="H7100" s="6"/>
      <c r="I7100" s="10" t="str">
        <f t="shared" si="71"/>
        <v/>
      </c>
      <c r="J7100" s="6" t="s">
        <v>392</v>
      </c>
      <c r="K7100" s="6">
        <v>60</v>
      </c>
      <c r="L7100" s="6"/>
      <c r="M7100" s="6">
        <v>25</v>
      </c>
      <c r="N7100" s="6">
        <v>80</v>
      </c>
      <c r="O7100" s="6">
        <v>0</v>
      </c>
      <c r="P7100" s="6"/>
      <c r="Q7100" s="6"/>
      <c r="R7100" s="6"/>
      <c r="S7100" s="6"/>
      <c r="T7100" s="6"/>
    </row>
    <row r="7101" spans="1:20" x14ac:dyDescent="0.25">
      <c r="A7101">
        <v>2007</v>
      </c>
      <c r="B7101" s="6" t="s">
        <v>42</v>
      </c>
      <c r="C7101" s="6">
        <v>10</v>
      </c>
      <c r="D7101" s="6" t="s">
        <v>246</v>
      </c>
      <c r="E7101" s="6">
        <v>2</v>
      </c>
      <c r="F7101" s="6"/>
      <c r="G7101" s="6">
        <v>121</v>
      </c>
      <c r="H7101" s="6"/>
      <c r="I7101" s="10">
        <f t="shared" si="71"/>
        <v>121</v>
      </c>
      <c r="J7101" s="6" t="s">
        <v>386</v>
      </c>
      <c r="K7101" s="6">
        <v>22</v>
      </c>
      <c r="L7101" s="6"/>
      <c r="M7101" s="6">
        <v>10</v>
      </c>
      <c r="N7101" s="6">
        <v>5</v>
      </c>
      <c r="O7101" s="6">
        <v>0</v>
      </c>
      <c r="P7101" s="6"/>
      <c r="Q7101" s="6"/>
      <c r="R7101" s="6"/>
      <c r="S7101" s="6">
        <v>0</v>
      </c>
      <c r="T7101" s="6"/>
    </row>
    <row r="7102" spans="1:20" x14ac:dyDescent="0.25">
      <c r="A7102">
        <v>2007</v>
      </c>
      <c r="B7102" s="6" t="s">
        <v>42</v>
      </c>
      <c r="C7102" s="6">
        <v>11</v>
      </c>
      <c r="D7102" s="6" t="s">
        <v>246</v>
      </c>
      <c r="E7102" s="6">
        <v>2</v>
      </c>
      <c r="F7102" s="6"/>
      <c r="G7102" s="6"/>
      <c r="H7102" s="6"/>
      <c r="I7102" s="10" t="str">
        <f t="shared" si="71"/>
        <v/>
      </c>
      <c r="J7102" s="6" t="s">
        <v>386</v>
      </c>
      <c r="K7102" s="6">
        <v>40</v>
      </c>
      <c r="L7102" s="6"/>
      <c r="M7102" s="6">
        <v>7</v>
      </c>
      <c r="N7102" s="6">
        <v>5</v>
      </c>
      <c r="O7102" s="6">
        <v>0</v>
      </c>
      <c r="P7102" s="6"/>
      <c r="Q7102" s="6"/>
      <c r="R7102" s="6"/>
      <c r="S7102" s="6"/>
      <c r="T7102" s="6"/>
    </row>
    <row r="7103" spans="1:20" x14ac:dyDescent="0.25">
      <c r="A7103">
        <v>2007</v>
      </c>
      <c r="B7103" s="6" t="s">
        <v>42</v>
      </c>
      <c r="C7103" s="6">
        <v>12</v>
      </c>
      <c r="D7103" s="6" t="s">
        <v>246</v>
      </c>
      <c r="E7103" s="6">
        <v>2</v>
      </c>
      <c r="F7103" s="6"/>
      <c r="G7103" s="6"/>
      <c r="H7103" s="6"/>
      <c r="I7103" s="10" t="str">
        <f t="shared" si="71"/>
        <v/>
      </c>
      <c r="J7103" s="6" t="s">
        <v>386</v>
      </c>
      <c r="K7103" s="6">
        <v>45</v>
      </c>
      <c r="L7103" s="6"/>
      <c r="M7103" s="6">
        <v>50</v>
      </c>
      <c r="N7103" s="6">
        <v>20</v>
      </c>
      <c r="O7103" s="6">
        <v>0</v>
      </c>
      <c r="P7103" s="6"/>
      <c r="Q7103" s="6"/>
      <c r="R7103" s="6"/>
      <c r="S7103" s="6"/>
      <c r="T7103" s="6"/>
    </row>
    <row r="7104" spans="1:20" x14ac:dyDescent="0.25">
      <c r="A7104">
        <v>2007</v>
      </c>
      <c r="B7104" s="6" t="s">
        <v>42</v>
      </c>
      <c r="C7104" s="6">
        <v>13</v>
      </c>
      <c r="D7104" s="6" t="s">
        <v>246</v>
      </c>
      <c r="E7104" s="6">
        <v>2</v>
      </c>
      <c r="F7104" s="6"/>
      <c r="G7104" s="6"/>
      <c r="H7104" s="6"/>
      <c r="I7104" s="10" t="str">
        <f t="shared" si="71"/>
        <v/>
      </c>
      <c r="J7104" s="6" t="s">
        <v>397</v>
      </c>
      <c r="K7104" s="6">
        <v>15</v>
      </c>
      <c r="L7104" s="6"/>
      <c r="M7104" s="6">
        <v>18</v>
      </c>
      <c r="N7104" s="6">
        <v>50</v>
      </c>
      <c r="O7104" s="6">
        <v>0</v>
      </c>
      <c r="P7104" s="6"/>
      <c r="Q7104" s="6"/>
      <c r="R7104" s="6"/>
      <c r="S7104" s="6"/>
      <c r="T7104" s="6"/>
    </row>
    <row r="7105" spans="1:20" x14ac:dyDescent="0.25">
      <c r="A7105">
        <v>2007</v>
      </c>
      <c r="B7105" s="6" t="s">
        <v>42</v>
      </c>
      <c r="C7105" s="6">
        <v>14</v>
      </c>
      <c r="D7105" s="6" t="s">
        <v>246</v>
      </c>
      <c r="E7105" s="6">
        <v>2</v>
      </c>
      <c r="F7105" s="6"/>
      <c r="G7105" s="6"/>
      <c r="H7105" s="6"/>
      <c r="I7105" s="10" t="str">
        <f t="shared" si="71"/>
        <v/>
      </c>
      <c r="J7105" s="6" t="s">
        <v>397</v>
      </c>
      <c r="K7105" s="6">
        <v>30</v>
      </c>
      <c r="L7105" s="6"/>
      <c r="M7105" s="6">
        <v>20</v>
      </c>
      <c r="N7105" s="6">
        <v>0</v>
      </c>
      <c r="O7105" s="6">
        <v>0</v>
      </c>
      <c r="P7105" s="6"/>
      <c r="Q7105" s="6"/>
      <c r="R7105" s="6"/>
      <c r="S7105" s="6"/>
      <c r="T7105" s="6"/>
    </row>
    <row r="7106" spans="1:20" x14ac:dyDescent="0.25">
      <c r="A7106">
        <v>2007</v>
      </c>
      <c r="B7106" s="6" t="s">
        <v>42</v>
      </c>
      <c r="C7106" s="6">
        <v>15</v>
      </c>
      <c r="D7106" s="6" t="s">
        <v>246</v>
      </c>
      <c r="E7106" s="6">
        <v>2</v>
      </c>
      <c r="F7106" s="6"/>
      <c r="G7106" s="6"/>
      <c r="H7106" s="6"/>
      <c r="I7106" s="10" t="str">
        <f t="shared" si="71"/>
        <v/>
      </c>
      <c r="J7106" s="6" t="s">
        <v>389</v>
      </c>
      <c r="K7106" s="6">
        <v>30</v>
      </c>
      <c r="L7106" s="6"/>
      <c r="M7106" s="6">
        <v>15</v>
      </c>
      <c r="N7106" s="6">
        <v>5</v>
      </c>
      <c r="O7106" s="6">
        <v>0</v>
      </c>
      <c r="P7106" s="6"/>
      <c r="Q7106" s="6"/>
      <c r="R7106" s="6"/>
      <c r="S7106" s="6"/>
      <c r="T7106" s="6"/>
    </row>
    <row r="7107" spans="1:20" x14ac:dyDescent="0.25">
      <c r="A7107">
        <v>2007</v>
      </c>
      <c r="B7107" s="6" t="s">
        <v>42</v>
      </c>
      <c r="C7107" s="6">
        <v>16</v>
      </c>
      <c r="D7107" s="6" t="s">
        <v>246</v>
      </c>
      <c r="E7107" s="6">
        <v>2</v>
      </c>
      <c r="F7107" s="6"/>
      <c r="G7107" s="6"/>
      <c r="H7107" s="6"/>
      <c r="I7107" s="10" t="str">
        <f t="shared" si="71"/>
        <v/>
      </c>
      <c r="J7107" s="6" t="s">
        <v>390</v>
      </c>
      <c r="K7107" s="6">
        <v>15</v>
      </c>
      <c r="L7107" s="6"/>
      <c r="M7107" s="6">
        <v>5</v>
      </c>
      <c r="N7107" s="6">
        <v>5</v>
      </c>
      <c r="O7107" s="6">
        <v>0</v>
      </c>
      <c r="P7107" s="6"/>
      <c r="Q7107" s="6"/>
      <c r="R7107" s="6"/>
      <c r="S7107" s="6"/>
      <c r="T7107" s="6"/>
    </row>
    <row r="7108" spans="1:20" x14ac:dyDescent="0.25">
      <c r="A7108">
        <v>2007</v>
      </c>
      <c r="B7108" s="6" t="s">
        <v>42</v>
      </c>
      <c r="C7108" s="6">
        <v>17</v>
      </c>
      <c r="D7108" s="6" t="s">
        <v>246</v>
      </c>
      <c r="E7108" s="6">
        <v>2</v>
      </c>
      <c r="F7108" s="6"/>
      <c r="G7108" s="6"/>
      <c r="H7108" s="6"/>
      <c r="I7108" s="10" t="str">
        <f t="shared" si="71"/>
        <v/>
      </c>
      <c r="J7108" s="6" t="s">
        <v>390</v>
      </c>
      <c r="K7108" s="6">
        <v>13</v>
      </c>
      <c r="L7108" s="6"/>
      <c r="M7108" s="6">
        <v>10</v>
      </c>
      <c r="N7108" s="6">
        <v>0</v>
      </c>
      <c r="O7108" s="6">
        <v>0</v>
      </c>
      <c r="P7108" s="6"/>
      <c r="Q7108" s="6"/>
      <c r="R7108" s="6"/>
      <c r="S7108" s="6"/>
      <c r="T7108" s="6"/>
    </row>
    <row r="7109" spans="1:20" x14ac:dyDescent="0.25">
      <c r="A7109">
        <v>2007</v>
      </c>
      <c r="B7109" s="6" t="s">
        <v>42</v>
      </c>
      <c r="C7109" s="6">
        <v>18</v>
      </c>
      <c r="D7109" s="6" t="s">
        <v>246</v>
      </c>
      <c r="E7109" s="6">
        <v>2</v>
      </c>
      <c r="F7109" s="6"/>
      <c r="G7109" s="6"/>
      <c r="H7109" s="6"/>
      <c r="I7109" s="10" t="str">
        <f t="shared" si="71"/>
        <v/>
      </c>
      <c r="J7109" s="6" t="s">
        <v>391</v>
      </c>
      <c r="K7109" s="6">
        <v>12</v>
      </c>
      <c r="L7109" s="6"/>
      <c r="M7109" s="6">
        <v>5</v>
      </c>
      <c r="N7109" s="6">
        <v>10</v>
      </c>
      <c r="O7109" s="6">
        <v>0</v>
      </c>
      <c r="P7109" s="6"/>
      <c r="Q7109" s="6"/>
      <c r="R7109" s="6"/>
      <c r="S7109" s="6"/>
      <c r="T7109" s="6"/>
    </row>
    <row r="7110" spans="1:20" x14ac:dyDescent="0.25">
      <c r="A7110">
        <v>2007</v>
      </c>
      <c r="B7110" s="6" t="s">
        <v>42</v>
      </c>
      <c r="C7110" s="6">
        <v>19</v>
      </c>
      <c r="D7110" s="6" t="s">
        <v>452</v>
      </c>
      <c r="E7110" s="6">
        <v>3</v>
      </c>
      <c r="F7110" s="6"/>
      <c r="G7110" s="6">
        <v>108</v>
      </c>
      <c r="H7110" s="6"/>
      <c r="I7110" s="10">
        <f t="shared" si="71"/>
        <v>108</v>
      </c>
      <c r="J7110" s="6" t="s">
        <v>393</v>
      </c>
      <c r="K7110" s="6">
        <v>4</v>
      </c>
      <c r="L7110" s="6"/>
      <c r="M7110" s="6">
        <v>2</v>
      </c>
      <c r="N7110" s="6">
        <v>0</v>
      </c>
      <c r="O7110" s="6">
        <v>0</v>
      </c>
      <c r="P7110" s="6"/>
      <c r="Q7110" s="6"/>
      <c r="R7110" s="6"/>
      <c r="S7110" s="6">
        <v>0</v>
      </c>
      <c r="T7110" s="6"/>
    </row>
    <row r="7111" spans="1:20" x14ac:dyDescent="0.25">
      <c r="A7111">
        <v>2007</v>
      </c>
      <c r="B7111" s="6" t="s">
        <v>42</v>
      </c>
      <c r="C7111" s="6">
        <v>20</v>
      </c>
      <c r="D7111" s="6" t="s">
        <v>452</v>
      </c>
      <c r="E7111" s="6">
        <v>3</v>
      </c>
      <c r="F7111" s="6"/>
      <c r="G7111" s="6"/>
      <c r="H7111" s="6"/>
      <c r="I7111" s="10" t="str">
        <f t="shared" si="71"/>
        <v/>
      </c>
      <c r="J7111" s="6" t="s">
        <v>393</v>
      </c>
      <c r="K7111" s="6">
        <v>15</v>
      </c>
      <c r="L7111" s="6"/>
      <c r="M7111" s="6">
        <v>15</v>
      </c>
      <c r="N7111" s="6">
        <v>0</v>
      </c>
      <c r="O7111" s="6">
        <v>0</v>
      </c>
      <c r="P7111" s="6"/>
      <c r="Q7111" s="6"/>
      <c r="R7111" s="6"/>
      <c r="S7111" s="6"/>
      <c r="T7111" s="6"/>
    </row>
    <row r="7112" spans="1:20" x14ac:dyDescent="0.25">
      <c r="A7112">
        <v>2007</v>
      </c>
      <c r="B7112" s="6" t="s">
        <v>42</v>
      </c>
      <c r="C7112" s="6">
        <v>21</v>
      </c>
      <c r="D7112" s="6" t="s">
        <v>452</v>
      </c>
      <c r="E7112" s="6">
        <v>3</v>
      </c>
      <c r="F7112" s="6"/>
      <c r="G7112" s="6"/>
      <c r="H7112" s="6"/>
      <c r="I7112" s="10" t="str">
        <f t="shared" si="71"/>
        <v/>
      </c>
      <c r="J7112" s="6" t="s">
        <v>397</v>
      </c>
      <c r="K7112" s="6">
        <v>50</v>
      </c>
      <c r="L7112" s="6"/>
      <c r="M7112" s="6">
        <v>35</v>
      </c>
      <c r="N7112" s="6">
        <v>45</v>
      </c>
      <c r="O7112" s="6">
        <v>0</v>
      </c>
      <c r="P7112" s="6"/>
      <c r="Q7112" s="6"/>
      <c r="R7112" s="6"/>
      <c r="S7112" s="6"/>
      <c r="T7112" s="6"/>
    </row>
    <row r="7113" spans="1:20" x14ac:dyDescent="0.25">
      <c r="A7113">
        <v>2007</v>
      </c>
      <c r="B7113" s="6" t="s">
        <v>42</v>
      </c>
      <c r="C7113" s="6">
        <v>22</v>
      </c>
      <c r="D7113" s="6" t="s">
        <v>452</v>
      </c>
      <c r="E7113" s="6">
        <v>3</v>
      </c>
      <c r="F7113" s="6"/>
      <c r="G7113" s="6"/>
      <c r="H7113" s="6"/>
      <c r="I7113" s="10" t="str">
        <f t="shared" si="71"/>
        <v/>
      </c>
      <c r="J7113" s="6" t="s">
        <v>397</v>
      </c>
      <c r="K7113" s="6">
        <v>45</v>
      </c>
      <c r="L7113" s="6"/>
      <c r="M7113" s="6">
        <v>22</v>
      </c>
      <c r="N7113" s="6">
        <v>50</v>
      </c>
      <c r="O7113" s="6">
        <v>0</v>
      </c>
      <c r="P7113" s="6"/>
      <c r="Q7113" s="6"/>
      <c r="R7113" s="6"/>
      <c r="S7113" s="6"/>
      <c r="T7113" s="6"/>
    </row>
    <row r="7114" spans="1:20" x14ac:dyDescent="0.25">
      <c r="A7114">
        <v>2007</v>
      </c>
      <c r="B7114" s="6" t="s">
        <v>42</v>
      </c>
      <c r="C7114" s="6">
        <v>23</v>
      </c>
      <c r="D7114" s="6" t="s">
        <v>452</v>
      </c>
      <c r="E7114" s="6">
        <v>3</v>
      </c>
      <c r="F7114" s="6"/>
      <c r="G7114" s="6"/>
      <c r="H7114" s="6"/>
      <c r="I7114" s="10" t="str">
        <f t="shared" si="71"/>
        <v/>
      </c>
      <c r="J7114" s="6" t="s">
        <v>392</v>
      </c>
      <c r="K7114" s="6">
        <v>25</v>
      </c>
      <c r="L7114" s="6"/>
      <c r="M7114" s="6">
        <v>13</v>
      </c>
      <c r="N7114" s="6">
        <v>0</v>
      </c>
      <c r="O7114" s="6">
        <v>0</v>
      </c>
      <c r="P7114" s="6"/>
      <c r="Q7114" s="6"/>
      <c r="R7114" s="6" t="s">
        <v>47</v>
      </c>
      <c r="S7114" s="6"/>
      <c r="T7114" s="6"/>
    </row>
    <row r="7115" spans="1:20" x14ac:dyDescent="0.25">
      <c r="A7115">
        <v>2007</v>
      </c>
      <c r="B7115" s="6" t="s">
        <v>42</v>
      </c>
      <c r="C7115" s="6">
        <v>24</v>
      </c>
      <c r="D7115" s="6" t="s">
        <v>452</v>
      </c>
      <c r="E7115" s="6">
        <v>3</v>
      </c>
      <c r="F7115" s="6"/>
      <c r="G7115" s="6"/>
      <c r="H7115" s="6"/>
      <c r="I7115" s="10" t="str">
        <f t="shared" si="71"/>
        <v/>
      </c>
      <c r="J7115" s="6" t="s">
        <v>392</v>
      </c>
      <c r="K7115" s="6">
        <v>37</v>
      </c>
      <c r="L7115" s="6"/>
      <c r="M7115" s="6">
        <v>24</v>
      </c>
      <c r="N7115" s="6">
        <v>5</v>
      </c>
      <c r="O7115" s="6">
        <v>0</v>
      </c>
      <c r="P7115" s="6"/>
      <c r="Q7115" s="6"/>
      <c r="R7115" s="6" t="s">
        <v>47</v>
      </c>
      <c r="S7115" s="6"/>
      <c r="T7115" s="6"/>
    </row>
    <row r="7116" spans="1:20" x14ac:dyDescent="0.25">
      <c r="A7116">
        <v>2007</v>
      </c>
      <c r="B7116" s="6" t="s">
        <v>42</v>
      </c>
      <c r="C7116" s="6">
        <v>25</v>
      </c>
      <c r="D7116" s="6" t="s">
        <v>452</v>
      </c>
      <c r="E7116" s="6">
        <v>4</v>
      </c>
      <c r="F7116" s="6"/>
      <c r="G7116" s="6">
        <v>147</v>
      </c>
      <c r="H7116" s="6"/>
      <c r="I7116" s="10">
        <f t="shared" si="71"/>
        <v>147</v>
      </c>
      <c r="J7116" s="6" t="s">
        <v>393</v>
      </c>
      <c r="K7116" s="6">
        <v>5</v>
      </c>
      <c r="L7116" s="6"/>
      <c r="M7116" s="6">
        <v>8</v>
      </c>
      <c r="N7116" s="6">
        <v>0</v>
      </c>
      <c r="O7116" s="6">
        <v>0</v>
      </c>
      <c r="P7116" s="6"/>
      <c r="Q7116" s="6"/>
      <c r="R7116" s="6"/>
      <c r="S7116" s="6">
        <v>0</v>
      </c>
      <c r="T7116" s="6"/>
    </row>
    <row r="7117" spans="1:20" x14ac:dyDescent="0.25">
      <c r="A7117">
        <v>2007</v>
      </c>
      <c r="B7117" s="6" t="s">
        <v>42</v>
      </c>
      <c r="C7117" s="6">
        <v>26</v>
      </c>
      <c r="D7117" s="6" t="s">
        <v>452</v>
      </c>
      <c r="E7117" s="6">
        <v>4</v>
      </c>
      <c r="F7117" s="6"/>
      <c r="G7117" s="6"/>
      <c r="H7117" s="6"/>
      <c r="I7117" s="10" t="str">
        <f t="shared" si="71"/>
        <v/>
      </c>
      <c r="J7117" s="6" t="s">
        <v>393</v>
      </c>
      <c r="K7117" s="6">
        <v>38</v>
      </c>
      <c r="L7117" s="6"/>
      <c r="M7117" s="6">
        <v>32</v>
      </c>
      <c r="N7117" s="6">
        <v>3</v>
      </c>
      <c r="O7117" s="6">
        <v>0</v>
      </c>
      <c r="P7117" s="6"/>
      <c r="Q7117" s="6"/>
      <c r="R7117" s="6"/>
      <c r="S7117" s="6"/>
      <c r="T7117" s="6" t="s">
        <v>453</v>
      </c>
    </row>
    <row r="7118" spans="1:20" x14ac:dyDescent="0.25">
      <c r="A7118">
        <v>2007</v>
      </c>
      <c r="B7118" s="6" t="s">
        <v>42</v>
      </c>
      <c r="C7118" s="6">
        <v>27</v>
      </c>
      <c r="D7118" s="6" t="s">
        <v>452</v>
      </c>
      <c r="E7118" s="6">
        <v>4</v>
      </c>
      <c r="F7118" s="6"/>
      <c r="G7118" s="6"/>
      <c r="H7118" s="6"/>
      <c r="I7118" s="10" t="str">
        <f t="shared" si="71"/>
        <v/>
      </c>
      <c r="J7118" s="6" t="s">
        <v>386</v>
      </c>
      <c r="K7118" s="6">
        <v>35</v>
      </c>
      <c r="L7118" s="6"/>
      <c r="M7118" s="6">
        <v>38</v>
      </c>
      <c r="N7118" s="6">
        <v>7</v>
      </c>
      <c r="O7118" s="6">
        <v>0</v>
      </c>
      <c r="P7118" s="6"/>
      <c r="Q7118" s="6"/>
      <c r="R7118" s="6"/>
      <c r="S7118" s="6"/>
      <c r="T7118" s="6"/>
    </row>
    <row r="7119" spans="1:20" x14ac:dyDescent="0.25">
      <c r="A7119">
        <v>2007</v>
      </c>
      <c r="B7119" s="6" t="s">
        <v>42</v>
      </c>
      <c r="C7119" s="6">
        <v>28</v>
      </c>
      <c r="D7119" s="6" t="s">
        <v>452</v>
      </c>
      <c r="E7119" s="6">
        <v>4</v>
      </c>
      <c r="F7119" s="6"/>
      <c r="G7119" s="6"/>
      <c r="H7119" s="6"/>
      <c r="I7119" s="10" t="str">
        <f t="shared" si="71"/>
        <v/>
      </c>
      <c r="J7119" s="6" t="s">
        <v>397</v>
      </c>
      <c r="K7119" s="6">
        <v>15</v>
      </c>
      <c r="L7119" s="6"/>
      <c r="M7119" s="6">
        <v>14</v>
      </c>
      <c r="N7119" s="6">
        <v>40</v>
      </c>
      <c r="O7119" s="6">
        <v>0</v>
      </c>
      <c r="P7119" s="6"/>
      <c r="Q7119" s="6"/>
      <c r="R7119" s="6"/>
      <c r="S7119" s="6"/>
      <c r="T7119" s="6"/>
    </row>
    <row r="7120" spans="1:20" x14ac:dyDescent="0.25">
      <c r="A7120">
        <v>2007</v>
      </c>
      <c r="B7120" s="6" t="s">
        <v>42</v>
      </c>
      <c r="C7120" s="6">
        <v>29</v>
      </c>
      <c r="D7120" s="6" t="s">
        <v>452</v>
      </c>
      <c r="E7120" s="6">
        <v>4</v>
      </c>
      <c r="F7120" s="6"/>
      <c r="G7120" s="6"/>
      <c r="H7120" s="6"/>
      <c r="I7120" s="10" t="str">
        <f t="shared" si="71"/>
        <v/>
      </c>
      <c r="J7120" s="6" t="s">
        <v>390</v>
      </c>
      <c r="K7120" s="6">
        <v>15</v>
      </c>
      <c r="L7120" s="6"/>
      <c r="M7120" s="6">
        <v>12</v>
      </c>
      <c r="N7120" s="6">
        <v>5</v>
      </c>
      <c r="O7120" s="6">
        <v>0</v>
      </c>
      <c r="P7120" s="6"/>
      <c r="Q7120" s="6"/>
      <c r="R7120" s="6"/>
      <c r="S7120" s="6"/>
      <c r="T7120" s="6"/>
    </row>
    <row r="7121" spans="1:20" x14ac:dyDescent="0.25">
      <c r="A7121">
        <v>2007</v>
      </c>
      <c r="B7121" s="6" t="s">
        <v>42</v>
      </c>
      <c r="C7121" s="6">
        <v>30</v>
      </c>
      <c r="D7121" s="6" t="s">
        <v>452</v>
      </c>
      <c r="E7121" s="6">
        <v>4</v>
      </c>
      <c r="F7121" s="6"/>
      <c r="G7121" s="6"/>
      <c r="H7121" s="6"/>
      <c r="I7121" s="10" t="str">
        <f t="shared" si="71"/>
        <v/>
      </c>
      <c r="J7121" s="6" t="s">
        <v>391</v>
      </c>
      <c r="K7121" s="6">
        <v>15</v>
      </c>
      <c r="L7121" s="6"/>
      <c r="M7121" s="6">
        <v>8</v>
      </c>
      <c r="N7121" s="6">
        <v>0</v>
      </c>
      <c r="O7121" s="6">
        <v>0</v>
      </c>
      <c r="P7121" s="6"/>
      <c r="Q7121" s="6"/>
      <c r="R7121" s="6"/>
      <c r="S7121" s="6"/>
      <c r="T7121" s="6"/>
    </row>
    <row r="7122" spans="1:20" x14ac:dyDescent="0.25">
      <c r="A7122">
        <v>2007</v>
      </c>
      <c r="B7122" s="6" t="s">
        <v>42</v>
      </c>
      <c r="C7122" s="6">
        <v>31</v>
      </c>
      <c r="D7122" s="6" t="s">
        <v>452</v>
      </c>
      <c r="E7122" s="6">
        <v>4</v>
      </c>
      <c r="F7122" s="6"/>
      <c r="G7122" s="6"/>
      <c r="H7122" s="6"/>
      <c r="I7122" s="10" t="str">
        <f t="shared" si="71"/>
        <v/>
      </c>
      <c r="J7122" s="6" t="s">
        <v>392</v>
      </c>
      <c r="K7122" s="6">
        <v>17</v>
      </c>
      <c r="L7122" s="6"/>
      <c r="M7122" s="6">
        <v>11</v>
      </c>
      <c r="N7122" s="6">
        <v>5</v>
      </c>
      <c r="O7122" s="6">
        <v>0</v>
      </c>
      <c r="P7122" s="6"/>
      <c r="Q7122" s="6"/>
      <c r="R7122" s="6" t="s">
        <v>47</v>
      </c>
      <c r="S7122" s="6"/>
      <c r="T7122" s="6"/>
    </row>
    <row r="7123" spans="1:20" x14ac:dyDescent="0.25">
      <c r="A7123">
        <v>2007</v>
      </c>
      <c r="B7123" s="6" t="s">
        <v>42</v>
      </c>
      <c r="C7123" s="6">
        <v>32</v>
      </c>
      <c r="D7123" s="6" t="s">
        <v>452</v>
      </c>
      <c r="E7123" s="6">
        <v>4</v>
      </c>
      <c r="F7123" s="6"/>
      <c r="G7123" s="6"/>
      <c r="H7123" s="6"/>
      <c r="I7123" s="10" t="str">
        <f t="shared" si="71"/>
        <v/>
      </c>
      <c r="J7123" s="6" t="s">
        <v>392</v>
      </c>
      <c r="K7123" s="6">
        <v>24</v>
      </c>
      <c r="L7123" s="6"/>
      <c r="M7123" s="6">
        <v>15</v>
      </c>
      <c r="N7123" s="6">
        <v>0</v>
      </c>
      <c r="O7123" s="6">
        <v>0</v>
      </c>
      <c r="P7123" s="6"/>
      <c r="Q7123" s="6"/>
      <c r="R7123" s="6"/>
      <c r="S7123" s="6"/>
      <c r="T7123" s="6"/>
    </row>
    <row r="7124" spans="1:20" x14ac:dyDescent="0.25">
      <c r="A7124">
        <v>2007</v>
      </c>
      <c r="B7124" s="6" t="s">
        <v>42</v>
      </c>
      <c r="C7124" s="6">
        <v>33</v>
      </c>
      <c r="D7124" s="6" t="s">
        <v>452</v>
      </c>
      <c r="E7124" s="6">
        <v>4</v>
      </c>
      <c r="F7124" s="6"/>
      <c r="G7124" s="6"/>
      <c r="H7124" s="6"/>
      <c r="I7124" s="10" t="str">
        <f t="shared" si="71"/>
        <v/>
      </c>
      <c r="J7124" s="6" t="s">
        <v>392</v>
      </c>
      <c r="K7124" s="6">
        <v>19</v>
      </c>
      <c r="L7124" s="6"/>
      <c r="M7124" s="6">
        <v>14</v>
      </c>
      <c r="N7124" s="6">
        <v>5</v>
      </c>
      <c r="O7124" s="6">
        <v>0</v>
      </c>
      <c r="P7124" s="6"/>
      <c r="Q7124" s="6"/>
      <c r="R7124" s="6" t="s">
        <v>47</v>
      </c>
      <c r="S7124" s="6"/>
      <c r="T7124" s="6"/>
    </row>
    <row r="7125" spans="1:20" x14ac:dyDescent="0.25">
      <c r="A7125">
        <v>2007</v>
      </c>
      <c r="B7125" s="6" t="s">
        <v>42</v>
      </c>
      <c r="C7125" s="6">
        <v>34</v>
      </c>
      <c r="D7125" s="6" t="s">
        <v>395</v>
      </c>
      <c r="E7125" s="6">
        <v>5</v>
      </c>
      <c r="F7125" s="6"/>
      <c r="G7125" s="6">
        <v>70</v>
      </c>
      <c r="H7125" s="6"/>
      <c r="I7125" s="10">
        <f t="shared" si="71"/>
        <v>70</v>
      </c>
      <c r="J7125" s="6" t="s">
        <v>393</v>
      </c>
      <c r="K7125" s="6">
        <v>7</v>
      </c>
      <c r="L7125" s="6"/>
      <c r="M7125" s="6">
        <v>10</v>
      </c>
      <c r="N7125" s="6">
        <v>2</v>
      </c>
      <c r="O7125" s="6">
        <v>0</v>
      </c>
      <c r="P7125" s="6"/>
      <c r="Q7125" s="6"/>
      <c r="R7125" s="6"/>
      <c r="S7125" s="6">
        <v>0</v>
      </c>
      <c r="T7125" s="6"/>
    </row>
    <row r="7126" spans="1:20" x14ac:dyDescent="0.25">
      <c r="A7126">
        <v>2007</v>
      </c>
      <c r="B7126" s="6" t="s">
        <v>42</v>
      </c>
      <c r="C7126" s="6">
        <v>35</v>
      </c>
      <c r="D7126" s="6" t="s">
        <v>395</v>
      </c>
      <c r="E7126" s="6">
        <v>5</v>
      </c>
      <c r="F7126" s="6"/>
      <c r="G7126" s="6"/>
      <c r="H7126" s="6"/>
      <c r="I7126" s="10" t="str">
        <f t="shared" si="71"/>
        <v/>
      </c>
      <c r="J7126" s="6" t="s">
        <v>393</v>
      </c>
      <c r="K7126" s="6">
        <v>4</v>
      </c>
      <c r="L7126" s="6"/>
      <c r="M7126" s="6">
        <v>1</v>
      </c>
      <c r="N7126" s="6">
        <v>0</v>
      </c>
      <c r="O7126" s="6">
        <v>0</v>
      </c>
      <c r="P7126" s="6"/>
      <c r="Q7126" s="6"/>
      <c r="R7126" s="6"/>
      <c r="S7126" s="6"/>
      <c r="T7126" s="6"/>
    </row>
    <row r="7127" spans="1:20" x14ac:dyDescent="0.25">
      <c r="A7127">
        <v>2007</v>
      </c>
      <c r="B7127" s="6" t="s">
        <v>42</v>
      </c>
      <c r="C7127" s="6">
        <v>36</v>
      </c>
      <c r="D7127" s="6" t="s">
        <v>395</v>
      </c>
      <c r="E7127" s="6">
        <v>5</v>
      </c>
      <c r="F7127" s="6"/>
      <c r="G7127" s="6"/>
      <c r="H7127" s="6"/>
      <c r="I7127" s="10" t="str">
        <f t="shared" si="71"/>
        <v/>
      </c>
      <c r="J7127" s="6" t="s">
        <v>393</v>
      </c>
      <c r="K7127" s="6">
        <v>30</v>
      </c>
      <c r="L7127" s="6"/>
      <c r="M7127" s="6">
        <v>15</v>
      </c>
      <c r="N7127" s="6">
        <v>0</v>
      </c>
      <c r="O7127" s="6">
        <v>0</v>
      </c>
      <c r="P7127" s="6"/>
      <c r="Q7127" s="6"/>
      <c r="R7127" s="6"/>
      <c r="S7127" s="6"/>
      <c r="T7127" s="6"/>
    </row>
    <row r="7128" spans="1:20" x14ac:dyDescent="0.25">
      <c r="A7128">
        <v>2007</v>
      </c>
      <c r="B7128" s="6" t="s">
        <v>42</v>
      </c>
      <c r="C7128" s="6">
        <v>37</v>
      </c>
      <c r="D7128" s="6" t="s">
        <v>395</v>
      </c>
      <c r="E7128" s="6">
        <v>5</v>
      </c>
      <c r="F7128" s="6"/>
      <c r="G7128" s="6"/>
      <c r="H7128" s="6"/>
      <c r="I7128" s="10" t="str">
        <f t="shared" si="71"/>
        <v/>
      </c>
      <c r="J7128" s="6" t="s">
        <v>399</v>
      </c>
      <c r="K7128" s="6">
        <v>31</v>
      </c>
      <c r="L7128" s="6"/>
      <c r="M7128" s="6">
        <v>17</v>
      </c>
      <c r="N7128" s="6">
        <v>20</v>
      </c>
      <c r="O7128" s="6">
        <v>0</v>
      </c>
      <c r="P7128" s="6" t="s">
        <v>48</v>
      </c>
      <c r="Q7128" s="6"/>
      <c r="R7128" s="6"/>
      <c r="S7128" s="6"/>
      <c r="T7128" s="6"/>
    </row>
    <row r="7129" spans="1:20" x14ac:dyDescent="0.25">
      <c r="A7129">
        <v>2007</v>
      </c>
      <c r="B7129" s="6" t="s">
        <v>42</v>
      </c>
      <c r="C7129" s="6">
        <v>38</v>
      </c>
      <c r="D7129" s="6" t="s">
        <v>395</v>
      </c>
      <c r="E7129" s="6">
        <v>5</v>
      </c>
      <c r="F7129" s="6"/>
      <c r="G7129" s="6"/>
      <c r="H7129" s="6"/>
      <c r="I7129" s="10" t="str">
        <f t="shared" si="71"/>
        <v/>
      </c>
      <c r="J7129" s="6" t="s">
        <v>399</v>
      </c>
      <c r="K7129" s="6">
        <v>20</v>
      </c>
      <c r="L7129" s="6"/>
      <c r="M7129" s="6">
        <v>4</v>
      </c>
      <c r="N7129" s="6">
        <v>0</v>
      </c>
      <c r="O7129" s="6">
        <v>0</v>
      </c>
      <c r="P7129" s="6"/>
      <c r="Q7129" s="6"/>
      <c r="R7129" s="6"/>
      <c r="S7129" s="6"/>
      <c r="T7129" s="6"/>
    </row>
    <row r="7130" spans="1:20" x14ac:dyDescent="0.25">
      <c r="A7130">
        <v>2007</v>
      </c>
      <c r="B7130" s="6" t="s">
        <v>42</v>
      </c>
      <c r="C7130" s="6">
        <v>39</v>
      </c>
      <c r="D7130" s="6" t="s">
        <v>395</v>
      </c>
      <c r="E7130" s="6">
        <v>5</v>
      </c>
      <c r="F7130" s="6"/>
      <c r="G7130" s="6"/>
      <c r="H7130" s="6"/>
      <c r="I7130" s="10" t="str">
        <f t="shared" si="71"/>
        <v/>
      </c>
      <c r="J7130" s="6" t="s">
        <v>454</v>
      </c>
      <c r="K7130" s="6">
        <v>5</v>
      </c>
      <c r="L7130" s="6"/>
      <c r="M7130" s="6">
        <v>1</v>
      </c>
      <c r="N7130" s="6">
        <v>0</v>
      </c>
      <c r="O7130" s="6">
        <v>0</v>
      </c>
      <c r="P7130" s="6"/>
      <c r="Q7130" s="6"/>
      <c r="R7130" s="6" t="s">
        <v>151</v>
      </c>
      <c r="S7130" s="6"/>
      <c r="T7130" s="6"/>
    </row>
    <row r="7131" spans="1:20" x14ac:dyDescent="0.25">
      <c r="A7131">
        <v>2007</v>
      </c>
      <c r="B7131" s="6" t="s">
        <v>42</v>
      </c>
      <c r="C7131" s="6">
        <v>40</v>
      </c>
      <c r="D7131" s="6" t="s">
        <v>395</v>
      </c>
      <c r="E7131" s="6">
        <v>5</v>
      </c>
      <c r="F7131" s="6"/>
      <c r="G7131" s="6"/>
      <c r="H7131" s="6"/>
      <c r="I7131" s="10" t="str">
        <f t="shared" si="71"/>
        <v/>
      </c>
      <c r="J7131" s="6" t="s">
        <v>454</v>
      </c>
      <c r="K7131" s="6">
        <v>4</v>
      </c>
      <c r="L7131" s="6"/>
      <c r="M7131" s="6">
        <v>1</v>
      </c>
      <c r="N7131" s="6">
        <v>0</v>
      </c>
      <c r="O7131" s="6">
        <v>0</v>
      </c>
      <c r="P7131" s="6"/>
      <c r="Q7131" s="6"/>
      <c r="R7131" s="6" t="s">
        <v>31</v>
      </c>
      <c r="S7131" s="6"/>
      <c r="T7131" s="6"/>
    </row>
    <row r="7132" spans="1:20" x14ac:dyDescent="0.25">
      <c r="A7132">
        <v>2007</v>
      </c>
      <c r="B7132" s="6" t="s">
        <v>42</v>
      </c>
      <c r="C7132" s="6">
        <v>41</v>
      </c>
      <c r="D7132" s="6" t="s">
        <v>395</v>
      </c>
      <c r="E7132" s="6">
        <v>5</v>
      </c>
      <c r="F7132" s="6"/>
      <c r="G7132" s="6"/>
      <c r="H7132" s="6"/>
      <c r="I7132" s="10" t="str">
        <f t="shared" si="71"/>
        <v/>
      </c>
      <c r="J7132" s="6" t="s">
        <v>396</v>
      </c>
      <c r="K7132" s="6">
        <v>15</v>
      </c>
      <c r="L7132" s="6"/>
      <c r="M7132" s="6">
        <v>11</v>
      </c>
      <c r="N7132" s="6">
        <v>0</v>
      </c>
      <c r="O7132" s="6">
        <v>0</v>
      </c>
      <c r="P7132" s="6"/>
      <c r="Q7132" s="6"/>
      <c r="R7132" s="6"/>
      <c r="S7132" s="6"/>
      <c r="T7132" s="6"/>
    </row>
    <row r="7133" spans="1:20" x14ac:dyDescent="0.25">
      <c r="A7133">
        <v>2007</v>
      </c>
      <c r="B7133" s="6" t="s">
        <v>42</v>
      </c>
      <c r="C7133" s="6">
        <v>42</v>
      </c>
      <c r="D7133" s="6" t="s">
        <v>395</v>
      </c>
      <c r="E7133" s="6">
        <v>5</v>
      </c>
      <c r="F7133" s="6"/>
      <c r="G7133" s="6"/>
      <c r="H7133" s="6"/>
      <c r="I7133" s="10" t="str">
        <f t="shared" si="71"/>
        <v/>
      </c>
      <c r="J7133" s="6" t="s">
        <v>396</v>
      </c>
      <c r="K7133" s="6">
        <v>8</v>
      </c>
      <c r="L7133" s="6"/>
      <c r="M7133" s="6">
        <v>6</v>
      </c>
      <c r="N7133" s="6">
        <v>0</v>
      </c>
      <c r="O7133" s="6">
        <v>0</v>
      </c>
      <c r="P7133" s="6"/>
      <c r="Q7133" s="6"/>
      <c r="R7133" s="6"/>
      <c r="S7133" s="6"/>
      <c r="T7133" s="6"/>
    </row>
    <row r="7134" spans="1:20" x14ac:dyDescent="0.25">
      <c r="A7134">
        <v>2007</v>
      </c>
      <c r="B7134" s="6" t="s">
        <v>42</v>
      </c>
      <c r="C7134" s="6">
        <v>43</v>
      </c>
      <c r="D7134" s="6" t="s">
        <v>395</v>
      </c>
      <c r="E7134" s="6">
        <v>5</v>
      </c>
      <c r="F7134" s="6"/>
      <c r="G7134" s="6"/>
      <c r="H7134" s="6"/>
      <c r="I7134" s="10" t="str">
        <f t="shared" si="71"/>
        <v/>
      </c>
      <c r="J7134" s="6" t="s">
        <v>396</v>
      </c>
      <c r="K7134" s="6">
        <v>7</v>
      </c>
      <c r="L7134" s="6"/>
      <c r="M7134" s="6">
        <v>4</v>
      </c>
      <c r="N7134" s="6">
        <v>0</v>
      </c>
      <c r="O7134" s="6">
        <v>0</v>
      </c>
      <c r="P7134" s="6"/>
      <c r="Q7134" s="6"/>
      <c r="R7134" s="6"/>
      <c r="S7134" s="6"/>
      <c r="T7134" s="6"/>
    </row>
    <row r="7135" spans="1:20" x14ac:dyDescent="0.25">
      <c r="A7135">
        <v>2007</v>
      </c>
      <c r="B7135" s="6" t="s">
        <v>42</v>
      </c>
      <c r="C7135" s="6">
        <v>44</v>
      </c>
      <c r="D7135" s="6" t="s">
        <v>395</v>
      </c>
      <c r="E7135" s="6">
        <v>5</v>
      </c>
      <c r="F7135" s="6"/>
      <c r="G7135" s="6"/>
      <c r="H7135" s="6"/>
      <c r="I7135" s="10" t="str">
        <f t="shared" si="71"/>
        <v/>
      </c>
      <c r="J7135" s="6" t="s">
        <v>390</v>
      </c>
      <c r="K7135" s="6">
        <v>7</v>
      </c>
      <c r="L7135" s="6"/>
      <c r="M7135" s="6">
        <v>3</v>
      </c>
      <c r="N7135" s="6">
        <v>0</v>
      </c>
      <c r="O7135" s="6">
        <v>0</v>
      </c>
      <c r="P7135" s="6"/>
      <c r="Q7135" s="6"/>
      <c r="R7135" s="6"/>
      <c r="S7135" s="6"/>
      <c r="T7135" s="6"/>
    </row>
    <row r="7136" spans="1:20" x14ac:dyDescent="0.25">
      <c r="A7136">
        <v>2007</v>
      </c>
      <c r="B7136" s="6" t="s">
        <v>42</v>
      </c>
      <c r="C7136" s="6">
        <v>45</v>
      </c>
      <c r="D7136" s="6" t="s">
        <v>395</v>
      </c>
      <c r="E7136" s="6">
        <v>5</v>
      </c>
      <c r="F7136" s="6"/>
      <c r="G7136" s="6"/>
      <c r="H7136" s="6"/>
      <c r="I7136" s="10" t="str">
        <f t="shared" si="71"/>
        <v/>
      </c>
      <c r="J7136" s="6" t="s">
        <v>390</v>
      </c>
      <c r="K7136" s="6">
        <v>17</v>
      </c>
      <c r="L7136" s="6"/>
      <c r="M7136" s="6">
        <v>4</v>
      </c>
      <c r="N7136" s="6">
        <v>0</v>
      </c>
      <c r="O7136" s="6">
        <v>0</v>
      </c>
      <c r="P7136" s="6"/>
      <c r="Q7136" s="6"/>
      <c r="R7136" s="6"/>
      <c r="S7136" s="6"/>
      <c r="T7136" s="6"/>
    </row>
    <row r="7137" spans="1:20" x14ac:dyDescent="0.25">
      <c r="A7137">
        <v>2007</v>
      </c>
      <c r="B7137" s="6" t="s">
        <v>42</v>
      </c>
      <c r="C7137" s="6">
        <v>46</v>
      </c>
      <c r="D7137" s="6" t="s">
        <v>395</v>
      </c>
      <c r="E7137" s="6">
        <v>5</v>
      </c>
      <c r="F7137" s="6"/>
      <c r="G7137" s="6"/>
      <c r="H7137" s="6"/>
      <c r="I7137" s="10" t="str">
        <f t="shared" si="71"/>
        <v/>
      </c>
      <c r="J7137" s="6" t="s">
        <v>420</v>
      </c>
      <c r="K7137" s="6">
        <v>5</v>
      </c>
      <c r="L7137" s="6"/>
      <c r="M7137" s="6">
        <v>1</v>
      </c>
      <c r="N7137" s="6">
        <v>0</v>
      </c>
      <c r="O7137" s="6">
        <v>0</v>
      </c>
      <c r="P7137" s="6"/>
      <c r="Q7137" s="6"/>
      <c r="R7137" s="6"/>
      <c r="S7137" s="6"/>
      <c r="T7137" s="6"/>
    </row>
    <row r="7138" spans="1:20" x14ac:dyDescent="0.25">
      <c r="A7138">
        <v>2007</v>
      </c>
      <c r="B7138" s="6" t="s">
        <v>42</v>
      </c>
      <c r="C7138" s="6">
        <v>47</v>
      </c>
      <c r="D7138" s="6" t="s">
        <v>395</v>
      </c>
      <c r="E7138" s="6">
        <v>5</v>
      </c>
      <c r="F7138" s="6"/>
      <c r="G7138" s="6"/>
      <c r="H7138" s="6"/>
      <c r="I7138" s="10" t="str">
        <f t="shared" si="71"/>
        <v/>
      </c>
      <c r="J7138" s="6" t="s">
        <v>420</v>
      </c>
      <c r="K7138" s="6">
        <v>4</v>
      </c>
      <c r="L7138" s="6"/>
      <c r="M7138" s="6">
        <v>1</v>
      </c>
      <c r="N7138" s="6">
        <v>0</v>
      </c>
      <c r="O7138" s="6">
        <v>0</v>
      </c>
      <c r="P7138" s="6"/>
      <c r="Q7138" s="6"/>
      <c r="R7138" s="6"/>
      <c r="S7138" s="6"/>
      <c r="T7138" s="6"/>
    </row>
    <row r="7139" spans="1:20" x14ac:dyDescent="0.25">
      <c r="A7139">
        <v>2007</v>
      </c>
      <c r="B7139" s="6" t="s">
        <v>42</v>
      </c>
      <c r="C7139" s="6">
        <v>48</v>
      </c>
      <c r="D7139" s="6" t="s">
        <v>395</v>
      </c>
      <c r="E7139" s="6">
        <v>5</v>
      </c>
      <c r="F7139" s="6"/>
      <c r="G7139" s="6"/>
      <c r="H7139" s="6"/>
      <c r="I7139" s="10" t="str">
        <f t="shared" si="71"/>
        <v/>
      </c>
      <c r="J7139" s="6" t="s">
        <v>392</v>
      </c>
      <c r="K7139" s="6">
        <v>4</v>
      </c>
      <c r="L7139" s="6"/>
      <c r="M7139" s="6">
        <v>2</v>
      </c>
      <c r="N7139" s="6">
        <v>0</v>
      </c>
      <c r="O7139" s="6">
        <v>0</v>
      </c>
      <c r="P7139" s="6"/>
      <c r="Q7139" s="6"/>
      <c r="R7139" s="6"/>
      <c r="S7139" s="6"/>
      <c r="T7139" s="6"/>
    </row>
    <row r="7140" spans="1:20" x14ac:dyDescent="0.25">
      <c r="A7140">
        <v>2007</v>
      </c>
      <c r="B7140" s="6" t="s">
        <v>42</v>
      </c>
      <c r="C7140" s="6">
        <v>49</v>
      </c>
      <c r="D7140" s="6" t="s">
        <v>395</v>
      </c>
      <c r="E7140" s="6">
        <v>5</v>
      </c>
      <c r="F7140" s="6"/>
      <c r="G7140" s="6"/>
      <c r="H7140" s="6"/>
      <c r="I7140" s="10" t="str">
        <f t="shared" si="71"/>
        <v/>
      </c>
      <c r="J7140" s="6" t="s">
        <v>392</v>
      </c>
      <c r="K7140" s="6">
        <v>5</v>
      </c>
      <c r="L7140" s="6"/>
      <c r="M7140" s="6">
        <v>1</v>
      </c>
      <c r="N7140" s="6">
        <v>0</v>
      </c>
      <c r="O7140" s="6">
        <v>0</v>
      </c>
      <c r="P7140" s="6"/>
      <c r="Q7140" s="6"/>
      <c r="R7140" s="6"/>
      <c r="S7140" s="6"/>
      <c r="T7140" s="6"/>
    </row>
    <row r="7141" spans="1:20" x14ac:dyDescent="0.25">
      <c r="A7141">
        <v>2007</v>
      </c>
      <c r="B7141" s="6" t="s">
        <v>42</v>
      </c>
      <c r="C7141" s="6">
        <v>50</v>
      </c>
      <c r="D7141" s="6" t="s">
        <v>395</v>
      </c>
      <c r="E7141" s="6">
        <v>5</v>
      </c>
      <c r="F7141" s="6"/>
      <c r="G7141" s="6"/>
      <c r="H7141" s="6"/>
      <c r="I7141" s="10" t="str">
        <f t="shared" si="71"/>
        <v/>
      </c>
      <c r="J7141" s="6" t="s">
        <v>392</v>
      </c>
      <c r="K7141" s="6">
        <v>30</v>
      </c>
      <c r="L7141" s="6"/>
      <c r="M7141" s="6">
        <v>40</v>
      </c>
      <c r="N7141" s="6">
        <v>50</v>
      </c>
      <c r="O7141" s="6">
        <v>1</v>
      </c>
      <c r="P7141" s="6"/>
      <c r="Q7141" s="6"/>
      <c r="R7141" s="6"/>
      <c r="S7141" s="6"/>
      <c r="T7141" s="6"/>
    </row>
    <row r="7142" spans="1:20" x14ac:dyDescent="0.25">
      <c r="A7142">
        <v>2007</v>
      </c>
      <c r="B7142" s="6" t="s">
        <v>42</v>
      </c>
      <c r="C7142" s="6">
        <v>51</v>
      </c>
      <c r="D7142" s="6" t="s">
        <v>407</v>
      </c>
      <c r="E7142" s="6">
        <v>6</v>
      </c>
      <c r="F7142" s="6"/>
      <c r="G7142" s="6">
        <v>58</v>
      </c>
      <c r="H7142" s="6"/>
      <c r="I7142" s="10">
        <f t="shared" si="71"/>
        <v>58</v>
      </c>
      <c r="J7142" s="6" t="s">
        <v>386</v>
      </c>
      <c r="K7142" s="6">
        <v>31</v>
      </c>
      <c r="L7142" s="6"/>
      <c r="M7142" s="6">
        <v>24</v>
      </c>
      <c r="N7142" s="6">
        <v>10</v>
      </c>
      <c r="O7142" s="6">
        <v>0</v>
      </c>
      <c r="P7142" s="6"/>
      <c r="Q7142" s="6"/>
      <c r="R7142" s="6"/>
      <c r="S7142" s="6">
        <v>3</v>
      </c>
      <c r="T7142" s="6" t="s">
        <v>455</v>
      </c>
    </row>
    <row r="7143" spans="1:20" x14ac:dyDescent="0.25">
      <c r="A7143">
        <v>2007</v>
      </c>
      <c r="B7143" s="6" t="s">
        <v>42</v>
      </c>
      <c r="C7143" s="6">
        <v>52</v>
      </c>
      <c r="D7143" s="6" t="s">
        <v>407</v>
      </c>
      <c r="E7143" s="6">
        <v>6</v>
      </c>
      <c r="F7143" s="6"/>
      <c r="G7143" s="6"/>
      <c r="H7143" s="6"/>
      <c r="I7143" s="10" t="str">
        <f t="shared" si="71"/>
        <v/>
      </c>
      <c r="J7143" s="6" t="s">
        <v>397</v>
      </c>
      <c r="K7143" s="6">
        <v>10</v>
      </c>
      <c r="L7143" s="6"/>
      <c r="M7143" s="6">
        <v>9</v>
      </c>
      <c r="N7143" s="6">
        <v>25</v>
      </c>
      <c r="O7143" s="6">
        <v>0</v>
      </c>
      <c r="P7143" s="6"/>
      <c r="Q7143" s="6"/>
      <c r="R7143" s="6"/>
      <c r="S7143" s="6"/>
      <c r="T7143" s="6" t="s">
        <v>455</v>
      </c>
    </row>
    <row r="7144" spans="1:20" x14ac:dyDescent="0.25">
      <c r="A7144">
        <v>2007</v>
      </c>
      <c r="B7144" s="6" t="s">
        <v>42</v>
      </c>
      <c r="C7144" s="6">
        <v>53</v>
      </c>
      <c r="D7144" s="6" t="s">
        <v>407</v>
      </c>
      <c r="E7144" s="6">
        <v>6</v>
      </c>
      <c r="F7144" s="6"/>
      <c r="G7144" s="6"/>
      <c r="H7144" s="6"/>
      <c r="I7144" s="10" t="str">
        <f t="shared" si="71"/>
        <v/>
      </c>
      <c r="J7144" s="6" t="s">
        <v>389</v>
      </c>
      <c r="K7144" s="6">
        <v>31</v>
      </c>
      <c r="L7144" s="6"/>
      <c r="M7144" s="6">
        <v>4</v>
      </c>
      <c r="N7144" s="6">
        <v>0</v>
      </c>
      <c r="O7144" s="6">
        <v>0</v>
      </c>
      <c r="P7144" s="6"/>
      <c r="Q7144" s="6"/>
      <c r="R7144" s="6"/>
      <c r="S7144" s="6"/>
      <c r="T7144" s="6" t="s">
        <v>455</v>
      </c>
    </row>
    <row r="7145" spans="1:20" x14ac:dyDescent="0.25">
      <c r="A7145">
        <v>2007</v>
      </c>
      <c r="B7145" s="6" t="s">
        <v>42</v>
      </c>
      <c r="C7145" s="6">
        <v>54</v>
      </c>
      <c r="D7145" s="6" t="s">
        <v>407</v>
      </c>
      <c r="E7145" s="6">
        <v>6</v>
      </c>
      <c r="F7145" s="6"/>
      <c r="G7145" s="6"/>
      <c r="H7145" s="6"/>
      <c r="I7145" s="10" t="str">
        <f t="shared" si="71"/>
        <v/>
      </c>
      <c r="J7145" s="6" t="s">
        <v>392</v>
      </c>
      <c r="K7145" s="6">
        <v>4</v>
      </c>
      <c r="L7145" s="6"/>
      <c r="M7145" s="6">
        <v>2</v>
      </c>
      <c r="N7145" s="6">
        <v>5</v>
      </c>
      <c r="O7145" s="6">
        <v>0</v>
      </c>
      <c r="P7145" s="6"/>
      <c r="Q7145" s="6"/>
      <c r="R7145" s="6"/>
      <c r="S7145" s="6"/>
      <c r="T7145" s="6" t="s">
        <v>455</v>
      </c>
    </row>
    <row r="7146" spans="1:20" x14ac:dyDescent="0.25">
      <c r="A7146">
        <v>2007</v>
      </c>
      <c r="B7146" s="6" t="s">
        <v>42</v>
      </c>
      <c r="C7146" s="6">
        <v>55</v>
      </c>
      <c r="D7146" s="6" t="s">
        <v>407</v>
      </c>
      <c r="E7146" s="6">
        <v>6</v>
      </c>
      <c r="F7146" s="6"/>
      <c r="G7146" s="6"/>
      <c r="H7146" s="6"/>
      <c r="I7146" s="10" t="str">
        <f t="shared" si="71"/>
        <v/>
      </c>
      <c r="J7146" s="6" t="s">
        <v>392</v>
      </c>
      <c r="K7146" s="6">
        <v>10</v>
      </c>
      <c r="L7146" s="6"/>
      <c r="M7146" s="6">
        <v>18</v>
      </c>
      <c r="N7146" s="6">
        <v>80</v>
      </c>
      <c r="O7146" s="6">
        <v>0</v>
      </c>
      <c r="P7146" s="6"/>
      <c r="Q7146" s="6"/>
      <c r="R7146" s="6"/>
      <c r="S7146" s="6"/>
      <c r="T7146" s="6" t="s">
        <v>455</v>
      </c>
    </row>
    <row r="7147" spans="1:20" x14ac:dyDescent="0.25">
      <c r="A7147">
        <v>2007</v>
      </c>
      <c r="B7147" s="6" t="s">
        <v>42</v>
      </c>
      <c r="C7147" s="6">
        <v>56</v>
      </c>
      <c r="D7147" s="6" t="s">
        <v>407</v>
      </c>
      <c r="E7147" s="6">
        <v>7</v>
      </c>
      <c r="F7147" s="6"/>
      <c r="G7147" s="6">
        <v>186</v>
      </c>
      <c r="H7147" s="6"/>
      <c r="I7147" s="10">
        <f t="shared" si="71"/>
        <v>186</v>
      </c>
      <c r="J7147" s="6" t="s">
        <v>393</v>
      </c>
      <c r="K7147" s="6">
        <v>20</v>
      </c>
      <c r="L7147" s="6"/>
      <c r="M7147" s="6">
        <v>25</v>
      </c>
      <c r="N7147" s="6">
        <v>0</v>
      </c>
      <c r="O7147" s="6">
        <v>0</v>
      </c>
      <c r="P7147" s="6"/>
      <c r="Q7147" s="6"/>
      <c r="R7147" s="6"/>
      <c r="S7147" s="6">
        <v>1</v>
      </c>
      <c r="T7147" s="6" t="s">
        <v>455</v>
      </c>
    </row>
    <row r="7148" spans="1:20" x14ac:dyDescent="0.25">
      <c r="A7148">
        <v>2007</v>
      </c>
      <c r="B7148" s="6" t="s">
        <v>42</v>
      </c>
      <c r="C7148" s="6">
        <v>57</v>
      </c>
      <c r="D7148" s="6" t="s">
        <v>407</v>
      </c>
      <c r="E7148" s="6">
        <v>7</v>
      </c>
      <c r="F7148" s="6"/>
      <c r="G7148" s="6"/>
      <c r="H7148" s="6"/>
      <c r="I7148" s="10" t="str">
        <f t="shared" si="71"/>
        <v/>
      </c>
      <c r="J7148" s="6" t="s">
        <v>456</v>
      </c>
      <c r="K7148" s="6">
        <v>20</v>
      </c>
      <c r="L7148" s="6"/>
      <c r="M7148" s="6">
        <v>4</v>
      </c>
      <c r="N7148" s="6">
        <v>0</v>
      </c>
      <c r="O7148" s="6">
        <v>0</v>
      </c>
      <c r="P7148" s="6"/>
      <c r="Q7148" s="6"/>
      <c r="R7148" s="6"/>
      <c r="S7148" s="6"/>
      <c r="T7148" s="6" t="s">
        <v>455</v>
      </c>
    </row>
    <row r="7149" spans="1:20" x14ac:dyDescent="0.25">
      <c r="A7149">
        <v>2007</v>
      </c>
      <c r="B7149" s="6" t="s">
        <v>42</v>
      </c>
      <c r="C7149" s="6">
        <v>58</v>
      </c>
      <c r="D7149" s="6" t="s">
        <v>407</v>
      </c>
      <c r="E7149" s="6">
        <v>7</v>
      </c>
      <c r="F7149" s="6"/>
      <c r="G7149" s="6"/>
      <c r="H7149" s="6"/>
      <c r="I7149" s="10" t="str">
        <f t="shared" si="71"/>
        <v/>
      </c>
      <c r="J7149" s="6" t="s">
        <v>386</v>
      </c>
      <c r="K7149" s="6">
        <v>40</v>
      </c>
      <c r="L7149" s="6"/>
      <c r="M7149" s="6">
        <v>26</v>
      </c>
      <c r="N7149" s="6">
        <v>0</v>
      </c>
      <c r="O7149" s="6">
        <v>0</v>
      </c>
      <c r="P7149" s="6"/>
      <c r="Q7149" s="6"/>
      <c r="R7149" s="6" t="s">
        <v>47</v>
      </c>
      <c r="S7149" s="6"/>
      <c r="T7149" s="6" t="s">
        <v>455</v>
      </c>
    </row>
    <row r="7150" spans="1:20" x14ac:dyDescent="0.25">
      <c r="A7150">
        <v>2007</v>
      </c>
      <c r="B7150" s="6" t="s">
        <v>42</v>
      </c>
      <c r="C7150" s="6">
        <v>59</v>
      </c>
      <c r="D7150" s="6" t="s">
        <v>407</v>
      </c>
      <c r="E7150" s="6">
        <v>7</v>
      </c>
      <c r="F7150" s="6"/>
      <c r="G7150" s="6"/>
      <c r="H7150" s="6"/>
      <c r="I7150" s="10" t="str">
        <f t="shared" si="71"/>
        <v/>
      </c>
      <c r="J7150" s="6" t="s">
        <v>397</v>
      </c>
      <c r="K7150" s="6">
        <v>21</v>
      </c>
      <c r="L7150" s="6"/>
      <c r="M7150" s="6">
        <v>18</v>
      </c>
      <c r="N7150" s="6">
        <v>15</v>
      </c>
      <c r="O7150" s="6">
        <v>0</v>
      </c>
      <c r="P7150" s="6"/>
      <c r="Q7150" s="6"/>
      <c r="R7150" s="6"/>
      <c r="S7150" s="6"/>
      <c r="T7150" s="6" t="s">
        <v>455</v>
      </c>
    </row>
    <row r="7151" spans="1:20" x14ac:dyDescent="0.25">
      <c r="A7151">
        <v>2007</v>
      </c>
      <c r="B7151" s="6" t="s">
        <v>42</v>
      </c>
      <c r="C7151" s="6">
        <v>60</v>
      </c>
      <c r="D7151" s="6" t="s">
        <v>407</v>
      </c>
      <c r="E7151" s="6">
        <v>7</v>
      </c>
      <c r="F7151" s="6"/>
      <c r="G7151" s="6"/>
      <c r="H7151" s="6"/>
      <c r="I7151" s="10" t="str">
        <f t="shared" si="71"/>
        <v/>
      </c>
      <c r="J7151" s="6" t="s">
        <v>389</v>
      </c>
      <c r="K7151" s="6">
        <v>10</v>
      </c>
      <c r="L7151" s="6"/>
      <c r="M7151" s="6">
        <v>5</v>
      </c>
      <c r="N7151" s="6">
        <v>5</v>
      </c>
      <c r="O7151" s="6">
        <v>0</v>
      </c>
      <c r="P7151" s="6"/>
      <c r="Q7151" s="6"/>
      <c r="R7151" s="6" t="s">
        <v>47</v>
      </c>
      <c r="S7151" s="6"/>
      <c r="T7151" s="6" t="s">
        <v>455</v>
      </c>
    </row>
    <row r="7152" spans="1:20" x14ac:dyDescent="0.25">
      <c r="A7152">
        <v>2007</v>
      </c>
      <c r="B7152" s="6" t="s">
        <v>42</v>
      </c>
      <c r="C7152" s="6">
        <v>61</v>
      </c>
      <c r="D7152" s="6" t="s">
        <v>407</v>
      </c>
      <c r="E7152" s="6">
        <v>7</v>
      </c>
      <c r="F7152" s="6"/>
      <c r="G7152" s="6"/>
      <c r="H7152" s="6"/>
      <c r="I7152" s="10" t="str">
        <f t="shared" si="71"/>
        <v/>
      </c>
      <c r="J7152" s="6" t="s">
        <v>389</v>
      </c>
      <c r="K7152" s="6">
        <v>18</v>
      </c>
      <c r="L7152" s="6"/>
      <c r="M7152" s="6">
        <v>3</v>
      </c>
      <c r="N7152" s="6">
        <v>0</v>
      </c>
      <c r="O7152" s="6">
        <v>0</v>
      </c>
      <c r="P7152" s="6"/>
      <c r="Q7152" s="6"/>
      <c r="R7152" s="6"/>
      <c r="S7152" s="6"/>
      <c r="T7152" s="6" t="s">
        <v>455</v>
      </c>
    </row>
    <row r="7153" spans="1:20" x14ac:dyDescent="0.25">
      <c r="A7153">
        <v>2007</v>
      </c>
      <c r="B7153" s="6" t="s">
        <v>42</v>
      </c>
      <c r="C7153" s="6">
        <v>62</v>
      </c>
      <c r="D7153" s="6" t="s">
        <v>407</v>
      </c>
      <c r="E7153" s="6">
        <v>7</v>
      </c>
      <c r="F7153" s="6"/>
      <c r="G7153" s="6"/>
      <c r="H7153" s="6"/>
      <c r="I7153" s="10" t="str">
        <f t="shared" si="71"/>
        <v/>
      </c>
      <c r="J7153" s="6" t="s">
        <v>392</v>
      </c>
      <c r="K7153" s="6">
        <v>40</v>
      </c>
      <c r="L7153" s="6"/>
      <c r="M7153" s="6">
        <v>14</v>
      </c>
      <c r="N7153" s="6">
        <v>5</v>
      </c>
      <c r="O7153" s="6">
        <v>0</v>
      </c>
      <c r="P7153" s="6"/>
      <c r="Q7153" s="6"/>
      <c r="R7153" s="6"/>
      <c r="S7153" s="6"/>
      <c r="T7153" s="6" t="s">
        <v>455</v>
      </c>
    </row>
    <row r="7154" spans="1:20" x14ac:dyDescent="0.25">
      <c r="A7154">
        <v>2007</v>
      </c>
      <c r="B7154" s="6" t="s">
        <v>42</v>
      </c>
      <c r="C7154" s="6">
        <v>63</v>
      </c>
      <c r="D7154" s="6" t="s">
        <v>407</v>
      </c>
      <c r="E7154" s="6">
        <v>7</v>
      </c>
      <c r="F7154" s="6"/>
      <c r="G7154" s="6"/>
      <c r="H7154" s="6"/>
      <c r="I7154" s="10" t="str">
        <f t="shared" si="71"/>
        <v/>
      </c>
      <c r="J7154" s="6" t="s">
        <v>392</v>
      </c>
      <c r="K7154" s="6">
        <v>10</v>
      </c>
      <c r="L7154" s="6"/>
      <c r="M7154" s="6">
        <v>23</v>
      </c>
      <c r="N7154" s="6">
        <v>25</v>
      </c>
      <c r="O7154" s="6">
        <v>0</v>
      </c>
      <c r="P7154" s="6"/>
      <c r="Q7154" s="6"/>
      <c r="R7154" s="6" t="s">
        <v>47</v>
      </c>
      <c r="S7154" s="6"/>
      <c r="T7154" s="6" t="s">
        <v>455</v>
      </c>
    </row>
    <row r="7155" spans="1:20" x14ac:dyDescent="0.25">
      <c r="A7155">
        <v>2007</v>
      </c>
      <c r="B7155" s="6" t="s">
        <v>42</v>
      </c>
      <c r="C7155" s="6">
        <v>64</v>
      </c>
      <c r="D7155" s="6" t="s">
        <v>407</v>
      </c>
      <c r="E7155" s="6">
        <v>7</v>
      </c>
      <c r="F7155" s="6"/>
      <c r="G7155" s="6"/>
      <c r="H7155" s="6"/>
      <c r="I7155" s="10" t="str">
        <f t="shared" si="71"/>
        <v/>
      </c>
      <c r="J7155" s="6" t="s">
        <v>392</v>
      </c>
      <c r="K7155" s="6">
        <v>27</v>
      </c>
      <c r="L7155" s="6"/>
      <c r="M7155" s="6">
        <v>7</v>
      </c>
      <c r="N7155" s="6">
        <v>2</v>
      </c>
      <c r="O7155" s="6">
        <v>0</v>
      </c>
      <c r="P7155" s="6"/>
      <c r="Q7155" s="6"/>
      <c r="R7155" s="6"/>
      <c r="S7155" s="6"/>
      <c r="T7155" s="6" t="s">
        <v>455</v>
      </c>
    </row>
    <row r="7156" spans="1:20" x14ac:dyDescent="0.25">
      <c r="A7156">
        <v>2007</v>
      </c>
      <c r="B7156" s="6" t="s">
        <v>42</v>
      </c>
      <c r="C7156" s="6">
        <v>65</v>
      </c>
      <c r="D7156" s="6" t="s">
        <v>407</v>
      </c>
      <c r="E7156" s="6">
        <v>7</v>
      </c>
      <c r="F7156" s="6"/>
      <c r="G7156" s="6"/>
      <c r="H7156" s="6"/>
      <c r="I7156" s="10" t="str">
        <f t="shared" si="71"/>
        <v/>
      </c>
      <c r="J7156" s="6" t="s">
        <v>392</v>
      </c>
      <c r="K7156" s="6">
        <v>43</v>
      </c>
      <c r="L7156" s="6"/>
      <c r="M7156" s="6">
        <v>15</v>
      </c>
      <c r="N7156" s="6">
        <v>5</v>
      </c>
      <c r="O7156" s="6">
        <v>0</v>
      </c>
      <c r="P7156" s="6"/>
      <c r="Q7156" s="6"/>
      <c r="R7156" s="6"/>
      <c r="S7156" s="6"/>
      <c r="T7156" s="6" t="s">
        <v>455</v>
      </c>
    </row>
    <row r="7157" spans="1:20" x14ac:dyDescent="0.25">
      <c r="A7157">
        <v>2007</v>
      </c>
      <c r="B7157" s="6" t="s">
        <v>42</v>
      </c>
      <c r="C7157" s="6">
        <v>66</v>
      </c>
      <c r="D7157" s="6" t="s">
        <v>414</v>
      </c>
      <c r="E7157" s="6">
        <v>8</v>
      </c>
      <c r="F7157" s="6"/>
      <c r="G7157" s="6">
        <v>59</v>
      </c>
      <c r="H7157" s="6"/>
      <c r="I7157" s="10">
        <f t="shared" si="71"/>
        <v>59</v>
      </c>
      <c r="J7157" s="6" t="s">
        <v>386</v>
      </c>
      <c r="K7157" s="6">
        <v>24</v>
      </c>
      <c r="L7157" s="6"/>
      <c r="M7157" s="6">
        <v>14</v>
      </c>
      <c r="N7157" s="6">
        <v>20</v>
      </c>
      <c r="O7157" s="6">
        <v>0</v>
      </c>
      <c r="P7157" s="6"/>
      <c r="Q7157" s="6"/>
      <c r="R7157" s="6" t="s">
        <v>47</v>
      </c>
      <c r="S7157" s="6">
        <v>0</v>
      </c>
      <c r="T7157" s="6" t="s">
        <v>455</v>
      </c>
    </row>
    <row r="7158" spans="1:20" x14ac:dyDescent="0.25">
      <c r="A7158">
        <v>2007</v>
      </c>
      <c r="B7158" s="6" t="s">
        <v>42</v>
      </c>
      <c r="C7158" s="6">
        <v>67</v>
      </c>
      <c r="D7158" s="6" t="s">
        <v>414</v>
      </c>
      <c r="E7158" s="6">
        <v>8</v>
      </c>
      <c r="F7158" s="6"/>
      <c r="G7158" s="6"/>
      <c r="H7158" s="6"/>
      <c r="I7158" s="10" t="str">
        <f t="shared" si="71"/>
        <v/>
      </c>
      <c r="J7158" s="6" t="s">
        <v>386</v>
      </c>
      <c r="K7158" s="6">
        <v>8</v>
      </c>
      <c r="L7158" s="6"/>
      <c r="M7158" s="6">
        <v>3</v>
      </c>
      <c r="N7158" s="6">
        <v>0</v>
      </c>
      <c r="O7158" s="6">
        <v>0</v>
      </c>
      <c r="P7158" s="6"/>
      <c r="Q7158" s="6"/>
      <c r="R7158" s="6"/>
      <c r="S7158" s="6"/>
      <c r="T7158" s="6" t="s">
        <v>455</v>
      </c>
    </row>
    <row r="7159" spans="1:20" x14ac:dyDescent="0.25">
      <c r="A7159">
        <v>2007</v>
      </c>
      <c r="B7159" s="6" t="s">
        <v>42</v>
      </c>
      <c r="C7159" s="6">
        <v>68</v>
      </c>
      <c r="D7159" s="6" t="s">
        <v>414</v>
      </c>
      <c r="E7159" s="6">
        <v>8</v>
      </c>
      <c r="F7159" s="6"/>
      <c r="G7159" s="6"/>
      <c r="H7159" s="6"/>
      <c r="I7159" s="10" t="str">
        <f t="shared" si="71"/>
        <v/>
      </c>
      <c r="J7159" s="6" t="s">
        <v>386</v>
      </c>
      <c r="K7159" s="6">
        <v>27</v>
      </c>
      <c r="L7159" s="6"/>
      <c r="M7159" s="6">
        <v>15</v>
      </c>
      <c r="N7159" s="6">
        <v>20</v>
      </c>
      <c r="O7159" s="6">
        <v>0</v>
      </c>
      <c r="P7159" s="6"/>
      <c r="Q7159" s="6"/>
      <c r="R7159" s="6"/>
      <c r="S7159" s="6"/>
      <c r="T7159" s="6" t="s">
        <v>455</v>
      </c>
    </row>
    <row r="7160" spans="1:20" x14ac:dyDescent="0.25">
      <c r="A7160">
        <v>2007</v>
      </c>
      <c r="B7160" s="6" t="s">
        <v>42</v>
      </c>
      <c r="C7160" s="6">
        <v>69</v>
      </c>
      <c r="D7160" s="6" t="s">
        <v>414</v>
      </c>
      <c r="E7160" s="6">
        <v>8</v>
      </c>
      <c r="F7160" s="6"/>
      <c r="G7160" s="6"/>
      <c r="H7160" s="6"/>
      <c r="I7160" s="10" t="str">
        <f t="shared" si="71"/>
        <v/>
      </c>
      <c r="J7160" s="6" t="s">
        <v>387</v>
      </c>
      <c r="K7160" s="6">
        <v>54</v>
      </c>
      <c r="L7160" s="6"/>
      <c r="M7160" s="6">
        <v>38</v>
      </c>
      <c r="N7160" s="6">
        <v>30</v>
      </c>
      <c r="O7160" s="6">
        <v>0</v>
      </c>
      <c r="P7160" s="6"/>
      <c r="Q7160" s="6"/>
      <c r="R7160" s="6" t="s">
        <v>31</v>
      </c>
      <c r="S7160" s="6"/>
      <c r="T7160" s="6" t="s">
        <v>455</v>
      </c>
    </row>
    <row r="7161" spans="1:20" x14ac:dyDescent="0.25">
      <c r="A7161">
        <v>2007</v>
      </c>
      <c r="B7161" s="6" t="s">
        <v>42</v>
      </c>
      <c r="C7161" s="6">
        <v>70</v>
      </c>
      <c r="D7161" s="6" t="s">
        <v>414</v>
      </c>
      <c r="E7161" s="6">
        <v>8</v>
      </c>
      <c r="F7161" s="6"/>
      <c r="G7161" s="6"/>
      <c r="H7161" s="6"/>
      <c r="I7161" s="10" t="str">
        <f t="shared" ref="I7161:I7224" si="72">IF(G7161&gt;0,G7161/(1000-H7161)*1000,"")</f>
        <v/>
      </c>
      <c r="J7161" s="6" t="s">
        <v>390</v>
      </c>
      <c r="K7161" s="6">
        <v>9</v>
      </c>
      <c r="L7161" s="6"/>
      <c r="M7161" s="6">
        <v>6</v>
      </c>
      <c r="N7161" s="6">
        <v>0</v>
      </c>
      <c r="O7161" s="6">
        <v>2</v>
      </c>
      <c r="P7161" s="6"/>
      <c r="Q7161" s="6"/>
      <c r="R7161" s="6"/>
      <c r="S7161" s="6"/>
      <c r="T7161" s="6" t="s">
        <v>457</v>
      </c>
    </row>
    <row r="7162" spans="1:20" x14ac:dyDescent="0.25">
      <c r="A7162">
        <v>2007</v>
      </c>
      <c r="B7162" s="6" t="s">
        <v>42</v>
      </c>
      <c r="C7162" s="6">
        <v>71</v>
      </c>
      <c r="D7162" s="6" t="s">
        <v>414</v>
      </c>
      <c r="E7162" s="6">
        <v>8</v>
      </c>
      <c r="F7162" s="6"/>
      <c r="G7162" s="6"/>
      <c r="H7162" s="6"/>
      <c r="I7162" s="10" t="str">
        <f t="shared" si="72"/>
        <v/>
      </c>
      <c r="J7162" s="6" t="s">
        <v>392</v>
      </c>
      <c r="K7162" s="6">
        <v>21</v>
      </c>
      <c r="L7162" s="6"/>
      <c r="M7162" s="6">
        <v>16</v>
      </c>
      <c r="N7162" s="6">
        <v>10</v>
      </c>
      <c r="O7162" s="6">
        <v>5</v>
      </c>
      <c r="P7162" s="6"/>
      <c r="Q7162" s="6"/>
      <c r="R7162" s="6"/>
      <c r="S7162" s="6"/>
      <c r="T7162" s="6" t="s">
        <v>457</v>
      </c>
    </row>
    <row r="7163" spans="1:20" x14ac:dyDescent="0.25">
      <c r="A7163">
        <v>2007</v>
      </c>
      <c r="B7163" s="6" t="s">
        <v>42</v>
      </c>
      <c r="C7163" s="6">
        <v>72</v>
      </c>
      <c r="D7163" s="6" t="s">
        <v>414</v>
      </c>
      <c r="E7163" s="6">
        <v>9</v>
      </c>
      <c r="F7163" s="6"/>
      <c r="G7163" s="6">
        <v>82</v>
      </c>
      <c r="H7163" s="6"/>
      <c r="I7163" s="10">
        <f t="shared" si="72"/>
        <v>82</v>
      </c>
      <c r="J7163" s="6" t="s">
        <v>393</v>
      </c>
      <c r="K7163" s="6">
        <v>17</v>
      </c>
      <c r="L7163" s="6"/>
      <c r="M7163" s="6">
        <v>3</v>
      </c>
      <c r="N7163" s="6">
        <v>0</v>
      </c>
      <c r="O7163" s="6">
        <v>3</v>
      </c>
      <c r="P7163" s="6"/>
      <c r="Q7163" s="6"/>
      <c r="R7163" s="6"/>
      <c r="S7163" s="6">
        <v>1</v>
      </c>
      <c r="T7163" s="6" t="s">
        <v>458</v>
      </c>
    </row>
    <row r="7164" spans="1:20" x14ac:dyDescent="0.25">
      <c r="A7164">
        <v>2007</v>
      </c>
      <c r="B7164" s="6" t="s">
        <v>42</v>
      </c>
      <c r="C7164" s="6">
        <v>73</v>
      </c>
      <c r="D7164" s="6" t="s">
        <v>414</v>
      </c>
      <c r="E7164" s="6">
        <v>9</v>
      </c>
      <c r="F7164" s="6"/>
      <c r="G7164" s="6"/>
      <c r="H7164" s="6"/>
      <c r="I7164" s="10" t="str">
        <f t="shared" si="72"/>
        <v/>
      </c>
      <c r="J7164" s="6" t="s">
        <v>389</v>
      </c>
      <c r="K7164" s="6">
        <v>50</v>
      </c>
      <c r="L7164" s="6"/>
      <c r="M7164" s="6">
        <v>30</v>
      </c>
      <c r="N7164" s="6">
        <v>45</v>
      </c>
      <c r="O7164" s="6">
        <v>0</v>
      </c>
      <c r="P7164" s="6"/>
      <c r="Q7164" s="6"/>
      <c r="R7164" s="6"/>
      <c r="S7164" s="6"/>
      <c r="T7164" s="6" t="s">
        <v>455</v>
      </c>
    </row>
    <row r="7165" spans="1:20" x14ac:dyDescent="0.25">
      <c r="A7165">
        <v>2007</v>
      </c>
      <c r="B7165" s="6" t="s">
        <v>42</v>
      </c>
      <c r="C7165" s="6">
        <v>74</v>
      </c>
      <c r="D7165" s="6" t="s">
        <v>414</v>
      </c>
      <c r="E7165" s="6">
        <v>9</v>
      </c>
      <c r="F7165" s="6"/>
      <c r="G7165" s="6"/>
      <c r="H7165" s="6"/>
      <c r="I7165" s="10" t="str">
        <f t="shared" si="72"/>
        <v/>
      </c>
      <c r="J7165" s="6" t="s">
        <v>390</v>
      </c>
      <c r="K7165" s="6">
        <v>18</v>
      </c>
      <c r="L7165" s="6"/>
      <c r="M7165" s="6">
        <v>11</v>
      </c>
      <c r="N7165" s="6">
        <v>4</v>
      </c>
      <c r="O7165" s="6">
        <v>0</v>
      </c>
      <c r="P7165" s="6"/>
      <c r="Q7165" s="6"/>
      <c r="R7165" s="6" t="s">
        <v>47</v>
      </c>
      <c r="S7165" s="6"/>
      <c r="T7165" s="6" t="s">
        <v>455</v>
      </c>
    </row>
    <row r="7166" spans="1:20" x14ac:dyDescent="0.25">
      <c r="A7166">
        <v>2007</v>
      </c>
      <c r="B7166" s="6" t="s">
        <v>42</v>
      </c>
      <c r="C7166" s="6">
        <v>75</v>
      </c>
      <c r="D7166" s="6" t="s">
        <v>414</v>
      </c>
      <c r="E7166" s="6">
        <v>9</v>
      </c>
      <c r="F7166" s="6"/>
      <c r="G7166" s="6"/>
      <c r="H7166" s="6"/>
      <c r="I7166" s="10" t="str">
        <f t="shared" si="72"/>
        <v/>
      </c>
      <c r="J7166" s="6" t="s">
        <v>390</v>
      </c>
      <c r="K7166" s="6">
        <v>18</v>
      </c>
      <c r="L7166" s="6"/>
      <c r="M7166" s="6">
        <v>6</v>
      </c>
      <c r="N7166" s="6">
        <v>15</v>
      </c>
      <c r="O7166" s="6">
        <v>0</v>
      </c>
      <c r="P7166" s="6"/>
      <c r="Q7166" s="6"/>
      <c r="R7166" s="6"/>
      <c r="S7166" s="6"/>
      <c r="T7166" s="6" t="s">
        <v>455</v>
      </c>
    </row>
    <row r="7167" spans="1:20" x14ac:dyDescent="0.25">
      <c r="A7167">
        <v>2007</v>
      </c>
      <c r="B7167" s="6" t="s">
        <v>42</v>
      </c>
      <c r="C7167" s="6">
        <v>76</v>
      </c>
      <c r="D7167" s="6" t="s">
        <v>414</v>
      </c>
      <c r="E7167" s="6">
        <v>9</v>
      </c>
      <c r="F7167" s="6"/>
      <c r="G7167" s="6"/>
      <c r="H7167" s="6"/>
      <c r="I7167" s="10" t="str">
        <f t="shared" si="72"/>
        <v/>
      </c>
      <c r="J7167" s="6" t="s">
        <v>390</v>
      </c>
      <c r="K7167" s="6">
        <v>9</v>
      </c>
      <c r="L7167" s="6"/>
      <c r="M7167" s="6">
        <v>5</v>
      </c>
      <c r="N7167" s="6">
        <v>10</v>
      </c>
      <c r="O7167" s="6">
        <v>0</v>
      </c>
      <c r="P7167" s="6"/>
      <c r="Q7167" s="6"/>
      <c r="R7167" s="6"/>
      <c r="S7167" s="6"/>
      <c r="T7167" s="6" t="s">
        <v>455</v>
      </c>
    </row>
    <row r="7168" spans="1:20" x14ac:dyDescent="0.25">
      <c r="A7168">
        <v>2007</v>
      </c>
      <c r="B7168" s="6" t="s">
        <v>42</v>
      </c>
      <c r="C7168" s="6">
        <v>77</v>
      </c>
      <c r="D7168" s="6" t="s">
        <v>431</v>
      </c>
      <c r="E7168" s="6">
        <v>10</v>
      </c>
      <c r="F7168" s="6"/>
      <c r="G7168" s="6">
        <v>116</v>
      </c>
      <c r="H7168" s="6"/>
      <c r="I7168" s="10">
        <f t="shared" si="72"/>
        <v>116</v>
      </c>
      <c r="J7168" s="6" t="s">
        <v>393</v>
      </c>
      <c r="K7168" s="6">
        <v>30</v>
      </c>
      <c r="L7168" s="6"/>
      <c r="M7168" s="6">
        <v>22</v>
      </c>
      <c r="N7168" s="6">
        <v>30</v>
      </c>
      <c r="O7168" s="6">
        <v>0</v>
      </c>
      <c r="P7168" s="6"/>
      <c r="Q7168" s="6"/>
      <c r="R7168" s="6"/>
      <c r="S7168" s="6">
        <v>1</v>
      </c>
      <c r="T7168" s="6" t="s">
        <v>459</v>
      </c>
    </row>
    <row r="7169" spans="1:20" x14ac:dyDescent="0.25">
      <c r="A7169">
        <v>2007</v>
      </c>
      <c r="B7169" s="6" t="s">
        <v>42</v>
      </c>
      <c r="C7169" s="6">
        <v>78</v>
      </c>
      <c r="D7169" s="6" t="s">
        <v>431</v>
      </c>
      <c r="E7169" s="6">
        <v>10</v>
      </c>
      <c r="F7169" s="6"/>
      <c r="G7169" s="6"/>
      <c r="H7169" s="6"/>
      <c r="I7169" s="10" t="str">
        <f t="shared" si="72"/>
        <v/>
      </c>
      <c r="J7169" s="6" t="s">
        <v>393</v>
      </c>
      <c r="K7169" s="6">
        <v>10</v>
      </c>
      <c r="L7169" s="6"/>
      <c r="M7169" s="6">
        <v>5</v>
      </c>
      <c r="N7169" s="6">
        <v>0</v>
      </c>
      <c r="O7169" s="6">
        <v>0</v>
      </c>
      <c r="P7169" s="6"/>
      <c r="Q7169" s="6"/>
      <c r="R7169" s="6"/>
      <c r="S7169" s="6"/>
      <c r="T7169" s="6" t="s">
        <v>459</v>
      </c>
    </row>
    <row r="7170" spans="1:20" x14ac:dyDescent="0.25">
      <c r="A7170">
        <v>2007</v>
      </c>
      <c r="B7170" s="6" t="s">
        <v>42</v>
      </c>
      <c r="C7170" s="6">
        <v>79</v>
      </c>
      <c r="D7170" s="6" t="s">
        <v>431</v>
      </c>
      <c r="E7170" s="6">
        <v>10</v>
      </c>
      <c r="F7170" s="6"/>
      <c r="G7170" s="6"/>
      <c r="H7170" s="6"/>
      <c r="I7170" s="10" t="str">
        <f t="shared" si="72"/>
        <v/>
      </c>
      <c r="J7170" s="6" t="s">
        <v>387</v>
      </c>
      <c r="K7170" s="6">
        <v>1</v>
      </c>
      <c r="L7170" s="6"/>
      <c r="M7170" s="6">
        <v>40</v>
      </c>
      <c r="N7170" s="6">
        <v>0</v>
      </c>
      <c r="O7170" s="6">
        <v>0</v>
      </c>
      <c r="P7170" s="6"/>
      <c r="Q7170" s="6"/>
      <c r="R7170" s="6"/>
      <c r="S7170" s="6"/>
      <c r="T7170" s="6" t="s">
        <v>459</v>
      </c>
    </row>
    <row r="7171" spans="1:20" x14ac:dyDescent="0.25">
      <c r="A7171">
        <v>2007</v>
      </c>
      <c r="B7171" s="6" t="s">
        <v>42</v>
      </c>
      <c r="C7171" s="6">
        <v>80</v>
      </c>
      <c r="D7171" s="6" t="s">
        <v>431</v>
      </c>
      <c r="E7171" s="6">
        <v>10</v>
      </c>
      <c r="F7171" s="6"/>
      <c r="G7171" s="6"/>
      <c r="H7171" s="6"/>
      <c r="I7171" s="10" t="str">
        <f t="shared" si="72"/>
        <v/>
      </c>
      <c r="J7171" s="6" t="s">
        <v>387</v>
      </c>
      <c r="K7171" s="6">
        <v>15</v>
      </c>
      <c r="L7171" s="6"/>
      <c r="M7171" s="6">
        <v>10</v>
      </c>
      <c r="N7171" s="6">
        <v>0</v>
      </c>
      <c r="O7171" s="6">
        <v>0</v>
      </c>
      <c r="P7171" s="6"/>
      <c r="Q7171" s="6"/>
      <c r="R7171" s="6"/>
      <c r="S7171" s="6"/>
      <c r="T7171" s="6" t="s">
        <v>459</v>
      </c>
    </row>
    <row r="7172" spans="1:20" x14ac:dyDescent="0.25">
      <c r="A7172">
        <v>2007</v>
      </c>
      <c r="B7172" s="6" t="s">
        <v>42</v>
      </c>
      <c r="C7172" s="6">
        <v>81</v>
      </c>
      <c r="D7172" s="6" t="s">
        <v>431</v>
      </c>
      <c r="E7172" s="6">
        <v>10</v>
      </c>
      <c r="F7172" s="6"/>
      <c r="G7172" s="6"/>
      <c r="H7172" s="6"/>
      <c r="I7172" s="10" t="str">
        <f t="shared" si="72"/>
        <v/>
      </c>
      <c r="J7172" s="6" t="s">
        <v>387</v>
      </c>
      <c r="K7172" s="6">
        <v>90</v>
      </c>
      <c r="L7172" s="6"/>
      <c r="M7172" s="6">
        <v>80</v>
      </c>
      <c r="N7172" s="6">
        <v>0</v>
      </c>
      <c r="O7172" s="6">
        <v>0</v>
      </c>
      <c r="P7172" s="6"/>
      <c r="Q7172" s="6"/>
      <c r="R7172" s="6"/>
      <c r="S7172" s="6"/>
      <c r="T7172" s="6" t="s">
        <v>459</v>
      </c>
    </row>
    <row r="7173" spans="1:20" x14ac:dyDescent="0.25">
      <c r="A7173">
        <v>2007</v>
      </c>
      <c r="B7173" s="6" t="s">
        <v>42</v>
      </c>
      <c r="C7173" s="6">
        <v>82</v>
      </c>
      <c r="D7173" s="6" t="s">
        <v>431</v>
      </c>
      <c r="E7173" s="6">
        <v>10</v>
      </c>
      <c r="F7173" s="6"/>
      <c r="G7173" s="6"/>
      <c r="H7173" s="6"/>
      <c r="I7173" s="10" t="str">
        <f t="shared" si="72"/>
        <v/>
      </c>
      <c r="J7173" s="6" t="s">
        <v>387</v>
      </c>
      <c r="K7173" s="6">
        <v>20</v>
      </c>
      <c r="L7173" s="6"/>
      <c r="M7173" s="6">
        <v>10</v>
      </c>
      <c r="N7173" s="6">
        <v>0</v>
      </c>
      <c r="O7173" s="6">
        <v>0</v>
      </c>
      <c r="P7173" s="6"/>
      <c r="Q7173" s="6"/>
      <c r="R7173" s="6"/>
      <c r="S7173" s="6"/>
      <c r="T7173" s="6" t="s">
        <v>459</v>
      </c>
    </row>
    <row r="7174" spans="1:20" x14ac:dyDescent="0.25">
      <c r="A7174">
        <v>2007</v>
      </c>
      <c r="B7174" s="6" t="s">
        <v>42</v>
      </c>
      <c r="C7174" s="6">
        <v>83</v>
      </c>
      <c r="D7174" s="6" t="s">
        <v>431</v>
      </c>
      <c r="E7174" s="6">
        <v>10</v>
      </c>
      <c r="F7174" s="6"/>
      <c r="G7174" s="6"/>
      <c r="H7174" s="6"/>
      <c r="I7174" s="10" t="str">
        <f t="shared" si="72"/>
        <v/>
      </c>
      <c r="J7174" s="6" t="s">
        <v>397</v>
      </c>
      <c r="K7174" s="6">
        <v>30</v>
      </c>
      <c r="L7174" s="6"/>
      <c r="M7174" s="6">
        <v>45</v>
      </c>
      <c r="N7174" s="6">
        <v>25</v>
      </c>
      <c r="O7174" s="6">
        <v>0</v>
      </c>
      <c r="P7174" s="6"/>
      <c r="Q7174" s="6"/>
      <c r="R7174" s="6"/>
      <c r="S7174" s="6"/>
      <c r="T7174" s="6" t="s">
        <v>460</v>
      </c>
    </row>
    <row r="7175" spans="1:20" x14ac:dyDescent="0.25">
      <c r="A7175">
        <v>2007</v>
      </c>
      <c r="B7175" s="6" t="s">
        <v>42</v>
      </c>
      <c r="C7175" s="6">
        <v>84</v>
      </c>
      <c r="D7175" s="6" t="s">
        <v>431</v>
      </c>
      <c r="E7175" s="6">
        <v>10</v>
      </c>
      <c r="F7175" s="6"/>
      <c r="G7175" s="6"/>
      <c r="H7175" s="6"/>
      <c r="I7175" s="10" t="str">
        <f t="shared" si="72"/>
        <v/>
      </c>
      <c r="J7175" s="6" t="s">
        <v>389</v>
      </c>
      <c r="K7175" s="6">
        <v>40</v>
      </c>
      <c r="L7175" s="6"/>
      <c r="M7175" s="6">
        <v>30</v>
      </c>
      <c r="N7175" s="6">
        <v>1</v>
      </c>
      <c r="O7175" s="6">
        <v>0</v>
      </c>
      <c r="P7175" s="6"/>
      <c r="Q7175" s="6"/>
      <c r="R7175" s="6"/>
      <c r="S7175" s="6"/>
      <c r="T7175" s="6" t="s">
        <v>459</v>
      </c>
    </row>
    <row r="7176" spans="1:20" x14ac:dyDescent="0.25">
      <c r="A7176">
        <v>2007</v>
      </c>
      <c r="B7176" s="6" t="s">
        <v>42</v>
      </c>
      <c r="C7176" s="6">
        <v>85</v>
      </c>
      <c r="D7176" s="6" t="s">
        <v>431</v>
      </c>
      <c r="E7176" s="6">
        <v>10</v>
      </c>
      <c r="F7176" s="6"/>
      <c r="G7176" s="6"/>
      <c r="H7176" s="6"/>
      <c r="I7176" s="10" t="str">
        <f t="shared" si="72"/>
        <v/>
      </c>
      <c r="J7176" s="6" t="s">
        <v>420</v>
      </c>
      <c r="K7176" s="6">
        <v>7</v>
      </c>
      <c r="L7176" s="6"/>
      <c r="M7176" s="6">
        <v>1</v>
      </c>
      <c r="N7176" s="6">
        <v>0</v>
      </c>
      <c r="O7176" s="6">
        <v>0</v>
      </c>
      <c r="P7176" s="6"/>
      <c r="Q7176" s="6"/>
      <c r="R7176" s="6"/>
      <c r="S7176" s="6"/>
      <c r="T7176" s="6" t="s">
        <v>459</v>
      </c>
    </row>
    <row r="7177" spans="1:20" x14ac:dyDescent="0.25">
      <c r="A7177">
        <v>2007</v>
      </c>
      <c r="B7177" s="6" t="s">
        <v>42</v>
      </c>
      <c r="C7177" s="6">
        <v>86</v>
      </c>
      <c r="D7177" s="6" t="s">
        <v>431</v>
      </c>
      <c r="E7177" s="6">
        <v>10</v>
      </c>
      <c r="F7177" s="6"/>
      <c r="G7177" s="6"/>
      <c r="H7177" s="6"/>
      <c r="I7177" s="10" t="str">
        <f t="shared" si="72"/>
        <v/>
      </c>
      <c r="J7177" s="6" t="s">
        <v>392</v>
      </c>
      <c r="K7177" s="6">
        <v>7</v>
      </c>
      <c r="L7177" s="6"/>
      <c r="M7177" s="6">
        <v>3</v>
      </c>
      <c r="N7177" s="6">
        <v>0</v>
      </c>
      <c r="O7177" s="6">
        <v>0</v>
      </c>
      <c r="P7177" s="6"/>
      <c r="Q7177" s="6"/>
      <c r="R7177" s="6" t="s">
        <v>47</v>
      </c>
      <c r="S7177" s="6"/>
      <c r="T7177" s="6" t="s">
        <v>459</v>
      </c>
    </row>
    <row r="7178" spans="1:20" x14ac:dyDescent="0.25">
      <c r="A7178">
        <v>2007</v>
      </c>
      <c r="B7178" s="6" t="s">
        <v>42</v>
      </c>
      <c r="C7178" s="6">
        <v>87</v>
      </c>
      <c r="D7178" s="6" t="s">
        <v>431</v>
      </c>
      <c r="E7178" s="6">
        <v>10</v>
      </c>
      <c r="F7178" s="6"/>
      <c r="G7178" s="6"/>
      <c r="H7178" s="6"/>
      <c r="I7178" s="10" t="str">
        <f t="shared" si="72"/>
        <v/>
      </c>
      <c r="J7178" s="6" t="s">
        <v>392</v>
      </c>
      <c r="K7178" s="6">
        <v>25</v>
      </c>
      <c r="L7178" s="6"/>
      <c r="M7178" s="6">
        <v>2</v>
      </c>
      <c r="N7178" s="6">
        <v>3</v>
      </c>
      <c r="O7178" s="6">
        <v>0</v>
      </c>
      <c r="P7178" s="6"/>
      <c r="Q7178" s="6"/>
      <c r="R7178" s="6" t="s">
        <v>47</v>
      </c>
      <c r="S7178" s="6"/>
      <c r="T7178" s="6" t="s">
        <v>459</v>
      </c>
    </row>
    <row r="7179" spans="1:20" x14ac:dyDescent="0.25">
      <c r="A7179">
        <v>2007</v>
      </c>
      <c r="B7179" s="6" t="s">
        <v>42</v>
      </c>
      <c r="C7179" s="6">
        <v>88</v>
      </c>
      <c r="D7179" s="6" t="s">
        <v>431</v>
      </c>
      <c r="E7179" s="6">
        <v>10</v>
      </c>
      <c r="F7179" s="6"/>
      <c r="G7179" s="6"/>
      <c r="H7179" s="6"/>
      <c r="I7179" s="10" t="str">
        <f t="shared" si="72"/>
        <v/>
      </c>
      <c r="J7179" s="6" t="s">
        <v>392</v>
      </c>
      <c r="K7179" s="6">
        <v>60</v>
      </c>
      <c r="L7179" s="6"/>
      <c r="M7179" s="6">
        <v>25</v>
      </c>
      <c r="N7179" s="6">
        <v>40</v>
      </c>
      <c r="O7179" s="6">
        <v>0</v>
      </c>
      <c r="P7179" s="6"/>
      <c r="Q7179" s="6"/>
      <c r="R7179" s="6" t="s">
        <v>47</v>
      </c>
      <c r="S7179" s="6"/>
      <c r="T7179" s="6" t="s">
        <v>459</v>
      </c>
    </row>
    <row r="7180" spans="1:20" x14ac:dyDescent="0.25">
      <c r="A7180">
        <v>2007</v>
      </c>
      <c r="B7180" s="6" t="s">
        <v>42</v>
      </c>
      <c r="C7180" s="6">
        <v>89</v>
      </c>
      <c r="D7180" s="6" t="s">
        <v>431</v>
      </c>
      <c r="E7180" s="6">
        <v>10</v>
      </c>
      <c r="F7180" s="6"/>
      <c r="G7180" s="6"/>
      <c r="H7180" s="6"/>
      <c r="I7180" s="10" t="str">
        <f t="shared" si="72"/>
        <v/>
      </c>
      <c r="J7180" s="6" t="s">
        <v>392</v>
      </c>
      <c r="K7180" s="6">
        <v>20</v>
      </c>
      <c r="L7180" s="6"/>
      <c r="M7180" s="6">
        <v>2</v>
      </c>
      <c r="N7180" s="6">
        <v>0</v>
      </c>
      <c r="O7180" s="6">
        <v>0</v>
      </c>
      <c r="P7180" s="6"/>
      <c r="Q7180" s="6"/>
      <c r="R7180" s="6" t="s">
        <v>47</v>
      </c>
      <c r="S7180" s="6"/>
      <c r="T7180" s="6" t="s">
        <v>459</v>
      </c>
    </row>
    <row r="7181" spans="1:20" x14ac:dyDescent="0.25">
      <c r="A7181">
        <v>2007</v>
      </c>
      <c r="B7181" s="6" t="s">
        <v>42</v>
      </c>
      <c r="C7181" s="6">
        <v>90</v>
      </c>
      <c r="D7181" s="6" t="s">
        <v>461</v>
      </c>
      <c r="E7181" s="6">
        <v>11</v>
      </c>
      <c r="F7181" s="6"/>
      <c r="G7181" s="6">
        <v>39</v>
      </c>
      <c r="H7181" s="6"/>
      <c r="I7181" s="10">
        <f t="shared" si="72"/>
        <v>39</v>
      </c>
      <c r="J7181" s="6" t="s">
        <v>462</v>
      </c>
      <c r="K7181" s="6">
        <v>19</v>
      </c>
      <c r="L7181" s="6"/>
      <c r="M7181" s="6">
        <v>18</v>
      </c>
      <c r="N7181" s="6">
        <v>0</v>
      </c>
      <c r="O7181" s="6">
        <v>0</v>
      </c>
      <c r="P7181" s="6"/>
      <c r="Q7181" s="6"/>
      <c r="R7181" s="6"/>
      <c r="S7181" s="6">
        <v>0</v>
      </c>
      <c r="T7181" s="6" t="s">
        <v>455</v>
      </c>
    </row>
    <row r="7182" spans="1:20" x14ac:dyDescent="0.25">
      <c r="A7182">
        <v>2007</v>
      </c>
      <c r="B7182" s="6" t="s">
        <v>42</v>
      </c>
      <c r="C7182" s="6">
        <v>91</v>
      </c>
      <c r="D7182" s="6" t="s">
        <v>461</v>
      </c>
      <c r="E7182" s="6">
        <v>11</v>
      </c>
      <c r="F7182" s="6"/>
      <c r="G7182" s="6"/>
      <c r="H7182" s="6"/>
      <c r="I7182" s="10" t="str">
        <f t="shared" si="72"/>
        <v/>
      </c>
      <c r="J7182" s="6" t="s">
        <v>393</v>
      </c>
      <c r="K7182" s="6">
        <v>6</v>
      </c>
      <c r="L7182" s="6"/>
      <c r="M7182" s="6">
        <v>2</v>
      </c>
      <c r="N7182" s="6">
        <v>0</v>
      </c>
      <c r="O7182" s="6">
        <v>0</v>
      </c>
      <c r="P7182" s="6"/>
      <c r="Q7182" s="6"/>
      <c r="R7182" s="6"/>
      <c r="S7182" s="6"/>
      <c r="T7182" s="6" t="s">
        <v>455</v>
      </c>
    </row>
    <row r="7183" spans="1:20" x14ac:dyDescent="0.25">
      <c r="A7183">
        <v>2007</v>
      </c>
      <c r="B7183" s="6" t="s">
        <v>42</v>
      </c>
      <c r="C7183" s="6">
        <v>92</v>
      </c>
      <c r="D7183" s="6" t="s">
        <v>461</v>
      </c>
      <c r="E7183" s="6">
        <v>11</v>
      </c>
      <c r="F7183" s="6"/>
      <c r="G7183" s="6"/>
      <c r="H7183" s="6"/>
      <c r="I7183" s="10" t="str">
        <f t="shared" si="72"/>
        <v/>
      </c>
      <c r="J7183" s="6" t="s">
        <v>390</v>
      </c>
      <c r="K7183" s="6">
        <v>14</v>
      </c>
      <c r="L7183" s="6"/>
      <c r="M7183" s="6">
        <v>4</v>
      </c>
      <c r="N7183" s="6">
        <v>35</v>
      </c>
      <c r="O7183" s="6">
        <v>0</v>
      </c>
      <c r="P7183" s="6"/>
      <c r="Q7183" s="6"/>
      <c r="R7183" s="6"/>
      <c r="S7183" s="6"/>
      <c r="T7183" s="6" t="s">
        <v>455</v>
      </c>
    </row>
    <row r="7184" spans="1:20" x14ac:dyDescent="0.25">
      <c r="A7184">
        <v>2007</v>
      </c>
      <c r="B7184" s="6" t="s">
        <v>42</v>
      </c>
      <c r="C7184" s="6">
        <v>93</v>
      </c>
      <c r="D7184" s="6" t="s">
        <v>461</v>
      </c>
      <c r="E7184" s="6">
        <v>11</v>
      </c>
      <c r="F7184" s="6"/>
      <c r="G7184" s="6"/>
      <c r="H7184" s="6"/>
      <c r="I7184" s="10" t="str">
        <f t="shared" si="72"/>
        <v/>
      </c>
      <c r="J7184" s="6" t="s">
        <v>420</v>
      </c>
      <c r="K7184" s="6">
        <v>12</v>
      </c>
      <c r="L7184" s="6"/>
      <c r="M7184" s="6">
        <v>3</v>
      </c>
      <c r="N7184" s="6">
        <v>0</v>
      </c>
      <c r="O7184" s="6">
        <v>0</v>
      </c>
      <c r="P7184" s="6"/>
      <c r="Q7184" s="6"/>
      <c r="R7184" s="6"/>
      <c r="S7184" s="6"/>
      <c r="T7184" s="6" t="s">
        <v>455</v>
      </c>
    </row>
    <row r="7185" spans="1:20" x14ac:dyDescent="0.25">
      <c r="A7185">
        <v>2007</v>
      </c>
      <c r="B7185" s="6" t="s">
        <v>42</v>
      </c>
      <c r="C7185" s="6">
        <v>94</v>
      </c>
      <c r="D7185" s="6" t="s">
        <v>461</v>
      </c>
      <c r="E7185" s="6">
        <v>11</v>
      </c>
      <c r="F7185" s="6"/>
      <c r="G7185" s="6"/>
      <c r="H7185" s="6"/>
      <c r="I7185" s="10" t="str">
        <f t="shared" si="72"/>
        <v/>
      </c>
      <c r="J7185" s="6" t="s">
        <v>392</v>
      </c>
      <c r="K7185" s="6">
        <v>48</v>
      </c>
      <c r="L7185" s="6"/>
      <c r="M7185" s="6">
        <v>69</v>
      </c>
      <c r="N7185" s="6">
        <v>80</v>
      </c>
      <c r="O7185" s="6">
        <v>0</v>
      </c>
      <c r="P7185" s="6"/>
      <c r="Q7185" s="6"/>
      <c r="R7185" s="6"/>
      <c r="S7185" s="6"/>
      <c r="T7185" s="6" t="s">
        <v>455</v>
      </c>
    </row>
    <row r="7186" spans="1:20" x14ac:dyDescent="0.25">
      <c r="A7186">
        <v>2007</v>
      </c>
      <c r="B7186" s="6" t="s">
        <v>42</v>
      </c>
      <c r="C7186" s="6">
        <v>95</v>
      </c>
      <c r="D7186" s="6" t="s">
        <v>461</v>
      </c>
      <c r="E7186" s="6">
        <v>12</v>
      </c>
      <c r="F7186" s="6"/>
      <c r="G7186" s="6">
        <v>65</v>
      </c>
      <c r="H7186" s="6"/>
      <c r="I7186" s="10">
        <f t="shared" si="72"/>
        <v>65</v>
      </c>
      <c r="J7186" s="6" t="s">
        <v>386</v>
      </c>
      <c r="K7186" s="6">
        <v>60</v>
      </c>
      <c r="L7186" s="6"/>
      <c r="M7186" s="6">
        <v>34</v>
      </c>
      <c r="N7186" s="6">
        <v>25</v>
      </c>
      <c r="O7186" s="6">
        <v>0</v>
      </c>
      <c r="P7186" s="6"/>
      <c r="Q7186" s="6"/>
      <c r="R7186" s="6"/>
      <c r="S7186" s="6">
        <v>0</v>
      </c>
      <c r="T7186" s="6" t="s">
        <v>455</v>
      </c>
    </row>
    <row r="7187" spans="1:20" x14ac:dyDescent="0.25">
      <c r="A7187">
        <v>2007</v>
      </c>
      <c r="B7187" s="6" t="s">
        <v>42</v>
      </c>
      <c r="C7187" s="6">
        <v>96</v>
      </c>
      <c r="D7187" s="6" t="s">
        <v>461</v>
      </c>
      <c r="E7187" s="6">
        <v>12</v>
      </c>
      <c r="F7187" s="6"/>
      <c r="G7187" s="6"/>
      <c r="H7187" s="6"/>
      <c r="I7187" s="10" t="str">
        <f t="shared" si="72"/>
        <v/>
      </c>
      <c r="J7187" s="6" t="s">
        <v>386</v>
      </c>
      <c r="K7187" s="6">
        <v>14</v>
      </c>
      <c r="L7187" s="6"/>
      <c r="M7187" s="6">
        <v>2</v>
      </c>
      <c r="N7187" s="6">
        <v>0</v>
      </c>
      <c r="O7187" s="6">
        <v>0</v>
      </c>
      <c r="P7187" s="6"/>
      <c r="Q7187" s="6"/>
      <c r="R7187" s="6"/>
      <c r="S7187" s="6"/>
      <c r="T7187" s="6" t="s">
        <v>455</v>
      </c>
    </row>
    <row r="7188" spans="1:20" x14ac:dyDescent="0.25">
      <c r="A7188">
        <v>2007</v>
      </c>
      <c r="B7188" s="6" t="s">
        <v>42</v>
      </c>
      <c r="C7188" s="6">
        <v>97</v>
      </c>
      <c r="D7188" s="6" t="s">
        <v>461</v>
      </c>
      <c r="E7188" s="6">
        <v>12</v>
      </c>
      <c r="F7188" s="6"/>
      <c r="G7188" s="6"/>
      <c r="H7188" s="6"/>
      <c r="I7188" s="10" t="str">
        <f t="shared" si="72"/>
        <v/>
      </c>
      <c r="J7188" s="6" t="s">
        <v>386</v>
      </c>
      <c r="K7188" s="6">
        <v>23</v>
      </c>
      <c r="L7188" s="6"/>
      <c r="M7188" s="6">
        <v>4</v>
      </c>
      <c r="N7188" s="6">
        <v>0</v>
      </c>
      <c r="O7188" s="6">
        <v>0</v>
      </c>
      <c r="P7188" s="6"/>
      <c r="Q7188" s="6"/>
      <c r="R7188" s="6"/>
      <c r="S7188" s="6"/>
      <c r="T7188" s="6" t="s">
        <v>455</v>
      </c>
    </row>
    <row r="7189" spans="1:20" x14ac:dyDescent="0.25">
      <c r="A7189">
        <v>2007</v>
      </c>
      <c r="B7189" s="6" t="s">
        <v>42</v>
      </c>
      <c r="C7189" s="6">
        <v>98</v>
      </c>
      <c r="D7189" s="6" t="s">
        <v>461</v>
      </c>
      <c r="E7189" s="6">
        <v>12</v>
      </c>
      <c r="F7189" s="6"/>
      <c r="G7189" s="6"/>
      <c r="H7189" s="6"/>
      <c r="I7189" s="10" t="str">
        <f t="shared" si="72"/>
        <v/>
      </c>
      <c r="J7189" s="6" t="s">
        <v>390</v>
      </c>
      <c r="K7189" s="6">
        <v>11</v>
      </c>
      <c r="L7189" s="6"/>
      <c r="M7189" s="6">
        <v>3</v>
      </c>
      <c r="N7189" s="6">
        <v>0</v>
      </c>
      <c r="O7189" s="6">
        <v>0</v>
      </c>
      <c r="P7189" s="6"/>
      <c r="Q7189" s="6"/>
      <c r="R7189" s="6"/>
      <c r="S7189" s="6"/>
      <c r="T7189" s="6" t="s">
        <v>455</v>
      </c>
    </row>
    <row r="7190" spans="1:20" x14ac:dyDescent="0.25">
      <c r="A7190">
        <v>2007</v>
      </c>
      <c r="B7190" s="6" t="s">
        <v>42</v>
      </c>
      <c r="C7190" s="6">
        <v>99</v>
      </c>
      <c r="D7190" s="6" t="s">
        <v>461</v>
      </c>
      <c r="E7190" s="6">
        <v>12</v>
      </c>
      <c r="F7190" s="6"/>
      <c r="G7190" s="6"/>
      <c r="H7190" s="6"/>
      <c r="I7190" s="10" t="str">
        <f t="shared" si="72"/>
        <v/>
      </c>
      <c r="J7190" s="6" t="s">
        <v>390</v>
      </c>
      <c r="K7190" s="6">
        <v>9</v>
      </c>
      <c r="L7190" s="6"/>
      <c r="M7190" s="6">
        <v>5</v>
      </c>
      <c r="N7190" s="6">
        <v>5</v>
      </c>
      <c r="O7190" s="6">
        <v>0</v>
      </c>
      <c r="P7190" s="6"/>
      <c r="Q7190" s="6"/>
      <c r="R7190" s="6"/>
      <c r="S7190" s="6"/>
      <c r="T7190" s="6" t="s">
        <v>455</v>
      </c>
    </row>
    <row r="7191" spans="1:20" x14ac:dyDescent="0.25">
      <c r="A7191">
        <v>2007</v>
      </c>
      <c r="B7191" s="6" t="s">
        <v>42</v>
      </c>
      <c r="C7191" s="6">
        <v>100</v>
      </c>
      <c r="D7191" s="6" t="s">
        <v>461</v>
      </c>
      <c r="E7191" s="6">
        <v>12</v>
      </c>
      <c r="F7191" s="6"/>
      <c r="G7191" s="6"/>
      <c r="H7191" s="6"/>
      <c r="I7191" s="10" t="str">
        <f t="shared" si="72"/>
        <v/>
      </c>
      <c r="J7191" s="6" t="s">
        <v>390</v>
      </c>
      <c r="K7191" s="6">
        <v>11</v>
      </c>
      <c r="L7191" s="6"/>
      <c r="M7191" s="6">
        <v>12</v>
      </c>
      <c r="N7191" s="6">
        <v>0</v>
      </c>
      <c r="O7191" s="6">
        <v>0</v>
      </c>
      <c r="P7191" s="6"/>
      <c r="Q7191" s="6"/>
      <c r="R7191" s="6"/>
      <c r="S7191" s="6"/>
      <c r="T7191" s="6" t="s">
        <v>455</v>
      </c>
    </row>
    <row r="7192" spans="1:20" x14ac:dyDescent="0.25">
      <c r="A7192">
        <v>2007</v>
      </c>
      <c r="B7192" s="6" t="s">
        <v>42</v>
      </c>
      <c r="C7192" s="6">
        <v>101</v>
      </c>
      <c r="D7192" s="6" t="s">
        <v>403</v>
      </c>
      <c r="E7192" s="6">
        <v>13</v>
      </c>
      <c r="F7192" s="6"/>
      <c r="G7192" s="6">
        <v>216</v>
      </c>
      <c r="H7192" s="6"/>
      <c r="I7192" s="10">
        <f t="shared" si="72"/>
        <v>216</v>
      </c>
      <c r="J7192" s="6" t="s">
        <v>393</v>
      </c>
      <c r="K7192" s="6">
        <v>30</v>
      </c>
      <c r="L7192" s="6"/>
      <c r="M7192" s="6">
        <v>15</v>
      </c>
      <c r="N7192" s="6">
        <v>10</v>
      </c>
      <c r="O7192" s="6">
        <v>0</v>
      </c>
      <c r="P7192" s="6"/>
      <c r="Q7192" s="6"/>
      <c r="R7192" s="6" t="s">
        <v>31</v>
      </c>
      <c r="S7192" s="6">
        <v>2</v>
      </c>
      <c r="T7192" s="6" t="s">
        <v>455</v>
      </c>
    </row>
    <row r="7193" spans="1:20" x14ac:dyDescent="0.25">
      <c r="A7193">
        <v>2007</v>
      </c>
      <c r="B7193" s="6" t="s">
        <v>42</v>
      </c>
      <c r="C7193" s="6">
        <v>102</v>
      </c>
      <c r="D7193" s="6" t="s">
        <v>403</v>
      </c>
      <c r="E7193" s="6">
        <v>13</v>
      </c>
      <c r="F7193" s="6"/>
      <c r="G7193" s="6"/>
      <c r="H7193" s="6"/>
      <c r="I7193" s="10" t="str">
        <f t="shared" si="72"/>
        <v/>
      </c>
      <c r="J7193" s="6" t="s">
        <v>393</v>
      </c>
      <c r="K7193" s="6">
        <v>20</v>
      </c>
      <c r="L7193" s="6"/>
      <c r="M7193" s="6">
        <v>10</v>
      </c>
      <c r="N7193" s="6">
        <v>5</v>
      </c>
      <c r="O7193" s="6">
        <v>0</v>
      </c>
      <c r="P7193" s="6"/>
      <c r="Q7193" s="6"/>
      <c r="R7193" s="6"/>
      <c r="S7193" s="6"/>
      <c r="T7193" s="6" t="s">
        <v>455</v>
      </c>
    </row>
    <row r="7194" spans="1:20" x14ac:dyDescent="0.25">
      <c r="A7194">
        <v>2007</v>
      </c>
      <c r="B7194" s="6" t="s">
        <v>42</v>
      </c>
      <c r="C7194" s="6">
        <v>103</v>
      </c>
      <c r="D7194" s="6" t="s">
        <v>403</v>
      </c>
      <c r="E7194" s="6">
        <v>13</v>
      </c>
      <c r="F7194" s="6"/>
      <c r="G7194" s="6"/>
      <c r="H7194" s="6"/>
      <c r="I7194" s="10" t="str">
        <f t="shared" si="72"/>
        <v/>
      </c>
      <c r="J7194" s="6" t="s">
        <v>386</v>
      </c>
      <c r="K7194" s="6">
        <v>55</v>
      </c>
      <c r="L7194" s="6"/>
      <c r="M7194" s="6">
        <v>20</v>
      </c>
      <c r="N7194" s="6">
        <v>15</v>
      </c>
      <c r="O7194" s="6">
        <v>35</v>
      </c>
      <c r="P7194" s="6"/>
      <c r="Q7194" s="6"/>
      <c r="R7194" s="6"/>
      <c r="S7194" s="6"/>
      <c r="T7194" s="6" t="s">
        <v>455</v>
      </c>
    </row>
    <row r="7195" spans="1:20" x14ac:dyDescent="0.25">
      <c r="A7195">
        <v>2007</v>
      </c>
      <c r="B7195" s="6" t="s">
        <v>42</v>
      </c>
      <c r="C7195" s="6">
        <v>104</v>
      </c>
      <c r="D7195" s="6" t="s">
        <v>403</v>
      </c>
      <c r="E7195" s="6">
        <v>13</v>
      </c>
      <c r="F7195" s="6"/>
      <c r="G7195" s="6"/>
      <c r="H7195" s="6"/>
      <c r="I7195" s="10" t="str">
        <f t="shared" si="72"/>
        <v/>
      </c>
      <c r="J7195" s="6" t="s">
        <v>438</v>
      </c>
      <c r="K7195" s="6">
        <v>30</v>
      </c>
      <c r="L7195" s="6"/>
      <c r="M7195" s="6">
        <v>15</v>
      </c>
      <c r="N7195" s="6">
        <v>0</v>
      </c>
      <c r="O7195" s="6">
        <v>0</v>
      </c>
      <c r="P7195" s="6"/>
      <c r="Q7195" s="6"/>
      <c r="R7195" s="6"/>
      <c r="S7195" s="6"/>
      <c r="T7195" s="6" t="s">
        <v>455</v>
      </c>
    </row>
    <row r="7196" spans="1:20" x14ac:dyDescent="0.25">
      <c r="A7196">
        <v>2007</v>
      </c>
      <c r="B7196" s="6" t="s">
        <v>42</v>
      </c>
      <c r="C7196" s="6">
        <v>105</v>
      </c>
      <c r="D7196" s="6" t="s">
        <v>403</v>
      </c>
      <c r="E7196" s="6">
        <v>13</v>
      </c>
      <c r="F7196" s="6"/>
      <c r="G7196" s="6"/>
      <c r="H7196" s="6"/>
      <c r="I7196" s="10" t="str">
        <f t="shared" si="72"/>
        <v/>
      </c>
      <c r="J7196" s="6" t="s">
        <v>387</v>
      </c>
      <c r="K7196" s="6">
        <v>60</v>
      </c>
      <c r="L7196" s="6"/>
      <c r="M7196" s="6">
        <v>30</v>
      </c>
      <c r="N7196" s="6">
        <v>0</v>
      </c>
      <c r="O7196" s="6">
        <v>0</v>
      </c>
      <c r="P7196" s="6"/>
      <c r="Q7196" s="6"/>
      <c r="R7196" s="6"/>
      <c r="S7196" s="6"/>
      <c r="T7196" s="6" t="s">
        <v>455</v>
      </c>
    </row>
    <row r="7197" spans="1:20" x14ac:dyDescent="0.25">
      <c r="A7197">
        <v>2007</v>
      </c>
      <c r="B7197" s="6" t="s">
        <v>42</v>
      </c>
      <c r="C7197" s="6">
        <v>106</v>
      </c>
      <c r="D7197" s="6" t="s">
        <v>403</v>
      </c>
      <c r="E7197" s="6">
        <v>13</v>
      </c>
      <c r="F7197" s="6"/>
      <c r="G7197" s="6"/>
      <c r="H7197" s="6"/>
      <c r="I7197" s="10" t="str">
        <f t="shared" si="72"/>
        <v/>
      </c>
      <c r="J7197" s="6" t="s">
        <v>387</v>
      </c>
      <c r="K7197" s="6">
        <v>10</v>
      </c>
      <c r="L7197" s="6"/>
      <c r="M7197" s="6">
        <v>5</v>
      </c>
      <c r="N7197" s="6">
        <v>0</v>
      </c>
      <c r="O7197" s="6">
        <v>0</v>
      </c>
      <c r="P7197" s="6"/>
      <c r="Q7197" s="6"/>
      <c r="R7197" s="6"/>
      <c r="S7197" s="6"/>
      <c r="T7197" s="6" t="s">
        <v>455</v>
      </c>
    </row>
    <row r="7198" spans="1:20" x14ac:dyDescent="0.25">
      <c r="A7198">
        <v>2007</v>
      </c>
      <c r="B7198" s="6" t="s">
        <v>42</v>
      </c>
      <c r="C7198" s="6">
        <v>107</v>
      </c>
      <c r="D7198" s="6" t="s">
        <v>403</v>
      </c>
      <c r="E7198" s="6">
        <v>13</v>
      </c>
      <c r="F7198" s="6"/>
      <c r="G7198" s="6"/>
      <c r="H7198" s="6"/>
      <c r="I7198" s="10" t="str">
        <f t="shared" si="72"/>
        <v/>
      </c>
      <c r="J7198" s="6" t="s">
        <v>388</v>
      </c>
      <c r="K7198" s="6">
        <v>35</v>
      </c>
      <c r="L7198" s="6"/>
      <c r="M7198" s="6">
        <v>15</v>
      </c>
      <c r="N7198" s="6">
        <v>0</v>
      </c>
      <c r="O7198" s="6">
        <v>25</v>
      </c>
      <c r="P7198" s="6"/>
      <c r="Q7198" s="6"/>
      <c r="R7198" s="6"/>
      <c r="S7198" s="6"/>
      <c r="T7198" s="6" t="s">
        <v>455</v>
      </c>
    </row>
    <row r="7199" spans="1:20" x14ac:dyDescent="0.25">
      <c r="A7199">
        <v>2007</v>
      </c>
      <c r="B7199" s="6" t="s">
        <v>42</v>
      </c>
      <c r="C7199" s="6">
        <v>108</v>
      </c>
      <c r="D7199" s="6" t="s">
        <v>403</v>
      </c>
      <c r="E7199" s="6">
        <v>13</v>
      </c>
      <c r="F7199" s="6"/>
      <c r="G7199" s="6"/>
      <c r="H7199" s="6"/>
      <c r="I7199" s="10" t="str">
        <f t="shared" si="72"/>
        <v/>
      </c>
      <c r="J7199" s="6" t="s">
        <v>397</v>
      </c>
      <c r="K7199" s="6">
        <v>30</v>
      </c>
      <c r="L7199" s="6"/>
      <c r="M7199" s="6">
        <v>20</v>
      </c>
      <c r="N7199" s="6">
        <v>0</v>
      </c>
      <c r="O7199" s="6">
        <v>0</v>
      </c>
      <c r="P7199" s="6"/>
      <c r="Q7199" s="6"/>
      <c r="R7199" s="6" t="s">
        <v>31</v>
      </c>
      <c r="S7199" s="6"/>
      <c r="T7199" s="6" t="s">
        <v>455</v>
      </c>
    </row>
    <row r="7200" spans="1:20" x14ac:dyDescent="0.25">
      <c r="A7200">
        <v>2007</v>
      </c>
      <c r="B7200" s="6" t="s">
        <v>42</v>
      </c>
      <c r="C7200" s="6">
        <v>109</v>
      </c>
      <c r="D7200" s="6" t="s">
        <v>403</v>
      </c>
      <c r="E7200" s="6">
        <v>13</v>
      </c>
      <c r="F7200" s="6"/>
      <c r="G7200" s="6"/>
      <c r="H7200" s="6"/>
      <c r="I7200" s="10" t="str">
        <f t="shared" si="72"/>
        <v/>
      </c>
      <c r="J7200" s="6" t="s">
        <v>397</v>
      </c>
      <c r="K7200" s="6">
        <v>40</v>
      </c>
      <c r="L7200" s="6"/>
      <c r="M7200" s="6">
        <v>30</v>
      </c>
      <c r="N7200" s="6">
        <v>25</v>
      </c>
      <c r="O7200" s="6">
        <v>0</v>
      </c>
      <c r="P7200" s="6"/>
      <c r="Q7200" s="6"/>
      <c r="R7200" s="6"/>
      <c r="S7200" s="6"/>
      <c r="T7200" s="6" t="s">
        <v>455</v>
      </c>
    </row>
    <row r="7201" spans="1:20" x14ac:dyDescent="0.25">
      <c r="A7201">
        <v>2007</v>
      </c>
      <c r="B7201" s="6" t="s">
        <v>42</v>
      </c>
      <c r="C7201" s="6">
        <v>110</v>
      </c>
      <c r="D7201" s="6" t="s">
        <v>403</v>
      </c>
      <c r="E7201" s="6">
        <v>13</v>
      </c>
      <c r="F7201" s="6"/>
      <c r="G7201" s="6"/>
      <c r="H7201" s="6"/>
      <c r="I7201" s="10" t="str">
        <f t="shared" si="72"/>
        <v/>
      </c>
      <c r="J7201" s="6" t="s">
        <v>389</v>
      </c>
      <c r="K7201" s="6">
        <v>15</v>
      </c>
      <c r="L7201" s="6"/>
      <c r="M7201" s="6">
        <v>7</v>
      </c>
      <c r="N7201" s="6">
        <v>0</v>
      </c>
      <c r="O7201" s="6">
        <v>0</v>
      </c>
      <c r="P7201" s="6"/>
      <c r="Q7201" s="6"/>
      <c r="R7201" s="6"/>
      <c r="S7201" s="6"/>
      <c r="T7201" s="6" t="s">
        <v>455</v>
      </c>
    </row>
    <row r="7202" spans="1:20" x14ac:dyDescent="0.25">
      <c r="A7202">
        <v>2007</v>
      </c>
      <c r="B7202" s="6" t="s">
        <v>42</v>
      </c>
      <c r="C7202" s="6">
        <v>111</v>
      </c>
      <c r="D7202" s="6" t="s">
        <v>403</v>
      </c>
      <c r="E7202" s="6">
        <v>13</v>
      </c>
      <c r="F7202" s="6"/>
      <c r="G7202" s="6"/>
      <c r="H7202" s="6"/>
      <c r="I7202" s="10" t="str">
        <f t="shared" si="72"/>
        <v/>
      </c>
      <c r="J7202" s="6" t="s">
        <v>389</v>
      </c>
      <c r="K7202" s="6">
        <v>70</v>
      </c>
      <c r="L7202" s="6"/>
      <c r="M7202" s="6">
        <v>30</v>
      </c>
      <c r="N7202" s="6">
        <v>0</v>
      </c>
      <c r="O7202" s="6">
        <v>0</v>
      </c>
      <c r="P7202" s="6"/>
      <c r="Q7202" s="6"/>
      <c r="R7202" s="6"/>
      <c r="S7202" s="6"/>
      <c r="T7202" s="6" t="s">
        <v>455</v>
      </c>
    </row>
    <row r="7203" spans="1:20" x14ac:dyDescent="0.25">
      <c r="A7203">
        <v>2007</v>
      </c>
      <c r="B7203" s="6" t="s">
        <v>42</v>
      </c>
      <c r="C7203" s="6">
        <v>112</v>
      </c>
      <c r="D7203" s="6" t="s">
        <v>403</v>
      </c>
      <c r="E7203" s="6">
        <v>13</v>
      </c>
      <c r="F7203" s="6"/>
      <c r="G7203" s="6"/>
      <c r="H7203" s="6"/>
      <c r="I7203" s="10" t="str">
        <f t="shared" si="72"/>
        <v/>
      </c>
      <c r="J7203" s="6" t="s">
        <v>390</v>
      </c>
      <c r="K7203" s="6">
        <v>8</v>
      </c>
      <c r="L7203" s="6"/>
      <c r="M7203" s="6">
        <v>5</v>
      </c>
      <c r="N7203" s="6">
        <v>0</v>
      </c>
      <c r="O7203" s="6">
        <v>0</v>
      </c>
      <c r="P7203" s="6"/>
      <c r="Q7203" s="6"/>
      <c r="R7203" s="6"/>
      <c r="S7203" s="6"/>
      <c r="T7203" s="6" t="s">
        <v>455</v>
      </c>
    </row>
    <row r="7204" spans="1:20" x14ac:dyDescent="0.25">
      <c r="A7204">
        <v>2007</v>
      </c>
      <c r="B7204" s="6" t="s">
        <v>42</v>
      </c>
      <c r="C7204" s="6">
        <v>113</v>
      </c>
      <c r="D7204" s="6" t="s">
        <v>403</v>
      </c>
      <c r="E7204" s="6">
        <v>13</v>
      </c>
      <c r="F7204" s="6"/>
      <c r="G7204" s="6"/>
      <c r="H7204" s="6"/>
      <c r="I7204" s="10" t="str">
        <f t="shared" si="72"/>
        <v/>
      </c>
      <c r="J7204" s="6" t="s">
        <v>390</v>
      </c>
      <c r="K7204" s="6">
        <v>15</v>
      </c>
      <c r="L7204" s="6"/>
      <c r="M7204" s="6">
        <v>10</v>
      </c>
      <c r="N7204" s="6">
        <v>0</v>
      </c>
      <c r="O7204" s="6">
        <v>0</v>
      </c>
      <c r="P7204" s="6"/>
      <c r="Q7204" s="6"/>
      <c r="R7204" s="6"/>
      <c r="S7204" s="6"/>
      <c r="T7204" s="6" t="s">
        <v>455</v>
      </c>
    </row>
    <row r="7205" spans="1:20" x14ac:dyDescent="0.25">
      <c r="A7205">
        <v>2007</v>
      </c>
      <c r="B7205" s="6" t="s">
        <v>42</v>
      </c>
      <c r="C7205" s="6">
        <v>114</v>
      </c>
      <c r="D7205" s="6" t="s">
        <v>403</v>
      </c>
      <c r="E7205" s="6">
        <v>13</v>
      </c>
      <c r="F7205" s="6"/>
      <c r="G7205" s="6"/>
      <c r="H7205" s="6"/>
      <c r="I7205" s="10" t="str">
        <f t="shared" si="72"/>
        <v/>
      </c>
      <c r="J7205" s="6" t="s">
        <v>392</v>
      </c>
      <c r="K7205" s="6">
        <v>15</v>
      </c>
      <c r="L7205" s="6"/>
      <c r="M7205" s="6">
        <v>5</v>
      </c>
      <c r="N7205" s="6">
        <v>0</v>
      </c>
      <c r="O7205" s="6">
        <v>5</v>
      </c>
      <c r="P7205" s="6"/>
      <c r="Q7205" s="6"/>
      <c r="R7205" s="6" t="s">
        <v>47</v>
      </c>
      <c r="S7205" s="6"/>
      <c r="T7205" s="6" t="s">
        <v>455</v>
      </c>
    </row>
    <row r="7206" spans="1:20" x14ac:dyDescent="0.25">
      <c r="A7206">
        <v>2007</v>
      </c>
      <c r="B7206" s="6" t="s">
        <v>42</v>
      </c>
      <c r="C7206" s="6">
        <v>115</v>
      </c>
      <c r="D7206" s="6" t="s">
        <v>403</v>
      </c>
      <c r="E7206" s="6">
        <v>13</v>
      </c>
      <c r="F7206" s="6"/>
      <c r="G7206" s="6"/>
      <c r="H7206" s="6"/>
      <c r="I7206" s="10" t="str">
        <f t="shared" si="72"/>
        <v/>
      </c>
      <c r="J7206" s="6" t="s">
        <v>392</v>
      </c>
      <c r="K7206" s="6">
        <v>25</v>
      </c>
      <c r="L7206" s="6"/>
      <c r="M7206" s="6">
        <v>10</v>
      </c>
      <c r="N7206" s="6">
        <v>25</v>
      </c>
      <c r="O7206" s="6">
        <v>0</v>
      </c>
      <c r="P7206" s="6"/>
      <c r="Q7206" s="6"/>
      <c r="R7206" s="6" t="s">
        <v>47</v>
      </c>
      <c r="S7206" s="6"/>
      <c r="T7206" s="6" t="s">
        <v>455</v>
      </c>
    </row>
    <row r="7207" spans="1:20" x14ac:dyDescent="0.25">
      <c r="A7207">
        <v>2007</v>
      </c>
      <c r="B7207" s="6" t="s">
        <v>42</v>
      </c>
      <c r="C7207" s="6">
        <v>116</v>
      </c>
      <c r="D7207" s="6" t="s">
        <v>403</v>
      </c>
      <c r="E7207" s="6">
        <v>13</v>
      </c>
      <c r="F7207" s="6"/>
      <c r="G7207" s="6"/>
      <c r="H7207" s="6"/>
      <c r="I7207" s="10" t="str">
        <f t="shared" si="72"/>
        <v/>
      </c>
      <c r="J7207" s="6" t="s">
        <v>392</v>
      </c>
      <c r="K7207" s="6">
        <v>15</v>
      </c>
      <c r="L7207" s="6"/>
      <c r="M7207" s="6">
        <v>5</v>
      </c>
      <c r="N7207" s="6">
        <v>30</v>
      </c>
      <c r="O7207" s="6">
        <v>0</v>
      </c>
      <c r="P7207" s="6"/>
      <c r="Q7207" s="6"/>
      <c r="R7207" s="6" t="s">
        <v>31</v>
      </c>
      <c r="S7207" s="6"/>
      <c r="T7207" s="6" t="s">
        <v>455</v>
      </c>
    </row>
    <row r="7208" spans="1:20" x14ac:dyDescent="0.25">
      <c r="A7208">
        <v>2007</v>
      </c>
      <c r="B7208" s="6" t="s">
        <v>42</v>
      </c>
      <c r="C7208" s="6">
        <v>117</v>
      </c>
      <c r="D7208" s="6" t="s">
        <v>403</v>
      </c>
      <c r="E7208" s="6">
        <v>13</v>
      </c>
      <c r="F7208" s="6"/>
      <c r="G7208" s="6"/>
      <c r="H7208" s="6"/>
      <c r="I7208" s="10" t="str">
        <f t="shared" si="72"/>
        <v/>
      </c>
      <c r="J7208" s="6" t="s">
        <v>392</v>
      </c>
      <c r="K7208" s="6">
        <v>20</v>
      </c>
      <c r="L7208" s="6"/>
      <c r="M7208" s="6">
        <v>10</v>
      </c>
      <c r="N7208" s="6">
        <v>0</v>
      </c>
      <c r="O7208" s="6">
        <v>0</v>
      </c>
      <c r="P7208" s="6"/>
      <c r="Q7208" s="6"/>
      <c r="R7208" s="6" t="s">
        <v>47</v>
      </c>
      <c r="S7208" s="6"/>
      <c r="T7208" s="6" t="s">
        <v>455</v>
      </c>
    </row>
    <row r="7209" spans="1:20" x14ac:dyDescent="0.25">
      <c r="A7209">
        <v>2007</v>
      </c>
      <c r="B7209" s="6" t="s">
        <v>42</v>
      </c>
      <c r="C7209" s="6">
        <v>118</v>
      </c>
      <c r="D7209" s="6" t="s">
        <v>419</v>
      </c>
      <c r="E7209" s="6">
        <v>14</v>
      </c>
      <c r="F7209" s="6"/>
      <c r="G7209" s="6">
        <v>72</v>
      </c>
      <c r="H7209" s="6"/>
      <c r="I7209" s="10">
        <f t="shared" si="72"/>
        <v>72</v>
      </c>
      <c r="J7209" s="6" t="s">
        <v>393</v>
      </c>
      <c r="K7209" s="6">
        <v>11</v>
      </c>
      <c r="L7209" s="6"/>
      <c r="M7209" s="6">
        <v>18</v>
      </c>
      <c r="N7209" s="6">
        <v>2</v>
      </c>
      <c r="O7209" s="6">
        <v>0</v>
      </c>
      <c r="P7209" s="6"/>
      <c r="Q7209" s="6"/>
      <c r="R7209" s="6"/>
      <c r="S7209" s="6">
        <v>3</v>
      </c>
      <c r="T7209" s="6" t="s">
        <v>455</v>
      </c>
    </row>
    <row r="7210" spans="1:20" x14ac:dyDescent="0.25">
      <c r="A7210">
        <v>2007</v>
      </c>
      <c r="B7210" s="6" t="s">
        <v>42</v>
      </c>
      <c r="C7210" s="6">
        <v>119</v>
      </c>
      <c r="D7210" s="6" t="s">
        <v>419</v>
      </c>
      <c r="E7210" s="6">
        <v>14</v>
      </c>
      <c r="F7210" s="6"/>
      <c r="G7210" s="6"/>
      <c r="H7210" s="6"/>
      <c r="I7210" s="10" t="str">
        <f t="shared" si="72"/>
        <v/>
      </c>
      <c r="J7210" s="6" t="s">
        <v>386</v>
      </c>
      <c r="K7210" s="6">
        <v>18</v>
      </c>
      <c r="L7210" s="6"/>
      <c r="M7210" s="6">
        <v>9</v>
      </c>
      <c r="N7210" s="6">
        <v>5</v>
      </c>
      <c r="O7210" s="6">
        <v>0</v>
      </c>
      <c r="P7210" s="6"/>
      <c r="Q7210" s="6"/>
      <c r="R7210" s="6"/>
      <c r="S7210" s="6"/>
      <c r="T7210" s="6" t="s">
        <v>463</v>
      </c>
    </row>
    <row r="7211" spans="1:20" x14ac:dyDescent="0.25">
      <c r="A7211">
        <v>2007</v>
      </c>
      <c r="B7211" s="6" t="s">
        <v>42</v>
      </c>
      <c r="C7211" s="6">
        <v>120</v>
      </c>
      <c r="D7211" s="6" t="s">
        <v>419</v>
      </c>
      <c r="E7211" s="6">
        <v>14</v>
      </c>
      <c r="F7211" s="6"/>
      <c r="G7211" s="6"/>
      <c r="H7211" s="6"/>
      <c r="I7211" s="10" t="str">
        <f t="shared" si="72"/>
        <v/>
      </c>
      <c r="J7211" s="6" t="s">
        <v>390</v>
      </c>
      <c r="K7211" s="6">
        <v>10</v>
      </c>
      <c r="L7211" s="6"/>
      <c r="M7211" s="6">
        <v>7</v>
      </c>
      <c r="N7211" s="6">
        <v>25</v>
      </c>
      <c r="O7211" s="6">
        <v>0</v>
      </c>
      <c r="P7211" s="6"/>
      <c r="Q7211" s="6"/>
      <c r="R7211" s="6"/>
      <c r="S7211" s="6"/>
      <c r="T7211" s="6" t="s">
        <v>464</v>
      </c>
    </row>
    <row r="7212" spans="1:20" x14ac:dyDescent="0.25">
      <c r="A7212">
        <v>2007</v>
      </c>
      <c r="B7212" s="6" t="s">
        <v>42</v>
      </c>
      <c r="C7212" s="6">
        <v>121</v>
      </c>
      <c r="D7212" s="6" t="s">
        <v>419</v>
      </c>
      <c r="E7212" s="6">
        <v>14</v>
      </c>
      <c r="F7212" s="6"/>
      <c r="G7212" s="6"/>
      <c r="H7212" s="6"/>
      <c r="I7212" s="10" t="str">
        <f t="shared" si="72"/>
        <v/>
      </c>
      <c r="J7212" s="6" t="s">
        <v>390</v>
      </c>
      <c r="K7212" s="6">
        <v>19</v>
      </c>
      <c r="L7212" s="6"/>
      <c r="M7212" s="6">
        <v>18</v>
      </c>
      <c r="N7212" s="6">
        <v>10</v>
      </c>
      <c r="O7212" s="6">
        <v>0</v>
      </c>
      <c r="P7212" s="6"/>
      <c r="Q7212" s="6"/>
      <c r="R7212" s="6"/>
      <c r="S7212" s="6"/>
      <c r="T7212" s="6" t="s">
        <v>455</v>
      </c>
    </row>
    <row r="7213" spans="1:20" x14ac:dyDescent="0.25">
      <c r="A7213">
        <v>2007</v>
      </c>
      <c r="B7213" s="6" t="s">
        <v>42</v>
      </c>
      <c r="C7213" s="6">
        <v>122</v>
      </c>
      <c r="D7213" s="6" t="s">
        <v>419</v>
      </c>
      <c r="E7213" s="6">
        <v>14</v>
      </c>
      <c r="F7213" s="6"/>
      <c r="G7213" s="6"/>
      <c r="H7213" s="6"/>
      <c r="I7213" s="10" t="str">
        <f t="shared" si="72"/>
        <v/>
      </c>
      <c r="J7213" s="6" t="s">
        <v>390</v>
      </c>
      <c r="K7213" s="6">
        <v>8</v>
      </c>
      <c r="L7213" s="6"/>
      <c r="M7213" s="6">
        <v>8</v>
      </c>
      <c r="N7213" s="6">
        <v>30</v>
      </c>
      <c r="O7213" s="6">
        <v>0</v>
      </c>
      <c r="P7213" s="6"/>
      <c r="Q7213" s="6"/>
      <c r="R7213" s="6"/>
      <c r="S7213" s="6"/>
      <c r="T7213" s="6" t="s">
        <v>455</v>
      </c>
    </row>
    <row r="7214" spans="1:20" x14ac:dyDescent="0.25">
      <c r="A7214">
        <v>2007</v>
      </c>
      <c r="B7214" s="6" t="s">
        <v>42</v>
      </c>
      <c r="C7214" s="6">
        <v>123</v>
      </c>
      <c r="D7214" s="6" t="s">
        <v>419</v>
      </c>
      <c r="E7214" s="6">
        <v>14</v>
      </c>
      <c r="F7214" s="6"/>
      <c r="G7214" s="6"/>
      <c r="H7214" s="6"/>
      <c r="I7214" s="10" t="str">
        <f t="shared" si="72"/>
        <v/>
      </c>
      <c r="J7214" s="6" t="s">
        <v>390</v>
      </c>
      <c r="K7214" s="6">
        <v>27</v>
      </c>
      <c r="L7214" s="6"/>
      <c r="M7214" s="6">
        <v>12</v>
      </c>
      <c r="N7214" s="6">
        <v>2</v>
      </c>
      <c r="O7214" s="6">
        <v>0</v>
      </c>
      <c r="P7214" s="6"/>
      <c r="Q7214" s="6"/>
      <c r="R7214" s="6"/>
      <c r="S7214" s="6"/>
      <c r="T7214" s="6" t="s">
        <v>455</v>
      </c>
    </row>
    <row r="7215" spans="1:20" x14ac:dyDescent="0.25">
      <c r="A7215">
        <v>2007</v>
      </c>
      <c r="B7215" s="6" t="s">
        <v>42</v>
      </c>
      <c r="C7215" s="6">
        <v>124</v>
      </c>
      <c r="D7215" s="6" t="s">
        <v>419</v>
      </c>
      <c r="E7215" s="6">
        <v>14</v>
      </c>
      <c r="F7215" s="6"/>
      <c r="G7215" s="6"/>
      <c r="H7215" s="6"/>
      <c r="I7215" s="10" t="str">
        <f t="shared" si="72"/>
        <v/>
      </c>
      <c r="J7215" s="6" t="s">
        <v>391</v>
      </c>
      <c r="K7215" s="6">
        <v>13</v>
      </c>
      <c r="L7215" s="6"/>
      <c r="M7215" s="6">
        <v>13</v>
      </c>
      <c r="N7215" s="6">
        <v>0</v>
      </c>
      <c r="O7215" s="6">
        <v>2</v>
      </c>
      <c r="P7215" s="6"/>
      <c r="Q7215" s="6"/>
      <c r="R7215" s="6"/>
      <c r="S7215" s="6"/>
      <c r="T7215" s="6" t="s">
        <v>60</v>
      </c>
    </row>
    <row r="7216" spans="1:20" x14ac:dyDescent="0.25">
      <c r="A7216">
        <v>2007</v>
      </c>
      <c r="B7216" s="6" t="s">
        <v>42</v>
      </c>
      <c r="C7216" s="6">
        <v>125</v>
      </c>
      <c r="D7216" s="6" t="s">
        <v>419</v>
      </c>
      <c r="E7216" s="6">
        <v>14</v>
      </c>
      <c r="F7216" s="6"/>
      <c r="G7216" s="6"/>
      <c r="H7216" s="6"/>
      <c r="I7216" s="10" t="str">
        <f t="shared" si="72"/>
        <v/>
      </c>
      <c r="J7216" s="6" t="s">
        <v>392</v>
      </c>
      <c r="K7216" s="6">
        <v>35</v>
      </c>
      <c r="L7216" s="6"/>
      <c r="M7216" s="6">
        <v>25</v>
      </c>
      <c r="N7216" s="6">
        <v>40</v>
      </c>
      <c r="O7216" s="6">
        <v>0</v>
      </c>
      <c r="P7216" s="6"/>
      <c r="Q7216" s="6"/>
      <c r="R7216" s="6"/>
      <c r="S7216" s="6"/>
      <c r="T7216" s="6" t="s">
        <v>455</v>
      </c>
    </row>
    <row r="7217" spans="1:20" x14ac:dyDescent="0.25">
      <c r="A7217">
        <v>2007</v>
      </c>
      <c r="B7217" s="6" t="s">
        <v>42</v>
      </c>
      <c r="C7217" s="6">
        <v>126</v>
      </c>
      <c r="D7217" s="6" t="s">
        <v>411</v>
      </c>
      <c r="E7217" s="6">
        <v>15</v>
      </c>
      <c r="F7217" s="6"/>
      <c r="G7217" s="6">
        <v>90</v>
      </c>
      <c r="H7217" s="6"/>
      <c r="I7217" s="10">
        <f t="shared" si="72"/>
        <v>90</v>
      </c>
      <c r="J7217" s="6" t="s">
        <v>393</v>
      </c>
      <c r="K7217" s="6">
        <v>22</v>
      </c>
      <c r="L7217" s="6"/>
      <c r="M7217" s="6">
        <v>8</v>
      </c>
      <c r="N7217" s="6">
        <v>0</v>
      </c>
      <c r="O7217" s="6">
        <v>0</v>
      </c>
      <c r="P7217" s="6"/>
      <c r="Q7217" s="6"/>
      <c r="R7217" s="6"/>
      <c r="S7217" s="6">
        <v>3</v>
      </c>
      <c r="T7217" s="6" t="s">
        <v>455</v>
      </c>
    </row>
    <row r="7218" spans="1:20" x14ac:dyDescent="0.25">
      <c r="A7218">
        <v>2007</v>
      </c>
      <c r="B7218" s="6" t="s">
        <v>42</v>
      </c>
      <c r="C7218" s="6">
        <v>127</v>
      </c>
      <c r="D7218" s="6" t="s">
        <v>411</v>
      </c>
      <c r="E7218" s="6">
        <v>15</v>
      </c>
      <c r="F7218" s="6"/>
      <c r="G7218" s="6"/>
      <c r="H7218" s="6"/>
      <c r="I7218" s="10" t="str">
        <f t="shared" si="72"/>
        <v/>
      </c>
      <c r="J7218" s="6" t="s">
        <v>393</v>
      </c>
      <c r="K7218" s="6">
        <v>12</v>
      </c>
      <c r="L7218" s="6"/>
      <c r="M7218" s="6">
        <v>7</v>
      </c>
      <c r="N7218" s="6">
        <v>0</v>
      </c>
      <c r="O7218" s="6">
        <v>0</v>
      </c>
      <c r="P7218" s="6"/>
      <c r="Q7218" s="6"/>
      <c r="R7218" s="6"/>
      <c r="S7218" s="6"/>
      <c r="T7218" s="6" t="s">
        <v>455</v>
      </c>
    </row>
    <row r="7219" spans="1:20" x14ac:dyDescent="0.25">
      <c r="A7219">
        <v>2007</v>
      </c>
      <c r="B7219" s="6" t="s">
        <v>42</v>
      </c>
      <c r="C7219" s="6">
        <v>128</v>
      </c>
      <c r="D7219" s="6" t="s">
        <v>411</v>
      </c>
      <c r="E7219" s="6">
        <v>15</v>
      </c>
      <c r="F7219" s="6"/>
      <c r="G7219" s="6"/>
      <c r="H7219" s="6"/>
      <c r="I7219" s="10" t="str">
        <f t="shared" si="72"/>
        <v/>
      </c>
      <c r="J7219" s="6" t="s">
        <v>386</v>
      </c>
      <c r="K7219" s="6">
        <v>27</v>
      </c>
      <c r="L7219" s="6"/>
      <c r="M7219" s="6">
        <v>23</v>
      </c>
      <c r="N7219" s="6">
        <v>5</v>
      </c>
      <c r="O7219" s="6">
        <v>0</v>
      </c>
      <c r="P7219" s="6"/>
      <c r="Q7219" s="6"/>
      <c r="R7219" s="6"/>
      <c r="S7219" s="6"/>
      <c r="T7219" s="6" t="s">
        <v>455</v>
      </c>
    </row>
    <row r="7220" spans="1:20" x14ac:dyDescent="0.25">
      <c r="A7220">
        <v>2007</v>
      </c>
      <c r="B7220" s="6" t="s">
        <v>42</v>
      </c>
      <c r="C7220" s="6">
        <v>129</v>
      </c>
      <c r="D7220" s="6" t="s">
        <v>411</v>
      </c>
      <c r="E7220" s="6">
        <v>15</v>
      </c>
      <c r="F7220" s="6"/>
      <c r="G7220" s="6"/>
      <c r="H7220" s="6"/>
      <c r="I7220" s="10" t="str">
        <f t="shared" si="72"/>
        <v/>
      </c>
      <c r="J7220" s="6" t="s">
        <v>390</v>
      </c>
      <c r="K7220" s="6">
        <v>9</v>
      </c>
      <c r="L7220" s="6"/>
      <c r="M7220" s="6">
        <v>2</v>
      </c>
      <c r="N7220" s="6">
        <v>5</v>
      </c>
      <c r="O7220" s="6">
        <v>0</v>
      </c>
      <c r="P7220" s="6"/>
      <c r="Q7220" s="6"/>
      <c r="R7220" s="6"/>
      <c r="S7220" s="6"/>
      <c r="T7220" s="6" t="s">
        <v>455</v>
      </c>
    </row>
    <row r="7221" spans="1:20" x14ac:dyDescent="0.25">
      <c r="A7221">
        <v>2007</v>
      </c>
      <c r="B7221" s="6" t="s">
        <v>42</v>
      </c>
      <c r="C7221" s="6">
        <v>130</v>
      </c>
      <c r="D7221" s="6" t="s">
        <v>411</v>
      </c>
      <c r="E7221" s="6">
        <v>15</v>
      </c>
      <c r="F7221" s="6"/>
      <c r="G7221" s="6"/>
      <c r="H7221" s="6"/>
      <c r="I7221" s="10" t="str">
        <f t="shared" si="72"/>
        <v/>
      </c>
      <c r="J7221" s="6" t="s">
        <v>390</v>
      </c>
      <c r="K7221" s="6">
        <v>10</v>
      </c>
      <c r="L7221" s="6"/>
      <c r="M7221" s="6">
        <v>4</v>
      </c>
      <c r="N7221" s="6">
        <v>0</v>
      </c>
      <c r="O7221" s="6">
        <v>0</v>
      </c>
      <c r="P7221" s="6"/>
      <c r="Q7221" s="6"/>
      <c r="R7221" s="6"/>
      <c r="S7221" s="6"/>
      <c r="T7221" s="6" t="s">
        <v>455</v>
      </c>
    </row>
    <row r="7222" spans="1:20" x14ac:dyDescent="0.25">
      <c r="A7222">
        <v>2007</v>
      </c>
      <c r="B7222" s="6" t="s">
        <v>42</v>
      </c>
      <c r="C7222" s="6">
        <v>131</v>
      </c>
      <c r="D7222" s="6" t="s">
        <v>411</v>
      </c>
      <c r="E7222" s="6">
        <v>15</v>
      </c>
      <c r="F7222" s="6"/>
      <c r="G7222" s="6"/>
      <c r="H7222" s="6"/>
      <c r="I7222" s="10" t="str">
        <f t="shared" si="72"/>
        <v/>
      </c>
      <c r="J7222" s="6" t="s">
        <v>390</v>
      </c>
      <c r="K7222" s="6">
        <v>26</v>
      </c>
      <c r="L7222" s="6"/>
      <c r="M7222" s="6">
        <v>18</v>
      </c>
      <c r="N7222" s="6">
        <v>0</v>
      </c>
      <c r="O7222" s="6">
        <v>0</v>
      </c>
      <c r="P7222" s="6"/>
      <c r="Q7222" s="6"/>
      <c r="R7222" s="6"/>
      <c r="S7222" s="6"/>
      <c r="T7222" s="6" t="s">
        <v>455</v>
      </c>
    </row>
    <row r="7223" spans="1:20" x14ac:dyDescent="0.25">
      <c r="A7223">
        <v>2007</v>
      </c>
      <c r="B7223" s="6" t="s">
        <v>42</v>
      </c>
      <c r="C7223" s="6">
        <v>132</v>
      </c>
      <c r="D7223" s="6" t="s">
        <v>411</v>
      </c>
      <c r="E7223" s="6">
        <v>15</v>
      </c>
      <c r="F7223" s="6"/>
      <c r="G7223" s="6"/>
      <c r="H7223" s="6"/>
      <c r="I7223" s="10" t="str">
        <f t="shared" si="72"/>
        <v/>
      </c>
      <c r="J7223" s="6" t="s">
        <v>392</v>
      </c>
      <c r="K7223" s="6">
        <v>58</v>
      </c>
      <c r="L7223" s="6"/>
      <c r="M7223" s="6">
        <v>39</v>
      </c>
      <c r="N7223" s="6">
        <v>75</v>
      </c>
      <c r="O7223" s="6">
        <v>0</v>
      </c>
      <c r="P7223" s="6"/>
      <c r="Q7223" s="6"/>
      <c r="R7223" s="6"/>
      <c r="S7223" s="6"/>
      <c r="T7223" s="6" t="s">
        <v>455</v>
      </c>
    </row>
    <row r="7224" spans="1:20" x14ac:dyDescent="0.25">
      <c r="A7224">
        <v>2007</v>
      </c>
      <c r="B7224" s="6" t="s">
        <v>42</v>
      </c>
      <c r="C7224" s="6">
        <v>133</v>
      </c>
      <c r="D7224" s="6" t="s">
        <v>411</v>
      </c>
      <c r="E7224" s="6">
        <v>15</v>
      </c>
      <c r="F7224" s="6"/>
      <c r="G7224" s="6"/>
      <c r="H7224" s="6"/>
      <c r="I7224" s="10" t="str">
        <f t="shared" si="72"/>
        <v/>
      </c>
      <c r="J7224" s="6" t="s">
        <v>392</v>
      </c>
      <c r="K7224" s="6">
        <v>12</v>
      </c>
      <c r="L7224" s="6"/>
      <c r="M7224" s="6">
        <v>11</v>
      </c>
      <c r="N7224" s="6">
        <v>3</v>
      </c>
      <c r="O7224" s="6">
        <v>0</v>
      </c>
      <c r="P7224" s="6"/>
      <c r="Q7224" s="6"/>
      <c r="R7224" s="6"/>
      <c r="S7224" s="6"/>
      <c r="T7224" s="6" t="s">
        <v>455</v>
      </c>
    </row>
    <row r="7225" spans="1:20" x14ac:dyDescent="0.25">
      <c r="A7225">
        <v>2007</v>
      </c>
      <c r="B7225" t="s">
        <v>220</v>
      </c>
      <c r="C7225" s="6">
        <v>1</v>
      </c>
      <c r="D7225" s="6" t="s">
        <v>465</v>
      </c>
      <c r="E7225" s="6">
        <v>1</v>
      </c>
      <c r="F7225" s="6"/>
      <c r="G7225" s="6"/>
      <c r="H7225" s="6"/>
      <c r="I7225" s="6"/>
      <c r="J7225" s="6" t="s">
        <v>386</v>
      </c>
      <c r="K7225" s="6">
        <v>26</v>
      </c>
      <c r="L7225" s="6">
        <v>24</v>
      </c>
      <c r="M7225" s="6">
        <v>11</v>
      </c>
      <c r="N7225" s="6">
        <v>0</v>
      </c>
      <c r="O7225" s="6">
        <v>0</v>
      </c>
      <c r="P7225" s="6"/>
      <c r="Q7225" s="6"/>
      <c r="R7225" s="6"/>
      <c r="S7225" s="6"/>
      <c r="T7225" s="6" t="s">
        <v>455</v>
      </c>
    </row>
    <row r="7226" spans="1:20" x14ac:dyDescent="0.25">
      <c r="A7226">
        <v>2007</v>
      </c>
      <c r="B7226" t="s">
        <v>220</v>
      </c>
      <c r="C7226" s="6">
        <v>2</v>
      </c>
      <c r="D7226" s="6" t="s">
        <v>465</v>
      </c>
      <c r="E7226" s="6"/>
      <c r="F7226" s="6"/>
      <c r="G7226" s="6"/>
      <c r="H7226" s="6"/>
      <c r="I7226" s="6"/>
      <c r="J7226" s="6" t="s">
        <v>386</v>
      </c>
      <c r="K7226" s="6">
        <v>58</v>
      </c>
      <c r="L7226" s="6">
        <v>44</v>
      </c>
      <c r="M7226" s="6">
        <v>53</v>
      </c>
      <c r="N7226" s="6">
        <v>30</v>
      </c>
      <c r="O7226" s="6">
        <v>0</v>
      </c>
      <c r="P7226" s="6"/>
      <c r="Q7226" s="6"/>
      <c r="R7226" s="6"/>
      <c r="S7226" s="6"/>
      <c r="T7226" s="6" t="s">
        <v>455</v>
      </c>
    </row>
    <row r="7227" spans="1:20" x14ac:dyDescent="0.25">
      <c r="A7227">
        <v>2007</v>
      </c>
      <c r="B7227" t="s">
        <v>220</v>
      </c>
      <c r="C7227" s="6">
        <v>3</v>
      </c>
      <c r="D7227" s="6" t="s">
        <v>465</v>
      </c>
      <c r="E7227" s="6"/>
      <c r="F7227" s="6"/>
      <c r="G7227" s="6"/>
      <c r="H7227" s="6"/>
      <c r="I7227" s="6"/>
      <c r="J7227" s="6" t="s">
        <v>386</v>
      </c>
      <c r="K7227" s="6">
        <v>29</v>
      </c>
      <c r="L7227" s="6">
        <v>12</v>
      </c>
      <c r="M7227" s="6">
        <v>38</v>
      </c>
      <c r="N7227" s="6">
        <v>45</v>
      </c>
      <c r="O7227" s="6">
        <v>0</v>
      </c>
      <c r="P7227" s="6"/>
      <c r="Q7227" s="6"/>
      <c r="R7227" s="6"/>
      <c r="S7227" s="6"/>
      <c r="T7227" s="6" t="s">
        <v>455</v>
      </c>
    </row>
    <row r="7228" spans="1:20" x14ac:dyDescent="0.25">
      <c r="A7228">
        <v>2007</v>
      </c>
      <c r="B7228" t="s">
        <v>220</v>
      </c>
      <c r="C7228" s="6">
        <v>4</v>
      </c>
      <c r="D7228" s="6" t="s">
        <v>465</v>
      </c>
      <c r="E7228" s="6"/>
      <c r="F7228" s="6"/>
      <c r="G7228" s="6"/>
      <c r="H7228" s="6"/>
      <c r="I7228" s="6"/>
      <c r="J7228" s="6" t="s">
        <v>386</v>
      </c>
      <c r="K7228" s="6">
        <v>58</v>
      </c>
      <c r="L7228" s="6">
        <v>37</v>
      </c>
      <c r="M7228" s="6">
        <v>37</v>
      </c>
      <c r="N7228" s="6">
        <v>65</v>
      </c>
      <c r="O7228" s="6">
        <v>0</v>
      </c>
      <c r="P7228" s="6"/>
      <c r="Q7228" s="6"/>
      <c r="R7228" s="6"/>
      <c r="S7228" s="6"/>
      <c r="T7228" s="6" t="s">
        <v>455</v>
      </c>
    </row>
    <row r="7229" spans="1:20" x14ac:dyDescent="0.25">
      <c r="A7229">
        <v>2007</v>
      </c>
      <c r="B7229" t="s">
        <v>220</v>
      </c>
      <c r="C7229" s="6">
        <v>5</v>
      </c>
      <c r="D7229" s="6" t="s">
        <v>465</v>
      </c>
      <c r="E7229" s="6"/>
      <c r="F7229" s="6"/>
      <c r="G7229" s="6"/>
      <c r="H7229" s="6"/>
      <c r="I7229" s="6"/>
      <c r="J7229" s="6" t="s">
        <v>397</v>
      </c>
      <c r="K7229" s="6">
        <v>18</v>
      </c>
      <c r="L7229" s="6">
        <v>15</v>
      </c>
      <c r="M7229" s="6">
        <v>12</v>
      </c>
      <c r="N7229" s="6">
        <v>2</v>
      </c>
      <c r="O7229" s="6">
        <v>0</v>
      </c>
      <c r="P7229" s="6"/>
      <c r="Q7229" s="6"/>
      <c r="R7229" s="6"/>
      <c r="S7229" s="6"/>
      <c r="T7229" s="6" t="s">
        <v>455</v>
      </c>
    </row>
    <row r="7230" spans="1:20" x14ac:dyDescent="0.25">
      <c r="A7230">
        <v>2007</v>
      </c>
      <c r="B7230" t="s">
        <v>220</v>
      </c>
      <c r="C7230" s="6">
        <v>6</v>
      </c>
      <c r="D7230" s="6" t="s">
        <v>465</v>
      </c>
      <c r="E7230" s="6"/>
      <c r="F7230" s="6"/>
      <c r="G7230" s="6"/>
      <c r="H7230" s="6"/>
      <c r="I7230" s="6"/>
      <c r="J7230" s="6" t="s">
        <v>397</v>
      </c>
      <c r="K7230" s="6">
        <v>65</v>
      </c>
      <c r="L7230" s="6">
        <v>22</v>
      </c>
      <c r="M7230" s="6">
        <v>55</v>
      </c>
      <c r="N7230" s="6">
        <v>40</v>
      </c>
      <c r="O7230" s="6">
        <v>0</v>
      </c>
      <c r="P7230" s="6"/>
      <c r="Q7230" s="6"/>
      <c r="R7230" s="6"/>
      <c r="S7230" s="6"/>
      <c r="T7230" s="6" t="s">
        <v>455</v>
      </c>
    </row>
    <row r="7231" spans="1:20" x14ac:dyDescent="0.25">
      <c r="A7231">
        <v>2007</v>
      </c>
      <c r="B7231" t="s">
        <v>220</v>
      </c>
      <c r="C7231" s="6">
        <v>7</v>
      </c>
      <c r="D7231" s="6" t="s">
        <v>465</v>
      </c>
      <c r="E7231" s="6"/>
      <c r="F7231" s="6"/>
      <c r="G7231" s="6"/>
      <c r="H7231" s="6"/>
      <c r="I7231" s="6"/>
      <c r="J7231" s="6" t="s">
        <v>397</v>
      </c>
      <c r="K7231" s="6">
        <v>28</v>
      </c>
      <c r="L7231" s="6">
        <v>17</v>
      </c>
      <c r="M7231" s="6">
        <v>29</v>
      </c>
      <c r="N7231" s="6">
        <v>25</v>
      </c>
      <c r="O7231" s="6">
        <v>0</v>
      </c>
      <c r="P7231" s="6"/>
      <c r="Q7231" s="6"/>
      <c r="R7231" s="6" t="s">
        <v>51</v>
      </c>
      <c r="S7231" s="6"/>
      <c r="T7231" s="6" t="s">
        <v>455</v>
      </c>
    </row>
    <row r="7232" spans="1:20" x14ac:dyDescent="0.25">
      <c r="A7232">
        <v>2007</v>
      </c>
      <c r="B7232" t="s">
        <v>220</v>
      </c>
      <c r="C7232" s="6">
        <v>8</v>
      </c>
      <c r="D7232" s="6" t="s">
        <v>465</v>
      </c>
      <c r="E7232" s="6"/>
      <c r="F7232" s="6"/>
      <c r="G7232" s="6"/>
      <c r="H7232" s="6"/>
      <c r="I7232" s="6"/>
      <c r="J7232" s="6" t="s">
        <v>392</v>
      </c>
      <c r="K7232" s="6">
        <v>42</v>
      </c>
      <c r="L7232" s="6">
        <v>30</v>
      </c>
      <c r="M7232" s="6">
        <v>23</v>
      </c>
      <c r="N7232" s="6">
        <v>20</v>
      </c>
      <c r="O7232" s="6">
        <v>0</v>
      </c>
      <c r="P7232" s="6"/>
      <c r="Q7232" s="6"/>
      <c r="R7232" s="6"/>
      <c r="S7232" s="6"/>
      <c r="T7232" s="6" t="s">
        <v>455</v>
      </c>
    </row>
    <row r="7233" spans="1:20" x14ac:dyDescent="0.25">
      <c r="A7233">
        <v>2007</v>
      </c>
      <c r="B7233" t="s">
        <v>220</v>
      </c>
      <c r="C7233" s="6">
        <v>9</v>
      </c>
      <c r="D7233" s="6" t="s">
        <v>465</v>
      </c>
      <c r="E7233" s="6"/>
      <c r="F7233" s="6"/>
      <c r="G7233" s="6"/>
      <c r="H7233" s="6"/>
      <c r="I7233" s="6"/>
      <c r="J7233" s="6" t="s">
        <v>392</v>
      </c>
      <c r="K7233" s="6">
        <v>35</v>
      </c>
      <c r="L7233" s="6">
        <v>16</v>
      </c>
      <c r="M7233" s="6">
        <v>25</v>
      </c>
      <c r="N7233" s="6">
        <v>10</v>
      </c>
      <c r="O7233" s="6">
        <v>0</v>
      </c>
      <c r="P7233" s="6"/>
      <c r="Q7233" s="6"/>
      <c r="R7233" s="6"/>
      <c r="S7233" s="6"/>
      <c r="T7233" s="6" t="s">
        <v>455</v>
      </c>
    </row>
    <row r="7234" spans="1:20" x14ac:dyDescent="0.25">
      <c r="A7234">
        <v>2007</v>
      </c>
      <c r="B7234" t="s">
        <v>220</v>
      </c>
      <c r="C7234" s="6">
        <v>10</v>
      </c>
      <c r="D7234" s="6" t="s">
        <v>466</v>
      </c>
      <c r="E7234" s="6">
        <v>2</v>
      </c>
      <c r="F7234" s="6"/>
      <c r="G7234" s="6"/>
      <c r="H7234" s="6"/>
      <c r="I7234" s="6"/>
      <c r="J7234" s="6" t="s">
        <v>393</v>
      </c>
      <c r="K7234" s="6">
        <v>15</v>
      </c>
      <c r="L7234" s="6">
        <v>20</v>
      </c>
      <c r="M7234" s="6">
        <v>40</v>
      </c>
      <c r="N7234" s="6">
        <v>0</v>
      </c>
      <c r="O7234" s="6">
        <v>0</v>
      </c>
      <c r="P7234" s="6"/>
      <c r="Q7234" s="6"/>
      <c r="R7234" s="6"/>
      <c r="S7234" s="6"/>
      <c r="T7234" s="6" t="s">
        <v>455</v>
      </c>
    </row>
    <row r="7235" spans="1:20" x14ac:dyDescent="0.25">
      <c r="A7235">
        <v>2007</v>
      </c>
      <c r="B7235" t="s">
        <v>220</v>
      </c>
      <c r="C7235" s="6">
        <v>11</v>
      </c>
      <c r="D7235" s="6" t="s">
        <v>466</v>
      </c>
      <c r="E7235" s="6"/>
      <c r="F7235" s="6"/>
      <c r="G7235" s="6"/>
      <c r="H7235" s="6"/>
      <c r="I7235" s="6"/>
      <c r="J7235" s="6" t="s">
        <v>393</v>
      </c>
      <c r="K7235" s="6">
        <v>12</v>
      </c>
      <c r="L7235" s="6">
        <v>25</v>
      </c>
      <c r="M7235" s="6">
        <v>2</v>
      </c>
      <c r="N7235" s="6">
        <v>0</v>
      </c>
      <c r="O7235" s="6">
        <v>0</v>
      </c>
      <c r="P7235" s="6"/>
      <c r="Q7235" s="6"/>
      <c r="R7235" s="6"/>
      <c r="S7235" s="6"/>
      <c r="T7235" s="6" t="s">
        <v>455</v>
      </c>
    </row>
    <row r="7236" spans="1:20" x14ac:dyDescent="0.25">
      <c r="A7236">
        <v>2007</v>
      </c>
      <c r="B7236" t="s">
        <v>220</v>
      </c>
      <c r="C7236" s="6">
        <v>12</v>
      </c>
      <c r="D7236" s="6" t="s">
        <v>466</v>
      </c>
      <c r="E7236" s="6"/>
      <c r="F7236" s="6"/>
      <c r="G7236" s="6"/>
      <c r="H7236" s="6"/>
      <c r="I7236" s="6"/>
      <c r="J7236" s="6" t="s">
        <v>438</v>
      </c>
      <c r="K7236" s="6">
        <v>18</v>
      </c>
      <c r="L7236" s="6">
        <v>25</v>
      </c>
      <c r="M7236" s="6">
        <v>0</v>
      </c>
      <c r="N7236" s="6">
        <v>0</v>
      </c>
      <c r="O7236" s="6">
        <v>0</v>
      </c>
      <c r="P7236" s="6"/>
      <c r="Q7236" s="6"/>
      <c r="R7236" s="6"/>
      <c r="S7236" s="6"/>
      <c r="T7236" s="6" t="s">
        <v>455</v>
      </c>
    </row>
    <row r="7237" spans="1:20" x14ac:dyDescent="0.25">
      <c r="A7237">
        <v>2007</v>
      </c>
      <c r="B7237" t="s">
        <v>220</v>
      </c>
      <c r="C7237" s="6">
        <v>13</v>
      </c>
      <c r="D7237" s="6" t="s">
        <v>466</v>
      </c>
      <c r="E7237" s="6"/>
      <c r="F7237" s="6"/>
      <c r="G7237" s="6"/>
      <c r="H7237" s="6"/>
      <c r="I7237" s="6"/>
      <c r="J7237" s="6" t="s">
        <v>388</v>
      </c>
      <c r="K7237" s="6">
        <v>35</v>
      </c>
      <c r="L7237" s="6">
        <v>45</v>
      </c>
      <c r="M7237" s="6">
        <v>70</v>
      </c>
      <c r="N7237" s="6">
        <v>0</v>
      </c>
      <c r="O7237" s="6">
        <v>0</v>
      </c>
      <c r="P7237" s="6"/>
      <c r="Q7237" s="6"/>
      <c r="R7237" s="6"/>
      <c r="S7237" s="6"/>
      <c r="T7237" s="6" t="s">
        <v>455</v>
      </c>
    </row>
    <row r="7238" spans="1:20" x14ac:dyDescent="0.25">
      <c r="A7238">
        <v>2007</v>
      </c>
      <c r="B7238" t="s">
        <v>220</v>
      </c>
      <c r="C7238" s="6">
        <v>14</v>
      </c>
      <c r="D7238" s="6" t="s">
        <v>466</v>
      </c>
      <c r="E7238" s="6"/>
      <c r="F7238" s="6"/>
      <c r="G7238" s="6"/>
      <c r="H7238" s="6"/>
      <c r="I7238" s="6"/>
      <c r="J7238" s="6" t="s">
        <v>388</v>
      </c>
      <c r="K7238" s="6">
        <v>60</v>
      </c>
      <c r="L7238" s="6">
        <v>100</v>
      </c>
      <c r="M7238" s="6">
        <v>60</v>
      </c>
      <c r="N7238" s="6">
        <v>5</v>
      </c>
      <c r="O7238" s="6">
        <v>0</v>
      </c>
      <c r="P7238" s="6"/>
      <c r="Q7238" s="6"/>
      <c r="R7238" s="6"/>
      <c r="S7238" s="6"/>
      <c r="T7238" s="6" t="s">
        <v>467</v>
      </c>
    </row>
    <row r="7239" spans="1:20" x14ac:dyDescent="0.25">
      <c r="A7239">
        <v>2007</v>
      </c>
      <c r="B7239" t="s">
        <v>220</v>
      </c>
      <c r="C7239" s="6">
        <v>15</v>
      </c>
      <c r="D7239" s="6" t="s">
        <v>466</v>
      </c>
      <c r="E7239" s="6"/>
      <c r="F7239" s="6"/>
      <c r="G7239" s="6"/>
      <c r="H7239" s="6"/>
      <c r="I7239" s="6"/>
      <c r="J7239" s="6" t="s">
        <v>388</v>
      </c>
      <c r="K7239" s="6">
        <v>30</v>
      </c>
      <c r="L7239" s="6">
        <v>70</v>
      </c>
      <c r="M7239" s="6">
        <v>80</v>
      </c>
      <c r="N7239" s="6">
        <v>0</v>
      </c>
      <c r="O7239" s="6">
        <v>0</v>
      </c>
      <c r="P7239" s="6"/>
      <c r="Q7239" s="6"/>
      <c r="R7239" s="6"/>
      <c r="S7239" s="6"/>
      <c r="T7239" s="6" t="s">
        <v>455</v>
      </c>
    </row>
    <row r="7240" spans="1:20" x14ac:dyDescent="0.25">
      <c r="A7240">
        <v>2007</v>
      </c>
      <c r="B7240" t="s">
        <v>220</v>
      </c>
      <c r="C7240" s="6">
        <v>16</v>
      </c>
      <c r="D7240" s="6" t="s">
        <v>466</v>
      </c>
      <c r="E7240" s="6"/>
      <c r="F7240" s="6"/>
      <c r="G7240" s="6"/>
      <c r="H7240" s="6"/>
      <c r="I7240" s="6"/>
      <c r="J7240" s="6" t="s">
        <v>397</v>
      </c>
      <c r="K7240" s="6">
        <v>15</v>
      </c>
      <c r="L7240" s="6">
        <v>28</v>
      </c>
      <c r="M7240" s="6">
        <v>5</v>
      </c>
      <c r="N7240" s="6">
        <v>0</v>
      </c>
      <c r="O7240" s="6">
        <v>0</v>
      </c>
      <c r="P7240" s="6"/>
      <c r="Q7240" s="6"/>
      <c r="R7240" s="6"/>
      <c r="S7240" s="6"/>
      <c r="T7240" s="6" t="s">
        <v>455</v>
      </c>
    </row>
    <row r="7241" spans="1:20" x14ac:dyDescent="0.25">
      <c r="A7241">
        <v>2007</v>
      </c>
      <c r="B7241" t="s">
        <v>220</v>
      </c>
      <c r="C7241" s="6">
        <v>17</v>
      </c>
      <c r="D7241" s="6" t="s">
        <v>466</v>
      </c>
      <c r="E7241" s="6"/>
      <c r="F7241" s="6"/>
      <c r="G7241" s="6"/>
      <c r="H7241" s="6"/>
      <c r="I7241" s="6"/>
      <c r="J7241" s="6" t="s">
        <v>389</v>
      </c>
      <c r="K7241" s="6">
        <v>40</v>
      </c>
      <c r="L7241" s="6">
        <v>55</v>
      </c>
      <c r="M7241" s="6">
        <v>20</v>
      </c>
      <c r="N7241" s="6">
        <v>0</v>
      </c>
      <c r="O7241" s="6">
        <v>0</v>
      </c>
      <c r="P7241" s="6"/>
      <c r="Q7241" s="6"/>
      <c r="R7241" s="6"/>
      <c r="S7241" s="6"/>
      <c r="T7241" s="6" t="s">
        <v>455</v>
      </c>
    </row>
    <row r="7242" spans="1:20" x14ac:dyDescent="0.25">
      <c r="A7242">
        <v>2007</v>
      </c>
      <c r="B7242" t="s">
        <v>220</v>
      </c>
      <c r="C7242" s="6">
        <v>18</v>
      </c>
      <c r="D7242" s="6" t="s">
        <v>466</v>
      </c>
      <c r="E7242" s="6"/>
      <c r="F7242" s="6"/>
      <c r="G7242" s="6"/>
      <c r="H7242" s="6"/>
      <c r="I7242" s="6"/>
      <c r="J7242" s="6" t="s">
        <v>390</v>
      </c>
      <c r="K7242" s="6">
        <v>10</v>
      </c>
      <c r="L7242" s="6">
        <v>8</v>
      </c>
      <c r="M7242" s="6">
        <v>5</v>
      </c>
      <c r="N7242" s="6">
        <v>0</v>
      </c>
      <c r="O7242" s="6">
        <v>0</v>
      </c>
      <c r="P7242" s="6"/>
      <c r="Q7242" s="6"/>
      <c r="R7242" s="6"/>
      <c r="S7242" s="6"/>
      <c r="T7242" s="6" t="s">
        <v>455</v>
      </c>
    </row>
    <row r="7243" spans="1:20" x14ac:dyDescent="0.25">
      <c r="A7243">
        <v>2007</v>
      </c>
      <c r="B7243" t="s">
        <v>220</v>
      </c>
      <c r="C7243" s="6">
        <v>19</v>
      </c>
      <c r="D7243" s="6" t="s">
        <v>466</v>
      </c>
      <c r="E7243" s="6"/>
      <c r="F7243" s="6"/>
      <c r="G7243" s="6"/>
      <c r="H7243" s="6"/>
      <c r="I7243" s="6"/>
      <c r="J7243" s="6" t="s">
        <v>392</v>
      </c>
      <c r="K7243" s="6">
        <v>13</v>
      </c>
      <c r="L7243" s="6">
        <v>8</v>
      </c>
      <c r="M7243" s="6">
        <v>10</v>
      </c>
      <c r="N7243" s="6">
        <v>0</v>
      </c>
      <c r="O7243" s="6">
        <v>0</v>
      </c>
      <c r="P7243" s="6"/>
      <c r="Q7243" s="6"/>
      <c r="R7243" s="6"/>
      <c r="S7243" s="6"/>
      <c r="T7243" s="6" t="s">
        <v>455</v>
      </c>
    </row>
    <row r="7244" spans="1:20" x14ac:dyDescent="0.25">
      <c r="A7244">
        <v>2007</v>
      </c>
      <c r="B7244" t="s">
        <v>220</v>
      </c>
      <c r="C7244" s="6">
        <v>20</v>
      </c>
      <c r="D7244" s="6" t="s">
        <v>466</v>
      </c>
      <c r="E7244" s="6">
        <v>3</v>
      </c>
      <c r="F7244" s="6"/>
      <c r="G7244" s="6"/>
      <c r="H7244" s="6"/>
      <c r="I7244" s="6"/>
      <c r="J7244" s="6" t="s">
        <v>393</v>
      </c>
      <c r="K7244" s="6">
        <v>13</v>
      </c>
      <c r="L7244" s="6">
        <v>22</v>
      </c>
      <c r="M7244" s="6">
        <v>40</v>
      </c>
      <c r="N7244" s="6">
        <v>0</v>
      </c>
      <c r="O7244" s="6">
        <v>0</v>
      </c>
      <c r="P7244" s="6"/>
      <c r="Q7244" s="6"/>
      <c r="R7244" s="6"/>
      <c r="S7244" s="6"/>
      <c r="T7244" s="6" t="s">
        <v>455</v>
      </c>
    </row>
    <row r="7245" spans="1:20" x14ac:dyDescent="0.25">
      <c r="A7245">
        <v>2007</v>
      </c>
      <c r="B7245" t="s">
        <v>220</v>
      </c>
      <c r="C7245" s="6">
        <v>21</v>
      </c>
      <c r="D7245" s="6" t="s">
        <v>466</v>
      </c>
      <c r="E7245" s="6"/>
      <c r="F7245" s="6"/>
      <c r="G7245" s="6"/>
      <c r="H7245" s="6"/>
      <c r="I7245" s="6"/>
      <c r="J7245" s="6" t="s">
        <v>386</v>
      </c>
      <c r="K7245" s="6">
        <v>50</v>
      </c>
      <c r="L7245" s="6">
        <v>60</v>
      </c>
      <c r="M7245" s="6">
        <v>40</v>
      </c>
      <c r="N7245" s="6">
        <v>0</v>
      </c>
      <c r="O7245" s="6">
        <v>0</v>
      </c>
      <c r="P7245" s="6"/>
      <c r="Q7245" s="6"/>
      <c r="R7245" s="6"/>
      <c r="S7245" s="6"/>
      <c r="T7245" s="6" t="s">
        <v>455</v>
      </c>
    </row>
    <row r="7246" spans="1:20" x14ac:dyDescent="0.25">
      <c r="A7246">
        <v>2007</v>
      </c>
      <c r="B7246" t="s">
        <v>220</v>
      </c>
      <c r="C7246" s="6">
        <v>22</v>
      </c>
      <c r="D7246" s="6" t="s">
        <v>466</v>
      </c>
      <c r="E7246" s="6"/>
      <c r="F7246" s="6"/>
      <c r="G7246" s="6"/>
      <c r="H7246" s="6"/>
      <c r="I7246" s="6"/>
      <c r="J7246" s="6" t="s">
        <v>386</v>
      </c>
      <c r="K7246" s="6">
        <v>35</v>
      </c>
      <c r="L7246" s="6">
        <v>40</v>
      </c>
      <c r="M7246" s="6">
        <v>50</v>
      </c>
      <c r="N7246" s="6">
        <v>0</v>
      </c>
      <c r="O7246" s="6">
        <v>0</v>
      </c>
      <c r="P7246" s="6"/>
      <c r="Q7246" s="6"/>
      <c r="R7246" s="6"/>
      <c r="S7246" s="6"/>
      <c r="T7246" s="6" t="s">
        <v>455</v>
      </c>
    </row>
    <row r="7247" spans="1:20" x14ac:dyDescent="0.25">
      <c r="A7247">
        <v>2007</v>
      </c>
      <c r="B7247" t="s">
        <v>220</v>
      </c>
      <c r="C7247" s="6">
        <v>23</v>
      </c>
      <c r="D7247" s="6" t="s">
        <v>466</v>
      </c>
      <c r="E7247" s="6"/>
      <c r="F7247" s="6"/>
      <c r="G7247" s="6"/>
      <c r="H7247" s="6"/>
      <c r="I7247" s="6"/>
      <c r="J7247" s="6" t="s">
        <v>386</v>
      </c>
      <c r="K7247" s="6">
        <v>60</v>
      </c>
      <c r="L7247" s="6">
        <v>27</v>
      </c>
      <c r="M7247" s="6">
        <v>10</v>
      </c>
      <c r="N7247" s="6">
        <v>0</v>
      </c>
      <c r="O7247" s="6">
        <v>0</v>
      </c>
      <c r="P7247" s="6"/>
      <c r="Q7247" s="6"/>
      <c r="R7247" s="6"/>
      <c r="S7247" s="6"/>
      <c r="T7247" s="6" t="s">
        <v>455</v>
      </c>
    </row>
    <row r="7248" spans="1:20" x14ac:dyDescent="0.25">
      <c r="A7248">
        <v>2007</v>
      </c>
      <c r="B7248" t="s">
        <v>220</v>
      </c>
      <c r="C7248" s="6">
        <v>24</v>
      </c>
      <c r="D7248" s="6" t="s">
        <v>466</v>
      </c>
      <c r="E7248" s="6"/>
      <c r="F7248" s="6"/>
      <c r="G7248" s="6"/>
      <c r="H7248" s="6"/>
      <c r="I7248" s="6"/>
      <c r="J7248" s="6" t="s">
        <v>386</v>
      </c>
      <c r="K7248" s="6">
        <v>45</v>
      </c>
      <c r="L7248" s="6">
        <v>35</v>
      </c>
      <c r="M7248" s="6">
        <v>0</v>
      </c>
      <c r="N7248" s="6">
        <v>0</v>
      </c>
      <c r="O7248" s="6">
        <v>0</v>
      </c>
      <c r="P7248" s="6"/>
      <c r="Q7248" s="6"/>
      <c r="R7248" s="6"/>
      <c r="S7248" s="6"/>
      <c r="T7248" s="6" t="s">
        <v>455</v>
      </c>
    </row>
    <row r="7249" spans="1:20" x14ac:dyDescent="0.25">
      <c r="A7249">
        <v>2007</v>
      </c>
      <c r="B7249" t="s">
        <v>220</v>
      </c>
      <c r="C7249" s="6">
        <v>25</v>
      </c>
      <c r="D7249" s="6" t="s">
        <v>466</v>
      </c>
      <c r="E7249" s="6"/>
      <c r="F7249" s="6"/>
      <c r="G7249" s="6"/>
      <c r="H7249" s="6"/>
      <c r="I7249" s="6"/>
      <c r="J7249" s="6" t="s">
        <v>388</v>
      </c>
      <c r="K7249" s="6">
        <v>18</v>
      </c>
      <c r="L7249" s="6">
        <v>20</v>
      </c>
      <c r="M7249" s="6">
        <v>50</v>
      </c>
      <c r="N7249" s="6">
        <v>0</v>
      </c>
      <c r="O7249" s="6">
        <v>0</v>
      </c>
      <c r="P7249" s="6"/>
      <c r="Q7249" s="6"/>
      <c r="R7249" s="6"/>
      <c r="S7249" s="6"/>
      <c r="T7249" s="6" t="s">
        <v>455</v>
      </c>
    </row>
    <row r="7250" spans="1:20" x14ac:dyDescent="0.25">
      <c r="A7250">
        <v>2007</v>
      </c>
      <c r="B7250" t="s">
        <v>220</v>
      </c>
      <c r="C7250" s="6">
        <v>26</v>
      </c>
      <c r="D7250" s="6" t="s">
        <v>466</v>
      </c>
      <c r="E7250" s="6"/>
      <c r="F7250" s="6"/>
      <c r="G7250" s="6"/>
      <c r="H7250" s="6"/>
      <c r="I7250" s="6"/>
      <c r="J7250" s="6" t="s">
        <v>397</v>
      </c>
      <c r="K7250" s="6">
        <v>15</v>
      </c>
      <c r="L7250" s="6">
        <v>15</v>
      </c>
      <c r="M7250" s="6">
        <v>8</v>
      </c>
      <c r="N7250" s="6">
        <v>0</v>
      </c>
      <c r="O7250" s="6">
        <v>0</v>
      </c>
      <c r="P7250" s="6"/>
      <c r="Q7250" s="6"/>
      <c r="R7250" s="6"/>
      <c r="S7250" s="6"/>
      <c r="T7250" s="6" t="s">
        <v>455</v>
      </c>
    </row>
    <row r="7251" spans="1:20" x14ac:dyDescent="0.25">
      <c r="A7251">
        <v>2007</v>
      </c>
      <c r="B7251" t="s">
        <v>220</v>
      </c>
      <c r="C7251" s="6">
        <v>27</v>
      </c>
      <c r="D7251" s="6" t="s">
        <v>466</v>
      </c>
      <c r="E7251" s="6"/>
      <c r="F7251" s="6"/>
      <c r="G7251" s="6"/>
      <c r="H7251" s="6"/>
      <c r="I7251" s="6"/>
      <c r="J7251" s="6" t="s">
        <v>397</v>
      </c>
      <c r="K7251" s="6">
        <v>12</v>
      </c>
      <c r="L7251" s="6">
        <v>20</v>
      </c>
      <c r="M7251" s="6">
        <v>0</v>
      </c>
      <c r="N7251" s="6">
        <v>0</v>
      </c>
      <c r="O7251" s="6">
        <v>0</v>
      </c>
      <c r="P7251" s="6"/>
      <c r="Q7251" s="6"/>
      <c r="R7251" s="6"/>
      <c r="S7251" s="6"/>
      <c r="T7251" s="6" t="s">
        <v>455</v>
      </c>
    </row>
    <row r="7252" spans="1:20" x14ac:dyDescent="0.25">
      <c r="A7252">
        <v>2007</v>
      </c>
      <c r="B7252" t="s">
        <v>220</v>
      </c>
      <c r="C7252" s="6">
        <v>28</v>
      </c>
      <c r="D7252" s="6" t="s">
        <v>466</v>
      </c>
      <c r="E7252" s="6"/>
      <c r="F7252" s="6"/>
      <c r="G7252" s="6"/>
      <c r="H7252" s="6"/>
      <c r="I7252" s="6"/>
      <c r="J7252" s="6" t="s">
        <v>397</v>
      </c>
      <c r="K7252" s="6">
        <v>32</v>
      </c>
      <c r="L7252" s="6">
        <v>35</v>
      </c>
      <c r="M7252" s="6">
        <v>50</v>
      </c>
      <c r="N7252" s="6">
        <v>0</v>
      </c>
      <c r="O7252" s="6">
        <v>0</v>
      </c>
      <c r="P7252" s="6"/>
      <c r="Q7252" s="6"/>
      <c r="R7252" s="6"/>
      <c r="S7252" s="6"/>
      <c r="T7252" s="6" t="s">
        <v>455</v>
      </c>
    </row>
    <row r="7253" spans="1:20" x14ac:dyDescent="0.25">
      <c r="A7253">
        <v>2007</v>
      </c>
      <c r="B7253" t="s">
        <v>220</v>
      </c>
      <c r="C7253" s="6">
        <v>29</v>
      </c>
      <c r="D7253" s="6" t="s">
        <v>466</v>
      </c>
      <c r="E7253" s="6"/>
      <c r="F7253" s="6"/>
      <c r="G7253" s="6"/>
      <c r="H7253" s="6"/>
      <c r="I7253" s="6"/>
      <c r="J7253" s="6" t="s">
        <v>391</v>
      </c>
      <c r="K7253" s="6">
        <v>10</v>
      </c>
      <c r="L7253" s="6">
        <v>18</v>
      </c>
      <c r="M7253" s="6">
        <v>15</v>
      </c>
      <c r="N7253" s="6">
        <v>0</v>
      </c>
      <c r="O7253" s="6">
        <v>0</v>
      </c>
      <c r="P7253" s="6"/>
      <c r="Q7253" s="6"/>
      <c r="R7253" s="6"/>
      <c r="S7253" s="6"/>
      <c r="T7253" s="6" t="s">
        <v>455</v>
      </c>
    </row>
    <row r="7254" spans="1:20" x14ac:dyDescent="0.25">
      <c r="A7254">
        <v>2007</v>
      </c>
      <c r="B7254" t="s">
        <v>220</v>
      </c>
      <c r="C7254" s="6">
        <v>30</v>
      </c>
      <c r="D7254" s="6" t="s">
        <v>466</v>
      </c>
      <c r="E7254" s="6"/>
      <c r="F7254" s="6"/>
      <c r="G7254" s="6"/>
      <c r="H7254" s="6"/>
      <c r="I7254" s="6"/>
      <c r="J7254" s="6" t="s">
        <v>392</v>
      </c>
      <c r="K7254" s="6">
        <v>20</v>
      </c>
      <c r="L7254" s="6">
        <v>5</v>
      </c>
      <c r="M7254" s="6">
        <v>5</v>
      </c>
      <c r="N7254" s="6">
        <v>0</v>
      </c>
      <c r="O7254" s="6">
        <v>0</v>
      </c>
      <c r="P7254" s="6"/>
      <c r="Q7254" s="6"/>
      <c r="R7254" s="6"/>
      <c r="S7254" s="6"/>
      <c r="T7254" s="6" t="s">
        <v>455</v>
      </c>
    </row>
    <row r="7255" spans="1:20" x14ac:dyDescent="0.25">
      <c r="A7255">
        <v>2007</v>
      </c>
      <c r="B7255" t="s">
        <v>220</v>
      </c>
      <c r="C7255" s="6">
        <v>31</v>
      </c>
      <c r="D7255" s="6" t="s">
        <v>395</v>
      </c>
      <c r="E7255" s="6">
        <v>4</v>
      </c>
      <c r="F7255" s="6"/>
      <c r="G7255" s="6"/>
      <c r="H7255" s="6"/>
      <c r="I7255" s="6"/>
      <c r="J7255" s="6" t="s">
        <v>393</v>
      </c>
      <c r="K7255" s="6">
        <v>62</v>
      </c>
      <c r="L7255" s="6">
        <v>24</v>
      </c>
      <c r="M7255" s="6">
        <v>30</v>
      </c>
      <c r="N7255" s="6">
        <v>5</v>
      </c>
      <c r="O7255" s="6">
        <v>0</v>
      </c>
      <c r="P7255" s="6"/>
      <c r="Q7255" s="6"/>
      <c r="R7255" s="6"/>
      <c r="S7255" s="6"/>
      <c r="T7255" s="6" t="s">
        <v>455</v>
      </c>
    </row>
    <row r="7256" spans="1:20" x14ac:dyDescent="0.25">
      <c r="A7256">
        <v>2007</v>
      </c>
      <c r="B7256" t="s">
        <v>220</v>
      </c>
      <c r="C7256" s="6">
        <v>32</v>
      </c>
      <c r="D7256" s="6" t="s">
        <v>395</v>
      </c>
      <c r="E7256" s="6"/>
      <c r="F7256" s="6"/>
      <c r="G7256" s="6"/>
      <c r="H7256" s="6"/>
      <c r="I7256" s="6"/>
      <c r="J7256" s="6" t="s">
        <v>399</v>
      </c>
      <c r="K7256" s="6">
        <v>26</v>
      </c>
      <c r="L7256" s="6">
        <v>20</v>
      </c>
      <c r="M7256" s="6">
        <v>5</v>
      </c>
      <c r="N7256" s="6">
        <v>0</v>
      </c>
      <c r="O7256" s="6">
        <v>0</v>
      </c>
      <c r="P7256" s="6"/>
      <c r="Q7256" s="6"/>
      <c r="R7256" s="6"/>
      <c r="S7256" s="6"/>
      <c r="T7256" s="6" t="s">
        <v>455</v>
      </c>
    </row>
    <row r="7257" spans="1:20" x14ac:dyDescent="0.25">
      <c r="A7257">
        <v>2007</v>
      </c>
      <c r="B7257" t="s">
        <v>220</v>
      </c>
      <c r="C7257" s="6">
        <v>33</v>
      </c>
      <c r="D7257" s="6" t="s">
        <v>395</v>
      </c>
      <c r="E7257" s="6"/>
      <c r="F7257" s="6"/>
      <c r="G7257" s="6"/>
      <c r="H7257" s="6"/>
      <c r="I7257" s="6"/>
      <c r="J7257" s="6" t="s">
        <v>386</v>
      </c>
      <c r="K7257" s="6">
        <v>70</v>
      </c>
      <c r="L7257" s="6">
        <v>60</v>
      </c>
      <c r="M7257" s="6">
        <v>65</v>
      </c>
      <c r="N7257" s="6">
        <v>1</v>
      </c>
      <c r="O7257" s="6">
        <v>0</v>
      </c>
      <c r="P7257" s="6"/>
      <c r="Q7257" s="6"/>
      <c r="R7257" s="6"/>
      <c r="S7257" s="6"/>
      <c r="T7257" s="6" t="s">
        <v>455</v>
      </c>
    </row>
    <row r="7258" spans="1:20" x14ac:dyDescent="0.25">
      <c r="A7258">
        <v>2007</v>
      </c>
      <c r="B7258" t="s">
        <v>220</v>
      </c>
      <c r="C7258" s="6">
        <v>34</v>
      </c>
      <c r="D7258" s="6" t="s">
        <v>395</v>
      </c>
      <c r="E7258" s="6"/>
      <c r="F7258" s="6"/>
      <c r="G7258" s="6"/>
      <c r="H7258" s="6"/>
      <c r="I7258" s="6"/>
      <c r="J7258" s="6" t="s">
        <v>388</v>
      </c>
      <c r="K7258" s="6">
        <v>37</v>
      </c>
      <c r="L7258" s="6">
        <v>20</v>
      </c>
      <c r="M7258" s="6">
        <v>27</v>
      </c>
      <c r="N7258" s="6">
        <v>30</v>
      </c>
      <c r="O7258" s="6">
        <v>0</v>
      </c>
      <c r="P7258" s="6"/>
      <c r="Q7258" s="6"/>
      <c r="R7258" s="6"/>
      <c r="S7258" s="6"/>
      <c r="T7258" s="6" t="s">
        <v>455</v>
      </c>
    </row>
    <row r="7259" spans="1:20" x14ac:dyDescent="0.25">
      <c r="A7259">
        <v>2007</v>
      </c>
      <c r="B7259" t="s">
        <v>220</v>
      </c>
      <c r="C7259" s="6">
        <v>35</v>
      </c>
      <c r="D7259" s="6" t="s">
        <v>395</v>
      </c>
      <c r="E7259" s="6"/>
      <c r="F7259" s="6"/>
      <c r="G7259" s="6"/>
      <c r="H7259" s="6"/>
      <c r="I7259" s="6"/>
      <c r="J7259" s="6" t="s">
        <v>397</v>
      </c>
      <c r="K7259" s="6">
        <v>27</v>
      </c>
      <c r="L7259" s="6">
        <v>22</v>
      </c>
      <c r="M7259" s="6">
        <v>27</v>
      </c>
      <c r="N7259" s="6">
        <v>0</v>
      </c>
      <c r="O7259" s="6">
        <v>0</v>
      </c>
      <c r="P7259" s="6"/>
      <c r="Q7259" s="6"/>
      <c r="R7259" s="6"/>
      <c r="S7259" s="6"/>
      <c r="T7259" s="6" t="s">
        <v>455</v>
      </c>
    </row>
    <row r="7260" spans="1:20" x14ac:dyDescent="0.25">
      <c r="A7260">
        <v>2007</v>
      </c>
      <c r="B7260" t="s">
        <v>220</v>
      </c>
      <c r="C7260" s="6">
        <v>36</v>
      </c>
      <c r="D7260" s="6" t="s">
        <v>395</v>
      </c>
      <c r="E7260" s="6"/>
      <c r="F7260" s="6"/>
      <c r="G7260" s="6"/>
      <c r="H7260" s="6"/>
      <c r="I7260" s="6"/>
      <c r="J7260" s="6" t="s">
        <v>397</v>
      </c>
      <c r="K7260" s="6">
        <v>12</v>
      </c>
      <c r="L7260" s="6">
        <v>5</v>
      </c>
      <c r="M7260" s="6">
        <v>13</v>
      </c>
      <c r="N7260" s="6">
        <v>0</v>
      </c>
      <c r="O7260" s="6">
        <v>0</v>
      </c>
      <c r="P7260" s="6"/>
      <c r="Q7260" s="6"/>
      <c r="R7260" s="6" t="s">
        <v>47</v>
      </c>
      <c r="S7260" s="6"/>
      <c r="T7260" s="6" t="s">
        <v>455</v>
      </c>
    </row>
    <row r="7261" spans="1:20" x14ac:dyDescent="0.25">
      <c r="A7261">
        <v>2007</v>
      </c>
      <c r="B7261" t="s">
        <v>220</v>
      </c>
      <c r="C7261" s="6">
        <v>37</v>
      </c>
      <c r="D7261" s="6" t="s">
        <v>395</v>
      </c>
      <c r="E7261" s="6"/>
      <c r="F7261" s="6"/>
      <c r="G7261" s="6"/>
      <c r="H7261" s="6"/>
      <c r="I7261" s="6"/>
      <c r="J7261" s="6" t="s">
        <v>397</v>
      </c>
      <c r="K7261" s="6">
        <v>53</v>
      </c>
      <c r="L7261" s="6">
        <v>25</v>
      </c>
      <c r="M7261" s="6">
        <v>20</v>
      </c>
      <c r="N7261" s="6">
        <v>25</v>
      </c>
      <c r="O7261" s="6">
        <v>0</v>
      </c>
      <c r="P7261" s="6"/>
      <c r="Q7261" s="6"/>
      <c r="R7261" s="6" t="s">
        <v>31</v>
      </c>
      <c r="S7261" s="6"/>
      <c r="T7261" s="6" t="s">
        <v>455</v>
      </c>
    </row>
    <row r="7262" spans="1:20" x14ac:dyDescent="0.25">
      <c r="A7262">
        <v>2007</v>
      </c>
      <c r="B7262" t="s">
        <v>220</v>
      </c>
      <c r="C7262" s="6">
        <v>38</v>
      </c>
      <c r="D7262" s="6" t="s">
        <v>395</v>
      </c>
      <c r="E7262" s="6"/>
      <c r="F7262" s="6"/>
      <c r="G7262" s="6"/>
      <c r="H7262" s="6"/>
      <c r="I7262" s="6"/>
      <c r="J7262" s="6" t="s">
        <v>389</v>
      </c>
      <c r="K7262" s="6">
        <v>47</v>
      </c>
      <c r="L7262" s="6">
        <v>35</v>
      </c>
      <c r="M7262" s="6">
        <v>7</v>
      </c>
      <c r="N7262" s="6">
        <v>0</v>
      </c>
      <c r="O7262" s="6">
        <v>0</v>
      </c>
      <c r="P7262" s="6"/>
      <c r="Q7262" s="6"/>
      <c r="R7262" s="6"/>
      <c r="S7262" s="6"/>
      <c r="T7262" s="6" t="s">
        <v>455</v>
      </c>
    </row>
    <row r="7263" spans="1:20" x14ac:dyDescent="0.25">
      <c r="A7263">
        <v>2007</v>
      </c>
      <c r="B7263" t="s">
        <v>220</v>
      </c>
      <c r="C7263" s="6">
        <v>39</v>
      </c>
      <c r="D7263" s="6" t="s">
        <v>395</v>
      </c>
      <c r="E7263" s="6"/>
      <c r="F7263" s="6"/>
      <c r="G7263" s="6"/>
      <c r="H7263" s="6"/>
      <c r="I7263" s="6"/>
      <c r="J7263" s="6" t="s">
        <v>389</v>
      </c>
      <c r="K7263" s="6">
        <v>195</v>
      </c>
      <c r="L7263" s="6">
        <v>45</v>
      </c>
      <c r="M7263" s="6">
        <v>80</v>
      </c>
      <c r="N7263" s="6">
        <v>5</v>
      </c>
      <c r="O7263" s="6">
        <v>0</v>
      </c>
      <c r="P7263" s="6"/>
      <c r="Q7263" s="6"/>
      <c r="R7263" s="6"/>
      <c r="S7263" s="6"/>
      <c r="T7263" s="6" t="s">
        <v>455</v>
      </c>
    </row>
    <row r="7264" spans="1:20" x14ac:dyDescent="0.25">
      <c r="A7264">
        <v>2007</v>
      </c>
      <c r="B7264" t="s">
        <v>220</v>
      </c>
      <c r="C7264" s="6">
        <v>40</v>
      </c>
      <c r="D7264" s="6" t="s">
        <v>395</v>
      </c>
      <c r="E7264" s="6"/>
      <c r="F7264" s="6"/>
      <c r="G7264" s="6"/>
      <c r="H7264" s="6"/>
      <c r="I7264" s="6"/>
      <c r="J7264" s="6" t="s">
        <v>391</v>
      </c>
      <c r="K7264" s="6">
        <v>63</v>
      </c>
      <c r="L7264" s="6">
        <v>50</v>
      </c>
      <c r="M7264" s="6">
        <v>32</v>
      </c>
      <c r="N7264" s="6">
        <v>1</v>
      </c>
      <c r="O7264" s="6">
        <v>0</v>
      </c>
      <c r="P7264" s="6"/>
      <c r="Q7264" s="6"/>
      <c r="R7264" s="6"/>
      <c r="S7264" s="6"/>
      <c r="T7264" s="6" t="s">
        <v>455</v>
      </c>
    </row>
    <row r="7265" spans="1:20" x14ac:dyDescent="0.25">
      <c r="A7265">
        <v>2007</v>
      </c>
      <c r="B7265" t="s">
        <v>220</v>
      </c>
      <c r="C7265" s="6">
        <v>41</v>
      </c>
      <c r="D7265" s="6" t="s">
        <v>395</v>
      </c>
      <c r="E7265" s="6"/>
      <c r="F7265" s="6"/>
      <c r="G7265" s="6"/>
      <c r="H7265" s="6"/>
      <c r="I7265" s="6"/>
      <c r="J7265" s="6" t="s">
        <v>398</v>
      </c>
      <c r="K7265" s="6">
        <v>17</v>
      </c>
      <c r="L7265" s="6">
        <v>10</v>
      </c>
      <c r="M7265" s="6">
        <v>20</v>
      </c>
      <c r="N7265" s="6">
        <v>0</v>
      </c>
      <c r="O7265" s="6">
        <v>0</v>
      </c>
      <c r="P7265" s="6"/>
      <c r="Q7265" s="6"/>
      <c r="R7265" s="6"/>
      <c r="S7265" s="6"/>
      <c r="T7265" s="6" t="s">
        <v>455</v>
      </c>
    </row>
    <row r="7266" spans="1:20" x14ac:dyDescent="0.25">
      <c r="A7266">
        <v>2007</v>
      </c>
      <c r="B7266" t="s">
        <v>220</v>
      </c>
      <c r="C7266" s="6">
        <v>42</v>
      </c>
      <c r="D7266" s="6" t="s">
        <v>395</v>
      </c>
      <c r="E7266" s="6"/>
      <c r="F7266" s="6"/>
      <c r="G7266" s="6"/>
      <c r="H7266" s="6"/>
      <c r="I7266" s="6"/>
      <c r="J7266" s="6" t="s">
        <v>392</v>
      </c>
      <c r="K7266" s="6">
        <v>25</v>
      </c>
      <c r="L7266" s="6">
        <v>12</v>
      </c>
      <c r="M7266" s="6">
        <v>13</v>
      </c>
      <c r="N7266" s="6">
        <v>0</v>
      </c>
      <c r="O7266" s="6">
        <v>0</v>
      </c>
      <c r="P7266" s="6"/>
      <c r="Q7266" s="6"/>
      <c r="R7266" s="6" t="s">
        <v>47</v>
      </c>
      <c r="S7266" s="6"/>
      <c r="T7266" s="6" t="s">
        <v>455</v>
      </c>
    </row>
    <row r="7267" spans="1:20" x14ac:dyDescent="0.25">
      <c r="A7267">
        <v>2007</v>
      </c>
      <c r="B7267" t="s">
        <v>220</v>
      </c>
      <c r="C7267" s="6">
        <v>43</v>
      </c>
      <c r="D7267" s="6" t="s">
        <v>395</v>
      </c>
      <c r="E7267" s="6"/>
      <c r="F7267" s="6"/>
      <c r="G7267" s="6"/>
      <c r="H7267" s="6"/>
      <c r="I7267" s="6"/>
      <c r="J7267" s="6" t="s">
        <v>392</v>
      </c>
      <c r="K7267" s="6">
        <v>48</v>
      </c>
      <c r="L7267" s="6">
        <v>30</v>
      </c>
      <c r="M7267" s="6">
        <v>1</v>
      </c>
      <c r="N7267" s="6">
        <v>1</v>
      </c>
      <c r="O7267" s="6">
        <v>0</v>
      </c>
      <c r="P7267" s="6"/>
      <c r="Q7267" s="6"/>
      <c r="R7267" s="6"/>
      <c r="S7267" s="6"/>
      <c r="T7267" s="6" t="s">
        <v>455</v>
      </c>
    </row>
    <row r="7268" spans="1:20" x14ac:dyDescent="0.25">
      <c r="A7268">
        <v>2007</v>
      </c>
      <c r="B7268" t="s">
        <v>220</v>
      </c>
      <c r="C7268" s="6">
        <v>44</v>
      </c>
      <c r="D7268" s="6" t="s">
        <v>419</v>
      </c>
      <c r="E7268" s="6">
        <v>5</v>
      </c>
      <c r="F7268" s="6"/>
      <c r="G7268" s="6"/>
      <c r="H7268" s="6"/>
      <c r="I7268" s="6"/>
      <c r="J7268" s="6" t="s">
        <v>393</v>
      </c>
      <c r="K7268" s="6">
        <v>32</v>
      </c>
      <c r="L7268" s="6">
        <v>25</v>
      </c>
      <c r="M7268" s="6">
        <v>30</v>
      </c>
      <c r="N7268" s="6">
        <v>40</v>
      </c>
      <c r="O7268" s="6">
        <v>0</v>
      </c>
      <c r="P7268" s="6"/>
      <c r="Q7268" s="6"/>
      <c r="R7268" s="6"/>
      <c r="S7268" s="6"/>
      <c r="T7268" s="6" t="s">
        <v>455</v>
      </c>
    </row>
    <row r="7269" spans="1:20" x14ac:dyDescent="0.25">
      <c r="A7269">
        <v>2007</v>
      </c>
      <c r="B7269" t="s">
        <v>220</v>
      </c>
      <c r="C7269" s="6">
        <v>45</v>
      </c>
      <c r="D7269" s="6" t="s">
        <v>419</v>
      </c>
      <c r="E7269" s="6"/>
      <c r="F7269" s="6"/>
      <c r="G7269" s="6"/>
      <c r="H7269" s="6"/>
      <c r="I7269" s="6"/>
      <c r="J7269" s="6" t="s">
        <v>399</v>
      </c>
      <c r="K7269" s="6">
        <v>39</v>
      </c>
      <c r="L7269" s="6">
        <v>29</v>
      </c>
      <c r="M7269" s="6">
        <v>18</v>
      </c>
      <c r="N7269" s="6">
        <v>0</v>
      </c>
      <c r="O7269" s="6">
        <v>0</v>
      </c>
      <c r="P7269" s="6"/>
      <c r="Q7269" s="6"/>
      <c r="R7269" s="6"/>
      <c r="S7269" s="6"/>
      <c r="T7269" s="6" t="s">
        <v>455</v>
      </c>
    </row>
    <row r="7270" spans="1:20" x14ac:dyDescent="0.25">
      <c r="A7270">
        <v>2007</v>
      </c>
      <c r="B7270" t="s">
        <v>220</v>
      </c>
      <c r="C7270" s="6">
        <v>46</v>
      </c>
      <c r="D7270" s="6" t="s">
        <v>419</v>
      </c>
      <c r="E7270" s="6"/>
      <c r="F7270" s="6"/>
      <c r="G7270" s="6"/>
      <c r="H7270" s="6"/>
      <c r="I7270" s="6"/>
      <c r="J7270" s="6" t="s">
        <v>386</v>
      </c>
      <c r="K7270" s="6">
        <v>33</v>
      </c>
      <c r="L7270" s="6">
        <v>13</v>
      </c>
      <c r="M7270" s="6">
        <v>43</v>
      </c>
      <c r="N7270" s="6">
        <v>0</v>
      </c>
      <c r="O7270" s="6">
        <v>0</v>
      </c>
      <c r="P7270" s="6"/>
      <c r="Q7270" s="6"/>
      <c r="R7270" s="6"/>
      <c r="S7270" s="6"/>
      <c r="T7270" s="6" t="s">
        <v>455</v>
      </c>
    </row>
    <row r="7271" spans="1:20" x14ac:dyDescent="0.25">
      <c r="A7271">
        <v>2007</v>
      </c>
      <c r="B7271" t="s">
        <v>220</v>
      </c>
      <c r="C7271" s="6">
        <v>47</v>
      </c>
      <c r="D7271" s="6" t="s">
        <v>419</v>
      </c>
      <c r="E7271" s="6"/>
      <c r="F7271" s="6"/>
      <c r="G7271" s="6"/>
      <c r="H7271" s="6"/>
      <c r="I7271" s="6"/>
      <c r="J7271" s="6" t="s">
        <v>397</v>
      </c>
      <c r="K7271" s="6">
        <v>15</v>
      </c>
      <c r="L7271" s="6">
        <v>10</v>
      </c>
      <c r="M7271" s="6">
        <v>19</v>
      </c>
      <c r="N7271" s="6">
        <v>0</v>
      </c>
      <c r="O7271" s="6">
        <v>0</v>
      </c>
      <c r="P7271" s="6"/>
      <c r="Q7271" s="6"/>
      <c r="R7271" s="6"/>
      <c r="S7271" s="6"/>
      <c r="T7271" s="6" t="s">
        <v>455</v>
      </c>
    </row>
    <row r="7272" spans="1:20" x14ac:dyDescent="0.25">
      <c r="A7272">
        <v>2007</v>
      </c>
      <c r="B7272" t="s">
        <v>220</v>
      </c>
      <c r="C7272" s="6">
        <v>48</v>
      </c>
      <c r="D7272" s="6" t="s">
        <v>419</v>
      </c>
      <c r="E7272" s="6"/>
      <c r="F7272" s="6"/>
      <c r="G7272" s="6"/>
      <c r="H7272" s="6"/>
      <c r="I7272" s="6"/>
      <c r="J7272" s="6" t="s">
        <v>389</v>
      </c>
      <c r="K7272" s="6">
        <v>20</v>
      </c>
      <c r="L7272" s="6">
        <v>19</v>
      </c>
      <c r="M7272" s="6">
        <v>25</v>
      </c>
      <c r="N7272" s="6">
        <v>75</v>
      </c>
      <c r="O7272" s="6">
        <v>0</v>
      </c>
      <c r="P7272" s="6"/>
      <c r="Q7272" s="6"/>
      <c r="R7272" s="6"/>
      <c r="S7272" s="6"/>
      <c r="T7272" s="6" t="s">
        <v>455</v>
      </c>
    </row>
    <row r="7273" spans="1:20" x14ac:dyDescent="0.25">
      <c r="A7273">
        <v>2007</v>
      </c>
      <c r="B7273" t="s">
        <v>220</v>
      </c>
      <c r="C7273" s="6">
        <v>49</v>
      </c>
      <c r="D7273" s="6" t="s">
        <v>419</v>
      </c>
      <c r="E7273" s="6"/>
      <c r="F7273" s="6"/>
      <c r="G7273" s="6"/>
      <c r="H7273" s="6"/>
      <c r="I7273" s="6"/>
      <c r="J7273" s="6" t="s">
        <v>389</v>
      </c>
      <c r="K7273" s="6">
        <v>29</v>
      </c>
      <c r="L7273" s="6">
        <v>16</v>
      </c>
      <c r="M7273" s="6">
        <v>23</v>
      </c>
      <c r="N7273" s="6">
        <v>2</v>
      </c>
      <c r="O7273" s="6">
        <v>0</v>
      </c>
      <c r="P7273" s="6"/>
      <c r="Q7273" s="6"/>
      <c r="R7273" s="6"/>
      <c r="S7273" s="6"/>
      <c r="T7273" s="6" t="s">
        <v>455</v>
      </c>
    </row>
    <row r="7274" spans="1:20" x14ac:dyDescent="0.25">
      <c r="A7274">
        <v>2007</v>
      </c>
      <c r="B7274" t="s">
        <v>220</v>
      </c>
      <c r="C7274" s="6">
        <v>50</v>
      </c>
      <c r="D7274" s="6" t="s">
        <v>419</v>
      </c>
      <c r="E7274" s="6"/>
      <c r="F7274" s="6"/>
      <c r="G7274" s="6"/>
      <c r="H7274" s="6"/>
      <c r="I7274" s="6"/>
      <c r="J7274" s="6" t="s">
        <v>390</v>
      </c>
      <c r="K7274" s="6">
        <v>9</v>
      </c>
      <c r="L7274" s="6">
        <v>5</v>
      </c>
      <c r="M7274" s="6">
        <v>12</v>
      </c>
      <c r="N7274" s="6">
        <v>5</v>
      </c>
      <c r="O7274" s="6">
        <v>0</v>
      </c>
      <c r="P7274" s="6"/>
      <c r="Q7274" s="6"/>
      <c r="R7274" s="6"/>
      <c r="S7274" s="6"/>
      <c r="T7274" s="6" t="s">
        <v>455</v>
      </c>
    </row>
    <row r="7275" spans="1:20" x14ac:dyDescent="0.25">
      <c r="A7275">
        <v>2007</v>
      </c>
      <c r="B7275" t="s">
        <v>220</v>
      </c>
      <c r="C7275" s="6">
        <v>51</v>
      </c>
      <c r="D7275" s="6" t="s">
        <v>419</v>
      </c>
      <c r="E7275" s="6"/>
      <c r="F7275" s="6"/>
      <c r="G7275" s="6"/>
      <c r="H7275" s="6"/>
      <c r="I7275" s="6"/>
      <c r="J7275" s="6" t="s">
        <v>390</v>
      </c>
      <c r="K7275" s="6">
        <v>52</v>
      </c>
      <c r="L7275" s="6">
        <v>43</v>
      </c>
      <c r="M7275" s="6">
        <v>35</v>
      </c>
      <c r="N7275" s="6">
        <v>60</v>
      </c>
      <c r="O7275" s="6">
        <v>0</v>
      </c>
      <c r="P7275" s="6"/>
      <c r="Q7275" s="6"/>
      <c r="R7275" s="6"/>
      <c r="S7275" s="6"/>
      <c r="T7275" s="6" t="s">
        <v>455</v>
      </c>
    </row>
    <row r="7276" spans="1:20" x14ac:dyDescent="0.25">
      <c r="A7276">
        <v>2007</v>
      </c>
      <c r="B7276" t="s">
        <v>220</v>
      </c>
      <c r="C7276" s="6">
        <v>52</v>
      </c>
      <c r="D7276" s="6" t="s">
        <v>419</v>
      </c>
      <c r="E7276" s="6"/>
      <c r="F7276" s="6"/>
      <c r="G7276" s="6"/>
      <c r="H7276" s="6"/>
      <c r="I7276" s="6"/>
      <c r="J7276" s="6" t="s">
        <v>392</v>
      </c>
      <c r="K7276" s="6">
        <v>12</v>
      </c>
      <c r="L7276" s="6">
        <v>8</v>
      </c>
      <c r="M7276" s="6">
        <v>12</v>
      </c>
      <c r="N7276" s="6">
        <v>0</v>
      </c>
      <c r="O7276" s="6">
        <v>0</v>
      </c>
      <c r="P7276" s="6"/>
      <c r="Q7276" s="6"/>
      <c r="R7276" s="6"/>
      <c r="S7276" s="6"/>
      <c r="T7276" s="6" t="s">
        <v>455</v>
      </c>
    </row>
    <row r="7277" spans="1:20" x14ac:dyDescent="0.25">
      <c r="A7277">
        <v>2007</v>
      </c>
      <c r="B7277" t="s">
        <v>220</v>
      </c>
      <c r="C7277" s="6">
        <v>53</v>
      </c>
      <c r="D7277" s="6" t="s">
        <v>419</v>
      </c>
      <c r="E7277" s="6"/>
      <c r="F7277" s="6"/>
      <c r="G7277" s="6"/>
      <c r="H7277" s="6"/>
      <c r="I7277" s="6"/>
      <c r="J7277" s="6" t="s">
        <v>392</v>
      </c>
      <c r="K7277" s="6">
        <v>11</v>
      </c>
      <c r="L7277" s="6">
        <v>7</v>
      </c>
      <c r="M7277" s="6">
        <v>12</v>
      </c>
      <c r="N7277" s="6">
        <v>0</v>
      </c>
      <c r="O7277" s="6">
        <v>0</v>
      </c>
      <c r="P7277" s="6"/>
      <c r="Q7277" s="6"/>
      <c r="R7277" s="6"/>
      <c r="S7277" s="6"/>
      <c r="T7277" s="6" t="s">
        <v>455</v>
      </c>
    </row>
    <row r="7278" spans="1:20" x14ac:dyDescent="0.25">
      <c r="A7278">
        <v>2007</v>
      </c>
      <c r="B7278" t="s">
        <v>220</v>
      </c>
      <c r="C7278" s="6">
        <v>54</v>
      </c>
      <c r="D7278" s="6" t="s">
        <v>419</v>
      </c>
      <c r="E7278" s="6">
        <v>6</v>
      </c>
      <c r="F7278" s="6"/>
      <c r="G7278" s="6"/>
      <c r="H7278" s="6"/>
      <c r="I7278" s="6"/>
      <c r="J7278" s="6" t="s">
        <v>393</v>
      </c>
      <c r="K7278" s="6">
        <v>20</v>
      </c>
      <c r="L7278" s="6">
        <v>12</v>
      </c>
      <c r="M7278" s="6">
        <v>23</v>
      </c>
      <c r="N7278" s="6">
        <v>10</v>
      </c>
      <c r="O7278" s="6">
        <v>0</v>
      </c>
      <c r="P7278" s="6"/>
      <c r="Q7278" s="6"/>
      <c r="R7278" s="6"/>
      <c r="S7278" s="6"/>
      <c r="T7278" s="6" t="s">
        <v>455</v>
      </c>
    </row>
    <row r="7279" spans="1:20" x14ac:dyDescent="0.25">
      <c r="A7279">
        <v>2007</v>
      </c>
      <c r="B7279" t="s">
        <v>220</v>
      </c>
      <c r="C7279" s="6">
        <v>55</v>
      </c>
      <c r="D7279" s="6" t="s">
        <v>419</v>
      </c>
      <c r="E7279" s="6"/>
      <c r="F7279" s="6"/>
      <c r="G7279" s="6"/>
      <c r="H7279" s="6"/>
      <c r="I7279" s="6"/>
      <c r="J7279" s="6" t="s">
        <v>454</v>
      </c>
      <c r="K7279" s="6">
        <v>7</v>
      </c>
      <c r="L7279" s="6">
        <v>9</v>
      </c>
      <c r="M7279" s="6">
        <v>12</v>
      </c>
      <c r="N7279" s="6">
        <v>0</v>
      </c>
      <c r="O7279" s="6">
        <v>0</v>
      </c>
      <c r="P7279" s="6"/>
      <c r="Q7279" s="6"/>
      <c r="R7279" s="6"/>
      <c r="S7279" s="6"/>
      <c r="T7279" s="6" t="s">
        <v>455</v>
      </c>
    </row>
    <row r="7280" spans="1:20" x14ac:dyDescent="0.25">
      <c r="A7280">
        <v>2007</v>
      </c>
      <c r="B7280" t="s">
        <v>220</v>
      </c>
      <c r="C7280" s="6">
        <v>56</v>
      </c>
      <c r="D7280" s="6" t="s">
        <v>419</v>
      </c>
      <c r="E7280" s="6"/>
      <c r="F7280" s="6"/>
      <c r="G7280" s="6"/>
      <c r="H7280" s="6"/>
      <c r="I7280" s="6"/>
      <c r="J7280" s="6" t="s">
        <v>386</v>
      </c>
      <c r="K7280" s="6">
        <v>25</v>
      </c>
      <c r="L7280" s="6">
        <v>23</v>
      </c>
      <c r="M7280" s="6">
        <v>28</v>
      </c>
      <c r="N7280" s="6">
        <v>0</v>
      </c>
      <c r="O7280" s="6">
        <v>0</v>
      </c>
      <c r="P7280" s="6"/>
      <c r="Q7280" s="6"/>
      <c r="R7280" s="6"/>
      <c r="S7280" s="6"/>
      <c r="T7280" s="6" t="s">
        <v>455</v>
      </c>
    </row>
    <row r="7281" spans="1:20" x14ac:dyDescent="0.25">
      <c r="A7281">
        <v>2007</v>
      </c>
      <c r="B7281" t="s">
        <v>220</v>
      </c>
      <c r="C7281" s="6">
        <v>57</v>
      </c>
      <c r="D7281" s="6" t="s">
        <v>419</v>
      </c>
      <c r="E7281" s="6"/>
      <c r="F7281" s="6"/>
      <c r="G7281" s="6"/>
      <c r="H7281" s="6"/>
      <c r="I7281" s="6"/>
      <c r="J7281" s="6" t="s">
        <v>386</v>
      </c>
      <c r="K7281" s="6">
        <v>55</v>
      </c>
      <c r="L7281" s="6">
        <v>40</v>
      </c>
      <c r="M7281" s="6">
        <v>20</v>
      </c>
      <c r="N7281" s="6">
        <v>2</v>
      </c>
      <c r="O7281" s="6">
        <v>0</v>
      </c>
      <c r="P7281" s="6"/>
      <c r="Q7281" s="6"/>
      <c r="R7281" s="6"/>
      <c r="S7281" s="6"/>
      <c r="T7281" s="6" t="s">
        <v>455</v>
      </c>
    </row>
    <row r="7282" spans="1:20" x14ac:dyDescent="0.25">
      <c r="A7282">
        <v>2007</v>
      </c>
      <c r="B7282" t="s">
        <v>220</v>
      </c>
      <c r="C7282" s="6">
        <v>58</v>
      </c>
      <c r="D7282" s="6" t="s">
        <v>419</v>
      </c>
      <c r="E7282" s="6"/>
      <c r="F7282" s="6"/>
      <c r="G7282" s="6"/>
      <c r="H7282" s="6"/>
      <c r="I7282" s="6"/>
      <c r="J7282" s="6" t="s">
        <v>386</v>
      </c>
      <c r="K7282" s="6">
        <v>17</v>
      </c>
      <c r="L7282" s="6">
        <v>9</v>
      </c>
      <c r="M7282" s="6">
        <v>13</v>
      </c>
      <c r="N7282" s="6">
        <v>0</v>
      </c>
      <c r="O7282" s="6">
        <v>0</v>
      </c>
      <c r="P7282" s="6"/>
      <c r="Q7282" s="6"/>
      <c r="R7282" s="6"/>
      <c r="S7282" s="6"/>
      <c r="T7282" s="6" t="s">
        <v>455</v>
      </c>
    </row>
    <row r="7283" spans="1:20" x14ac:dyDescent="0.25">
      <c r="A7283">
        <v>2007</v>
      </c>
      <c r="B7283" t="s">
        <v>220</v>
      </c>
      <c r="C7283" s="6">
        <v>59</v>
      </c>
      <c r="D7283" s="6" t="s">
        <v>419</v>
      </c>
      <c r="E7283" s="6"/>
      <c r="F7283" s="6"/>
      <c r="G7283" s="6"/>
      <c r="H7283" s="6"/>
      <c r="I7283" s="6"/>
      <c r="J7283" s="6" t="s">
        <v>397</v>
      </c>
      <c r="K7283" s="6">
        <v>10</v>
      </c>
      <c r="L7283" s="6">
        <v>9</v>
      </c>
      <c r="M7283" s="6">
        <v>9</v>
      </c>
      <c r="N7283" s="6">
        <v>40</v>
      </c>
      <c r="O7283" s="6">
        <v>0</v>
      </c>
      <c r="P7283" s="6"/>
      <c r="Q7283" s="6"/>
      <c r="R7283" s="6" t="s">
        <v>151</v>
      </c>
      <c r="S7283" s="6"/>
      <c r="T7283" s="6" t="s">
        <v>455</v>
      </c>
    </row>
    <row r="7284" spans="1:20" x14ac:dyDescent="0.25">
      <c r="A7284">
        <v>2007</v>
      </c>
      <c r="B7284" t="s">
        <v>220</v>
      </c>
      <c r="C7284" s="6">
        <v>60</v>
      </c>
      <c r="D7284" s="6" t="s">
        <v>419</v>
      </c>
      <c r="E7284" s="6"/>
      <c r="F7284" s="6"/>
      <c r="G7284" s="6"/>
      <c r="H7284" s="6"/>
      <c r="I7284" s="6"/>
      <c r="J7284" s="6" t="s">
        <v>390</v>
      </c>
      <c r="K7284" s="6">
        <v>5</v>
      </c>
      <c r="L7284" s="6">
        <v>4</v>
      </c>
      <c r="M7284" s="6">
        <v>5</v>
      </c>
      <c r="N7284" s="6">
        <v>30</v>
      </c>
      <c r="O7284" s="6">
        <v>0</v>
      </c>
      <c r="P7284" s="6"/>
      <c r="Q7284" s="6"/>
      <c r="R7284" s="6"/>
      <c r="S7284" s="6"/>
      <c r="T7284" s="6" t="s">
        <v>455</v>
      </c>
    </row>
    <row r="7285" spans="1:20" x14ac:dyDescent="0.25">
      <c r="A7285">
        <v>2007</v>
      </c>
      <c r="B7285" t="s">
        <v>220</v>
      </c>
      <c r="C7285" s="6">
        <v>61</v>
      </c>
      <c r="D7285" s="6" t="s">
        <v>419</v>
      </c>
      <c r="E7285" s="6"/>
      <c r="F7285" s="6"/>
      <c r="G7285" s="6"/>
      <c r="H7285" s="6"/>
      <c r="I7285" s="6"/>
      <c r="J7285" s="6" t="s">
        <v>390</v>
      </c>
      <c r="K7285" s="6">
        <v>11</v>
      </c>
      <c r="L7285" s="6">
        <v>9</v>
      </c>
      <c r="M7285" s="6">
        <v>11</v>
      </c>
      <c r="N7285" s="6">
        <v>15</v>
      </c>
      <c r="O7285" s="6">
        <v>0</v>
      </c>
      <c r="P7285" s="6"/>
      <c r="Q7285" s="6"/>
      <c r="R7285" s="6"/>
      <c r="S7285" s="6"/>
      <c r="T7285" s="6" t="s">
        <v>455</v>
      </c>
    </row>
    <row r="7286" spans="1:20" x14ac:dyDescent="0.25">
      <c r="A7286">
        <v>2007</v>
      </c>
      <c r="B7286" t="s">
        <v>220</v>
      </c>
      <c r="C7286" s="6">
        <v>62</v>
      </c>
      <c r="D7286" s="6" t="s">
        <v>419</v>
      </c>
      <c r="E7286" s="6"/>
      <c r="F7286" s="6"/>
      <c r="G7286" s="6"/>
      <c r="H7286" s="6"/>
      <c r="I7286" s="6"/>
      <c r="J7286" s="6" t="s">
        <v>390</v>
      </c>
      <c r="K7286" s="6">
        <v>10</v>
      </c>
      <c r="L7286" s="6">
        <v>9</v>
      </c>
      <c r="M7286" s="6">
        <v>12</v>
      </c>
      <c r="N7286" s="6">
        <v>0</v>
      </c>
      <c r="O7286" s="6">
        <v>0</v>
      </c>
      <c r="P7286" s="6"/>
      <c r="Q7286" s="6"/>
      <c r="R7286" s="6"/>
      <c r="S7286" s="6"/>
      <c r="T7286" s="6" t="s">
        <v>455</v>
      </c>
    </row>
    <row r="7287" spans="1:20" x14ac:dyDescent="0.25">
      <c r="A7287">
        <v>2007</v>
      </c>
      <c r="B7287" t="s">
        <v>220</v>
      </c>
      <c r="C7287" s="6">
        <v>63</v>
      </c>
      <c r="D7287" s="6" t="s">
        <v>419</v>
      </c>
      <c r="E7287" s="6"/>
      <c r="F7287" s="6"/>
      <c r="G7287" s="6"/>
      <c r="H7287" s="6"/>
      <c r="I7287" s="6"/>
      <c r="J7287" s="6" t="s">
        <v>420</v>
      </c>
      <c r="K7287" s="6">
        <v>13</v>
      </c>
      <c r="L7287" s="6">
        <v>3</v>
      </c>
      <c r="M7287" s="6">
        <v>10</v>
      </c>
      <c r="N7287" s="6">
        <v>10</v>
      </c>
      <c r="O7287" s="6">
        <v>0</v>
      </c>
      <c r="P7287" s="6"/>
      <c r="Q7287" s="6"/>
      <c r="R7287" s="6"/>
      <c r="S7287" s="6"/>
      <c r="T7287" s="6" t="s">
        <v>455</v>
      </c>
    </row>
    <row r="7288" spans="1:20" x14ac:dyDescent="0.25">
      <c r="A7288">
        <v>2007</v>
      </c>
      <c r="B7288" t="s">
        <v>220</v>
      </c>
      <c r="C7288" s="6">
        <v>64</v>
      </c>
      <c r="D7288" s="6" t="s">
        <v>419</v>
      </c>
      <c r="E7288" s="6"/>
      <c r="F7288" s="6"/>
      <c r="G7288" s="6"/>
      <c r="H7288" s="6"/>
      <c r="I7288" s="6"/>
      <c r="J7288" s="6" t="s">
        <v>436</v>
      </c>
      <c r="K7288" s="6">
        <v>8</v>
      </c>
      <c r="L7288" s="6">
        <v>7</v>
      </c>
      <c r="M7288" s="6">
        <v>5</v>
      </c>
      <c r="N7288" s="6">
        <v>0</v>
      </c>
      <c r="O7288" s="6">
        <v>0</v>
      </c>
      <c r="P7288" s="6"/>
      <c r="Q7288" s="6"/>
      <c r="R7288" s="6"/>
      <c r="S7288" s="6"/>
      <c r="T7288" s="6" t="s">
        <v>455</v>
      </c>
    </row>
    <row r="7289" spans="1:20" x14ac:dyDescent="0.25">
      <c r="A7289">
        <v>2007</v>
      </c>
      <c r="B7289" t="s">
        <v>220</v>
      </c>
      <c r="C7289" s="6">
        <v>65</v>
      </c>
      <c r="D7289" s="6" t="s">
        <v>407</v>
      </c>
      <c r="E7289" s="6">
        <v>7</v>
      </c>
      <c r="F7289" s="6"/>
      <c r="G7289" s="6"/>
      <c r="H7289" s="6"/>
      <c r="I7289" s="6"/>
      <c r="J7289" s="6" t="s">
        <v>393</v>
      </c>
      <c r="K7289" s="6">
        <v>30</v>
      </c>
      <c r="L7289" s="6">
        <v>3</v>
      </c>
      <c r="M7289" s="6">
        <v>14</v>
      </c>
      <c r="N7289" s="6">
        <v>60</v>
      </c>
      <c r="O7289" s="6">
        <v>0</v>
      </c>
      <c r="P7289" s="6"/>
      <c r="Q7289" s="6"/>
      <c r="R7289" s="6"/>
      <c r="S7289" s="6"/>
      <c r="T7289" s="6" t="s">
        <v>455</v>
      </c>
    </row>
    <row r="7290" spans="1:20" x14ac:dyDescent="0.25">
      <c r="A7290">
        <v>2007</v>
      </c>
      <c r="B7290" t="s">
        <v>220</v>
      </c>
      <c r="C7290" s="6">
        <v>66</v>
      </c>
      <c r="D7290" s="6" t="s">
        <v>407</v>
      </c>
      <c r="E7290" s="6"/>
      <c r="F7290" s="6"/>
      <c r="G7290" s="6"/>
      <c r="H7290" s="6"/>
      <c r="I7290" s="6"/>
      <c r="J7290" s="6" t="s">
        <v>399</v>
      </c>
      <c r="K7290" s="6">
        <v>30</v>
      </c>
      <c r="L7290" s="6">
        <v>19</v>
      </c>
      <c r="M7290" s="6">
        <v>28</v>
      </c>
      <c r="N7290" s="6">
        <v>0</v>
      </c>
      <c r="O7290" s="6">
        <v>0</v>
      </c>
      <c r="P7290" s="6"/>
      <c r="Q7290" s="6"/>
      <c r="R7290" s="6"/>
      <c r="S7290" s="6"/>
      <c r="T7290" s="6" t="s">
        <v>455</v>
      </c>
    </row>
    <row r="7291" spans="1:20" x14ac:dyDescent="0.25">
      <c r="A7291">
        <v>2007</v>
      </c>
      <c r="B7291" t="s">
        <v>220</v>
      </c>
      <c r="C7291" s="6">
        <v>67</v>
      </c>
      <c r="D7291" s="6" t="s">
        <v>407</v>
      </c>
      <c r="E7291" s="6"/>
      <c r="F7291" s="6"/>
      <c r="G7291" s="6"/>
      <c r="H7291" s="6"/>
      <c r="I7291" s="6"/>
      <c r="J7291" s="6" t="s">
        <v>386</v>
      </c>
      <c r="K7291" s="6">
        <v>91</v>
      </c>
      <c r="L7291" s="6">
        <v>50</v>
      </c>
      <c r="M7291" s="6">
        <v>62</v>
      </c>
      <c r="N7291" s="6">
        <v>55</v>
      </c>
      <c r="O7291" s="6">
        <v>0</v>
      </c>
      <c r="P7291" s="6"/>
      <c r="Q7291" s="6"/>
      <c r="R7291" s="6"/>
      <c r="S7291" s="6"/>
      <c r="T7291" s="6" t="s">
        <v>455</v>
      </c>
    </row>
    <row r="7292" spans="1:20" x14ac:dyDescent="0.25">
      <c r="A7292">
        <v>2007</v>
      </c>
      <c r="B7292" t="s">
        <v>220</v>
      </c>
      <c r="C7292" s="6">
        <v>68</v>
      </c>
      <c r="D7292" s="6" t="s">
        <v>407</v>
      </c>
      <c r="E7292" s="6"/>
      <c r="F7292" s="6"/>
      <c r="G7292" s="6"/>
      <c r="H7292" s="6"/>
      <c r="I7292" s="6"/>
      <c r="J7292" s="6" t="s">
        <v>388</v>
      </c>
      <c r="K7292" s="6">
        <v>65</v>
      </c>
      <c r="L7292" s="6">
        <v>30</v>
      </c>
      <c r="M7292" s="6">
        <v>42</v>
      </c>
      <c r="N7292" s="6">
        <v>70</v>
      </c>
      <c r="O7292" s="6">
        <v>0</v>
      </c>
      <c r="P7292" s="6"/>
      <c r="Q7292" s="6"/>
      <c r="R7292" s="6"/>
      <c r="S7292" s="6"/>
      <c r="T7292" s="6" t="s">
        <v>455</v>
      </c>
    </row>
    <row r="7293" spans="1:20" x14ac:dyDescent="0.25">
      <c r="A7293">
        <v>2007</v>
      </c>
      <c r="B7293" t="s">
        <v>220</v>
      </c>
      <c r="C7293" s="6">
        <v>69</v>
      </c>
      <c r="D7293" s="6" t="s">
        <v>407</v>
      </c>
      <c r="E7293" s="6"/>
      <c r="F7293" s="6"/>
      <c r="G7293" s="6"/>
      <c r="H7293" s="6"/>
      <c r="I7293" s="6"/>
      <c r="J7293" s="6" t="s">
        <v>388</v>
      </c>
      <c r="K7293" s="6">
        <v>36</v>
      </c>
      <c r="L7293" s="6">
        <v>20</v>
      </c>
      <c r="M7293" s="6">
        <v>52</v>
      </c>
      <c r="N7293" s="6">
        <v>80</v>
      </c>
      <c r="O7293" s="6">
        <v>0</v>
      </c>
      <c r="P7293" s="6"/>
      <c r="Q7293" s="6"/>
      <c r="R7293" s="6"/>
      <c r="S7293" s="6"/>
      <c r="T7293" s="6" t="s">
        <v>455</v>
      </c>
    </row>
    <row r="7294" spans="1:20" x14ac:dyDescent="0.25">
      <c r="A7294">
        <v>2007</v>
      </c>
      <c r="B7294" t="s">
        <v>220</v>
      </c>
      <c r="C7294" s="6">
        <v>70</v>
      </c>
      <c r="D7294" s="6" t="s">
        <v>407</v>
      </c>
      <c r="E7294" s="6"/>
      <c r="F7294" s="6"/>
      <c r="G7294" s="6"/>
      <c r="H7294" s="6"/>
      <c r="I7294" s="6"/>
      <c r="J7294" s="6" t="s">
        <v>389</v>
      </c>
      <c r="K7294" s="6">
        <v>114</v>
      </c>
      <c r="L7294" s="6">
        <v>22</v>
      </c>
      <c r="M7294" s="6">
        <v>74</v>
      </c>
      <c r="N7294" s="6">
        <v>0</v>
      </c>
      <c r="O7294" s="6">
        <v>0</v>
      </c>
      <c r="P7294" s="6"/>
      <c r="Q7294" s="6"/>
      <c r="R7294" s="6"/>
      <c r="S7294" s="6"/>
      <c r="T7294" s="6" t="s">
        <v>455</v>
      </c>
    </row>
    <row r="7295" spans="1:20" x14ac:dyDescent="0.25">
      <c r="A7295">
        <v>2007</v>
      </c>
      <c r="B7295" t="s">
        <v>220</v>
      </c>
      <c r="C7295" s="6">
        <v>71</v>
      </c>
      <c r="D7295" s="6" t="s">
        <v>407</v>
      </c>
      <c r="E7295" s="6"/>
      <c r="F7295" s="6"/>
      <c r="G7295" s="6"/>
      <c r="H7295" s="6"/>
      <c r="I7295" s="6"/>
      <c r="J7295" s="6" t="s">
        <v>420</v>
      </c>
      <c r="K7295" s="6">
        <v>21</v>
      </c>
      <c r="L7295" s="6">
        <v>4</v>
      </c>
      <c r="M7295" s="6">
        <v>20</v>
      </c>
      <c r="N7295" s="6">
        <v>0</v>
      </c>
      <c r="O7295" s="6">
        <v>0</v>
      </c>
      <c r="P7295" s="6"/>
      <c r="Q7295" s="6"/>
      <c r="R7295" s="6" t="s">
        <v>47</v>
      </c>
      <c r="S7295" s="6"/>
      <c r="T7295" s="6" t="s">
        <v>455</v>
      </c>
    </row>
    <row r="7296" spans="1:20" x14ac:dyDescent="0.25">
      <c r="A7296">
        <v>2007</v>
      </c>
      <c r="B7296" t="s">
        <v>220</v>
      </c>
      <c r="C7296" s="6">
        <v>72</v>
      </c>
      <c r="D7296" s="6" t="s">
        <v>407</v>
      </c>
      <c r="E7296" s="6"/>
      <c r="F7296" s="6"/>
      <c r="G7296" s="6"/>
      <c r="H7296" s="6"/>
      <c r="I7296" s="6"/>
      <c r="J7296" s="6" t="s">
        <v>392</v>
      </c>
      <c r="K7296" s="6">
        <v>48</v>
      </c>
      <c r="L7296" s="6">
        <v>38</v>
      </c>
      <c r="M7296" s="6">
        <v>28</v>
      </c>
      <c r="N7296" s="6">
        <v>5</v>
      </c>
      <c r="O7296" s="6">
        <v>0</v>
      </c>
      <c r="P7296" s="6"/>
      <c r="Q7296" s="6"/>
      <c r="R7296" s="6"/>
      <c r="S7296" s="6"/>
      <c r="T7296" s="6" t="s">
        <v>455</v>
      </c>
    </row>
    <row r="7297" spans="1:20" x14ac:dyDescent="0.25">
      <c r="A7297">
        <v>2007</v>
      </c>
      <c r="B7297" t="s">
        <v>220</v>
      </c>
      <c r="C7297" s="6">
        <v>73</v>
      </c>
      <c r="D7297" s="6" t="s">
        <v>407</v>
      </c>
      <c r="E7297" s="6"/>
      <c r="F7297" s="6"/>
      <c r="G7297" s="6"/>
      <c r="H7297" s="6"/>
      <c r="I7297" s="6"/>
      <c r="J7297" s="6" t="s">
        <v>392</v>
      </c>
      <c r="K7297" s="6">
        <v>11</v>
      </c>
      <c r="L7297" s="6">
        <v>9</v>
      </c>
      <c r="M7297" s="6">
        <v>12</v>
      </c>
      <c r="N7297" s="6">
        <v>2</v>
      </c>
      <c r="O7297" s="6">
        <v>0</v>
      </c>
      <c r="P7297" s="6"/>
      <c r="Q7297" s="6"/>
      <c r="R7297" s="6"/>
      <c r="S7297" s="6"/>
      <c r="T7297" s="6" t="s">
        <v>455</v>
      </c>
    </row>
    <row r="7298" spans="1:20" x14ac:dyDescent="0.25">
      <c r="A7298">
        <v>2007</v>
      </c>
      <c r="B7298" t="s">
        <v>220</v>
      </c>
      <c r="C7298" s="6">
        <v>74</v>
      </c>
      <c r="D7298" s="6" t="s">
        <v>407</v>
      </c>
      <c r="E7298" s="6"/>
      <c r="F7298" s="6"/>
      <c r="G7298" s="6"/>
      <c r="H7298" s="6"/>
      <c r="I7298" s="6"/>
      <c r="J7298" s="6" t="s">
        <v>392</v>
      </c>
      <c r="K7298" s="6">
        <v>27</v>
      </c>
      <c r="L7298" s="6">
        <v>25</v>
      </c>
      <c r="M7298" s="6">
        <v>7</v>
      </c>
      <c r="N7298" s="6">
        <v>2</v>
      </c>
      <c r="O7298" s="6">
        <v>0</v>
      </c>
      <c r="P7298" s="6"/>
      <c r="Q7298" s="6"/>
      <c r="R7298" s="6" t="s">
        <v>47</v>
      </c>
      <c r="S7298" s="6"/>
      <c r="T7298" s="6" t="s">
        <v>455</v>
      </c>
    </row>
    <row r="7299" spans="1:20" x14ac:dyDescent="0.25">
      <c r="A7299">
        <v>2007</v>
      </c>
      <c r="B7299" t="s">
        <v>220</v>
      </c>
      <c r="C7299" s="6">
        <v>75</v>
      </c>
      <c r="D7299" s="6" t="s">
        <v>407</v>
      </c>
      <c r="E7299" s="6">
        <v>8</v>
      </c>
      <c r="F7299" s="6"/>
      <c r="G7299" s="6"/>
      <c r="H7299" s="6"/>
      <c r="I7299" s="6"/>
      <c r="J7299" s="6" t="s">
        <v>393</v>
      </c>
      <c r="K7299" s="6">
        <v>18</v>
      </c>
      <c r="L7299" s="6">
        <v>7</v>
      </c>
      <c r="M7299" s="6">
        <v>12</v>
      </c>
      <c r="N7299" s="6">
        <v>10</v>
      </c>
      <c r="O7299" s="6">
        <v>0</v>
      </c>
      <c r="P7299" s="6"/>
      <c r="Q7299" s="6"/>
      <c r="R7299" s="6"/>
      <c r="S7299" s="6"/>
      <c r="T7299" s="6" t="s">
        <v>455</v>
      </c>
    </row>
    <row r="7300" spans="1:20" x14ac:dyDescent="0.25">
      <c r="A7300">
        <v>2007</v>
      </c>
      <c r="B7300" t="s">
        <v>220</v>
      </c>
      <c r="C7300" s="6">
        <v>76</v>
      </c>
      <c r="D7300" s="6" t="s">
        <v>407</v>
      </c>
      <c r="E7300" s="6"/>
      <c r="F7300" s="6"/>
      <c r="G7300" s="6"/>
      <c r="H7300" s="6"/>
      <c r="I7300" s="6"/>
      <c r="J7300" s="6" t="s">
        <v>393</v>
      </c>
      <c r="K7300" s="6">
        <v>16</v>
      </c>
      <c r="L7300" s="6">
        <v>14</v>
      </c>
      <c r="M7300" s="6">
        <v>20</v>
      </c>
      <c r="N7300" s="6">
        <v>0</v>
      </c>
      <c r="O7300" s="6">
        <v>0</v>
      </c>
      <c r="P7300" s="6"/>
      <c r="Q7300" s="6"/>
      <c r="R7300" s="6"/>
      <c r="S7300" s="6"/>
      <c r="T7300" s="6" t="s">
        <v>455</v>
      </c>
    </row>
    <row r="7301" spans="1:20" x14ac:dyDescent="0.25">
      <c r="A7301">
        <v>2007</v>
      </c>
      <c r="B7301" t="s">
        <v>220</v>
      </c>
      <c r="C7301" s="6">
        <v>77</v>
      </c>
      <c r="D7301" s="6" t="s">
        <v>407</v>
      </c>
      <c r="E7301" s="6"/>
      <c r="F7301" s="6"/>
      <c r="G7301" s="6"/>
      <c r="H7301" s="6"/>
      <c r="I7301" s="6"/>
      <c r="J7301" s="6" t="s">
        <v>393</v>
      </c>
      <c r="K7301" s="6">
        <v>18</v>
      </c>
      <c r="L7301" s="6">
        <v>12</v>
      </c>
      <c r="M7301" s="6">
        <v>31</v>
      </c>
      <c r="N7301" s="6">
        <v>0</v>
      </c>
      <c r="O7301" s="6">
        <v>0</v>
      </c>
      <c r="P7301" s="6"/>
      <c r="Q7301" s="6"/>
      <c r="R7301" s="6"/>
      <c r="S7301" s="6"/>
      <c r="T7301" s="6" t="s">
        <v>455</v>
      </c>
    </row>
    <row r="7302" spans="1:20" x14ac:dyDescent="0.25">
      <c r="A7302">
        <v>2007</v>
      </c>
      <c r="B7302" t="s">
        <v>220</v>
      </c>
      <c r="C7302" s="6">
        <v>78</v>
      </c>
      <c r="D7302" s="6" t="s">
        <v>407</v>
      </c>
      <c r="E7302" s="6"/>
      <c r="F7302" s="6"/>
      <c r="G7302" s="6"/>
      <c r="H7302" s="6"/>
      <c r="I7302" s="6"/>
      <c r="J7302" s="6" t="s">
        <v>393</v>
      </c>
      <c r="K7302" s="6">
        <v>12</v>
      </c>
      <c r="L7302" s="6">
        <v>9</v>
      </c>
      <c r="M7302" s="6">
        <v>15</v>
      </c>
      <c r="N7302" s="6">
        <v>0</v>
      </c>
      <c r="O7302" s="6">
        <v>0</v>
      </c>
      <c r="P7302" s="6"/>
      <c r="Q7302" s="6"/>
      <c r="R7302" s="6"/>
      <c r="S7302" s="6"/>
      <c r="T7302" s="6" t="s">
        <v>455</v>
      </c>
    </row>
    <row r="7303" spans="1:20" x14ac:dyDescent="0.25">
      <c r="A7303">
        <v>2007</v>
      </c>
      <c r="B7303" t="s">
        <v>220</v>
      </c>
      <c r="C7303" s="6">
        <v>79</v>
      </c>
      <c r="D7303" s="6" t="s">
        <v>407</v>
      </c>
      <c r="E7303" s="6"/>
      <c r="F7303" s="6"/>
      <c r="G7303" s="6"/>
      <c r="H7303" s="6"/>
      <c r="I7303" s="6"/>
      <c r="J7303" s="6" t="s">
        <v>386</v>
      </c>
      <c r="K7303" s="6">
        <v>19</v>
      </c>
      <c r="L7303" s="6">
        <v>12</v>
      </c>
      <c r="M7303" s="6">
        <v>10</v>
      </c>
      <c r="N7303" s="6">
        <v>50</v>
      </c>
      <c r="O7303" s="6">
        <v>0</v>
      </c>
      <c r="P7303" s="6"/>
      <c r="Q7303" s="6"/>
      <c r="R7303" s="6"/>
      <c r="S7303" s="6"/>
      <c r="T7303" s="6" t="s">
        <v>455</v>
      </c>
    </row>
    <row r="7304" spans="1:20" x14ac:dyDescent="0.25">
      <c r="A7304">
        <v>2007</v>
      </c>
      <c r="B7304" t="s">
        <v>220</v>
      </c>
      <c r="C7304" s="6">
        <v>80</v>
      </c>
      <c r="D7304" s="6" t="s">
        <v>407</v>
      </c>
      <c r="E7304" s="6"/>
      <c r="F7304" s="6"/>
      <c r="G7304" s="6"/>
      <c r="H7304" s="6"/>
      <c r="I7304" s="6"/>
      <c r="J7304" s="6" t="s">
        <v>387</v>
      </c>
      <c r="K7304" s="6">
        <v>13</v>
      </c>
      <c r="L7304" s="6">
        <v>5</v>
      </c>
      <c r="M7304" s="6">
        <v>8</v>
      </c>
      <c r="N7304" s="6">
        <v>0</v>
      </c>
      <c r="O7304" s="6">
        <v>0</v>
      </c>
      <c r="P7304" s="6"/>
      <c r="Q7304" s="6"/>
      <c r="R7304" s="6"/>
      <c r="S7304" s="6"/>
      <c r="T7304" s="6" t="s">
        <v>455</v>
      </c>
    </row>
    <row r="7305" spans="1:20" x14ac:dyDescent="0.25">
      <c r="A7305">
        <v>2007</v>
      </c>
      <c r="B7305" t="s">
        <v>220</v>
      </c>
      <c r="C7305" s="6">
        <v>81</v>
      </c>
      <c r="D7305" s="6" t="s">
        <v>407</v>
      </c>
      <c r="E7305" s="6"/>
      <c r="F7305" s="6"/>
      <c r="G7305" s="6"/>
      <c r="H7305" s="6"/>
      <c r="I7305" s="6"/>
      <c r="J7305" s="6" t="s">
        <v>396</v>
      </c>
      <c r="K7305" s="6">
        <v>18</v>
      </c>
      <c r="L7305" s="6">
        <v>7</v>
      </c>
      <c r="M7305" s="6">
        <v>18</v>
      </c>
      <c r="N7305" s="6">
        <v>0</v>
      </c>
      <c r="O7305" s="6">
        <v>0</v>
      </c>
      <c r="P7305" s="6"/>
      <c r="Q7305" s="6"/>
      <c r="R7305" s="6"/>
      <c r="S7305" s="6"/>
      <c r="T7305" s="6" t="s">
        <v>455</v>
      </c>
    </row>
    <row r="7306" spans="1:20" x14ac:dyDescent="0.25">
      <c r="A7306">
        <v>2007</v>
      </c>
      <c r="B7306" t="s">
        <v>220</v>
      </c>
      <c r="C7306" s="6">
        <v>82</v>
      </c>
      <c r="D7306" s="6" t="s">
        <v>407</v>
      </c>
      <c r="E7306" s="6"/>
      <c r="F7306" s="6"/>
      <c r="G7306" s="6"/>
      <c r="H7306" s="6"/>
      <c r="I7306" s="6"/>
      <c r="J7306" s="6" t="s">
        <v>388</v>
      </c>
      <c r="K7306" s="6">
        <v>30</v>
      </c>
      <c r="L7306" s="6">
        <v>20</v>
      </c>
      <c r="M7306" s="6">
        <v>27</v>
      </c>
      <c r="N7306" s="6">
        <v>50</v>
      </c>
      <c r="O7306" s="6">
        <v>0</v>
      </c>
      <c r="P7306" s="6"/>
      <c r="Q7306" s="6"/>
      <c r="R7306" s="6"/>
      <c r="S7306" s="6"/>
      <c r="T7306" s="6" t="s">
        <v>455</v>
      </c>
    </row>
    <row r="7307" spans="1:20" x14ac:dyDescent="0.25">
      <c r="A7307">
        <v>2007</v>
      </c>
      <c r="B7307" t="s">
        <v>220</v>
      </c>
      <c r="C7307" s="6">
        <v>83</v>
      </c>
      <c r="D7307" s="6" t="s">
        <v>407</v>
      </c>
      <c r="E7307" s="6"/>
      <c r="F7307" s="6"/>
      <c r="G7307" s="6"/>
      <c r="H7307" s="6"/>
      <c r="I7307" s="6"/>
      <c r="J7307" s="6" t="s">
        <v>389</v>
      </c>
      <c r="K7307" s="6">
        <v>78</v>
      </c>
      <c r="L7307" s="6">
        <v>64</v>
      </c>
      <c r="M7307" s="6">
        <v>112</v>
      </c>
      <c r="N7307" s="6">
        <v>40</v>
      </c>
      <c r="O7307" s="6">
        <v>0</v>
      </c>
      <c r="P7307" s="6"/>
      <c r="Q7307" s="6"/>
      <c r="R7307" s="6"/>
      <c r="S7307" s="6"/>
      <c r="T7307" s="6" t="s">
        <v>455</v>
      </c>
    </row>
    <row r="7308" spans="1:20" x14ac:dyDescent="0.25">
      <c r="A7308">
        <v>2007</v>
      </c>
      <c r="B7308" t="s">
        <v>220</v>
      </c>
      <c r="C7308" s="6">
        <v>84</v>
      </c>
      <c r="D7308" s="6" t="s">
        <v>407</v>
      </c>
      <c r="E7308" s="6"/>
      <c r="F7308" s="6"/>
      <c r="G7308" s="6"/>
      <c r="H7308" s="6"/>
      <c r="I7308" s="6"/>
      <c r="J7308" s="6" t="s">
        <v>389</v>
      </c>
      <c r="K7308" s="6">
        <v>20</v>
      </c>
      <c r="L7308" s="6">
        <v>4</v>
      </c>
      <c r="M7308" s="6">
        <v>11</v>
      </c>
      <c r="N7308" s="6">
        <v>0</v>
      </c>
      <c r="O7308" s="6">
        <v>0</v>
      </c>
      <c r="P7308" s="6"/>
      <c r="Q7308" s="6"/>
      <c r="R7308" s="6"/>
      <c r="S7308" s="6"/>
      <c r="T7308" s="6" t="s">
        <v>455</v>
      </c>
    </row>
    <row r="7309" spans="1:20" x14ac:dyDescent="0.25">
      <c r="A7309">
        <v>2007</v>
      </c>
      <c r="B7309" t="s">
        <v>220</v>
      </c>
      <c r="C7309" s="6">
        <v>85</v>
      </c>
      <c r="D7309" s="6" t="s">
        <v>407</v>
      </c>
      <c r="E7309" s="6"/>
      <c r="F7309" s="6"/>
      <c r="G7309" s="6"/>
      <c r="H7309" s="6"/>
      <c r="I7309" s="6"/>
      <c r="J7309" s="6" t="s">
        <v>389</v>
      </c>
      <c r="K7309" s="6">
        <v>19</v>
      </c>
      <c r="L7309" s="6">
        <v>12</v>
      </c>
      <c r="M7309" s="6">
        <v>16</v>
      </c>
      <c r="N7309" s="6">
        <v>0</v>
      </c>
      <c r="O7309" s="6">
        <v>0</v>
      </c>
      <c r="P7309" s="6"/>
      <c r="Q7309" s="6"/>
      <c r="R7309" s="6"/>
      <c r="S7309" s="6"/>
      <c r="T7309" s="6" t="s">
        <v>455</v>
      </c>
    </row>
    <row r="7310" spans="1:20" x14ac:dyDescent="0.25">
      <c r="A7310">
        <v>2007</v>
      </c>
      <c r="B7310" t="s">
        <v>220</v>
      </c>
      <c r="C7310" s="6">
        <v>86</v>
      </c>
      <c r="D7310" s="6" t="s">
        <v>407</v>
      </c>
      <c r="E7310" s="6"/>
      <c r="F7310" s="6"/>
      <c r="G7310" s="6"/>
      <c r="H7310" s="6"/>
      <c r="I7310" s="6"/>
      <c r="J7310" s="6" t="s">
        <v>390</v>
      </c>
      <c r="K7310" s="6">
        <v>16</v>
      </c>
      <c r="L7310" s="6">
        <v>2</v>
      </c>
      <c r="M7310" s="6">
        <v>4</v>
      </c>
      <c r="N7310" s="6">
        <v>5</v>
      </c>
      <c r="O7310" s="6">
        <v>0</v>
      </c>
      <c r="P7310" s="6"/>
      <c r="Q7310" s="6"/>
      <c r="R7310" s="6"/>
      <c r="S7310" s="6"/>
      <c r="T7310" s="6" t="s">
        <v>455</v>
      </c>
    </row>
    <row r="7311" spans="1:20" x14ac:dyDescent="0.25">
      <c r="A7311">
        <v>2007</v>
      </c>
      <c r="B7311" t="s">
        <v>220</v>
      </c>
      <c r="C7311" s="6">
        <v>87</v>
      </c>
      <c r="D7311" s="6" t="s">
        <v>407</v>
      </c>
      <c r="E7311" s="6"/>
      <c r="F7311" s="6"/>
      <c r="G7311" s="6"/>
      <c r="H7311" s="6"/>
      <c r="I7311" s="6"/>
      <c r="J7311" s="6" t="s">
        <v>391</v>
      </c>
      <c r="K7311" s="6">
        <v>21</v>
      </c>
      <c r="L7311" s="6">
        <v>20</v>
      </c>
      <c r="M7311" s="6">
        <v>18</v>
      </c>
      <c r="N7311" s="6">
        <v>0</v>
      </c>
      <c r="O7311" s="6">
        <v>0</v>
      </c>
      <c r="P7311" s="6"/>
      <c r="Q7311" s="6"/>
      <c r="R7311" s="6"/>
      <c r="S7311" s="6"/>
      <c r="T7311" s="6" t="s">
        <v>455</v>
      </c>
    </row>
    <row r="7312" spans="1:20" x14ac:dyDescent="0.25">
      <c r="A7312">
        <v>2007</v>
      </c>
      <c r="B7312" t="s">
        <v>220</v>
      </c>
      <c r="C7312" s="6">
        <v>88</v>
      </c>
      <c r="D7312" s="6" t="s">
        <v>407</v>
      </c>
      <c r="E7312" s="6"/>
      <c r="F7312" s="6"/>
      <c r="G7312" s="6"/>
      <c r="H7312" s="6"/>
      <c r="I7312" s="6"/>
      <c r="J7312" s="6" t="s">
        <v>420</v>
      </c>
      <c r="K7312" s="6">
        <v>9</v>
      </c>
      <c r="L7312" s="6">
        <v>6</v>
      </c>
      <c r="M7312" s="6">
        <v>1</v>
      </c>
      <c r="N7312" s="6">
        <v>0</v>
      </c>
      <c r="O7312" s="6">
        <v>0</v>
      </c>
      <c r="P7312" s="6"/>
      <c r="Q7312" s="6"/>
      <c r="R7312" s="6"/>
      <c r="S7312" s="6"/>
      <c r="T7312" s="6" t="s">
        <v>455</v>
      </c>
    </row>
    <row r="7313" spans="1:20" x14ac:dyDescent="0.25">
      <c r="A7313">
        <v>2007</v>
      </c>
      <c r="B7313" t="s">
        <v>220</v>
      </c>
      <c r="C7313" s="6">
        <v>89</v>
      </c>
      <c r="D7313" s="6" t="s">
        <v>414</v>
      </c>
      <c r="E7313" s="6">
        <v>9</v>
      </c>
      <c r="F7313" s="6"/>
      <c r="G7313" s="6"/>
      <c r="H7313" s="6"/>
      <c r="I7313" s="6"/>
      <c r="J7313" s="6" t="s">
        <v>393</v>
      </c>
      <c r="K7313" s="6">
        <v>11</v>
      </c>
      <c r="L7313" s="6">
        <v>10</v>
      </c>
      <c r="M7313" s="6">
        <v>16</v>
      </c>
      <c r="N7313" s="6">
        <v>30</v>
      </c>
      <c r="O7313" s="6">
        <v>0</v>
      </c>
      <c r="P7313" s="6"/>
      <c r="Q7313" s="6"/>
      <c r="R7313" s="6"/>
      <c r="S7313" s="6"/>
      <c r="T7313" s="6" t="s">
        <v>468</v>
      </c>
    </row>
    <row r="7314" spans="1:20" x14ac:dyDescent="0.25">
      <c r="A7314">
        <v>2007</v>
      </c>
      <c r="B7314" t="s">
        <v>220</v>
      </c>
      <c r="C7314" s="6">
        <v>90</v>
      </c>
      <c r="D7314" s="6" t="s">
        <v>414</v>
      </c>
      <c r="E7314" s="6"/>
      <c r="F7314" s="6"/>
      <c r="G7314" s="6"/>
      <c r="H7314" s="6"/>
      <c r="I7314" s="6"/>
      <c r="J7314" s="6" t="s">
        <v>393</v>
      </c>
      <c r="K7314" s="6">
        <v>17</v>
      </c>
      <c r="L7314" s="6">
        <v>16</v>
      </c>
      <c r="M7314" s="6">
        <v>8</v>
      </c>
      <c r="N7314" s="6">
        <v>20</v>
      </c>
      <c r="O7314" s="6">
        <v>0</v>
      </c>
      <c r="P7314" s="6"/>
      <c r="Q7314" s="6"/>
      <c r="R7314" s="6" t="s">
        <v>47</v>
      </c>
      <c r="S7314" s="6"/>
      <c r="T7314" s="6" t="s">
        <v>468</v>
      </c>
    </row>
    <row r="7315" spans="1:20" x14ac:dyDescent="0.25">
      <c r="A7315">
        <v>2007</v>
      </c>
      <c r="B7315" t="s">
        <v>220</v>
      </c>
      <c r="C7315" s="6">
        <v>91</v>
      </c>
      <c r="D7315" s="6" t="s">
        <v>414</v>
      </c>
      <c r="E7315" s="6"/>
      <c r="F7315" s="6"/>
      <c r="G7315" s="6"/>
      <c r="H7315" s="6"/>
      <c r="I7315" s="6"/>
      <c r="J7315" s="6" t="s">
        <v>388</v>
      </c>
      <c r="K7315" s="6">
        <v>114</v>
      </c>
      <c r="L7315" s="6">
        <v>66</v>
      </c>
      <c r="M7315" s="6">
        <v>32</v>
      </c>
      <c r="N7315" s="6">
        <v>90</v>
      </c>
      <c r="O7315" s="6">
        <v>0</v>
      </c>
      <c r="P7315" s="6"/>
      <c r="Q7315" s="6"/>
      <c r="R7315" s="6"/>
      <c r="S7315" s="6"/>
      <c r="T7315" s="6" t="s">
        <v>455</v>
      </c>
    </row>
    <row r="7316" spans="1:20" x14ac:dyDescent="0.25">
      <c r="A7316">
        <v>2007</v>
      </c>
      <c r="B7316" t="s">
        <v>220</v>
      </c>
      <c r="C7316" s="6">
        <v>92</v>
      </c>
      <c r="D7316" s="6" t="s">
        <v>414</v>
      </c>
      <c r="E7316" s="6"/>
      <c r="F7316" s="6"/>
      <c r="G7316" s="6"/>
      <c r="H7316" s="6"/>
      <c r="I7316" s="6"/>
      <c r="J7316" s="6" t="s">
        <v>388</v>
      </c>
      <c r="K7316" s="6">
        <v>179</v>
      </c>
      <c r="L7316" s="6">
        <v>108</v>
      </c>
      <c r="M7316" s="6">
        <v>39</v>
      </c>
      <c r="N7316" s="6">
        <v>97</v>
      </c>
      <c r="O7316" s="6">
        <v>0</v>
      </c>
      <c r="P7316" s="6"/>
      <c r="Q7316" s="6"/>
      <c r="R7316" s="6"/>
      <c r="S7316" s="6"/>
      <c r="T7316" s="6" t="s">
        <v>455</v>
      </c>
    </row>
    <row r="7317" spans="1:20" x14ac:dyDescent="0.25">
      <c r="A7317">
        <v>2007</v>
      </c>
      <c r="B7317" t="s">
        <v>220</v>
      </c>
      <c r="C7317" s="6">
        <v>93</v>
      </c>
      <c r="D7317" s="6" t="s">
        <v>414</v>
      </c>
      <c r="E7317" s="6"/>
      <c r="F7317" s="6"/>
      <c r="G7317" s="6"/>
      <c r="H7317" s="6"/>
      <c r="I7317" s="6"/>
      <c r="J7317" s="6" t="s">
        <v>388</v>
      </c>
      <c r="K7317" s="6">
        <v>98</v>
      </c>
      <c r="L7317" s="6">
        <v>75</v>
      </c>
      <c r="M7317" s="6">
        <v>54</v>
      </c>
      <c r="N7317" s="6">
        <v>55</v>
      </c>
      <c r="O7317" s="6">
        <v>0</v>
      </c>
      <c r="P7317" s="6"/>
      <c r="Q7317" s="6"/>
      <c r="R7317" s="6"/>
      <c r="S7317" s="6"/>
      <c r="T7317" s="6" t="s">
        <v>455</v>
      </c>
    </row>
    <row r="7318" spans="1:20" x14ac:dyDescent="0.25">
      <c r="A7318">
        <v>2007</v>
      </c>
      <c r="B7318" t="s">
        <v>220</v>
      </c>
      <c r="C7318" s="6">
        <v>94</v>
      </c>
      <c r="D7318" s="6" t="s">
        <v>414</v>
      </c>
      <c r="E7318" s="6">
        <v>10</v>
      </c>
      <c r="F7318" s="6"/>
      <c r="G7318" s="6"/>
      <c r="H7318" s="6"/>
      <c r="I7318" s="6"/>
      <c r="J7318" s="6" t="s">
        <v>393</v>
      </c>
      <c r="K7318" s="6">
        <v>23</v>
      </c>
      <c r="L7318" s="6">
        <v>3</v>
      </c>
      <c r="M7318" s="6">
        <v>9</v>
      </c>
      <c r="N7318" s="6">
        <v>10</v>
      </c>
      <c r="O7318" s="6">
        <v>0</v>
      </c>
      <c r="P7318" s="6"/>
      <c r="Q7318" s="6"/>
      <c r="R7318" s="6"/>
      <c r="S7318" s="6"/>
      <c r="T7318" s="6" t="s">
        <v>455</v>
      </c>
    </row>
    <row r="7319" spans="1:20" x14ac:dyDescent="0.25">
      <c r="A7319">
        <v>2007</v>
      </c>
      <c r="B7319" t="s">
        <v>220</v>
      </c>
      <c r="C7319" s="6">
        <v>95</v>
      </c>
      <c r="D7319" s="6" t="s">
        <v>414</v>
      </c>
      <c r="E7319" s="6"/>
      <c r="F7319" s="6"/>
      <c r="G7319" s="6"/>
      <c r="H7319" s="6"/>
      <c r="I7319" s="6"/>
      <c r="J7319" s="6" t="s">
        <v>388</v>
      </c>
      <c r="K7319" s="6">
        <v>30</v>
      </c>
      <c r="L7319" s="6">
        <v>22</v>
      </c>
      <c r="M7319" s="6">
        <v>24</v>
      </c>
      <c r="N7319" s="6">
        <v>85</v>
      </c>
      <c r="O7319" s="6">
        <v>0</v>
      </c>
      <c r="P7319" s="6"/>
      <c r="Q7319" s="6"/>
      <c r="R7319" s="6" t="s">
        <v>47</v>
      </c>
      <c r="S7319" s="6"/>
      <c r="T7319" s="6" t="s">
        <v>455</v>
      </c>
    </row>
    <row r="7320" spans="1:20" x14ac:dyDescent="0.25">
      <c r="A7320">
        <v>2007</v>
      </c>
      <c r="B7320" t="s">
        <v>220</v>
      </c>
      <c r="C7320" s="6">
        <v>96</v>
      </c>
      <c r="D7320" s="6" t="s">
        <v>414</v>
      </c>
      <c r="E7320" s="6"/>
      <c r="F7320" s="6"/>
      <c r="G7320" s="6"/>
      <c r="H7320" s="6"/>
      <c r="I7320" s="6"/>
      <c r="J7320" s="6" t="s">
        <v>389</v>
      </c>
      <c r="K7320" s="6">
        <v>22</v>
      </c>
      <c r="L7320" s="6">
        <v>13</v>
      </c>
      <c r="M7320" s="6">
        <v>21</v>
      </c>
      <c r="N7320" s="6">
        <v>40</v>
      </c>
      <c r="O7320" s="6">
        <v>0</v>
      </c>
      <c r="P7320" s="6"/>
      <c r="Q7320" s="6"/>
      <c r="R7320" s="6"/>
      <c r="S7320" s="6"/>
      <c r="T7320" s="6" t="s">
        <v>455</v>
      </c>
    </row>
    <row r="7321" spans="1:20" x14ac:dyDescent="0.25">
      <c r="A7321">
        <v>2007</v>
      </c>
      <c r="B7321" t="s">
        <v>220</v>
      </c>
      <c r="C7321" s="6">
        <v>97</v>
      </c>
      <c r="D7321" s="6" t="s">
        <v>414</v>
      </c>
      <c r="E7321" s="6"/>
      <c r="F7321" s="6"/>
      <c r="G7321" s="6"/>
      <c r="H7321" s="6"/>
      <c r="I7321" s="6"/>
      <c r="J7321" s="6" t="s">
        <v>389</v>
      </c>
      <c r="K7321" s="6">
        <v>25</v>
      </c>
      <c r="L7321" s="6">
        <v>24</v>
      </c>
      <c r="M7321" s="6">
        <v>25</v>
      </c>
      <c r="N7321" s="6">
        <v>45</v>
      </c>
      <c r="O7321" s="6">
        <v>0</v>
      </c>
      <c r="P7321" s="6"/>
      <c r="Q7321" s="6"/>
      <c r="R7321" s="6" t="s">
        <v>47</v>
      </c>
      <c r="S7321" s="6"/>
      <c r="T7321" s="6" t="s">
        <v>455</v>
      </c>
    </row>
    <row r="7322" spans="1:20" x14ac:dyDescent="0.25">
      <c r="A7322">
        <v>2007</v>
      </c>
      <c r="B7322" t="s">
        <v>220</v>
      </c>
      <c r="C7322" s="6">
        <v>98</v>
      </c>
      <c r="D7322" s="6" t="s">
        <v>414</v>
      </c>
      <c r="E7322" s="6"/>
      <c r="F7322" s="6"/>
      <c r="G7322" s="6"/>
      <c r="H7322" s="6"/>
      <c r="I7322" s="6"/>
      <c r="J7322" s="6" t="s">
        <v>430</v>
      </c>
      <c r="K7322" s="6">
        <v>28</v>
      </c>
      <c r="L7322" s="6">
        <v>20</v>
      </c>
      <c r="M7322" s="6">
        <v>1</v>
      </c>
      <c r="N7322" s="6">
        <v>20</v>
      </c>
      <c r="O7322" s="6">
        <v>0</v>
      </c>
      <c r="P7322" s="6"/>
      <c r="Q7322" s="6"/>
      <c r="R7322" s="6"/>
      <c r="S7322" s="6"/>
      <c r="T7322" s="6" t="s">
        <v>455</v>
      </c>
    </row>
    <row r="7323" spans="1:20" x14ac:dyDescent="0.25">
      <c r="A7323">
        <v>2007</v>
      </c>
      <c r="B7323" t="s">
        <v>220</v>
      </c>
      <c r="C7323" s="6">
        <v>99</v>
      </c>
      <c r="D7323" s="6" t="s">
        <v>414</v>
      </c>
      <c r="E7323" s="6"/>
      <c r="F7323" s="6"/>
      <c r="G7323" s="6"/>
      <c r="H7323" s="6"/>
      <c r="I7323" s="6"/>
      <c r="J7323" s="6" t="s">
        <v>391</v>
      </c>
      <c r="K7323" s="6">
        <v>13</v>
      </c>
      <c r="L7323" s="6">
        <v>11</v>
      </c>
      <c r="M7323" s="6">
        <v>14</v>
      </c>
      <c r="N7323" s="6">
        <v>0</v>
      </c>
      <c r="O7323" s="6">
        <v>5</v>
      </c>
      <c r="P7323" s="6"/>
      <c r="Q7323" s="6"/>
      <c r="R7323" s="6" t="s">
        <v>47</v>
      </c>
      <c r="S7323" s="6"/>
      <c r="T7323" s="6" t="s">
        <v>455</v>
      </c>
    </row>
    <row r="7324" spans="1:20" x14ac:dyDescent="0.25">
      <c r="A7324">
        <v>2007</v>
      </c>
      <c r="B7324" t="s">
        <v>220</v>
      </c>
      <c r="C7324" s="6">
        <v>100</v>
      </c>
      <c r="D7324" s="6" t="s">
        <v>414</v>
      </c>
      <c r="E7324" s="6"/>
      <c r="F7324" s="6"/>
      <c r="G7324" s="6"/>
      <c r="H7324" s="6"/>
      <c r="I7324" s="6"/>
      <c r="J7324" s="6" t="s">
        <v>391</v>
      </c>
      <c r="K7324" s="6">
        <v>4</v>
      </c>
      <c r="L7324" s="6">
        <v>4</v>
      </c>
      <c r="M7324" s="6">
        <v>3</v>
      </c>
      <c r="N7324" s="6">
        <v>0</v>
      </c>
      <c r="O7324" s="6">
        <v>0</v>
      </c>
      <c r="P7324" s="6"/>
      <c r="Q7324" s="6"/>
      <c r="R7324" s="6"/>
      <c r="S7324" s="6"/>
      <c r="T7324" s="6" t="s">
        <v>455</v>
      </c>
    </row>
    <row r="7325" spans="1:20" x14ac:dyDescent="0.25">
      <c r="A7325">
        <v>2007</v>
      </c>
      <c r="B7325" t="s">
        <v>220</v>
      </c>
      <c r="C7325" s="6">
        <v>101</v>
      </c>
      <c r="D7325" s="6" t="s">
        <v>414</v>
      </c>
      <c r="E7325" s="6"/>
      <c r="F7325" s="6"/>
      <c r="G7325" s="6"/>
      <c r="H7325" s="6"/>
      <c r="I7325" s="6"/>
      <c r="J7325" s="6" t="s">
        <v>391</v>
      </c>
      <c r="K7325" s="6">
        <v>17</v>
      </c>
      <c r="L7325" s="6">
        <v>11</v>
      </c>
      <c r="M7325" s="6">
        <v>12</v>
      </c>
      <c r="N7325" s="6">
        <v>5</v>
      </c>
      <c r="O7325" s="6">
        <v>0</v>
      </c>
      <c r="P7325" s="6"/>
      <c r="Q7325" s="6"/>
      <c r="R7325" s="6"/>
      <c r="S7325" s="6"/>
      <c r="T7325" s="6" t="s">
        <v>455</v>
      </c>
    </row>
    <row r="7326" spans="1:20" x14ac:dyDescent="0.25">
      <c r="A7326">
        <v>2007</v>
      </c>
      <c r="B7326" t="s">
        <v>220</v>
      </c>
      <c r="C7326" s="6">
        <v>102</v>
      </c>
      <c r="D7326" s="6" t="s">
        <v>414</v>
      </c>
      <c r="E7326" s="6"/>
      <c r="F7326" s="6"/>
      <c r="G7326" s="6"/>
      <c r="H7326" s="6"/>
      <c r="I7326" s="6"/>
      <c r="J7326" s="6" t="s">
        <v>391</v>
      </c>
      <c r="K7326" s="6">
        <v>21</v>
      </c>
      <c r="L7326" s="6">
        <v>16</v>
      </c>
      <c r="M7326" s="6">
        <v>15</v>
      </c>
      <c r="N7326" s="6">
        <v>5</v>
      </c>
      <c r="O7326" s="6">
        <v>5</v>
      </c>
      <c r="P7326" s="6"/>
      <c r="Q7326" s="6"/>
      <c r="R7326" s="6"/>
      <c r="S7326" s="6"/>
      <c r="T7326" s="6" t="s">
        <v>469</v>
      </c>
    </row>
    <row r="7327" spans="1:20" x14ac:dyDescent="0.25">
      <c r="A7327">
        <v>2007</v>
      </c>
      <c r="B7327" t="s">
        <v>220</v>
      </c>
      <c r="C7327" s="6">
        <v>103</v>
      </c>
      <c r="D7327" s="6" t="s">
        <v>431</v>
      </c>
      <c r="E7327" s="6">
        <v>11</v>
      </c>
      <c r="F7327" s="6"/>
      <c r="G7327" s="6"/>
      <c r="H7327" s="6"/>
      <c r="I7327" s="6"/>
      <c r="J7327" s="6" t="s">
        <v>393</v>
      </c>
      <c r="K7327" s="6">
        <v>5</v>
      </c>
      <c r="L7327" s="6">
        <v>2</v>
      </c>
      <c r="M7327" s="6">
        <v>6</v>
      </c>
      <c r="N7327" s="6">
        <v>5</v>
      </c>
      <c r="O7327" s="6">
        <v>0</v>
      </c>
      <c r="P7327" s="6"/>
      <c r="Q7327" s="6"/>
      <c r="R7327" s="6"/>
      <c r="S7327" s="6"/>
      <c r="T7327" s="6" t="s">
        <v>455</v>
      </c>
    </row>
    <row r="7328" spans="1:20" x14ac:dyDescent="0.25">
      <c r="A7328">
        <v>2007</v>
      </c>
      <c r="B7328" t="s">
        <v>220</v>
      </c>
      <c r="C7328" s="6">
        <v>104</v>
      </c>
      <c r="D7328" s="6" t="s">
        <v>431</v>
      </c>
      <c r="E7328" s="6"/>
      <c r="F7328" s="6"/>
      <c r="G7328" s="6"/>
      <c r="H7328" s="6"/>
      <c r="I7328" s="6"/>
      <c r="J7328" s="6" t="s">
        <v>393</v>
      </c>
      <c r="K7328" s="6">
        <v>10</v>
      </c>
      <c r="L7328" s="6">
        <v>9</v>
      </c>
      <c r="M7328" s="6">
        <v>1</v>
      </c>
      <c r="N7328" s="6">
        <v>0</v>
      </c>
      <c r="O7328" s="6">
        <v>0</v>
      </c>
      <c r="P7328" s="6"/>
      <c r="Q7328" s="6"/>
      <c r="R7328" s="6"/>
      <c r="S7328" s="6"/>
      <c r="T7328" s="6" t="s">
        <v>455</v>
      </c>
    </row>
    <row r="7329" spans="1:20" x14ac:dyDescent="0.25">
      <c r="A7329">
        <v>2007</v>
      </c>
      <c r="B7329" t="s">
        <v>220</v>
      </c>
      <c r="C7329" s="6">
        <v>105</v>
      </c>
      <c r="D7329" s="6" t="s">
        <v>431</v>
      </c>
      <c r="E7329" s="6"/>
      <c r="F7329" s="6"/>
      <c r="G7329" s="6"/>
      <c r="H7329" s="6"/>
      <c r="I7329" s="6"/>
      <c r="J7329" s="6" t="s">
        <v>394</v>
      </c>
      <c r="K7329" s="6">
        <v>160</v>
      </c>
      <c r="L7329" s="6">
        <v>85</v>
      </c>
      <c r="M7329" s="6">
        <v>60</v>
      </c>
      <c r="N7329" s="6">
        <v>90</v>
      </c>
      <c r="O7329" s="6">
        <v>0</v>
      </c>
      <c r="P7329" s="6"/>
      <c r="Q7329" s="6"/>
      <c r="R7329" s="6"/>
      <c r="S7329" s="6"/>
      <c r="T7329" s="6" t="s">
        <v>470</v>
      </c>
    </row>
    <row r="7330" spans="1:20" x14ac:dyDescent="0.25">
      <c r="A7330">
        <v>2007</v>
      </c>
      <c r="B7330" t="s">
        <v>220</v>
      </c>
      <c r="C7330" s="6">
        <v>106</v>
      </c>
      <c r="D7330" s="6" t="s">
        <v>431</v>
      </c>
      <c r="E7330" s="6"/>
      <c r="F7330" s="6"/>
      <c r="G7330" s="6"/>
      <c r="H7330" s="6"/>
      <c r="I7330" s="6"/>
      <c r="J7330" s="6" t="s">
        <v>399</v>
      </c>
      <c r="K7330" s="6">
        <v>28</v>
      </c>
      <c r="L7330" s="6">
        <v>38</v>
      </c>
      <c r="M7330" s="6">
        <v>10</v>
      </c>
      <c r="N7330" s="6">
        <v>0</v>
      </c>
      <c r="O7330" s="6">
        <v>0</v>
      </c>
      <c r="P7330" s="6"/>
      <c r="Q7330" s="6"/>
      <c r="R7330" s="6"/>
      <c r="S7330" s="6"/>
      <c r="T7330" s="6" t="s">
        <v>455</v>
      </c>
    </row>
    <row r="7331" spans="1:20" x14ac:dyDescent="0.25">
      <c r="A7331">
        <v>2007</v>
      </c>
      <c r="B7331" t="s">
        <v>220</v>
      </c>
      <c r="C7331" s="6">
        <v>107</v>
      </c>
      <c r="D7331" s="6" t="s">
        <v>431</v>
      </c>
      <c r="E7331" s="6"/>
      <c r="F7331" s="6"/>
      <c r="G7331" s="6"/>
      <c r="H7331" s="6"/>
      <c r="I7331" s="6"/>
      <c r="J7331" s="6" t="s">
        <v>399</v>
      </c>
      <c r="K7331" s="6">
        <v>20</v>
      </c>
      <c r="L7331" s="6">
        <v>17</v>
      </c>
      <c r="M7331" s="6">
        <v>7</v>
      </c>
      <c r="N7331" s="6">
        <v>0</v>
      </c>
      <c r="O7331" s="6">
        <v>0</v>
      </c>
      <c r="P7331" s="6"/>
      <c r="Q7331" s="6"/>
      <c r="R7331" s="6"/>
      <c r="S7331" s="6"/>
      <c r="T7331" s="6" t="s">
        <v>455</v>
      </c>
    </row>
    <row r="7332" spans="1:20" x14ac:dyDescent="0.25">
      <c r="A7332">
        <v>2007</v>
      </c>
      <c r="B7332" t="s">
        <v>220</v>
      </c>
      <c r="C7332" s="6">
        <v>108</v>
      </c>
      <c r="D7332" s="6" t="s">
        <v>431</v>
      </c>
      <c r="E7332" s="6"/>
      <c r="F7332" s="6"/>
      <c r="G7332" s="6"/>
      <c r="H7332" s="6"/>
      <c r="I7332" s="6"/>
      <c r="J7332" s="6" t="s">
        <v>389</v>
      </c>
      <c r="K7332" s="6">
        <v>35</v>
      </c>
      <c r="L7332" s="6">
        <v>20</v>
      </c>
      <c r="M7332" s="6">
        <v>6</v>
      </c>
      <c r="N7332" s="6">
        <v>10</v>
      </c>
      <c r="O7332" s="6">
        <v>0</v>
      </c>
      <c r="P7332" s="6"/>
      <c r="Q7332" s="6"/>
      <c r="R7332" s="6"/>
      <c r="S7332" s="6"/>
      <c r="T7332" s="6" t="s">
        <v>455</v>
      </c>
    </row>
    <row r="7333" spans="1:20" x14ac:dyDescent="0.25">
      <c r="A7333">
        <v>2007</v>
      </c>
      <c r="B7333" t="s">
        <v>220</v>
      </c>
      <c r="C7333" s="6">
        <v>109</v>
      </c>
      <c r="D7333" s="6" t="s">
        <v>431</v>
      </c>
      <c r="E7333" s="6"/>
      <c r="F7333" s="6"/>
      <c r="G7333" s="6"/>
      <c r="H7333" s="6"/>
      <c r="I7333" s="6"/>
      <c r="J7333" s="6" t="s">
        <v>389</v>
      </c>
      <c r="K7333" s="6">
        <v>200</v>
      </c>
      <c r="L7333" s="6">
        <v>100</v>
      </c>
      <c r="M7333" s="6">
        <v>150</v>
      </c>
      <c r="N7333" s="6">
        <v>60</v>
      </c>
      <c r="O7333" s="6">
        <v>0</v>
      </c>
      <c r="P7333" s="6"/>
      <c r="Q7333" s="6"/>
      <c r="R7333" s="6"/>
      <c r="S7333" s="6"/>
      <c r="T7333" s="6" t="s">
        <v>455</v>
      </c>
    </row>
    <row r="7334" spans="1:20" x14ac:dyDescent="0.25">
      <c r="A7334">
        <v>2007</v>
      </c>
      <c r="B7334" t="s">
        <v>220</v>
      </c>
      <c r="C7334" s="6">
        <v>110</v>
      </c>
      <c r="D7334" s="6" t="s">
        <v>431</v>
      </c>
      <c r="E7334" s="6"/>
      <c r="F7334" s="6"/>
      <c r="G7334" s="6"/>
      <c r="H7334" s="6"/>
      <c r="I7334" s="6"/>
      <c r="J7334" s="6" t="s">
        <v>389</v>
      </c>
      <c r="K7334" s="6">
        <v>90</v>
      </c>
      <c r="L7334" s="6">
        <v>60</v>
      </c>
      <c r="M7334" s="6">
        <v>10</v>
      </c>
      <c r="N7334" s="6">
        <v>5</v>
      </c>
      <c r="O7334" s="6">
        <v>0</v>
      </c>
      <c r="P7334" s="6"/>
      <c r="Q7334" s="6"/>
      <c r="R7334" s="6"/>
      <c r="S7334" s="6"/>
      <c r="T7334" s="6" t="s">
        <v>455</v>
      </c>
    </row>
    <row r="7335" spans="1:20" x14ac:dyDescent="0.25">
      <c r="A7335">
        <v>2007</v>
      </c>
      <c r="B7335" t="s">
        <v>220</v>
      </c>
      <c r="C7335" s="6">
        <v>111</v>
      </c>
      <c r="D7335" s="6" t="s">
        <v>431</v>
      </c>
      <c r="E7335" s="6"/>
      <c r="F7335" s="6"/>
      <c r="G7335" s="6"/>
      <c r="H7335" s="6"/>
      <c r="I7335" s="6"/>
      <c r="J7335" s="6" t="s">
        <v>390</v>
      </c>
      <c r="K7335" s="6">
        <v>5</v>
      </c>
      <c r="L7335" s="6">
        <v>3</v>
      </c>
      <c r="M7335" s="6">
        <v>6</v>
      </c>
      <c r="N7335" s="6">
        <v>0</v>
      </c>
      <c r="O7335" s="6">
        <v>0</v>
      </c>
      <c r="P7335" s="6"/>
      <c r="Q7335" s="6"/>
      <c r="R7335" s="6"/>
      <c r="S7335" s="6"/>
      <c r="T7335" s="6" t="s">
        <v>455</v>
      </c>
    </row>
    <row r="7336" spans="1:20" x14ac:dyDescent="0.25">
      <c r="A7336">
        <v>2007</v>
      </c>
      <c r="B7336" t="s">
        <v>220</v>
      </c>
      <c r="C7336" s="6">
        <v>112</v>
      </c>
      <c r="D7336" s="6" t="s">
        <v>431</v>
      </c>
      <c r="E7336" s="6"/>
      <c r="F7336" s="6"/>
      <c r="G7336" s="6"/>
      <c r="H7336" s="6"/>
      <c r="I7336" s="6"/>
      <c r="J7336" s="6" t="s">
        <v>391</v>
      </c>
      <c r="K7336" s="6">
        <v>33</v>
      </c>
      <c r="L7336" s="6">
        <v>20</v>
      </c>
      <c r="M7336" s="6">
        <v>20</v>
      </c>
      <c r="N7336" s="6">
        <v>5</v>
      </c>
      <c r="O7336" s="6">
        <v>0</v>
      </c>
      <c r="P7336" s="6"/>
      <c r="Q7336" s="6"/>
      <c r="R7336" s="6"/>
      <c r="S7336" s="6"/>
      <c r="T7336" s="6" t="s">
        <v>455</v>
      </c>
    </row>
    <row r="7337" spans="1:20" x14ac:dyDescent="0.25">
      <c r="A7337">
        <v>2007</v>
      </c>
      <c r="B7337" t="s">
        <v>220</v>
      </c>
      <c r="C7337" s="6">
        <v>113</v>
      </c>
      <c r="D7337" s="6" t="s">
        <v>431</v>
      </c>
      <c r="E7337" s="6"/>
      <c r="F7337" s="6"/>
      <c r="G7337" s="6"/>
      <c r="H7337" s="6"/>
      <c r="I7337" s="6"/>
      <c r="J7337" s="6" t="s">
        <v>392</v>
      </c>
      <c r="K7337" s="6">
        <v>50</v>
      </c>
      <c r="L7337" s="6">
        <v>22</v>
      </c>
      <c r="M7337" s="6">
        <v>15</v>
      </c>
      <c r="N7337" s="6">
        <v>45</v>
      </c>
      <c r="O7337" s="6">
        <v>0</v>
      </c>
      <c r="P7337" s="6" t="s">
        <v>156</v>
      </c>
      <c r="Q7337" s="6"/>
      <c r="R7337" s="6"/>
      <c r="S7337" s="6"/>
      <c r="T7337" s="6" t="s">
        <v>455</v>
      </c>
    </row>
    <row r="7338" spans="1:20" x14ac:dyDescent="0.25">
      <c r="A7338">
        <v>2007</v>
      </c>
      <c r="B7338" t="s">
        <v>220</v>
      </c>
      <c r="C7338" s="6">
        <v>114</v>
      </c>
      <c r="D7338" s="6" t="s">
        <v>431</v>
      </c>
      <c r="E7338" s="6"/>
      <c r="F7338" s="6"/>
      <c r="G7338" s="6"/>
      <c r="H7338" s="6"/>
      <c r="I7338" s="6"/>
      <c r="J7338" s="6" t="s">
        <v>392</v>
      </c>
      <c r="K7338" s="6">
        <v>40</v>
      </c>
      <c r="L7338" s="6">
        <v>60</v>
      </c>
      <c r="M7338" s="6">
        <v>35</v>
      </c>
      <c r="N7338" s="6">
        <v>5</v>
      </c>
      <c r="O7338" s="6">
        <v>0</v>
      </c>
      <c r="P7338" s="6"/>
      <c r="Q7338" s="6"/>
      <c r="R7338" s="6"/>
      <c r="S7338" s="6"/>
      <c r="T7338" s="6" t="s">
        <v>471</v>
      </c>
    </row>
    <row r="7339" spans="1:20" x14ac:dyDescent="0.25">
      <c r="A7339">
        <v>2007</v>
      </c>
      <c r="B7339" t="s">
        <v>220</v>
      </c>
      <c r="C7339" s="6">
        <v>115</v>
      </c>
      <c r="D7339" s="6" t="s">
        <v>461</v>
      </c>
      <c r="E7339" s="6">
        <v>12</v>
      </c>
      <c r="F7339" s="6"/>
      <c r="G7339" s="6"/>
      <c r="H7339" s="6"/>
      <c r="I7339" s="6"/>
      <c r="J7339" s="6" t="s">
        <v>393</v>
      </c>
      <c r="K7339" s="6">
        <v>12</v>
      </c>
      <c r="L7339" s="6">
        <v>11</v>
      </c>
      <c r="M7339" s="6">
        <v>9</v>
      </c>
      <c r="N7339" s="6">
        <v>0</v>
      </c>
      <c r="O7339" s="6">
        <v>0</v>
      </c>
      <c r="P7339" s="6"/>
      <c r="Q7339" s="6"/>
      <c r="R7339" s="6"/>
      <c r="S7339" s="6"/>
      <c r="T7339" s="6" t="s">
        <v>455</v>
      </c>
    </row>
    <row r="7340" spans="1:20" x14ac:dyDescent="0.25">
      <c r="A7340">
        <v>2007</v>
      </c>
      <c r="B7340" t="s">
        <v>220</v>
      </c>
      <c r="C7340" s="6">
        <v>116</v>
      </c>
      <c r="D7340" s="6" t="s">
        <v>461</v>
      </c>
      <c r="E7340" s="6"/>
      <c r="F7340" s="6"/>
      <c r="G7340" s="6"/>
      <c r="H7340" s="6"/>
      <c r="I7340" s="6"/>
      <c r="J7340" s="6" t="s">
        <v>389</v>
      </c>
      <c r="K7340" s="6">
        <v>167</v>
      </c>
      <c r="L7340" s="6">
        <v>50</v>
      </c>
      <c r="M7340" s="6">
        <v>43</v>
      </c>
      <c r="N7340" s="6">
        <v>0</v>
      </c>
      <c r="O7340" s="6">
        <v>0</v>
      </c>
      <c r="P7340" s="6"/>
      <c r="Q7340" s="6"/>
      <c r="R7340" s="6"/>
      <c r="S7340" s="6"/>
      <c r="T7340" s="6" t="s">
        <v>455</v>
      </c>
    </row>
    <row r="7341" spans="1:20" x14ac:dyDescent="0.25">
      <c r="A7341">
        <v>2007</v>
      </c>
      <c r="B7341" t="s">
        <v>220</v>
      </c>
      <c r="C7341" s="6">
        <v>117</v>
      </c>
      <c r="D7341" s="6" t="s">
        <v>461</v>
      </c>
      <c r="E7341" s="6"/>
      <c r="F7341" s="6"/>
      <c r="G7341" s="6"/>
      <c r="H7341" s="6"/>
      <c r="I7341" s="6"/>
      <c r="J7341" s="6" t="s">
        <v>389</v>
      </c>
      <c r="K7341" s="6">
        <v>42</v>
      </c>
      <c r="L7341" s="6">
        <v>17</v>
      </c>
      <c r="M7341" s="6">
        <v>14</v>
      </c>
      <c r="N7341" s="6">
        <v>0</v>
      </c>
      <c r="O7341" s="6">
        <v>0</v>
      </c>
      <c r="P7341" s="6"/>
      <c r="Q7341" s="6"/>
      <c r="R7341" s="6"/>
      <c r="S7341" s="6"/>
      <c r="T7341" s="6" t="s">
        <v>455</v>
      </c>
    </row>
    <row r="7342" spans="1:20" x14ac:dyDescent="0.25">
      <c r="A7342">
        <v>2007</v>
      </c>
      <c r="B7342" t="s">
        <v>220</v>
      </c>
      <c r="C7342" s="6">
        <v>118</v>
      </c>
      <c r="D7342" s="6" t="s">
        <v>461</v>
      </c>
      <c r="E7342" s="6"/>
      <c r="F7342" s="6"/>
      <c r="G7342" s="6"/>
      <c r="H7342" s="6"/>
      <c r="I7342" s="6"/>
      <c r="J7342" s="6" t="s">
        <v>472</v>
      </c>
      <c r="K7342" s="6">
        <v>153</v>
      </c>
      <c r="L7342" s="6">
        <v>87</v>
      </c>
      <c r="M7342" s="6">
        <v>50</v>
      </c>
      <c r="N7342" s="6">
        <v>30</v>
      </c>
      <c r="O7342" s="6">
        <v>0</v>
      </c>
      <c r="P7342" s="6"/>
      <c r="Q7342" s="6"/>
      <c r="R7342" s="6" t="s">
        <v>31</v>
      </c>
      <c r="S7342" s="6"/>
      <c r="T7342" s="6" t="s">
        <v>455</v>
      </c>
    </row>
    <row r="7343" spans="1:20" x14ac:dyDescent="0.25">
      <c r="A7343">
        <v>2007</v>
      </c>
      <c r="B7343" t="s">
        <v>220</v>
      </c>
      <c r="C7343" s="6">
        <v>119</v>
      </c>
      <c r="D7343" s="6" t="s">
        <v>461</v>
      </c>
      <c r="E7343" s="6"/>
      <c r="F7343" s="6"/>
      <c r="G7343" s="6"/>
      <c r="H7343" s="6"/>
      <c r="I7343" s="6"/>
      <c r="J7343" s="6" t="s">
        <v>472</v>
      </c>
      <c r="K7343" s="6">
        <v>9</v>
      </c>
      <c r="L7343" s="6">
        <v>8</v>
      </c>
      <c r="M7343" s="6">
        <v>7</v>
      </c>
      <c r="N7343" s="6">
        <v>0</v>
      </c>
      <c r="O7343" s="6">
        <v>0</v>
      </c>
      <c r="P7343" s="6"/>
      <c r="Q7343" s="6"/>
      <c r="R7343" s="6"/>
      <c r="S7343" s="6"/>
      <c r="T7343" s="6" t="s">
        <v>455</v>
      </c>
    </row>
    <row r="7344" spans="1:20" x14ac:dyDescent="0.25">
      <c r="A7344">
        <v>2007</v>
      </c>
      <c r="B7344" t="s">
        <v>220</v>
      </c>
      <c r="C7344" s="6">
        <v>120</v>
      </c>
      <c r="D7344" s="6" t="s">
        <v>461</v>
      </c>
      <c r="E7344" s="6"/>
      <c r="F7344" s="6"/>
      <c r="G7344" s="6"/>
      <c r="H7344" s="6"/>
      <c r="I7344" s="6"/>
      <c r="J7344" s="6" t="s">
        <v>472</v>
      </c>
      <c r="K7344" s="6">
        <v>14</v>
      </c>
      <c r="L7344" s="6">
        <v>11</v>
      </c>
      <c r="M7344" s="6">
        <v>7</v>
      </c>
      <c r="N7344" s="6">
        <v>0</v>
      </c>
      <c r="O7344" s="6">
        <v>0</v>
      </c>
      <c r="P7344" s="6"/>
      <c r="Q7344" s="6"/>
      <c r="R7344" s="6"/>
      <c r="S7344" s="6"/>
      <c r="T7344" s="6" t="s">
        <v>455</v>
      </c>
    </row>
    <row r="7345" spans="1:20" x14ac:dyDescent="0.25">
      <c r="A7345">
        <v>2007</v>
      </c>
      <c r="B7345" t="s">
        <v>220</v>
      </c>
      <c r="C7345" s="6">
        <v>121</v>
      </c>
      <c r="D7345" s="6" t="s">
        <v>461</v>
      </c>
      <c r="E7345" s="6"/>
      <c r="F7345" s="6"/>
      <c r="G7345" s="6"/>
      <c r="H7345" s="6"/>
      <c r="I7345" s="6"/>
      <c r="J7345" s="6" t="s">
        <v>390</v>
      </c>
      <c r="K7345" s="6">
        <v>44</v>
      </c>
      <c r="L7345" s="6">
        <v>28</v>
      </c>
      <c r="M7345" s="6">
        <v>16</v>
      </c>
      <c r="N7345" s="6">
        <v>0</v>
      </c>
      <c r="O7345" s="6">
        <v>0</v>
      </c>
      <c r="P7345" s="6"/>
      <c r="Q7345" s="6"/>
      <c r="R7345" s="6"/>
      <c r="S7345" s="6"/>
      <c r="T7345" s="6" t="s">
        <v>455</v>
      </c>
    </row>
    <row r="7346" spans="1:20" x14ac:dyDescent="0.25">
      <c r="A7346">
        <v>2007</v>
      </c>
      <c r="B7346" t="s">
        <v>220</v>
      </c>
      <c r="C7346" s="6">
        <v>122</v>
      </c>
      <c r="D7346" s="6" t="s">
        <v>461</v>
      </c>
      <c r="E7346" s="6"/>
      <c r="F7346" s="6"/>
      <c r="G7346" s="6"/>
      <c r="H7346" s="6"/>
      <c r="I7346" s="6"/>
      <c r="J7346" s="6" t="s">
        <v>391</v>
      </c>
      <c r="K7346" s="6">
        <v>14</v>
      </c>
      <c r="L7346" s="6">
        <v>13</v>
      </c>
      <c r="M7346" s="6">
        <v>5</v>
      </c>
      <c r="N7346" s="6">
        <v>0</v>
      </c>
      <c r="O7346" s="6">
        <v>0</v>
      </c>
      <c r="P7346" s="6"/>
      <c r="Q7346" s="6"/>
      <c r="R7346" s="6"/>
      <c r="S7346" s="6"/>
      <c r="T7346" s="6" t="s">
        <v>455</v>
      </c>
    </row>
    <row r="7347" spans="1:20" x14ac:dyDescent="0.25">
      <c r="A7347">
        <v>2007</v>
      </c>
      <c r="B7347" t="s">
        <v>220</v>
      </c>
      <c r="C7347" s="6">
        <v>123</v>
      </c>
      <c r="D7347" s="6" t="s">
        <v>461</v>
      </c>
      <c r="E7347" s="6"/>
      <c r="F7347" s="6"/>
      <c r="G7347" s="6"/>
      <c r="H7347" s="6"/>
      <c r="I7347" s="6"/>
      <c r="J7347" s="6" t="s">
        <v>391</v>
      </c>
      <c r="K7347" s="6">
        <v>23</v>
      </c>
      <c r="L7347" s="6">
        <v>12</v>
      </c>
      <c r="M7347" s="6">
        <v>15</v>
      </c>
      <c r="N7347" s="6">
        <v>0</v>
      </c>
      <c r="O7347" s="6">
        <v>0</v>
      </c>
      <c r="P7347" s="6"/>
      <c r="Q7347" s="6"/>
      <c r="R7347" s="6"/>
      <c r="S7347" s="6"/>
      <c r="T7347" s="6" t="s">
        <v>455</v>
      </c>
    </row>
    <row r="7348" spans="1:20" x14ac:dyDescent="0.25">
      <c r="A7348">
        <v>2007</v>
      </c>
      <c r="B7348" t="s">
        <v>220</v>
      </c>
      <c r="C7348" s="6">
        <v>124</v>
      </c>
      <c r="D7348" s="6" t="s">
        <v>461</v>
      </c>
      <c r="E7348" s="6"/>
      <c r="F7348" s="6"/>
      <c r="G7348" s="6"/>
      <c r="H7348" s="6"/>
      <c r="I7348" s="6"/>
      <c r="J7348" s="6" t="s">
        <v>391</v>
      </c>
      <c r="K7348" s="6">
        <v>21</v>
      </c>
      <c r="L7348" s="6">
        <v>9</v>
      </c>
      <c r="M7348" s="6">
        <v>8</v>
      </c>
      <c r="N7348" s="6">
        <v>0</v>
      </c>
      <c r="O7348" s="6">
        <v>0</v>
      </c>
      <c r="P7348" s="6"/>
      <c r="Q7348" s="6"/>
      <c r="R7348" s="6"/>
      <c r="S7348" s="6"/>
      <c r="T7348" s="6" t="s">
        <v>455</v>
      </c>
    </row>
    <row r="7349" spans="1:20" x14ac:dyDescent="0.25">
      <c r="A7349">
        <v>2007</v>
      </c>
      <c r="B7349" t="s">
        <v>220</v>
      </c>
      <c r="C7349" s="6">
        <v>125</v>
      </c>
      <c r="D7349" s="6" t="s">
        <v>461</v>
      </c>
      <c r="E7349" s="6">
        <v>13</v>
      </c>
      <c r="F7349" s="6"/>
      <c r="G7349" s="6"/>
      <c r="H7349" s="6"/>
      <c r="I7349" s="6"/>
      <c r="J7349" s="6" t="s">
        <v>393</v>
      </c>
      <c r="K7349" s="6">
        <v>24</v>
      </c>
      <c r="L7349" s="6">
        <v>15</v>
      </c>
      <c r="M7349" s="6">
        <v>2</v>
      </c>
      <c r="N7349" s="6">
        <v>0</v>
      </c>
      <c r="O7349" s="6">
        <v>0</v>
      </c>
      <c r="P7349" s="6"/>
      <c r="Q7349" s="6"/>
      <c r="R7349" s="6"/>
      <c r="S7349" s="6"/>
      <c r="T7349" s="6" t="s">
        <v>455</v>
      </c>
    </row>
    <row r="7350" spans="1:20" x14ac:dyDescent="0.25">
      <c r="A7350">
        <v>2007</v>
      </c>
      <c r="B7350" t="s">
        <v>220</v>
      </c>
      <c r="C7350" s="6">
        <v>126</v>
      </c>
      <c r="D7350" s="6" t="s">
        <v>461</v>
      </c>
      <c r="E7350" s="6"/>
      <c r="F7350" s="6"/>
      <c r="G7350" s="6"/>
      <c r="H7350" s="6"/>
      <c r="I7350" s="6"/>
      <c r="J7350" s="6" t="s">
        <v>386</v>
      </c>
      <c r="K7350" s="6">
        <v>34</v>
      </c>
      <c r="L7350" s="6">
        <v>26</v>
      </c>
      <c r="M7350" s="6">
        <v>28</v>
      </c>
      <c r="N7350" s="6">
        <v>0</v>
      </c>
      <c r="O7350" s="6">
        <v>0</v>
      </c>
      <c r="P7350" s="6"/>
      <c r="Q7350" s="6"/>
      <c r="R7350" s="6"/>
      <c r="S7350" s="6"/>
      <c r="T7350" s="6" t="s">
        <v>455</v>
      </c>
    </row>
    <row r="7351" spans="1:20" x14ac:dyDescent="0.25">
      <c r="A7351">
        <v>2007</v>
      </c>
      <c r="B7351" t="s">
        <v>220</v>
      </c>
      <c r="C7351" s="6">
        <v>127</v>
      </c>
      <c r="D7351" s="6" t="s">
        <v>461</v>
      </c>
      <c r="E7351" s="6"/>
      <c r="F7351" s="6"/>
      <c r="G7351" s="6"/>
      <c r="H7351" s="6"/>
      <c r="I7351" s="6"/>
      <c r="J7351" s="6" t="s">
        <v>386</v>
      </c>
      <c r="K7351" s="6">
        <v>40</v>
      </c>
      <c r="L7351" s="6">
        <v>34</v>
      </c>
      <c r="M7351" s="6">
        <v>17</v>
      </c>
      <c r="N7351" s="6">
        <v>0</v>
      </c>
      <c r="O7351" s="6">
        <v>0</v>
      </c>
      <c r="P7351" s="6"/>
      <c r="Q7351" s="6"/>
      <c r="R7351" s="6"/>
      <c r="S7351" s="6"/>
      <c r="T7351" s="6" t="s">
        <v>455</v>
      </c>
    </row>
    <row r="7352" spans="1:20" x14ac:dyDescent="0.25">
      <c r="A7352">
        <v>2007</v>
      </c>
      <c r="B7352" t="s">
        <v>220</v>
      </c>
      <c r="C7352" s="6">
        <v>128</v>
      </c>
      <c r="D7352" s="6" t="s">
        <v>461</v>
      </c>
      <c r="E7352" s="6"/>
      <c r="F7352" s="6"/>
      <c r="G7352" s="6"/>
      <c r="H7352" s="6"/>
      <c r="I7352" s="6"/>
      <c r="J7352" s="6" t="s">
        <v>389</v>
      </c>
      <c r="K7352" s="6">
        <v>82</v>
      </c>
      <c r="L7352" s="6">
        <v>53</v>
      </c>
      <c r="M7352" s="6">
        <v>105</v>
      </c>
      <c r="N7352" s="6">
        <v>0</v>
      </c>
      <c r="O7352" s="6">
        <v>0</v>
      </c>
      <c r="P7352" s="6"/>
      <c r="Q7352" s="6"/>
      <c r="R7352" s="6"/>
      <c r="S7352" s="6"/>
      <c r="T7352" s="6" t="s">
        <v>455</v>
      </c>
    </row>
    <row r="7353" spans="1:20" x14ac:dyDescent="0.25">
      <c r="A7353">
        <v>2007</v>
      </c>
      <c r="B7353" t="s">
        <v>220</v>
      </c>
      <c r="C7353" s="6">
        <v>129</v>
      </c>
      <c r="D7353" s="6" t="s">
        <v>461</v>
      </c>
      <c r="E7353" s="6"/>
      <c r="F7353" s="6"/>
      <c r="G7353" s="6"/>
      <c r="H7353" s="6"/>
      <c r="I7353" s="6"/>
      <c r="J7353" s="6" t="s">
        <v>389</v>
      </c>
      <c r="K7353" s="6">
        <v>66</v>
      </c>
      <c r="L7353" s="6">
        <v>10</v>
      </c>
      <c r="M7353" s="6">
        <v>4</v>
      </c>
      <c r="N7353" s="6">
        <v>0</v>
      </c>
      <c r="O7353" s="6">
        <v>0</v>
      </c>
      <c r="P7353" s="6"/>
      <c r="Q7353" s="6"/>
      <c r="R7353" s="6"/>
      <c r="S7353" s="6"/>
      <c r="T7353" s="6" t="s">
        <v>455</v>
      </c>
    </row>
    <row r="7354" spans="1:20" x14ac:dyDescent="0.25">
      <c r="A7354">
        <v>2007</v>
      </c>
      <c r="B7354" t="s">
        <v>220</v>
      </c>
      <c r="C7354" s="6">
        <v>130</v>
      </c>
      <c r="D7354" s="6" t="s">
        <v>461</v>
      </c>
      <c r="E7354" s="6"/>
      <c r="F7354" s="6"/>
      <c r="G7354" s="6"/>
      <c r="H7354" s="6"/>
      <c r="I7354" s="6"/>
      <c r="J7354" s="6" t="s">
        <v>472</v>
      </c>
      <c r="K7354" s="6">
        <v>19</v>
      </c>
      <c r="L7354" s="6">
        <v>15</v>
      </c>
      <c r="M7354" s="6">
        <v>24</v>
      </c>
      <c r="N7354" s="6">
        <v>0</v>
      </c>
      <c r="O7354" s="6">
        <v>0</v>
      </c>
      <c r="P7354" s="6"/>
      <c r="Q7354" s="6"/>
      <c r="R7354" s="6"/>
      <c r="S7354" s="6"/>
      <c r="T7354" s="6" t="s">
        <v>455</v>
      </c>
    </row>
    <row r="7355" spans="1:20" x14ac:dyDescent="0.25">
      <c r="A7355">
        <v>2007</v>
      </c>
      <c r="B7355" t="s">
        <v>220</v>
      </c>
      <c r="C7355" s="6">
        <v>131</v>
      </c>
      <c r="D7355" s="6" t="s">
        <v>461</v>
      </c>
      <c r="E7355" s="6"/>
      <c r="F7355" s="6"/>
      <c r="G7355" s="6"/>
      <c r="H7355" s="6"/>
      <c r="I7355" s="6"/>
      <c r="J7355" s="6" t="s">
        <v>472</v>
      </c>
      <c r="K7355" s="6">
        <v>8</v>
      </c>
      <c r="L7355" s="6">
        <v>6</v>
      </c>
      <c r="M7355" s="6">
        <v>7</v>
      </c>
      <c r="N7355" s="6">
        <v>0</v>
      </c>
      <c r="O7355" s="6">
        <v>0</v>
      </c>
      <c r="P7355" s="6"/>
      <c r="Q7355" s="6"/>
      <c r="R7355" s="6"/>
      <c r="S7355" s="6"/>
      <c r="T7355" s="6" t="s">
        <v>455</v>
      </c>
    </row>
    <row r="7356" spans="1:20" x14ac:dyDescent="0.25">
      <c r="A7356">
        <v>2007</v>
      </c>
      <c r="B7356" t="s">
        <v>220</v>
      </c>
      <c r="C7356" s="6">
        <v>132</v>
      </c>
      <c r="D7356" s="6" t="s">
        <v>461</v>
      </c>
      <c r="E7356" s="6"/>
      <c r="F7356" s="6"/>
      <c r="G7356" s="6"/>
      <c r="H7356" s="6"/>
      <c r="I7356" s="6"/>
      <c r="J7356" s="6" t="s">
        <v>391</v>
      </c>
      <c r="K7356" s="6">
        <v>28</v>
      </c>
      <c r="L7356" s="6">
        <v>17</v>
      </c>
      <c r="M7356" s="6">
        <v>14</v>
      </c>
      <c r="N7356" s="6">
        <v>0</v>
      </c>
      <c r="O7356" s="6">
        <v>0</v>
      </c>
      <c r="P7356" s="6"/>
      <c r="Q7356" s="6"/>
      <c r="R7356" s="6"/>
      <c r="S7356" s="6"/>
      <c r="T7356" s="6" t="s">
        <v>455</v>
      </c>
    </row>
    <row r="7357" spans="1:20" x14ac:dyDescent="0.25">
      <c r="A7357">
        <v>2007</v>
      </c>
      <c r="B7357" t="s">
        <v>220</v>
      </c>
      <c r="C7357" s="6">
        <v>133</v>
      </c>
      <c r="D7357" s="6" t="s">
        <v>461</v>
      </c>
      <c r="E7357" s="6"/>
      <c r="F7357" s="6"/>
      <c r="G7357" s="6"/>
      <c r="H7357" s="6"/>
      <c r="I7357" s="6"/>
      <c r="J7357" s="6" t="s">
        <v>392</v>
      </c>
      <c r="K7357" s="6">
        <v>26</v>
      </c>
      <c r="L7357" s="6">
        <v>21</v>
      </c>
      <c r="M7357" s="6">
        <v>18</v>
      </c>
      <c r="N7357" s="6">
        <v>0</v>
      </c>
      <c r="O7357" s="6">
        <v>0</v>
      </c>
      <c r="P7357" s="6"/>
      <c r="Q7357" s="6"/>
      <c r="R7357" s="6"/>
      <c r="S7357" s="6"/>
      <c r="T7357" s="6" t="s">
        <v>455</v>
      </c>
    </row>
    <row r="7358" spans="1:20" x14ac:dyDescent="0.25">
      <c r="A7358">
        <v>2007</v>
      </c>
      <c r="B7358" t="s">
        <v>220</v>
      </c>
      <c r="C7358" s="6">
        <v>134</v>
      </c>
      <c r="D7358" s="6" t="s">
        <v>403</v>
      </c>
      <c r="E7358" s="6">
        <v>14</v>
      </c>
      <c r="F7358" s="6"/>
      <c r="G7358" s="6"/>
      <c r="H7358" s="6"/>
      <c r="I7358" s="6"/>
      <c r="J7358" s="6" t="s">
        <v>393</v>
      </c>
      <c r="K7358" s="6">
        <v>30</v>
      </c>
      <c r="L7358" s="6">
        <v>10</v>
      </c>
      <c r="M7358" s="6">
        <v>20</v>
      </c>
      <c r="N7358" s="6">
        <v>10</v>
      </c>
      <c r="O7358" s="6">
        <v>5</v>
      </c>
      <c r="P7358" s="6"/>
      <c r="Q7358" s="6"/>
      <c r="R7358" s="6"/>
      <c r="S7358" s="6"/>
      <c r="T7358" s="6" t="s">
        <v>455</v>
      </c>
    </row>
    <row r="7359" spans="1:20" x14ac:dyDescent="0.25">
      <c r="A7359">
        <v>2007</v>
      </c>
      <c r="B7359" t="s">
        <v>220</v>
      </c>
      <c r="C7359" s="6">
        <v>135</v>
      </c>
      <c r="D7359" s="6" t="s">
        <v>403</v>
      </c>
      <c r="E7359" s="6"/>
      <c r="F7359" s="6"/>
      <c r="G7359" s="6"/>
      <c r="H7359" s="6"/>
      <c r="I7359" s="6"/>
      <c r="J7359" s="6" t="s">
        <v>393</v>
      </c>
      <c r="K7359" s="6">
        <v>20</v>
      </c>
      <c r="L7359" s="6">
        <v>5</v>
      </c>
      <c r="M7359" s="6">
        <v>10</v>
      </c>
      <c r="N7359" s="6">
        <v>10</v>
      </c>
      <c r="O7359" s="6">
        <v>0</v>
      </c>
      <c r="P7359" s="6"/>
      <c r="Q7359" s="6"/>
      <c r="R7359" s="6"/>
      <c r="S7359" s="6"/>
      <c r="T7359" s="6" t="s">
        <v>455</v>
      </c>
    </row>
    <row r="7360" spans="1:20" x14ac:dyDescent="0.25">
      <c r="A7360">
        <v>2007</v>
      </c>
      <c r="B7360" t="s">
        <v>220</v>
      </c>
      <c r="C7360" s="6">
        <v>136</v>
      </c>
      <c r="D7360" s="6" t="s">
        <v>403</v>
      </c>
      <c r="E7360" s="6"/>
      <c r="F7360" s="6"/>
      <c r="G7360" s="6"/>
      <c r="H7360" s="6"/>
      <c r="I7360" s="6"/>
      <c r="J7360" s="6" t="s">
        <v>393</v>
      </c>
      <c r="K7360" s="6">
        <v>10</v>
      </c>
      <c r="L7360" s="6">
        <v>7</v>
      </c>
      <c r="M7360" s="6">
        <v>5</v>
      </c>
      <c r="N7360" s="6">
        <v>0</v>
      </c>
      <c r="O7360" s="6">
        <v>0</v>
      </c>
      <c r="P7360" s="6"/>
      <c r="Q7360" s="6"/>
      <c r="R7360" s="6"/>
      <c r="S7360" s="6"/>
      <c r="T7360" s="6" t="s">
        <v>455</v>
      </c>
    </row>
    <row r="7361" spans="1:20" x14ac:dyDescent="0.25">
      <c r="A7361">
        <v>2007</v>
      </c>
      <c r="B7361" t="s">
        <v>220</v>
      </c>
      <c r="C7361" s="6">
        <v>137</v>
      </c>
      <c r="D7361" s="6" t="s">
        <v>403</v>
      </c>
      <c r="E7361" s="6"/>
      <c r="F7361" s="6"/>
      <c r="G7361" s="6"/>
      <c r="H7361" s="6"/>
      <c r="I7361" s="6"/>
      <c r="J7361" s="6" t="s">
        <v>393</v>
      </c>
      <c r="K7361" s="6">
        <v>20</v>
      </c>
      <c r="L7361" s="6">
        <v>20</v>
      </c>
      <c r="M7361" s="6">
        <v>10</v>
      </c>
      <c r="N7361" s="6">
        <v>25</v>
      </c>
      <c r="O7361" s="6">
        <v>0</v>
      </c>
      <c r="P7361" s="6"/>
      <c r="Q7361" s="6"/>
      <c r="R7361" s="6"/>
      <c r="S7361" s="6"/>
      <c r="T7361" s="6" t="s">
        <v>455</v>
      </c>
    </row>
    <row r="7362" spans="1:20" x14ac:dyDescent="0.25">
      <c r="A7362">
        <v>2007</v>
      </c>
      <c r="B7362" t="s">
        <v>220</v>
      </c>
      <c r="C7362" s="6">
        <v>138</v>
      </c>
      <c r="D7362" s="6" t="s">
        <v>403</v>
      </c>
      <c r="E7362" s="6"/>
      <c r="F7362" s="6"/>
      <c r="G7362" s="6"/>
      <c r="H7362" s="6"/>
      <c r="I7362" s="6"/>
      <c r="J7362" s="6" t="s">
        <v>454</v>
      </c>
      <c r="K7362" s="6">
        <v>5</v>
      </c>
      <c r="L7362" s="6">
        <v>5</v>
      </c>
      <c r="M7362" s="6">
        <v>2</v>
      </c>
      <c r="N7362" s="6">
        <v>0</v>
      </c>
      <c r="O7362" s="6">
        <v>0</v>
      </c>
      <c r="P7362" s="6"/>
      <c r="Q7362" s="6"/>
      <c r="R7362" s="6"/>
      <c r="S7362" s="6"/>
      <c r="T7362" s="6" t="s">
        <v>455</v>
      </c>
    </row>
    <row r="7363" spans="1:20" x14ac:dyDescent="0.25">
      <c r="A7363">
        <v>2007</v>
      </c>
      <c r="B7363" t="s">
        <v>220</v>
      </c>
      <c r="C7363" s="6">
        <v>139</v>
      </c>
      <c r="D7363" s="6" t="s">
        <v>403</v>
      </c>
      <c r="E7363" s="6"/>
      <c r="F7363" s="6"/>
      <c r="G7363" s="6"/>
      <c r="H7363" s="6"/>
      <c r="I7363" s="6"/>
      <c r="J7363" s="6" t="s">
        <v>454</v>
      </c>
      <c r="K7363" s="6">
        <v>10</v>
      </c>
      <c r="L7363" s="6">
        <v>10</v>
      </c>
      <c r="M7363" s="6">
        <v>1</v>
      </c>
      <c r="N7363" s="6">
        <v>0</v>
      </c>
      <c r="O7363" s="6">
        <v>0</v>
      </c>
      <c r="P7363" s="6"/>
      <c r="Q7363" s="6"/>
      <c r="R7363" s="6"/>
      <c r="S7363" s="6"/>
      <c r="T7363" s="6" t="s">
        <v>455</v>
      </c>
    </row>
    <row r="7364" spans="1:20" x14ac:dyDescent="0.25">
      <c r="A7364">
        <v>2007</v>
      </c>
      <c r="B7364" t="s">
        <v>220</v>
      </c>
      <c r="C7364" s="6">
        <v>140</v>
      </c>
      <c r="D7364" s="6" t="s">
        <v>403</v>
      </c>
      <c r="E7364" s="6"/>
      <c r="F7364" s="6"/>
      <c r="G7364" s="6"/>
      <c r="H7364" s="6"/>
      <c r="I7364" s="6"/>
      <c r="J7364" s="6" t="s">
        <v>386</v>
      </c>
      <c r="K7364" s="6">
        <v>40</v>
      </c>
      <c r="L7364" s="6">
        <v>35</v>
      </c>
      <c r="M7364" s="6">
        <v>15</v>
      </c>
      <c r="N7364" s="6">
        <v>0</v>
      </c>
      <c r="O7364" s="6">
        <v>0</v>
      </c>
      <c r="P7364" s="6"/>
      <c r="Q7364" s="6"/>
      <c r="R7364" s="6"/>
      <c r="S7364" s="6"/>
      <c r="T7364" s="6" t="s">
        <v>455</v>
      </c>
    </row>
    <row r="7365" spans="1:20" x14ac:dyDescent="0.25">
      <c r="A7365">
        <v>2007</v>
      </c>
      <c r="B7365" t="s">
        <v>220</v>
      </c>
      <c r="C7365" s="6">
        <v>141</v>
      </c>
      <c r="D7365" s="6" t="s">
        <v>403</v>
      </c>
      <c r="E7365" s="6"/>
      <c r="F7365" s="6"/>
      <c r="G7365" s="6"/>
      <c r="H7365" s="6"/>
      <c r="I7365" s="6"/>
      <c r="J7365" s="6" t="s">
        <v>386</v>
      </c>
      <c r="K7365" s="6">
        <v>50</v>
      </c>
      <c r="L7365" s="6">
        <v>30</v>
      </c>
      <c r="M7365" s="6">
        <v>10</v>
      </c>
      <c r="N7365" s="6">
        <v>10</v>
      </c>
      <c r="O7365" s="6">
        <v>0</v>
      </c>
      <c r="P7365" s="6"/>
      <c r="Q7365" s="6"/>
      <c r="R7365" s="6"/>
      <c r="S7365" s="6"/>
      <c r="T7365" s="6" t="s">
        <v>455</v>
      </c>
    </row>
    <row r="7366" spans="1:20" x14ac:dyDescent="0.25">
      <c r="A7366">
        <v>2007</v>
      </c>
      <c r="B7366" t="s">
        <v>220</v>
      </c>
      <c r="C7366" s="6">
        <v>142</v>
      </c>
      <c r="D7366" s="6" t="s">
        <v>403</v>
      </c>
      <c r="E7366" s="6"/>
      <c r="F7366" s="6"/>
      <c r="G7366" s="6"/>
      <c r="H7366" s="6"/>
      <c r="I7366" s="6"/>
      <c r="J7366" s="6" t="s">
        <v>386</v>
      </c>
      <c r="K7366" s="6">
        <v>40</v>
      </c>
      <c r="L7366" s="6">
        <v>20</v>
      </c>
      <c r="M7366" s="6">
        <v>20</v>
      </c>
      <c r="N7366" s="6">
        <v>5</v>
      </c>
      <c r="O7366" s="6">
        <v>0</v>
      </c>
      <c r="P7366" s="6"/>
      <c r="Q7366" s="6"/>
      <c r="R7366" s="6" t="s">
        <v>47</v>
      </c>
      <c r="S7366" s="6"/>
      <c r="T7366" s="6" t="s">
        <v>455</v>
      </c>
    </row>
    <row r="7367" spans="1:20" x14ac:dyDescent="0.25">
      <c r="A7367">
        <v>2007</v>
      </c>
      <c r="B7367" t="s">
        <v>220</v>
      </c>
      <c r="C7367" s="6">
        <v>143</v>
      </c>
      <c r="D7367" s="6" t="s">
        <v>403</v>
      </c>
      <c r="E7367" s="6"/>
      <c r="F7367" s="6"/>
      <c r="G7367" s="6"/>
      <c r="H7367" s="6"/>
      <c r="I7367" s="6"/>
      <c r="J7367" s="6" t="s">
        <v>388</v>
      </c>
      <c r="K7367" s="6">
        <v>6</v>
      </c>
      <c r="L7367" s="6">
        <v>5</v>
      </c>
      <c r="M7367" s="6">
        <v>2</v>
      </c>
      <c r="N7367" s="6">
        <v>90</v>
      </c>
      <c r="O7367" s="6">
        <v>0</v>
      </c>
      <c r="P7367" s="6"/>
      <c r="Q7367" s="6"/>
      <c r="R7367" s="6" t="s">
        <v>31</v>
      </c>
      <c r="S7367" s="6"/>
      <c r="T7367" s="6" t="s">
        <v>455</v>
      </c>
    </row>
    <row r="7368" spans="1:20" x14ac:dyDescent="0.25">
      <c r="A7368">
        <v>2007</v>
      </c>
      <c r="B7368" t="s">
        <v>220</v>
      </c>
      <c r="C7368" s="6">
        <v>144</v>
      </c>
      <c r="D7368" s="6" t="s">
        <v>403</v>
      </c>
      <c r="E7368" s="6"/>
      <c r="F7368" s="6"/>
      <c r="G7368" s="6"/>
      <c r="H7368" s="6"/>
      <c r="I7368" s="6"/>
      <c r="J7368" s="6" t="s">
        <v>397</v>
      </c>
      <c r="K7368" s="6">
        <v>12</v>
      </c>
      <c r="L7368" s="6">
        <v>10</v>
      </c>
      <c r="M7368" s="6">
        <v>10</v>
      </c>
      <c r="N7368" s="6">
        <v>10</v>
      </c>
      <c r="O7368" s="6">
        <v>0</v>
      </c>
      <c r="P7368" s="6" t="s">
        <v>156</v>
      </c>
      <c r="Q7368" s="6"/>
      <c r="R7368" s="6"/>
      <c r="S7368" s="6"/>
      <c r="T7368" s="6" t="s">
        <v>455</v>
      </c>
    </row>
    <row r="7369" spans="1:20" x14ac:dyDescent="0.25">
      <c r="A7369">
        <v>2007</v>
      </c>
      <c r="B7369" t="s">
        <v>220</v>
      </c>
      <c r="C7369" s="6">
        <v>145</v>
      </c>
      <c r="D7369" s="6" t="s">
        <v>403</v>
      </c>
      <c r="E7369" s="6"/>
      <c r="F7369" s="6"/>
      <c r="G7369" s="6"/>
      <c r="H7369" s="6"/>
      <c r="I7369" s="6"/>
      <c r="J7369" s="6" t="s">
        <v>397</v>
      </c>
      <c r="K7369" s="6">
        <v>30</v>
      </c>
      <c r="L7369" s="6">
        <v>25</v>
      </c>
      <c r="M7369" s="6">
        <v>20</v>
      </c>
      <c r="N7369" s="6">
        <v>5</v>
      </c>
      <c r="O7369" s="6">
        <v>0</v>
      </c>
      <c r="P7369" s="6"/>
      <c r="Q7369" s="6"/>
      <c r="R7369" s="6"/>
      <c r="S7369" s="6"/>
      <c r="T7369" s="6" t="s">
        <v>455</v>
      </c>
    </row>
    <row r="7370" spans="1:20" x14ac:dyDescent="0.25">
      <c r="A7370">
        <v>2007</v>
      </c>
      <c r="B7370" t="s">
        <v>220</v>
      </c>
      <c r="C7370" s="6">
        <v>146</v>
      </c>
      <c r="D7370" s="6" t="s">
        <v>403</v>
      </c>
      <c r="E7370" s="6"/>
      <c r="F7370" s="6"/>
      <c r="G7370" s="6"/>
      <c r="H7370" s="6"/>
      <c r="I7370" s="6"/>
      <c r="J7370" s="6" t="s">
        <v>391</v>
      </c>
      <c r="K7370" s="6">
        <v>10</v>
      </c>
      <c r="L7370" s="6">
        <v>10</v>
      </c>
      <c r="M7370" s="6">
        <v>5</v>
      </c>
      <c r="N7370" s="6">
        <v>0</v>
      </c>
      <c r="O7370" s="6">
        <v>0</v>
      </c>
      <c r="P7370" s="6"/>
      <c r="Q7370" s="6"/>
      <c r="R7370" s="6"/>
      <c r="S7370" s="6"/>
      <c r="T7370" s="6" t="s">
        <v>455</v>
      </c>
    </row>
    <row r="7371" spans="1:20" x14ac:dyDescent="0.25">
      <c r="A7371">
        <v>2007</v>
      </c>
      <c r="B7371" t="s">
        <v>220</v>
      </c>
      <c r="C7371" s="6">
        <v>147</v>
      </c>
      <c r="D7371" s="6" t="s">
        <v>403</v>
      </c>
      <c r="E7371" s="6"/>
      <c r="F7371" s="6"/>
      <c r="G7371" s="6"/>
      <c r="H7371" s="6"/>
      <c r="I7371" s="6"/>
      <c r="J7371" s="6" t="s">
        <v>392</v>
      </c>
      <c r="K7371" s="6">
        <v>50</v>
      </c>
      <c r="L7371" s="6">
        <v>40</v>
      </c>
      <c r="M7371" s="6">
        <v>10</v>
      </c>
      <c r="N7371" s="6">
        <v>25</v>
      </c>
      <c r="O7371" s="6">
        <v>0</v>
      </c>
      <c r="P7371" s="6"/>
      <c r="Q7371" s="6"/>
      <c r="R7371" s="6"/>
      <c r="S7371" s="6"/>
      <c r="T7371" s="6" t="s">
        <v>455</v>
      </c>
    </row>
    <row r="7372" spans="1:20" x14ac:dyDescent="0.25">
      <c r="A7372">
        <v>2007</v>
      </c>
      <c r="B7372" t="s">
        <v>220</v>
      </c>
      <c r="C7372" s="6">
        <v>148</v>
      </c>
      <c r="D7372" s="6" t="s">
        <v>403</v>
      </c>
      <c r="E7372" s="6"/>
      <c r="F7372" s="6"/>
      <c r="G7372" s="6"/>
      <c r="H7372" s="6"/>
      <c r="I7372" s="6"/>
      <c r="J7372" s="6" t="s">
        <v>392</v>
      </c>
      <c r="K7372" s="6">
        <v>10</v>
      </c>
      <c r="L7372" s="6">
        <v>7</v>
      </c>
      <c r="M7372" s="6">
        <v>5</v>
      </c>
      <c r="N7372" s="6">
        <v>0</v>
      </c>
      <c r="O7372" s="6">
        <v>0</v>
      </c>
      <c r="P7372" s="6"/>
      <c r="Q7372" s="6"/>
      <c r="R7372" s="6" t="s">
        <v>47</v>
      </c>
      <c r="S7372" s="6"/>
      <c r="T7372" s="6" t="s">
        <v>455</v>
      </c>
    </row>
    <row r="7373" spans="1:20" x14ac:dyDescent="0.25">
      <c r="A7373">
        <v>2007</v>
      </c>
      <c r="B7373" t="s">
        <v>220</v>
      </c>
      <c r="C7373" s="6">
        <v>149</v>
      </c>
      <c r="D7373" s="6" t="s">
        <v>403</v>
      </c>
      <c r="E7373" s="6"/>
      <c r="F7373" s="6"/>
      <c r="G7373" s="6"/>
      <c r="H7373" s="6"/>
      <c r="I7373" s="6"/>
      <c r="J7373" s="6" t="s">
        <v>392</v>
      </c>
      <c r="K7373" s="6">
        <v>30</v>
      </c>
      <c r="L7373" s="6">
        <v>20</v>
      </c>
      <c r="M7373" s="6">
        <v>30</v>
      </c>
      <c r="N7373" s="6">
        <v>50</v>
      </c>
      <c r="O7373" s="6">
        <v>0</v>
      </c>
      <c r="P7373" s="6"/>
      <c r="Q7373" s="6"/>
      <c r="R7373" s="6" t="s">
        <v>47</v>
      </c>
      <c r="S7373" s="6"/>
      <c r="T7373" s="6" t="s">
        <v>455</v>
      </c>
    </row>
    <row r="7374" spans="1:20" x14ac:dyDescent="0.25">
      <c r="A7374">
        <v>2007</v>
      </c>
      <c r="B7374" t="s">
        <v>220</v>
      </c>
      <c r="C7374" s="6">
        <v>150</v>
      </c>
      <c r="D7374" s="6" t="s">
        <v>403</v>
      </c>
      <c r="E7374" s="6">
        <v>15</v>
      </c>
      <c r="F7374" s="6"/>
      <c r="G7374" s="6"/>
      <c r="H7374" s="6"/>
      <c r="I7374" s="6"/>
      <c r="J7374" s="6" t="s">
        <v>393</v>
      </c>
      <c r="K7374" s="6">
        <v>20</v>
      </c>
      <c r="L7374" s="6">
        <v>10</v>
      </c>
      <c r="M7374" s="6">
        <v>10</v>
      </c>
      <c r="N7374" s="6">
        <v>0</v>
      </c>
      <c r="O7374" s="6">
        <v>0</v>
      </c>
      <c r="P7374" s="6"/>
      <c r="Q7374" s="6"/>
      <c r="R7374" s="6"/>
      <c r="S7374" s="6"/>
      <c r="T7374" s="6" t="s">
        <v>455</v>
      </c>
    </row>
    <row r="7375" spans="1:20" x14ac:dyDescent="0.25">
      <c r="A7375">
        <v>2007</v>
      </c>
      <c r="B7375" t="s">
        <v>220</v>
      </c>
      <c r="C7375" s="6">
        <v>151</v>
      </c>
      <c r="D7375" s="6" t="s">
        <v>403</v>
      </c>
      <c r="E7375" s="6"/>
      <c r="F7375" s="6"/>
      <c r="G7375" s="6"/>
      <c r="H7375" s="6"/>
      <c r="I7375" s="6"/>
      <c r="J7375" s="6" t="s">
        <v>393</v>
      </c>
      <c r="K7375" s="6">
        <v>12</v>
      </c>
      <c r="L7375" s="6">
        <v>10</v>
      </c>
      <c r="M7375" s="6">
        <v>5</v>
      </c>
      <c r="N7375" s="6">
        <v>0</v>
      </c>
      <c r="O7375" s="6">
        <v>0</v>
      </c>
      <c r="P7375" s="6"/>
      <c r="Q7375" s="6"/>
      <c r="R7375" s="6"/>
      <c r="S7375" s="6"/>
      <c r="T7375" s="6" t="s">
        <v>455</v>
      </c>
    </row>
    <row r="7376" spans="1:20" x14ac:dyDescent="0.25">
      <c r="A7376">
        <v>2007</v>
      </c>
      <c r="B7376" t="s">
        <v>220</v>
      </c>
      <c r="C7376" s="6">
        <v>152</v>
      </c>
      <c r="D7376" s="6" t="s">
        <v>403</v>
      </c>
      <c r="E7376" s="6"/>
      <c r="F7376" s="6"/>
      <c r="G7376" s="6"/>
      <c r="H7376" s="6"/>
      <c r="I7376" s="6"/>
      <c r="J7376" s="6" t="s">
        <v>386</v>
      </c>
      <c r="K7376" s="6">
        <v>40</v>
      </c>
      <c r="L7376" s="6">
        <v>35</v>
      </c>
      <c r="M7376" s="6">
        <v>20</v>
      </c>
      <c r="N7376" s="6">
        <v>0</v>
      </c>
      <c r="O7376" s="6">
        <v>0</v>
      </c>
      <c r="P7376" s="6"/>
      <c r="Q7376" s="6"/>
      <c r="R7376" s="6"/>
      <c r="S7376" s="6"/>
      <c r="T7376" s="6" t="s">
        <v>455</v>
      </c>
    </row>
    <row r="7377" spans="1:20" x14ac:dyDescent="0.25">
      <c r="A7377">
        <v>2007</v>
      </c>
      <c r="B7377" t="s">
        <v>220</v>
      </c>
      <c r="C7377" s="6">
        <v>153</v>
      </c>
      <c r="D7377" s="6" t="s">
        <v>403</v>
      </c>
      <c r="E7377" s="6"/>
      <c r="F7377" s="6"/>
      <c r="G7377" s="6"/>
      <c r="H7377" s="6"/>
      <c r="I7377" s="6"/>
      <c r="J7377" s="6" t="s">
        <v>386</v>
      </c>
      <c r="K7377" s="6">
        <v>20</v>
      </c>
      <c r="L7377" s="6">
        <v>10</v>
      </c>
      <c r="M7377" s="6">
        <v>1</v>
      </c>
      <c r="N7377" s="6">
        <v>0</v>
      </c>
      <c r="O7377" s="6">
        <v>0</v>
      </c>
      <c r="P7377" s="6"/>
      <c r="Q7377" s="6"/>
      <c r="R7377" s="6"/>
      <c r="S7377" s="6"/>
      <c r="T7377" s="6" t="s">
        <v>455</v>
      </c>
    </row>
    <row r="7378" spans="1:20" x14ac:dyDescent="0.25">
      <c r="A7378">
        <v>2007</v>
      </c>
      <c r="B7378" t="s">
        <v>220</v>
      </c>
      <c r="C7378" s="6">
        <v>154</v>
      </c>
      <c r="D7378" s="6" t="s">
        <v>403</v>
      </c>
      <c r="E7378" s="6"/>
      <c r="F7378" s="6"/>
      <c r="G7378" s="6"/>
      <c r="H7378" s="6"/>
      <c r="I7378" s="6"/>
      <c r="J7378" s="6" t="s">
        <v>386</v>
      </c>
      <c r="K7378" s="6">
        <v>15</v>
      </c>
      <c r="L7378" s="6">
        <v>10</v>
      </c>
      <c r="M7378" s="6">
        <v>5</v>
      </c>
      <c r="N7378" s="6">
        <v>0</v>
      </c>
      <c r="O7378" s="6">
        <v>0</v>
      </c>
      <c r="P7378" s="6"/>
      <c r="Q7378" s="6"/>
      <c r="R7378" s="6"/>
      <c r="S7378" s="6"/>
      <c r="T7378" s="6" t="s">
        <v>455</v>
      </c>
    </row>
    <row r="7379" spans="1:20" x14ac:dyDescent="0.25">
      <c r="A7379">
        <v>2007</v>
      </c>
      <c r="B7379" t="s">
        <v>220</v>
      </c>
      <c r="C7379" s="6">
        <v>155</v>
      </c>
      <c r="D7379" s="6" t="s">
        <v>403</v>
      </c>
      <c r="E7379" s="6"/>
      <c r="F7379" s="6"/>
      <c r="G7379" s="6"/>
      <c r="H7379" s="6"/>
      <c r="I7379" s="6"/>
      <c r="J7379" s="6" t="s">
        <v>386</v>
      </c>
      <c r="K7379" s="6">
        <v>50</v>
      </c>
      <c r="L7379" s="6">
        <v>20</v>
      </c>
      <c r="M7379" s="6">
        <v>25</v>
      </c>
      <c r="N7379" s="6">
        <v>5</v>
      </c>
      <c r="O7379" s="6">
        <v>0</v>
      </c>
      <c r="P7379" s="6"/>
      <c r="Q7379" s="6"/>
      <c r="R7379" s="6"/>
      <c r="S7379" s="6"/>
      <c r="T7379" s="6" t="s">
        <v>455</v>
      </c>
    </row>
    <row r="7380" spans="1:20" x14ac:dyDescent="0.25">
      <c r="A7380">
        <v>2007</v>
      </c>
      <c r="B7380" t="s">
        <v>220</v>
      </c>
      <c r="C7380" s="6">
        <v>156</v>
      </c>
      <c r="D7380" s="6" t="s">
        <v>403</v>
      </c>
      <c r="E7380" s="6"/>
      <c r="F7380" s="6"/>
      <c r="G7380" s="6"/>
      <c r="H7380" s="6"/>
      <c r="I7380" s="6"/>
      <c r="J7380" s="6" t="s">
        <v>387</v>
      </c>
      <c r="K7380" s="6">
        <v>10</v>
      </c>
      <c r="L7380" s="6">
        <v>10</v>
      </c>
      <c r="M7380" s="6">
        <v>5</v>
      </c>
      <c r="N7380" s="6">
        <v>0</v>
      </c>
      <c r="O7380" s="6">
        <v>0</v>
      </c>
      <c r="P7380" s="6"/>
      <c r="Q7380" s="6"/>
      <c r="R7380" s="6"/>
      <c r="S7380" s="6"/>
      <c r="T7380" s="6" t="s">
        <v>455</v>
      </c>
    </row>
    <row r="7381" spans="1:20" x14ac:dyDescent="0.25">
      <c r="A7381">
        <v>2007</v>
      </c>
      <c r="B7381" t="s">
        <v>220</v>
      </c>
      <c r="C7381" s="6">
        <v>157</v>
      </c>
      <c r="D7381" s="6" t="s">
        <v>403</v>
      </c>
      <c r="E7381" s="6"/>
      <c r="F7381" s="6"/>
      <c r="G7381" s="6"/>
      <c r="H7381" s="6"/>
      <c r="I7381" s="6"/>
      <c r="J7381" s="6" t="s">
        <v>387</v>
      </c>
      <c r="K7381" s="6">
        <v>20</v>
      </c>
      <c r="L7381" s="6">
        <v>5</v>
      </c>
      <c r="M7381" s="6">
        <v>30</v>
      </c>
      <c r="N7381" s="6">
        <v>10</v>
      </c>
      <c r="O7381" s="6">
        <v>0</v>
      </c>
      <c r="P7381" s="6"/>
      <c r="Q7381" s="6"/>
      <c r="R7381" s="6"/>
      <c r="S7381" s="6"/>
      <c r="T7381" s="6" t="s">
        <v>455</v>
      </c>
    </row>
    <row r="7382" spans="1:20" x14ac:dyDescent="0.25">
      <c r="A7382">
        <v>2007</v>
      </c>
      <c r="B7382" t="s">
        <v>220</v>
      </c>
      <c r="C7382" s="6">
        <v>158</v>
      </c>
      <c r="D7382" s="6" t="s">
        <v>403</v>
      </c>
      <c r="E7382" s="6"/>
      <c r="F7382" s="6"/>
      <c r="G7382" s="6"/>
      <c r="H7382" s="6"/>
      <c r="I7382" s="6"/>
      <c r="J7382" s="6" t="s">
        <v>397</v>
      </c>
      <c r="K7382" s="6">
        <v>15</v>
      </c>
      <c r="L7382" s="6">
        <v>15</v>
      </c>
      <c r="M7382" s="6">
        <v>5</v>
      </c>
      <c r="N7382" s="6">
        <v>0</v>
      </c>
      <c r="O7382" s="6">
        <v>0</v>
      </c>
      <c r="P7382" s="6"/>
      <c r="Q7382" s="6"/>
      <c r="R7382" s="6"/>
      <c r="S7382" s="6"/>
      <c r="T7382" s="6" t="s">
        <v>455</v>
      </c>
    </row>
    <row r="7383" spans="1:20" x14ac:dyDescent="0.25">
      <c r="A7383">
        <v>2007</v>
      </c>
      <c r="B7383" t="s">
        <v>220</v>
      </c>
      <c r="C7383" s="6">
        <v>159</v>
      </c>
      <c r="D7383" s="6" t="s">
        <v>403</v>
      </c>
      <c r="E7383" s="6"/>
      <c r="F7383" s="6"/>
      <c r="G7383" s="6"/>
      <c r="H7383" s="6"/>
      <c r="I7383" s="6"/>
      <c r="J7383" s="6" t="s">
        <v>397</v>
      </c>
      <c r="K7383" s="6">
        <v>30</v>
      </c>
      <c r="L7383" s="6">
        <v>10</v>
      </c>
      <c r="M7383" s="6">
        <v>25</v>
      </c>
      <c r="N7383" s="6">
        <v>0</v>
      </c>
      <c r="O7383" s="6">
        <v>0</v>
      </c>
      <c r="P7383" s="6"/>
      <c r="Q7383" s="6"/>
      <c r="R7383" s="6"/>
      <c r="S7383" s="6"/>
      <c r="T7383" s="6" t="s">
        <v>455</v>
      </c>
    </row>
    <row r="7384" spans="1:20" x14ac:dyDescent="0.25">
      <c r="A7384">
        <v>2007</v>
      </c>
      <c r="B7384" t="s">
        <v>220</v>
      </c>
      <c r="C7384" s="6">
        <v>160</v>
      </c>
      <c r="D7384" s="6" t="s">
        <v>403</v>
      </c>
      <c r="E7384" s="6"/>
      <c r="F7384" s="6"/>
      <c r="G7384" s="6"/>
      <c r="H7384" s="6"/>
      <c r="I7384" s="6"/>
      <c r="J7384" s="6" t="s">
        <v>389</v>
      </c>
      <c r="K7384" s="6">
        <v>35</v>
      </c>
      <c r="L7384" s="6">
        <v>20</v>
      </c>
      <c r="M7384" s="6">
        <v>15</v>
      </c>
      <c r="N7384" s="6">
        <v>0</v>
      </c>
      <c r="O7384" s="6">
        <v>0</v>
      </c>
      <c r="P7384" s="6"/>
      <c r="Q7384" s="6"/>
      <c r="R7384" s="6"/>
      <c r="S7384" s="6"/>
      <c r="T7384" s="6" t="s">
        <v>455</v>
      </c>
    </row>
    <row r="7385" spans="1:20" x14ac:dyDescent="0.25">
      <c r="A7385">
        <v>2007</v>
      </c>
      <c r="B7385" t="s">
        <v>220</v>
      </c>
      <c r="C7385" s="6">
        <v>161</v>
      </c>
      <c r="D7385" s="6" t="s">
        <v>403</v>
      </c>
      <c r="E7385" s="6"/>
      <c r="F7385" s="6"/>
      <c r="G7385" s="6"/>
      <c r="H7385" s="6"/>
      <c r="I7385" s="6"/>
      <c r="J7385" s="6" t="s">
        <v>390</v>
      </c>
      <c r="K7385" s="6">
        <v>8</v>
      </c>
      <c r="L7385" s="6">
        <v>8</v>
      </c>
      <c r="M7385" s="6">
        <v>7</v>
      </c>
      <c r="N7385" s="6">
        <v>0</v>
      </c>
      <c r="O7385" s="6">
        <v>0</v>
      </c>
      <c r="P7385" s="6"/>
      <c r="Q7385" s="6"/>
      <c r="R7385" s="6"/>
      <c r="S7385" s="6"/>
      <c r="T7385" s="6" t="s">
        <v>455</v>
      </c>
    </row>
    <row r="7386" spans="1:20" x14ac:dyDescent="0.25">
      <c r="A7386">
        <v>2007</v>
      </c>
      <c r="B7386" t="s">
        <v>220</v>
      </c>
      <c r="C7386" s="6">
        <v>162</v>
      </c>
      <c r="D7386" s="6" t="s">
        <v>193</v>
      </c>
      <c r="E7386" s="6">
        <v>16</v>
      </c>
      <c r="F7386" s="6"/>
      <c r="G7386" s="6"/>
      <c r="H7386" s="6"/>
      <c r="I7386" s="6"/>
      <c r="J7386" s="6" t="s">
        <v>393</v>
      </c>
      <c r="K7386" s="6">
        <v>10</v>
      </c>
      <c r="L7386" s="6">
        <v>10</v>
      </c>
      <c r="M7386" s="6">
        <v>5</v>
      </c>
      <c r="N7386" s="6">
        <v>2</v>
      </c>
      <c r="O7386" s="6">
        <v>0</v>
      </c>
      <c r="P7386" s="6"/>
      <c r="Q7386" s="6"/>
      <c r="R7386" s="6"/>
      <c r="S7386" s="6"/>
      <c r="T7386" s="6" t="s">
        <v>455</v>
      </c>
    </row>
    <row r="7387" spans="1:20" x14ac:dyDescent="0.25">
      <c r="A7387">
        <v>2007</v>
      </c>
      <c r="B7387" t="s">
        <v>220</v>
      </c>
      <c r="C7387" s="6">
        <v>163</v>
      </c>
      <c r="D7387" s="6" t="s">
        <v>193</v>
      </c>
      <c r="E7387" s="6"/>
      <c r="F7387" s="6"/>
      <c r="G7387" s="6"/>
      <c r="H7387" s="6"/>
      <c r="I7387" s="6"/>
      <c r="J7387" s="6" t="s">
        <v>393</v>
      </c>
      <c r="K7387" s="6">
        <v>10</v>
      </c>
      <c r="L7387" s="6">
        <v>10</v>
      </c>
      <c r="M7387" s="6">
        <v>5</v>
      </c>
      <c r="N7387" s="6">
        <v>25</v>
      </c>
      <c r="O7387" s="6">
        <v>0</v>
      </c>
      <c r="P7387" s="6"/>
      <c r="Q7387" s="6"/>
      <c r="R7387" s="6"/>
      <c r="S7387" s="6"/>
      <c r="T7387" s="6" t="s">
        <v>455</v>
      </c>
    </row>
    <row r="7388" spans="1:20" x14ac:dyDescent="0.25">
      <c r="A7388">
        <v>2007</v>
      </c>
      <c r="B7388" t="s">
        <v>220</v>
      </c>
      <c r="C7388" s="6">
        <v>164</v>
      </c>
      <c r="D7388" s="6" t="s">
        <v>193</v>
      </c>
      <c r="E7388" s="6"/>
      <c r="F7388" s="6"/>
      <c r="G7388" s="6"/>
      <c r="H7388" s="6"/>
      <c r="I7388" s="6"/>
      <c r="J7388" s="6" t="s">
        <v>393</v>
      </c>
      <c r="K7388" s="6">
        <v>10</v>
      </c>
      <c r="L7388" s="6">
        <v>5</v>
      </c>
      <c r="M7388" s="6">
        <v>5</v>
      </c>
      <c r="N7388" s="6">
        <v>0</v>
      </c>
      <c r="O7388" s="6">
        <v>0</v>
      </c>
      <c r="P7388" s="6"/>
      <c r="Q7388" s="6"/>
      <c r="R7388" s="6"/>
      <c r="S7388" s="6"/>
      <c r="T7388" s="6" t="s">
        <v>455</v>
      </c>
    </row>
    <row r="7389" spans="1:20" x14ac:dyDescent="0.25">
      <c r="A7389">
        <v>2007</v>
      </c>
      <c r="B7389" t="s">
        <v>220</v>
      </c>
      <c r="C7389" s="6">
        <v>165</v>
      </c>
      <c r="D7389" s="6" t="s">
        <v>193</v>
      </c>
      <c r="E7389" s="6"/>
      <c r="F7389" s="6"/>
      <c r="G7389" s="6"/>
      <c r="H7389" s="6"/>
      <c r="I7389" s="6"/>
      <c r="J7389" s="6" t="s">
        <v>388</v>
      </c>
      <c r="K7389" s="6">
        <v>55</v>
      </c>
      <c r="L7389" s="6">
        <v>35</v>
      </c>
      <c r="M7389" s="6">
        <v>45</v>
      </c>
      <c r="N7389" s="6">
        <v>10</v>
      </c>
      <c r="O7389" s="6">
        <v>0</v>
      </c>
      <c r="P7389" s="6"/>
      <c r="Q7389" s="6"/>
      <c r="R7389" s="6"/>
      <c r="S7389" s="6"/>
      <c r="T7389" s="6" t="s">
        <v>455</v>
      </c>
    </row>
    <row r="7390" spans="1:20" x14ac:dyDescent="0.25">
      <c r="A7390">
        <v>2007</v>
      </c>
      <c r="B7390" t="s">
        <v>220</v>
      </c>
      <c r="C7390" s="6">
        <v>166</v>
      </c>
      <c r="D7390" s="6" t="s">
        <v>193</v>
      </c>
      <c r="E7390" s="6"/>
      <c r="F7390" s="6"/>
      <c r="G7390" s="6"/>
      <c r="H7390" s="6"/>
      <c r="I7390" s="6"/>
      <c r="J7390" s="6" t="s">
        <v>389</v>
      </c>
      <c r="K7390" s="6">
        <v>190</v>
      </c>
      <c r="L7390" s="6">
        <v>150</v>
      </c>
      <c r="M7390" s="6">
        <v>130</v>
      </c>
      <c r="N7390" s="6">
        <v>60</v>
      </c>
      <c r="O7390" s="6">
        <v>0</v>
      </c>
      <c r="P7390" s="6"/>
      <c r="Q7390" s="6"/>
      <c r="R7390" s="6"/>
      <c r="S7390" s="6"/>
      <c r="T7390" s="6" t="s">
        <v>349</v>
      </c>
    </row>
    <row r="7391" spans="1:20" x14ac:dyDescent="0.25">
      <c r="A7391">
        <v>2007</v>
      </c>
      <c r="B7391" t="s">
        <v>220</v>
      </c>
      <c r="C7391" s="6">
        <v>167</v>
      </c>
      <c r="D7391" s="6" t="s">
        <v>193</v>
      </c>
      <c r="E7391" s="6"/>
      <c r="F7391" s="6"/>
      <c r="G7391" s="6"/>
      <c r="H7391" s="6"/>
      <c r="I7391" s="6"/>
      <c r="J7391" s="6" t="s">
        <v>389</v>
      </c>
      <c r="K7391" s="6">
        <v>270</v>
      </c>
      <c r="L7391" s="6">
        <v>100</v>
      </c>
      <c r="M7391" s="6">
        <v>190</v>
      </c>
      <c r="N7391" s="6">
        <v>50</v>
      </c>
      <c r="O7391" s="6">
        <v>0</v>
      </c>
      <c r="P7391" s="6" t="s">
        <v>131</v>
      </c>
      <c r="Q7391" s="6"/>
      <c r="R7391" s="6"/>
      <c r="S7391" s="6"/>
      <c r="T7391" s="6" t="s">
        <v>349</v>
      </c>
    </row>
    <row r="7392" spans="1:20" x14ac:dyDescent="0.25">
      <c r="A7392">
        <v>2007</v>
      </c>
      <c r="B7392" t="s">
        <v>220</v>
      </c>
      <c r="C7392" s="6">
        <v>168</v>
      </c>
      <c r="D7392" s="6" t="s">
        <v>193</v>
      </c>
      <c r="E7392" s="6"/>
      <c r="F7392" s="6"/>
      <c r="G7392" s="6"/>
      <c r="H7392" s="6"/>
      <c r="I7392" s="6"/>
      <c r="J7392" s="6" t="s">
        <v>390</v>
      </c>
      <c r="K7392" s="6">
        <v>10</v>
      </c>
      <c r="L7392" s="6">
        <v>5</v>
      </c>
      <c r="M7392" s="6">
        <v>5</v>
      </c>
      <c r="N7392" s="6">
        <v>5</v>
      </c>
      <c r="O7392" s="6">
        <v>0</v>
      </c>
      <c r="P7392" s="6"/>
      <c r="Q7392" s="6"/>
      <c r="R7392" s="6"/>
      <c r="S7392" s="6"/>
      <c r="T7392" s="6" t="s">
        <v>455</v>
      </c>
    </row>
    <row r="7393" spans="1:20" x14ac:dyDescent="0.25">
      <c r="A7393">
        <v>2007</v>
      </c>
      <c r="B7393" t="s">
        <v>220</v>
      </c>
      <c r="C7393" s="6">
        <v>169</v>
      </c>
      <c r="D7393" s="6" t="s">
        <v>193</v>
      </c>
      <c r="E7393" s="6"/>
      <c r="F7393" s="6"/>
      <c r="G7393" s="6"/>
      <c r="H7393" s="6"/>
      <c r="I7393" s="6"/>
      <c r="J7393" s="6" t="s">
        <v>392</v>
      </c>
      <c r="K7393" s="6">
        <v>30</v>
      </c>
      <c r="L7393" s="6">
        <v>20</v>
      </c>
      <c r="M7393" s="6">
        <v>25</v>
      </c>
      <c r="N7393" s="6">
        <v>0</v>
      </c>
      <c r="O7393" s="6">
        <v>0</v>
      </c>
      <c r="P7393" s="6"/>
      <c r="Q7393" s="6"/>
      <c r="R7393" s="6"/>
      <c r="S7393" s="6"/>
      <c r="T7393" s="6" t="s">
        <v>455</v>
      </c>
    </row>
    <row r="7394" spans="1:20" x14ac:dyDescent="0.25">
      <c r="A7394">
        <v>2007</v>
      </c>
      <c r="B7394" t="s">
        <v>220</v>
      </c>
      <c r="C7394" s="6">
        <v>170</v>
      </c>
      <c r="D7394" s="6" t="s">
        <v>193</v>
      </c>
      <c r="E7394" s="6">
        <v>17</v>
      </c>
      <c r="F7394" s="6"/>
      <c r="G7394" s="6"/>
      <c r="H7394" s="6"/>
      <c r="I7394" s="6"/>
      <c r="J7394" s="6" t="s">
        <v>393</v>
      </c>
      <c r="K7394" s="6">
        <v>20</v>
      </c>
      <c r="L7394" s="6">
        <v>15</v>
      </c>
      <c r="M7394" s="6">
        <v>30</v>
      </c>
      <c r="N7394" s="6">
        <v>40</v>
      </c>
      <c r="O7394" s="6">
        <v>0</v>
      </c>
      <c r="P7394" s="6"/>
      <c r="Q7394" s="6"/>
      <c r="R7394" s="6"/>
      <c r="S7394" s="6"/>
      <c r="T7394" s="6" t="s">
        <v>455</v>
      </c>
    </row>
    <row r="7395" spans="1:20" x14ac:dyDescent="0.25">
      <c r="A7395">
        <v>2007</v>
      </c>
      <c r="B7395" t="s">
        <v>220</v>
      </c>
      <c r="C7395" s="6">
        <v>171</v>
      </c>
      <c r="D7395" s="6" t="s">
        <v>193</v>
      </c>
      <c r="E7395" s="6"/>
      <c r="F7395" s="6"/>
      <c r="G7395" s="6"/>
      <c r="H7395" s="6"/>
      <c r="I7395" s="6"/>
      <c r="J7395" s="6" t="s">
        <v>438</v>
      </c>
      <c r="K7395" s="6">
        <v>30</v>
      </c>
      <c r="L7395" s="6">
        <v>15</v>
      </c>
      <c r="M7395" s="6">
        <v>5</v>
      </c>
      <c r="N7395" s="6">
        <v>20</v>
      </c>
      <c r="O7395" s="6">
        <v>0</v>
      </c>
      <c r="P7395" s="6"/>
      <c r="Q7395" s="6"/>
      <c r="R7395" s="6"/>
      <c r="S7395" s="6"/>
      <c r="T7395" s="6" t="s">
        <v>455</v>
      </c>
    </row>
    <row r="7396" spans="1:20" x14ac:dyDescent="0.25">
      <c r="A7396">
        <v>2007</v>
      </c>
      <c r="B7396" t="s">
        <v>220</v>
      </c>
      <c r="C7396" s="6">
        <v>172</v>
      </c>
      <c r="D7396" s="6" t="s">
        <v>193</v>
      </c>
      <c r="E7396" s="6"/>
      <c r="F7396" s="6"/>
      <c r="G7396" s="6"/>
      <c r="H7396" s="6"/>
      <c r="I7396" s="6"/>
      <c r="J7396" s="6" t="s">
        <v>388</v>
      </c>
      <c r="K7396" s="6">
        <v>60</v>
      </c>
      <c r="L7396" s="6">
        <v>50</v>
      </c>
      <c r="M7396" s="6">
        <v>100</v>
      </c>
      <c r="N7396" s="6">
        <v>90</v>
      </c>
      <c r="O7396" s="6">
        <v>0</v>
      </c>
      <c r="P7396" s="6"/>
      <c r="Q7396" s="6"/>
      <c r="R7396" s="6"/>
      <c r="S7396" s="6"/>
      <c r="T7396" s="6" t="s">
        <v>473</v>
      </c>
    </row>
    <row r="7397" spans="1:20" x14ac:dyDescent="0.25">
      <c r="A7397">
        <v>2007</v>
      </c>
      <c r="B7397" t="s">
        <v>220</v>
      </c>
      <c r="C7397" s="6">
        <v>173</v>
      </c>
      <c r="D7397" s="6" t="s">
        <v>193</v>
      </c>
      <c r="E7397" s="6"/>
      <c r="F7397" s="6"/>
      <c r="G7397" s="6"/>
      <c r="H7397" s="6"/>
      <c r="I7397" s="6"/>
      <c r="J7397" s="6" t="s">
        <v>389</v>
      </c>
      <c r="K7397" s="6">
        <v>50</v>
      </c>
      <c r="L7397" s="6">
        <v>30</v>
      </c>
      <c r="M7397" s="6">
        <v>60</v>
      </c>
      <c r="N7397" s="6">
        <v>20</v>
      </c>
      <c r="O7397" s="6">
        <v>0</v>
      </c>
      <c r="P7397" s="6"/>
      <c r="Q7397" s="6"/>
      <c r="R7397" s="6"/>
      <c r="S7397" s="6"/>
      <c r="T7397" s="6" t="s">
        <v>455</v>
      </c>
    </row>
    <row r="7398" spans="1:20" x14ac:dyDescent="0.25">
      <c r="A7398">
        <v>2007</v>
      </c>
      <c r="B7398" t="s">
        <v>220</v>
      </c>
      <c r="C7398" s="6">
        <v>174</v>
      </c>
      <c r="D7398" s="6" t="s">
        <v>193</v>
      </c>
      <c r="E7398" s="6"/>
      <c r="F7398" s="6"/>
      <c r="G7398" s="6"/>
      <c r="H7398" s="6"/>
      <c r="I7398" s="6"/>
      <c r="J7398" s="6" t="s">
        <v>389</v>
      </c>
      <c r="K7398" s="6">
        <v>80</v>
      </c>
      <c r="L7398" s="6">
        <v>75</v>
      </c>
      <c r="M7398" s="6">
        <v>50</v>
      </c>
      <c r="N7398" s="6">
        <v>35</v>
      </c>
      <c r="O7398" s="6">
        <v>0</v>
      </c>
      <c r="P7398" s="6"/>
      <c r="Q7398" s="6"/>
      <c r="R7398" s="6"/>
      <c r="S7398" s="6"/>
      <c r="T7398" s="6" t="s">
        <v>455</v>
      </c>
    </row>
    <row r="7399" spans="1:20" x14ac:dyDescent="0.25">
      <c r="A7399">
        <v>2007</v>
      </c>
      <c r="B7399" t="s">
        <v>220</v>
      </c>
      <c r="C7399" s="6">
        <v>175</v>
      </c>
      <c r="D7399" s="6" t="s">
        <v>193</v>
      </c>
      <c r="E7399" s="6"/>
      <c r="F7399" s="6"/>
      <c r="G7399" s="6"/>
      <c r="H7399" s="6"/>
      <c r="I7399" s="6"/>
      <c r="J7399" s="6" t="s">
        <v>389</v>
      </c>
      <c r="K7399" s="6">
        <v>120</v>
      </c>
      <c r="L7399" s="6">
        <v>70</v>
      </c>
      <c r="M7399" s="6">
        <v>90</v>
      </c>
      <c r="N7399" s="6">
        <v>20</v>
      </c>
      <c r="O7399" s="6">
        <v>0</v>
      </c>
      <c r="P7399" s="6"/>
      <c r="Q7399" s="6"/>
      <c r="R7399" s="6"/>
      <c r="S7399" s="6"/>
      <c r="T7399" s="6" t="s">
        <v>455</v>
      </c>
    </row>
    <row r="7400" spans="1:20" x14ac:dyDescent="0.25">
      <c r="A7400">
        <v>2007</v>
      </c>
      <c r="B7400" t="s">
        <v>220</v>
      </c>
      <c r="C7400" s="6">
        <v>176</v>
      </c>
      <c r="D7400" s="6" t="s">
        <v>193</v>
      </c>
      <c r="E7400" s="6"/>
      <c r="F7400" s="6"/>
      <c r="G7400" s="6"/>
      <c r="H7400" s="6"/>
      <c r="I7400" s="6"/>
      <c r="J7400" s="6" t="s">
        <v>430</v>
      </c>
      <c r="K7400" s="6">
        <v>10</v>
      </c>
      <c r="L7400" s="6">
        <v>5</v>
      </c>
      <c r="M7400" s="6">
        <v>2</v>
      </c>
      <c r="N7400" s="6">
        <v>0</v>
      </c>
      <c r="O7400" s="6">
        <v>0</v>
      </c>
      <c r="P7400" s="6"/>
      <c r="Q7400" s="6"/>
      <c r="R7400" s="6"/>
      <c r="S7400" s="6"/>
      <c r="T7400" s="6" t="s">
        <v>455</v>
      </c>
    </row>
    <row r="7401" spans="1:20" x14ac:dyDescent="0.25">
      <c r="A7401">
        <v>2007</v>
      </c>
      <c r="B7401" t="s">
        <v>220</v>
      </c>
      <c r="C7401" s="6">
        <v>177</v>
      </c>
      <c r="D7401" s="6" t="s">
        <v>193</v>
      </c>
      <c r="E7401" s="6"/>
      <c r="F7401" s="6"/>
      <c r="G7401" s="6"/>
      <c r="H7401" s="6"/>
      <c r="I7401" s="6"/>
      <c r="J7401" s="6" t="s">
        <v>430</v>
      </c>
      <c r="K7401" s="6">
        <v>5</v>
      </c>
      <c r="L7401" s="6">
        <v>5</v>
      </c>
      <c r="M7401" s="6">
        <v>2</v>
      </c>
      <c r="N7401" s="6">
        <v>0</v>
      </c>
      <c r="O7401" s="6">
        <v>0</v>
      </c>
      <c r="P7401" s="6"/>
      <c r="Q7401" s="6"/>
      <c r="R7401" s="6"/>
      <c r="S7401" s="6"/>
      <c r="T7401" s="6" t="s">
        <v>455</v>
      </c>
    </row>
    <row r="7402" spans="1:20" x14ac:dyDescent="0.25">
      <c r="A7402">
        <v>2007</v>
      </c>
      <c r="B7402" t="s">
        <v>220</v>
      </c>
      <c r="C7402" s="6">
        <v>178</v>
      </c>
      <c r="D7402" s="6" t="s">
        <v>193</v>
      </c>
      <c r="E7402" s="6"/>
      <c r="F7402" s="6"/>
      <c r="G7402" s="6"/>
      <c r="H7402" s="6"/>
      <c r="I7402" s="6"/>
      <c r="J7402" s="6" t="s">
        <v>392</v>
      </c>
      <c r="K7402" s="6">
        <v>30</v>
      </c>
      <c r="L7402" s="6">
        <v>20</v>
      </c>
      <c r="M7402" s="6">
        <v>15</v>
      </c>
      <c r="N7402" s="6">
        <v>50</v>
      </c>
      <c r="O7402" s="6">
        <v>0</v>
      </c>
      <c r="P7402" s="6"/>
      <c r="Q7402" s="6"/>
      <c r="R7402" s="6"/>
      <c r="S7402" s="6"/>
      <c r="T7402" s="6" t="s">
        <v>455</v>
      </c>
    </row>
    <row r="7403" spans="1:20" x14ac:dyDescent="0.25">
      <c r="A7403">
        <v>2009</v>
      </c>
      <c r="B7403" s="6" t="s">
        <v>63</v>
      </c>
      <c r="C7403">
        <v>1</v>
      </c>
      <c r="D7403" t="s">
        <v>474</v>
      </c>
      <c r="E7403">
        <v>1</v>
      </c>
      <c r="F7403">
        <v>12</v>
      </c>
      <c r="G7403">
        <v>119.5</v>
      </c>
      <c r="H7403">
        <v>0</v>
      </c>
      <c r="I7403">
        <f>IF($F7403&gt;0,$F7403/(1000-$G7403)*1000,"")</f>
        <v>13.628620102214651</v>
      </c>
      <c r="J7403" t="s">
        <v>323</v>
      </c>
      <c r="K7403">
        <v>13</v>
      </c>
      <c r="L7403">
        <v>10</v>
      </c>
      <c r="M7403">
        <v>17</v>
      </c>
      <c r="N7403">
        <v>25</v>
      </c>
      <c r="O7403">
        <v>0</v>
      </c>
      <c r="T7403" t="s">
        <v>475</v>
      </c>
    </row>
    <row r="7404" spans="1:20" x14ac:dyDescent="0.25">
      <c r="A7404">
        <v>2009</v>
      </c>
      <c r="B7404" s="6" t="s">
        <v>63</v>
      </c>
      <c r="C7404">
        <v>2</v>
      </c>
      <c r="D7404" t="s">
        <v>474</v>
      </c>
      <c r="I7404" t="str">
        <f t="shared" ref="I7404:I7442" si="73">IF($F7404&gt;0,$F7404/(1000-$G7404)*1000,"")</f>
        <v/>
      </c>
      <c r="J7404" t="s">
        <v>323</v>
      </c>
      <c r="K7404">
        <v>15</v>
      </c>
      <c r="L7404">
        <v>11</v>
      </c>
      <c r="M7404">
        <v>10</v>
      </c>
      <c r="N7404">
        <v>10</v>
      </c>
      <c r="O7404">
        <v>0</v>
      </c>
    </row>
    <row r="7405" spans="1:20" x14ac:dyDescent="0.25">
      <c r="A7405">
        <v>2009</v>
      </c>
      <c r="B7405" s="6" t="s">
        <v>63</v>
      </c>
      <c r="C7405">
        <v>3</v>
      </c>
      <c r="D7405" t="s">
        <v>474</v>
      </c>
      <c r="I7405" t="str">
        <f t="shared" si="73"/>
        <v/>
      </c>
      <c r="J7405" t="s">
        <v>80</v>
      </c>
      <c r="K7405">
        <v>14</v>
      </c>
      <c r="L7405">
        <v>22</v>
      </c>
      <c r="M7405">
        <v>2</v>
      </c>
      <c r="N7405">
        <v>0</v>
      </c>
      <c r="O7405">
        <v>0</v>
      </c>
      <c r="P7405" t="s">
        <v>156</v>
      </c>
    </row>
    <row r="7406" spans="1:20" x14ac:dyDescent="0.25">
      <c r="A7406">
        <v>2009</v>
      </c>
      <c r="B7406" s="6" t="s">
        <v>63</v>
      </c>
      <c r="C7406">
        <v>4</v>
      </c>
      <c r="D7406" t="s">
        <v>474</v>
      </c>
      <c r="I7406" t="str">
        <f t="shared" si="73"/>
        <v/>
      </c>
      <c r="J7406" t="s">
        <v>82</v>
      </c>
      <c r="K7406">
        <v>9</v>
      </c>
      <c r="L7406">
        <v>13</v>
      </c>
      <c r="M7406">
        <v>14</v>
      </c>
      <c r="N7406">
        <v>0</v>
      </c>
      <c r="O7406">
        <v>0</v>
      </c>
    </row>
    <row r="7407" spans="1:20" x14ac:dyDescent="0.25">
      <c r="A7407">
        <v>2009</v>
      </c>
      <c r="B7407" s="6" t="s">
        <v>63</v>
      </c>
      <c r="C7407">
        <v>5</v>
      </c>
      <c r="D7407" t="s">
        <v>474</v>
      </c>
      <c r="I7407" t="str">
        <f t="shared" si="73"/>
        <v/>
      </c>
      <c r="J7407" t="s">
        <v>90</v>
      </c>
      <c r="K7407">
        <v>18</v>
      </c>
      <c r="L7407">
        <v>30</v>
      </c>
      <c r="M7407">
        <v>30</v>
      </c>
      <c r="N7407">
        <v>0</v>
      </c>
      <c r="O7407">
        <v>0</v>
      </c>
      <c r="T7407" t="s">
        <v>476</v>
      </c>
    </row>
    <row r="7408" spans="1:20" x14ac:dyDescent="0.25">
      <c r="A7408">
        <v>2009</v>
      </c>
      <c r="B7408" s="6" t="s">
        <v>63</v>
      </c>
      <c r="C7408">
        <v>6</v>
      </c>
      <c r="D7408" t="s">
        <v>474</v>
      </c>
      <c r="I7408" t="str">
        <f t="shared" si="73"/>
        <v/>
      </c>
      <c r="J7408" t="s">
        <v>85</v>
      </c>
      <c r="K7408">
        <v>20</v>
      </c>
      <c r="L7408">
        <v>30</v>
      </c>
      <c r="M7408">
        <v>25</v>
      </c>
      <c r="N7408">
        <v>30</v>
      </c>
      <c r="O7408">
        <v>0</v>
      </c>
      <c r="T7408" t="s">
        <v>477</v>
      </c>
    </row>
    <row r="7409" spans="1:20" x14ac:dyDescent="0.25">
      <c r="A7409">
        <v>2009</v>
      </c>
      <c r="B7409" s="6" t="s">
        <v>63</v>
      </c>
      <c r="C7409">
        <v>7</v>
      </c>
      <c r="D7409" t="s">
        <v>474</v>
      </c>
      <c r="I7409" t="str">
        <f t="shared" si="73"/>
        <v/>
      </c>
      <c r="J7409" t="s">
        <v>79</v>
      </c>
      <c r="K7409">
        <v>10</v>
      </c>
      <c r="L7409">
        <v>25</v>
      </c>
      <c r="M7409">
        <v>10</v>
      </c>
      <c r="N7409">
        <v>30</v>
      </c>
      <c r="O7409">
        <v>0</v>
      </c>
    </row>
    <row r="7410" spans="1:20" x14ac:dyDescent="0.25">
      <c r="A7410">
        <v>2009</v>
      </c>
      <c r="B7410" s="6" t="s">
        <v>63</v>
      </c>
      <c r="C7410">
        <v>8</v>
      </c>
      <c r="D7410" t="s">
        <v>474</v>
      </c>
      <c r="I7410" t="str">
        <f t="shared" si="73"/>
        <v/>
      </c>
      <c r="J7410" t="s">
        <v>82</v>
      </c>
      <c r="K7410">
        <v>6</v>
      </c>
      <c r="L7410">
        <v>6</v>
      </c>
      <c r="M7410">
        <v>10</v>
      </c>
      <c r="N7410">
        <v>7</v>
      </c>
      <c r="O7410">
        <v>0</v>
      </c>
    </row>
    <row r="7411" spans="1:20" x14ac:dyDescent="0.25">
      <c r="A7411">
        <v>2009</v>
      </c>
      <c r="B7411" s="6" t="s">
        <v>63</v>
      </c>
      <c r="C7411">
        <v>9</v>
      </c>
      <c r="D7411" t="s">
        <v>474</v>
      </c>
      <c r="I7411" t="str">
        <f t="shared" si="73"/>
        <v/>
      </c>
      <c r="J7411" t="s">
        <v>82</v>
      </c>
      <c r="K7411">
        <v>16</v>
      </c>
      <c r="L7411">
        <v>5</v>
      </c>
      <c r="M7411">
        <v>9</v>
      </c>
      <c r="N7411">
        <v>0</v>
      </c>
      <c r="O7411">
        <v>40</v>
      </c>
    </row>
    <row r="7412" spans="1:20" x14ac:dyDescent="0.25">
      <c r="A7412">
        <v>2009</v>
      </c>
      <c r="B7412" s="6" t="s">
        <v>63</v>
      </c>
      <c r="C7412">
        <v>10</v>
      </c>
      <c r="D7412" t="s">
        <v>474</v>
      </c>
      <c r="I7412" t="str">
        <f t="shared" si="73"/>
        <v/>
      </c>
      <c r="J7412" t="s">
        <v>81</v>
      </c>
      <c r="K7412">
        <v>7</v>
      </c>
      <c r="L7412">
        <v>9</v>
      </c>
      <c r="M7412">
        <v>13</v>
      </c>
      <c r="N7412">
        <v>0</v>
      </c>
      <c r="O7412">
        <v>0</v>
      </c>
    </row>
    <row r="7413" spans="1:20" x14ac:dyDescent="0.25">
      <c r="A7413">
        <v>2009</v>
      </c>
      <c r="B7413" s="6" t="s">
        <v>63</v>
      </c>
      <c r="C7413">
        <v>11</v>
      </c>
      <c r="D7413" t="s">
        <v>474</v>
      </c>
      <c r="E7413">
        <v>2</v>
      </c>
      <c r="F7413">
        <v>12</v>
      </c>
      <c r="G7413">
        <v>122</v>
      </c>
      <c r="H7413">
        <v>0</v>
      </c>
      <c r="I7413">
        <f t="shared" si="73"/>
        <v>13.66742596810934</v>
      </c>
      <c r="J7413" t="s">
        <v>82</v>
      </c>
      <c r="K7413">
        <v>20</v>
      </c>
      <c r="L7413">
        <v>30</v>
      </c>
      <c r="M7413">
        <v>10</v>
      </c>
      <c r="N7413">
        <v>0</v>
      </c>
      <c r="O7413">
        <v>10</v>
      </c>
      <c r="T7413" t="s">
        <v>478</v>
      </c>
    </row>
    <row r="7414" spans="1:20" x14ac:dyDescent="0.25">
      <c r="A7414">
        <v>2009</v>
      </c>
      <c r="B7414" s="6" t="s">
        <v>63</v>
      </c>
      <c r="C7414">
        <v>12</v>
      </c>
      <c r="D7414" t="s">
        <v>474</v>
      </c>
      <c r="I7414" t="str">
        <f t="shared" si="73"/>
        <v/>
      </c>
      <c r="J7414" t="s">
        <v>83</v>
      </c>
      <c r="K7414">
        <v>50</v>
      </c>
      <c r="L7414">
        <v>35</v>
      </c>
      <c r="M7414">
        <v>30</v>
      </c>
      <c r="N7414">
        <v>0</v>
      </c>
      <c r="O7414">
        <v>0</v>
      </c>
      <c r="T7414" t="s">
        <v>479</v>
      </c>
    </row>
    <row r="7415" spans="1:20" x14ac:dyDescent="0.25">
      <c r="A7415">
        <v>2009</v>
      </c>
      <c r="B7415" s="6" t="s">
        <v>63</v>
      </c>
      <c r="C7415">
        <v>13</v>
      </c>
      <c r="D7415" t="s">
        <v>474</v>
      </c>
      <c r="I7415" t="str">
        <f t="shared" si="73"/>
        <v/>
      </c>
      <c r="J7415" t="s">
        <v>480</v>
      </c>
      <c r="K7415">
        <v>60</v>
      </c>
      <c r="L7415">
        <v>30</v>
      </c>
      <c r="M7415">
        <v>20</v>
      </c>
      <c r="N7415">
        <v>0</v>
      </c>
      <c r="O7415">
        <v>0</v>
      </c>
      <c r="T7415" t="s">
        <v>479</v>
      </c>
    </row>
    <row r="7416" spans="1:20" x14ac:dyDescent="0.25">
      <c r="A7416">
        <v>2009</v>
      </c>
      <c r="B7416" s="6" t="s">
        <v>63</v>
      </c>
      <c r="C7416">
        <v>14</v>
      </c>
      <c r="D7416" t="s">
        <v>474</v>
      </c>
      <c r="I7416" t="str">
        <f t="shared" si="73"/>
        <v/>
      </c>
      <c r="J7416" t="s">
        <v>85</v>
      </c>
      <c r="K7416">
        <v>8</v>
      </c>
      <c r="L7416">
        <v>12</v>
      </c>
      <c r="M7416">
        <v>18</v>
      </c>
      <c r="N7416">
        <v>0</v>
      </c>
      <c r="O7416">
        <v>0</v>
      </c>
    </row>
    <row r="7417" spans="1:20" x14ac:dyDescent="0.25">
      <c r="A7417">
        <v>2009</v>
      </c>
      <c r="B7417" s="6" t="s">
        <v>63</v>
      </c>
      <c r="C7417">
        <v>15</v>
      </c>
      <c r="D7417" t="s">
        <v>474</v>
      </c>
      <c r="I7417" t="str">
        <f t="shared" si="73"/>
        <v/>
      </c>
      <c r="J7417" t="s">
        <v>79</v>
      </c>
      <c r="K7417">
        <v>7</v>
      </c>
      <c r="L7417">
        <v>6</v>
      </c>
      <c r="M7417">
        <v>11</v>
      </c>
      <c r="N7417">
        <v>0</v>
      </c>
      <c r="O7417">
        <v>0</v>
      </c>
      <c r="T7417" t="s">
        <v>481</v>
      </c>
    </row>
    <row r="7418" spans="1:20" x14ac:dyDescent="0.25">
      <c r="A7418">
        <v>2009</v>
      </c>
      <c r="B7418" s="6" t="s">
        <v>63</v>
      </c>
      <c r="C7418">
        <v>16</v>
      </c>
      <c r="D7418" t="s">
        <v>474</v>
      </c>
      <c r="I7418" t="str">
        <f t="shared" si="73"/>
        <v/>
      </c>
      <c r="J7418" t="s">
        <v>76</v>
      </c>
      <c r="K7418">
        <v>30</v>
      </c>
      <c r="L7418">
        <v>40</v>
      </c>
      <c r="M7418">
        <v>50</v>
      </c>
      <c r="N7418">
        <v>5</v>
      </c>
      <c r="O7418">
        <v>0</v>
      </c>
    </row>
    <row r="7419" spans="1:20" x14ac:dyDescent="0.25">
      <c r="A7419">
        <v>2009</v>
      </c>
      <c r="B7419" s="6" t="s">
        <v>63</v>
      </c>
      <c r="C7419">
        <v>17</v>
      </c>
      <c r="D7419" t="s">
        <v>482</v>
      </c>
      <c r="E7419">
        <v>3</v>
      </c>
      <c r="F7419">
        <v>12</v>
      </c>
      <c r="G7419">
        <v>177.5</v>
      </c>
      <c r="H7419">
        <v>0</v>
      </c>
      <c r="I7419">
        <f t="shared" si="73"/>
        <v>14.589665653495439</v>
      </c>
      <c r="J7419" t="s">
        <v>124</v>
      </c>
      <c r="K7419">
        <v>19</v>
      </c>
      <c r="L7419">
        <v>16</v>
      </c>
      <c r="M7419">
        <v>6</v>
      </c>
      <c r="N7419">
        <v>0</v>
      </c>
      <c r="O7419">
        <v>0</v>
      </c>
    </row>
    <row r="7420" spans="1:20" x14ac:dyDescent="0.25">
      <c r="A7420">
        <v>2009</v>
      </c>
      <c r="B7420" s="6" t="s">
        <v>63</v>
      </c>
      <c r="C7420">
        <v>18</v>
      </c>
      <c r="D7420" t="s">
        <v>482</v>
      </c>
      <c r="I7420" t="str">
        <f t="shared" si="73"/>
        <v/>
      </c>
      <c r="J7420" t="s">
        <v>83</v>
      </c>
      <c r="K7420">
        <v>28</v>
      </c>
      <c r="L7420">
        <v>17</v>
      </c>
      <c r="M7420">
        <v>7</v>
      </c>
      <c r="N7420">
        <v>0</v>
      </c>
      <c r="O7420">
        <v>0</v>
      </c>
    </row>
    <row r="7421" spans="1:20" x14ac:dyDescent="0.25">
      <c r="A7421">
        <v>2009</v>
      </c>
      <c r="B7421" s="6" t="s">
        <v>63</v>
      </c>
      <c r="C7421">
        <v>19</v>
      </c>
      <c r="D7421" t="s">
        <v>482</v>
      </c>
      <c r="I7421" t="str">
        <f t="shared" si="73"/>
        <v/>
      </c>
      <c r="J7421" t="s">
        <v>80</v>
      </c>
      <c r="K7421">
        <v>38</v>
      </c>
      <c r="L7421">
        <v>19</v>
      </c>
      <c r="M7421">
        <v>45</v>
      </c>
      <c r="N7421">
        <v>30</v>
      </c>
      <c r="O7421">
        <v>0</v>
      </c>
      <c r="T7421" t="s">
        <v>483</v>
      </c>
    </row>
    <row r="7422" spans="1:20" x14ac:dyDescent="0.25">
      <c r="A7422">
        <v>2009</v>
      </c>
      <c r="B7422" s="6" t="s">
        <v>63</v>
      </c>
      <c r="C7422">
        <v>20</v>
      </c>
      <c r="D7422" t="s">
        <v>482</v>
      </c>
      <c r="I7422" t="str">
        <f t="shared" si="73"/>
        <v/>
      </c>
      <c r="J7422" t="s">
        <v>484</v>
      </c>
      <c r="K7422">
        <v>28</v>
      </c>
      <c r="L7422">
        <v>20</v>
      </c>
      <c r="M7422">
        <v>1</v>
      </c>
      <c r="N7422">
        <v>0</v>
      </c>
      <c r="O7422">
        <v>0</v>
      </c>
    </row>
    <row r="7423" spans="1:20" x14ac:dyDescent="0.25">
      <c r="A7423">
        <v>2009</v>
      </c>
      <c r="B7423" s="6" t="s">
        <v>63</v>
      </c>
      <c r="C7423">
        <v>21</v>
      </c>
      <c r="D7423" t="s">
        <v>482</v>
      </c>
      <c r="I7423" t="str">
        <f t="shared" si="73"/>
        <v/>
      </c>
      <c r="J7423" t="s">
        <v>484</v>
      </c>
      <c r="K7423">
        <v>8</v>
      </c>
      <c r="L7423">
        <v>9</v>
      </c>
      <c r="M7423">
        <v>3</v>
      </c>
      <c r="N7423">
        <v>10</v>
      </c>
      <c r="O7423">
        <v>0</v>
      </c>
    </row>
    <row r="7424" spans="1:20" x14ac:dyDescent="0.25">
      <c r="A7424">
        <v>2009</v>
      </c>
      <c r="B7424" s="6" t="s">
        <v>63</v>
      </c>
      <c r="C7424">
        <v>22</v>
      </c>
      <c r="D7424" t="s">
        <v>482</v>
      </c>
      <c r="I7424" t="str">
        <f t="shared" si="73"/>
        <v/>
      </c>
      <c r="J7424" t="s">
        <v>82</v>
      </c>
      <c r="K7424">
        <v>10</v>
      </c>
      <c r="L7424">
        <v>8</v>
      </c>
      <c r="M7424">
        <v>6</v>
      </c>
      <c r="N7424">
        <v>0</v>
      </c>
      <c r="O7424">
        <v>0</v>
      </c>
    </row>
    <row r="7425" spans="1:20" x14ac:dyDescent="0.25">
      <c r="A7425">
        <v>2009</v>
      </c>
      <c r="B7425" s="6" t="s">
        <v>63</v>
      </c>
      <c r="C7425">
        <v>23</v>
      </c>
      <c r="D7425" t="s">
        <v>482</v>
      </c>
      <c r="I7425" t="str">
        <f t="shared" si="73"/>
        <v/>
      </c>
      <c r="J7425" t="s">
        <v>85</v>
      </c>
      <c r="K7425">
        <v>21</v>
      </c>
      <c r="L7425">
        <v>13</v>
      </c>
      <c r="M7425">
        <v>13</v>
      </c>
      <c r="N7425">
        <v>0</v>
      </c>
      <c r="O7425">
        <v>0</v>
      </c>
    </row>
    <row r="7426" spans="1:20" x14ac:dyDescent="0.25">
      <c r="A7426">
        <v>2009</v>
      </c>
      <c r="B7426" s="6" t="s">
        <v>63</v>
      </c>
      <c r="C7426">
        <v>24</v>
      </c>
      <c r="D7426" t="s">
        <v>482</v>
      </c>
      <c r="I7426" t="str">
        <f t="shared" si="73"/>
        <v/>
      </c>
      <c r="J7426" t="s">
        <v>82</v>
      </c>
      <c r="K7426">
        <v>20</v>
      </c>
      <c r="L7426">
        <v>16</v>
      </c>
      <c r="M7426">
        <v>4</v>
      </c>
      <c r="N7426">
        <v>0</v>
      </c>
      <c r="O7426">
        <v>0</v>
      </c>
      <c r="P7426" t="s">
        <v>156</v>
      </c>
    </row>
    <row r="7427" spans="1:20" x14ac:dyDescent="0.25">
      <c r="A7427">
        <v>2009</v>
      </c>
      <c r="B7427" s="6" t="s">
        <v>63</v>
      </c>
      <c r="C7427">
        <v>25</v>
      </c>
      <c r="D7427" t="s">
        <v>482</v>
      </c>
      <c r="I7427" t="str">
        <f t="shared" si="73"/>
        <v/>
      </c>
      <c r="J7427" t="s">
        <v>78</v>
      </c>
      <c r="K7427">
        <v>28</v>
      </c>
      <c r="L7427">
        <v>36</v>
      </c>
      <c r="M7427">
        <v>9</v>
      </c>
      <c r="N7427">
        <v>0</v>
      </c>
      <c r="O7427">
        <v>0</v>
      </c>
    </row>
    <row r="7428" spans="1:20" x14ac:dyDescent="0.25">
      <c r="A7428">
        <v>2009</v>
      </c>
      <c r="B7428" s="6" t="s">
        <v>63</v>
      </c>
      <c r="C7428">
        <v>26</v>
      </c>
      <c r="D7428" t="s">
        <v>482</v>
      </c>
      <c r="I7428" t="str">
        <f t="shared" si="73"/>
        <v/>
      </c>
      <c r="J7428" t="s">
        <v>79</v>
      </c>
      <c r="K7428">
        <v>18</v>
      </c>
      <c r="L7428">
        <v>13</v>
      </c>
      <c r="M7428">
        <v>15</v>
      </c>
      <c r="N7428">
        <v>0</v>
      </c>
      <c r="O7428">
        <v>0</v>
      </c>
    </row>
    <row r="7429" spans="1:20" x14ac:dyDescent="0.25">
      <c r="A7429">
        <v>2009</v>
      </c>
      <c r="B7429" s="6" t="s">
        <v>63</v>
      </c>
      <c r="C7429">
        <v>27</v>
      </c>
      <c r="D7429" t="s">
        <v>482</v>
      </c>
      <c r="I7429" t="str">
        <f t="shared" si="73"/>
        <v/>
      </c>
      <c r="J7429" t="s">
        <v>85</v>
      </c>
      <c r="K7429">
        <v>12</v>
      </c>
      <c r="L7429">
        <v>7</v>
      </c>
      <c r="M7429">
        <v>4</v>
      </c>
      <c r="N7429">
        <v>0</v>
      </c>
      <c r="O7429">
        <v>0</v>
      </c>
      <c r="P7429" t="s">
        <v>485</v>
      </c>
    </row>
    <row r="7430" spans="1:20" x14ac:dyDescent="0.25">
      <c r="A7430">
        <v>2009</v>
      </c>
      <c r="B7430" s="6" t="s">
        <v>63</v>
      </c>
      <c r="C7430">
        <v>28</v>
      </c>
      <c r="D7430" t="s">
        <v>482</v>
      </c>
      <c r="I7430" t="str">
        <f t="shared" si="73"/>
        <v/>
      </c>
      <c r="J7430" t="s">
        <v>83</v>
      </c>
      <c r="K7430">
        <v>18</v>
      </c>
      <c r="L7430">
        <v>14</v>
      </c>
      <c r="M7430">
        <v>4</v>
      </c>
      <c r="N7430">
        <v>0</v>
      </c>
      <c r="O7430">
        <v>0</v>
      </c>
    </row>
    <row r="7431" spans="1:20" x14ac:dyDescent="0.25">
      <c r="A7431">
        <v>2009</v>
      </c>
      <c r="B7431" s="6" t="s">
        <v>63</v>
      </c>
      <c r="C7431">
        <v>29</v>
      </c>
      <c r="D7431" t="s">
        <v>482</v>
      </c>
      <c r="I7431" t="str">
        <f t="shared" si="73"/>
        <v/>
      </c>
      <c r="J7431" t="s">
        <v>80</v>
      </c>
      <c r="K7431">
        <v>23</v>
      </c>
      <c r="L7431">
        <v>18</v>
      </c>
      <c r="M7431">
        <v>11</v>
      </c>
      <c r="N7431">
        <v>0</v>
      </c>
      <c r="O7431">
        <v>0</v>
      </c>
      <c r="P7431" t="s">
        <v>156</v>
      </c>
    </row>
    <row r="7432" spans="1:20" x14ac:dyDescent="0.25">
      <c r="A7432">
        <v>2009</v>
      </c>
      <c r="B7432" s="6" t="s">
        <v>63</v>
      </c>
      <c r="C7432">
        <v>30</v>
      </c>
      <c r="D7432" t="s">
        <v>482</v>
      </c>
      <c r="E7432">
        <v>4</v>
      </c>
      <c r="F7432">
        <v>12.5</v>
      </c>
      <c r="G7432">
        <v>162</v>
      </c>
      <c r="H7432">
        <v>0</v>
      </c>
      <c r="I7432">
        <f t="shared" si="73"/>
        <v>14.916467780429594</v>
      </c>
      <c r="J7432" t="s">
        <v>76</v>
      </c>
      <c r="K7432">
        <v>80</v>
      </c>
      <c r="L7432">
        <v>62</v>
      </c>
      <c r="M7432">
        <v>48</v>
      </c>
      <c r="N7432">
        <v>65</v>
      </c>
      <c r="O7432">
        <v>0</v>
      </c>
    </row>
    <row r="7433" spans="1:20" x14ac:dyDescent="0.25">
      <c r="A7433">
        <v>2009</v>
      </c>
      <c r="B7433" s="6" t="s">
        <v>63</v>
      </c>
      <c r="C7433">
        <v>31</v>
      </c>
      <c r="D7433" t="s">
        <v>482</v>
      </c>
      <c r="I7433" t="str">
        <f t="shared" si="73"/>
        <v/>
      </c>
      <c r="J7433" t="s">
        <v>81</v>
      </c>
      <c r="K7433">
        <v>18</v>
      </c>
      <c r="L7433">
        <v>27</v>
      </c>
      <c r="M7433">
        <v>15</v>
      </c>
      <c r="N7433">
        <v>0</v>
      </c>
      <c r="O7433">
        <v>0</v>
      </c>
    </row>
    <row r="7434" spans="1:20" x14ac:dyDescent="0.25">
      <c r="A7434">
        <v>2009</v>
      </c>
      <c r="B7434" s="6" t="s">
        <v>63</v>
      </c>
      <c r="C7434">
        <v>32</v>
      </c>
      <c r="D7434" t="s">
        <v>482</v>
      </c>
      <c r="I7434" t="str">
        <f t="shared" si="73"/>
        <v/>
      </c>
      <c r="J7434" t="s">
        <v>83</v>
      </c>
      <c r="K7434">
        <v>18</v>
      </c>
      <c r="L7434">
        <v>12</v>
      </c>
      <c r="M7434">
        <v>3</v>
      </c>
      <c r="N7434">
        <v>0</v>
      </c>
      <c r="O7434">
        <v>0</v>
      </c>
    </row>
    <row r="7435" spans="1:20" x14ac:dyDescent="0.25">
      <c r="A7435">
        <v>2009</v>
      </c>
      <c r="B7435" s="6" t="s">
        <v>63</v>
      </c>
      <c r="C7435">
        <v>33</v>
      </c>
      <c r="D7435" t="s">
        <v>482</v>
      </c>
      <c r="I7435" t="str">
        <f t="shared" si="73"/>
        <v/>
      </c>
      <c r="J7435" t="s">
        <v>90</v>
      </c>
      <c r="K7435">
        <v>35</v>
      </c>
      <c r="L7435">
        <v>20</v>
      </c>
      <c r="M7435">
        <v>42</v>
      </c>
      <c r="N7435">
        <v>0</v>
      </c>
      <c r="O7435">
        <v>0</v>
      </c>
    </row>
    <row r="7436" spans="1:20" x14ac:dyDescent="0.25">
      <c r="A7436">
        <v>2009</v>
      </c>
      <c r="B7436" s="6" t="s">
        <v>63</v>
      </c>
      <c r="C7436">
        <v>34</v>
      </c>
      <c r="D7436" t="s">
        <v>482</v>
      </c>
      <c r="I7436" t="str">
        <f t="shared" si="73"/>
        <v/>
      </c>
      <c r="J7436" t="s">
        <v>81</v>
      </c>
      <c r="K7436">
        <v>23</v>
      </c>
      <c r="L7436">
        <v>20</v>
      </c>
      <c r="M7436">
        <v>19</v>
      </c>
      <c r="N7436">
        <v>0</v>
      </c>
      <c r="O7436">
        <v>0</v>
      </c>
    </row>
    <row r="7437" spans="1:20" x14ac:dyDescent="0.25">
      <c r="A7437">
        <v>2009</v>
      </c>
      <c r="B7437" s="6" t="s">
        <v>63</v>
      </c>
      <c r="C7437">
        <v>35</v>
      </c>
      <c r="D7437" t="s">
        <v>482</v>
      </c>
      <c r="I7437" t="str">
        <f t="shared" si="73"/>
        <v/>
      </c>
      <c r="J7437" t="s">
        <v>83</v>
      </c>
      <c r="K7437">
        <v>13</v>
      </c>
      <c r="L7437">
        <v>8</v>
      </c>
      <c r="M7437">
        <v>2</v>
      </c>
      <c r="N7437">
        <v>0</v>
      </c>
      <c r="O7437">
        <v>0</v>
      </c>
      <c r="T7437" t="s">
        <v>486</v>
      </c>
    </row>
    <row r="7438" spans="1:20" x14ac:dyDescent="0.25">
      <c r="A7438">
        <v>2009</v>
      </c>
      <c r="B7438" s="6" t="s">
        <v>63</v>
      </c>
      <c r="C7438">
        <v>36</v>
      </c>
      <c r="D7438" t="s">
        <v>482</v>
      </c>
      <c r="I7438" t="str">
        <f t="shared" si="73"/>
        <v/>
      </c>
      <c r="J7438" t="s">
        <v>81</v>
      </c>
      <c r="K7438">
        <v>23</v>
      </c>
      <c r="L7438">
        <v>12</v>
      </c>
      <c r="M7438">
        <v>26</v>
      </c>
      <c r="N7438">
        <v>0</v>
      </c>
      <c r="O7438">
        <v>0</v>
      </c>
    </row>
    <row r="7439" spans="1:20" x14ac:dyDescent="0.25">
      <c r="A7439">
        <v>2009</v>
      </c>
      <c r="B7439" s="6" t="s">
        <v>63</v>
      </c>
      <c r="C7439">
        <v>37</v>
      </c>
      <c r="D7439" t="s">
        <v>482</v>
      </c>
      <c r="I7439" t="str">
        <f t="shared" si="73"/>
        <v/>
      </c>
      <c r="J7439" t="s">
        <v>90</v>
      </c>
      <c r="K7439">
        <v>100</v>
      </c>
      <c r="L7439">
        <v>90</v>
      </c>
      <c r="M7439">
        <v>20</v>
      </c>
      <c r="N7439">
        <v>0</v>
      </c>
      <c r="O7439">
        <v>0</v>
      </c>
    </row>
    <row r="7440" spans="1:20" x14ac:dyDescent="0.25">
      <c r="A7440">
        <v>2009</v>
      </c>
      <c r="B7440" s="6" t="s">
        <v>63</v>
      </c>
      <c r="C7440">
        <v>38</v>
      </c>
      <c r="D7440" t="s">
        <v>482</v>
      </c>
      <c r="I7440" t="str">
        <f t="shared" si="73"/>
        <v/>
      </c>
      <c r="J7440" t="s">
        <v>82</v>
      </c>
      <c r="K7440">
        <v>16</v>
      </c>
      <c r="L7440">
        <v>6</v>
      </c>
      <c r="M7440">
        <v>9</v>
      </c>
      <c r="N7440">
        <v>0</v>
      </c>
      <c r="O7440">
        <v>0</v>
      </c>
    </row>
    <row r="7441" spans="1:20" x14ac:dyDescent="0.25">
      <c r="A7441">
        <v>2009</v>
      </c>
      <c r="B7441" s="6" t="s">
        <v>63</v>
      </c>
      <c r="C7441">
        <v>39</v>
      </c>
      <c r="D7441" t="s">
        <v>482</v>
      </c>
      <c r="I7441" t="str">
        <f t="shared" si="73"/>
        <v/>
      </c>
      <c r="J7441" t="s">
        <v>83</v>
      </c>
      <c r="K7441">
        <v>80</v>
      </c>
      <c r="L7441">
        <v>65</v>
      </c>
      <c r="M7441">
        <v>45</v>
      </c>
      <c r="N7441">
        <v>85</v>
      </c>
      <c r="O7441">
        <v>0</v>
      </c>
    </row>
    <row r="7442" spans="1:20" x14ac:dyDescent="0.25">
      <c r="A7442">
        <v>2009</v>
      </c>
      <c r="B7442" s="6" t="s">
        <v>63</v>
      </c>
      <c r="C7442">
        <v>40</v>
      </c>
      <c r="D7442" t="s">
        <v>482</v>
      </c>
      <c r="I7442" t="str">
        <f t="shared" si="73"/>
        <v/>
      </c>
      <c r="J7442" t="s">
        <v>90</v>
      </c>
      <c r="K7442">
        <v>100</v>
      </c>
      <c r="L7442">
        <v>90</v>
      </c>
      <c r="M7442">
        <v>90</v>
      </c>
      <c r="N7442">
        <v>85</v>
      </c>
      <c r="O7442">
        <v>0</v>
      </c>
    </row>
    <row r="7443" spans="1:20" x14ac:dyDescent="0.25">
      <c r="A7443">
        <v>2009</v>
      </c>
      <c r="B7443" s="6" t="s">
        <v>63</v>
      </c>
      <c r="C7443">
        <v>41</v>
      </c>
      <c r="D7443" t="s">
        <v>482</v>
      </c>
      <c r="J7443" t="s">
        <v>82</v>
      </c>
      <c r="K7443">
        <v>13</v>
      </c>
      <c r="L7443">
        <v>15</v>
      </c>
      <c r="M7443">
        <v>14</v>
      </c>
      <c r="N7443">
        <v>20</v>
      </c>
      <c r="O7443">
        <v>0</v>
      </c>
      <c r="T7443" t="s">
        <v>487</v>
      </c>
    </row>
    <row r="7444" spans="1:20" x14ac:dyDescent="0.25">
      <c r="A7444">
        <v>2009</v>
      </c>
      <c r="B7444" s="6" t="s">
        <v>63</v>
      </c>
      <c r="C7444">
        <v>42</v>
      </c>
      <c r="D7444" t="s">
        <v>474</v>
      </c>
      <c r="E7444">
        <v>5</v>
      </c>
      <c r="F7444">
        <v>5.3</v>
      </c>
      <c r="G7444">
        <v>83.5</v>
      </c>
      <c r="H7444">
        <v>30</v>
      </c>
      <c r="I7444">
        <f t="shared" ref="I7444:I7451" si="74">IF($F7444&gt;0,$F7444/(1000-$G7444)*1000,"")</f>
        <v>5.7828696126568468</v>
      </c>
      <c r="J7444" t="s">
        <v>82</v>
      </c>
      <c r="K7444">
        <v>20</v>
      </c>
      <c r="L7444">
        <v>12</v>
      </c>
      <c r="M7444">
        <v>15</v>
      </c>
      <c r="N7444">
        <v>70</v>
      </c>
      <c r="O7444">
        <v>0</v>
      </c>
    </row>
    <row r="7445" spans="1:20" x14ac:dyDescent="0.25">
      <c r="A7445">
        <v>2009</v>
      </c>
      <c r="B7445" s="6" t="s">
        <v>63</v>
      </c>
      <c r="C7445">
        <v>43</v>
      </c>
      <c r="D7445" t="s">
        <v>474</v>
      </c>
      <c r="I7445" t="str">
        <f t="shared" si="74"/>
        <v/>
      </c>
      <c r="J7445" t="s">
        <v>82</v>
      </c>
      <c r="K7445">
        <v>7</v>
      </c>
      <c r="L7445">
        <v>16</v>
      </c>
      <c r="M7445">
        <v>17</v>
      </c>
      <c r="N7445">
        <v>60</v>
      </c>
      <c r="O7445">
        <v>0</v>
      </c>
    </row>
    <row r="7446" spans="1:20" x14ac:dyDescent="0.25">
      <c r="A7446">
        <v>2009</v>
      </c>
      <c r="B7446" s="6" t="s">
        <v>63</v>
      </c>
      <c r="C7446">
        <v>44</v>
      </c>
      <c r="D7446" t="s">
        <v>474</v>
      </c>
      <c r="I7446" t="str">
        <f t="shared" si="74"/>
        <v/>
      </c>
      <c r="J7446" t="s">
        <v>81</v>
      </c>
      <c r="K7446">
        <v>11</v>
      </c>
      <c r="L7446">
        <v>6</v>
      </c>
      <c r="M7446">
        <v>5</v>
      </c>
      <c r="N7446">
        <v>25</v>
      </c>
      <c r="O7446">
        <v>0</v>
      </c>
    </row>
    <row r="7447" spans="1:20" x14ac:dyDescent="0.25">
      <c r="A7447">
        <v>2009</v>
      </c>
      <c r="B7447" s="6" t="s">
        <v>63</v>
      </c>
      <c r="C7447">
        <v>45</v>
      </c>
      <c r="D7447" t="s">
        <v>474</v>
      </c>
      <c r="I7447" t="str">
        <f t="shared" si="74"/>
        <v/>
      </c>
      <c r="J7447" t="s">
        <v>82</v>
      </c>
      <c r="K7447">
        <v>13</v>
      </c>
      <c r="L7447">
        <v>12</v>
      </c>
      <c r="M7447">
        <v>11</v>
      </c>
      <c r="N7447">
        <v>0</v>
      </c>
      <c r="O7447">
        <v>0</v>
      </c>
    </row>
    <row r="7448" spans="1:20" x14ac:dyDescent="0.25">
      <c r="A7448">
        <v>2009</v>
      </c>
      <c r="B7448" s="6" t="s">
        <v>63</v>
      </c>
      <c r="C7448">
        <v>46</v>
      </c>
      <c r="D7448" t="s">
        <v>474</v>
      </c>
      <c r="I7448" t="str">
        <f t="shared" si="74"/>
        <v/>
      </c>
      <c r="J7448" t="s">
        <v>79</v>
      </c>
      <c r="K7448">
        <v>14</v>
      </c>
      <c r="L7448">
        <v>12</v>
      </c>
      <c r="M7448">
        <v>21</v>
      </c>
      <c r="N7448">
        <v>30</v>
      </c>
      <c r="O7448">
        <v>0</v>
      </c>
    </row>
    <row r="7449" spans="1:20" x14ac:dyDescent="0.25">
      <c r="A7449">
        <v>2009</v>
      </c>
      <c r="B7449" s="6" t="s">
        <v>63</v>
      </c>
      <c r="C7449">
        <v>47</v>
      </c>
      <c r="D7449" t="s">
        <v>474</v>
      </c>
      <c r="I7449" t="str">
        <f t="shared" si="74"/>
        <v/>
      </c>
      <c r="J7449" t="s">
        <v>82</v>
      </c>
      <c r="K7449">
        <v>7</v>
      </c>
      <c r="L7449">
        <v>12</v>
      </c>
      <c r="M7449">
        <v>2</v>
      </c>
      <c r="N7449">
        <v>0</v>
      </c>
      <c r="O7449">
        <v>0</v>
      </c>
    </row>
    <row r="7450" spans="1:20" x14ac:dyDescent="0.25">
      <c r="A7450">
        <v>2009</v>
      </c>
      <c r="B7450" s="6" t="s">
        <v>63</v>
      </c>
      <c r="C7450">
        <v>48</v>
      </c>
      <c r="D7450" t="s">
        <v>474</v>
      </c>
      <c r="I7450" t="str">
        <f t="shared" si="74"/>
        <v/>
      </c>
      <c r="J7450" t="s">
        <v>88</v>
      </c>
      <c r="K7450">
        <v>11</v>
      </c>
      <c r="L7450">
        <v>14</v>
      </c>
      <c r="M7450">
        <v>5</v>
      </c>
      <c r="N7450">
        <v>0</v>
      </c>
      <c r="O7450">
        <v>0</v>
      </c>
    </row>
    <row r="7451" spans="1:20" x14ac:dyDescent="0.25">
      <c r="A7451">
        <v>2009</v>
      </c>
      <c r="B7451" s="6" t="s">
        <v>63</v>
      </c>
      <c r="C7451">
        <v>49</v>
      </c>
      <c r="D7451" t="s">
        <v>474</v>
      </c>
      <c r="E7451">
        <v>6</v>
      </c>
      <c r="F7451">
        <v>12.7</v>
      </c>
      <c r="G7451">
        <v>232</v>
      </c>
      <c r="H7451">
        <v>0</v>
      </c>
      <c r="I7451">
        <f t="shared" si="74"/>
        <v>16.536458333333332</v>
      </c>
      <c r="J7451" t="s">
        <v>90</v>
      </c>
      <c r="K7451">
        <v>12</v>
      </c>
      <c r="L7451">
        <v>11</v>
      </c>
      <c r="M7451">
        <v>17</v>
      </c>
      <c r="N7451">
        <v>10</v>
      </c>
      <c r="O7451">
        <v>0</v>
      </c>
    </row>
    <row r="7452" spans="1:20" x14ac:dyDescent="0.25">
      <c r="A7452">
        <v>2009</v>
      </c>
      <c r="B7452" s="6" t="s">
        <v>63</v>
      </c>
      <c r="C7452">
        <v>50</v>
      </c>
      <c r="D7452" t="s">
        <v>474</v>
      </c>
      <c r="J7452" t="s">
        <v>83</v>
      </c>
      <c r="K7452">
        <v>7</v>
      </c>
      <c r="L7452">
        <v>12</v>
      </c>
      <c r="M7452">
        <v>2</v>
      </c>
      <c r="N7452">
        <v>0</v>
      </c>
      <c r="O7452">
        <v>0</v>
      </c>
      <c r="T7452" t="s">
        <v>488</v>
      </c>
    </row>
    <row r="7453" spans="1:20" x14ac:dyDescent="0.25">
      <c r="A7453">
        <v>2009</v>
      </c>
      <c r="B7453" s="6" t="s">
        <v>63</v>
      </c>
      <c r="C7453">
        <v>51</v>
      </c>
      <c r="D7453" t="s">
        <v>474</v>
      </c>
      <c r="J7453" t="s">
        <v>83</v>
      </c>
      <c r="K7453">
        <v>17</v>
      </c>
      <c r="L7453">
        <v>14</v>
      </c>
      <c r="M7453">
        <v>4</v>
      </c>
      <c r="N7453">
        <v>0</v>
      </c>
      <c r="O7453">
        <v>0</v>
      </c>
      <c r="T7453" t="s">
        <v>489</v>
      </c>
    </row>
    <row r="7454" spans="1:20" x14ac:dyDescent="0.25">
      <c r="A7454">
        <v>2009</v>
      </c>
      <c r="B7454" s="6" t="s">
        <v>63</v>
      </c>
      <c r="C7454">
        <v>52</v>
      </c>
      <c r="D7454" t="s">
        <v>474</v>
      </c>
      <c r="J7454" t="s">
        <v>83</v>
      </c>
      <c r="K7454">
        <v>27</v>
      </c>
      <c r="L7454">
        <v>23</v>
      </c>
      <c r="M7454">
        <v>15</v>
      </c>
      <c r="N7454">
        <v>5</v>
      </c>
      <c r="O7454">
        <v>0</v>
      </c>
      <c r="T7454" t="s">
        <v>490</v>
      </c>
    </row>
    <row r="7455" spans="1:20" x14ac:dyDescent="0.25">
      <c r="A7455">
        <v>2009</v>
      </c>
      <c r="B7455" s="6" t="s">
        <v>63</v>
      </c>
      <c r="C7455">
        <v>53</v>
      </c>
      <c r="D7455" t="s">
        <v>474</v>
      </c>
      <c r="J7455" t="s">
        <v>83</v>
      </c>
      <c r="K7455">
        <v>10</v>
      </c>
      <c r="L7455">
        <v>12</v>
      </c>
      <c r="M7455">
        <v>10</v>
      </c>
      <c r="N7455">
        <v>0</v>
      </c>
      <c r="O7455">
        <v>0</v>
      </c>
      <c r="T7455" t="s">
        <v>491</v>
      </c>
    </row>
    <row r="7456" spans="1:20" x14ac:dyDescent="0.25">
      <c r="A7456">
        <v>2009</v>
      </c>
      <c r="B7456" s="6" t="s">
        <v>63</v>
      </c>
      <c r="C7456">
        <v>54</v>
      </c>
      <c r="D7456" t="s">
        <v>474</v>
      </c>
      <c r="J7456" t="s">
        <v>81</v>
      </c>
      <c r="K7456">
        <v>15</v>
      </c>
      <c r="L7456">
        <v>25</v>
      </c>
      <c r="M7456">
        <v>28</v>
      </c>
      <c r="N7456">
        <v>10</v>
      </c>
      <c r="O7456">
        <v>0</v>
      </c>
    </row>
    <row r="7457" spans="1:20" x14ac:dyDescent="0.25">
      <c r="A7457">
        <v>2009</v>
      </c>
      <c r="B7457" s="6" t="s">
        <v>63</v>
      </c>
      <c r="C7457">
        <v>55</v>
      </c>
      <c r="D7457" t="s">
        <v>474</v>
      </c>
      <c r="J7457" t="s">
        <v>79</v>
      </c>
      <c r="K7457">
        <v>8</v>
      </c>
      <c r="L7457">
        <v>11</v>
      </c>
      <c r="M7457">
        <v>1</v>
      </c>
      <c r="N7457">
        <v>0</v>
      </c>
      <c r="O7457">
        <v>0</v>
      </c>
      <c r="T7457" t="s">
        <v>492</v>
      </c>
    </row>
    <row r="7458" spans="1:20" x14ac:dyDescent="0.25">
      <c r="A7458">
        <v>2009</v>
      </c>
      <c r="B7458" s="6" t="s">
        <v>63</v>
      </c>
      <c r="C7458">
        <v>56</v>
      </c>
      <c r="D7458" t="s">
        <v>474</v>
      </c>
      <c r="J7458" t="s">
        <v>81</v>
      </c>
      <c r="K7458">
        <v>25</v>
      </c>
      <c r="L7458">
        <v>25</v>
      </c>
      <c r="M7458">
        <v>20</v>
      </c>
      <c r="N7458">
        <v>0</v>
      </c>
      <c r="O7458">
        <v>0</v>
      </c>
      <c r="T7458" t="s">
        <v>493</v>
      </c>
    </row>
    <row r="7459" spans="1:20" x14ac:dyDescent="0.25">
      <c r="A7459">
        <v>2009</v>
      </c>
      <c r="B7459" s="6" t="s">
        <v>63</v>
      </c>
      <c r="C7459">
        <v>57</v>
      </c>
      <c r="D7459" t="s">
        <v>474</v>
      </c>
      <c r="J7459" t="s">
        <v>90</v>
      </c>
      <c r="K7459">
        <v>20</v>
      </c>
      <c r="L7459">
        <v>30</v>
      </c>
      <c r="M7459">
        <v>40</v>
      </c>
      <c r="N7459">
        <v>0</v>
      </c>
      <c r="O7459">
        <v>0</v>
      </c>
      <c r="T7459" t="s">
        <v>493</v>
      </c>
    </row>
    <row r="7460" spans="1:20" x14ac:dyDescent="0.25">
      <c r="A7460">
        <v>2009</v>
      </c>
      <c r="B7460" s="6" t="s">
        <v>63</v>
      </c>
      <c r="C7460">
        <v>58</v>
      </c>
      <c r="D7460" t="s">
        <v>474</v>
      </c>
      <c r="J7460" t="s">
        <v>81</v>
      </c>
      <c r="K7460">
        <v>20</v>
      </c>
      <c r="L7460">
        <v>20</v>
      </c>
      <c r="M7460">
        <v>20</v>
      </c>
      <c r="N7460">
        <v>0</v>
      </c>
      <c r="O7460">
        <v>0</v>
      </c>
      <c r="T7460" t="s">
        <v>494</v>
      </c>
    </row>
    <row r="7461" spans="1:20" x14ac:dyDescent="0.25">
      <c r="A7461">
        <v>2009</v>
      </c>
      <c r="B7461" s="6" t="s">
        <v>63</v>
      </c>
      <c r="C7461">
        <v>59</v>
      </c>
      <c r="D7461" t="s">
        <v>474</v>
      </c>
      <c r="J7461" t="s">
        <v>76</v>
      </c>
      <c r="K7461">
        <v>80</v>
      </c>
      <c r="L7461">
        <v>35</v>
      </c>
      <c r="M7461">
        <v>5</v>
      </c>
      <c r="N7461">
        <v>20</v>
      </c>
      <c r="O7461">
        <v>0</v>
      </c>
    </row>
    <row r="7462" spans="1:20" x14ac:dyDescent="0.25">
      <c r="A7462">
        <v>2009</v>
      </c>
      <c r="B7462" s="6" t="s">
        <v>63</v>
      </c>
      <c r="C7462">
        <v>60</v>
      </c>
      <c r="D7462" t="s">
        <v>474</v>
      </c>
      <c r="J7462" t="s">
        <v>85</v>
      </c>
      <c r="K7462">
        <v>20</v>
      </c>
      <c r="L7462">
        <v>35</v>
      </c>
      <c r="M7462">
        <v>25</v>
      </c>
      <c r="N7462">
        <v>0</v>
      </c>
      <c r="O7462">
        <v>0</v>
      </c>
    </row>
    <row r="7463" spans="1:20" x14ac:dyDescent="0.25">
      <c r="A7463">
        <v>2009</v>
      </c>
      <c r="B7463" s="6" t="s">
        <v>73</v>
      </c>
      <c r="C7463">
        <v>1</v>
      </c>
      <c r="D7463" t="s">
        <v>474</v>
      </c>
      <c r="E7463">
        <v>1</v>
      </c>
      <c r="F7463" s="8">
        <v>8.3000000000000007</v>
      </c>
      <c r="G7463">
        <v>178</v>
      </c>
      <c r="H7463">
        <v>0</v>
      </c>
      <c r="I7463">
        <f t="shared" ref="I7463:I7509" si="75">IF($F7463&gt;0,$F7463/(1000-$G7463)*1000,"")</f>
        <v>10.097323600973237</v>
      </c>
      <c r="J7463" t="s">
        <v>79</v>
      </c>
      <c r="K7463">
        <v>13</v>
      </c>
      <c r="L7463">
        <v>15</v>
      </c>
      <c r="M7463">
        <v>12</v>
      </c>
      <c r="N7463">
        <v>10</v>
      </c>
      <c r="O7463">
        <v>0</v>
      </c>
      <c r="T7463" t="s">
        <v>495</v>
      </c>
    </row>
    <row r="7464" spans="1:20" x14ac:dyDescent="0.25">
      <c r="A7464">
        <v>2009</v>
      </c>
      <c r="B7464" s="6" t="s">
        <v>73</v>
      </c>
      <c r="C7464">
        <v>2</v>
      </c>
      <c r="D7464" t="s">
        <v>474</v>
      </c>
      <c r="I7464" t="str">
        <f t="shared" si="75"/>
        <v/>
      </c>
      <c r="J7464" t="s">
        <v>82</v>
      </c>
      <c r="K7464">
        <v>15</v>
      </c>
      <c r="L7464">
        <v>12</v>
      </c>
      <c r="M7464">
        <v>18</v>
      </c>
      <c r="N7464">
        <v>50</v>
      </c>
      <c r="O7464">
        <v>0</v>
      </c>
      <c r="T7464" t="s">
        <v>496</v>
      </c>
    </row>
    <row r="7465" spans="1:20" x14ac:dyDescent="0.25">
      <c r="A7465">
        <v>2009</v>
      </c>
      <c r="B7465" s="6" t="s">
        <v>73</v>
      </c>
      <c r="C7465">
        <v>3</v>
      </c>
      <c r="D7465" t="s">
        <v>474</v>
      </c>
      <c r="I7465" t="str">
        <f t="shared" si="75"/>
        <v/>
      </c>
      <c r="J7465" t="s">
        <v>88</v>
      </c>
      <c r="K7465">
        <v>30</v>
      </c>
      <c r="L7465">
        <v>40</v>
      </c>
      <c r="M7465">
        <v>30</v>
      </c>
      <c r="N7465">
        <v>0</v>
      </c>
      <c r="O7465">
        <v>0</v>
      </c>
    </row>
    <row r="7466" spans="1:20" x14ac:dyDescent="0.25">
      <c r="A7466">
        <v>2009</v>
      </c>
      <c r="B7466" s="6" t="s">
        <v>73</v>
      </c>
      <c r="C7466">
        <v>4</v>
      </c>
      <c r="D7466" t="s">
        <v>474</v>
      </c>
      <c r="I7466" t="str">
        <f t="shared" si="75"/>
        <v/>
      </c>
      <c r="J7466" t="s">
        <v>78</v>
      </c>
      <c r="K7466">
        <v>13</v>
      </c>
      <c r="L7466">
        <v>11</v>
      </c>
      <c r="M7466">
        <v>11</v>
      </c>
      <c r="N7466">
        <v>0</v>
      </c>
      <c r="O7466">
        <v>0</v>
      </c>
    </row>
    <row r="7467" spans="1:20" x14ac:dyDescent="0.25">
      <c r="A7467">
        <v>2009</v>
      </c>
      <c r="B7467" s="6" t="s">
        <v>73</v>
      </c>
      <c r="C7467">
        <v>5</v>
      </c>
      <c r="D7467" t="s">
        <v>474</v>
      </c>
      <c r="I7467" t="str">
        <f t="shared" si="75"/>
        <v/>
      </c>
      <c r="J7467" t="s">
        <v>83</v>
      </c>
      <c r="K7467">
        <v>100</v>
      </c>
      <c r="L7467">
        <v>45</v>
      </c>
      <c r="M7467">
        <v>80</v>
      </c>
      <c r="N7467">
        <v>50</v>
      </c>
      <c r="O7467">
        <v>0</v>
      </c>
      <c r="T7467" t="s">
        <v>497</v>
      </c>
    </row>
    <row r="7468" spans="1:20" x14ac:dyDescent="0.25">
      <c r="A7468">
        <v>2009</v>
      </c>
      <c r="B7468" s="6" t="s">
        <v>73</v>
      </c>
      <c r="C7468">
        <v>6</v>
      </c>
      <c r="D7468" t="s">
        <v>474</v>
      </c>
      <c r="I7468" t="str">
        <f t="shared" si="75"/>
        <v/>
      </c>
      <c r="J7468" t="s">
        <v>323</v>
      </c>
      <c r="K7468">
        <v>9</v>
      </c>
      <c r="L7468">
        <v>14</v>
      </c>
      <c r="M7468">
        <v>11</v>
      </c>
      <c r="N7468">
        <v>50</v>
      </c>
      <c r="O7468">
        <v>0</v>
      </c>
      <c r="T7468" t="s">
        <v>498</v>
      </c>
    </row>
    <row r="7469" spans="1:20" x14ac:dyDescent="0.25">
      <c r="A7469">
        <v>2009</v>
      </c>
      <c r="B7469" s="6" t="s">
        <v>73</v>
      </c>
      <c r="C7469">
        <v>7</v>
      </c>
      <c r="D7469" t="s">
        <v>474</v>
      </c>
      <c r="I7469" t="str">
        <f t="shared" si="75"/>
        <v/>
      </c>
      <c r="J7469" t="s">
        <v>79</v>
      </c>
      <c r="K7469">
        <v>40</v>
      </c>
      <c r="L7469">
        <v>40</v>
      </c>
      <c r="M7469">
        <v>45</v>
      </c>
      <c r="N7469">
        <v>30</v>
      </c>
      <c r="O7469">
        <v>0</v>
      </c>
    </row>
    <row r="7470" spans="1:20" x14ac:dyDescent="0.25">
      <c r="A7470">
        <v>2009</v>
      </c>
      <c r="B7470" s="6" t="s">
        <v>73</v>
      </c>
      <c r="C7470">
        <v>8</v>
      </c>
      <c r="D7470" t="s">
        <v>474</v>
      </c>
      <c r="I7470" t="str">
        <f t="shared" si="75"/>
        <v/>
      </c>
      <c r="J7470" t="s">
        <v>323</v>
      </c>
      <c r="K7470">
        <v>10</v>
      </c>
      <c r="L7470">
        <v>9</v>
      </c>
      <c r="M7470">
        <v>11</v>
      </c>
      <c r="N7470">
        <v>0</v>
      </c>
      <c r="O7470">
        <v>0</v>
      </c>
    </row>
    <row r="7471" spans="1:20" x14ac:dyDescent="0.25">
      <c r="A7471">
        <v>2009</v>
      </c>
      <c r="B7471" s="6" t="s">
        <v>73</v>
      </c>
      <c r="C7471">
        <v>9</v>
      </c>
      <c r="D7471" t="s">
        <v>474</v>
      </c>
      <c r="I7471" t="str">
        <f t="shared" si="75"/>
        <v/>
      </c>
      <c r="J7471" t="s">
        <v>499</v>
      </c>
      <c r="K7471">
        <v>25</v>
      </c>
      <c r="L7471">
        <v>15</v>
      </c>
      <c r="M7471">
        <v>15</v>
      </c>
      <c r="N7471">
        <v>40</v>
      </c>
      <c r="O7471">
        <v>0</v>
      </c>
    </row>
    <row r="7472" spans="1:20" x14ac:dyDescent="0.25">
      <c r="A7472">
        <v>2009</v>
      </c>
      <c r="B7472" s="6" t="s">
        <v>73</v>
      </c>
      <c r="C7472">
        <v>10</v>
      </c>
      <c r="D7472" t="s">
        <v>474</v>
      </c>
      <c r="E7472">
        <v>2</v>
      </c>
      <c r="F7472">
        <v>12</v>
      </c>
      <c r="G7472">
        <v>117</v>
      </c>
      <c r="H7472">
        <v>20</v>
      </c>
      <c r="I7472">
        <f t="shared" si="75"/>
        <v>13.590033975084937</v>
      </c>
      <c r="J7472" t="s">
        <v>323</v>
      </c>
      <c r="K7472">
        <v>10</v>
      </c>
      <c r="L7472">
        <v>4</v>
      </c>
      <c r="M7472">
        <v>1</v>
      </c>
      <c r="N7472">
        <v>0</v>
      </c>
      <c r="O7472">
        <v>0</v>
      </c>
      <c r="T7472" t="s">
        <v>475</v>
      </c>
    </row>
    <row r="7473" spans="1:20" x14ac:dyDescent="0.25">
      <c r="A7473">
        <v>2009</v>
      </c>
      <c r="B7473" s="6" t="s">
        <v>73</v>
      </c>
      <c r="C7473">
        <v>11</v>
      </c>
      <c r="D7473" t="s">
        <v>474</v>
      </c>
      <c r="I7473" t="str">
        <f t="shared" si="75"/>
        <v/>
      </c>
      <c r="J7473" t="s">
        <v>82</v>
      </c>
      <c r="K7473">
        <v>13</v>
      </c>
      <c r="L7473">
        <v>8</v>
      </c>
      <c r="M7473">
        <v>5</v>
      </c>
      <c r="N7473">
        <v>10</v>
      </c>
      <c r="O7473">
        <v>0</v>
      </c>
      <c r="T7473" t="s">
        <v>500</v>
      </c>
    </row>
    <row r="7474" spans="1:20" x14ac:dyDescent="0.25">
      <c r="A7474">
        <v>2009</v>
      </c>
      <c r="B7474" s="6" t="s">
        <v>73</v>
      </c>
      <c r="C7474">
        <v>12</v>
      </c>
      <c r="D7474" t="s">
        <v>474</v>
      </c>
      <c r="I7474" t="str">
        <f t="shared" si="75"/>
        <v/>
      </c>
      <c r="J7474" t="s">
        <v>323</v>
      </c>
      <c r="K7474">
        <v>20</v>
      </c>
      <c r="L7474">
        <v>15</v>
      </c>
      <c r="M7474">
        <v>7</v>
      </c>
      <c r="N7474">
        <v>30</v>
      </c>
      <c r="O7474">
        <v>0</v>
      </c>
    </row>
    <row r="7475" spans="1:20" x14ac:dyDescent="0.25">
      <c r="A7475">
        <v>2009</v>
      </c>
      <c r="B7475" s="6" t="s">
        <v>73</v>
      </c>
      <c r="C7475">
        <v>13</v>
      </c>
      <c r="D7475" t="s">
        <v>474</v>
      </c>
      <c r="I7475" t="str">
        <f t="shared" si="75"/>
        <v/>
      </c>
      <c r="J7475" t="s">
        <v>82</v>
      </c>
      <c r="K7475">
        <v>15</v>
      </c>
      <c r="L7475">
        <v>12</v>
      </c>
      <c r="M7475">
        <v>1</v>
      </c>
      <c r="N7475">
        <v>0</v>
      </c>
      <c r="O7475">
        <v>0</v>
      </c>
      <c r="T7475" t="s">
        <v>475</v>
      </c>
    </row>
    <row r="7476" spans="1:20" x14ac:dyDescent="0.25">
      <c r="A7476">
        <v>2009</v>
      </c>
      <c r="B7476" s="6" t="s">
        <v>73</v>
      </c>
      <c r="C7476">
        <v>14</v>
      </c>
      <c r="D7476" t="s">
        <v>474</v>
      </c>
      <c r="I7476" t="str">
        <f t="shared" si="75"/>
        <v/>
      </c>
      <c r="J7476" t="s">
        <v>82</v>
      </c>
      <c r="K7476">
        <v>14</v>
      </c>
      <c r="L7476">
        <v>10</v>
      </c>
      <c r="M7476">
        <v>8</v>
      </c>
      <c r="N7476">
        <v>30</v>
      </c>
      <c r="O7476">
        <v>0</v>
      </c>
      <c r="P7476" t="s">
        <v>156</v>
      </c>
    </row>
    <row r="7477" spans="1:20" x14ac:dyDescent="0.25">
      <c r="A7477">
        <v>2009</v>
      </c>
      <c r="B7477" s="6" t="s">
        <v>73</v>
      </c>
      <c r="C7477">
        <v>15</v>
      </c>
      <c r="D7477" t="s">
        <v>474</v>
      </c>
      <c r="I7477" t="str">
        <f t="shared" si="75"/>
        <v/>
      </c>
      <c r="J7477" t="s">
        <v>82</v>
      </c>
      <c r="K7477">
        <v>25</v>
      </c>
      <c r="L7477">
        <v>10</v>
      </c>
      <c r="M7477">
        <v>25</v>
      </c>
      <c r="N7477">
        <v>0</v>
      </c>
      <c r="O7477">
        <v>0</v>
      </c>
    </row>
    <row r="7478" spans="1:20" x14ac:dyDescent="0.25">
      <c r="A7478">
        <v>2009</v>
      </c>
      <c r="B7478" s="6" t="s">
        <v>73</v>
      </c>
      <c r="C7478">
        <v>16</v>
      </c>
      <c r="D7478" t="s">
        <v>474</v>
      </c>
      <c r="I7478" t="str">
        <f t="shared" si="75"/>
        <v/>
      </c>
      <c r="J7478" t="s">
        <v>85</v>
      </c>
      <c r="K7478">
        <v>11</v>
      </c>
      <c r="L7478">
        <v>15</v>
      </c>
      <c r="M7478">
        <v>9</v>
      </c>
      <c r="N7478">
        <v>0</v>
      </c>
      <c r="O7478">
        <v>0</v>
      </c>
    </row>
    <row r="7479" spans="1:20" x14ac:dyDescent="0.25">
      <c r="A7479">
        <v>2009</v>
      </c>
      <c r="B7479" s="6" t="s">
        <v>73</v>
      </c>
      <c r="C7479">
        <v>17</v>
      </c>
      <c r="D7479" t="s">
        <v>474</v>
      </c>
      <c r="I7479" t="str">
        <f t="shared" si="75"/>
        <v/>
      </c>
      <c r="J7479" t="s">
        <v>80</v>
      </c>
      <c r="K7479">
        <v>20</v>
      </c>
      <c r="L7479">
        <v>30</v>
      </c>
      <c r="M7479">
        <v>15</v>
      </c>
      <c r="N7479">
        <v>40</v>
      </c>
      <c r="O7479">
        <v>0</v>
      </c>
      <c r="T7479" t="s">
        <v>501</v>
      </c>
    </row>
    <row r="7480" spans="1:20" x14ac:dyDescent="0.25">
      <c r="A7480">
        <v>2009</v>
      </c>
      <c r="B7480" s="6" t="s">
        <v>73</v>
      </c>
      <c r="C7480">
        <v>18</v>
      </c>
      <c r="D7480" t="s">
        <v>474</v>
      </c>
      <c r="F7480" s="8"/>
      <c r="I7480" t="str">
        <f t="shared" si="75"/>
        <v/>
      </c>
      <c r="J7480" t="s">
        <v>85</v>
      </c>
      <c r="K7480">
        <v>12</v>
      </c>
      <c r="L7480">
        <v>9</v>
      </c>
      <c r="M7480">
        <v>8</v>
      </c>
      <c r="N7480">
        <v>0</v>
      </c>
      <c r="O7480">
        <v>0</v>
      </c>
    </row>
    <row r="7481" spans="1:20" x14ac:dyDescent="0.25">
      <c r="A7481">
        <v>2009</v>
      </c>
      <c r="B7481" s="6" t="s">
        <v>73</v>
      </c>
      <c r="C7481">
        <v>19</v>
      </c>
      <c r="D7481" t="s">
        <v>474</v>
      </c>
      <c r="I7481" t="str">
        <f t="shared" si="75"/>
        <v/>
      </c>
      <c r="J7481" t="s">
        <v>83</v>
      </c>
      <c r="K7481">
        <v>20</v>
      </c>
      <c r="L7481">
        <v>14</v>
      </c>
      <c r="M7481">
        <v>22</v>
      </c>
      <c r="N7481">
        <v>15</v>
      </c>
      <c r="O7481">
        <v>0</v>
      </c>
    </row>
    <row r="7482" spans="1:20" x14ac:dyDescent="0.25">
      <c r="A7482">
        <v>2009</v>
      </c>
      <c r="B7482" s="6" t="s">
        <v>73</v>
      </c>
      <c r="C7482">
        <v>20</v>
      </c>
      <c r="D7482" t="s">
        <v>474</v>
      </c>
      <c r="I7482" t="str">
        <f t="shared" si="75"/>
        <v/>
      </c>
      <c r="J7482" t="s">
        <v>82</v>
      </c>
      <c r="K7482">
        <v>70</v>
      </c>
      <c r="L7482">
        <v>50</v>
      </c>
      <c r="M7482">
        <v>35</v>
      </c>
      <c r="N7482">
        <v>50</v>
      </c>
      <c r="O7482">
        <v>0</v>
      </c>
    </row>
    <row r="7483" spans="1:20" x14ac:dyDescent="0.25">
      <c r="A7483">
        <v>2009</v>
      </c>
      <c r="B7483" s="6" t="s">
        <v>73</v>
      </c>
      <c r="C7483">
        <v>21</v>
      </c>
      <c r="D7483" t="s">
        <v>474</v>
      </c>
      <c r="I7483" t="str">
        <f t="shared" si="75"/>
        <v/>
      </c>
      <c r="J7483" t="s">
        <v>323</v>
      </c>
      <c r="K7483">
        <v>25</v>
      </c>
      <c r="L7483">
        <v>20</v>
      </c>
      <c r="M7483">
        <v>30</v>
      </c>
      <c r="N7483">
        <v>20</v>
      </c>
      <c r="O7483">
        <v>0</v>
      </c>
      <c r="P7483" t="s">
        <v>156</v>
      </c>
      <c r="T7483" t="s">
        <v>481</v>
      </c>
    </row>
    <row r="7484" spans="1:20" x14ac:dyDescent="0.25">
      <c r="A7484">
        <v>2009</v>
      </c>
      <c r="B7484" s="6" t="s">
        <v>73</v>
      </c>
      <c r="C7484">
        <v>22</v>
      </c>
      <c r="D7484" t="s">
        <v>474</v>
      </c>
      <c r="I7484" t="str">
        <f t="shared" si="75"/>
        <v/>
      </c>
      <c r="J7484" t="s">
        <v>85</v>
      </c>
      <c r="K7484">
        <v>25</v>
      </c>
      <c r="L7484">
        <v>20</v>
      </c>
      <c r="M7484">
        <v>3</v>
      </c>
      <c r="N7484">
        <v>0</v>
      </c>
      <c r="O7484">
        <v>0</v>
      </c>
    </row>
    <row r="7485" spans="1:20" x14ac:dyDescent="0.25">
      <c r="A7485">
        <v>2009</v>
      </c>
      <c r="B7485" s="6" t="s">
        <v>73</v>
      </c>
      <c r="C7485">
        <v>23</v>
      </c>
      <c r="D7485" t="s">
        <v>474</v>
      </c>
      <c r="E7485">
        <v>3</v>
      </c>
      <c r="F7485">
        <v>13</v>
      </c>
      <c r="G7485">
        <v>67.5</v>
      </c>
      <c r="H7485">
        <v>30</v>
      </c>
      <c r="I7485">
        <f t="shared" si="75"/>
        <v>13.941018766756031</v>
      </c>
      <c r="J7485" t="s">
        <v>82</v>
      </c>
      <c r="K7485">
        <v>16</v>
      </c>
      <c r="L7485">
        <v>5</v>
      </c>
      <c r="M7485">
        <v>20</v>
      </c>
      <c r="N7485">
        <v>0</v>
      </c>
      <c r="O7485">
        <v>0</v>
      </c>
      <c r="T7485" t="s">
        <v>475</v>
      </c>
    </row>
    <row r="7486" spans="1:20" x14ac:dyDescent="0.25">
      <c r="A7486">
        <v>2009</v>
      </c>
      <c r="B7486" s="6" t="s">
        <v>73</v>
      </c>
      <c r="C7486">
        <v>24</v>
      </c>
      <c r="D7486" t="s">
        <v>474</v>
      </c>
      <c r="I7486" t="str">
        <f t="shared" si="75"/>
        <v/>
      </c>
      <c r="J7486" t="s">
        <v>82</v>
      </c>
      <c r="K7486">
        <v>16</v>
      </c>
      <c r="L7486">
        <v>13</v>
      </c>
      <c r="M7486">
        <v>20</v>
      </c>
      <c r="N7486">
        <v>0</v>
      </c>
      <c r="O7486">
        <v>0</v>
      </c>
      <c r="P7486" t="s">
        <v>156</v>
      </c>
      <c r="T7486" t="s">
        <v>502</v>
      </c>
    </row>
    <row r="7487" spans="1:20" x14ac:dyDescent="0.25">
      <c r="A7487">
        <v>2009</v>
      </c>
      <c r="B7487" s="6" t="s">
        <v>73</v>
      </c>
      <c r="C7487">
        <v>25</v>
      </c>
      <c r="D7487" t="s">
        <v>474</v>
      </c>
      <c r="I7487" t="str">
        <f t="shared" si="75"/>
        <v/>
      </c>
      <c r="J7487" t="s">
        <v>85</v>
      </c>
      <c r="K7487">
        <v>16</v>
      </c>
      <c r="L7487">
        <v>14</v>
      </c>
      <c r="M7487">
        <v>4</v>
      </c>
      <c r="N7487">
        <v>0</v>
      </c>
      <c r="O7487">
        <v>0</v>
      </c>
    </row>
    <row r="7488" spans="1:20" x14ac:dyDescent="0.25">
      <c r="A7488">
        <v>2009</v>
      </c>
      <c r="B7488" s="6" t="s">
        <v>73</v>
      </c>
      <c r="C7488">
        <v>26</v>
      </c>
      <c r="D7488" t="s">
        <v>474</v>
      </c>
      <c r="I7488" t="str">
        <f t="shared" si="75"/>
        <v/>
      </c>
      <c r="J7488" t="s">
        <v>78</v>
      </c>
      <c r="K7488">
        <v>15</v>
      </c>
      <c r="L7488">
        <v>15</v>
      </c>
      <c r="M7488">
        <v>7</v>
      </c>
      <c r="N7488">
        <v>0</v>
      </c>
      <c r="O7488">
        <v>0</v>
      </c>
    </row>
    <row r="7489" spans="1:20" x14ac:dyDescent="0.25">
      <c r="A7489">
        <v>2009</v>
      </c>
      <c r="B7489" s="6" t="s">
        <v>73</v>
      </c>
      <c r="C7489">
        <v>27</v>
      </c>
      <c r="D7489" t="s">
        <v>482</v>
      </c>
      <c r="E7489">
        <v>4</v>
      </c>
      <c r="F7489">
        <v>7.5</v>
      </c>
      <c r="G7489">
        <v>210.5</v>
      </c>
      <c r="H7489">
        <v>0</v>
      </c>
      <c r="I7489">
        <f t="shared" si="75"/>
        <v>9.4996833438885382</v>
      </c>
      <c r="J7489" t="s">
        <v>81</v>
      </c>
      <c r="K7489">
        <v>19</v>
      </c>
      <c r="L7489">
        <v>14</v>
      </c>
      <c r="M7489">
        <v>1.5</v>
      </c>
      <c r="N7489">
        <v>0</v>
      </c>
      <c r="O7489">
        <v>0</v>
      </c>
    </row>
    <row r="7490" spans="1:20" x14ac:dyDescent="0.25">
      <c r="A7490">
        <v>2009</v>
      </c>
      <c r="B7490" s="6" t="s">
        <v>73</v>
      </c>
      <c r="C7490">
        <v>28</v>
      </c>
      <c r="D7490" t="s">
        <v>482</v>
      </c>
      <c r="I7490" t="str">
        <f t="shared" si="75"/>
        <v/>
      </c>
      <c r="J7490" t="s">
        <v>88</v>
      </c>
      <c r="K7490">
        <v>50</v>
      </c>
      <c r="L7490">
        <v>41</v>
      </c>
      <c r="M7490">
        <v>53</v>
      </c>
      <c r="N7490">
        <v>50</v>
      </c>
      <c r="O7490">
        <v>0</v>
      </c>
    </row>
    <row r="7491" spans="1:20" x14ac:dyDescent="0.25">
      <c r="A7491">
        <v>2009</v>
      </c>
      <c r="B7491" s="6" t="s">
        <v>73</v>
      </c>
      <c r="C7491">
        <v>29</v>
      </c>
      <c r="D7491" t="s">
        <v>482</v>
      </c>
      <c r="I7491" t="str">
        <f t="shared" si="75"/>
        <v/>
      </c>
      <c r="J7491" t="s">
        <v>82</v>
      </c>
      <c r="K7491">
        <v>13</v>
      </c>
      <c r="L7491">
        <v>13</v>
      </c>
      <c r="M7491">
        <v>4</v>
      </c>
      <c r="N7491">
        <v>0</v>
      </c>
      <c r="O7491">
        <v>0</v>
      </c>
    </row>
    <row r="7492" spans="1:20" x14ac:dyDescent="0.25">
      <c r="A7492">
        <v>2009</v>
      </c>
      <c r="B7492" s="6" t="s">
        <v>73</v>
      </c>
      <c r="C7492">
        <v>30</v>
      </c>
      <c r="D7492" t="s">
        <v>482</v>
      </c>
      <c r="I7492" t="str">
        <f t="shared" si="75"/>
        <v/>
      </c>
      <c r="J7492" t="s">
        <v>83</v>
      </c>
      <c r="K7492">
        <v>75</v>
      </c>
      <c r="L7492">
        <v>32</v>
      </c>
      <c r="M7492">
        <v>40</v>
      </c>
      <c r="N7492">
        <v>40</v>
      </c>
      <c r="O7492">
        <v>0</v>
      </c>
    </row>
    <row r="7493" spans="1:20" x14ac:dyDescent="0.25">
      <c r="A7493">
        <v>2009</v>
      </c>
      <c r="B7493" s="6" t="s">
        <v>73</v>
      </c>
      <c r="C7493">
        <v>31</v>
      </c>
      <c r="D7493" t="s">
        <v>482</v>
      </c>
      <c r="I7493" t="str">
        <f t="shared" si="75"/>
        <v/>
      </c>
      <c r="J7493" t="s">
        <v>90</v>
      </c>
      <c r="K7493">
        <v>110</v>
      </c>
      <c r="L7493">
        <v>120</v>
      </c>
      <c r="M7493">
        <v>120</v>
      </c>
      <c r="N7493">
        <v>80</v>
      </c>
      <c r="O7493">
        <v>0</v>
      </c>
    </row>
    <row r="7494" spans="1:20" x14ac:dyDescent="0.25">
      <c r="A7494">
        <v>2009</v>
      </c>
      <c r="B7494" s="6" t="s">
        <v>73</v>
      </c>
      <c r="C7494">
        <v>32</v>
      </c>
      <c r="D7494" t="s">
        <v>482</v>
      </c>
      <c r="I7494" t="str">
        <f t="shared" si="75"/>
        <v/>
      </c>
      <c r="J7494" t="s">
        <v>78</v>
      </c>
      <c r="K7494">
        <v>9</v>
      </c>
      <c r="L7494">
        <v>11</v>
      </c>
      <c r="M7494">
        <v>11</v>
      </c>
      <c r="N7494">
        <v>0</v>
      </c>
      <c r="O7494">
        <v>0</v>
      </c>
    </row>
    <row r="7495" spans="1:20" x14ac:dyDescent="0.25">
      <c r="A7495">
        <v>2009</v>
      </c>
      <c r="B7495" s="6" t="s">
        <v>73</v>
      </c>
      <c r="C7495">
        <v>33</v>
      </c>
      <c r="D7495" t="s">
        <v>482</v>
      </c>
      <c r="I7495" t="str">
        <f t="shared" si="75"/>
        <v/>
      </c>
      <c r="J7495" t="s">
        <v>82</v>
      </c>
      <c r="K7495">
        <v>24</v>
      </c>
      <c r="L7495">
        <v>20</v>
      </c>
      <c r="M7495">
        <v>26</v>
      </c>
      <c r="N7495">
        <v>2</v>
      </c>
      <c r="O7495">
        <v>0</v>
      </c>
    </row>
    <row r="7496" spans="1:20" x14ac:dyDescent="0.25">
      <c r="A7496">
        <v>2009</v>
      </c>
      <c r="B7496" s="6" t="s">
        <v>73</v>
      </c>
      <c r="C7496">
        <v>34</v>
      </c>
      <c r="D7496" t="s">
        <v>482</v>
      </c>
      <c r="I7496" t="str">
        <f t="shared" si="75"/>
        <v/>
      </c>
      <c r="J7496" t="s">
        <v>80</v>
      </c>
      <c r="K7496">
        <v>38</v>
      </c>
      <c r="L7496">
        <v>25</v>
      </c>
      <c r="M7496">
        <v>12</v>
      </c>
      <c r="N7496">
        <v>0</v>
      </c>
      <c r="O7496">
        <v>0</v>
      </c>
      <c r="R7496" t="s">
        <v>47</v>
      </c>
      <c r="T7496" t="s">
        <v>486</v>
      </c>
    </row>
    <row r="7497" spans="1:20" x14ac:dyDescent="0.25">
      <c r="A7497">
        <v>2009</v>
      </c>
      <c r="B7497" s="6" t="s">
        <v>73</v>
      </c>
      <c r="C7497">
        <v>35</v>
      </c>
      <c r="D7497" t="s">
        <v>482</v>
      </c>
      <c r="I7497" t="str">
        <f t="shared" si="75"/>
        <v/>
      </c>
      <c r="J7497" t="s">
        <v>80</v>
      </c>
      <c r="K7497">
        <v>20</v>
      </c>
      <c r="L7497">
        <v>4</v>
      </c>
      <c r="M7497">
        <v>2</v>
      </c>
      <c r="N7497">
        <v>0</v>
      </c>
      <c r="O7497">
        <v>0</v>
      </c>
    </row>
    <row r="7498" spans="1:20" x14ac:dyDescent="0.25">
      <c r="A7498">
        <v>2009</v>
      </c>
      <c r="B7498" s="6" t="s">
        <v>73</v>
      </c>
      <c r="C7498">
        <v>36</v>
      </c>
      <c r="D7498" t="s">
        <v>482</v>
      </c>
      <c r="I7498" t="str">
        <f t="shared" si="75"/>
        <v/>
      </c>
      <c r="J7498" t="s">
        <v>78</v>
      </c>
      <c r="K7498">
        <v>16</v>
      </c>
      <c r="L7498">
        <v>12</v>
      </c>
      <c r="M7498">
        <v>6</v>
      </c>
      <c r="N7498">
        <v>0</v>
      </c>
      <c r="O7498">
        <v>0</v>
      </c>
    </row>
    <row r="7499" spans="1:20" x14ac:dyDescent="0.25">
      <c r="A7499">
        <v>2009</v>
      </c>
      <c r="B7499" s="6" t="s">
        <v>73</v>
      </c>
      <c r="C7499">
        <v>37</v>
      </c>
      <c r="D7499" t="s">
        <v>482</v>
      </c>
      <c r="I7499" t="str">
        <f t="shared" si="75"/>
        <v/>
      </c>
      <c r="J7499" t="s">
        <v>83</v>
      </c>
      <c r="K7499">
        <v>140</v>
      </c>
      <c r="L7499">
        <v>75</v>
      </c>
      <c r="M7499">
        <v>160</v>
      </c>
      <c r="N7499">
        <v>85</v>
      </c>
      <c r="O7499">
        <v>0</v>
      </c>
    </row>
    <row r="7500" spans="1:20" x14ac:dyDescent="0.25">
      <c r="A7500">
        <v>2009</v>
      </c>
      <c r="B7500" s="6" t="s">
        <v>73</v>
      </c>
      <c r="C7500">
        <v>38</v>
      </c>
      <c r="D7500" t="s">
        <v>482</v>
      </c>
      <c r="I7500" t="str">
        <f t="shared" si="75"/>
        <v/>
      </c>
      <c r="J7500" t="s">
        <v>79</v>
      </c>
      <c r="K7500">
        <v>110</v>
      </c>
      <c r="L7500">
        <v>95</v>
      </c>
      <c r="M7500">
        <v>90</v>
      </c>
      <c r="N7500">
        <v>20</v>
      </c>
      <c r="O7500">
        <v>0</v>
      </c>
      <c r="T7500" t="s">
        <v>503</v>
      </c>
    </row>
    <row r="7501" spans="1:20" x14ac:dyDescent="0.25">
      <c r="A7501">
        <v>2009</v>
      </c>
      <c r="B7501" s="6" t="s">
        <v>73</v>
      </c>
      <c r="C7501">
        <v>39</v>
      </c>
      <c r="D7501" t="s">
        <v>482</v>
      </c>
      <c r="E7501">
        <v>5</v>
      </c>
      <c r="F7501">
        <v>10</v>
      </c>
      <c r="G7501">
        <v>77</v>
      </c>
      <c r="H7501">
        <v>0</v>
      </c>
      <c r="I7501">
        <f t="shared" si="75"/>
        <v>10.834236186348862</v>
      </c>
      <c r="J7501" t="s">
        <v>82</v>
      </c>
      <c r="K7501">
        <v>11</v>
      </c>
      <c r="L7501">
        <v>7</v>
      </c>
      <c r="M7501">
        <v>7</v>
      </c>
      <c r="N7501">
        <v>0</v>
      </c>
      <c r="O7501">
        <v>0</v>
      </c>
      <c r="T7501" t="s">
        <v>483</v>
      </c>
    </row>
    <row r="7502" spans="1:20" x14ac:dyDescent="0.25">
      <c r="A7502">
        <v>2009</v>
      </c>
      <c r="B7502" s="6" t="s">
        <v>73</v>
      </c>
      <c r="C7502">
        <v>40</v>
      </c>
      <c r="D7502" t="s">
        <v>482</v>
      </c>
      <c r="I7502" t="str">
        <f t="shared" si="75"/>
        <v/>
      </c>
      <c r="J7502" t="s">
        <v>85</v>
      </c>
      <c r="K7502">
        <v>30</v>
      </c>
      <c r="L7502">
        <v>21</v>
      </c>
      <c r="M7502">
        <v>18</v>
      </c>
      <c r="N7502">
        <v>15</v>
      </c>
      <c r="O7502">
        <v>0</v>
      </c>
    </row>
    <row r="7503" spans="1:20" x14ac:dyDescent="0.25">
      <c r="A7503">
        <v>2009</v>
      </c>
      <c r="B7503" s="6" t="s">
        <v>73</v>
      </c>
      <c r="C7503">
        <v>41</v>
      </c>
      <c r="D7503" t="s">
        <v>482</v>
      </c>
      <c r="I7503" t="str">
        <f t="shared" si="75"/>
        <v/>
      </c>
      <c r="J7503" t="s">
        <v>78</v>
      </c>
      <c r="K7503">
        <v>28</v>
      </c>
      <c r="L7503">
        <v>29</v>
      </c>
      <c r="M7503">
        <v>16</v>
      </c>
      <c r="N7503">
        <v>0</v>
      </c>
      <c r="O7503">
        <v>0</v>
      </c>
    </row>
    <row r="7504" spans="1:20" x14ac:dyDescent="0.25">
      <c r="A7504">
        <v>2009</v>
      </c>
      <c r="B7504" s="6" t="s">
        <v>73</v>
      </c>
      <c r="C7504">
        <v>42</v>
      </c>
      <c r="D7504" t="s">
        <v>482</v>
      </c>
      <c r="I7504" t="str">
        <f t="shared" si="75"/>
        <v/>
      </c>
      <c r="J7504" t="s">
        <v>82</v>
      </c>
      <c r="K7504">
        <v>23</v>
      </c>
      <c r="L7504">
        <v>12</v>
      </c>
      <c r="M7504">
        <v>10</v>
      </c>
      <c r="N7504">
        <v>0</v>
      </c>
      <c r="O7504">
        <v>0</v>
      </c>
      <c r="T7504" t="s">
        <v>486</v>
      </c>
    </row>
    <row r="7505" spans="1:20" x14ac:dyDescent="0.25">
      <c r="A7505">
        <v>2009</v>
      </c>
      <c r="B7505" s="6" t="s">
        <v>73</v>
      </c>
      <c r="C7505">
        <v>43</v>
      </c>
      <c r="D7505" t="s">
        <v>482</v>
      </c>
      <c r="I7505" t="str">
        <f t="shared" si="75"/>
        <v/>
      </c>
      <c r="J7505" t="s">
        <v>81</v>
      </c>
      <c r="K7505">
        <v>35</v>
      </c>
      <c r="L7505">
        <v>28</v>
      </c>
      <c r="M7505">
        <v>48</v>
      </c>
      <c r="N7505">
        <v>10</v>
      </c>
      <c r="O7505">
        <v>0</v>
      </c>
      <c r="P7505" t="s">
        <v>48</v>
      </c>
    </row>
    <row r="7506" spans="1:20" x14ac:dyDescent="0.25">
      <c r="A7506">
        <v>2009</v>
      </c>
      <c r="B7506" s="6" t="s">
        <v>73</v>
      </c>
      <c r="C7506">
        <v>44</v>
      </c>
      <c r="D7506" t="s">
        <v>482</v>
      </c>
      <c r="E7506">
        <v>6</v>
      </c>
      <c r="F7506">
        <v>8</v>
      </c>
      <c r="G7506">
        <v>154.5</v>
      </c>
      <c r="H7506">
        <v>0</v>
      </c>
      <c r="I7506">
        <f t="shared" si="75"/>
        <v>9.4618568894145483</v>
      </c>
      <c r="J7506" t="s">
        <v>83</v>
      </c>
      <c r="K7506">
        <v>130</v>
      </c>
      <c r="L7506">
        <v>120</v>
      </c>
      <c r="M7506">
        <v>180</v>
      </c>
      <c r="N7506">
        <v>50</v>
      </c>
      <c r="O7506">
        <v>0</v>
      </c>
    </row>
    <row r="7507" spans="1:20" x14ac:dyDescent="0.25">
      <c r="A7507">
        <v>2009</v>
      </c>
      <c r="B7507" s="6" t="s">
        <v>73</v>
      </c>
      <c r="C7507">
        <v>45</v>
      </c>
      <c r="D7507" t="s">
        <v>482</v>
      </c>
      <c r="I7507" t="str">
        <f t="shared" si="75"/>
        <v/>
      </c>
      <c r="J7507" t="s">
        <v>82</v>
      </c>
      <c r="K7507">
        <v>12</v>
      </c>
      <c r="L7507">
        <v>4</v>
      </c>
      <c r="M7507">
        <v>5</v>
      </c>
      <c r="N7507">
        <v>10</v>
      </c>
      <c r="O7507">
        <v>0</v>
      </c>
    </row>
    <row r="7508" spans="1:20" x14ac:dyDescent="0.25">
      <c r="A7508">
        <v>2009</v>
      </c>
      <c r="B7508" s="6" t="s">
        <v>73</v>
      </c>
      <c r="C7508">
        <v>46</v>
      </c>
      <c r="D7508" t="s">
        <v>482</v>
      </c>
      <c r="I7508" t="str">
        <f t="shared" si="75"/>
        <v/>
      </c>
      <c r="J7508" t="s">
        <v>82</v>
      </c>
      <c r="K7508">
        <v>10</v>
      </c>
      <c r="L7508">
        <v>8</v>
      </c>
      <c r="M7508">
        <v>6</v>
      </c>
      <c r="N7508">
        <v>0</v>
      </c>
      <c r="O7508">
        <v>0</v>
      </c>
    </row>
    <row r="7509" spans="1:20" x14ac:dyDescent="0.25">
      <c r="A7509">
        <v>2009</v>
      </c>
      <c r="B7509" s="6" t="s">
        <v>73</v>
      </c>
      <c r="C7509">
        <v>47</v>
      </c>
      <c r="D7509" t="s">
        <v>482</v>
      </c>
      <c r="I7509" t="str">
        <f t="shared" si="75"/>
        <v/>
      </c>
      <c r="J7509" t="s">
        <v>82</v>
      </c>
      <c r="K7509">
        <v>18</v>
      </c>
      <c r="L7509">
        <v>12</v>
      </c>
      <c r="M7509">
        <v>10</v>
      </c>
      <c r="N7509">
        <v>10</v>
      </c>
      <c r="O7509">
        <v>0</v>
      </c>
    </row>
    <row r="7510" spans="1:20" x14ac:dyDescent="0.25">
      <c r="A7510">
        <v>2009</v>
      </c>
      <c r="B7510" s="6" t="s">
        <v>73</v>
      </c>
      <c r="C7510">
        <v>48</v>
      </c>
      <c r="D7510" t="s">
        <v>482</v>
      </c>
      <c r="J7510" t="s">
        <v>79</v>
      </c>
      <c r="K7510">
        <v>125</v>
      </c>
      <c r="L7510">
        <v>130</v>
      </c>
      <c r="M7510">
        <v>35</v>
      </c>
      <c r="N7510">
        <v>90</v>
      </c>
      <c r="O7510">
        <v>0</v>
      </c>
    </row>
    <row r="7511" spans="1:20" x14ac:dyDescent="0.25">
      <c r="A7511">
        <v>2009</v>
      </c>
      <c r="B7511" s="6" t="s">
        <v>73</v>
      </c>
      <c r="C7511">
        <v>49</v>
      </c>
      <c r="D7511" t="s">
        <v>482</v>
      </c>
      <c r="I7511" t="str">
        <f t="shared" ref="I7511:I7537" si="76">IF($F7511&gt;0,$F7511/(1000-$G7511)*1000,"")</f>
        <v/>
      </c>
      <c r="J7511" t="s">
        <v>83</v>
      </c>
      <c r="K7511">
        <v>200</v>
      </c>
      <c r="L7511">
        <v>210</v>
      </c>
      <c r="M7511">
        <v>170</v>
      </c>
      <c r="N7511">
        <v>95</v>
      </c>
      <c r="O7511">
        <v>0</v>
      </c>
    </row>
    <row r="7512" spans="1:20" x14ac:dyDescent="0.25">
      <c r="A7512">
        <v>2009</v>
      </c>
      <c r="B7512" s="6" t="s">
        <v>73</v>
      </c>
      <c r="C7512">
        <v>50</v>
      </c>
      <c r="D7512" t="s">
        <v>482</v>
      </c>
      <c r="I7512" t="str">
        <f t="shared" si="76"/>
        <v/>
      </c>
      <c r="J7512" t="s">
        <v>79</v>
      </c>
      <c r="K7512">
        <v>55</v>
      </c>
      <c r="L7512">
        <v>55</v>
      </c>
      <c r="M7512">
        <v>30</v>
      </c>
      <c r="N7512">
        <v>80</v>
      </c>
      <c r="O7512">
        <v>0</v>
      </c>
      <c r="P7512" t="s">
        <v>485</v>
      </c>
    </row>
    <row r="7513" spans="1:20" x14ac:dyDescent="0.25">
      <c r="A7513">
        <v>2009</v>
      </c>
      <c r="B7513" s="6" t="s">
        <v>70</v>
      </c>
      <c r="C7513">
        <v>1</v>
      </c>
      <c r="D7513" t="s">
        <v>474</v>
      </c>
      <c r="E7513">
        <v>1</v>
      </c>
      <c r="F7513">
        <v>10</v>
      </c>
      <c r="G7513">
        <v>152</v>
      </c>
      <c r="H7513">
        <v>20</v>
      </c>
      <c r="I7513">
        <f t="shared" si="76"/>
        <v>11.79245283018868</v>
      </c>
      <c r="J7513" t="s">
        <v>85</v>
      </c>
      <c r="K7513">
        <v>9</v>
      </c>
      <c r="L7513">
        <v>17</v>
      </c>
      <c r="M7513">
        <v>11</v>
      </c>
      <c r="N7513">
        <v>15</v>
      </c>
      <c r="O7513">
        <v>0</v>
      </c>
    </row>
    <row r="7514" spans="1:20" x14ac:dyDescent="0.25">
      <c r="A7514">
        <v>2009</v>
      </c>
      <c r="B7514" s="6" t="s">
        <v>70</v>
      </c>
      <c r="C7514">
        <v>2</v>
      </c>
      <c r="D7514" t="s">
        <v>474</v>
      </c>
      <c r="I7514" t="str">
        <f t="shared" si="76"/>
        <v/>
      </c>
      <c r="J7514" t="s">
        <v>82</v>
      </c>
      <c r="K7514">
        <v>11</v>
      </c>
      <c r="L7514">
        <v>8</v>
      </c>
      <c r="M7514">
        <v>5</v>
      </c>
      <c r="N7514">
        <v>0</v>
      </c>
      <c r="O7514">
        <v>0</v>
      </c>
      <c r="T7514" t="s">
        <v>486</v>
      </c>
    </row>
    <row r="7515" spans="1:20" x14ac:dyDescent="0.25">
      <c r="A7515">
        <v>2009</v>
      </c>
      <c r="B7515" s="6" t="s">
        <v>70</v>
      </c>
      <c r="C7515">
        <v>3</v>
      </c>
      <c r="D7515" t="s">
        <v>474</v>
      </c>
      <c r="I7515" t="str">
        <f t="shared" si="76"/>
        <v/>
      </c>
      <c r="J7515" t="s">
        <v>82</v>
      </c>
      <c r="K7515">
        <v>17</v>
      </c>
      <c r="L7515">
        <v>7</v>
      </c>
      <c r="M7515">
        <v>14</v>
      </c>
      <c r="N7515">
        <v>0</v>
      </c>
      <c r="O7515">
        <v>0</v>
      </c>
    </row>
    <row r="7516" spans="1:20" x14ac:dyDescent="0.25">
      <c r="A7516">
        <v>2009</v>
      </c>
      <c r="B7516" s="6" t="s">
        <v>70</v>
      </c>
      <c r="C7516">
        <v>4</v>
      </c>
      <c r="D7516" t="s">
        <v>474</v>
      </c>
      <c r="I7516" t="str">
        <f t="shared" si="76"/>
        <v/>
      </c>
      <c r="J7516" t="s">
        <v>80</v>
      </c>
      <c r="K7516">
        <v>35</v>
      </c>
      <c r="L7516">
        <v>15</v>
      </c>
      <c r="M7516">
        <v>30</v>
      </c>
      <c r="N7516">
        <v>5</v>
      </c>
      <c r="O7516">
        <v>0</v>
      </c>
      <c r="T7516" t="s">
        <v>504</v>
      </c>
    </row>
    <row r="7517" spans="1:20" x14ac:dyDescent="0.25">
      <c r="A7517">
        <v>2009</v>
      </c>
      <c r="B7517" s="6" t="s">
        <v>70</v>
      </c>
      <c r="C7517">
        <v>5</v>
      </c>
      <c r="D7517" t="s">
        <v>474</v>
      </c>
      <c r="I7517" t="str">
        <f t="shared" si="76"/>
        <v/>
      </c>
      <c r="J7517" t="s">
        <v>85</v>
      </c>
      <c r="K7517">
        <v>30</v>
      </c>
      <c r="L7517">
        <v>35</v>
      </c>
      <c r="M7517">
        <v>5</v>
      </c>
      <c r="N7517">
        <v>0</v>
      </c>
      <c r="O7517">
        <v>0</v>
      </c>
    </row>
    <row r="7518" spans="1:20" x14ac:dyDescent="0.25">
      <c r="A7518">
        <v>2009</v>
      </c>
      <c r="B7518" s="6" t="s">
        <v>70</v>
      </c>
      <c r="C7518">
        <v>6</v>
      </c>
      <c r="D7518" t="s">
        <v>474</v>
      </c>
      <c r="I7518" t="str">
        <f t="shared" si="76"/>
        <v/>
      </c>
      <c r="J7518" t="s">
        <v>88</v>
      </c>
      <c r="K7518">
        <v>10</v>
      </c>
      <c r="L7518">
        <v>25</v>
      </c>
      <c r="M7518">
        <v>10</v>
      </c>
      <c r="N7518">
        <v>0</v>
      </c>
      <c r="O7518">
        <v>0</v>
      </c>
      <c r="T7518" t="s">
        <v>504</v>
      </c>
    </row>
    <row r="7519" spans="1:20" x14ac:dyDescent="0.25">
      <c r="A7519">
        <v>2009</v>
      </c>
      <c r="B7519" s="6" t="s">
        <v>70</v>
      </c>
      <c r="C7519">
        <v>7</v>
      </c>
      <c r="D7519" t="s">
        <v>474</v>
      </c>
      <c r="F7519" s="8"/>
      <c r="I7519" t="str">
        <f t="shared" si="76"/>
        <v/>
      </c>
      <c r="J7519" t="s">
        <v>79</v>
      </c>
      <c r="K7519">
        <v>15</v>
      </c>
      <c r="L7519">
        <v>15</v>
      </c>
      <c r="M7519">
        <v>4</v>
      </c>
      <c r="N7519">
        <v>0</v>
      </c>
      <c r="O7519">
        <v>0</v>
      </c>
    </row>
    <row r="7520" spans="1:20" x14ac:dyDescent="0.25">
      <c r="A7520">
        <v>2009</v>
      </c>
      <c r="B7520" s="6" t="s">
        <v>70</v>
      </c>
      <c r="C7520">
        <v>8</v>
      </c>
      <c r="D7520" t="s">
        <v>474</v>
      </c>
      <c r="I7520" t="str">
        <f t="shared" si="76"/>
        <v/>
      </c>
      <c r="J7520" t="s">
        <v>79</v>
      </c>
      <c r="K7520">
        <v>20</v>
      </c>
      <c r="L7520">
        <v>25</v>
      </c>
      <c r="M7520">
        <v>25</v>
      </c>
      <c r="N7520">
        <v>5</v>
      </c>
      <c r="O7520">
        <v>0</v>
      </c>
    </row>
    <row r="7521" spans="1:20" x14ac:dyDescent="0.25">
      <c r="A7521">
        <v>2009</v>
      </c>
      <c r="B7521" s="6" t="s">
        <v>70</v>
      </c>
      <c r="C7521">
        <v>9</v>
      </c>
      <c r="D7521" t="s">
        <v>474</v>
      </c>
      <c r="E7521">
        <v>2</v>
      </c>
      <c r="F7521">
        <v>10</v>
      </c>
      <c r="G7521">
        <v>110</v>
      </c>
      <c r="H7521">
        <v>7</v>
      </c>
      <c r="I7521">
        <f t="shared" si="76"/>
        <v>11.235955056179774</v>
      </c>
      <c r="J7521" t="s">
        <v>85</v>
      </c>
      <c r="K7521">
        <v>11</v>
      </c>
      <c r="L7521">
        <v>12</v>
      </c>
      <c r="M7521">
        <v>5</v>
      </c>
      <c r="N7521">
        <v>30</v>
      </c>
      <c r="O7521">
        <v>0</v>
      </c>
    </row>
    <row r="7522" spans="1:20" x14ac:dyDescent="0.25">
      <c r="A7522">
        <v>2009</v>
      </c>
      <c r="B7522" s="6" t="s">
        <v>70</v>
      </c>
      <c r="C7522">
        <v>10</v>
      </c>
      <c r="D7522" t="s">
        <v>474</v>
      </c>
      <c r="I7522" t="str">
        <f t="shared" si="76"/>
        <v/>
      </c>
      <c r="J7522" t="s">
        <v>323</v>
      </c>
      <c r="K7522">
        <v>10</v>
      </c>
      <c r="L7522">
        <v>17</v>
      </c>
      <c r="M7522">
        <v>13</v>
      </c>
      <c r="N7522">
        <v>0</v>
      </c>
      <c r="O7522">
        <v>0</v>
      </c>
    </row>
    <row r="7523" spans="1:20" x14ac:dyDescent="0.25">
      <c r="A7523">
        <v>2009</v>
      </c>
      <c r="B7523" s="6" t="s">
        <v>70</v>
      </c>
      <c r="C7523">
        <v>11</v>
      </c>
      <c r="D7523" t="s">
        <v>474</v>
      </c>
      <c r="I7523" t="str">
        <f t="shared" si="76"/>
        <v/>
      </c>
      <c r="J7523" t="s">
        <v>80</v>
      </c>
      <c r="K7523">
        <v>35</v>
      </c>
      <c r="L7523">
        <v>40</v>
      </c>
      <c r="M7523">
        <v>15</v>
      </c>
      <c r="N7523">
        <v>0</v>
      </c>
      <c r="O7523">
        <v>0</v>
      </c>
      <c r="P7523" t="s">
        <v>156</v>
      </c>
    </row>
    <row r="7524" spans="1:20" x14ac:dyDescent="0.25">
      <c r="A7524">
        <v>2009</v>
      </c>
      <c r="B7524" s="6" t="s">
        <v>70</v>
      </c>
      <c r="C7524">
        <v>12</v>
      </c>
      <c r="D7524" t="s">
        <v>474</v>
      </c>
      <c r="I7524" t="str">
        <f t="shared" si="76"/>
        <v/>
      </c>
      <c r="J7524" t="s">
        <v>323</v>
      </c>
      <c r="K7524">
        <v>8</v>
      </c>
      <c r="L7524">
        <v>22</v>
      </c>
      <c r="M7524">
        <v>5</v>
      </c>
      <c r="N7524">
        <v>5</v>
      </c>
      <c r="O7524">
        <v>0</v>
      </c>
    </row>
    <row r="7525" spans="1:20" x14ac:dyDescent="0.25">
      <c r="A7525">
        <v>2009</v>
      </c>
      <c r="B7525" s="6" t="s">
        <v>70</v>
      </c>
      <c r="C7525">
        <v>13</v>
      </c>
      <c r="D7525" t="s">
        <v>474</v>
      </c>
      <c r="I7525" t="str">
        <f t="shared" si="76"/>
        <v/>
      </c>
      <c r="J7525" t="s">
        <v>323</v>
      </c>
      <c r="K7525">
        <v>4</v>
      </c>
      <c r="L7525">
        <v>11</v>
      </c>
      <c r="M7525">
        <v>1</v>
      </c>
      <c r="N7525">
        <v>30</v>
      </c>
      <c r="O7525">
        <v>0</v>
      </c>
      <c r="P7525" t="s">
        <v>485</v>
      </c>
    </row>
    <row r="7526" spans="1:20" x14ac:dyDescent="0.25">
      <c r="A7526">
        <v>2009</v>
      </c>
      <c r="B7526" s="6" t="s">
        <v>70</v>
      </c>
      <c r="C7526">
        <v>14</v>
      </c>
      <c r="D7526" t="s">
        <v>474</v>
      </c>
      <c r="I7526" t="str">
        <f t="shared" si="76"/>
        <v/>
      </c>
      <c r="J7526" t="s">
        <v>323</v>
      </c>
      <c r="K7526">
        <v>10</v>
      </c>
      <c r="L7526">
        <v>9</v>
      </c>
      <c r="M7526">
        <v>5</v>
      </c>
      <c r="N7526">
        <v>0</v>
      </c>
      <c r="O7526">
        <v>0</v>
      </c>
    </row>
    <row r="7527" spans="1:20" x14ac:dyDescent="0.25">
      <c r="A7527">
        <v>2009</v>
      </c>
      <c r="B7527" s="6" t="s">
        <v>70</v>
      </c>
      <c r="C7527">
        <v>15</v>
      </c>
      <c r="D7527" t="s">
        <v>474</v>
      </c>
      <c r="I7527" t="str">
        <f t="shared" si="76"/>
        <v/>
      </c>
      <c r="J7527" t="s">
        <v>323</v>
      </c>
      <c r="K7527">
        <v>14</v>
      </c>
      <c r="L7527">
        <v>8</v>
      </c>
      <c r="M7527">
        <v>4</v>
      </c>
      <c r="N7527">
        <v>0</v>
      </c>
      <c r="O7527">
        <v>0</v>
      </c>
    </row>
    <row r="7528" spans="1:20" x14ac:dyDescent="0.25">
      <c r="A7528">
        <v>2009</v>
      </c>
      <c r="B7528" s="6" t="s">
        <v>70</v>
      </c>
      <c r="C7528">
        <v>16</v>
      </c>
      <c r="D7528" t="s">
        <v>474</v>
      </c>
      <c r="I7528" t="str">
        <f t="shared" si="76"/>
        <v/>
      </c>
      <c r="J7528" t="s">
        <v>83</v>
      </c>
      <c r="K7528">
        <v>19</v>
      </c>
      <c r="L7528">
        <v>30</v>
      </c>
      <c r="M7528">
        <v>4</v>
      </c>
      <c r="N7528">
        <v>25</v>
      </c>
      <c r="O7528">
        <v>0</v>
      </c>
      <c r="T7528" t="s">
        <v>505</v>
      </c>
    </row>
    <row r="7529" spans="1:20" x14ac:dyDescent="0.25">
      <c r="A7529">
        <v>2009</v>
      </c>
      <c r="B7529" s="6" t="s">
        <v>70</v>
      </c>
      <c r="C7529">
        <v>17</v>
      </c>
      <c r="D7529" t="s">
        <v>482</v>
      </c>
      <c r="E7529">
        <v>3</v>
      </c>
      <c r="F7529">
        <v>9</v>
      </c>
      <c r="G7529">
        <v>82</v>
      </c>
      <c r="H7529">
        <v>0</v>
      </c>
      <c r="I7529">
        <f t="shared" si="76"/>
        <v>9.8039215686274517</v>
      </c>
      <c r="J7529" t="s">
        <v>82</v>
      </c>
      <c r="K7529">
        <v>18</v>
      </c>
      <c r="L7529">
        <v>7</v>
      </c>
      <c r="M7529">
        <v>15</v>
      </c>
      <c r="N7529">
        <v>2</v>
      </c>
      <c r="O7529">
        <v>0</v>
      </c>
      <c r="T7529" t="s">
        <v>505</v>
      </c>
    </row>
    <row r="7530" spans="1:20" x14ac:dyDescent="0.25">
      <c r="A7530">
        <v>2009</v>
      </c>
      <c r="B7530" s="6" t="s">
        <v>70</v>
      </c>
      <c r="C7530">
        <v>18</v>
      </c>
      <c r="D7530" t="s">
        <v>482</v>
      </c>
      <c r="I7530" t="str">
        <f t="shared" si="76"/>
        <v/>
      </c>
      <c r="J7530" t="s">
        <v>82</v>
      </c>
      <c r="K7530">
        <v>15</v>
      </c>
      <c r="L7530">
        <v>9</v>
      </c>
      <c r="M7530">
        <v>12</v>
      </c>
      <c r="N7530">
        <v>2</v>
      </c>
      <c r="O7530">
        <v>0</v>
      </c>
      <c r="P7530" t="s">
        <v>156</v>
      </c>
    </row>
    <row r="7531" spans="1:20" x14ac:dyDescent="0.25">
      <c r="A7531">
        <v>2009</v>
      </c>
      <c r="B7531" s="6" t="s">
        <v>70</v>
      </c>
      <c r="C7531">
        <v>19</v>
      </c>
      <c r="D7531" t="s">
        <v>482</v>
      </c>
      <c r="I7531" t="str">
        <f t="shared" si="76"/>
        <v/>
      </c>
      <c r="J7531" t="s">
        <v>82</v>
      </c>
      <c r="K7531">
        <v>14</v>
      </c>
      <c r="L7531">
        <v>5</v>
      </c>
      <c r="M7531">
        <v>10</v>
      </c>
      <c r="N7531">
        <v>0</v>
      </c>
      <c r="O7531">
        <v>0</v>
      </c>
    </row>
    <row r="7532" spans="1:20" x14ac:dyDescent="0.25">
      <c r="A7532">
        <v>2009</v>
      </c>
      <c r="B7532" s="6" t="s">
        <v>70</v>
      </c>
      <c r="C7532">
        <v>20</v>
      </c>
      <c r="D7532" t="s">
        <v>482</v>
      </c>
      <c r="I7532" t="str">
        <f t="shared" si="76"/>
        <v/>
      </c>
      <c r="J7532" t="s">
        <v>85</v>
      </c>
      <c r="K7532">
        <v>11</v>
      </c>
      <c r="L7532">
        <v>10</v>
      </c>
      <c r="M7532">
        <v>9</v>
      </c>
      <c r="N7532">
        <v>0</v>
      </c>
      <c r="O7532">
        <v>0</v>
      </c>
    </row>
    <row r="7533" spans="1:20" x14ac:dyDescent="0.25">
      <c r="A7533">
        <v>2009</v>
      </c>
      <c r="B7533" s="6" t="s">
        <v>70</v>
      </c>
      <c r="C7533">
        <v>21</v>
      </c>
      <c r="D7533" t="s">
        <v>482</v>
      </c>
      <c r="I7533" t="str">
        <f t="shared" si="76"/>
        <v/>
      </c>
      <c r="J7533" t="s">
        <v>78</v>
      </c>
      <c r="K7533">
        <v>60</v>
      </c>
      <c r="L7533">
        <v>45</v>
      </c>
      <c r="M7533">
        <v>35</v>
      </c>
      <c r="N7533">
        <v>50</v>
      </c>
      <c r="O7533">
        <v>0</v>
      </c>
    </row>
    <row r="7534" spans="1:20" x14ac:dyDescent="0.25">
      <c r="A7534">
        <v>2009</v>
      </c>
      <c r="B7534" s="6" t="s">
        <v>70</v>
      </c>
      <c r="C7534">
        <v>22</v>
      </c>
      <c r="D7534" t="s">
        <v>482</v>
      </c>
      <c r="I7534" t="str">
        <f t="shared" si="76"/>
        <v/>
      </c>
      <c r="J7534" t="s">
        <v>82</v>
      </c>
      <c r="K7534">
        <v>25</v>
      </c>
      <c r="L7534">
        <v>17</v>
      </c>
      <c r="M7534">
        <v>15</v>
      </c>
      <c r="N7534">
        <v>0</v>
      </c>
      <c r="O7534">
        <v>0</v>
      </c>
    </row>
    <row r="7535" spans="1:20" x14ac:dyDescent="0.25">
      <c r="A7535">
        <v>2009</v>
      </c>
      <c r="B7535" s="6" t="s">
        <v>70</v>
      </c>
      <c r="C7535">
        <v>23</v>
      </c>
      <c r="D7535" t="s">
        <v>482</v>
      </c>
      <c r="I7535" t="str">
        <f t="shared" si="76"/>
        <v/>
      </c>
      <c r="J7535" t="s">
        <v>82</v>
      </c>
      <c r="K7535">
        <v>23</v>
      </c>
      <c r="L7535">
        <v>14</v>
      </c>
      <c r="M7535">
        <v>19</v>
      </c>
      <c r="N7535">
        <v>0</v>
      </c>
      <c r="O7535">
        <v>0</v>
      </c>
    </row>
    <row r="7536" spans="1:20" x14ac:dyDescent="0.25">
      <c r="A7536">
        <v>2009</v>
      </c>
      <c r="B7536" s="6" t="s">
        <v>70</v>
      </c>
      <c r="C7536">
        <v>24</v>
      </c>
      <c r="D7536" t="s">
        <v>482</v>
      </c>
      <c r="E7536">
        <v>4</v>
      </c>
      <c r="F7536">
        <v>10</v>
      </c>
      <c r="G7536">
        <v>132</v>
      </c>
      <c r="H7536">
        <v>0</v>
      </c>
      <c r="I7536">
        <f t="shared" si="76"/>
        <v>11.520737327188941</v>
      </c>
      <c r="J7536" t="s">
        <v>79</v>
      </c>
      <c r="K7536">
        <v>68</v>
      </c>
      <c r="L7536">
        <v>40</v>
      </c>
      <c r="M7536">
        <v>70</v>
      </c>
      <c r="N7536">
        <v>50</v>
      </c>
      <c r="O7536">
        <v>0</v>
      </c>
    </row>
    <row r="7537" spans="1:20" x14ac:dyDescent="0.25">
      <c r="A7537">
        <v>2009</v>
      </c>
      <c r="B7537" s="6" t="s">
        <v>70</v>
      </c>
      <c r="C7537">
        <v>25</v>
      </c>
      <c r="D7537" t="s">
        <v>482</v>
      </c>
      <c r="I7537" t="str">
        <f t="shared" si="76"/>
        <v/>
      </c>
      <c r="J7537" t="s">
        <v>83</v>
      </c>
      <c r="K7537">
        <v>58</v>
      </c>
      <c r="L7537">
        <v>25</v>
      </c>
      <c r="M7537">
        <v>40</v>
      </c>
      <c r="N7537">
        <v>0</v>
      </c>
      <c r="O7537">
        <v>0</v>
      </c>
    </row>
    <row r="7538" spans="1:20" x14ac:dyDescent="0.25">
      <c r="A7538">
        <v>2009</v>
      </c>
      <c r="B7538" s="6" t="s">
        <v>70</v>
      </c>
      <c r="C7538">
        <v>26</v>
      </c>
      <c r="D7538" t="s">
        <v>482</v>
      </c>
      <c r="J7538" t="s">
        <v>85</v>
      </c>
      <c r="K7538">
        <v>25</v>
      </c>
      <c r="L7538">
        <v>25</v>
      </c>
      <c r="M7538">
        <v>25</v>
      </c>
      <c r="N7538">
        <v>0</v>
      </c>
      <c r="O7538">
        <v>0</v>
      </c>
    </row>
    <row r="7539" spans="1:20" x14ac:dyDescent="0.25">
      <c r="A7539">
        <v>2009</v>
      </c>
      <c r="B7539" s="6" t="s">
        <v>70</v>
      </c>
      <c r="C7539">
        <v>27</v>
      </c>
      <c r="D7539" t="s">
        <v>482</v>
      </c>
      <c r="I7539" t="str">
        <f t="shared" ref="I7539:I7549" si="77">IF($F7539&gt;0,$F7539/(1000-$G7539)*1000,"")</f>
        <v/>
      </c>
      <c r="J7539" t="s">
        <v>78</v>
      </c>
      <c r="K7539">
        <v>45</v>
      </c>
      <c r="L7539">
        <v>42</v>
      </c>
      <c r="M7539">
        <v>40</v>
      </c>
      <c r="N7539">
        <v>0</v>
      </c>
      <c r="O7539">
        <v>0</v>
      </c>
      <c r="T7539" t="s">
        <v>475</v>
      </c>
    </row>
    <row r="7540" spans="1:20" x14ac:dyDescent="0.25">
      <c r="A7540">
        <v>2009</v>
      </c>
      <c r="B7540" s="6" t="s">
        <v>70</v>
      </c>
      <c r="C7540">
        <v>28</v>
      </c>
      <c r="D7540" t="s">
        <v>482</v>
      </c>
      <c r="I7540" t="str">
        <f t="shared" si="77"/>
        <v/>
      </c>
      <c r="J7540" t="s">
        <v>85</v>
      </c>
      <c r="K7540">
        <v>15</v>
      </c>
      <c r="L7540">
        <v>10</v>
      </c>
      <c r="M7540">
        <v>4</v>
      </c>
      <c r="N7540">
        <v>0</v>
      </c>
      <c r="O7540">
        <v>0</v>
      </c>
      <c r="T7540" t="s">
        <v>506</v>
      </c>
    </row>
    <row r="7541" spans="1:20" x14ac:dyDescent="0.25">
      <c r="A7541">
        <v>2009</v>
      </c>
      <c r="B7541" s="6" t="s">
        <v>70</v>
      </c>
      <c r="C7541">
        <v>29</v>
      </c>
      <c r="D7541" t="s">
        <v>482</v>
      </c>
      <c r="I7541" t="str">
        <f t="shared" si="77"/>
        <v/>
      </c>
      <c r="J7541" t="s">
        <v>82</v>
      </c>
      <c r="K7541">
        <v>18</v>
      </c>
      <c r="L7541">
        <v>7</v>
      </c>
      <c r="M7541">
        <v>17</v>
      </c>
      <c r="N7541">
        <v>0</v>
      </c>
      <c r="O7541">
        <v>0</v>
      </c>
      <c r="T7541" t="s">
        <v>506</v>
      </c>
    </row>
    <row r="7542" spans="1:20" x14ac:dyDescent="0.25">
      <c r="A7542">
        <v>2009</v>
      </c>
      <c r="B7542" s="6" t="s">
        <v>71</v>
      </c>
      <c r="C7542">
        <v>1</v>
      </c>
      <c r="D7542" t="s">
        <v>474</v>
      </c>
      <c r="E7542">
        <v>1</v>
      </c>
      <c r="F7542" s="8">
        <v>9</v>
      </c>
      <c r="G7542">
        <v>119</v>
      </c>
      <c r="H7542">
        <v>0</v>
      </c>
      <c r="I7542">
        <f t="shared" si="77"/>
        <v>10.21566401816118</v>
      </c>
      <c r="J7542" t="s">
        <v>83</v>
      </c>
      <c r="K7542">
        <v>70</v>
      </c>
      <c r="L7542">
        <v>80</v>
      </c>
      <c r="M7542">
        <v>100</v>
      </c>
      <c r="N7542">
        <v>5</v>
      </c>
      <c r="O7542">
        <v>0</v>
      </c>
    </row>
    <row r="7543" spans="1:20" x14ac:dyDescent="0.25">
      <c r="A7543">
        <v>2009</v>
      </c>
      <c r="B7543" s="6" t="s">
        <v>71</v>
      </c>
      <c r="C7543">
        <v>2</v>
      </c>
      <c r="D7543" t="s">
        <v>474</v>
      </c>
      <c r="I7543" t="str">
        <f t="shared" si="77"/>
        <v/>
      </c>
      <c r="J7543" t="s">
        <v>83</v>
      </c>
      <c r="K7543">
        <v>70</v>
      </c>
      <c r="L7543">
        <v>30</v>
      </c>
      <c r="M7543">
        <v>30</v>
      </c>
      <c r="N7543">
        <v>80</v>
      </c>
      <c r="O7543">
        <v>5</v>
      </c>
      <c r="P7543" t="s">
        <v>48</v>
      </c>
      <c r="T7543" t="s">
        <v>479</v>
      </c>
    </row>
    <row r="7544" spans="1:20" x14ac:dyDescent="0.25">
      <c r="A7544">
        <v>2009</v>
      </c>
      <c r="B7544" s="6" t="s">
        <v>71</v>
      </c>
      <c r="C7544">
        <v>3</v>
      </c>
      <c r="D7544" t="s">
        <v>474</v>
      </c>
      <c r="I7544" t="str">
        <f t="shared" si="77"/>
        <v/>
      </c>
      <c r="J7544" t="s">
        <v>84</v>
      </c>
      <c r="K7544">
        <v>25</v>
      </c>
      <c r="L7544">
        <v>20</v>
      </c>
      <c r="M7544">
        <v>20</v>
      </c>
      <c r="N7544">
        <v>0</v>
      </c>
      <c r="O7544">
        <v>0</v>
      </c>
      <c r="T7544" t="s">
        <v>486</v>
      </c>
    </row>
    <row r="7545" spans="1:20" x14ac:dyDescent="0.25">
      <c r="A7545">
        <v>2009</v>
      </c>
      <c r="B7545" s="6" t="s">
        <v>71</v>
      </c>
      <c r="C7545">
        <v>4</v>
      </c>
      <c r="D7545" t="s">
        <v>474</v>
      </c>
      <c r="I7545" t="str">
        <f t="shared" si="77"/>
        <v/>
      </c>
      <c r="J7545" t="s">
        <v>80</v>
      </c>
      <c r="K7545">
        <v>45</v>
      </c>
      <c r="L7545">
        <v>40</v>
      </c>
      <c r="M7545">
        <v>30</v>
      </c>
      <c r="N7545">
        <v>5</v>
      </c>
      <c r="O7545">
        <v>0</v>
      </c>
      <c r="T7545" t="s">
        <v>486</v>
      </c>
    </row>
    <row r="7546" spans="1:20" x14ac:dyDescent="0.25">
      <c r="A7546">
        <v>2009</v>
      </c>
      <c r="B7546" s="6" t="s">
        <v>71</v>
      </c>
      <c r="C7546">
        <v>5</v>
      </c>
      <c r="D7546" t="s">
        <v>474</v>
      </c>
      <c r="I7546" t="str">
        <f t="shared" si="77"/>
        <v/>
      </c>
      <c r="J7546" t="s">
        <v>80</v>
      </c>
      <c r="K7546">
        <v>20</v>
      </c>
      <c r="L7546">
        <v>30</v>
      </c>
      <c r="M7546">
        <v>30</v>
      </c>
      <c r="N7546">
        <v>30</v>
      </c>
      <c r="O7546">
        <v>0</v>
      </c>
    </row>
    <row r="7547" spans="1:20" x14ac:dyDescent="0.25">
      <c r="A7547">
        <v>2009</v>
      </c>
      <c r="B7547" s="6" t="s">
        <v>71</v>
      </c>
      <c r="C7547">
        <v>6</v>
      </c>
      <c r="D7547" t="s">
        <v>474</v>
      </c>
      <c r="I7547" t="str">
        <f t="shared" si="77"/>
        <v/>
      </c>
      <c r="J7547" t="s">
        <v>323</v>
      </c>
      <c r="K7547">
        <v>35</v>
      </c>
      <c r="L7547">
        <v>25</v>
      </c>
      <c r="M7547">
        <v>40</v>
      </c>
      <c r="N7547">
        <v>5</v>
      </c>
      <c r="O7547">
        <v>0</v>
      </c>
    </row>
    <row r="7548" spans="1:20" x14ac:dyDescent="0.25">
      <c r="A7548">
        <v>2009</v>
      </c>
      <c r="B7548" s="6" t="s">
        <v>71</v>
      </c>
      <c r="C7548">
        <v>7</v>
      </c>
      <c r="D7548" t="s">
        <v>474</v>
      </c>
      <c r="E7548">
        <v>2</v>
      </c>
      <c r="F7548">
        <v>11</v>
      </c>
      <c r="G7548">
        <v>81</v>
      </c>
      <c r="H7548">
        <v>90</v>
      </c>
      <c r="I7548">
        <f t="shared" si="77"/>
        <v>11.969532100108813</v>
      </c>
      <c r="J7548" t="s">
        <v>83</v>
      </c>
      <c r="K7548">
        <v>55</v>
      </c>
      <c r="L7548">
        <v>45</v>
      </c>
      <c r="M7548">
        <v>60</v>
      </c>
      <c r="N7548">
        <v>0</v>
      </c>
      <c r="O7548">
        <v>0</v>
      </c>
    </row>
    <row r="7549" spans="1:20" x14ac:dyDescent="0.25">
      <c r="A7549">
        <v>2009</v>
      </c>
      <c r="B7549" s="6" t="s">
        <v>71</v>
      </c>
      <c r="C7549">
        <v>8</v>
      </c>
      <c r="D7549" t="s">
        <v>474</v>
      </c>
      <c r="I7549" t="str">
        <f t="shared" si="77"/>
        <v/>
      </c>
      <c r="J7549" t="s">
        <v>83</v>
      </c>
      <c r="K7549">
        <v>45</v>
      </c>
      <c r="L7549">
        <v>50</v>
      </c>
      <c r="M7549">
        <v>60</v>
      </c>
      <c r="N7549">
        <v>20</v>
      </c>
      <c r="O7549">
        <v>0</v>
      </c>
    </row>
    <row r="7550" spans="1:20" x14ac:dyDescent="0.25">
      <c r="A7550">
        <v>2009</v>
      </c>
      <c r="B7550" s="6" t="s">
        <v>71</v>
      </c>
      <c r="C7550">
        <v>9</v>
      </c>
      <c r="D7550" t="s">
        <v>474</v>
      </c>
      <c r="G7550" t="s">
        <v>74</v>
      </c>
      <c r="J7550" t="s">
        <v>82</v>
      </c>
      <c r="K7550">
        <v>30</v>
      </c>
      <c r="L7550">
        <v>20</v>
      </c>
      <c r="M7550">
        <v>30</v>
      </c>
      <c r="N7550">
        <v>20</v>
      </c>
      <c r="O7550">
        <v>0</v>
      </c>
    </row>
    <row r="7551" spans="1:20" x14ac:dyDescent="0.25">
      <c r="A7551">
        <v>2009</v>
      </c>
      <c r="B7551" s="6" t="s">
        <v>71</v>
      </c>
      <c r="C7551">
        <v>10</v>
      </c>
      <c r="D7551" t="s">
        <v>474</v>
      </c>
      <c r="G7551" t="s">
        <v>507</v>
      </c>
      <c r="J7551" t="s">
        <v>80</v>
      </c>
      <c r="K7551">
        <v>65</v>
      </c>
      <c r="L7551">
        <v>50</v>
      </c>
      <c r="M7551">
        <v>20</v>
      </c>
      <c r="N7551">
        <v>70</v>
      </c>
      <c r="O7551">
        <v>0</v>
      </c>
    </row>
    <row r="7552" spans="1:20" x14ac:dyDescent="0.25">
      <c r="A7552">
        <v>2009</v>
      </c>
      <c r="B7552" s="6" t="s">
        <v>71</v>
      </c>
      <c r="C7552">
        <v>11</v>
      </c>
      <c r="D7552" t="s">
        <v>474</v>
      </c>
      <c r="E7552">
        <v>3</v>
      </c>
      <c r="F7552">
        <v>10.6</v>
      </c>
      <c r="G7552">
        <v>86</v>
      </c>
      <c r="H7552">
        <v>40</v>
      </c>
      <c r="I7552">
        <f t="shared" ref="I7552:I7577" si="78">IF($F7552&gt;0,$F7552/(1000-$G7552)*1000,"")</f>
        <v>11.597374179431071</v>
      </c>
      <c r="J7552" t="s">
        <v>80</v>
      </c>
      <c r="K7552">
        <v>20</v>
      </c>
      <c r="L7552">
        <v>20</v>
      </c>
      <c r="M7552">
        <v>5</v>
      </c>
      <c r="N7552">
        <v>0</v>
      </c>
      <c r="O7552">
        <v>0</v>
      </c>
    </row>
    <row r="7553" spans="1:20" x14ac:dyDescent="0.25">
      <c r="A7553">
        <v>2009</v>
      </c>
      <c r="B7553" s="6" t="s">
        <v>71</v>
      </c>
      <c r="C7553">
        <v>12</v>
      </c>
      <c r="D7553" t="s">
        <v>474</v>
      </c>
      <c r="I7553" t="str">
        <f t="shared" si="78"/>
        <v/>
      </c>
      <c r="J7553" t="s">
        <v>82</v>
      </c>
      <c r="K7553">
        <v>25</v>
      </c>
      <c r="L7553">
        <v>15</v>
      </c>
      <c r="M7553">
        <v>18</v>
      </c>
      <c r="N7553">
        <v>0</v>
      </c>
      <c r="O7553">
        <v>0</v>
      </c>
    </row>
    <row r="7554" spans="1:20" x14ac:dyDescent="0.25">
      <c r="A7554">
        <v>2009</v>
      </c>
      <c r="B7554" s="6" t="s">
        <v>71</v>
      </c>
      <c r="C7554">
        <v>13</v>
      </c>
      <c r="D7554" t="s">
        <v>474</v>
      </c>
      <c r="I7554" t="str">
        <f t="shared" si="78"/>
        <v/>
      </c>
      <c r="J7554" t="s">
        <v>85</v>
      </c>
      <c r="K7554">
        <v>12</v>
      </c>
      <c r="L7554">
        <v>15</v>
      </c>
      <c r="M7554">
        <v>5</v>
      </c>
      <c r="N7554">
        <v>0</v>
      </c>
      <c r="O7554">
        <v>0</v>
      </c>
    </row>
    <row r="7555" spans="1:20" x14ac:dyDescent="0.25">
      <c r="A7555">
        <v>2009</v>
      </c>
      <c r="B7555" s="6" t="s">
        <v>71</v>
      </c>
      <c r="C7555">
        <v>14</v>
      </c>
      <c r="D7555" t="s">
        <v>474</v>
      </c>
      <c r="I7555" t="str">
        <f t="shared" si="78"/>
        <v/>
      </c>
      <c r="J7555" t="s">
        <v>82</v>
      </c>
      <c r="K7555">
        <v>15</v>
      </c>
      <c r="L7555">
        <v>25</v>
      </c>
      <c r="M7555">
        <v>30</v>
      </c>
      <c r="N7555">
        <v>50</v>
      </c>
      <c r="O7555">
        <v>0</v>
      </c>
    </row>
    <row r="7556" spans="1:20" x14ac:dyDescent="0.25">
      <c r="A7556">
        <v>2009</v>
      </c>
      <c r="B7556" s="6" t="s">
        <v>71</v>
      </c>
      <c r="C7556">
        <v>15</v>
      </c>
      <c r="D7556" t="s">
        <v>474</v>
      </c>
      <c r="I7556" t="str">
        <f t="shared" si="78"/>
        <v/>
      </c>
      <c r="J7556" t="s">
        <v>83</v>
      </c>
      <c r="K7556">
        <v>25</v>
      </c>
      <c r="L7556">
        <v>25</v>
      </c>
      <c r="M7556">
        <v>40</v>
      </c>
      <c r="N7556">
        <v>25</v>
      </c>
      <c r="O7556">
        <v>0</v>
      </c>
    </row>
    <row r="7557" spans="1:20" x14ac:dyDescent="0.25">
      <c r="A7557">
        <v>2009</v>
      </c>
      <c r="B7557" s="6" t="s">
        <v>71</v>
      </c>
      <c r="C7557">
        <v>16</v>
      </c>
      <c r="D7557" t="s">
        <v>474</v>
      </c>
      <c r="I7557" t="str">
        <f t="shared" si="78"/>
        <v/>
      </c>
      <c r="J7557" t="s">
        <v>85</v>
      </c>
      <c r="K7557">
        <v>25</v>
      </c>
      <c r="L7557">
        <v>15</v>
      </c>
      <c r="M7557">
        <v>15</v>
      </c>
      <c r="N7557">
        <v>0</v>
      </c>
      <c r="O7557">
        <v>0</v>
      </c>
    </row>
    <row r="7558" spans="1:20" x14ac:dyDescent="0.25">
      <c r="A7558">
        <v>2009</v>
      </c>
      <c r="B7558" s="6" t="s">
        <v>71</v>
      </c>
      <c r="C7558">
        <v>17</v>
      </c>
      <c r="D7558" t="s">
        <v>474</v>
      </c>
      <c r="E7558">
        <v>4</v>
      </c>
      <c r="G7558">
        <v>66</v>
      </c>
      <c r="H7558">
        <v>110</v>
      </c>
      <c r="I7558" t="str">
        <f t="shared" si="78"/>
        <v/>
      </c>
      <c r="J7558" t="s">
        <v>82</v>
      </c>
      <c r="K7558">
        <v>12</v>
      </c>
      <c r="L7558">
        <v>15</v>
      </c>
      <c r="M7558">
        <v>10</v>
      </c>
      <c r="N7558">
        <v>0</v>
      </c>
      <c r="O7558">
        <v>0</v>
      </c>
    </row>
    <row r="7559" spans="1:20" x14ac:dyDescent="0.25">
      <c r="A7559">
        <v>2009</v>
      </c>
      <c r="B7559" s="6" t="s">
        <v>71</v>
      </c>
      <c r="C7559">
        <v>18</v>
      </c>
      <c r="D7559" t="s">
        <v>474</v>
      </c>
      <c r="F7559" s="8"/>
      <c r="I7559" t="str">
        <f t="shared" si="78"/>
        <v/>
      </c>
      <c r="J7559" t="s">
        <v>82</v>
      </c>
      <c r="K7559">
        <v>10</v>
      </c>
      <c r="L7559">
        <v>15</v>
      </c>
      <c r="M7559">
        <v>5</v>
      </c>
      <c r="N7559">
        <v>0</v>
      </c>
      <c r="O7559">
        <v>0</v>
      </c>
    </row>
    <row r="7560" spans="1:20" x14ac:dyDescent="0.25">
      <c r="A7560">
        <v>2009</v>
      </c>
      <c r="B7560" s="6" t="s">
        <v>71</v>
      </c>
      <c r="C7560">
        <v>19</v>
      </c>
      <c r="D7560" t="s">
        <v>474</v>
      </c>
      <c r="I7560" t="str">
        <f t="shared" si="78"/>
        <v/>
      </c>
      <c r="J7560" t="s">
        <v>82</v>
      </c>
      <c r="K7560">
        <v>10</v>
      </c>
      <c r="L7560">
        <v>7</v>
      </c>
      <c r="M7560">
        <v>15</v>
      </c>
      <c r="N7560">
        <v>0</v>
      </c>
      <c r="O7560">
        <v>0</v>
      </c>
    </row>
    <row r="7561" spans="1:20" x14ac:dyDescent="0.25">
      <c r="A7561">
        <v>2009</v>
      </c>
      <c r="B7561" s="6" t="s">
        <v>71</v>
      </c>
      <c r="C7561">
        <v>20</v>
      </c>
      <c r="D7561" t="s">
        <v>474</v>
      </c>
      <c r="I7561" t="str">
        <f t="shared" si="78"/>
        <v/>
      </c>
      <c r="J7561" t="s">
        <v>80</v>
      </c>
      <c r="K7561">
        <v>35</v>
      </c>
      <c r="L7561">
        <v>25</v>
      </c>
      <c r="M7561">
        <v>30</v>
      </c>
      <c r="N7561">
        <v>20</v>
      </c>
      <c r="O7561">
        <v>0</v>
      </c>
      <c r="T7561" t="s">
        <v>508</v>
      </c>
    </row>
    <row r="7562" spans="1:20" x14ac:dyDescent="0.25">
      <c r="A7562">
        <v>2009</v>
      </c>
      <c r="B7562" s="6" t="s">
        <v>71</v>
      </c>
      <c r="C7562">
        <v>21</v>
      </c>
      <c r="D7562" t="s">
        <v>482</v>
      </c>
      <c r="E7562">
        <v>5</v>
      </c>
      <c r="G7562">
        <v>198</v>
      </c>
      <c r="H7562">
        <v>130</v>
      </c>
      <c r="I7562" t="str">
        <f t="shared" si="78"/>
        <v/>
      </c>
      <c r="J7562" t="s">
        <v>80</v>
      </c>
      <c r="K7562">
        <v>60</v>
      </c>
      <c r="L7562">
        <v>50</v>
      </c>
      <c r="M7562">
        <v>45</v>
      </c>
      <c r="N7562">
        <v>15</v>
      </c>
      <c r="O7562">
        <v>0</v>
      </c>
      <c r="P7562" t="s">
        <v>156</v>
      </c>
      <c r="T7562" t="s">
        <v>486</v>
      </c>
    </row>
    <row r="7563" spans="1:20" x14ac:dyDescent="0.25">
      <c r="A7563">
        <v>2009</v>
      </c>
      <c r="B7563" s="6" t="s">
        <v>71</v>
      </c>
      <c r="C7563">
        <v>22</v>
      </c>
      <c r="D7563" t="s">
        <v>482</v>
      </c>
      <c r="I7563" t="str">
        <f t="shared" si="78"/>
        <v/>
      </c>
      <c r="J7563" t="s">
        <v>82</v>
      </c>
      <c r="K7563">
        <v>12</v>
      </c>
      <c r="L7563">
        <v>8</v>
      </c>
      <c r="M7563">
        <v>7</v>
      </c>
      <c r="N7563">
        <v>0</v>
      </c>
      <c r="O7563">
        <v>0</v>
      </c>
      <c r="T7563" t="s">
        <v>486</v>
      </c>
    </row>
    <row r="7564" spans="1:20" x14ac:dyDescent="0.25">
      <c r="A7564">
        <v>2009</v>
      </c>
      <c r="B7564" s="6" t="s">
        <v>71</v>
      </c>
      <c r="C7564">
        <v>23</v>
      </c>
      <c r="D7564" t="s">
        <v>482</v>
      </c>
      <c r="I7564" t="str">
        <f t="shared" si="78"/>
        <v/>
      </c>
      <c r="J7564" t="s">
        <v>84</v>
      </c>
      <c r="K7564">
        <v>30</v>
      </c>
      <c r="L7564">
        <v>15</v>
      </c>
      <c r="M7564">
        <v>12</v>
      </c>
      <c r="N7564">
        <v>25</v>
      </c>
      <c r="O7564">
        <v>0</v>
      </c>
    </row>
    <row r="7565" spans="1:20" x14ac:dyDescent="0.25">
      <c r="A7565">
        <v>2009</v>
      </c>
      <c r="B7565" s="6" t="s">
        <v>71</v>
      </c>
      <c r="C7565">
        <v>24</v>
      </c>
      <c r="D7565" t="s">
        <v>482</v>
      </c>
      <c r="I7565" t="str">
        <f t="shared" si="78"/>
        <v/>
      </c>
      <c r="J7565" t="s">
        <v>82</v>
      </c>
      <c r="K7565">
        <v>12</v>
      </c>
      <c r="L7565">
        <v>5</v>
      </c>
      <c r="M7565">
        <v>18</v>
      </c>
      <c r="N7565">
        <v>0</v>
      </c>
      <c r="O7565">
        <v>0</v>
      </c>
    </row>
    <row r="7566" spans="1:20" x14ac:dyDescent="0.25">
      <c r="A7566">
        <v>2009</v>
      </c>
      <c r="B7566" s="6" t="s">
        <v>71</v>
      </c>
      <c r="C7566">
        <v>25</v>
      </c>
      <c r="D7566" t="s">
        <v>482</v>
      </c>
      <c r="I7566" t="str">
        <f t="shared" si="78"/>
        <v/>
      </c>
      <c r="J7566" t="s">
        <v>78</v>
      </c>
      <c r="K7566">
        <v>18</v>
      </c>
      <c r="L7566">
        <v>10</v>
      </c>
      <c r="M7566">
        <v>8</v>
      </c>
      <c r="N7566">
        <v>20</v>
      </c>
      <c r="O7566">
        <v>0</v>
      </c>
    </row>
    <row r="7567" spans="1:20" x14ac:dyDescent="0.25">
      <c r="A7567">
        <v>2009</v>
      </c>
      <c r="B7567" s="6" t="s">
        <v>71</v>
      </c>
      <c r="C7567">
        <v>26</v>
      </c>
      <c r="D7567" t="s">
        <v>482</v>
      </c>
      <c r="I7567" t="str">
        <f t="shared" si="78"/>
        <v/>
      </c>
      <c r="J7567" t="s">
        <v>83</v>
      </c>
      <c r="K7567">
        <v>35</v>
      </c>
      <c r="L7567">
        <v>25</v>
      </c>
      <c r="M7567">
        <v>20</v>
      </c>
      <c r="N7567">
        <v>25</v>
      </c>
      <c r="O7567">
        <v>0</v>
      </c>
      <c r="R7567" t="s">
        <v>47</v>
      </c>
    </row>
    <row r="7568" spans="1:20" x14ac:dyDescent="0.25">
      <c r="A7568">
        <v>2009</v>
      </c>
      <c r="B7568" s="6" t="s">
        <v>71</v>
      </c>
      <c r="C7568">
        <v>27</v>
      </c>
      <c r="D7568" t="s">
        <v>482</v>
      </c>
      <c r="I7568" t="str">
        <f t="shared" si="78"/>
        <v/>
      </c>
      <c r="J7568" t="s">
        <v>80</v>
      </c>
      <c r="K7568">
        <v>40</v>
      </c>
      <c r="L7568">
        <v>20</v>
      </c>
      <c r="M7568">
        <v>20</v>
      </c>
      <c r="N7568">
        <v>20</v>
      </c>
      <c r="O7568">
        <v>0</v>
      </c>
      <c r="T7568" t="s">
        <v>509</v>
      </c>
    </row>
    <row r="7569" spans="1:20" x14ac:dyDescent="0.25">
      <c r="A7569">
        <v>2009</v>
      </c>
      <c r="B7569" s="6" t="s">
        <v>71</v>
      </c>
      <c r="C7569">
        <v>28</v>
      </c>
      <c r="D7569" t="s">
        <v>482</v>
      </c>
      <c r="I7569" t="str">
        <f t="shared" si="78"/>
        <v/>
      </c>
      <c r="J7569" t="s">
        <v>85</v>
      </c>
      <c r="K7569">
        <v>20</v>
      </c>
      <c r="L7569">
        <v>18</v>
      </c>
      <c r="M7569">
        <v>10</v>
      </c>
      <c r="N7569">
        <v>15</v>
      </c>
      <c r="O7569">
        <v>0</v>
      </c>
      <c r="T7569" t="s">
        <v>510</v>
      </c>
    </row>
    <row r="7570" spans="1:20" x14ac:dyDescent="0.25">
      <c r="A7570">
        <v>2009</v>
      </c>
      <c r="B7570" s="6" t="s">
        <v>71</v>
      </c>
      <c r="C7570">
        <v>29</v>
      </c>
      <c r="D7570" t="s">
        <v>482</v>
      </c>
      <c r="I7570" t="str">
        <f t="shared" si="78"/>
        <v/>
      </c>
      <c r="J7570" t="s">
        <v>323</v>
      </c>
      <c r="K7570">
        <v>10</v>
      </c>
      <c r="L7570">
        <v>8</v>
      </c>
      <c r="M7570">
        <v>10</v>
      </c>
      <c r="N7570">
        <v>25</v>
      </c>
      <c r="O7570">
        <v>0</v>
      </c>
    </row>
    <row r="7571" spans="1:20" x14ac:dyDescent="0.25">
      <c r="A7571">
        <v>2009</v>
      </c>
      <c r="B7571" s="6" t="s">
        <v>71</v>
      </c>
      <c r="C7571">
        <v>30</v>
      </c>
      <c r="D7571" t="s">
        <v>482</v>
      </c>
      <c r="I7571" t="str">
        <f t="shared" si="78"/>
        <v/>
      </c>
      <c r="J7571" t="s">
        <v>76</v>
      </c>
      <c r="K7571">
        <v>65</v>
      </c>
      <c r="L7571">
        <v>40</v>
      </c>
      <c r="M7571">
        <v>25</v>
      </c>
      <c r="N7571">
        <v>10</v>
      </c>
      <c r="O7571">
        <v>0</v>
      </c>
    </row>
    <row r="7572" spans="1:20" x14ac:dyDescent="0.25">
      <c r="A7572">
        <v>2009</v>
      </c>
      <c r="B7572" s="6" t="s">
        <v>71</v>
      </c>
      <c r="C7572">
        <v>31</v>
      </c>
      <c r="D7572" t="s">
        <v>482</v>
      </c>
      <c r="I7572" t="str">
        <f t="shared" si="78"/>
        <v/>
      </c>
      <c r="J7572" t="s">
        <v>82</v>
      </c>
      <c r="K7572">
        <v>15</v>
      </c>
      <c r="L7572">
        <v>6</v>
      </c>
      <c r="M7572">
        <v>12</v>
      </c>
      <c r="N7572">
        <v>10</v>
      </c>
      <c r="O7572">
        <v>0</v>
      </c>
      <c r="T7572" t="s">
        <v>477</v>
      </c>
    </row>
    <row r="7573" spans="1:20" x14ac:dyDescent="0.25">
      <c r="A7573">
        <v>2009</v>
      </c>
      <c r="B7573" s="6" t="s">
        <v>71</v>
      </c>
      <c r="C7573">
        <v>32</v>
      </c>
      <c r="D7573" t="s">
        <v>482</v>
      </c>
      <c r="I7573" t="str">
        <f t="shared" si="78"/>
        <v/>
      </c>
      <c r="J7573" t="s">
        <v>323</v>
      </c>
      <c r="K7573">
        <v>12</v>
      </c>
      <c r="L7573">
        <v>10</v>
      </c>
      <c r="M7573">
        <v>8</v>
      </c>
      <c r="N7573">
        <v>60</v>
      </c>
      <c r="O7573" s="23">
        <v>1</v>
      </c>
      <c r="P7573" t="s">
        <v>156</v>
      </c>
      <c r="Q7573" t="s">
        <v>485</v>
      </c>
    </row>
    <row r="7574" spans="1:20" x14ac:dyDescent="0.25">
      <c r="A7574">
        <v>2009</v>
      </c>
      <c r="B7574" s="6" t="s">
        <v>71</v>
      </c>
      <c r="C7574">
        <v>33</v>
      </c>
      <c r="D7574" t="s">
        <v>482</v>
      </c>
      <c r="E7574">
        <v>6</v>
      </c>
      <c r="F7574">
        <v>10</v>
      </c>
      <c r="G7574">
        <v>65</v>
      </c>
      <c r="H7574">
        <v>0</v>
      </c>
      <c r="I7574">
        <f t="shared" si="78"/>
        <v>10.695187165775401</v>
      </c>
      <c r="J7574" t="s">
        <v>80</v>
      </c>
      <c r="K7574">
        <v>45</v>
      </c>
      <c r="L7574">
        <v>25</v>
      </c>
      <c r="M7574">
        <v>10</v>
      </c>
      <c r="N7574">
        <v>5</v>
      </c>
      <c r="O7574">
        <v>0</v>
      </c>
      <c r="R7574" t="s">
        <v>47</v>
      </c>
    </row>
    <row r="7575" spans="1:20" x14ac:dyDescent="0.25">
      <c r="A7575">
        <v>2009</v>
      </c>
      <c r="B7575" s="6" t="s">
        <v>71</v>
      </c>
      <c r="C7575">
        <v>34</v>
      </c>
      <c r="D7575" t="s">
        <v>482</v>
      </c>
      <c r="I7575" t="str">
        <f t="shared" si="78"/>
        <v/>
      </c>
      <c r="J7575" t="s">
        <v>90</v>
      </c>
      <c r="K7575">
        <v>12</v>
      </c>
      <c r="L7575">
        <v>10</v>
      </c>
      <c r="M7575">
        <v>1</v>
      </c>
      <c r="N7575">
        <v>0</v>
      </c>
      <c r="O7575">
        <v>0</v>
      </c>
      <c r="T7575" t="s">
        <v>509</v>
      </c>
    </row>
    <row r="7576" spans="1:20" x14ac:dyDescent="0.25">
      <c r="A7576">
        <v>2009</v>
      </c>
      <c r="B7576" s="6" t="s">
        <v>71</v>
      </c>
      <c r="C7576">
        <v>35</v>
      </c>
      <c r="D7576" t="s">
        <v>482</v>
      </c>
      <c r="I7576" t="str">
        <f t="shared" si="78"/>
        <v/>
      </c>
      <c r="J7576" t="s">
        <v>80</v>
      </c>
      <c r="K7576">
        <v>30</v>
      </c>
      <c r="L7576">
        <v>30</v>
      </c>
      <c r="M7576">
        <v>18</v>
      </c>
      <c r="N7576">
        <v>0</v>
      </c>
      <c r="O7576">
        <v>0</v>
      </c>
      <c r="T7576" t="s">
        <v>511</v>
      </c>
    </row>
    <row r="7577" spans="1:20" x14ac:dyDescent="0.25">
      <c r="A7577">
        <v>2009</v>
      </c>
      <c r="B7577" s="6" t="s">
        <v>71</v>
      </c>
      <c r="C7577">
        <v>36</v>
      </c>
      <c r="D7577" t="s">
        <v>482</v>
      </c>
      <c r="I7577" t="str">
        <f t="shared" si="78"/>
        <v/>
      </c>
      <c r="J7577" t="s">
        <v>79</v>
      </c>
      <c r="K7577">
        <v>60</v>
      </c>
      <c r="L7577">
        <v>50</v>
      </c>
      <c r="M7577">
        <v>80</v>
      </c>
      <c r="N7577">
        <v>80</v>
      </c>
      <c r="O7577">
        <v>0</v>
      </c>
      <c r="T7577" t="s">
        <v>512</v>
      </c>
    </row>
    <row r="7578" spans="1:20" x14ac:dyDescent="0.25">
      <c r="A7578">
        <v>2009</v>
      </c>
      <c r="B7578" s="6" t="s">
        <v>71</v>
      </c>
      <c r="C7578">
        <v>37</v>
      </c>
      <c r="D7578" t="s">
        <v>482</v>
      </c>
      <c r="E7578">
        <v>7</v>
      </c>
      <c r="F7578">
        <v>10.5</v>
      </c>
      <c r="G7578">
        <v>92</v>
      </c>
      <c r="H7578">
        <v>10</v>
      </c>
      <c r="I7578">
        <f>IF($F7578&gt;0,$F7578/(1000-$G7578)*1000,"")</f>
        <v>11.563876651982378</v>
      </c>
      <c r="J7578" t="s">
        <v>82</v>
      </c>
      <c r="K7578">
        <v>12</v>
      </c>
      <c r="L7578">
        <v>10</v>
      </c>
      <c r="M7578">
        <v>15</v>
      </c>
      <c r="N7578">
        <v>0</v>
      </c>
      <c r="O7578">
        <v>0</v>
      </c>
    </row>
    <row r="7579" spans="1:20" x14ac:dyDescent="0.25">
      <c r="A7579">
        <v>2009</v>
      </c>
      <c r="B7579" s="6" t="s">
        <v>71</v>
      </c>
      <c r="C7579">
        <v>38</v>
      </c>
      <c r="D7579" t="s">
        <v>482</v>
      </c>
      <c r="I7579" t="str">
        <f>IF($F7579&gt;0,$F7579/(1000-$G7579)*1000,"")</f>
        <v/>
      </c>
      <c r="J7579" t="s">
        <v>84</v>
      </c>
      <c r="K7579">
        <v>40</v>
      </c>
      <c r="L7579">
        <v>35</v>
      </c>
      <c r="M7579">
        <v>30</v>
      </c>
      <c r="N7579">
        <v>80</v>
      </c>
      <c r="O7579">
        <v>0</v>
      </c>
      <c r="R7579" t="s">
        <v>47</v>
      </c>
    </row>
    <row r="7580" spans="1:20" x14ac:dyDescent="0.25">
      <c r="A7580">
        <v>2009</v>
      </c>
      <c r="B7580" s="6" t="s">
        <v>71</v>
      </c>
      <c r="C7580">
        <v>39</v>
      </c>
      <c r="D7580" t="s">
        <v>482</v>
      </c>
      <c r="I7580" t="str">
        <f>IF($F7580&gt;0,$F7580/(1000-$G7580)*1000,"")</f>
        <v/>
      </c>
      <c r="J7580" t="s">
        <v>82</v>
      </c>
      <c r="K7580">
        <v>20</v>
      </c>
      <c r="L7580">
        <v>20</v>
      </c>
      <c r="M7580">
        <v>25</v>
      </c>
      <c r="N7580">
        <v>0</v>
      </c>
      <c r="O7580">
        <v>0</v>
      </c>
      <c r="T7580" t="s">
        <v>513</v>
      </c>
    </row>
    <row r="7581" spans="1:20" x14ac:dyDescent="0.25">
      <c r="A7581">
        <v>2009</v>
      </c>
      <c r="B7581" s="6" t="s">
        <v>71</v>
      </c>
      <c r="C7581">
        <v>40</v>
      </c>
      <c r="D7581" t="s">
        <v>482</v>
      </c>
      <c r="I7581" t="str">
        <f>IF($F7581&gt;0,$F7581/(1000-$G7581)*1000,"")</f>
        <v/>
      </c>
      <c r="J7581" t="s">
        <v>82</v>
      </c>
      <c r="K7581">
        <v>18</v>
      </c>
      <c r="L7581">
        <v>25</v>
      </c>
      <c r="M7581">
        <v>25</v>
      </c>
      <c r="N7581">
        <v>0</v>
      </c>
      <c r="O7581">
        <v>0</v>
      </c>
    </row>
    <row r="7582" spans="1:20" x14ac:dyDescent="0.25">
      <c r="A7582">
        <v>2009</v>
      </c>
      <c r="B7582" s="6" t="s">
        <v>71</v>
      </c>
      <c r="C7582">
        <v>41</v>
      </c>
      <c r="D7582" t="s">
        <v>482</v>
      </c>
      <c r="I7582" t="str">
        <f>IF($F7582&gt;0,$F7582/(1000-$G7582)*1000,"")</f>
        <v/>
      </c>
      <c r="J7582" t="s">
        <v>83</v>
      </c>
      <c r="K7582">
        <v>60</v>
      </c>
      <c r="L7582">
        <v>70</v>
      </c>
      <c r="M7582">
        <v>60</v>
      </c>
      <c r="N7582">
        <v>85</v>
      </c>
      <c r="O7582">
        <v>0</v>
      </c>
      <c r="T7582" t="s">
        <v>514</v>
      </c>
    </row>
    <row r="7583" spans="1:20" x14ac:dyDescent="0.25">
      <c r="A7583">
        <v>2009</v>
      </c>
      <c r="B7583" s="6" t="s">
        <v>71</v>
      </c>
      <c r="C7583">
        <v>42</v>
      </c>
      <c r="D7583" t="s">
        <v>482</v>
      </c>
      <c r="J7583" t="s">
        <v>78</v>
      </c>
      <c r="K7583">
        <v>20</v>
      </c>
      <c r="L7583">
        <v>20</v>
      </c>
      <c r="M7583">
        <v>18</v>
      </c>
      <c r="N7583">
        <v>0</v>
      </c>
      <c r="O7583">
        <v>0</v>
      </c>
    </row>
    <row r="7584" spans="1:20" x14ac:dyDescent="0.25">
      <c r="A7584">
        <v>2009</v>
      </c>
      <c r="B7584" s="6" t="s">
        <v>71</v>
      </c>
      <c r="C7584">
        <v>43</v>
      </c>
      <c r="D7584" t="s">
        <v>474</v>
      </c>
      <c r="E7584">
        <v>8</v>
      </c>
      <c r="F7584">
        <v>11</v>
      </c>
      <c r="G7584">
        <v>113</v>
      </c>
      <c r="H7584">
        <v>165</v>
      </c>
      <c r="I7584">
        <f t="shared" ref="I7584:I7599" si="79">IF($F7584&gt;0,$F7584/(1000-$G7584)*1000,"")</f>
        <v>12.401352874859075</v>
      </c>
      <c r="J7584" t="s">
        <v>80</v>
      </c>
      <c r="K7584">
        <v>20</v>
      </c>
      <c r="L7584">
        <v>20</v>
      </c>
      <c r="M7584">
        <v>15</v>
      </c>
      <c r="N7584">
        <v>5</v>
      </c>
      <c r="O7584">
        <v>0</v>
      </c>
    </row>
    <row r="7585" spans="1:20" x14ac:dyDescent="0.25">
      <c r="A7585">
        <v>2009</v>
      </c>
      <c r="B7585" s="6" t="s">
        <v>71</v>
      </c>
      <c r="C7585">
        <v>44</v>
      </c>
      <c r="D7585" t="s">
        <v>474</v>
      </c>
      <c r="I7585" t="str">
        <f t="shared" si="79"/>
        <v/>
      </c>
      <c r="J7585" t="s">
        <v>83</v>
      </c>
      <c r="K7585">
        <v>30</v>
      </c>
      <c r="L7585">
        <v>45</v>
      </c>
      <c r="M7585">
        <v>30</v>
      </c>
      <c r="N7585">
        <v>5</v>
      </c>
      <c r="O7585">
        <v>0</v>
      </c>
    </row>
    <row r="7586" spans="1:20" x14ac:dyDescent="0.25">
      <c r="A7586">
        <v>2009</v>
      </c>
      <c r="B7586" s="6" t="s">
        <v>71</v>
      </c>
      <c r="C7586">
        <v>45</v>
      </c>
      <c r="D7586" t="s">
        <v>474</v>
      </c>
      <c r="I7586" t="str">
        <f t="shared" si="79"/>
        <v/>
      </c>
      <c r="J7586" t="s">
        <v>85</v>
      </c>
      <c r="K7586">
        <v>10</v>
      </c>
      <c r="L7586">
        <v>9</v>
      </c>
      <c r="M7586">
        <v>3</v>
      </c>
      <c r="N7586">
        <v>5</v>
      </c>
      <c r="O7586">
        <v>0</v>
      </c>
      <c r="T7586" t="s">
        <v>515</v>
      </c>
    </row>
    <row r="7587" spans="1:20" x14ac:dyDescent="0.25">
      <c r="A7587">
        <v>2009</v>
      </c>
      <c r="B7587" s="6" t="s">
        <v>71</v>
      </c>
      <c r="C7587">
        <v>46</v>
      </c>
      <c r="D7587" t="s">
        <v>474</v>
      </c>
      <c r="I7587" t="str">
        <f t="shared" si="79"/>
        <v/>
      </c>
      <c r="J7587" t="s">
        <v>323</v>
      </c>
      <c r="K7587">
        <v>20</v>
      </c>
      <c r="L7587">
        <v>15</v>
      </c>
      <c r="M7587">
        <v>15</v>
      </c>
      <c r="N7587">
        <v>30</v>
      </c>
      <c r="O7587">
        <v>0</v>
      </c>
      <c r="P7587" t="s">
        <v>156</v>
      </c>
      <c r="T7587" t="s">
        <v>512</v>
      </c>
    </row>
    <row r="7588" spans="1:20" x14ac:dyDescent="0.25">
      <c r="A7588">
        <v>2009</v>
      </c>
      <c r="B7588" s="6" t="s">
        <v>71</v>
      </c>
      <c r="C7588">
        <v>47</v>
      </c>
      <c r="D7588" t="s">
        <v>474</v>
      </c>
      <c r="I7588" t="str">
        <f t="shared" si="79"/>
        <v/>
      </c>
      <c r="J7588" t="s">
        <v>79</v>
      </c>
      <c r="K7588">
        <v>10</v>
      </c>
      <c r="L7588">
        <v>10</v>
      </c>
      <c r="M7588">
        <v>15</v>
      </c>
      <c r="N7588">
        <v>0</v>
      </c>
      <c r="O7588">
        <v>0</v>
      </c>
    </row>
    <row r="7589" spans="1:20" x14ac:dyDescent="0.25">
      <c r="A7589">
        <v>2009</v>
      </c>
      <c r="B7589" s="6" t="s">
        <v>71</v>
      </c>
      <c r="C7589">
        <v>48</v>
      </c>
      <c r="D7589" t="s">
        <v>474</v>
      </c>
      <c r="I7589" t="str">
        <f t="shared" si="79"/>
        <v/>
      </c>
      <c r="J7589" t="s">
        <v>81</v>
      </c>
      <c r="K7589">
        <v>20</v>
      </c>
      <c r="L7589">
        <v>25</v>
      </c>
      <c r="M7589">
        <v>15</v>
      </c>
      <c r="N7589">
        <v>0</v>
      </c>
      <c r="O7589">
        <v>0</v>
      </c>
      <c r="T7589" t="s">
        <v>516</v>
      </c>
    </row>
    <row r="7590" spans="1:20" x14ac:dyDescent="0.25">
      <c r="A7590">
        <v>2009</v>
      </c>
      <c r="B7590" s="6" t="s">
        <v>71</v>
      </c>
      <c r="C7590">
        <v>49</v>
      </c>
      <c r="D7590" t="s">
        <v>482</v>
      </c>
      <c r="E7590">
        <v>9</v>
      </c>
      <c r="F7590">
        <v>11</v>
      </c>
      <c r="G7590">
        <v>196</v>
      </c>
      <c r="H7590">
        <v>0</v>
      </c>
      <c r="I7590">
        <f t="shared" si="79"/>
        <v>13.681592039800995</v>
      </c>
      <c r="J7590" t="s">
        <v>84</v>
      </c>
      <c r="K7590">
        <v>60</v>
      </c>
      <c r="L7590">
        <v>40</v>
      </c>
      <c r="M7590">
        <v>35</v>
      </c>
      <c r="N7590">
        <v>20</v>
      </c>
      <c r="O7590">
        <v>0</v>
      </c>
    </row>
    <row r="7591" spans="1:20" x14ac:dyDescent="0.25">
      <c r="A7591">
        <v>2009</v>
      </c>
      <c r="B7591" s="6" t="s">
        <v>71</v>
      </c>
      <c r="C7591">
        <v>50</v>
      </c>
      <c r="D7591" t="s">
        <v>482</v>
      </c>
      <c r="I7591" t="str">
        <f t="shared" si="79"/>
        <v/>
      </c>
      <c r="J7591" t="s">
        <v>83</v>
      </c>
      <c r="K7591">
        <v>70</v>
      </c>
      <c r="L7591">
        <v>55</v>
      </c>
      <c r="M7591">
        <v>90</v>
      </c>
      <c r="N7591">
        <v>50</v>
      </c>
      <c r="O7591">
        <v>0</v>
      </c>
      <c r="T7591" t="s">
        <v>517</v>
      </c>
    </row>
    <row r="7592" spans="1:20" x14ac:dyDescent="0.25">
      <c r="A7592">
        <v>2009</v>
      </c>
      <c r="B7592" s="6" t="s">
        <v>71</v>
      </c>
      <c r="C7592">
        <v>51</v>
      </c>
      <c r="D7592" t="s">
        <v>482</v>
      </c>
      <c r="I7592" t="str">
        <f t="shared" si="79"/>
        <v/>
      </c>
      <c r="J7592" t="s">
        <v>85</v>
      </c>
      <c r="K7592">
        <v>25</v>
      </c>
      <c r="L7592">
        <v>23</v>
      </c>
      <c r="M7592">
        <v>4</v>
      </c>
      <c r="N7592">
        <v>0</v>
      </c>
      <c r="O7592">
        <v>0</v>
      </c>
    </row>
    <row r="7593" spans="1:20" x14ac:dyDescent="0.25">
      <c r="A7593">
        <v>2009</v>
      </c>
      <c r="B7593" s="6" t="s">
        <v>71</v>
      </c>
      <c r="C7593">
        <v>52</v>
      </c>
      <c r="D7593" t="s">
        <v>482</v>
      </c>
      <c r="I7593" t="str">
        <f t="shared" si="79"/>
        <v/>
      </c>
      <c r="J7593" t="s">
        <v>79</v>
      </c>
      <c r="K7593">
        <v>60</v>
      </c>
      <c r="L7593">
        <v>50</v>
      </c>
      <c r="M7593">
        <v>40</v>
      </c>
      <c r="N7593">
        <v>12</v>
      </c>
      <c r="O7593">
        <v>0</v>
      </c>
    </row>
    <row r="7594" spans="1:20" x14ac:dyDescent="0.25">
      <c r="A7594">
        <v>2009</v>
      </c>
      <c r="B7594" s="6" t="s">
        <v>71</v>
      </c>
      <c r="C7594">
        <v>53</v>
      </c>
      <c r="D7594" t="s">
        <v>482</v>
      </c>
      <c r="I7594" t="str">
        <f t="shared" si="79"/>
        <v/>
      </c>
      <c r="J7594" t="s">
        <v>78</v>
      </c>
      <c r="K7594">
        <v>18</v>
      </c>
      <c r="L7594">
        <v>23</v>
      </c>
      <c r="M7594">
        <v>6</v>
      </c>
      <c r="N7594">
        <v>0</v>
      </c>
      <c r="O7594">
        <v>0</v>
      </c>
      <c r="T7594" t="s">
        <v>518</v>
      </c>
    </row>
    <row r="7595" spans="1:20" x14ac:dyDescent="0.25">
      <c r="A7595">
        <v>2009</v>
      </c>
      <c r="B7595" s="6" t="s">
        <v>71</v>
      </c>
      <c r="C7595">
        <v>54</v>
      </c>
      <c r="D7595" t="s">
        <v>482</v>
      </c>
      <c r="I7595" t="str">
        <f t="shared" si="79"/>
        <v/>
      </c>
      <c r="J7595" t="s">
        <v>83</v>
      </c>
      <c r="K7595">
        <v>50</v>
      </c>
      <c r="L7595">
        <v>30</v>
      </c>
      <c r="M7595">
        <v>32</v>
      </c>
      <c r="N7595">
        <v>5</v>
      </c>
      <c r="O7595">
        <v>0</v>
      </c>
      <c r="T7595" t="s">
        <v>519</v>
      </c>
    </row>
    <row r="7596" spans="1:20" x14ac:dyDescent="0.25">
      <c r="A7596">
        <v>2009</v>
      </c>
      <c r="B7596" s="6" t="s">
        <v>71</v>
      </c>
      <c r="C7596">
        <v>55</v>
      </c>
      <c r="D7596" t="s">
        <v>482</v>
      </c>
      <c r="I7596" t="str">
        <f t="shared" si="79"/>
        <v/>
      </c>
      <c r="J7596" t="s">
        <v>88</v>
      </c>
      <c r="K7596">
        <v>55</v>
      </c>
      <c r="L7596">
        <v>40</v>
      </c>
      <c r="M7596">
        <v>60</v>
      </c>
      <c r="N7596">
        <v>2</v>
      </c>
      <c r="O7596">
        <v>0</v>
      </c>
      <c r="T7596" t="s">
        <v>520</v>
      </c>
    </row>
    <row r="7597" spans="1:20" x14ac:dyDescent="0.25">
      <c r="A7597">
        <v>2009</v>
      </c>
      <c r="B7597" s="6" t="s">
        <v>71</v>
      </c>
      <c r="C7597">
        <v>56</v>
      </c>
      <c r="D7597" t="s">
        <v>474</v>
      </c>
      <c r="E7597">
        <v>10</v>
      </c>
      <c r="F7597">
        <v>10.5</v>
      </c>
      <c r="G7597">
        <v>82</v>
      </c>
      <c r="H7597">
        <v>190</v>
      </c>
      <c r="I7597">
        <f t="shared" si="79"/>
        <v>11.437908496732025</v>
      </c>
      <c r="J7597" t="s">
        <v>323</v>
      </c>
      <c r="K7597">
        <v>30</v>
      </c>
      <c r="L7597">
        <v>25</v>
      </c>
      <c r="M7597">
        <v>25</v>
      </c>
      <c r="N7597">
        <v>50</v>
      </c>
      <c r="O7597">
        <v>0</v>
      </c>
      <c r="P7597" t="s">
        <v>485</v>
      </c>
      <c r="T7597" t="s">
        <v>521</v>
      </c>
    </row>
    <row r="7598" spans="1:20" x14ac:dyDescent="0.25">
      <c r="A7598">
        <v>2009</v>
      </c>
      <c r="B7598" s="6" t="s">
        <v>71</v>
      </c>
      <c r="C7598">
        <v>57</v>
      </c>
      <c r="D7598" t="s">
        <v>474</v>
      </c>
      <c r="I7598" t="str">
        <f t="shared" si="79"/>
        <v/>
      </c>
      <c r="J7598" t="s">
        <v>83</v>
      </c>
      <c r="K7598">
        <v>12</v>
      </c>
      <c r="L7598">
        <v>5</v>
      </c>
      <c r="M7598">
        <v>10</v>
      </c>
      <c r="N7598">
        <v>5</v>
      </c>
      <c r="O7598">
        <v>0</v>
      </c>
    </row>
    <row r="7599" spans="1:20" x14ac:dyDescent="0.25">
      <c r="A7599">
        <v>2009</v>
      </c>
      <c r="B7599" s="6" t="s">
        <v>71</v>
      </c>
      <c r="C7599">
        <v>58</v>
      </c>
      <c r="D7599" t="s">
        <v>474</v>
      </c>
      <c r="I7599" t="str">
        <f t="shared" si="79"/>
        <v/>
      </c>
      <c r="J7599" t="s">
        <v>323</v>
      </c>
      <c r="K7599">
        <v>30</v>
      </c>
      <c r="L7599">
        <v>35</v>
      </c>
      <c r="M7599">
        <v>50</v>
      </c>
      <c r="N7599">
        <v>30</v>
      </c>
      <c r="O7599">
        <v>0</v>
      </c>
    </row>
    <row r="7600" spans="1:20" x14ac:dyDescent="0.25">
      <c r="A7600">
        <v>2009</v>
      </c>
      <c r="B7600" s="6" t="s">
        <v>71</v>
      </c>
      <c r="C7600">
        <v>59</v>
      </c>
      <c r="D7600" t="s">
        <v>474</v>
      </c>
      <c r="J7600" t="s">
        <v>79</v>
      </c>
      <c r="K7600">
        <v>20</v>
      </c>
      <c r="L7600">
        <v>10</v>
      </c>
      <c r="M7600">
        <v>15</v>
      </c>
      <c r="N7600">
        <v>1</v>
      </c>
      <c r="O7600">
        <v>1</v>
      </c>
    </row>
    <row r="7601" spans="1:20" x14ac:dyDescent="0.25">
      <c r="A7601">
        <v>2009</v>
      </c>
      <c r="B7601" t="s">
        <v>75</v>
      </c>
      <c r="C7601">
        <v>1</v>
      </c>
      <c r="D7601" t="s">
        <v>474</v>
      </c>
      <c r="E7601">
        <v>1</v>
      </c>
      <c r="F7601">
        <v>4</v>
      </c>
      <c r="G7601">
        <v>349</v>
      </c>
      <c r="H7601">
        <v>0</v>
      </c>
      <c r="I7601">
        <f t="shared" ref="I7601:I7664" si="80">IF($F7601&gt;0,$F7601/(1000-$G7601)*1000,"")</f>
        <v>6.1443932411674345</v>
      </c>
      <c r="J7601" t="s">
        <v>79</v>
      </c>
      <c r="K7601">
        <v>35</v>
      </c>
      <c r="L7601">
        <v>25</v>
      </c>
      <c r="M7601">
        <v>15</v>
      </c>
      <c r="N7601">
        <v>50</v>
      </c>
      <c r="O7601">
        <v>0</v>
      </c>
      <c r="P7601" t="s">
        <v>485</v>
      </c>
      <c r="T7601" t="s">
        <v>522</v>
      </c>
    </row>
    <row r="7602" spans="1:20" x14ac:dyDescent="0.25">
      <c r="A7602">
        <v>2009</v>
      </c>
      <c r="B7602" t="s">
        <v>75</v>
      </c>
      <c r="C7602">
        <v>2</v>
      </c>
      <c r="D7602" t="s">
        <v>474</v>
      </c>
      <c r="I7602" t="str">
        <f t="shared" si="80"/>
        <v/>
      </c>
      <c r="J7602" t="s">
        <v>79</v>
      </c>
      <c r="K7602">
        <v>65</v>
      </c>
      <c r="L7602">
        <v>100</v>
      </c>
      <c r="M7602">
        <v>50</v>
      </c>
      <c r="N7602">
        <v>20</v>
      </c>
      <c r="O7602">
        <v>0</v>
      </c>
      <c r="T7602" t="s">
        <v>512</v>
      </c>
    </row>
    <row r="7603" spans="1:20" x14ac:dyDescent="0.25">
      <c r="A7603">
        <v>2009</v>
      </c>
      <c r="B7603" t="s">
        <v>75</v>
      </c>
      <c r="C7603">
        <v>3</v>
      </c>
      <c r="D7603" t="s">
        <v>474</v>
      </c>
      <c r="I7603" t="str">
        <f t="shared" si="80"/>
        <v/>
      </c>
      <c r="J7603" t="s">
        <v>79</v>
      </c>
      <c r="K7603">
        <v>80</v>
      </c>
      <c r="L7603">
        <v>80</v>
      </c>
      <c r="M7603">
        <v>10</v>
      </c>
      <c r="N7603">
        <v>70</v>
      </c>
      <c r="O7603">
        <v>0</v>
      </c>
    </row>
    <row r="7604" spans="1:20" x14ac:dyDescent="0.25">
      <c r="A7604">
        <v>2009</v>
      </c>
      <c r="B7604" t="s">
        <v>75</v>
      </c>
      <c r="C7604">
        <v>4</v>
      </c>
      <c r="D7604" t="s">
        <v>474</v>
      </c>
      <c r="I7604" t="str">
        <f t="shared" si="80"/>
        <v/>
      </c>
      <c r="J7604" t="s">
        <v>79</v>
      </c>
      <c r="K7604">
        <v>35</v>
      </c>
      <c r="L7604">
        <v>65</v>
      </c>
      <c r="M7604">
        <v>30</v>
      </c>
      <c r="N7604">
        <v>50</v>
      </c>
      <c r="O7604">
        <v>0</v>
      </c>
      <c r="T7604" t="s">
        <v>518</v>
      </c>
    </row>
    <row r="7605" spans="1:20" x14ac:dyDescent="0.25">
      <c r="A7605">
        <v>2009</v>
      </c>
      <c r="B7605" t="s">
        <v>75</v>
      </c>
      <c r="C7605">
        <v>5</v>
      </c>
      <c r="D7605" t="s">
        <v>474</v>
      </c>
      <c r="F7605" s="8"/>
      <c r="I7605" t="str">
        <f t="shared" si="80"/>
        <v/>
      </c>
      <c r="J7605" t="s">
        <v>83</v>
      </c>
      <c r="K7605">
        <v>55</v>
      </c>
      <c r="L7605">
        <v>40</v>
      </c>
      <c r="M7605">
        <v>5</v>
      </c>
      <c r="N7605">
        <v>0</v>
      </c>
      <c r="O7605">
        <v>0</v>
      </c>
      <c r="P7605" t="s">
        <v>156</v>
      </c>
    </row>
    <row r="7606" spans="1:20" x14ac:dyDescent="0.25">
      <c r="A7606">
        <v>2009</v>
      </c>
      <c r="B7606" t="s">
        <v>75</v>
      </c>
      <c r="C7606">
        <v>6</v>
      </c>
      <c r="D7606" t="s">
        <v>474</v>
      </c>
      <c r="I7606" t="str">
        <f t="shared" si="80"/>
        <v/>
      </c>
      <c r="J7606" t="s">
        <v>79</v>
      </c>
      <c r="K7606">
        <v>90</v>
      </c>
      <c r="L7606">
        <v>80</v>
      </c>
      <c r="M7606">
        <v>25</v>
      </c>
      <c r="N7606">
        <v>50</v>
      </c>
      <c r="O7606">
        <v>0</v>
      </c>
      <c r="P7606" t="s">
        <v>485</v>
      </c>
    </row>
    <row r="7607" spans="1:20" x14ac:dyDescent="0.25">
      <c r="A7607">
        <v>2009</v>
      </c>
      <c r="B7607" t="s">
        <v>75</v>
      </c>
      <c r="C7607">
        <v>7</v>
      </c>
      <c r="D7607" t="s">
        <v>474</v>
      </c>
      <c r="I7607" t="str">
        <f t="shared" si="80"/>
        <v/>
      </c>
      <c r="J7607" t="s">
        <v>323</v>
      </c>
      <c r="K7607">
        <v>10</v>
      </c>
      <c r="L7607">
        <v>20</v>
      </c>
      <c r="M7607">
        <v>2</v>
      </c>
      <c r="N7607">
        <v>0</v>
      </c>
      <c r="O7607">
        <v>0</v>
      </c>
      <c r="T7607" t="s">
        <v>518</v>
      </c>
    </row>
    <row r="7608" spans="1:20" x14ac:dyDescent="0.25">
      <c r="A7608">
        <v>2009</v>
      </c>
      <c r="B7608" t="s">
        <v>75</v>
      </c>
      <c r="C7608">
        <v>8</v>
      </c>
      <c r="D7608" t="s">
        <v>474</v>
      </c>
      <c r="I7608" t="str">
        <f t="shared" si="80"/>
        <v/>
      </c>
      <c r="J7608" t="s">
        <v>83</v>
      </c>
      <c r="K7608">
        <v>110</v>
      </c>
      <c r="L7608">
        <v>80</v>
      </c>
      <c r="M7608">
        <v>40</v>
      </c>
      <c r="N7608">
        <v>35</v>
      </c>
      <c r="O7608">
        <v>0</v>
      </c>
      <c r="P7608" t="s">
        <v>485</v>
      </c>
    </row>
    <row r="7609" spans="1:20" x14ac:dyDescent="0.25">
      <c r="A7609">
        <v>2009</v>
      </c>
      <c r="B7609" t="s">
        <v>75</v>
      </c>
      <c r="C7609">
        <v>9</v>
      </c>
      <c r="D7609" t="s">
        <v>474</v>
      </c>
      <c r="I7609" t="str">
        <f t="shared" si="80"/>
        <v/>
      </c>
      <c r="J7609" t="s">
        <v>84</v>
      </c>
      <c r="K7609">
        <v>20</v>
      </c>
      <c r="L7609">
        <v>25</v>
      </c>
      <c r="M7609">
        <v>30</v>
      </c>
      <c r="N7609">
        <v>0</v>
      </c>
      <c r="O7609">
        <v>0</v>
      </c>
    </row>
    <row r="7610" spans="1:20" x14ac:dyDescent="0.25">
      <c r="A7610">
        <v>2009</v>
      </c>
      <c r="B7610" t="s">
        <v>75</v>
      </c>
      <c r="C7610">
        <v>10</v>
      </c>
      <c r="D7610" t="s">
        <v>474</v>
      </c>
      <c r="I7610" t="str">
        <f t="shared" si="80"/>
        <v/>
      </c>
      <c r="J7610" t="s">
        <v>88</v>
      </c>
      <c r="K7610">
        <v>15</v>
      </c>
      <c r="L7610">
        <v>25</v>
      </c>
      <c r="M7610">
        <v>30</v>
      </c>
      <c r="N7610">
        <v>0</v>
      </c>
      <c r="O7610">
        <v>0</v>
      </c>
    </row>
    <row r="7611" spans="1:20" x14ac:dyDescent="0.25">
      <c r="A7611">
        <v>2009</v>
      </c>
      <c r="B7611" t="s">
        <v>75</v>
      </c>
      <c r="C7611">
        <v>11</v>
      </c>
      <c r="D7611" t="s">
        <v>474</v>
      </c>
      <c r="I7611" t="str">
        <f t="shared" si="80"/>
        <v/>
      </c>
      <c r="J7611" t="s">
        <v>88</v>
      </c>
      <c r="K7611">
        <v>15</v>
      </c>
      <c r="L7611">
        <v>15</v>
      </c>
      <c r="M7611">
        <v>15</v>
      </c>
      <c r="N7611">
        <v>0</v>
      </c>
      <c r="O7611">
        <v>0</v>
      </c>
    </row>
    <row r="7612" spans="1:20" x14ac:dyDescent="0.25">
      <c r="A7612">
        <v>2009</v>
      </c>
      <c r="B7612" t="s">
        <v>75</v>
      </c>
      <c r="C7612">
        <v>12</v>
      </c>
      <c r="D7612" t="s">
        <v>474</v>
      </c>
      <c r="I7612" t="str">
        <f t="shared" si="80"/>
        <v/>
      </c>
      <c r="J7612" t="s">
        <v>82</v>
      </c>
      <c r="K7612">
        <v>20</v>
      </c>
      <c r="L7612">
        <v>20</v>
      </c>
      <c r="M7612">
        <v>15</v>
      </c>
      <c r="N7612">
        <v>10</v>
      </c>
      <c r="O7612">
        <v>0</v>
      </c>
    </row>
    <row r="7613" spans="1:20" x14ac:dyDescent="0.25">
      <c r="A7613">
        <v>2009</v>
      </c>
      <c r="B7613" t="s">
        <v>75</v>
      </c>
      <c r="C7613">
        <v>13</v>
      </c>
      <c r="D7613" t="s">
        <v>474</v>
      </c>
      <c r="I7613" t="str">
        <f t="shared" si="80"/>
        <v/>
      </c>
      <c r="J7613" t="s">
        <v>83</v>
      </c>
      <c r="K7613">
        <v>30</v>
      </c>
      <c r="L7613">
        <v>20</v>
      </c>
      <c r="M7613">
        <v>5</v>
      </c>
      <c r="N7613">
        <v>15</v>
      </c>
      <c r="O7613">
        <v>0</v>
      </c>
    </row>
    <row r="7614" spans="1:20" x14ac:dyDescent="0.25">
      <c r="A7614">
        <v>2009</v>
      </c>
      <c r="B7614" t="s">
        <v>75</v>
      </c>
      <c r="C7614">
        <v>14</v>
      </c>
      <c r="D7614" t="s">
        <v>474</v>
      </c>
      <c r="I7614" t="str">
        <f t="shared" si="80"/>
        <v/>
      </c>
      <c r="J7614" t="s">
        <v>83</v>
      </c>
      <c r="K7614">
        <v>100</v>
      </c>
      <c r="L7614">
        <v>85</v>
      </c>
      <c r="M7614">
        <v>90</v>
      </c>
      <c r="N7614">
        <v>80</v>
      </c>
      <c r="O7614">
        <v>0</v>
      </c>
    </row>
    <row r="7615" spans="1:20" x14ac:dyDescent="0.25">
      <c r="A7615">
        <v>2009</v>
      </c>
      <c r="B7615" t="s">
        <v>75</v>
      </c>
      <c r="C7615">
        <v>15</v>
      </c>
      <c r="D7615" t="s">
        <v>474</v>
      </c>
      <c r="E7615">
        <v>2</v>
      </c>
      <c r="F7615">
        <v>5</v>
      </c>
      <c r="G7615">
        <v>252</v>
      </c>
      <c r="H7615">
        <v>0</v>
      </c>
      <c r="I7615">
        <f t="shared" si="80"/>
        <v>6.6844919786096257</v>
      </c>
      <c r="J7615" t="s">
        <v>83</v>
      </c>
      <c r="K7615">
        <v>65</v>
      </c>
      <c r="L7615">
        <v>50</v>
      </c>
      <c r="M7615">
        <v>20</v>
      </c>
      <c r="N7615">
        <v>40</v>
      </c>
      <c r="O7615">
        <v>0</v>
      </c>
    </row>
    <row r="7616" spans="1:20" x14ac:dyDescent="0.25">
      <c r="A7616">
        <v>2009</v>
      </c>
      <c r="B7616" t="s">
        <v>75</v>
      </c>
      <c r="C7616">
        <v>16</v>
      </c>
      <c r="D7616" t="s">
        <v>474</v>
      </c>
      <c r="I7616" t="str">
        <f t="shared" si="80"/>
        <v/>
      </c>
      <c r="J7616" t="s">
        <v>80</v>
      </c>
      <c r="K7616">
        <v>45</v>
      </c>
      <c r="L7616">
        <v>35</v>
      </c>
      <c r="M7616">
        <v>10</v>
      </c>
      <c r="N7616">
        <v>0</v>
      </c>
      <c r="O7616">
        <v>0</v>
      </c>
      <c r="P7616" t="s">
        <v>156</v>
      </c>
      <c r="T7616" t="s">
        <v>523</v>
      </c>
    </row>
    <row r="7617" spans="1:20" x14ac:dyDescent="0.25">
      <c r="A7617">
        <v>2009</v>
      </c>
      <c r="B7617" t="s">
        <v>75</v>
      </c>
      <c r="C7617">
        <v>17</v>
      </c>
      <c r="D7617" t="s">
        <v>474</v>
      </c>
      <c r="I7617" t="str">
        <f t="shared" si="80"/>
        <v/>
      </c>
      <c r="J7617" t="s">
        <v>499</v>
      </c>
      <c r="K7617">
        <v>23</v>
      </c>
      <c r="L7617">
        <v>8</v>
      </c>
      <c r="M7617">
        <v>15</v>
      </c>
      <c r="N7617">
        <v>30</v>
      </c>
      <c r="O7617">
        <v>0</v>
      </c>
    </row>
    <row r="7618" spans="1:20" x14ac:dyDescent="0.25">
      <c r="A7618">
        <v>2009</v>
      </c>
      <c r="B7618" t="s">
        <v>75</v>
      </c>
      <c r="C7618">
        <v>18</v>
      </c>
      <c r="D7618" t="s">
        <v>474</v>
      </c>
      <c r="I7618" t="str">
        <f t="shared" si="80"/>
        <v/>
      </c>
      <c r="J7618" t="s">
        <v>323</v>
      </c>
      <c r="K7618">
        <v>8</v>
      </c>
      <c r="L7618">
        <v>10</v>
      </c>
      <c r="M7618">
        <v>3</v>
      </c>
      <c r="N7618">
        <v>0</v>
      </c>
      <c r="O7618">
        <v>0</v>
      </c>
    </row>
    <row r="7619" spans="1:20" x14ac:dyDescent="0.25">
      <c r="A7619">
        <v>2009</v>
      </c>
      <c r="B7619" t="s">
        <v>75</v>
      </c>
      <c r="C7619">
        <v>19</v>
      </c>
      <c r="D7619" t="s">
        <v>474</v>
      </c>
      <c r="I7619" t="str">
        <f t="shared" si="80"/>
        <v/>
      </c>
      <c r="J7619" t="s">
        <v>524</v>
      </c>
      <c r="K7619">
        <v>11</v>
      </c>
      <c r="L7619">
        <v>10</v>
      </c>
      <c r="M7619">
        <v>4</v>
      </c>
      <c r="N7619">
        <v>0</v>
      </c>
      <c r="O7619">
        <v>0</v>
      </c>
      <c r="P7619" t="s">
        <v>485</v>
      </c>
    </row>
    <row r="7620" spans="1:20" x14ac:dyDescent="0.25">
      <c r="A7620">
        <v>2009</v>
      </c>
      <c r="B7620" t="s">
        <v>75</v>
      </c>
      <c r="C7620">
        <v>20</v>
      </c>
      <c r="D7620" t="s">
        <v>474</v>
      </c>
      <c r="I7620" t="str">
        <f t="shared" si="80"/>
        <v/>
      </c>
      <c r="J7620" t="s">
        <v>323</v>
      </c>
      <c r="K7620">
        <v>11</v>
      </c>
      <c r="L7620">
        <v>7</v>
      </c>
      <c r="M7620">
        <v>5</v>
      </c>
      <c r="N7620">
        <v>50</v>
      </c>
      <c r="O7620">
        <v>0</v>
      </c>
    </row>
    <row r="7621" spans="1:20" x14ac:dyDescent="0.25">
      <c r="A7621">
        <v>2009</v>
      </c>
      <c r="B7621" t="s">
        <v>75</v>
      </c>
      <c r="C7621">
        <v>21</v>
      </c>
      <c r="D7621" t="s">
        <v>474</v>
      </c>
      <c r="I7621" t="str">
        <f t="shared" si="80"/>
        <v/>
      </c>
      <c r="J7621" t="s">
        <v>82</v>
      </c>
      <c r="K7621">
        <v>15</v>
      </c>
      <c r="L7621">
        <v>17</v>
      </c>
      <c r="M7621">
        <v>11</v>
      </c>
      <c r="N7621">
        <v>50</v>
      </c>
      <c r="O7621">
        <v>0</v>
      </c>
    </row>
    <row r="7622" spans="1:20" x14ac:dyDescent="0.25">
      <c r="A7622">
        <v>2009</v>
      </c>
      <c r="B7622" t="s">
        <v>75</v>
      </c>
      <c r="C7622">
        <v>22</v>
      </c>
      <c r="D7622" t="s">
        <v>474</v>
      </c>
      <c r="I7622" t="str">
        <f t="shared" si="80"/>
        <v/>
      </c>
      <c r="J7622" t="s">
        <v>79</v>
      </c>
      <c r="K7622">
        <v>35</v>
      </c>
      <c r="L7622">
        <v>25</v>
      </c>
      <c r="M7622">
        <v>15</v>
      </c>
      <c r="N7622">
        <v>10</v>
      </c>
      <c r="O7622">
        <v>0</v>
      </c>
    </row>
    <row r="7623" spans="1:20" x14ac:dyDescent="0.25">
      <c r="A7623">
        <v>2009</v>
      </c>
      <c r="B7623" t="s">
        <v>75</v>
      </c>
      <c r="C7623">
        <v>23</v>
      </c>
      <c r="D7623" t="s">
        <v>474</v>
      </c>
      <c r="I7623" t="str">
        <f t="shared" si="80"/>
        <v/>
      </c>
      <c r="J7623" t="s">
        <v>83</v>
      </c>
      <c r="K7623">
        <v>55</v>
      </c>
      <c r="L7623">
        <v>20</v>
      </c>
      <c r="M7623">
        <v>5</v>
      </c>
      <c r="N7623">
        <v>5</v>
      </c>
      <c r="O7623">
        <v>0</v>
      </c>
      <c r="P7623" t="s">
        <v>485</v>
      </c>
    </row>
    <row r="7624" spans="1:20" x14ac:dyDescent="0.25">
      <c r="A7624">
        <v>2009</v>
      </c>
      <c r="B7624" t="s">
        <v>75</v>
      </c>
      <c r="C7624">
        <v>24</v>
      </c>
      <c r="D7624" t="s">
        <v>474</v>
      </c>
      <c r="I7624" t="str">
        <f t="shared" si="80"/>
        <v/>
      </c>
      <c r="J7624" t="s">
        <v>82</v>
      </c>
      <c r="K7624">
        <v>35</v>
      </c>
      <c r="L7624">
        <v>15</v>
      </c>
      <c r="M7624">
        <v>25</v>
      </c>
      <c r="N7624">
        <v>10</v>
      </c>
      <c r="O7624">
        <v>0</v>
      </c>
      <c r="T7624" t="s">
        <v>525</v>
      </c>
    </row>
    <row r="7625" spans="1:20" x14ac:dyDescent="0.25">
      <c r="A7625">
        <v>2009</v>
      </c>
      <c r="B7625" t="s">
        <v>75</v>
      </c>
      <c r="C7625">
        <v>25</v>
      </c>
      <c r="D7625" t="s">
        <v>474</v>
      </c>
      <c r="I7625" t="str">
        <f t="shared" si="80"/>
        <v/>
      </c>
      <c r="J7625" t="s">
        <v>81</v>
      </c>
      <c r="K7625">
        <v>50</v>
      </c>
      <c r="L7625">
        <v>30</v>
      </c>
      <c r="M7625">
        <v>0</v>
      </c>
      <c r="N7625">
        <v>15</v>
      </c>
      <c r="O7625">
        <v>0</v>
      </c>
      <c r="T7625" t="s">
        <v>526</v>
      </c>
    </row>
    <row r="7626" spans="1:20" x14ac:dyDescent="0.25">
      <c r="A7626">
        <v>2009</v>
      </c>
      <c r="B7626" t="s">
        <v>75</v>
      </c>
      <c r="C7626">
        <v>26</v>
      </c>
      <c r="D7626" t="s">
        <v>482</v>
      </c>
      <c r="E7626">
        <v>3</v>
      </c>
      <c r="F7626">
        <v>5</v>
      </c>
      <c r="G7626">
        <v>141</v>
      </c>
      <c r="H7626">
        <v>0</v>
      </c>
      <c r="I7626">
        <f t="shared" si="80"/>
        <v>5.8207217694994187</v>
      </c>
      <c r="J7626" t="s">
        <v>79</v>
      </c>
      <c r="K7626">
        <v>90</v>
      </c>
      <c r="L7626">
        <v>80</v>
      </c>
      <c r="M7626">
        <v>100</v>
      </c>
      <c r="N7626">
        <v>15</v>
      </c>
      <c r="O7626">
        <v>0</v>
      </c>
    </row>
    <row r="7627" spans="1:20" x14ac:dyDescent="0.25">
      <c r="A7627">
        <v>2009</v>
      </c>
      <c r="B7627" t="s">
        <v>75</v>
      </c>
      <c r="C7627">
        <v>27</v>
      </c>
      <c r="D7627" t="s">
        <v>482</v>
      </c>
      <c r="I7627" t="str">
        <f t="shared" si="80"/>
        <v/>
      </c>
      <c r="J7627" t="s">
        <v>79</v>
      </c>
      <c r="K7627">
        <v>15</v>
      </c>
      <c r="L7627">
        <v>8</v>
      </c>
      <c r="M7627">
        <v>9</v>
      </c>
      <c r="N7627">
        <v>0</v>
      </c>
      <c r="O7627">
        <v>0</v>
      </c>
      <c r="T7627" t="s">
        <v>527</v>
      </c>
    </row>
    <row r="7628" spans="1:20" x14ac:dyDescent="0.25">
      <c r="A7628">
        <v>2009</v>
      </c>
      <c r="B7628" t="s">
        <v>75</v>
      </c>
      <c r="C7628">
        <v>28</v>
      </c>
      <c r="D7628" t="s">
        <v>482</v>
      </c>
      <c r="I7628" t="str">
        <f t="shared" si="80"/>
        <v/>
      </c>
      <c r="J7628" t="s">
        <v>82</v>
      </c>
      <c r="K7628">
        <v>19</v>
      </c>
      <c r="L7628">
        <v>9</v>
      </c>
      <c r="M7628">
        <v>18</v>
      </c>
      <c r="N7628">
        <v>0</v>
      </c>
      <c r="O7628">
        <v>0</v>
      </c>
    </row>
    <row r="7629" spans="1:20" x14ac:dyDescent="0.25">
      <c r="A7629">
        <v>2009</v>
      </c>
      <c r="B7629" t="s">
        <v>75</v>
      </c>
      <c r="C7629">
        <v>29</v>
      </c>
      <c r="D7629" t="s">
        <v>482</v>
      </c>
      <c r="I7629" t="str">
        <f t="shared" si="80"/>
        <v/>
      </c>
      <c r="J7629" t="s">
        <v>79</v>
      </c>
      <c r="K7629">
        <v>80</v>
      </c>
      <c r="L7629">
        <v>60</v>
      </c>
      <c r="M7629">
        <v>60</v>
      </c>
      <c r="N7629">
        <v>90</v>
      </c>
      <c r="O7629">
        <v>0</v>
      </c>
      <c r="T7629" t="s">
        <v>528</v>
      </c>
    </row>
    <row r="7630" spans="1:20" x14ac:dyDescent="0.25">
      <c r="A7630">
        <v>2009</v>
      </c>
      <c r="B7630" t="s">
        <v>75</v>
      </c>
      <c r="C7630">
        <v>30</v>
      </c>
      <c r="D7630" t="s">
        <v>482</v>
      </c>
      <c r="I7630" t="str">
        <f t="shared" si="80"/>
        <v/>
      </c>
      <c r="J7630" t="s">
        <v>82</v>
      </c>
      <c r="K7630">
        <v>20</v>
      </c>
      <c r="L7630">
        <v>8</v>
      </c>
      <c r="M7630">
        <v>4</v>
      </c>
      <c r="N7630">
        <v>0</v>
      </c>
      <c r="O7630">
        <v>0</v>
      </c>
    </row>
    <row r="7631" spans="1:20" x14ac:dyDescent="0.25">
      <c r="A7631">
        <v>2009</v>
      </c>
      <c r="B7631" t="s">
        <v>75</v>
      </c>
      <c r="C7631">
        <v>31</v>
      </c>
      <c r="D7631" t="s">
        <v>482</v>
      </c>
      <c r="I7631" t="str">
        <f t="shared" si="80"/>
        <v/>
      </c>
      <c r="J7631" t="s">
        <v>78</v>
      </c>
      <c r="K7631">
        <v>23</v>
      </c>
      <c r="L7631">
        <v>10</v>
      </c>
      <c r="M7631">
        <v>20</v>
      </c>
      <c r="N7631">
        <v>0</v>
      </c>
      <c r="O7631">
        <v>0</v>
      </c>
      <c r="T7631" t="s">
        <v>529</v>
      </c>
    </row>
    <row r="7632" spans="1:20" x14ac:dyDescent="0.25">
      <c r="A7632">
        <v>2009</v>
      </c>
      <c r="B7632" t="s">
        <v>75</v>
      </c>
      <c r="C7632">
        <v>32</v>
      </c>
      <c r="D7632" t="s">
        <v>482</v>
      </c>
      <c r="I7632" t="str">
        <f t="shared" si="80"/>
        <v/>
      </c>
      <c r="J7632" t="s">
        <v>79</v>
      </c>
      <c r="K7632">
        <v>25</v>
      </c>
      <c r="L7632">
        <v>30</v>
      </c>
      <c r="M7632">
        <v>23</v>
      </c>
      <c r="N7632">
        <v>18</v>
      </c>
      <c r="O7632">
        <v>0</v>
      </c>
    </row>
    <row r="7633" spans="1:20" x14ac:dyDescent="0.25">
      <c r="A7633">
        <v>2009</v>
      </c>
      <c r="B7633" t="s">
        <v>75</v>
      </c>
      <c r="C7633">
        <v>33</v>
      </c>
      <c r="D7633" t="s">
        <v>482</v>
      </c>
      <c r="I7633" t="str">
        <f t="shared" si="80"/>
        <v/>
      </c>
      <c r="J7633" t="s">
        <v>85</v>
      </c>
      <c r="K7633">
        <v>25</v>
      </c>
      <c r="L7633">
        <v>23</v>
      </c>
      <c r="M7633">
        <v>5</v>
      </c>
      <c r="N7633">
        <v>0</v>
      </c>
      <c r="O7633">
        <v>0</v>
      </c>
    </row>
    <row r="7634" spans="1:20" x14ac:dyDescent="0.25">
      <c r="A7634">
        <v>2009</v>
      </c>
      <c r="B7634" t="s">
        <v>75</v>
      </c>
      <c r="C7634">
        <v>34</v>
      </c>
      <c r="D7634" t="s">
        <v>482</v>
      </c>
      <c r="I7634" t="str">
        <f t="shared" si="80"/>
        <v/>
      </c>
      <c r="J7634" t="s">
        <v>84</v>
      </c>
      <c r="K7634">
        <v>12</v>
      </c>
      <c r="L7634">
        <v>12</v>
      </c>
      <c r="M7634">
        <v>10</v>
      </c>
      <c r="N7634">
        <v>75</v>
      </c>
      <c r="O7634">
        <v>0</v>
      </c>
    </row>
    <row r="7635" spans="1:20" x14ac:dyDescent="0.25">
      <c r="A7635">
        <v>2009</v>
      </c>
      <c r="B7635" t="s">
        <v>75</v>
      </c>
      <c r="C7635">
        <v>35</v>
      </c>
      <c r="D7635" t="s">
        <v>482</v>
      </c>
      <c r="E7635">
        <v>4</v>
      </c>
      <c r="F7635">
        <v>5.5</v>
      </c>
      <c r="G7635">
        <v>369</v>
      </c>
      <c r="H7635">
        <v>0</v>
      </c>
      <c r="I7635">
        <f t="shared" si="80"/>
        <v>8.716323296354993</v>
      </c>
      <c r="J7635" t="s">
        <v>82</v>
      </c>
      <c r="K7635">
        <v>30</v>
      </c>
      <c r="L7635">
        <v>23</v>
      </c>
      <c r="M7635">
        <v>20</v>
      </c>
      <c r="N7635">
        <v>0</v>
      </c>
      <c r="O7635">
        <v>0</v>
      </c>
    </row>
    <row r="7636" spans="1:20" x14ac:dyDescent="0.25">
      <c r="A7636">
        <v>2009</v>
      </c>
      <c r="B7636" t="s">
        <v>75</v>
      </c>
      <c r="C7636">
        <v>36</v>
      </c>
      <c r="D7636" t="s">
        <v>482</v>
      </c>
      <c r="I7636" t="str">
        <f t="shared" si="80"/>
        <v/>
      </c>
      <c r="J7636" t="s">
        <v>82</v>
      </c>
      <c r="K7636">
        <v>9</v>
      </c>
      <c r="L7636">
        <v>17</v>
      </c>
      <c r="M7636">
        <v>13</v>
      </c>
      <c r="N7636">
        <v>0</v>
      </c>
      <c r="O7636">
        <v>0</v>
      </c>
    </row>
    <row r="7637" spans="1:20" x14ac:dyDescent="0.25">
      <c r="A7637">
        <v>2009</v>
      </c>
      <c r="B7637" t="s">
        <v>75</v>
      </c>
      <c r="C7637">
        <v>37</v>
      </c>
      <c r="D7637" t="s">
        <v>482</v>
      </c>
      <c r="I7637" t="str">
        <f t="shared" si="80"/>
        <v/>
      </c>
      <c r="J7637" t="s">
        <v>82</v>
      </c>
      <c r="K7637">
        <v>20</v>
      </c>
      <c r="L7637">
        <v>8</v>
      </c>
      <c r="M7637">
        <v>11</v>
      </c>
      <c r="N7637">
        <v>0</v>
      </c>
      <c r="O7637">
        <v>0</v>
      </c>
    </row>
    <row r="7638" spans="1:20" x14ac:dyDescent="0.25">
      <c r="A7638">
        <v>2009</v>
      </c>
      <c r="B7638" t="s">
        <v>75</v>
      </c>
      <c r="C7638">
        <v>38</v>
      </c>
      <c r="D7638" t="s">
        <v>482</v>
      </c>
      <c r="I7638" t="str">
        <f t="shared" si="80"/>
        <v/>
      </c>
      <c r="J7638" t="s">
        <v>82</v>
      </c>
      <c r="K7638">
        <v>22</v>
      </c>
      <c r="L7638">
        <v>10</v>
      </c>
      <c r="M7638">
        <v>12</v>
      </c>
      <c r="N7638">
        <v>0</v>
      </c>
      <c r="O7638">
        <v>0</v>
      </c>
    </row>
    <row r="7639" spans="1:20" x14ac:dyDescent="0.25">
      <c r="A7639">
        <v>2009</v>
      </c>
      <c r="B7639" t="s">
        <v>75</v>
      </c>
      <c r="C7639">
        <v>39</v>
      </c>
      <c r="D7639" t="s">
        <v>482</v>
      </c>
      <c r="I7639" t="str">
        <f t="shared" si="80"/>
        <v/>
      </c>
      <c r="J7639" t="s">
        <v>530</v>
      </c>
      <c r="K7639">
        <v>12</v>
      </c>
      <c r="L7639">
        <v>10</v>
      </c>
      <c r="M7639">
        <v>3</v>
      </c>
      <c r="N7639">
        <v>0</v>
      </c>
      <c r="O7639">
        <v>0</v>
      </c>
    </row>
    <row r="7640" spans="1:20" x14ac:dyDescent="0.25">
      <c r="A7640">
        <v>2009</v>
      </c>
      <c r="B7640" t="s">
        <v>75</v>
      </c>
      <c r="C7640">
        <v>40</v>
      </c>
      <c r="D7640" t="s">
        <v>482</v>
      </c>
      <c r="I7640" t="str">
        <f t="shared" si="80"/>
        <v/>
      </c>
      <c r="J7640" t="s">
        <v>85</v>
      </c>
      <c r="K7640">
        <v>13</v>
      </c>
      <c r="L7640">
        <v>12</v>
      </c>
      <c r="M7640">
        <v>5</v>
      </c>
      <c r="N7640">
        <v>1</v>
      </c>
      <c r="O7640">
        <v>0</v>
      </c>
    </row>
    <row r="7641" spans="1:20" x14ac:dyDescent="0.25">
      <c r="A7641">
        <v>2009</v>
      </c>
      <c r="B7641" t="s">
        <v>75</v>
      </c>
      <c r="C7641">
        <v>41</v>
      </c>
      <c r="D7641" t="s">
        <v>482</v>
      </c>
      <c r="I7641" t="str">
        <f t="shared" si="80"/>
        <v/>
      </c>
      <c r="J7641" t="s">
        <v>82</v>
      </c>
      <c r="K7641">
        <v>30</v>
      </c>
      <c r="L7641">
        <v>14</v>
      </c>
      <c r="M7641">
        <v>28</v>
      </c>
      <c r="N7641">
        <v>0</v>
      </c>
      <c r="O7641">
        <v>0</v>
      </c>
      <c r="T7641" t="s">
        <v>531</v>
      </c>
    </row>
    <row r="7642" spans="1:20" x14ac:dyDescent="0.25">
      <c r="A7642">
        <v>2009</v>
      </c>
      <c r="B7642" t="s">
        <v>75</v>
      </c>
      <c r="C7642">
        <v>42</v>
      </c>
      <c r="D7642" t="s">
        <v>482</v>
      </c>
      <c r="I7642" t="str">
        <f t="shared" si="80"/>
        <v/>
      </c>
      <c r="J7642" t="s">
        <v>79</v>
      </c>
      <c r="K7642">
        <v>90</v>
      </c>
      <c r="L7642">
        <v>70</v>
      </c>
      <c r="M7642">
        <v>80</v>
      </c>
      <c r="N7642">
        <v>30</v>
      </c>
      <c r="O7642">
        <v>0</v>
      </c>
      <c r="T7642" t="s">
        <v>532</v>
      </c>
    </row>
    <row r="7643" spans="1:20" x14ac:dyDescent="0.25">
      <c r="A7643">
        <v>2009</v>
      </c>
      <c r="B7643" t="s">
        <v>75</v>
      </c>
      <c r="C7643">
        <v>43</v>
      </c>
      <c r="D7643" t="s">
        <v>482</v>
      </c>
      <c r="I7643" t="str">
        <f t="shared" si="80"/>
        <v/>
      </c>
      <c r="J7643" t="s">
        <v>82</v>
      </c>
      <c r="K7643">
        <v>10</v>
      </c>
      <c r="L7643">
        <v>6</v>
      </c>
      <c r="M7643">
        <v>4</v>
      </c>
      <c r="N7643">
        <v>0</v>
      </c>
      <c r="O7643">
        <v>0</v>
      </c>
    </row>
    <row r="7644" spans="1:20" x14ac:dyDescent="0.25">
      <c r="A7644">
        <v>2009</v>
      </c>
      <c r="B7644" t="s">
        <v>75</v>
      </c>
      <c r="C7644">
        <v>44</v>
      </c>
      <c r="D7644" t="s">
        <v>482</v>
      </c>
      <c r="I7644" t="str">
        <f t="shared" si="80"/>
        <v/>
      </c>
      <c r="J7644" t="s">
        <v>105</v>
      </c>
      <c r="K7644">
        <v>12</v>
      </c>
      <c r="L7644">
        <v>6</v>
      </c>
      <c r="M7644">
        <v>4</v>
      </c>
      <c r="N7644">
        <v>0</v>
      </c>
      <c r="O7644">
        <v>0</v>
      </c>
    </row>
    <row r="7645" spans="1:20" x14ac:dyDescent="0.25">
      <c r="A7645">
        <v>2009</v>
      </c>
      <c r="B7645" t="s">
        <v>75</v>
      </c>
      <c r="C7645">
        <v>45</v>
      </c>
      <c r="D7645" t="s">
        <v>482</v>
      </c>
      <c r="I7645" t="str">
        <f t="shared" si="80"/>
        <v/>
      </c>
      <c r="J7645" t="s">
        <v>79</v>
      </c>
      <c r="K7645">
        <v>110</v>
      </c>
      <c r="L7645">
        <v>90</v>
      </c>
      <c r="M7645">
        <v>30</v>
      </c>
      <c r="N7645">
        <v>75</v>
      </c>
      <c r="O7645">
        <v>0</v>
      </c>
      <c r="T7645" t="s">
        <v>477</v>
      </c>
    </row>
    <row r="7646" spans="1:20" x14ac:dyDescent="0.25">
      <c r="A7646">
        <v>2009</v>
      </c>
      <c r="B7646" t="s">
        <v>75</v>
      </c>
      <c r="C7646">
        <v>46</v>
      </c>
      <c r="D7646" t="s">
        <v>482</v>
      </c>
      <c r="I7646" t="str">
        <f t="shared" si="80"/>
        <v/>
      </c>
      <c r="J7646" t="s">
        <v>82</v>
      </c>
      <c r="K7646">
        <v>23</v>
      </c>
      <c r="L7646">
        <v>16</v>
      </c>
      <c r="M7646">
        <v>3</v>
      </c>
      <c r="N7646">
        <v>0</v>
      </c>
      <c r="O7646">
        <v>0</v>
      </c>
      <c r="T7646" t="s">
        <v>477</v>
      </c>
    </row>
    <row r="7647" spans="1:20" x14ac:dyDescent="0.25">
      <c r="A7647">
        <v>2009</v>
      </c>
      <c r="B7647" t="s">
        <v>75</v>
      </c>
      <c r="C7647">
        <v>47</v>
      </c>
      <c r="D7647" t="s">
        <v>482</v>
      </c>
      <c r="I7647" t="str">
        <f t="shared" si="80"/>
        <v/>
      </c>
      <c r="J7647" t="s">
        <v>79</v>
      </c>
      <c r="K7647">
        <v>165</v>
      </c>
      <c r="L7647">
        <v>160</v>
      </c>
      <c r="M7647">
        <v>100</v>
      </c>
      <c r="N7647">
        <v>20</v>
      </c>
      <c r="O7647">
        <v>0</v>
      </c>
    </row>
    <row r="7648" spans="1:20" x14ac:dyDescent="0.25">
      <c r="A7648">
        <v>2009</v>
      </c>
      <c r="B7648" t="s">
        <v>75</v>
      </c>
      <c r="C7648">
        <v>48</v>
      </c>
      <c r="D7648" t="s">
        <v>482</v>
      </c>
      <c r="I7648" t="str">
        <f t="shared" si="80"/>
        <v/>
      </c>
      <c r="J7648" t="s">
        <v>85</v>
      </c>
      <c r="K7648">
        <v>22</v>
      </c>
      <c r="L7648">
        <v>13</v>
      </c>
      <c r="M7648">
        <v>6</v>
      </c>
      <c r="N7648">
        <v>0</v>
      </c>
      <c r="O7648">
        <v>0</v>
      </c>
    </row>
    <row r="7649" spans="1:20" x14ac:dyDescent="0.25">
      <c r="A7649">
        <v>2009</v>
      </c>
      <c r="B7649" t="s">
        <v>75</v>
      </c>
      <c r="C7649">
        <v>49</v>
      </c>
      <c r="D7649" t="s">
        <v>482</v>
      </c>
      <c r="I7649" t="str">
        <f t="shared" si="80"/>
        <v/>
      </c>
      <c r="J7649" t="s">
        <v>79</v>
      </c>
      <c r="K7649">
        <v>100</v>
      </c>
      <c r="L7649">
        <v>50</v>
      </c>
      <c r="M7649">
        <v>65</v>
      </c>
      <c r="N7649">
        <v>75</v>
      </c>
      <c r="O7649">
        <v>0</v>
      </c>
    </row>
    <row r="7650" spans="1:20" x14ac:dyDescent="0.25">
      <c r="A7650">
        <v>2009</v>
      </c>
      <c r="B7650" t="s">
        <v>75</v>
      </c>
      <c r="C7650">
        <v>50</v>
      </c>
      <c r="D7650" t="s">
        <v>482</v>
      </c>
      <c r="I7650" t="str">
        <f t="shared" si="80"/>
        <v/>
      </c>
      <c r="J7650" t="s">
        <v>82</v>
      </c>
      <c r="K7650">
        <v>19</v>
      </c>
      <c r="L7650">
        <v>18</v>
      </c>
      <c r="M7650">
        <v>19</v>
      </c>
      <c r="N7650">
        <v>0</v>
      </c>
      <c r="O7650">
        <v>0</v>
      </c>
    </row>
    <row r="7651" spans="1:20" x14ac:dyDescent="0.25">
      <c r="A7651">
        <v>2009</v>
      </c>
      <c r="B7651" t="s">
        <v>75</v>
      </c>
      <c r="C7651">
        <v>51</v>
      </c>
      <c r="D7651" t="s">
        <v>482</v>
      </c>
      <c r="I7651" t="str">
        <f t="shared" si="80"/>
        <v/>
      </c>
      <c r="J7651" t="s">
        <v>79</v>
      </c>
      <c r="K7651">
        <v>53</v>
      </c>
      <c r="L7651">
        <v>50</v>
      </c>
      <c r="M7651">
        <v>65</v>
      </c>
      <c r="N7651">
        <v>55</v>
      </c>
      <c r="O7651">
        <v>0</v>
      </c>
    </row>
    <row r="7652" spans="1:20" x14ac:dyDescent="0.25">
      <c r="A7652">
        <v>2009</v>
      </c>
      <c r="B7652" t="s">
        <v>75</v>
      </c>
      <c r="C7652">
        <v>52</v>
      </c>
      <c r="D7652" t="s">
        <v>482</v>
      </c>
      <c r="I7652" t="str">
        <f t="shared" si="80"/>
        <v/>
      </c>
      <c r="J7652" t="s">
        <v>79</v>
      </c>
      <c r="K7652">
        <v>120</v>
      </c>
      <c r="L7652">
        <v>130</v>
      </c>
      <c r="M7652">
        <v>90</v>
      </c>
      <c r="N7652">
        <v>50</v>
      </c>
      <c r="O7652">
        <v>0</v>
      </c>
    </row>
    <row r="7653" spans="1:20" x14ac:dyDescent="0.25">
      <c r="A7653">
        <v>2009</v>
      </c>
      <c r="B7653" t="s">
        <v>75</v>
      </c>
      <c r="C7653">
        <v>53</v>
      </c>
      <c r="D7653" t="s">
        <v>482</v>
      </c>
      <c r="E7653">
        <v>5</v>
      </c>
      <c r="F7653">
        <v>4.5</v>
      </c>
      <c r="G7653">
        <v>192</v>
      </c>
      <c r="H7653">
        <v>0</v>
      </c>
      <c r="I7653">
        <f t="shared" si="80"/>
        <v>5.5693069306930694</v>
      </c>
      <c r="J7653" t="s">
        <v>82</v>
      </c>
      <c r="K7653">
        <v>18</v>
      </c>
      <c r="L7653">
        <v>12</v>
      </c>
      <c r="M7653">
        <v>4</v>
      </c>
      <c r="N7653">
        <v>0</v>
      </c>
      <c r="O7653">
        <v>0</v>
      </c>
      <c r="P7653" t="s">
        <v>156</v>
      </c>
      <c r="T7653" t="s">
        <v>475</v>
      </c>
    </row>
    <row r="7654" spans="1:20" x14ac:dyDescent="0.25">
      <c r="A7654">
        <v>2009</v>
      </c>
      <c r="B7654" t="s">
        <v>75</v>
      </c>
      <c r="C7654">
        <v>54</v>
      </c>
      <c r="D7654" t="s">
        <v>482</v>
      </c>
      <c r="I7654" t="str">
        <f t="shared" si="80"/>
        <v/>
      </c>
      <c r="J7654" t="s">
        <v>82</v>
      </c>
      <c r="K7654">
        <v>23</v>
      </c>
      <c r="L7654">
        <v>8</v>
      </c>
      <c r="M7654">
        <v>5</v>
      </c>
      <c r="N7654">
        <v>0</v>
      </c>
      <c r="O7654">
        <v>0</v>
      </c>
    </row>
    <row r="7655" spans="1:20" x14ac:dyDescent="0.25">
      <c r="A7655">
        <v>2009</v>
      </c>
      <c r="B7655" t="s">
        <v>75</v>
      </c>
      <c r="C7655">
        <v>55</v>
      </c>
      <c r="D7655" t="s">
        <v>482</v>
      </c>
      <c r="I7655" t="str">
        <f t="shared" si="80"/>
        <v/>
      </c>
      <c r="J7655" t="s">
        <v>82</v>
      </c>
      <c r="K7655">
        <v>20</v>
      </c>
      <c r="L7655">
        <v>10</v>
      </c>
      <c r="M7655">
        <v>8</v>
      </c>
      <c r="N7655">
        <v>0</v>
      </c>
      <c r="O7655">
        <v>0</v>
      </c>
      <c r="P7655" t="s">
        <v>156</v>
      </c>
      <c r="T7655" t="s">
        <v>506</v>
      </c>
    </row>
    <row r="7656" spans="1:20" x14ac:dyDescent="0.25">
      <c r="A7656">
        <v>2009</v>
      </c>
      <c r="B7656" t="s">
        <v>75</v>
      </c>
      <c r="C7656">
        <v>56</v>
      </c>
      <c r="D7656" t="s">
        <v>482</v>
      </c>
      <c r="I7656" t="str">
        <f t="shared" si="80"/>
        <v/>
      </c>
      <c r="J7656" t="s">
        <v>85</v>
      </c>
      <c r="K7656">
        <v>18</v>
      </c>
      <c r="L7656">
        <v>9</v>
      </c>
      <c r="M7656">
        <v>12</v>
      </c>
      <c r="N7656">
        <v>0</v>
      </c>
      <c r="O7656">
        <v>0</v>
      </c>
      <c r="T7656" t="s">
        <v>475</v>
      </c>
    </row>
    <row r="7657" spans="1:20" x14ac:dyDescent="0.25">
      <c r="A7657">
        <v>2009</v>
      </c>
      <c r="B7657" t="s">
        <v>75</v>
      </c>
      <c r="C7657">
        <v>57</v>
      </c>
      <c r="D7657" t="s">
        <v>482</v>
      </c>
      <c r="I7657" t="str">
        <f t="shared" si="80"/>
        <v/>
      </c>
      <c r="J7657" t="s">
        <v>79</v>
      </c>
      <c r="K7657">
        <v>12</v>
      </c>
      <c r="L7657">
        <v>10</v>
      </c>
      <c r="M7657">
        <v>7</v>
      </c>
      <c r="N7657">
        <v>25</v>
      </c>
      <c r="O7657">
        <v>0</v>
      </c>
      <c r="T7657" t="s">
        <v>523</v>
      </c>
    </row>
    <row r="7658" spans="1:20" x14ac:dyDescent="0.25">
      <c r="A7658">
        <v>2009</v>
      </c>
      <c r="B7658" t="s">
        <v>75</v>
      </c>
      <c r="C7658">
        <v>58</v>
      </c>
      <c r="D7658" t="s">
        <v>482</v>
      </c>
      <c r="I7658" t="str">
        <f t="shared" si="80"/>
        <v/>
      </c>
      <c r="J7658" t="s">
        <v>78</v>
      </c>
      <c r="K7658">
        <v>32</v>
      </c>
      <c r="L7658">
        <v>18</v>
      </c>
      <c r="M7658">
        <v>14</v>
      </c>
      <c r="N7658">
        <v>10</v>
      </c>
      <c r="O7658">
        <v>0</v>
      </c>
      <c r="T7658" t="s">
        <v>486</v>
      </c>
    </row>
    <row r="7659" spans="1:20" x14ac:dyDescent="0.25">
      <c r="A7659">
        <v>2009</v>
      </c>
      <c r="B7659" t="s">
        <v>75</v>
      </c>
      <c r="C7659">
        <v>59</v>
      </c>
      <c r="D7659" t="s">
        <v>482</v>
      </c>
      <c r="I7659" t="str">
        <f t="shared" si="80"/>
        <v/>
      </c>
      <c r="J7659" t="s">
        <v>79</v>
      </c>
      <c r="K7659">
        <v>10</v>
      </c>
      <c r="L7659">
        <v>5</v>
      </c>
      <c r="M7659">
        <v>25</v>
      </c>
      <c r="N7659">
        <v>0</v>
      </c>
      <c r="O7659">
        <v>0</v>
      </c>
      <c r="T7659" t="s">
        <v>486</v>
      </c>
    </row>
    <row r="7660" spans="1:20" x14ac:dyDescent="0.25">
      <c r="A7660">
        <v>2009</v>
      </c>
      <c r="B7660" t="s">
        <v>75</v>
      </c>
      <c r="C7660">
        <v>60</v>
      </c>
      <c r="D7660" t="s">
        <v>482</v>
      </c>
      <c r="I7660" t="str">
        <f t="shared" si="80"/>
        <v/>
      </c>
      <c r="J7660" t="s">
        <v>78</v>
      </c>
      <c r="K7660">
        <v>30</v>
      </c>
      <c r="L7660">
        <v>20</v>
      </c>
      <c r="M7660">
        <v>12</v>
      </c>
      <c r="N7660">
        <v>0</v>
      </c>
      <c r="O7660">
        <v>0</v>
      </c>
    </row>
    <row r="7661" spans="1:20" x14ac:dyDescent="0.25">
      <c r="A7661">
        <v>2009</v>
      </c>
      <c r="B7661" t="s">
        <v>75</v>
      </c>
      <c r="C7661">
        <v>61</v>
      </c>
      <c r="D7661" t="s">
        <v>482</v>
      </c>
      <c r="I7661" t="str">
        <f t="shared" si="80"/>
        <v/>
      </c>
      <c r="J7661" t="s">
        <v>82</v>
      </c>
      <c r="K7661">
        <v>20</v>
      </c>
      <c r="L7661">
        <v>5</v>
      </c>
      <c r="M7661">
        <v>10</v>
      </c>
      <c r="N7661">
        <v>0</v>
      </c>
      <c r="O7661">
        <v>0</v>
      </c>
    </row>
    <row r="7662" spans="1:20" x14ac:dyDescent="0.25">
      <c r="A7662">
        <v>2009</v>
      </c>
      <c r="B7662" t="s">
        <v>75</v>
      </c>
      <c r="C7662">
        <v>62</v>
      </c>
      <c r="D7662" t="s">
        <v>482</v>
      </c>
      <c r="I7662" t="str">
        <f t="shared" si="80"/>
        <v/>
      </c>
      <c r="J7662" t="s">
        <v>82</v>
      </c>
      <c r="K7662">
        <v>23</v>
      </c>
      <c r="L7662">
        <v>16</v>
      </c>
      <c r="M7662">
        <v>15</v>
      </c>
      <c r="N7662">
        <v>10</v>
      </c>
      <c r="O7662">
        <v>0</v>
      </c>
    </row>
    <row r="7663" spans="1:20" x14ac:dyDescent="0.25">
      <c r="A7663">
        <v>2009</v>
      </c>
      <c r="B7663" t="s">
        <v>75</v>
      </c>
      <c r="C7663">
        <v>63</v>
      </c>
      <c r="D7663" t="s">
        <v>482</v>
      </c>
      <c r="I7663" t="str">
        <f t="shared" si="80"/>
        <v/>
      </c>
      <c r="J7663" t="s">
        <v>81</v>
      </c>
      <c r="K7663">
        <v>40</v>
      </c>
      <c r="L7663">
        <v>35</v>
      </c>
      <c r="M7663">
        <v>80</v>
      </c>
      <c r="N7663">
        <v>80</v>
      </c>
      <c r="O7663">
        <v>0</v>
      </c>
    </row>
    <row r="7664" spans="1:20" x14ac:dyDescent="0.25">
      <c r="A7664">
        <v>2009</v>
      </c>
      <c r="B7664" t="s">
        <v>75</v>
      </c>
      <c r="C7664">
        <v>64</v>
      </c>
      <c r="D7664" t="s">
        <v>482</v>
      </c>
      <c r="I7664" t="str">
        <f t="shared" si="80"/>
        <v/>
      </c>
      <c r="J7664" t="s">
        <v>82</v>
      </c>
      <c r="K7664">
        <v>10</v>
      </c>
      <c r="L7664">
        <v>9</v>
      </c>
      <c r="M7664">
        <v>9</v>
      </c>
      <c r="N7664">
        <v>0</v>
      </c>
      <c r="O7664">
        <v>10</v>
      </c>
      <c r="P7664" t="s">
        <v>156</v>
      </c>
      <c r="T7664" t="s">
        <v>533</v>
      </c>
    </row>
    <row r="7665" spans="1:20" x14ac:dyDescent="0.25">
      <c r="A7665">
        <v>2009</v>
      </c>
      <c r="B7665" t="s">
        <v>75</v>
      </c>
      <c r="C7665">
        <v>65</v>
      </c>
      <c r="D7665" t="s">
        <v>482</v>
      </c>
      <c r="I7665" t="str">
        <f t="shared" ref="I7665:I7673" si="81">IF($F7665&gt;0,$F7665/(1000-$G7665)*1000,"")</f>
        <v/>
      </c>
      <c r="J7665" t="s">
        <v>79</v>
      </c>
      <c r="K7665">
        <v>50</v>
      </c>
      <c r="L7665">
        <v>40</v>
      </c>
      <c r="M7665">
        <v>40</v>
      </c>
      <c r="N7665">
        <v>20</v>
      </c>
      <c r="O7665">
        <v>0</v>
      </c>
    </row>
    <row r="7666" spans="1:20" x14ac:dyDescent="0.25">
      <c r="A7666">
        <v>2009</v>
      </c>
      <c r="B7666" t="s">
        <v>75</v>
      </c>
      <c r="C7666">
        <v>66</v>
      </c>
      <c r="D7666" t="s">
        <v>482</v>
      </c>
      <c r="I7666" t="str">
        <f t="shared" si="81"/>
        <v/>
      </c>
      <c r="J7666" t="s">
        <v>79</v>
      </c>
      <c r="K7666">
        <v>140</v>
      </c>
      <c r="L7666">
        <v>110</v>
      </c>
      <c r="M7666">
        <v>80</v>
      </c>
      <c r="N7666">
        <v>85</v>
      </c>
      <c r="O7666">
        <v>0</v>
      </c>
    </row>
    <row r="7667" spans="1:20" x14ac:dyDescent="0.25">
      <c r="A7667">
        <v>2009</v>
      </c>
      <c r="B7667" t="s">
        <v>75</v>
      </c>
      <c r="C7667">
        <v>67</v>
      </c>
      <c r="D7667" t="s">
        <v>474</v>
      </c>
      <c r="E7667">
        <v>6</v>
      </c>
      <c r="F7667">
        <v>9.1999999999999993</v>
      </c>
      <c r="G7667">
        <v>170</v>
      </c>
      <c r="H7667">
        <v>10</v>
      </c>
      <c r="I7667">
        <f t="shared" si="81"/>
        <v>11.084337349397588</v>
      </c>
      <c r="J7667" t="s">
        <v>78</v>
      </c>
      <c r="K7667">
        <v>32</v>
      </c>
      <c r="L7667">
        <v>30</v>
      </c>
      <c r="M7667">
        <v>35</v>
      </c>
      <c r="N7667">
        <v>50</v>
      </c>
      <c r="O7667">
        <v>0</v>
      </c>
    </row>
    <row r="7668" spans="1:20" x14ac:dyDescent="0.25">
      <c r="A7668">
        <v>2009</v>
      </c>
      <c r="B7668" t="s">
        <v>75</v>
      </c>
      <c r="C7668">
        <v>68</v>
      </c>
      <c r="D7668" t="s">
        <v>474</v>
      </c>
      <c r="I7668" t="str">
        <f t="shared" si="81"/>
        <v/>
      </c>
      <c r="J7668" t="s">
        <v>82</v>
      </c>
      <c r="K7668">
        <v>20</v>
      </c>
      <c r="L7668">
        <v>30</v>
      </c>
      <c r="M7668">
        <v>25</v>
      </c>
      <c r="N7668">
        <v>30</v>
      </c>
      <c r="O7668">
        <v>0</v>
      </c>
    </row>
    <row r="7669" spans="1:20" x14ac:dyDescent="0.25">
      <c r="A7669">
        <v>2009</v>
      </c>
      <c r="B7669" t="s">
        <v>75</v>
      </c>
      <c r="C7669">
        <v>69</v>
      </c>
      <c r="D7669" t="s">
        <v>474</v>
      </c>
      <c r="I7669" t="str">
        <f t="shared" si="81"/>
        <v/>
      </c>
      <c r="J7669" t="s">
        <v>79</v>
      </c>
      <c r="K7669">
        <v>80</v>
      </c>
      <c r="L7669">
        <v>50</v>
      </c>
      <c r="M7669">
        <v>30</v>
      </c>
      <c r="N7669">
        <v>10</v>
      </c>
      <c r="O7669">
        <v>0</v>
      </c>
    </row>
    <row r="7670" spans="1:20" x14ac:dyDescent="0.25">
      <c r="A7670">
        <v>2009</v>
      </c>
      <c r="B7670" t="s">
        <v>75</v>
      </c>
      <c r="C7670">
        <v>70</v>
      </c>
      <c r="D7670" t="s">
        <v>474</v>
      </c>
      <c r="I7670" t="str">
        <f t="shared" si="81"/>
        <v/>
      </c>
      <c r="J7670" t="s">
        <v>82</v>
      </c>
      <c r="K7670">
        <v>12</v>
      </c>
      <c r="L7670">
        <v>30</v>
      </c>
      <c r="M7670">
        <v>30</v>
      </c>
      <c r="N7670">
        <v>0</v>
      </c>
      <c r="O7670">
        <v>0</v>
      </c>
    </row>
    <row r="7671" spans="1:20" x14ac:dyDescent="0.25">
      <c r="A7671">
        <v>2009</v>
      </c>
      <c r="B7671" t="s">
        <v>75</v>
      </c>
      <c r="C7671">
        <v>71</v>
      </c>
      <c r="D7671" t="s">
        <v>474</v>
      </c>
      <c r="I7671" t="str">
        <f t="shared" si="81"/>
        <v/>
      </c>
      <c r="J7671" t="s">
        <v>78</v>
      </c>
      <c r="K7671">
        <v>25</v>
      </c>
      <c r="L7671">
        <v>30</v>
      </c>
      <c r="M7671">
        <v>20</v>
      </c>
      <c r="N7671">
        <v>0</v>
      </c>
      <c r="O7671">
        <v>0</v>
      </c>
    </row>
    <row r="7672" spans="1:20" x14ac:dyDescent="0.25">
      <c r="A7672">
        <v>2009</v>
      </c>
      <c r="B7672" t="s">
        <v>75</v>
      </c>
      <c r="C7672">
        <v>72</v>
      </c>
      <c r="D7672" t="s">
        <v>474</v>
      </c>
      <c r="I7672" t="str">
        <f t="shared" si="81"/>
        <v/>
      </c>
      <c r="J7672" t="s">
        <v>82</v>
      </c>
      <c r="K7672">
        <v>15</v>
      </c>
      <c r="L7672">
        <v>6</v>
      </c>
      <c r="M7672">
        <v>8</v>
      </c>
      <c r="N7672">
        <v>0</v>
      </c>
      <c r="O7672">
        <v>0</v>
      </c>
      <c r="T7672" t="s">
        <v>522</v>
      </c>
    </row>
    <row r="7673" spans="1:20" x14ac:dyDescent="0.25">
      <c r="A7673">
        <v>2009</v>
      </c>
      <c r="B7673" t="s">
        <v>75</v>
      </c>
      <c r="C7673">
        <v>73</v>
      </c>
      <c r="D7673" t="s">
        <v>474</v>
      </c>
      <c r="E7673">
        <v>7</v>
      </c>
      <c r="F7673">
        <v>5.2</v>
      </c>
      <c r="G7673">
        <v>410</v>
      </c>
      <c r="H7673">
        <v>90</v>
      </c>
      <c r="I7673">
        <f t="shared" si="81"/>
        <v>8.8135593220338979</v>
      </c>
      <c r="J7673" t="s">
        <v>78</v>
      </c>
      <c r="K7673">
        <v>40</v>
      </c>
      <c r="L7673">
        <v>25</v>
      </c>
      <c r="M7673">
        <v>15</v>
      </c>
      <c r="N7673">
        <v>50</v>
      </c>
      <c r="O7673">
        <v>0</v>
      </c>
    </row>
    <row r="7674" spans="1:20" x14ac:dyDescent="0.25">
      <c r="A7674">
        <v>2009</v>
      </c>
      <c r="B7674" t="s">
        <v>75</v>
      </c>
      <c r="C7674">
        <v>74</v>
      </c>
      <c r="D7674" t="s">
        <v>474</v>
      </c>
      <c r="J7674" t="s">
        <v>79</v>
      </c>
      <c r="K7674">
        <v>15</v>
      </c>
      <c r="L7674">
        <v>20</v>
      </c>
      <c r="M7674">
        <v>20</v>
      </c>
      <c r="N7674">
        <v>30</v>
      </c>
      <c r="O7674">
        <v>0</v>
      </c>
      <c r="T7674" t="s">
        <v>486</v>
      </c>
    </row>
    <row r="7675" spans="1:20" x14ac:dyDescent="0.25">
      <c r="A7675">
        <v>2009</v>
      </c>
      <c r="B7675" t="s">
        <v>75</v>
      </c>
      <c r="C7675">
        <v>75</v>
      </c>
      <c r="D7675" t="s">
        <v>474</v>
      </c>
      <c r="J7675" t="s">
        <v>82</v>
      </c>
      <c r="K7675">
        <v>14</v>
      </c>
      <c r="L7675">
        <v>15</v>
      </c>
      <c r="M7675">
        <v>15</v>
      </c>
      <c r="N7675">
        <v>0</v>
      </c>
      <c r="O7675">
        <v>0</v>
      </c>
    </row>
    <row r="7676" spans="1:20" x14ac:dyDescent="0.25">
      <c r="A7676">
        <v>2009</v>
      </c>
      <c r="B7676" t="s">
        <v>75</v>
      </c>
      <c r="C7676">
        <v>76</v>
      </c>
      <c r="D7676" t="s">
        <v>474</v>
      </c>
      <c r="J7676" t="s">
        <v>80</v>
      </c>
      <c r="K7676">
        <v>20</v>
      </c>
      <c r="L7676">
        <v>25</v>
      </c>
      <c r="M7676">
        <v>20</v>
      </c>
      <c r="N7676">
        <v>0</v>
      </c>
      <c r="O7676">
        <v>0</v>
      </c>
      <c r="R7676" t="s">
        <v>47</v>
      </c>
    </row>
    <row r="7677" spans="1:20" x14ac:dyDescent="0.25">
      <c r="A7677">
        <v>2009</v>
      </c>
      <c r="B7677" t="s">
        <v>75</v>
      </c>
      <c r="C7677">
        <v>77</v>
      </c>
      <c r="D7677" t="s">
        <v>474</v>
      </c>
      <c r="J7677" t="s">
        <v>79</v>
      </c>
      <c r="K7677">
        <v>18</v>
      </c>
      <c r="L7677">
        <v>15</v>
      </c>
      <c r="M7677">
        <v>18</v>
      </c>
      <c r="N7677">
        <v>20</v>
      </c>
      <c r="O7677">
        <v>0</v>
      </c>
      <c r="T7677" t="s">
        <v>534</v>
      </c>
    </row>
    <row r="7678" spans="1:20" x14ac:dyDescent="0.25">
      <c r="A7678">
        <v>2009</v>
      </c>
      <c r="B7678" t="s">
        <v>75</v>
      </c>
      <c r="C7678">
        <v>78</v>
      </c>
      <c r="D7678" t="s">
        <v>474</v>
      </c>
      <c r="J7678" t="s">
        <v>83</v>
      </c>
      <c r="K7678">
        <v>80</v>
      </c>
      <c r="L7678">
        <v>80</v>
      </c>
      <c r="M7678">
        <v>110</v>
      </c>
      <c r="N7678">
        <v>20</v>
      </c>
      <c r="O7678">
        <v>0</v>
      </c>
    </row>
    <row r="7679" spans="1:20" x14ac:dyDescent="0.25">
      <c r="A7679">
        <v>2009</v>
      </c>
      <c r="B7679" t="s">
        <v>75</v>
      </c>
      <c r="C7679">
        <v>79</v>
      </c>
      <c r="D7679" t="s">
        <v>474</v>
      </c>
      <c r="J7679" t="s">
        <v>83</v>
      </c>
      <c r="K7679">
        <v>80</v>
      </c>
      <c r="L7679">
        <v>30</v>
      </c>
      <c r="M7679">
        <v>80</v>
      </c>
      <c r="N7679">
        <v>0</v>
      </c>
      <c r="O7679">
        <v>0</v>
      </c>
    </row>
    <row r="7680" spans="1:20" x14ac:dyDescent="0.25">
      <c r="A7680">
        <v>2009</v>
      </c>
      <c r="B7680" t="s">
        <v>75</v>
      </c>
      <c r="C7680">
        <v>80</v>
      </c>
      <c r="D7680" t="s">
        <v>474</v>
      </c>
      <c r="J7680" t="s">
        <v>82</v>
      </c>
      <c r="K7680">
        <v>20</v>
      </c>
      <c r="L7680">
        <v>30</v>
      </c>
      <c r="M7680">
        <v>20</v>
      </c>
      <c r="N7680">
        <v>10</v>
      </c>
      <c r="O7680">
        <v>0</v>
      </c>
    </row>
    <row r="7681" spans="1:20" x14ac:dyDescent="0.25">
      <c r="A7681">
        <v>2009</v>
      </c>
      <c r="B7681" t="s">
        <v>75</v>
      </c>
      <c r="C7681">
        <v>81</v>
      </c>
      <c r="D7681" t="s">
        <v>474</v>
      </c>
      <c r="J7681" t="s">
        <v>80</v>
      </c>
      <c r="K7681">
        <v>13</v>
      </c>
      <c r="L7681">
        <v>12</v>
      </c>
      <c r="M7681">
        <v>5</v>
      </c>
      <c r="N7681">
        <v>0</v>
      </c>
      <c r="O7681">
        <v>0</v>
      </c>
      <c r="T7681" t="s">
        <v>534</v>
      </c>
    </row>
    <row r="7682" spans="1:20" x14ac:dyDescent="0.25">
      <c r="A7682">
        <v>2009</v>
      </c>
      <c r="B7682" t="s">
        <v>75</v>
      </c>
      <c r="C7682">
        <v>82</v>
      </c>
      <c r="D7682" t="s">
        <v>474</v>
      </c>
      <c r="J7682" t="s">
        <v>82</v>
      </c>
      <c r="K7682">
        <v>12</v>
      </c>
      <c r="L7682">
        <v>9</v>
      </c>
      <c r="M7682">
        <v>4</v>
      </c>
      <c r="N7682">
        <v>0</v>
      </c>
      <c r="O7682">
        <v>0</v>
      </c>
    </row>
    <row r="7683" spans="1:20" x14ac:dyDescent="0.25">
      <c r="A7683">
        <v>2009</v>
      </c>
      <c r="B7683" t="s">
        <v>75</v>
      </c>
      <c r="C7683">
        <v>83</v>
      </c>
      <c r="D7683" t="s">
        <v>474</v>
      </c>
      <c r="J7683" t="s">
        <v>83</v>
      </c>
      <c r="K7683">
        <v>30</v>
      </c>
      <c r="L7683">
        <v>50</v>
      </c>
      <c r="M7683">
        <v>35</v>
      </c>
      <c r="N7683">
        <v>30</v>
      </c>
      <c r="O7683">
        <v>0</v>
      </c>
    </row>
    <row r="7684" spans="1:20" x14ac:dyDescent="0.25">
      <c r="A7684">
        <v>2009</v>
      </c>
      <c r="B7684" t="s">
        <v>75</v>
      </c>
      <c r="C7684">
        <v>84</v>
      </c>
      <c r="D7684" t="s">
        <v>474</v>
      </c>
      <c r="J7684" t="s">
        <v>323</v>
      </c>
      <c r="K7684">
        <v>11</v>
      </c>
      <c r="L7684">
        <v>9</v>
      </c>
      <c r="M7684">
        <v>12</v>
      </c>
      <c r="N7684">
        <v>0</v>
      </c>
      <c r="O7684">
        <v>0</v>
      </c>
    </row>
    <row r="7685" spans="1:20" x14ac:dyDescent="0.25">
      <c r="A7685">
        <v>2009</v>
      </c>
      <c r="B7685" t="s">
        <v>75</v>
      </c>
      <c r="C7685">
        <v>85</v>
      </c>
      <c r="D7685" t="s">
        <v>474</v>
      </c>
      <c r="J7685" t="s">
        <v>105</v>
      </c>
      <c r="K7685">
        <v>11</v>
      </c>
      <c r="L7685">
        <v>5</v>
      </c>
      <c r="M7685">
        <v>3</v>
      </c>
      <c r="N7685">
        <v>0</v>
      </c>
      <c r="O7685">
        <v>0</v>
      </c>
    </row>
    <row r="7686" spans="1:20" x14ac:dyDescent="0.25">
      <c r="A7686">
        <v>2009</v>
      </c>
      <c r="B7686" t="s">
        <v>75</v>
      </c>
      <c r="C7686">
        <v>86</v>
      </c>
      <c r="D7686" t="s">
        <v>474</v>
      </c>
      <c r="J7686" t="s">
        <v>82</v>
      </c>
      <c r="K7686">
        <v>12</v>
      </c>
      <c r="L7686">
        <v>6</v>
      </c>
      <c r="M7686">
        <v>9</v>
      </c>
      <c r="N7686">
        <v>20</v>
      </c>
      <c r="O7686">
        <v>0</v>
      </c>
    </row>
    <row r="7687" spans="1:20" x14ac:dyDescent="0.25">
      <c r="A7687">
        <v>2009</v>
      </c>
      <c r="B7687" t="s">
        <v>75</v>
      </c>
      <c r="C7687">
        <v>87</v>
      </c>
      <c r="D7687" t="s">
        <v>474</v>
      </c>
      <c r="J7687" t="s">
        <v>79</v>
      </c>
      <c r="K7687">
        <v>30</v>
      </c>
      <c r="L7687">
        <v>40</v>
      </c>
      <c r="M7687">
        <v>50</v>
      </c>
      <c r="N7687">
        <v>0</v>
      </c>
      <c r="O7687">
        <v>0</v>
      </c>
    </row>
    <row r="7688" spans="1:20" x14ac:dyDescent="0.25">
      <c r="A7688">
        <v>2009</v>
      </c>
      <c r="B7688" t="s">
        <v>75</v>
      </c>
      <c r="C7688">
        <v>88</v>
      </c>
      <c r="D7688" t="s">
        <v>474</v>
      </c>
      <c r="J7688" t="s">
        <v>79</v>
      </c>
      <c r="K7688">
        <v>13</v>
      </c>
      <c r="L7688">
        <v>11</v>
      </c>
      <c r="M7688">
        <v>15</v>
      </c>
      <c r="N7688">
        <v>40</v>
      </c>
      <c r="O7688">
        <v>0</v>
      </c>
      <c r="T7688" t="s">
        <v>535</v>
      </c>
    </row>
    <row r="7689" spans="1:20" x14ac:dyDescent="0.25">
      <c r="A7689">
        <v>2009</v>
      </c>
      <c r="B7689" t="s">
        <v>75</v>
      </c>
      <c r="C7689">
        <v>89</v>
      </c>
      <c r="D7689" t="s">
        <v>474</v>
      </c>
      <c r="J7689" t="s">
        <v>82</v>
      </c>
      <c r="K7689">
        <v>45</v>
      </c>
      <c r="L7689">
        <v>30</v>
      </c>
      <c r="M7689">
        <v>20</v>
      </c>
      <c r="N7689">
        <v>40</v>
      </c>
      <c r="O7689">
        <v>0</v>
      </c>
    </row>
    <row r="7690" spans="1:20" x14ac:dyDescent="0.25">
      <c r="A7690">
        <v>2009</v>
      </c>
      <c r="B7690" t="s">
        <v>75</v>
      </c>
      <c r="C7690">
        <v>90</v>
      </c>
      <c r="D7690" t="s">
        <v>474</v>
      </c>
      <c r="J7690" t="s">
        <v>79</v>
      </c>
      <c r="K7690">
        <v>40</v>
      </c>
      <c r="L7690">
        <v>60</v>
      </c>
      <c r="M7690">
        <v>60</v>
      </c>
      <c r="N7690">
        <v>20</v>
      </c>
      <c r="O7690">
        <v>0</v>
      </c>
    </row>
    <row r="7691" spans="1:20" x14ac:dyDescent="0.25">
      <c r="A7691">
        <v>2009</v>
      </c>
      <c r="B7691" t="s">
        <v>75</v>
      </c>
      <c r="C7691">
        <v>91</v>
      </c>
      <c r="D7691" t="s">
        <v>474</v>
      </c>
      <c r="J7691" t="s">
        <v>82</v>
      </c>
      <c r="K7691">
        <v>30</v>
      </c>
      <c r="L7691">
        <v>30</v>
      </c>
      <c r="M7691">
        <v>5</v>
      </c>
      <c r="N7691">
        <v>30</v>
      </c>
      <c r="O7691">
        <v>0</v>
      </c>
    </row>
    <row r="7692" spans="1:20" x14ac:dyDescent="0.25">
      <c r="A7692">
        <v>2009</v>
      </c>
      <c r="B7692" s="6" t="s">
        <v>52</v>
      </c>
      <c r="C7692">
        <v>1</v>
      </c>
      <c r="D7692" t="s">
        <v>474</v>
      </c>
      <c r="E7692">
        <v>1</v>
      </c>
      <c r="F7692">
        <v>10</v>
      </c>
      <c r="G7692">
        <v>176</v>
      </c>
      <c r="H7692">
        <v>80</v>
      </c>
      <c r="I7692">
        <f t="shared" ref="I7692:I7722" si="82">IF($F7692&gt;0,$F7692/(1000-$G7692)*1000,"")</f>
        <v>12.135922330097086</v>
      </c>
      <c r="J7692" t="s">
        <v>79</v>
      </c>
      <c r="K7692">
        <v>20</v>
      </c>
      <c r="L7692">
        <v>30</v>
      </c>
      <c r="M7692">
        <v>20</v>
      </c>
      <c r="N7692">
        <v>0</v>
      </c>
      <c r="O7692">
        <v>0</v>
      </c>
    </row>
    <row r="7693" spans="1:20" x14ac:dyDescent="0.25">
      <c r="A7693">
        <v>2009</v>
      </c>
      <c r="B7693" s="6" t="s">
        <v>52</v>
      </c>
      <c r="C7693">
        <v>2</v>
      </c>
      <c r="D7693" t="s">
        <v>474</v>
      </c>
      <c r="I7693" t="str">
        <f t="shared" si="82"/>
        <v/>
      </c>
      <c r="J7693" t="s">
        <v>88</v>
      </c>
      <c r="K7693">
        <v>40</v>
      </c>
      <c r="L7693">
        <v>35</v>
      </c>
      <c r="M7693">
        <v>30</v>
      </c>
      <c r="N7693">
        <v>0</v>
      </c>
      <c r="O7693">
        <v>0</v>
      </c>
      <c r="T7693" t="s">
        <v>536</v>
      </c>
    </row>
    <row r="7694" spans="1:20" x14ac:dyDescent="0.25">
      <c r="A7694">
        <v>2009</v>
      </c>
      <c r="B7694" s="6" t="s">
        <v>52</v>
      </c>
      <c r="C7694">
        <v>3</v>
      </c>
      <c r="D7694" t="s">
        <v>474</v>
      </c>
      <c r="I7694" t="str">
        <f t="shared" si="82"/>
        <v/>
      </c>
      <c r="J7694" t="s">
        <v>79</v>
      </c>
      <c r="K7694">
        <v>45</v>
      </c>
      <c r="L7694">
        <v>20</v>
      </c>
      <c r="M7694">
        <v>30</v>
      </c>
      <c r="N7694">
        <v>10</v>
      </c>
      <c r="O7694">
        <v>0</v>
      </c>
    </row>
    <row r="7695" spans="1:20" x14ac:dyDescent="0.25">
      <c r="A7695">
        <v>2009</v>
      </c>
      <c r="B7695" s="6" t="s">
        <v>52</v>
      </c>
      <c r="C7695">
        <v>4</v>
      </c>
      <c r="D7695" t="s">
        <v>474</v>
      </c>
      <c r="I7695" t="str">
        <f t="shared" si="82"/>
        <v/>
      </c>
      <c r="J7695" t="s">
        <v>88</v>
      </c>
      <c r="K7695">
        <v>23</v>
      </c>
      <c r="L7695">
        <v>20</v>
      </c>
      <c r="M7695">
        <v>20</v>
      </c>
      <c r="N7695">
        <v>0</v>
      </c>
      <c r="O7695">
        <v>0</v>
      </c>
      <c r="T7695" t="s">
        <v>537</v>
      </c>
    </row>
    <row r="7696" spans="1:20" x14ac:dyDescent="0.25">
      <c r="A7696">
        <v>2009</v>
      </c>
      <c r="B7696" s="6" t="s">
        <v>52</v>
      </c>
      <c r="C7696">
        <v>5</v>
      </c>
      <c r="D7696" t="s">
        <v>474</v>
      </c>
      <c r="I7696" t="str">
        <f t="shared" si="82"/>
        <v/>
      </c>
      <c r="J7696" t="s">
        <v>79</v>
      </c>
      <c r="K7696">
        <v>12</v>
      </c>
      <c r="L7696">
        <v>15</v>
      </c>
      <c r="M7696">
        <v>20</v>
      </c>
      <c r="N7696">
        <v>0</v>
      </c>
      <c r="O7696">
        <v>0</v>
      </c>
    </row>
    <row r="7697" spans="1:20" x14ac:dyDescent="0.25">
      <c r="A7697">
        <v>2009</v>
      </c>
      <c r="B7697" s="6" t="s">
        <v>52</v>
      </c>
      <c r="C7697">
        <v>6</v>
      </c>
      <c r="D7697" t="s">
        <v>474</v>
      </c>
      <c r="I7697" t="str">
        <f t="shared" si="82"/>
        <v/>
      </c>
      <c r="J7697" t="s">
        <v>80</v>
      </c>
      <c r="K7697">
        <v>48</v>
      </c>
      <c r="L7697">
        <v>55</v>
      </c>
      <c r="M7697">
        <v>30</v>
      </c>
      <c r="N7697">
        <v>60</v>
      </c>
      <c r="O7697">
        <v>0</v>
      </c>
      <c r="T7697" t="s">
        <v>538</v>
      </c>
    </row>
    <row r="7698" spans="1:20" x14ac:dyDescent="0.25">
      <c r="A7698">
        <v>2009</v>
      </c>
      <c r="B7698" s="6" t="s">
        <v>52</v>
      </c>
      <c r="C7698">
        <v>7</v>
      </c>
      <c r="D7698" t="s">
        <v>474</v>
      </c>
      <c r="I7698" t="str">
        <f t="shared" si="82"/>
        <v/>
      </c>
      <c r="J7698" t="s">
        <v>88</v>
      </c>
      <c r="K7698">
        <v>40</v>
      </c>
      <c r="L7698">
        <v>45</v>
      </c>
      <c r="M7698">
        <v>30</v>
      </c>
      <c r="N7698">
        <v>0</v>
      </c>
      <c r="O7698">
        <v>0</v>
      </c>
    </row>
    <row r="7699" spans="1:20" x14ac:dyDescent="0.25">
      <c r="A7699">
        <v>2009</v>
      </c>
      <c r="B7699" s="6" t="s">
        <v>52</v>
      </c>
      <c r="C7699">
        <v>8</v>
      </c>
      <c r="D7699" t="s">
        <v>474</v>
      </c>
      <c r="E7699">
        <v>2</v>
      </c>
      <c r="F7699">
        <v>10</v>
      </c>
      <c r="G7699">
        <v>174</v>
      </c>
      <c r="H7699">
        <v>60</v>
      </c>
      <c r="I7699">
        <f t="shared" si="82"/>
        <v>12.106537530266344</v>
      </c>
      <c r="J7699" t="s">
        <v>80</v>
      </c>
      <c r="K7699">
        <v>7</v>
      </c>
      <c r="L7699">
        <v>14</v>
      </c>
      <c r="M7699">
        <v>2</v>
      </c>
      <c r="N7699">
        <v>0</v>
      </c>
      <c r="O7699">
        <v>0</v>
      </c>
    </row>
    <row r="7700" spans="1:20" x14ac:dyDescent="0.25">
      <c r="A7700">
        <v>2009</v>
      </c>
      <c r="B7700" s="6" t="s">
        <v>52</v>
      </c>
      <c r="C7700">
        <v>9</v>
      </c>
      <c r="D7700" t="s">
        <v>474</v>
      </c>
      <c r="I7700" t="str">
        <f t="shared" si="82"/>
        <v/>
      </c>
      <c r="J7700" t="s">
        <v>88</v>
      </c>
      <c r="K7700">
        <v>8</v>
      </c>
      <c r="L7700">
        <v>11</v>
      </c>
      <c r="M7700">
        <v>5</v>
      </c>
      <c r="N7700">
        <v>0</v>
      </c>
      <c r="O7700">
        <v>0</v>
      </c>
      <c r="T7700" t="s">
        <v>539</v>
      </c>
    </row>
    <row r="7701" spans="1:20" x14ac:dyDescent="0.25">
      <c r="A7701">
        <v>2009</v>
      </c>
      <c r="B7701" s="6" t="s">
        <v>52</v>
      </c>
      <c r="C7701">
        <v>10</v>
      </c>
      <c r="D7701" t="s">
        <v>474</v>
      </c>
      <c r="I7701" t="str">
        <f t="shared" si="82"/>
        <v/>
      </c>
      <c r="J7701" t="s">
        <v>83</v>
      </c>
      <c r="K7701">
        <v>70</v>
      </c>
      <c r="L7701">
        <v>70</v>
      </c>
      <c r="M7701">
        <v>50</v>
      </c>
      <c r="N7701">
        <v>0</v>
      </c>
      <c r="O7701">
        <v>0</v>
      </c>
      <c r="T7701" t="s">
        <v>540</v>
      </c>
    </row>
    <row r="7702" spans="1:20" x14ac:dyDescent="0.25">
      <c r="A7702">
        <v>2009</v>
      </c>
      <c r="B7702" s="6" t="s">
        <v>52</v>
      </c>
      <c r="C7702">
        <v>11</v>
      </c>
      <c r="D7702" t="s">
        <v>474</v>
      </c>
      <c r="I7702" t="str">
        <f t="shared" si="82"/>
        <v/>
      </c>
      <c r="J7702" t="s">
        <v>83</v>
      </c>
      <c r="K7702">
        <v>22</v>
      </c>
      <c r="L7702">
        <v>20</v>
      </c>
      <c r="M7702">
        <v>20</v>
      </c>
      <c r="N7702">
        <v>1</v>
      </c>
      <c r="O7702">
        <v>0</v>
      </c>
    </row>
    <row r="7703" spans="1:20" x14ac:dyDescent="0.25">
      <c r="A7703">
        <v>2009</v>
      </c>
      <c r="B7703" s="6" t="s">
        <v>52</v>
      </c>
      <c r="C7703">
        <v>12</v>
      </c>
      <c r="D7703" t="s">
        <v>474</v>
      </c>
      <c r="I7703" t="str">
        <f t="shared" si="82"/>
        <v/>
      </c>
      <c r="J7703" t="s">
        <v>88</v>
      </c>
      <c r="K7703">
        <v>20</v>
      </c>
      <c r="L7703">
        <v>25</v>
      </c>
      <c r="M7703">
        <v>15</v>
      </c>
      <c r="N7703">
        <v>5</v>
      </c>
      <c r="O7703">
        <v>0</v>
      </c>
    </row>
    <row r="7704" spans="1:20" x14ac:dyDescent="0.25">
      <c r="A7704">
        <v>2009</v>
      </c>
      <c r="B7704" s="6" t="s">
        <v>52</v>
      </c>
      <c r="C7704">
        <v>13</v>
      </c>
      <c r="D7704" t="s">
        <v>474</v>
      </c>
      <c r="I7704" t="str">
        <f t="shared" si="82"/>
        <v/>
      </c>
      <c r="J7704" t="s">
        <v>79</v>
      </c>
      <c r="K7704">
        <v>25</v>
      </c>
      <c r="L7704">
        <v>22</v>
      </c>
      <c r="M7704">
        <v>20</v>
      </c>
      <c r="N7704">
        <v>0</v>
      </c>
      <c r="O7704">
        <v>0</v>
      </c>
    </row>
    <row r="7705" spans="1:20" x14ac:dyDescent="0.25">
      <c r="A7705">
        <v>2009</v>
      </c>
      <c r="B7705" s="6" t="s">
        <v>52</v>
      </c>
      <c r="C7705">
        <v>14</v>
      </c>
      <c r="D7705" t="s">
        <v>474</v>
      </c>
      <c r="I7705" t="str">
        <f t="shared" si="82"/>
        <v/>
      </c>
      <c r="J7705" t="s">
        <v>88</v>
      </c>
      <c r="K7705">
        <v>18</v>
      </c>
      <c r="L7705">
        <v>20</v>
      </c>
      <c r="M7705">
        <v>5</v>
      </c>
      <c r="N7705">
        <v>0</v>
      </c>
      <c r="O7705">
        <v>0</v>
      </c>
    </row>
    <row r="7706" spans="1:20" x14ac:dyDescent="0.25">
      <c r="A7706">
        <v>2009</v>
      </c>
      <c r="B7706" s="6" t="s">
        <v>52</v>
      </c>
      <c r="C7706">
        <v>15</v>
      </c>
      <c r="D7706" t="s">
        <v>474</v>
      </c>
      <c r="I7706" t="str">
        <f t="shared" si="82"/>
        <v/>
      </c>
      <c r="J7706" t="s">
        <v>79</v>
      </c>
      <c r="K7706">
        <v>12</v>
      </c>
      <c r="L7706">
        <v>16</v>
      </c>
      <c r="M7706">
        <v>12</v>
      </c>
      <c r="N7706">
        <v>0</v>
      </c>
      <c r="O7706">
        <v>0</v>
      </c>
      <c r="T7706" t="s">
        <v>492</v>
      </c>
    </row>
    <row r="7707" spans="1:20" x14ac:dyDescent="0.25">
      <c r="A7707">
        <v>2009</v>
      </c>
      <c r="B7707" s="6" t="s">
        <v>52</v>
      </c>
      <c r="C7707">
        <v>16</v>
      </c>
      <c r="D7707" t="s">
        <v>474</v>
      </c>
      <c r="E7707">
        <v>3</v>
      </c>
      <c r="F7707">
        <v>9</v>
      </c>
      <c r="G7707">
        <v>187</v>
      </c>
      <c r="H7707">
        <v>30</v>
      </c>
      <c r="I7707">
        <f t="shared" si="82"/>
        <v>11.07011070110701</v>
      </c>
      <c r="J7707" t="s">
        <v>79</v>
      </c>
      <c r="K7707">
        <v>10</v>
      </c>
      <c r="L7707">
        <v>18</v>
      </c>
      <c r="M7707">
        <v>15</v>
      </c>
      <c r="N7707">
        <v>10</v>
      </c>
      <c r="O7707">
        <v>0</v>
      </c>
      <c r="T7707" t="s">
        <v>541</v>
      </c>
    </row>
    <row r="7708" spans="1:20" x14ac:dyDescent="0.25">
      <c r="A7708">
        <v>2009</v>
      </c>
      <c r="B7708" s="6" t="s">
        <v>52</v>
      </c>
      <c r="C7708">
        <v>17</v>
      </c>
      <c r="D7708" t="s">
        <v>474</v>
      </c>
      <c r="I7708" t="str">
        <f t="shared" si="82"/>
        <v/>
      </c>
      <c r="J7708" t="s">
        <v>79</v>
      </c>
      <c r="K7708">
        <v>30</v>
      </c>
      <c r="L7708">
        <v>30</v>
      </c>
      <c r="M7708">
        <v>40</v>
      </c>
      <c r="N7708">
        <v>30</v>
      </c>
      <c r="O7708">
        <v>0</v>
      </c>
      <c r="T7708" t="s">
        <v>542</v>
      </c>
    </row>
    <row r="7709" spans="1:20" x14ac:dyDescent="0.25">
      <c r="A7709">
        <v>2009</v>
      </c>
      <c r="B7709" s="6" t="s">
        <v>52</v>
      </c>
      <c r="C7709">
        <v>18</v>
      </c>
      <c r="D7709" t="s">
        <v>474</v>
      </c>
      <c r="I7709" t="str">
        <f t="shared" si="82"/>
        <v/>
      </c>
      <c r="J7709" t="s">
        <v>78</v>
      </c>
      <c r="K7709">
        <v>25</v>
      </c>
      <c r="L7709">
        <v>25</v>
      </c>
      <c r="M7709">
        <v>10</v>
      </c>
      <c r="N7709">
        <v>10</v>
      </c>
      <c r="O7709">
        <v>0</v>
      </c>
      <c r="T7709" t="s">
        <v>543</v>
      </c>
    </row>
    <row r="7710" spans="1:20" x14ac:dyDescent="0.25">
      <c r="A7710">
        <v>2009</v>
      </c>
      <c r="B7710" s="6" t="s">
        <v>52</v>
      </c>
      <c r="C7710">
        <v>19</v>
      </c>
      <c r="D7710" t="s">
        <v>474</v>
      </c>
      <c r="I7710" t="str">
        <f t="shared" si="82"/>
        <v/>
      </c>
      <c r="J7710" t="s">
        <v>83</v>
      </c>
      <c r="K7710">
        <v>40</v>
      </c>
      <c r="L7710">
        <v>40</v>
      </c>
      <c r="M7710">
        <v>50</v>
      </c>
      <c r="N7710">
        <v>50</v>
      </c>
      <c r="O7710">
        <v>0</v>
      </c>
      <c r="T7710" t="s">
        <v>544</v>
      </c>
    </row>
    <row r="7711" spans="1:20" x14ac:dyDescent="0.25">
      <c r="A7711">
        <v>2009</v>
      </c>
      <c r="B7711" s="6" t="s">
        <v>52</v>
      </c>
      <c r="C7711">
        <v>20</v>
      </c>
      <c r="D7711" t="s">
        <v>474</v>
      </c>
      <c r="I7711" t="str">
        <f t="shared" si="82"/>
        <v/>
      </c>
      <c r="J7711" t="s">
        <v>88</v>
      </c>
      <c r="K7711">
        <v>20</v>
      </c>
      <c r="L7711">
        <v>30</v>
      </c>
      <c r="M7711">
        <v>30</v>
      </c>
      <c r="N7711">
        <v>0</v>
      </c>
      <c r="O7711">
        <v>0</v>
      </c>
      <c r="T7711" t="s">
        <v>545</v>
      </c>
    </row>
    <row r="7712" spans="1:20" x14ac:dyDescent="0.25">
      <c r="A7712">
        <v>2009</v>
      </c>
      <c r="B7712" s="6" t="s">
        <v>52</v>
      </c>
      <c r="C7712">
        <v>21</v>
      </c>
      <c r="D7712" t="s">
        <v>474</v>
      </c>
      <c r="I7712" t="str">
        <f t="shared" si="82"/>
        <v/>
      </c>
      <c r="J7712" t="s">
        <v>79</v>
      </c>
      <c r="K7712">
        <v>30</v>
      </c>
      <c r="L7712">
        <v>20</v>
      </c>
      <c r="M7712">
        <v>40</v>
      </c>
      <c r="N7712">
        <v>10</v>
      </c>
      <c r="O7712">
        <v>0</v>
      </c>
      <c r="T7712" t="s">
        <v>546</v>
      </c>
    </row>
    <row r="7713" spans="1:20" x14ac:dyDescent="0.25">
      <c r="A7713">
        <v>2009</v>
      </c>
      <c r="B7713" s="6" t="s">
        <v>52</v>
      </c>
      <c r="C7713">
        <v>22</v>
      </c>
      <c r="D7713" t="s">
        <v>474</v>
      </c>
      <c r="I7713" t="str">
        <f t="shared" si="82"/>
        <v/>
      </c>
      <c r="J7713" t="s">
        <v>80</v>
      </c>
      <c r="K7713">
        <v>20</v>
      </c>
      <c r="L7713">
        <v>30</v>
      </c>
      <c r="M7713">
        <v>30</v>
      </c>
      <c r="N7713">
        <v>0</v>
      </c>
      <c r="O7713">
        <v>0</v>
      </c>
      <c r="T7713" t="s">
        <v>547</v>
      </c>
    </row>
    <row r="7714" spans="1:20" x14ac:dyDescent="0.25">
      <c r="A7714">
        <v>2009</v>
      </c>
      <c r="B7714" s="6" t="s">
        <v>52</v>
      </c>
      <c r="C7714">
        <v>23</v>
      </c>
      <c r="D7714" t="s">
        <v>474</v>
      </c>
      <c r="I7714" t="str">
        <f t="shared" si="82"/>
        <v/>
      </c>
      <c r="J7714" t="s">
        <v>84</v>
      </c>
      <c r="K7714">
        <v>13</v>
      </c>
      <c r="L7714">
        <v>14</v>
      </c>
      <c r="M7714">
        <v>3</v>
      </c>
      <c r="N7714">
        <v>0</v>
      </c>
      <c r="O7714">
        <v>0</v>
      </c>
      <c r="T7714" t="s">
        <v>548</v>
      </c>
    </row>
    <row r="7715" spans="1:20" x14ac:dyDescent="0.25">
      <c r="A7715">
        <v>2009</v>
      </c>
      <c r="B7715" s="6" t="s">
        <v>52</v>
      </c>
      <c r="C7715">
        <v>24</v>
      </c>
      <c r="D7715" t="s">
        <v>474</v>
      </c>
      <c r="I7715" t="str">
        <f t="shared" si="82"/>
        <v/>
      </c>
      <c r="J7715" t="s">
        <v>88</v>
      </c>
      <c r="K7715">
        <v>25</v>
      </c>
      <c r="L7715">
        <v>20</v>
      </c>
      <c r="M7715">
        <v>20</v>
      </c>
      <c r="N7715">
        <v>1</v>
      </c>
      <c r="O7715">
        <v>0</v>
      </c>
      <c r="T7715" t="s">
        <v>488</v>
      </c>
    </row>
    <row r="7716" spans="1:20" x14ac:dyDescent="0.25">
      <c r="A7716">
        <v>2009</v>
      </c>
      <c r="B7716" s="6" t="s">
        <v>52</v>
      </c>
      <c r="C7716">
        <v>25</v>
      </c>
      <c r="D7716" t="s">
        <v>474</v>
      </c>
      <c r="I7716" t="str">
        <f t="shared" si="82"/>
        <v/>
      </c>
      <c r="J7716" t="s">
        <v>83</v>
      </c>
      <c r="K7716">
        <v>35</v>
      </c>
      <c r="L7716">
        <v>30</v>
      </c>
      <c r="M7716">
        <v>30</v>
      </c>
      <c r="N7716">
        <v>1</v>
      </c>
      <c r="O7716">
        <v>0</v>
      </c>
    </row>
    <row r="7717" spans="1:20" x14ac:dyDescent="0.25">
      <c r="A7717">
        <v>2009</v>
      </c>
      <c r="B7717" s="6" t="s">
        <v>52</v>
      </c>
      <c r="C7717">
        <v>26</v>
      </c>
      <c r="D7717" t="s">
        <v>474</v>
      </c>
      <c r="E7717">
        <v>4</v>
      </c>
      <c r="F7717">
        <v>9</v>
      </c>
      <c r="G7717">
        <v>170</v>
      </c>
      <c r="H7717">
        <v>40</v>
      </c>
      <c r="I7717">
        <f t="shared" si="82"/>
        <v>10.843373493975903</v>
      </c>
      <c r="J7717" t="s">
        <v>79</v>
      </c>
      <c r="K7717">
        <v>11</v>
      </c>
      <c r="L7717">
        <v>11</v>
      </c>
      <c r="M7717">
        <v>12</v>
      </c>
      <c r="N7717">
        <v>1</v>
      </c>
      <c r="O7717">
        <v>0</v>
      </c>
      <c r="T7717" t="s">
        <v>543</v>
      </c>
    </row>
    <row r="7718" spans="1:20" x14ac:dyDescent="0.25">
      <c r="A7718">
        <v>2009</v>
      </c>
      <c r="B7718" s="6" t="s">
        <v>52</v>
      </c>
      <c r="C7718">
        <v>27</v>
      </c>
      <c r="D7718" t="s">
        <v>474</v>
      </c>
      <c r="I7718" t="str">
        <f t="shared" si="82"/>
        <v/>
      </c>
      <c r="J7718" t="s">
        <v>79</v>
      </c>
      <c r="K7718">
        <v>5</v>
      </c>
      <c r="L7718">
        <v>10</v>
      </c>
      <c r="M7718">
        <v>6</v>
      </c>
      <c r="N7718">
        <v>0</v>
      </c>
      <c r="O7718">
        <v>0</v>
      </c>
      <c r="T7718" t="s">
        <v>543</v>
      </c>
    </row>
    <row r="7719" spans="1:20" x14ac:dyDescent="0.25">
      <c r="A7719">
        <v>2009</v>
      </c>
      <c r="B7719" s="6" t="s">
        <v>52</v>
      </c>
      <c r="C7719">
        <v>28</v>
      </c>
      <c r="D7719" t="s">
        <v>474</v>
      </c>
      <c r="I7719" t="str">
        <f t="shared" si="82"/>
        <v/>
      </c>
      <c r="J7719" t="s">
        <v>85</v>
      </c>
      <c r="K7719">
        <v>3</v>
      </c>
      <c r="L7719">
        <v>10</v>
      </c>
      <c r="M7719">
        <v>3</v>
      </c>
      <c r="N7719">
        <v>0</v>
      </c>
      <c r="O7719">
        <v>0</v>
      </c>
    </row>
    <row r="7720" spans="1:20" x14ac:dyDescent="0.25">
      <c r="A7720">
        <v>2009</v>
      </c>
      <c r="B7720" s="6" t="s">
        <v>52</v>
      </c>
      <c r="C7720">
        <v>29</v>
      </c>
      <c r="D7720" t="s">
        <v>474</v>
      </c>
      <c r="I7720" t="str">
        <f t="shared" si="82"/>
        <v/>
      </c>
      <c r="J7720" t="s">
        <v>79</v>
      </c>
      <c r="K7720">
        <v>15</v>
      </c>
      <c r="L7720">
        <v>13</v>
      </c>
      <c r="M7720">
        <v>20</v>
      </c>
      <c r="N7720">
        <v>0</v>
      </c>
      <c r="O7720">
        <v>0</v>
      </c>
      <c r="T7720" t="s">
        <v>549</v>
      </c>
    </row>
    <row r="7721" spans="1:20" x14ac:dyDescent="0.25">
      <c r="A7721">
        <v>2009</v>
      </c>
      <c r="B7721" s="6" t="s">
        <v>52</v>
      </c>
      <c r="C7721">
        <v>30</v>
      </c>
      <c r="D7721" t="s">
        <v>474</v>
      </c>
      <c r="I7721" t="str">
        <f t="shared" si="82"/>
        <v/>
      </c>
      <c r="J7721" t="s">
        <v>82</v>
      </c>
      <c r="K7721">
        <v>30</v>
      </c>
      <c r="L7721">
        <v>20</v>
      </c>
      <c r="M7721">
        <v>15</v>
      </c>
      <c r="N7721">
        <v>0</v>
      </c>
      <c r="O7721">
        <v>0</v>
      </c>
      <c r="T7721" t="s">
        <v>550</v>
      </c>
    </row>
    <row r="7722" spans="1:20" x14ac:dyDescent="0.25">
      <c r="A7722">
        <v>2009</v>
      </c>
      <c r="B7722" s="6" t="s">
        <v>52</v>
      </c>
      <c r="C7722">
        <v>31</v>
      </c>
      <c r="D7722" t="s">
        <v>474</v>
      </c>
      <c r="I7722" t="str">
        <f t="shared" si="82"/>
        <v/>
      </c>
      <c r="J7722" t="s">
        <v>83</v>
      </c>
      <c r="K7722">
        <v>30</v>
      </c>
      <c r="L7722">
        <v>45</v>
      </c>
      <c r="M7722">
        <v>30</v>
      </c>
      <c r="N7722">
        <v>0</v>
      </c>
      <c r="O7722">
        <v>0</v>
      </c>
      <c r="T7722" t="s">
        <v>551</v>
      </c>
    </row>
    <row r="7723" spans="1:20" x14ac:dyDescent="0.25">
      <c r="A7723">
        <v>2009</v>
      </c>
      <c r="B7723" s="6" t="s">
        <v>52</v>
      </c>
      <c r="C7723">
        <v>32</v>
      </c>
      <c r="D7723" t="s">
        <v>474</v>
      </c>
      <c r="J7723" t="s">
        <v>88</v>
      </c>
      <c r="K7723">
        <v>40</v>
      </c>
      <c r="L7723">
        <v>40</v>
      </c>
      <c r="M7723">
        <v>40</v>
      </c>
      <c r="N7723">
        <v>0</v>
      </c>
      <c r="O7723">
        <v>0</v>
      </c>
      <c r="T7723" t="s">
        <v>496</v>
      </c>
    </row>
    <row r="7724" spans="1:20" x14ac:dyDescent="0.25">
      <c r="A7724">
        <v>2009</v>
      </c>
      <c r="B7724" s="6" t="s">
        <v>52</v>
      </c>
      <c r="C7724">
        <v>33</v>
      </c>
      <c r="D7724" t="s">
        <v>474</v>
      </c>
      <c r="J7724" t="s">
        <v>80</v>
      </c>
      <c r="K7724">
        <v>30</v>
      </c>
      <c r="L7724">
        <v>35</v>
      </c>
      <c r="M7724">
        <v>15</v>
      </c>
      <c r="N7724">
        <v>0</v>
      </c>
      <c r="O7724">
        <v>0</v>
      </c>
      <c r="S7724">
        <v>1</v>
      </c>
      <c r="T7724" t="s">
        <v>492</v>
      </c>
    </row>
    <row r="7725" spans="1:20" x14ac:dyDescent="0.25">
      <c r="A7725">
        <v>2009</v>
      </c>
      <c r="B7725" s="6" t="s">
        <v>52</v>
      </c>
      <c r="C7725">
        <v>34</v>
      </c>
      <c r="D7725" t="s">
        <v>474</v>
      </c>
      <c r="I7725" t="str">
        <f t="shared" ref="I7725:I7761" si="83">IF($F7725&gt;0,$F7725/(1000-$G7725)*1000,"")</f>
        <v/>
      </c>
      <c r="J7725" t="s">
        <v>82</v>
      </c>
      <c r="K7725">
        <v>11</v>
      </c>
      <c r="L7725">
        <v>14</v>
      </c>
      <c r="M7725">
        <v>2</v>
      </c>
      <c r="N7725">
        <v>20</v>
      </c>
      <c r="O7725">
        <v>0</v>
      </c>
    </row>
    <row r="7726" spans="1:20" x14ac:dyDescent="0.25">
      <c r="A7726">
        <v>2009</v>
      </c>
      <c r="B7726" s="6" t="s">
        <v>42</v>
      </c>
      <c r="C7726">
        <v>1</v>
      </c>
      <c r="D7726" t="s">
        <v>474</v>
      </c>
      <c r="E7726">
        <v>1</v>
      </c>
      <c r="F7726">
        <v>10.7</v>
      </c>
      <c r="G7726">
        <v>160</v>
      </c>
      <c r="H7726">
        <v>0</v>
      </c>
      <c r="I7726">
        <f t="shared" si="83"/>
        <v>12.738095238095237</v>
      </c>
      <c r="J7726" t="s">
        <v>82</v>
      </c>
      <c r="K7726">
        <v>35</v>
      </c>
      <c r="L7726">
        <v>35</v>
      </c>
      <c r="M7726">
        <v>35</v>
      </c>
      <c r="N7726">
        <v>50</v>
      </c>
      <c r="O7726">
        <v>0</v>
      </c>
      <c r="P7726" t="s">
        <v>156</v>
      </c>
      <c r="T7726" t="s">
        <v>543</v>
      </c>
    </row>
    <row r="7727" spans="1:20" x14ac:dyDescent="0.25">
      <c r="A7727">
        <v>2009</v>
      </c>
      <c r="B7727" s="6" t="s">
        <v>42</v>
      </c>
      <c r="C7727">
        <v>2</v>
      </c>
      <c r="D7727" t="s">
        <v>474</v>
      </c>
      <c r="I7727" t="str">
        <f t="shared" si="83"/>
        <v/>
      </c>
      <c r="J7727" t="s">
        <v>82</v>
      </c>
      <c r="K7727">
        <v>35</v>
      </c>
      <c r="L7727">
        <v>12</v>
      </c>
      <c r="M7727">
        <v>2</v>
      </c>
      <c r="N7727">
        <v>0</v>
      </c>
      <c r="O7727">
        <v>0</v>
      </c>
      <c r="P7727" t="s">
        <v>156</v>
      </c>
    </row>
    <row r="7728" spans="1:20" x14ac:dyDescent="0.25">
      <c r="A7728">
        <v>2009</v>
      </c>
      <c r="B7728" s="6" t="s">
        <v>42</v>
      </c>
      <c r="C7728">
        <v>3</v>
      </c>
      <c r="D7728" t="s">
        <v>474</v>
      </c>
      <c r="I7728" t="str">
        <f t="shared" si="83"/>
        <v/>
      </c>
      <c r="J7728" t="s">
        <v>88</v>
      </c>
      <c r="K7728">
        <v>30</v>
      </c>
      <c r="L7728">
        <v>30</v>
      </c>
      <c r="M7728">
        <v>25</v>
      </c>
      <c r="N7728">
        <v>0</v>
      </c>
      <c r="O7728">
        <v>0</v>
      </c>
      <c r="T7728" t="s">
        <v>492</v>
      </c>
    </row>
    <row r="7729" spans="1:20" x14ac:dyDescent="0.25">
      <c r="A7729">
        <v>2009</v>
      </c>
      <c r="B7729" s="6" t="s">
        <v>42</v>
      </c>
      <c r="C7729">
        <v>4</v>
      </c>
      <c r="D7729" t="s">
        <v>474</v>
      </c>
      <c r="I7729" t="str">
        <f t="shared" si="83"/>
        <v/>
      </c>
      <c r="J7729" t="s">
        <v>80</v>
      </c>
      <c r="K7729">
        <v>20</v>
      </c>
      <c r="L7729">
        <v>20</v>
      </c>
      <c r="M7729">
        <v>5</v>
      </c>
      <c r="N7729">
        <v>5</v>
      </c>
      <c r="O7729">
        <v>0</v>
      </c>
      <c r="T7729" t="s">
        <v>552</v>
      </c>
    </row>
    <row r="7730" spans="1:20" x14ac:dyDescent="0.25">
      <c r="A7730">
        <v>2009</v>
      </c>
      <c r="B7730" s="6" t="s">
        <v>42</v>
      </c>
      <c r="C7730">
        <v>5</v>
      </c>
      <c r="D7730" t="s">
        <v>474</v>
      </c>
      <c r="I7730" t="str">
        <f t="shared" si="83"/>
        <v/>
      </c>
      <c r="J7730" t="s">
        <v>81</v>
      </c>
      <c r="K7730">
        <v>25</v>
      </c>
      <c r="L7730">
        <v>45</v>
      </c>
      <c r="M7730">
        <v>30</v>
      </c>
      <c r="N7730">
        <v>1</v>
      </c>
      <c r="O7730">
        <v>0</v>
      </c>
      <c r="T7730" t="s">
        <v>553</v>
      </c>
    </row>
    <row r="7731" spans="1:20" x14ac:dyDescent="0.25">
      <c r="A7731">
        <v>2009</v>
      </c>
      <c r="B7731" s="6" t="s">
        <v>42</v>
      </c>
      <c r="C7731">
        <v>6</v>
      </c>
      <c r="D7731" t="s">
        <v>474</v>
      </c>
      <c r="I7731" t="str">
        <f t="shared" si="83"/>
        <v/>
      </c>
      <c r="J7731" t="s">
        <v>88</v>
      </c>
      <c r="K7731">
        <v>30</v>
      </c>
      <c r="L7731">
        <v>25</v>
      </c>
      <c r="M7731">
        <v>25</v>
      </c>
      <c r="N7731">
        <v>0</v>
      </c>
      <c r="O7731">
        <v>0</v>
      </c>
    </row>
    <row r="7732" spans="1:20" x14ac:dyDescent="0.25">
      <c r="A7732">
        <v>2009</v>
      </c>
      <c r="B7732" s="6" t="s">
        <v>42</v>
      </c>
      <c r="C7732">
        <v>7</v>
      </c>
      <c r="D7732" t="s">
        <v>474</v>
      </c>
      <c r="I7732" t="str">
        <f t="shared" si="83"/>
        <v/>
      </c>
      <c r="J7732" t="s">
        <v>80</v>
      </c>
      <c r="K7732">
        <v>9</v>
      </c>
      <c r="L7732">
        <v>11</v>
      </c>
      <c r="M7732">
        <v>5</v>
      </c>
      <c r="N7732">
        <v>0</v>
      </c>
      <c r="O7732">
        <v>0</v>
      </c>
      <c r="T7732" t="s">
        <v>554</v>
      </c>
    </row>
    <row r="7733" spans="1:20" x14ac:dyDescent="0.25">
      <c r="A7733">
        <v>2009</v>
      </c>
      <c r="B7733" s="6" t="s">
        <v>42</v>
      </c>
      <c r="C7733">
        <v>8</v>
      </c>
      <c r="D7733" t="s">
        <v>474</v>
      </c>
      <c r="I7733" t="str">
        <f t="shared" si="83"/>
        <v/>
      </c>
      <c r="J7733" t="s">
        <v>80</v>
      </c>
      <c r="K7733">
        <v>25</v>
      </c>
      <c r="L7733">
        <v>20</v>
      </c>
      <c r="M7733">
        <v>10</v>
      </c>
      <c r="N7733">
        <v>0</v>
      </c>
      <c r="O7733">
        <v>0</v>
      </c>
      <c r="T7733" t="s">
        <v>492</v>
      </c>
    </row>
    <row r="7734" spans="1:20" x14ac:dyDescent="0.25">
      <c r="A7734">
        <v>2009</v>
      </c>
      <c r="B7734" s="6" t="s">
        <v>42</v>
      </c>
      <c r="C7734">
        <v>9</v>
      </c>
      <c r="D7734" t="s">
        <v>474</v>
      </c>
      <c r="E7734">
        <v>2</v>
      </c>
      <c r="F7734">
        <v>11</v>
      </c>
      <c r="G7734">
        <v>105</v>
      </c>
      <c r="H7734">
        <v>0</v>
      </c>
      <c r="I7734">
        <f t="shared" si="83"/>
        <v>12.290502793296088</v>
      </c>
      <c r="J7734" t="s">
        <v>323</v>
      </c>
      <c r="K7734">
        <v>13</v>
      </c>
      <c r="L7734">
        <v>20</v>
      </c>
      <c r="M7734">
        <v>3</v>
      </c>
      <c r="N7734">
        <v>5</v>
      </c>
      <c r="O7734">
        <v>0</v>
      </c>
    </row>
    <row r="7735" spans="1:20" x14ac:dyDescent="0.25">
      <c r="A7735">
        <v>2009</v>
      </c>
      <c r="B7735" s="6" t="s">
        <v>42</v>
      </c>
      <c r="C7735">
        <v>10</v>
      </c>
      <c r="D7735" t="s">
        <v>474</v>
      </c>
      <c r="I7735" t="str">
        <f t="shared" si="83"/>
        <v/>
      </c>
      <c r="J7735" t="s">
        <v>85</v>
      </c>
      <c r="K7735">
        <v>10</v>
      </c>
      <c r="L7735">
        <v>9</v>
      </c>
      <c r="M7735">
        <v>4</v>
      </c>
      <c r="N7735">
        <v>0</v>
      </c>
      <c r="O7735">
        <v>0</v>
      </c>
      <c r="T7735" t="s">
        <v>492</v>
      </c>
    </row>
    <row r="7736" spans="1:20" x14ac:dyDescent="0.25">
      <c r="A7736">
        <v>2009</v>
      </c>
      <c r="B7736" s="6" t="s">
        <v>42</v>
      </c>
      <c r="C7736">
        <v>11</v>
      </c>
      <c r="D7736" t="s">
        <v>474</v>
      </c>
      <c r="I7736" t="str">
        <f t="shared" si="83"/>
        <v/>
      </c>
      <c r="J7736" t="s">
        <v>85</v>
      </c>
      <c r="K7736">
        <v>11</v>
      </c>
      <c r="L7736">
        <v>14</v>
      </c>
      <c r="M7736">
        <v>7</v>
      </c>
      <c r="N7736">
        <v>1</v>
      </c>
      <c r="O7736">
        <v>0</v>
      </c>
    </row>
    <row r="7737" spans="1:20" x14ac:dyDescent="0.25">
      <c r="A7737">
        <v>2009</v>
      </c>
      <c r="B7737" s="6" t="s">
        <v>42</v>
      </c>
      <c r="C7737">
        <v>12</v>
      </c>
      <c r="D7737" t="s">
        <v>474</v>
      </c>
      <c r="I7737" t="str">
        <f t="shared" si="83"/>
        <v/>
      </c>
      <c r="J7737" t="s">
        <v>83</v>
      </c>
      <c r="K7737">
        <v>30</v>
      </c>
      <c r="L7737">
        <v>35</v>
      </c>
      <c r="M7737">
        <v>30</v>
      </c>
      <c r="N7737">
        <v>0</v>
      </c>
      <c r="O7737">
        <v>0</v>
      </c>
    </row>
    <row r="7738" spans="1:20" x14ac:dyDescent="0.25">
      <c r="A7738">
        <v>2009</v>
      </c>
      <c r="B7738" s="6" t="s">
        <v>42</v>
      </c>
      <c r="C7738">
        <v>13</v>
      </c>
      <c r="D7738" t="s">
        <v>474</v>
      </c>
      <c r="I7738" t="str">
        <f t="shared" si="83"/>
        <v/>
      </c>
      <c r="J7738" t="s">
        <v>85</v>
      </c>
      <c r="K7738">
        <v>25</v>
      </c>
      <c r="L7738">
        <v>20</v>
      </c>
      <c r="M7738">
        <v>10</v>
      </c>
      <c r="N7738">
        <v>10</v>
      </c>
      <c r="O7738">
        <v>0</v>
      </c>
    </row>
    <row r="7739" spans="1:20" x14ac:dyDescent="0.25">
      <c r="A7739">
        <v>2009</v>
      </c>
      <c r="B7739" s="6" t="s">
        <v>42</v>
      </c>
      <c r="C7739">
        <v>14</v>
      </c>
      <c r="D7739" t="s">
        <v>474</v>
      </c>
      <c r="I7739" t="str">
        <f t="shared" si="83"/>
        <v/>
      </c>
      <c r="J7739" t="s">
        <v>85</v>
      </c>
      <c r="K7739">
        <v>20</v>
      </c>
      <c r="L7739">
        <v>20</v>
      </c>
      <c r="M7739">
        <v>5</v>
      </c>
      <c r="N7739">
        <v>0</v>
      </c>
      <c r="O7739">
        <v>0</v>
      </c>
      <c r="T7739" t="s">
        <v>555</v>
      </c>
    </row>
    <row r="7740" spans="1:20" x14ac:dyDescent="0.25">
      <c r="A7740">
        <v>2009</v>
      </c>
      <c r="B7740" s="6" t="s">
        <v>42</v>
      </c>
      <c r="C7740">
        <v>15</v>
      </c>
      <c r="D7740" t="s">
        <v>474</v>
      </c>
      <c r="E7740">
        <v>3</v>
      </c>
      <c r="F7740">
        <v>12</v>
      </c>
      <c r="G7740">
        <v>100.5</v>
      </c>
      <c r="H7740">
        <v>80</v>
      </c>
      <c r="I7740">
        <f t="shared" si="83"/>
        <v>13.340744858254585</v>
      </c>
      <c r="J7740" t="s">
        <v>85</v>
      </c>
      <c r="K7740">
        <v>17</v>
      </c>
      <c r="L7740">
        <v>13.5</v>
      </c>
      <c r="M7740">
        <v>5</v>
      </c>
      <c r="N7740">
        <v>0</v>
      </c>
      <c r="O7740">
        <v>0</v>
      </c>
      <c r="T7740" t="s">
        <v>556</v>
      </c>
    </row>
    <row r="7741" spans="1:20" x14ac:dyDescent="0.25">
      <c r="A7741">
        <v>2009</v>
      </c>
      <c r="B7741" s="6" t="s">
        <v>42</v>
      </c>
      <c r="C7741">
        <v>16</v>
      </c>
      <c r="D7741" t="s">
        <v>474</v>
      </c>
      <c r="I7741" t="str">
        <f t="shared" si="83"/>
        <v/>
      </c>
      <c r="J7741" t="s">
        <v>80</v>
      </c>
      <c r="K7741">
        <v>8</v>
      </c>
      <c r="L7741">
        <v>18</v>
      </c>
      <c r="M7741">
        <v>7</v>
      </c>
      <c r="N7741">
        <v>10</v>
      </c>
      <c r="O7741">
        <v>0</v>
      </c>
      <c r="T7741" t="s">
        <v>496</v>
      </c>
    </row>
    <row r="7742" spans="1:20" x14ac:dyDescent="0.25">
      <c r="A7742">
        <v>2009</v>
      </c>
      <c r="B7742" s="6" t="s">
        <v>42</v>
      </c>
      <c r="C7742">
        <v>17</v>
      </c>
      <c r="D7742" t="s">
        <v>474</v>
      </c>
      <c r="I7742" t="str">
        <f t="shared" si="83"/>
        <v/>
      </c>
      <c r="J7742" t="s">
        <v>88</v>
      </c>
      <c r="K7742">
        <v>13</v>
      </c>
      <c r="L7742">
        <v>15</v>
      </c>
      <c r="M7742">
        <v>8</v>
      </c>
      <c r="N7742">
        <v>0</v>
      </c>
      <c r="O7742">
        <v>0</v>
      </c>
      <c r="T7742" t="s">
        <v>555</v>
      </c>
    </row>
    <row r="7743" spans="1:20" x14ac:dyDescent="0.25">
      <c r="A7743">
        <v>2009</v>
      </c>
      <c r="B7743" s="6" t="s">
        <v>42</v>
      </c>
      <c r="C7743">
        <v>18</v>
      </c>
      <c r="D7743" t="s">
        <v>474</v>
      </c>
      <c r="I7743" t="str">
        <f t="shared" si="83"/>
        <v/>
      </c>
      <c r="J7743" t="s">
        <v>88</v>
      </c>
      <c r="K7743">
        <v>22</v>
      </c>
      <c r="L7743">
        <v>20</v>
      </c>
      <c r="M7743">
        <v>10</v>
      </c>
      <c r="N7743">
        <v>0</v>
      </c>
      <c r="O7743">
        <v>0</v>
      </c>
      <c r="T7743" t="s">
        <v>555</v>
      </c>
    </row>
    <row r="7744" spans="1:20" x14ac:dyDescent="0.25">
      <c r="A7744">
        <v>2009</v>
      </c>
      <c r="B7744" s="6" t="s">
        <v>42</v>
      </c>
      <c r="C7744">
        <v>19</v>
      </c>
      <c r="D7744" t="s">
        <v>474</v>
      </c>
      <c r="I7744" t="str">
        <f t="shared" si="83"/>
        <v/>
      </c>
      <c r="J7744" t="s">
        <v>85</v>
      </c>
      <c r="K7744">
        <v>15</v>
      </c>
      <c r="L7744">
        <v>10</v>
      </c>
      <c r="M7744">
        <v>18</v>
      </c>
      <c r="N7744">
        <v>0</v>
      </c>
      <c r="O7744">
        <v>0</v>
      </c>
      <c r="T7744" t="s">
        <v>555</v>
      </c>
    </row>
    <row r="7745" spans="1:20" x14ac:dyDescent="0.25">
      <c r="A7745">
        <v>2009</v>
      </c>
      <c r="B7745" s="6" t="s">
        <v>42</v>
      </c>
      <c r="C7745">
        <v>20</v>
      </c>
      <c r="D7745" t="s">
        <v>474</v>
      </c>
      <c r="I7745" t="str">
        <f t="shared" si="83"/>
        <v/>
      </c>
      <c r="J7745" t="s">
        <v>88</v>
      </c>
      <c r="K7745">
        <v>13</v>
      </c>
      <c r="L7745">
        <v>12</v>
      </c>
      <c r="M7745">
        <v>15</v>
      </c>
      <c r="N7745">
        <v>0</v>
      </c>
      <c r="O7745">
        <v>0</v>
      </c>
      <c r="T7745" t="s">
        <v>557</v>
      </c>
    </row>
    <row r="7746" spans="1:20" x14ac:dyDescent="0.25">
      <c r="A7746">
        <v>2009</v>
      </c>
      <c r="B7746" s="6" t="s">
        <v>42</v>
      </c>
      <c r="C7746">
        <v>21</v>
      </c>
      <c r="D7746" t="s">
        <v>474</v>
      </c>
      <c r="I7746" t="str">
        <f t="shared" si="83"/>
        <v/>
      </c>
      <c r="J7746" t="s">
        <v>85</v>
      </c>
      <c r="K7746">
        <v>10</v>
      </c>
      <c r="L7746">
        <v>12</v>
      </c>
      <c r="M7746">
        <v>8</v>
      </c>
      <c r="N7746">
        <v>0</v>
      </c>
      <c r="O7746">
        <v>0</v>
      </c>
      <c r="T7746" t="s">
        <v>543</v>
      </c>
    </row>
    <row r="7747" spans="1:20" x14ac:dyDescent="0.25">
      <c r="A7747">
        <v>2009</v>
      </c>
      <c r="B7747" s="6" t="s">
        <v>42</v>
      </c>
      <c r="C7747">
        <v>22</v>
      </c>
      <c r="D7747" t="s">
        <v>474</v>
      </c>
      <c r="I7747" t="str">
        <f t="shared" si="83"/>
        <v/>
      </c>
      <c r="J7747" t="s">
        <v>82</v>
      </c>
      <c r="K7747">
        <v>12</v>
      </c>
      <c r="L7747">
        <v>6</v>
      </c>
      <c r="M7747">
        <v>9</v>
      </c>
      <c r="N7747">
        <v>0</v>
      </c>
      <c r="O7747">
        <v>0</v>
      </c>
      <c r="T7747" t="s">
        <v>558</v>
      </c>
    </row>
    <row r="7748" spans="1:20" x14ac:dyDescent="0.25">
      <c r="A7748">
        <v>2009</v>
      </c>
      <c r="B7748" s="6" t="s">
        <v>42</v>
      </c>
      <c r="C7748">
        <v>23</v>
      </c>
      <c r="D7748" t="s">
        <v>474</v>
      </c>
      <c r="E7748">
        <v>4</v>
      </c>
      <c r="F7748">
        <v>11</v>
      </c>
      <c r="G7748">
        <v>99.5</v>
      </c>
      <c r="H7748">
        <v>10</v>
      </c>
      <c r="I7748">
        <f t="shared" si="83"/>
        <v>12.215435868961688</v>
      </c>
      <c r="J7748" t="s">
        <v>85</v>
      </c>
      <c r="K7748">
        <v>9</v>
      </c>
      <c r="L7748">
        <v>13</v>
      </c>
      <c r="M7748">
        <v>9</v>
      </c>
      <c r="N7748">
        <v>0</v>
      </c>
      <c r="O7748">
        <v>0</v>
      </c>
      <c r="T7748" t="s">
        <v>488</v>
      </c>
    </row>
    <row r="7749" spans="1:20" x14ac:dyDescent="0.25">
      <c r="A7749">
        <v>2009</v>
      </c>
      <c r="B7749" s="6" t="s">
        <v>42</v>
      </c>
      <c r="C7749">
        <v>24</v>
      </c>
      <c r="D7749" t="s">
        <v>474</v>
      </c>
      <c r="I7749" t="str">
        <f t="shared" si="83"/>
        <v/>
      </c>
      <c r="J7749" t="s">
        <v>88</v>
      </c>
      <c r="K7749">
        <v>8</v>
      </c>
      <c r="L7749">
        <v>11</v>
      </c>
      <c r="M7749">
        <v>17</v>
      </c>
      <c r="N7749">
        <v>0</v>
      </c>
      <c r="O7749">
        <v>0</v>
      </c>
      <c r="T7749" t="s">
        <v>555</v>
      </c>
    </row>
    <row r="7750" spans="1:20" x14ac:dyDescent="0.25">
      <c r="A7750">
        <v>2009</v>
      </c>
      <c r="B7750" s="6" t="s">
        <v>42</v>
      </c>
      <c r="C7750">
        <v>25</v>
      </c>
      <c r="D7750" t="s">
        <v>474</v>
      </c>
      <c r="I7750" t="str">
        <f t="shared" si="83"/>
        <v/>
      </c>
      <c r="J7750" t="s">
        <v>82</v>
      </c>
      <c r="K7750">
        <v>16</v>
      </c>
      <c r="L7750">
        <v>30</v>
      </c>
      <c r="M7750">
        <v>25</v>
      </c>
      <c r="N7750">
        <v>10</v>
      </c>
      <c r="O7750">
        <v>0</v>
      </c>
      <c r="T7750" t="s">
        <v>488</v>
      </c>
    </row>
    <row r="7751" spans="1:20" x14ac:dyDescent="0.25">
      <c r="A7751">
        <v>2009</v>
      </c>
      <c r="B7751" s="6" t="s">
        <v>42</v>
      </c>
      <c r="C7751">
        <v>26</v>
      </c>
      <c r="D7751" t="s">
        <v>474</v>
      </c>
      <c r="I7751" t="str">
        <f t="shared" si="83"/>
        <v/>
      </c>
      <c r="J7751" t="s">
        <v>79</v>
      </c>
      <c r="K7751">
        <v>10</v>
      </c>
      <c r="L7751">
        <v>9</v>
      </c>
      <c r="M7751">
        <v>10</v>
      </c>
      <c r="N7751">
        <v>0</v>
      </c>
      <c r="O7751">
        <v>0</v>
      </c>
      <c r="T7751" t="s">
        <v>64</v>
      </c>
    </row>
    <row r="7752" spans="1:20" x14ac:dyDescent="0.25">
      <c r="A7752">
        <v>2009</v>
      </c>
      <c r="B7752" s="6" t="s">
        <v>42</v>
      </c>
      <c r="C7752">
        <v>27</v>
      </c>
      <c r="D7752" t="s">
        <v>474</v>
      </c>
      <c r="I7752" t="str">
        <f t="shared" si="83"/>
        <v/>
      </c>
      <c r="J7752" t="s">
        <v>88</v>
      </c>
      <c r="K7752">
        <v>22</v>
      </c>
      <c r="L7752">
        <v>20</v>
      </c>
      <c r="M7752">
        <v>25</v>
      </c>
      <c r="N7752">
        <v>0</v>
      </c>
      <c r="O7752">
        <v>0</v>
      </c>
      <c r="T7752" t="s">
        <v>488</v>
      </c>
    </row>
    <row r="7753" spans="1:20" x14ac:dyDescent="0.25">
      <c r="A7753">
        <v>2009</v>
      </c>
      <c r="B7753" s="6" t="s">
        <v>42</v>
      </c>
      <c r="C7753">
        <v>28</v>
      </c>
      <c r="D7753" t="s">
        <v>474</v>
      </c>
      <c r="I7753" t="str">
        <f t="shared" si="83"/>
        <v/>
      </c>
      <c r="J7753" t="s">
        <v>83</v>
      </c>
      <c r="K7753">
        <v>90</v>
      </c>
      <c r="L7753">
        <v>30</v>
      </c>
      <c r="M7753">
        <v>40</v>
      </c>
      <c r="N7753">
        <v>20</v>
      </c>
      <c r="O7753">
        <v>0</v>
      </c>
      <c r="T7753" t="s">
        <v>543</v>
      </c>
    </row>
    <row r="7754" spans="1:20" x14ac:dyDescent="0.25">
      <c r="A7754">
        <v>2009</v>
      </c>
      <c r="B7754" s="6" t="s">
        <v>42</v>
      </c>
      <c r="C7754">
        <v>29</v>
      </c>
      <c r="D7754" t="s">
        <v>474</v>
      </c>
      <c r="I7754" t="str">
        <f t="shared" si="83"/>
        <v/>
      </c>
      <c r="J7754" t="s">
        <v>82</v>
      </c>
      <c r="K7754">
        <v>15</v>
      </c>
      <c r="L7754">
        <v>15</v>
      </c>
      <c r="M7754">
        <v>25</v>
      </c>
      <c r="N7754">
        <v>0</v>
      </c>
      <c r="O7754">
        <v>0</v>
      </c>
      <c r="P7754" t="s">
        <v>156</v>
      </c>
      <c r="T7754" t="s">
        <v>543</v>
      </c>
    </row>
    <row r="7755" spans="1:20" x14ac:dyDescent="0.25">
      <c r="A7755">
        <v>2009</v>
      </c>
      <c r="B7755" s="6" t="s">
        <v>42</v>
      </c>
      <c r="C7755">
        <v>30</v>
      </c>
      <c r="D7755" t="s">
        <v>474</v>
      </c>
      <c r="I7755" t="str">
        <f t="shared" si="83"/>
        <v/>
      </c>
      <c r="J7755" t="s">
        <v>85</v>
      </c>
      <c r="K7755">
        <v>14</v>
      </c>
      <c r="L7755">
        <v>14</v>
      </c>
      <c r="M7755">
        <v>5</v>
      </c>
      <c r="N7755">
        <v>0</v>
      </c>
      <c r="O7755">
        <v>0</v>
      </c>
      <c r="T7755" t="s">
        <v>555</v>
      </c>
    </row>
    <row r="7756" spans="1:20" x14ac:dyDescent="0.25">
      <c r="A7756">
        <v>2009</v>
      </c>
      <c r="B7756" s="6" t="s">
        <v>42</v>
      </c>
      <c r="C7756">
        <v>31</v>
      </c>
      <c r="D7756" t="s">
        <v>474</v>
      </c>
      <c r="E7756">
        <v>5</v>
      </c>
      <c r="F7756">
        <v>11</v>
      </c>
      <c r="G7756">
        <v>151.5</v>
      </c>
      <c r="H7756">
        <v>0</v>
      </c>
      <c r="I7756">
        <f t="shared" si="83"/>
        <v>12.96405421331762</v>
      </c>
      <c r="J7756" t="s">
        <v>81</v>
      </c>
      <c r="K7756">
        <v>9</v>
      </c>
      <c r="L7756">
        <v>10</v>
      </c>
      <c r="M7756">
        <v>10</v>
      </c>
      <c r="N7756">
        <v>0</v>
      </c>
      <c r="O7756">
        <v>0</v>
      </c>
    </row>
    <row r="7757" spans="1:20" x14ac:dyDescent="0.25">
      <c r="A7757">
        <v>2009</v>
      </c>
      <c r="B7757" s="6" t="s">
        <v>42</v>
      </c>
      <c r="C7757">
        <v>32</v>
      </c>
      <c r="D7757" t="s">
        <v>474</v>
      </c>
      <c r="I7757" t="str">
        <f t="shared" si="83"/>
        <v/>
      </c>
      <c r="J7757" t="s">
        <v>88</v>
      </c>
      <c r="K7757">
        <v>28</v>
      </c>
      <c r="L7757">
        <v>22</v>
      </c>
      <c r="M7757">
        <v>20</v>
      </c>
      <c r="N7757">
        <v>0</v>
      </c>
      <c r="O7757">
        <v>0</v>
      </c>
    </row>
    <row r="7758" spans="1:20" x14ac:dyDescent="0.25">
      <c r="A7758">
        <v>2009</v>
      </c>
      <c r="B7758" s="6" t="s">
        <v>42</v>
      </c>
      <c r="C7758">
        <v>33</v>
      </c>
      <c r="D7758" t="s">
        <v>474</v>
      </c>
      <c r="I7758" t="str">
        <f t="shared" si="83"/>
        <v/>
      </c>
      <c r="J7758" t="s">
        <v>88</v>
      </c>
      <c r="K7758">
        <v>17</v>
      </c>
      <c r="L7758">
        <v>13</v>
      </c>
      <c r="M7758">
        <v>20</v>
      </c>
      <c r="N7758">
        <v>30</v>
      </c>
      <c r="O7758">
        <v>0</v>
      </c>
      <c r="T7758" t="s">
        <v>559</v>
      </c>
    </row>
    <row r="7759" spans="1:20" x14ac:dyDescent="0.25">
      <c r="A7759">
        <v>2009</v>
      </c>
      <c r="B7759" s="6" t="s">
        <v>42</v>
      </c>
      <c r="C7759">
        <v>34</v>
      </c>
      <c r="D7759" t="s">
        <v>474</v>
      </c>
      <c r="I7759" t="str">
        <f t="shared" si="83"/>
        <v/>
      </c>
      <c r="J7759" t="s">
        <v>81</v>
      </c>
      <c r="K7759">
        <v>18</v>
      </c>
      <c r="L7759">
        <v>18</v>
      </c>
      <c r="M7759">
        <v>22</v>
      </c>
      <c r="N7759">
        <v>0</v>
      </c>
      <c r="O7759">
        <v>0</v>
      </c>
      <c r="T7759" t="s">
        <v>475</v>
      </c>
    </row>
    <row r="7760" spans="1:20" x14ac:dyDescent="0.25">
      <c r="A7760">
        <v>2009</v>
      </c>
      <c r="B7760" s="6" t="s">
        <v>42</v>
      </c>
      <c r="C7760">
        <v>35</v>
      </c>
      <c r="D7760" t="s">
        <v>474</v>
      </c>
      <c r="I7760" t="str">
        <f t="shared" si="83"/>
        <v/>
      </c>
      <c r="J7760" t="s">
        <v>80</v>
      </c>
      <c r="K7760">
        <v>12</v>
      </c>
      <c r="L7760">
        <v>15</v>
      </c>
      <c r="M7760">
        <v>5</v>
      </c>
      <c r="N7760">
        <v>0</v>
      </c>
      <c r="O7760">
        <v>0</v>
      </c>
    </row>
    <row r="7761" spans="1:20" x14ac:dyDescent="0.25">
      <c r="A7761">
        <v>2009</v>
      </c>
      <c r="B7761" s="6" t="s">
        <v>42</v>
      </c>
      <c r="C7761">
        <v>36</v>
      </c>
      <c r="D7761" t="s">
        <v>474</v>
      </c>
      <c r="I7761" t="str">
        <f t="shared" si="83"/>
        <v/>
      </c>
      <c r="J7761" t="s">
        <v>82</v>
      </c>
      <c r="K7761">
        <v>35</v>
      </c>
      <c r="L7761">
        <v>20</v>
      </c>
      <c r="M7761">
        <v>20</v>
      </c>
      <c r="N7761">
        <v>10</v>
      </c>
      <c r="O7761">
        <v>0</v>
      </c>
      <c r="T7761" t="s">
        <v>560</v>
      </c>
    </row>
    <row r="7762" spans="1:20" x14ac:dyDescent="0.25">
      <c r="A7762">
        <v>2009</v>
      </c>
      <c r="B7762" s="6" t="s">
        <v>42</v>
      </c>
      <c r="C7762">
        <v>37</v>
      </c>
      <c r="D7762" t="s">
        <v>482</v>
      </c>
      <c r="J7762" t="s">
        <v>85</v>
      </c>
      <c r="K7762">
        <v>13</v>
      </c>
      <c r="L7762">
        <v>9</v>
      </c>
      <c r="M7762">
        <v>4</v>
      </c>
      <c r="N7762">
        <v>40</v>
      </c>
      <c r="O7762">
        <v>0</v>
      </c>
    </row>
    <row r="7763" spans="1:20" x14ac:dyDescent="0.25">
      <c r="A7763">
        <v>2009</v>
      </c>
      <c r="B7763" s="6" t="s">
        <v>42</v>
      </c>
      <c r="C7763">
        <v>38</v>
      </c>
      <c r="D7763" t="s">
        <v>482</v>
      </c>
      <c r="E7763">
        <v>6</v>
      </c>
      <c r="F7763">
        <v>13</v>
      </c>
      <c r="G7763">
        <v>86</v>
      </c>
      <c r="H7763">
        <v>0</v>
      </c>
      <c r="I7763">
        <f t="shared" ref="I7763:I7772" si="84">IF($F7763&gt;0,$F7763/(1000-$G7763)*1000,"")</f>
        <v>14.223194748358862</v>
      </c>
      <c r="J7763" t="s">
        <v>80</v>
      </c>
      <c r="K7763">
        <v>22</v>
      </c>
      <c r="L7763">
        <v>15</v>
      </c>
      <c r="M7763">
        <v>9</v>
      </c>
      <c r="N7763">
        <v>0</v>
      </c>
      <c r="O7763">
        <v>0</v>
      </c>
      <c r="T7763" t="s">
        <v>475</v>
      </c>
    </row>
    <row r="7764" spans="1:20" x14ac:dyDescent="0.25">
      <c r="A7764">
        <v>2009</v>
      </c>
      <c r="B7764" s="6" t="s">
        <v>42</v>
      </c>
      <c r="C7764">
        <v>39</v>
      </c>
      <c r="D7764" t="s">
        <v>482</v>
      </c>
      <c r="I7764" t="str">
        <f t="shared" si="84"/>
        <v/>
      </c>
      <c r="J7764" t="s">
        <v>83</v>
      </c>
      <c r="K7764">
        <v>28</v>
      </c>
      <c r="L7764">
        <v>19</v>
      </c>
      <c r="M7764">
        <v>35</v>
      </c>
      <c r="N7764">
        <v>40</v>
      </c>
      <c r="O7764">
        <v>0</v>
      </c>
      <c r="T7764" t="s">
        <v>561</v>
      </c>
    </row>
    <row r="7765" spans="1:20" x14ac:dyDescent="0.25">
      <c r="A7765">
        <v>2009</v>
      </c>
      <c r="B7765" s="6" t="s">
        <v>42</v>
      </c>
      <c r="C7765">
        <v>40</v>
      </c>
      <c r="D7765" t="s">
        <v>482</v>
      </c>
      <c r="I7765" t="str">
        <f t="shared" si="84"/>
        <v/>
      </c>
      <c r="J7765" t="s">
        <v>90</v>
      </c>
      <c r="K7765">
        <v>12</v>
      </c>
      <c r="L7765">
        <v>10</v>
      </c>
      <c r="M7765">
        <v>20</v>
      </c>
      <c r="N7765">
        <v>10</v>
      </c>
      <c r="O7765">
        <v>0</v>
      </c>
      <c r="T7765" t="s">
        <v>562</v>
      </c>
    </row>
    <row r="7766" spans="1:20" x14ac:dyDescent="0.25">
      <c r="A7766">
        <v>2009</v>
      </c>
      <c r="B7766" s="6" t="s">
        <v>42</v>
      </c>
      <c r="C7766">
        <v>41</v>
      </c>
      <c r="D7766" t="s">
        <v>482</v>
      </c>
      <c r="I7766" t="str">
        <f t="shared" si="84"/>
        <v/>
      </c>
      <c r="J7766" t="s">
        <v>82</v>
      </c>
      <c r="K7766">
        <v>28</v>
      </c>
      <c r="L7766">
        <v>29</v>
      </c>
      <c r="M7766">
        <v>8</v>
      </c>
      <c r="N7766">
        <v>0</v>
      </c>
      <c r="O7766">
        <v>0</v>
      </c>
      <c r="P7766" t="s">
        <v>156</v>
      </c>
    </row>
    <row r="7767" spans="1:20" x14ac:dyDescent="0.25">
      <c r="A7767">
        <v>2009</v>
      </c>
      <c r="B7767" s="6" t="s">
        <v>42</v>
      </c>
      <c r="C7767">
        <v>42</v>
      </c>
      <c r="D7767" t="s">
        <v>482</v>
      </c>
      <c r="I7767" t="str">
        <f t="shared" si="84"/>
        <v/>
      </c>
      <c r="J7767" t="s">
        <v>79</v>
      </c>
      <c r="K7767">
        <v>42</v>
      </c>
      <c r="L7767">
        <v>31</v>
      </c>
      <c r="M7767">
        <v>43</v>
      </c>
      <c r="N7767">
        <v>18</v>
      </c>
      <c r="O7767">
        <v>0</v>
      </c>
      <c r="T7767" t="s">
        <v>563</v>
      </c>
    </row>
    <row r="7768" spans="1:20" x14ac:dyDescent="0.25">
      <c r="A7768">
        <v>2009</v>
      </c>
      <c r="B7768" s="6" t="s">
        <v>42</v>
      </c>
      <c r="C7768">
        <v>43</v>
      </c>
      <c r="D7768" t="s">
        <v>482</v>
      </c>
      <c r="I7768" t="str">
        <f t="shared" si="84"/>
        <v/>
      </c>
      <c r="J7768" t="s">
        <v>83</v>
      </c>
      <c r="K7768">
        <v>78</v>
      </c>
      <c r="L7768">
        <v>60</v>
      </c>
      <c r="M7768">
        <v>45</v>
      </c>
      <c r="N7768">
        <v>40</v>
      </c>
      <c r="O7768">
        <v>0</v>
      </c>
    </row>
    <row r="7769" spans="1:20" x14ac:dyDescent="0.25">
      <c r="A7769">
        <v>2009</v>
      </c>
      <c r="B7769" s="6" t="s">
        <v>42</v>
      </c>
      <c r="C7769">
        <v>44</v>
      </c>
      <c r="D7769" t="s">
        <v>474</v>
      </c>
      <c r="E7769">
        <v>7</v>
      </c>
      <c r="F7769">
        <v>14.7</v>
      </c>
      <c r="G7769">
        <v>156</v>
      </c>
      <c r="H7769">
        <v>100</v>
      </c>
      <c r="I7769">
        <f t="shared" si="84"/>
        <v>17.417061611374407</v>
      </c>
      <c r="J7769" t="s">
        <v>81</v>
      </c>
      <c r="K7769">
        <v>12</v>
      </c>
      <c r="L7769">
        <v>18</v>
      </c>
      <c r="M7769">
        <v>14</v>
      </c>
      <c r="N7769">
        <v>0</v>
      </c>
      <c r="O7769">
        <v>0</v>
      </c>
      <c r="T7769" t="s">
        <v>564</v>
      </c>
    </row>
    <row r="7770" spans="1:20" x14ac:dyDescent="0.25">
      <c r="A7770">
        <v>2009</v>
      </c>
      <c r="B7770" s="6" t="s">
        <v>42</v>
      </c>
      <c r="C7770">
        <v>45</v>
      </c>
      <c r="D7770" t="s">
        <v>474</v>
      </c>
      <c r="I7770" t="str">
        <f t="shared" si="84"/>
        <v/>
      </c>
      <c r="J7770" t="s">
        <v>80</v>
      </c>
      <c r="K7770">
        <v>30</v>
      </c>
      <c r="L7770">
        <v>20</v>
      </c>
      <c r="M7770">
        <v>10</v>
      </c>
      <c r="N7770">
        <v>10</v>
      </c>
      <c r="O7770">
        <v>0</v>
      </c>
    </row>
    <row r="7771" spans="1:20" x14ac:dyDescent="0.25">
      <c r="A7771">
        <v>2009</v>
      </c>
      <c r="B7771" s="6" t="s">
        <v>42</v>
      </c>
      <c r="C7771">
        <v>46</v>
      </c>
      <c r="D7771" t="s">
        <v>474</v>
      </c>
      <c r="I7771" t="str">
        <f t="shared" si="84"/>
        <v/>
      </c>
      <c r="J7771" t="s">
        <v>82</v>
      </c>
      <c r="K7771">
        <v>8</v>
      </c>
      <c r="L7771">
        <v>28</v>
      </c>
      <c r="M7771">
        <v>17</v>
      </c>
      <c r="N7771">
        <v>0</v>
      </c>
      <c r="O7771">
        <v>0</v>
      </c>
    </row>
    <row r="7772" spans="1:20" x14ac:dyDescent="0.25">
      <c r="A7772">
        <v>2009</v>
      </c>
      <c r="B7772" s="6" t="s">
        <v>42</v>
      </c>
      <c r="C7772">
        <v>47</v>
      </c>
      <c r="D7772" t="s">
        <v>474</v>
      </c>
      <c r="I7772" t="str">
        <f t="shared" si="84"/>
        <v/>
      </c>
      <c r="J7772" t="s">
        <v>81</v>
      </c>
      <c r="K7772">
        <v>26</v>
      </c>
      <c r="L7772">
        <v>35</v>
      </c>
      <c r="M7772">
        <v>20</v>
      </c>
      <c r="N7772">
        <v>0</v>
      </c>
      <c r="O7772">
        <v>0</v>
      </c>
    </row>
    <row r="7773" spans="1:20" x14ac:dyDescent="0.25">
      <c r="A7773">
        <v>2009</v>
      </c>
      <c r="B7773" s="6" t="s">
        <v>42</v>
      </c>
      <c r="C7773">
        <v>48</v>
      </c>
      <c r="D7773" t="s">
        <v>474</v>
      </c>
      <c r="J7773" t="s">
        <v>80</v>
      </c>
      <c r="K7773">
        <v>25</v>
      </c>
      <c r="L7773">
        <v>25</v>
      </c>
      <c r="M7773">
        <v>2</v>
      </c>
      <c r="N7773">
        <v>0</v>
      </c>
      <c r="O7773">
        <v>0</v>
      </c>
      <c r="T7773" t="s">
        <v>560</v>
      </c>
    </row>
    <row r="7774" spans="1:20" x14ac:dyDescent="0.25">
      <c r="A7774">
        <v>2009</v>
      </c>
      <c r="B7774" s="6" t="s">
        <v>42</v>
      </c>
      <c r="C7774">
        <v>49</v>
      </c>
      <c r="D7774" t="s">
        <v>474</v>
      </c>
      <c r="J7774" t="s">
        <v>82</v>
      </c>
      <c r="K7774">
        <v>10</v>
      </c>
      <c r="L7774">
        <v>13</v>
      </c>
      <c r="M7774">
        <v>20</v>
      </c>
      <c r="N7774">
        <v>20</v>
      </c>
      <c r="O7774">
        <v>0</v>
      </c>
    </row>
    <row r="7775" spans="1:20" x14ac:dyDescent="0.25">
      <c r="A7775">
        <v>2009</v>
      </c>
      <c r="B7775" s="6" t="s">
        <v>42</v>
      </c>
      <c r="C7775">
        <v>50</v>
      </c>
      <c r="D7775" t="s">
        <v>474</v>
      </c>
      <c r="J7775" t="s">
        <v>81</v>
      </c>
      <c r="K7775">
        <v>20</v>
      </c>
      <c r="L7775">
        <v>15</v>
      </c>
      <c r="M7775">
        <v>13</v>
      </c>
      <c r="N7775">
        <v>0</v>
      </c>
      <c r="O7775">
        <v>0</v>
      </c>
      <c r="T7775" t="s">
        <v>565</v>
      </c>
    </row>
    <row r="7776" spans="1:20" x14ac:dyDescent="0.25">
      <c r="A7776">
        <v>2009</v>
      </c>
      <c r="B7776" s="6" t="s">
        <v>42</v>
      </c>
      <c r="C7776">
        <v>51</v>
      </c>
      <c r="D7776" t="s">
        <v>474</v>
      </c>
      <c r="J7776" t="s">
        <v>80</v>
      </c>
      <c r="K7776">
        <v>32</v>
      </c>
      <c r="L7776">
        <v>20</v>
      </c>
      <c r="M7776">
        <v>20</v>
      </c>
      <c r="N7776">
        <v>5</v>
      </c>
      <c r="O7776">
        <v>0</v>
      </c>
    </row>
    <row r="7777" spans="1:20" x14ac:dyDescent="0.25">
      <c r="A7777">
        <v>2009</v>
      </c>
      <c r="B7777" s="6" t="s">
        <v>42</v>
      </c>
      <c r="C7777">
        <v>52</v>
      </c>
      <c r="D7777" t="s">
        <v>474</v>
      </c>
      <c r="J7777" t="s">
        <v>79</v>
      </c>
      <c r="K7777">
        <v>11</v>
      </c>
      <c r="L7777">
        <v>12</v>
      </c>
      <c r="M7777">
        <v>20</v>
      </c>
      <c r="N7777">
        <v>0</v>
      </c>
      <c r="O7777">
        <v>0</v>
      </c>
    </row>
    <row r="7778" spans="1:20" x14ac:dyDescent="0.25">
      <c r="A7778">
        <v>2009</v>
      </c>
      <c r="B7778" s="6" t="s">
        <v>20</v>
      </c>
      <c r="C7778">
        <v>1</v>
      </c>
      <c r="D7778" t="s">
        <v>474</v>
      </c>
      <c r="E7778">
        <v>1</v>
      </c>
      <c r="F7778">
        <v>7.5</v>
      </c>
      <c r="G7778">
        <v>98</v>
      </c>
      <c r="H7778">
        <v>60</v>
      </c>
      <c r="I7778">
        <f t="shared" ref="I7778:I7829" si="85">IF($F7778&gt;0,$F7778/(1000-$G7778)*1000,"")</f>
        <v>8.3148558758314852</v>
      </c>
      <c r="J7778" t="s">
        <v>80</v>
      </c>
      <c r="K7778">
        <v>50</v>
      </c>
      <c r="L7778">
        <v>50</v>
      </c>
      <c r="M7778">
        <v>35</v>
      </c>
      <c r="N7778">
        <v>25</v>
      </c>
      <c r="O7778">
        <v>0</v>
      </c>
      <c r="R7778" t="s">
        <v>47</v>
      </c>
      <c r="T7778" t="s">
        <v>566</v>
      </c>
    </row>
    <row r="7779" spans="1:20" x14ac:dyDescent="0.25">
      <c r="A7779">
        <v>2009</v>
      </c>
      <c r="B7779" s="6" t="s">
        <v>20</v>
      </c>
      <c r="C7779">
        <v>2</v>
      </c>
      <c r="D7779" t="s">
        <v>474</v>
      </c>
      <c r="I7779" t="str">
        <f t="shared" si="85"/>
        <v/>
      </c>
      <c r="J7779" t="s">
        <v>82</v>
      </c>
      <c r="K7779">
        <v>30</v>
      </c>
      <c r="L7779">
        <v>40</v>
      </c>
      <c r="M7779">
        <v>10</v>
      </c>
      <c r="N7779">
        <v>80</v>
      </c>
      <c r="O7779">
        <v>0</v>
      </c>
    </row>
    <row r="7780" spans="1:20" x14ac:dyDescent="0.25">
      <c r="A7780">
        <v>2009</v>
      </c>
      <c r="B7780" s="6" t="s">
        <v>20</v>
      </c>
      <c r="C7780">
        <v>3</v>
      </c>
      <c r="D7780" t="s">
        <v>474</v>
      </c>
      <c r="I7780" t="str">
        <f t="shared" si="85"/>
        <v/>
      </c>
      <c r="J7780" t="s">
        <v>82</v>
      </c>
      <c r="K7780">
        <v>21</v>
      </c>
      <c r="L7780">
        <v>20</v>
      </c>
      <c r="M7780">
        <v>10</v>
      </c>
      <c r="N7780">
        <v>40</v>
      </c>
      <c r="O7780">
        <v>0</v>
      </c>
    </row>
    <row r="7781" spans="1:20" x14ac:dyDescent="0.25">
      <c r="A7781">
        <v>2009</v>
      </c>
      <c r="B7781" s="6" t="s">
        <v>20</v>
      </c>
      <c r="C7781">
        <v>4</v>
      </c>
      <c r="D7781" t="s">
        <v>474</v>
      </c>
      <c r="I7781" t="str">
        <f t="shared" si="85"/>
        <v/>
      </c>
      <c r="J7781" t="s">
        <v>85</v>
      </c>
      <c r="K7781">
        <v>11</v>
      </c>
      <c r="L7781">
        <v>12</v>
      </c>
      <c r="M7781">
        <v>8</v>
      </c>
      <c r="N7781">
        <v>0</v>
      </c>
      <c r="O7781">
        <v>0</v>
      </c>
    </row>
    <row r="7782" spans="1:20" x14ac:dyDescent="0.25">
      <c r="A7782">
        <v>2009</v>
      </c>
      <c r="B7782" s="6" t="s">
        <v>20</v>
      </c>
      <c r="C7782">
        <v>5</v>
      </c>
      <c r="D7782" t="s">
        <v>474</v>
      </c>
      <c r="I7782" t="str">
        <f t="shared" si="85"/>
        <v/>
      </c>
      <c r="J7782" t="s">
        <v>82</v>
      </c>
      <c r="K7782">
        <v>25</v>
      </c>
      <c r="L7782">
        <v>30</v>
      </c>
      <c r="M7782">
        <v>40</v>
      </c>
      <c r="N7782">
        <v>50</v>
      </c>
      <c r="O7782">
        <v>0</v>
      </c>
      <c r="T7782" t="s">
        <v>567</v>
      </c>
    </row>
    <row r="7783" spans="1:20" x14ac:dyDescent="0.25">
      <c r="A7783">
        <v>2009</v>
      </c>
      <c r="B7783" s="6" t="s">
        <v>20</v>
      </c>
      <c r="C7783">
        <v>6</v>
      </c>
      <c r="D7783" t="s">
        <v>474</v>
      </c>
      <c r="E7783">
        <v>2</v>
      </c>
      <c r="F7783">
        <v>10.5</v>
      </c>
      <c r="G7783">
        <v>156</v>
      </c>
      <c r="H7783">
        <v>50</v>
      </c>
      <c r="I7783">
        <f t="shared" si="85"/>
        <v>12.440758293838863</v>
      </c>
      <c r="J7783" t="s">
        <v>85</v>
      </c>
      <c r="K7783">
        <v>18</v>
      </c>
      <c r="L7783">
        <v>17</v>
      </c>
      <c r="M7783">
        <v>8</v>
      </c>
      <c r="N7783">
        <v>0</v>
      </c>
      <c r="O7783">
        <v>0</v>
      </c>
    </row>
    <row r="7784" spans="1:20" x14ac:dyDescent="0.25">
      <c r="A7784">
        <v>2009</v>
      </c>
      <c r="B7784" s="6" t="s">
        <v>20</v>
      </c>
      <c r="C7784">
        <v>7</v>
      </c>
      <c r="D7784" t="s">
        <v>474</v>
      </c>
      <c r="I7784" t="str">
        <f t="shared" si="85"/>
        <v/>
      </c>
      <c r="J7784" t="s">
        <v>261</v>
      </c>
      <c r="K7784">
        <v>4</v>
      </c>
      <c r="L7784">
        <v>10</v>
      </c>
      <c r="M7784">
        <v>7</v>
      </c>
      <c r="N7784">
        <v>0</v>
      </c>
      <c r="O7784">
        <v>0</v>
      </c>
      <c r="T7784" t="s">
        <v>568</v>
      </c>
    </row>
    <row r="7785" spans="1:20" x14ac:dyDescent="0.25">
      <c r="A7785">
        <v>2009</v>
      </c>
      <c r="B7785" s="6" t="s">
        <v>20</v>
      </c>
      <c r="C7785">
        <v>8</v>
      </c>
      <c r="D7785" t="s">
        <v>474</v>
      </c>
      <c r="I7785" t="str">
        <f t="shared" si="85"/>
        <v/>
      </c>
      <c r="J7785" t="s">
        <v>82</v>
      </c>
      <c r="K7785">
        <v>30</v>
      </c>
      <c r="L7785">
        <v>30</v>
      </c>
      <c r="M7785">
        <v>10</v>
      </c>
      <c r="N7785">
        <v>20</v>
      </c>
      <c r="O7785">
        <v>0</v>
      </c>
      <c r="T7785" t="s">
        <v>569</v>
      </c>
    </row>
    <row r="7786" spans="1:20" x14ac:dyDescent="0.25">
      <c r="A7786">
        <v>2009</v>
      </c>
      <c r="B7786" s="6" t="s">
        <v>20</v>
      </c>
      <c r="C7786">
        <v>9</v>
      </c>
      <c r="D7786" t="s">
        <v>474</v>
      </c>
      <c r="I7786" t="str">
        <f t="shared" si="85"/>
        <v/>
      </c>
      <c r="J7786" t="s">
        <v>79</v>
      </c>
      <c r="K7786">
        <v>60</v>
      </c>
      <c r="L7786">
        <v>40</v>
      </c>
      <c r="M7786">
        <v>50</v>
      </c>
      <c r="N7786">
        <v>50</v>
      </c>
      <c r="O7786">
        <v>0</v>
      </c>
    </row>
    <row r="7787" spans="1:20" x14ac:dyDescent="0.25">
      <c r="A7787">
        <v>2009</v>
      </c>
      <c r="B7787" s="6" t="s">
        <v>20</v>
      </c>
      <c r="C7787">
        <v>10</v>
      </c>
      <c r="D7787" t="s">
        <v>474</v>
      </c>
      <c r="I7787" t="str">
        <f t="shared" si="85"/>
        <v/>
      </c>
      <c r="J7787" t="s">
        <v>79</v>
      </c>
      <c r="K7787">
        <v>40</v>
      </c>
      <c r="L7787">
        <v>40</v>
      </c>
      <c r="M7787">
        <v>40</v>
      </c>
      <c r="N7787">
        <v>25</v>
      </c>
      <c r="O7787">
        <v>0</v>
      </c>
      <c r="T7787" t="s">
        <v>570</v>
      </c>
    </row>
    <row r="7788" spans="1:20" x14ac:dyDescent="0.25">
      <c r="A7788">
        <v>2009</v>
      </c>
      <c r="B7788" s="6" t="s">
        <v>20</v>
      </c>
      <c r="C7788">
        <v>11</v>
      </c>
      <c r="D7788" t="s">
        <v>474</v>
      </c>
      <c r="I7788" t="str">
        <f t="shared" si="85"/>
        <v/>
      </c>
      <c r="J7788" t="s">
        <v>83</v>
      </c>
      <c r="K7788">
        <v>60</v>
      </c>
      <c r="L7788">
        <v>50</v>
      </c>
      <c r="M7788">
        <v>40</v>
      </c>
      <c r="N7788">
        <v>10</v>
      </c>
      <c r="O7788">
        <v>0</v>
      </c>
      <c r="T7788" t="s">
        <v>475</v>
      </c>
    </row>
    <row r="7789" spans="1:20" x14ac:dyDescent="0.25">
      <c r="A7789">
        <v>2009</v>
      </c>
      <c r="B7789" s="6" t="s">
        <v>20</v>
      </c>
      <c r="C7789">
        <v>12</v>
      </c>
      <c r="D7789" t="s">
        <v>474</v>
      </c>
      <c r="E7789">
        <v>3</v>
      </c>
      <c r="F7789">
        <v>9</v>
      </c>
      <c r="G7789">
        <v>152</v>
      </c>
      <c r="H7789">
        <v>0</v>
      </c>
      <c r="I7789">
        <f t="shared" si="85"/>
        <v>10.613207547169811</v>
      </c>
      <c r="J7789" t="s">
        <v>79</v>
      </c>
      <c r="K7789">
        <v>11</v>
      </c>
      <c r="L7789">
        <v>8</v>
      </c>
      <c r="M7789">
        <v>20</v>
      </c>
      <c r="N7789">
        <v>0</v>
      </c>
      <c r="O7789">
        <v>0</v>
      </c>
    </row>
    <row r="7790" spans="1:20" x14ac:dyDescent="0.25">
      <c r="A7790">
        <v>2009</v>
      </c>
      <c r="B7790" s="6" t="s">
        <v>20</v>
      </c>
      <c r="C7790">
        <v>13</v>
      </c>
      <c r="D7790" t="s">
        <v>474</v>
      </c>
      <c r="I7790" t="str">
        <f t="shared" si="85"/>
        <v/>
      </c>
      <c r="J7790" t="s">
        <v>79</v>
      </c>
      <c r="K7790">
        <v>10</v>
      </c>
      <c r="L7790">
        <v>11</v>
      </c>
      <c r="M7790">
        <v>9</v>
      </c>
      <c r="N7790">
        <v>0</v>
      </c>
      <c r="O7790">
        <v>0</v>
      </c>
      <c r="P7790" t="s">
        <v>48</v>
      </c>
    </row>
    <row r="7791" spans="1:20" x14ac:dyDescent="0.25">
      <c r="A7791">
        <v>2009</v>
      </c>
      <c r="B7791" s="6" t="s">
        <v>20</v>
      </c>
      <c r="C7791">
        <v>14</v>
      </c>
      <c r="D7791" t="s">
        <v>474</v>
      </c>
      <c r="I7791" t="str">
        <f t="shared" si="85"/>
        <v/>
      </c>
      <c r="J7791" t="s">
        <v>82</v>
      </c>
      <c r="K7791">
        <v>20</v>
      </c>
      <c r="L7791">
        <v>12</v>
      </c>
      <c r="M7791">
        <v>40</v>
      </c>
      <c r="N7791">
        <v>0</v>
      </c>
      <c r="O7791">
        <v>0</v>
      </c>
    </row>
    <row r="7792" spans="1:20" x14ac:dyDescent="0.25">
      <c r="A7792">
        <v>2009</v>
      </c>
      <c r="B7792" s="6" t="s">
        <v>20</v>
      </c>
      <c r="C7792">
        <v>15</v>
      </c>
      <c r="D7792" t="s">
        <v>474</v>
      </c>
      <c r="I7792" t="str">
        <f t="shared" si="85"/>
        <v/>
      </c>
      <c r="J7792" t="s">
        <v>79</v>
      </c>
      <c r="K7792">
        <v>10</v>
      </c>
      <c r="L7792">
        <v>4</v>
      </c>
      <c r="M7792">
        <v>9</v>
      </c>
      <c r="N7792">
        <v>5</v>
      </c>
      <c r="O7792">
        <v>0</v>
      </c>
      <c r="T7792" t="s">
        <v>570</v>
      </c>
    </row>
    <row r="7793" spans="1:20" x14ac:dyDescent="0.25">
      <c r="A7793">
        <v>2009</v>
      </c>
      <c r="B7793" s="6" t="s">
        <v>20</v>
      </c>
      <c r="C7793">
        <v>16</v>
      </c>
      <c r="D7793" t="s">
        <v>474</v>
      </c>
      <c r="I7793" t="str">
        <f t="shared" si="85"/>
        <v/>
      </c>
      <c r="J7793" t="s">
        <v>78</v>
      </c>
      <c r="K7793">
        <v>14</v>
      </c>
      <c r="L7793">
        <v>10</v>
      </c>
      <c r="M7793">
        <v>15</v>
      </c>
      <c r="N7793">
        <v>0</v>
      </c>
      <c r="O7793">
        <v>0</v>
      </c>
    </row>
    <row r="7794" spans="1:20" x14ac:dyDescent="0.25">
      <c r="A7794">
        <v>2009</v>
      </c>
      <c r="B7794" s="6" t="s">
        <v>20</v>
      </c>
      <c r="C7794">
        <v>17</v>
      </c>
      <c r="D7794" t="s">
        <v>474</v>
      </c>
      <c r="I7794" t="str">
        <f t="shared" si="85"/>
        <v/>
      </c>
      <c r="J7794" t="s">
        <v>83</v>
      </c>
      <c r="K7794">
        <v>50</v>
      </c>
      <c r="L7794">
        <v>90</v>
      </c>
      <c r="M7794">
        <v>60</v>
      </c>
      <c r="N7794">
        <v>10</v>
      </c>
      <c r="O7794">
        <v>0</v>
      </c>
    </row>
    <row r="7795" spans="1:20" x14ac:dyDescent="0.25">
      <c r="A7795">
        <v>2009</v>
      </c>
      <c r="B7795" s="6" t="s">
        <v>20</v>
      </c>
      <c r="C7795">
        <v>18</v>
      </c>
      <c r="D7795" t="s">
        <v>474</v>
      </c>
      <c r="I7795" t="str">
        <f t="shared" si="85"/>
        <v/>
      </c>
      <c r="J7795" t="s">
        <v>78</v>
      </c>
      <c r="K7795">
        <v>35</v>
      </c>
      <c r="L7795">
        <v>20</v>
      </c>
      <c r="M7795">
        <v>15</v>
      </c>
      <c r="N7795">
        <v>0</v>
      </c>
      <c r="O7795">
        <v>0</v>
      </c>
    </row>
    <row r="7796" spans="1:20" x14ac:dyDescent="0.25">
      <c r="A7796">
        <v>2009</v>
      </c>
      <c r="B7796" s="6" t="s">
        <v>20</v>
      </c>
      <c r="C7796">
        <v>19</v>
      </c>
      <c r="D7796" t="s">
        <v>474</v>
      </c>
      <c r="I7796" t="str">
        <f t="shared" si="85"/>
        <v/>
      </c>
      <c r="J7796" t="s">
        <v>79</v>
      </c>
      <c r="K7796">
        <v>20</v>
      </c>
      <c r="L7796">
        <v>20</v>
      </c>
      <c r="M7796">
        <v>25</v>
      </c>
      <c r="N7796">
        <v>0</v>
      </c>
      <c r="O7796">
        <v>0</v>
      </c>
    </row>
    <row r="7797" spans="1:20" x14ac:dyDescent="0.25">
      <c r="A7797">
        <v>2009</v>
      </c>
      <c r="B7797" s="6" t="s">
        <v>20</v>
      </c>
      <c r="C7797">
        <v>20</v>
      </c>
      <c r="D7797" t="s">
        <v>474</v>
      </c>
      <c r="I7797" t="str">
        <f t="shared" si="85"/>
        <v/>
      </c>
      <c r="J7797" t="s">
        <v>79</v>
      </c>
      <c r="K7797">
        <v>13</v>
      </c>
      <c r="L7797">
        <v>15</v>
      </c>
      <c r="M7797">
        <v>12</v>
      </c>
      <c r="N7797">
        <v>0</v>
      </c>
      <c r="O7797">
        <v>0</v>
      </c>
    </row>
    <row r="7798" spans="1:20" x14ac:dyDescent="0.25">
      <c r="A7798">
        <v>2009</v>
      </c>
      <c r="B7798" s="6" t="s">
        <v>20</v>
      </c>
      <c r="C7798">
        <v>21</v>
      </c>
      <c r="D7798" t="s">
        <v>474</v>
      </c>
      <c r="I7798" t="str">
        <f t="shared" si="85"/>
        <v/>
      </c>
      <c r="J7798" t="s">
        <v>76</v>
      </c>
      <c r="K7798">
        <v>30</v>
      </c>
      <c r="L7798">
        <v>35</v>
      </c>
      <c r="M7798">
        <v>70</v>
      </c>
      <c r="N7798">
        <v>0</v>
      </c>
      <c r="O7798">
        <v>0</v>
      </c>
    </row>
    <row r="7799" spans="1:20" x14ac:dyDescent="0.25">
      <c r="A7799">
        <v>2009</v>
      </c>
      <c r="B7799" s="6" t="s">
        <v>20</v>
      </c>
      <c r="C7799">
        <v>22</v>
      </c>
      <c r="D7799" t="s">
        <v>474</v>
      </c>
      <c r="I7799" t="str">
        <f t="shared" si="85"/>
        <v/>
      </c>
      <c r="J7799" t="s">
        <v>78</v>
      </c>
      <c r="K7799">
        <v>12</v>
      </c>
      <c r="L7799">
        <v>9</v>
      </c>
      <c r="M7799">
        <v>11</v>
      </c>
      <c r="N7799">
        <v>0</v>
      </c>
      <c r="O7799">
        <v>0</v>
      </c>
    </row>
    <row r="7800" spans="1:20" x14ac:dyDescent="0.25">
      <c r="A7800">
        <v>2009</v>
      </c>
      <c r="B7800" s="6" t="s">
        <v>20</v>
      </c>
      <c r="C7800">
        <v>23</v>
      </c>
      <c r="D7800" t="s">
        <v>474</v>
      </c>
      <c r="E7800">
        <v>4</v>
      </c>
      <c r="F7800">
        <v>10</v>
      </c>
      <c r="G7800">
        <v>334</v>
      </c>
      <c r="H7800">
        <v>0</v>
      </c>
      <c r="I7800">
        <f t="shared" si="85"/>
        <v>15.015015015015015</v>
      </c>
      <c r="J7800" t="s">
        <v>90</v>
      </c>
      <c r="K7800">
        <v>30</v>
      </c>
      <c r="L7800">
        <v>60</v>
      </c>
      <c r="M7800">
        <v>50</v>
      </c>
      <c r="N7800">
        <v>0</v>
      </c>
      <c r="O7800">
        <v>0</v>
      </c>
      <c r="T7800" t="s">
        <v>571</v>
      </c>
    </row>
    <row r="7801" spans="1:20" x14ac:dyDescent="0.25">
      <c r="A7801">
        <v>2009</v>
      </c>
      <c r="B7801" s="6" t="s">
        <v>20</v>
      </c>
      <c r="C7801">
        <v>24</v>
      </c>
      <c r="D7801" t="s">
        <v>474</v>
      </c>
      <c r="I7801" t="str">
        <f t="shared" si="85"/>
        <v/>
      </c>
      <c r="J7801" t="s">
        <v>82</v>
      </c>
      <c r="K7801">
        <v>12</v>
      </c>
      <c r="L7801">
        <v>20</v>
      </c>
      <c r="M7801">
        <v>30</v>
      </c>
      <c r="N7801">
        <v>0</v>
      </c>
      <c r="O7801">
        <v>0</v>
      </c>
    </row>
    <row r="7802" spans="1:20" x14ac:dyDescent="0.25">
      <c r="A7802">
        <v>2009</v>
      </c>
      <c r="B7802" s="6" t="s">
        <v>20</v>
      </c>
      <c r="C7802">
        <v>25</v>
      </c>
      <c r="D7802" t="s">
        <v>474</v>
      </c>
      <c r="I7802" t="str">
        <f t="shared" si="85"/>
        <v/>
      </c>
      <c r="J7802" t="s">
        <v>79</v>
      </c>
      <c r="K7802">
        <v>50</v>
      </c>
      <c r="L7802">
        <v>20</v>
      </c>
      <c r="M7802">
        <v>30</v>
      </c>
      <c r="N7802">
        <v>0</v>
      </c>
      <c r="O7802">
        <v>0</v>
      </c>
    </row>
    <row r="7803" spans="1:20" x14ac:dyDescent="0.25">
      <c r="A7803">
        <v>2009</v>
      </c>
      <c r="B7803" s="6" t="s">
        <v>20</v>
      </c>
      <c r="C7803">
        <v>26</v>
      </c>
      <c r="D7803" t="s">
        <v>474</v>
      </c>
      <c r="I7803" t="str">
        <f t="shared" si="85"/>
        <v/>
      </c>
      <c r="J7803" t="s">
        <v>82</v>
      </c>
      <c r="K7803">
        <v>5</v>
      </c>
      <c r="L7803">
        <v>18</v>
      </c>
      <c r="M7803">
        <v>6</v>
      </c>
      <c r="N7803">
        <v>0</v>
      </c>
      <c r="O7803">
        <v>0</v>
      </c>
      <c r="T7803" t="s">
        <v>486</v>
      </c>
    </row>
    <row r="7804" spans="1:20" x14ac:dyDescent="0.25">
      <c r="A7804">
        <v>2009</v>
      </c>
      <c r="B7804" s="6" t="s">
        <v>20</v>
      </c>
      <c r="C7804">
        <v>27</v>
      </c>
      <c r="D7804" t="s">
        <v>474</v>
      </c>
      <c r="I7804" t="str">
        <f t="shared" si="85"/>
        <v/>
      </c>
      <c r="J7804" t="s">
        <v>82</v>
      </c>
      <c r="K7804">
        <v>20</v>
      </c>
      <c r="L7804">
        <v>20</v>
      </c>
      <c r="M7804">
        <v>25</v>
      </c>
      <c r="N7804">
        <v>0</v>
      </c>
      <c r="O7804">
        <v>0</v>
      </c>
      <c r="T7804" t="s">
        <v>486</v>
      </c>
    </row>
    <row r="7805" spans="1:20" x14ac:dyDescent="0.25">
      <c r="A7805">
        <v>2009</v>
      </c>
      <c r="B7805" s="6" t="s">
        <v>20</v>
      </c>
      <c r="C7805">
        <v>28</v>
      </c>
      <c r="D7805" t="s">
        <v>474</v>
      </c>
      <c r="I7805" t="str">
        <f t="shared" si="85"/>
        <v/>
      </c>
      <c r="J7805" t="s">
        <v>79</v>
      </c>
      <c r="K7805">
        <v>190</v>
      </c>
      <c r="L7805">
        <v>80</v>
      </c>
      <c r="M7805">
        <v>80</v>
      </c>
      <c r="N7805">
        <v>20</v>
      </c>
      <c r="O7805">
        <v>0</v>
      </c>
    </row>
    <row r="7806" spans="1:20" x14ac:dyDescent="0.25">
      <c r="A7806">
        <v>2009</v>
      </c>
      <c r="B7806" s="6" t="s">
        <v>20</v>
      </c>
      <c r="C7806">
        <v>29</v>
      </c>
      <c r="D7806" t="s">
        <v>474</v>
      </c>
      <c r="I7806" t="str">
        <f t="shared" si="85"/>
        <v/>
      </c>
      <c r="J7806" t="s">
        <v>79</v>
      </c>
      <c r="K7806">
        <v>90</v>
      </c>
      <c r="L7806">
        <v>40</v>
      </c>
      <c r="M7806">
        <v>45</v>
      </c>
      <c r="N7806">
        <v>1</v>
      </c>
      <c r="O7806">
        <v>0</v>
      </c>
      <c r="T7806" t="s">
        <v>572</v>
      </c>
    </row>
    <row r="7807" spans="1:20" x14ac:dyDescent="0.25">
      <c r="A7807">
        <v>2009</v>
      </c>
      <c r="B7807" s="6" t="s">
        <v>20</v>
      </c>
      <c r="C7807">
        <v>30</v>
      </c>
      <c r="D7807" t="s">
        <v>474</v>
      </c>
      <c r="I7807" t="str">
        <f t="shared" si="85"/>
        <v/>
      </c>
      <c r="J7807" t="s">
        <v>90</v>
      </c>
      <c r="K7807">
        <v>40</v>
      </c>
      <c r="L7807">
        <v>30</v>
      </c>
      <c r="M7807">
        <v>20</v>
      </c>
      <c r="N7807">
        <v>0</v>
      </c>
      <c r="O7807">
        <v>0</v>
      </c>
      <c r="T7807" t="s">
        <v>543</v>
      </c>
    </row>
    <row r="7808" spans="1:20" x14ac:dyDescent="0.25">
      <c r="A7808">
        <v>2009</v>
      </c>
      <c r="B7808" s="6" t="s">
        <v>20</v>
      </c>
      <c r="C7808">
        <v>31</v>
      </c>
      <c r="D7808" t="s">
        <v>474</v>
      </c>
      <c r="I7808" t="str">
        <f t="shared" si="85"/>
        <v/>
      </c>
      <c r="J7808" t="s">
        <v>82</v>
      </c>
      <c r="K7808">
        <v>9</v>
      </c>
      <c r="L7808">
        <v>9</v>
      </c>
      <c r="M7808">
        <v>15</v>
      </c>
      <c r="N7808">
        <v>0</v>
      </c>
      <c r="O7808">
        <v>0</v>
      </c>
    </row>
    <row r="7809" spans="1:20" x14ac:dyDescent="0.25">
      <c r="A7809">
        <v>2009</v>
      </c>
      <c r="B7809" s="6" t="s">
        <v>20</v>
      </c>
      <c r="C7809">
        <v>32</v>
      </c>
      <c r="D7809" t="s">
        <v>474</v>
      </c>
      <c r="I7809" t="str">
        <f t="shared" si="85"/>
        <v/>
      </c>
      <c r="J7809" t="s">
        <v>83</v>
      </c>
      <c r="K7809">
        <v>20</v>
      </c>
      <c r="L7809">
        <v>15</v>
      </c>
      <c r="M7809">
        <v>5</v>
      </c>
      <c r="N7809">
        <v>0</v>
      </c>
      <c r="O7809">
        <v>0</v>
      </c>
      <c r="T7809" t="s">
        <v>573</v>
      </c>
    </row>
    <row r="7810" spans="1:20" x14ac:dyDescent="0.25">
      <c r="A7810">
        <v>2009</v>
      </c>
      <c r="B7810" s="6" t="s">
        <v>20</v>
      </c>
      <c r="C7810">
        <v>33</v>
      </c>
      <c r="D7810" t="s">
        <v>474</v>
      </c>
      <c r="I7810" t="str">
        <f t="shared" si="85"/>
        <v/>
      </c>
      <c r="J7810" t="s">
        <v>82</v>
      </c>
      <c r="K7810">
        <v>14</v>
      </c>
      <c r="L7810">
        <v>11</v>
      </c>
      <c r="M7810">
        <v>7</v>
      </c>
      <c r="N7810">
        <v>0</v>
      </c>
      <c r="O7810">
        <v>0</v>
      </c>
    </row>
    <row r="7811" spans="1:20" x14ac:dyDescent="0.25">
      <c r="A7811">
        <v>2009</v>
      </c>
      <c r="B7811" s="6" t="s">
        <v>20</v>
      </c>
      <c r="C7811">
        <v>34</v>
      </c>
      <c r="D7811" t="s">
        <v>474</v>
      </c>
      <c r="I7811" t="str">
        <f t="shared" si="85"/>
        <v/>
      </c>
      <c r="J7811" t="s">
        <v>82</v>
      </c>
      <c r="K7811">
        <v>12</v>
      </c>
      <c r="L7811">
        <v>9</v>
      </c>
      <c r="M7811">
        <v>8</v>
      </c>
      <c r="N7811">
        <v>0</v>
      </c>
      <c r="O7811">
        <v>0</v>
      </c>
    </row>
    <row r="7812" spans="1:20" x14ac:dyDescent="0.25">
      <c r="A7812">
        <v>2009</v>
      </c>
      <c r="B7812" s="6" t="s">
        <v>20</v>
      </c>
      <c r="C7812">
        <v>35</v>
      </c>
      <c r="D7812" t="s">
        <v>474</v>
      </c>
      <c r="I7812" t="str">
        <f t="shared" si="85"/>
        <v/>
      </c>
      <c r="J7812" t="s">
        <v>82</v>
      </c>
      <c r="K7812">
        <v>11</v>
      </c>
      <c r="L7812">
        <v>8</v>
      </c>
      <c r="M7812">
        <v>9</v>
      </c>
      <c r="N7812">
        <v>0</v>
      </c>
      <c r="O7812">
        <v>0</v>
      </c>
      <c r="T7812" t="s">
        <v>574</v>
      </c>
    </row>
    <row r="7813" spans="1:20" x14ac:dyDescent="0.25">
      <c r="A7813">
        <v>2009</v>
      </c>
      <c r="B7813" s="6" t="s">
        <v>20</v>
      </c>
      <c r="C7813">
        <v>36</v>
      </c>
      <c r="D7813" t="s">
        <v>474</v>
      </c>
      <c r="I7813" t="str">
        <f t="shared" si="85"/>
        <v/>
      </c>
      <c r="J7813" t="s">
        <v>221</v>
      </c>
      <c r="K7813">
        <v>30</v>
      </c>
      <c r="L7813">
        <v>30</v>
      </c>
      <c r="M7813">
        <v>15</v>
      </c>
      <c r="N7813">
        <v>0</v>
      </c>
      <c r="O7813">
        <v>0</v>
      </c>
      <c r="T7813" t="s">
        <v>492</v>
      </c>
    </row>
    <row r="7814" spans="1:20" x14ac:dyDescent="0.25">
      <c r="A7814">
        <v>2009</v>
      </c>
      <c r="B7814" s="6" t="s">
        <v>20</v>
      </c>
      <c r="C7814">
        <v>37</v>
      </c>
      <c r="D7814" t="s">
        <v>474</v>
      </c>
      <c r="E7814">
        <v>5</v>
      </c>
      <c r="F7814">
        <v>10.4</v>
      </c>
      <c r="G7814">
        <v>171</v>
      </c>
      <c r="H7814">
        <v>10</v>
      </c>
      <c r="I7814">
        <f t="shared" si="85"/>
        <v>12.545235223160434</v>
      </c>
      <c r="J7814" t="s">
        <v>80</v>
      </c>
      <c r="K7814">
        <v>25</v>
      </c>
      <c r="L7814">
        <v>30</v>
      </c>
      <c r="M7814">
        <v>10</v>
      </c>
      <c r="N7814">
        <v>5</v>
      </c>
      <c r="O7814">
        <v>0</v>
      </c>
    </row>
    <row r="7815" spans="1:20" x14ac:dyDescent="0.25">
      <c r="A7815">
        <v>2009</v>
      </c>
      <c r="B7815" s="6" t="s">
        <v>20</v>
      </c>
      <c r="C7815">
        <v>38</v>
      </c>
      <c r="D7815" t="s">
        <v>474</v>
      </c>
      <c r="I7815" t="str">
        <f t="shared" si="85"/>
        <v/>
      </c>
      <c r="J7815" t="s">
        <v>79</v>
      </c>
      <c r="K7815">
        <v>10</v>
      </c>
      <c r="L7815">
        <v>12</v>
      </c>
      <c r="M7815">
        <v>15</v>
      </c>
      <c r="N7815">
        <v>0</v>
      </c>
      <c r="O7815">
        <v>0</v>
      </c>
      <c r="T7815" t="s">
        <v>506</v>
      </c>
    </row>
    <row r="7816" spans="1:20" x14ac:dyDescent="0.25">
      <c r="A7816">
        <v>2009</v>
      </c>
      <c r="B7816" s="6" t="s">
        <v>20</v>
      </c>
      <c r="C7816">
        <v>39</v>
      </c>
      <c r="D7816" t="s">
        <v>474</v>
      </c>
      <c r="I7816" t="str">
        <f t="shared" si="85"/>
        <v/>
      </c>
      <c r="J7816" t="s">
        <v>83</v>
      </c>
      <c r="K7816">
        <v>15</v>
      </c>
      <c r="L7816">
        <v>30</v>
      </c>
      <c r="M7816">
        <v>5</v>
      </c>
      <c r="N7816">
        <v>30</v>
      </c>
      <c r="O7816">
        <v>0</v>
      </c>
      <c r="T7816" t="s">
        <v>505</v>
      </c>
    </row>
    <row r="7817" spans="1:20" x14ac:dyDescent="0.25">
      <c r="A7817">
        <v>2009</v>
      </c>
      <c r="B7817" s="6" t="s">
        <v>20</v>
      </c>
      <c r="C7817">
        <v>40</v>
      </c>
      <c r="D7817" t="s">
        <v>474</v>
      </c>
      <c r="I7817" t="str">
        <f t="shared" si="85"/>
        <v/>
      </c>
      <c r="J7817" t="s">
        <v>80</v>
      </c>
      <c r="K7817">
        <v>35</v>
      </c>
      <c r="L7817">
        <v>45</v>
      </c>
      <c r="M7817">
        <v>45</v>
      </c>
      <c r="N7817">
        <v>0</v>
      </c>
      <c r="O7817">
        <v>0</v>
      </c>
      <c r="T7817" t="s">
        <v>505</v>
      </c>
    </row>
    <row r="7818" spans="1:20" x14ac:dyDescent="0.25">
      <c r="A7818">
        <v>2009</v>
      </c>
      <c r="B7818" s="6" t="s">
        <v>20</v>
      </c>
      <c r="C7818">
        <v>41</v>
      </c>
      <c r="D7818" t="s">
        <v>474</v>
      </c>
      <c r="I7818" t="str">
        <f t="shared" si="85"/>
        <v/>
      </c>
      <c r="J7818" t="s">
        <v>82</v>
      </c>
      <c r="K7818">
        <v>30</v>
      </c>
      <c r="L7818">
        <v>20</v>
      </c>
      <c r="M7818">
        <v>10</v>
      </c>
      <c r="N7818">
        <v>0</v>
      </c>
      <c r="O7818">
        <v>0</v>
      </c>
      <c r="T7818" t="s">
        <v>505</v>
      </c>
    </row>
    <row r="7819" spans="1:20" x14ac:dyDescent="0.25">
      <c r="A7819">
        <v>2009</v>
      </c>
      <c r="B7819" s="6" t="s">
        <v>20</v>
      </c>
      <c r="C7819">
        <v>42</v>
      </c>
      <c r="D7819" t="s">
        <v>474</v>
      </c>
      <c r="I7819" t="str">
        <f t="shared" si="85"/>
        <v/>
      </c>
      <c r="J7819" t="s">
        <v>79</v>
      </c>
      <c r="K7819">
        <v>18</v>
      </c>
      <c r="L7819">
        <v>22</v>
      </c>
      <c r="M7819">
        <v>25</v>
      </c>
      <c r="N7819">
        <v>0</v>
      </c>
      <c r="O7819">
        <v>0</v>
      </c>
      <c r="T7819" t="s">
        <v>575</v>
      </c>
    </row>
    <row r="7820" spans="1:20" x14ac:dyDescent="0.25">
      <c r="A7820">
        <v>2009</v>
      </c>
      <c r="B7820" s="6" t="s">
        <v>20</v>
      </c>
      <c r="C7820">
        <v>43</v>
      </c>
      <c r="D7820" t="s">
        <v>474</v>
      </c>
      <c r="I7820" t="str">
        <f t="shared" si="85"/>
        <v/>
      </c>
      <c r="J7820" t="s">
        <v>79</v>
      </c>
      <c r="K7820">
        <v>50</v>
      </c>
      <c r="L7820">
        <v>40</v>
      </c>
      <c r="M7820">
        <v>30</v>
      </c>
      <c r="N7820">
        <v>40</v>
      </c>
      <c r="O7820">
        <v>0</v>
      </c>
      <c r="T7820" t="s">
        <v>576</v>
      </c>
    </row>
    <row r="7821" spans="1:20" x14ac:dyDescent="0.25">
      <c r="A7821">
        <v>2009</v>
      </c>
      <c r="B7821" s="6" t="s">
        <v>20</v>
      </c>
      <c r="C7821">
        <v>44</v>
      </c>
      <c r="D7821" t="s">
        <v>474</v>
      </c>
      <c r="E7821">
        <v>6</v>
      </c>
      <c r="F7821">
        <v>9.1999999999999993</v>
      </c>
      <c r="G7821">
        <v>163</v>
      </c>
      <c r="H7821">
        <v>0</v>
      </c>
      <c r="I7821">
        <f t="shared" si="85"/>
        <v>10.991636798088411</v>
      </c>
      <c r="J7821" t="s">
        <v>82</v>
      </c>
      <c r="K7821">
        <v>22</v>
      </c>
      <c r="L7821">
        <v>25</v>
      </c>
      <c r="M7821">
        <v>20</v>
      </c>
      <c r="N7821">
        <v>20</v>
      </c>
      <c r="O7821">
        <v>0</v>
      </c>
    </row>
    <row r="7822" spans="1:20" x14ac:dyDescent="0.25">
      <c r="A7822">
        <v>2009</v>
      </c>
      <c r="B7822" s="6" t="s">
        <v>20</v>
      </c>
      <c r="C7822">
        <v>45</v>
      </c>
      <c r="D7822" t="s">
        <v>474</v>
      </c>
      <c r="I7822" t="str">
        <f t="shared" si="85"/>
        <v/>
      </c>
      <c r="J7822" t="s">
        <v>79</v>
      </c>
      <c r="K7822">
        <v>60</v>
      </c>
      <c r="L7822">
        <v>140</v>
      </c>
      <c r="M7822">
        <v>60</v>
      </c>
      <c r="N7822">
        <v>30</v>
      </c>
      <c r="O7822">
        <v>0</v>
      </c>
      <c r="S7822" t="s">
        <v>577</v>
      </c>
      <c r="T7822" t="s">
        <v>578</v>
      </c>
    </row>
    <row r="7823" spans="1:20" x14ac:dyDescent="0.25">
      <c r="A7823">
        <v>2009</v>
      </c>
      <c r="B7823" s="6" t="s">
        <v>20</v>
      </c>
      <c r="C7823">
        <v>46</v>
      </c>
      <c r="D7823" t="s">
        <v>474</v>
      </c>
      <c r="I7823" t="str">
        <f t="shared" si="85"/>
        <v/>
      </c>
      <c r="J7823" t="s">
        <v>79</v>
      </c>
      <c r="K7823">
        <v>80</v>
      </c>
      <c r="L7823">
        <v>110</v>
      </c>
      <c r="M7823">
        <v>40</v>
      </c>
      <c r="N7823">
        <v>30</v>
      </c>
      <c r="O7823">
        <v>0</v>
      </c>
      <c r="T7823" t="s">
        <v>579</v>
      </c>
    </row>
    <row r="7824" spans="1:20" x14ac:dyDescent="0.25">
      <c r="A7824">
        <v>2009</v>
      </c>
      <c r="B7824" s="6" t="s">
        <v>20</v>
      </c>
      <c r="C7824">
        <v>47</v>
      </c>
      <c r="D7824" t="s">
        <v>474</v>
      </c>
      <c r="I7824" t="str">
        <f t="shared" si="85"/>
        <v/>
      </c>
      <c r="J7824" t="s">
        <v>79</v>
      </c>
      <c r="K7824">
        <v>17</v>
      </c>
      <c r="L7824">
        <v>9</v>
      </c>
      <c r="M7824">
        <v>15</v>
      </c>
      <c r="N7824">
        <v>5</v>
      </c>
      <c r="O7824">
        <v>0</v>
      </c>
      <c r="T7824" t="s">
        <v>580</v>
      </c>
    </row>
    <row r="7825" spans="1:20" x14ac:dyDescent="0.25">
      <c r="A7825">
        <v>2009</v>
      </c>
      <c r="B7825" s="6" t="s">
        <v>20</v>
      </c>
      <c r="C7825">
        <v>48</v>
      </c>
      <c r="D7825" t="s">
        <v>474</v>
      </c>
      <c r="E7825">
        <v>7</v>
      </c>
      <c r="F7825">
        <v>11.2</v>
      </c>
      <c r="G7825">
        <v>218</v>
      </c>
      <c r="H7825">
        <v>0</v>
      </c>
      <c r="I7825">
        <f t="shared" si="85"/>
        <v>14.322250639386189</v>
      </c>
      <c r="J7825" t="s">
        <v>83</v>
      </c>
      <c r="K7825">
        <v>70</v>
      </c>
      <c r="L7825">
        <v>50</v>
      </c>
      <c r="M7825">
        <v>50</v>
      </c>
      <c r="N7825">
        <v>10</v>
      </c>
      <c r="O7825">
        <v>0</v>
      </c>
    </row>
    <row r="7826" spans="1:20" x14ac:dyDescent="0.25">
      <c r="A7826">
        <v>2009</v>
      </c>
      <c r="B7826" s="6" t="s">
        <v>20</v>
      </c>
      <c r="C7826">
        <v>49</v>
      </c>
      <c r="D7826" t="s">
        <v>474</v>
      </c>
      <c r="I7826" t="str">
        <f t="shared" si="85"/>
        <v/>
      </c>
      <c r="J7826" t="s">
        <v>79</v>
      </c>
      <c r="K7826">
        <v>13</v>
      </c>
      <c r="L7826">
        <v>8</v>
      </c>
      <c r="M7826">
        <v>9</v>
      </c>
      <c r="N7826">
        <v>0</v>
      </c>
      <c r="O7826">
        <v>0</v>
      </c>
    </row>
    <row r="7827" spans="1:20" x14ac:dyDescent="0.25">
      <c r="A7827">
        <v>2009</v>
      </c>
      <c r="B7827" s="6" t="s">
        <v>20</v>
      </c>
      <c r="C7827">
        <v>50</v>
      </c>
      <c r="D7827" t="s">
        <v>474</v>
      </c>
      <c r="I7827" t="str">
        <f t="shared" si="85"/>
        <v/>
      </c>
      <c r="J7827" t="s">
        <v>83</v>
      </c>
      <c r="K7827">
        <v>10</v>
      </c>
      <c r="L7827">
        <v>14</v>
      </c>
      <c r="M7827">
        <v>7</v>
      </c>
      <c r="N7827">
        <v>0</v>
      </c>
      <c r="O7827">
        <v>0</v>
      </c>
    </row>
    <row r="7828" spans="1:20" x14ac:dyDescent="0.25">
      <c r="A7828">
        <v>2009</v>
      </c>
      <c r="B7828" s="6" t="s">
        <v>20</v>
      </c>
      <c r="C7828">
        <v>51</v>
      </c>
      <c r="D7828" t="s">
        <v>474</v>
      </c>
      <c r="I7828" t="str">
        <f t="shared" si="85"/>
        <v/>
      </c>
      <c r="J7828" t="s">
        <v>83</v>
      </c>
      <c r="K7828">
        <v>40</v>
      </c>
      <c r="L7828">
        <v>40</v>
      </c>
      <c r="M7828">
        <v>15</v>
      </c>
      <c r="N7828">
        <v>30</v>
      </c>
      <c r="O7828">
        <v>0</v>
      </c>
      <c r="T7828" t="s">
        <v>543</v>
      </c>
    </row>
    <row r="7829" spans="1:20" x14ac:dyDescent="0.25">
      <c r="A7829">
        <v>2009</v>
      </c>
      <c r="B7829" s="6" t="s">
        <v>20</v>
      </c>
      <c r="C7829">
        <v>52</v>
      </c>
      <c r="D7829" t="s">
        <v>474</v>
      </c>
      <c r="I7829" t="str">
        <f t="shared" si="85"/>
        <v/>
      </c>
      <c r="J7829" t="s">
        <v>83</v>
      </c>
      <c r="K7829">
        <v>40</v>
      </c>
      <c r="L7829">
        <v>50</v>
      </c>
      <c r="M7829">
        <v>30</v>
      </c>
      <c r="N7829">
        <v>30</v>
      </c>
      <c r="O7829">
        <v>0</v>
      </c>
    </row>
    <row r="7830" spans="1:20" x14ac:dyDescent="0.25">
      <c r="A7830">
        <v>2009</v>
      </c>
      <c r="B7830" s="6" t="s">
        <v>20</v>
      </c>
      <c r="C7830">
        <v>53</v>
      </c>
      <c r="D7830" t="s">
        <v>474</v>
      </c>
      <c r="J7830" t="s">
        <v>82</v>
      </c>
      <c r="K7830">
        <v>7</v>
      </c>
      <c r="L7830">
        <v>14</v>
      </c>
      <c r="M7830">
        <v>8</v>
      </c>
      <c r="N7830">
        <v>0</v>
      </c>
      <c r="O7830">
        <v>0</v>
      </c>
      <c r="T7830" t="s">
        <v>572</v>
      </c>
    </row>
    <row r="7831" spans="1:20" x14ac:dyDescent="0.25">
      <c r="A7831">
        <v>2009</v>
      </c>
      <c r="B7831" s="6" t="s">
        <v>20</v>
      </c>
      <c r="C7831">
        <v>54</v>
      </c>
      <c r="D7831" t="s">
        <v>474</v>
      </c>
      <c r="I7831" t="str">
        <f>IF($F7831&gt;0,$F7831/(1000-$G7831)*1000,"")</f>
        <v/>
      </c>
      <c r="J7831" t="s">
        <v>78</v>
      </c>
      <c r="K7831">
        <v>18</v>
      </c>
      <c r="L7831">
        <v>11</v>
      </c>
      <c r="M7831">
        <v>9</v>
      </c>
      <c r="N7831">
        <v>0</v>
      </c>
      <c r="O7831">
        <v>0</v>
      </c>
      <c r="T7831" t="s">
        <v>581</v>
      </c>
    </row>
    <row r="7832" spans="1:20" x14ac:dyDescent="0.25">
      <c r="A7832">
        <v>2009</v>
      </c>
      <c r="B7832" s="6" t="s">
        <v>20</v>
      </c>
      <c r="C7832">
        <v>55</v>
      </c>
      <c r="D7832" t="s">
        <v>474</v>
      </c>
      <c r="I7832" t="str">
        <f>IF($F7832&gt;0,$F7832/(1000-$G7832)*1000,"")</f>
        <v/>
      </c>
      <c r="J7832" t="s">
        <v>82</v>
      </c>
      <c r="K7832">
        <v>30</v>
      </c>
      <c r="L7832">
        <v>20</v>
      </c>
      <c r="M7832">
        <v>10</v>
      </c>
      <c r="N7832">
        <v>0</v>
      </c>
      <c r="O7832">
        <v>0</v>
      </c>
      <c r="T7832" t="s">
        <v>582</v>
      </c>
    </row>
    <row r="7833" spans="1:20" x14ac:dyDescent="0.25">
      <c r="A7833">
        <v>2009</v>
      </c>
      <c r="B7833" s="6" t="s">
        <v>20</v>
      </c>
      <c r="C7833">
        <v>56</v>
      </c>
      <c r="D7833" t="s">
        <v>474</v>
      </c>
      <c r="I7833" t="str">
        <f>IF($F7833&gt;0,$F7833/(1000-$G7833)*1000,"")</f>
        <v/>
      </c>
      <c r="J7833" t="s">
        <v>80</v>
      </c>
      <c r="K7833">
        <v>50</v>
      </c>
      <c r="L7833">
        <v>40</v>
      </c>
      <c r="M7833">
        <v>40</v>
      </c>
      <c r="N7833">
        <v>0</v>
      </c>
      <c r="O7833">
        <v>0</v>
      </c>
    </row>
    <row r="7834" spans="1:20" x14ac:dyDescent="0.25">
      <c r="A7834">
        <v>2009</v>
      </c>
      <c r="B7834" s="6" t="s">
        <v>20</v>
      </c>
      <c r="C7834">
        <v>57</v>
      </c>
      <c r="D7834" t="s">
        <v>474</v>
      </c>
      <c r="I7834" t="str">
        <f>IF($F7834&gt;0,$F7834/(1000-$G7834)*1000,"")</f>
        <v/>
      </c>
      <c r="J7834" t="s">
        <v>80</v>
      </c>
      <c r="K7834">
        <v>25</v>
      </c>
      <c r="L7834">
        <v>30</v>
      </c>
      <c r="M7834">
        <v>15</v>
      </c>
      <c r="N7834">
        <v>5</v>
      </c>
      <c r="O7834">
        <v>0</v>
      </c>
    </row>
    <row r="7835" spans="1:20" x14ac:dyDescent="0.25">
      <c r="A7835">
        <v>2009</v>
      </c>
      <c r="B7835" t="s">
        <v>220</v>
      </c>
      <c r="C7835">
        <v>1</v>
      </c>
      <c r="D7835" t="s">
        <v>474</v>
      </c>
      <c r="E7835">
        <v>1</v>
      </c>
      <c r="F7835">
        <v>9</v>
      </c>
      <c r="G7835">
        <v>48</v>
      </c>
      <c r="H7835">
        <v>0</v>
      </c>
      <c r="I7835">
        <v>48</v>
      </c>
      <c r="J7835" t="s">
        <v>83</v>
      </c>
      <c r="K7835">
        <v>10</v>
      </c>
      <c r="L7835">
        <v>8</v>
      </c>
      <c r="M7835">
        <v>0</v>
      </c>
      <c r="N7835">
        <v>0</v>
      </c>
      <c r="O7835">
        <v>0</v>
      </c>
      <c r="P7835">
        <v>0</v>
      </c>
      <c r="R7835">
        <v>0</v>
      </c>
    </row>
    <row r="7836" spans="1:20" x14ac:dyDescent="0.25">
      <c r="A7836">
        <v>2009</v>
      </c>
      <c r="B7836" t="s">
        <v>220</v>
      </c>
      <c r="C7836">
        <v>2</v>
      </c>
      <c r="D7836" t="s">
        <v>474</v>
      </c>
      <c r="I7836" t="s">
        <v>24</v>
      </c>
      <c r="J7836" t="s">
        <v>583</v>
      </c>
      <c r="K7836">
        <v>12</v>
      </c>
      <c r="L7836">
        <v>10</v>
      </c>
      <c r="M7836">
        <v>0</v>
      </c>
      <c r="N7836">
        <v>0</v>
      </c>
      <c r="O7836">
        <v>0</v>
      </c>
      <c r="P7836">
        <v>0</v>
      </c>
      <c r="R7836">
        <v>0</v>
      </c>
    </row>
    <row r="7837" spans="1:20" x14ac:dyDescent="0.25">
      <c r="A7837">
        <v>2009</v>
      </c>
      <c r="B7837" t="s">
        <v>220</v>
      </c>
      <c r="C7837">
        <v>3</v>
      </c>
      <c r="D7837" t="s">
        <v>474</v>
      </c>
      <c r="I7837" t="s">
        <v>24</v>
      </c>
      <c r="J7837" t="s">
        <v>82</v>
      </c>
      <c r="K7837">
        <v>18</v>
      </c>
      <c r="L7837">
        <v>15</v>
      </c>
      <c r="M7837">
        <v>12</v>
      </c>
      <c r="N7837">
        <v>0</v>
      </c>
      <c r="O7837">
        <v>0</v>
      </c>
    </row>
    <row r="7838" spans="1:20" x14ac:dyDescent="0.25">
      <c r="A7838">
        <v>2009</v>
      </c>
      <c r="B7838" t="s">
        <v>220</v>
      </c>
      <c r="C7838">
        <v>4</v>
      </c>
      <c r="D7838" t="s">
        <v>474</v>
      </c>
      <c r="I7838" t="s">
        <v>24</v>
      </c>
      <c r="J7838" t="s">
        <v>85</v>
      </c>
      <c r="K7838">
        <v>9</v>
      </c>
      <c r="L7838">
        <v>13</v>
      </c>
      <c r="M7838">
        <v>3</v>
      </c>
      <c r="N7838">
        <v>10</v>
      </c>
      <c r="O7838">
        <v>0</v>
      </c>
    </row>
    <row r="7839" spans="1:20" x14ac:dyDescent="0.25">
      <c r="A7839">
        <v>2009</v>
      </c>
      <c r="B7839" t="s">
        <v>220</v>
      </c>
      <c r="C7839">
        <v>5</v>
      </c>
      <c r="D7839" t="s">
        <v>474</v>
      </c>
      <c r="E7839">
        <v>2</v>
      </c>
      <c r="F7839">
        <v>9.6</v>
      </c>
      <c r="G7839">
        <v>116</v>
      </c>
      <c r="H7839">
        <v>0</v>
      </c>
      <c r="I7839">
        <v>116</v>
      </c>
      <c r="J7839" t="s">
        <v>120</v>
      </c>
      <c r="K7839">
        <v>100</v>
      </c>
      <c r="L7839">
        <v>120</v>
      </c>
      <c r="M7839">
        <v>80</v>
      </c>
      <c r="N7839">
        <v>1</v>
      </c>
      <c r="O7839">
        <v>0</v>
      </c>
      <c r="P7839">
        <v>0</v>
      </c>
      <c r="R7839" t="s">
        <v>47</v>
      </c>
    </row>
    <row r="7840" spans="1:20" x14ac:dyDescent="0.25">
      <c r="A7840">
        <v>2009</v>
      </c>
      <c r="B7840" t="s">
        <v>220</v>
      </c>
      <c r="C7840">
        <v>6</v>
      </c>
      <c r="D7840" t="s">
        <v>474</v>
      </c>
      <c r="I7840" t="s">
        <v>24</v>
      </c>
      <c r="J7840" t="s">
        <v>82</v>
      </c>
      <c r="K7840">
        <v>45</v>
      </c>
      <c r="L7840">
        <v>50</v>
      </c>
      <c r="M7840">
        <v>5</v>
      </c>
      <c r="N7840">
        <v>10</v>
      </c>
      <c r="O7840">
        <v>0</v>
      </c>
    </row>
    <row r="7841" spans="1:20" x14ac:dyDescent="0.25">
      <c r="A7841">
        <v>2009</v>
      </c>
      <c r="B7841" t="s">
        <v>220</v>
      </c>
      <c r="C7841">
        <v>7</v>
      </c>
      <c r="D7841" t="s">
        <v>474</v>
      </c>
      <c r="I7841" t="s">
        <v>24</v>
      </c>
      <c r="J7841" t="s">
        <v>90</v>
      </c>
      <c r="K7841">
        <v>25</v>
      </c>
      <c r="L7841">
        <v>15</v>
      </c>
      <c r="M7841">
        <v>18</v>
      </c>
      <c r="N7841">
        <v>0</v>
      </c>
      <c r="O7841">
        <v>0</v>
      </c>
      <c r="R7841">
        <v>0</v>
      </c>
    </row>
    <row r="7842" spans="1:20" x14ac:dyDescent="0.25">
      <c r="A7842">
        <v>2009</v>
      </c>
      <c r="B7842" t="s">
        <v>220</v>
      </c>
      <c r="C7842">
        <v>8</v>
      </c>
      <c r="D7842" t="s">
        <v>474</v>
      </c>
      <c r="I7842" t="s">
        <v>24</v>
      </c>
      <c r="J7842" t="s">
        <v>83</v>
      </c>
      <c r="K7842">
        <v>34</v>
      </c>
      <c r="L7842">
        <v>60</v>
      </c>
      <c r="M7842">
        <v>15</v>
      </c>
      <c r="N7842">
        <v>0</v>
      </c>
      <c r="O7842">
        <v>0</v>
      </c>
    </row>
    <row r="7843" spans="1:20" x14ac:dyDescent="0.25">
      <c r="A7843">
        <v>2009</v>
      </c>
      <c r="B7843" t="s">
        <v>220</v>
      </c>
      <c r="C7843">
        <v>9</v>
      </c>
      <c r="D7843" t="s">
        <v>474</v>
      </c>
      <c r="I7843" t="s">
        <v>24</v>
      </c>
      <c r="J7843" t="s">
        <v>82</v>
      </c>
      <c r="K7843">
        <v>15</v>
      </c>
      <c r="L7843">
        <v>18</v>
      </c>
      <c r="M7843">
        <v>13</v>
      </c>
      <c r="N7843">
        <v>0</v>
      </c>
      <c r="O7843">
        <v>0</v>
      </c>
      <c r="T7843" t="s">
        <v>506</v>
      </c>
    </row>
    <row r="7844" spans="1:20" x14ac:dyDescent="0.25">
      <c r="A7844">
        <v>2009</v>
      </c>
      <c r="B7844" t="s">
        <v>220</v>
      </c>
      <c r="C7844">
        <v>10</v>
      </c>
      <c r="D7844" t="s">
        <v>474</v>
      </c>
      <c r="I7844" t="s">
        <v>24</v>
      </c>
      <c r="J7844" t="s">
        <v>90</v>
      </c>
      <c r="K7844">
        <v>40</v>
      </c>
      <c r="L7844">
        <v>30</v>
      </c>
      <c r="M7844">
        <v>10</v>
      </c>
      <c r="N7844">
        <v>0</v>
      </c>
      <c r="O7844">
        <v>0</v>
      </c>
      <c r="T7844" t="s">
        <v>584</v>
      </c>
    </row>
    <row r="7845" spans="1:20" x14ac:dyDescent="0.25">
      <c r="A7845">
        <v>2009</v>
      </c>
      <c r="B7845" t="s">
        <v>220</v>
      </c>
      <c r="C7845">
        <v>11</v>
      </c>
      <c r="D7845" t="s">
        <v>482</v>
      </c>
      <c r="E7845">
        <v>3</v>
      </c>
      <c r="F7845">
        <v>10</v>
      </c>
      <c r="G7845">
        <v>326</v>
      </c>
      <c r="H7845">
        <v>0</v>
      </c>
      <c r="I7845">
        <v>326</v>
      </c>
      <c r="J7845" t="s">
        <v>585</v>
      </c>
      <c r="K7845">
        <v>14</v>
      </c>
      <c r="L7845">
        <v>12</v>
      </c>
      <c r="M7845">
        <v>7</v>
      </c>
      <c r="N7845">
        <v>0</v>
      </c>
      <c r="O7845">
        <v>0</v>
      </c>
    </row>
    <row r="7846" spans="1:20" x14ac:dyDescent="0.25">
      <c r="A7846">
        <v>2009</v>
      </c>
      <c r="B7846" t="s">
        <v>220</v>
      </c>
      <c r="C7846">
        <v>12</v>
      </c>
      <c r="D7846" t="s">
        <v>482</v>
      </c>
      <c r="I7846" t="s">
        <v>24</v>
      </c>
      <c r="J7846" t="s">
        <v>323</v>
      </c>
      <c r="K7846">
        <v>16</v>
      </c>
      <c r="L7846">
        <v>18</v>
      </c>
      <c r="M7846">
        <v>0</v>
      </c>
      <c r="N7846">
        <v>0</v>
      </c>
      <c r="O7846">
        <v>0</v>
      </c>
    </row>
    <row r="7847" spans="1:20" x14ac:dyDescent="0.25">
      <c r="A7847">
        <v>2009</v>
      </c>
      <c r="B7847" t="s">
        <v>220</v>
      </c>
      <c r="C7847">
        <v>13</v>
      </c>
      <c r="D7847" t="s">
        <v>482</v>
      </c>
      <c r="I7847" t="s">
        <v>24</v>
      </c>
      <c r="J7847" t="s">
        <v>88</v>
      </c>
      <c r="K7847">
        <v>70</v>
      </c>
      <c r="L7847">
        <v>80</v>
      </c>
      <c r="M7847">
        <v>60</v>
      </c>
      <c r="N7847">
        <v>10</v>
      </c>
      <c r="O7847">
        <v>0</v>
      </c>
      <c r="P7847" t="s">
        <v>586</v>
      </c>
    </row>
    <row r="7848" spans="1:20" x14ac:dyDescent="0.25">
      <c r="A7848">
        <v>2009</v>
      </c>
      <c r="B7848" t="s">
        <v>220</v>
      </c>
      <c r="C7848">
        <v>14</v>
      </c>
      <c r="D7848" t="s">
        <v>482</v>
      </c>
      <c r="I7848" t="s">
        <v>24</v>
      </c>
      <c r="J7848" t="s">
        <v>323</v>
      </c>
      <c r="K7848">
        <v>28</v>
      </c>
      <c r="L7848">
        <v>23</v>
      </c>
      <c r="M7848">
        <v>17</v>
      </c>
      <c r="N7848">
        <v>0</v>
      </c>
      <c r="O7848">
        <v>0</v>
      </c>
      <c r="P7848" t="s">
        <v>587</v>
      </c>
    </row>
    <row r="7849" spans="1:20" x14ac:dyDescent="0.25">
      <c r="A7849">
        <v>2009</v>
      </c>
      <c r="B7849" t="s">
        <v>220</v>
      </c>
      <c r="C7849">
        <v>15</v>
      </c>
      <c r="D7849" t="s">
        <v>482</v>
      </c>
      <c r="I7849" t="s">
        <v>24</v>
      </c>
      <c r="J7849" t="s">
        <v>81</v>
      </c>
      <c r="K7849">
        <v>23</v>
      </c>
      <c r="L7849">
        <v>15</v>
      </c>
      <c r="M7849">
        <v>12</v>
      </c>
      <c r="N7849">
        <v>15</v>
      </c>
      <c r="O7849">
        <v>0</v>
      </c>
      <c r="T7849" t="s">
        <v>518</v>
      </c>
    </row>
    <row r="7850" spans="1:20" x14ac:dyDescent="0.25">
      <c r="A7850">
        <v>2009</v>
      </c>
      <c r="B7850" t="s">
        <v>220</v>
      </c>
      <c r="C7850">
        <v>16</v>
      </c>
      <c r="D7850" t="s">
        <v>482</v>
      </c>
      <c r="I7850" t="s">
        <v>24</v>
      </c>
      <c r="J7850" t="s">
        <v>85</v>
      </c>
      <c r="K7850">
        <v>13</v>
      </c>
      <c r="L7850">
        <v>11</v>
      </c>
      <c r="M7850">
        <v>12</v>
      </c>
      <c r="N7850">
        <v>0</v>
      </c>
      <c r="R7850" t="s">
        <v>47</v>
      </c>
      <c r="T7850" t="s">
        <v>588</v>
      </c>
    </row>
    <row r="7851" spans="1:20" x14ac:dyDescent="0.25">
      <c r="A7851">
        <v>2009</v>
      </c>
      <c r="B7851" t="s">
        <v>220</v>
      </c>
      <c r="C7851">
        <v>17</v>
      </c>
      <c r="D7851" t="s">
        <v>482</v>
      </c>
      <c r="I7851" t="s">
        <v>24</v>
      </c>
      <c r="J7851" t="s">
        <v>83</v>
      </c>
      <c r="K7851">
        <v>240</v>
      </c>
      <c r="L7851">
        <v>70</v>
      </c>
      <c r="M7851">
        <v>110</v>
      </c>
      <c r="N7851">
        <v>0</v>
      </c>
      <c r="O7851">
        <v>0</v>
      </c>
    </row>
    <row r="7852" spans="1:20" x14ac:dyDescent="0.25">
      <c r="A7852">
        <v>2009</v>
      </c>
      <c r="B7852" t="s">
        <v>220</v>
      </c>
      <c r="C7852">
        <v>18</v>
      </c>
      <c r="D7852" t="s">
        <v>482</v>
      </c>
      <c r="I7852" t="s">
        <v>24</v>
      </c>
      <c r="J7852" t="s">
        <v>589</v>
      </c>
      <c r="K7852">
        <v>32</v>
      </c>
      <c r="L7852">
        <v>20</v>
      </c>
      <c r="M7852">
        <v>10</v>
      </c>
      <c r="N7852">
        <v>0</v>
      </c>
      <c r="O7852">
        <v>0</v>
      </c>
      <c r="R7852" t="s">
        <v>47</v>
      </c>
    </row>
    <row r="7853" spans="1:20" x14ac:dyDescent="0.25">
      <c r="A7853">
        <v>2009</v>
      </c>
      <c r="B7853" t="s">
        <v>220</v>
      </c>
      <c r="C7853">
        <v>19</v>
      </c>
      <c r="D7853" t="s">
        <v>482</v>
      </c>
      <c r="I7853" t="s">
        <v>24</v>
      </c>
      <c r="J7853" t="s">
        <v>82</v>
      </c>
      <c r="K7853">
        <v>25</v>
      </c>
      <c r="L7853">
        <v>15</v>
      </c>
      <c r="M7853">
        <v>4</v>
      </c>
      <c r="N7853">
        <v>10</v>
      </c>
      <c r="O7853">
        <v>0</v>
      </c>
    </row>
    <row r="7854" spans="1:20" x14ac:dyDescent="0.25">
      <c r="A7854">
        <v>2009</v>
      </c>
      <c r="B7854" t="s">
        <v>220</v>
      </c>
      <c r="C7854">
        <v>20</v>
      </c>
      <c r="D7854" t="s">
        <v>482</v>
      </c>
      <c r="I7854" t="s">
        <v>24</v>
      </c>
      <c r="J7854" t="s">
        <v>79</v>
      </c>
      <c r="K7854">
        <v>80</v>
      </c>
      <c r="L7854">
        <v>53</v>
      </c>
      <c r="M7854">
        <v>45</v>
      </c>
      <c r="N7854">
        <v>0</v>
      </c>
      <c r="O7854">
        <v>0</v>
      </c>
      <c r="P7854" t="s">
        <v>587</v>
      </c>
      <c r="T7854" t="s">
        <v>590</v>
      </c>
    </row>
    <row r="7855" spans="1:20" x14ac:dyDescent="0.25">
      <c r="A7855">
        <v>2009</v>
      </c>
      <c r="B7855" t="s">
        <v>220</v>
      </c>
      <c r="C7855">
        <v>21</v>
      </c>
      <c r="D7855" t="s">
        <v>482</v>
      </c>
      <c r="I7855" t="s">
        <v>24</v>
      </c>
      <c r="J7855" t="s">
        <v>83</v>
      </c>
      <c r="K7855">
        <v>20</v>
      </c>
      <c r="L7855">
        <v>10</v>
      </c>
      <c r="M7855">
        <v>17</v>
      </c>
      <c r="N7855">
        <v>0</v>
      </c>
      <c r="O7855">
        <v>0</v>
      </c>
    </row>
    <row r="7856" spans="1:20" x14ac:dyDescent="0.25">
      <c r="A7856">
        <v>2009</v>
      </c>
      <c r="B7856" t="s">
        <v>220</v>
      </c>
      <c r="C7856">
        <v>22</v>
      </c>
      <c r="D7856" t="s">
        <v>482</v>
      </c>
      <c r="I7856" t="s">
        <v>24</v>
      </c>
      <c r="J7856" t="s">
        <v>83</v>
      </c>
      <c r="K7856">
        <v>24</v>
      </c>
      <c r="L7856">
        <v>12</v>
      </c>
      <c r="M7856">
        <v>20</v>
      </c>
      <c r="N7856">
        <v>0</v>
      </c>
      <c r="O7856">
        <v>0</v>
      </c>
    </row>
    <row r="7857" spans="1:20" x14ac:dyDescent="0.25">
      <c r="A7857">
        <v>2009</v>
      </c>
      <c r="B7857" t="s">
        <v>220</v>
      </c>
      <c r="C7857">
        <v>23</v>
      </c>
      <c r="D7857" t="s">
        <v>482</v>
      </c>
      <c r="I7857" t="s">
        <v>24</v>
      </c>
      <c r="J7857" t="s">
        <v>323</v>
      </c>
      <c r="K7857">
        <v>16</v>
      </c>
      <c r="L7857">
        <v>6</v>
      </c>
      <c r="M7857">
        <v>4</v>
      </c>
      <c r="N7857">
        <v>0</v>
      </c>
      <c r="O7857">
        <v>0</v>
      </c>
    </row>
    <row r="7858" spans="1:20" x14ac:dyDescent="0.25">
      <c r="A7858">
        <v>2009</v>
      </c>
      <c r="B7858" t="s">
        <v>220</v>
      </c>
      <c r="C7858">
        <v>24</v>
      </c>
      <c r="D7858" t="s">
        <v>482</v>
      </c>
      <c r="I7858" t="s">
        <v>24</v>
      </c>
      <c r="J7858" t="s">
        <v>85</v>
      </c>
      <c r="K7858">
        <v>20</v>
      </c>
      <c r="L7858">
        <v>13</v>
      </c>
      <c r="M7858">
        <v>7</v>
      </c>
      <c r="N7858">
        <v>0</v>
      </c>
      <c r="O7858">
        <v>0</v>
      </c>
    </row>
    <row r="7859" spans="1:20" x14ac:dyDescent="0.25">
      <c r="A7859">
        <v>2009</v>
      </c>
      <c r="B7859" t="s">
        <v>220</v>
      </c>
      <c r="C7859">
        <v>25</v>
      </c>
      <c r="D7859" t="s">
        <v>482</v>
      </c>
      <c r="I7859" t="s">
        <v>24</v>
      </c>
      <c r="J7859" t="s">
        <v>83</v>
      </c>
      <c r="K7859">
        <v>220</v>
      </c>
      <c r="L7859">
        <v>150</v>
      </c>
      <c r="M7859">
        <v>190</v>
      </c>
      <c r="N7859">
        <v>65</v>
      </c>
      <c r="O7859">
        <v>0</v>
      </c>
      <c r="T7859" t="s">
        <v>588</v>
      </c>
    </row>
    <row r="7860" spans="1:20" x14ac:dyDescent="0.25">
      <c r="A7860">
        <v>2009</v>
      </c>
      <c r="B7860" t="s">
        <v>220</v>
      </c>
      <c r="C7860">
        <v>26</v>
      </c>
      <c r="D7860" t="s">
        <v>482</v>
      </c>
      <c r="E7860">
        <v>4</v>
      </c>
      <c r="F7860">
        <v>9.5</v>
      </c>
      <c r="G7860">
        <v>230</v>
      </c>
      <c r="H7860">
        <v>0</v>
      </c>
      <c r="I7860">
        <v>230</v>
      </c>
      <c r="J7860" t="s">
        <v>81</v>
      </c>
      <c r="K7860">
        <v>20</v>
      </c>
      <c r="L7860">
        <v>15</v>
      </c>
      <c r="M7860">
        <v>13</v>
      </c>
      <c r="N7860">
        <v>0</v>
      </c>
      <c r="O7860">
        <v>0</v>
      </c>
    </row>
    <row r="7861" spans="1:20" x14ac:dyDescent="0.25">
      <c r="A7861">
        <v>2009</v>
      </c>
      <c r="B7861" t="s">
        <v>220</v>
      </c>
      <c r="C7861">
        <v>27</v>
      </c>
      <c r="D7861" t="s">
        <v>482</v>
      </c>
      <c r="I7861" t="s">
        <v>24</v>
      </c>
      <c r="J7861" t="s">
        <v>88</v>
      </c>
      <c r="K7861">
        <v>32</v>
      </c>
      <c r="L7861">
        <v>30</v>
      </c>
      <c r="M7861">
        <v>9</v>
      </c>
      <c r="N7861">
        <v>0</v>
      </c>
      <c r="O7861">
        <v>0</v>
      </c>
    </row>
    <row r="7862" spans="1:20" x14ac:dyDescent="0.25">
      <c r="A7862">
        <v>2009</v>
      </c>
      <c r="B7862" t="s">
        <v>220</v>
      </c>
      <c r="C7862">
        <v>28</v>
      </c>
      <c r="D7862" t="s">
        <v>482</v>
      </c>
      <c r="I7862" t="s">
        <v>24</v>
      </c>
      <c r="J7862" t="s">
        <v>589</v>
      </c>
      <c r="K7862">
        <v>8</v>
      </c>
      <c r="L7862">
        <v>10</v>
      </c>
      <c r="M7862">
        <v>5</v>
      </c>
      <c r="N7862">
        <v>20</v>
      </c>
      <c r="O7862">
        <v>0</v>
      </c>
      <c r="R7862" t="s">
        <v>47</v>
      </c>
    </row>
    <row r="7863" spans="1:20" x14ac:dyDescent="0.25">
      <c r="A7863">
        <v>2009</v>
      </c>
      <c r="B7863" t="s">
        <v>220</v>
      </c>
      <c r="C7863">
        <v>29</v>
      </c>
      <c r="D7863" t="s">
        <v>482</v>
      </c>
      <c r="I7863" t="s">
        <v>24</v>
      </c>
      <c r="J7863" t="s">
        <v>85</v>
      </c>
      <c r="K7863">
        <v>9</v>
      </c>
      <c r="L7863">
        <v>8</v>
      </c>
      <c r="M7863">
        <v>6</v>
      </c>
      <c r="N7863">
        <v>0</v>
      </c>
      <c r="O7863">
        <v>0</v>
      </c>
    </row>
    <row r="7864" spans="1:20" x14ac:dyDescent="0.25">
      <c r="A7864">
        <v>2009</v>
      </c>
      <c r="B7864" t="s">
        <v>220</v>
      </c>
      <c r="C7864">
        <v>30</v>
      </c>
      <c r="D7864" t="s">
        <v>482</v>
      </c>
      <c r="I7864" t="s">
        <v>24</v>
      </c>
      <c r="J7864" t="s">
        <v>81</v>
      </c>
      <c r="K7864">
        <v>11</v>
      </c>
      <c r="L7864">
        <v>11</v>
      </c>
      <c r="M7864">
        <v>13</v>
      </c>
      <c r="N7864">
        <v>75</v>
      </c>
      <c r="O7864">
        <v>0</v>
      </c>
    </row>
    <row r="7865" spans="1:20" x14ac:dyDescent="0.25">
      <c r="A7865">
        <v>2009</v>
      </c>
      <c r="B7865" t="s">
        <v>220</v>
      </c>
      <c r="C7865">
        <v>31</v>
      </c>
      <c r="D7865" t="s">
        <v>482</v>
      </c>
      <c r="I7865" t="s">
        <v>24</v>
      </c>
      <c r="J7865" t="s">
        <v>88</v>
      </c>
      <c r="K7865">
        <v>23</v>
      </c>
      <c r="L7865">
        <v>23</v>
      </c>
      <c r="M7865">
        <v>29</v>
      </c>
      <c r="N7865">
        <v>0</v>
      </c>
      <c r="O7865">
        <v>0</v>
      </c>
    </row>
    <row r="7866" spans="1:20" x14ac:dyDescent="0.25">
      <c r="A7866">
        <v>2009</v>
      </c>
      <c r="B7866" t="s">
        <v>220</v>
      </c>
      <c r="C7866">
        <v>32</v>
      </c>
      <c r="D7866" t="s">
        <v>482</v>
      </c>
      <c r="I7866" t="s">
        <v>24</v>
      </c>
      <c r="J7866" t="s">
        <v>81</v>
      </c>
      <c r="K7866">
        <v>28</v>
      </c>
      <c r="L7866">
        <v>16</v>
      </c>
      <c r="M7866">
        <v>8</v>
      </c>
      <c r="N7866">
        <v>0</v>
      </c>
      <c r="O7866">
        <v>0</v>
      </c>
      <c r="T7866" t="s">
        <v>591</v>
      </c>
    </row>
    <row r="7867" spans="1:20" x14ac:dyDescent="0.25">
      <c r="A7867">
        <v>2009</v>
      </c>
      <c r="B7867" t="s">
        <v>220</v>
      </c>
      <c r="C7867">
        <v>33</v>
      </c>
      <c r="D7867" t="s">
        <v>482</v>
      </c>
      <c r="I7867" t="s">
        <v>24</v>
      </c>
      <c r="J7867" t="s">
        <v>85</v>
      </c>
      <c r="K7867">
        <v>9</v>
      </c>
      <c r="L7867">
        <v>6</v>
      </c>
      <c r="M7867">
        <v>6</v>
      </c>
      <c r="N7867">
        <v>0</v>
      </c>
      <c r="O7867">
        <v>0</v>
      </c>
    </row>
    <row r="7868" spans="1:20" x14ac:dyDescent="0.25">
      <c r="A7868">
        <v>2009</v>
      </c>
      <c r="B7868" t="s">
        <v>220</v>
      </c>
      <c r="C7868">
        <v>34</v>
      </c>
      <c r="D7868" t="s">
        <v>482</v>
      </c>
      <c r="I7868" t="s">
        <v>24</v>
      </c>
      <c r="J7868" t="s">
        <v>88</v>
      </c>
      <c r="K7868">
        <v>38</v>
      </c>
      <c r="L7868">
        <v>19</v>
      </c>
      <c r="M7868">
        <v>24</v>
      </c>
      <c r="N7868">
        <v>0</v>
      </c>
      <c r="O7868">
        <v>0</v>
      </c>
    </row>
    <row r="7869" spans="1:20" x14ac:dyDescent="0.25">
      <c r="A7869">
        <v>2009</v>
      </c>
      <c r="B7869" t="s">
        <v>220</v>
      </c>
      <c r="C7869">
        <v>35</v>
      </c>
      <c r="D7869" t="s">
        <v>482</v>
      </c>
      <c r="I7869" t="s">
        <v>24</v>
      </c>
      <c r="J7869" t="s">
        <v>85</v>
      </c>
      <c r="K7869">
        <v>24</v>
      </c>
      <c r="L7869">
        <v>22</v>
      </c>
      <c r="M7869">
        <v>16</v>
      </c>
      <c r="N7869">
        <v>0</v>
      </c>
      <c r="O7869">
        <v>0</v>
      </c>
      <c r="T7869" t="s">
        <v>592</v>
      </c>
    </row>
    <row r="7870" spans="1:20" x14ac:dyDescent="0.25">
      <c r="A7870">
        <v>2009</v>
      </c>
      <c r="B7870" t="s">
        <v>220</v>
      </c>
      <c r="C7870">
        <v>36</v>
      </c>
      <c r="D7870" t="s">
        <v>474</v>
      </c>
      <c r="E7870">
        <v>5</v>
      </c>
      <c r="F7870">
        <v>10</v>
      </c>
      <c r="G7870">
        <v>257</v>
      </c>
      <c r="H7870">
        <v>0</v>
      </c>
      <c r="I7870">
        <v>257</v>
      </c>
      <c r="J7870" t="s">
        <v>83</v>
      </c>
      <c r="K7870">
        <v>12</v>
      </c>
      <c r="L7870">
        <v>10</v>
      </c>
      <c r="M7870">
        <v>3</v>
      </c>
      <c r="N7870">
        <v>0</v>
      </c>
      <c r="O7870">
        <v>0</v>
      </c>
    </row>
    <row r="7871" spans="1:20" x14ac:dyDescent="0.25">
      <c r="A7871">
        <v>2009</v>
      </c>
      <c r="B7871" t="s">
        <v>220</v>
      </c>
      <c r="C7871">
        <v>37</v>
      </c>
      <c r="D7871" t="s">
        <v>474</v>
      </c>
      <c r="I7871" t="s">
        <v>24</v>
      </c>
      <c r="J7871" t="s">
        <v>83</v>
      </c>
      <c r="K7871">
        <v>15</v>
      </c>
      <c r="L7871">
        <v>30</v>
      </c>
      <c r="M7871">
        <v>40</v>
      </c>
      <c r="N7871">
        <v>5</v>
      </c>
      <c r="O7871">
        <v>0</v>
      </c>
    </row>
    <row r="7872" spans="1:20" x14ac:dyDescent="0.25">
      <c r="A7872">
        <v>2009</v>
      </c>
      <c r="B7872" t="s">
        <v>220</v>
      </c>
      <c r="C7872">
        <v>38</v>
      </c>
      <c r="D7872" t="s">
        <v>474</v>
      </c>
      <c r="I7872" t="s">
        <v>24</v>
      </c>
      <c r="J7872" t="s">
        <v>323</v>
      </c>
      <c r="K7872">
        <v>10</v>
      </c>
      <c r="L7872">
        <v>20</v>
      </c>
      <c r="M7872">
        <v>1</v>
      </c>
      <c r="N7872">
        <v>0</v>
      </c>
      <c r="O7872">
        <v>0</v>
      </c>
      <c r="T7872" t="s">
        <v>476</v>
      </c>
    </row>
    <row r="7873" spans="1:20" x14ac:dyDescent="0.25">
      <c r="A7873">
        <v>2009</v>
      </c>
      <c r="B7873" t="s">
        <v>220</v>
      </c>
      <c r="C7873">
        <v>39</v>
      </c>
      <c r="D7873" t="s">
        <v>474</v>
      </c>
      <c r="I7873" t="s">
        <v>24</v>
      </c>
      <c r="J7873" t="s">
        <v>82</v>
      </c>
      <c r="K7873">
        <v>8</v>
      </c>
      <c r="L7873">
        <v>18</v>
      </c>
      <c r="M7873">
        <v>7</v>
      </c>
      <c r="N7873">
        <v>9</v>
      </c>
      <c r="O7873">
        <v>10</v>
      </c>
      <c r="T7873" t="s">
        <v>475</v>
      </c>
    </row>
    <row r="7874" spans="1:20" x14ac:dyDescent="0.25">
      <c r="A7874">
        <v>2009</v>
      </c>
      <c r="B7874" t="s">
        <v>220</v>
      </c>
      <c r="C7874">
        <v>40</v>
      </c>
      <c r="D7874" t="s">
        <v>474</v>
      </c>
      <c r="I7874" t="s">
        <v>24</v>
      </c>
      <c r="J7874" t="s">
        <v>79</v>
      </c>
      <c r="K7874">
        <v>11</v>
      </c>
      <c r="L7874">
        <v>8</v>
      </c>
      <c r="M7874">
        <v>5</v>
      </c>
      <c r="N7874">
        <v>0</v>
      </c>
      <c r="O7874">
        <v>0</v>
      </c>
    </row>
    <row r="7875" spans="1:20" x14ac:dyDescent="0.25">
      <c r="A7875">
        <v>2009</v>
      </c>
      <c r="B7875" t="s">
        <v>220</v>
      </c>
      <c r="C7875">
        <v>41</v>
      </c>
      <c r="D7875" t="s">
        <v>474</v>
      </c>
      <c r="I7875" t="s">
        <v>24</v>
      </c>
      <c r="J7875" t="s">
        <v>79</v>
      </c>
      <c r="K7875">
        <v>100</v>
      </c>
      <c r="L7875">
        <v>150</v>
      </c>
      <c r="M7875">
        <v>50</v>
      </c>
      <c r="N7875">
        <v>30</v>
      </c>
      <c r="O7875">
        <v>0</v>
      </c>
      <c r="S7875" t="s">
        <v>593</v>
      </c>
    </row>
    <row r="7876" spans="1:20" x14ac:dyDescent="0.25">
      <c r="A7876">
        <v>2009</v>
      </c>
      <c r="B7876" t="s">
        <v>220</v>
      </c>
      <c r="C7876">
        <v>42</v>
      </c>
      <c r="D7876" t="s">
        <v>474</v>
      </c>
      <c r="I7876" t="s">
        <v>24</v>
      </c>
      <c r="J7876" t="s">
        <v>79</v>
      </c>
      <c r="K7876">
        <v>60</v>
      </c>
      <c r="L7876">
        <v>130</v>
      </c>
      <c r="M7876">
        <v>50</v>
      </c>
      <c r="N7876">
        <v>20</v>
      </c>
      <c r="O7876">
        <v>0</v>
      </c>
      <c r="S7876" t="s">
        <v>594</v>
      </c>
      <c r="T7876" t="s">
        <v>528</v>
      </c>
    </row>
    <row r="7877" spans="1:20" x14ac:dyDescent="0.25">
      <c r="A7877">
        <v>2009</v>
      </c>
      <c r="B7877" t="s">
        <v>220</v>
      </c>
      <c r="C7877">
        <v>43</v>
      </c>
      <c r="D7877" t="s">
        <v>474</v>
      </c>
      <c r="I7877" t="s">
        <v>24</v>
      </c>
      <c r="J7877" t="s">
        <v>83</v>
      </c>
      <c r="K7877">
        <v>120</v>
      </c>
      <c r="L7877">
        <v>190</v>
      </c>
      <c r="M7877">
        <v>110</v>
      </c>
      <c r="N7877">
        <v>5</v>
      </c>
      <c r="O7877">
        <v>0</v>
      </c>
    </row>
    <row r="7878" spans="1:20" x14ac:dyDescent="0.25">
      <c r="A7878">
        <v>2009</v>
      </c>
      <c r="B7878" t="s">
        <v>220</v>
      </c>
      <c r="C7878">
        <v>44</v>
      </c>
      <c r="D7878" t="s">
        <v>474</v>
      </c>
      <c r="I7878" t="s">
        <v>24</v>
      </c>
      <c r="J7878" t="s">
        <v>323</v>
      </c>
      <c r="K7878">
        <v>15</v>
      </c>
      <c r="L7878">
        <v>20</v>
      </c>
      <c r="M7878">
        <v>30</v>
      </c>
      <c r="N7878">
        <v>0</v>
      </c>
      <c r="O7878">
        <v>0</v>
      </c>
    </row>
    <row r="7879" spans="1:20" x14ac:dyDescent="0.25">
      <c r="A7879">
        <v>2009</v>
      </c>
      <c r="B7879" t="s">
        <v>220</v>
      </c>
      <c r="C7879">
        <v>45</v>
      </c>
      <c r="D7879" t="s">
        <v>474</v>
      </c>
      <c r="I7879" t="s">
        <v>24</v>
      </c>
      <c r="J7879" t="s">
        <v>83</v>
      </c>
      <c r="K7879">
        <v>30</v>
      </c>
      <c r="L7879">
        <v>80</v>
      </c>
      <c r="M7879">
        <v>50</v>
      </c>
      <c r="N7879">
        <v>0</v>
      </c>
      <c r="O7879">
        <v>0</v>
      </c>
    </row>
    <row r="7880" spans="1:20" x14ac:dyDescent="0.25">
      <c r="A7880">
        <v>2009</v>
      </c>
      <c r="B7880" t="s">
        <v>220</v>
      </c>
      <c r="C7880">
        <v>46</v>
      </c>
      <c r="D7880" t="s">
        <v>474</v>
      </c>
      <c r="I7880" t="s">
        <v>24</v>
      </c>
      <c r="J7880" t="s">
        <v>82</v>
      </c>
      <c r="K7880">
        <v>11</v>
      </c>
      <c r="L7880">
        <v>20</v>
      </c>
      <c r="M7880">
        <v>2</v>
      </c>
      <c r="N7880">
        <v>0</v>
      </c>
      <c r="O7880">
        <v>0</v>
      </c>
    </row>
    <row r="7881" spans="1:20" x14ac:dyDescent="0.25">
      <c r="A7881">
        <v>2009</v>
      </c>
      <c r="B7881" t="s">
        <v>220</v>
      </c>
      <c r="C7881">
        <v>47</v>
      </c>
      <c r="D7881" t="s">
        <v>474</v>
      </c>
      <c r="E7881">
        <v>6</v>
      </c>
      <c r="F7881">
        <v>13</v>
      </c>
      <c r="G7881">
        <v>148</v>
      </c>
      <c r="H7881">
        <v>135</v>
      </c>
      <c r="I7881">
        <v>171.09826589595374</v>
      </c>
      <c r="J7881" t="s">
        <v>83</v>
      </c>
      <c r="K7881">
        <v>30</v>
      </c>
      <c r="L7881">
        <v>35</v>
      </c>
      <c r="M7881">
        <v>50</v>
      </c>
      <c r="N7881">
        <v>40</v>
      </c>
      <c r="O7881">
        <v>0</v>
      </c>
      <c r="T7881" t="s">
        <v>595</v>
      </c>
    </row>
    <row r="7882" spans="1:20" x14ac:dyDescent="0.25">
      <c r="A7882">
        <v>2009</v>
      </c>
      <c r="B7882" t="s">
        <v>220</v>
      </c>
      <c r="C7882">
        <v>48</v>
      </c>
      <c r="D7882" t="s">
        <v>474</v>
      </c>
      <c r="I7882" t="s">
        <v>24</v>
      </c>
      <c r="J7882" t="s">
        <v>90</v>
      </c>
      <c r="K7882">
        <v>35</v>
      </c>
      <c r="L7882">
        <v>40</v>
      </c>
      <c r="M7882">
        <v>60</v>
      </c>
      <c r="N7882">
        <v>10</v>
      </c>
      <c r="O7882">
        <v>0</v>
      </c>
      <c r="T7882" t="s">
        <v>528</v>
      </c>
    </row>
    <row r="7883" spans="1:20" x14ac:dyDescent="0.25">
      <c r="A7883">
        <v>2009</v>
      </c>
      <c r="B7883" t="s">
        <v>220</v>
      </c>
      <c r="C7883">
        <v>49</v>
      </c>
      <c r="D7883" t="s">
        <v>474</v>
      </c>
      <c r="I7883" t="s">
        <v>24</v>
      </c>
      <c r="J7883" t="s">
        <v>88</v>
      </c>
      <c r="K7883">
        <v>25</v>
      </c>
      <c r="L7883">
        <v>40</v>
      </c>
      <c r="M7883">
        <v>15</v>
      </c>
      <c r="N7883">
        <v>5</v>
      </c>
      <c r="O7883">
        <v>0</v>
      </c>
    </row>
    <row r="7884" spans="1:20" x14ac:dyDescent="0.25">
      <c r="A7884">
        <v>2009</v>
      </c>
      <c r="B7884" t="s">
        <v>220</v>
      </c>
      <c r="C7884">
        <v>50</v>
      </c>
      <c r="D7884" t="s">
        <v>474</v>
      </c>
      <c r="I7884" t="s">
        <v>24</v>
      </c>
      <c r="J7884" t="s">
        <v>82</v>
      </c>
      <c r="K7884">
        <v>15</v>
      </c>
      <c r="L7884">
        <v>18</v>
      </c>
      <c r="M7884">
        <v>21</v>
      </c>
      <c r="N7884">
        <v>0</v>
      </c>
      <c r="O7884">
        <v>0</v>
      </c>
    </row>
    <row r="7885" spans="1:20" x14ac:dyDescent="0.25">
      <c r="A7885">
        <v>2009</v>
      </c>
      <c r="B7885" t="s">
        <v>220</v>
      </c>
      <c r="C7885">
        <v>51</v>
      </c>
      <c r="D7885" t="s">
        <v>474</v>
      </c>
      <c r="I7885" t="s">
        <v>24</v>
      </c>
      <c r="J7885" t="s">
        <v>83</v>
      </c>
      <c r="K7885">
        <v>90</v>
      </c>
      <c r="L7885">
        <v>60</v>
      </c>
      <c r="M7885">
        <v>40</v>
      </c>
      <c r="N7885">
        <v>1</v>
      </c>
      <c r="O7885">
        <v>0</v>
      </c>
    </row>
    <row r="7886" spans="1:20" x14ac:dyDescent="0.25">
      <c r="A7886">
        <v>2009</v>
      </c>
      <c r="B7886" t="s">
        <v>220</v>
      </c>
      <c r="C7886">
        <v>52</v>
      </c>
      <c r="D7886" t="s">
        <v>482</v>
      </c>
      <c r="E7886">
        <v>7</v>
      </c>
      <c r="F7886">
        <v>10</v>
      </c>
      <c r="G7886">
        <v>110</v>
      </c>
      <c r="H7886">
        <v>0</v>
      </c>
      <c r="I7886">
        <v>110</v>
      </c>
      <c r="J7886" t="s">
        <v>82</v>
      </c>
      <c r="K7886">
        <v>20</v>
      </c>
      <c r="L7886">
        <v>12</v>
      </c>
      <c r="M7886">
        <v>10</v>
      </c>
      <c r="N7886">
        <v>5</v>
      </c>
      <c r="O7886">
        <v>0</v>
      </c>
      <c r="P7886" t="s">
        <v>586</v>
      </c>
    </row>
    <row r="7887" spans="1:20" x14ac:dyDescent="0.25">
      <c r="A7887">
        <v>2009</v>
      </c>
      <c r="B7887" t="s">
        <v>220</v>
      </c>
      <c r="C7887">
        <v>53</v>
      </c>
      <c r="D7887" t="s">
        <v>482</v>
      </c>
      <c r="F7887">
        <v>10</v>
      </c>
      <c r="I7887" t="s">
        <v>24</v>
      </c>
      <c r="J7887" t="s">
        <v>85</v>
      </c>
      <c r="K7887">
        <v>10</v>
      </c>
      <c r="L7887">
        <v>7</v>
      </c>
      <c r="M7887">
        <v>4</v>
      </c>
      <c r="N7887">
        <v>0</v>
      </c>
      <c r="O7887">
        <v>0</v>
      </c>
    </row>
    <row r="7888" spans="1:20" x14ac:dyDescent="0.25">
      <c r="A7888">
        <v>2009</v>
      </c>
      <c r="B7888" t="s">
        <v>220</v>
      </c>
      <c r="C7888">
        <v>54</v>
      </c>
      <c r="D7888" t="s">
        <v>482</v>
      </c>
      <c r="F7888">
        <v>10</v>
      </c>
      <c r="I7888" t="s">
        <v>24</v>
      </c>
      <c r="J7888" t="s">
        <v>82</v>
      </c>
      <c r="K7888">
        <v>18</v>
      </c>
      <c r="L7888">
        <v>12</v>
      </c>
      <c r="M7888">
        <v>3</v>
      </c>
      <c r="N7888">
        <v>0</v>
      </c>
      <c r="O7888">
        <v>0</v>
      </c>
    </row>
    <row r="7889" spans="1:20" x14ac:dyDescent="0.25">
      <c r="A7889">
        <v>2009</v>
      </c>
      <c r="B7889" t="s">
        <v>220</v>
      </c>
      <c r="C7889">
        <v>55</v>
      </c>
      <c r="D7889" t="s">
        <v>482</v>
      </c>
      <c r="F7889">
        <v>10</v>
      </c>
      <c r="I7889" t="s">
        <v>24</v>
      </c>
      <c r="J7889" t="s">
        <v>79</v>
      </c>
      <c r="K7889">
        <v>20</v>
      </c>
      <c r="L7889">
        <v>75</v>
      </c>
      <c r="M7889">
        <v>80</v>
      </c>
      <c r="N7889">
        <v>0</v>
      </c>
      <c r="O7889">
        <v>0</v>
      </c>
    </row>
    <row r="7890" spans="1:20" x14ac:dyDescent="0.25">
      <c r="A7890">
        <v>2009</v>
      </c>
      <c r="B7890" t="s">
        <v>220</v>
      </c>
      <c r="C7890">
        <v>56</v>
      </c>
      <c r="D7890" t="s">
        <v>482</v>
      </c>
      <c r="F7890">
        <v>10</v>
      </c>
      <c r="I7890" t="s">
        <v>24</v>
      </c>
      <c r="J7890" t="s">
        <v>76</v>
      </c>
      <c r="K7890">
        <v>235</v>
      </c>
      <c r="L7890">
        <v>100</v>
      </c>
      <c r="M7890">
        <v>5</v>
      </c>
      <c r="N7890">
        <v>0</v>
      </c>
      <c r="O7890">
        <v>0</v>
      </c>
      <c r="T7890" t="s">
        <v>526</v>
      </c>
    </row>
    <row r="7891" spans="1:20" x14ac:dyDescent="0.25">
      <c r="A7891">
        <v>2009</v>
      </c>
      <c r="B7891" t="s">
        <v>220</v>
      </c>
      <c r="C7891">
        <v>57</v>
      </c>
      <c r="D7891" t="s">
        <v>482</v>
      </c>
      <c r="F7891">
        <v>10</v>
      </c>
      <c r="I7891" t="s">
        <v>24</v>
      </c>
      <c r="J7891" t="s">
        <v>82</v>
      </c>
      <c r="K7891">
        <v>15</v>
      </c>
      <c r="L7891">
        <v>6</v>
      </c>
      <c r="M7891">
        <v>1</v>
      </c>
      <c r="N7891">
        <v>0</v>
      </c>
      <c r="O7891">
        <v>0</v>
      </c>
      <c r="P7891" t="s">
        <v>587</v>
      </c>
    </row>
    <row r="7892" spans="1:20" x14ac:dyDescent="0.25">
      <c r="A7892">
        <v>2009</v>
      </c>
      <c r="B7892" t="s">
        <v>220</v>
      </c>
      <c r="C7892">
        <v>58</v>
      </c>
      <c r="D7892" t="s">
        <v>482</v>
      </c>
      <c r="F7892">
        <v>10</v>
      </c>
      <c r="I7892" t="s">
        <v>24</v>
      </c>
      <c r="J7892" t="s">
        <v>79</v>
      </c>
      <c r="K7892">
        <v>17</v>
      </c>
      <c r="L7892">
        <v>16</v>
      </c>
      <c r="M7892">
        <v>10</v>
      </c>
      <c r="N7892">
        <v>0</v>
      </c>
      <c r="O7892">
        <v>0</v>
      </c>
    </row>
    <row r="7893" spans="1:20" x14ac:dyDescent="0.25">
      <c r="A7893">
        <v>2009</v>
      </c>
      <c r="B7893" t="s">
        <v>220</v>
      </c>
      <c r="C7893">
        <v>59</v>
      </c>
      <c r="D7893" t="s">
        <v>482</v>
      </c>
      <c r="F7893">
        <v>10</v>
      </c>
      <c r="I7893" t="s">
        <v>24</v>
      </c>
      <c r="J7893" t="s">
        <v>79</v>
      </c>
      <c r="K7893">
        <v>85</v>
      </c>
      <c r="L7893">
        <v>35</v>
      </c>
      <c r="M7893">
        <v>40</v>
      </c>
      <c r="N7893">
        <v>0</v>
      </c>
      <c r="O7893">
        <v>0</v>
      </c>
    </row>
    <row r="7894" spans="1:20" x14ac:dyDescent="0.25">
      <c r="A7894">
        <v>2009</v>
      </c>
      <c r="B7894" t="s">
        <v>220</v>
      </c>
      <c r="C7894">
        <v>60</v>
      </c>
      <c r="D7894" t="s">
        <v>482</v>
      </c>
      <c r="F7894">
        <v>10</v>
      </c>
      <c r="I7894" t="s">
        <v>24</v>
      </c>
      <c r="J7894" t="s">
        <v>83</v>
      </c>
      <c r="K7894">
        <v>75</v>
      </c>
      <c r="L7894">
        <v>50</v>
      </c>
      <c r="M7894">
        <v>75</v>
      </c>
      <c r="N7894">
        <v>0</v>
      </c>
      <c r="O7894">
        <v>0</v>
      </c>
    </row>
    <row r="7895" spans="1:20" x14ac:dyDescent="0.25">
      <c r="A7895">
        <v>2009</v>
      </c>
      <c r="B7895" t="s">
        <v>220</v>
      </c>
      <c r="C7895">
        <v>61</v>
      </c>
      <c r="D7895" t="s">
        <v>482</v>
      </c>
      <c r="F7895">
        <v>10</v>
      </c>
      <c r="I7895" t="s">
        <v>24</v>
      </c>
      <c r="J7895" t="s">
        <v>82</v>
      </c>
      <c r="K7895">
        <v>15</v>
      </c>
      <c r="L7895">
        <v>12</v>
      </c>
      <c r="M7895">
        <v>6</v>
      </c>
      <c r="N7895">
        <v>25</v>
      </c>
      <c r="O7895">
        <v>0</v>
      </c>
    </row>
    <row r="7896" spans="1:20" x14ac:dyDescent="0.25">
      <c r="A7896">
        <v>2009</v>
      </c>
      <c r="B7896" t="s">
        <v>220</v>
      </c>
      <c r="C7896">
        <v>62</v>
      </c>
      <c r="D7896" t="s">
        <v>482</v>
      </c>
      <c r="E7896">
        <v>8</v>
      </c>
      <c r="F7896">
        <v>10.5</v>
      </c>
      <c r="G7896">
        <v>226</v>
      </c>
      <c r="H7896">
        <v>0</v>
      </c>
      <c r="I7896">
        <v>226</v>
      </c>
      <c r="J7896" t="s">
        <v>80</v>
      </c>
      <c r="K7896">
        <v>40</v>
      </c>
      <c r="L7896">
        <v>40</v>
      </c>
      <c r="M7896">
        <v>25</v>
      </c>
      <c r="N7896">
        <v>15</v>
      </c>
      <c r="O7896">
        <v>0</v>
      </c>
      <c r="P7896" t="s">
        <v>586</v>
      </c>
    </row>
    <row r="7897" spans="1:20" x14ac:dyDescent="0.25">
      <c r="A7897">
        <v>2009</v>
      </c>
      <c r="B7897" t="s">
        <v>220</v>
      </c>
      <c r="C7897">
        <v>63</v>
      </c>
      <c r="D7897" t="s">
        <v>482</v>
      </c>
      <c r="F7897">
        <v>10.5</v>
      </c>
      <c r="I7897" t="s">
        <v>24</v>
      </c>
      <c r="J7897" t="s">
        <v>82</v>
      </c>
      <c r="K7897">
        <v>9</v>
      </c>
      <c r="L7897">
        <v>7</v>
      </c>
      <c r="M7897">
        <v>5</v>
      </c>
      <c r="N7897">
        <v>0</v>
      </c>
      <c r="O7897">
        <v>0</v>
      </c>
    </row>
    <row r="7898" spans="1:20" x14ac:dyDescent="0.25">
      <c r="A7898">
        <v>2009</v>
      </c>
      <c r="B7898" t="s">
        <v>220</v>
      </c>
      <c r="C7898">
        <v>64</v>
      </c>
      <c r="D7898" t="s">
        <v>482</v>
      </c>
      <c r="F7898">
        <v>10.5</v>
      </c>
      <c r="I7898" t="s">
        <v>24</v>
      </c>
      <c r="J7898" t="s">
        <v>79</v>
      </c>
      <c r="K7898">
        <v>11</v>
      </c>
      <c r="L7898">
        <v>10</v>
      </c>
      <c r="M7898">
        <v>6</v>
      </c>
      <c r="N7898">
        <v>0</v>
      </c>
      <c r="O7898">
        <v>0</v>
      </c>
      <c r="T7898" t="s">
        <v>486</v>
      </c>
    </row>
    <row r="7899" spans="1:20" x14ac:dyDescent="0.25">
      <c r="A7899">
        <v>2009</v>
      </c>
      <c r="B7899" t="s">
        <v>220</v>
      </c>
      <c r="C7899">
        <v>65</v>
      </c>
      <c r="D7899" t="s">
        <v>482</v>
      </c>
      <c r="F7899">
        <v>10.5</v>
      </c>
      <c r="I7899" t="s">
        <v>24</v>
      </c>
      <c r="J7899" t="s">
        <v>85</v>
      </c>
      <c r="K7899">
        <v>10</v>
      </c>
      <c r="L7899">
        <v>7</v>
      </c>
      <c r="M7899">
        <v>3</v>
      </c>
      <c r="N7899">
        <v>0</v>
      </c>
      <c r="O7899">
        <v>0</v>
      </c>
    </row>
    <row r="7900" spans="1:20" x14ac:dyDescent="0.25">
      <c r="A7900">
        <v>2009</v>
      </c>
      <c r="B7900" t="s">
        <v>220</v>
      </c>
      <c r="C7900">
        <v>66</v>
      </c>
      <c r="D7900" t="s">
        <v>482</v>
      </c>
      <c r="F7900">
        <v>10.5</v>
      </c>
      <c r="I7900" t="s">
        <v>24</v>
      </c>
      <c r="J7900" t="s">
        <v>79</v>
      </c>
      <c r="K7900">
        <v>15</v>
      </c>
      <c r="L7900">
        <v>14</v>
      </c>
      <c r="M7900">
        <v>6</v>
      </c>
      <c r="N7900">
        <v>0</v>
      </c>
      <c r="O7900">
        <v>0</v>
      </c>
    </row>
    <row r="7901" spans="1:20" x14ac:dyDescent="0.25">
      <c r="A7901">
        <v>2009</v>
      </c>
      <c r="B7901" t="s">
        <v>220</v>
      </c>
      <c r="C7901">
        <v>67</v>
      </c>
      <c r="D7901" t="s">
        <v>482</v>
      </c>
      <c r="F7901">
        <v>10.5</v>
      </c>
      <c r="I7901" t="s">
        <v>24</v>
      </c>
      <c r="J7901" t="s">
        <v>83</v>
      </c>
      <c r="K7901">
        <v>70</v>
      </c>
      <c r="L7901">
        <v>40</v>
      </c>
      <c r="M7901">
        <v>45</v>
      </c>
      <c r="N7901">
        <v>50</v>
      </c>
      <c r="O7901">
        <v>0</v>
      </c>
    </row>
    <row r="7902" spans="1:20" x14ac:dyDescent="0.25">
      <c r="A7902">
        <v>2009</v>
      </c>
      <c r="B7902" t="s">
        <v>220</v>
      </c>
      <c r="C7902">
        <v>68</v>
      </c>
      <c r="D7902" t="s">
        <v>482</v>
      </c>
      <c r="F7902">
        <v>10.5</v>
      </c>
      <c r="I7902" t="s">
        <v>24</v>
      </c>
      <c r="J7902" t="s">
        <v>76</v>
      </c>
      <c r="K7902">
        <v>80</v>
      </c>
      <c r="L7902">
        <v>30</v>
      </c>
      <c r="M7902">
        <v>25</v>
      </c>
      <c r="N7902">
        <v>80</v>
      </c>
      <c r="O7902">
        <v>0</v>
      </c>
      <c r="T7902" t="s">
        <v>526</v>
      </c>
    </row>
    <row r="7903" spans="1:20" x14ac:dyDescent="0.25">
      <c r="A7903">
        <v>2009</v>
      </c>
      <c r="B7903" t="s">
        <v>220</v>
      </c>
      <c r="C7903">
        <v>69</v>
      </c>
      <c r="D7903" t="s">
        <v>482</v>
      </c>
      <c r="F7903">
        <v>10.5</v>
      </c>
      <c r="I7903" t="s">
        <v>24</v>
      </c>
      <c r="J7903" t="s">
        <v>323</v>
      </c>
      <c r="K7903">
        <v>12</v>
      </c>
      <c r="L7903">
        <v>14</v>
      </c>
      <c r="M7903">
        <v>10</v>
      </c>
      <c r="N7903">
        <v>0</v>
      </c>
      <c r="O7903">
        <v>0</v>
      </c>
    </row>
    <row r="7904" spans="1:20" x14ac:dyDescent="0.25">
      <c r="A7904">
        <v>2009</v>
      </c>
      <c r="B7904" t="s">
        <v>220</v>
      </c>
      <c r="C7904">
        <v>70</v>
      </c>
      <c r="D7904" t="s">
        <v>482</v>
      </c>
      <c r="F7904">
        <v>10.5</v>
      </c>
      <c r="I7904" t="s">
        <v>24</v>
      </c>
      <c r="J7904" t="s">
        <v>79</v>
      </c>
      <c r="K7904">
        <v>80</v>
      </c>
      <c r="L7904">
        <v>90</v>
      </c>
      <c r="M7904">
        <v>100</v>
      </c>
      <c r="N7904">
        <v>99</v>
      </c>
      <c r="O7904">
        <v>0</v>
      </c>
    </row>
    <row r="7905" spans="1:15" x14ac:dyDescent="0.25">
      <c r="A7905">
        <v>2009</v>
      </c>
      <c r="B7905" t="s">
        <v>220</v>
      </c>
      <c r="C7905">
        <v>71</v>
      </c>
      <c r="D7905" t="s">
        <v>482</v>
      </c>
      <c r="F7905">
        <v>10.5</v>
      </c>
      <c r="I7905" t="s">
        <v>24</v>
      </c>
      <c r="J7905" t="s">
        <v>82</v>
      </c>
      <c r="K7905">
        <v>30</v>
      </c>
      <c r="L7905">
        <v>18</v>
      </c>
      <c r="M7905">
        <v>12</v>
      </c>
      <c r="N7905">
        <v>0</v>
      </c>
      <c r="O7905">
        <v>0</v>
      </c>
    </row>
    <row r="7906" spans="1:15" x14ac:dyDescent="0.25">
      <c r="A7906">
        <v>2010</v>
      </c>
      <c r="B7906" s="6" t="s">
        <v>68</v>
      </c>
      <c r="C7906">
        <v>1</v>
      </c>
      <c r="D7906" s="29" t="s">
        <v>596</v>
      </c>
      <c r="E7906">
        <v>1</v>
      </c>
      <c r="F7906">
        <v>12.8</v>
      </c>
      <c r="G7906">
        <v>220</v>
      </c>
      <c r="H7906">
        <v>0</v>
      </c>
      <c r="I7906">
        <f>IF(G7906&gt;0,G7906/(1000-$G7906)*1000,"")</f>
        <v>282.05128205128204</v>
      </c>
      <c r="J7906" t="s">
        <v>221</v>
      </c>
      <c r="K7906">
        <v>10</v>
      </c>
    </row>
    <row r="7907" spans="1:15" x14ac:dyDescent="0.25">
      <c r="A7907">
        <v>2010</v>
      </c>
      <c r="B7907" s="6" t="s">
        <v>68</v>
      </c>
      <c r="C7907">
        <v>2</v>
      </c>
      <c r="D7907" s="29"/>
      <c r="F7907" s="29"/>
      <c r="I7907" t="str">
        <f t="shared" ref="I7907:I7970" si="86">IF(G7907&gt;0,G7907/(1000-$G7907)*1000,"")</f>
        <v/>
      </c>
      <c r="J7907" t="s">
        <v>270</v>
      </c>
      <c r="K7907">
        <v>10</v>
      </c>
    </row>
    <row r="7908" spans="1:15" x14ac:dyDescent="0.25">
      <c r="A7908">
        <v>2010</v>
      </c>
      <c r="B7908" s="6" t="s">
        <v>68</v>
      </c>
      <c r="C7908">
        <v>3</v>
      </c>
      <c r="D7908" s="29"/>
      <c r="F7908" s="29"/>
      <c r="I7908" t="str">
        <f t="shared" si="86"/>
        <v/>
      </c>
      <c r="J7908" t="s">
        <v>79</v>
      </c>
      <c r="K7908">
        <v>10</v>
      </c>
    </row>
    <row r="7909" spans="1:15" x14ac:dyDescent="0.25">
      <c r="A7909">
        <v>2010</v>
      </c>
      <c r="B7909" s="6" t="s">
        <v>68</v>
      </c>
      <c r="C7909">
        <v>4</v>
      </c>
      <c r="D7909" s="29"/>
      <c r="F7909" s="29"/>
      <c r="I7909" t="str">
        <f t="shared" si="86"/>
        <v/>
      </c>
      <c r="J7909" t="s">
        <v>80</v>
      </c>
      <c r="K7909">
        <v>10</v>
      </c>
    </row>
    <row r="7910" spans="1:15" x14ac:dyDescent="0.25">
      <c r="A7910">
        <v>2010</v>
      </c>
      <c r="B7910" s="6" t="s">
        <v>68</v>
      </c>
      <c r="C7910">
        <v>5</v>
      </c>
      <c r="D7910" s="29"/>
      <c r="F7910" s="29"/>
      <c r="I7910" t="str">
        <f t="shared" si="86"/>
        <v/>
      </c>
      <c r="J7910" t="s">
        <v>137</v>
      </c>
      <c r="K7910">
        <v>20</v>
      </c>
    </row>
    <row r="7911" spans="1:15" x14ac:dyDescent="0.25">
      <c r="A7911">
        <v>2010</v>
      </c>
      <c r="B7911" s="6" t="s">
        <v>68</v>
      </c>
      <c r="C7911">
        <v>6</v>
      </c>
      <c r="D7911" s="29"/>
      <c r="F7911" s="29"/>
      <c r="I7911" t="str">
        <f t="shared" si="86"/>
        <v/>
      </c>
      <c r="J7911" t="s">
        <v>221</v>
      </c>
      <c r="K7911">
        <v>20</v>
      </c>
    </row>
    <row r="7912" spans="1:15" x14ac:dyDescent="0.25">
      <c r="A7912">
        <v>2010</v>
      </c>
      <c r="B7912" s="6" t="s">
        <v>68</v>
      </c>
      <c r="C7912">
        <v>7</v>
      </c>
      <c r="D7912" s="29"/>
      <c r="F7912" s="29"/>
      <c r="I7912" t="str">
        <f t="shared" si="86"/>
        <v/>
      </c>
      <c r="J7912" t="s">
        <v>221</v>
      </c>
      <c r="K7912">
        <v>10</v>
      </c>
    </row>
    <row r="7913" spans="1:15" x14ac:dyDescent="0.25">
      <c r="A7913">
        <v>2010</v>
      </c>
      <c r="B7913" s="6" t="s">
        <v>68</v>
      </c>
      <c r="C7913">
        <v>8</v>
      </c>
      <c r="D7913" s="29"/>
      <c r="F7913" s="29"/>
      <c r="I7913" t="str">
        <f t="shared" si="86"/>
        <v/>
      </c>
      <c r="J7913" t="s">
        <v>79</v>
      </c>
      <c r="K7913">
        <v>20</v>
      </c>
    </row>
    <row r="7914" spans="1:15" x14ac:dyDescent="0.25">
      <c r="A7914">
        <v>2010</v>
      </c>
      <c r="B7914" s="6" t="s">
        <v>68</v>
      </c>
      <c r="C7914">
        <v>9</v>
      </c>
      <c r="D7914" s="29"/>
      <c r="F7914" s="29"/>
      <c r="I7914" t="str">
        <f t="shared" si="86"/>
        <v/>
      </c>
      <c r="J7914" t="s">
        <v>221</v>
      </c>
      <c r="K7914">
        <v>20</v>
      </c>
    </row>
    <row r="7915" spans="1:15" x14ac:dyDescent="0.25">
      <c r="A7915">
        <v>2010</v>
      </c>
      <c r="B7915" s="6" t="s">
        <v>68</v>
      </c>
      <c r="C7915">
        <v>10</v>
      </c>
      <c r="D7915" s="29"/>
      <c r="F7915" s="29"/>
      <c r="I7915" t="str">
        <f t="shared" si="86"/>
        <v/>
      </c>
      <c r="J7915" t="s">
        <v>221</v>
      </c>
      <c r="K7915">
        <v>10</v>
      </c>
    </row>
    <row r="7916" spans="1:15" x14ac:dyDescent="0.25">
      <c r="A7916">
        <v>2010</v>
      </c>
      <c r="B7916" s="6" t="s">
        <v>68</v>
      </c>
      <c r="C7916">
        <v>11</v>
      </c>
      <c r="D7916" s="29"/>
      <c r="F7916" s="29"/>
      <c r="I7916" t="str">
        <f t="shared" si="86"/>
        <v/>
      </c>
      <c r="J7916" t="s">
        <v>270</v>
      </c>
      <c r="K7916">
        <v>10</v>
      </c>
    </row>
    <row r="7917" spans="1:15" x14ac:dyDescent="0.25">
      <c r="A7917">
        <v>2010</v>
      </c>
      <c r="B7917" s="6" t="s">
        <v>68</v>
      </c>
      <c r="C7917">
        <v>12</v>
      </c>
      <c r="D7917" s="29"/>
      <c r="F7917" s="29"/>
      <c r="I7917" t="str">
        <f t="shared" si="86"/>
        <v/>
      </c>
      <c r="J7917" t="s">
        <v>81</v>
      </c>
      <c r="K7917">
        <v>20</v>
      </c>
    </row>
    <row r="7918" spans="1:15" x14ac:dyDescent="0.25">
      <c r="A7918">
        <v>2010</v>
      </c>
      <c r="B7918" s="6" t="s">
        <v>68</v>
      </c>
      <c r="C7918">
        <v>13</v>
      </c>
      <c r="D7918" s="29"/>
      <c r="F7918" s="29">
        <v>12.2</v>
      </c>
      <c r="I7918" t="str">
        <f t="shared" si="86"/>
        <v/>
      </c>
      <c r="J7918" t="s">
        <v>221</v>
      </c>
      <c r="K7918">
        <v>20</v>
      </c>
    </row>
    <row r="7919" spans="1:15" x14ac:dyDescent="0.25">
      <c r="A7919">
        <v>2010</v>
      </c>
      <c r="B7919" s="6" t="s">
        <v>68</v>
      </c>
      <c r="C7919">
        <v>14</v>
      </c>
      <c r="D7919" s="29" t="s">
        <v>597</v>
      </c>
      <c r="E7919">
        <v>2</v>
      </c>
      <c r="F7919" s="29">
        <v>11.8</v>
      </c>
      <c r="G7919">
        <v>240</v>
      </c>
      <c r="H7919" s="29">
        <v>30</v>
      </c>
      <c r="I7919">
        <f t="shared" si="86"/>
        <v>315.78947368421052</v>
      </c>
      <c r="J7919" t="s">
        <v>79</v>
      </c>
      <c r="K7919">
        <v>50</v>
      </c>
    </row>
    <row r="7920" spans="1:15" x14ac:dyDescent="0.25">
      <c r="A7920">
        <v>2010</v>
      </c>
      <c r="B7920" s="6" t="s">
        <v>68</v>
      </c>
      <c r="C7920">
        <v>15</v>
      </c>
      <c r="D7920" s="29"/>
      <c r="F7920" s="29"/>
      <c r="I7920" t="str">
        <f t="shared" si="86"/>
        <v/>
      </c>
      <c r="J7920" t="s">
        <v>79</v>
      </c>
      <c r="K7920">
        <v>10</v>
      </c>
    </row>
    <row r="7921" spans="1:11" x14ac:dyDescent="0.25">
      <c r="A7921">
        <v>2010</v>
      </c>
      <c r="B7921" s="6" t="s">
        <v>68</v>
      </c>
      <c r="C7921">
        <v>16</v>
      </c>
      <c r="D7921" s="29"/>
      <c r="F7921" s="29"/>
      <c r="I7921" t="str">
        <f t="shared" si="86"/>
        <v/>
      </c>
      <c r="J7921" t="s">
        <v>221</v>
      </c>
      <c r="K7921">
        <v>10</v>
      </c>
    </row>
    <row r="7922" spans="1:11" x14ac:dyDescent="0.25">
      <c r="A7922">
        <v>2010</v>
      </c>
      <c r="B7922" s="6" t="s">
        <v>68</v>
      </c>
      <c r="C7922">
        <v>17</v>
      </c>
      <c r="D7922" s="29"/>
      <c r="F7922" s="29"/>
      <c r="I7922" t="str">
        <f t="shared" si="86"/>
        <v/>
      </c>
      <c r="J7922" t="s">
        <v>80</v>
      </c>
      <c r="K7922">
        <v>10</v>
      </c>
    </row>
    <row r="7923" spans="1:11" x14ac:dyDescent="0.25">
      <c r="A7923">
        <v>2010</v>
      </c>
      <c r="B7923" s="6" t="s">
        <v>68</v>
      </c>
      <c r="C7923">
        <v>18</v>
      </c>
      <c r="D7923" s="29"/>
      <c r="F7923" s="29"/>
      <c r="I7923" t="str">
        <f t="shared" si="86"/>
        <v/>
      </c>
      <c r="J7923" t="s">
        <v>221</v>
      </c>
      <c r="K7923">
        <v>10</v>
      </c>
    </row>
    <row r="7924" spans="1:11" x14ac:dyDescent="0.25">
      <c r="A7924">
        <v>2010</v>
      </c>
      <c r="B7924" s="6" t="s">
        <v>68</v>
      </c>
      <c r="C7924">
        <v>19</v>
      </c>
      <c r="D7924" s="29"/>
      <c r="F7924" s="29"/>
      <c r="I7924" t="str">
        <f t="shared" si="86"/>
        <v/>
      </c>
      <c r="J7924" t="s">
        <v>270</v>
      </c>
      <c r="K7924">
        <v>10</v>
      </c>
    </row>
    <row r="7925" spans="1:11" x14ac:dyDescent="0.25">
      <c r="A7925">
        <v>2010</v>
      </c>
      <c r="B7925" s="6" t="s">
        <v>68</v>
      </c>
      <c r="C7925">
        <v>20</v>
      </c>
      <c r="D7925" s="29"/>
      <c r="F7925" s="29"/>
      <c r="I7925" t="str">
        <f t="shared" si="86"/>
        <v/>
      </c>
      <c r="J7925" t="s">
        <v>239</v>
      </c>
      <c r="K7925">
        <v>10</v>
      </c>
    </row>
    <row r="7926" spans="1:11" x14ac:dyDescent="0.25">
      <c r="A7926">
        <v>2010</v>
      </c>
      <c r="B7926" s="6" t="s">
        <v>68</v>
      </c>
      <c r="C7926">
        <v>21</v>
      </c>
      <c r="D7926" s="29"/>
      <c r="F7926" s="29">
        <v>11.4</v>
      </c>
      <c r="I7926" t="str">
        <f t="shared" si="86"/>
        <v/>
      </c>
      <c r="J7926" t="s">
        <v>80</v>
      </c>
      <c r="K7926">
        <v>10</v>
      </c>
    </row>
    <row r="7927" spans="1:11" x14ac:dyDescent="0.25">
      <c r="A7927">
        <v>2010</v>
      </c>
      <c r="B7927" s="6" t="s">
        <v>68</v>
      </c>
      <c r="C7927">
        <v>22</v>
      </c>
      <c r="D7927" s="29" t="s">
        <v>597</v>
      </c>
      <c r="E7927">
        <v>3</v>
      </c>
      <c r="F7927" s="29">
        <v>11.8</v>
      </c>
      <c r="G7927">
        <v>80</v>
      </c>
      <c r="H7927" s="29">
        <v>20</v>
      </c>
      <c r="I7927">
        <f t="shared" si="86"/>
        <v>86.956521739130437</v>
      </c>
      <c r="J7927" t="s">
        <v>79</v>
      </c>
      <c r="K7927">
        <v>20</v>
      </c>
    </row>
    <row r="7928" spans="1:11" x14ac:dyDescent="0.25">
      <c r="A7928">
        <v>2010</v>
      </c>
      <c r="B7928" s="6" t="s">
        <v>68</v>
      </c>
      <c r="C7928">
        <v>23</v>
      </c>
      <c r="D7928" s="29"/>
      <c r="F7928" s="29"/>
      <c r="I7928" t="str">
        <f t="shared" si="86"/>
        <v/>
      </c>
      <c r="J7928" t="s">
        <v>80</v>
      </c>
      <c r="K7928">
        <v>10</v>
      </c>
    </row>
    <row r="7929" spans="1:11" x14ac:dyDescent="0.25">
      <c r="A7929">
        <v>2010</v>
      </c>
      <c r="B7929" s="6" t="s">
        <v>68</v>
      </c>
      <c r="C7929">
        <v>24</v>
      </c>
      <c r="D7929" s="29"/>
      <c r="F7929" s="29"/>
      <c r="I7929" t="str">
        <f t="shared" si="86"/>
        <v/>
      </c>
      <c r="J7929" t="s">
        <v>79</v>
      </c>
      <c r="K7929">
        <v>10</v>
      </c>
    </row>
    <row r="7930" spans="1:11" x14ac:dyDescent="0.25">
      <c r="A7930">
        <v>2010</v>
      </c>
      <c r="B7930" s="6" t="s">
        <v>68</v>
      </c>
      <c r="C7930">
        <v>25</v>
      </c>
      <c r="D7930" s="29"/>
      <c r="F7930" s="29"/>
      <c r="I7930" t="str">
        <f t="shared" si="86"/>
        <v/>
      </c>
      <c r="J7930" t="s">
        <v>78</v>
      </c>
      <c r="K7930">
        <v>10</v>
      </c>
    </row>
    <row r="7931" spans="1:11" x14ac:dyDescent="0.25">
      <c r="A7931">
        <v>2010</v>
      </c>
      <c r="B7931" s="6" t="s">
        <v>68</v>
      </c>
      <c r="C7931">
        <v>26</v>
      </c>
      <c r="D7931" s="29"/>
      <c r="F7931" s="29"/>
      <c r="I7931" t="str">
        <f t="shared" si="86"/>
        <v/>
      </c>
      <c r="J7931" t="s">
        <v>270</v>
      </c>
      <c r="K7931">
        <v>10</v>
      </c>
    </row>
    <row r="7932" spans="1:11" x14ac:dyDescent="0.25">
      <c r="A7932">
        <v>2010</v>
      </c>
      <c r="B7932" s="6" t="s">
        <v>68</v>
      </c>
      <c r="C7932">
        <v>27</v>
      </c>
      <c r="F7932" s="29"/>
      <c r="I7932" t="str">
        <f t="shared" si="86"/>
        <v/>
      </c>
      <c r="J7932" t="s">
        <v>137</v>
      </c>
      <c r="K7932">
        <v>10</v>
      </c>
    </row>
    <row r="7933" spans="1:11" x14ac:dyDescent="0.25">
      <c r="A7933">
        <v>2010</v>
      </c>
      <c r="B7933" s="6" t="s">
        <v>68</v>
      </c>
      <c r="C7933">
        <v>28</v>
      </c>
      <c r="F7933" s="29"/>
      <c r="I7933" t="str">
        <f t="shared" si="86"/>
        <v/>
      </c>
      <c r="J7933" t="s">
        <v>80</v>
      </c>
      <c r="K7933">
        <v>20</v>
      </c>
    </row>
    <row r="7934" spans="1:11" x14ac:dyDescent="0.25">
      <c r="A7934">
        <v>2010</v>
      </c>
      <c r="B7934" s="6" t="s">
        <v>68</v>
      </c>
      <c r="C7934">
        <v>29</v>
      </c>
      <c r="F7934" s="29"/>
      <c r="I7934" t="str">
        <f t="shared" si="86"/>
        <v/>
      </c>
      <c r="J7934" t="s">
        <v>270</v>
      </c>
      <c r="K7934">
        <v>10</v>
      </c>
    </row>
    <row r="7935" spans="1:11" x14ac:dyDescent="0.25">
      <c r="A7935">
        <v>2010</v>
      </c>
      <c r="B7935" s="6" t="s">
        <v>68</v>
      </c>
      <c r="C7935">
        <v>30</v>
      </c>
      <c r="F7935" s="29"/>
      <c r="I7935" t="str">
        <f t="shared" si="86"/>
        <v/>
      </c>
      <c r="J7935" t="s">
        <v>221</v>
      </c>
      <c r="K7935">
        <v>20</v>
      </c>
    </row>
    <row r="7936" spans="1:11" x14ac:dyDescent="0.25">
      <c r="A7936">
        <v>2010</v>
      </c>
      <c r="B7936" s="6" t="s">
        <v>68</v>
      </c>
      <c r="C7936">
        <v>31</v>
      </c>
      <c r="F7936" s="29"/>
      <c r="I7936" t="str">
        <f t="shared" si="86"/>
        <v/>
      </c>
      <c r="J7936" t="s">
        <v>221</v>
      </c>
      <c r="K7936">
        <v>10</v>
      </c>
    </row>
    <row r="7937" spans="1:11" x14ac:dyDescent="0.25">
      <c r="A7937">
        <v>2010</v>
      </c>
      <c r="B7937" s="6" t="s">
        <v>68</v>
      </c>
      <c r="C7937">
        <v>32</v>
      </c>
      <c r="F7937" s="29">
        <v>11.6</v>
      </c>
      <c r="I7937" t="str">
        <f t="shared" si="86"/>
        <v/>
      </c>
      <c r="J7937" t="s">
        <v>78</v>
      </c>
      <c r="K7937">
        <v>10</v>
      </c>
    </row>
    <row r="7938" spans="1:11" x14ac:dyDescent="0.25">
      <c r="A7938">
        <v>2010</v>
      </c>
      <c r="B7938" s="6" t="s">
        <v>68</v>
      </c>
      <c r="C7938">
        <v>33</v>
      </c>
      <c r="D7938" t="s">
        <v>597</v>
      </c>
      <c r="E7938">
        <v>4</v>
      </c>
      <c r="F7938" s="29">
        <v>10.199999999999999</v>
      </c>
      <c r="G7938">
        <v>170</v>
      </c>
      <c r="H7938">
        <v>0</v>
      </c>
      <c r="I7938">
        <f t="shared" si="86"/>
        <v>204.81927710843374</v>
      </c>
      <c r="J7938" t="s">
        <v>221</v>
      </c>
      <c r="K7938">
        <v>10</v>
      </c>
    </row>
    <row r="7939" spans="1:11" x14ac:dyDescent="0.25">
      <c r="A7939">
        <v>2010</v>
      </c>
      <c r="B7939" s="6" t="s">
        <v>68</v>
      </c>
      <c r="C7939">
        <v>34</v>
      </c>
      <c r="F7939" s="29"/>
      <c r="I7939" t="str">
        <f t="shared" si="86"/>
        <v/>
      </c>
      <c r="J7939" t="s">
        <v>83</v>
      </c>
      <c r="K7939">
        <v>20</v>
      </c>
    </row>
    <row r="7940" spans="1:11" x14ac:dyDescent="0.25">
      <c r="A7940">
        <v>2010</v>
      </c>
      <c r="B7940" s="6" t="s">
        <v>68</v>
      </c>
      <c r="C7940">
        <v>35</v>
      </c>
      <c r="F7940" s="29"/>
      <c r="I7940" t="str">
        <f t="shared" si="86"/>
        <v/>
      </c>
      <c r="J7940" t="s">
        <v>221</v>
      </c>
      <c r="K7940">
        <v>10</v>
      </c>
    </row>
    <row r="7941" spans="1:11" x14ac:dyDescent="0.25">
      <c r="A7941">
        <v>2010</v>
      </c>
      <c r="B7941" s="6" t="s">
        <v>68</v>
      </c>
      <c r="C7941">
        <v>36</v>
      </c>
      <c r="F7941" s="29"/>
      <c r="I7941" t="str">
        <f t="shared" si="86"/>
        <v/>
      </c>
      <c r="J7941" t="s">
        <v>79</v>
      </c>
      <c r="K7941">
        <v>10</v>
      </c>
    </row>
    <row r="7942" spans="1:11" x14ac:dyDescent="0.25">
      <c r="A7942">
        <v>2010</v>
      </c>
      <c r="B7942" s="6" t="s">
        <v>68</v>
      </c>
      <c r="C7942">
        <v>37</v>
      </c>
      <c r="F7942" s="29"/>
      <c r="I7942" t="str">
        <f t="shared" si="86"/>
        <v/>
      </c>
      <c r="J7942" t="s">
        <v>221</v>
      </c>
      <c r="K7942">
        <v>10</v>
      </c>
    </row>
    <row r="7943" spans="1:11" x14ac:dyDescent="0.25">
      <c r="A7943">
        <v>2010</v>
      </c>
      <c r="B7943" s="6" t="s">
        <v>68</v>
      </c>
      <c r="C7943">
        <v>38</v>
      </c>
      <c r="F7943" s="29"/>
      <c r="I7943" t="str">
        <f t="shared" si="86"/>
        <v/>
      </c>
      <c r="J7943" t="s">
        <v>270</v>
      </c>
      <c r="K7943">
        <v>10</v>
      </c>
    </row>
    <row r="7944" spans="1:11" x14ac:dyDescent="0.25">
      <c r="A7944">
        <v>2010</v>
      </c>
      <c r="B7944" s="6" t="s">
        <v>68</v>
      </c>
      <c r="C7944">
        <v>39</v>
      </c>
      <c r="F7944" s="29"/>
      <c r="I7944" t="str">
        <f t="shared" si="86"/>
        <v/>
      </c>
      <c r="J7944" t="s">
        <v>270</v>
      </c>
      <c r="K7944">
        <v>10</v>
      </c>
    </row>
    <row r="7945" spans="1:11" x14ac:dyDescent="0.25">
      <c r="A7945">
        <v>2010</v>
      </c>
      <c r="B7945" s="6" t="s">
        <v>68</v>
      </c>
      <c r="C7945">
        <v>40</v>
      </c>
      <c r="F7945" s="29">
        <v>10</v>
      </c>
      <c r="I7945" t="str">
        <f t="shared" si="86"/>
        <v/>
      </c>
      <c r="J7945" t="s">
        <v>221</v>
      </c>
      <c r="K7945">
        <v>10</v>
      </c>
    </row>
    <row r="7946" spans="1:11" x14ac:dyDescent="0.25">
      <c r="A7946">
        <v>2010</v>
      </c>
      <c r="B7946" s="6" t="s">
        <v>68</v>
      </c>
      <c r="C7946">
        <v>41</v>
      </c>
      <c r="D7946" t="s">
        <v>597</v>
      </c>
      <c r="E7946">
        <v>5</v>
      </c>
      <c r="F7946" s="29">
        <v>10</v>
      </c>
      <c r="G7946">
        <v>300</v>
      </c>
      <c r="H7946">
        <v>0</v>
      </c>
      <c r="I7946">
        <f t="shared" si="86"/>
        <v>428.57142857142856</v>
      </c>
      <c r="J7946" t="s">
        <v>85</v>
      </c>
      <c r="K7946">
        <v>10</v>
      </c>
    </row>
    <row r="7947" spans="1:11" x14ac:dyDescent="0.25">
      <c r="A7947">
        <v>2010</v>
      </c>
      <c r="B7947" s="6" t="s">
        <v>68</v>
      </c>
      <c r="C7947">
        <v>42</v>
      </c>
      <c r="F7947" s="29"/>
      <c r="I7947" t="str">
        <f t="shared" si="86"/>
        <v/>
      </c>
      <c r="J7947" t="s">
        <v>221</v>
      </c>
      <c r="K7947">
        <v>10</v>
      </c>
    </row>
    <row r="7948" spans="1:11" x14ac:dyDescent="0.25">
      <c r="A7948">
        <v>2010</v>
      </c>
      <c r="B7948" s="6" t="s">
        <v>68</v>
      </c>
      <c r="C7948">
        <v>43</v>
      </c>
      <c r="I7948" t="str">
        <f t="shared" si="86"/>
        <v/>
      </c>
      <c r="J7948" t="s">
        <v>85</v>
      </c>
      <c r="K7948">
        <v>10</v>
      </c>
    </row>
    <row r="7949" spans="1:11" x14ac:dyDescent="0.25">
      <c r="A7949">
        <v>2010</v>
      </c>
      <c r="B7949" s="6" t="s">
        <v>68</v>
      </c>
      <c r="C7949">
        <v>44</v>
      </c>
      <c r="I7949" t="str">
        <f t="shared" si="86"/>
        <v/>
      </c>
      <c r="J7949" t="s">
        <v>221</v>
      </c>
      <c r="K7949">
        <v>10</v>
      </c>
    </row>
    <row r="7950" spans="1:11" x14ac:dyDescent="0.25">
      <c r="A7950">
        <v>2010</v>
      </c>
      <c r="B7950" s="6" t="s">
        <v>68</v>
      </c>
      <c r="C7950">
        <v>45</v>
      </c>
      <c r="I7950" t="str">
        <f t="shared" si="86"/>
        <v/>
      </c>
      <c r="J7950" t="s">
        <v>81</v>
      </c>
      <c r="K7950">
        <v>20</v>
      </c>
    </row>
    <row r="7951" spans="1:11" x14ac:dyDescent="0.25">
      <c r="A7951">
        <v>2010</v>
      </c>
      <c r="B7951" s="6" t="s">
        <v>68</v>
      </c>
      <c r="C7951">
        <v>46</v>
      </c>
      <c r="I7951" t="str">
        <f t="shared" si="86"/>
        <v/>
      </c>
      <c r="J7951" t="s">
        <v>221</v>
      </c>
      <c r="K7951">
        <v>10</v>
      </c>
    </row>
    <row r="7952" spans="1:11" x14ac:dyDescent="0.25">
      <c r="A7952">
        <v>2010</v>
      </c>
      <c r="B7952" s="6" t="s">
        <v>68</v>
      </c>
      <c r="C7952">
        <v>47</v>
      </c>
      <c r="I7952" t="str">
        <f t="shared" si="86"/>
        <v/>
      </c>
      <c r="J7952" t="s">
        <v>80</v>
      </c>
      <c r="K7952">
        <v>10</v>
      </c>
    </row>
    <row r="7953" spans="1:11" x14ac:dyDescent="0.25">
      <c r="A7953">
        <v>2010</v>
      </c>
      <c r="B7953" s="6" t="s">
        <v>68</v>
      </c>
      <c r="C7953">
        <v>48</v>
      </c>
      <c r="I7953" t="str">
        <f t="shared" si="86"/>
        <v/>
      </c>
      <c r="J7953" t="s">
        <v>80</v>
      </c>
      <c r="K7953">
        <v>10</v>
      </c>
    </row>
    <row r="7954" spans="1:11" x14ac:dyDescent="0.25">
      <c r="A7954">
        <v>2010</v>
      </c>
      <c r="B7954" s="6" t="s">
        <v>68</v>
      </c>
      <c r="C7954">
        <v>49</v>
      </c>
      <c r="I7954" t="str">
        <f t="shared" si="86"/>
        <v/>
      </c>
      <c r="J7954" t="s">
        <v>221</v>
      </c>
      <c r="K7954">
        <v>10</v>
      </c>
    </row>
    <row r="7955" spans="1:11" x14ac:dyDescent="0.25">
      <c r="A7955">
        <v>2010</v>
      </c>
      <c r="B7955" s="6" t="s">
        <v>68</v>
      </c>
      <c r="C7955">
        <v>50</v>
      </c>
      <c r="I7955" t="str">
        <f t="shared" si="86"/>
        <v/>
      </c>
      <c r="J7955" t="s">
        <v>81</v>
      </c>
      <c r="K7955">
        <v>10</v>
      </c>
    </row>
    <row r="7956" spans="1:11" x14ac:dyDescent="0.25">
      <c r="A7956">
        <v>2010</v>
      </c>
      <c r="B7956" s="6" t="s">
        <v>68</v>
      </c>
      <c r="C7956">
        <v>51</v>
      </c>
      <c r="F7956">
        <v>10.1</v>
      </c>
      <c r="I7956" t="str">
        <f t="shared" si="86"/>
        <v/>
      </c>
      <c r="J7956" t="s">
        <v>88</v>
      </c>
      <c r="K7956">
        <v>40</v>
      </c>
    </row>
    <row r="7957" spans="1:11" x14ac:dyDescent="0.25">
      <c r="A7957">
        <v>2010</v>
      </c>
      <c r="B7957" s="6" t="s">
        <v>68</v>
      </c>
      <c r="C7957">
        <v>52</v>
      </c>
      <c r="D7957" t="s">
        <v>598</v>
      </c>
      <c r="E7957">
        <v>6</v>
      </c>
      <c r="F7957">
        <v>11.3</v>
      </c>
      <c r="G7957">
        <v>190</v>
      </c>
      <c r="H7957">
        <v>0</v>
      </c>
      <c r="I7957">
        <f t="shared" si="86"/>
        <v>234.5679012345679</v>
      </c>
      <c r="J7957" t="s">
        <v>81</v>
      </c>
      <c r="K7957">
        <v>40</v>
      </c>
    </row>
    <row r="7958" spans="1:11" x14ac:dyDescent="0.25">
      <c r="A7958">
        <v>2010</v>
      </c>
      <c r="B7958" s="6" t="s">
        <v>68</v>
      </c>
      <c r="C7958">
        <v>53</v>
      </c>
      <c r="I7958" t="str">
        <f t="shared" si="86"/>
        <v/>
      </c>
      <c r="J7958" t="s">
        <v>85</v>
      </c>
      <c r="K7958">
        <v>10</v>
      </c>
    </row>
    <row r="7959" spans="1:11" x14ac:dyDescent="0.25">
      <c r="A7959">
        <v>2010</v>
      </c>
      <c r="B7959" s="6" t="s">
        <v>68</v>
      </c>
      <c r="C7959">
        <v>54</v>
      </c>
      <c r="I7959" t="str">
        <f t="shared" si="86"/>
        <v/>
      </c>
      <c r="J7959" t="s">
        <v>83</v>
      </c>
      <c r="K7959">
        <v>10</v>
      </c>
    </row>
    <row r="7960" spans="1:11" x14ac:dyDescent="0.25">
      <c r="A7960">
        <v>2010</v>
      </c>
      <c r="B7960" s="6" t="s">
        <v>68</v>
      </c>
      <c r="C7960">
        <v>55</v>
      </c>
      <c r="I7960" t="str">
        <f t="shared" si="86"/>
        <v/>
      </c>
      <c r="J7960" t="s">
        <v>221</v>
      </c>
      <c r="K7960">
        <v>10</v>
      </c>
    </row>
    <row r="7961" spans="1:11" x14ac:dyDescent="0.25">
      <c r="A7961">
        <v>2010</v>
      </c>
      <c r="B7961" s="6" t="s">
        <v>68</v>
      </c>
      <c r="C7961">
        <v>56</v>
      </c>
      <c r="I7961" t="str">
        <f t="shared" si="86"/>
        <v/>
      </c>
      <c r="J7961" t="s">
        <v>83</v>
      </c>
      <c r="K7961">
        <v>10</v>
      </c>
    </row>
    <row r="7962" spans="1:11" x14ac:dyDescent="0.25">
      <c r="A7962">
        <v>2010</v>
      </c>
      <c r="B7962" s="6" t="s">
        <v>68</v>
      </c>
      <c r="C7962">
        <v>57</v>
      </c>
      <c r="I7962" t="str">
        <f t="shared" si="86"/>
        <v/>
      </c>
      <c r="J7962" t="s">
        <v>85</v>
      </c>
      <c r="K7962">
        <v>10</v>
      </c>
    </row>
    <row r="7963" spans="1:11" x14ac:dyDescent="0.25">
      <c r="A7963">
        <v>2010</v>
      </c>
      <c r="B7963" s="6" t="s">
        <v>68</v>
      </c>
      <c r="C7963">
        <v>58</v>
      </c>
      <c r="I7963" t="str">
        <f t="shared" si="86"/>
        <v/>
      </c>
      <c r="J7963" t="s">
        <v>80</v>
      </c>
      <c r="K7963">
        <v>10</v>
      </c>
    </row>
    <row r="7964" spans="1:11" x14ac:dyDescent="0.25">
      <c r="A7964">
        <v>2010</v>
      </c>
      <c r="B7964" s="6" t="s">
        <v>68</v>
      </c>
      <c r="C7964">
        <v>59</v>
      </c>
      <c r="I7964" t="str">
        <f t="shared" si="86"/>
        <v/>
      </c>
      <c r="J7964" t="s">
        <v>80</v>
      </c>
      <c r="K7964">
        <v>20</v>
      </c>
    </row>
    <row r="7965" spans="1:11" x14ac:dyDescent="0.25">
      <c r="A7965">
        <v>2010</v>
      </c>
      <c r="B7965" s="6" t="s">
        <v>68</v>
      </c>
      <c r="C7965">
        <v>60</v>
      </c>
      <c r="I7965" t="str">
        <f t="shared" si="86"/>
        <v/>
      </c>
      <c r="J7965" t="s">
        <v>81</v>
      </c>
      <c r="K7965">
        <v>10</v>
      </c>
    </row>
    <row r="7966" spans="1:11" x14ac:dyDescent="0.25">
      <c r="A7966">
        <v>2010</v>
      </c>
      <c r="B7966" s="6" t="s">
        <v>68</v>
      </c>
      <c r="C7966">
        <v>61</v>
      </c>
      <c r="I7966" t="str">
        <f t="shared" si="86"/>
        <v/>
      </c>
      <c r="J7966" t="s">
        <v>83</v>
      </c>
      <c r="K7966">
        <v>10</v>
      </c>
    </row>
    <row r="7967" spans="1:11" x14ac:dyDescent="0.25">
      <c r="A7967">
        <v>2010</v>
      </c>
      <c r="B7967" s="6" t="s">
        <v>68</v>
      </c>
      <c r="C7967">
        <v>62</v>
      </c>
      <c r="I7967" t="str">
        <f t="shared" si="86"/>
        <v/>
      </c>
      <c r="J7967" t="s">
        <v>227</v>
      </c>
      <c r="K7967">
        <v>10</v>
      </c>
    </row>
    <row r="7968" spans="1:11" x14ac:dyDescent="0.25">
      <c r="A7968">
        <v>2010</v>
      </c>
      <c r="B7968" s="6" t="s">
        <v>68</v>
      </c>
      <c r="C7968">
        <v>63</v>
      </c>
      <c r="I7968" t="str">
        <f t="shared" si="86"/>
        <v/>
      </c>
      <c r="J7968" t="s">
        <v>227</v>
      </c>
      <c r="K7968">
        <v>20</v>
      </c>
    </row>
    <row r="7969" spans="1:11" x14ac:dyDescent="0.25">
      <c r="A7969">
        <v>2010</v>
      </c>
      <c r="B7969" s="6" t="s">
        <v>68</v>
      </c>
      <c r="C7969">
        <v>64</v>
      </c>
      <c r="I7969" t="str">
        <f t="shared" si="86"/>
        <v/>
      </c>
      <c r="J7969" t="s">
        <v>221</v>
      </c>
      <c r="K7969">
        <v>10</v>
      </c>
    </row>
    <row r="7970" spans="1:11" x14ac:dyDescent="0.25">
      <c r="A7970">
        <v>2010</v>
      </c>
      <c r="B7970" s="6" t="s">
        <v>68</v>
      </c>
      <c r="C7970">
        <v>65</v>
      </c>
      <c r="F7970">
        <v>9.6999999999999993</v>
      </c>
      <c r="I7970" t="str">
        <f t="shared" si="86"/>
        <v/>
      </c>
      <c r="J7970" t="s">
        <v>227</v>
      </c>
      <c r="K7970">
        <v>20</v>
      </c>
    </row>
    <row r="7971" spans="1:11" x14ac:dyDescent="0.25">
      <c r="A7971">
        <v>2010</v>
      </c>
      <c r="B7971" s="6" t="s">
        <v>68</v>
      </c>
      <c r="C7971">
        <v>66</v>
      </c>
      <c r="D7971" t="s">
        <v>598</v>
      </c>
      <c r="E7971">
        <v>7</v>
      </c>
      <c r="F7971">
        <v>11.1</v>
      </c>
      <c r="G7971">
        <v>120</v>
      </c>
      <c r="H7971">
        <v>0</v>
      </c>
      <c r="I7971">
        <f t="shared" ref="I7971:I8034" si="87">IF(G7971&gt;0,G7971/(1000-$G7971)*1000,"")</f>
        <v>136.36363636363635</v>
      </c>
      <c r="J7971" t="s">
        <v>599</v>
      </c>
      <c r="K7971">
        <v>10</v>
      </c>
    </row>
    <row r="7972" spans="1:11" x14ac:dyDescent="0.25">
      <c r="A7972">
        <v>2010</v>
      </c>
      <c r="B7972" s="6" t="s">
        <v>68</v>
      </c>
      <c r="C7972">
        <v>67</v>
      </c>
      <c r="I7972" t="str">
        <f t="shared" si="87"/>
        <v/>
      </c>
      <c r="J7972" t="s">
        <v>221</v>
      </c>
      <c r="K7972">
        <v>10</v>
      </c>
    </row>
    <row r="7973" spans="1:11" x14ac:dyDescent="0.25">
      <c r="A7973">
        <v>2010</v>
      </c>
      <c r="B7973" s="6" t="s">
        <v>68</v>
      </c>
      <c r="C7973">
        <v>68</v>
      </c>
      <c r="I7973" t="str">
        <f t="shared" si="87"/>
        <v/>
      </c>
      <c r="J7973" t="s">
        <v>90</v>
      </c>
      <c r="K7973">
        <v>20</v>
      </c>
    </row>
    <row r="7974" spans="1:11" x14ac:dyDescent="0.25">
      <c r="A7974">
        <v>2010</v>
      </c>
      <c r="B7974" s="6" t="s">
        <v>68</v>
      </c>
      <c r="C7974">
        <v>69</v>
      </c>
      <c r="I7974" t="str">
        <f t="shared" si="87"/>
        <v/>
      </c>
      <c r="J7974" t="s">
        <v>81</v>
      </c>
      <c r="K7974">
        <v>30</v>
      </c>
    </row>
    <row r="7975" spans="1:11" x14ac:dyDescent="0.25">
      <c r="A7975">
        <v>2010</v>
      </c>
      <c r="B7975" s="6" t="s">
        <v>68</v>
      </c>
      <c r="C7975">
        <v>70</v>
      </c>
      <c r="I7975" t="str">
        <f t="shared" si="87"/>
        <v/>
      </c>
      <c r="J7975" t="s">
        <v>90</v>
      </c>
      <c r="K7975">
        <v>10</v>
      </c>
    </row>
    <row r="7976" spans="1:11" x14ac:dyDescent="0.25">
      <c r="A7976">
        <v>2010</v>
      </c>
      <c r="B7976" s="6" t="s">
        <v>68</v>
      </c>
      <c r="C7976">
        <v>71</v>
      </c>
      <c r="I7976" t="str">
        <f t="shared" si="87"/>
        <v/>
      </c>
      <c r="J7976" t="s">
        <v>90</v>
      </c>
      <c r="K7976">
        <v>10</v>
      </c>
    </row>
    <row r="7977" spans="1:11" x14ac:dyDescent="0.25">
      <c r="A7977">
        <v>2010</v>
      </c>
      <c r="B7977" s="6" t="s">
        <v>68</v>
      </c>
      <c r="C7977">
        <v>72</v>
      </c>
      <c r="I7977" t="str">
        <f t="shared" si="87"/>
        <v/>
      </c>
      <c r="J7977" t="s">
        <v>221</v>
      </c>
      <c r="K7977">
        <v>20</v>
      </c>
    </row>
    <row r="7978" spans="1:11" x14ac:dyDescent="0.25">
      <c r="A7978">
        <v>2010</v>
      </c>
      <c r="B7978" s="6" t="s">
        <v>68</v>
      </c>
      <c r="C7978">
        <v>73</v>
      </c>
      <c r="I7978" t="str">
        <f t="shared" si="87"/>
        <v/>
      </c>
      <c r="J7978" t="s">
        <v>227</v>
      </c>
      <c r="K7978">
        <v>10</v>
      </c>
    </row>
    <row r="7979" spans="1:11" x14ac:dyDescent="0.25">
      <c r="A7979">
        <v>2010</v>
      </c>
      <c r="B7979" s="6" t="s">
        <v>68</v>
      </c>
      <c r="C7979">
        <v>74</v>
      </c>
      <c r="I7979" t="str">
        <f t="shared" si="87"/>
        <v/>
      </c>
      <c r="J7979" t="s">
        <v>221</v>
      </c>
      <c r="K7979">
        <v>20</v>
      </c>
    </row>
    <row r="7980" spans="1:11" x14ac:dyDescent="0.25">
      <c r="A7980">
        <v>2010</v>
      </c>
      <c r="B7980" s="6" t="s">
        <v>68</v>
      </c>
      <c r="C7980">
        <v>75</v>
      </c>
      <c r="I7980" t="str">
        <f t="shared" si="87"/>
        <v/>
      </c>
      <c r="J7980" t="s">
        <v>221</v>
      </c>
      <c r="K7980">
        <v>10</v>
      </c>
    </row>
    <row r="7981" spans="1:11" x14ac:dyDescent="0.25">
      <c r="A7981">
        <v>2010</v>
      </c>
      <c r="B7981" s="6" t="s">
        <v>68</v>
      </c>
      <c r="C7981">
        <v>76</v>
      </c>
      <c r="I7981" t="str">
        <f t="shared" si="87"/>
        <v/>
      </c>
      <c r="J7981" t="s">
        <v>80</v>
      </c>
      <c r="K7981">
        <v>40</v>
      </c>
    </row>
    <row r="7982" spans="1:11" x14ac:dyDescent="0.25">
      <c r="A7982">
        <v>2010</v>
      </c>
      <c r="B7982" s="6" t="s">
        <v>68</v>
      </c>
      <c r="C7982">
        <v>77</v>
      </c>
      <c r="I7982" t="str">
        <f t="shared" si="87"/>
        <v/>
      </c>
      <c r="J7982" t="s">
        <v>221</v>
      </c>
      <c r="K7982">
        <v>10</v>
      </c>
    </row>
    <row r="7983" spans="1:11" x14ac:dyDescent="0.25">
      <c r="A7983">
        <v>2010</v>
      </c>
      <c r="B7983" s="6" t="s">
        <v>68</v>
      </c>
      <c r="C7983">
        <v>78</v>
      </c>
      <c r="I7983" t="str">
        <f t="shared" si="87"/>
        <v/>
      </c>
      <c r="J7983" t="s">
        <v>221</v>
      </c>
      <c r="K7983">
        <v>10</v>
      </c>
    </row>
    <row r="7984" spans="1:11" x14ac:dyDescent="0.25">
      <c r="A7984">
        <v>2010</v>
      </c>
      <c r="B7984" s="6" t="s">
        <v>68</v>
      </c>
      <c r="C7984">
        <v>79</v>
      </c>
      <c r="I7984" t="str">
        <f t="shared" si="87"/>
        <v/>
      </c>
      <c r="J7984" t="s">
        <v>80</v>
      </c>
      <c r="K7984">
        <v>10</v>
      </c>
    </row>
    <row r="7985" spans="1:11" x14ac:dyDescent="0.25">
      <c r="A7985">
        <v>2010</v>
      </c>
      <c r="B7985" s="6" t="s">
        <v>68</v>
      </c>
      <c r="C7985">
        <v>80</v>
      </c>
      <c r="I7985" t="str">
        <f t="shared" si="87"/>
        <v/>
      </c>
      <c r="J7985" t="s">
        <v>90</v>
      </c>
      <c r="K7985">
        <v>10</v>
      </c>
    </row>
    <row r="7986" spans="1:11" x14ac:dyDescent="0.25">
      <c r="A7986">
        <v>2010</v>
      </c>
      <c r="B7986" s="6" t="s">
        <v>68</v>
      </c>
      <c r="C7986">
        <v>81</v>
      </c>
      <c r="I7986" t="str">
        <f t="shared" si="87"/>
        <v/>
      </c>
      <c r="J7986" t="s">
        <v>270</v>
      </c>
      <c r="K7986">
        <v>10</v>
      </c>
    </row>
    <row r="7987" spans="1:11" x14ac:dyDescent="0.25">
      <c r="A7987">
        <v>2010</v>
      </c>
      <c r="B7987" s="6" t="s">
        <v>68</v>
      </c>
      <c r="C7987">
        <v>82</v>
      </c>
      <c r="F7987">
        <v>10</v>
      </c>
      <c r="I7987" t="str">
        <f t="shared" si="87"/>
        <v/>
      </c>
      <c r="J7987" t="s">
        <v>85</v>
      </c>
      <c r="K7987">
        <v>10</v>
      </c>
    </row>
    <row r="7988" spans="1:11" x14ac:dyDescent="0.25">
      <c r="A7988">
        <v>2010</v>
      </c>
      <c r="B7988" s="6" t="s">
        <v>68</v>
      </c>
      <c r="C7988">
        <v>83</v>
      </c>
      <c r="D7988" t="s">
        <v>598</v>
      </c>
      <c r="E7988">
        <v>8</v>
      </c>
      <c r="F7988">
        <v>12.1</v>
      </c>
      <c r="G7988">
        <v>140</v>
      </c>
      <c r="H7988">
        <v>0</v>
      </c>
      <c r="I7988">
        <f t="shared" si="87"/>
        <v>162.79069767441862</v>
      </c>
      <c r="J7988" t="s">
        <v>221</v>
      </c>
      <c r="K7988">
        <v>10</v>
      </c>
    </row>
    <row r="7989" spans="1:11" x14ac:dyDescent="0.25">
      <c r="A7989">
        <v>2010</v>
      </c>
      <c r="B7989" s="6" t="s">
        <v>68</v>
      </c>
      <c r="C7989">
        <v>84</v>
      </c>
      <c r="I7989" t="str">
        <f t="shared" si="87"/>
        <v/>
      </c>
      <c r="J7989" t="s">
        <v>221</v>
      </c>
      <c r="K7989">
        <v>20</v>
      </c>
    </row>
    <row r="7990" spans="1:11" x14ac:dyDescent="0.25">
      <c r="A7990">
        <v>2010</v>
      </c>
      <c r="B7990" s="6" t="s">
        <v>68</v>
      </c>
      <c r="C7990">
        <v>85</v>
      </c>
      <c r="I7990" t="str">
        <f t="shared" si="87"/>
        <v/>
      </c>
      <c r="J7990" t="s">
        <v>78</v>
      </c>
      <c r="K7990">
        <v>10</v>
      </c>
    </row>
    <row r="7991" spans="1:11" x14ac:dyDescent="0.25">
      <c r="A7991">
        <v>2010</v>
      </c>
      <c r="B7991" s="6" t="s">
        <v>68</v>
      </c>
      <c r="C7991">
        <v>86</v>
      </c>
      <c r="I7991" t="str">
        <f t="shared" si="87"/>
        <v/>
      </c>
      <c r="J7991" t="s">
        <v>81</v>
      </c>
      <c r="K7991">
        <v>10</v>
      </c>
    </row>
    <row r="7992" spans="1:11" x14ac:dyDescent="0.25">
      <c r="A7992">
        <v>2010</v>
      </c>
      <c r="B7992" s="6" t="s">
        <v>68</v>
      </c>
      <c r="C7992">
        <v>87</v>
      </c>
      <c r="I7992" t="str">
        <f t="shared" si="87"/>
        <v/>
      </c>
      <c r="J7992" t="s">
        <v>221</v>
      </c>
      <c r="K7992">
        <v>10</v>
      </c>
    </row>
    <row r="7993" spans="1:11" x14ac:dyDescent="0.25">
      <c r="A7993">
        <v>2010</v>
      </c>
      <c r="B7993" s="6" t="s">
        <v>68</v>
      </c>
      <c r="C7993">
        <v>88</v>
      </c>
      <c r="I7993" t="str">
        <f t="shared" si="87"/>
        <v/>
      </c>
      <c r="J7993" t="s">
        <v>221</v>
      </c>
      <c r="K7993">
        <v>10</v>
      </c>
    </row>
    <row r="7994" spans="1:11" x14ac:dyDescent="0.25">
      <c r="A7994">
        <v>2010</v>
      </c>
      <c r="B7994" s="6" t="s">
        <v>68</v>
      </c>
      <c r="C7994">
        <v>89</v>
      </c>
      <c r="I7994" t="str">
        <f t="shared" si="87"/>
        <v/>
      </c>
      <c r="J7994" t="s">
        <v>227</v>
      </c>
      <c r="K7994">
        <v>10</v>
      </c>
    </row>
    <row r="7995" spans="1:11" x14ac:dyDescent="0.25">
      <c r="A7995">
        <v>2010</v>
      </c>
      <c r="B7995" s="6" t="s">
        <v>68</v>
      </c>
      <c r="C7995">
        <v>90</v>
      </c>
      <c r="D7995" t="s">
        <v>598</v>
      </c>
      <c r="E7995">
        <v>9</v>
      </c>
      <c r="F7995">
        <v>10.6</v>
      </c>
      <c r="G7995">
        <v>90</v>
      </c>
      <c r="H7995">
        <v>0</v>
      </c>
      <c r="I7995">
        <f t="shared" si="87"/>
        <v>98.901098901098891</v>
      </c>
      <c r="J7995" t="s">
        <v>90</v>
      </c>
      <c r="K7995">
        <v>50</v>
      </c>
    </row>
    <row r="7996" spans="1:11" x14ac:dyDescent="0.25">
      <c r="A7996">
        <v>2010</v>
      </c>
      <c r="B7996" s="6" t="s">
        <v>68</v>
      </c>
      <c r="C7996">
        <v>91</v>
      </c>
      <c r="I7996" t="str">
        <f t="shared" si="87"/>
        <v/>
      </c>
      <c r="J7996" t="s">
        <v>80</v>
      </c>
      <c r="K7996">
        <v>30</v>
      </c>
    </row>
    <row r="7997" spans="1:11" x14ac:dyDescent="0.25">
      <c r="A7997">
        <v>2010</v>
      </c>
      <c r="B7997" s="6" t="s">
        <v>68</v>
      </c>
      <c r="C7997">
        <v>92</v>
      </c>
      <c r="I7997" t="str">
        <f t="shared" si="87"/>
        <v/>
      </c>
      <c r="J7997" t="s">
        <v>221</v>
      </c>
      <c r="K7997">
        <v>10</v>
      </c>
    </row>
    <row r="7998" spans="1:11" x14ac:dyDescent="0.25">
      <c r="A7998">
        <v>2010</v>
      </c>
      <c r="B7998" s="6" t="s">
        <v>68</v>
      </c>
      <c r="C7998">
        <v>93</v>
      </c>
      <c r="I7998" t="str">
        <f t="shared" si="87"/>
        <v/>
      </c>
      <c r="J7998" t="s">
        <v>600</v>
      </c>
      <c r="K7998">
        <v>20</v>
      </c>
    </row>
    <row r="7999" spans="1:11" x14ac:dyDescent="0.25">
      <c r="A7999">
        <v>2010</v>
      </c>
      <c r="B7999" s="6" t="s">
        <v>68</v>
      </c>
      <c r="C7999">
        <v>94</v>
      </c>
      <c r="I7999" t="str">
        <f t="shared" si="87"/>
        <v/>
      </c>
      <c r="J7999" t="s">
        <v>80</v>
      </c>
      <c r="K7999">
        <v>10</v>
      </c>
    </row>
    <row r="8000" spans="1:11" x14ac:dyDescent="0.25">
      <c r="A8000">
        <v>2010</v>
      </c>
      <c r="B8000" s="6" t="s">
        <v>68</v>
      </c>
      <c r="C8000">
        <v>95</v>
      </c>
      <c r="I8000" t="str">
        <f t="shared" si="87"/>
        <v/>
      </c>
      <c r="J8000" t="s">
        <v>82</v>
      </c>
      <c r="K8000">
        <v>10</v>
      </c>
    </row>
    <row r="8001" spans="1:11" x14ac:dyDescent="0.25">
      <c r="A8001">
        <v>2010</v>
      </c>
      <c r="B8001" s="6" t="s">
        <v>68</v>
      </c>
      <c r="C8001">
        <v>96</v>
      </c>
      <c r="I8001" t="str">
        <f t="shared" si="87"/>
        <v/>
      </c>
      <c r="J8001" t="s">
        <v>85</v>
      </c>
      <c r="K8001">
        <v>10</v>
      </c>
    </row>
    <row r="8002" spans="1:11" x14ac:dyDescent="0.25">
      <c r="A8002">
        <v>2010</v>
      </c>
      <c r="B8002" s="6" t="s">
        <v>68</v>
      </c>
      <c r="C8002">
        <v>97</v>
      </c>
      <c r="I8002" t="str">
        <f t="shared" si="87"/>
        <v/>
      </c>
      <c r="J8002" t="s">
        <v>90</v>
      </c>
      <c r="K8002">
        <v>10</v>
      </c>
    </row>
    <row r="8003" spans="1:11" x14ac:dyDescent="0.25">
      <c r="A8003">
        <v>2010</v>
      </c>
      <c r="B8003" s="6" t="s">
        <v>68</v>
      </c>
      <c r="C8003">
        <v>98</v>
      </c>
      <c r="I8003" t="str">
        <f t="shared" si="87"/>
        <v/>
      </c>
      <c r="J8003" t="s">
        <v>85</v>
      </c>
      <c r="K8003">
        <v>10</v>
      </c>
    </row>
    <row r="8004" spans="1:11" x14ac:dyDescent="0.25">
      <c r="A8004">
        <v>2010</v>
      </c>
      <c r="B8004" s="6" t="s">
        <v>68</v>
      </c>
      <c r="C8004">
        <v>99</v>
      </c>
      <c r="F8004">
        <v>9.3000000000000007</v>
      </c>
      <c r="I8004" t="str">
        <f t="shared" si="87"/>
        <v/>
      </c>
      <c r="J8004" t="s">
        <v>82</v>
      </c>
      <c r="K8004">
        <v>10</v>
      </c>
    </row>
    <row r="8005" spans="1:11" x14ac:dyDescent="0.25">
      <c r="A8005">
        <v>2010</v>
      </c>
      <c r="B8005" s="6" t="s">
        <v>68</v>
      </c>
      <c r="C8005">
        <v>100</v>
      </c>
      <c r="D8005" t="s">
        <v>598</v>
      </c>
      <c r="E8005">
        <v>10</v>
      </c>
      <c r="F8005">
        <v>10.3</v>
      </c>
      <c r="G8005">
        <v>160</v>
      </c>
      <c r="H8005">
        <v>10</v>
      </c>
      <c r="I8005">
        <f t="shared" si="87"/>
        <v>190.47619047619045</v>
      </c>
      <c r="J8005" t="s">
        <v>88</v>
      </c>
      <c r="K8005">
        <v>20</v>
      </c>
    </row>
    <row r="8006" spans="1:11" x14ac:dyDescent="0.25">
      <c r="A8006">
        <v>2010</v>
      </c>
      <c r="B8006" s="6" t="s">
        <v>68</v>
      </c>
      <c r="C8006">
        <v>101</v>
      </c>
      <c r="I8006" t="str">
        <f t="shared" si="87"/>
        <v/>
      </c>
      <c r="J8006" t="s">
        <v>82</v>
      </c>
      <c r="K8006">
        <v>10</v>
      </c>
    </row>
    <row r="8007" spans="1:11" x14ac:dyDescent="0.25">
      <c r="A8007">
        <v>2010</v>
      </c>
      <c r="B8007" s="6" t="s">
        <v>68</v>
      </c>
      <c r="C8007">
        <v>102</v>
      </c>
      <c r="I8007" t="str">
        <f t="shared" si="87"/>
        <v/>
      </c>
      <c r="J8007" t="s">
        <v>81</v>
      </c>
      <c r="K8007">
        <v>10</v>
      </c>
    </row>
    <row r="8008" spans="1:11" x14ac:dyDescent="0.25">
      <c r="A8008">
        <v>2010</v>
      </c>
      <c r="B8008" s="6" t="s">
        <v>68</v>
      </c>
      <c r="C8008">
        <v>103</v>
      </c>
      <c r="I8008" t="str">
        <f t="shared" si="87"/>
        <v/>
      </c>
      <c r="J8008" t="s">
        <v>82</v>
      </c>
      <c r="K8008">
        <v>10</v>
      </c>
    </row>
    <row r="8009" spans="1:11" x14ac:dyDescent="0.25">
      <c r="A8009">
        <v>2010</v>
      </c>
      <c r="B8009" s="6" t="s">
        <v>68</v>
      </c>
      <c r="C8009">
        <v>104</v>
      </c>
      <c r="I8009" t="str">
        <f t="shared" si="87"/>
        <v/>
      </c>
      <c r="J8009" t="s">
        <v>80</v>
      </c>
      <c r="K8009">
        <v>10</v>
      </c>
    </row>
    <row r="8010" spans="1:11" x14ac:dyDescent="0.25">
      <c r="A8010">
        <v>2010</v>
      </c>
      <c r="B8010" s="6" t="s">
        <v>68</v>
      </c>
      <c r="C8010">
        <v>105</v>
      </c>
      <c r="I8010" t="str">
        <f t="shared" si="87"/>
        <v/>
      </c>
      <c r="J8010" t="s">
        <v>82</v>
      </c>
      <c r="K8010">
        <v>10</v>
      </c>
    </row>
    <row r="8011" spans="1:11" x14ac:dyDescent="0.25">
      <c r="A8011">
        <v>2010</v>
      </c>
      <c r="B8011" s="6" t="s">
        <v>68</v>
      </c>
      <c r="C8011">
        <v>106</v>
      </c>
      <c r="I8011" t="str">
        <f t="shared" si="87"/>
        <v/>
      </c>
      <c r="J8011" t="s">
        <v>82</v>
      </c>
      <c r="K8011">
        <v>30</v>
      </c>
    </row>
    <row r="8012" spans="1:11" x14ac:dyDescent="0.25">
      <c r="A8012">
        <v>2010</v>
      </c>
      <c r="B8012" s="6" t="s">
        <v>68</v>
      </c>
      <c r="C8012">
        <v>107</v>
      </c>
      <c r="I8012" t="str">
        <f t="shared" si="87"/>
        <v/>
      </c>
      <c r="J8012" t="s">
        <v>80</v>
      </c>
      <c r="K8012">
        <v>20</v>
      </c>
    </row>
    <row r="8013" spans="1:11" x14ac:dyDescent="0.25">
      <c r="A8013">
        <v>2010</v>
      </c>
      <c r="B8013" s="6" t="s">
        <v>68</v>
      </c>
      <c r="C8013">
        <v>108</v>
      </c>
      <c r="I8013" t="str">
        <f t="shared" si="87"/>
        <v/>
      </c>
      <c r="J8013" t="s">
        <v>88</v>
      </c>
      <c r="K8013">
        <v>30</v>
      </c>
    </row>
    <row r="8014" spans="1:11" x14ac:dyDescent="0.25">
      <c r="A8014">
        <v>2010</v>
      </c>
      <c r="B8014" s="6" t="s">
        <v>68</v>
      </c>
      <c r="C8014">
        <v>109</v>
      </c>
      <c r="I8014" t="str">
        <f t="shared" si="87"/>
        <v/>
      </c>
      <c r="J8014" t="s">
        <v>79</v>
      </c>
      <c r="K8014">
        <v>10</v>
      </c>
    </row>
    <row r="8015" spans="1:11" x14ac:dyDescent="0.25">
      <c r="A8015">
        <v>2010</v>
      </c>
      <c r="B8015" s="6" t="s">
        <v>68</v>
      </c>
      <c r="C8015">
        <v>110</v>
      </c>
      <c r="I8015" t="str">
        <f t="shared" si="87"/>
        <v/>
      </c>
      <c r="J8015" t="s">
        <v>85</v>
      </c>
      <c r="K8015">
        <v>10</v>
      </c>
    </row>
    <row r="8016" spans="1:11" x14ac:dyDescent="0.25">
      <c r="A8016">
        <v>2010</v>
      </c>
      <c r="B8016" s="6" t="s">
        <v>68</v>
      </c>
      <c r="C8016">
        <v>111</v>
      </c>
      <c r="I8016" t="str">
        <f t="shared" si="87"/>
        <v/>
      </c>
      <c r="J8016" t="s">
        <v>82</v>
      </c>
      <c r="K8016">
        <v>10</v>
      </c>
    </row>
    <row r="8017" spans="1:11" x14ac:dyDescent="0.25">
      <c r="A8017">
        <v>2010</v>
      </c>
      <c r="B8017" s="6" t="s">
        <v>68</v>
      </c>
      <c r="C8017">
        <v>112</v>
      </c>
      <c r="I8017" t="str">
        <f t="shared" si="87"/>
        <v/>
      </c>
      <c r="J8017" t="s">
        <v>261</v>
      </c>
      <c r="K8017">
        <v>10</v>
      </c>
    </row>
    <row r="8018" spans="1:11" x14ac:dyDescent="0.25">
      <c r="A8018">
        <v>2010</v>
      </c>
      <c r="B8018" s="6" t="s">
        <v>68</v>
      </c>
      <c r="C8018">
        <v>113</v>
      </c>
      <c r="I8018" t="str">
        <f t="shared" si="87"/>
        <v/>
      </c>
      <c r="J8018" t="s">
        <v>81</v>
      </c>
      <c r="K8018">
        <v>40</v>
      </c>
    </row>
    <row r="8019" spans="1:11" x14ac:dyDescent="0.25">
      <c r="A8019">
        <v>2010</v>
      </c>
      <c r="B8019" s="6" t="s">
        <v>68</v>
      </c>
      <c r="C8019">
        <v>114</v>
      </c>
      <c r="I8019" t="str">
        <f t="shared" si="87"/>
        <v/>
      </c>
      <c r="J8019" t="s">
        <v>79</v>
      </c>
      <c r="K8019">
        <v>10</v>
      </c>
    </row>
    <row r="8020" spans="1:11" x14ac:dyDescent="0.25">
      <c r="A8020">
        <v>2010</v>
      </c>
      <c r="B8020" s="6" t="s">
        <v>68</v>
      </c>
      <c r="C8020">
        <v>115</v>
      </c>
      <c r="I8020" t="str">
        <f t="shared" si="87"/>
        <v/>
      </c>
      <c r="J8020" t="s">
        <v>82</v>
      </c>
      <c r="K8020">
        <v>10</v>
      </c>
    </row>
    <row r="8021" spans="1:11" x14ac:dyDescent="0.25">
      <c r="A8021">
        <v>2010</v>
      </c>
      <c r="B8021" s="6" t="s">
        <v>68</v>
      </c>
      <c r="C8021">
        <v>116</v>
      </c>
      <c r="I8021" t="str">
        <f t="shared" si="87"/>
        <v/>
      </c>
      <c r="J8021" t="s">
        <v>105</v>
      </c>
      <c r="K8021">
        <v>10</v>
      </c>
    </row>
    <row r="8022" spans="1:11" x14ac:dyDescent="0.25">
      <c r="A8022">
        <v>2010</v>
      </c>
      <c r="B8022" s="6" t="s">
        <v>68</v>
      </c>
      <c r="C8022">
        <v>117</v>
      </c>
      <c r="I8022" t="str">
        <f t="shared" si="87"/>
        <v/>
      </c>
      <c r="J8022" t="s">
        <v>82</v>
      </c>
      <c r="K8022">
        <v>10</v>
      </c>
    </row>
    <row r="8023" spans="1:11" x14ac:dyDescent="0.25">
      <c r="A8023">
        <v>2010</v>
      </c>
      <c r="B8023" s="6" t="s">
        <v>68</v>
      </c>
      <c r="C8023">
        <v>118</v>
      </c>
      <c r="I8023" t="str">
        <f t="shared" si="87"/>
        <v/>
      </c>
      <c r="J8023" t="s">
        <v>85</v>
      </c>
      <c r="K8023">
        <v>10</v>
      </c>
    </row>
    <row r="8024" spans="1:11" x14ac:dyDescent="0.25">
      <c r="A8024">
        <v>2010</v>
      </c>
      <c r="B8024" s="6" t="s">
        <v>68</v>
      </c>
      <c r="C8024">
        <v>119</v>
      </c>
      <c r="I8024" t="str">
        <f t="shared" si="87"/>
        <v/>
      </c>
      <c r="J8024" t="s">
        <v>80</v>
      </c>
      <c r="K8024">
        <v>10</v>
      </c>
    </row>
    <row r="8025" spans="1:11" x14ac:dyDescent="0.25">
      <c r="A8025">
        <v>2010</v>
      </c>
      <c r="B8025" s="6" t="s">
        <v>71</v>
      </c>
      <c r="C8025">
        <v>1</v>
      </c>
      <c r="D8025" t="s">
        <v>597</v>
      </c>
      <c r="E8025">
        <v>1</v>
      </c>
      <c r="F8025">
        <v>12.8</v>
      </c>
      <c r="G8025">
        <v>240</v>
      </c>
      <c r="H8025">
        <v>0</v>
      </c>
      <c r="I8025">
        <f t="shared" si="87"/>
        <v>315.78947368421052</v>
      </c>
      <c r="J8025" t="s">
        <v>82</v>
      </c>
      <c r="K8025">
        <v>10</v>
      </c>
    </row>
    <row r="8026" spans="1:11" x14ac:dyDescent="0.25">
      <c r="A8026">
        <v>2010</v>
      </c>
      <c r="B8026" s="6" t="s">
        <v>71</v>
      </c>
      <c r="C8026">
        <v>2</v>
      </c>
      <c r="I8026" t="str">
        <f t="shared" si="87"/>
        <v/>
      </c>
      <c r="J8026" t="s">
        <v>82</v>
      </c>
      <c r="K8026">
        <v>10</v>
      </c>
    </row>
    <row r="8027" spans="1:11" x14ac:dyDescent="0.25">
      <c r="A8027">
        <v>2010</v>
      </c>
      <c r="B8027" s="6" t="s">
        <v>71</v>
      </c>
      <c r="C8027">
        <v>3</v>
      </c>
      <c r="I8027" t="str">
        <f t="shared" si="87"/>
        <v/>
      </c>
      <c r="J8027" t="s">
        <v>82</v>
      </c>
      <c r="K8027">
        <v>10</v>
      </c>
    </row>
    <row r="8028" spans="1:11" x14ac:dyDescent="0.25">
      <c r="A8028">
        <v>2010</v>
      </c>
      <c r="B8028" s="6" t="s">
        <v>71</v>
      </c>
      <c r="C8028">
        <v>4</v>
      </c>
      <c r="I8028" t="str">
        <f t="shared" si="87"/>
        <v/>
      </c>
      <c r="J8028" t="s">
        <v>82</v>
      </c>
      <c r="K8028">
        <v>20</v>
      </c>
    </row>
    <row r="8029" spans="1:11" x14ac:dyDescent="0.25">
      <c r="A8029">
        <v>2010</v>
      </c>
      <c r="B8029" s="6" t="s">
        <v>71</v>
      </c>
      <c r="C8029">
        <v>5</v>
      </c>
      <c r="I8029" t="str">
        <f t="shared" si="87"/>
        <v/>
      </c>
      <c r="J8029" t="s">
        <v>270</v>
      </c>
      <c r="K8029">
        <v>10</v>
      </c>
    </row>
    <row r="8030" spans="1:11" x14ac:dyDescent="0.25">
      <c r="A8030">
        <v>2010</v>
      </c>
      <c r="B8030" s="6" t="s">
        <v>71</v>
      </c>
      <c r="C8030">
        <v>6</v>
      </c>
      <c r="I8030" t="str">
        <f t="shared" si="87"/>
        <v/>
      </c>
      <c r="J8030" t="s">
        <v>82</v>
      </c>
      <c r="K8030">
        <v>10</v>
      </c>
    </row>
    <row r="8031" spans="1:11" x14ac:dyDescent="0.25">
      <c r="A8031">
        <v>2010</v>
      </c>
      <c r="B8031" s="6" t="s">
        <v>71</v>
      </c>
      <c r="C8031">
        <v>7</v>
      </c>
      <c r="I8031" t="str">
        <f t="shared" si="87"/>
        <v/>
      </c>
      <c r="J8031" t="s">
        <v>78</v>
      </c>
      <c r="K8031">
        <v>10</v>
      </c>
    </row>
    <row r="8032" spans="1:11" x14ac:dyDescent="0.25">
      <c r="A8032">
        <v>2010</v>
      </c>
      <c r="B8032" s="6" t="s">
        <v>71</v>
      </c>
      <c r="C8032">
        <v>8</v>
      </c>
      <c r="I8032" t="str">
        <f t="shared" si="87"/>
        <v/>
      </c>
      <c r="J8032" t="s">
        <v>82</v>
      </c>
      <c r="K8032">
        <v>30</v>
      </c>
    </row>
    <row r="8033" spans="1:11" x14ac:dyDescent="0.25">
      <c r="A8033">
        <v>2010</v>
      </c>
      <c r="B8033" s="6" t="s">
        <v>71</v>
      </c>
      <c r="C8033">
        <v>9</v>
      </c>
      <c r="I8033" t="str">
        <f t="shared" si="87"/>
        <v/>
      </c>
      <c r="J8033" t="s">
        <v>85</v>
      </c>
      <c r="K8033">
        <v>10</v>
      </c>
    </row>
    <row r="8034" spans="1:11" x14ac:dyDescent="0.25">
      <c r="A8034">
        <v>2010</v>
      </c>
      <c r="B8034" s="6" t="s">
        <v>71</v>
      </c>
      <c r="C8034">
        <v>10</v>
      </c>
      <c r="I8034" t="str">
        <f t="shared" si="87"/>
        <v/>
      </c>
      <c r="J8034" t="s">
        <v>85</v>
      </c>
      <c r="K8034">
        <v>10</v>
      </c>
    </row>
    <row r="8035" spans="1:11" x14ac:dyDescent="0.25">
      <c r="A8035">
        <v>2010</v>
      </c>
      <c r="B8035" s="6" t="s">
        <v>71</v>
      </c>
      <c r="C8035">
        <v>11</v>
      </c>
      <c r="I8035" t="str">
        <f t="shared" ref="I8035:I8098" si="88">IF(G8035&gt;0,G8035/(1000-$G8035)*1000,"")</f>
        <v/>
      </c>
      <c r="J8035" t="s">
        <v>484</v>
      </c>
      <c r="K8035">
        <v>10</v>
      </c>
    </row>
    <row r="8036" spans="1:11" x14ac:dyDescent="0.25">
      <c r="A8036">
        <v>2010</v>
      </c>
      <c r="B8036" s="6" t="s">
        <v>71</v>
      </c>
      <c r="C8036">
        <v>12</v>
      </c>
      <c r="I8036" t="str">
        <f t="shared" si="88"/>
        <v/>
      </c>
      <c r="J8036" t="s">
        <v>270</v>
      </c>
      <c r="K8036">
        <v>10</v>
      </c>
    </row>
    <row r="8037" spans="1:11" x14ac:dyDescent="0.25">
      <c r="A8037">
        <v>2010</v>
      </c>
      <c r="B8037" s="6" t="s">
        <v>71</v>
      </c>
      <c r="C8037">
        <v>13</v>
      </c>
      <c r="I8037" t="str">
        <f t="shared" si="88"/>
        <v/>
      </c>
      <c r="J8037" t="s">
        <v>79</v>
      </c>
      <c r="K8037">
        <v>10</v>
      </c>
    </row>
    <row r="8038" spans="1:11" x14ac:dyDescent="0.25">
      <c r="A8038">
        <v>2010</v>
      </c>
      <c r="B8038" s="6" t="s">
        <v>71</v>
      </c>
      <c r="C8038">
        <v>14</v>
      </c>
      <c r="I8038" t="str">
        <f t="shared" si="88"/>
        <v/>
      </c>
      <c r="J8038" t="s">
        <v>79</v>
      </c>
      <c r="K8038">
        <v>40</v>
      </c>
    </row>
    <row r="8039" spans="1:11" x14ac:dyDescent="0.25">
      <c r="A8039">
        <v>2010</v>
      </c>
      <c r="B8039" s="6" t="s">
        <v>71</v>
      </c>
      <c r="C8039">
        <v>15</v>
      </c>
      <c r="I8039" t="str">
        <f t="shared" si="88"/>
        <v/>
      </c>
      <c r="J8039" t="s">
        <v>82</v>
      </c>
      <c r="K8039">
        <v>20</v>
      </c>
    </row>
    <row r="8040" spans="1:11" x14ac:dyDescent="0.25">
      <c r="A8040">
        <v>2010</v>
      </c>
      <c r="B8040" s="6" t="s">
        <v>71</v>
      </c>
      <c r="C8040">
        <v>16</v>
      </c>
      <c r="I8040" t="str">
        <f t="shared" si="88"/>
        <v/>
      </c>
      <c r="J8040" t="s">
        <v>270</v>
      </c>
      <c r="K8040">
        <v>10</v>
      </c>
    </row>
    <row r="8041" spans="1:11" x14ac:dyDescent="0.25">
      <c r="A8041">
        <v>2010</v>
      </c>
      <c r="B8041" s="6" t="s">
        <v>71</v>
      </c>
      <c r="C8041">
        <v>17</v>
      </c>
      <c r="I8041" t="str">
        <f t="shared" si="88"/>
        <v/>
      </c>
      <c r="J8041" t="s">
        <v>82</v>
      </c>
      <c r="K8041">
        <v>10</v>
      </c>
    </row>
    <row r="8042" spans="1:11" x14ac:dyDescent="0.25">
      <c r="A8042">
        <v>2010</v>
      </c>
      <c r="B8042" s="6" t="s">
        <v>71</v>
      </c>
      <c r="C8042">
        <v>18</v>
      </c>
      <c r="I8042" t="str">
        <f t="shared" si="88"/>
        <v/>
      </c>
      <c r="J8042" t="s">
        <v>78</v>
      </c>
      <c r="K8042">
        <v>10</v>
      </c>
    </row>
    <row r="8043" spans="1:11" x14ac:dyDescent="0.25">
      <c r="A8043">
        <v>2010</v>
      </c>
      <c r="B8043" s="6" t="s">
        <v>71</v>
      </c>
      <c r="C8043">
        <v>19</v>
      </c>
      <c r="I8043" t="str">
        <f t="shared" si="88"/>
        <v/>
      </c>
      <c r="J8043" t="s">
        <v>78</v>
      </c>
      <c r="K8043">
        <v>10</v>
      </c>
    </row>
    <row r="8044" spans="1:11" x14ac:dyDescent="0.25">
      <c r="A8044">
        <v>2010</v>
      </c>
      <c r="B8044" s="6" t="s">
        <v>71</v>
      </c>
      <c r="C8044">
        <v>20</v>
      </c>
      <c r="I8044" t="str">
        <f t="shared" si="88"/>
        <v/>
      </c>
      <c r="J8044" t="s">
        <v>82</v>
      </c>
      <c r="K8044">
        <v>20</v>
      </c>
    </row>
    <row r="8045" spans="1:11" x14ac:dyDescent="0.25">
      <c r="A8045">
        <v>2010</v>
      </c>
      <c r="B8045" s="6" t="s">
        <v>71</v>
      </c>
      <c r="C8045">
        <v>21</v>
      </c>
      <c r="I8045" t="str">
        <f t="shared" si="88"/>
        <v/>
      </c>
      <c r="J8045" t="s">
        <v>82</v>
      </c>
      <c r="K8045">
        <v>10</v>
      </c>
    </row>
    <row r="8046" spans="1:11" x14ac:dyDescent="0.25">
      <c r="A8046">
        <v>2010</v>
      </c>
      <c r="B8046" s="6" t="s">
        <v>71</v>
      </c>
      <c r="C8046">
        <v>22</v>
      </c>
      <c r="I8046" t="str">
        <f t="shared" si="88"/>
        <v/>
      </c>
      <c r="J8046" t="s">
        <v>137</v>
      </c>
      <c r="K8046">
        <v>10</v>
      </c>
    </row>
    <row r="8047" spans="1:11" x14ac:dyDescent="0.25">
      <c r="A8047">
        <v>2010</v>
      </c>
      <c r="B8047" s="6" t="s">
        <v>71</v>
      </c>
      <c r="C8047">
        <v>23</v>
      </c>
      <c r="I8047" t="str">
        <f t="shared" si="88"/>
        <v/>
      </c>
      <c r="J8047" t="s">
        <v>105</v>
      </c>
      <c r="K8047">
        <v>10</v>
      </c>
    </row>
    <row r="8048" spans="1:11" x14ac:dyDescent="0.25">
      <c r="A8048">
        <v>2010</v>
      </c>
      <c r="B8048" s="6" t="s">
        <v>71</v>
      </c>
      <c r="C8048">
        <v>24</v>
      </c>
      <c r="F8048">
        <v>10.97</v>
      </c>
      <c r="I8048" t="str">
        <f t="shared" si="88"/>
        <v/>
      </c>
      <c r="J8048" t="s">
        <v>82</v>
      </c>
      <c r="K8048">
        <v>10</v>
      </c>
    </row>
    <row r="8049" spans="1:11" x14ac:dyDescent="0.25">
      <c r="A8049">
        <v>2010</v>
      </c>
      <c r="B8049" s="6" t="s">
        <v>71</v>
      </c>
      <c r="C8049">
        <v>25</v>
      </c>
      <c r="D8049" t="s">
        <v>597</v>
      </c>
      <c r="E8049">
        <v>2</v>
      </c>
      <c r="F8049">
        <v>12.12</v>
      </c>
      <c r="G8049">
        <v>180</v>
      </c>
      <c r="H8049">
        <v>20</v>
      </c>
      <c r="I8049">
        <f t="shared" si="88"/>
        <v>219.51219512195121</v>
      </c>
      <c r="J8049" t="s">
        <v>82</v>
      </c>
      <c r="K8049">
        <v>10</v>
      </c>
    </row>
    <row r="8050" spans="1:11" x14ac:dyDescent="0.25">
      <c r="A8050">
        <v>2010</v>
      </c>
      <c r="B8050" s="6" t="s">
        <v>71</v>
      </c>
      <c r="C8050">
        <v>26</v>
      </c>
      <c r="I8050" t="str">
        <f t="shared" si="88"/>
        <v/>
      </c>
      <c r="J8050" t="s">
        <v>80</v>
      </c>
      <c r="K8050">
        <v>20</v>
      </c>
    </row>
    <row r="8051" spans="1:11" x14ac:dyDescent="0.25">
      <c r="A8051">
        <v>2010</v>
      </c>
      <c r="B8051" s="6" t="s">
        <v>71</v>
      </c>
      <c r="C8051">
        <v>27</v>
      </c>
      <c r="I8051" t="str">
        <f t="shared" si="88"/>
        <v/>
      </c>
      <c r="J8051" t="s">
        <v>82</v>
      </c>
      <c r="K8051">
        <v>10</v>
      </c>
    </row>
    <row r="8052" spans="1:11" x14ac:dyDescent="0.25">
      <c r="A8052">
        <v>2010</v>
      </c>
      <c r="B8052" s="6" t="s">
        <v>71</v>
      </c>
      <c r="C8052">
        <v>28</v>
      </c>
      <c r="I8052" t="str">
        <f t="shared" si="88"/>
        <v/>
      </c>
      <c r="J8052" t="s">
        <v>484</v>
      </c>
      <c r="K8052">
        <v>10</v>
      </c>
    </row>
    <row r="8053" spans="1:11" x14ac:dyDescent="0.25">
      <c r="A8053">
        <v>2010</v>
      </c>
      <c r="B8053" s="6" t="s">
        <v>71</v>
      </c>
      <c r="C8053">
        <v>29</v>
      </c>
      <c r="I8053" t="str">
        <f t="shared" si="88"/>
        <v/>
      </c>
      <c r="J8053" t="s">
        <v>88</v>
      </c>
      <c r="K8053">
        <v>40</v>
      </c>
    </row>
    <row r="8054" spans="1:11" x14ac:dyDescent="0.25">
      <c r="A8054">
        <v>2010</v>
      </c>
      <c r="B8054" s="6" t="s">
        <v>71</v>
      </c>
      <c r="C8054">
        <v>30</v>
      </c>
      <c r="I8054" t="str">
        <f t="shared" si="88"/>
        <v/>
      </c>
      <c r="J8054" t="s">
        <v>82</v>
      </c>
      <c r="K8054">
        <v>10</v>
      </c>
    </row>
    <row r="8055" spans="1:11" x14ac:dyDescent="0.25">
      <c r="A8055">
        <v>2010</v>
      </c>
      <c r="B8055" s="6" t="s">
        <v>71</v>
      </c>
      <c r="C8055">
        <v>31</v>
      </c>
      <c r="I8055" t="str">
        <f t="shared" si="88"/>
        <v/>
      </c>
      <c r="J8055" t="s">
        <v>124</v>
      </c>
      <c r="K8055">
        <v>10</v>
      </c>
    </row>
    <row r="8056" spans="1:11" x14ac:dyDescent="0.25">
      <c r="A8056">
        <v>2010</v>
      </c>
      <c r="B8056" s="6" t="s">
        <v>71</v>
      </c>
      <c r="C8056">
        <v>32</v>
      </c>
      <c r="I8056" t="str">
        <f t="shared" si="88"/>
        <v/>
      </c>
      <c r="J8056" t="s">
        <v>79</v>
      </c>
      <c r="K8056">
        <v>10</v>
      </c>
    </row>
    <row r="8057" spans="1:11" x14ac:dyDescent="0.25">
      <c r="A8057">
        <v>2010</v>
      </c>
      <c r="B8057" s="6" t="s">
        <v>71</v>
      </c>
      <c r="C8057">
        <v>33</v>
      </c>
      <c r="I8057" t="str">
        <f t="shared" si="88"/>
        <v/>
      </c>
      <c r="J8057" t="s">
        <v>82</v>
      </c>
      <c r="K8057">
        <v>10</v>
      </c>
    </row>
    <row r="8058" spans="1:11" x14ac:dyDescent="0.25">
      <c r="A8058">
        <v>2010</v>
      </c>
      <c r="B8058" s="6" t="s">
        <v>71</v>
      </c>
      <c r="C8058">
        <v>34</v>
      </c>
      <c r="I8058" t="str">
        <f t="shared" si="88"/>
        <v/>
      </c>
      <c r="J8058" t="s">
        <v>79</v>
      </c>
      <c r="K8058">
        <v>20</v>
      </c>
    </row>
    <row r="8059" spans="1:11" x14ac:dyDescent="0.25">
      <c r="A8059">
        <v>2010</v>
      </c>
      <c r="B8059" s="6" t="s">
        <v>71</v>
      </c>
      <c r="C8059">
        <v>35</v>
      </c>
      <c r="I8059" t="str">
        <f t="shared" si="88"/>
        <v/>
      </c>
      <c r="J8059" t="s">
        <v>82</v>
      </c>
      <c r="K8059">
        <v>20</v>
      </c>
    </row>
    <row r="8060" spans="1:11" x14ac:dyDescent="0.25">
      <c r="A8060">
        <v>2010</v>
      </c>
      <c r="B8060" s="6" t="s">
        <v>71</v>
      </c>
      <c r="C8060">
        <v>36</v>
      </c>
      <c r="I8060" t="str">
        <f t="shared" si="88"/>
        <v/>
      </c>
      <c r="J8060" t="s">
        <v>78</v>
      </c>
      <c r="K8060">
        <v>10</v>
      </c>
    </row>
    <row r="8061" spans="1:11" x14ac:dyDescent="0.25">
      <c r="A8061">
        <v>2010</v>
      </c>
      <c r="B8061" s="6" t="s">
        <v>71</v>
      </c>
      <c r="C8061">
        <v>37</v>
      </c>
      <c r="I8061" t="str">
        <f t="shared" si="88"/>
        <v/>
      </c>
      <c r="J8061" t="s">
        <v>82</v>
      </c>
      <c r="K8061">
        <v>10</v>
      </c>
    </row>
    <row r="8062" spans="1:11" x14ac:dyDescent="0.25">
      <c r="A8062">
        <v>2010</v>
      </c>
      <c r="B8062" s="6" t="s">
        <v>71</v>
      </c>
      <c r="C8062">
        <v>38</v>
      </c>
      <c r="I8062" t="str">
        <f t="shared" si="88"/>
        <v/>
      </c>
      <c r="J8062" t="s">
        <v>85</v>
      </c>
      <c r="K8062">
        <v>10</v>
      </c>
    </row>
    <row r="8063" spans="1:11" x14ac:dyDescent="0.25">
      <c r="A8063">
        <v>2010</v>
      </c>
      <c r="B8063" s="6" t="s">
        <v>71</v>
      </c>
      <c r="C8063">
        <v>39</v>
      </c>
      <c r="I8063" t="str">
        <f t="shared" si="88"/>
        <v/>
      </c>
      <c r="J8063" t="s">
        <v>85</v>
      </c>
      <c r="K8063">
        <v>10</v>
      </c>
    </row>
    <row r="8064" spans="1:11" x14ac:dyDescent="0.25">
      <c r="A8064">
        <v>2010</v>
      </c>
      <c r="B8064" s="6" t="s">
        <v>71</v>
      </c>
      <c r="C8064">
        <v>40</v>
      </c>
      <c r="F8064">
        <v>11.89</v>
      </c>
      <c r="I8064" t="str">
        <f t="shared" si="88"/>
        <v/>
      </c>
      <c r="J8064" t="s">
        <v>82</v>
      </c>
      <c r="K8064">
        <v>10</v>
      </c>
    </row>
    <row r="8065" spans="1:11" x14ac:dyDescent="0.25">
      <c r="A8065">
        <v>2010</v>
      </c>
      <c r="B8065" s="6" t="s">
        <v>71</v>
      </c>
      <c r="C8065">
        <v>41</v>
      </c>
      <c r="D8065" t="s">
        <v>597</v>
      </c>
      <c r="E8065">
        <v>3</v>
      </c>
      <c r="F8065">
        <v>11.89</v>
      </c>
      <c r="G8065">
        <v>330</v>
      </c>
      <c r="H8065">
        <v>0</v>
      </c>
      <c r="I8065">
        <f t="shared" si="88"/>
        <v>492.53731343283579</v>
      </c>
      <c r="J8065" t="s">
        <v>85</v>
      </c>
      <c r="K8065">
        <v>10</v>
      </c>
    </row>
    <row r="8066" spans="1:11" x14ac:dyDescent="0.25">
      <c r="A8066">
        <v>2010</v>
      </c>
      <c r="B8066" s="6" t="s">
        <v>71</v>
      </c>
      <c r="C8066">
        <v>42</v>
      </c>
      <c r="I8066" t="str">
        <f t="shared" si="88"/>
        <v/>
      </c>
      <c r="J8066" t="s">
        <v>82</v>
      </c>
      <c r="K8066">
        <v>10</v>
      </c>
    </row>
    <row r="8067" spans="1:11" x14ac:dyDescent="0.25">
      <c r="A8067">
        <v>2010</v>
      </c>
      <c r="B8067" s="6" t="s">
        <v>71</v>
      </c>
      <c r="C8067">
        <v>43</v>
      </c>
      <c r="I8067" t="str">
        <f t="shared" si="88"/>
        <v/>
      </c>
      <c r="J8067" t="s">
        <v>82</v>
      </c>
      <c r="K8067">
        <v>10</v>
      </c>
    </row>
    <row r="8068" spans="1:11" x14ac:dyDescent="0.25">
      <c r="A8068">
        <v>2010</v>
      </c>
      <c r="B8068" s="6" t="s">
        <v>71</v>
      </c>
      <c r="C8068">
        <v>44</v>
      </c>
      <c r="I8068" t="str">
        <f t="shared" si="88"/>
        <v/>
      </c>
      <c r="J8068" t="s">
        <v>82</v>
      </c>
      <c r="K8068">
        <v>10</v>
      </c>
    </row>
    <row r="8069" spans="1:11" x14ac:dyDescent="0.25">
      <c r="A8069">
        <v>2010</v>
      </c>
      <c r="B8069" s="6" t="s">
        <v>71</v>
      </c>
      <c r="C8069">
        <v>45</v>
      </c>
      <c r="I8069" t="str">
        <f t="shared" si="88"/>
        <v/>
      </c>
      <c r="J8069" t="s">
        <v>80</v>
      </c>
      <c r="K8069">
        <v>20</v>
      </c>
    </row>
    <row r="8070" spans="1:11" x14ac:dyDescent="0.25">
      <c r="A8070">
        <v>2010</v>
      </c>
      <c r="B8070" s="6" t="s">
        <v>71</v>
      </c>
      <c r="C8070">
        <v>46</v>
      </c>
      <c r="I8070" t="str">
        <f t="shared" si="88"/>
        <v/>
      </c>
      <c r="J8070" t="s">
        <v>78</v>
      </c>
      <c r="K8070">
        <v>10</v>
      </c>
    </row>
    <row r="8071" spans="1:11" x14ac:dyDescent="0.25">
      <c r="A8071">
        <v>2010</v>
      </c>
      <c r="B8071" s="6" t="s">
        <v>71</v>
      </c>
      <c r="C8071">
        <v>47</v>
      </c>
      <c r="I8071" t="str">
        <f t="shared" si="88"/>
        <v/>
      </c>
      <c r="J8071" t="s">
        <v>601</v>
      </c>
      <c r="K8071">
        <v>10</v>
      </c>
    </row>
    <row r="8072" spans="1:11" x14ac:dyDescent="0.25">
      <c r="A8072">
        <v>2010</v>
      </c>
      <c r="B8072" s="6" t="s">
        <v>71</v>
      </c>
      <c r="C8072">
        <v>48</v>
      </c>
      <c r="I8072" t="str">
        <f t="shared" si="88"/>
        <v/>
      </c>
      <c r="J8072" t="s">
        <v>261</v>
      </c>
      <c r="K8072">
        <v>10</v>
      </c>
    </row>
    <row r="8073" spans="1:11" x14ac:dyDescent="0.25">
      <c r="A8073">
        <v>2010</v>
      </c>
      <c r="B8073" s="6" t="s">
        <v>71</v>
      </c>
      <c r="C8073">
        <v>49</v>
      </c>
      <c r="I8073" t="str">
        <f t="shared" si="88"/>
        <v/>
      </c>
      <c r="J8073" t="s">
        <v>82</v>
      </c>
      <c r="K8073">
        <v>10</v>
      </c>
    </row>
    <row r="8074" spans="1:11" x14ac:dyDescent="0.25">
      <c r="A8074">
        <v>2010</v>
      </c>
      <c r="B8074" s="6" t="s">
        <v>71</v>
      </c>
      <c r="C8074">
        <v>50</v>
      </c>
      <c r="I8074" t="str">
        <f t="shared" si="88"/>
        <v/>
      </c>
      <c r="J8074" t="s">
        <v>85</v>
      </c>
      <c r="K8074">
        <v>10</v>
      </c>
    </row>
    <row r="8075" spans="1:11" x14ac:dyDescent="0.25">
      <c r="A8075">
        <v>2010</v>
      </c>
      <c r="B8075" s="6" t="s">
        <v>71</v>
      </c>
      <c r="I8075" t="str">
        <f t="shared" si="88"/>
        <v/>
      </c>
      <c r="J8075" t="s">
        <v>80</v>
      </c>
      <c r="K8075">
        <v>20</v>
      </c>
    </row>
    <row r="8076" spans="1:11" x14ac:dyDescent="0.25">
      <c r="A8076">
        <v>2010</v>
      </c>
      <c r="B8076" s="6" t="s">
        <v>71</v>
      </c>
      <c r="C8076">
        <v>51</v>
      </c>
      <c r="I8076" t="str">
        <f t="shared" si="88"/>
        <v/>
      </c>
      <c r="J8076" t="s">
        <v>80</v>
      </c>
      <c r="K8076">
        <v>20</v>
      </c>
    </row>
    <row r="8077" spans="1:11" x14ac:dyDescent="0.25">
      <c r="A8077">
        <v>2010</v>
      </c>
      <c r="B8077" s="6" t="s">
        <v>71</v>
      </c>
      <c r="C8077">
        <v>52</v>
      </c>
      <c r="I8077" t="str">
        <f t="shared" si="88"/>
        <v/>
      </c>
      <c r="J8077" t="s">
        <v>105</v>
      </c>
      <c r="K8077">
        <v>10</v>
      </c>
    </row>
    <row r="8078" spans="1:11" x14ac:dyDescent="0.25">
      <c r="A8078">
        <v>2010</v>
      </c>
      <c r="B8078" s="6" t="s">
        <v>71</v>
      </c>
      <c r="C8078">
        <v>53</v>
      </c>
      <c r="I8078" t="str">
        <f t="shared" si="88"/>
        <v/>
      </c>
      <c r="J8078" t="s">
        <v>82</v>
      </c>
      <c r="K8078">
        <v>10</v>
      </c>
    </row>
    <row r="8079" spans="1:11" x14ac:dyDescent="0.25">
      <c r="A8079">
        <v>2010</v>
      </c>
      <c r="B8079" s="6" t="s">
        <v>71</v>
      </c>
      <c r="C8079">
        <v>54</v>
      </c>
      <c r="F8079">
        <v>11.27</v>
      </c>
      <c r="I8079" t="str">
        <f t="shared" si="88"/>
        <v/>
      </c>
      <c r="J8079" t="s">
        <v>88</v>
      </c>
      <c r="K8079">
        <v>40</v>
      </c>
    </row>
    <row r="8080" spans="1:11" x14ac:dyDescent="0.25">
      <c r="A8080">
        <v>2010</v>
      </c>
      <c r="B8080" s="6" t="s">
        <v>71</v>
      </c>
      <c r="C8080">
        <v>55</v>
      </c>
      <c r="D8080" t="s">
        <v>597</v>
      </c>
      <c r="E8080">
        <v>4</v>
      </c>
      <c r="F8080">
        <v>10.050000000000001</v>
      </c>
      <c r="G8080">
        <v>150</v>
      </c>
      <c r="H8080">
        <v>40</v>
      </c>
      <c r="I8080">
        <f t="shared" si="88"/>
        <v>176.47058823529412</v>
      </c>
      <c r="J8080" t="s">
        <v>270</v>
      </c>
      <c r="K8080">
        <v>10</v>
      </c>
    </row>
    <row r="8081" spans="1:11" x14ac:dyDescent="0.25">
      <c r="A8081">
        <v>2010</v>
      </c>
      <c r="B8081" s="6" t="s">
        <v>71</v>
      </c>
      <c r="C8081">
        <v>56</v>
      </c>
      <c r="I8081" t="str">
        <f t="shared" si="88"/>
        <v/>
      </c>
      <c r="J8081" t="s">
        <v>270</v>
      </c>
      <c r="K8081">
        <v>10</v>
      </c>
    </row>
    <row r="8082" spans="1:11" x14ac:dyDescent="0.25">
      <c r="A8082">
        <v>2010</v>
      </c>
      <c r="B8082" s="6" t="s">
        <v>71</v>
      </c>
      <c r="C8082">
        <v>57</v>
      </c>
      <c r="I8082" t="str">
        <f t="shared" si="88"/>
        <v/>
      </c>
      <c r="J8082" t="s">
        <v>82</v>
      </c>
      <c r="K8082">
        <v>20</v>
      </c>
    </row>
    <row r="8083" spans="1:11" x14ac:dyDescent="0.25">
      <c r="A8083">
        <v>2010</v>
      </c>
      <c r="B8083" s="6" t="s">
        <v>71</v>
      </c>
      <c r="C8083">
        <v>58</v>
      </c>
      <c r="I8083" t="str">
        <f t="shared" si="88"/>
        <v/>
      </c>
      <c r="J8083" t="s">
        <v>82</v>
      </c>
      <c r="K8083">
        <v>10</v>
      </c>
    </row>
    <row r="8084" spans="1:11" x14ac:dyDescent="0.25">
      <c r="A8084">
        <v>2010</v>
      </c>
      <c r="B8084" s="6" t="s">
        <v>71</v>
      </c>
      <c r="C8084">
        <v>59</v>
      </c>
      <c r="I8084" t="str">
        <f t="shared" si="88"/>
        <v/>
      </c>
      <c r="J8084" t="s">
        <v>84</v>
      </c>
      <c r="K8084">
        <v>30</v>
      </c>
    </row>
    <row r="8085" spans="1:11" x14ac:dyDescent="0.25">
      <c r="A8085">
        <v>2010</v>
      </c>
      <c r="B8085" s="6" t="s">
        <v>71</v>
      </c>
      <c r="C8085">
        <v>60</v>
      </c>
      <c r="I8085" t="str">
        <f t="shared" si="88"/>
        <v/>
      </c>
      <c r="J8085" t="s">
        <v>78</v>
      </c>
      <c r="K8085">
        <v>20</v>
      </c>
    </row>
    <row r="8086" spans="1:11" x14ac:dyDescent="0.25">
      <c r="A8086">
        <v>2010</v>
      </c>
      <c r="B8086" s="6" t="s">
        <v>71</v>
      </c>
      <c r="C8086">
        <v>61</v>
      </c>
      <c r="I8086" t="str">
        <f t="shared" si="88"/>
        <v/>
      </c>
      <c r="J8086" t="s">
        <v>80</v>
      </c>
      <c r="K8086">
        <v>10</v>
      </c>
    </row>
    <row r="8087" spans="1:11" x14ac:dyDescent="0.25">
      <c r="A8087">
        <v>2010</v>
      </c>
      <c r="B8087" s="6" t="s">
        <v>71</v>
      </c>
      <c r="C8087">
        <v>62</v>
      </c>
      <c r="I8087" t="str">
        <f t="shared" si="88"/>
        <v/>
      </c>
      <c r="J8087" t="s">
        <v>82</v>
      </c>
      <c r="K8087">
        <v>20</v>
      </c>
    </row>
    <row r="8088" spans="1:11" x14ac:dyDescent="0.25">
      <c r="A8088">
        <v>2010</v>
      </c>
      <c r="B8088" s="6" t="s">
        <v>71</v>
      </c>
      <c r="C8088">
        <v>63</v>
      </c>
      <c r="I8088" t="str">
        <f t="shared" si="88"/>
        <v/>
      </c>
      <c r="J8088" t="s">
        <v>82</v>
      </c>
      <c r="K8088">
        <v>10</v>
      </c>
    </row>
    <row r="8089" spans="1:11" x14ac:dyDescent="0.25">
      <c r="A8089">
        <v>2010</v>
      </c>
      <c r="B8089" s="6" t="s">
        <v>71</v>
      </c>
      <c r="C8089">
        <v>64</v>
      </c>
      <c r="I8089" t="str">
        <f t="shared" si="88"/>
        <v/>
      </c>
      <c r="J8089" t="s">
        <v>82</v>
      </c>
      <c r="K8089">
        <v>10</v>
      </c>
    </row>
    <row r="8090" spans="1:11" x14ac:dyDescent="0.25">
      <c r="A8090">
        <v>2010</v>
      </c>
      <c r="B8090" s="6" t="s">
        <v>71</v>
      </c>
      <c r="C8090">
        <v>65</v>
      </c>
      <c r="I8090" t="str">
        <f t="shared" si="88"/>
        <v/>
      </c>
      <c r="J8090" t="s">
        <v>85</v>
      </c>
      <c r="K8090">
        <v>30</v>
      </c>
    </row>
    <row r="8091" spans="1:11" x14ac:dyDescent="0.25">
      <c r="A8091">
        <v>2010</v>
      </c>
      <c r="B8091" s="6" t="s">
        <v>71</v>
      </c>
      <c r="C8091">
        <v>66</v>
      </c>
      <c r="I8091" t="str">
        <f t="shared" si="88"/>
        <v/>
      </c>
      <c r="J8091" t="s">
        <v>82</v>
      </c>
      <c r="K8091">
        <v>20</v>
      </c>
    </row>
    <row r="8092" spans="1:11" x14ac:dyDescent="0.25">
      <c r="A8092">
        <v>2010</v>
      </c>
      <c r="B8092" s="6" t="s">
        <v>71</v>
      </c>
      <c r="C8092">
        <v>67</v>
      </c>
      <c r="I8092" t="str">
        <f t="shared" si="88"/>
        <v/>
      </c>
      <c r="J8092" t="s">
        <v>82</v>
      </c>
      <c r="K8092">
        <v>20</v>
      </c>
    </row>
    <row r="8093" spans="1:11" x14ac:dyDescent="0.25">
      <c r="A8093">
        <v>2010</v>
      </c>
      <c r="B8093" s="6" t="s">
        <v>71</v>
      </c>
      <c r="C8093">
        <v>68</v>
      </c>
      <c r="I8093" t="str">
        <f t="shared" si="88"/>
        <v/>
      </c>
      <c r="J8093" t="s">
        <v>270</v>
      </c>
      <c r="K8093">
        <v>10</v>
      </c>
    </row>
    <row r="8094" spans="1:11" x14ac:dyDescent="0.25">
      <c r="A8094">
        <v>2010</v>
      </c>
      <c r="B8094" s="6" t="s">
        <v>71</v>
      </c>
      <c r="C8094">
        <v>69</v>
      </c>
      <c r="I8094" t="str">
        <f t="shared" si="88"/>
        <v/>
      </c>
      <c r="J8094" t="s">
        <v>79</v>
      </c>
      <c r="K8094">
        <v>10</v>
      </c>
    </row>
    <row r="8095" spans="1:11" x14ac:dyDescent="0.25">
      <c r="A8095">
        <v>2010</v>
      </c>
      <c r="B8095" s="6" t="s">
        <v>71</v>
      </c>
      <c r="C8095">
        <v>70</v>
      </c>
      <c r="I8095" t="str">
        <f t="shared" si="88"/>
        <v/>
      </c>
      <c r="J8095" t="s">
        <v>82</v>
      </c>
      <c r="K8095">
        <v>20</v>
      </c>
    </row>
    <row r="8096" spans="1:11" x14ac:dyDescent="0.25">
      <c r="A8096">
        <v>2010</v>
      </c>
      <c r="B8096" s="6" t="s">
        <v>71</v>
      </c>
      <c r="C8096">
        <v>71</v>
      </c>
      <c r="I8096" t="str">
        <f t="shared" si="88"/>
        <v/>
      </c>
      <c r="J8096" t="s">
        <v>84</v>
      </c>
      <c r="K8096">
        <v>30</v>
      </c>
    </row>
    <row r="8097" spans="1:11" x14ac:dyDescent="0.25">
      <c r="A8097">
        <v>2010</v>
      </c>
      <c r="B8097" s="6" t="s">
        <v>71</v>
      </c>
      <c r="C8097">
        <v>72</v>
      </c>
      <c r="I8097" t="str">
        <f t="shared" si="88"/>
        <v/>
      </c>
      <c r="J8097" t="s">
        <v>79</v>
      </c>
      <c r="K8097">
        <v>10</v>
      </c>
    </row>
    <row r="8098" spans="1:11" x14ac:dyDescent="0.25">
      <c r="A8098">
        <v>2010</v>
      </c>
      <c r="B8098" s="6" t="s">
        <v>71</v>
      </c>
      <c r="C8098">
        <v>73</v>
      </c>
      <c r="I8098" t="str">
        <f t="shared" si="88"/>
        <v/>
      </c>
      <c r="J8098" t="s">
        <v>270</v>
      </c>
      <c r="K8098">
        <v>20</v>
      </c>
    </row>
    <row r="8099" spans="1:11" x14ac:dyDescent="0.25">
      <c r="A8099">
        <v>2010</v>
      </c>
      <c r="B8099" s="6" t="s">
        <v>71</v>
      </c>
      <c r="C8099">
        <v>74</v>
      </c>
      <c r="I8099" t="str">
        <f t="shared" ref="I8099:I8162" si="89">IF(G8099&gt;0,G8099/(1000-$G8099)*1000,"")</f>
        <v/>
      </c>
      <c r="J8099" t="s">
        <v>81</v>
      </c>
      <c r="K8099">
        <v>30</v>
      </c>
    </row>
    <row r="8100" spans="1:11" x14ac:dyDescent="0.25">
      <c r="A8100">
        <v>2010</v>
      </c>
      <c r="B8100" s="6" t="s">
        <v>71</v>
      </c>
      <c r="C8100">
        <v>75</v>
      </c>
      <c r="D8100" t="s">
        <v>597</v>
      </c>
      <c r="E8100">
        <v>5</v>
      </c>
      <c r="F8100">
        <v>10.050000000000001</v>
      </c>
      <c r="G8100">
        <v>320</v>
      </c>
      <c r="H8100">
        <v>0</v>
      </c>
      <c r="I8100">
        <f t="shared" si="89"/>
        <v>470.58823529411762</v>
      </c>
      <c r="J8100" t="s">
        <v>82</v>
      </c>
      <c r="K8100">
        <v>10</v>
      </c>
    </row>
    <row r="8101" spans="1:11" x14ac:dyDescent="0.25">
      <c r="A8101">
        <v>2010</v>
      </c>
      <c r="B8101" s="6" t="s">
        <v>71</v>
      </c>
      <c r="C8101">
        <v>76</v>
      </c>
      <c r="I8101" t="str">
        <f t="shared" si="89"/>
        <v/>
      </c>
      <c r="J8101" t="s">
        <v>85</v>
      </c>
      <c r="K8101">
        <v>10</v>
      </c>
    </row>
    <row r="8102" spans="1:11" x14ac:dyDescent="0.25">
      <c r="A8102">
        <v>2010</v>
      </c>
      <c r="B8102" s="6" t="s">
        <v>71</v>
      </c>
      <c r="C8102">
        <v>77</v>
      </c>
      <c r="I8102" t="str">
        <f t="shared" si="89"/>
        <v/>
      </c>
      <c r="J8102" t="s">
        <v>79</v>
      </c>
      <c r="K8102">
        <v>20</v>
      </c>
    </row>
    <row r="8103" spans="1:11" x14ac:dyDescent="0.25">
      <c r="A8103">
        <v>2010</v>
      </c>
      <c r="B8103" s="6" t="s">
        <v>71</v>
      </c>
      <c r="C8103">
        <v>78</v>
      </c>
      <c r="I8103" t="str">
        <f t="shared" si="89"/>
        <v/>
      </c>
      <c r="J8103" t="s">
        <v>79</v>
      </c>
      <c r="K8103">
        <v>10</v>
      </c>
    </row>
    <row r="8104" spans="1:11" x14ac:dyDescent="0.25">
      <c r="A8104">
        <v>2010</v>
      </c>
      <c r="B8104" s="6" t="s">
        <v>71</v>
      </c>
      <c r="C8104">
        <v>79</v>
      </c>
      <c r="I8104" t="str">
        <f t="shared" si="89"/>
        <v/>
      </c>
      <c r="J8104" t="s">
        <v>78</v>
      </c>
      <c r="K8104">
        <v>10</v>
      </c>
    </row>
    <row r="8105" spans="1:11" x14ac:dyDescent="0.25">
      <c r="A8105">
        <v>2010</v>
      </c>
      <c r="B8105" s="6" t="s">
        <v>71</v>
      </c>
      <c r="C8105">
        <v>80</v>
      </c>
      <c r="I8105" t="str">
        <f t="shared" si="89"/>
        <v/>
      </c>
      <c r="J8105" t="s">
        <v>80</v>
      </c>
      <c r="K8105">
        <v>20</v>
      </c>
    </row>
    <row r="8106" spans="1:11" x14ac:dyDescent="0.25">
      <c r="A8106">
        <v>2010</v>
      </c>
      <c r="B8106" s="6" t="s">
        <v>71</v>
      </c>
      <c r="C8106">
        <v>81</v>
      </c>
      <c r="I8106" t="str">
        <f t="shared" si="89"/>
        <v/>
      </c>
      <c r="J8106" t="s">
        <v>82</v>
      </c>
      <c r="K8106">
        <v>10</v>
      </c>
    </row>
    <row r="8107" spans="1:11" x14ac:dyDescent="0.25">
      <c r="A8107">
        <v>2010</v>
      </c>
      <c r="B8107" s="6" t="s">
        <v>71</v>
      </c>
      <c r="C8107">
        <v>82</v>
      </c>
      <c r="I8107" t="str">
        <f t="shared" si="89"/>
        <v/>
      </c>
      <c r="J8107" t="s">
        <v>82</v>
      </c>
      <c r="K8107">
        <v>10</v>
      </c>
    </row>
    <row r="8108" spans="1:11" x14ac:dyDescent="0.25">
      <c r="A8108">
        <v>2010</v>
      </c>
      <c r="B8108" s="6" t="s">
        <v>71</v>
      </c>
      <c r="C8108">
        <v>83</v>
      </c>
      <c r="I8108" t="str">
        <f t="shared" si="89"/>
        <v/>
      </c>
      <c r="J8108" t="s">
        <v>82</v>
      </c>
      <c r="K8108">
        <v>20</v>
      </c>
    </row>
    <row r="8109" spans="1:11" x14ac:dyDescent="0.25">
      <c r="A8109">
        <v>2010</v>
      </c>
      <c r="B8109" s="6" t="s">
        <v>71</v>
      </c>
      <c r="C8109">
        <v>84</v>
      </c>
      <c r="I8109" t="str">
        <f t="shared" si="89"/>
        <v/>
      </c>
      <c r="J8109" t="s">
        <v>82</v>
      </c>
      <c r="K8109">
        <v>10</v>
      </c>
    </row>
    <row r="8110" spans="1:11" x14ac:dyDescent="0.25">
      <c r="A8110">
        <v>2010</v>
      </c>
      <c r="B8110" s="6" t="s">
        <v>71</v>
      </c>
      <c r="C8110">
        <v>85</v>
      </c>
      <c r="I8110" t="str">
        <f t="shared" si="89"/>
        <v/>
      </c>
      <c r="J8110" t="s">
        <v>79</v>
      </c>
      <c r="K8110">
        <v>10</v>
      </c>
    </row>
    <row r="8111" spans="1:11" x14ac:dyDescent="0.25">
      <c r="A8111">
        <v>2010</v>
      </c>
      <c r="B8111" s="6" t="s">
        <v>71</v>
      </c>
      <c r="C8111">
        <v>86</v>
      </c>
      <c r="I8111" t="str">
        <f t="shared" si="89"/>
        <v/>
      </c>
      <c r="J8111" t="s">
        <v>79</v>
      </c>
      <c r="K8111">
        <v>10</v>
      </c>
    </row>
    <row r="8112" spans="1:11" x14ac:dyDescent="0.25">
      <c r="A8112">
        <v>2010</v>
      </c>
      <c r="B8112" s="6" t="s">
        <v>71</v>
      </c>
      <c r="C8112">
        <v>87</v>
      </c>
      <c r="I8112" t="str">
        <f t="shared" si="89"/>
        <v/>
      </c>
      <c r="J8112" t="s">
        <v>82</v>
      </c>
      <c r="K8112">
        <v>40</v>
      </c>
    </row>
    <row r="8113" spans="1:11" x14ac:dyDescent="0.25">
      <c r="A8113">
        <v>2010</v>
      </c>
      <c r="B8113" s="6" t="s">
        <v>71</v>
      </c>
      <c r="C8113">
        <v>88</v>
      </c>
      <c r="D8113" t="s">
        <v>598</v>
      </c>
      <c r="E8113">
        <v>6</v>
      </c>
      <c r="F8113">
        <v>12.12</v>
      </c>
      <c r="G8113">
        <v>230</v>
      </c>
      <c r="H8113">
        <v>30</v>
      </c>
      <c r="I8113">
        <f t="shared" si="89"/>
        <v>298.7012987012987</v>
      </c>
      <c r="J8113" t="s">
        <v>81</v>
      </c>
      <c r="K8113">
        <v>40</v>
      </c>
    </row>
    <row r="8114" spans="1:11" x14ac:dyDescent="0.25">
      <c r="A8114">
        <v>2010</v>
      </c>
      <c r="B8114" s="6" t="s">
        <v>71</v>
      </c>
      <c r="C8114">
        <v>89</v>
      </c>
      <c r="I8114" t="str">
        <f t="shared" si="89"/>
        <v/>
      </c>
      <c r="J8114" t="s">
        <v>83</v>
      </c>
      <c r="K8114">
        <v>20</v>
      </c>
    </row>
    <row r="8115" spans="1:11" x14ac:dyDescent="0.25">
      <c r="A8115">
        <v>2010</v>
      </c>
      <c r="B8115" s="6" t="s">
        <v>71</v>
      </c>
      <c r="C8115">
        <v>90</v>
      </c>
      <c r="I8115" t="str">
        <f t="shared" si="89"/>
        <v/>
      </c>
      <c r="J8115" t="s">
        <v>76</v>
      </c>
      <c r="K8115">
        <v>10</v>
      </c>
    </row>
    <row r="8116" spans="1:11" x14ac:dyDescent="0.25">
      <c r="A8116">
        <v>2010</v>
      </c>
      <c r="B8116" s="6" t="s">
        <v>71</v>
      </c>
      <c r="C8116">
        <v>91</v>
      </c>
      <c r="I8116" t="str">
        <f t="shared" si="89"/>
        <v/>
      </c>
      <c r="J8116" t="s">
        <v>85</v>
      </c>
      <c r="K8116">
        <v>10</v>
      </c>
    </row>
    <row r="8117" spans="1:11" x14ac:dyDescent="0.25">
      <c r="A8117">
        <v>2010</v>
      </c>
      <c r="B8117" s="6" t="s">
        <v>71</v>
      </c>
      <c r="C8117">
        <v>92</v>
      </c>
      <c r="I8117" t="str">
        <f t="shared" si="89"/>
        <v/>
      </c>
      <c r="J8117" t="s">
        <v>261</v>
      </c>
      <c r="K8117">
        <v>10</v>
      </c>
    </row>
    <row r="8118" spans="1:11" x14ac:dyDescent="0.25">
      <c r="A8118">
        <v>2010</v>
      </c>
      <c r="B8118" s="6" t="s">
        <v>71</v>
      </c>
      <c r="C8118">
        <v>93</v>
      </c>
      <c r="I8118" t="str">
        <f t="shared" si="89"/>
        <v/>
      </c>
      <c r="J8118" t="s">
        <v>227</v>
      </c>
      <c r="K8118">
        <v>10</v>
      </c>
    </row>
    <row r="8119" spans="1:11" x14ac:dyDescent="0.25">
      <c r="A8119">
        <v>2010</v>
      </c>
      <c r="B8119" s="6" t="s">
        <v>71</v>
      </c>
      <c r="C8119">
        <v>94</v>
      </c>
      <c r="I8119" t="str">
        <f t="shared" si="89"/>
        <v/>
      </c>
      <c r="J8119" t="s">
        <v>80</v>
      </c>
      <c r="K8119">
        <v>30</v>
      </c>
    </row>
    <row r="8120" spans="1:11" x14ac:dyDescent="0.25">
      <c r="A8120">
        <v>2010</v>
      </c>
      <c r="B8120" s="6" t="s">
        <v>71</v>
      </c>
      <c r="C8120">
        <v>95</v>
      </c>
      <c r="I8120" t="str">
        <f t="shared" si="89"/>
        <v/>
      </c>
      <c r="J8120" t="s">
        <v>227</v>
      </c>
      <c r="K8120">
        <v>10</v>
      </c>
    </row>
    <row r="8121" spans="1:11" x14ac:dyDescent="0.25">
      <c r="A8121">
        <v>2010</v>
      </c>
      <c r="B8121" s="6" t="s">
        <v>71</v>
      </c>
      <c r="C8121">
        <v>96</v>
      </c>
      <c r="I8121" t="str">
        <f t="shared" si="89"/>
        <v/>
      </c>
      <c r="J8121" t="s">
        <v>79</v>
      </c>
      <c r="K8121">
        <v>10</v>
      </c>
    </row>
    <row r="8122" spans="1:11" x14ac:dyDescent="0.25">
      <c r="A8122">
        <v>2010</v>
      </c>
      <c r="B8122" s="6" t="s">
        <v>71</v>
      </c>
      <c r="C8122">
        <v>97</v>
      </c>
      <c r="I8122" t="str">
        <f t="shared" si="89"/>
        <v/>
      </c>
      <c r="J8122" t="s">
        <v>79</v>
      </c>
      <c r="K8122">
        <v>10</v>
      </c>
    </row>
    <row r="8123" spans="1:11" x14ac:dyDescent="0.25">
      <c r="A8123">
        <v>2010</v>
      </c>
      <c r="B8123" s="6" t="s">
        <v>71</v>
      </c>
      <c r="C8123">
        <v>98</v>
      </c>
      <c r="I8123" t="str">
        <f t="shared" si="89"/>
        <v/>
      </c>
      <c r="J8123" t="s">
        <v>82</v>
      </c>
      <c r="K8123">
        <v>10</v>
      </c>
    </row>
    <row r="8124" spans="1:11" x14ac:dyDescent="0.25">
      <c r="A8124">
        <v>2010</v>
      </c>
      <c r="B8124" s="6" t="s">
        <v>71</v>
      </c>
      <c r="C8124">
        <v>99</v>
      </c>
      <c r="I8124" t="str">
        <f t="shared" si="89"/>
        <v/>
      </c>
      <c r="J8124" t="s">
        <v>85</v>
      </c>
      <c r="K8124">
        <v>10</v>
      </c>
    </row>
    <row r="8125" spans="1:11" x14ac:dyDescent="0.25">
      <c r="A8125">
        <v>2010</v>
      </c>
      <c r="B8125" s="6" t="s">
        <v>71</v>
      </c>
      <c r="C8125">
        <v>100</v>
      </c>
      <c r="I8125" t="str">
        <f t="shared" si="89"/>
        <v/>
      </c>
      <c r="J8125" t="s">
        <v>80</v>
      </c>
      <c r="K8125">
        <v>10</v>
      </c>
    </row>
    <row r="8126" spans="1:11" x14ac:dyDescent="0.25">
      <c r="A8126">
        <v>2010</v>
      </c>
      <c r="B8126" s="6" t="s">
        <v>71</v>
      </c>
      <c r="C8126">
        <v>101</v>
      </c>
      <c r="F8126">
        <v>12.8</v>
      </c>
      <c r="I8126" t="str">
        <f t="shared" si="89"/>
        <v/>
      </c>
      <c r="J8126" t="s">
        <v>83</v>
      </c>
      <c r="K8126">
        <v>20</v>
      </c>
    </row>
    <row r="8127" spans="1:11" x14ac:dyDescent="0.25">
      <c r="A8127">
        <v>2010</v>
      </c>
      <c r="B8127" s="6" t="s">
        <v>71</v>
      </c>
      <c r="C8127">
        <v>102</v>
      </c>
      <c r="I8127" t="str">
        <f t="shared" si="89"/>
        <v/>
      </c>
      <c r="J8127" t="s">
        <v>105</v>
      </c>
      <c r="K8127">
        <v>10</v>
      </c>
    </row>
    <row r="8128" spans="1:11" x14ac:dyDescent="0.25">
      <c r="A8128">
        <v>2010</v>
      </c>
      <c r="B8128" s="6" t="s">
        <v>71</v>
      </c>
      <c r="C8128">
        <v>103</v>
      </c>
      <c r="D8128" t="s">
        <v>598</v>
      </c>
      <c r="E8128">
        <v>7</v>
      </c>
      <c r="F8128">
        <v>11.7</v>
      </c>
      <c r="G8128">
        <v>210</v>
      </c>
      <c r="H8128">
        <v>0</v>
      </c>
      <c r="I8128">
        <f t="shared" si="89"/>
        <v>265.82278481012656</v>
      </c>
      <c r="J8128" t="s">
        <v>80</v>
      </c>
      <c r="K8128">
        <v>10</v>
      </c>
    </row>
    <row r="8129" spans="1:11" x14ac:dyDescent="0.25">
      <c r="A8129">
        <v>2010</v>
      </c>
      <c r="B8129" s="6" t="s">
        <v>71</v>
      </c>
      <c r="C8129">
        <v>104</v>
      </c>
      <c r="I8129" t="str">
        <f t="shared" si="89"/>
        <v/>
      </c>
      <c r="J8129" t="s">
        <v>105</v>
      </c>
      <c r="K8129">
        <v>10</v>
      </c>
    </row>
    <row r="8130" spans="1:11" x14ac:dyDescent="0.25">
      <c r="A8130">
        <v>2010</v>
      </c>
      <c r="B8130" s="6" t="s">
        <v>71</v>
      </c>
      <c r="C8130">
        <v>105</v>
      </c>
      <c r="I8130" t="str">
        <f t="shared" si="89"/>
        <v/>
      </c>
      <c r="J8130" t="s">
        <v>83</v>
      </c>
      <c r="K8130">
        <v>10</v>
      </c>
    </row>
    <row r="8131" spans="1:11" x14ac:dyDescent="0.25">
      <c r="A8131">
        <v>2010</v>
      </c>
      <c r="B8131" s="6" t="s">
        <v>71</v>
      </c>
      <c r="C8131">
        <v>106</v>
      </c>
      <c r="I8131" t="str">
        <f t="shared" si="89"/>
        <v/>
      </c>
      <c r="J8131" t="s">
        <v>85</v>
      </c>
      <c r="K8131">
        <v>10</v>
      </c>
    </row>
    <row r="8132" spans="1:11" x14ac:dyDescent="0.25">
      <c r="A8132">
        <v>2010</v>
      </c>
      <c r="B8132" s="6" t="s">
        <v>71</v>
      </c>
      <c r="C8132">
        <v>107</v>
      </c>
      <c r="I8132" t="str">
        <f t="shared" si="89"/>
        <v/>
      </c>
      <c r="J8132" t="s">
        <v>83</v>
      </c>
      <c r="K8132">
        <v>50</v>
      </c>
    </row>
    <row r="8133" spans="1:11" x14ac:dyDescent="0.25">
      <c r="A8133">
        <v>2010</v>
      </c>
      <c r="B8133" s="6" t="s">
        <v>71</v>
      </c>
      <c r="C8133">
        <v>108</v>
      </c>
      <c r="I8133" t="str">
        <f t="shared" si="89"/>
        <v/>
      </c>
      <c r="J8133" t="s">
        <v>80</v>
      </c>
      <c r="K8133">
        <v>10</v>
      </c>
    </row>
    <row r="8134" spans="1:11" x14ac:dyDescent="0.25">
      <c r="A8134">
        <v>2010</v>
      </c>
      <c r="B8134" s="6" t="s">
        <v>71</v>
      </c>
      <c r="C8134">
        <v>109</v>
      </c>
      <c r="I8134" t="str">
        <f t="shared" si="89"/>
        <v/>
      </c>
      <c r="J8134" t="s">
        <v>82</v>
      </c>
      <c r="K8134">
        <v>10</v>
      </c>
    </row>
    <row r="8135" spans="1:11" x14ac:dyDescent="0.25">
      <c r="A8135">
        <v>2010</v>
      </c>
      <c r="B8135" s="6" t="s">
        <v>71</v>
      </c>
      <c r="C8135">
        <v>110</v>
      </c>
      <c r="I8135" t="str">
        <f t="shared" si="89"/>
        <v/>
      </c>
      <c r="J8135" t="s">
        <v>83</v>
      </c>
      <c r="K8135">
        <v>10</v>
      </c>
    </row>
    <row r="8136" spans="1:11" x14ac:dyDescent="0.25">
      <c r="A8136">
        <v>2010</v>
      </c>
      <c r="B8136" s="6" t="s">
        <v>71</v>
      </c>
      <c r="C8136">
        <v>111</v>
      </c>
      <c r="I8136" t="str">
        <f t="shared" si="89"/>
        <v/>
      </c>
      <c r="J8136" t="s">
        <v>83</v>
      </c>
      <c r="K8136">
        <v>10</v>
      </c>
    </row>
    <row r="8137" spans="1:11" x14ac:dyDescent="0.25">
      <c r="A8137">
        <v>2010</v>
      </c>
      <c r="B8137" s="6" t="s">
        <v>71</v>
      </c>
      <c r="C8137">
        <v>112</v>
      </c>
      <c r="I8137" t="str">
        <f t="shared" si="89"/>
        <v/>
      </c>
      <c r="J8137" t="s">
        <v>83</v>
      </c>
      <c r="K8137">
        <v>10</v>
      </c>
    </row>
    <row r="8138" spans="1:11" x14ac:dyDescent="0.25">
      <c r="A8138">
        <v>2010</v>
      </c>
      <c r="B8138" s="6" t="s">
        <v>71</v>
      </c>
      <c r="C8138">
        <v>113</v>
      </c>
      <c r="I8138" t="str">
        <f t="shared" si="89"/>
        <v/>
      </c>
      <c r="J8138" t="s">
        <v>83</v>
      </c>
      <c r="K8138">
        <v>10</v>
      </c>
    </row>
    <row r="8139" spans="1:11" x14ac:dyDescent="0.25">
      <c r="A8139">
        <v>2010</v>
      </c>
      <c r="B8139" s="6" t="s">
        <v>71</v>
      </c>
      <c r="C8139">
        <v>114</v>
      </c>
      <c r="I8139" t="str">
        <f t="shared" si="89"/>
        <v/>
      </c>
      <c r="J8139" t="s">
        <v>82</v>
      </c>
      <c r="K8139">
        <v>10</v>
      </c>
    </row>
    <row r="8140" spans="1:11" x14ac:dyDescent="0.25">
      <c r="A8140">
        <v>2010</v>
      </c>
      <c r="B8140" s="6" t="s">
        <v>71</v>
      </c>
      <c r="C8140">
        <v>115</v>
      </c>
      <c r="I8140" t="str">
        <f t="shared" si="89"/>
        <v/>
      </c>
      <c r="J8140" t="s">
        <v>83</v>
      </c>
      <c r="K8140">
        <v>10</v>
      </c>
    </row>
    <row r="8141" spans="1:11" x14ac:dyDescent="0.25">
      <c r="A8141">
        <v>2010</v>
      </c>
      <c r="B8141" s="6" t="s">
        <v>71</v>
      </c>
      <c r="C8141">
        <v>116</v>
      </c>
      <c r="I8141" t="str">
        <f t="shared" si="89"/>
        <v/>
      </c>
      <c r="J8141" t="s">
        <v>82</v>
      </c>
      <c r="K8141">
        <v>10</v>
      </c>
    </row>
    <row r="8142" spans="1:11" x14ac:dyDescent="0.25">
      <c r="A8142">
        <v>2010</v>
      </c>
      <c r="B8142" s="6" t="s">
        <v>71</v>
      </c>
      <c r="C8142">
        <v>117</v>
      </c>
      <c r="F8142">
        <v>11.58</v>
      </c>
      <c r="I8142" t="str">
        <f t="shared" si="89"/>
        <v/>
      </c>
      <c r="J8142" t="s">
        <v>83</v>
      </c>
      <c r="K8142">
        <v>10</v>
      </c>
    </row>
    <row r="8143" spans="1:11" x14ac:dyDescent="0.25">
      <c r="A8143">
        <v>2010</v>
      </c>
      <c r="B8143" s="6" t="s">
        <v>71</v>
      </c>
      <c r="C8143">
        <v>118</v>
      </c>
      <c r="D8143" t="s">
        <v>598</v>
      </c>
      <c r="E8143">
        <v>8</v>
      </c>
      <c r="F8143">
        <v>11.58</v>
      </c>
      <c r="G8143">
        <v>370</v>
      </c>
      <c r="H8143">
        <v>0</v>
      </c>
      <c r="I8143">
        <f t="shared" si="89"/>
        <v>587.30158730158735</v>
      </c>
      <c r="J8143" t="s">
        <v>83</v>
      </c>
      <c r="K8143">
        <v>10</v>
      </c>
    </row>
    <row r="8144" spans="1:11" x14ac:dyDescent="0.25">
      <c r="A8144">
        <v>2010</v>
      </c>
      <c r="B8144" s="6" t="s">
        <v>71</v>
      </c>
      <c r="C8144">
        <v>119</v>
      </c>
      <c r="I8144" t="str">
        <f t="shared" si="89"/>
        <v/>
      </c>
      <c r="J8144" t="s">
        <v>82</v>
      </c>
      <c r="K8144">
        <v>10</v>
      </c>
    </row>
    <row r="8145" spans="1:11" x14ac:dyDescent="0.25">
      <c r="A8145">
        <v>2010</v>
      </c>
      <c r="B8145" s="6" t="s">
        <v>71</v>
      </c>
      <c r="C8145">
        <v>120</v>
      </c>
      <c r="I8145" t="str">
        <f t="shared" si="89"/>
        <v/>
      </c>
      <c r="J8145" t="s">
        <v>83</v>
      </c>
      <c r="K8145">
        <v>10</v>
      </c>
    </row>
    <row r="8146" spans="1:11" x14ac:dyDescent="0.25">
      <c r="A8146">
        <v>2010</v>
      </c>
      <c r="B8146" s="6" t="s">
        <v>71</v>
      </c>
      <c r="C8146">
        <v>121</v>
      </c>
      <c r="I8146" t="str">
        <f t="shared" si="89"/>
        <v/>
      </c>
      <c r="J8146" t="s">
        <v>82</v>
      </c>
      <c r="K8146">
        <v>30</v>
      </c>
    </row>
    <row r="8147" spans="1:11" x14ac:dyDescent="0.25">
      <c r="A8147">
        <v>2010</v>
      </c>
      <c r="B8147" s="6" t="s">
        <v>71</v>
      </c>
      <c r="C8147">
        <v>122</v>
      </c>
      <c r="I8147" t="str">
        <f t="shared" si="89"/>
        <v/>
      </c>
      <c r="J8147" t="s">
        <v>82</v>
      </c>
      <c r="K8147">
        <v>10</v>
      </c>
    </row>
    <row r="8148" spans="1:11" x14ac:dyDescent="0.25">
      <c r="A8148">
        <v>2010</v>
      </c>
      <c r="B8148" s="6" t="s">
        <v>71</v>
      </c>
      <c r="C8148">
        <v>123</v>
      </c>
      <c r="I8148" t="str">
        <f t="shared" si="89"/>
        <v/>
      </c>
      <c r="J8148" t="s">
        <v>82</v>
      </c>
      <c r="K8148">
        <v>10</v>
      </c>
    </row>
    <row r="8149" spans="1:11" x14ac:dyDescent="0.25">
      <c r="A8149">
        <v>2010</v>
      </c>
      <c r="B8149" s="6" t="s">
        <v>71</v>
      </c>
      <c r="C8149">
        <v>124</v>
      </c>
      <c r="I8149" t="str">
        <f t="shared" si="89"/>
        <v/>
      </c>
      <c r="J8149" t="s">
        <v>83</v>
      </c>
      <c r="K8149">
        <v>10</v>
      </c>
    </row>
    <row r="8150" spans="1:11" x14ac:dyDescent="0.25">
      <c r="A8150">
        <v>2010</v>
      </c>
      <c r="B8150" s="6" t="s">
        <v>71</v>
      </c>
      <c r="C8150">
        <v>125</v>
      </c>
      <c r="I8150" t="str">
        <f t="shared" si="89"/>
        <v/>
      </c>
      <c r="J8150" t="s">
        <v>82</v>
      </c>
      <c r="K8150">
        <v>10</v>
      </c>
    </row>
    <row r="8151" spans="1:11" x14ac:dyDescent="0.25">
      <c r="A8151">
        <v>2010</v>
      </c>
      <c r="B8151" s="6" t="s">
        <v>71</v>
      </c>
      <c r="C8151">
        <v>126</v>
      </c>
      <c r="I8151" t="str">
        <f t="shared" si="89"/>
        <v/>
      </c>
      <c r="J8151" t="s">
        <v>82</v>
      </c>
      <c r="K8151">
        <v>30</v>
      </c>
    </row>
    <row r="8152" spans="1:11" x14ac:dyDescent="0.25">
      <c r="A8152">
        <v>2010</v>
      </c>
      <c r="B8152" s="6" t="s">
        <v>71</v>
      </c>
      <c r="C8152">
        <v>127</v>
      </c>
      <c r="I8152" t="str">
        <f t="shared" si="89"/>
        <v/>
      </c>
      <c r="J8152" t="s">
        <v>79</v>
      </c>
      <c r="K8152">
        <v>10</v>
      </c>
    </row>
    <row r="8153" spans="1:11" x14ac:dyDescent="0.25">
      <c r="A8153">
        <v>2010</v>
      </c>
      <c r="B8153" s="6" t="s">
        <v>71</v>
      </c>
      <c r="C8153">
        <v>128</v>
      </c>
      <c r="I8153" t="str">
        <f t="shared" si="89"/>
        <v/>
      </c>
      <c r="J8153" t="s">
        <v>85</v>
      </c>
      <c r="K8153">
        <v>10</v>
      </c>
    </row>
    <row r="8154" spans="1:11" x14ac:dyDescent="0.25">
      <c r="A8154">
        <v>2010</v>
      </c>
      <c r="B8154" s="6" t="s">
        <v>71</v>
      </c>
      <c r="C8154">
        <v>129</v>
      </c>
      <c r="I8154" t="str">
        <f t="shared" si="89"/>
        <v/>
      </c>
      <c r="J8154" t="s">
        <v>79</v>
      </c>
      <c r="K8154">
        <v>10</v>
      </c>
    </row>
    <row r="8155" spans="1:11" x14ac:dyDescent="0.25">
      <c r="A8155">
        <v>2010</v>
      </c>
      <c r="B8155" s="6" t="s">
        <v>71</v>
      </c>
      <c r="C8155">
        <v>130</v>
      </c>
      <c r="I8155" t="str">
        <f t="shared" si="89"/>
        <v/>
      </c>
      <c r="J8155" t="s">
        <v>82</v>
      </c>
      <c r="K8155">
        <v>10</v>
      </c>
    </row>
    <row r="8156" spans="1:11" x14ac:dyDescent="0.25">
      <c r="A8156">
        <v>2010</v>
      </c>
      <c r="B8156" s="6" t="s">
        <v>71</v>
      </c>
      <c r="C8156">
        <v>131</v>
      </c>
      <c r="I8156" t="str">
        <f t="shared" si="89"/>
        <v/>
      </c>
      <c r="J8156" t="s">
        <v>82</v>
      </c>
      <c r="K8156">
        <v>10</v>
      </c>
    </row>
    <row r="8157" spans="1:11" x14ac:dyDescent="0.25">
      <c r="A8157">
        <v>2010</v>
      </c>
      <c r="B8157" s="6" t="s">
        <v>71</v>
      </c>
      <c r="C8157">
        <v>132</v>
      </c>
      <c r="I8157" t="str">
        <f t="shared" si="89"/>
        <v/>
      </c>
      <c r="J8157" t="s">
        <v>83</v>
      </c>
      <c r="K8157">
        <v>10</v>
      </c>
    </row>
    <row r="8158" spans="1:11" x14ac:dyDescent="0.25">
      <c r="A8158">
        <v>2010</v>
      </c>
      <c r="B8158" s="6" t="s">
        <v>71</v>
      </c>
      <c r="C8158">
        <v>133</v>
      </c>
      <c r="I8158" t="str">
        <f t="shared" si="89"/>
        <v/>
      </c>
      <c r="J8158" t="s">
        <v>82</v>
      </c>
      <c r="K8158">
        <v>10</v>
      </c>
    </row>
    <row r="8159" spans="1:11" x14ac:dyDescent="0.25">
      <c r="A8159">
        <v>2010</v>
      </c>
      <c r="B8159" s="6" t="s">
        <v>71</v>
      </c>
      <c r="C8159">
        <v>134</v>
      </c>
      <c r="I8159" t="str">
        <f t="shared" si="89"/>
        <v/>
      </c>
      <c r="J8159" t="s">
        <v>80</v>
      </c>
      <c r="K8159">
        <v>10</v>
      </c>
    </row>
    <row r="8160" spans="1:11" x14ac:dyDescent="0.25">
      <c r="A8160">
        <v>2010</v>
      </c>
      <c r="B8160" s="6" t="s">
        <v>71</v>
      </c>
      <c r="C8160">
        <v>135</v>
      </c>
      <c r="I8160" t="str">
        <f t="shared" si="89"/>
        <v/>
      </c>
      <c r="J8160" t="s">
        <v>80</v>
      </c>
      <c r="K8160">
        <v>50</v>
      </c>
    </row>
    <row r="8161" spans="1:11" x14ac:dyDescent="0.25">
      <c r="A8161">
        <v>2010</v>
      </c>
      <c r="B8161" s="6" t="s">
        <v>71</v>
      </c>
      <c r="C8161">
        <v>136</v>
      </c>
      <c r="I8161" t="str">
        <f t="shared" si="89"/>
        <v/>
      </c>
      <c r="J8161" t="s">
        <v>80</v>
      </c>
      <c r="K8161">
        <v>20</v>
      </c>
    </row>
    <row r="8162" spans="1:11" x14ac:dyDescent="0.25">
      <c r="A8162">
        <v>2010</v>
      </c>
      <c r="B8162" s="6" t="s">
        <v>71</v>
      </c>
      <c r="C8162">
        <v>137</v>
      </c>
      <c r="I8162" t="str">
        <f t="shared" si="89"/>
        <v/>
      </c>
      <c r="J8162" t="s">
        <v>82</v>
      </c>
      <c r="K8162">
        <v>30</v>
      </c>
    </row>
    <row r="8163" spans="1:11" x14ac:dyDescent="0.25">
      <c r="A8163">
        <v>2010</v>
      </c>
      <c r="B8163" s="6" t="s">
        <v>71</v>
      </c>
      <c r="C8163">
        <v>138</v>
      </c>
      <c r="I8163" t="str">
        <f t="shared" ref="I8163:I8226" si="90">IF(G8163&gt;0,G8163/(1000-$G8163)*1000,"")</f>
        <v/>
      </c>
      <c r="J8163" t="s">
        <v>82</v>
      </c>
      <c r="K8163">
        <v>20</v>
      </c>
    </row>
    <row r="8164" spans="1:11" x14ac:dyDescent="0.25">
      <c r="A8164">
        <v>2010</v>
      </c>
      <c r="B8164" s="6" t="s">
        <v>71</v>
      </c>
      <c r="C8164">
        <v>139</v>
      </c>
      <c r="D8164" t="s">
        <v>598</v>
      </c>
      <c r="E8164">
        <v>9</v>
      </c>
      <c r="F8164">
        <v>9.14</v>
      </c>
      <c r="G8164">
        <v>190</v>
      </c>
      <c r="H8164">
        <v>10</v>
      </c>
      <c r="I8164">
        <f t="shared" si="90"/>
        <v>234.5679012345679</v>
      </c>
      <c r="J8164" t="s">
        <v>83</v>
      </c>
      <c r="K8164">
        <v>20</v>
      </c>
    </row>
    <row r="8165" spans="1:11" x14ac:dyDescent="0.25">
      <c r="A8165">
        <v>2010</v>
      </c>
      <c r="B8165" s="6" t="s">
        <v>71</v>
      </c>
      <c r="C8165">
        <v>140</v>
      </c>
      <c r="I8165" t="str">
        <f t="shared" si="90"/>
        <v/>
      </c>
      <c r="J8165" t="s">
        <v>83</v>
      </c>
      <c r="K8165">
        <v>10</v>
      </c>
    </row>
    <row r="8166" spans="1:11" x14ac:dyDescent="0.25">
      <c r="A8166">
        <v>2010</v>
      </c>
      <c r="B8166" s="6" t="s">
        <v>71</v>
      </c>
      <c r="C8166">
        <v>141</v>
      </c>
      <c r="I8166" t="str">
        <f t="shared" si="90"/>
        <v/>
      </c>
      <c r="J8166" t="s">
        <v>80</v>
      </c>
      <c r="K8166">
        <v>30</v>
      </c>
    </row>
    <row r="8167" spans="1:11" x14ac:dyDescent="0.25">
      <c r="A8167">
        <v>2010</v>
      </c>
      <c r="B8167" s="6" t="s">
        <v>71</v>
      </c>
      <c r="C8167">
        <v>142</v>
      </c>
      <c r="I8167" t="str">
        <f t="shared" si="90"/>
        <v/>
      </c>
      <c r="J8167" t="s">
        <v>602</v>
      </c>
      <c r="K8167">
        <v>10</v>
      </c>
    </row>
    <row r="8168" spans="1:11" x14ac:dyDescent="0.25">
      <c r="A8168">
        <v>2010</v>
      </c>
      <c r="B8168" s="6" t="s">
        <v>71</v>
      </c>
      <c r="C8168">
        <v>143</v>
      </c>
      <c r="I8168" t="str">
        <f t="shared" si="90"/>
        <v/>
      </c>
      <c r="J8168" t="s">
        <v>227</v>
      </c>
      <c r="K8168">
        <v>10</v>
      </c>
    </row>
    <row r="8169" spans="1:11" x14ac:dyDescent="0.25">
      <c r="A8169">
        <v>2010</v>
      </c>
      <c r="B8169" s="6" t="s">
        <v>71</v>
      </c>
      <c r="C8169">
        <v>144</v>
      </c>
      <c r="I8169" t="str">
        <f t="shared" si="90"/>
        <v/>
      </c>
      <c r="J8169" t="s">
        <v>82</v>
      </c>
      <c r="K8169">
        <v>10</v>
      </c>
    </row>
    <row r="8170" spans="1:11" x14ac:dyDescent="0.25">
      <c r="A8170">
        <v>2010</v>
      </c>
      <c r="B8170" s="6" t="s">
        <v>71</v>
      </c>
      <c r="C8170">
        <v>145</v>
      </c>
      <c r="I8170" t="str">
        <f t="shared" si="90"/>
        <v/>
      </c>
      <c r="J8170" t="s">
        <v>82</v>
      </c>
      <c r="K8170">
        <v>10</v>
      </c>
    </row>
    <row r="8171" spans="1:11" x14ac:dyDescent="0.25">
      <c r="A8171">
        <v>2010</v>
      </c>
      <c r="B8171" s="6" t="s">
        <v>71</v>
      </c>
      <c r="C8171">
        <v>146</v>
      </c>
      <c r="I8171" t="str">
        <f t="shared" si="90"/>
        <v/>
      </c>
      <c r="J8171" t="s">
        <v>82</v>
      </c>
      <c r="K8171">
        <v>10</v>
      </c>
    </row>
    <row r="8172" spans="1:11" x14ac:dyDescent="0.25">
      <c r="A8172">
        <v>2010</v>
      </c>
      <c r="B8172" s="6" t="s">
        <v>71</v>
      </c>
      <c r="C8172">
        <v>147</v>
      </c>
      <c r="I8172" t="str">
        <f t="shared" si="90"/>
        <v/>
      </c>
      <c r="J8172" t="s">
        <v>270</v>
      </c>
      <c r="K8172">
        <v>10</v>
      </c>
    </row>
    <row r="8173" spans="1:11" x14ac:dyDescent="0.25">
      <c r="A8173">
        <v>2010</v>
      </c>
      <c r="B8173" s="6" t="s">
        <v>71</v>
      </c>
      <c r="C8173">
        <v>148</v>
      </c>
      <c r="I8173" t="str">
        <f t="shared" si="90"/>
        <v/>
      </c>
      <c r="J8173" t="s">
        <v>85</v>
      </c>
      <c r="K8173">
        <v>10</v>
      </c>
    </row>
    <row r="8174" spans="1:11" x14ac:dyDescent="0.25">
      <c r="A8174">
        <v>2010</v>
      </c>
      <c r="B8174" s="6" t="s">
        <v>71</v>
      </c>
      <c r="C8174">
        <v>149</v>
      </c>
      <c r="I8174" t="str">
        <f t="shared" si="90"/>
        <v/>
      </c>
      <c r="J8174" t="s">
        <v>76</v>
      </c>
      <c r="K8174">
        <v>10</v>
      </c>
    </row>
    <row r="8175" spans="1:11" x14ac:dyDescent="0.25">
      <c r="A8175">
        <v>2010</v>
      </c>
      <c r="B8175" s="6" t="s">
        <v>71</v>
      </c>
      <c r="C8175">
        <v>150</v>
      </c>
      <c r="I8175" t="str">
        <f t="shared" si="90"/>
        <v/>
      </c>
      <c r="J8175" t="s">
        <v>85</v>
      </c>
      <c r="K8175">
        <v>10</v>
      </c>
    </row>
    <row r="8176" spans="1:11" x14ac:dyDescent="0.25">
      <c r="A8176">
        <v>2010</v>
      </c>
      <c r="B8176" s="6" t="s">
        <v>52</v>
      </c>
      <c r="C8176">
        <v>1</v>
      </c>
      <c r="D8176" t="s">
        <v>597</v>
      </c>
      <c r="E8176">
        <v>1</v>
      </c>
      <c r="F8176">
        <v>10.050000000000001</v>
      </c>
      <c r="G8176">
        <v>200</v>
      </c>
      <c r="H8176">
        <v>0</v>
      </c>
      <c r="I8176">
        <f t="shared" si="90"/>
        <v>250</v>
      </c>
      <c r="J8176" t="s">
        <v>79</v>
      </c>
      <c r="K8176">
        <v>10</v>
      </c>
    </row>
    <row r="8177" spans="1:11" x14ac:dyDescent="0.25">
      <c r="A8177">
        <v>2010</v>
      </c>
      <c r="B8177" s="6" t="s">
        <v>52</v>
      </c>
      <c r="C8177">
        <v>2</v>
      </c>
      <c r="I8177" t="str">
        <f t="shared" si="90"/>
        <v/>
      </c>
      <c r="J8177" t="s">
        <v>270</v>
      </c>
      <c r="K8177">
        <v>20</v>
      </c>
    </row>
    <row r="8178" spans="1:11" x14ac:dyDescent="0.25">
      <c r="A8178">
        <v>2010</v>
      </c>
      <c r="B8178" s="6" t="s">
        <v>52</v>
      </c>
      <c r="C8178">
        <v>3</v>
      </c>
      <c r="I8178" t="str">
        <f t="shared" si="90"/>
        <v/>
      </c>
      <c r="J8178" t="s">
        <v>82</v>
      </c>
      <c r="K8178">
        <v>20</v>
      </c>
    </row>
    <row r="8179" spans="1:11" x14ac:dyDescent="0.25">
      <c r="A8179">
        <v>2010</v>
      </c>
      <c r="B8179" s="6" t="s">
        <v>52</v>
      </c>
      <c r="C8179">
        <v>4</v>
      </c>
      <c r="I8179" t="str">
        <f t="shared" si="90"/>
        <v/>
      </c>
      <c r="J8179" t="s">
        <v>79</v>
      </c>
      <c r="K8179">
        <v>10</v>
      </c>
    </row>
    <row r="8180" spans="1:11" x14ac:dyDescent="0.25">
      <c r="A8180">
        <v>2010</v>
      </c>
      <c r="B8180" s="6" t="s">
        <v>52</v>
      </c>
      <c r="C8180">
        <v>5</v>
      </c>
      <c r="I8180" t="str">
        <f t="shared" si="90"/>
        <v/>
      </c>
      <c r="J8180" t="s">
        <v>79</v>
      </c>
      <c r="K8180">
        <v>10</v>
      </c>
    </row>
    <row r="8181" spans="1:11" x14ac:dyDescent="0.25">
      <c r="A8181">
        <v>2010</v>
      </c>
      <c r="B8181" s="6" t="s">
        <v>52</v>
      </c>
      <c r="C8181">
        <v>6</v>
      </c>
      <c r="I8181" t="str">
        <f t="shared" si="90"/>
        <v/>
      </c>
      <c r="J8181" t="s">
        <v>82</v>
      </c>
      <c r="K8181">
        <v>10</v>
      </c>
    </row>
    <row r="8182" spans="1:11" x14ac:dyDescent="0.25">
      <c r="A8182">
        <v>2010</v>
      </c>
      <c r="B8182" s="6" t="s">
        <v>52</v>
      </c>
      <c r="C8182">
        <v>7</v>
      </c>
      <c r="I8182" t="str">
        <f t="shared" si="90"/>
        <v/>
      </c>
      <c r="J8182" t="s">
        <v>270</v>
      </c>
      <c r="K8182">
        <v>20</v>
      </c>
    </row>
    <row r="8183" spans="1:11" x14ac:dyDescent="0.25">
      <c r="A8183">
        <v>2010</v>
      </c>
      <c r="B8183" s="6" t="s">
        <v>52</v>
      </c>
      <c r="C8183">
        <v>8</v>
      </c>
      <c r="I8183" t="str">
        <f t="shared" si="90"/>
        <v/>
      </c>
      <c r="J8183" t="s">
        <v>270</v>
      </c>
      <c r="K8183">
        <v>10</v>
      </c>
    </row>
    <row r="8184" spans="1:11" x14ac:dyDescent="0.25">
      <c r="A8184">
        <v>2010</v>
      </c>
      <c r="B8184" s="6" t="s">
        <v>52</v>
      </c>
      <c r="C8184">
        <v>9</v>
      </c>
      <c r="I8184" t="str">
        <f t="shared" si="90"/>
        <v/>
      </c>
      <c r="J8184" t="s">
        <v>78</v>
      </c>
      <c r="K8184">
        <v>10</v>
      </c>
    </row>
    <row r="8185" spans="1:11" x14ac:dyDescent="0.25">
      <c r="A8185">
        <v>2010</v>
      </c>
      <c r="B8185" s="6" t="s">
        <v>52</v>
      </c>
      <c r="C8185">
        <v>10</v>
      </c>
      <c r="I8185" t="str">
        <f t="shared" si="90"/>
        <v/>
      </c>
      <c r="J8185" t="s">
        <v>82</v>
      </c>
      <c r="K8185">
        <v>20</v>
      </c>
    </row>
    <row r="8186" spans="1:11" x14ac:dyDescent="0.25">
      <c r="A8186">
        <v>2010</v>
      </c>
      <c r="B8186" s="6" t="s">
        <v>52</v>
      </c>
      <c r="C8186">
        <v>11</v>
      </c>
      <c r="I8186" t="str">
        <f t="shared" si="90"/>
        <v/>
      </c>
      <c r="J8186" t="s">
        <v>79</v>
      </c>
      <c r="K8186">
        <v>10</v>
      </c>
    </row>
    <row r="8187" spans="1:11" x14ac:dyDescent="0.25">
      <c r="A8187">
        <v>2010</v>
      </c>
      <c r="B8187" s="6" t="s">
        <v>52</v>
      </c>
      <c r="C8187">
        <v>12</v>
      </c>
      <c r="I8187" t="str">
        <f t="shared" si="90"/>
        <v/>
      </c>
      <c r="J8187" t="s">
        <v>82</v>
      </c>
      <c r="K8187">
        <v>10</v>
      </c>
    </row>
    <row r="8188" spans="1:11" x14ac:dyDescent="0.25">
      <c r="A8188">
        <v>2010</v>
      </c>
      <c r="B8188" s="6" t="s">
        <v>52</v>
      </c>
      <c r="C8188">
        <v>13</v>
      </c>
      <c r="I8188" t="str">
        <f t="shared" si="90"/>
        <v/>
      </c>
      <c r="J8188" t="s">
        <v>79</v>
      </c>
      <c r="K8188">
        <v>10</v>
      </c>
    </row>
    <row r="8189" spans="1:11" x14ac:dyDescent="0.25">
      <c r="A8189">
        <v>2010</v>
      </c>
      <c r="B8189" s="6" t="s">
        <v>52</v>
      </c>
      <c r="C8189">
        <v>14</v>
      </c>
      <c r="F8189">
        <v>8.83</v>
      </c>
      <c r="I8189" t="str">
        <f t="shared" si="90"/>
        <v/>
      </c>
      <c r="J8189" t="s">
        <v>79</v>
      </c>
      <c r="K8189">
        <v>40</v>
      </c>
    </row>
    <row r="8190" spans="1:11" x14ac:dyDescent="0.25">
      <c r="A8190">
        <v>2010</v>
      </c>
      <c r="B8190" s="6" t="s">
        <v>52</v>
      </c>
      <c r="C8190">
        <v>15</v>
      </c>
      <c r="D8190" t="s">
        <v>597</v>
      </c>
      <c r="E8190">
        <v>2</v>
      </c>
      <c r="F8190">
        <v>9.14</v>
      </c>
      <c r="G8190">
        <v>310</v>
      </c>
      <c r="H8190">
        <v>10</v>
      </c>
      <c r="I8190">
        <f t="shared" si="90"/>
        <v>449.27536231884056</v>
      </c>
      <c r="J8190" t="s">
        <v>82</v>
      </c>
      <c r="K8190">
        <v>10</v>
      </c>
    </row>
    <row r="8191" spans="1:11" x14ac:dyDescent="0.25">
      <c r="A8191">
        <v>2010</v>
      </c>
      <c r="B8191" s="6" t="s">
        <v>52</v>
      </c>
      <c r="C8191">
        <v>16</v>
      </c>
      <c r="I8191" t="str">
        <f t="shared" si="90"/>
        <v/>
      </c>
      <c r="J8191" t="s">
        <v>82</v>
      </c>
      <c r="K8191">
        <v>10</v>
      </c>
    </row>
    <row r="8192" spans="1:11" x14ac:dyDescent="0.25">
      <c r="A8192">
        <v>2010</v>
      </c>
      <c r="B8192" s="6" t="s">
        <v>52</v>
      </c>
      <c r="C8192">
        <v>17</v>
      </c>
      <c r="I8192" t="str">
        <f t="shared" si="90"/>
        <v/>
      </c>
      <c r="J8192" t="s">
        <v>79</v>
      </c>
      <c r="K8192">
        <v>20</v>
      </c>
    </row>
    <row r="8193" spans="1:11" x14ac:dyDescent="0.25">
      <c r="A8193">
        <v>2010</v>
      </c>
      <c r="B8193" s="6" t="s">
        <v>52</v>
      </c>
      <c r="C8193">
        <v>18</v>
      </c>
      <c r="I8193" t="str">
        <f t="shared" si="90"/>
        <v/>
      </c>
      <c r="J8193" t="s">
        <v>78</v>
      </c>
      <c r="K8193">
        <v>10</v>
      </c>
    </row>
    <row r="8194" spans="1:11" x14ac:dyDescent="0.25">
      <c r="A8194">
        <v>2010</v>
      </c>
      <c r="B8194" s="6" t="s">
        <v>52</v>
      </c>
      <c r="C8194">
        <v>19</v>
      </c>
      <c r="I8194" t="str">
        <f t="shared" si="90"/>
        <v/>
      </c>
      <c r="J8194" t="s">
        <v>82</v>
      </c>
      <c r="K8194">
        <v>10</v>
      </c>
    </row>
    <row r="8195" spans="1:11" x14ac:dyDescent="0.25">
      <c r="A8195">
        <v>2010</v>
      </c>
      <c r="B8195" s="6" t="s">
        <v>52</v>
      </c>
      <c r="C8195">
        <v>20</v>
      </c>
      <c r="I8195" t="str">
        <f t="shared" si="90"/>
        <v/>
      </c>
      <c r="J8195" t="s">
        <v>82</v>
      </c>
      <c r="K8195">
        <v>20</v>
      </c>
    </row>
    <row r="8196" spans="1:11" x14ac:dyDescent="0.25">
      <c r="A8196">
        <v>2010</v>
      </c>
      <c r="B8196" s="6" t="s">
        <v>52</v>
      </c>
      <c r="C8196">
        <v>21</v>
      </c>
      <c r="I8196" t="str">
        <f t="shared" si="90"/>
        <v/>
      </c>
      <c r="J8196" t="s">
        <v>83</v>
      </c>
      <c r="K8196">
        <v>20</v>
      </c>
    </row>
    <row r="8197" spans="1:11" x14ac:dyDescent="0.25">
      <c r="A8197">
        <v>2010</v>
      </c>
      <c r="B8197" s="6" t="s">
        <v>52</v>
      </c>
      <c r="C8197">
        <v>22</v>
      </c>
      <c r="I8197" t="str">
        <f t="shared" si="90"/>
        <v/>
      </c>
      <c r="J8197" t="s">
        <v>270</v>
      </c>
      <c r="K8197">
        <v>20</v>
      </c>
    </row>
    <row r="8198" spans="1:11" x14ac:dyDescent="0.25">
      <c r="A8198">
        <v>2010</v>
      </c>
      <c r="B8198" s="6" t="s">
        <v>52</v>
      </c>
      <c r="C8198">
        <v>23</v>
      </c>
      <c r="I8198" t="str">
        <f t="shared" si="90"/>
        <v/>
      </c>
      <c r="J8198" t="s">
        <v>79</v>
      </c>
      <c r="K8198">
        <v>10</v>
      </c>
    </row>
    <row r="8199" spans="1:11" x14ac:dyDescent="0.25">
      <c r="A8199">
        <v>2010</v>
      </c>
      <c r="B8199" s="6" t="s">
        <v>52</v>
      </c>
      <c r="C8199">
        <v>24</v>
      </c>
      <c r="I8199" t="str">
        <f t="shared" si="90"/>
        <v/>
      </c>
      <c r="J8199" t="s">
        <v>82</v>
      </c>
      <c r="K8199">
        <v>10</v>
      </c>
    </row>
    <row r="8200" spans="1:11" x14ac:dyDescent="0.25">
      <c r="A8200">
        <v>2010</v>
      </c>
      <c r="B8200" s="6" t="s">
        <v>52</v>
      </c>
      <c r="C8200">
        <v>25</v>
      </c>
      <c r="I8200" t="str">
        <f t="shared" si="90"/>
        <v/>
      </c>
      <c r="J8200" t="s">
        <v>82</v>
      </c>
      <c r="K8200">
        <v>20</v>
      </c>
    </row>
    <row r="8201" spans="1:11" x14ac:dyDescent="0.25">
      <c r="A8201">
        <v>2010</v>
      </c>
      <c r="B8201" s="6" t="s">
        <v>52</v>
      </c>
      <c r="C8201">
        <v>26</v>
      </c>
      <c r="I8201" t="str">
        <f t="shared" si="90"/>
        <v/>
      </c>
      <c r="J8201" t="s">
        <v>270</v>
      </c>
      <c r="K8201">
        <v>10</v>
      </c>
    </row>
    <row r="8202" spans="1:11" x14ac:dyDescent="0.25">
      <c r="A8202">
        <v>2010</v>
      </c>
      <c r="B8202" s="6" t="s">
        <v>52</v>
      </c>
      <c r="C8202">
        <v>27</v>
      </c>
      <c r="D8202" t="s">
        <v>597</v>
      </c>
      <c r="E8202">
        <v>3</v>
      </c>
      <c r="F8202">
        <v>8.61</v>
      </c>
      <c r="G8202">
        <v>240</v>
      </c>
      <c r="H8202">
        <v>0</v>
      </c>
      <c r="I8202">
        <f t="shared" si="90"/>
        <v>315.78947368421052</v>
      </c>
      <c r="J8202" t="s">
        <v>82</v>
      </c>
      <c r="K8202">
        <v>10</v>
      </c>
    </row>
    <row r="8203" spans="1:11" x14ac:dyDescent="0.25">
      <c r="A8203">
        <v>2010</v>
      </c>
      <c r="B8203" s="6" t="s">
        <v>52</v>
      </c>
      <c r="C8203">
        <v>28</v>
      </c>
      <c r="I8203" t="str">
        <f t="shared" si="90"/>
        <v/>
      </c>
      <c r="J8203" t="s">
        <v>79</v>
      </c>
      <c r="K8203">
        <v>10</v>
      </c>
    </row>
    <row r="8204" spans="1:11" x14ac:dyDescent="0.25">
      <c r="A8204">
        <v>2010</v>
      </c>
      <c r="B8204" s="6" t="s">
        <v>52</v>
      </c>
      <c r="C8204">
        <v>29</v>
      </c>
      <c r="I8204" t="str">
        <f t="shared" si="90"/>
        <v/>
      </c>
      <c r="J8204" t="s">
        <v>79</v>
      </c>
      <c r="K8204">
        <v>20</v>
      </c>
    </row>
    <row r="8205" spans="1:11" x14ac:dyDescent="0.25">
      <c r="A8205">
        <v>2010</v>
      </c>
      <c r="B8205" s="6" t="s">
        <v>52</v>
      </c>
      <c r="C8205">
        <v>30</v>
      </c>
      <c r="I8205" t="str">
        <f t="shared" si="90"/>
        <v/>
      </c>
      <c r="J8205" t="s">
        <v>79</v>
      </c>
      <c r="K8205">
        <v>10</v>
      </c>
    </row>
    <row r="8206" spans="1:11" x14ac:dyDescent="0.25">
      <c r="A8206">
        <v>2010</v>
      </c>
      <c r="B8206" s="6" t="s">
        <v>52</v>
      </c>
      <c r="C8206">
        <v>31</v>
      </c>
      <c r="I8206" t="str">
        <f t="shared" si="90"/>
        <v/>
      </c>
      <c r="J8206" t="s">
        <v>82</v>
      </c>
      <c r="K8206">
        <v>10</v>
      </c>
    </row>
    <row r="8207" spans="1:11" x14ac:dyDescent="0.25">
      <c r="A8207">
        <v>2010</v>
      </c>
      <c r="B8207" s="6" t="s">
        <v>52</v>
      </c>
      <c r="C8207">
        <v>32</v>
      </c>
      <c r="I8207" t="str">
        <f t="shared" si="90"/>
        <v/>
      </c>
      <c r="J8207" t="s">
        <v>82</v>
      </c>
      <c r="K8207">
        <v>20</v>
      </c>
    </row>
    <row r="8208" spans="1:11" x14ac:dyDescent="0.25">
      <c r="A8208">
        <v>2010</v>
      </c>
      <c r="B8208" s="6" t="s">
        <v>52</v>
      </c>
      <c r="C8208">
        <v>33</v>
      </c>
      <c r="I8208" t="str">
        <f t="shared" si="90"/>
        <v/>
      </c>
      <c r="J8208" t="s">
        <v>82</v>
      </c>
      <c r="K8208">
        <v>10</v>
      </c>
    </row>
    <row r="8209" spans="1:11" x14ac:dyDescent="0.25">
      <c r="A8209">
        <v>2010</v>
      </c>
      <c r="B8209" s="6" t="s">
        <v>52</v>
      </c>
      <c r="C8209">
        <v>34</v>
      </c>
      <c r="I8209" t="str">
        <f t="shared" si="90"/>
        <v/>
      </c>
      <c r="J8209" t="s">
        <v>83</v>
      </c>
      <c r="K8209">
        <v>30</v>
      </c>
    </row>
    <row r="8210" spans="1:11" x14ac:dyDescent="0.25">
      <c r="A8210">
        <v>2010</v>
      </c>
      <c r="B8210" s="6" t="s">
        <v>52</v>
      </c>
      <c r="C8210">
        <v>35</v>
      </c>
      <c r="I8210" t="str">
        <f t="shared" si="90"/>
        <v/>
      </c>
      <c r="J8210" t="s">
        <v>270</v>
      </c>
      <c r="K8210">
        <v>20</v>
      </c>
    </row>
    <row r="8211" spans="1:11" x14ac:dyDescent="0.25">
      <c r="A8211">
        <v>2010</v>
      </c>
      <c r="B8211" s="6" t="s">
        <v>52</v>
      </c>
      <c r="C8211">
        <v>36</v>
      </c>
      <c r="I8211" t="str">
        <f t="shared" si="90"/>
        <v/>
      </c>
      <c r="J8211" t="s">
        <v>270</v>
      </c>
      <c r="K8211">
        <v>10</v>
      </c>
    </row>
    <row r="8212" spans="1:11" x14ac:dyDescent="0.25">
      <c r="A8212">
        <v>2010</v>
      </c>
      <c r="B8212" s="6" t="s">
        <v>52</v>
      </c>
      <c r="C8212">
        <v>37</v>
      </c>
      <c r="I8212" t="str">
        <f t="shared" si="90"/>
        <v/>
      </c>
      <c r="J8212" t="s">
        <v>270</v>
      </c>
      <c r="K8212">
        <v>10</v>
      </c>
    </row>
    <row r="8213" spans="1:11" x14ac:dyDescent="0.25">
      <c r="A8213">
        <v>2010</v>
      </c>
      <c r="B8213" s="6" t="s">
        <v>52</v>
      </c>
      <c r="C8213">
        <v>38</v>
      </c>
      <c r="F8213">
        <v>9.4499999999999993</v>
      </c>
      <c r="I8213" t="str">
        <f t="shared" si="90"/>
        <v/>
      </c>
      <c r="J8213" t="s">
        <v>83</v>
      </c>
      <c r="K8213">
        <v>10</v>
      </c>
    </row>
    <row r="8214" spans="1:11" x14ac:dyDescent="0.25">
      <c r="A8214">
        <v>2010</v>
      </c>
      <c r="B8214" s="6" t="s">
        <v>52</v>
      </c>
      <c r="C8214">
        <v>39</v>
      </c>
      <c r="D8214" t="s">
        <v>597</v>
      </c>
      <c r="E8214">
        <v>4</v>
      </c>
      <c r="F8214">
        <v>9.14</v>
      </c>
      <c r="G8214">
        <v>450</v>
      </c>
      <c r="H8214">
        <v>20</v>
      </c>
      <c r="I8214">
        <f t="shared" si="90"/>
        <v>818.18181818181824</v>
      </c>
      <c r="J8214" t="s">
        <v>79</v>
      </c>
      <c r="K8214">
        <v>20</v>
      </c>
    </row>
    <row r="8215" spans="1:11" x14ac:dyDescent="0.25">
      <c r="A8215">
        <v>2010</v>
      </c>
      <c r="B8215" s="6" t="s">
        <v>52</v>
      </c>
      <c r="C8215">
        <v>40</v>
      </c>
      <c r="I8215" t="str">
        <f t="shared" si="90"/>
        <v/>
      </c>
      <c r="J8215" t="s">
        <v>79</v>
      </c>
      <c r="K8215">
        <v>10</v>
      </c>
    </row>
    <row r="8216" spans="1:11" x14ac:dyDescent="0.25">
      <c r="A8216">
        <v>2010</v>
      </c>
      <c r="B8216" s="6" t="s">
        <v>52</v>
      </c>
      <c r="C8216">
        <v>41</v>
      </c>
      <c r="I8216" t="str">
        <f t="shared" si="90"/>
        <v/>
      </c>
      <c r="J8216" t="s">
        <v>83</v>
      </c>
      <c r="K8216">
        <v>10</v>
      </c>
    </row>
    <row r="8217" spans="1:11" x14ac:dyDescent="0.25">
      <c r="A8217">
        <v>2010</v>
      </c>
      <c r="B8217" s="6" t="s">
        <v>52</v>
      </c>
      <c r="C8217">
        <v>42</v>
      </c>
      <c r="I8217" t="str">
        <f t="shared" si="90"/>
        <v/>
      </c>
      <c r="J8217" t="s">
        <v>83</v>
      </c>
      <c r="K8217">
        <v>10</v>
      </c>
    </row>
    <row r="8218" spans="1:11" x14ac:dyDescent="0.25">
      <c r="A8218">
        <v>2010</v>
      </c>
      <c r="B8218" s="6" t="s">
        <v>52</v>
      </c>
      <c r="C8218">
        <v>43</v>
      </c>
      <c r="I8218" t="str">
        <f t="shared" si="90"/>
        <v/>
      </c>
      <c r="J8218" t="s">
        <v>83</v>
      </c>
      <c r="K8218">
        <v>20</v>
      </c>
    </row>
    <row r="8219" spans="1:11" x14ac:dyDescent="0.25">
      <c r="A8219">
        <v>2010</v>
      </c>
      <c r="B8219" s="6" t="s">
        <v>52</v>
      </c>
      <c r="C8219">
        <v>44</v>
      </c>
      <c r="I8219" t="str">
        <f t="shared" si="90"/>
        <v/>
      </c>
      <c r="J8219" t="s">
        <v>84</v>
      </c>
      <c r="K8219">
        <v>20</v>
      </c>
    </row>
    <row r="8220" spans="1:11" x14ac:dyDescent="0.25">
      <c r="A8220">
        <v>2010</v>
      </c>
      <c r="B8220" s="6" t="s">
        <v>52</v>
      </c>
      <c r="C8220">
        <v>45</v>
      </c>
      <c r="I8220" t="str">
        <f t="shared" si="90"/>
        <v/>
      </c>
      <c r="J8220" t="s">
        <v>83</v>
      </c>
      <c r="K8220">
        <v>20</v>
      </c>
    </row>
    <row r="8221" spans="1:11" x14ac:dyDescent="0.25">
      <c r="A8221">
        <v>2010</v>
      </c>
      <c r="B8221" s="6" t="s">
        <v>52</v>
      </c>
      <c r="C8221">
        <v>46</v>
      </c>
      <c r="I8221" t="str">
        <f t="shared" si="90"/>
        <v/>
      </c>
      <c r="J8221" t="s">
        <v>82</v>
      </c>
      <c r="K8221">
        <v>10</v>
      </c>
    </row>
    <row r="8222" spans="1:11" x14ac:dyDescent="0.25">
      <c r="A8222">
        <v>2010</v>
      </c>
      <c r="B8222" s="6" t="s">
        <v>52</v>
      </c>
      <c r="C8222">
        <v>47</v>
      </c>
      <c r="I8222" t="str">
        <f t="shared" si="90"/>
        <v/>
      </c>
      <c r="J8222" t="s">
        <v>82</v>
      </c>
      <c r="K8222">
        <v>10</v>
      </c>
    </row>
    <row r="8223" spans="1:11" x14ac:dyDescent="0.25">
      <c r="A8223">
        <v>2010</v>
      </c>
      <c r="B8223" s="6" t="s">
        <v>52</v>
      </c>
      <c r="C8223">
        <v>48</v>
      </c>
      <c r="I8223" t="str">
        <f t="shared" si="90"/>
        <v/>
      </c>
      <c r="J8223" t="s">
        <v>270</v>
      </c>
      <c r="K8223">
        <v>10</v>
      </c>
    </row>
    <row r="8224" spans="1:11" x14ac:dyDescent="0.25">
      <c r="A8224">
        <v>2010</v>
      </c>
      <c r="B8224" s="6" t="s">
        <v>52</v>
      </c>
      <c r="C8224">
        <v>49</v>
      </c>
      <c r="I8224" t="str">
        <f t="shared" si="90"/>
        <v/>
      </c>
      <c r="J8224" t="s">
        <v>82</v>
      </c>
      <c r="K8224">
        <v>10</v>
      </c>
    </row>
    <row r="8225" spans="1:11" x14ac:dyDescent="0.25">
      <c r="A8225">
        <v>2010</v>
      </c>
      <c r="B8225" s="6" t="s">
        <v>52</v>
      </c>
      <c r="C8225">
        <v>50</v>
      </c>
      <c r="I8225" t="str">
        <f t="shared" si="90"/>
        <v/>
      </c>
      <c r="J8225" t="s">
        <v>270</v>
      </c>
      <c r="K8225">
        <v>10</v>
      </c>
    </row>
    <row r="8226" spans="1:11" x14ac:dyDescent="0.25">
      <c r="A8226">
        <v>2010</v>
      </c>
      <c r="B8226" s="6" t="s">
        <v>52</v>
      </c>
      <c r="C8226">
        <v>51</v>
      </c>
      <c r="I8226" t="str">
        <f t="shared" si="90"/>
        <v/>
      </c>
      <c r="J8226" t="s">
        <v>80</v>
      </c>
      <c r="K8226">
        <v>40</v>
      </c>
    </row>
    <row r="8227" spans="1:11" x14ac:dyDescent="0.25">
      <c r="A8227">
        <v>2010</v>
      </c>
      <c r="B8227" s="6" t="s">
        <v>52</v>
      </c>
      <c r="C8227">
        <v>52</v>
      </c>
      <c r="I8227" t="str">
        <f t="shared" ref="I8227:I8290" si="91">IF(G8227&gt;0,G8227/(1000-$G8227)*1000,"")</f>
        <v/>
      </c>
      <c r="J8227" t="s">
        <v>261</v>
      </c>
      <c r="K8227">
        <v>10</v>
      </c>
    </row>
    <row r="8228" spans="1:11" x14ac:dyDescent="0.25">
      <c r="A8228">
        <v>2010</v>
      </c>
      <c r="B8228" s="6" t="s">
        <v>52</v>
      </c>
      <c r="C8228">
        <v>53</v>
      </c>
      <c r="F8228">
        <v>10.050000000000001</v>
      </c>
      <c r="I8228" t="str">
        <f t="shared" si="91"/>
        <v/>
      </c>
      <c r="J8228" t="s">
        <v>85</v>
      </c>
      <c r="K8228">
        <v>10</v>
      </c>
    </row>
    <row r="8229" spans="1:11" x14ac:dyDescent="0.25">
      <c r="A8229">
        <v>2010</v>
      </c>
      <c r="B8229" s="6" t="s">
        <v>52</v>
      </c>
      <c r="C8229">
        <v>54</v>
      </c>
      <c r="D8229" t="s">
        <v>597</v>
      </c>
      <c r="E8229">
        <v>5</v>
      </c>
      <c r="F8229">
        <v>9.75</v>
      </c>
      <c r="G8229">
        <v>360</v>
      </c>
      <c r="H8229">
        <v>10</v>
      </c>
      <c r="I8229">
        <f t="shared" si="91"/>
        <v>562.5</v>
      </c>
      <c r="J8229" t="s">
        <v>83</v>
      </c>
      <c r="K8229">
        <v>30</v>
      </c>
    </row>
    <row r="8230" spans="1:11" x14ac:dyDescent="0.25">
      <c r="A8230">
        <v>2010</v>
      </c>
      <c r="B8230" s="6" t="s">
        <v>52</v>
      </c>
      <c r="C8230">
        <v>55</v>
      </c>
      <c r="I8230" t="str">
        <f t="shared" si="91"/>
        <v/>
      </c>
      <c r="J8230" t="s">
        <v>80</v>
      </c>
      <c r="K8230">
        <v>10</v>
      </c>
    </row>
    <row r="8231" spans="1:11" x14ac:dyDescent="0.25">
      <c r="A8231">
        <v>2010</v>
      </c>
      <c r="B8231" s="6" t="s">
        <v>52</v>
      </c>
      <c r="C8231">
        <v>56</v>
      </c>
      <c r="I8231" t="str">
        <f t="shared" si="91"/>
        <v/>
      </c>
      <c r="J8231" t="s">
        <v>81</v>
      </c>
      <c r="K8231">
        <v>10</v>
      </c>
    </row>
    <row r="8232" spans="1:11" x14ac:dyDescent="0.25">
      <c r="A8232">
        <v>2010</v>
      </c>
      <c r="B8232" s="6" t="s">
        <v>52</v>
      </c>
      <c r="C8232">
        <v>57</v>
      </c>
      <c r="I8232" t="str">
        <f t="shared" si="91"/>
        <v/>
      </c>
      <c r="J8232" t="s">
        <v>85</v>
      </c>
      <c r="K8232">
        <v>10</v>
      </c>
    </row>
    <row r="8233" spans="1:11" x14ac:dyDescent="0.25">
      <c r="A8233">
        <v>2010</v>
      </c>
      <c r="B8233" s="6" t="s">
        <v>52</v>
      </c>
      <c r="C8233">
        <v>58</v>
      </c>
      <c r="I8233" t="str">
        <f t="shared" si="91"/>
        <v/>
      </c>
      <c r="J8233" t="s">
        <v>80</v>
      </c>
      <c r="K8233">
        <v>10</v>
      </c>
    </row>
    <row r="8234" spans="1:11" x14ac:dyDescent="0.25">
      <c r="A8234">
        <v>2010</v>
      </c>
      <c r="B8234" s="6" t="s">
        <v>52</v>
      </c>
      <c r="C8234">
        <v>59</v>
      </c>
      <c r="I8234" t="str">
        <f t="shared" si="91"/>
        <v/>
      </c>
      <c r="J8234" t="s">
        <v>79</v>
      </c>
      <c r="K8234">
        <v>30</v>
      </c>
    </row>
    <row r="8235" spans="1:11" x14ac:dyDescent="0.25">
      <c r="A8235">
        <v>2010</v>
      </c>
      <c r="B8235" s="6" t="s">
        <v>52</v>
      </c>
      <c r="C8235">
        <v>60</v>
      </c>
      <c r="I8235" t="str">
        <f t="shared" si="91"/>
        <v/>
      </c>
      <c r="J8235" t="s">
        <v>85</v>
      </c>
      <c r="K8235">
        <v>10</v>
      </c>
    </row>
    <row r="8236" spans="1:11" x14ac:dyDescent="0.25">
      <c r="A8236">
        <v>2010</v>
      </c>
      <c r="B8236" s="6" t="s">
        <v>52</v>
      </c>
      <c r="C8236">
        <v>61</v>
      </c>
      <c r="I8236" t="str">
        <f t="shared" si="91"/>
        <v/>
      </c>
      <c r="J8236" t="s">
        <v>78</v>
      </c>
      <c r="K8236">
        <v>10</v>
      </c>
    </row>
    <row r="8237" spans="1:11" x14ac:dyDescent="0.25">
      <c r="A8237">
        <v>2010</v>
      </c>
      <c r="B8237" s="6" t="s">
        <v>52</v>
      </c>
      <c r="C8237">
        <v>62</v>
      </c>
      <c r="I8237" t="str">
        <f t="shared" si="91"/>
        <v/>
      </c>
      <c r="J8237" t="s">
        <v>85</v>
      </c>
      <c r="K8237">
        <v>10</v>
      </c>
    </row>
    <row r="8238" spans="1:11" x14ac:dyDescent="0.25">
      <c r="A8238">
        <v>2010</v>
      </c>
      <c r="B8238" s="6" t="s">
        <v>52</v>
      </c>
      <c r="C8238">
        <v>63</v>
      </c>
      <c r="I8238" t="str">
        <f t="shared" si="91"/>
        <v/>
      </c>
      <c r="J8238" t="s">
        <v>79</v>
      </c>
      <c r="K8238">
        <v>20</v>
      </c>
    </row>
    <row r="8239" spans="1:11" x14ac:dyDescent="0.25">
      <c r="A8239">
        <v>2010</v>
      </c>
      <c r="B8239" s="6" t="s">
        <v>52</v>
      </c>
      <c r="C8239">
        <v>64</v>
      </c>
      <c r="I8239" t="str">
        <f t="shared" si="91"/>
        <v/>
      </c>
      <c r="J8239" t="s">
        <v>79</v>
      </c>
      <c r="K8239">
        <v>20</v>
      </c>
    </row>
    <row r="8240" spans="1:11" x14ac:dyDescent="0.25">
      <c r="A8240">
        <v>2010</v>
      </c>
      <c r="B8240" s="6" t="s">
        <v>52</v>
      </c>
      <c r="C8240">
        <v>65</v>
      </c>
      <c r="I8240" t="str">
        <f t="shared" si="91"/>
        <v/>
      </c>
      <c r="J8240" t="s">
        <v>76</v>
      </c>
      <c r="K8240">
        <v>10</v>
      </c>
    </row>
    <row r="8241" spans="1:11" x14ac:dyDescent="0.25">
      <c r="A8241">
        <v>2010</v>
      </c>
      <c r="B8241" s="6" t="s">
        <v>52</v>
      </c>
      <c r="C8241">
        <v>66</v>
      </c>
      <c r="I8241" t="str">
        <f t="shared" si="91"/>
        <v/>
      </c>
      <c r="J8241" t="s">
        <v>85</v>
      </c>
      <c r="K8241">
        <v>10</v>
      </c>
    </row>
    <row r="8242" spans="1:11" x14ac:dyDescent="0.25">
      <c r="A8242">
        <v>2010</v>
      </c>
      <c r="B8242" s="6" t="s">
        <v>52</v>
      </c>
      <c r="C8242">
        <v>67</v>
      </c>
      <c r="I8242" t="str">
        <f t="shared" si="91"/>
        <v/>
      </c>
      <c r="J8242" t="s">
        <v>83</v>
      </c>
      <c r="K8242">
        <v>20</v>
      </c>
    </row>
    <row r="8243" spans="1:11" x14ac:dyDescent="0.25">
      <c r="A8243">
        <v>2010</v>
      </c>
      <c r="B8243" s="6" t="s">
        <v>52</v>
      </c>
      <c r="C8243">
        <v>68</v>
      </c>
      <c r="I8243" t="str">
        <f t="shared" si="91"/>
        <v/>
      </c>
      <c r="J8243" t="s">
        <v>83</v>
      </c>
      <c r="K8243">
        <v>10</v>
      </c>
    </row>
    <row r="8244" spans="1:11" x14ac:dyDescent="0.25">
      <c r="A8244">
        <v>2010</v>
      </c>
      <c r="B8244" s="6" t="s">
        <v>52</v>
      </c>
      <c r="C8244">
        <v>69</v>
      </c>
      <c r="I8244" t="str">
        <f t="shared" si="91"/>
        <v/>
      </c>
      <c r="J8244" t="s">
        <v>83</v>
      </c>
      <c r="K8244">
        <v>10</v>
      </c>
    </row>
    <row r="8245" spans="1:11" x14ac:dyDescent="0.25">
      <c r="A8245">
        <v>2010</v>
      </c>
      <c r="B8245" s="6" t="s">
        <v>52</v>
      </c>
      <c r="C8245">
        <v>70</v>
      </c>
      <c r="I8245" t="str">
        <f t="shared" si="91"/>
        <v/>
      </c>
      <c r="J8245" t="s">
        <v>88</v>
      </c>
      <c r="K8245">
        <v>10</v>
      </c>
    </row>
    <row r="8246" spans="1:11" x14ac:dyDescent="0.25">
      <c r="A8246">
        <v>2010</v>
      </c>
      <c r="B8246" s="6" t="s">
        <v>52</v>
      </c>
      <c r="C8246">
        <v>71</v>
      </c>
      <c r="D8246" t="s">
        <v>597</v>
      </c>
      <c r="E8246">
        <v>6</v>
      </c>
      <c r="F8246">
        <v>10.050000000000001</v>
      </c>
      <c r="G8246">
        <v>40</v>
      </c>
      <c r="H8246">
        <v>70</v>
      </c>
      <c r="I8246">
        <f t="shared" si="91"/>
        <v>41.666666666666664</v>
      </c>
      <c r="J8246" t="s">
        <v>85</v>
      </c>
      <c r="K8246">
        <v>10</v>
      </c>
    </row>
    <row r="8247" spans="1:11" x14ac:dyDescent="0.25">
      <c r="A8247">
        <v>2010</v>
      </c>
      <c r="B8247" s="6" t="s">
        <v>52</v>
      </c>
      <c r="C8247">
        <v>72</v>
      </c>
      <c r="I8247" t="str">
        <f t="shared" si="91"/>
        <v/>
      </c>
      <c r="J8247" t="s">
        <v>83</v>
      </c>
      <c r="K8247">
        <v>20</v>
      </c>
    </row>
    <row r="8248" spans="1:11" x14ac:dyDescent="0.25">
      <c r="A8248">
        <v>2010</v>
      </c>
      <c r="B8248" s="6" t="s">
        <v>52</v>
      </c>
      <c r="C8248">
        <v>73</v>
      </c>
      <c r="I8248" t="str">
        <f t="shared" si="91"/>
        <v/>
      </c>
      <c r="J8248" t="s">
        <v>82</v>
      </c>
      <c r="K8248">
        <v>40</v>
      </c>
    </row>
    <row r="8249" spans="1:11" x14ac:dyDescent="0.25">
      <c r="A8249">
        <v>2010</v>
      </c>
      <c r="B8249" s="6" t="s">
        <v>52</v>
      </c>
      <c r="C8249">
        <v>74</v>
      </c>
      <c r="I8249" t="str">
        <f t="shared" si="91"/>
        <v/>
      </c>
      <c r="J8249" t="s">
        <v>83</v>
      </c>
      <c r="K8249">
        <v>30</v>
      </c>
    </row>
    <row r="8250" spans="1:11" x14ac:dyDescent="0.25">
      <c r="A8250">
        <v>2010</v>
      </c>
      <c r="B8250" s="6" t="s">
        <v>52</v>
      </c>
      <c r="C8250">
        <v>75</v>
      </c>
      <c r="I8250" t="str">
        <f t="shared" si="91"/>
        <v/>
      </c>
      <c r="J8250" t="s">
        <v>82</v>
      </c>
      <c r="K8250">
        <v>20</v>
      </c>
    </row>
    <row r="8251" spans="1:11" x14ac:dyDescent="0.25">
      <c r="A8251">
        <v>2010</v>
      </c>
      <c r="B8251" s="6" t="s">
        <v>52</v>
      </c>
      <c r="C8251">
        <v>76</v>
      </c>
      <c r="I8251" t="str">
        <f t="shared" si="91"/>
        <v/>
      </c>
      <c r="J8251" t="s">
        <v>79</v>
      </c>
      <c r="K8251">
        <v>20</v>
      </c>
    </row>
    <row r="8252" spans="1:11" x14ac:dyDescent="0.25">
      <c r="A8252">
        <v>2010</v>
      </c>
      <c r="B8252" s="6" t="s">
        <v>52</v>
      </c>
      <c r="C8252">
        <v>77</v>
      </c>
      <c r="I8252" t="str">
        <f t="shared" si="91"/>
        <v/>
      </c>
      <c r="J8252" t="s">
        <v>82</v>
      </c>
      <c r="K8252">
        <v>10</v>
      </c>
    </row>
    <row r="8253" spans="1:11" x14ac:dyDescent="0.25">
      <c r="A8253">
        <v>2010</v>
      </c>
      <c r="B8253" s="6" t="s">
        <v>52</v>
      </c>
      <c r="C8253">
        <v>78</v>
      </c>
      <c r="I8253" t="str">
        <f t="shared" si="91"/>
        <v/>
      </c>
      <c r="J8253" t="s">
        <v>85</v>
      </c>
      <c r="K8253">
        <v>10</v>
      </c>
    </row>
    <row r="8254" spans="1:11" x14ac:dyDescent="0.25">
      <c r="A8254">
        <v>2010</v>
      </c>
      <c r="B8254" s="6" t="s">
        <v>52</v>
      </c>
      <c r="C8254">
        <v>79</v>
      </c>
      <c r="D8254" t="s">
        <v>598</v>
      </c>
      <c r="E8254">
        <v>7</v>
      </c>
      <c r="F8254">
        <v>8.83</v>
      </c>
      <c r="G8254">
        <v>210</v>
      </c>
      <c r="H8254">
        <v>0</v>
      </c>
      <c r="I8254">
        <f t="shared" si="91"/>
        <v>265.82278481012656</v>
      </c>
      <c r="J8254" t="s">
        <v>88</v>
      </c>
      <c r="K8254">
        <v>20</v>
      </c>
    </row>
    <row r="8255" spans="1:11" x14ac:dyDescent="0.25">
      <c r="A8255">
        <v>2010</v>
      </c>
      <c r="B8255" s="6" t="s">
        <v>52</v>
      </c>
      <c r="C8255">
        <v>80</v>
      </c>
      <c r="I8255" t="str">
        <f t="shared" si="91"/>
        <v/>
      </c>
      <c r="J8255" t="s">
        <v>88</v>
      </c>
      <c r="K8255">
        <v>20</v>
      </c>
    </row>
    <row r="8256" spans="1:11" x14ac:dyDescent="0.25">
      <c r="A8256">
        <v>2010</v>
      </c>
      <c r="B8256" s="6" t="s">
        <v>52</v>
      </c>
      <c r="C8256">
        <v>81</v>
      </c>
      <c r="I8256" t="str">
        <f t="shared" si="91"/>
        <v/>
      </c>
      <c r="J8256" t="s">
        <v>81</v>
      </c>
      <c r="K8256">
        <v>20</v>
      </c>
    </row>
    <row r="8257" spans="1:11" x14ac:dyDescent="0.25">
      <c r="A8257">
        <v>2010</v>
      </c>
      <c r="B8257" s="6" t="s">
        <v>52</v>
      </c>
      <c r="C8257">
        <v>82</v>
      </c>
      <c r="I8257" t="str">
        <f t="shared" si="91"/>
        <v/>
      </c>
      <c r="J8257" t="s">
        <v>227</v>
      </c>
      <c r="K8257">
        <v>10</v>
      </c>
    </row>
    <row r="8258" spans="1:11" x14ac:dyDescent="0.25">
      <c r="A8258">
        <v>2010</v>
      </c>
      <c r="B8258" s="6" t="s">
        <v>52</v>
      </c>
      <c r="C8258">
        <v>83</v>
      </c>
      <c r="I8258" t="str">
        <f t="shared" si="91"/>
        <v/>
      </c>
      <c r="J8258" t="s">
        <v>82</v>
      </c>
      <c r="K8258">
        <v>10</v>
      </c>
    </row>
    <row r="8259" spans="1:11" x14ac:dyDescent="0.25">
      <c r="A8259">
        <v>2010</v>
      </c>
      <c r="B8259" s="6" t="s">
        <v>52</v>
      </c>
      <c r="C8259">
        <v>84</v>
      </c>
      <c r="I8259" t="str">
        <f t="shared" si="91"/>
        <v/>
      </c>
      <c r="J8259" t="s">
        <v>85</v>
      </c>
      <c r="K8259">
        <v>10</v>
      </c>
    </row>
    <row r="8260" spans="1:11" x14ac:dyDescent="0.25">
      <c r="A8260">
        <v>2010</v>
      </c>
      <c r="B8260" s="6" t="s">
        <v>52</v>
      </c>
      <c r="C8260">
        <v>85</v>
      </c>
      <c r="I8260" t="str">
        <f t="shared" si="91"/>
        <v/>
      </c>
      <c r="J8260" t="s">
        <v>137</v>
      </c>
      <c r="K8260">
        <v>10</v>
      </c>
    </row>
    <row r="8261" spans="1:11" x14ac:dyDescent="0.25">
      <c r="A8261">
        <v>2010</v>
      </c>
      <c r="B8261" s="6" t="s">
        <v>52</v>
      </c>
      <c r="C8261">
        <v>86</v>
      </c>
      <c r="I8261" t="str">
        <f t="shared" si="91"/>
        <v/>
      </c>
      <c r="J8261" t="s">
        <v>85</v>
      </c>
      <c r="K8261">
        <v>20</v>
      </c>
    </row>
    <row r="8262" spans="1:11" x14ac:dyDescent="0.25">
      <c r="A8262">
        <v>2010</v>
      </c>
      <c r="B8262" s="6" t="s">
        <v>52</v>
      </c>
      <c r="C8262">
        <v>87</v>
      </c>
      <c r="I8262" t="str">
        <f t="shared" si="91"/>
        <v/>
      </c>
      <c r="J8262" t="s">
        <v>80</v>
      </c>
      <c r="K8262">
        <v>10</v>
      </c>
    </row>
    <row r="8263" spans="1:11" x14ac:dyDescent="0.25">
      <c r="A8263">
        <v>2010</v>
      </c>
      <c r="B8263" s="6" t="s">
        <v>52</v>
      </c>
      <c r="C8263">
        <v>88</v>
      </c>
      <c r="I8263" t="str">
        <f t="shared" si="91"/>
        <v/>
      </c>
      <c r="J8263" t="s">
        <v>83</v>
      </c>
      <c r="K8263">
        <v>20</v>
      </c>
    </row>
    <row r="8264" spans="1:11" x14ac:dyDescent="0.25">
      <c r="A8264">
        <v>2010</v>
      </c>
      <c r="B8264" s="6" t="s">
        <v>52</v>
      </c>
      <c r="C8264">
        <v>89</v>
      </c>
      <c r="I8264" t="str">
        <f t="shared" si="91"/>
        <v/>
      </c>
      <c r="J8264" t="s">
        <v>83</v>
      </c>
      <c r="K8264">
        <v>10</v>
      </c>
    </row>
    <row r="8265" spans="1:11" x14ac:dyDescent="0.25">
      <c r="A8265">
        <v>2010</v>
      </c>
      <c r="B8265" s="6" t="s">
        <v>52</v>
      </c>
      <c r="C8265">
        <v>90</v>
      </c>
      <c r="I8265" t="str">
        <f t="shared" si="91"/>
        <v/>
      </c>
      <c r="J8265" t="s">
        <v>79</v>
      </c>
      <c r="K8265">
        <v>20</v>
      </c>
    </row>
    <row r="8266" spans="1:11" x14ac:dyDescent="0.25">
      <c r="A8266">
        <v>2010</v>
      </c>
      <c r="B8266" s="6" t="s">
        <v>52</v>
      </c>
      <c r="C8266">
        <v>91</v>
      </c>
      <c r="I8266" t="str">
        <f t="shared" si="91"/>
        <v/>
      </c>
      <c r="J8266" t="s">
        <v>85</v>
      </c>
      <c r="K8266">
        <v>10</v>
      </c>
    </row>
    <row r="8267" spans="1:11" x14ac:dyDescent="0.25">
      <c r="A8267">
        <v>2010</v>
      </c>
      <c r="B8267" s="6" t="s">
        <v>52</v>
      </c>
      <c r="C8267">
        <v>92</v>
      </c>
      <c r="F8267">
        <v>9.4</v>
      </c>
      <c r="I8267" t="str">
        <f t="shared" si="91"/>
        <v/>
      </c>
      <c r="J8267" t="s">
        <v>137</v>
      </c>
      <c r="K8267">
        <v>10</v>
      </c>
    </row>
    <row r="8268" spans="1:11" x14ac:dyDescent="0.25">
      <c r="A8268">
        <v>2010</v>
      </c>
      <c r="B8268" s="6" t="s">
        <v>52</v>
      </c>
      <c r="C8268">
        <v>93</v>
      </c>
      <c r="D8268" t="s">
        <v>598</v>
      </c>
      <c r="E8268">
        <v>8</v>
      </c>
      <c r="F8268">
        <v>9.75</v>
      </c>
      <c r="G8268">
        <v>170</v>
      </c>
      <c r="H8268">
        <v>0</v>
      </c>
      <c r="I8268">
        <f t="shared" si="91"/>
        <v>204.81927710843374</v>
      </c>
      <c r="J8268" t="s">
        <v>83</v>
      </c>
      <c r="K8268">
        <v>210</v>
      </c>
    </row>
    <row r="8269" spans="1:11" x14ac:dyDescent="0.25">
      <c r="A8269">
        <v>2010</v>
      </c>
      <c r="B8269" s="6" t="s">
        <v>52</v>
      </c>
      <c r="C8269">
        <v>94</v>
      </c>
      <c r="I8269" t="str">
        <f t="shared" si="91"/>
        <v/>
      </c>
      <c r="J8269" t="s">
        <v>80</v>
      </c>
      <c r="K8269">
        <v>10</v>
      </c>
    </row>
    <row r="8270" spans="1:11" x14ac:dyDescent="0.25">
      <c r="A8270">
        <v>2010</v>
      </c>
      <c r="B8270" s="6" t="s">
        <v>52</v>
      </c>
      <c r="C8270">
        <v>95</v>
      </c>
      <c r="I8270" t="str">
        <f t="shared" si="91"/>
        <v/>
      </c>
      <c r="J8270" t="s">
        <v>83</v>
      </c>
      <c r="K8270">
        <v>10</v>
      </c>
    </row>
    <row r="8271" spans="1:11" x14ac:dyDescent="0.25">
      <c r="A8271">
        <v>2010</v>
      </c>
      <c r="B8271" s="6" t="s">
        <v>52</v>
      </c>
      <c r="C8271">
        <v>96</v>
      </c>
      <c r="I8271" t="str">
        <f t="shared" si="91"/>
        <v/>
      </c>
      <c r="J8271" t="s">
        <v>82</v>
      </c>
      <c r="K8271">
        <v>10</v>
      </c>
    </row>
    <row r="8272" spans="1:11" x14ac:dyDescent="0.25">
      <c r="A8272">
        <v>2010</v>
      </c>
      <c r="B8272" s="6" t="s">
        <v>52</v>
      </c>
      <c r="C8272">
        <v>97</v>
      </c>
      <c r="I8272" t="str">
        <f t="shared" si="91"/>
        <v/>
      </c>
      <c r="J8272" t="s">
        <v>600</v>
      </c>
      <c r="K8272">
        <v>10</v>
      </c>
    </row>
    <row r="8273" spans="1:11" x14ac:dyDescent="0.25">
      <c r="A8273">
        <v>2010</v>
      </c>
      <c r="B8273" s="6" t="s">
        <v>52</v>
      </c>
      <c r="C8273">
        <v>98</v>
      </c>
      <c r="I8273" t="str">
        <f t="shared" si="91"/>
        <v/>
      </c>
      <c r="J8273" t="s">
        <v>82</v>
      </c>
      <c r="K8273">
        <v>10</v>
      </c>
    </row>
    <row r="8274" spans="1:11" x14ac:dyDescent="0.25">
      <c r="A8274">
        <v>2010</v>
      </c>
      <c r="B8274" s="6" t="s">
        <v>52</v>
      </c>
      <c r="C8274">
        <v>99</v>
      </c>
      <c r="I8274" t="str">
        <f t="shared" si="91"/>
        <v/>
      </c>
      <c r="J8274" t="s">
        <v>88</v>
      </c>
      <c r="K8274">
        <v>10</v>
      </c>
    </row>
    <row r="8275" spans="1:11" x14ac:dyDescent="0.25">
      <c r="A8275">
        <v>2010</v>
      </c>
      <c r="B8275" s="6" t="s">
        <v>52</v>
      </c>
      <c r="C8275">
        <v>100</v>
      </c>
      <c r="I8275" t="str">
        <f t="shared" si="91"/>
        <v/>
      </c>
      <c r="J8275" t="s">
        <v>85</v>
      </c>
      <c r="K8275">
        <v>10</v>
      </c>
    </row>
    <row r="8276" spans="1:11" x14ac:dyDescent="0.25">
      <c r="A8276">
        <v>2010</v>
      </c>
      <c r="B8276" s="6" t="s">
        <v>52</v>
      </c>
      <c r="C8276">
        <v>101</v>
      </c>
      <c r="I8276" t="str">
        <f t="shared" si="91"/>
        <v/>
      </c>
      <c r="J8276" t="s">
        <v>78</v>
      </c>
      <c r="K8276">
        <v>10</v>
      </c>
    </row>
    <row r="8277" spans="1:11" x14ac:dyDescent="0.25">
      <c r="A8277">
        <v>2010</v>
      </c>
      <c r="B8277" s="6" t="s">
        <v>52</v>
      </c>
      <c r="C8277">
        <v>102</v>
      </c>
      <c r="I8277" t="str">
        <f t="shared" si="91"/>
        <v/>
      </c>
      <c r="J8277" t="s">
        <v>82</v>
      </c>
      <c r="K8277">
        <v>10</v>
      </c>
    </row>
    <row r="8278" spans="1:11" x14ac:dyDescent="0.25">
      <c r="A8278">
        <v>2010</v>
      </c>
      <c r="B8278" s="6" t="s">
        <v>52</v>
      </c>
      <c r="C8278">
        <v>103</v>
      </c>
      <c r="D8278" t="s">
        <v>598</v>
      </c>
      <c r="E8278">
        <v>9</v>
      </c>
      <c r="F8278">
        <v>11.58</v>
      </c>
      <c r="G8278">
        <v>190</v>
      </c>
      <c r="H8278">
        <v>0</v>
      </c>
      <c r="I8278">
        <f t="shared" si="91"/>
        <v>234.5679012345679</v>
      </c>
      <c r="J8278" t="s">
        <v>83</v>
      </c>
      <c r="K8278">
        <v>30</v>
      </c>
    </row>
    <row r="8279" spans="1:11" x14ac:dyDescent="0.25">
      <c r="A8279">
        <v>2010</v>
      </c>
      <c r="B8279" s="6" t="s">
        <v>52</v>
      </c>
      <c r="C8279">
        <v>104</v>
      </c>
      <c r="I8279" t="str">
        <f t="shared" si="91"/>
        <v/>
      </c>
      <c r="J8279" t="s">
        <v>270</v>
      </c>
      <c r="K8279">
        <v>10</v>
      </c>
    </row>
    <row r="8280" spans="1:11" x14ac:dyDescent="0.25">
      <c r="A8280">
        <v>2010</v>
      </c>
      <c r="B8280" s="6" t="s">
        <v>52</v>
      </c>
      <c r="C8280">
        <v>105</v>
      </c>
      <c r="I8280" t="str">
        <f t="shared" si="91"/>
        <v/>
      </c>
      <c r="J8280" t="s">
        <v>83</v>
      </c>
      <c r="K8280">
        <v>40</v>
      </c>
    </row>
    <row r="8281" spans="1:11" x14ac:dyDescent="0.25">
      <c r="A8281">
        <v>2010</v>
      </c>
      <c r="B8281" s="6" t="s">
        <v>52</v>
      </c>
      <c r="C8281">
        <v>106</v>
      </c>
      <c r="I8281" t="str">
        <f t="shared" si="91"/>
        <v/>
      </c>
      <c r="J8281" t="s">
        <v>88</v>
      </c>
      <c r="K8281">
        <v>20</v>
      </c>
    </row>
    <row r="8282" spans="1:11" x14ac:dyDescent="0.25">
      <c r="A8282">
        <v>2010</v>
      </c>
      <c r="B8282" s="6" t="s">
        <v>52</v>
      </c>
      <c r="C8282">
        <v>107</v>
      </c>
      <c r="I8282" t="str">
        <f t="shared" si="91"/>
        <v/>
      </c>
      <c r="J8282" t="s">
        <v>80</v>
      </c>
      <c r="K8282">
        <v>20</v>
      </c>
    </row>
    <row r="8283" spans="1:11" x14ac:dyDescent="0.25">
      <c r="A8283">
        <v>2010</v>
      </c>
      <c r="B8283" s="6" t="s">
        <v>52</v>
      </c>
      <c r="C8283">
        <v>108</v>
      </c>
      <c r="I8283" t="str">
        <f t="shared" si="91"/>
        <v/>
      </c>
      <c r="J8283" t="s">
        <v>83</v>
      </c>
      <c r="K8283">
        <v>20</v>
      </c>
    </row>
    <row r="8284" spans="1:11" x14ac:dyDescent="0.25">
      <c r="A8284">
        <v>2010</v>
      </c>
      <c r="B8284" s="6" t="s">
        <v>52</v>
      </c>
      <c r="C8284">
        <v>109</v>
      </c>
      <c r="I8284" t="str">
        <f t="shared" si="91"/>
        <v/>
      </c>
      <c r="J8284" t="s">
        <v>83</v>
      </c>
      <c r="K8284">
        <v>40</v>
      </c>
    </row>
    <row r="8285" spans="1:11" x14ac:dyDescent="0.25">
      <c r="A8285">
        <v>2010</v>
      </c>
      <c r="B8285" s="6" t="s">
        <v>52</v>
      </c>
      <c r="C8285">
        <v>110</v>
      </c>
      <c r="I8285" t="str">
        <f t="shared" si="91"/>
        <v/>
      </c>
      <c r="J8285" t="s">
        <v>600</v>
      </c>
      <c r="K8285">
        <v>10</v>
      </c>
    </row>
    <row r="8286" spans="1:11" x14ac:dyDescent="0.25">
      <c r="A8286">
        <v>2010</v>
      </c>
      <c r="B8286" s="6" t="s">
        <v>52</v>
      </c>
      <c r="C8286">
        <v>111</v>
      </c>
      <c r="F8286">
        <v>9.75</v>
      </c>
      <c r="I8286" t="str">
        <f t="shared" si="91"/>
        <v/>
      </c>
      <c r="J8286" t="s">
        <v>83</v>
      </c>
      <c r="K8286">
        <v>50</v>
      </c>
    </row>
    <row r="8287" spans="1:11" x14ac:dyDescent="0.25">
      <c r="A8287">
        <v>2010</v>
      </c>
      <c r="B8287" s="6" t="s">
        <v>52</v>
      </c>
      <c r="C8287">
        <v>112</v>
      </c>
      <c r="D8287" t="s">
        <v>598</v>
      </c>
      <c r="E8287">
        <v>10</v>
      </c>
      <c r="F8287">
        <v>13.1</v>
      </c>
      <c r="G8287">
        <v>220</v>
      </c>
      <c r="H8287">
        <v>30</v>
      </c>
      <c r="I8287">
        <f t="shared" si="91"/>
        <v>282.05128205128204</v>
      </c>
      <c r="J8287" t="s">
        <v>83</v>
      </c>
      <c r="K8287">
        <v>40</v>
      </c>
    </row>
    <row r="8288" spans="1:11" x14ac:dyDescent="0.25">
      <c r="A8288">
        <v>2010</v>
      </c>
      <c r="B8288" s="6" t="s">
        <v>52</v>
      </c>
      <c r="C8288">
        <v>113</v>
      </c>
      <c r="I8288" t="str">
        <f t="shared" si="91"/>
        <v/>
      </c>
      <c r="J8288" t="s">
        <v>82</v>
      </c>
      <c r="K8288">
        <v>20</v>
      </c>
    </row>
    <row r="8289" spans="1:11" x14ac:dyDescent="0.25">
      <c r="A8289">
        <v>2010</v>
      </c>
      <c r="B8289" s="6" t="s">
        <v>52</v>
      </c>
      <c r="C8289">
        <v>114</v>
      </c>
      <c r="I8289" t="str">
        <f t="shared" si="91"/>
        <v/>
      </c>
      <c r="J8289" t="s">
        <v>83</v>
      </c>
      <c r="K8289">
        <v>20</v>
      </c>
    </row>
    <row r="8290" spans="1:11" x14ac:dyDescent="0.25">
      <c r="A8290">
        <v>2010</v>
      </c>
      <c r="B8290" s="6" t="s">
        <v>52</v>
      </c>
      <c r="C8290">
        <v>115</v>
      </c>
      <c r="I8290" t="str">
        <f t="shared" si="91"/>
        <v/>
      </c>
      <c r="J8290" t="s">
        <v>83</v>
      </c>
      <c r="K8290">
        <v>20</v>
      </c>
    </row>
    <row r="8291" spans="1:11" x14ac:dyDescent="0.25">
      <c r="A8291">
        <v>2010</v>
      </c>
      <c r="B8291" s="6" t="s">
        <v>52</v>
      </c>
      <c r="C8291">
        <v>116</v>
      </c>
      <c r="I8291" t="str">
        <f t="shared" ref="I8291:I8354" si="92">IF(G8291&gt;0,G8291/(1000-$G8291)*1000,"")</f>
        <v/>
      </c>
      <c r="J8291" t="s">
        <v>83</v>
      </c>
      <c r="K8291">
        <v>20</v>
      </c>
    </row>
    <row r="8292" spans="1:11" x14ac:dyDescent="0.25">
      <c r="A8292">
        <v>2010</v>
      </c>
      <c r="B8292" s="6" t="s">
        <v>52</v>
      </c>
      <c r="C8292">
        <v>117</v>
      </c>
      <c r="I8292" t="str">
        <f t="shared" si="92"/>
        <v/>
      </c>
      <c r="J8292" t="s">
        <v>603</v>
      </c>
      <c r="K8292">
        <v>10</v>
      </c>
    </row>
    <row r="8293" spans="1:11" x14ac:dyDescent="0.25">
      <c r="A8293">
        <v>2010</v>
      </c>
      <c r="B8293" s="6" t="s">
        <v>52</v>
      </c>
      <c r="C8293">
        <v>118</v>
      </c>
      <c r="I8293" t="str">
        <f t="shared" si="92"/>
        <v/>
      </c>
      <c r="J8293" t="s">
        <v>79</v>
      </c>
      <c r="K8293">
        <v>10</v>
      </c>
    </row>
    <row r="8294" spans="1:11" x14ac:dyDescent="0.25">
      <c r="A8294">
        <v>2010</v>
      </c>
      <c r="B8294" s="6" t="s">
        <v>52</v>
      </c>
      <c r="C8294">
        <v>119</v>
      </c>
      <c r="I8294" t="str">
        <f t="shared" si="92"/>
        <v/>
      </c>
      <c r="J8294" t="s">
        <v>83</v>
      </c>
      <c r="K8294">
        <v>20</v>
      </c>
    </row>
    <row r="8295" spans="1:11" x14ac:dyDescent="0.25">
      <c r="A8295">
        <v>2010</v>
      </c>
      <c r="B8295" s="6" t="s">
        <v>52</v>
      </c>
      <c r="C8295">
        <v>120</v>
      </c>
      <c r="I8295" t="str">
        <f t="shared" si="92"/>
        <v/>
      </c>
      <c r="J8295" t="s">
        <v>76</v>
      </c>
      <c r="K8295">
        <v>30</v>
      </c>
    </row>
    <row r="8296" spans="1:11" x14ac:dyDescent="0.25">
      <c r="A8296">
        <v>2010</v>
      </c>
      <c r="B8296" s="6" t="s">
        <v>52</v>
      </c>
      <c r="C8296">
        <v>121</v>
      </c>
      <c r="I8296" t="str">
        <f t="shared" si="92"/>
        <v/>
      </c>
      <c r="J8296" t="s">
        <v>79</v>
      </c>
      <c r="K8296">
        <v>20</v>
      </c>
    </row>
    <row r="8297" spans="1:11" x14ac:dyDescent="0.25">
      <c r="A8297">
        <v>2010</v>
      </c>
      <c r="B8297" s="6" t="s">
        <v>52</v>
      </c>
      <c r="C8297">
        <v>122</v>
      </c>
      <c r="I8297" t="str">
        <f t="shared" si="92"/>
        <v/>
      </c>
      <c r="J8297" t="s">
        <v>88</v>
      </c>
      <c r="K8297">
        <v>10</v>
      </c>
    </row>
    <row r="8298" spans="1:11" x14ac:dyDescent="0.25">
      <c r="A8298">
        <v>2010</v>
      </c>
      <c r="B8298" s="6" t="s">
        <v>52</v>
      </c>
      <c r="C8298">
        <v>123</v>
      </c>
      <c r="I8298" t="str">
        <f t="shared" si="92"/>
        <v/>
      </c>
      <c r="J8298" t="s">
        <v>88</v>
      </c>
      <c r="K8298">
        <v>30</v>
      </c>
    </row>
    <row r="8299" spans="1:11" x14ac:dyDescent="0.25">
      <c r="A8299">
        <v>2010</v>
      </c>
      <c r="B8299" s="6" t="s">
        <v>52</v>
      </c>
      <c r="C8299">
        <v>124</v>
      </c>
      <c r="I8299" t="str">
        <f t="shared" si="92"/>
        <v/>
      </c>
      <c r="J8299" t="s">
        <v>227</v>
      </c>
      <c r="K8299">
        <v>10</v>
      </c>
    </row>
    <row r="8300" spans="1:11" x14ac:dyDescent="0.25">
      <c r="A8300">
        <v>2010</v>
      </c>
      <c r="B8300" s="6" t="s">
        <v>52</v>
      </c>
      <c r="C8300">
        <v>125</v>
      </c>
      <c r="I8300" t="str">
        <f t="shared" si="92"/>
        <v/>
      </c>
      <c r="J8300" t="s">
        <v>83</v>
      </c>
      <c r="K8300">
        <v>50</v>
      </c>
    </row>
    <row r="8301" spans="1:11" x14ac:dyDescent="0.25">
      <c r="A8301">
        <v>2010</v>
      </c>
      <c r="B8301" s="6" t="s">
        <v>52</v>
      </c>
      <c r="C8301">
        <v>126</v>
      </c>
      <c r="I8301" t="str">
        <f t="shared" si="92"/>
        <v/>
      </c>
      <c r="J8301" t="s">
        <v>88</v>
      </c>
      <c r="K8301">
        <v>20</v>
      </c>
    </row>
    <row r="8302" spans="1:11" x14ac:dyDescent="0.25">
      <c r="A8302">
        <v>2010</v>
      </c>
      <c r="B8302" s="6" t="s">
        <v>52</v>
      </c>
      <c r="C8302">
        <v>127</v>
      </c>
      <c r="I8302" t="str">
        <f t="shared" si="92"/>
        <v/>
      </c>
      <c r="J8302" t="s">
        <v>81</v>
      </c>
      <c r="K8302">
        <v>10</v>
      </c>
    </row>
    <row r="8303" spans="1:11" x14ac:dyDescent="0.25">
      <c r="A8303">
        <v>2010</v>
      </c>
      <c r="B8303" s="6" t="s">
        <v>52</v>
      </c>
      <c r="C8303">
        <v>128</v>
      </c>
      <c r="I8303" t="str">
        <f t="shared" si="92"/>
        <v/>
      </c>
      <c r="J8303" t="s">
        <v>85</v>
      </c>
      <c r="K8303">
        <v>10</v>
      </c>
    </row>
    <row r="8304" spans="1:11" x14ac:dyDescent="0.25">
      <c r="A8304">
        <v>2010</v>
      </c>
      <c r="B8304" s="6" t="s">
        <v>52</v>
      </c>
      <c r="C8304">
        <v>129</v>
      </c>
      <c r="I8304" t="str">
        <f t="shared" si="92"/>
        <v/>
      </c>
      <c r="J8304" t="s">
        <v>88</v>
      </c>
      <c r="K8304">
        <v>20</v>
      </c>
    </row>
    <row r="8305" spans="1:11" x14ac:dyDescent="0.25">
      <c r="A8305">
        <v>2010</v>
      </c>
      <c r="B8305" s="6" t="s">
        <v>52</v>
      </c>
      <c r="C8305">
        <v>130</v>
      </c>
      <c r="I8305" t="str">
        <f t="shared" si="92"/>
        <v/>
      </c>
      <c r="J8305" t="s">
        <v>88</v>
      </c>
      <c r="K8305">
        <v>10</v>
      </c>
    </row>
    <row r="8306" spans="1:11" x14ac:dyDescent="0.25">
      <c r="A8306">
        <v>2010</v>
      </c>
      <c r="B8306" s="6" t="s">
        <v>52</v>
      </c>
      <c r="C8306">
        <v>131</v>
      </c>
      <c r="I8306" t="str">
        <f t="shared" si="92"/>
        <v/>
      </c>
      <c r="J8306" t="s">
        <v>83</v>
      </c>
      <c r="K8306">
        <v>60</v>
      </c>
    </row>
    <row r="8307" spans="1:11" x14ac:dyDescent="0.25">
      <c r="A8307">
        <v>2010</v>
      </c>
      <c r="B8307" s="6" t="s">
        <v>52</v>
      </c>
      <c r="C8307">
        <v>132</v>
      </c>
      <c r="I8307" t="str">
        <f t="shared" si="92"/>
        <v/>
      </c>
      <c r="J8307" t="s">
        <v>88</v>
      </c>
      <c r="K8307">
        <v>10</v>
      </c>
    </row>
    <row r="8308" spans="1:11" x14ac:dyDescent="0.25">
      <c r="A8308">
        <v>2010</v>
      </c>
      <c r="B8308" s="6" t="s">
        <v>52</v>
      </c>
      <c r="C8308">
        <v>133</v>
      </c>
      <c r="D8308" t="s">
        <v>598</v>
      </c>
      <c r="E8308">
        <v>11</v>
      </c>
      <c r="F8308">
        <v>12.8</v>
      </c>
      <c r="G8308">
        <v>240</v>
      </c>
      <c r="H8308">
        <v>0</v>
      </c>
      <c r="I8308">
        <f t="shared" si="92"/>
        <v>315.78947368421052</v>
      </c>
      <c r="J8308" t="s">
        <v>79</v>
      </c>
      <c r="K8308">
        <v>70</v>
      </c>
    </row>
    <row r="8309" spans="1:11" x14ac:dyDescent="0.25">
      <c r="A8309">
        <v>2010</v>
      </c>
      <c r="B8309" s="6" t="s">
        <v>52</v>
      </c>
      <c r="C8309">
        <v>134</v>
      </c>
      <c r="I8309" t="str">
        <f t="shared" si="92"/>
        <v/>
      </c>
      <c r="J8309" t="s">
        <v>120</v>
      </c>
      <c r="K8309">
        <v>60</v>
      </c>
    </row>
    <row r="8310" spans="1:11" x14ac:dyDescent="0.25">
      <c r="A8310">
        <v>2010</v>
      </c>
      <c r="B8310" s="6" t="s">
        <v>52</v>
      </c>
      <c r="C8310">
        <v>135</v>
      </c>
      <c r="I8310" t="str">
        <f t="shared" si="92"/>
        <v/>
      </c>
      <c r="J8310" t="s">
        <v>120</v>
      </c>
      <c r="K8310">
        <v>10</v>
      </c>
    </row>
    <row r="8311" spans="1:11" x14ac:dyDescent="0.25">
      <c r="A8311">
        <v>2010</v>
      </c>
      <c r="B8311" s="6" t="s">
        <v>52</v>
      </c>
      <c r="C8311">
        <v>136</v>
      </c>
      <c r="I8311" t="str">
        <f t="shared" si="92"/>
        <v/>
      </c>
      <c r="J8311" t="s">
        <v>264</v>
      </c>
      <c r="K8311">
        <v>10</v>
      </c>
    </row>
    <row r="8312" spans="1:11" x14ac:dyDescent="0.25">
      <c r="A8312">
        <v>2010</v>
      </c>
      <c r="B8312" s="6" t="s">
        <v>52</v>
      </c>
      <c r="C8312">
        <v>137</v>
      </c>
      <c r="I8312" t="str">
        <f t="shared" si="92"/>
        <v/>
      </c>
      <c r="J8312" t="s">
        <v>600</v>
      </c>
      <c r="K8312">
        <v>20</v>
      </c>
    </row>
    <row r="8313" spans="1:11" x14ac:dyDescent="0.25">
      <c r="A8313">
        <v>2010</v>
      </c>
      <c r="B8313" s="6" t="s">
        <v>52</v>
      </c>
      <c r="C8313">
        <v>138</v>
      </c>
      <c r="I8313" t="str">
        <f t="shared" si="92"/>
        <v/>
      </c>
      <c r="J8313" t="s">
        <v>76</v>
      </c>
      <c r="K8313">
        <v>40</v>
      </c>
    </row>
    <row r="8314" spans="1:11" x14ac:dyDescent="0.25">
      <c r="A8314">
        <v>2010</v>
      </c>
      <c r="B8314" s="6" t="s">
        <v>52</v>
      </c>
      <c r="C8314">
        <v>139</v>
      </c>
      <c r="I8314" t="str">
        <f t="shared" si="92"/>
        <v/>
      </c>
      <c r="J8314" t="s">
        <v>83</v>
      </c>
      <c r="K8314">
        <v>20</v>
      </c>
    </row>
    <row r="8315" spans="1:11" x14ac:dyDescent="0.25">
      <c r="A8315">
        <v>2010</v>
      </c>
      <c r="B8315" s="6" t="s">
        <v>52</v>
      </c>
      <c r="C8315">
        <v>140</v>
      </c>
      <c r="I8315" t="str">
        <f t="shared" si="92"/>
        <v/>
      </c>
      <c r="J8315" t="s">
        <v>124</v>
      </c>
      <c r="K8315">
        <v>10</v>
      </c>
    </row>
    <row r="8316" spans="1:11" x14ac:dyDescent="0.25">
      <c r="A8316">
        <v>2010</v>
      </c>
      <c r="B8316" s="6" t="s">
        <v>52</v>
      </c>
      <c r="C8316">
        <v>141</v>
      </c>
      <c r="I8316" t="str">
        <f t="shared" si="92"/>
        <v/>
      </c>
      <c r="J8316" t="s">
        <v>85</v>
      </c>
      <c r="K8316">
        <v>10</v>
      </c>
    </row>
    <row r="8317" spans="1:11" x14ac:dyDescent="0.25">
      <c r="A8317">
        <v>2010</v>
      </c>
      <c r="B8317" s="6" t="s">
        <v>52</v>
      </c>
      <c r="C8317">
        <v>142</v>
      </c>
      <c r="I8317" t="str">
        <f t="shared" si="92"/>
        <v/>
      </c>
      <c r="J8317" t="s">
        <v>85</v>
      </c>
      <c r="K8317">
        <v>10</v>
      </c>
    </row>
    <row r="8318" spans="1:11" x14ac:dyDescent="0.25">
      <c r="A8318">
        <v>2010</v>
      </c>
      <c r="B8318" s="6" t="s">
        <v>52</v>
      </c>
      <c r="C8318">
        <v>143</v>
      </c>
      <c r="I8318" t="str">
        <f t="shared" si="92"/>
        <v/>
      </c>
      <c r="J8318" t="s">
        <v>227</v>
      </c>
      <c r="K8318">
        <v>20</v>
      </c>
    </row>
    <row r="8319" spans="1:11" x14ac:dyDescent="0.25">
      <c r="A8319">
        <v>2010</v>
      </c>
      <c r="B8319" s="6" t="s">
        <v>52</v>
      </c>
      <c r="C8319">
        <v>144</v>
      </c>
      <c r="F8319">
        <v>13.75</v>
      </c>
      <c r="I8319" t="str">
        <f t="shared" si="92"/>
        <v/>
      </c>
      <c r="J8319" t="s">
        <v>80</v>
      </c>
      <c r="K8319">
        <v>10</v>
      </c>
    </row>
    <row r="8320" spans="1:11" x14ac:dyDescent="0.25">
      <c r="A8320">
        <v>2010</v>
      </c>
      <c r="B8320" s="6" t="s">
        <v>52</v>
      </c>
      <c r="C8320">
        <v>145</v>
      </c>
      <c r="D8320" t="s">
        <v>598</v>
      </c>
      <c r="E8320">
        <v>12</v>
      </c>
      <c r="F8320">
        <v>13</v>
      </c>
      <c r="G8320">
        <v>160</v>
      </c>
      <c r="H8320">
        <v>20</v>
      </c>
      <c r="I8320">
        <f t="shared" si="92"/>
        <v>190.47619047619045</v>
      </c>
      <c r="J8320" t="s">
        <v>85</v>
      </c>
      <c r="K8320">
        <v>10</v>
      </c>
    </row>
    <row r="8321" spans="1:11" x14ac:dyDescent="0.25">
      <c r="A8321">
        <v>2010</v>
      </c>
      <c r="B8321" s="6" t="s">
        <v>52</v>
      </c>
      <c r="C8321">
        <v>146</v>
      </c>
      <c r="I8321" t="str">
        <f t="shared" si="92"/>
        <v/>
      </c>
      <c r="J8321" t="s">
        <v>83</v>
      </c>
      <c r="K8321">
        <v>30</v>
      </c>
    </row>
    <row r="8322" spans="1:11" x14ac:dyDescent="0.25">
      <c r="A8322">
        <v>2010</v>
      </c>
      <c r="B8322" s="6" t="s">
        <v>52</v>
      </c>
      <c r="C8322">
        <v>147</v>
      </c>
      <c r="I8322" t="str">
        <f t="shared" si="92"/>
        <v/>
      </c>
      <c r="J8322" t="s">
        <v>85</v>
      </c>
      <c r="K8322">
        <v>10</v>
      </c>
    </row>
    <row r="8323" spans="1:11" x14ac:dyDescent="0.25">
      <c r="A8323">
        <v>2010</v>
      </c>
      <c r="B8323" s="6" t="s">
        <v>52</v>
      </c>
      <c r="C8323">
        <v>148</v>
      </c>
      <c r="I8323" t="str">
        <f t="shared" si="92"/>
        <v/>
      </c>
      <c r="J8323" t="s">
        <v>80</v>
      </c>
      <c r="K8323">
        <v>30</v>
      </c>
    </row>
    <row r="8324" spans="1:11" x14ac:dyDescent="0.25">
      <c r="A8324">
        <v>2010</v>
      </c>
      <c r="B8324" s="6" t="s">
        <v>52</v>
      </c>
      <c r="C8324">
        <v>149</v>
      </c>
      <c r="I8324" t="str">
        <f t="shared" si="92"/>
        <v/>
      </c>
      <c r="J8324" t="s">
        <v>79</v>
      </c>
      <c r="K8324">
        <v>10</v>
      </c>
    </row>
    <row r="8325" spans="1:11" x14ac:dyDescent="0.25">
      <c r="A8325">
        <v>2010</v>
      </c>
      <c r="B8325" s="6" t="s">
        <v>20</v>
      </c>
      <c r="C8325">
        <v>1</v>
      </c>
      <c r="D8325" t="s">
        <v>597</v>
      </c>
      <c r="E8325">
        <v>1</v>
      </c>
      <c r="F8325">
        <v>7.3</v>
      </c>
      <c r="G8325">
        <v>200</v>
      </c>
      <c r="H8325">
        <v>0</v>
      </c>
      <c r="I8325">
        <f t="shared" si="92"/>
        <v>250</v>
      </c>
      <c r="J8325" t="s">
        <v>82</v>
      </c>
      <c r="K8325">
        <v>10</v>
      </c>
    </row>
    <row r="8326" spans="1:11" x14ac:dyDescent="0.25">
      <c r="A8326">
        <v>2010</v>
      </c>
      <c r="B8326" s="6" t="s">
        <v>20</v>
      </c>
      <c r="C8326">
        <v>2</v>
      </c>
      <c r="I8326" t="str">
        <f t="shared" si="92"/>
        <v/>
      </c>
      <c r="J8326" t="s">
        <v>88</v>
      </c>
      <c r="K8326">
        <v>30</v>
      </c>
    </row>
    <row r="8327" spans="1:11" x14ac:dyDescent="0.25">
      <c r="A8327">
        <v>2010</v>
      </c>
      <c r="B8327" s="6" t="s">
        <v>20</v>
      </c>
      <c r="C8327">
        <v>3</v>
      </c>
      <c r="I8327" t="str">
        <f t="shared" si="92"/>
        <v/>
      </c>
      <c r="J8327" t="s">
        <v>80</v>
      </c>
      <c r="K8327">
        <v>30</v>
      </c>
    </row>
    <row r="8328" spans="1:11" x14ac:dyDescent="0.25">
      <c r="A8328">
        <v>2010</v>
      </c>
      <c r="B8328" s="6" t="s">
        <v>20</v>
      </c>
      <c r="C8328">
        <v>4</v>
      </c>
      <c r="I8328" t="str">
        <f t="shared" si="92"/>
        <v/>
      </c>
      <c r="J8328" t="s">
        <v>83</v>
      </c>
      <c r="K8328">
        <v>130</v>
      </c>
    </row>
    <row r="8329" spans="1:11" x14ac:dyDescent="0.25">
      <c r="A8329">
        <v>2010</v>
      </c>
      <c r="B8329" s="6" t="s">
        <v>20</v>
      </c>
      <c r="C8329">
        <v>5</v>
      </c>
      <c r="I8329" t="str">
        <f t="shared" si="92"/>
        <v/>
      </c>
      <c r="J8329" t="s">
        <v>83</v>
      </c>
      <c r="K8329">
        <v>30</v>
      </c>
    </row>
    <row r="8330" spans="1:11" x14ac:dyDescent="0.25">
      <c r="A8330">
        <v>2010</v>
      </c>
      <c r="B8330" s="6" t="s">
        <v>20</v>
      </c>
      <c r="C8330">
        <v>6</v>
      </c>
      <c r="I8330" t="str">
        <f t="shared" si="92"/>
        <v/>
      </c>
      <c r="J8330" t="s">
        <v>88</v>
      </c>
      <c r="K8330">
        <v>20</v>
      </c>
    </row>
    <row r="8331" spans="1:11" x14ac:dyDescent="0.25">
      <c r="A8331">
        <v>2010</v>
      </c>
      <c r="B8331" s="6" t="s">
        <v>20</v>
      </c>
      <c r="C8331">
        <v>7</v>
      </c>
      <c r="I8331" t="str">
        <f t="shared" si="92"/>
        <v/>
      </c>
      <c r="J8331" t="s">
        <v>82</v>
      </c>
      <c r="K8331">
        <v>10</v>
      </c>
    </row>
    <row r="8332" spans="1:11" x14ac:dyDescent="0.25">
      <c r="A8332">
        <v>2010</v>
      </c>
      <c r="B8332" s="6" t="s">
        <v>20</v>
      </c>
      <c r="C8332">
        <v>8</v>
      </c>
      <c r="I8332" t="str">
        <f t="shared" si="92"/>
        <v/>
      </c>
      <c r="J8332" t="s">
        <v>82</v>
      </c>
      <c r="K8332">
        <v>10</v>
      </c>
    </row>
    <row r="8333" spans="1:11" x14ac:dyDescent="0.25">
      <c r="A8333">
        <v>2010</v>
      </c>
      <c r="B8333" s="6" t="s">
        <v>20</v>
      </c>
      <c r="C8333">
        <v>9</v>
      </c>
      <c r="I8333" t="str">
        <f t="shared" si="92"/>
        <v/>
      </c>
      <c r="J8333" t="s">
        <v>270</v>
      </c>
      <c r="K8333">
        <v>10</v>
      </c>
    </row>
    <row r="8334" spans="1:11" x14ac:dyDescent="0.25">
      <c r="A8334">
        <v>2010</v>
      </c>
      <c r="B8334" s="6" t="s">
        <v>20</v>
      </c>
      <c r="C8334">
        <v>10</v>
      </c>
      <c r="I8334" t="str">
        <f t="shared" si="92"/>
        <v/>
      </c>
      <c r="J8334" t="s">
        <v>78</v>
      </c>
      <c r="K8334">
        <v>10</v>
      </c>
    </row>
    <row r="8335" spans="1:11" x14ac:dyDescent="0.25">
      <c r="A8335">
        <v>2010</v>
      </c>
      <c r="B8335" s="6" t="s">
        <v>20</v>
      </c>
      <c r="C8335">
        <v>11</v>
      </c>
      <c r="I8335" t="str">
        <f t="shared" si="92"/>
        <v/>
      </c>
      <c r="J8335" t="s">
        <v>82</v>
      </c>
      <c r="K8335">
        <v>10</v>
      </c>
    </row>
    <row r="8336" spans="1:11" x14ac:dyDescent="0.25">
      <c r="A8336">
        <v>2010</v>
      </c>
      <c r="B8336" s="6" t="s">
        <v>20</v>
      </c>
      <c r="C8336">
        <v>12</v>
      </c>
      <c r="I8336" t="str">
        <f t="shared" si="92"/>
        <v/>
      </c>
      <c r="J8336" t="s">
        <v>82</v>
      </c>
      <c r="K8336">
        <v>10</v>
      </c>
    </row>
    <row r="8337" spans="1:11" x14ac:dyDescent="0.25">
      <c r="A8337">
        <v>2010</v>
      </c>
      <c r="B8337" s="6" t="s">
        <v>20</v>
      </c>
      <c r="C8337">
        <v>13</v>
      </c>
      <c r="I8337" t="str">
        <f t="shared" si="92"/>
        <v/>
      </c>
      <c r="J8337" t="s">
        <v>82</v>
      </c>
      <c r="K8337">
        <v>10</v>
      </c>
    </row>
    <row r="8338" spans="1:11" x14ac:dyDescent="0.25">
      <c r="A8338">
        <v>2010</v>
      </c>
      <c r="B8338" s="6" t="s">
        <v>20</v>
      </c>
      <c r="C8338">
        <v>14</v>
      </c>
      <c r="I8338" t="str">
        <f t="shared" si="92"/>
        <v/>
      </c>
      <c r="J8338" t="s">
        <v>78</v>
      </c>
      <c r="K8338">
        <v>10</v>
      </c>
    </row>
    <row r="8339" spans="1:11" x14ac:dyDescent="0.25">
      <c r="A8339">
        <v>2010</v>
      </c>
      <c r="B8339" s="6" t="s">
        <v>20</v>
      </c>
      <c r="C8339">
        <v>15</v>
      </c>
      <c r="I8339" t="str">
        <f t="shared" si="92"/>
        <v/>
      </c>
      <c r="J8339" t="s">
        <v>85</v>
      </c>
      <c r="K8339">
        <v>10</v>
      </c>
    </row>
    <row r="8340" spans="1:11" x14ac:dyDescent="0.25">
      <c r="A8340">
        <v>2010</v>
      </c>
      <c r="B8340" s="6" t="s">
        <v>20</v>
      </c>
      <c r="C8340">
        <v>16</v>
      </c>
      <c r="I8340" t="str">
        <f t="shared" si="92"/>
        <v/>
      </c>
      <c r="J8340" t="s">
        <v>78</v>
      </c>
      <c r="K8340">
        <v>20</v>
      </c>
    </row>
    <row r="8341" spans="1:11" x14ac:dyDescent="0.25">
      <c r="A8341">
        <v>2010</v>
      </c>
      <c r="B8341" s="6" t="s">
        <v>20</v>
      </c>
      <c r="C8341">
        <v>17</v>
      </c>
      <c r="I8341" t="str">
        <f t="shared" si="92"/>
        <v/>
      </c>
      <c r="J8341" t="s">
        <v>78</v>
      </c>
      <c r="K8341">
        <v>20</v>
      </c>
    </row>
    <row r="8342" spans="1:11" x14ac:dyDescent="0.25">
      <c r="A8342">
        <v>2010</v>
      </c>
      <c r="B8342" s="6" t="s">
        <v>20</v>
      </c>
      <c r="C8342">
        <v>18</v>
      </c>
      <c r="I8342" t="str">
        <f t="shared" si="92"/>
        <v/>
      </c>
      <c r="J8342" t="s">
        <v>82</v>
      </c>
      <c r="K8342">
        <v>10</v>
      </c>
    </row>
    <row r="8343" spans="1:11" x14ac:dyDescent="0.25">
      <c r="A8343">
        <v>2010</v>
      </c>
      <c r="B8343" s="6" t="s">
        <v>20</v>
      </c>
      <c r="C8343">
        <v>19</v>
      </c>
      <c r="I8343" t="str">
        <f t="shared" si="92"/>
        <v/>
      </c>
      <c r="J8343" t="s">
        <v>78</v>
      </c>
      <c r="K8343">
        <v>10</v>
      </c>
    </row>
    <row r="8344" spans="1:11" x14ac:dyDescent="0.25">
      <c r="A8344">
        <v>2010</v>
      </c>
      <c r="B8344" s="6" t="s">
        <v>20</v>
      </c>
      <c r="C8344">
        <v>20</v>
      </c>
      <c r="I8344" t="str">
        <f t="shared" si="92"/>
        <v/>
      </c>
      <c r="J8344" t="s">
        <v>85</v>
      </c>
      <c r="K8344">
        <v>10</v>
      </c>
    </row>
    <row r="8345" spans="1:11" x14ac:dyDescent="0.25">
      <c r="A8345">
        <v>2010</v>
      </c>
      <c r="B8345" s="6" t="s">
        <v>20</v>
      </c>
      <c r="C8345">
        <v>21</v>
      </c>
      <c r="I8345" t="str">
        <f t="shared" si="92"/>
        <v/>
      </c>
      <c r="J8345" t="s">
        <v>82</v>
      </c>
      <c r="K8345">
        <v>10</v>
      </c>
    </row>
    <row r="8346" spans="1:11" x14ac:dyDescent="0.25">
      <c r="A8346">
        <v>2010</v>
      </c>
      <c r="B8346" s="6" t="s">
        <v>20</v>
      </c>
      <c r="C8346">
        <v>22</v>
      </c>
      <c r="I8346" t="str">
        <f t="shared" si="92"/>
        <v/>
      </c>
      <c r="J8346" t="s">
        <v>85</v>
      </c>
      <c r="K8346">
        <v>10</v>
      </c>
    </row>
    <row r="8347" spans="1:11" x14ac:dyDescent="0.25">
      <c r="A8347">
        <v>2010</v>
      </c>
      <c r="B8347" s="6" t="s">
        <v>20</v>
      </c>
      <c r="C8347">
        <v>23</v>
      </c>
      <c r="D8347" t="s">
        <v>597</v>
      </c>
      <c r="E8347">
        <v>2</v>
      </c>
      <c r="F8347">
        <v>7.5</v>
      </c>
      <c r="G8347">
        <v>310</v>
      </c>
      <c r="H8347">
        <v>10</v>
      </c>
      <c r="I8347">
        <f t="shared" si="92"/>
        <v>449.27536231884056</v>
      </c>
      <c r="J8347" t="s">
        <v>79</v>
      </c>
      <c r="K8347">
        <v>10</v>
      </c>
    </row>
    <row r="8348" spans="1:11" x14ac:dyDescent="0.25">
      <c r="A8348">
        <v>2010</v>
      </c>
      <c r="B8348" s="6" t="s">
        <v>20</v>
      </c>
      <c r="C8348">
        <v>24</v>
      </c>
      <c r="I8348" t="str">
        <f t="shared" si="92"/>
        <v/>
      </c>
      <c r="J8348" t="s">
        <v>79</v>
      </c>
      <c r="K8348">
        <v>20</v>
      </c>
    </row>
    <row r="8349" spans="1:11" x14ac:dyDescent="0.25">
      <c r="A8349">
        <v>2010</v>
      </c>
      <c r="B8349" s="6" t="s">
        <v>20</v>
      </c>
      <c r="C8349">
        <v>25</v>
      </c>
      <c r="I8349" t="str">
        <f t="shared" si="92"/>
        <v/>
      </c>
      <c r="J8349" t="s">
        <v>79</v>
      </c>
      <c r="K8349">
        <v>10</v>
      </c>
    </row>
    <row r="8350" spans="1:11" x14ac:dyDescent="0.25">
      <c r="A8350">
        <v>2010</v>
      </c>
      <c r="B8350" s="6" t="s">
        <v>20</v>
      </c>
      <c r="C8350">
        <v>26</v>
      </c>
      <c r="I8350" t="str">
        <f t="shared" si="92"/>
        <v/>
      </c>
      <c r="J8350" t="s">
        <v>82</v>
      </c>
      <c r="K8350">
        <v>10</v>
      </c>
    </row>
    <row r="8351" spans="1:11" x14ac:dyDescent="0.25">
      <c r="A8351">
        <v>2010</v>
      </c>
      <c r="B8351" s="6" t="s">
        <v>20</v>
      </c>
      <c r="C8351">
        <v>27</v>
      </c>
      <c r="I8351" t="str">
        <f t="shared" si="92"/>
        <v/>
      </c>
      <c r="J8351" t="s">
        <v>79</v>
      </c>
      <c r="K8351">
        <v>10</v>
      </c>
    </row>
    <row r="8352" spans="1:11" x14ac:dyDescent="0.25">
      <c r="A8352">
        <v>2010</v>
      </c>
      <c r="B8352" s="6" t="s">
        <v>20</v>
      </c>
      <c r="C8352">
        <v>28</v>
      </c>
      <c r="I8352" t="str">
        <f t="shared" si="92"/>
        <v/>
      </c>
      <c r="J8352" t="s">
        <v>82</v>
      </c>
      <c r="K8352">
        <v>10</v>
      </c>
    </row>
    <row r="8353" spans="1:11" x14ac:dyDescent="0.25">
      <c r="A8353">
        <v>2010</v>
      </c>
      <c r="B8353" s="6" t="s">
        <v>20</v>
      </c>
      <c r="C8353">
        <v>29</v>
      </c>
      <c r="I8353" t="str">
        <f t="shared" si="92"/>
        <v/>
      </c>
      <c r="J8353" t="s">
        <v>78</v>
      </c>
      <c r="K8353">
        <v>10</v>
      </c>
    </row>
    <row r="8354" spans="1:11" x14ac:dyDescent="0.25">
      <c r="A8354">
        <v>2010</v>
      </c>
      <c r="B8354" s="6" t="s">
        <v>20</v>
      </c>
      <c r="C8354">
        <v>30</v>
      </c>
      <c r="I8354" t="str">
        <f t="shared" si="92"/>
        <v/>
      </c>
      <c r="J8354" t="s">
        <v>79</v>
      </c>
      <c r="K8354">
        <v>50</v>
      </c>
    </row>
    <row r="8355" spans="1:11" x14ac:dyDescent="0.25">
      <c r="A8355">
        <v>2010</v>
      </c>
      <c r="B8355" s="6" t="s">
        <v>20</v>
      </c>
      <c r="C8355">
        <v>31</v>
      </c>
      <c r="I8355" t="str">
        <f t="shared" ref="I8355:I8418" si="93">IF(G8355&gt;0,G8355/(1000-$G8355)*1000,"")</f>
        <v/>
      </c>
      <c r="J8355" t="s">
        <v>82</v>
      </c>
      <c r="K8355">
        <v>10</v>
      </c>
    </row>
    <row r="8356" spans="1:11" x14ac:dyDescent="0.25">
      <c r="A8356">
        <v>2010</v>
      </c>
      <c r="B8356" s="6" t="s">
        <v>20</v>
      </c>
      <c r="C8356">
        <v>32</v>
      </c>
      <c r="I8356" t="str">
        <f t="shared" si="93"/>
        <v/>
      </c>
      <c r="J8356" t="s">
        <v>79</v>
      </c>
      <c r="K8356">
        <v>70</v>
      </c>
    </row>
    <row r="8357" spans="1:11" x14ac:dyDescent="0.25">
      <c r="A8357">
        <v>2010</v>
      </c>
      <c r="B8357" s="6" t="s">
        <v>20</v>
      </c>
      <c r="C8357">
        <v>33</v>
      </c>
      <c r="I8357" t="str">
        <f t="shared" si="93"/>
        <v/>
      </c>
      <c r="J8357" t="s">
        <v>82</v>
      </c>
      <c r="K8357">
        <v>10</v>
      </c>
    </row>
    <row r="8358" spans="1:11" x14ac:dyDescent="0.25">
      <c r="A8358">
        <v>2010</v>
      </c>
      <c r="B8358" s="6" t="s">
        <v>20</v>
      </c>
      <c r="C8358">
        <v>34</v>
      </c>
      <c r="I8358" t="str">
        <f t="shared" si="93"/>
        <v/>
      </c>
      <c r="J8358" t="s">
        <v>79</v>
      </c>
      <c r="K8358">
        <v>10</v>
      </c>
    </row>
    <row r="8359" spans="1:11" x14ac:dyDescent="0.25">
      <c r="A8359">
        <v>2010</v>
      </c>
      <c r="B8359" s="6" t="s">
        <v>20</v>
      </c>
      <c r="C8359">
        <v>35</v>
      </c>
      <c r="I8359" t="str">
        <f t="shared" si="93"/>
        <v/>
      </c>
      <c r="J8359" t="s">
        <v>105</v>
      </c>
      <c r="K8359">
        <v>10</v>
      </c>
    </row>
    <row r="8360" spans="1:11" x14ac:dyDescent="0.25">
      <c r="A8360">
        <v>2010</v>
      </c>
      <c r="B8360" s="6" t="s">
        <v>20</v>
      </c>
      <c r="C8360">
        <v>36</v>
      </c>
      <c r="F8360">
        <v>10.050000000000001</v>
      </c>
      <c r="I8360" t="str">
        <f t="shared" si="93"/>
        <v/>
      </c>
      <c r="J8360" t="s">
        <v>79</v>
      </c>
      <c r="K8360">
        <v>10</v>
      </c>
    </row>
    <row r="8361" spans="1:11" x14ac:dyDescent="0.25">
      <c r="A8361">
        <v>2010</v>
      </c>
      <c r="B8361" s="6" t="s">
        <v>20</v>
      </c>
      <c r="C8361">
        <v>37</v>
      </c>
      <c r="D8361" t="s">
        <v>597</v>
      </c>
      <c r="E8361">
        <v>3</v>
      </c>
      <c r="F8361">
        <v>9.75</v>
      </c>
      <c r="G8361">
        <v>240</v>
      </c>
      <c r="H8361">
        <v>0</v>
      </c>
      <c r="I8361">
        <f t="shared" si="93"/>
        <v>315.78947368421052</v>
      </c>
      <c r="J8361" t="s">
        <v>83</v>
      </c>
      <c r="K8361">
        <v>20</v>
      </c>
    </row>
    <row r="8362" spans="1:11" x14ac:dyDescent="0.25">
      <c r="A8362">
        <v>2010</v>
      </c>
      <c r="B8362" s="6" t="s">
        <v>20</v>
      </c>
      <c r="C8362">
        <v>38</v>
      </c>
      <c r="I8362" t="str">
        <f t="shared" si="93"/>
        <v/>
      </c>
      <c r="J8362" t="s">
        <v>83</v>
      </c>
      <c r="K8362">
        <v>60</v>
      </c>
    </row>
    <row r="8363" spans="1:11" x14ac:dyDescent="0.25">
      <c r="A8363">
        <v>2010</v>
      </c>
      <c r="B8363" s="6" t="s">
        <v>20</v>
      </c>
      <c r="C8363">
        <v>39</v>
      </c>
      <c r="I8363" t="str">
        <f t="shared" si="93"/>
        <v/>
      </c>
      <c r="J8363" t="s">
        <v>83</v>
      </c>
      <c r="K8363">
        <v>90</v>
      </c>
    </row>
    <row r="8364" spans="1:11" x14ac:dyDescent="0.25">
      <c r="A8364">
        <v>2010</v>
      </c>
      <c r="B8364" s="6" t="s">
        <v>20</v>
      </c>
      <c r="C8364">
        <v>40</v>
      </c>
      <c r="I8364" t="str">
        <f t="shared" si="93"/>
        <v/>
      </c>
      <c r="J8364" t="s">
        <v>79</v>
      </c>
      <c r="K8364">
        <v>30</v>
      </c>
    </row>
    <row r="8365" spans="1:11" x14ac:dyDescent="0.25">
      <c r="A8365">
        <v>2010</v>
      </c>
      <c r="B8365" s="6" t="s">
        <v>20</v>
      </c>
      <c r="C8365">
        <v>41</v>
      </c>
      <c r="I8365" t="str">
        <f t="shared" si="93"/>
        <v/>
      </c>
      <c r="J8365" t="s">
        <v>82</v>
      </c>
      <c r="K8365">
        <v>10</v>
      </c>
    </row>
    <row r="8366" spans="1:11" x14ac:dyDescent="0.25">
      <c r="A8366">
        <v>2010</v>
      </c>
      <c r="B8366" s="6" t="s">
        <v>20</v>
      </c>
      <c r="C8366">
        <v>42</v>
      </c>
      <c r="I8366" t="str">
        <f t="shared" si="93"/>
        <v/>
      </c>
      <c r="J8366" t="s">
        <v>83</v>
      </c>
      <c r="K8366">
        <v>80</v>
      </c>
    </row>
    <row r="8367" spans="1:11" x14ac:dyDescent="0.25">
      <c r="A8367">
        <v>2010</v>
      </c>
      <c r="B8367" s="6" t="s">
        <v>20</v>
      </c>
      <c r="C8367">
        <v>43</v>
      </c>
      <c r="I8367" t="str">
        <f t="shared" si="93"/>
        <v/>
      </c>
      <c r="J8367" t="s">
        <v>85</v>
      </c>
      <c r="K8367">
        <v>20</v>
      </c>
    </row>
    <row r="8368" spans="1:11" x14ac:dyDescent="0.25">
      <c r="A8368">
        <v>2010</v>
      </c>
      <c r="B8368" s="6" t="s">
        <v>20</v>
      </c>
      <c r="C8368">
        <v>44</v>
      </c>
      <c r="I8368" t="str">
        <f t="shared" si="93"/>
        <v/>
      </c>
      <c r="J8368" t="s">
        <v>82</v>
      </c>
      <c r="K8368">
        <v>10</v>
      </c>
    </row>
    <row r="8369" spans="1:11" x14ac:dyDescent="0.25">
      <c r="A8369">
        <v>2010</v>
      </c>
      <c r="B8369" s="6" t="s">
        <v>20</v>
      </c>
      <c r="C8369">
        <v>45</v>
      </c>
      <c r="I8369" t="str">
        <f t="shared" si="93"/>
        <v/>
      </c>
      <c r="J8369" t="s">
        <v>82</v>
      </c>
      <c r="K8369">
        <v>30</v>
      </c>
    </row>
    <row r="8370" spans="1:11" x14ac:dyDescent="0.25">
      <c r="A8370">
        <v>2010</v>
      </c>
      <c r="B8370" s="6" t="s">
        <v>20</v>
      </c>
      <c r="C8370">
        <v>46</v>
      </c>
      <c r="I8370" t="str">
        <f t="shared" si="93"/>
        <v/>
      </c>
      <c r="J8370" t="s">
        <v>82</v>
      </c>
      <c r="K8370">
        <v>20</v>
      </c>
    </row>
    <row r="8371" spans="1:11" x14ac:dyDescent="0.25">
      <c r="A8371">
        <v>2010</v>
      </c>
      <c r="B8371" s="6" t="s">
        <v>20</v>
      </c>
      <c r="C8371">
        <v>47</v>
      </c>
      <c r="I8371" t="str">
        <f t="shared" si="93"/>
        <v/>
      </c>
      <c r="J8371" t="s">
        <v>82</v>
      </c>
      <c r="K8371">
        <v>10</v>
      </c>
    </row>
    <row r="8372" spans="1:11" x14ac:dyDescent="0.25">
      <c r="A8372">
        <v>2010</v>
      </c>
      <c r="B8372" s="6" t="s">
        <v>20</v>
      </c>
      <c r="C8372">
        <v>48</v>
      </c>
      <c r="I8372" t="str">
        <f t="shared" si="93"/>
        <v/>
      </c>
      <c r="J8372" t="s">
        <v>83</v>
      </c>
      <c r="K8372">
        <v>10</v>
      </c>
    </row>
    <row r="8373" spans="1:11" x14ac:dyDescent="0.25">
      <c r="A8373">
        <v>2010</v>
      </c>
      <c r="B8373" s="6" t="s">
        <v>20</v>
      </c>
      <c r="C8373">
        <v>49</v>
      </c>
      <c r="I8373" t="str">
        <f t="shared" si="93"/>
        <v/>
      </c>
      <c r="J8373" t="s">
        <v>83</v>
      </c>
      <c r="K8373">
        <v>10</v>
      </c>
    </row>
    <row r="8374" spans="1:11" x14ac:dyDescent="0.25">
      <c r="A8374">
        <v>2010</v>
      </c>
      <c r="B8374" s="6" t="s">
        <v>20</v>
      </c>
      <c r="C8374">
        <v>50</v>
      </c>
      <c r="I8374" t="str">
        <f t="shared" si="93"/>
        <v/>
      </c>
      <c r="J8374" t="s">
        <v>83</v>
      </c>
      <c r="K8374">
        <v>80</v>
      </c>
    </row>
    <row r="8375" spans="1:11" x14ac:dyDescent="0.25">
      <c r="A8375">
        <v>2010</v>
      </c>
      <c r="B8375" s="6" t="s">
        <v>20</v>
      </c>
      <c r="C8375">
        <v>51</v>
      </c>
      <c r="I8375" t="str">
        <f t="shared" si="93"/>
        <v/>
      </c>
      <c r="J8375" t="s">
        <v>83</v>
      </c>
      <c r="K8375">
        <v>20</v>
      </c>
    </row>
    <row r="8376" spans="1:11" x14ac:dyDescent="0.25">
      <c r="A8376">
        <v>2010</v>
      </c>
      <c r="B8376" s="6" t="s">
        <v>20</v>
      </c>
      <c r="C8376">
        <v>52</v>
      </c>
      <c r="D8376" t="s">
        <v>597</v>
      </c>
      <c r="E8376">
        <v>4</v>
      </c>
      <c r="F8376">
        <v>10</v>
      </c>
      <c r="G8376">
        <v>450</v>
      </c>
      <c r="H8376">
        <v>20</v>
      </c>
      <c r="I8376">
        <f t="shared" si="93"/>
        <v>818.18181818181824</v>
      </c>
      <c r="J8376" t="s">
        <v>270</v>
      </c>
      <c r="K8376">
        <v>10</v>
      </c>
    </row>
    <row r="8377" spans="1:11" x14ac:dyDescent="0.25">
      <c r="A8377">
        <v>2010</v>
      </c>
      <c r="B8377" s="6" t="s">
        <v>20</v>
      </c>
      <c r="C8377">
        <v>53</v>
      </c>
      <c r="I8377" t="str">
        <f t="shared" si="93"/>
        <v/>
      </c>
      <c r="J8377" t="s">
        <v>83</v>
      </c>
      <c r="K8377">
        <v>10</v>
      </c>
    </row>
    <row r="8378" spans="1:11" x14ac:dyDescent="0.25">
      <c r="A8378">
        <v>2010</v>
      </c>
      <c r="B8378" s="6" t="s">
        <v>20</v>
      </c>
      <c r="C8378">
        <v>54</v>
      </c>
      <c r="I8378" t="str">
        <f t="shared" si="93"/>
        <v/>
      </c>
      <c r="J8378" t="s">
        <v>80</v>
      </c>
      <c r="K8378">
        <v>10</v>
      </c>
    </row>
    <row r="8379" spans="1:11" x14ac:dyDescent="0.25">
      <c r="A8379">
        <v>2010</v>
      </c>
      <c r="B8379" s="6" t="s">
        <v>20</v>
      </c>
      <c r="C8379">
        <v>55</v>
      </c>
      <c r="I8379" t="str">
        <f t="shared" si="93"/>
        <v/>
      </c>
      <c r="J8379" t="s">
        <v>83</v>
      </c>
      <c r="K8379">
        <v>80</v>
      </c>
    </row>
    <row r="8380" spans="1:11" x14ac:dyDescent="0.25">
      <c r="A8380">
        <v>2010</v>
      </c>
      <c r="B8380" s="6" t="s">
        <v>20</v>
      </c>
      <c r="C8380">
        <v>56</v>
      </c>
      <c r="I8380" t="str">
        <f t="shared" si="93"/>
        <v/>
      </c>
      <c r="J8380" t="s">
        <v>83</v>
      </c>
      <c r="K8380">
        <v>30</v>
      </c>
    </row>
    <row r="8381" spans="1:11" x14ac:dyDescent="0.25">
      <c r="A8381">
        <v>2010</v>
      </c>
      <c r="B8381" s="6" t="s">
        <v>20</v>
      </c>
      <c r="C8381">
        <v>57</v>
      </c>
      <c r="I8381" t="str">
        <f t="shared" si="93"/>
        <v/>
      </c>
      <c r="J8381" t="s">
        <v>83</v>
      </c>
      <c r="K8381">
        <v>40</v>
      </c>
    </row>
    <row r="8382" spans="1:11" x14ac:dyDescent="0.25">
      <c r="A8382">
        <v>2010</v>
      </c>
      <c r="B8382" s="6" t="s">
        <v>20</v>
      </c>
      <c r="C8382">
        <v>58</v>
      </c>
      <c r="I8382" t="str">
        <f t="shared" si="93"/>
        <v/>
      </c>
      <c r="J8382" t="s">
        <v>83</v>
      </c>
      <c r="K8382">
        <v>50</v>
      </c>
    </row>
    <row r="8383" spans="1:11" x14ac:dyDescent="0.25">
      <c r="A8383">
        <v>2010</v>
      </c>
      <c r="B8383" s="6" t="s">
        <v>20</v>
      </c>
      <c r="C8383">
        <v>59</v>
      </c>
      <c r="I8383" t="str">
        <f t="shared" si="93"/>
        <v/>
      </c>
      <c r="J8383" t="s">
        <v>79</v>
      </c>
      <c r="K8383">
        <v>20</v>
      </c>
    </row>
    <row r="8384" spans="1:11" x14ac:dyDescent="0.25">
      <c r="A8384">
        <v>2010</v>
      </c>
      <c r="B8384" s="6" t="s">
        <v>20</v>
      </c>
      <c r="C8384">
        <v>60</v>
      </c>
      <c r="I8384" t="str">
        <f t="shared" si="93"/>
        <v/>
      </c>
      <c r="J8384" t="s">
        <v>82</v>
      </c>
      <c r="K8384">
        <v>10</v>
      </c>
    </row>
    <row r="8385" spans="1:11" x14ac:dyDescent="0.25">
      <c r="A8385">
        <v>2010</v>
      </c>
      <c r="B8385" s="6" t="s">
        <v>20</v>
      </c>
      <c r="C8385">
        <v>61</v>
      </c>
      <c r="I8385" t="str">
        <f t="shared" si="93"/>
        <v/>
      </c>
      <c r="J8385" t="s">
        <v>83</v>
      </c>
      <c r="K8385">
        <v>20</v>
      </c>
    </row>
    <row r="8386" spans="1:11" x14ac:dyDescent="0.25">
      <c r="A8386">
        <v>2010</v>
      </c>
      <c r="B8386" s="6" t="s">
        <v>20</v>
      </c>
      <c r="C8386">
        <v>62</v>
      </c>
      <c r="I8386" t="str">
        <f t="shared" si="93"/>
        <v/>
      </c>
      <c r="J8386" t="s">
        <v>79</v>
      </c>
      <c r="K8386">
        <v>10</v>
      </c>
    </row>
    <row r="8387" spans="1:11" x14ac:dyDescent="0.25">
      <c r="A8387">
        <v>2010</v>
      </c>
      <c r="B8387" s="6" t="s">
        <v>20</v>
      </c>
      <c r="C8387">
        <v>63</v>
      </c>
      <c r="I8387" t="str">
        <f t="shared" si="93"/>
        <v/>
      </c>
      <c r="J8387" t="s">
        <v>79</v>
      </c>
      <c r="K8387">
        <v>30</v>
      </c>
    </row>
    <row r="8388" spans="1:11" x14ac:dyDescent="0.25">
      <c r="A8388">
        <v>2010</v>
      </c>
      <c r="B8388" s="6" t="s">
        <v>20</v>
      </c>
      <c r="C8388">
        <v>64</v>
      </c>
      <c r="I8388" t="str">
        <f t="shared" si="93"/>
        <v/>
      </c>
      <c r="J8388" t="s">
        <v>83</v>
      </c>
      <c r="K8388">
        <v>10</v>
      </c>
    </row>
    <row r="8389" spans="1:11" x14ac:dyDescent="0.25">
      <c r="A8389">
        <v>2010</v>
      </c>
      <c r="B8389" s="6" t="s">
        <v>20</v>
      </c>
      <c r="C8389">
        <v>65</v>
      </c>
      <c r="I8389" t="str">
        <f t="shared" si="93"/>
        <v/>
      </c>
      <c r="J8389" t="s">
        <v>78</v>
      </c>
      <c r="K8389">
        <v>20</v>
      </c>
    </row>
    <row r="8390" spans="1:11" x14ac:dyDescent="0.25">
      <c r="A8390">
        <v>2010</v>
      </c>
      <c r="B8390" s="6" t="s">
        <v>20</v>
      </c>
      <c r="C8390">
        <v>66</v>
      </c>
      <c r="I8390" t="str">
        <f t="shared" si="93"/>
        <v/>
      </c>
      <c r="J8390" t="s">
        <v>83</v>
      </c>
      <c r="K8390">
        <v>20</v>
      </c>
    </row>
    <row r="8391" spans="1:11" x14ac:dyDescent="0.25">
      <c r="A8391">
        <v>2010</v>
      </c>
      <c r="B8391" s="6" t="s">
        <v>20</v>
      </c>
      <c r="C8391">
        <v>67</v>
      </c>
      <c r="I8391" t="str">
        <f t="shared" si="93"/>
        <v/>
      </c>
      <c r="J8391" t="s">
        <v>82</v>
      </c>
      <c r="K8391">
        <v>10</v>
      </c>
    </row>
    <row r="8392" spans="1:11" x14ac:dyDescent="0.25">
      <c r="A8392">
        <v>2010</v>
      </c>
      <c r="B8392" s="6" t="s">
        <v>20</v>
      </c>
      <c r="C8392">
        <v>68</v>
      </c>
      <c r="I8392" t="str">
        <f t="shared" si="93"/>
        <v/>
      </c>
      <c r="J8392" t="s">
        <v>83</v>
      </c>
      <c r="K8392">
        <v>20</v>
      </c>
    </row>
    <row r="8393" spans="1:11" x14ac:dyDescent="0.25">
      <c r="A8393">
        <v>2010</v>
      </c>
      <c r="B8393" s="6" t="s">
        <v>20</v>
      </c>
      <c r="C8393">
        <v>69</v>
      </c>
      <c r="I8393" t="str">
        <f t="shared" si="93"/>
        <v/>
      </c>
      <c r="J8393" t="s">
        <v>79</v>
      </c>
      <c r="K8393">
        <v>10</v>
      </c>
    </row>
    <row r="8394" spans="1:11" x14ac:dyDescent="0.25">
      <c r="A8394">
        <v>2010</v>
      </c>
      <c r="B8394" s="6" t="s">
        <v>20</v>
      </c>
      <c r="C8394">
        <v>70</v>
      </c>
      <c r="I8394" t="str">
        <f t="shared" si="93"/>
        <v/>
      </c>
      <c r="J8394" t="s">
        <v>79</v>
      </c>
      <c r="K8394">
        <v>10</v>
      </c>
    </row>
    <row r="8395" spans="1:11" x14ac:dyDescent="0.25">
      <c r="A8395">
        <v>2010</v>
      </c>
      <c r="B8395" s="6" t="s">
        <v>20</v>
      </c>
      <c r="C8395">
        <v>71</v>
      </c>
      <c r="I8395" t="str">
        <f t="shared" si="93"/>
        <v/>
      </c>
      <c r="J8395" t="s">
        <v>79</v>
      </c>
      <c r="K8395">
        <v>20</v>
      </c>
    </row>
    <row r="8396" spans="1:11" x14ac:dyDescent="0.25">
      <c r="A8396">
        <v>2010</v>
      </c>
      <c r="B8396" s="6" t="s">
        <v>20</v>
      </c>
      <c r="C8396">
        <v>72</v>
      </c>
      <c r="I8396" t="str">
        <f t="shared" si="93"/>
        <v/>
      </c>
      <c r="J8396" t="s">
        <v>82</v>
      </c>
      <c r="K8396">
        <v>20</v>
      </c>
    </row>
    <row r="8397" spans="1:11" x14ac:dyDescent="0.25">
      <c r="A8397">
        <v>2010</v>
      </c>
      <c r="B8397" s="6" t="s">
        <v>20</v>
      </c>
      <c r="C8397">
        <v>73</v>
      </c>
      <c r="I8397" t="str">
        <f t="shared" si="93"/>
        <v/>
      </c>
      <c r="J8397" t="s">
        <v>82</v>
      </c>
      <c r="K8397">
        <v>20</v>
      </c>
    </row>
    <row r="8398" spans="1:11" x14ac:dyDescent="0.25">
      <c r="A8398">
        <v>2010</v>
      </c>
      <c r="B8398" s="6" t="s">
        <v>20</v>
      </c>
      <c r="C8398">
        <v>74</v>
      </c>
      <c r="D8398" t="s">
        <v>597</v>
      </c>
      <c r="E8398">
        <v>5</v>
      </c>
      <c r="F8398">
        <v>7.5</v>
      </c>
      <c r="G8398">
        <v>360</v>
      </c>
      <c r="H8398">
        <v>10</v>
      </c>
      <c r="I8398">
        <f t="shared" si="93"/>
        <v>562.5</v>
      </c>
      <c r="J8398" t="s">
        <v>270</v>
      </c>
      <c r="K8398">
        <v>10</v>
      </c>
    </row>
    <row r="8399" spans="1:11" x14ac:dyDescent="0.25">
      <c r="A8399">
        <v>2010</v>
      </c>
      <c r="B8399" s="6" t="s">
        <v>20</v>
      </c>
      <c r="C8399">
        <v>75</v>
      </c>
      <c r="I8399" t="str">
        <f t="shared" si="93"/>
        <v/>
      </c>
      <c r="J8399" t="s">
        <v>270</v>
      </c>
      <c r="K8399">
        <v>20</v>
      </c>
    </row>
    <row r="8400" spans="1:11" x14ac:dyDescent="0.25">
      <c r="A8400">
        <v>2010</v>
      </c>
      <c r="B8400" s="6" t="s">
        <v>20</v>
      </c>
      <c r="C8400">
        <v>76</v>
      </c>
      <c r="I8400" t="str">
        <f t="shared" si="93"/>
        <v/>
      </c>
      <c r="J8400" t="s">
        <v>83</v>
      </c>
      <c r="K8400">
        <v>20</v>
      </c>
    </row>
    <row r="8401" spans="1:11" x14ac:dyDescent="0.25">
      <c r="A8401">
        <v>2010</v>
      </c>
      <c r="B8401" s="6" t="s">
        <v>20</v>
      </c>
      <c r="C8401">
        <v>77</v>
      </c>
      <c r="I8401" t="str">
        <f t="shared" si="93"/>
        <v/>
      </c>
      <c r="J8401" t="s">
        <v>78</v>
      </c>
      <c r="K8401">
        <v>10</v>
      </c>
    </row>
    <row r="8402" spans="1:11" x14ac:dyDescent="0.25">
      <c r="A8402">
        <v>2010</v>
      </c>
      <c r="B8402" s="6" t="s">
        <v>20</v>
      </c>
      <c r="C8402">
        <v>78</v>
      </c>
      <c r="I8402" t="str">
        <f t="shared" si="93"/>
        <v/>
      </c>
      <c r="J8402" t="s">
        <v>82</v>
      </c>
      <c r="K8402">
        <v>20</v>
      </c>
    </row>
    <row r="8403" spans="1:11" x14ac:dyDescent="0.25">
      <c r="A8403">
        <v>2010</v>
      </c>
      <c r="B8403" s="6" t="s">
        <v>20</v>
      </c>
      <c r="C8403">
        <v>79</v>
      </c>
      <c r="I8403" t="str">
        <f t="shared" si="93"/>
        <v/>
      </c>
      <c r="J8403" t="s">
        <v>82</v>
      </c>
      <c r="K8403">
        <v>10</v>
      </c>
    </row>
    <row r="8404" spans="1:11" x14ac:dyDescent="0.25">
      <c r="A8404">
        <v>2010</v>
      </c>
      <c r="B8404" s="6" t="s">
        <v>20</v>
      </c>
      <c r="C8404">
        <v>80</v>
      </c>
      <c r="I8404" t="str">
        <f t="shared" si="93"/>
        <v/>
      </c>
      <c r="J8404" t="s">
        <v>82</v>
      </c>
      <c r="K8404">
        <v>10</v>
      </c>
    </row>
    <row r="8405" spans="1:11" x14ac:dyDescent="0.25">
      <c r="A8405">
        <v>2010</v>
      </c>
      <c r="B8405" s="6" t="s">
        <v>20</v>
      </c>
      <c r="C8405">
        <v>81</v>
      </c>
      <c r="I8405" t="str">
        <f t="shared" si="93"/>
        <v/>
      </c>
      <c r="J8405" t="s">
        <v>80</v>
      </c>
      <c r="K8405">
        <v>40</v>
      </c>
    </row>
    <row r="8406" spans="1:11" x14ac:dyDescent="0.25">
      <c r="A8406">
        <v>2010</v>
      </c>
      <c r="B8406" s="6" t="s">
        <v>20</v>
      </c>
      <c r="C8406">
        <v>82</v>
      </c>
      <c r="I8406" t="str">
        <f t="shared" si="93"/>
        <v/>
      </c>
      <c r="J8406" t="s">
        <v>83</v>
      </c>
      <c r="K8406">
        <v>70</v>
      </c>
    </row>
    <row r="8407" spans="1:11" x14ac:dyDescent="0.25">
      <c r="A8407">
        <v>2010</v>
      </c>
      <c r="B8407" s="6" t="s">
        <v>20</v>
      </c>
      <c r="C8407">
        <v>83</v>
      </c>
      <c r="I8407" t="str">
        <f t="shared" si="93"/>
        <v/>
      </c>
      <c r="J8407" t="s">
        <v>83</v>
      </c>
      <c r="K8407">
        <v>20</v>
      </c>
    </row>
    <row r="8408" spans="1:11" x14ac:dyDescent="0.25">
      <c r="A8408">
        <v>2010</v>
      </c>
      <c r="B8408" s="6" t="s">
        <v>20</v>
      </c>
      <c r="C8408">
        <v>84</v>
      </c>
      <c r="I8408" t="str">
        <f t="shared" si="93"/>
        <v/>
      </c>
      <c r="J8408" t="s">
        <v>83</v>
      </c>
      <c r="K8408">
        <v>70</v>
      </c>
    </row>
    <row r="8409" spans="1:11" x14ac:dyDescent="0.25">
      <c r="A8409">
        <v>2010</v>
      </c>
      <c r="B8409" s="6" t="s">
        <v>20</v>
      </c>
      <c r="C8409">
        <v>85</v>
      </c>
      <c r="I8409" t="str">
        <f t="shared" si="93"/>
        <v/>
      </c>
      <c r="J8409" t="s">
        <v>83</v>
      </c>
      <c r="K8409">
        <v>30</v>
      </c>
    </row>
    <row r="8410" spans="1:11" x14ac:dyDescent="0.25">
      <c r="A8410">
        <v>2010</v>
      </c>
      <c r="B8410" s="6" t="s">
        <v>20</v>
      </c>
      <c r="C8410">
        <v>86</v>
      </c>
      <c r="I8410" t="str">
        <f t="shared" si="93"/>
        <v/>
      </c>
      <c r="J8410" t="s">
        <v>83</v>
      </c>
      <c r="K8410">
        <v>10</v>
      </c>
    </row>
    <row r="8411" spans="1:11" x14ac:dyDescent="0.25">
      <c r="A8411">
        <v>2010</v>
      </c>
      <c r="B8411" s="6" t="s">
        <v>20</v>
      </c>
      <c r="C8411">
        <v>87</v>
      </c>
      <c r="I8411" t="str">
        <f t="shared" si="93"/>
        <v/>
      </c>
      <c r="J8411" t="s">
        <v>83</v>
      </c>
      <c r="K8411">
        <v>20</v>
      </c>
    </row>
    <row r="8412" spans="1:11" x14ac:dyDescent="0.25">
      <c r="A8412">
        <v>2010</v>
      </c>
      <c r="B8412" s="6" t="s">
        <v>20</v>
      </c>
      <c r="C8412">
        <v>88</v>
      </c>
      <c r="I8412" t="str">
        <f t="shared" si="93"/>
        <v/>
      </c>
      <c r="J8412" t="s">
        <v>82</v>
      </c>
      <c r="K8412">
        <v>10</v>
      </c>
    </row>
    <row r="8413" spans="1:11" x14ac:dyDescent="0.25">
      <c r="A8413">
        <v>2010</v>
      </c>
      <c r="B8413" s="6" t="s">
        <v>20</v>
      </c>
      <c r="C8413">
        <v>89</v>
      </c>
      <c r="I8413" t="str">
        <f t="shared" si="93"/>
        <v/>
      </c>
      <c r="J8413" t="s">
        <v>82</v>
      </c>
      <c r="K8413">
        <v>10</v>
      </c>
    </row>
    <row r="8414" spans="1:11" x14ac:dyDescent="0.25">
      <c r="A8414">
        <v>2010</v>
      </c>
      <c r="B8414" s="6" t="s">
        <v>20</v>
      </c>
      <c r="C8414">
        <v>90</v>
      </c>
      <c r="I8414" t="str">
        <f t="shared" si="93"/>
        <v/>
      </c>
      <c r="J8414" t="s">
        <v>83</v>
      </c>
      <c r="K8414">
        <v>20</v>
      </c>
    </row>
    <row r="8415" spans="1:11" x14ac:dyDescent="0.25">
      <c r="A8415">
        <v>2010</v>
      </c>
      <c r="B8415" s="6" t="s">
        <v>20</v>
      </c>
      <c r="C8415">
        <v>91</v>
      </c>
      <c r="D8415" t="s">
        <v>597</v>
      </c>
      <c r="E8415">
        <v>6</v>
      </c>
      <c r="F8415">
        <v>7.5</v>
      </c>
      <c r="G8415">
        <v>150</v>
      </c>
      <c r="H8415">
        <v>130</v>
      </c>
      <c r="I8415">
        <f t="shared" si="93"/>
        <v>176.47058823529412</v>
      </c>
      <c r="J8415" t="s">
        <v>83</v>
      </c>
      <c r="K8415">
        <v>30</v>
      </c>
    </row>
    <row r="8416" spans="1:11" x14ac:dyDescent="0.25">
      <c r="A8416">
        <v>2010</v>
      </c>
      <c r="B8416" s="6" t="s">
        <v>20</v>
      </c>
      <c r="C8416">
        <v>92</v>
      </c>
      <c r="I8416" t="str">
        <f t="shared" si="93"/>
        <v/>
      </c>
      <c r="J8416" t="s">
        <v>83</v>
      </c>
      <c r="K8416">
        <v>60</v>
      </c>
    </row>
    <row r="8417" spans="1:11" x14ac:dyDescent="0.25">
      <c r="A8417">
        <v>2010</v>
      </c>
      <c r="B8417" s="6" t="s">
        <v>20</v>
      </c>
      <c r="C8417">
        <v>93</v>
      </c>
      <c r="I8417" t="str">
        <f t="shared" si="93"/>
        <v/>
      </c>
      <c r="J8417" t="s">
        <v>83</v>
      </c>
      <c r="K8417">
        <v>30</v>
      </c>
    </row>
    <row r="8418" spans="1:11" x14ac:dyDescent="0.25">
      <c r="A8418">
        <v>2010</v>
      </c>
      <c r="B8418" s="6" t="s">
        <v>20</v>
      </c>
      <c r="C8418">
        <v>94</v>
      </c>
      <c r="I8418" t="str">
        <f t="shared" si="93"/>
        <v/>
      </c>
      <c r="J8418" t="s">
        <v>83</v>
      </c>
      <c r="K8418">
        <v>20</v>
      </c>
    </row>
    <row r="8419" spans="1:11" x14ac:dyDescent="0.25">
      <c r="A8419">
        <v>2010</v>
      </c>
      <c r="B8419" s="6" t="s">
        <v>20</v>
      </c>
      <c r="C8419">
        <v>95</v>
      </c>
      <c r="I8419" t="str">
        <f t="shared" ref="I8419:I8482" si="94">IF(G8419&gt;0,G8419/(1000-$G8419)*1000,"")</f>
        <v/>
      </c>
      <c r="J8419" t="s">
        <v>83</v>
      </c>
      <c r="K8419">
        <v>20</v>
      </c>
    </row>
    <row r="8420" spans="1:11" x14ac:dyDescent="0.25">
      <c r="A8420">
        <v>2010</v>
      </c>
      <c r="B8420" s="6" t="s">
        <v>20</v>
      </c>
      <c r="C8420">
        <v>96</v>
      </c>
      <c r="I8420" t="str">
        <f t="shared" si="94"/>
        <v/>
      </c>
      <c r="J8420" t="s">
        <v>83</v>
      </c>
      <c r="K8420">
        <v>40</v>
      </c>
    </row>
    <row r="8421" spans="1:11" x14ac:dyDescent="0.25">
      <c r="A8421">
        <v>2010</v>
      </c>
      <c r="B8421" s="6" t="s">
        <v>20</v>
      </c>
      <c r="C8421">
        <v>97</v>
      </c>
      <c r="I8421" t="str">
        <f t="shared" si="94"/>
        <v/>
      </c>
      <c r="J8421" t="s">
        <v>83</v>
      </c>
      <c r="K8421">
        <v>10</v>
      </c>
    </row>
    <row r="8422" spans="1:11" x14ac:dyDescent="0.25">
      <c r="A8422">
        <v>2010</v>
      </c>
      <c r="B8422" s="6" t="s">
        <v>20</v>
      </c>
      <c r="C8422">
        <v>98</v>
      </c>
      <c r="I8422" t="str">
        <f t="shared" si="94"/>
        <v/>
      </c>
      <c r="J8422" t="s">
        <v>79</v>
      </c>
      <c r="K8422">
        <v>10</v>
      </c>
    </row>
    <row r="8423" spans="1:11" x14ac:dyDescent="0.25">
      <c r="A8423">
        <v>2010</v>
      </c>
      <c r="B8423" s="6" t="s">
        <v>20</v>
      </c>
      <c r="C8423">
        <v>99</v>
      </c>
      <c r="I8423" t="str">
        <f t="shared" si="94"/>
        <v/>
      </c>
      <c r="J8423" t="s">
        <v>82</v>
      </c>
      <c r="K8423">
        <v>10</v>
      </c>
    </row>
    <row r="8424" spans="1:11" x14ac:dyDescent="0.25">
      <c r="A8424">
        <v>2010</v>
      </c>
      <c r="B8424" s="6" t="s">
        <v>20</v>
      </c>
      <c r="C8424">
        <v>100</v>
      </c>
      <c r="I8424" t="str">
        <f t="shared" si="94"/>
        <v/>
      </c>
      <c r="J8424" t="s">
        <v>604</v>
      </c>
      <c r="K8424">
        <v>10</v>
      </c>
    </row>
    <row r="8425" spans="1:11" x14ac:dyDescent="0.25">
      <c r="A8425">
        <v>2010</v>
      </c>
      <c r="B8425" s="6" t="s">
        <v>20</v>
      </c>
      <c r="C8425">
        <v>101</v>
      </c>
      <c r="I8425" t="str">
        <f t="shared" si="94"/>
        <v/>
      </c>
      <c r="J8425" t="s">
        <v>81</v>
      </c>
      <c r="K8425">
        <v>10</v>
      </c>
    </row>
    <row r="8426" spans="1:11" x14ac:dyDescent="0.25">
      <c r="A8426">
        <v>2010</v>
      </c>
      <c r="B8426" s="6" t="s">
        <v>20</v>
      </c>
      <c r="C8426">
        <v>102</v>
      </c>
      <c r="I8426" t="str">
        <f t="shared" si="94"/>
        <v/>
      </c>
      <c r="J8426" t="s">
        <v>605</v>
      </c>
      <c r="K8426">
        <v>10</v>
      </c>
    </row>
    <row r="8427" spans="1:11" x14ac:dyDescent="0.25">
      <c r="A8427">
        <v>2010</v>
      </c>
      <c r="B8427" s="6" t="s">
        <v>20</v>
      </c>
      <c r="C8427">
        <v>103</v>
      </c>
      <c r="I8427" t="str">
        <f t="shared" si="94"/>
        <v/>
      </c>
      <c r="J8427" t="s">
        <v>78</v>
      </c>
      <c r="K8427">
        <v>10</v>
      </c>
    </row>
    <row r="8428" spans="1:11" x14ac:dyDescent="0.25">
      <c r="A8428">
        <v>2010</v>
      </c>
      <c r="B8428" s="6" t="s">
        <v>20</v>
      </c>
      <c r="C8428">
        <v>104</v>
      </c>
      <c r="I8428" t="str">
        <f t="shared" si="94"/>
        <v/>
      </c>
      <c r="J8428" t="s">
        <v>82</v>
      </c>
      <c r="K8428">
        <v>20</v>
      </c>
    </row>
    <row r="8429" spans="1:11" x14ac:dyDescent="0.25">
      <c r="A8429">
        <v>2010</v>
      </c>
      <c r="B8429" s="6" t="s">
        <v>20</v>
      </c>
      <c r="C8429">
        <v>105</v>
      </c>
      <c r="I8429" t="str">
        <f t="shared" si="94"/>
        <v/>
      </c>
      <c r="J8429" t="s">
        <v>82</v>
      </c>
      <c r="K8429">
        <v>10</v>
      </c>
    </row>
    <row r="8430" spans="1:11" x14ac:dyDescent="0.25">
      <c r="A8430">
        <v>2010</v>
      </c>
      <c r="B8430" s="6" t="s">
        <v>20</v>
      </c>
      <c r="C8430">
        <v>106</v>
      </c>
      <c r="I8430" t="str">
        <f t="shared" si="94"/>
        <v/>
      </c>
      <c r="J8430" t="s">
        <v>82</v>
      </c>
      <c r="K8430">
        <v>10</v>
      </c>
    </row>
    <row r="8431" spans="1:11" x14ac:dyDescent="0.25">
      <c r="A8431">
        <v>2010</v>
      </c>
      <c r="B8431" s="6" t="s">
        <v>20</v>
      </c>
      <c r="C8431">
        <v>107</v>
      </c>
      <c r="I8431" t="str">
        <f t="shared" si="94"/>
        <v/>
      </c>
      <c r="J8431" t="s">
        <v>83</v>
      </c>
      <c r="K8431">
        <v>30</v>
      </c>
    </row>
    <row r="8432" spans="1:11" x14ac:dyDescent="0.25">
      <c r="A8432">
        <v>2010</v>
      </c>
      <c r="B8432" s="6" t="s">
        <v>20</v>
      </c>
      <c r="C8432">
        <v>108</v>
      </c>
      <c r="I8432" t="str">
        <f t="shared" si="94"/>
        <v/>
      </c>
      <c r="J8432" t="s">
        <v>83</v>
      </c>
      <c r="K8432">
        <v>40</v>
      </c>
    </row>
    <row r="8433" spans="1:11" x14ac:dyDescent="0.25">
      <c r="A8433">
        <v>2010</v>
      </c>
      <c r="B8433" s="6" t="s">
        <v>20</v>
      </c>
      <c r="C8433">
        <v>109</v>
      </c>
      <c r="D8433" t="s">
        <v>598</v>
      </c>
      <c r="E8433">
        <v>7</v>
      </c>
      <c r="F8433">
        <v>7.62</v>
      </c>
      <c r="G8433">
        <v>210</v>
      </c>
      <c r="H8433">
        <v>0</v>
      </c>
      <c r="I8433">
        <f t="shared" si="94"/>
        <v>265.82278481012656</v>
      </c>
      <c r="J8433" t="s">
        <v>85</v>
      </c>
      <c r="K8433">
        <v>10</v>
      </c>
    </row>
    <row r="8434" spans="1:11" x14ac:dyDescent="0.25">
      <c r="A8434">
        <v>2010</v>
      </c>
      <c r="B8434" s="6" t="s">
        <v>20</v>
      </c>
      <c r="C8434">
        <v>110</v>
      </c>
      <c r="I8434" t="str">
        <f t="shared" si="94"/>
        <v/>
      </c>
      <c r="J8434" t="s">
        <v>84</v>
      </c>
      <c r="K8434">
        <v>20</v>
      </c>
    </row>
    <row r="8435" spans="1:11" x14ac:dyDescent="0.25">
      <c r="A8435">
        <v>2010</v>
      </c>
      <c r="B8435" s="6" t="s">
        <v>20</v>
      </c>
      <c r="C8435">
        <v>111</v>
      </c>
      <c r="I8435" t="str">
        <f t="shared" si="94"/>
        <v/>
      </c>
      <c r="J8435" t="s">
        <v>80</v>
      </c>
      <c r="K8435">
        <v>10</v>
      </c>
    </row>
    <row r="8436" spans="1:11" x14ac:dyDescent="0.25">
      <c r="A8436">
        <v>2010</v>
      </c>
      <c r="B8436" s="6" t="s">
        <v>20</v>
      </c>
      <c r="C8436">
        <v>112</v>
      </c>
      <c r="I8436" t="str">
        <f t="shared" si="94"/>
        <v/>
      </c>
      <c r="J8436" t="s">
        <v>85</v>
      </c>
      <c r="K8436">
        <v>10</v>
      </c>
    </row>
    <row r="8437" spans="1:11" x14ac:dyDescent="0.25">
      <c r="A8437">
        <v>2010</v>
      </c>
      <c r="B8437" s="6" t="s">
        <v>20</v>
      </c>
      <c r="C8437">
        <v>113</v>
      </c>
      <c r="I8437" t="str">
        <f t="shared" si="94"/>
        <v/>
      </c>
      <c r="J8437" t="s">
        <v>80</v>
      </c>
      <c r="K8437">
        <v>20</v>
      </c>
    </row>
    <row r="8438" spans="1:11" x14ac:dyDescent="0.25">
      <c r="A8438">
        <v>2010</v>
      </c>
      <c r="B8438" s="6" t="s">
        <v>20</v>
      </c>
      <c r="C8438">
        <v>114</v>
      </c>
      <c r="I8438" t="str">
        <f t="shared" si="94"/>
        <v/>
      </c>
      <c r="J8438" t="s">
        <v>99</v>
      </c>
      <c r="K8438">
        <v>20</v>
      </c>
    </row>
    <row r="8439" spans="1:11" x14ac:dyDescent="0.25">
      <c r="A8439">
        <v>2010</v>
      </c>
      <c r="B8439" s="6" t="s">
        <v>20</v>
      </c>
      <c r="C8439">
        <v>115</v>
      </c>
      <c r="I8439" t="str">
        <f t="shared" si="94"/>
        <v/>
      </c>
      <c r="J8439" t="s">
        <v>323</v>
      </c>
      <c r="K8439">
        <v>10</v>
      </c>
    </row>
    <row r="8440" spans="1:11" x14ac:dyDescent="0.25">
      <c r="A8440">
        <v>2010</v>
      </c>
      <c r="B8440" s="6" t="s">
        <v>20</v>
      </c>
      <c r="C8440">
        <v>116</v>
      </c>
      <c r="I8440" t="str">
        <f t="shared" si="94"/>
        <v/>
      </c>
      <c r="J8440" t="s">
        <v>80</v>
      </c>
      <c r="K8440">
        <v>20</v>
      </c>
    </row>
    <row r="8441" spans="1:11" x14ac:dyDescent="0.25">
      <c r="A8441">
        <v>2010</v>
      </c>
      <c r="B8441" s="6" t="s">
        <v>20</v>
      </c>
      <c r="C8441">
        <v>117</v>
      </c>
      <c r="I8441" t="str">
        <f t="shared" si="94"/>
        <v/>
      </c>
      <c r="J8441" t="s">
        <v>80</v>
      </c>
      <c r="K8441">
        <v>30</v>
      </c>
    </row>
    <row r="8442" spans="1:11" x14ac:dyDescent="0.25">
      <c r="A8442">
        <v>2010</v>
      </c>
      <c r="B8442" s="6" t="s">
        <v>20</v>
      </c>
      <c r="C8442">
        <v>118</v>
      </c>
      <c r="I8442" t="str">
        <f t="shared" si="94"/>
        <v/>
      </c>
      <c r="J8442" t="s">
        <v>80</v>
      </c>
      <c r="K8442">
        <v>10</v>
      </c>
    </row>
    <row r="8443" spans="1:11" x14ac:dyDescent="0.25">
      <c r="A8443">
        <v>2010</v>
      </c>
      <c r="B8443" s="6" t="s">
        <v>20</v>
      </c>
      <c r="C8443">
        <v>119</v>
      </c>
      <c r="I8443" t="str">
        <f t="shared" si="94"/>
        <v/>
      </c>
      <c r="J8443" t="s">
        <v>80</v>
      </c>
      <c r="K8443">
        <v>20</v>
      </c>
    </row>
    <row r="8444" spans="1:11" x14ac:dyDescent="0.25">
      <c r="A8444">
        <v>2010</v>
      </c>
      <c r="B8444" s="6" t="s">
        <v>20</v>
      </c>
      <c r="C8444">
        <v>120</v>
      </c>
      <c r="I8444" t="str">
        <f t="shared" si="94"/>
        <v/>
      </c>
      <c r="J8444" t="s">
        <v>76</v>
      </c>
      <c r="K8444">
        <v>20</v>
      </c>
    </row>
    <row r="8445" spans="1:11" x14ac:dyDescent="0.25">
      <c r="A8445">
        <v>2010</v>
      </c>
      <c r="B8445" s="6" t="s">
        <v>20</v>
      </c>
      <c r="C8445">
        <v>121</v>
      </c>
      <c r="I8445" t="str">
        <f t="shared" si="94"/>
        <v/>
      </c>
      <c r="J8445" t="s">
        <v>85</v>
      </c>
      <c r="K8445">
        <v>10</v>
      </c>
    </row>
    <row r="8446" spans="1:11" x14ac:dyDescent="0.25">
      <c r="A8446">
        <v>2010</v>
      </c>
      <c r="B8446" s="6" t="s">
        <v>20</v>
      </c>
      <c r="C8446">
        <v>122</v>
      </c>
      <c r="I8446" t="str">
        <f t="shared" si="94"/>
        <v/>
      </c>
      <c r="J8446" t="s">
        <v>83</v>
      </c>
      <c r="K8446">
        <v>80</v>
      </c>
    </row>
    <row r="8447" spans="1:11" x14ac:dyDescent="0.25">
      <c r="A8447">
        <v>2010</v>
      </c>
      <c r="B8447" s="6" t="s">
        <v>20</v>
      </c>
      <c r="C8447">
        <v>123</v>
      </c>
      <c r="I8447" t="str">
        <f t="shared" si="94"/>
        <v/>
      </c>
      <c r="J8447" t="s">
        <v>78</v>
      </c>
      <c r="K8447">
        <v>50</v>
      </c>
    </row>
    <row r="8448" spans="1:11" x14ac:dyDescent="0.25">
      <c r="A8448">
        <v>2010</v>
      </c>
      <c r="B8448" s="6" t="s">
        <v>20</v>
      </c>
      <c r="C8448">
        <v>124</v>
      </c>
      <c r="I8448" t="str">
        <f t="shared" si="94"/>
        <v/>
      </c>
      <c r="J8448" t="s">
        <v>83</v>
      </c>
      <c r="K8448">
        <v>20</v>
      </c>
    </row>
    <row r="8449" spans="1:11" x14ac:dyDescent="0.25">
      <c r="A8449">
        <v>2010</v>
      </c>
      <c r="B8449" s="6" t="s">
        <v>20</v>
      </c>
      <c r="C8449">
        <v>125</v>
      </c>
      <c r="I8449" t="str">
        <f t="shared" si="94"/>
        <v/>
      </c>
      <c r="J8449" t="s">
        <v>83</v>
      </c>
      <c r="K8449">
        <v>20</v>
      </c>
    </row>
    <row r="8450" spans="1:11" x14ac:dyDescent="0.25">
      <c r="A8450">
        <v>2010</v>
      </c>
      <c r="B8450" s="6" t="s">
        <v>20</v>
      </c>
      <c r="C8450">
        <v>126</v>
      </c>
      <c r="I8450" t="str">
        <f t="shared" si="94"/>
        <v/>
      </c>
      <c r="J8450" t="s">
        <v>82</v>
      </c>
      <c r="K8450">
        <v>20</v>
      </c>
    </row>
    <row r="8451" spans="1:11" x14ac:dyDescent="0.25">
      <c r="A8451">
        <v>2010</v>
      </c>
      <c r="B8451" s="6" t="s">
        <v>20</v>
      </c>
      <c r="C8451">
        <v>127</v>
      </c>
      <c r="I8451" t="str">
        <f t="shared" si="94"/>
        <v/>
      </c>
      <c r="J8451" t="s">
        <v>323</v>
      </c>
      <c r="K8451">
        <v>10</v>
      </c>
    </row>
    <row r="8452" spans="1:11" x14ac:dyDescent="0.25">
      <c r="A8452">
        <v>2010</v>
      </c>
      <c r="B8452" s="6" t="s">
        <v>20</v>
      </c>
      <c r="C8452">
        <v>128</v>
      </c>
      <c r="F8452">
        <v>8.2200000000000006</v>
      </c>
      <c r="I8452" t="str">
        <f t="shared" si="94"/>
        <v/>
      </c>
      <c r="J8452" t="s">
        <v>82</v>
      </c>
      <c r="K8452">
        <v>10</v>
      </c>
    </row>
    <row r="8453" spans="1:11" x14ac:dyDescent="0.25">
      <c r="A8453">
        <v>2010</v>
      </c>
      <c r="B8453" s="6" t="s">
        <v>20</v>
      </c>
      <c r="C8453">
        <v>129</v>
      </c>
      <c r="D8453" t="s">
        <v>598</v>
      </c>
      <c r="E8453">
        <v>8</v>
      </c>
      <c r="F8453">
        <v>9.75</v>
      </c>
      <c r="G8453">
        <v>170</v>
      </c>
      <c r="H8453">
        <v>0</v>
      </c>
      <c r="I8453">
        <f t="shared" si="94"/>
        <v>204.81927710843374</v>
      </c>
      <c r="J8453" t="s">
        <v>81</v>
      </c>
      <c r="K8453">
        <v>10</v>
      </c>
    </row>
    <row r="8454" spans="1:11" x14ac:dyDescent="0.25">
      <c r="A8454">
        <v>2010</v>
      </c>
      <c r="B8454" s="6" t="s">
        <v>20</v>
      </c>
      <c r="C8454">
        <v>130</v>
      </c>
      <c r="I8454" t="str">
        <f t="shared" si="94"/>
        <v/>
      </c>
      <c r="J8454" t="s">
        <v>83</v>
      </c>
      <c r="K8454">
        <v>50</v>
      </c>
    </row>
    <row r="8455" spans="1:11" x14ac:dyDescent="0.25">
      <c r="A8455">
        <v>2010</v>
      </c>
      <c r="B8455" s="6" t="s">
        <v>20</v>
      </c>
      <c r="C8455">
        <v>131</v>
      </c>
      <c r="I8455" t="str">
        <f t="shared" si="94"/>
        <v/>
      </c>
      <c r="J8455" t="s">
        <v>78</v>
      </c>
      <c r="K8455">
        <v>40</v>
      </c>
    </row>
    <row r="8456" spans="1:11" x14ac:dyDescent="0.25">
      <c r="A8456">
        <v>2010</v>
      </c>
      <c r="B8456" s="6" t="s">
        <v>20</v>
      </c>
      <c r="C8456">
        <v>132</v>
      </c>
      <c r="I8456" t="str">
        <f t="shared" si="94"/>
        <v/>
      </c>
      <c r="J8456" t="s">
        <v>80</v>
      </c>
      <c r="K8456">
        <v>10</v>
      </c>
    </row>
    <row r="8457" spans="1:11" x14ac:dyDescent="0.25">
      <c r="A8457">
        <v>2010</v>
      </c>
      <c r="B8457" s="6" t="s">
        <v>20</v>
      </c>
      <c r="C8457">
        <v>133</v>
      </c>
      <c r="I8457" t="str">
        <f t="shared" si="94"/>
        <v/>
      </c>
      <c r="J8457" t="s">
        <v>80</v>
      </c>
      <c r="K8457">
        <v>10</v>
      </c>
    </row>
    <row r="8458" spans="1:11" x14ac:dyDescent="0.25">
      <c r="A8458">
        <v>2010</v>
      </c>
      <c r="B8458" s="6" t="s">
        <v>20</v>
      </c>
      <c r="C8458">
        <v>134</v>
      </c>
      <c r="I8458" t="str">
        <f t="shared" si="94"/>
        <v/>
      </c>
      <c r="J8458" t="s">
        <v>79</v>
      </c>
      <c r="K8458">
        <v>10</v>
      </c>
    </row>
    <row r="8459" spans="1:11" x14ac:dyDescent="0.25">
      <c r="A8459">
        <v>2010</v>
      </c>
      <c r="B8459" s="6" t="s">
        <v>20</v>
      </c>
      <c r="C8459">
        <v>135</v>
      </c>
      <c r="I8459" t="str">
        <f t="shared" si="94"/>
        <v/>
      </c>
      <c r="J8459" t="s">
        <v>80</v>
      </c>
      <c r="K8459">
        <v>10</v>
      </c>
    </row>
    <row r="8460" spans="1:11" x14ac:dyDescent="0.25">
      <c r="A8460">
        <v>2010</v>
      </c>
      <c r="B8460" s="6" t="s">
        <v>20</v>
      </c>
      <c r="C8460">
        <v>136</v>
      </c>
      <c r="I8460" t="str">
        <f t="shared" si="94"/>
        <v/>
      </c>
      <c r="J8460" t="s">
        <v>80</v>
      </c>
      <c r="K8460">
        <v>10</v>
      </c>
    </row>
    <row r="8461" spans="1:11" x14ac:dyDescent="0.25">
      <c r="A8461">
        <v>2010</v>
      </c>
      <c r="B8461" s="6" t="s">
        <v>20</v>
      </c>
      <c r="C8461">
        <v>137</v>
      </c>
      <c r="I8461" t="str">
        <f t="shared" si="94"/>
        <v/>
      </c>
      <c r="J8461" t="s">
        <v>83</v>
      </c>
      <c r="K8461">
        <v>10</v>
      </c>
    </row>
    <row r="8462" spans="1:11" x14ac:dyDescent="0.25">
      <c r="A8462">
        <v>2010</v>
      </c>
      <c r="B8462" s="6" t="s">
        <v>20</v>
      </c>
      <c r="C8462">
        <v>138</v>
      </c>
      <c r="I8462" t="str">
        <f t="shared" si="94"/>
        <v/>
      </c>
      <c r="J8462" t="s">
        <v>79</v>
      </c>
      <c r="K8462">
        <v>10</v>
      </c>
    </row>
    <row r="8463" spans="1:11" x14ac:dyDescent="0.25">
      <c r="A8463">
        <v>2010</v>
      </c>
      <c r="B8463" s="6" t="s">
        <v>20</v>
      </c>
      <c r="C8463">
        <v>139</v>
      </c>
      <c r="I8463" t="str">
        <f t="shared" si="94"/>
        <v/>
      </c>
      <c r="J8463" t="s">
        <v>83</v>
      </c>
      <c r="K8463">
        <v>30</v>
      </c>
    </row>
    <row r="8464" spans="1:11" x14ac:dyDescent="0.25">
      <c r="A8464">
        <v>2010</v>
      </c>
      <c r="B8464" s="6" t="s">
        <v>20</v>
      </c>
      <c r="C8464">
        <v>140</v>
      </c>
      <c r="F8464">
        <v>7.1</v>
      </c>
      <c r="I8464" t="str">
        <f t="shared" si="94"/>
        <v/>
      </c>
      <c r="J8464" t="s">
        <v>137</v>
      </c>
      <c r="K8464">
        <v>10</v>
      </c>
    </row>
    <row r="8465" spans="1:11" x14ac:dyDescent="0.25">
      <c r="A8465">
        <v>2010</v>
      </c>
      <c r="B8465" s="6" t="s">
        <v>20</v>
      </c>
      <c r="C8465">
        <v>141</v>
      </c>
      <c r="D8465" t="s">
        <v>598</v>
      </c>
      <c r="E8465">
        <v>9</v>
      </c>
      <c r="F8465">
        <v>8.6999999999999993</v>
      </c>
      <c r="G8465">
        <v>190</v>
      </c>
      <c r="H8465">
        <v>0</v>
      </c>
      <c r="I8465">
        <f t="shared" si="94"/>
        <v>234.5679012345679</v>
      </c>
      <c r="J8465" t="s">
        <v>82</v>
      </c>
      <c r="K8465">
        <v>10</v>
      </c>
    </row>
    <row r="8466" spans="1:11" x14ac:dyDescent="0.25">
      <c r="A8466">
        <v>2010</v>
      </c>
      <c r="B8466" s="6" t="s">
        <v>20</v>
      </c>
      <c r="C8466">
        <v>142</v>
      </c>
      <c r="I8466" t="str">
        <f t="shared" si="94"/>
        <v/>
      </c>
      <c r="J8466" t="s">
        <v>83</v>
      </c>
      <c r="K8466">
        <v>100</v>
      </c>
    </row>
    <row r="8467" spans="1:11" x14ac:dyDescent="0.25">
      <c r="A8467">
        <v>2010</v>
      </c>
      <c r="B8467" s="6" t="s">
        <v>20</v>
      </c>
      <c r="C8467">
        <v>143</v>
      </c>
      <c r="I8467" t="str">
        <f t="shared" si="94"/>
        <v/>
      </c>
      <c r="J8467" t="s">
        <v>80</v>
      </c>
      <c r="K8467">
        <v>10</v>
      </c>
    </row>
    <row r="8468" spans="1:11" x14ac:dyDescent="0.25">
      <c r="A8468">
        <v>2010</v>
      </c>
      <c r="B8468" s="6" t="s">
        <v>20</v>
      </c>
      <c r="C8468">
        <v>144</v>
      </c>
      <c r="I8468" t="str">
        <f t="shared" si="94"/>
        <v/>
      </c>
      <c r="J8468" t="s">
        <v>81</v>
      </c>
      <c r="K8468">
        <v>10</v>
      </c>
    </row>
    <row r="8469" spans="1:11" x14ac:dyDescent="0.25">
      <c r="A8469">
        <v>2010</v>
      </c>
      <c r="B8469" s="6" t="s">
        <v>20</v>
      </c>
      <c r="C8469">
        <v>145</v>
      </c>
      <c r="I8469" t="str">
        <f t="shared" si="94"/>
        <v/>
      </c>
      <c r="J8469" t="s">
        <v>88</v>
      </c>
      <c r="K8469">
        <v>30</v>
      </c>
    </row>
    <row r="8470" spans="1:11" x14ac:dyDescent="0.25">
      <c r="A8470">
        <v>2010</v>
      </c>
      <c r="B8470" s="6" t="s">
        <v>20</v>
      </c>
      <c r="C8470">
        <v>146</v>
      </c>
      <c r="I8470" t="str">
        <f t="shared" si="94"/>
        <v/>
      </c>
      <c r="J8470" t="s">
        <v>88</v>
      </c>
      <c r="K8470">
        <v>10</v>
      </c>
    </row>
    <row r="8471" spans="1:11" x14ac:dyDescent="0.25">
      <c r="A8471">
        <v>2010</v>
      </c>
      <c r="B8471" s="6" t="s">
        <v>20</v>
      </c>
      <c r="C8471">
        <v>147</v>
      </c>
      <c r="I8471" t="str">
        <f t="shared" si="94"/>
        <v/>
      </c>
      <c r="J8471" t="s">
        <v>81</v>
      </c>
      <c r="K8471">
        <v>20</v>
      </c>
    </row>
    <row r="8472" spans="1:11" x14ac:dyDescent="0.25">
      <c r="A8472">
        <v>2010</v>
      </c>
      <c r="B8472" s="6" t="s">
        <v>20</v>
      </c>
      <c r="C8472">
        <v>148</v>
      </c>
      <c r="I8472" t="str">
        <f t="shared" si="94"/>
        <v/>
      </c>
      <c r="J8472" t="s">
        <v>239</v>
      </c>
      <c r="K8472">
        <v>10</v>
      </c>
    </row>
    <row r="8473" spans="1:11" x14ac:dyDescent="0.25">
      <c r="A8473">
        <v>2010</v>
      </c>
      <c r="B8473" s="6" t="s">
        <v>20</v>
      </c>
      <c r="C8473">
        <v>149</v>
      </c>
      <c r="I8473" t="str">
        <f t="shared" si="94"/>
        <v/>
      </c>
      <c r="J8473" t="s">
        <v>239</v>
      </c>
      <c r="K8473">
        <v>10</v>
      </c>
    </row>
    <row r="8474" spans="1:11" x14ac:dyDescent="0.25">
      <c r="A8474">
        <v>2010</v>
      </c>
      <c r="B8474" s="6" t="s">
        <v>20</v>
      </c>
      <c r="C8474">
        <v>150</v>
      </c>
      <c r="I8474" t="str">
        <f t="shared" si="94"/>
        <v/>
      </c>
      <c r="J8474" t="s">
        <v>88</v>
      </c>
      <c r="K8474">
        <v>60</v>
      </c>
    </row>
    <row r="8475" spans="1:11" x14ac:dyDescent="0.25">
      <c r="A8475">
        <v>2010</v>
      </c>
      <c r="B8475" s="6" t="s">
        <v>20</v>
      </c>
      <c r="C8475">
        <v>151</v>
      </c>
      <c r="I8475" t="str">
        <f t="shared" si="94"/>
        <v/>
      </c>
      <c r="J8475" t="s">
        <v>239</v>
      </c>
      <c r="K8475">
        <v>10</v>
      </c>
    </row>
    <row r="8476" spans="1:11" x14ac:dyDescent="0.25">
      <c r="A8476">
        <v>2010</v>
      </c>
      <c r="B8476" s="6" t="s">
        <v>20</v>
      </c>
      <c r="C8476">
        <v>152</v>
      </c>
      <c r="I8476" t="str">
        <f t="shared" si="94"/>
        <v/>
      </c>
      <c r="J8476" t="s">
        <v>80</v>
      </c>
      <c r="K8476">
        <v>10</v>
      </c>
    </row>
    <row r="8477" spans="1:11" x14ac:dyDescent="0.25">
      <c r="A8477">
        <v>2010</v>
      </c>
      <c r="B8477" s="6" t="s">
        <v>20</v>
      </c>
      <c r="C8477">
        <v>153</v>
      </c>
      <c r="I8477" t="str">
        <f t="shared" si="94"/>
        <v/>
      </c>
      <c r="J8477" t="s">
        <v>88</v>
      </c>
      <c r="K8477">
        <v>20</v>
      </c>
    </row>
    <row r="8478" spans="1:11" x14ac:dyDescent="0.25">
      <c r="A8478">
        <v>2010</v>
      </c>
      <c r="B8478" s="6" t="s">
        <v>20</v>
      </c>
      <c r="C8478">
        <v>154</v>
      </c>
      <c r="I8478" t="str">
        <f t="shared" si="94"/>
        <v/>
      </c>
      <c r="J8478" t="s">
        <v>239</v>
      </c>
      <c r="K8478">
        <v>10</v>
      </c>
    </row>
    <row r="8479" spans="1:11" x14ac:dyDescent="0.25">
      <c r="A8479">
        <v>2010</v>
      </c>
      <c r="B8479" s="6" t="s">
        <v>20</v>
      </c>
      <c r="C8479">
        <v>155</v>
      </c>
      <c r="I8479" t="str">
        <f t="shared" si="94"/>
        <v/>
      </c>
      <c r="J8479" t="s">
        <v>80</v>
      </c>
      <c r="K8479">
        <v>10</v>
      </c>
    </row>
    <row r="8480" spans="1:11" x14ac:dyDescent="0.25">
      <c r="A8480">
        <v>2010</v>
      </c>
      <c r="B8480" s="6" t="s">
        <v>20</v>
      </c>
      <c r="C8480">
        <v>156</v>
      </c>
      <c r="I8480" t="str">
        <f t="shared" si="94"/>
        <v/>
      </c>
      <c r="J8480" t="s">
        <v>88</v>
      </c>
      <c r="K8480">
        <v>10</v>
      </c>
    </row>
    <row r="8481" spans="1:11" x14ac:dyDescent="0.25">
      <c r="A8481">
        <v>2010</v>
      </c>
      <c r="B8481" s="6" t="s">
        <v>20</v>
      </c>
      <c r="C8481">
        <v>157</v>
      </c>
      <c r="I8481" t="str">
        <f t="shared" si="94"/>
        <v/>
      </c>
      <c r="J8481" t="s">
        <v>88</v>
      </c>
      <c r="K8481">
        <v>10</v>
      </c>
    </row>
    <row r="8482" spans="1:11" x14ac:dyDescent="0.25">
      <c r="A8482">
        <v>2010</v>
      </c>
      <c r="B8482" s="6" t="s">
        <v>20</v>
      </c>
      <c r="C8482">
        <v>158</v>
      </c>
      <c r="I8482" t="str">
        <f t="shared" si="94"/>
        <v/>
      </c>
      <c r="J8482" t="s">
        <v>88</v>
      </c>
      <c r="K8482">
        <v>10</v>
      </c>
    </row>
    <row r="8483" spans="1:11" x14ac:dyDescent="0.25">
      <c r="A8483">
        <v>2010</v>
      </c>
      <c r="B8483" s="6" t="s">
        <v>20</v>
      </c>
      <c r="C8483">
        <v>159</v>
      </c>
      <c r="D8483" t="s">
        <v>598</v>
      </c>
      <c r="E8483">
        <v>10</v>
      </c>
      <c r="F8483">
        <v>8</v>
      </c>
      <c r="G8483">
        <v>220</v>
      </c>
      <c r="H8483">
        <v>30</v>
      </c>
      <c r="I8483">
        <f t="shared" ref="I8483:I8546" si="95">IF(G8483&gt;0,G8483/(1000-$G8483)*1000,"")</f>
        <v>282.05128205128204</v>
      </c>
      <c r="J8483" t="s">
        <v>78</v>
      </c>
      <c r="K8483">
        <v>10</v>
      </c>
    </row>
    <row r="8484" spans="1:11" x14ac:dyDescent="0.25">
      <c r="A8484">
        <v>2010</v>
      </c>
      <c r="B8484" s="6" t="s">
        <v>20</v>
      </c>
      <c r="C8484">
        <v>160</v>
      </c>
      <c r="I8484" t="str">
        <f t="shared" si="95"/>
        <v/>
      </c>
      <c r="J8484" t="s">
        <v>82</v>
      </c>
      <c r="K8484">
        <v>10</v>
      </c>
    </row>
    <row r="8485" spans="1:11" x14ac:dyDescent="0.25">
      <c r="A8485">
        <v>2010</v>
      </c>
      <c r="B8485" s="6" t="s">
        <v>20</v>
      </c>
      <c r="C8485">
        <v>161</v>
      </c>
      <c r="I8485" t="str">
        <f t="shared" si="95"/>
        <v/>
      </c>
      <c r="J8485" t="s">
        <v>85</v>
      </c>
      <c r="K8485">
        <v>20</v>
      </c>
    </row>
    <row r="8486" spans="1:11" x14ac:dyDescent="0.25">
      <c r="A8486">
        <v>2010</v>
      </c>
      <c r="B8486" s="6" t="s">
        <v>20</v>
      </c>
      <c r="C8486">
        <v>162</v>
      </c>
      <c r="I8486" t="str">
        <f t="shared" si="95"/>
        <v/>
      </c>
      <c r="J8486" t="s">
        <v>82</v>
      </c>
      <c r="K8486">
        <v>10</v>
      </c>
    </row>
    <row r="8487" spans="1:11" x14ac:dyDescent="0.25">
      <c r="A8487">
        <v>2010</v>
      </c>
      <c r="B8487" s="6" t="s">
        <v>20</v>
      </c>
      <c r="C8487">
        <v>163</v>
      </c>
      <c r="I8487" t="str">
        <f t="shared" si="95"/>
        <v/>
      </c>
      <c r="J8487" t="s">
        <v>76</v>
      </c>
      <c r="K8487">
        <v>50</v>
      </c>
    </row>
    <row r="8488" spans="1:11" x14ac:dyDescent="0.25">
      <c r="A8488">
        <v>2010</v>
      </c>
      <c r="B8488" s="6" t="s">
        <v>20</v>
      </c>
      <c r="C8488">
        <v>164</v>
      </c>
      <c r="I8488" t="str">
        <f t="shared" si="95"/>
        <v/>
      </c>
      <c r="J8488" t="s">
        <v>82</v>
      </c>
      <c r="K8488">
        <v>20</v>
      </c>
    </row>
    <row r="8489" spans="1:11" x14ac:dyDescent="0.25">
      <c r="A8489">
        <v>2010</v>
      </c>
      <c r="B8489" s="6" t="s">
        <v>20</v>
      </c>
      <c r="C8489">
        <v>165</v>
      </c>
      <c r="I8489" t="str">
        <f t="shared" si="95"/>
        <v/>
      </c>
      <c r="J8489" t="s">
        <v>76</v>
      </c>
      <c r="K8489">
        <v>30</v>
      </c>
    </row>
    <row r="8490" spans="1:11" x14ac:dyDescent="0.25">
      <c r="A8490">
        <v>2010</v>
      </c>
      <c r="B8490" s="6" t="s">
        <v>20</v>
      </c>
      <c r="C8490">
        <v>166</v>
      </c>
      <c r="I8490" t="str">
        <f t="shared" si="95"/>
        <v/>
      </c>
      <c r="J8490" t="s">
        <v>85</v>
      </c>
      <c r="K8490">
        <v>20</v>
      </c>
    </row>
    <row r="8491" spans="1:11" x14ac:dyDescent="0.25">
      <c r="A8491">
        <v>2010</v>
      </c>
      <c r="B8491" s="6" t="s">
        <v>20</v>
      </c>
      <c r="C8491">
        <v>167</v>
      </c>
      <c r="F8491">
        <v>8.2200000000000006</v>
      </c>
      <c r="I8491" t="str">
        <f t="shared" si="95"/>
        <v/>
      </c>
      <c r="J8491" t="s">
        <v>124</v>
      </c>
      <c r="K8491">
        <v>10</v>
      </c>
    </row>
    <row r="8492" spans="1:11" x14ac:dyDescent="0.25">
      <c r="A8492">
        <v>2010</v>
      </c>
      <c r="B8492" s="6" t="s">
        <v>20</v>
      </c>
      <c r="C8492">
        <v>168</v>
      </c>
      <c r="D8492" t="s">
        <v>598</v>
      </c>
      <c r="E8492">
        <v>11</v>
      </c>
      <c r="F8492">
        <v>8</v>
      </c>
      <c r="G8492">
        <v>240</v>
      </c>
      <c r="H8492">
        <v>0</v>
      </c>
      <c r="I8492">
        <f t="shared" si="95"/>
        <v>315.78947368421052</v>
      </c>
      <c r="J8492" t="s">
        <v>83</v>
      </c>
      <c r="K8492">
        <v>50</v>
      </c>
    </row>
    <row r="8493" spans="1:11" x14ac:dyDescent="0.25">
      <c r="A8493">
        <v>2010</v>
      </c>
      <c r="B8493" s="6" t="s">
        <v>20</v>
      </c>
      <c r="C8493">
        <v>169</v>
      </c>
      <c r="I8493" t="str">
        <f t="shared" si="95"/>
        <v/>
      </c>
      <c r="J8493" t="s">
        <v>79</v>
      </c>
      <c r="K8493">
        <v>10</v>
      </c>
    </row>
    <row r="8494" spans="1:11" x14ac:dyDescent="0.25">
      <c r="A8494">
        <v>2010</v>
      </c>
      <c r="B8494" s="6" t="s">
        <v>20</v>
      </c>
      <c r="C8494">
        <v>170</v>
      </c>
      <c r="I8494" t="str">
        <f t="shared" si="95"/>
        <v/>
      </c>
      <c r="J8494" t="s">
        <v>80</v>
      </c>
      <c r="K8494">
        <v>10</v>
      </c>
    </row>
    <row r="8495" spans="1:11" x14ac:dyDescent="0.25">
      <c r="A8495">
        <v>2010</v>
      </c>
      <c r="B8495" s="6" t="s">
        <v>20</v>
      </c>
      <c r="C8495">
        <v>171</v>
      </c>
      <c r="I8495" t="str">
        <f t="shared" si="95"/>
        <v/>
      </c>
      <c r="J8495" t="s">
        <v>88</v>
      </c>
      <c r="K8495">
        <v>20</v>
      </c>
    </row>
    <row r="8496" spans="1:11" x14ac:dyDescent="0.25">
      <c r="A8496">
        <v>2010</v>
      </c>
      <c r="B8496" s="6" t="s">
        <v>20</v>
      </c>
      <c r="C8496">
        <v>172</v>
      </c>
      <c r="I8496" t="str">
        <f t="shared" si="95"/>
        <v/>
      </c>
      <c r="J8496" t="s">
        <v>85</v>
      </c>
      <c r="K8496">
        <v>10</v>
      </c>
    </row>
    <row r="8497" spans="1:11" x14ac:dyDescent="0.25">
      <c r="A8497">
        <v>2010</v>
      </c>
      <c r="B8497" s="6" t="s">
        <v>20</v>
      </c>
      <c r="C8497">
        <v>173</v>
      </c>
      <c r="I8497" t="str">
        <f t="shared" si="95"/>
        <v/>
      </c>
      <c r="J8497" t="s">
        <v>270</v>
      </c>
      <c r="K8497">
        <v>10</v>
      </c>
    </row>
    <row r="8498" spans="1:11" x14ac:dyDescent="0.25">
      <c r="A8498">
        <v>2010</v>
      </c>
      <c r="B8498" s="6" t="s">
        <v>20</v>
      </c>
      <c r="C8498">
        <v>174</v>
      </c>
      <c r="I8498" t="str">
        <f t="shared" si="95"/>
        <v/>
      </c>
      <c r="J8498" t="s">
        <v>85</v>
      </c>
      <c r="K8498">
        <v>40</v>
      </c>
    </row>
    <row r="8499" spans="1:11" x14ac:dyDescent="0.25">
      <c r="A8499">
        <v>2010</v>
      </c>
      <c r="B8499" s="6" t="s">
        <v>20</v>
      </c>
      <c r="C8499">
        <v>175</v>
      </c>
      <c r="I8499" t="str">
        <f t="shared" si="95"/>
        <v/>
      </c>
      <c r="J8499" t="s">
        <v>85</v>
      </c>
      <c r="K8499">
        <v>20</v>
      </c>
    </row>
    <row r="8500" spans="1:11" x14ac:dyDescent="0.25">
      <c r="A8500">
        <v>2010</v>
      </c>
      <c r="B8500" s="6" t="s">
        <v>20</v>
      </c>
      <c r="C8500">
        <v>176</v>
      </c>
      <c r="I8500" t="str">
        <f t="shared" si="95"/>
        <v/>
      </c>
      <c r="J8500" t="s">
        <v>85</v>
      </c>
      <c r="K8500">
        <v>10</v>
      </c>
    </row>
    <row r="8501" spans="1:11" x14ac:dyDescent="0.25">
      <c r="A8501">
        <v>2010</v>
      </c>
      <c r="B8501" s="6" t="s">
        <v>20</v>
      </c>
      <c r="C8501">
        <v>177</v>
      </c>
      <c r="I8501" t="str">
        <f t="shared" si="95"/>
        <v/>
      </c>
      <c r="J8501" t="s">
        <v>105</v>
      </c>
      <c r="K8501">
        <v>20</v>
      </c>
    </row>
    <row r="8502" spans="1:11" x14ac:dyDescent="0.25">
      <c r="A8502">
        <v>2010</v>
      </c>
      <c r="B8502" s="6" t="s">
        <v>20</v>
      </c>
      <c r="C8502">
        <v>178</v>
      </c>
      <c r="I8502" t="str">
        <f t="shared" si="95"/>
        <v/>
      </c>
      <c r="J8502" t="s">
        <v>85</v>
      </c>
      <c r="K8502">
        <v>10</v>
      </c>
    </row>
    <row r="8503" spans="1:11" x14ac:dyDescent="0.25">
      <c r="A8503">
        <v>2010</v>
      </c>
      <c r="B8503" s="6" t="s">
        <v>20</v>
      </c>
      <c r="C8503">
        <v>179</v>
      </c>
      <c r="I8503" t="str">
        <f t="shared" si="95"/>
        <v/>
      </c>
      <c r="J8503" t="s">
        <v>88</v>
      </c>
      <c r="K8503">
        <v>10</v>
      </c>
    </row>
    <row r="8504" spans="1:11" x14ac:dyDescent="0.25">
      <c r="A8504">
        <v>2010</v>
      </c>
      <c r="B8504" s="6" t="s">
        <v>20</v>
      </c>
      <c r="C8504">
        <v>180</v>
      </c>
      <c r="I8504" t="str">
        <f t="shared" si="95"/>
        <v/>
      </c>
      <c r="J8504" t="s">
        <v>599</v>
      </c>
      <c r="K8504">
        <v>10</v>
      </c>
    </row>
    <row r="8505" spans="1:11" x14ac:dyDescent="0.25">
      <c r="A8505">
        <v>2010</v>
      </c>
      <c r="B8505" s="6" t="s">
        <v>20</v>
      </c>
      <c r="C8505">
        <v>181</v>
      </c>
      <c r="I8505" t="str">
        <f t="shared" si="95"/>
        <v/>
      </c>
      <c r="J8505" t="s">
        <v>82</v>
      </c>
      <c r="K8505">
        <v>10</v>
      </c>
    </row>
    <row r="8506" spans="1:11" x14ac:dyDescent="0.25">
      <c r="A8506">
        <v>2010</v>
      </c>
      <c r="B8506" s="6" t="s">
        <v>20</v>
      </c>
      <c r="C8506">
        <v>182</v>
      </c>
      <c r="I8506" t="str">
        <f t="shared" si="95"/>
        <v/>
      </c>
      <c r="J8506" t="s">
        <v>80</v>
      </c>
      <c r="K8506">
        <v>10</v>
      </c>
    </row>
    <row r="8507" spans="1:11" x14ac:dyDescent="0.25">
      <c r="A8507">
        <v>2010</v>
      </c>
      <c r="B8507" s="6" t="s">
        <v>20</v>
      </c>
      <c r="C8507">
        <v>183</v>
      </c>
      <c r="I8507" t="str">
        <f t="shared" si="95"/>
        <v/>
      </c>
      <c r="J8507" t="s">
        <v>80</v>
      </c>
      <c r="K8507">
        <v>10</v>
      </c>
    </row>
    <row r="8508" spans="1:11" x14ac:dyDescent="0.25">
      <c r="A8508">
        <v>2010</v>
      </c>
      <c r="B8508" s="6" t="s">
        <v>20</v>
      </c>
      <c r="C8508">
        <v>184</v>
      </c>
      <c r="D8508" t="s">
        <v>598</v>
      </c>
      <c r="E8508">
        <v>12</v>
      </c>
      <c r="F8508">
        <v>8.6999999999999993</v>
      </c>
      <c r="G8508">
        <v>160</v>
      </c>
      <c r="H8508">
        <v>20</v>
      </c>
      <c r="I8508">
        <f t="shared" si="95"/>
        <v>190.47619047619045</v>
      </c>
      <c r="J8508" t="s">
        <v>81</v>
      </c>
      <c r="K8508">
        <v>10</v>
      </c>
    </row>
    <row r="8509" spans="1:11" x14ac:dyDescent="0.25">
      <c r="A8509">
        <v>2010</v>
      </c>
      <c r="B8509" s="6" t="s">
        <v>20</v>
      </c>
      <c r="C8509">
        <v>185</v>
      </c>
      <c r="I8509" t="str">
        <f t="shared" si="95"/>
        <v/>
      </c>
      <c r="J8509" t="s">
        <v>81</v>
      </c>
      <c r="K8509">
        <v>10</v>
      </c>
    </row>
    <row r="8510" spans="1:11" x14ac:dyDescent="0.25">
      <c r="A8510">
        <v>2010</v>
      </c>
      <c r="B8510" s="6" t="s">
        <v>20</v>
      </c>
      <c r="C8510">
        <v>186</v>
      </c>
      <c r="I8510" t="str">
        <f t="shared" si="95"/>
        <v/>
      </c>
      <c r="J8510" t="s">
        <v>239</v>
      </c>
      <c r="K8510">
        <v>10</v>
      </c>
    </row>
    <row r="8511" spans="1:11" x14ac:dyDescent="0.25">
      <c r="A8511">
        <v>2010</v>
      </c>
      <c r="B8511" s="6" t="s">
        <v>20</v>
      </c>
      <c r="C8511">
        <v>187</v>
      </c>
      <c r="I8511" t="str">
        <f t="shared" si="95"/>
        <v/>
      </c>
      <c r="J8511" t="s">
        <v>82</v>
      </c>
      <c r="K8511">
        <v>10</v>
      </c>
    </row>
    <row r="8512" spans="1:11" x14ac:dyDescent="0.25">
      <c r="A8512">
        <v>2010</v>
      </c>
      <c r="B8512" s="6" t="s">
        <v>20</v>
      </c>
      <c r="C8512">
        <v>188</v>
      </c>
      <c r="I8512" t="str">
        <f t="shared" si="95"/>
        <v/>
      </c>
      <c r="J8512" t="s">
        <v>78</v>
      </c>
      <c r="K8512">
        <v>10</v>
      </c>
    </row>
    <row r="8513" spans="1:11" x14ac:dyDescent="0.25">
      <c r="A8513">
        <v>2010</v>
      </c>
      <c r="B8513" s="6" t="s">
        <v>20</v>
      </c>
      <c r="C8513">
        <v>189</v>
      </c>
      <c r="I8513" t="str">
        <f t="shared" si="95"/>
        <v/>
      </c>
      <c r="J8513" t="s">
        <v>239</v>
      </c>
      <c r="K8513">
        <v>10</v>
      </c>
    </row>
    <row r="8514" spans="1:11" x14ac:dyDescent="0.25">
      <c r="A8514">
        <v>2010</v>
      </c>
      <c r="B8514" s="6" t="s">
        <v>20</v>
      </c>
      <c r="C8514">
        <v>190</v>
      </c>
      <c r="I8514" t="str">
        <f t="shared" si="95"/>
        <v/>
      </c>
      <c r="J8514" t="s">
        <v>88</v>
      </c>
      <c r="K8514">
        <v>10</v>
      </c>
    </row>
    <row r="8515" spans="1:11" x14ac:dyDescent="0.25">
      <c r="A8515">
        <v>2010</v>
      </c>
      <c r="B8515" t="s">
        <v>75</v>
      </c>
      <c r="C8515">
        <v>1</v>
      </c>
      <c r="D8515" t="s">
        <v>597</v>
      </c>
      <c r="E8515">
        <v>1</v>
      </c>
      <c r="F8515">
        <v>6</v>
      </c>
      <c r="G8515">
        <v>340</v>
      </c>
      <c r="H8515">
        <v>20</v>
      </c>
      <c r="I8515">
        <f t="shared" si="95"/>
        <v>515.15151515151513</v>
      </c>
      <c r="J8515" t="s">
        <v>82</v>
      </c>
      <c r="K8515">
        <v>30</v>
      </c>
    </row>
    <row r="8516" spans="1:11" x14ac:dyDescent="0.25">
      <c r="A8516">
        <v>2010</v>
      </c>
      <c r="B8516" t="s">
        <v>75</v>
      </c>
      <c r="C8516">
        <v>2</v>
      </c>
      <c r="I8516" t="str">
        <f t="shared" si="95"/>
        <v/>
      </c>
      <c r="J8516" t="s">
        <v>81</v>
      </c>
      <c r="K8516">
        <v>10</v>
      </c>
    </row>
    <row r="8517" spans="1:11" x14ac:dyDescent="0.25">
      <c r="A8517">
        <v>2010</v>
      </c>
      <c r="B8517" t="s">
        <v>75</v>
      </c>
      <c r="C8517">
        <v>3</v>
      </c>
      <c r="I8517" t="str">
        <f t="shared" si="95"/>
        <v/>
      </c>
      <c r="J8517" t="s">
        <v>80</v>
      </c>
      <c r="K8517">
        <v>10</v>
      </c>
    </row>
    <row r="8518" spans="1:11" x14ac:dyDescent="0.25">
      <c r="A8518">
        <v>2010</v>
      </c>
      <c r="B8518" t="s">
        <v>75</v>
      </c>
      <c r="C8518">
        <v>4</v>
      </c>
      <c r="I8518" t="str">
        <f t="shared" si="95"/>
        <v/>
      </c>
      <c r="J8518" t="s">
        <v>80</v>
      </c>
      <c r="K8518">
        <v>10</v>
      </c>
    </row>
    <row r="8519" spans="1:11" x14ac:dyDescent="0.25">
      <c r="A8519">
        <v>2010</v>
      </c>
      <c r="B8519" t="s">
        <v>75</v>
      </c>
      <c r="C8519">
        <v>5</v>
      </c>
      <c r="I8519" t="str">
        <f t="shared" si="95"/>
        <v/>
      </c>
      <c r="J8519" t="s">
        <v>82</v>
      </c>
      <c r="K8519">
        <v>10</v>
      </c>
    </row>
    <row r="8520" spans="1:11" x14ac:dyDescent="0.25">
      <c r="A8520">
        <v>2010</v>
      </c>
      <c r="B8520" t="s">
        <v>75</v>
      </c>
      <c r="C8520">
        <v>6</v>
      </c>
      <c r="I8520" t="str">
        <f t="shared" si="95"/>
        <v/>
      </c>
      <c r="J8520" t="s">
        <v>606</v>
      </c>
      <c r="K8520">
        <v>10</v>
      </c>
    </row>
    <row r="8521" spans="1:11" x14ac:dyDescent="0.25">
      <c r="A8521">
        <v>2010</v>
      </c>
      <c r="B8521" t="s">
        <v>75</v>
      </c>
      <c r="C8521">
        <v>7</v>
      </c>
      <c r="I8521" t="str">
        <f t="shared" si="95"/>
        <v/>
      </c>
      <c r="J8521" t="s">
        <v>80</v>
      </c>
      <c r="K8521">
        <v>10</v>
      </c>
    </row>
    <row r="8522" spans="1:11" x14ac:dyDescent="0.25">
      <c r="A8522">
        <v>2010</v>
      </c>
      <c r="B8522" t="s">
        <v>75</v>
      </c>
      <c r="C8522">
        <v>8</v>
      </c>
      <c r="I8522" t="str">
        <f t="shared" si="95"/>
        <v/>
      </c>
      <c r="J8522" t="s">
        <v>82</v>
      </c>
      <c r="K8522">
        <v>10</v>
      </c>
    </row>
    <row r="8523" spans="1:11" x14ac:dyDescent="0.25">
      <c r="A8523">
        <v>2010</v>
      </c>
      <c r="B8523" t="s">
        <v>75</v>
      </c>
      <c r="C8523">
        <v>9</v>
      </c>
      <c r="I8523" t="str">
        <f t="shared" si="95"/>
        <v/>
      </c>
      <c r="J8523" t="s">
        <v>84</v>
      </c>
      <c r="K8523">
        <v>20</v>
      </c>
    </row>
    <row r="8524" spans="1:11" x14ac:dyDescent="0.25">
      <c r="A8524">
        <v>2010</v>
      </c>
      <c r="B8524" t="s">
        <v>75</v>
      </c>
      <c r="C8524">
        <v>10</v>
      </c>
      <c r="I8524" t="str">
        <f t="shared" si="95"/>
        <v/>
      </c>
      <c r="J8524" t="s">
        <v>82</v>
      </c>
      <c r="K8524">
        <v>10</v>
      </c>
    </row>
    <row r="8525" spans="1:11" x14ac:dyDescent="0.25">
      <c r="A8525">
        <v>2010</v>
      </c>
      <c r="B8525" t="s">
        <v>75</v>
      </c>
      <c r="C8525">
        <v>11</v>
      </c>
      <c r="I8525" t="str">
        <f t="shared" si="95"/>
        <v/>
      </c>
      <c r="J8525" t="s">
        <v>79</v>
      </c>
      <c r="K8525">
        <v>30</v>
      </c>
    </row>
    <row r="8526" spans="1:11" x14ac:dyDescent="0.25">
      <c r="A8526">
        <v>2010</v>
      </c>
      <c r="B8526" t="s">
        <v>75</v>
      </c>
      <c r="C8526">
        <v>12</v>
      </c>
      <c r="I8526" t="str">
        <f t="shared" si="95"/>
        <v/>
      </c>
      <c r="J8526" t="s">
        <v>82</v>
      </c>
      <c r="K8526">
        <v>10</v>
      </c>
    </row>
    <row r="8527" spans="1:11" x14ac:dyDescent="0.25">
      <c r="A8527">
        <v>2010</v>
      </c>
      <c r="B8527" t="s">
        <v>75</v>
      </c>
      <c r="C8527">
        <v>13</v>
      </c>
      <c r="I8527" t="str">
        <f t="shared" si="95"/>
        <v/>
      </c>
      <c r="J8527" t="s">
        <v>79</v>
      </c>
      <c r="K8527">
        <v>60</v>
      </c>
    </row>
    <row r="8528" spans="1:11" x14ac:dyDescent="0.25">
      <c r="A8528">
        <v>2010</v>
      </c>
      <c r="B8528" t="s">
        <v>75</v>
      </c>
      <c r="C8528">
        <v>14</v>
      </c>
      <c r="I8528" t="str">
        <f t="shared" si="95"/>
        <v/>
      </c>
      <c r="J8528" t="s">
        <v>79</v>
      </c>
      <c r="K8528">
        <v>10</v>
      </c>
    </row>
    <row r="8529" spans="1:11" x14ac:dyDescent="0.25">
      <c r="A8529">
        <v>2010</v>
      </c>
      <c r="B8529" t="s">
        <v>75</v>
      </c>
      <c r="C8529">
        <v>15</v>
      </c>
      <c r="I8529" t="str">
        <f t="shared" si="95"/>
        <v/>
      </c>
      <c r="J8529" t="s">
        <v>76</v>
      </c>
      <c r="K8529">
        <v>10</v>
      </c>
    </row>
    <row r="8530" spans="1:11" x14ac:dyDescent="0.25">
      <c r="A8530">
        <v>2010</v>
      </c>
      <c r="B8530" t="s">
        <v>75</v>
      </c>
      <c r="C8530">
        <v>16</v>
      </c>
      <c r="I8530" t="str">
        <f t="shared" si="95"/>
        <v/>
      </c>
      <c r="J8530" t="s">
        <v>270</v>
      </c>
      <c r="K8530">
        <v>10</v>
      </c>
    </row>
    <row r="8531" spans="1:11" x14ac:dyDescent="0.25">
      <c r="A8531">
        <v>2010</v>
      </c>
      <c r="B8531" t="s">
        <v>75</v>
      </c>
      <c r="C8531">
        <v>17</v>
      </c>
      <c r="I8531" t="str">
        <f t="shared" si="95"/>
        <v/>
      </c>
      <c r="J8531" t="s">
        <v>79</v>
      </c>
      <c r="K8531">
        <v>30</v>
      </c>
    </row>
    <row r="8532" spans="1:11" x14ac:dyDescent="0.25">
      <c r="A8532">
        <v>2010</v>
      </c>
      <c r="B8532" t="s">
        <v>75</v>
      </c>
      <c r="C8532">
        <v>18</v>
      </c>
      <c r="I8532" t="str">
        <f t="shared" si="95"/>
        <v/>
      </c>
      <c r="J8532" t="s">
        <v>82</v>
      </c>
      <c r="K8532">
        <v>20</v>
      </c>
    </row>
    <row r="8533" spans="1:11" x14ac:dyDescent="0.25">
      <c r="A8533">
        <v>2010</v>
      </c>
      <c r="B8533" t="s">
        <v>75</v>
      </c>
      <c r="C8533">
        <v>19</v>
      </c>
      <c r="I8533" t="str">
        <f t="shared" si="95"/>
        <v/>
      </c>
      <c r="J8533" t="s">
        <v>82</v>
      </c>
      <c r="K8533">
        <v>20</v>
      </c>
    </row>
    <row r="8534" spans="1:11" x14ac:dyDescent="0.25">
      <c r="A8534">
        <v>2010</v>
      </c>
      <c r="B8534" t="s">
        <v>75</v>
      </c>
      <c r="C8534">
        <v>20</v>
      </c>
      <c r="I8534" t="str">
        <f t="shared" si="95"/>
        <v/>
      </c>
      <c r="J8534" t="s">
        <v>85</v>
      </c>
      <c r="K8534">
        <v>10</v>
      </c>
    </row>
    <row r="8535" spans="1:11" x14ac:dyDescent="0.25">
      <c r="A8535">
        <v>2010</v>
      </c>
      <c r="B8535" t="s">
        <v>75</v>
      </c>
      <c r="C8535">
        <v>21</v>
      </c>
      <c r="I8535" t="str">
        <f t="shared" si="95"/>
        <v/>
      </c>
      <c r="J8535" t="s">
        <v>80</v>
      </c>
      <c r="K8535">
        <v>10</v>
      </c>
    </row>
    <row r="8536" spans="1:11" x14ac:dyDescent="0.25">
      <c r="A8536">
        <v>2010</v>
      </c>
      <c r="B8536" t="s">
        <v>75</v>
      </c>
      <c r="C8536">
        <v>22</v>
      </c>
      <c r="I8536" t="str">
        <f t="shared" si="95"/>
        <v/>
      </c>
      <c r="J8536" t="s">
        <v>270</v>
      </c>
      <c r="K8536">
        <v>10</v>
      </c>
    </row>
    <row r="8537" spans="1:11" x14ac:dyDescent="0.25">
      <c r="A8537">
        <v>2010</v>
      </c>
      <c r="B8537" t="s">
        <v>75</v>
      </c>
      <c r="C8537">
        <v>23</v>
      </c>
      <c r="I8537" t="str">
        <f t="shared" si="95"/>
        <v/>
      </c>
      <c r="J8537" t="s">
        <v>78</v>
      </c>
      <c r="K8537">
        <v>10</v>
      </c>
    </row>
    <row r="8538" spans="1:11" x14ac:dyDescent="0.25">
      <c r="A8538">
        <v>2010</v>
      </c>
      <c r="B8538" t="s">
        <v>75</v>
      </c>
      <c r="C8538">
        <v>24</v>
      </c>
      <c r="I8538" t="str">
        <f t="shared" si="95"/>
        <v/>
      </c>
      <c r="J8538" t="s">
        <v>82</v>
      </c>
      <c r="K8538">
        <v>10</v>
      </c>
    </row>
    <row r="8539" spans="1:11" x14ac:dyDescent="0.25">
      <c r="A8539">
        <v>2010</v>
      </c>
      <c r="B8539" t="s">
        <v>75</v>
      </c>
      <c r="C8539">
        <v>25</v>
      </c>
      <c r="I8539" t="str">
        <f t="shared" si="95"/>
        <v/>
      </c>
      <c r="J8539" t="s">
        <v>79</v>
      </c>
      <c r="K8539">
        <v>10</v>
      </c>
    </row>
    <row r="8540" spans="1:11" x14ac:dyDescent="0.25">
      <c r="A8540">
        <v>2010</v>
      </c>
      <c r="B8540" t="s">
        <v>75</v>
      </c>
      <c r="C8540">
        <v>26</v>
      </c>
      <c r="I8540" t="str">
        <f t="shared" si="95"/>
        <v/>
      </c>
      <c r="J8540" t="s">
        <v>76</v>
      </c>
      <c r="K8540">
        <v>30</v>
      </c>
    </row>
    <row r="8541" spans="1:11" x14ac:dyDescent="0.25">
      <c r="A8541">
        <v>2010</v>
      </c>
      <c r="B8541" t="s">
        <v>75</v>
      </c>
      <c r="C8541">
        <v>27</v>
      </c>
      <c r="D8541" t="s">
        <v>597</v>
      </c>
      <c r="E8541">
        <v>2</v>
      </c>
      <c r="F8541">
        <v>6</v>
      </c>
      <c r="G8541">
        <v>230</v>
      </c>
      <c r="H8541">
        <v>20</v>
      </c>
      <c r="I8541">
        <f t="shared" si="95"/>
        <v>298.7012987012987</v>
      </c>
      <c r="J8541" t="s">
        <v>82</v>
      </c>
      <c r="K8541">
        <v>10</v>
      </c>
    </row>
    <row r="8542" spans="1:11" x14ac:dyDescent="0.25">
      <c r="A8542">
        <v>2010</v>
      </c>
      <c r="B8542" t="s">
        <v>75</v>
      </c>
      <c r="C8542">
        <v>28</v>
      </c>
      <c r="I8542" t="str">
        <f t="shared" si="95"/>
        <v/>
      </c>
      <c r="J8542" t="s">
        <v>79</v>
      </c>
      <c r="K8542">
        <v>10</v>
      </c>
    </row>
    <row r="8543" spans="1:11" x14ac:dyDescent="0.25">
      <c r="A8543">
        <v>2010</v>
      </c>
      <c r="B8543" t="s">
        <v>75</v>
      </c>
      <c r="C8543">
        <v>29</v>
      </c>
      <c r="I8543" t="str">
        <f t="shared" si="95"/>
        <v/>
      </c>
      <c r="J8543" t="s">
        <v>79</v>
      </c>
      <c r="K8543">
        <v>10</v>
      </c>
    </row>
    <row r="8544" spans="1:11" x14ac:dyDescent="0.25">
      <c r="A8544">
        <v>2010</v>
      </c>
      <c r="B8544" t="s">
        <v>75</v>
      </c>
      <c r="C8544">
        <v>30</v>
      </c>
      <c r="I8544" t="str">
        <f t="shared" si="95"/>
        <v/>
      </c>
      <c r="J8544" t="s">
        <v>82</v>
      </c>
      <c r="K8544">
        <v>10</v>
      </c>
    </row>
    <row r="8545" spans="1:11" x14ac:dyDescent="0.25">
      <c r="A8545">
        <v>2010</v>
      </c>
      <c r="B8545" t="s">
        <v>75</v>
      </c>
      <c r="C8545">
        <v>31</v>
      </c>
      <c r="I8545" t="str">
        <f t="shared" si="95"/>
        <v/>
      </c>
      <c r="J8545" t="s">
        <v>79</v>
      </c>
      <c r="K8545">
        <v>10</v>
      </c>
    </row>
    <row r="8546" spans="1:11" x14ac:dyDescent="0.25">
      <c r="A8546">
        <v>2010</v>
      </c>
      <c r="B8546" t="s">
        <v>75</v>
      </c>
      <c r="C8546">
        <v>32</v>
      </c>
      <c r="I8546" t="str">
        <f t="shared" si="95"/>
        <v/>
      </c>
      <c r="J8546" t="s">
        <v>82</v>
      </c>
      <c r="K8546">
        <v>10</v>
      </c>
    </row>
    <row r="8547" spans="1:11" x14ac:dyDescent="0.25">
      <c r="A8547">
        <v>2010</v>
      </c>
      <c r="B8547" t="s">
        <v>75</v>
      </c>
      <c r="C8547">
        <v>33</v>
      </c>
      <c r="I8547" t="str">
        <f t="shared" ref="I8547:I8610" si="96">IF(G8547&gt;0,G8547/(1000-$G8547)*1000,"")</f>
        <v/>
      </c>
      <c r="J8547" t="s">
        <v>78</v>
      </c>
      <c r="K8547">
        <v>10</v>
      </c>
    </row>
    <row r="8548" spans="1:11" x14ac:dyDescent="0.25">
      <c r="A8548">
        <v>2010</v>
      </c>
      <c r="B8548" t="s">
        <v>75</v>
      </c>
      <c r="C8548">
        <v>34</v>
      </c>
      <c r="I8548" t="str">
        <f t="shared" si="96"/>
        <v/>
      </c>
      <c r="J8548" t="s">
        <v>270</v>
      </c>
      <c r="K8548">
        <v>10</v>
      </c>
    </row>
    <row r="8549" spans="1:11" x14ac:dyDescent="0.25">
      <c r="A8549">
        <v>2010</v>
      </c>
      <c r="B8549" t="s">
        <v>75</v>
      </c>
      <c r="C8549">
        <v>35</v>
      </c>
      <c r="I8549" t="str">
        <f t="shared" si="96"/>
        <v/>
      </c>
      <c r="J8549" t="s">
        <v>82</v>
      </c>
      <c r="K8549">
        <v>10</v>
      </c>
    </row>
    <row r="8550" spans="1:11" x14ac:dyDescent="0.25">
      <c r="A8550">
        <v>2010</v>
      </c>
      <c r="B8550" t="s">
        <v>75</v>
      </c>
      <c r="C8550">
        <v>36</v>
      </c>
      <c r="I8550" t="str">
        <f t="shared" si="96"/>
        <v/>
      </c>
      <c r="J8550" t="s">
        <v>261</v>
      </c>
      <c r="K8550">
        <v>20</v>
      </c>
    </row>
    <row r="8551" spans="1:11" x14ac:dyDescent="0.25">
      <c r="A8551">
        <v>2010</v>
      </c>
      <c r="B8551" t="s">
        <v>75</v>
      </c>
      <c r="C8551">
        <v>37</v>
      </c>
      <c r="I8551" t="str">
        <f t="shared" si="96"/>
        <v/>
      </c>
      <c r="J8551" t="s">
        <v>261</v>
      </c>
      <c r="K8551">
        <v>20</v>
      </c>
    </row>
    <row r="8552" spans="1:11" x14ac:dyDescent="0.25">
      <c r="A8552">
        <v>2010</v>
      </c>
      <c r="B8552" t="s">
        <v>75</v>
      </c>
      <c r="C8552">
        <v>38</v>
      </c>
      <c r="I8552" t="str">
        <f t="shared" si="96"/>
        <v/>
      </c>
      <c r="J8552" t="s">
        <v>81</v>
      </c>
      <c r="K8552">
        <v>20</v>
      </c>
    </row>
    <row r="8553" spans="1:11" x14ac:dyDescent="0.25">
      <c r="A8553">
        <v>2010</v>
      </c>
      <c r="B8553" t="s">
        <v>75</v>
      </c>
      <c r="C8553">
        <v>39</v>
      </c>
      <c r="I8553" t="str">
        <f t="shared" si="96"/>
        <v/>
      </c>
      <c r="J8553" t="s">
        <v>270</v>
      </c>
      <c r="K8553">
        <v>10</v>
      </c>
    </row>
    <row r="8554" spans="1:11" x14ac:dyDescent="0.25">
      <c r="A8554">
        <v>2010</v>
      </c>
      <c r="B8554" t="s">
        <v>75</v>
      </c>
      <c r="C8554">
        <v>40</v>
      </c>
      <c r="I8554" t="str">
        <f t="shared" si="96"/>
        <v/>
      </c>
      <c r="J8554" t="s">
        <v>81</v>
      </c>
      <c r="K8554">
        <v>10</v>
      </c>
    </row>
    <row r="8555" spans="1:11" x14ac:dyDescent="0.25">
      <c r="A8555">
        <v>2010</v>
      </c>
      <c r="B8555" t="s">
        <v>75</v>
      </c>
      <c r="C8555">
        <v>41</v>
      </c>
      <c r="I8555" t="str">
        <f t="shared" si="96"/>
        <v/>
      </c>
      <c r="J8555" t="s">
        <v>82</v>
      </c>
      <c r="K8555">
        <v>10</v>
      </c>
    </row>
    <row r="8556" spans="1:11" x14ac:dyDescent="0.25">
      <c r="A8556">
        <v>2010</v>
      </c>
      <c r="B8556" t="s">
        <v>75</v>
      </c>
      <c r="C8556">
        <v>42</v>
      </c>
      <c r="I8556" t="str">
        <f t="shared" si="96"/>
        <v/>
      </c>
      <c r="J8556" t="s">
        <v>85</v>
      </c>
      <c r="K8556">
        <v>10</v>
      </c>
    </row>
    <row r="8557" spans="1:11" x14ac:dyDescent="0.25">
      <c r="A8557">
        <v>2010</v>
      </c>
      <c r="B8557" t="s">
        <v>75</v>
      </c>
      <c r="C8557">
        <v>43</v>
      </c>
      <c r="I8557" t="str">
        <f t="shared" si="96"/>
        <v/>
      </c>
      <c r="J8557" t="s">
        <v>105</v>
      </c>
      <c r="K8557">
        <v>20</v>
      </c>
    </row>
    <row r="8558" spans="1:11" x14ac:dyDescent="0.25">
      <c r="A8558">
        <v>2010</v>
      </c>
      <c r="B8558" t="s">
        <v>75</v>
      </c>
      <c r="C8558">
        <v>44</v>
      </c>
      <c r="I8558" t="str">
        <f t="shared" si="96"/>
        <v/>
      </c>
      <c r="J8558" t="s">
        <v>270</v>
      </c>
      <c r="K8558">
        <v>10</v>
      </c>
    </row>
    <row r="8559" spans="1:11" x14ac:dyDescent="0.25">
      <c r="A8559">
        <v>2010</v>
      </c>
      <c r="B8559" t="s">
        <v>75</v>
      </c>
      <c r="C8559">
        <v>45</v>
      </c>
      <c r="I8559" t="str">
        <f t="shared" si="96"/>
        <v/>
      </c>
      <c r="J8559" t="s">
        <v>82</v>
      </c>
      <c r="K8559">
        <v>10</v>
      </c>
    </row>
    <row r="8560" spans="1:11" x14ac:dyDescent="0.25">
      <c r="A8560">
        <v>2010</v>
      </c>
      <c r="B8560" t="s">
        <v>75</v>
      </c>
      <c r="C8560">
        <v>46</v>
      </c>
      <c r="I8560" t="str">
        <f t="shared" si="96"/>
        <v/>
      </c>
      <c r="J8560" t="s">
        <v>85</v>
      </c>
      <c r="K8560">
        <v>10</v>
      </c>
    </row>
    <row r="8561" spans="1:11" x14ac:dyDescent="0.25">
      <c r="A8561">
        <v>2010</v>
      </c>
      <c r="B8561" t="s">
        <v>75</v>
      </c>
      <c r="C8561">
        <v>47</v>
      </c>
      <c r="I8561" t="str">
        <f t="shared" si="96"/>
        <v/>
      </c>
      <c r="J8561" t="s">
        <v>261</v>
      </c>
      <c r="K8561">
        <v>10</v>
      </c>
    </row>
    <row r="8562" spans="1:11" x14ac:dyDescent="0.25">
      <c r="A8562">
        <v>2010</v>
      </c>
      <c r="B8562" t="s">
        <v>75</v>
      </c>
      <c r="C8562">
        <v>48</v>
      </c>
      <c r="I8562" t="str">
        <f t="shared" si="96"/>
        <v/>
      </c>
      <c r="J8562" t="s">
        <v>270</v>
      </c>
      <c r="K8562">
        <v>30</v>
      </c>
    </row>
    <row r="8563" spans="1:11" x14ac:dyDescent="0.25">
      <c r="A8563">
        <v>2010</v>
      </c>
      <c r="B8563" t="s">
        <v>75</v>
      </c>
      <c r="C8563">
        <v>49</v>
      </c>
      <c r="I8563" t="str">
        <f t="shared" si="96"/>
        <v/>
      </c>
      <c r="J8563" t="s">
        <v>82</v>
      </c>
      <c r="K8563">
        <v>20</v>
      </c>
    </row>
    <row r="8564" spans="1:11" x14ac:dyDescent="0.25">
      <c r="A8564">
        <v>2010</v>
      </c>
      <c r="B8564" t="s">
        <v>75</v>
      </c>
      <c r="C8564">
        <v>50</v>
      </c>
      <c r="I8564" t="str">
        <f t="shared" si="96"/>
        <v/>
      </c>
      <c r="J8564" t="s">
        <v>261</v>
      </c>
      <c r="K8564">
        <v>20</v>
      </c>
    </row>
    <row r="8565" spans="1:11" x14ac:dyDescent="0.25">
      <c r="A8565">
        <v>2010</v>
      </c>
      <c r="B8565" t="s">
        <v>75</v>
      </c>
      <c r="C8565">
        <v>51</v>
      </c>
      <c r="I8565" t="str">
        <f t="shared" si="96"/>
        <v/>
      </c>
      <c r="J8565" t="s">
        <v>82</v>
      </c>
      <c r="K8565">
        <v>50</v>
      </c>
    </row>
    <row r="8566" spans="1:11" x14ac:dyDescent="0.25">
      <c r="A8566">
        <v>2010</v>
      </c>
      <c r="B8566" t="s">
        <v>75</v>
      </c>
      <c r="C8566">
        <v>52</v>
      </c>
      <c r="I8566" t="str">
        <f t="shared" si="96"/>
        <v/>
      </c>
      <c r="J8566" t="s">
        <v>79</v>
      </c>
      <c r="K8566">
        <v>70</v>
      </c>
    </row>
    <row r="8567" spans="1:11" x14ac:dyDescent="0.25">
      <c r="A8567">
        <v>2010</v>
      </c>
      <c r="B8567" t="s">
        <v>75</v>
      </c>
      <c r="C8567">
        <v>53</v>
      </c>
      <c r="I8567" t="str">
        <f t="shared" si="96"/>
        <v/>
      </c>
      <c r="J8567" t="s">
        <v>79</v>
      </c>
      <c r="K8567">
        <v>50</v>
      </c>
    </row>
    <row r="8568" spans="1:11" x14ac:dyDescent="0.25">
      <c r="A8568">
        <v>2010</v>
      </c>
      <c r="B8568" t="s">
        <v>75</v>
      </c>
      <c r="C8568">
        <v>54</v>
      </c>
      <c r="I8568" t="str">
        <f t="shared" si="96"/>
        <v/>
      </c>
      <c r="J8568" t="s">
        <v>270</v>
      </c>
      <c r="K8568">
        <v>10</v>
      </c>
    </row>
    <row r="8569" spans="1:11" x14ac:dyDescent="0.25">
      <c r="A8569">
        <v>2010</v>
      </c>
      <c r="B8569" t="s">
        <v>75</v>
      </c>
      <c r="C8569">
        <v>55</v>
      </c>
      <c r="D8569" t="s">
        <v>597</v>
      </c>
      <c r="E8569">
        <v>3</v>
      </c>
      <c r="F8569">
        <v>5.6</v>
      </c>
      <c r="G8569">
        <v>120</v>
      </c>
      <c r="H8569">
        <v>0</v>
      </c>
      <c r="I8569">
        <f t="shared" si="96"/>
        <v>136.36363636363635</v>
      </c>
      <c r="J8569" t="s">
        <v>85</v>
      </c>
      <c r="K8569">
        <v>10</v>
      </c>
    </row>
    <row r="8570" spans="1:11" x14ac:dyDescent="0.25">
      <c r="A8570">
        <v>2010</v>
      </c>
      <c r="B8570" t="s">
        <v>75</v>
      </c>
      <c r="C8570">
        <v>56</v>
      </c>
      <c r="I8570" t="str">
        <f t="shared" si="96"/>
        <v/>
      </c>
      <c r="J8570" t="s">
        <v>82</v>
      </c>
      <c r="K8570">
        <v>10</v>
      </c>
    </row>
    <row r="8571" spans="1:11" x14ac:dyDescent="0.25">
      <c r="A8571">
        <v>2010</v>
      </c>
      <c r="B8571" t="s">
        <v>75</v>
      </c>
      <c r="C8571">
        <v>57</v>
      </c>
      <c r="I8571" t="str">
        <f t="shared" si="96"/>
        <v/>
      </c>
      <c r="J8571" t="s">
        <v>76</v>
      </c>
      <c r="K8571">
        <v>40</v>
      </c>
    </row>
    <row r="8572" spans="1:11" x14ac:dyDescent="0.25">
      <c r="A8572">
        <v>2010</v>
      </c>
      <c r="B8572" t="s">
        <v>75</v>
      </c>
      <c r="C8572">
        <v>58</v>
      </c>
      <c r="I8572" t="str">
        <f t="shared" si="96"/>
        <v/>
      </c>
      <c r="J8572" t="s">
        <v>82</v>
      </c>
      <c r="K8572">
        <v>40</v>
      </c>
    </row>
    <row r="8573" spans="1:11" x14ac:dyDescent="0.25">
      <c r="A8573">
        <v>2010</v>
      </c>
      <c r="B8573" t="s">
        <v>75</v>
      </c>
      <c r="C8573">
        <v>59</v>
      </c>
      <c r="I8573" t="str">
        <f t="shared" si="96"/>
        <v/>
      </c>
      <c r="J8573" t="s">
        <v>270</v>
      </c>
      <c r="K8573">
        <v>10</v>
      </c>
    </row>
    <row r="8574" spans="1:11" x14ac:dyDescent="0.25">
      <c r="A8574">
        <v>2010</v>
      </c>
      <c r="B8574" t="s">
        <v>75</v>
      </c>
      <c r="C8574">
        <v>60</v>
      </c>
      <c r="I8574" t="str">
        <f t="shared" si="96"/>
        <v/>
      </c>
      <c r="J8574" t="s">
        <v>78</v>
      </c>
      <c r="K8574">
        <v>10</v>
      </c>
    </row>
    <row r="8575" spans="1:11" x14ac:dyDescent="0.25">
      <c r="A8575">
        <v>2010</v>
      </c>
      <c r="B8575" t="s">
        <v>75</v>
      </c>
      <c r="C8575">
        <v>61</v>
      </c>
      <c r="I8575" t="str">
        <f t="shared" si="96"/>
        <v/>
      </c>
      <c r="J8575" t="s">
        <v>85</v>
      </c>
      <c r="K8575">
        <v>20</v>
      </c>
    </row>
    <row r="8576" spans="1:11" x14ac:dyDescent="0.25">
      <c r="A8576">
        <v>2010</v>
      </c>
      <c r="B8576" t="s">
        <v>75</v>
      </c>
      <c r="C8576">
        <v>62</v>
      </c>
      <c r="I8576" t="str">
        <f t="shared" si="96"/>
        <v/>
      </c>
      <c r="J8576" t="s">
        <v>82</v>
      </c>
      <c r="K8576">
        <v>10</v>
      </c>
    </row>
    <row r="8577" spans="1:11" x14ac:dyDescent="0.25">
      <c r="A8577">
        <v>2010</v>
      </c>
      <c r="B8577" t="s">
        <v>75</v>
      </c>
      <c r="C8577">
        <v>63</v>
      </c>
      <c r="I8577" t="str">
        <f t="shared" si="96"/>
        <v/>
      </c>
      <c r="J8577" t="s">
        <v>79</v>
      </c>
      <c r="K8577">
        <v>40</v>
      </c>
    </row>
    <row r="8578" spans="1:11" x14ac:dyDescent="0.25">
      <c r="A8578">
        <v>2010</v>
      </c>
      <c r="B8578" t="s">
        <v>75</v>
      </c>
      <c r="C8578">
        <v>64</v>
      </c>
      <c r="I8578" t="str">
        <f t="shared" si="96"/>
        <v/>
      </c>
      <c r="J8578" t="s">
        <v>80</v>
      </c>
      <c r="K8578">
        <v>50</v>
      </c>
    </row>
    <row r="8579" spans="1:11" x14ac:dyDescent="0.25">
      <c r="A8579">
        <v>2010</v>
      </c>
      <c r="B8579" t="s">
        <v>75</v>
      </c>
      <c r="C8579">
        <v>65</v>
      </c>
      <c r="I8579" t="str">
        <f t="shared" si="96"/>
        <v/>
      </c>
      <c r="J8579" t="s">
        <v>81</v>
      </c>
      <c r="K8579">
        <v>10</v>
      </c>
    </row>
    <row r="8580" spans="1:11" x14ac:dyDescent="0.25">
      <c r="A8580">
        <v>2010</v>
      </c>
      <c r="B8580" t="s">
        <v>75</v>
      </c>
      <c r="C8580">
        <v>66</v>
      </c>
      <c r="I8580" t="str">
        <f t="shared" si="96"/>
        <v/>
      </c>
      <c r="J8580" t="s">
        <v>82</v>
      </c>
      <c r="K8580">
        <v>20</v>
      </c>
    </row>
    <row r="8581" spans="1:11" x14ac:dyDescent="0.25">
      <c r="A8581">
        <v>2010</v>
      </c>
      <c r="B8581" t="s">
        <v>75</v>
      </c>
      <c r="C8581">
        <v>67</v>
      </c>
      <c r="I8581" t="str">
        <f t="shared" si="96"/>
        <v/>
      </c>
      <c r="J8581" t="s">
        <v>82</v>
      </c>
      <c r="K8581">
        <v>20</v>
      </c>
    </row>
    <row r="8582" spans="1:11" x14ac:dyDescent="0.25">
      <c r="A8582">
        <v>2010</v>
      </c>
      <c r="B8582" t="s">
        <v>75</v>
      </c>
      <c r="C8582">
        <v>68</v>
      </c>
      <c r="I8582" t="str">
        <f t="shared" si="96"/>
        <v/>
      </c>
      <c r="J8582" t="s">
        <v>82</v>
      </c>
      <c r="K8582">
        <v>10</v>
      </c>
    </row>
    <row r="8583" spans="1:11" x14ac:dyDescent="0.25">
      <c r="A8583">
        <v>2010</v>
      </c>
      <c r="B8583" t="s">
        <v>75</v>
      </c>
      <c r="C8583">
        <v>69</v>
      </c>
      <c r="I8583" t="str">
        <f t="shared" si="96"/>
        <v/>
      </c>
      <c r="J8583" t="s">
        <v>85</v>
      </c>
      <c r="K8583">
        <v>10</v>
      </c>
    </row>
    <row r="8584" spans="1:11" x14ac:dyDescent="0.25">
      <c r="A8584">
        <v>2010</v>
      </c>
      <c r="B8584" t="s">
        <v>75</v>
      </c>
      <c r="C8584">
        <v>70</v>
      </c>
      <c r="I8584" t="str">
        <f t="shared" si="96"/>
        <v/>
      </c>
      <c r="J8584" t="s">
        <v>79</v>
      </c>
      <c r="K8584">
        <v>10</v>
      </c>
    </row>
    <row r="8585" spans="1:11" x14ac:dyDescent="0.25">
      <c r="A8585">
        <v>2010</v>
      </c>
      <c r="B8585" t="s">
        <v>75</v>
      </c>
      <c r="C8585">
        <v>71</v>
      </c>
      <c r="I8585" t="str">
        <f t="shared" si="96"/>
        <v/>
      </c>
      <c r="J8585" t="s">
        <v>78</v>
      </c>
      <c r="K8585">
        <v>10</v>
      </c>
    </row>
    <row r="8586" spans="1:11" x14ac:dyDescent="0.25">
      <c r="A8586">
        <v>2010</v>
      </c>
      <c r="B8586" t="s">
        <v>75</v>
      </c>
      <c r="C8586">
        <v>72</v>
      </c>
      <c r="I8586" t="str">
        <f t="shared" si="96"/>
        <v/>
      </c>
      <c r="J8586" t="s">
        <v>82</v>
      </c>
      <c r="K8586">
        <v>10</v>
      </c>
    </row>
    <row r="8587" spans="1:11" x14ac:dyDescent="0.25">
      <c r="A8587">
        <v>2010</v>
      </c>
      <c r="B8587" t="s">
        <v>75</v>
      </c>
      <c r="C8587">
        <v>73</v>
      </c>
      <c r="I8587" t="str">
        <f t="shared" si="96"/>
        <v/>
      </c>
      <c r="J8587" t="s">
        <v>78</v>
      </c>
      <c r="K8587">
        <v>10</v>
      </c>
    </row>
    <row r="8588" spans="1:11" x14ac:dyDescent="0.25">
      <c r="A8588">
        <v>2010</v>
      </c>
      <c r="B8588" t="s">
        <v>75</v>
      </c>
      <c r="C8588">
        <v>74</v>
      </c>
      <c r="I8588" t="str">
        <f t="shared" si="96"/>
        <v/>
      </c>
      <c r="J8588" t="s">
        <v>79</v>
      </c>
      <c r="K8588">
        <v>10</v>
      </c>
    </row>
    <row r="8589" spans="1:11" x14ac:dyDescent="0.25">
      <c r="A8589">
        <v>2010</v>
      </c>
      <c r="B8589" t="s">
        <v>75</v>
      </c>
      <c r="C8589">
        <v>75</v>
      </c>
      <c r="I8589" t="str">
        <f t="shared" si="96"/>
        <v/>
      </c>
      <c r="J8589" t="s">
        <v>82</v>
      </c>
      <c r="K8589">
        <v>20</v>
      </c>
    </row>
    <row r="8590" spans="1:11" x14ac:dyDescent="0.25">
      <c r="A8590">
        <v>2010</v>
      </c>
      <c r="B8590" t="s">
        <v>75</v>
      </c>
      <c r="C8590">
        <v>76</v>
      </c>
      <c r="I8590" t="str">
        <f t="shared" si="96"/>
        <v/>
      </c>
      <c r="J8590" t="s">
        <v>79</v>
      </c>
      <c r="K8590">
        <v>10</v>
      </c>
    </row>
    <row r="8591" spans="1:11" x14ac:dyDescent="0.25">
      <c r="A8591">
        <v>2010</v>
      </c>
      <c r="B8591" t="s">
        <v>75</v>
      </c>
      <c r="C8591">
        <v>77</v>
      </c>
      <c r="I8591" t="str">
        <f t="shared" si="96"/>
        <v/>
      </c>
      <c r="J8591" t="s">
        <v>79</v>
      </c>
      <c r="K8591">
        <v>10</v>
      </c>
    </row>
    <row r="8592" spans="1:11" x14ac:dyDescent="0.25">
      <c r="A8592">
        <v>2010</v>
      </c>
      <c r="B8592" t="s">
        <v>75</v>
      </c>
      <c r="C8592">
        <v>78</v>
      </c>
      <c r="I8592" t="str">
        <f t="shared" si="96"/>
        <v/>
      </c>
      <c r="J8592" t="s">
        <v>78</v>
      </c>
      <c r="K8592">
        <v>100</v>
      </c>
    </row>
    <row r="8593" spans="1:11" x14ac:dyDescent="0.25">
      <c r="A8593">
        <v>2010</v>
      </c>
      <c r="B8593" t="s">
        <v>75</v>
      </c>
      <c r="C8593">
        <v>79</v>
      </c>
      <c r="I8593" t="str">
        <f t="shared" si="96"/>
        <v/>
      </c>
      <c r="J8593" t="s">
        <v>82</v>
      </c>
      <c r="K8593">
        <v>20</v>
      </c>
    </row>
    <row r="8594" spans="1:11" x14ac:dyDescent="0.25">
      <c r="A8594">
        <v>2010</v>
      </c>
      <c r="B8594" t="s">
        <v>75</v>
      </c>
      <c r="C8594">
        <v>80</v>
      </c>
      <c r="D8594" t="s">
        <v>597</v>
      </c>
      <c r="E8594">
        <v>4</v>
      </c>
      <c r="F8594">
        <v>6</v>
      </c>
      <c r="G8594">
        <v>210</v>
      </c>
      <c r="H8594">
        <v>30</v>
      </c>
      <c r="I8594">
        <f t="shared" si="96"/>
        <v>265.82278481012656</v>
      </c>
      <c r="J8594" t="s">
        <v>85</v>
      </c>
      <c r="K8594">
        <v>20</v>
      </c>
    </row>
    <row r="8595" spans="1:11" x14ac:dyDescent="0.25">
      <c r="A8595">
        <v>2010</v>
      </c>
      <c r="B8595" t="s">
        <v>75</v>
      </c>
      <c r="C8595">
        <v>81</v>
      </c>
      <c r="I8595" t="str">
        <f t="shared" si="96"/>
        <v/>
      </c>
      <c r="J8595" t="s">
        <v>80</v>
      </c>
      <c r="K8595">
        <v>20</v>
      </c>
    </row>
    <row r="8596" spans="1:11" x14ac:dyDescent="0.25">
      <c r="A8596">
        <v>2010</v>
      </c>
      <c r="B8596" t="s">
        <v>75</v>
      </c>
      <c r="C8596">
        <v>82</v>
      </c>
      <c r="I8596" t="str">
        <f t="shared" si="96"/>
        <v/>
      </c>
      <c r="J8596" t="s">
        <v>82</v>
      </c>
      <c r="K8596">
        <v>30</v>
      </c>
    </row>
    <row r="8597" spans="1:11" x14ac:dyDescent="0.25">
      <c r="A8597">
        <v>2010</v>
      </c>
      <c r="B8597" t="s">
        <v>75</v>
      </c>
      <c r="C8597">
        <v>83</v>
      </c>
      <c r="I8597" t="str">
        <f t="shared" si="96"/>
        <v/>
      </c>
      <c r="J8597" t="s">
        <v>85</v>
      </c>
      <c r="K8597">
        <v>30</v>
      </c>
    </row>
    <row r="8598" spans="1:11" x14ac:dyDescent="0.25">
      <c r="A8598">
        <v>2010</v>
      </c>
      <c r="B8598" t="s">
        <v>75</v>
      </c>
      <c r="C8598">
        <v>84</v>
      </c>
      <c r="I8598" t="str">
        <f t="shared" si="96"/>
        <v/>
      </c>
      <c r="J8598" t="s">
        <v>79</v>
      </c>
      <c r="K8598">
        <v>10</v>
      </c>
    </row>
    <row r="8599" spans="1:11" x14ac:dyDescent="0.25">
      <c r="A8599">
        <v>2010</v>
      </c>
      <c r="B8599" t="s">
        <v>75</v>
      </c>
      <c r="C8599">
        <v>85</v>
      </c>
      <c r="I8599" t="str">
        <f t="shared" si="96"/>
        <v/>
      </c>
      <c r="J8599" t="s">
        <v>85</v>
      </c>
      <c r="K8599">
        <v>10</v>
      </c>
    </row>
    <row r="8600" spans="1:11" x14ac:dyDescent="0.25">
      <c r="A8600">
        <v>2010</v>
      </c>
      <c r="B8600" t="s">
        <v>75</v>
      </c>
      <c r="C8600">
        <v>86</v>
      </c>
      <c r="I8600" t="str">
        <f t="shared" si="96"/>
        <v/>
      </c>
      <c r="J8600" t="s">
        <v>82</v>
      </c>
      <c r="K8600">
        <v>10</v>
      </c>
    </row>
    <row r="8601" spans="1:11" x14ac:dyDescent="0.25">
      <c r="A8601">
        <v>2010</v>
      </c>
      <c r="B8601" t="s">
        <v>75</v>
      </c>
      <c r="C8601">
        <v>87</v>
      </c>
      <c r="I8601" t="str">
        <f t="shared" si="96"/>
        <v/>
      </c>
      <c r="J8601" t="s">
        <v>82</v>
      </c>
      <c r="K8601">
        <v>10</v>
      </c>
    </row>
    <row r="8602" spans="1:11" x14ac:dyDescent="0.25">
      <c r="A8602">
        <v>2010</v>
      </c>
      <c r="B8602" t="s">
        <v>75</v>
      </c>
      <c r="C8602">
        <v>88</v>
      </c>
      <c r="I8602" t="str">
        <f t="shared" si="96"/>
        <v/>
      </c>
      <c r="J8602" t="s">
        <v>79</v>
      </c>
      <c r="K8602">
        <v>10</v>
      </c>
    </row>
    <row r="8603" spans="1:11" x14ac:dyDescent="0.25">
      <c r="A8603">
        <v>2010</v>
      </c>
      <c r="B8603" t="s">
        <v>75</v>
      </c>
      <c r="C8603">
        <v>89</v>
      </c>
      <c r="I8603" t="str">
        <f t="shared" si="96"/>
        <v/>
      </c>
      <c r="J8603" t="s">
        <v>79</v>
      </c>
      <c r="K8603">
        <v>30</v>
      </c>
    </row>
    <row r="8604" spans="1:11" x14ac:dyDescent="0.25">
      <c r="A8604">
        <v>2010</v>
      </c>
      <c r="B8604" t="s">
        <v>75</v>
      </c>
      <c r="C8604">
        <v>90</v>
      </c>
      <c r="I8604" t="str">
        <f t="shared" si="96"/>
        <v/>
      </c>
      <c r="J8604" t="s">
        <v>82</v>
      </c>
      <c r="K8604">
        <v>10</v>
      </c>
    </row>
    <row r="8605" spans="1:11" x14ac:dyDescent="0.25">
      <c r="A8605">
        <v>2010</v>
      </c>
      <c r="B8605" t="s">
        <v>75</v>
      </c>
      <c r="C8605">
        <v>91</v>
      </c>
      <c r="I8605" t="str">
        <f t="shared" si="96"/>
        <v/>
      </c>
      <c r="J8605" t="s">
        <v>270</v>
      </c>
      <c r="K8605">
        <v>10</v>
      </c>
    </row>
    <row r="8606" spans="1:11" x14ac:dyDescent="0.25">
      <c r="A8606">
        <v>2010</v>
      </c>
      <c r="B8606" t="s">
        <v>75</v>
      </c>
      <c r="C8606">
        <v>92</v>
      </c>
      <c r="I8606" t="str">
        <f t="shared" si="96"/>
        <v/>
      </c>
      <c r="J8606" t="s">
        <v>82</v>
      </c>
      <c r="K8606">
        <v>20</v>
      </c>
    </row>
    <row r="8607" spans="1:11" x14ac:dyDescent="0.25">
      <c r="A8607">
        <v>2010</v>
      </c>
      <c r="B8607" t="s">
        <v>75</v>
      </c>
      <c r="C8607">
        <v>93</v>
      </c>
      <c r="I8607" t="str">
        <f t="shared" si="96"/>
        <v/>
      </c>
      <c r="J8607" t="s">
        <v>82</v>
      </c>
      <c r="K8607">
        <v>10</v>
      </c>
    </row>
    <row r="8608" spans="1:11" x14ac:dyDescent="0.25">
      <c r="A8608">
        <v>2010</v>
      </c>
      <c r="B8608" t="s">
        <v>75</v>
      </c>
      <c r="C8608">
        <v>94</v>
      </c>
      <c r="I8608" t="str">
        <f t="shared" si="96"/>
        <v/>
      </c>
      <c r="J8608" t="s">
        <v>82</v>
      </c>
      <c r="K8608">
        <v>10</v>
      </c>
    </row>
    <row r="8609" spans="1:11" x14ac:dyDescent="0.25">
      <c r="A8609">
        <v>2010</v>
      </c>
      <c r="B8609" t="s">
        <v>75</v>
      </c>
      <c r="C8609">
        <v>95</v>
      </c>
      <c r="I8609" t="str">
        <f t="shared" si="96"/>
        <v/>
      </c>
      <c r="J8609" t="s">
        <v>270</v>
      </c>
      <c r="K8609">
        <v>10</v>
      </c>
    </row>
    <row r="8610" spans="1:11" x14ac:dyDescent="0.25">
      <c r="A8610">
        <v>2010</v>
      </c>
      <c r="B8610" t="s">
        <v>75</v>
      </c>
      <c r="C8610">
        <v>96</v>
      </c>
      <c r="I8610" t="str">
        <f t="shared" si="96"/>
        <v/>
      </c>
      <c r="J8610" t="s">
        <v>270</v>
      </c>
      <c r="K8610">
        <v>10</v>
      </c>
    </row>
    <row r="8611" spans="1:11" x14ac:dyDescent="0.25">
      <c r="A8611">
        <v>2010</v>
      </c>
      <c r="B8611" t="s">
        <v>75</v>
      </c>
      <c r="C8611">
        <v>97</v>
      </c>
      <c r="I8611" t="str">
        <f t="shared" ref="I8611:I8674" si="97">IF(G8611&gt;0,G8611/(1000-$G8611)*1000,"")</f>
        <v/>
      </c>
      <c r="J8611" t="s">
        <v>83</v>
      </c>
      <c r="K8611">
        <v>10</v>
      </c>
    </row>
    <row r="8612" spans="1:11" x14ac:dyDescent="0.25">
      <c r="A8612">
        <v>2010</v>
      </c>
      <c r="B8612" t="s">
        <v>75</v>
      </c>
      <c r="C8612">
        <v>98</v>
      </c>
      <c r="I8612" t="str">
        <f t="shared" si="97"/>
        <v/>
      </c>
      <c r="J8612" t="s">
        <v>83</v>
      </c>
      <c r="K8612">
        <v>40</v>
      </c>
    </row>
    <row r="8613" spans="1:11" x14ac:dyDescent="0.25">
      <c r="A8613">
        <v>2010</v>
      </c>
      <c r="B8613" t="s">
        <v>75</v>
      </c>
      <c r="C8613">
        <v>99</v>
      </c>
      <c r="D8613" t="s">
        <v>597</v>
      </c>
      <c r="E8613">
        <v>5</v>
      </c>
      <c r="F8613">
        <v>6.2</v>
      </c>
      <c r="G8613">
        <v>420</v>
      </c>
      <c r="H8613">
        <v>30</v>
      </c>
      <c r="I8613">
        <f t="shared" si="97"/>
        <v>724.13793103448279</v>
      </c>
      <c r="J8613" t="s">
        <v>82</v>
      </c>
      <c r="K8613">
        <v>10</v>
      </c>
    </row>
    <row r="8614" spans="1:11" x14ac:dyDescent="0.25">
      <c r="A8614">
        <v>2010</v>
      </c>
      <c r="B8614" t="s">
        <v>75</v>
      </c>
      <c r="C8614">
        <v>100</v>
      </c>
      <c r="I8614" t="str">
        <f t="shared" si="97"/>
        <v/>
      </c>
      <c r="J8614" t="s">
        <v>85</v>
      </c>
      <c r="K8614">
        <v>10</v>
      </c>
    </row>
    <row r="8615" spans="1:11" x14ac:dyDescent="0.25">
      <c r="A8615">
        <v>2010</v>
      </c>
      <c r="B8615" t="s">
        <v>75</v>
      </c>
      <c r="C8615">
        <v>101</v>
      </c>
      <c r="I8615" t="str">
        <f t="shared" si="97"/>
        <v/>
      </c>
      <c r="J8615" t="s">
        <v>82</v>
      </c>
      <c r="K8615">
        <v>10</v>
      </c>
    </row>
    <row r="8616" spans="1:11" x14ac:dyDescent="0.25">
      <c r="A8616">
        <v>2010</v>
      </c>
      <c r="B8616" t="s">
        <v>75</v>
      </c>
      <c r="C8616">
        <v>102</v>
      </c>
      <c r="I8616" t="str">
        <f t="shared" si="97"/>
        <v/>
      </c>
      <c r="J8616" t="s">
        <v>78</v>
      </c>
      <c r="K8616">
        <v>10</v>
      </c>
    </row>
    <row r="8617" spans="1:11" x14ac:dyDescent="0.25">
      <c r="A8617">
        <v>2010</v>
      </c>
      <c r="B8617" t="s">
        <v>75</v>
      </c>
      <c r="C8617">
        <v>103</v>
      </c>
      <c r="I8617" t="str">
        <f t="shared" si="97"/>
        <v/>
      </c>
      <c r="J8617" t="s">
        <v>82</v>
      </c>
      <c r="K8617">
        <v>20</v>
      </c>
    </row>
    <row r="8618" spans="1:11" x14ac:dyDescent="0.25">
      <c r="A8618">
        <v>2010</v>
      </c>
      <c r="B8618" t="s">
        <v>75</v>
      </c>
      <c r="C8618">
        <v>104</v>
      </c>
      <c r="I8618" t="str">
        <f t="shared" si="97"/>
        <v/>
      </c>
      <c r="J8618" t="s">
        <v>82</v>
      </c>
      <c r="K8618">
        <v>10</v>
      </c>
    </row>
    <row r="8619" spans="1:11" x14ac:dyDescent="0.25">
      <c r="A8619">
        <v>2010</v>
      </c>
      <c r="B8619" t="s">
        <v>75</v>
      </c>
      <c r="C8619">
        <v>105</v>
      </c>
      <c r="I8619" t="str">
        <f t="shared" si="97"/>
        <v/>
      </c>
      <c r="J8619" t="s">
        <v>79</v>
      </c>
      <c r="K8619">
        <v>30</v>
      </c>
    </row>
    <row r="8620" spans="1:11" x14ac:dyDescent="0.25">
      <c r="A8620">
        <v>2010</v>
      </c>
      <c r="B8620" t="s">
        <v>75</v>
      </c>
      <c r="C8620">
        <v>106</v>
      </c>
      <c r="I8620" t="str">
        <f t="shared" si="97"/>
        <v/>
      </c>
      <c r="J8620" t="s">
        <v>82</v>
      </c>
      <c r="K8620">
        <v>10</v>
      </c>
    </row>
    <row r="8621" spans="1:11" x14ac:dyDescent="0.25">
      <c r="A8621">
        <v>2010</v>
      </c>
      <c r="B8621" t="s">
        <v>75</v>
      </c>
      <c r="C8621">
        <v>107</v>
      </c>
      <c r="I8621" t="str">
        <f t="shared" si="97"/>
        <v/>
      </c>
      <c r="J8621" t="s">
        <v>82</v>
      </c>
      <c r="K8621">
        <v>10</v>
      </c>
    </row>
    <row r="8622" spans="1:11" x14ac:dyDescent="0.25">
      <c r="A8622">
        <v>2010</v>
      </c>
      <c r="B8622" t="s">
        <v>75</v>
      </c>
      <c r="C8622">
        <v>108</v>
      </c>
      <c r="I8622" t="str">
        <f t="shared" si="97"/>
        <v/>
      </c>
      <c r="J8622" t="s">
        <v>88</v>
      </c>
      <c r="K8622">
        <v>50</v>
      </c>
    </row>
    <row r="8623" spans="1:11" x14ac:dyDescent="0.25">
      <c r="A8623">
        <v>2010</v>
      </c>
      <c r="B8623" t="s">
        <v>75</v>
      </c>
      <c r="C8623">
        <v>109</v>
      </c>
      <c r="I8623" t="str">
        <f t="shared" si="97"/>
        <v/>
      </c>
      <c r="J8623" t="s">
        <v>270</v>
      </c>
      <c r="K8623">
        <v>10</v>
      </c>
    </row>
    <row r="8624" spans="1:11" x14ac:dyDescent="0.25">
      <c r="A8624">
        <v>2010</v>
      </c>
      <c r="B8624" t="s">
        <v>75</v>
      </c>
      <c r="C8624">
        <v>110</v>
      </c>
      <c r="I8624" t="str">
        <f t="shared" si="97"/>
        <v/>
      </c>
      <c r="J8624" t="s">
        <v>81</v>
      </c>
      <c r="K8624">
        <v>10</v>
      </c>
    </row>
    <row r="8625" spans="1:11" x14ac:dyDescent="0.25">
      <c r="A8625">
        <v>2010</v>
      </c>
      <c r="B8625" t="s">
        <v>75</v>
      </c>
      <c r="C8625">
        <v>111</v>
      </c>
      <c r="I8625" t="str">
        <f t="shared" si="97"/>
        <v/>
      </c>
      <c r="J8625" t="s">
        <v>261</v>
      </c>
      <c r="K8625">
        <v>10</v>
      </c>
    </row>
    <row r="8626" spans="1:11" x14ac:dyDescent="0.25">
      <c r="A8626">
        <v>2010</v>
      </c>
      <c r="B8626" t="s">
        <v>75</v>
      </c>
      <c r="C8626">
        <v>112</v>
      </c>
      <c r="I8626" t="str">
        <f t="shared" si="97"/>
        <v/>
      </c>
      <c r="J8626" t="s">
        <v>82</v>
      </c>
      <c r="K8626">
        <v>10</v>
      </c>
    </row>
    <row r="8627" spans="1:11" x14ac:dyDescent="0.25">
      <c r="A8627">
        <v>2010</v>
      </c>
      <c r="B8627" t="s">
        <v>75</v>
      </c>
      <c r="C8627">
        <v>113</v>
      </c>
      <c r="I8627" t="str">
        <f t="shared" si="97"/>
        <v/>
      </c>
      <c r="J8627" t="s">
        <v>82</v>
      </c>
      <c r="K8627">
        <v>20</v>
      </c>
    </row>
    <row r="8628" spans="1:11" x14ac:dyDescent="0.25">
      <c r="A8628">
        <v>2010</v>
      </c>
      <c r="B8628" t="s">
        <v>75</v>
      </c>
      <c r="C8628">
        <v>114</v>
      </c>
      <c r="I8628" t="str">
        <f t="shared" si="97"/>
        <v/>
      </c>
      <c r="J8628" t="s">
        <v>79</v>
      </c>
      <c r="K8628">
        <v>10</v>
      </c>
    </row>
    <row r="8629" spans="1:11" x14ac:dyDescent="0.25">
      <c r="A8629">
        <v>2010</v>
      </c>
      <c r="B8629" t="s">
        <v>75</v>
      </c>
      <c r="C8629">
        <v>115</v>
      </c>
      <c r="I8629" t="str">
        <f t="shared" si="97"/>
        <v/>
      </c>
      <c r="J8629" t="s">
        <v>270</v>
      </c>
      <c r="K8629">
        <v>10</v>
      </c>
    </row>
    <row r="8630" spans="1:11" x14ac:dyDescent="0.25">
      <c r="A8630">
        <v>2010</v>
      </c>
      <c r="B8630" t="s">
        <v>75</v>
      </c>
      <c r="C8630">
        <v>116</v>
      </c>
      <c r="I8630" t="str">
        <f t="shared" si="97"/>
        <v/>
      </c>
      <c r="J8630" t="s">
        <v>79</v>
      </c>
      <c r="K8630">
        <v>10</v>
      </c>
    </row>
    <row r="8631" spans="1:11" x14ac:dyDescent="0.25">
      <c r="A8631">
        <v>2010</v>
      </c>
      <c r="B8631" t="s">
        <v>75</v>
      </c>
      <c r="C8631">
        <v>117</v>
      </c>
      <c r="I8631" t="str">
        <f t="shared" si="97"/>
        <v/>
      </c>
      <c r="J8631" t="s">
        <v>80</v>
      </c>
      <c r="K8631">
        <v>20</v>
      </c>
    </row>
    <row r="8632" spans="1:11" x14ac:dyDescent="0.25">
      <c r="A8632">
        <v>2010</v>
      </c>
      <c r="B8632" t="s">
        <v>75</v>
      </c>
      <c r="C8632">
        <v>118</v>
      </c>
      <c r="I8632" t="str">
        <f t="shared" si="97"/>
        <v/>
      </c>
      <c r="J8632" t="s">
        <v>82</v>
      </c>
      <c r="K8632">
        <v>10</v>
      </c>
    </row>
    <row r="8633" spans="1:11" x14ac:dyDescent="0.25">
      <c r="A8633">
        <v>2010</v>
      </c>
      <c r="B8633" t="s">
        <v>75</v>
      </c>
      <c r="C8633">
        <v>119</v>
      </c>
      <c r="I8633" t="str">
        <f t="shared" si="97"/>
        <v/>
      </c>
      <c r="J8633" t="s">
        <v>85</v>
      </c>
      <c r="K8633">
        <v>10</v>
      </c>
    </row>
    <row r="8634" spans="1:11" x14ac:dyDescent="0.25">
      <c r="A8634">
        <v>2010</v>
      </c>
      <c r="B8634" t="s">
        <v>75</v>
      </c>
      <c r="C8634">
        <v>120</v>
      </c>
      <c r="I8634" t="str">
        <f t="shared" si="97"/>
        <v/>
      </c>
      <c r="J8634" t="s">
        <v>82</v>
      </c>
      <c r="K8634">
        <v>10</v>
      </c>
    </row>
    <row r="8635" spans="1:11" x14ac:dyDescent="0.25">
      <c r="A8635">
        <v>2010</v>
      </c>
      <c r="B8635" t="s">
        <v>75</v>
      </c>
      <c r="C8635">
        <v>121</v>
      </c>
      <c r="I8635" t="str">
        <f t="shared" si="97"/>
        <v/>
      </c>
      <c r="J8635" t="s">
        <v>81</v>
      </c>
      <c r="K8635">
        <v>10</v>
      </c>
    </row>
    <row r="8636" spans="1:11" x14ac:dyDescent="0.25">
      <c r="A8636">
        <v>2010</v>
      </c>
      <c r="B8636" t="s">
        <v>75</v>
      </c>
      <c r="C8636">
        <v>122</v>
      </c>
      <c r="I8636" t="str">
        <f t="shared" si="97"/>
        <v/>
      </c>
      <c r="J8636" t="s">
        <v>82</v>
      </c>
      <c r="K8636">
        <v>10</v>
      </c>
    </row>
    <row r="8637" spans="1:11" x14ac:dyDescent="0.25">
      <c r="A8637">
        <v>2010</v>
      </c>
      <c r="B8637" t="s">
        <v>75</v>
      </c>
      <c r="C8637">
        <v>123</v>
      </c>
      <c r="I8637" t="str">
        <f t="shared" si="97"/>
        <v/>
      </c>
      <c r="J8637" t="s">
        <v>79</v>
      </c>
      <c r="K8637">
        <v>70</v>
      </c>
    </row>
    <row r="8638" spans="1:11" x14ac:dyDescent="0.25">
      <c r="A8638">
        <v>2010</v>
      </c>
      <c r="B8638" t="s">
        <v>75</v>
      </c>
      <c r="C8638">
        <v>124</v>
      </c>
      <c r="I8638" t="str">
        <f t="shared" si="97"/>
        <v/>
      </c>
      <c r="J8638" t="s">
        <v>82</v>
      </c>
      <c r="K8638">
        <v>10</v>
      </c>
    </row>
    <row r="8639" spans="1:11" x14ac:dyDescent="0.25">
      <c r="A8639">
        <v>2010</v>
      </c>
      <c r="B8639" t="s">
        <v>75</v>
      </c>
      <c r="C8639">
        <v>125</v>
      </c>
      <c r="I8639" t="str">
        <f t="shared" si="97"/>
        <v/>
      </c>
      <c r="J8639" t="s">
        <v>78</v>
      </c>
      <c r="K8639">
        <v>10</v>
      </c>
    </row>
    <row r="8640" spans="1:11" x14ac:dyDescent="0.25">
      <c r="A8640">
        <v>2010</v>
      </c>
      <c r="B8640" t="s">
        <v>75</v>
      </c>
      <c r="C8640">
        <v>126</v>
      </c>
      <c r="I8640" t="str">
        <f t="shared" si="97"/>
        <v/>
      </c>
      <c r="J8640" t="s">
        <v>79</v>
      </c>
      <c r="K8640">
        <v>10</v>
      </c>
    </row>
    <row r="8641" spans="1:11" x14ac:dyDescent="0.25">
      <c r="A8641">
        <v>2010</v>
      </c>
      <c r="B8641" t="s">
        <v>75</v>
      </c>
      <c r="C8641">
        <v>127</v>
      </c>
      <c r="I8641" t="str">
        <f t="shared" si="97"/>
        <v/>
      </c>
      <c r="J8641" t="s">
        <v>79</v>
      </c>
      <c r="K8641">
        <v>10</v>
      </c>
    </row>
    <row r="8642" spans="1:11" x14ac:dyDescent="0.25">
      <c r="A8642">
        <v>2010</v>
      </c>
      <c r="B8642" t="s">
        <v>75</v>
      </c>
      <c r="C8642">
        <v>128</v>
      </c>
      <c r="I8642" t="str">
        <f t="shared" si="97"/>
        <v/>
      </c>
      <c r="J8642" t="s">
        <v>80</v>
      </c>
      <c r="K8642">
        <v>10</v>
      </c>
    </row>
    <row r="8643" spans="1:11" x14ac:dyDescent="0.25">
      <c r="A8643">
        <v>2010</v>
      </c>
      <c r="B8643" t="s">
        <v>75</v>
      </c>
      <c r="C8643">
        <v>129</v>
      </c>
      <c r="I8643" t="str">
        <f t="shared" si="97"/>
        <v/>
      </c>
      <c r="J8643" t="s">
        <v>79</v>
      </c>
      <c r="K8643">
        <v>20</v>
      </c>
    </row>
    <row r="8644" spans="1:11" x14ac:dyDescent="0.25">
      <c r="A8644">
        <v>2010</v>
      </c>
      <c r="B8644" t="s">
        <v>75</v>
      </c>
      <c r="C8644">
        <v>130</v>
      </c>
      <c r="I8644" t="str">
        <f t="shared" si="97"/>
        <v/>
      </c>
      <c r="J8644" t="s">
        <v>82</v>
      </c>
      <c r="K8644">
        <v>40</v>
      </c>
    </row>
    <row r="8645" spans="1:11" x14ac:dyDescent="0.25">
      <c r="A8645">
        <v>2010</v>
      </c>
      <c r="B8645" t="s">
        <v>75</v>
      </c>
      <c r="C8645">
        <v>131</v>
      </c>
      <c r="D8645" t="s">
        <v>597</v>
      </c>
      <c r="E8645">
        <v>6</v>
      </c>
      <c r="F8645">
        <v>6.2</v>
      </c>
      <c r="G8645">
        <v>550</v>
      </c>
      <c r="H8645">
        <v>40</v>
      </c>
      <c r="I8645">
        <f t="shared" si="97"/>
        <v>1222.2222222222224</v>
      </c>
      <c r="J8645" t="s">
        <v>270</v>
      </c>
      <c r="K8645">
        <v>10</v>
      </c>
    </row>
    <row r="8646" spans="1:11" x14ac:dyDescent="0.25">
      <c r="A8646">
        <v>2010</v>
      </c>
      <c r="B8646" t="s">
        <v>75</v>
      </c>
      <c r="C8646">
        <v>132</v>
      </c>
      <c r="I8646" t="str">
        <f t="shared" si="97"/>
        <v/>
      </c>
      <c r="J8646" t="s">
        <v>82</v>
      </c>
      <c r="K8646">
        <v>10</v>
      </c>
    </row>
    <row r="8647" spans="1:11" x14ac:dyDescent="0.25">
      <c r="A8647">
        <v>2010</v>
      </c>
      <c r="B8647" t="s">
        <v>75</v>
      </c>
      <c r="C8647">
        <v>133</v>
      </c>
      <c r="I8647" t="str">
        <f t="shared" si="97"/>
        <v/>
      </c>
      <c r="J8647" t="s">
        <v>82</v>
      </c>
      <c r="K8647">
        <v>10</v>
      </c>
    </row>
    <row r="8648" spans="1:11" x14ac:dyDescent="0.25">
      <c r="A8648">
        <v>2010</v>
      </c>
      <c r="B8648" t="s">
        <v>75</v>
      </c>
      <c r="C8648">
        <v>134</v>
      </c>
      <c r="I8648" t="str">
        <f t="shared" si="97"/>
        <v/>
      </c>
      <c r="J8648" t="s">
        <v>82</v>
      </c>
      <c r="K8648">
        <v>20</v>
      </c>
    </row>
    <row r="8649" spans="1:11" x14ac:dyDescent="0.25">
      <c r="A8649">
        <v>2010</v>
      </c>
      <c r="B8649" t="s">
        <v>75</v>
      </c>
      <c r="C8649">
        <v>135</v>
      </c>
      <c r="I8649" t="str">
        <f t="shared" si="97"/>
        <v/>
      </c>
      <c r="J8649" t="s">
        <v>261</v>
      </c>
      <c r="K8649">
        <v>10</v>
      </c>
    </row>
    <row r="8650" spans="1:11" x14ac:dyDescent="0.25">
      <c r="A8650">
        <v>2010</v>
      </c>
      <c r="B8650" t="s">
        <v>75</v>
      </c>
      <c r="C8650">
        <v>136</v>
      </c>
      <c r="I8650" t="str">
        <f t="shared" si="97"/>
        <v/>
      </c>
      <c r="J8650" t="s">
        <v>82</v>
      </c>
      <c r="K8650">
        <v>30</v>
      </c>
    </row>
    <row r="8651" spans="1:11" x14ac:dyDescent="0.25">
      <c r="A8651">
        <v>2010</v>
      </c>
      <c r="B8651" t="s">
        <v>75</v>
      </c>
      <c r="C8651">
        <v>137</v>
      </c>
      <c r="I8651" t="str">
        <f t="shared" si="97"/>
        <v/>
      </c>
      <c r="J8651" t="s">
        <v>79</v>
      </c>
      <c r="K8651">
        <v>10</v>
      </c>
    </row>
    <row r="8652" spans="1:11" x14ac:dyDescent="0.25">
      <c r="A8652">
        <v>2010</v>
      </c>
      <c r="B8652" t="s">
        <v>75</v>
      </c>
      <c r="C8652">
        <v>138</v>
      </c>
      <c r="I8652" t="str">
        <f t="shared" si="97"/>
        <v/>
      </c>
      <c r="J8652" t="s">
        <v>601</v>
      </c>
      <c r="K8652">
        <v>10</v>
      </c>
    </row>
    <row r="8653" spans="1:11" x14ac:dyDescent="0.25">
      <c r="A8653">
        <v>2010</v>
      </c>
      <c r="B8653" t="s">
        <v>75</v>
      </c>
      <c r="C8653">
        <v>139</v>
      </c>
      <c r="I8653" t="str">
        <f t="shared" si="97"/>
        <v/>
      </c>
      <c r="J8653" t="s">
        <v>85</v>
      </c>
      <c r="K8653">
        <v>20</v>
      </c>
    </row>
    <row r="8654" spans="1:11" x14ac:dyDescent="0.25">
      <c r="A8654">
        <v>2010</v>
      </c>
      <c r="B8654" t="s">
        <v>75</v>
      </c>
      <c r="C8654">
        <v>140</v>
      </c>
      <c r="I8654" t="str">
        <f t="shared" si="97"/>
        <v/>
      </c>
      <c r="J8654" t="s">
        <v>82</v>
      </c>
      <c r="K8654">
        <v>10</v>
      </c>
    </row>
    <row r="8655" spans="1:11" x14ac:dyDescent="0.25">
      <c r="A8655">
        <v>2010</v>
      </c>
      <c r="B8655" t="s">
        <v>75</v>
      </c>
      <c r="C8655">
        <v>141</v>
      </c>
      <c r="I8655" t="str">
        <f t="shared" si="97"/>
        <v/>
      </c>
      <c r="J8655" t="s">
        <v>82</v>
      </c>
      <c r="K8655">
        <v>10</v>
      </c>
    </row>
    <row r="8656" spans="1:11" x14ac:dyDescent="0.25">
      <c r="A8656">
        <v>2010</v>
      </c>
      <c r="B8656" t="s">
        <v>75</v>
      </c>
      <c r="C8656">
        <v>142</v>
      </c>
      <c r="I8656" t="str">
        <f t="shared" si="97"/>
        <v/>
      </c>
      <c r="J8656" t="s">
        <v>79</v>
      </c>
      <c r="K8656">
        <v>10</v>
      </c>
    </row>
    <row r="8657" spans="1:11" x14ac:dyDescent="0.25">
      <c r="A8657">
        <v>2010</v>
      </c>
      <c r="B8657" t="s">
        <v>75</v>
      </c>
      <c r="C8657">
        <v>143</v>
      </c>
      <c r="I8657" t="str">
        <f t="shared" si="97"/>
        <v/>
      </c>
      <c r="J8657" t="s">
        <v>82</v>
      </c>
      <c r="K8657">
        <v>10</v>
      </c>
    </row>
    <row r="8658" spans="1:11" x14ac:dyDescent="0.25">
      <c r="A8658">
        <v>2010</v>
      </c>
      <c r="B8658" t="s">
        <v>75</v>
      </c>
      <c r="C8658">
        <v>144</v>
      </c>
      <c r="I8658" t="str">
        <f t="shared" si="97"/>
        <v/>
      </c>
      <c r="J8658" t="s">
        <v>80</v>
      </c>
      <c r="K8658">
        <v>10</v>
      </c>
    </row>
    <row r="8659" spans="1:11" x14ac:dyDescent="0.25">
      <c r="A8659">
        <v>2010</v>
      </c>
      <c r="B8659" t="s">
        <v>75</v>
      </c>
      <c r="C8659">
        <v>145</v>
      </c>
      <c r="I8659" t="str">
        <f t="shared" si="97"/>
        <v/>
      </c>
      <c r="J8659" t="s">
        <v>82</v>
      </c>
      <c r="K8659">
        <v>20</v>
      </c>
    </row>
    <row r="8660" spans="1:11" x14ac:dyDescent="0.25">
      <c r="A8660">
        <v>2010</v>
      </c>
      <c r="B8660" t="s">
        <v>75</v>
      </c>
      <c r="C8660">
        <v>146</v>
      </c>
      <c r="I8660" t="str">
        <f t="shared" si="97"/>
        <v/>
      </c>
      <c r="J8660" t="s">
        <v>79</v>
      </c>
      <c r="K8660">
        <v>20</v>
      </c>
    </row>
    <row r="8661" spans="1:11" x14ac:dyDescent="0.25">
      <c r="A8661">
        <v>2010</v>
      </c>
      <c r="B8661" t="s">
        <v>75</v>
      </c>
      <c r="C8661">
        <v>147</v>
      </c>
      <c r="I8661" t="str">
        <f t="shared" si="97"/>
        <v/>
      </c>
      <c r="J8661" t="s">
        <v>78</v>
      </c>
      <c r="K8661">
        <v>20</v>
      </c>
    </row>
    <row r="8662" spans="1:11" x14ac:dyDescent="0.25">
      <c r="A8662">
        <v>2010</v>
      </c>
      <c r="B8662" t="s">
        <v>75</v>
      </c>
      <c r="C8662">
        <v>148</v>
      </c>
      <c r="I8662" t="str">
        <f t="shared" si="97"/>
        <v/>
      </c>
      <c r="J8662" t="s">
        <v>83</v>
      </c>
      <c r="K8662">
        <v>20</v>
      </c>
    </row>
    <row r="8663" spans="1:11" x14ac:dyDescent="0.25">
      <c r="A8663">
        <v>2010</v>
      </c>
      <c r="B8663" t="s">
        <v>75</v>
      </c>
      <c r="C8663">
        <v>149</v>
      </c>
      <c r="I8663" t="str">
        <f t="shared" si="97"/>
        <v/>
      </c>
      <c r="J8663" t="s">
        <v>83</v>
      </c>
      <c r="K8663">
        <v>20</v>
      </c>
    </row>
    <row r="8664" spans="1:11" x14ac:dyDescent="0.25">
      <c r="A8664">
        <v>2010</v>
      </c>
      <c r="B8664" t="s">
        <v>75</v>
      </c>
      <c r="C8664">
        <v>150</v>
      </c>
      <c r="I8664" t="str">
        <f t="shared" si="97"/>
        <v/>
      </c>
      <c r="J8664" t="s">
        <v>83</v>
      </c>
      <c r="K8664">
        <v>10</v>
      </c>
    </row>
    <row r="8665" spans="1:11" x14ac:dyDescent="0.25">
      <c r="A8665">
        <v>2010</v>
      </c>
      <c r="B8665" t="s">
        <v>75</v>
      </c>
      <c r="C8665">
        <v>151</v>
      </c>
      <c r="I8665" t="str">
        <f t="shared" si="97"/>
        <v/>
      </c>
      <c r="J8665" t="s">
        <v>83</v>
      </c>
      <c r="K8665">
        <v>30</v>
      </c>
    </row>
    <row r="8666" spans="1:11" x14ac:dyDescent="0.25">
      <c r="A8666">
        <v>2010</v>
      </c>
      <c r="B8666" t="s">
        <v>75</v>
      </c>
      <c r="C8666">
        <v>152</v>
      </c>
      <c r="I8666" t="str">
        <f t="shared" si="97"/>
        <v/>
      </c>
      <c r="J8666" t="s">
        <v>78</v>
      </c>
      <c r="K8666">
        <v>10</v>
      </c>
    </row>
    <row r="8667" spans="1:11" x14ac:dyDescent="0.25">
      <c r="A8667">
        <v>2010</v>
      </c>
      <c r="B8667" t="s">
        <v>75</v>
      </c>
      <c r="C8667">
        <v>153</v>
      </c>
      <c r="D8667" t="s">
        <v>598</v>
      </c>
      <c r="E8667">
        <v>7</v>
      </c>
      <c r="F8667">
        <v>6.4</v>
      </c>
      <c r="G8667">
        <v>520</v>
      </c>
      <c r="H8667">
        <v>0</v>
      </c>
      <c r="I8667">
        <f t="shared" si="97"/>
        <v>1083.3333333333333</v>
      </c>
      <c r="J8667" t="s">
        <v>79</v>
      </c>
      <c r="K8667">
        <v>50</v>
      </c>
    </row>
    <row r="8668" spans="1:11" x14ac:dyDescent="0.25">
      <c r="A8668">
        <v>2010</v>
      </c>
      <c r="B8668" t="s">
        <v>75</v>
      </c>
      <c r="C8668">
        <v>154</v>
      </c>
      <c r="I8668" t="str">
        <f t="shared" si="97"/>
        <v/>
      </c>
      <c r="J8668" t="s">
        <v>82</v>
      </c>
      <c r="K8668">
        <v>30</v>
      </c>
    </row>
    <row r="8669" spans="1:11" x14ac:dyDescent="0.25">
      <c r="A8669">
        <v>2010</v>
      </c>
      <c r="B8669" t="s">
        <v>75</v>
      </c>
      <c r="C8669">
        <v>155</v>
      </c>
      <c r="I8669" t="str">
        <f t="shared" si="97"/>
        <v/>
      </c>
      <c r="J8669" t="s">
        <v>79</v>
      </c>
      <c r="K8669">
        <v>20</v>
      </c>
    </row>
    <row r="8670" spans="1:11" x14ac:dyDescent="0.25">
      <c r="A8670">
        <v>2010</v>
      </c>
      <c r="B8670" t="s">
        <v>75</v>
      </c>
      <c r="C8670">
        <v>156</v>
      </c>
      <c r="I8670" t="str">
        <f t="shared" si="97"/>
        <v/>
      </c>
      <c r="J8670" t="s">
        <v>83</v>
      </c>
      <c r="K8670">
        <v>20</v>
      </c>
    </row>
    <row r="8671" spans="1:11" x14ac:dyDescent="0.25">
      <c r="A8671">
        <v>2010</v>
      </c>
      <c r="B8671" t="s">
        <v>75</v>
      </c>
      <c r="C8671">
        <v>157</v>
      </c>
      <c r="I8671" t="str">
        <f t="shared" si="97"/>
        <v/>
      </c>
      <c r="J8671" t="s">
        <v>83</v>
      </c>
      <c r="K8671">
        <v>20</v>
      </c>
    </row>
    <row r="8672" spans="1:11" x14ac:dyDescent="0.25">
      <c r="A8672">
        <v>2010</v>
      </c>
      <c r="B8672" t="s">
        <v>75</v>
      </c>
      <c r="C8672">
        <v>158</v>
      </c>
      <c r="I8672" t="str">
        <f t="shared" si="97"/>
        <v/>
      </c>
      <c r="J8672" t="s">
        <v>83</v>
      </c>
      <c r="K8672">
        <v>10</v>
      </c>
    </row>
    <row r="8673" spans="1:11" x14ac:dyDescent="0.25">
      <c r="A8673">
        <v>2010</v>
      </c>
      <c r="B8673" t="s">
        <v>75</v>
      </c>
      <c r="C8673">
        <v>159</v>
      </c>
      <c r="I8673" t="str">
        <f t="shared" si="97"/>
        <v/>
      </c>
      <c r="J8673" t="s">
        <v>82</v>
      </c>
      <c r="K8673">
        <v>10</v>
      </c>
    </row>
    <row r="8674" spans="1:11" x14ac:dyDescent="0.25">
      <c r="A8674">
        <v>2010</v>
      </c>
      <c r="B8674" t="s">
        <v>75</v>
      </c>
      <c r="C8674">
        <v>160</v>
      </c>
      <c r="I8674" t="str">
        <f t="shared" si="97"/>
        <v/>
      </c>
      <c r="J8674" t="s">
        <v>82</v>
      </c>
      <c r="K8674">
        <v>10</v>
      </c>
    </row>
    <row r="8675" spans="1:11" x14ac:dyDescent="0.25">
      <c r="A8675">
        <v>2010</v>
      </c>
      <c r="B8675" t="s">
        <v>75</v>
      </c>
      <c r="C8675">
        <v>161</v>
      </c>
      <c r="I8675" t="str">
        <f t="shared" ref="I8675:I8738" si="98">IF(G8675&gt;0,G8675/(1000-$G8675)*1000,"")</f>
        <v/>
      </c>
      <c r="J8675" t="s">
        <v>79</v>
      </c>
      <c r="K8675">
        <v>10</v>
      </c>
    </row>
    <row r="8676" spans="1:11" x14ac:dyDescent="0.25">
      <c r="A8676">
        <v>2010</v>
      </c>
      <c r="B8676" t="s">
        <v>75</v>
      </c>
      <c r="C8676">
        <v>162</v>
      </c>
      <c r="I8676" t="str">
        <f t="shared" si="98"/>
        <v/>
      </c>
      <c r="J8676" t="s">
        <v>79</v>
      </c>
      <c r="K8676">
        <v>10</v>
      </c>
    </row>
    <row r="8677" spans="1:11" x14ac:dyDescent="0.25">
      <c r="A8677">
        <v>2010</v>
      </c>
      <c r="B8677" t="s">
        <v>75</v>
      </c>
      <c r="C8677">
        <v>163</v>
      </c>
      <c r="I8677" t="str">
        <f t="shared" si="98"/>
        <v/>
      </c>
      <c r="J8677" t="s">
        <v>79</v>
      </c>
      <c r="K8677">
        <v>10</v>
      </c>
    </row>
    <row r="8678" spans="1:11" x14ac:dyDescent="0.25">
      <c r="A8678">
        <v>2010</v>
      </c>
      <c r="B8678" t="s">
        <v>75</v>
      </c>
      <c r="C8678">
        <v>164</v>
      </c>
      <c r="I8678" t="str">
        <f t="shared" si="98"/>
        <v/>
      </c>
      <c r="J8678" t="s">
        <v>82</v>
      </c>
      <c r="K8678">
        <v>10</v>
      </c>
    </row>
    <row r="8679" spans="1:11" x14ac:dyDescent="0.25">
      <c r="A8679">
        <v>2010</v>
      </c>
      <c r="B8679" t="s">
        <v>75</v>
      </c>
      <c r="C8679">
        <v>165</v>
      </c>
      <c r="I8679" t="str">
        <f t="shared" si="98"/>
        <v/>
      </c>
      <c r="J8679" t="s">
        <v>80</v>
      </c>
      <c r="K8679">
        <v>10</v>
      </c>
    </row>
    <row r="8680" spans="1:11" x14ac:dyDescent="0.25">
      <c r="A8680">
        <v>2010</v>
      </c>
      <c r="B8680" t="s">
        <v>75</v>
      </c>
      <c r="C8680">
        <v>166</v>
      </c>
      <c r="I8680" t="str">
        <f t="shared" si="98"/>
        <v/>
      </c>
      <c r="J8680" t="s">
        <v>79</v>
      </c>
      <c r="K8680">
        <v>10</v>
      </c>
    </row>
    <row r="8681" spans="1:11" x14ac:dyDescent="0.25">
      <c r="A8681">
        <v>2010</v>
      </c>
      <c r="B8681" t="s">
        <v>75</v>
      </c>
      <c r="C8681">
        <v>167</v>
      </c>
      <c r="I8681" t="str">
        <f t="shared" si="98"/>
        <v/>
      </c>
      <c r="J8681" t="s">
        <v>79</v>
      </c>
      <c r="K8681">
        <v>10</v>
      </c>
    </row>
    <row r="8682" spans="1:11" x14ac:dyDescent="0.25">
      <c r="A8682">
        <v>2010</v>
      </c>
      <c r="B8682" t="s">
        <v>75</v>
      </c>
      <c r="C8682">
        <v>168</v>
      </c>
      <c r="I8682" t="str">
        <f t="shared" si="98"/>
        <v/>
      </c>
      <c r="J8682" t="s">
        <v>79</v>
      </c>
      <c r="K8682">
        <v>10</v>
      </c>
    </row>
    <row r="8683" spans="1:11" x14ac:dyDescent="0.25">
      <c r="A8683">
        <v>2010</v>
      </c>
      <c r="B8683" t="s">
        <v>75</v>
      </c>
      <c r="C8683">
        <v>169</v>
      </c>
      <c r="I8683" t="str">
        <f t="shared" si="98"/>
        <v/>
      </c>
      <c r="J8683" t="s">
        <v>82</v>
      </c>
      <c r="K8683">
        <v>30</v>
      </c>
    </row>
    <row r="8684" spans="1:11" x14ac:dyDescent="0.25">
      <c r="A8684">
        <v>2010</v>
      </c>
      <c r="B8684" t="s">
        <v>75</v>
      </c>
      <c r="C8684">
        <v>170</v>
      </c>
      <c r="I8684" t="str">
        <f t="shared" si="98"/>
        <v/>
      </c>
      <c r="J8684" t="s">
        <v>82</v>
      </c>
      <c r="K8684">
        <v>10</v>
      </c>
    </row>
    <row r="8685" spans="1:11" x14ac:dyDescent="0.25">
      <c r="A8685">
        <v>2010</v>
      </c>
      <c r="B8685" t="s">
        <v>75</v>
      </c>
      <c r="C8685">
        <v>171</v>
      </c>
      <c r="I8685" t="str">
        <f t="shared" si="98"/>
        <v/>
      </c>
      <c r="J8685" t="s">
        <v>82</v>
      </c>
      <c r="K8685">
        <v>10</v>
      </c>
    </row>
    <row r="8686" spans="1:11" x14ac:dyDescent="0.25">
      <c r="A8686">
        <v>2010</v>
      </c>
      <c r="B8686" t="s">
        <v>75</v>
      </c>
      <c r="C8686">
        <v>172</v>
      </c>
      <c r="D8686" t="s">
        <v>598</v>
      </c>
      <c r="E8686">
        <v>8</v>
      </c>
      <c r="F8686">
        <v>6</v>
      </c>
      <c r="G8686">
        <v>310</v>
      </c>
      <c r="H8686">
        <v>0</v>
      </c>
      <c r="I8686">
        <f t="shared" si="98"/>
        <v>449.27536231884056</v>
      </c>
      <c r="J8686" t="s">
        <v>85</v>
      </c>
      <c r="K8686">
        <v>30</v>
      </c>
    </row>
    <row r="8687" spans="1:11" x14ac:dyDescent="0.25">
      <c r="A8687">
        <v>2010</v>
      </c>
      <c r="B8687" t="s">
        <v>75</v>
      </c>
      <c r="C8687">
        <v>173</v>
      </c>
      <c r="I8687" t="str">
        <f t="shared" si="98"/>
        <v/>
      </c>
      <c r="J8687" t="s">
        <v>79</v>
      </c>
      <c r="K8687">
        <v>10</v>
      </c>
    </row>
    <row r="8688" spans="1:11" x14ac:dyDescent="0.25">
      <c r="A8688">
        <v>2010</v>
      </c>
      <c r="B8688" t="s">
        <v>75</v>
      </c>
      <c r="C8688">
        <v>174</v>
      </c>
      <c r="I8688" t="str">
        <f t="shared" si="98"/>
        <v/>
      </c>
      <c r="J8688" t="s">
        <v>79</v>
      </c>
      <c r="K8688">
        <v>10</v>
      </c>
    </row>
    <row r="8689" spans="1:11" x14ac:dyDescent="0.25">
      <c r="A8689">
        <v>2010</v>
      </c>
      <c r="B8689" t="s">
        <v>75</v>
      </c>
      <c r="C8689">
        <v>175</v>
      </c>
      <c r="I8689" t="str">
        <f t="shared" si="98"/>
        <v/>
      </c>
      <c r="J8689" t="s">
        <v>81</v>
      </c>
      <c r="K8689">
        <v>10</v>
      </c>
    </row>
    <row r="8690" spans="1:11" x14ac:dyDescent="0.25">
      <c r="A8690">
        <v>2010</v>
      </c>
      <c r="B8690" t="s">
        <v>75</v>
      </c>
      <c r="C8690">
        <v>176</v>
      </c>
      <c r="I8690" t="str">
        <f t="shared" si="98"/>
        <v/>
      </c>
      <c r="J8690" t="s">
        <v>79</v>
      </c>
      <c r="K8690">
        <v>20</v>
      </c>
    </row>
    <row r="8691" spans="1:11" x14ac:dyDescent="0.25">
      <c r="A8691">
        <v>2010</v>
      </c>
      <c r="B8691" t="s">
        <v>75</v>
      </c>
      <c r="C8691">
        <v>177</v>
      </c>
      <c r="I8691" t="str">
        <f t="shared" si="98"/>
        <v/>
      </c>
      <c r="J8691" t="s">
        <v>79</v>
      </c>
      <c r="K8691">
        <v>10</v>
      </c>
    </row>
    <row r="8692" spans="1:11" x14ac:dyDescent="0.25">
      <c r="A8692">
        <v>2010</v>
      </c>
      <c r="B8692" t="s">
        <v>75</v>
      </c>
      <c r="C8692">
        <v>178</v>
      </c>
      <c r="I8692" t="str">
        <f t="shared" si="98"/>
        <v/>
      </c>
      <c r="J8692" t="s">
        <v>79</v>
      </c>
      <c r="K8692">
        <v>10</v>
      </c>
    </row>
    <row r="8693" spans="1:11" x14ac:dyDescent="0.25">
      <c r="A8693">
        <v>2010</v>
      </c>
      <c r="B8693" t="s">
        <v>75</v>
      </c>
      <c r="C8693">
        <v>179</v>
      </c>
      <c r="I8693" t="str">
        <f t="shared" si="98"/>
        <v/>
      </c>
      <c r="J8693" t="s">
        <v>607</v>
      </c>
      <c r="K8693">
        <v>20</v>
      </c>
    </row>
    <row r="8694" spans="1:11" x14ac:dyDescent="0.25">
      <c r="A8694">
        <v>2010</v>
      </c>
      <c r="B8694" t="s">
        <v>75</v>
      </c>
      <c r="C8694">
        <v>180</v>
      </c>
      <c r="I8694" t="str">
        <f t="shared" si="98"/>
        <v/>
      </c>
      <c r="J8694" t="s">
        <v>82</v>
      </c>
      <c r="K8694">
        <v>10</v>
      </c>
    </row>
    <row r="8695" spans="1:11" x14ac:dyDescent="0.25">
      <c r="A8695">
        <v>2010</v>
      </c>
      <c r="B8695" t="s">
        <v>75</v>
      </c>
      <c r="C8695">
        <v>181</v>
      </c>
      <c r="I8695" t="str">
        <f t="shared" si="98"/>
        <v/>
      </c>
      <c r="J8695" t="s">
        <v>79</v>
      </c>
      <c r="K8695">
        <v>20</v>
      </c>
    </row>
    <row r="8696" spans="1:11" x14ac:dyDescent="0.25">
      <c r="A8696">
        <v>2010</v>
      </c>
      <c r="B8696" t="s">
        <v>75</v>
      </c>
      <c r="C8696">
        <v>182</v>
      </c>
      <c r="I8696" t="str">
        <f t="shared" si="98"/>
        <v/>
      </c>
      <c r="J8696" t="s">
        <v>79</v>
      </c>
      <c r="K8696">
        <v>10</v>
      </c>
    </row>
    <row r="8697" spans="1:11" x14ac:dyDescent="0.25">
      <c r="A8697">
        <v>2010</v>
      </c>
      <c r="B8697" t="s">
        <v>75</v>
      </c>
      <c r="C8697">
        <v>183</v>
      </c>
      <c r="I8697" t="str">
        <f t="shared" si="98"/>
        <v/>
      </c>
      <c r="J8697" t="s">
        <v>83</v>
      </c>
      <c r="K8697">
        <v>30</v>
      </c>
    </row>
    <row r="8698" spans="1:11" x14ac:dyDescent="0.25">
      <c r="A8698">
        <v>2010</v>
      </c>
      <c r="B8698" t="s">
        <v>75</v>
      </c>
      <c r="C8698">
        <v>184</v>
      </c>
      <c r="I8698" t="str">
        <f t="shared" si="98"/>
        <v/>
      </c>
      <c r="J8698" t="s">
        <v>85</v>
      </c>
      <c r="K8698">
        <v>10</v>
      </c>
    </row>
    <row r="8699" spans="1:11" x14ac:dyDescent="0.25">
      <c r="A8699">
        <v>2010</v>
      </c>
      <c r="B8699" t="s">
        <v>75</v>
      </c>
      <c r="C8699">
        <v>185</v>
      </c>
      <c r="I8699" t="str">
        <f t="shared" si="98"/>
        <v/>
      </c>
      <c r="J8699" t="s">
        <v>85</v>
      </c>
      <c r="K8699">
        <v>10</v>
      </c>
    </row>
    <row r="8700" spans="1:11" x14ac:dyDescent="0.25">
      <c r="A8700">
        <v>2010</v>
      </c>
      <c r="B8700" t="s">
        <v>75</v>
      </c>
      <c r="C8700">
        <v>186</v>
      </c>
      <c r="I8700" t="str">
        <f t="shared" si="98"/>
        <v/>
      </c>
      <c r="J8700" t="s">
        <v>81</v>
      </c>
      <c r="K8700">
        <v>10</v>
      </c>
    </row>
    <row r="8701" spans="1:11" x14ac:dyDescent="0.25">
      <c r="A8701">
        <v>2010</v>
      </c>
      <c r="B8701" t="s">
        <v>75</v>
      </c>
      <c r="C8701">
        <v>187</v>
      </c>
      <c r="D8701" t="s">
        <v>598</v>
      </c>
      <c r="E8701">
        <v>9</v>
      </c>
      <c r="F8701">
        <v>7</v>
      </c>
      <c r="G8701">
        <v>520</v>
      </c>
      <c r="H8701">
        <v>10</v>
      </c>
      <c r="I8701">
        <f t="shared" si="98"/>
        <v>1083.3333333333333</v>
      </c>
      <c r="J8701" t="s">
        <v>81</v>
      </c>
      <c r="K8701">
        <v>40</v>
      </c>
    </row>
    <row r="8702" spans="1:11" x14ac:dyDescent="0.25">
      <c r="A8702">
        <v>2010</v>
      </c>
      <c r="B8702" t="s">
        <v>75</v>
      </c>
      <c r="C8702">
        <v>188</v>
      </c>
      <c r="I8702" t="str">
        <f t="shared" si="98"/>
        <v/>
      </c>
      <c r="J8702" t="s">
        <v>82</v>
      </c>
      <c r="K8702">
        <v>10</v>
      </c>
    </row>
    <row r="8703" spans="1:11" x14ac:dyDescent="0.25">
      <c r="A8703">
        <v>2010</v>
      </c>
      <c r="B8703" t="s">
        <v>75</v>
      </c>
      <c r="C8703">
        <v>189</v>
      </c>
      <c r="I8703" t="str">
        <f t="shared" si="98"/>
        <v/>
      </c>
      <c r="J8703" t="s">
        <v>81</v>
      </c>
      <c r="K8703">
        <v>20</v>
      </c>
    </row>
    <row r="8704" spans="1:11" x14ac:dyDescent="0.25">
      <c r="A8704">
        <v>2010</v>
      </c>
      <c r="B8704" t="s">
        <v>75</v>
      </c>
      <c r="C8704">
        <v>190</v>
      </c>
      <c r="I8704" t="str">
        <f t="shared" si="98"/>
        <v/>
      </c>
      <c r="J8704" t="s">
        <v>82</v>
      </c>
      <c r="K8704">
        <v>10</v>
      </c>
    </row>
    <row r="8705" spans="1:11" x14ac:dyDescent="0.25">
      <c r="A8705">
        <v>2010</v>
      </c>
      <c r="B8705" t="s">
        <v>75</v>
      </c>
      <c r="C8705">
        <v>191</v>
      </c>
      <c r="I8705" t="str">
        <f t="shared" si="98"/>
        <v/>
      </c>
      <c r="J8705" t="s">
        <v>82</v>
      </c>
      <c r="K8705">
        <v>10</v>
      </c>
    </row>
    <row r="8706" spans="1:11" x14ac:dyDescent="0.25">
      <c r="A8706">
        <v>2010</v>
      </c>
      <c r="B8706" t="s">
        <v>75</v>
      </c>
      <c r="C8706">
        <v>192</v>
      </c>
      <c r="I8706" t="str">
        <f t="shared" si="98"/>
        <v/>
      </c>
      <c r="J8706" t="s">
        <v>81</v>
      </c>
      <c r="K8706">
        <v>10</v>
      </c>
    </row>
    <row r="8707" spans="1:11" x14ac:dyDescent="0.25">
      <c r="A8707">
        <v>2010</v>
      </c>
      <c r="B8707" t="s">
        <v>75</v>
      </c>
      <c r="C8707">
        <v>193</v>
      </c>
      <c r="I8707" t="str">
        <f t="shared" si="98"/>
        <v/>
      </c>
      <c r="J8707" t="s">
        <v>81</v>
      </c>
      <c r="K8707">
        <v>20</v>
      </c>
    </row>
    <row r="8708" spans="1:11" x14ac:dyDescent="0.25">
      <c r="A8708">
        <v>2010</v>
      </c>
      <c r="B8708" t="s">
        <v>75</v>
      </c>
      <c r="C8708">
        <v>194</v>
      </c>
      <c r="D8708" t="s">
        <v>598</v>
      </c>
      <c r="E8708">
        <v>10</v>
      </c>
      <c r="F8708">
        <v>6.8</v>
      </c>
      <c r="G8708">
        <v>320</v>
      </c>
      <c r="H8708">
        <v>0</v>
      </c>
      <c r="I8708">
        <f t="shared" si="98"/>
        <v>470.58823529411762</v>
      </c>
      <c r="J8708" t="s">
        <v>85</v>
      </c>
      <c r="K8708">
        <v>10</v>
      </c>
    </row>
    <row r="8709" spans="1:11" x14ac:dyDescent="0.25">
      <c r="A8709">
        <v>2010</v>
      </c>
      <c r="B8709" t="s">
        <v>75</v>
      </c>
      <c r="C8709">
        <v>195</v>
      </c>
      <c r="I8709" t="str">
        <f t="shared" si="98"/>
        <v/>
      </c>
      <c r="J8709" t="s">
        <v>78</v>
      </c>
      <c r="K8709">
        <v>10</v>
      </c>
    </row>
    <row r="8710" spans="1:11" x14ac:dyDescent="0.25">
      <c r="A8710">
        <v>2010</v>
      </c>
      <c r="B8710" t="s">
        <v>75</v>
      </c>
      <c r="C8710">
        <v>196</v>
      </c>
      <c r="I8710" t="str">
        <f t="shared" si="98"/>
        <v/>
      </c>
      <c r="J8710" t="s">
        <v>82</v>
      </c>
      <c r="K8710">
        <v>20</v>
      </c>
    </row>
    <row r="8711" spans="1:11" x14ac:dyDescent="0.25">
      <c r="A8711">
        <v>2010</v>
      </c>
      <c r="B8711" t="s">
        <v>75</v>
      </c>
      <c r="C8711">
        <v>197</v>
      </c>
      <c r="I8711" t="str">
        <f t="shared" si="98"/>
        <v/>
      </c>
      <c r="J8711" t="s">
        <v>78</v>
      </c>
      <c r="K8711">
        <v>20</v>
      </c>
    </row>
    <row r="8712" spans="1:11" x14ac:dyDescent="0.25">
      <c r="A8712">
        <v>2010</v>
      </c>
      <c r="B8712" t="s">
        <v>75</v>
      </c>
      <c r="C8712">
        <v>198</v>
      </c>
      <c r="I8712" t="str">
        <f t="shared" si="98"/>
        <v/>
      </c>
      <c r="J8712" t="s">
        <v>82</v>
      </c>
      <c r="K8712">
        <v>10</v>
      </c>
    </row>
    <row r="8713" spans="1:11" x14ac:dyDescent="0.25">
      <c r="A8713">
        <v>2010</v>
      </c>
      <c r="B8713" t="s">
        <v>75</v>
      </c>
      <c r="C8713">
        <v>199</v>
      </c>
      <c r="I8713" t="str">
        <f t="shared" si="98"/>
        <v/>
      </c>
      <c r="J8713" t="s">
        <v>82</v>
      </c>
      <c r="K8713">
        <v>10</v>
      </c>
    </row>
    <row r="8714" spans="1:11" x14ac:dyDescent="0.25">
      <c r="A8714">
        <v>2010</v>
      </c>
      <c r="B8714" t="s">
        <v>75</v>
      </c>
      <c r="C8714">
        <v>200</v>
      </c>
      <c r="I8714" t="str">
        <f t="shared" si="98"/>
        <v/>
      </c>
      <c r="J8714" t="s">
        <v>79</v>
      </c>
      <c r="K8714">
        <v>10</v>
      </c>
    </row>
    <row r="8715" spans="1:11" x14ac:dyDescent="0.25">
      <c r="A8715">
        <v>2010</v>
      </c>
      <c r="B8715" t="s">
        <v>75</v>
      </c>
      <c r="C8715">
        <v>201</v>
      </c>
      <c r="I8715" t="str">
        <f t="shared" si="98"/>
        <v/>
      </c>
      <c r="J8715" t="s">
        <v>85</v>
      </c>
      <c r="K8715">
        <v>10</v>
      </c>
    </row>
    <row r="8716" spans="1:11" x14ac:dyDescent="0.25">
      <c r="A8716">
        <v>2010</v>
      </c>
      <c r="B8716" t="s">
        <v>75</v>
      </c>
      <c r="C8716">
        <v>202</v>
      </c>
      <c r="I8716" t="str">
        <f t="shared" si="98"/>
        <v/>
      </c>
      <c r="J8716" t="s">
        <v>83</v>
      </c>
      <c r="K8716">
        <v>50</v>
      </c>
    </row>
    <row r="8717" spans="1:11" x14ac:dyDescent="0.25">
      <c r="A8717">
        <v>2010</v>
      </c>
      <c r="B8717" t="s">
        <v>75</v>
      </c>
      <c r="C8717">
        <v>203</v>
      </c>
      <c r="I8717" t="str">
        <f t="shared" si="98"/>
        <v/>
      </c>
      <c r="J8717" t="s">
        <v>83</v>
      </c>
      <c r="K8717">
        <v>20</v>
      </c>
    </row>
    <row r="8718" spans="1:11" x14ac:dyDescent="0.25">
      <c r="A8718">
        <v>2010</v>
      </c>
      <c r="B8718" t="s">
        <v>75</v>
      </c>
      <c r="C8718">
        <v>204</v>
      </c>
      <c r="I8718" t="str">
        <f t="shared" si="98"/>
        <v/>
      </c>
      <c r="J8718" t="s">
        <v>82</v>
      </c>
      <c r="K8718">
        <v>20</v>
      </c>
    </row>
    <row r="8719" spans="1:11" x14ac:dyDescent="0.25">
      <c r="A8719">
        <v>2010</v>
      </c>
      <c r="B8719" t="s">
        <v>75</v>
      </c>
      <c r="C8719">
        <v>205</v>
      </c>
      <c r="I8719" t="str">
        <f t="shared" si="98"/>
        <v/>
      </c>
      <c r="J8719" t="s">
        <v>81</v>
      </c>
      <c r="K8719">
        <v>20</v>
      </c>
    </row>
    <row r="8720" spans="1:11" x14ac:dyDescent="0.25">
      <c r="A8720">
        <v>2010</v>
      </c>
      <c r="B8720" s="6" t="s">
        <v>42</v>
      </c>
      <c r="C8720">
        <v>1</v>
      </c>
      <c r="D8720" t="s">
        <v>597</v>
      </c>
      <c r="E8720">
        <v>1</v>
      </c>
      <c r="F8720">
        <v>10.97</v>
      </c>
      <c r="G8720">
        <v>80</v>
      </c>
      <c r="H8720">
        <v>0</v>
      </c>
      <c r="I8720">
        <f t="shared" si="98"/>
        <v>86.956521739130437</v>
      </c>
      <c r="J8720" t="s">
        <v>85</v>
      </c>
      <c r="K8720">
        <v>10</v>
      </c>
    </row>
    <row r="8721" spans="1:11" x14ac:dyDescent="0.25">
      <c r="A8721">
        <v>2010</v>
      </c>
      <c r="B8721" s="6" t="s">
        <v>42</v>
      </c>
      <c r="C8721">
        <v>2</v>
      </c>
      <c r="I8721" t="str">
        <f t="shared" si="98"/>
        <v/>
      </c>
      <c r="J8721" t="s">
        <v>85</v>
      </c>
      <c r="K8721">
        <v>10</v>
      </c>
    </row>
    <row r="8722" spans="1:11" x14ac:dyDescent="0.25">
      <c r="A8722">
        <v>2010</v>
      </c>
      <c r="B8722" s="6" t="s">
        <v>42</v>
      </c>
      <c r="C8722">
        <v>3</v>
      </c>
      <c r="I8722" t="str">
        <f t="shared" si="98"/>
        <v/>
      </c>
      <c r="J8722" t="s">
        <v>80</v>
      </c>
      <c r="K8722">
        <v>20</v>
      </c>
    </row>
    <row r="8723" spans="1:11" x14ac:dyDescent="0.25">
      <c r="A8723">
        <v>2010</v>
      </c>
      <c r="B8723" s="6" t="s">
        <v>42</v>
      </c>
      <c r="C8723">
        <v>4</v>
      </c>
      <c r="I8723" t="str">
        <f t="shared" si="98"/>
        <v/>
      </c>
      <c r="J8723" t="s">
        <v>81</v>
      </c>
      <c r="K8723">
        <v>10</v>
      </c>
    </row>
    <row r="8724" spans="1:11" x14ac:dyDescent="0.25">
      <c r="A8724">
        <v>2010</v>
      </c>
      <c r="B8724" s="6" t="s">
        <v>42</v>
      </c>
      <c r="C8724">
        <v>5</v>
      </c>
      <c r="I8724" t="str">
        <f t="shared" si="98"/>
        <v/>
      </c>
      <c r="J8724" t="s">
        <v>80</v>
      </c>
      <c r="K8724">
        <v>10</v>
      </c>
    </row>
    <row r="8725" spans="1:11" x14ac:dyDescent="0.25">
      <c r="A8725">
        <v>2010</v>
      </c>
      <c r="B8725" s="6" t="s">
        <v>42</v>
      </c>
      <c r="C8725">
        <v>6</v>
      </c>
      <c r="I8725" t="str">
        <f t="shared" si="98"/>
        <v/>
      </c>
      <c r="J8725" t="s">
        <v>85</v>
      </c>
      <c r="K8725">
        <v>20</v>
      </c>
    </row>
    <row r="8726" spans="1:11" x14ac:dyDescent="0.25">
      <c r="A8726">
        <v>2010</v>
      </c>
      <c r="B8726" s="6" t="s">
        <v>42</v>
      </c>
      <c r="C8726">
        <v>7</v>
      </c>
      <c r="I8726" t="str">
        <f t="shared" si="98"/>
        <v/>
      </c>
      <c r="J8726" t="s">
        <v>239</v>
      </c>
      <c r="K8726">
        <v>10</v>
      </c>
    </row>
    <row r="8727" spans="1:11" x14ac:dyDescent="0.25">
      <c r="A8727">
        <v>2010</v>
      </c>
      <c r="B8727" s="6" t="s">
        <v>42</v>
      </c>
      <c r="C8727">
        <v>8</v>
      </c>
      <c r="I8727" t="str">
        <f t="shared" si="98"/>
        <v/>
      </c>
      <c r="J8727" t="s">
        <v>99</v>
      </c>
      <c r="K8727">
        <v>10</v>
      </c>
    </row>
    <row r="8728" spans="1:11" x14ac:dyDescent="0.25">
      <c r="A8728">
        <v>2010</v>
      </c>
      <c r="B8728" s="6" t="s">
        <v>42</v>
      </c>
      <c r="C8728">
        <v>9</v>
      </c>
      <c r="I8728" t="str">
        <f t="shared" si="98"/>
        <v/>
      </c>
      <c r="J8728" t="s">
        <v>124</v>
      </c>
      <c r="K8728">
        <v>20</v>
      </c>
    </row>
    <row r="8729" spans="1:11" x14ac:dyDescent="0.25">
      <c r="A8729">
        <v>2010</v>
      </c>
      <c r="B8729" s="6" t="s">
        <v>42</v>
      </c>
      <c r="C8729">
        <v>10</v>
      </c>
      <c r="D8729" t="s">
        <v>597</v>
      </c>
      <c r="E8729">
        <v>2</v>
      </c>
      <c r="F8729">
        <v>10.97</v>
      </c>
      <c r="G8729">
        <v>20</v>
      </c>
      <c r="H8729">
        <v>0</v>
      </c>
      <c r="I8729">
        <f t="shared" si="98"/>
        <v>20.408163265306122</v>
      </c>
      <c r="J8729" t="s">
        <v>85</v>
      </c>
      <c r="K8729">
        <v>10</v>
      </c>
    </row>
    <row r="8730" spans="1:11" x14ac:dyDescent="0.25">
      <c r="A8730">
        <v>2010</v>
      </c>
      <c r="B8730" s="6" t="s">
        <v>42</v>
      </c>
      <c r="C8730">
        <v>11</v>
      </c>
      <c r="I8730" t="str">
        <f t="shared" si="98"/>
        <v/>
      </c>
      <c r="J8730" t="s">
        <v>80</v>
      </c>
      <c r="K8730">
        <v>10</v>
      </c>
    </row>
    <row r="8731" spans="1:11" x14ac:dyDescent="0.25">
      <c r="A8731">
        <v>2010</v>
      </c>
      <c r="B8731" s="6" t="s">
        <v>42</v>
      </c>
      <c r="C8731">
        <v>12</v>
      </c>
      <c r="I8731" t="str">
        <f t="shared" si="98"/>
        <v/>
      </c>
      <c r="J8731" t="s">
        <v>270</v>
      </c>
      <c r="K8731">
        <v>10</v>
      </c>
    </row>
    <row r="8732" spans="1:11" x14ac:dyDescent="0.25">
      <c r="A8732">
        <v>2010</v>
      </c>
      <c r="B8732" s="6" t="s">
        <v>42</v>
      </c>
      <c r="C8732">
        <v>13</v>
      </c>
      <c r="I8732" t="str">
        <f t="shared" si="98"/>
        <v/>
      </c>
      <c r="J8732" t="s">
        <v>85</v>
      </c>
      <c r="K8732">
        <v>10</v>
      </c>
    </row>
    <row r="8733" spans="1:11" x14ac:dyDescent="0.25">
      <c r="A8733">
        <v>2010</v>
      </c>
      <c r="B8733" s="6" t="s">
        <v>42</v>
      </c>
      <c r="C8733">
        <v>14</v>
      </c>
      <c r="I8733" t="str">
        <f t="shared" si="98"/>
        <v/>
      </c>
      <c r="J8733" t="s">
        <v>85</v>
      </c>
      <c r="K8733">
        <v>10</v>
      </c>
    </row>
    <row r="8734" spans="1:11" x14ac:dyDescent="0.25">
      <c r="A8734">
        <v>2010</v>
      </c>
      <c r="B8734" s="6" t="s">
        <v>42</v>
      </c>
      <c r="C8734">
        <v>15</v>
      </c>
      <c r="I8734" t="str">
        <f t="shared" si="98"/>
        <v/>
      </c>
      <c r="J8734" t="s">
        <v>270</v>
      </c>
      <c r="K8734">
        <v>10</v>
      </c>
    </row>
    <row r="8735" spans="1:11" x14ac:dyDescent="0.25">
      <c r="A8735">
        <v>2010</v>
      </c>
      <c r="B8735" s="6" t="s">
        <v>42</v>
      </c>
      <c r="C8735">
        <v>16</v>
      </c>
      <c r="I8735" t="str">
        <f t="shared" si="98"/>
        <v/>
      </c>
      <c r="J8735" t="s">
        <v>85</v>
      </c>
      <c r="K8735">
        <v>10</v>
      </c>
    </row>
    <row r="8736" spans="1:11" x14ac:dyDescent="0.25">
      <c r="A8736">
        <v>2010</v>
      </c>
      <c r="B8736" s="6" t="s">
        <v>42</v>
      </c>
      <c r="C8736">
        <v>17</v>
      </c>
      <c r="I8736" t="str">
        <f t="shared" si="98"/>
        <v/>
      </c>
      <c r="J8736" t="s">
        <v>82</v>
      </c>
      <c r="K8736">
        <v>20</v>
      </c>
    </row>
    <row r="8737" spans="1:11" x14ac:dyDescent="0.25">
      <c r="A8737">
        <v>2010</v>
      </c>
      <c r="B8737" s="6" t="s">
        <v>42</v>
      </c>
      <c r="C8737">
        <v>18</v>
      </c>
      <c r="I8737" t="str">
        <f t="shared" si="98"/>
        <v/>
      </c>
      <c r="J8737" t="s">
        <v>85</v>
      </c>
      <c r="K8737">
        <v>20</v>
      </c>
    </row>
    <row r="8738" spans="1:11" x14ac:dyDescent="0.25">
      <c r="A8738">
        <v>2010</v>
      </c>
      <c r="B8738" s="6" t="s">
        <v>42</v>
      </c>
      <c r="C8738">
        <v>19</v>
      </c>
      <c r="I8738" t="str">
        <f t="shared" si="98"/>
        <v/>
      </c>
      <c r="J8738" t="s">
        <v>124</v>
      </c>
      <c r="K8738">
        <v>10</v>
      </c>
    </row>
    <row r="8739" spans="1:11" x14ac:dyDescent="0.25">
      <c r="A8739">
        <v>2010</v>
      </c>
      <c r="B8739" s="6" t="s">
        <v>42</v>
      </c>
      <c r="C8739">
        <v>20</v>
      </c>
      <c r="I8739" t="str">
        <f t="shared" ref="I8739:I8802" si="99">IF(G8739&gt;0,G8739/(1000-$G8739)*1000,"")</f>
        <v/>
      </c>
      <c r="J8739" t="s">
        <v>82</v>
      </c>
      <c r="K8739">
        <v>10</v>
      </c>
    </row>
    <row r="8740" spans="1:11" x14ac:dyDescent="0.25">
      <c r="A8740">
        <v>2010</v>
      </c>
      <c r="B8740" s="6" t="s">
        <v>42</v>
      </c>
      <c r="C8740">
        <v>21</v>
      </c>
      <c r="I8740" t="str">
        <f t="shared" si="99"/>
        <v/>
      </c>
      <c r="J8740" t="s">
        <v>85</v>
      </c>
      <c r="K8740">
        <v>20</v>
      </c>
    </row>
    <row r="8741" spans="1:11" x14ac:dyDescent="0.25">
      <c r="A8741">
        <v>2010</v>
      </c>
      <c r="B8741" s="6" t="s">
        <v>42</v>
      </c>
      <c r="C8741">
        <v>22</v>
      </c>
      <c r="I8741" t="str">
        <f t="shared" si="99"/>
        <v/>
      </c>
      <c r="J8741" t="s">
        <v>270</v>
      </c>
      <c r="K8741">
        <v>20</v>
      </c>
    </row>
    <row r="8742" spans="1:11" x14ac:dyDescent="0.25">
      <c r="A8742">
        <v>2010</v>
      </c>
      <c r="B8742" s="6" t="s">
        <v>42</v>
      </c>
      <c r="C8742">
        <v>23</v>
      </c>
      <c r="I8742" t="str">
        <f t="shared" si="99"/>
        <v/>
      </c>
      <c r="J8742" t="s">
        <v>82</v>
      </c>
      <c r="K8742">
        <v>10</v>
      </c>
    </row>
    <row r="8743" spans="1:11" x14ac:dyDescent="0.25">
      <c r="A8743">
        <v>2010</v>
      </c>
      <c r="B8743" s="6" t="s">
        <v>42</v>
      </c>
      <c r="C8743">
        <v>24</v>
      </c>
      <c r="I8743" t="str">
        <f t="shared" si="99"/>
        <v/>
      </c>
      <c r="J8743" t="s">
        <v>85</v>
      </c>
      <c r="K8743">
        <v>10</v>
      </c>
    </row>
    <row r="8744" spans="1:11" x14ac:dyDescent="0.25">
      <c r="A8744">
        <v>2010</v>
      </c>
      <c r="B8744" s="6" t="s">
        <v>42</v>
      </c>
      <c r="C8744">
        <v>25</v>
      </c>
      <c r="I8744" t="str">
        <f t="shared" si="99"/>
        <v/>
      </c>
      <c r="J8744" t="s">
        <v>270</v>
      </c>
      <c r="K8744">
        <v>10</v>
      </c>
    </row>
    <row r="8745" spans="1:11" x14ac:dyDescent="0.25">
      <c r="A8745">
        <v>2010</v>
      </c>
      <c r="B8745" s="6" t="s">
        <v>42</v>
      </c>
      <c r="C8745">
        <v>26</v>
      </c>
      <c r="I8745" t="str">
        <f t="shared" si="99"/>
        <v/>
      </c>
      <c r="J8745" t="s">
        <v>88</v>
      </c>
      <c r="K8745">
        <v>10</v>
      </c>
    </row>
    <row r="8746" spans="1:11" x14ac:dyDescent="0.25">
      <c r="A8746">
        <v>2010</v>
      </c>
      <c r="B8746" s="6" t="s">
        <v>42</v>
      </c>
      <c r="C8746">
        <v>27</v>
      </c>
      <c r="I8746" t="str">
        <f t="shared" si="99"/>
        <v/>
      </c>
      <c r="J8746" t="s">
        <v>85</v>
      </c>
      <c r="K8746">
        <v>20</v>
      </c>
    </row>
    <row r="8747" spans="1:11" x14ac:dyDescent="0.25">
      <c r="A8747">
        <v>2010</v>
      </c>
      <c r="B8747" s="6" t="s">
        <v>42</v>
      </c>
      <c r="C8747">
        <v>28</v>
      </c>
      <c r="I8747" t="str">
        <f t="shared" si="99"/>
        <v/>
      </c>
      <c r="J8747" t="s">
        <v>124</v>
      </c>
      <c r="K8747">
        <v>20</v>
      </c>
    </row>
    <row r="8748" spans="1:11" x14ac:dyDescent="0.25">
      <c r="A8748">
        <v>2010</v>
      </c>
      <c r="B8748" s="6" t="s">
        <v>42</v>
      </c>
      <c r="C8748">
        <v>29</v>
      </c>
      <c r="I8748" t="str">
        <f t="shared" si="99"/>
        <v/>
      </c>
      <c r="J8748" t="s">
        <v>79</v>
      </c>
      <c r="K8748">
        <v>20</v>
      </c>
    </row>
    <row r="8749" spans="1:11" x14ac:dyDescent="0.25">
      <c r="A8749">
        <v>2010</v>
      </c>
      <c r="B8749" s="6" t="s">
        <v>42</v>
      </c>
      <c r="C8749">
        <v>30</v>
      </c>
      <c r="D8749" t="s">
        <v>597</v>
      </c>
      <c r="E8749">
        <v>3</v>
      </c>
      <c r="F8749">
        <v>10.97</v>
      </c>
      <c r="G8749">
        <v>50</v>
      </c>
      <c r="H8749">
        <v>0</v>
      </c>
      <c r="I8749">
        <f t="shared" si="99"/>
        <v>52.631578947368418</v>
      </c>
      <c r="J8749" t="s">
        <v>85</v>
      </c>
      <c r="K8749">
        <v>10</v>
      </c>
    </row>
    <row r="8750" spans="1:11" x14ac:dyDescent="0.25">
      <c r="A8750">
        <v>2010</v>
      </c>
      <c r="B8750" s="6" t="s">
        <v>42</v>
      </c>
      <c r="C8750">
        <v>31</v>
      </c>
      <c r="I8750" t="str">
        <f t="shared" si="99"/>
        <v/>
      </c>
      <c r="J8750" t="s">
        <v>80</v>
      </c>
      <c r="K8750">
        <v>10</v>
      </c>
    </row>
    <row r="8751" spans="1:11" x14ac:dyDescent="0.25">
      <c r="A8751">
        <v>2010</v>
      </c>
      <c r="B8751" s="6" t="s">
        <v>42</v>
      </c>
      <c r="C8751">
        <v>32</v>
      </c>
      <c r="I8751" t="str">
        <f t="shared" si="99"/>
        <v/>
      </c>
      <c r="J8751" t="s">
        <v>85</v>
      </c>
      <c r="K8751">
        <v>10</v>
      </c>
    </row>
    <row r="8752" spans="1:11" x14ac:dyDescent="0.25">
      <c r="A8752">
        <v>2010</v>
      </c>
      <c r="B8752" s="6" t="s">
        <v>42</v>
      </c>
      <c r="C8752">
        <v>33</v>
      </c>
      <c r="I8752" t="str">
        <f t="shared" si="99"/>
        <v/>
      </c>
      <c r="J8752" t="s">
        <v>124</v>
      </c>
      <c r="K8752">
        <v>10</v>
      </c>
    </row>
    <row r="8753" spans="1:11" x14ac:dyDescent="0.25">
      <c r="A8753">
        <v>2010</v>
      </c>
      <c r="B8753" s="6" t="s">
        <v>42</v>
      </c>
      <c r="C8753">
        <v>34</v>
      </c>
      <c r="I8753" t="str">
        <f t="shared" si="99"/>
        <v/>
      </c>
      <c r="J8753" t="s">
        <v>80</v>
      </c>
      <c r="K8753">
        <v>10</v>
      </c>
    </row>
    <row r="8754" spans="1:11" x14ac:dyDescent="0.25">
      <c r="A8754">
        <v>2010</v>
      </c>
      <c r="B8754" s="6" t="s">
        <v>42</v>
      </c>
      <c r="C8754">
        <v>35</v>
      </c>
      <c r="I8754" t="str">
        <f t="shared" si="99"/>
        <v/>
      </c>
      <c r="J8754" t="s">
        <v>270</v>
      </c>
      <c r="K8754">
        <v>10</v>
      </c>
    </row>
    <row r="8755" spans="1:11" x14ac:dyDescent="0.25">
      <c r="A8755">
        <v>2010</v>
      </c>
      <c r="B8755" s="6" t="s">
        <v>42</v>
      </c>
      <c r="C8755">
        <v>36</v>
      </c>
      <c r="I8755" t="str">
        <f t="shared" si="99"/>
        <v/>
      </c>
      <c r="J8755" t="s">
        <v>80</v>
      </c>
      <c r="K8755">
        <v>10</v>
      </c>
    </row>
    <row r="8756" spans="1:11" x14ac:dyDescent="0.25">
      <c r="A8756">
        <v>2010</v>
      </c>
      <c r="B8756" s="6" t="s">
        <v>42</v>
      </c>
      <c r="C8756">
        <v>37</v>
      </c>
      <c r="I8756" t="str">
        <f t="shared" si="99"/>
        <v/>
      </c>
      <c r="J8756" t="s">
        <v>80</v>
      </c>
      <c r="K8756">
        <v>10</v>
      </c>
    </row>
    <row r="8757" spans="1:11" x14ac:dyDescent="0.25">
      <c r="A8757">
        <v>2010</v>
      </c>
      <c r="B8757" s="6" t="s">
        <v>42</v>
      </c>
      <c r="C8757">
        <v>38</v>
      </c>
      <c r="I8757" t="str">
        <f t="shared" si="99"/>
        <v/>
      </c>
      <c r="J8757" t="s">
        <v>85</v>
      </c>
      <c r="K8757">
        <v>20</v>
      </c>
    </row>
    <row r="8758" spans="1:11" x14ac:dyDescent="0.25">
      <c r="A8758">
        <v>2010</v>
      </c>
      <c r="B8758" s="6" t="s">
        <v>42</v>
      </c>
      <c r="C8758">
        <v>39</v>
      </c>
      <c r="I8758" t="str">
        <f t="shared" si="99"/>
        <v/>
      </c>
      <c r="J8758" t="s">
        <v>85</v>
      </c>
      <c r="K8758">
        <v>10</v>
      </c>
    </row>
    <row r="8759" spans="1:11" x14ac:dyDescent="0.25">
      <c r="A8759">
        <v>2010</v>
      </c>
      <c r="B8759" s="6" t="s">
        <v>42</v>
      </c>
      <c r="C8759">
        <v>40</v>
      </c>
      <c r="I8759" t="str">
        <f t="shared" si="99"/>
        <v/>
      </c>
      <c r="J8759" t="s">
        <v>88</v>
      </c>
      <c r="K8759">
        <v>20</v>
      </c>
    </row>
    <row r="8760" spans="1:11" x14ac:dyDescent="0.25">
      <c r="A8760">
        <v>2010</v>
      </c>
      <c r="B8760" s="6" t="s">
        <v>42</v>
      </c>
      <c r="C8760">
        <v>41</v>
      </c>
      <c r="I8760" t="str">
        <f t="shared" si="99"/>
        <v/>
      </c>
      <c r="J8760" t="s">
        <v>82</v>
      </c>
      <c r="K8760">
        <v>10</v>
      </c>
    </row>
    <row r="8761" spans="1:11" x14ac:dyDescent="0.25">
      <c r="A8761">
        <v>2010</v>
      </c>
      <c r="B8761" s="6" t="s">
        <v>42</v>
      </c>
      <c r="C8761">
        <v>42</v>
      </c>
      <c r="I8761" t="str">
        <f t="shared" si="99"/>
        <v/>
      </c>
      <c r="J8761" t="s">
        <v>270</v>
      </c>
      <c r="K8761">
        <v>10</v>
      </c>
    </row>
    <row r="8762" spans="1:11" x14ac:dyDescent="0.25">
      <c r="A8762">
        <v>2010</v>
      </c>
      <c r="B8762" s="6" t="s">
        <v>42</v>
      </c>
      <c r="C8762">
        <v>43</v>
      </c>
      <c r="I8762" t="str">
        <f t="shared" si="99"/>
        <v/>
      </c>
      <c r="J8762" t="s">
        <v>80</v>
      </c>
      <c r="K8762">
        <v>10</v>
      </c>
    </row>
    <row r="8763" spans="1:11" x14ac:dyDescent="0.25">
      <c r="A8763">
        <v>2010</v>
      </c>
      <c r="B8763" s="6" t="s">
        <v>42</v>
      </c>
      <c r="C8763">
        <v>44</v>
      </c>
      <c r="I8763" t="str">
        <f t="shared" si="99"/>
        <v/>
      </c>
      <c r="J8763" t="s">
        <v>81</v>
      </c>
      <c r="K8763">
        <v>10</v>
      </c>
    </row>
    <row r="8764" spans="1:11" x14ac:dyDescent="0.25">
      <c r="A8764">
        <v>2010</v>
      </c>
      <c r="B8764" s="6" t="s">
        <v>42</v>
      </c>
      <c r="C8764">
        <v>45</v>
      </c>
      <c r="I8764" t="str">
        <f t="shared" si="99"/>
        <v/>
      </c>
      <c r="J8764" t="s">
        <v>239</v>
      </c>
      <c r="K8764">
        <v>10</v>
      </c>
    </row>
    <row r="8765" spans="1:11" x14ac:dyDescent="0.25">
      <c r="A8765">
        <v>2010</v>
      </c>
      <c r="B8765" s="6" t="s">
        <v>42</v>
      </c>
      <c r="C8765">
        <v>46</v>
      </c>
      <c r="D8765" t="s">
        <v>597</v>
      </c>
      <c r="E8765">
        <v>4</v>
      </c>
      <c r="F8765">
        <v>11</v>
      </c>
      <c r="G8765">
        <v>70</v>
      </c>
      <c r="H8765">
        <v>10</v>
      </c>
      <c r="I8765">
        <f t="shared" si="99"/>
        <v>75.268817204301072</v>
      </c>
      <c r="J8765" t="s">
        <v>79</v>
      </c>
      <c r="K8765">
        <v>50</v>
      </c>
    </row>
    <row r="8766" spans="1:11" x14ac:dyDescent="0.25">
      <c r="A8766">
        <v>2010</v>
      </c>
      <c r="B8766" s="6" t="s">
        <v>42</v>
      </c>
      <c r="C8766">
        <v>47</v>
      </c>
      <c r="I8766" t="str">
        <f t="shared" si="99"/>
        <v/>
      </c>
      <c r="J8766" t="s">
        <v>82</v>
      </c>
      <c r="K8766">
        <v>30</v>
      </c>
    </row>
    <row r="8767" spans="1:11" x14ac:dyDescent="0.25">
      <c r="A8767">
        <v>2010</v>
      </c>
      <c r="B8767" s="6" t="s">
        <v>42</v>
      </c>
      <c r="C8767">
        <v>48</v>
      </c>
      <c r="I8767" t="str">
        <f t="shared" si="99"/>
        <v/>
      </c>
      <c r="J8767" t="s">
        <v>79</v>
      </c>
      <c r="K8767">
        <v>10</v>
      </c>
    </row>
    <row r="8768" spans="1:11" x14ac:dyDescent="0.25">
      <c r="A8768">
        <v>2010</v>
      </c>
      <c r="B8768" s="6" t="s">
        <v>42</v>
      </c>
      <c r="C8768">
        <v>49</v>
      </c>
      <c r="I8768" t="str">
        <f t="shared" si="99"/>
        <v/>
      </c>
      <c r="J8768" t="s">
        <v>83</v>
      </c>
      <c r="K8768">
        <v>20</v>
      </c>
    </row>
    <row r="8769" spans="1:11" x14ac:dyDescent="0.25">
      <c r="A8769">
        <v>2010</v>
      </c>
      <c r="B8769" s="6" t="s">
        <v>42</v>
      </c>
      <c r="C8769">
        <v>50</v>
      </c>
      <c r="I8769" t="str">
        <f t="shared" si="99"/>
        <v/>
      </c>
      <c r="J8769" t="s">
        <v>83</v>
      </c>
      <c r="K8769">
        <v>20</v>
      </c>
    </row>
    <row r="8770" spans="1:11" x14ac:dyDescent="0.25">
      <c r="A8770">
        <v>2010</v>
      </c>
      <c r="B8770" s="6" t="s">
        <v>42</v>
      </c>
      <c r="C8770">
        <v>51</v>
      </c>
      <c r="I8770" t="str">
        <f t="shared" si="99"/>
        <v/>
      </c>
      <c r="J8770" t="s">
        <v>83</v>
      </c>
      <c r="K8770">
        <v>20</v>
      </c>
    </row>
    <row r="8771" spans="1:11" x14ac:dyDescent="0.25">
      <c r="A8771">
        <v>2010</v>
      </c>
      <c r="B8771" s="6" t="s">
        <v>42</v>
      </c>
      <c r="C8771">
        <v>52</v>
      </c>
      <c r="I8771" t="str">
        <f t="shared" si="99"/>
        <v/>
      </c>
      <c r="J8771" t="s">
        <v>82</v>
      </c>
      <c r="K8771">
        <v>10</v>
      </c>
    </row>
    <row r="8772" spans="1:11" x14ac:dyDescent="0.25">
      <c r="A8772">
        <v>2010</v>
      </c>
      <c r="B8772" s="6" t="s">
        <v>42</v>
      </c>
      <c r="C8772">
        <v>53</v>
      </c>
      <c r="I8772" t="str">
        <f t="shared" si="99"/>
        <v/>
      </c>
      <c r="J8772" t="s">
        <v>82</v>
      </c>
      <c r="K8772">
        <v>10</v>
      </c>
    </row>
    <row r="8773" spans="1:11" x14ac:dyDescent="0.25">
      <c r="A8773">
        <v>2010</v>
      </c>
      <c r="B8773" s="6" t="s">
        <v>42</v>
      </c>
      <c r="C8773">
        <v>54</v>
      </c>
      <c r="I8773" t="str">
        <f t="shared" si="99"/>
        <v/>
      </c>
      <c r="J8773" t="s">
        <v>79</v>
      </c>
      <c r="K8773">
        <v>10</v>
      </c>
    </row>
    <row r="8774" spans="1:11" x14ac:dyDescent="0.25">
      <c r="A8774">
        <v>2010</v>
      </c>
      <c r="B8774" s="6" t="s">
        <v>42</v>
      </c>
      <c r="C8774">
        <v>55</v>
      </c>
      <c r="I8774" t="str">
        <f t="shared" si="99"/>
        <v/>
      </c>
      <c r="J8774" t="s">
        <v>79</v>
      </c>
      <c r="K8774">
        <v>10</v>
      </c>
    </row>
    <row r="8775" spans="1:11" x14ac:dyDescent="0.25">
      <c r="A8775">
        <v>2010</v>
      </c>
      <c r="B8775" s="6" t="s">
        <v>42</v>
      </c>
      <c r="C8775">
        <v>56</v>
      </c>
      <c r="I8775" t="str">
        <f t="shared" si="99"/>
        <v/>
      </c>
      <c r="J8775" t="s">
        <v>79</v>
      </c>
      <c r="K8775">
        <v>10</v>
      </c>
    </row>
    <row r="8776" spans="1:11" x14ac:dyDescent="0.25">
      <c r="A8776">
        <v>2010</v>
      </c>
      <c r="B8776" s="6" t="s">
        <v>42</v>
      </c>
      <c r="C8776">
        <v>57</v>
      </c>
      <c r="I8776" t="str">
        <f t="shared" si="99"/>
        <v/>
      </c>
      <c r="J8776" t="s">
        <v>82</v>
      </c>
      <c r="K8776">
        <v>10</v>
      </c>
    </row>
    <row r="8777" spans="1:11" x14ac:dyDescent="0.25">
      <c r="A8777">
        <v>2010</v>
      </c>
      <c r="B8777" s="6" t="s">
        <v>42</v>
      </c>
      <c r="C8777">
        <v>58</v>
      </c>
      <c r="I8777" t="str">
        <f t="shared" si="99"/>
        <v/>
      </c>
      <c r="J8777" t="s">
        <v>80</v>
      </c>
      <c r="K8777">
        <v>10</v>
      </c>
    </row>
    <row r="8778" spans="1:11" x14ac:dyDescent="0.25">
      <c r="A8778">
        <v>2010</v>
      </c>
      <c r="B8778" s="6" t="s">
        <v>42</v>
      </c>
      <c r="C8778">
        <v>59</v>
      </c>
      <c r="I8778" t="str">
        <f t="shared" si="99"/>
        <v/>
      </c>
      <c r="J8778" t="s">
        <v>79</v>
      </c>
      <c r="K8778">
        <v>10</v>
      </c>
    </row>
    <row r="8779" spans="1:11" x14ac:dyDescent="0.25">
      <c r="A8779">
        <v>2010</v>
      </c>
      <c r="B8779" s="6" t="s">
        <v>42</v>
      </c>
      <c r="C8779">
        <v>60</v>
      </c>
      <c r="I8779" t="str">
        <f t="shared" si="99"/>
        <v/>
      </c>
      <c r="J8779" t="s">
        <v>79</v>
      </c>
      <c r="K8779">
        <v>10</v>
      </c>
    </row>
    <row r="8780" spans="1:11" x14ac:dyDescent="0.25">
      <c r="A8780">
        <v>2010</v>
      </c>
      <c r="B8780" s="6" t="s">
        <v>42</v>
      </c>
      <c r="C8780">
        <v>61</v>
      </c>
      <c r="I8780" t="str">
        <f t="shared" si="99"/>
        <v/>
      </c>
      <c r="J8780" t="s">
        <v>79</v>
      </c>
      <c r="K8780">
        <v>10</v>
      </c>
    </row>
    <row r="8781" spans="1:11" x14ac:dyDescent="0.25">
      <c r="A8781">
        <v>2010</v>
      </c>
      <c r="B8781" s="6" t="s">
        <v>42</v>
      </c>
      <c r="C8781">
        <v>62</v>
      </c>
      <c r="I8781" t="str">
        <f t="shared" si="99"/>
        <v/>
      </c>
      <c r="J8781" t="s">
        <v>82</v>
      </c>
      <c r="K8781">
        <v>30</v>
      </c>
    </row>
    <row r="8782" spans="1:11" x14ac:dyDescent="0.25">
      <c r="A8782">
        <v>2010</v>
      </c>
      <c r="B8782" s="6" t="s">
        <v>42</v>
      </c>
      <c r="C8782">
        <v>63</v>
      </c>
      <c r="I8782" t="str">
        <f t="shared" si="99"/>
        <v/>
      </c>
      <c r="J8782" t="s">
        <v>82</v>
      </c>
      <c r="K8782">
        <v>10</v>
      </c>
    </row>
    <row r="8783" spans="1:11" x14ac:dyDescent="0.25">
      <c r="A8783">
        <v>2010</v>
      </c>
      <c r="B8783" s="6" t="s">
        <v>42</v>
      </c>
      <c r="C8783">
        <v>64</v>
      </c>
      <c r="I8783" t="str">
        <f t="shared" si="99"/>
        <v/>
      </c>
      <c r="J8783" t="s">
        <v>82</v>
      </c>
      <c r="K8783">
        <v>10</v>
      </c>
    </row>
    <row r="8784" spans="1:11" x14ac:dyDescent="0.25">
      <c r="A8784">
        <v>2010</v>
      </c>
      <c r="B8784" s="6" t="s">
        <v>42</v>
      </c>
      <c r="C8784">
        <v>65</v>
      </c>
      <c r="I8784" t="str">
        <f t="shared" si="99"/>
        <v/>
      </c>
      <c r="J8784" t="s">
        <v>82</v>
      </c>
      <c r="K8784">
        <v>10</v>
      </c>
    </row>
    <row r="8785" spans="1:11" x14ac:dyDescent="0.25">
      <c r="A8785">
        <v>2010</v>
      </c>
      <c r="B8785" s="6" t="s">
        <v>42</v>
      </c>
      <c r="C8785">
        <v>66</v>
      </c>
      <c r="I8785" t="str">
        <f t="shared" si="99"/>
        <v/>
      </c>
      <c r="J8785" t="s">
        <v>82</v>
      </c>
      <c r="K8785">
        <v>30</v>
      </c>
    </row>
    <row r="8786" spans="1:11" x14ac:dyDescent="0.25">
      <c r="A8786">
        <v>2010</v>
      </c>
      <c r="B8786" s="6" t="s">
        <v>42</v>
      </c>
      <c r="C8786">
        <v>67</v>
      </c>
      <c r="D8786" t="s">
        <v>597</v>
      </c>
      <c r="E8786">
        <v>5</v>
      </c>
      <c r="F8786">
        <v>12.2</v>
      </c>
      <c r="G8786">
        <v>90</v>
      </c>
      <c r="H8786">
        <v>10</v>
      </c>
      <c r="I8786">
        <f t="shared" si="99"/>
        <v>98.901098901098891</v>
      </c>
      <c r="J8786" t="s">
        <v>81</v>
      </c>
      <c r="K8786">
        <v>40</v>
      </c>
    </row>
    <row r="8787" spans="1:11" x14ac:dyDescent="0.25">
      <c r="A8787">
        <v>2010</v>
      </c>
      <c r="B8787" s="6" t="s">
        <v>42</v>
      </c>
      <c r="C8787">
        <v>68</v>
      </c>
      <c r="I8787" t="str">
        <f t="shared" si="99"/>
        <v/>
      </c>
      <c r="J8787" t="s">
        <v>82</v>
      </c>
      <c r="K8787">
        <v>10</v>
      </c>
    </row>
    <row r="8788" spans="1:11" x14ac:dyDescent="0.25">
      <c r="A8788">
        <v>2010</v>
      </c>
      <c r="B8788" s="6" t="s">
        <v>42</v>
      </c>
      <c r="C8788">
        <v>69</v>
      </c>
      <c r="I8788" t="str">
        <f t="shared" si="99"/>
        <v/>
      </c>
      <c r="J8788" t="s">
        <v>81</v>
      </c>
      <c r="K8788">
        <v>20</v>
      </c>
    </row>
    <row r="8789" spans="1:11" x14ac:dyDescent="0.25">
      <c r="A8789">
        <v>2010</v>
      </c>
      <c r="B8789" s="6" t="s">
        <v>42</v>
      </c>
      <c r="C8789">
        <v>70</v>
      </c>
      <c r="I8789" t="str">
        <f t="shared" si="99"/>
        <v/>
      </c>
      <c r="J8789" t="s">
        <v>82</v>
      </c>
      <c r="K8789">
        <v>10</v>
      </c>
    </row>
    <row r="8790" spans="1:11" x14ac:dyDescent="0.25">
      <c r="A8790">
        <v>2010</v>
      </c>
      <c r="B8790" s="6" t="s">
        <v>42</v>
      </c>
      <c r="C8790">
        <v>71</v>
      </c>
      <c r="I8790" t="str">
        <f t="shared" si="99"/>
        <v/>
      </c>
      <c r="J8790" t="s">
        <v>82</v>
      </c>
      <c r="K8790">
        <v>10</v>
      </c>
    </row>
    <row r="8791" spans="1:11" x14ac:dyDescent="0.25">
      <c r="A8791">
        <v>2010</v>
      </c>
      <c r="B8791" s="6" t="s">
        <v>42</v>
      </c>
      <c r="C8791">
        <v>72</v>
      </c>
      <c r="I8791" t="str">
        <f t="shared" si="99"/>
        <v/>
      </c>
      <c r="J8791" t="s">
        <v>81</v>
      </c>
      <c r="K8791">
        <v>10</v>
      </c>
    </row>
    <row r="8792" spans="1:11" x14ac:dyDescent="0.25">
      <c r="A8792">
        <v>2010</v>
      </c>
      <c r="B8792" s="6" t="s">
        <v>42</v>
      </c>
      <c r="C8792">
        <v>73</v>
      </c>
      <c r="I8792" t="str">
        <f t="shared" si="99"/>
        <v/>
      </c>
      <c r="J8792" t="s">
        <v>81</v>
      </c>
      <c r="K8792">
        <v>20</v>
      </c>
    </row>
    <row r="8793" spans="1:11" x14ac:dyDescent="0.25">
      <c r="A8793">
        <v>2010</v>
      </c>
      <c r="B8793" s="6" t="s">
        <v>42</v>
      </c>
      <c r="C8793">
        <v>74</v>
      </c>
      <c r="D8793" t="s">
        <v>597</v>
      </c>
      <c r="E8793">
        <v>6</v>
      </c>
      <c r="F8793">
        <v>12.8</v>
      </c>
      <c r="G8793">
        <v>140</v>
      </c>
      <c r="H8793">
        <v>0</v>
      </c>
      <c r="I8793">
        <f t="shared" si="99"/>
        <v>162.79069767441862</v>
      </c>
      <c r="J8793" t="s">
        <v>85</v>
      </c>
      <c r="K8793">
        <v>10</v>
      </c>
    </row>
    <row r="8794" spans="1:11" x14ac:dyDescent="0.25">
      <c r="A8794">
        <v>2010</v>
      </c>
      <c r="B8794" s="6" t="s">
        <v>42</v>
      </c>
      <c r="C8794">
        <v>75</v>
      </c>
      <c r="I8794" t="str">
        <f t="shared" si="99"/>
        <v/>
      </c>
      <c r="J8794" t="s">
        <v>78</v>
      </c>
      <c r="K8794">
        <v>10</v>
      </c>
    </row>
    <row r="8795" spans="1:11" x14ac:dyDescent="0.25">
      <c r="A8795">
        <v>2010</v>
      </c>
      <c r="B8795" s="6" t="s">
        <v>42</v>
      </c>
      <c r="C8795">
        <v>76</v>
      </c>
      <c r="I8795" t="str">
        <f t="shared" si="99"/>
        <v/>
      </c>
      <c r="J8795" t="s">
        <v>82</v>
      </c>
      <c r="K8795">
        <v>20</v>
      </c>
    </row>
    <row r="8796" spans="1:11" x14ac:dyDescent="0.25">
      <c r="A8796">
        <v>2010</v>
      </c>
      <c r="B8796" s="6" t="s">
        <v>42</v>
      </c>
      <c r="C8796">
        <v>77</v>
      </c>
      <c r="I8796" t="str">
        <f t="shared" si="99"/>
        <v/>
      </c>
      <c r="J8796" t="s">
        <v>78</v>
      </c>
      <c r="K8796">
        <v>20</v>
      </c>
    </row>
    <row r="8797" spans="1:11" x14ac:dyDescent="0.25">
      <c r="A8797">
        <v>2010</v>
      </c>
      <c r="B8797" s="6" t="s">
        <v>42</v>
      </c>
      <c r="C8797">
        <v>78</v>
      </c>
      <c r="I8797" t="str">
        <f t="shared" si="99"/>
        <v/>
      </c>
      <c r="J8797" t="s">
        <v>82</v>
      </c>
      <c r="K8797">
        <v>10</v>
      </c>
    </row>
    <row r="8798" spans="1:11" x14ac:dyDescent="0.25">
      <c r="A8798">
        <v>2010</v>
      </c>
      <c r="B8798" s="6" t="s">
        <v>42</v>
      </c>
      <c r="C8798">
        <v>79</v>
      </c>
      <c r="I8798" t="str">
        <f t="shared" si="99"/>
        <v/>
      </c>
      <c r="J8798" t="s">
        <v>82</v>
      </c>
      <c r="K8798">
        <v>10</v>
      </c>
    </row>
    <row r="8799" spans="1:11" x14ac:dyDescent="0.25">
      <c r="A8799">
        <v>2010</v>
      </c>
      <c r="B8799" s="6" t="s">
        <v>42</v>
      </c>
      <c r="C8799">
        <v>80</v>
      </c>
      <c r="I8799" t="str">
        <f t="shared" si="99"/>
        <v/>
      </c>
      <c r="J8799" t="s">
        <v>79</v>
      </c>
      <c r="K8799">
        <v>10</v>
      </c>
    </row>
    <row r="8800" spans="1:11" x14ac:dyDescent="0.25">
      <c r="A8800">
        <v>2010</v>
      </c>
      <c r="B8800" s="6" t="s">
        <v>42</v>
      </c>
      <c r="C8800">
        <v>81</v>
      </c>
      <c r="I8800" t="str">
        <f t="shared" si="99"/>
        <v/>
      </c>
      <c r="J8800" t="s">
        <v>85</v>
      </c>
      <c r="K8800">
        <v>10</v>
      </c>
    </row>
    <row r="8801" spans="1:11" x14ac:dyDescent="0.25">
      <c r="A8801">
        <v>2010</v>
      </c>
      <c r="B8801" s="6" t="s">
        <v>42</v>
      </c>
      <c r="C8801">
        <v>82</v>
      </c>
      <c r="I8801" t="str">
        <f t="shared" si="99"/>
        <v/>
      </c>
      <c r="J8801" t="s">
        <v>83</v>
      </c>
      <c r="K8801">
        <v>50</v>
      </c>
    </row>
    <row r="8802" spans="1:11" x14ac:dyDescent="0.25">
      <c r="A8802">
        <v>2010</v>
      </c>
      <c r="B8802" s="6" t="s">
        <v>42</v>
      </c>
      <c r="C8802">
        <v>83</v>
      </c>
      <c r="I8802" t="str">
        <f t="shared" si="99"/>
        <v/>
      </c>
      <c r="J8802" t="s">
        <v>83</v>
      </c>
      <c r="K8802">
        <v>20</v>
      </c>
    </row>
    <row r="8803" spans="1:11" x14ac:dyDescent="0.25">
      <c r="A8803">
        <v>2010</v>
      </c>
      <c r="B8803" s="6" t="s">
        <v>42</v>
      </c>
      <c r="C8803">
        <v>84</v>
      </c>
      <c r="I8803" t="str">
        <f t="shared" ref="I8803:I8837" si="100">IF(G8803&gt;0,G8803/(1000-$G8803)*1000,"")</f>
        <v/>
      </c>
      <c r="J8803" t="s">
        <v>82</v>
      </c>
      <c r="K8803">
        <v>20</v>
      </c>
    </row>
    <row r="8804" spans="1:11" x14ac:dyDescent="0.25">
      <c r="A8804">
        <v>2010</v>
      </c>
      <c r="B8804" s="6" t="s">
        <v>42</v>
      </c>
      <c r="C8804">
        <v>85</v>
      </c>
      <c r="J8804" t="s">
        <v>81</v>
      </c>
      <c r="K8804">
        <v>20</v>
      </c>
    </row>
    <row r="8805" spans="1:11" x14ac:dyDescent="0.25">
      <c r="A8805">
        <v>2010</v>
      </c>
      <c r="B8805" s="6" t="s">
        <v>42</v>
      </c>
      <c r="C8805">
        <v>86</v>
      </c>
      <c r="D8805" t="s">
        <v>598</v>
      </c>
      <c r="E8805">
        <v>7</v>
      </c>
      <c r="F8805">
        <v>12</v>
      </c>
      <c r="G8805">
        <v>120</v>
      </c>
      <c r="H8805">
        <v>0</v>
      </c>
      <c r="I8805">
        <f>IF(G8805&gt;0,G8805/(1000-$G8805)*1000,"")</f>
        <v>136.36363636363635</v>
      </c>
      <c r="J8805" t="s">
        <v>85</v>
      </c>
      <c r="K8805">
        <v>10</v>
      </c>
    </row>
    <row r="8806" spans="1:11" x14ac:dyDescent="0.25">
      <c r="A8806">
        <v>2010</v>
      </c>
      <c r="B8806" s="6" t="s">
        <v>42</v>
      </c>
      <c r="C8806">
        <v>87</v>
      </c>
      <c r="I8806" t="str">
        <f t="shared" si="100"/>
        <v/>
      </c>
      <c r="J8806" t="s">
        <v>85</v>
      </c>
      <c r="K8806">
        <v>10</v>
      </c>
    </row>
    <row r="8807" spans="1:11" x14ac:dyDescent="0.25">
      <c r="A8807">
        <v>2010</v>
      </c>
      <c r="B8807" s="6" t="s">
        <v>42</v>
      </c>
      <c r="C8807">
        <v>88</v>
      </c>
      <c r="I8807" t="str">
        <f t="shared" si="100"/>
        <v/>
      </c>
      <c r="J8807" t="s">
        <v>80</v>
      </c>
      <c r="K8807">
        <v>20</v>
      </c>
    </row>
    <row r="8808" spans="1:11" x14ac:dyDescent="0.25">
      <c r="A8808">
        <v>2010</v>
      </c>
      <c r="B8808" s="6" t="s">
        <v>42</v>
      </c>
      <c r="C8808">
        <v>89</v>
      </c>
      <c r="I8808" t="str">
        <f t="shared" si="100"/>
        <v/>
      </c>
      <c r="J8808" t="s">
        <v>81</v>
      </c>
      <c r="K8808">
        <v>10</v>
      </c>
    </row>
    <row r="8809" spans="1:11" x14ac:dyDescent="0.25">
      <c r="A8809">
        <v>2010</v>
      </c>
      <c r="B8809" s="6" t="s">
        <v>42</v>
      </c>
      <c r="C8809">
        <v>90</v>
      </c>
      <c r="I8809" t="str">
        <f t="shared" si="100"/>
        <v/>
      </c>
      <c r="J8809" t="s">
        <v>80</v>
      </c>
      <c r="K8809">
        <v>10</v>
      </c>
    </row>
    <row r="8810" spans="1:11" x14ac:dyDescent="0.25">
      <c r="A8810">
        <v>2010</v>
      </c>
      <c r="B8810" s="6" t="s">
        <v>42</v>
      </c>
      <c r="C8810">
        <v>91</v>
      </c>
      <c r="I8810" t="str">
        <f t="shared" si="100"/>
        <v/>
      </c>
      <c r="J8810" t="s">
        <v>85</v>
      </c>
      <c r="K8810">
        <v>20</v>
      </c>
    </row>
    <row r="8811" spans="1:11" x14ac:dyDescent="0.25">
      <c r="A8811">
        <v>2010</v>
      </c>
      <c r="B8811" s="6" t="s">
        <v>42</v>
      </c>
      <c r="C8811">
        <v>92</v>
      </c>
      <c r="I8811" t="str">
        <f t="shared" si="100"/>
        <v/>
      </c>
      <c r="J8811" t="s">
        <v>239</v>
      </c>
      <c r="K8811">
        <v>10</v>
      </c>
    </row>
    <row r="8812" spans="1:11" x14ac:dyDescent="0.25">
      <c r="A8812">
        <v>2010</v>
      </c>
      <c r="B8812" s="6" t="s">
        <v>42</v>
      </c>
      <c r="C8812">
        <v>93</v>
      </c>
      <c r="I8812" t="str">
        <f t="shared" si="100"/>
        <v/>
      </c>
      <c r="J8812" t="s">
        <v>99</v>
      </c>
      <c r="K8812">
        <v>10</v>
      </c>
    </row>
    <row r="8813" spans="1:11" x14ac:dyDescent="0.25">
      <c r="A8813">
        <v>2010</v>
      </c>
      <c r="B8813" s="6" t="s">
        <v>42</v>
      </c>
      <c r="C8813">
        <v>94</v>
      </c>
      <c r="I8813" t="str">
        <f t="shared" si="100"/>
        <v/>
      </c>
      <c r="J8813" t="s">
        <v>124</v>
      </c>
      <c r="K8813">
        <v>20</v>
      </c>
    </row>
    <row r="8814" spans="1:11" x14ac:dyDescent="0.25">
      <c r="A8814">
        <v>2010</v>
      </c>
      <c r="B8814" s="6" t="s">
        <v>42</v>
      </c>
      <c r="C8814">
        <v>95</v>
      </c>
      <c r="D8814" t="s">
        <v>598</v>
      </c>
      <c r="E8814">
        <v>8</v>
      </c>
      <c r="F8814">
        <v>12.2</v>
      </c>
      <c r="G8814">
        <v>270</v>
      </c>
      <c r="H8814">
        <v>0</v>
      </c>
      <c r="I8814">
        <f t="shared" si="100"/>
        <v>369.86301369863014</v>
      </c>
      <c r="J8814" t="s">
        <v>85</v>
      </c>
      <c r="K8814">
        <v>10</v>
      </c>
    </row>
    <row r="8815" spans="1:11" x14ac:dyDescent="0.25">
      <c r="A8815">
        <v>2010</v>
      </c>
      <c r="B8815" s="6" t="s">
        <v>42</v>
      </c>
      <c r="C8815">
        <v>96</v>
      </c>
      <c r="I8815" t="str">
        <f t="shared" si="100"/>
        <v/>
      </c>
      <c r="J8815" t="s">
        <v>80</v>
      </c>
      <c r="K8815">
        <v>10</v>
      </c>
    </row>
    <row r="8816" spans="1:11" x14ac:dyDescent="0.25">
      <c r="A8816">
        <v>2010</v>
      </c>
      <c r="B8816" s="6" t="s">
        <v>42</v>
      </c>
      <c r="C8816">
        <v>97</v>
      </c>
      <c r="I8816" t="str">
        <f t="shared" si="100"/>
        <v/>
      </c>
      <c r="J8816" t="s">
        <v>270</v>
      </c>
      <c r="K8816">
        <v>10</v>
      </c>
    </row>
    <row r="8817" spans="1:11" x14ac:dyDescent="0.25">
      <c r="A8817">
        <v>2010</v>
      </c>
      <c r="B8817" s="6" t="s">
        <v>42</v>
      </c>
      <c r="C8817">
        <v>98</v>
      </c>
      <c r="I8817" t="str">
        <f t="shared" si="100"/>
        <v/>
      </c>
      <c r="J8817" t="s">
        <v>85</v>
      </c>
      <c r="K8817">
        <v>10</v>
      </c>
    </row>
    <row r="8818" spans="1:11" x14ac:dyDescent="0.25">
      <c r="A8818">
        <v>2010</v>
      </c>
      <c r="B8818" s="6" t="s">
        <v>42</v>
      </c>
      <c r="C8818">
        <v>99</v>
      </c>
      <c r="I8818" t="str">
        <f t="shared" si="100"/>
        <v/>
      </c>
      <c r="J8818" t="s">
        <v>85</v>
      </c>
      <c r="K8818">
        <v>10</v>
      </c>
    </row>
    <row r="8819" spans="1:11" x14ac:dyDescent="0.25">
      <c r="A8819">
        <v>2010</v>
      </c>
      <c r="B8819" s="6" t="s">
        <v>42</v>
      </c>
      <c r="C8819">
        <v>100</v>
      </c>
      <c r="I8819" t="str">
        <f t="shared" si="100"/>
        <v/>
      </c>
      <c r="J8819" t="s">
        <v>79</v>
      </c>
      <c r="K8819">
        <v>10</v>
      </c>
    </row>
    <row r="8820" spans="1:11" x14ac:dyDescent="0.25">
      <c r="A8820">
        <v>2010</v>
      </c>
      <c r="B8820" s="6" t="s">
        <v>42</v>
      </c>
      <c r="C8820">
        <v>101</v>
      </c>
      <c r="I8820" t="str">
        <f t="shared" si="100"/>
        <v/>
      </c>
      <c r="J8820" t="s">
        <v>85</v>
      </c>
      <c r="K8820">
        <v>10</v>
      </c>
    </row>
    <row r="8821" spans="1:11" x14ac:dyDescent="0.25">
      <c r="A8821">
        <v>2010</v>
      </c>
      <c r="B8821" s="6" t="s">
        <v>42</v>
      </c>
      <c r="C8821">
        <v>102</v>
      </c>
      <c r="I8821" t="str">
        <f t="shared" si="100"/>
        <v/>
      </c>
      <c r="J8821" t="s">
        <v>82</v>
      </c>
      <c r="K8821">
        <v>20</v>
      </c>
    </row>
    <row r="8822" spans="1:11" x14ac:dyDescent="0.25">
      <c r="A8822">
        <v>2010</v>
      </c>
      <c r="B8822" s="6" t="s">
        <v>42</v>
      </c>
      <c r="C8822">
        <v>103</v>
      </c>
      <c r="I8822" t="str">
        <f t="shared" si="100"/>
        <v/>
      </c>
      <c r="J8822" t="s">
        <v>85</v>
      </c>
      <c r="K8822">
        <v>20</v>
      </c>
    </row>
    <row r="8823" spans="1:11" x14ac:dyDescent="0.25">
      <c r="A8823">
        <v>2010</v>
      </c>
      <c r="B8823" s="6" t="s">
        <v>42</v>
      </c>
      <c r="C8823">
        <v>104</v>
      </c>
      <c r="I8823" t="str">
        <f t="shared" si="100"/>
        <v/>
      </c>
      <c r="J8823" t="s">
        <v>124</v>
      </c>
      <c r="K8823">
        <v>10</v>
      </c>
    </row>
    <row r="8824" spans="1:11" x14ac:dyDescent="0.25">
      <c r="A8824">
        <v>2010</v>
      </c>
      <c r="B8824" s="6" t="s">
        <v>42</v>
      </c>
      <c r="C8824">
        <v>105</v>
      </c>
      <c r="I8824" t="str">
        <f t="shared" si="100"/>
        <v/>
      </c>
      <c r="J8824" t="s">
        <v>82</v>
      </c>
      <c r="K8824">
        <v>10</v>
      </c>
    </row>
    <row r="8825" spans="1:11" x14ac:dyDescent="0.25">
      <c r="A8825">
        <v>2010</v>
      </c>
      <c r="B8825" s="6" t="s">
        <v>42</v>
      </c>
      <c r="C8825">
        <v>106</v>
      </c>
      <c r="I8825" t="str">
        <f t="shared" si="100"/>
        <v/>
      </c>
      <c r="J8825" t="s">
        <v>85</v>
      </c>
      <c r="K8825">
        <v>10</v>
      </c>
    </row>
    <row r="8826" spans="1:11" x14ac:dyDescent="0.25">
      <c r="A8826">
        <v>2010</v>
      </c>
      <c r="B8826" s="6" t="s">
        <v>42</v>
      </c>
      <c r="C8826">
        <v>107</v>
      </c>
      <c r="I8826" t="str">
        <f t="shared" si="100"/>
        <v/>
      </c>
      <c r="J8826" t="s">
        <v>270</v>
      </c>
      <c r="K8826">
        <v>10</v>
      </c>
    </row>
    <row r="8827" spans="1:11" x14ac:dyDescent="0.25">
      <c r="A8827">
        <v>2010</v>
      </c>
      <c r="B8827" s="6" t="s">
        <v>42</v>
      </c>
      <c r="C8827">
        <v>108</v>
      </c>
      <c r="I8827" t="str">
        <f t="shared" si="100"/>
        <v/>
      </c>
      <c r="J8827" t="s">
        <v>82</v>
      </c>
      <c r="K8827">
        <v>10</v>
      </c>
    </row>
    <row r="8828" spans="1:11" x14ac:dyDescent="0.25">
      <c r="A8828">
        <v>2010</v>
      </c>
      <c r="B8828" s="6" t="s">
        <v>42</v>
      </c>
      <c r="C8828">
        <v>109</v>
      </c>
      <c r="I8828" t="str">
        <f t="shared" si="100"/>
        <v/>
      </c>
      <c r="J8828" t="s">
        <v>85</v>
      </c>
      <c r="K8828">
        <v>20</v>
      </c>
    </row>
    <row r="8829" spans="1:11" x14ac:dyDescent="0.25">
      <c r="A8829">
        <v>2010</v>
      </c>
      <c r="B8829" s="6" t="s">
        <v>42</v>
      </c>
      <c r="C8829">
        <v>110</v>
      </c>
      <c r="I8829" t="str">
        <f t="shared" si="100"/>
        <v/>
      </c>
      <c r="J8829" t="s">
        <v>270</v>
      </c>
      <c r="K8829">
        <v>20</v>
      </c>
    </row>
    <row r="8830" spans="1:11" x14ac:dyDescent="0.25">
      <c r="A8830">
        <v>2010</v>
      </c>
      <c r="B8830" s="6" t="s">
        <v>42</v>
      </c>
      <c r="C8830">
        <v>111</v>
      </c>
      <c r="I8830" t="str">
        <f t="shared" si="100"/>
        <v/>
      </c>
      <c r="J8830" t="s">
        <v>99</v>
      </c>
      <c r="K8830">
        <v>10</v>
      </c>
    </row>
    <row r="8831" spans="1:11" x14ac:dyDescent="0.25">
      <c r="A8831">
        <v>2010</v>
      </c>
      <c r="B8831" s="6" t="s">
        <v>42</v>
      </c>
      <c r="C8831">
        <v>112</v>
      </c>
      <c r="I8831" t="str">
        <f t="shared" si="100"/>
        <v/>
      </c>
      <c r="J8831" t="s">
        <v>85</v>
      </c>
      <c r="K8831">
        <v>20</v>
      </c>
    </row>
    <row r="8832" spans="1:11" x14ac:dyDescent="0.25">
      <c r="A8832">
        <v>2010</v>
      </c>
      <c r="B8832" s="6" t="s">
        <v>42</v>
      </c>
      <c r="C8832">
        <v>113</v>
      </c>
      <c r="I8832" t="str">
        <f t="shared" si="100"/>
        <v/>
      </c>
      <c r="J8832" t="s">
        <v>124</v>
      </c>
      <c r="K8832">
        <v>20</v>
      </c>
    </row>
    <row r="8833" spans="1:11" x14ac:dyDescent="0.25">
      <c r="A8833">
        <v>2010</v>
      </c>
      <c r="B8833" s="6" t="s">
        <v>42</v>
      </c>
      <c r="C8833">
        <v>114</v>
      </c>
      <c r="I8833" t="str">
        <f t="shared" si="100"/>
        <v/>
      </c>
      <c r="J8833" t="s">
        <v>79</v>
      </c>
      <c r="K8833">
        <v>20</v>
      </c>
    </row>
    <row r="8834" spans="1:11" x14ac:dyDescent="0.25">
      <c r="A8834">
        <v>2010</v>
      </c>
      <c r="B8834" s="6" t="s">
        <v>42</v>
      </c>
      <c r="C8834">
        <v>115</v>
      </c>
      <c r="D8834" t="s">
        <v>598</v>
      </c>
      <c r="E8834">
        <v>9</v>
      </c>
      <c r="F8834">
        <v>11.8</v>
      </c>
      <c r="G8834">
        <v>190</v>
      </c>
      <c r="H8834">
        <v>0</v>
      </c>
      <c r="I8834">
        <f t="shared" si="100"/>
        <v>234.5679012345679</v>
      </c>
      <c r="J8834" t="s">
        <v>85</v>
      </c>
      <c r="K8834">
        <v>10</v>
      </c>
    </row>
    <row r="8835" spans="1:11" x14ac:dyDescent="0.25">
      <c r="A8835">
        <v>2010</v>
      </c>
      <c r="B8835" s="6" t="s">
        <v>42</v>
      </c>
      <c r="C8835">
        <v>116</v>
      </c>
      <c r="I8835" t="str">
        <f t="shared" si="100"/>
        <v/>
      </c>
      <c r="J8835" t="s">
        <v>80</v>
      </c>
      <c r="K8835">
        <v>10</v>
      </c>
    </row>
    <row r="8836" spans="1:11" x14ac:dyDescent="0.25">
      <c r="A8836">
        <v>2010</v>
      </c>
      <c r="B8836" s="6" t="s">
        <v>42</v>
      </c>
      <c r="C8836">
        <v>117</v>
      </c>
      <c r="I8836" t="str">
        <f t="shared" si="100"/>
        <v/>
      </c>
      <c r="J8836" t="s">
        <v>85</v>
      </c>
      <c r="K8836">
        <v>10</v>
      </c>
    </row>
    <row r="8837" spans="1:11" x14ac:dyDescent="0.25">
      <c r="A8837">
        <v>2010</v>
      </c>
      <c r="B8837" s="6" t="s">
        <v>42</v>
      </c>
      <c r="C8837">
        <v>118</v>
      </c>
      <c r="I8837" t="str">
        <f t="shared" si="100"/>
        <v/>
      </c>
      <c r="J8837" t="s">
        <v>124</v>
      </c>
      <c r="K8837">
        <v>10</v>
      </c>
    </row>
    <row r="8838" spans="1:11" x14ac:dyDescent="0.25">
      <c r="A8838">
        <v>2010</v>
      </c>
      <c r="B8838" s="6" t="s">
        <v>42</v>
      </c>
      <c r="C8838">
        <v>119</v>
      </c>
      <c r="J8838" t="s">
        <v>80</v>
      </c>
      <c r="K8838">
        <v>10</v>
      </c>
    </row>
    <row r="8839" spans="1:11" x14ac:dyDescent="0.25">
      <c r="A8839">
        <v>2010</v>
      </c>
      <c r="B8839" s="6" t="s">
        <v>42</v>
      </c>
      <c r="C8839">
        <v>120</v>
      </c>
      <c r="J8839" t="s">
        <v>79</v>
      </c>
      <c r="K8839">
        <v>10</v>
      </c>
    </row>
    <row r="8840" spans="1:11" x14ac:dyDescent="0.25">
      <c r="A8840">
        <v>2010</v>
      </c>
      <c r="B8840" s="6" t="s">
        <v>42</v>
      </c>
      <c r="C8840">
        <v>121</v>
      </c>
      <c r="J8840" t="s">
        <v>80</v>
      </c>
      <c r="K8840">
        <v>10</v>
      </c>
    </row>
    <row r="8841" spans="1:11" x14ac:dyDescent="0.25">
      <c r="A8841">
        <v>2010</v>
      </c>
      <c r="B8841" s="6" t="s">
        <v>42</v>
      </c>
      <c r="C8841">
        <v>122</v>
      </c>
      <c r="J8841" t="s">
        <v>80</v>
      </c>
      <c r="K8841">
        <v>10</v>
      </c>
    </row>
    <row r="8842" spans="1:11" x14ac:dyDescent="0.25">
      <c r="A8842">
        <v>2010</v>
      </c>
      <c r="B8842" s="6" t="s">
        <v>42</v>
      </c>
      <c r="C8842">
        <v>123</v>
      </c>
      <c r="J8842" t="s">
        <v>85</v>
      </c>
      <c r="K8842">
        <v>20</v>
      </c>
    </row>
    <row r="8843" spans="1:11" x14ac:dyDescent="0.25">
      <c r="A8843">
        <v>2010</v>
      </c>
      <c r="B8843" s="6" t="s">
        <v>42</v>
      </c>
      <c r="C8843">
        <v>124</v>
      </c>
      <c r="J8843" t="s">
        <v>85</v>
      </c>
      <c r="K8843">
        <v>10</v>
      </c>
    </row>
    <row r="8844" spans="1:11" x14ac:dyDescent="0.25">
      <c r="A8844">
        <v>2010</v>
      </c>
      <c r="B8844" s="6" t="s">
        <v>42</v>
      </c>
      <c r="C8844">
        <v>125</v>
      </c>
      <c r="J8844" t="s">
        <v>85</v>
      </c>
      <c r="K8844">
        <v>10</v>
      </c>
    </row>
    <row r="8845" spans="1:11" x14ac:dyDescent="0.25">
      <c r="A8845">
        <v>2010</v>
      </c>
      <c r="B8845" s="6" t="s">
        <v>42</v>
      </c>
      <c r="C8845">
        <v>126</v>
      </c>
      <c r="J8845" t="s">
        <v>99</v>
      </c>
      <c r="K8845">
        <v>20</v>
      </c>
    </row>
    <row r="8846" spans="1:11" x14ac:dyDescent="0.25">
      <c r="A8846">
        <v>2010</v>
      </c>
      <c r="B8846" s="6" t="s">
        <v>42</v>
      </c>
      <c r="C8846">
        <v>127</v>
      </c>
      <c r="J8846" t="s">
        <v>82</v>
      </c>
      <c r="K8846">
        <v>10</v>
      </c>
    </row>
    <row r="8847" spans="1:11" x14ac:dyDescent="0.25">
      <c r="A8847">
        <v>2010</v>
      </c>
      <c r="B8847" s="6" t="s">
        <v>42</v>
      </c>
      <c r="C8847">
        <v>128</v>
      </c>
      <c r="J8847" t="s">
        <v>270</v>
      </c>
      <c r="K8847">
        <v>10</v>
      </c>
    </row>
    <row r="8848" spans="1:11" x14ac:dyDescent="0.25">
      <c r="A8848">
        <v>2010</v>
      </c>
      <c r="B8848" s="6" t="s">
        <v>42</v>
      </c>
      <c r="C8848">
        <v>129</v>
      </c>
      <c r="J8848" t="s">
        <v>80</v>
      </c>
      <c r="K8848">
        <v>10</v>
      </c>
    </row>
    <row r="8849" spans="1:21" x14ac:dyDescent="0.25">
      <c r="A8849">
        <v>2010</v>
      </c>
      <c r="B8849" s="6" t="s">
        <v>42</v>
      </c>
      <c r="C8849">
        <v>130</v>
      </c>
      <c r="J8849" t="s">
        <v>81</v>
      </c>
      <c r="K8849">
        <v>10</v>
      </c>
    </row>
    <row r="8850" spans="1:21" x14ac:dyDescent="0.25">
      <c r="A8850">
        <v>2010</v>
      </c>
      <c r="B8850" s="6" t="s">
        <v>42</v>
      </c>
      <c r="C8850">
        <v>131</v>
      </c>
      <c r="J8850" t="s">
        <v>239</v>
      </c>
      <c r="K8850">
        <v>10</v>
      </c>
    </row>
    <row r="8851" spans="1:21" x14ac:dyDescent="0.25">
      <c r="A8851">
        <v>2011</v>
      </c>
      <c r="B8851" s="6" t="s">
        <v>52</v>
      </c>
      <c r="C8851">
        <v>1</v>
      </c>
      <c r="D8851" t="s">
        <v>608</v>
      </c>
      <c r="E8851">
        <v>1</v>
      </c>
      <c r="F8851">
        <v>10.1</v>
      </c>
      <c r="G8851">
        <v>250</v>
      </c>
      <c r="H8851">
        <v>200</v>
      </c>
      <c r="I8851">
        <f t="shared" ref="I8851:I8914" si="101">IF($F8851&gt;0,$F8851/(1000-$G8851)*1000,"")</f>
        <v>13.466666666666667</v>
      </c>
      <c r="J8851" s="22" t="s">
        <v>83</v>
      </c>
      <c r="K8851">
        <v>65</v>
      </c>
      <c r="L8851">
        <v>55</v>
      </c>
      <c r="M8851">
        <v>50</v>
      </c>
      <c r="N8851">
        <v>0</v>
      </c>
      <c r="O8851" s="22">
        <v>0</v>
      </c>
      <c r="P8851" s="22">
        <v>0</v>
      </c>
      <c r="S8851" t="s">
        <v>31</v>
      </c>
      <c r="U8851" t="s">
        <v>609</v>
      </c>
    </row>
    <row r="8852" spans="1:21" x14ac:dyDescent="0.25">
      <c r="A8852">
        <v>2011</v>
      </c>
      <c r="B8852" s="6" t="s">
        <v>52</v>
      </c>
      <c r="C8852">
        <v>2</v>
      </c>
      <c r="I8852" t="str">
        <f t="shared" si="101"/>
        <v/>
      </c>
      <c r="J8852" s="22" t="s">
        <v>83</v>
      </c>
      <c r="K8852">
        <v>22</v>
      </c>
      <c r="L8852">
        <v>20</v>
      </c>
      <c r="M8852">
        <v>8</v>
      </c>
      <c r="N8852">
        <v>0</v>
      </c>
      <c r="O8852" s="22">
        <v>0</v>
      </c>
      <c r="P8852" s="22">
        <v>5</v>
      </c>
    </row>
    <row r="8853" spans="1:21" x14ac:dyDescent="0.25">
      <c r="A8853">
        <v>2011</v>
      </c>
      <c r="B8853" s="6" t="s">
        <v>52</v>
      </c>
      <c r="C8853">
        <v>3</v>
      </c>
      <c r="I8853" t="str">
        <f t="shared" si="101"/>
        <v/>
      </c>
      <c r="J8853" s="22" t="s">
        <v>81</v>
      </c>
      <c r="K8853">
        <v>20</v>
      </c>
      <c r="L8853">
        <v>15</v>
      </c>
      <c r="M8853">
        <v>12</v>
      </c>
      <c r="N8853">
        <v>0</v>
      </c>
      <c r="O8853" s="22">
        <v>0</v>
      </c>
      <c r="P8853" s="22">
        <v>0</v>
      </c>
      <c r="S8853" t="s">
        <v>51</v>
      </c>
      <c r="U8853" t="s">
        <v>610</v>
      </c>
    </row>
    <row r="8854" spans="1:21" x14ac:dyDescent="0.25">
      <c r="A8854">
        <v>2011</v>
      </c>
      <c r="B8854" s="6" t="s">
        <v>52</v>
      </c>
      <c r="C8854">
        <v>4</v>
      </c>
      <c r="I8854" t="str">
        <f t="shared" si="101"/>
        <v/>
      </c>
      <c r="J8854" s="22" t="s">
        <v>81</v>
      </c>
      <c r="K8854">
        <v>35</v>
      </c>
      <c r="L8854">
        <v>25</v>
      </c>
      <c r="M8854">
        <v>22</v>
      </c>
      <c r="N8854">
        <v>0</v>
      </c>
      <c r="O8854" s="22">
        <v>0</v>
      </c>
      <c r="P8854" s="22">
        <v>0</v>
      </c>
    </row>
    <row r="8855" spans="1:21" x14ac:dyDescent="0.25">
      <c r="A8855">
        <v>2011</v>
      </c>
      <c r="B8855" s="6" t="s">
        <v>52</v>
      </c>
      <c r="C8855">
        <v>5</v>
      </c>
      <c r="I8855" t="str">
        <f t="shared" si="101"/>
        <v/>
      </c>
      <c r="J8855" s="22" t="s">
        <v>221</v>
      </c>
      <c r="K8855">
        <v>20</v>
      </c>
      <c r="L8855">
        <v>12</v>
      </c>
      <c r="M8855">
        <v>2</v>
      </c>
      <c r="N8855">
        <v>0</v>
      </c>
      <c r="O8855" s="22">
        <v>0</v>
      </c>
      <c r="P8855" s="22">
        <v>0</v>
      </c>
    </row>
    <row r="8856" spans="1:21" x14ac:dyDescent="0.25">
      <c r="A8856">
        <v>2011</v>
      </c>
      <c r="B8856" s="6" t="s">
        <v>52</v>
      </c>
      <c r="C8856">
        <v>6</v>
      </c>
      <c r="I8856" t="str">
        <f t="shared" si="101"/>
        <v/>
      </c>
      <c r="J8856" s="22" t="s">
        <v>221</v>
      </c>
      <c r="K8856">
        <v>12</v>
      </c>
      <c r="L8856">
        <v>5</v>
      </c>
      <c r="M8856">
        <v>2</v>
      </c>
      <c r="N8856">
        <v>0</v>
      </c>
      <c r="O8856" s="22">
        <v>0</v>
      </c>
      <c r="P8856" s="22">
        <v>0</v>
      </c>
    </row>
    <row r="8857" spans="1:21" x14ac:dyDescent="0.25">
      <c r="A8857">
        <v>2011</v>
      </c>
      <c r="B8857" s="6" t="s">
        <v>52</v>
      </c>
      <c r="C8857">
        <v>7</v>
      </c>
      <c r="I8857" t="str">
        <f t="shared" si="101"/>
        <v/>
      </c>
      <c r="J8857" s="22" t="s">
        <v>88</v>
      </c>
      <c r="K8857">
        <v>42</v>
      </c>
      <c r="L8857">
        <v>40</v>
      </c>
      <c r="M8857">
        <v>20</v>
      </c>
      <c r="N8857">
        <v>0</v>
      </c>
      <c r="O8857" s="22">
        <v>0</v>
      </c>
      <c r="P8857" s="22">
        <v>0</v>
      </c>
    </row>
    <row r="8858" spans="1:21" x14ac:dyDescent="0.25">
      <c r="A8858">
        <v>2011</v>
      </c>
      <c r="B8858" s="6" t="s">
        <v>52</v>
      </c>
      <c r="C8858">
        <v>8</v>
      </c>
      <c r="I8858" t="str">
        <f t="shared" si="101"/>
        <v/>
      </c>
      <c r="J8858" s="22" t="s">
        <v>88</v>
      </c>
      <c r="K8858">
        <v>40</v>
      </c>
      <c r="L8858">
        <v>30</v>
      </c>
      <c r="M8858">
        <v>20</v>
      </c>
      <c r="N8858">
        <v>0</v>
      </c>
      <c r="O8858" s="22">
        <v>0</v>
      </c>
      <c r="P8858" s="22">
        <v>0</v>
      </c>
    </row>
    <row r="8859" spans="1:21" x14ac:dyDescent="0.25">
      <c r="A8859">
        <v>2011</v>
      </c>
      <c r="B8859" s="6" t="s">
        <v>52</v>
      </c>
      <c r="C8859">
        <v>9</v>
      </c>
      <c r="F8859">
        <v>9.6</v>
      </c>
      <c r="I8859">
        <f t="shared" si="101"/>
        <v>9.6</v>
      </c>
      <c r="J8859" s="22" t="s">
        <v>83</v>
      </c>
      <c r="K8859">
        <v>80</v>
      </c>
      <c r="L8859">
        <v>50</v>
      </c>
      <c r="M8859">
        <v>50</v>
      </c>
      <c r="N8859">
        <v>0</v>
      </c>
      <c r="O8859" s="22">
        <v>0</v>
      </c>
      <c r="P8859" s="22">
        <v>0</v>
      </c>
    </row>
    <row r="8860" spans="1:21" x14ac:dyDescent="0.25">
      <c r="A8860">
        <v>2011</v>
      </c>
      <c r="B8860" s="6" t="s">
        <v>52</v>
      </c>
      <c r="C8860">
        <v>10</v>
      </c>
      <c r="D8860" t="s">
        <v>608</v>
      </c>
      <c r="E8860">
        <v>2</v>
      </c>
      <c r="F8860">
        <v>9.5</v>
      </c>
      <c r="G8860">
        <v>130</v>
      </c>
      <c r="H8860">
        <v>30</v>
      </c>
      <c r="I8860">
        <f t="shared" si="101"/>
        <v>10.919540229885058</v>
      </c>
      <c r="J8860" s="22" t="s">
        <v>221</v>
      </c>
      <c r="K8860">
        <v>12</v>
      </c>
      <c r="L8860">
        <v>6</v>
      </c>
      <c r="M8860">
        <v>5</v>
      </c>
      <c r="N8860">
        <v>0</v>
      </c>
      <c r="O8860" s="22">
        <v>0</v>
      </c>
      <c r="P8860" s="22">
        <v>0</v>
      </c>
    </row>
    <row r="8861" spans="1:21" x14ac:dyDescent="0.25">
      <c r="A8861">
        <v>2011</v>
      </c>
      <c r="B8861" s="6" t="s">
        <v>52</v>
      </c>
      <c r="C8861">
        <v>11</v>
      </c>
      <c r="I8861" t="str">
        <f t="shared" si="101"/>
        <v/>
      </c>
      <c r="J8861" s="22" t="s">
        <v>83</v>
      </c>
      <c r="K8861">
        <v>80</v>
      </c>
      <c r="L8861">
        <v>35</v>
      </c>
      <c r="M8861">
        <v>30</v>
      </c>
      <c r="N8861">
        <v>10</v>
      </c>
      <c r="O8861" s="22">
        <v>0</v>
      </c>
      <c r="P8861" s="22">
        <v>0</v>
      </c>
    </row>
    <row r="8862" spans="1:21" x14ac:dyDescent="0.25">
      <c r="A8862">
        <v>2011</v>
      </c>
      <c r="B8862" s="6" t="s">
        <v>52</v>
      </c>
      <c r="C8862">
        <v>12</v>
      </c>
      <c r="I8862" t="str">
        <f t="shared" si="101"/>
        <v/>
      </c>
      <c r="J8862" s="22" t="s">
        <v>221</v>
      </c>
      <c r="K8862">
        <v>22</v>
      </c>
      <c r="L8862">
        <v>4</v>
      </c>
      <c r="M8862">
        <v>20</v>
      </c>
      <c r="N8862">
        <v>45</v>
      </c>
      <c r="O8862" s="22">
        <v>0</v>
      </c>
      <c r="P8862" s="22">
        <v>0</v>
      </c>
    </row>
    <row r="8863" spans="1:21" x14ac:dyDescent="0.25">
      <c r="A8863">
        <v>2011</v>
      </c>
      <c r="B8863" s="6" t="s">
        <v>52</v>
      </c>
      <c r="C8863">
        <v>13</v>
      </c>
      <c r="I8863" t="str">
        <f t="shared" si="101"/>
        <v/>
      </c>
      <c r="J8863" s="22" t="s">
        <v>221</v>
      </c>
      <c r="K8863">
        <v>22</v>
      </c>
      <c r="L8863">
        <v>12</v>
      </c>
      <c r="M8863">
        <v>5</v>
      </c>
      <c r="N8863">
        <v>5</v>
      </c>
      <c r="O8863" s="22">
        <v>0</v>
      </c>
      <c r="P8863" s="22">
        <v>5</v>
      </c>
    </row>
    <row r="8864" spans="1:21" x14ac:dyDescent="0.25">
      <c r="A8864">
        <v>2011</v>
      </c>
      <c r="B8864" s="6" t="s">
        <v>52</v>
      </c>
      <c r="C8864">
        <v>14</v>
      </c>
      <c r="I8864" t="str">
        <f t="shared" si="101"/>
        <v/>
      </c>
      <c r="J8864" s="22" t="s">
        <v>83</v>
      </c>
      <c r="K8864">
        <v>40</v>
      </c>
      <c r="L8864">
        <v>30</v>
      </c>
      <c r="M8864">
        <v>60</v>
      </c>
      <c r="N8864">
        <v>60</v>
      </c>
      <c r="O8864" s="22">
        <v>0</v>
      </c>
      <c r="P8864" s="22">
        <v>0</v>
      </c>
    </row>
    <row r="8865" spans="1:21" x14ac:dyDescent="0.25">
      <c r="A8865">
        <v>2011</v>
      </c>
      <c r="B8865" s="6" t="s">
        <v>52</v>
      </c>
      <c r="C8865">
        <v>15</v>
      </c>
      <c r="I8865" t="str">
        <f t="shared" si="101"/>
        <v/>
      </c>
      <c r="J8865" s="22" t="s">
        <v>83</v>
      </c>
      <c r="K8865">
        <v>50</v>
      </c>
      <c r="L8865">
        <v>45</v>
      </c>
      <c r="M8865">
        <v>70</v>
      </c>
      <c r="N8865">
        <v>40</v>
      </c>
      <c r="O8865" s="22">
        <v>0</v>
      </c>
      <c r="P8865" s="22">
        <v>0</v>
      </c>
    </row>
    <row r="8866" spans="1:21" x14ac:dyDescent="0.25">
      <c r="A8866">
        <v>2011</v>
      </c>
      <c r="B8866" s="6" t="s">
        <v>52</v>
      </c>
      <c r="C8866">
        <v>16</v>
      </c>
      <c r="I8866" t="str">
        <f t="shared" si="101"/>
        <v/>
      </c>
      <c r="J8866" s="22" t="s">
        <v>239</v>
      </c>
      <c r="K8866">
        <v>10</v>
      </c>
      <c r="L8866">
        <v>8</v>
      </c>
      <c r="M8866">
        <v>3</v>
      </c>
      <c r="N8866">
        <v>0</v>
      </c>
      <c r="O8866">
        <v>0</v>
      </c>
      <c r="P8866">
        <v>0</v>
      </c>
      <c r="S8866" t="s">
        <v>180</v>
      </c>
      <c r="U8866" s="30" t="s">
        <v>611</v>
      </c>
    </row>
    <row r="8867" spans="1:21" x14ac:dyDescent="0.25">
      <c r="A8867">
        <v>2011</v>
      </c>
      <c r="B8867" s="6" t="s">
        <v>52</v>
      </c>
      <c r="C8867">
        <v>17</v>
      </c>
      <c r="D8867" t="s">
        <v>608</v>
      </c>
      <c r="E8867">
        <v>3</v>
      </c>
      <c r="F8867">
        <v>9</v>
      </c>
      <c r="G8867">
        <v>120</v>
      </c>
      <c r="H8867">
        <v>0</v>
      </c>
      <c r="I8867">
        <f t="shared" si="101"/>
        <v>10.227272727272727</v>
      </c>
      <c r="J8867" s="22" t="s">
        <v>81</v>
      </c>
      <c r="K8867">
        <v>20</v>
      </c>
      <c r="L8867">
        <v>12</v>
      </c>
      <c r="M8867">
        <v>35</v>
      </c>
      <c r="N8867">
        <v>5</v>
      </c>
      <c r="O8867">
        <v>0</v>
      </c>
      <c r="P8867">
        <v>0</v>
      </c>
    </row>
    <row r="8868" spans="1:21" x14ac:dyDescent="0.25">
      <c r="A8868">
        <v>2011</v>
      </c>
      <c r="B8868" s="6" t="s">
        <v>52</v>
      </c>
      <c r="C8868">
        <v>18</v>
      </c>
      <c r="I8868" t="str">
        <f t="shared" si="101"/>
        <v/>
      </c>
      <c r="J8868" s="22" t="s">
        <v>78</v>
      </c>
      <c r="K8868">
        <v>22</v>
      </c>
      <c r="L8868">
        <v>20</v>
      </c>
      <c r="M8868">
        <v>5</v>
      </c>
      <c r="N8868">
        <v>0</v>
      </c>
      <c r="O8868">
        <v>5</v>
      </c>
      <c r="P8868">
        <v>5</v>
      </c>
    </row>
    <row r="8869" spans="1:21" x14ac:dyDescent="0.25">
      <c r="A8869">
        <v>2011</v>
      </c>
      <c r="B8869" s="6" t="s">
        <v>52</v>
      </c>
      <c r="C8869">
        <v>19</v>
      </c>
      <c r="I8869" t="str">
        <f t="shared" si="101"/>
        <v/>
      </c>
      <c r="J8869" s="22" t="s">
        <v>221</v>
      </c>
      <c r="K8869">
        <v>12</v>
      </c>
      <c r="L8869">
        <v>7</v>
      </c>
      <c r="M8869">
        <v>3</v>
      </c>
      <c r="N8869">
        <v>0</v>
      </c>
      <c r="O8869">
        <v>0</v>
      </c>
      <c r="P8869">
        <v>0</v>
      </c>
    </row>
    <row r="8870" spans="1:21" x14ac:dyDescent="0.25">
      <c r="A8870">
        <v>2011</v>
      </c>
      <c r="B8870" s="6" t="s">
        <v>52</v>
      </c>
      <c r="C8870">
        <v>20</v>
      </c>
      <c r="I8870" t="str">
        <f t="shared" si="101"/>
        <v/>
      </c>
      <c r="J8870" s="22" t="s">
        <v>221</v>
      </c>
      <c r="K8870">
        <v>12</v>
      </c>
      <c r="L8870">
        <v>5</v>
      </c>
      <c r="M8870">
        <v>2</v>
      </c>
      <c r="N8870">
        <v>50</v>
      </c>
      <c r="O8870">
        <v>0</v>
      </c>
      <c r="P8870">
        <v>0</v>
      </c>
    </row>
    <row r="8871" spans="1:21" x14ac:dyDescent="0.25">
      <c r="A8871">
        <v>2011</v>
      </c>
      <c r="B8871" s="6" t="s">
        <v>52</v>
      </c>
      <c r="C8871">
        <v>21</v>
      </c>
      <c r="I8871" t="str">
        <f t="shared" si="101"/>
        <v/>
      </c>
      <c r="J8871" s="22" t="s">
        <v>79</v>
      </c>
      <c r="K8871">
        <v>12</v>
      </c>
      <c r="L8871">
        <v>7</v>
      </c>
      <c r="M8871">
        <v>5</v>
      </c>
      <c r="N8871">
        <v>0</v>
      </c>
      <c r="O8871">
        <v>0</v>
      </c>
      <c r="P8871">
        <v>0</v>
      </c>
    </row>
    <row r="8872" spans="1:21" x14ac:dyDescent="0.25">
      <c r="A8872">
        <v>2011</v>
      </c>
      <c r="B8872" s="6" t="s">
        <v>52</v>
      </c>
      <c r="C8872">
        <v>22</v>
      </c>
      <c r="I8872" t="str">
        <f t="shared" si="101"/>
        <v/>
      </c>
      <c r="J8872" s="22" t="s">
        <v>221</v>
      </c>
      <c r="K8872">
        <v>22</v>
      </c>
      <c r="L8872">
        <v>20</v>
      </c>
      <c r="M8872">
        <v>5</v>
      </c>
      <c r="N8872">
        <v>5</v>
      </c>
      <c r="O8872">
        <v>0</v>
      </c>
      <c r="P8872">
        <v>0</v>
      </c>
    </row>
    <row r="8873" spans="1:21" x14ac:dyDescent="0.25">
      <c r="A8873">
        <v>2011</v>
      </c>
      <c r="B8873" s="6" t="s">
        <v>52</v>
      </c>
      <c r="C8873">
        <v>23</v>
      </c>
      <c r="I8873" t="str">
        <f t="shared" si="101"/>
        <v/>
      </c>
      <c r="J8873" s="22" t="s">
        <v>120</v>
      </c>
      <c r="K8873">
        <v>30</v>
      </c>
      <c r="L8873">
        <v>25</v>
      </c>
      <c r="M8873">
        <v>40</v>
      </c>
      <c r="N8873">
        <v>0</v>
      </c>
      <c r="O8873">
        <v>0</v>
      </c>
      <c r="P8873">
        <v>10</v>
      </c>
      <c r="S8873" t="s">
        <v>180</v>
      </c>
      <c r="U8873" t="s">
        <v>612</v>
      </c>
    </row>
    <row r="8874" spans="1:21" x14ac:dyDescent="0.25">
      <c r="A8874">
        <v>2011</v>
      </c>
      <c r="B8874" s="6" t="s">
        <v>52</v>
      </c>
      <c r="C8874">
        <v>24</v>
      </c>
      <c r="F8874">
        <v>9.3000000000000007</v>
      </c>
      <c r="I8874">
        <f t="shared" si="101"/>
        <v>9.3000000000000007</v>
      </c>
      <c r="J8874" s="22" t="s">
        <v>221</v>
      </c>
      <c r="K8874">
        <v>5</v>
      </c>
      <c r="L8874">
        <v>5</v>
      </c>
      <c r="M8874">
        <v>2</v>
      </c>
      <c r="N8874">
        <v>0</v>
      </c>
      <c r="O8874">
        <v>0</v>
      </c>
      <c r="P8874">
        <v>0</v>
      </c>
    </row>
    <row r="8875" spans="1:21" x14ac:dyDescent="0.25">
      <c r="A8875">
        <v>2011</v>
      </c>
      <c r="B8875" s="6" t="s">
        <v>52</v>
      </c>
      <c r="C8875">
        <v>25</v>
      </c>
      <c r="D8875" t="s">
        <v>613</v>
      </c>
      <c r="E8875">
        <v>4</v>
      </c>
      <c r="F8875">
        <v>9.4</v>
      </c>
      <c r="G8875">
        <v>170</v>
      </c>
      <c r="H8875">
        <v>110</v>
      </c>
      <c r="I8875">
        <f t="shared" si="101"/>
        <v>11.325301204819278</v>
      </c>
      <c r="J8875" s="22" t="s">
        <v>221</v>
      </c>
      <c r="K8875">
        <v>20</v>
      </c>
      <c r="L8875">
        <v>15</v>
      </c>
      <c r="M8875">
        <v>10</v>
      </c>
      <c r="N8875">
        <v>30</v>
      </c>
      <c r="O8875">
        <v>0</v>
      </c>
      <c r="P8875">
        <v>0</v>
      </c>
    </row>
    <row r="8876" spans="1:21" x14ac:dyDescent="0.25">
      <c r="A8876">
        <v>2011</v>
      </c>
      <c r="B8876" s="6" t="s">
        <v>52</v>
      </c>
      <c r="C8876">
        <v>26</v>
      </c>
      <c r="I8876" t="str">
        <f t="shared" si="101"/>
        <v/>
      </c>
      <c r="J8876" s="22" t="s">
        <v>88</v>
      </c>
      <c r="K8876">
        <v>50</v>
      </c>
      <c r="L8876">
        <v>40</v>
      </c>
      <c r="M8876">
        <v>20</v>
      </c>
      <c r="N8876">
        <v>20</v>
      </c>
      <c r="O8876">
        <v>0</v>
      </c>
      <c r="P8876">
        <v>0</v>
      </c>
    </row>
    <row r="8877" spans="1:21" x14ac:dyDescent="0.25">
      <c r="A8877">
        <v>2011</v>
      </c>
      <c r="B8877" s="6" t="s">
        <v>52</v>
      </c>
      <c r="C8877">
        <v>27</v>
      </c>
      <c r="I8877" t="str">
        <f t="shared" si="101"/>
        <v/>
      </c>
      <c r="J8877" s="22" t="s">
        <v>83</v>
      </c>
      <c r="K8877">
        <v>60</v>
      </c>
      <c r="L8877">
        <v>30</v>
      </c>
      <c r="M8877">
        <v>20</v>
      </c>
      <c r="N8877">
        <v>20</v>
      </c>
      <c r="O8877">
        <v>0</v>
      </c>
      <c r="P8877">
        <v>0</v>
      </c>
    </row>
    <row r="8878" spans="1:21" x14ac:dyDescent="0.25">
      <c r="A8878">
        <v>2011</v>
      </c>
      <c r="B8878" s="6" t="s">
        <v>52</v>
      </c>
      <c r="C8878">
        <v>28</v>
      </c>
      <c r="I8878" t="str">
        <f t="shared" si="101"/>
        <v/>
      </c>
      <c r="J8878" s="22" t="s">
        <v>270</v>
      </c>
      <c r="K8878">
        <v>5</v>
      </c>
      <c r="L8878">
        <v>40</v>
      </c>
      <c r="M8878">
        <v>70</v>
      </c>
      <c r="N8878">
        <v>0</v>
      </c>
      <c r="O8878">
        <v>0</v>
      </c>
      <c r="P8878">
        <v>0</v>
      </c>
    </row>
    <row r="8879" spans="1:21" x14ac:dyDescent="0.25">
      <c r="A8879">
        <v>2011</v>
      </c>
      <c r="B8879" s="6" t="s">
        <v>52</v>
      </c>
      <c r="C8879">
        <v>29</v>
      </c>
      <c r="I8879" t="str">
        <f t="shared" si="101"/>
        <v/>
      </c>
      <c r="J8879" s="22" t="s">
        <v>85</v>
      </c>
      <c r="K8879">
        <v>5</v>
      </c>
      <c r="L8879">
        <v>5</v>
      </c>
      <c r="M8879">
        <v>5</v>
      </c>
      <c r="N8879">
        <v>0</v>
      </c>
      <c r="O8879">
        <v>0</v>
      </c>
      <c r="P8879">
        <v>0</v>
      </c>
    </row>
    <row r="8880" spans="1:21" x14ac:dyDescent="0.25">
      <c r="A8880">
        <v>2011</v>
      </c>
      <c r="B8880" s="6" t="s">
        <v>52</v>
      </c>
      <c r="C8880">
        <v>30</v>
      </c>
      <c r="I8880" t="str">
        <f t="shared" si="101"/>
        <v/>
      </c>
      <c r="J8880" s="22" t="s">
        <v>221</v>
      </c>
      <c r="K8880">
        <v>50</v>
      </c>
      <c r="L8880">
        <v>25</v>
      </c>
      <c r="M8880">
        <v>40</v>
      </c>
      <c r="N8880">
        <v>20</v>
      </c>
      <c r="O8880">
        <v>0</v>
      </c>
      <c r="P8880">
        <v>0</v>
      </c>
    </row>
    <row r="8881" spans="1:16" x14ac:dyDescent="0.25">
      <c r="A8881">
        <v>2011</v>
      </c>
      <c r="B8881" s="6" t="s">
        <v>52</v>
      </c>
      <c r="C8881">
        <v>31</v>
      </c>
      <c r="I8881" t="str">
        <f t="shared" si="101"/>
        <v/>
      </c>
      <c r="J8881" s="22" t="s">
        <v>85</v>
      </c>
      <c r="K8881">
        <v>5</v>
      </c>
      <c r="L8881">
        <v>10</v>
      </c>
      <c r="M8881">
        <v>5</v>
      </c>
      <c r="N8881">
        <v>0</v>
      </c>
      <c r="O8881">
        <v>0</v>
      </c>
      <c r="P8881">
        <v>0</v>
      </c>
    </row>
    <row r="8882" spans="1:16" x14ac:dyDescent="0.25">
      <c r="A8882">
        <v>2011</v>
      </c>
      <c r="B8882" s="6" t="s">
        <v>52</v>
      </c>
      <c r="C8882">
        <v>32</v>
      </c>
      <c r="I8882" t="str">
        <f t="shared" si="101"/>
        <v/>
      </c>
      <c r="J8882" s="22" t="s">
        <v>323</v>
      </c>
      <c r="K8882">
        <v>35</v>
      </c>
      <c r="L8882">
        <v>30</v>
      </c>
      <c r="M8882">
        <v>40</v>
      </c>
      <c r="N8882">
        <v>10</v>
      </c>
      <c r="O8882">
        <v>0</v>
      </c>
      <c r="P8882">
        <v>0</v>
      </c>
    </row>
    <row r="8883" spans="1:16" x14ac:dyDescent="0.25">
      <c r="A8883">
        <v>2011</v>
      </c>
      <c r="B8883" s="6" t="s">
        <v>52</v>
      </c>
      <c r="C8883">
        <v>33</v>
      </c>
      <c r="I8883" t="str">
        <f t="shared" si="101"/>
        <v/>
      </c>
      <c r="J8883" s="22" t="s">
        <v>78</v>
      </c>
      <c r="K8883">
        <v>15</v>
      </c>
      <c r="L8883">
        <v>10</v>
      </c>
      <c r="M8883">
        <v>10</v>
      </c>
      <c r="N8883">
        <v>0</v>
      </c>
      <c r="O8883">
        <v>0</v>
      </c>
      <c r="P8883">
        <v>0</v>
      </c>
    </row>
    <row r="8884" spans="1:16" x14ac:dyDescent="0.25">
      <c r="A8884">
        <v>2011</v>
      </c>
      <c r="B8884" s="6" t="s">
        <v>52</v>
      </c>
      <c r="C8884">
        <v>34</v>
      </c>
      <c r="I8884" t="str">
        <f t="shared" si="101"/>
        <v/>
      </c>
      <c r="J8884" s="22" t="s">
        <v>85</v>
      </c>
      <c r="K8884">
        <v>10</v>
      </c>
      <c r="L8884">
        <v>10</v>
      </c>
      <c r="M8884">
        <v>5</v>
      </c>
      <c r="N8884">
        <v>0</v>
      </c>
      <c r="O8884">
        <v>0</v>
      </c>
      <c r="P8884">
        <v>0</v>
      </c>
    </row>
    <row r="8885" spans="1:16" x14ac:dyDescent="0.25">
      <c r="A8885">
        <v>2011</v>
      </c>
      <c r="B8885" s="6" t="s">
        <v>52</v>
      </c>
      <c r="C8885">
        <v>35</v>
      </c>
      <c r="I8885" t="str">
        <f t="shared" si="101"/>
        <v/>
      </c>
      <c r="J8885" s="22" t="s">
        <v>323</v>
      </c>
      <c r="K8885">
        <v>10</v>
      </c>
      <c r="L8885">
        <v>5</v>
      </c>
      <c r="M8885">
        <v>5</v>
      </c>
      <c r="N8885">
        <v>0</v>
      </c>
      <c r="O8885">
        <v>0</v>
      </c>
      <c r="P8885">
        <v>0</v>
      </c>
    </row>
    <row r="8886" spans="1:16" x14ac:dyDescent="0.25">
      <c r="A8886">
        <v>2011</v>
      </c>
      <c r="B8886" s="6" t="s">
        <v>52</v>
      </c>
      <c r="C8886">
        <v>36</v>
      </c>
      <c r="I8886" t="str">
        <f t="shared" si="101"/>
        <v/>
      </c>
      <c r="J8886" s="22" t="s">
        <v>79</v>
      </c>
      <c r="K8886">
        <v>10</v>
      </c>
      <c r="L8886">
        <v>10</v>
      </c>
      <c r="M8886">
        <v>10</v>
      </c>
      <c r="N8886">
        <v>0</v>
      </c>
      <c r="O8886">
        <v>0</v>
      </c>
      <c r="P8886">
        <v>0</v>
      </c>
    </row>
    <row r="8887" spans="1:16" x14ac:dyDescent="0.25">
      <c r="A8887">
        <v>2011</v>
      </c>
      <c r="B8887" s="6" t="s">
        <v>52</v>
      </c>
      <c r="C8887">
        <v>37</v>
      </c>
      <c r="I8887" t="str">
        <f t="shared" si="101"/>
        <v/>
      </c>
      <c r="J8887" s="22" t="s">
        <v>79</v>
      </c>
      <c r="K8887">
        <v>30</v>
      </c>
      <c r="L8887">
        <v>30</v>
      </c>
      <c r="M8887">
        <v>35</v>
      </c>
      <c r="N8887">
        <v>0</v>
      </c>
      <c r="O8887">
        <v>0</v>
      </c>
      <c r="P8887">
        <v>0</v>
      </c>
    </row>
    <row r="8888" spans="1:16" x14ac:dyDescent="0.25">
      <c r="A8888">
        <v>2011</v>
      </c>
      <c r="B8888" s="6" t="s">
        <v>52</v>
      </c>
      <c r="C8888">
        <v>38</v>
      </c>
      <c r="I8888" t="str">
        <f t="shared" si="101"/>
        <v/>
      </c>
      <c r="J8888" s="22" t="s">
        <v>83</v>
      </c>
      <c r="K8888">
        <v>160</v>
      </c>
      <c r="L8888">
        <v>100</v>
      </c>
      <c r="M8888">
        <v>140</v>
      </c>
      <c r="N8888">
        <v>25</v>
      </c>
      <c r="O8888">
        <v>0</v>
      </c>
      <c r="P8888">
        <v>0</v>
      </c>
    </row>
    <row r="8889" spans="1:16" x14ac:dyDescent="0.25">
      <c r="A8889">
        <v>2011</v>
      </c>
      <c r="B8889" s="6" t="s">
        <v>52</v>
      </c>
      <c r="C8889">
        <v>39</v>
      </c>
      <c r="I8889" t="str">
        <f t="shared" si="101"/>
        <v/>
      </c>
      <c r="J8889" s="22" t="s">
        <v>270</v>
      </c>
      <c r="K8889">
        <v>60</v>
      </c>
      <c r="L8889">
        <v>20</v>
      </c>
      <c r="M8889">
        <v>60</v>
      </c>
      <c r="N8889">
        <v>0</v>
      </c>
      <c r="O8889">
        <v>0</v>
      </c>
      <c r="P8889">
        <v>0</v>
      </c>
    </row>
    <row r="8890" spans="1:16" x14ac:dyDescent="0.25">
      <c r="A8890">
        <v>2011</v>
      </c>
      <c r="B8890" s="6" t="s">
        <v>52</v>
      </c>
      <c r="C8890">
        <v>40</v>
      </c>
      <c r="I8890" t="str">
        <f t="shared" si="101"/>
        <v/>
      </c>
      <c r="J8890" s="22" t="s">
        <v>80</v>
      </c>
      <c r="K8890">
        <v>10</v>
      </c>
      <c r="L8890">
        <v>10</v>
      </c>
      <c r="M8890">
        <v>5</v>
      </c>
      <c r="N8890">
        <v>20</v>
      </c>
      <c r="O8890">
        <v>0</v>
      </c>
      <c r="P8890">
        <v>0</v>
      </c>
    </row>
    <row r="8891" spans="1:16" x14ac:dyDescent="0.25">
      <c r="A8891">
        <v>2011</v>
      </c>
      <c r="B8891" s="6" t="s">
        <v>52</v>
      </c>
      <c r="C8891">
        <v>41</v>
      </c>
      <c r="D8891" t="s">
        <v>613</v>
      </c>
      <c r="E8891">
        <v>5</v>
      </c>
      <c r="F8891">
        <v>9.4</v>
      </c>
      <c r="G8891">
        <v>445</v>
      </c>
      <c r="H8891">
        <v>0</v>
      </c>
      <c r="I8891">
        <f t="shared" si="101"/>
        <v>16.936936936936938</v>
      </c>
      <c r="J8891" s="22" t="s">
        <v>221</v>
      </c>
      <c r="K8891">
        <v>10</v>
      </c>
      <c r="L8891">
        <v>5</v>
      </c>
      <c r="M8891">
        <v>5</v>
      </c>
      <c r="N8891">
        <v>0</v>
      </c>
      <c r="O8891">
        <v>0</v>
      </c>
      <c r="P8891">
        <v>0</v>
      </c>
    </row>
    <row r="8892" spans="1:16" x14ac:dyDescent="0.25">
      <c r="A8892">
        <v>2011</v>
      </c>
      <c r="B8892" s="6" t="s">
        <v>52</v>
      </c>
      <c r="C8892">
        <v>42</v>
      </c>
      <c r="I8892" t="str">
        <f t="shared" si="101"/>
        <v/>
      </c>
      <c r="J8892" s="22" t="s">
        <v>270</v>
      </c>
      <c r="K8892">
        <v>10</v>
      </c>
      <c r="L8892">
        <v>10</v>
      </c>
      <c r="M8892">
        <v>20</v>
      </c>
      <c r="N8892">
        <v>0</v>
      </c>
      <c r="O8892">
        <v>0</v>
      </c>
      <c r="P8892">
        <v>0</v>
      </c>
    </row>
    <row r="8893" spans="1:16" x14ac:dyDescent="0.25">
      <c r="A8893">
        <v>2011</v>
      </c>
      <c r="B8893" s="6" t="s">
        <v>52</v>
      </c>
      <c r="C8893">
        <v>43</v>
      </c>
      <c r="I8893" t="str">
        <f t="shared" si="101"/>
        <v/>
      </c>
      <c r="J8893" s="22" t="s">
        <v>83</v>
      </c>
      <c r="K8893">
        <v>30</v>
      </c>
      <c r="L8893">
        <v>30</v>
      </c>
      <c r="M8893">
        <v>35</v>
      </c>
      <c r="N8893">
        <v>50</v>
      </c>
      <c r="O8893">
        <v>0</v>
      </c>
      <c r="P8893">
        <v>0</v>
      </c>
    </row>
    <row r="8894" spans="1:16" x14ac:dyDescent="0.25">
      <c r="A8894">
        <v>2011</v>
      </c>
      <c r="B8894" s="6" t="s">
        <v>52</v>
      </c>
      <c r="C8894">
        <v>44</v>
      </c>
      <c r="I8894" t="str">
        <f t="shared" si="101"/>
        <v/>
      </c>
      <c r="J8894" s="22" t="s">
        <v>221</v>
      </c>
      <c r="K8894">
        <v>25</v>
      </c>
      <c r="L8894">
        <v>20</v>
      </c>
      <c r="M8894">
        <v>20</v>
      </c>
      <c r="N8894">
        <v>35</v>
      </c>
      <c r="O8894">
        <v>5</v>
      </c>
      <c r="P8894">
        <v>0</v>
      </c>
    </row>
    <row r="8895" spans="1:16" x14ac:dyDescent="0.25">
      <c r="A8895">
        <v>2011</v>
      </c>
      <c r="B8895" s="6" t="s">
        <v>52</v>
      </c>
      <c r="C8895">
        <v>45</v>
      </c>
      <c r="I8895" t="str">
        <f t="shared" si="101"/>
        <v/>
      </c>
      <c r="J8895" s="22" t="s">
        <v>84</v>
      </c>
      <c r="K8895">
        <v>30</v>
      </c>
      <c r="L8895">
        <v>20</v>
      </c>
      <c r="M8895">
        <v>30</v>
      </c>
      <c r="N8895">
        <v>80</v>
      </c>
      <c r="O8895">
        <v>0</v>
      </c>
      <c r="P8895">
        <v>0</v>
      </c>
    </row>
    <row r="8896" spans="1:16" x14ac:dyDescent="0.25">
      <c r="A8896">
        <v>2011</v>
      </c>
      <c r="B8896" s="6" t="s">
        <v>52</v>
      </c>
      <c r="C8896">
        <v>46</v>
      </c>
      <c r="I8896" t="str">
        <f t="shared" si="101"/>
        <v/>
      </c>
      <c r="J8896" s="22" t="s">
        <v>79</v>
      </c>
      <c r="K8896">
        <v>50</v>
      </c>
      <c r="L8896">
        <v>30</v>
      </c>
      <c r="M8896">
        <v>15</v>
      </c>
      <c r="N8896">
        <v>90</v>
      </c>
      <c r="O8896">
        <v>0</v>
      </c>
      <c r="P8896">
        <v>0</v>
      </c>
    </row>
    <row r="8897" spans="1:16" x14ac:dyDescent="0.25">
      <c r="A8897">
        <v>2011</v>
      </c>
      <c r="B8897" s="6" t="s">
        <v>52</v>
      </c>
      <c r="C8897">
        <v>47</v>
      </c>
      <c r="I8897" t="str">
        <f t="shared" si="101"/>
        <v/>
      </c>
      <c r="J8897" s="22" t="s">
        <v>80</v>
      </c>
      <c r="K8897">
        <v>10</v>
      </c>
      <c r="L8897">
        <v>5</v>
      </c>
      <c r="M8897">
        <v>5</v>
      </c>
      <c r="N8897">
        <v>0</v>
      </c>
      <c r="O8897">
        <v>0</v>
      </c>
      <c r="P8897">
        <v>0</v>
      </c>
    </row>
    <row r="8898" spans="1:16" x14ac:dyDescent="0.25">
      <c r="A8898">
        <v>2011</v>
      </c>
      <c r="B8898" s="6" t="s">
        <v>52</v>
      </c>
      <c r="C8898">
        <v>48</v>
      </c>
      <c r="I8898" t="str">
        <f t="shared" si="101"/>
        <v/>
      </c>
      <c r="J8898" s="22" t="s">
        <v>88</v>
      </c>
      <c r="K8898">
        <v>15</v>
      </c>
      <c r="L8898">
        <v>10</v>
      </c>
      <c r="M8898">
        <v>10</v>
      </c>
      <c r="N8898">
        <v>0</v>
      </c>
      <c r="O8898">
        <v>0</v>
      </c>
      <c r="P8898">
        <v>0</v>
      </c>
    </row>
    <row r="8899" spans="1:16" x14ac:dyDescent="0.25">
      <c r="A8899">
        <v>2011</v>
      </c>
      <c r="B8899" s="6" t="s">
        <v>52</v>
      </c>
      <c r="C8899">
        <v>49</v>
      </c>
      <c r="I8899" t="str">
        <f t="shared" si="101"/>
        <v/>
      </c>
      <c r="J8899" s="22" t="s">
        <v>221</v>
      </c>
      <c r="K8899">
        <v>15</v>
      </c>
      <c r="L8899">
        <v>10</v>
      </c>
      <c r="M8899">
        <v>10</v>
      </c>
      <c r="N8899">
        <v>0</v>
      </c>
      <c r="O8899">
        <v>0</v>
      </c>
      <c r="P8899">
        <v>0</v>
      </c>
    </row>
    <row r="8900" spans="1:16" x14ac:dyDescent="0.25">
      <c r="A8900">
        <v>2011</v>
      </c>
      <c r="B8900" s="6" t="s">
        <v>52</v>
      </c>
      <c r="C8900">
        <v>50</v>
      </c>
      <c r="I8900" t="str">
        <f t="shared" si="101"/>
        <v/>
      </c>
      <c r="J8900" s="22" t="s">
        <v>85</v>
      </c>
      <c r="K8900">
        <v>20</v>
      </c>
      <c r="L8900">
        <v>15</v>
      </c>
      <c r="M8900">
        <v>5</v>
      </c>
      <c r="N8900">
        <v>0</v>
      </c>
      <c r="O8900">
        <v>0</v>
      </c>
      <c r="P8900">
        <v>0</v>
      </c>
    </row>
    <row r="8901" spans="1:16" x14ac:dyDescent="0.25">
      <c r="A8901">
        <v>2011</v>
      </c>
      <c r="B8901" s="6" t="s">
        <v>52</v>
      </c>
      <c r="C8901">
        <v>51</v>
      </c>
      <c r="I8901" t="str">
        <f t="shared" si="101"/>
        <v/>
      </c>
      <c r="J8901" s="22" t="s">
        <v>83</v>
      </c>
      <c r="K8901">
        <v>40</v>
      </c>
      <c r="L8901">
        <v>30</v>
      </c>
      <c r="M8901">
        <v>30</v>
      </c>
      <c r="N8901">
        <v>10</v>
      </c>
      <c r="O8901">
        <v>0</v>
      </c>
      <c r="P8901">
        <v>0</v>
      </c>
    </row>
    <row r="8902" spans="1:16" x14ac:dyDescent="0.25">
      <c r="A8902">
        <v>2011</v>
      </c>
      <c r="B8902" s="6" t="s">
        <v>52</v>
      </c>
      <c r="C8902">
        <v>52</v>
      </c>
      <c r="I8902" t="str">
        <f t="shared" si="101"/>
        <v/>
      </c>
      <c r="J8902" s="22" t="s">
        <v>83</v>
      </c>
      <c r="K8902">
        <v>30</v>
      </c>
      <c r="L8902">
        <v>30</v>
      </c>
      <c r="M8902">
        <v>10</v>
      </c>
      <c r="N8902">
        <v>5</v>
      </c>
      <c r="O8902">
        <v>0</v>
      </c>
      <c r="P8902">
        <v>0</v>
      </c>
    </row>
    <row r="8903" spans="1:16" x14ac:dyDescent="0.25">
      <c r="A8903">
        <v>2011</v>
      </c>
      <c r="B8903" s="6" t="s">
        <v>52</v>
      </c>
      <c r="C8903">
        <v>53</v>
      </c>
      <c r="I8903" t="str">
        <f t="shared" si="101"/>
        <v/>
      </c>
      <c r="J8903" s="22" t="s">
        <v>83</v>
      </c>
      <c r="K8903">
        <v>60</v>
      </c>
      <c r="L8903">
        <v>40</v>
      </c>
      <c r="M8903">
        <v>40</v>
      </c>
      <c r="N8903">
        <v>20</v>
      </c>
      <c r="O8903">
        <v>0</v>
      </c>
      <c r="P8903">
        <v>0</v>
      </c>
    </row>
    <row r="8904" spans="1:16" x14ac:dyDescent="0.25">
      <c r="A8904">
        <v>2011</v>
      </c>
      <c r="B8904" s="6" t="s">
        <v>52</v>
      </c>
      <c r="C8904">
        <v>54</v>
      </c>
      <c r="I8904" t="str">
        <f t="shared" si="101"/>
        <v/>
      </c>
      <c r="J8904" s="22" t="s">
        <v>88</v>
      </c>
      <c r="K8904">
        <v>30</v>
      </c>
      <c r="L8904">
        <v>30</v>
      </c>
      <c r="M8904">
        <v>10</v>
      </c>
      <c r="N8904">
        <v>5</v>
      </c>
      <c r="O8904">
        <v>0</v>
      </c>
      <c r="P8904">
        <v>0</v>
      </c>
    </row>
    <row r="8905" spans="1:16" x14ac:dyDescent="0.25">
      <c r="A8905">
        <v>2011</v>
      </c>
      <c r="B8905" s="6" t="s">
        <v>52</v>
      </c>
      <c r="C8905">
        <v>55</v>
      </c>
      <c r="I8905" t="str">
        <f t="shared" si="101"/>
        <v/>
      </c>
      <c r="J8905" s="22" t="s">
        <v>80</v>
      </c>
      <c r="K8905">
        <v>5</v>
      </c>
      <c r="L8905">
        <v>5</v>
      </c>
      <c r="M8905">
        <v>5</v>
      </c>
      <c r="N8905">
        <v>0</v>
      </c>
      <c r="O8905">
        <v>0</v>
      </c>
      <c r="P8905">
        <v>0</v>
      </c>
    </row>
    <row r="8906" spans="1:16" x14ac:dyDescent="0.25">
      <c r="A8906">
        <v>2011</v>
      </c>
      <c r="B8906" s="6" t="s">
        <v>52</v>
      </c>
      <c r="C8906">
        <v>56</v>
      </c>
      <c r="I8906" t="str">
        <f t="shared" si="101"/>
        <v/>
      </c>
      <c r="J8906" s="22" t="s">
        <v>88</v>
      </c>
      <c r="K8906">
        <v>60</v>
      </c>
      <c r="L8906">
        <v>40</v>
      </c>
      <c r="M8906">
        <v>30</v>
      </c>
      <c r="N8906">
        <v>10</v>
      </c>
      <c r="O8906">
        <v>0</v>
      </c>
      <c r="P8906">
        <v>0</v>
      </c>
    </row>
    <row r="8907" spans="1:16" x14ac:dyDescent="0.25">
      <c r="A8907">
        <v>2011</v>
      </c>
      <c r="B8907" s="6" t="s">
        <v>52</v>
      </c>
      <c r="C8907">
        <v>57</v>
      </c>
      <c r="I8907" t="str">
        <f t="shared" si="101"/>
        <v/>
      </c>
      <c r="J8907" s="22" t="s">
        <v>79</v>
      </c>
      <c r="K8907">
        <v>50</v>
      </c>
      <c r="L8907">
        <v>40</v>
      </c>
      <c r="M8907">
        <v>10</v>
      </c>
      <c r="N8907">
        <v>80</v>
      </c>
      <c r="O8907">
        <v>0</v>
      </c>
      <c r="P8907">
        <v>0</v>
      </c>
    </row>
    <row r="8908" spans="1:16" x14ac:dyDescent="0.25">
      <c r="A8908">
        <v>2011</v>
      </c>
      <c r="B8908" s="6" t="s">
        <v>52</v>
      </c>
      <c r="C8908">
        <v>58</v>
      </c>
      <c r="I8908" t="str">
        <f t="shared" si="101"/>
        <v/>
      </c>
      <c r="J8908" s="22" t="s">
        <v>78</v>
      </c>
      <c r="K8908">
        <v>30</v>
      </c>
      <c r="L8908">
        <v>20</v>
      </c>
      <c r="M8908">
        <v>20</v>
      </c>
      <c r="N8908">
        <v>0</v>
      </c>
      <c r="O8908">
        <v>0</v>
      </c>
      <c r="P8908">
        <v>0</v>
      </c>
    </row>
    <row r="8909" spans="1:16" x14ac:dyDescent="0.25">
      <c r="A8909">
        <v>2011</v>
      </c>
      <c r="B8909" s="6" t="s">
        <v>52</v>
      </c>
      <c r="C8909">
        <v>59</v>
      </c>
      <c r="I8909" t="str">
        <f t="shared" si="101"/>
        <v/>
      </c>
      <c r="J8909" s="22" t="s">
        <v>88</v>
      </c>
      <c r="K8909">
        <v>60</v>
      </c>
      <c r="L8909">
        <v>60</v>
      </c>
      <c r="M8909">
        <v>40</v>
      </c>
      <c r="N8909">
        <v>30</v>
      </c>
      <c r="O8909">
        <v>0</v>
      </c>
      <c r="P8909">
        <v>0</v>
      </c>
    </row>
    <row r="8910" spans="1:16" x14ac:dyDescent="0.25">
      <c r="A8910">
        <v>2011</v>
      </c>
      <c r="B8910" s="6" t="s">
        <v>52</v>
      </c>
      <c r="C8910">
        <v>60</v>
      </c>
      <c r="I8910" t="str">
        <f t="shared" si="101"/>
        <v/>
      </c>
      <c r="J8910" s="22" t="s">
        <v>81</v>
      </c>
      <c r="K8910">
        <v>30</v>
      </c>
      <c r="L8910">
        <v>30</v>
      </c>
      <c r="M8910">
        <v>30</v>
      </c>
      <c r="N8910">
        <v>40</v>
      </c>
      <c r="O8910">
        <v>0</v>
      </c>
      <c r="P8910">
        <v>0</v>
      </c>
    </row>
    <row r="8911" spans="1:16" x14ac:dyDescent="0.25">
      <c r="A8911">
        <v>2011</v>
      </c>
      <c r="B8911" s="6" t="s">
        <v>52</v>
      </c>
      <c r="C8911">
        <v>61</v>
      </c>
      <c r="I8911" t="str">
        <f t="shared" si="101"/>
        <v/>
      </c>
      <c r="J8911" s="22" t="s">
        <v>83</v>
      </c>
      <c r="K8911">
        <v>60</v>
      </c>
      <c r="L8911">
        <v>40</v>
      </c>
      <c r="M8911">
        <v>60</v>
      </c>
      <c r="N8911">
        <v>30</v>
      </c>
      <c r="O8911">
        <v>0</v>
      </c>
      <c r="P8911">
        <v>0</v>
      </c>
    </row>
    <row r="8912" spans="1:16" x14ac:dyDescent="0.25">
      <c r="A8912">
        <v>2011</v>
      </c>
      <c r="B8912" s="6" t="s">
        <v>52</v>
      </c>
      <c r="C8912">
        <v>62</v>
      </c>
      <c r="I8912" t="str">
        <f t="shared" si="101"/>
        <v/>
      </c>
      <c r="J8912" s="22" t="s">
        <v>83</v>
      </c>
      <c r="K8912">
        <v>110</v>
      </c>
      <c r="L8912">
        <v>90</v>
      </c>
      <c r="M8912">
        <v>40</v>
      </c>
      <c r="N8912">
        <v>10</v>
      </c>
      <c r="O8912">
        <v>0</v>
      </c>
      <c r="P8912">
        <v>0</v>
      </c>
    </row>
    <row r="8913" spans="1:21" x14ac:dyDescent="0.25">
      <c r="A8913">
        <v>2011</v>
      </c>
      <c r="B8913" s="6" t="s">
        <v>52</v>
      </c>
      <c r="C8913">
        <v>63</v>
      </c>
      <c r="I8913" t="str">
        <f t="shared" si="101"/>
        <v/>
      </c>
      <c r="J8913" s="22" t="s">
        <v>227</v>
      </c>
      <c r="K8913">
        <v>10</v>
      </c>
      <c r="L8913">
        <v>10</v>
      </c>
      <c r="M8913">
        <v>10</v>
      </c>
      <c r="N8913">
        <v>0</v>
      </c>
      <c r="O8913">
        <v>0</v>
      </c>
      <c r="P8913">
        <v>0</v>
      </c>
    </row>
    <row r="8914" spans="1:21" x14ac:dyDescent="0.25">
      <c r="A8914">
        <v>2011</v>
      </c>
      <c r="B8914" s="6" t="s">
        <v>52</v>
      </c>
      <c r="C8914">
        <v>64</v>
      </c>
      <c r="I8914" t="str">
        <f t="shared" si="101"/>
        <v/>
      </c>
      <c r="J8914" s="22" t="s">
        <v>83</v>
      </c>
      <c r="K8914">
        <v>40</v>
      </c>
      <c r="L8914">
        <v>40</v>
      </c>
      <c r="M8914">
        <v>40</v>
      </c>
      <c r="N8914">
        <v>10</v>
      </c>
      <c r="O8914">
        <v>0</v>
      </c>
      <c r="P8914">
        <v>0</v>
      </c>
    </row>
    <row r="8915" spans="1:21" x14ac:dyDescent="0.25">
      <c r="A8915">
        <v>2011</v>
      </c>
      <c r="B8915" s="6" t="s">
        <v>52</v>
      </c>
      <c r="C8915">
        <v>65</v>
      </c>
      <c r="I8915" t="str">
        <f t="shared" ref="I8915:I8929" si="102">IF($F8915&gt;0,$F8915/(1000-$G8915)*1000,"")</f>
        <v/>
      </c>
      <c r="J8915" s="22" t="s">
        <v>83</v>
      </c>
      <c r="K8915">
        <v>70</v>
      </c>
      <c r="L8915">
        <v>90</v>
      </c>
      <c r="M8915">
        <v>30</v>
      </c>
      <c r="N8915">
        <v>30</v>
      </c>
      <c r="O8915">
        <v>0</v>
      </c>
      <c r="P8915">
        <v>0</v>
      </c>
    </row>
    <row r="8916" spans="1:21" x14ac:dyDescent="0.25">
      <c r="A8916">
        <v>2011</v>
      </c>
      <c r="B8916" s="6" t="s">
        <v>52</v>
      </c>
      <c r="C8916">
        <v>66</v>
      </c>
      <c r="D8916" t="s">
        <v>613</v>
      </c>
      <c r="E8916">
        <v>6</v>
      </c>
      <c r="F8916">
        <v>9.6</v>
      </c>
      <c r="G8916">
        <v>340</v>
      </c>
      <c r="H8916">
        <v>20</v>
      </c>
      <c r="I8916">
        <f t="shared" si="102"/>
        <v>14.545454545454545</v>
      </c>
      <c r="J8916" s="22" t="s">
        <v>83</v>
      </c>
      <c r="K8916">
        <v>50</v>
      </c>
      <c r="L8916">
        <v>40</v>
      </c>
      <c r="M8916">
        <v>50</v>
      </c>
      <c r="N8916">
        <v>5</v>
      </c>
      <c r="O8916">
        <v>0</v>
      </c>
      <c r="P8916">
        <v>0</v>
      </c>
    </row>
    <row r="8917" spans="1:21" x14ac:dyDescent="0.25">
      <c r="A8917">
        <v>2011</v>
      </c>
      <c r="B8917" s="6" t="s">
        <v>52</v>
      </c>
      <c r="C8917">
        <v>67</v>
      </c>
      <c r="I8917" t="str">
        <f t="shared" si="102"/>
        <v/>
      </c>
      <c r="J8917" s="22" t="s">
        <v>80</v>
      </c>
      <c r="K8917">
        <v>30</v>
      </c>
      <c r="L8917">
        <v>20</v>
      </c>
      <c r="M8917">
        <v>10</v>
      </c>
      <c r="N8917">
        <v>0</v>
      </c>
      <c r="O8917">
        <v>0</v>
      </c>
      <c r="P8917">
        <v>0</v>
      </c>
    </row>
    <row r="8918" spans="1:21" x14ac:dyDescent="0.25">
      <c r="A8918">
        <v>2011</v>
      </c>
      <c r="B8918" s="6" t="s">
        <v>52</v>
      </c>
      <c r="C8918">
        <v>68</v>
      </c>
      <c r="I8918" t="str">
        <f t="shared" si="102"/>
        <v/>
      </c>
      <c r="J8918" s="22" t="s">
        <v>83</v>
      </c>
      <c r="K8918">
        <v>40</v>
      </c>
      <c r="L8918">
        <v>50</v>
      </c>
      <c r="M8918">
        <v>10</v>
      </c>
      <c r="N8918">
        <v>0</v>
      </c>
      <c r="O8918">
        <v>0</v>
      </c>
      <c r="P8918">
        <v>0</v>
      </c>
    </row>
    <row r="8919" spans="1:21" x14ac:dyDescent="0.25">
      <c r="A8919">
        <v>2011</v>
      </c>
      <c r="B8919" s="6" t="s">
        <v>52</v>
      </c>
      <c r="C8919">
        <v>69</v>
      </c>
      <c r="I8919" t="str">
        <f t="shared" si="102"/>
        <v/>
      </c>
      <c r="J8919" s="22" t="s">
        <v>80</v>
      </c>
      <c r="K8919">
        <v>30</v>
      </c>
      <c r="L8919">
        <v>20</v>
      </c>
      <c r="M8919">
        <v>20</v>
      </c>
      <c r="N8919">
        <v>0</v>
      </c>
      <c r="O8919">
        <v>0</v>
      </c>
      <c r="P8919">
        <v>0</v>
      </c>
      <c r="S8919" t="s">
        <v>51</v>
      </c>
      <c r="U8919" t="s">
        <v>614</v>
      </c>
    </row>
    <row r="8920" spans="1:21" x14ac:dyDescent="0.25">
      <c r="A8920">
        <v>2011</v>
      </c>
      <c r="B8920" s="6" t="s">
        <v>52</v>
      </c>
      <c r="C8920">
        <v>70</v>
      </c>
      <c r="I8920" t="str">
        <f t="shared" si="102"/>
        <v/>
      </c>
      <c r="J8920" s="22" t="s">
        <v>88</v>
      </c>
      <c r="K8920">
        <v>60</v>
      </c>
      <c r="L8920">
        <v>40</v>
      </c>
      <c r="M8920">
        <v>20</v>
      </c>
      <c r="N8920">
        <v>40</v>
      </c>
      <c r="O8920">
        <v>0</v>
      </c>
      <c r="P8920">
        <v>0</v>
      </c>
    </row>
    <row r="8921" spans="1:21" x14ac:dyDescent="0.25">
      <c r="A8921">
        <v>2011</v>
      </c>
      <c r="B8921" s="6" t="s">
        <v>52</v>
      </c>
      <c r="C8921">
        <v>71</v>
      </c>
      <c r="I8921" t="str">
        <f t="shared" si="102"/>
        <v/>
      </c>
      <c r="J8921" s="22" t="s">
        <v>88</v>
      </c>
      <c r="K8921">
        <v>20</v>
      </c>
      <c r="L8921">
        <v>20</v>
      </c>
      <c r="M8921">
        <v>10</v>
      </c>
      <c r="N8921">
        <v>40</v>
      </c>
      <c r="O8921">
        <v>0</v>
      </c>
      <c r="P8921">
        <v>0</v>
      </c>
    </row>
    <row r="8922" spans="1:21" x14ac:dyDescent="0.25">
      <c r="A8922">
        <v>2011</v>
      </c>
      <c r="B8922" s="6" t="s">
        <v>52</v>
      </c>
      <c r="C8922">
        <v>72</v>
      </c>
      <c r="I8922" t="str">
        <f t="shared" si="102"/>
        <v/>
      </c>
      <c r="J8922" s="22" t="s">
        <v>88</v>
      </c>
      <c r="K8922">
        <v>50</v>
      </c>
      <c r="L8922">
        <v>40</v>
      </c>
      <c r="M8922">
        <v>20</v>
      </c>
      <c r="N8922">
        <v>40</v>
      </c>
      <c r="O8922">
        <v>0</v>
      </c>
      <c r="P8922">
        <v>0</v>
      </c>
    </row>
    <row r="8923" spans="1:21" x14ac:dyDescent="0.25">
      <c r="A8923">
        <v>2011</v>
      </c>
      <c r="B8923" s="6" t="s">
        <v>52</v>
      </c>
      <c r="C8923">
        <v>73</v>
      </c>
      <c r="I8923" t="str">
        <f t="shared" si="102"/>
        <v/>
      </c>
      <c r="J8923" s="22" t="s">
        <v>88</v>
      </c>
      <c r="K8923">
        <v>30</v>
      </c>
      <c r="L8923">
        <v>30</v>
      </c>
      <c r="M8923">
        <v>20</v>
      </c>
      <c r="N8923">
        <v>15</v>
      </c>
      <c r="O8923">
        <v>0</v>
      </c>
      <c r="P8923">
        <v>0</v>
      </c>
    </row>
    <row r="8924" spans="1:21" x14ac:dyDescent="0.25">
      <c r="A8924">
        <v>2011</v>
      </c>
      <c r="B8924" s="6" t="s">
        <v>52</v>
      </c>
      <c r="C8924">
        <v>74</v>
      </c>
      <c r="I8924" t="str">
        <f t="shared" si="102"/>
        <v/>
      </c>
      <c r="J8924" s="22" t="s">
        <v>88</v>
      </c>
      <c r="K8924">
        <v>70</v>
      </c>
      <c r="L8924">
        <v>40</v>
      </c>
      <c r="M8924">
        <v>40</v>
      </c>
      <c r="N8924">
        <v>30</v>
      </c>
      <c r="O8924">
        <v>0</v>
      </c>
      <c r="P8924">
        <v>0</v>
      </c>
    </row>
    <row r="8925" spans="1:21" x14ac:dyDescent="0.25">
      <c r="A8925">
        <v>2011</v>
      </c>
      <c r="B8925" s="6" t="s">
        <v>52</v>
      </c>
      <c r="C8925">
        <v>75</v>
      </c>
      <c r="I8925" t="str">
        <f t="shared" si="102"/>
        <v/>
      </c>
      <c r="J8925" s="22" t="s">
        <v>83</v>
      </c>
      <c r="K8925">
        <v>30</v>
      </c>
      <c r="L8925">
        <v>30</v>
      </c>
      <c r="M8925">
        <v>20</v>
      </c>
      <c r="N8925">
        <v>20</v>
      </c>
      <c r="O8925">
        <v>0</v>
      </c>
      <c r="P8925">
        <v>0</v>
      </c>
    </row>
    <row r="8926" spans="1:21" x14ac:dyDescent="0.25">
      <c r="A8926">
        <v>2011</v>
      </c>
      <c r="B8926" s="6" t="s">
        <v>52</v>
      </c>
      <c r="C8926">
        <v>76</v>
      </c>
      <c r="I8926" t="str">
        <f t="shared" si="102"/>
        <v/>
      </c>
      <c r="J8926" s="22" t="s">
        <v>85</v>
      </c>
      <c r="K8926">
        <v>30</v>
      </c>
      <c r="L8926">
        <v>20</v>
      </c>
      <c r="M8926">
        <v>30</v>
      </c>
      <c r="N8926">
        <v>0</v>
      </c>
      <c r="O8926">
        <v>0</v>
      </c>
      <c r="P8926">
        <v>0</v>
      </c>
      <c r="S8926" t="s">
        <v>51</v>
      </c>
      <c r="U8926" t="s">
        <v>614</v>
      </c>
    </row>
    <row r="8927" spans="1:21" x14ac:dyDescent="0.25">
      <c r="A8927">
        <v>2011</v>
      </c>
      <c r="B8927" s="6" t="s">
        <v>52</v>
      </c>
      <c r="C8927">
        <v>77</v>
      </c>
      <c r="I8927" t="str">
        <f t="shared" si="102"/>
        <v/>
      </c>
      <c r="J8927" s="22" t="s">
        <v>85</v>
      </c>
      <c r="K8927">
        <v>10</v>
      </c>
      <c r="L8927">
        <v>10</v>
      </c>
      <c r="M8927">
        <v>5</v>
      </c>
      <c r="N8927">
        <v>0</v>
      </c>
      <c r="O8927">
        <v>0</v>
      </c>
      <c r="P8927">
        <v>0</v>
      </c>
    </row>
    <row r="8928" spans="1:21" x14ac:dyDescent="0.25">
      <c r="A8928">
        <v>2011</v>
      </c>
      <c r="B8928" s="6" t="s">
        <v>52</v>
      </c>
      <c r="C8928">
        <v>78</v>
      </c>
      <c r="I8928" t="str">
        <f t="shared" si="102"/>
        <v/>
      </c>
      <c r="J8928" s="22" t="s">
        <v>80</v>
      </c>
      <c r="K8928">
        <v>50</v>
      </c>
      <c r="L8928">
        <v>40</v>
      </c>
      <c r="M8928">
        <v>30</v>
      </c>
      <c r="N8928">
        <v>40</v>
      </c>
      <c r="O8928">
        <v>0</v>
      </c>
      <c r="P8928">
        <v>0</v>
      </c>
    </row>
    <row r="8929" spans="1:21" x14ac:dyDescent="0.25">
      <c r="A8929">
        <v>2011</v>
      </c>
      <c r="B8929" s="6" t="s">
        <v>52</v>
      </c>
      <c r="C8929">
        <v>79</v>
      </c>
      <c r="I8929" t="str">
        <f t="shared" si="102"/>
        <v/>
      </c>
      <c r="J8929" s="22" t="s">
        <v>85</v>
      </c>
      <c r="K8929">
        <v>30</v>
      </c>
      <c r="L8929">
        <v>20</v>
      </c>
      <c r="M8929">
        <v>20</v>
      </c>
      <c r="N8929">
        <v>80</v>
      </c>
      <c r="O8929">
        <v>0</v>
      </c>
      <c r="P8929">
        <v>0</v>
      </c>
    </row>
    <row r="8930" spans="1:21" x14ac:dyDescent="0.25">
      <c r="A8930">
        <v>2011</v>
      </c>
      <c r="B8930" s="6" t="s">
        <v>52</v>
      </c>
      <c r="C8930">
        <v>80</v>
      </c>
      <c r="J8930" s="22" t="s">
        <v>83</v>
      </c>
      <c r="K8930">
        <v>40</v>
      </c>
      <c r="L8930">
        <v>30</v>
      </c>
      <c r="M8930">
        <v>40</v>
      </c>
      <c r="N8930">
        <v>40</v>
      </c>
      <c r="O8930">
        <v>0</v>
      </c>
      <c r="P8930">
        <v>0</v>
      </c>
    </row>
    <row r="8931" spans="1:21" x14ac:dyDescent="0.25">
      <c r="A8931">
        <v>2011</v>
      </c>
      <c r="B8931" s="6" t="s">
        <v>20</v>
      </c>
      <c r="C8931">
        <v>1</v>
      </c>
      <c r="D8931" t="s">
        <v>608</v>
      </c>
      <c r="E8931">
        <v>1</v>
      </c>
      <c r="F8931">
        <v>8.1</v>
      </c>
      <c r="G8931">
        <v>230</v>
      </c>
      <c r="H8931">
        <v>100</v>
      </c>
      <c r="I8931">
        <v>255.55555555555554</v>
      </c>
      <c r="J8931" t="s">
        <v>83</v>
      </c>
      <c r="K8931">
        <v>190</v>
      </c>
      <c r="L8931">
        <v>90</v>
      </c>
      <c r="M8931">
        <v>120</v>
      </c>
      <c r="N8931">
        <v>80</v>
      </c>
      <c r="O8931">
        <v>0</v>
      </c>
      <c r="P8931">
        <v>0</v>
      </c>
      <c r="T8931">
        <v>0</v>
      </c>
    </row>
    <row r="8932" spans="1:21" x14ac:dyDescent="0.25">
      <c r="A8932">
        <v>2011</v>
      </c>
      <c r="B8932" s="6" t="s">
        <v>20</v>
      </c>
      <c r="C8932">
        <v>2</v>
      </c>
      <c r="I8932" t="s">
        <v>24</v>
      </c>
      <c r="J8932" t="s">
        <v>88</v>
      </c>
      <c r="K8932">
        <v>30</v>
      </c>
      <c r="L8932">
        <v>20</v>
      </c>
      <c r="M8932">
        <v>20</v>
      </c>
      <c r="N8932">
        <v>2</v>
      </c>
      <c r="O8932">
        <v>0</v>
      </c>
      <c r="P8932">
        <v>0</v>
      </c>
    </row>
    <row r="8933" spans="1:21" x14ac:dyDescent="0.25">
      <c r="A8933">
        <v>2011</v>
      </c>
      <c r="B8933" s="6" t="s">
        <v>20</v>
      </c>
      <c r="C8933">
        <v>3</v>
      </c>
      <c r="I8933" t="s">
        <v>24</v>
      </c>
      <c r="J8933" t="s">
        <v>88</v>
      </c>
      <c r="K8933">
        <v>25</v>
      </c>
      <c r="L8933">
        <v>25</v>
      </c>
      <c r="M8933">
        <v>5</v>
      </c>
      <c r="N8933">
        <v>0</v>
      </c>
      <c r="O8933">
        <v>0</v>
      </c>
      <c r="P8933">
        <v>0</v>
      </c>
    </row>
    <row r="8934" spans="1:21" x14ac:dyDescent="0.25">
      <c r="A8934">
        <v>2011</v>
      </c>
      <c r="B8934" s="6" t="s">
        <v>20</v>
      </c>
      <c r="C8934">
        <v>4</v>
      </c>
      <c r="I8934" t="s">
        <v>24</v>
      </c>
      <c r="J8934" t="s">
        <v>82</v>
      </c>
      <c r="K8934">
        <v>10</v>
      </c>
      <c r="L8934">
        <v>5</v>
      </c>
      <c r="M8934">
        <v>5</v>
      </c>
      <c r="N8934">
        <v>0</v>
      </c>
      <c r="O8934">
        <v>0</v>
      </c>
      <c r="P8934">
        <v>0</v>
      </c>
    </row>
    <row r="8935" spans="1:21" x14ac:dyDescent="0.25">
      <c r="A8935">
        <v>2011</v>
      </c>
      <c r="B8935" s="6" t="s">
        <v>20</v>
      </c>
      <c r="C8935">
        <v>5</v>
      </c>
      <c r="I8935" t="s">
        <v>24</v>
      </c>
      <c r="J8935" t="s">
        <v>124</v>
      </c>
      <c r="K8935">
        <v>70</v>
      </c>
      <c r="L8935">
        <v>60</v>
      </c>
      <c r="M8935">
        <v>65</v>
      </c>
      <c r="N8935">
        <v>50</v>
      </c>
      <c r="O8935">
        <v>0</v>
      </c>
      <c r="P8935">
        <v>10</v>
      </c>
    </row>
    <row r="8936" spans="1:21" x14ac:dyDescent="0.25">
      <c r="A8936">
        <v>2011</v>
      </c>
      <c r="B8936" s="6" t="s">
        <v>20</v>
      </c>
      <c r="C8936">
        <v>6</v>
      </c>
      <c r="I8936" t="s">
        <v>24</v>
      </c>
      <c r="J8936" t="s">
        <v>79</v>
      </c>
      <c r="K8936">
        <v>50</v>
      </c>
      <c r="L8936">
        <v>40</v>
      </c>
      <c r="M8936">
        <v>80</v>
      </c>
      <c r="N8936">
        <v>80</v>
      </c>
      <c r="O8936">
        <v>0</v>
      </c>
      <c r="P8936">
        <v>0</v>
      </c>
    </row>
    <row r="8937" spans="1:21" x14ac:dyDescent="0.25">
      <c r="A8937">
        <v>2011</v>
      </c>
      <c r="B8937" s="6" t="s">
        <v>20</v>
      </c>
      <c r="C8937">
        <v>7</v>
      </c>
      <c r="I8937" t="s">
        <v>24</v>
      </c>
      <c r="J8937" t="s">
        <v>83</v>
      </c>
      <c r="K8937">
        <v>85</v>
      </c>
      <c r="L8937">
        <v>80</v>
      </c>
      <c r="M8937">
        <v>120</v>
      </c>
      <c r="N8937">
        <v>20</v>
      </c>
      <c r="O8937">
        <v>0</v>
      </c>
      <c r="P8937">
        <v>20</v>
      </c>
      <c r="S8937" t="s">
        <v>31</v>
      </c>
      <c r="U8937" t="s">
        <v>615</v>
      </c>
    </row>
    <row r="8938" spans="1:21" x14ac:dyDescent="0.25">
      <c r="A8938">
        <v>2011</v>
      </c>
      <c r="B8938" s="6" t="s">
        <v>20</v>
      </c>
      <c r="C8938">
        <v>8</v>
      </c>
      <c r="F8938">
        <v>6.5</v>
      </c>
      <c r="I8938" t="s">
        <v>24</v>
      </c>
      <c r="J8938" t="s">
        <v>79</v>
      </c>
      <c r="K8938">
        <v>60</v>
      </c>
      <c r="L8938">
        <v>50</v>
      </c>
      <c r="M8938">
        <v>70</v>
      </c>
      <c r="N8938">
        <v>70</v>
      </c>
      <c r="O8938">
        <v>0</v>
      </c>
      <c r="P8938">
        <v>0</v>
      </c>
      <c r="S8938" t="s">
        <v>31</v>
      </c>
      <c r="U8938" t="s">
        <v>616</v>
      </c>
    </row>
    <row r="8939" spans="1:21" x14ac:dyDescent="0.25">
      <c r="A8939">
        <v>2011</v>
      </c>
      <c r="B8939" s="6" t="s">
        <v>20</v>
      </c>
      <c r="C8939">
        <v>9</v>
      </c>
      <c r="D8939" t="s">
        <v>608</v>
      </c>
      <c r="E8939">
        <v>2</v>
      </c>
      <c r="F8939">
        <v>7</v>
      </c>
      <c r="G8939">
        <v>220</v>
      </c>
      <c r="H8939">
        <v>290</v>
      </c>
      <c r="I8939">
        <v>309.85915492957741</v>
      </c>
      <c r="J8939" t="s">
        <v>88</v>
      </c>
      <c r="K8939">
        <v>30</v>
      </c>
      <c r="L8939">
        <v>20</v>
      </c>
      <c r="M8939">
        <v>40</v>
      </c>
      <c r="N8939">
        <v>0</v>
      </c>
      <c r="O8939">
        <v>0</v>
      </c>
      <c r="P8939">
        <v>0</v>
      </c>
    </row>
    <row r="8940" spans="1:21" x14ac:dyDescent="0.25">
      <c r="A8940">
        <v>2011</v>
      </c>
      <c r="B8940" s="6" t="s">
        <v>20</v>
      </c>
      <c r="C8940">
        <v>10</v>
      </c>
      <c r="I8940" t="s">
        <v>24</v>
      </c>
      <c r="J8940" t="s">
        <v>79</v>
      </c>
      <c r="K8940">
        <v>120</v>
      </c>
      <c r="L8940">
        <v>80</v>
      </c>
      <c r="M8940">
        <v>130</v>
      </c>
      <c r="N8940">
        <v>65</v>
      </c>
      <c r="O8940">
        <v>0</v>
      </c>
      <c r="P8940">
        <v>5</v>
      </c>
      <c r="S8940" t="s">
        <v>31</v>
      </c>
      <c r="U8940" t="s">
        <v>615</v>
      </c>
    </row>
    <row r="8941" spans="1:21" x14ac:dyDescent="0.25">
      <c r="A8941">
        <v>2011</v>
      </c>
      <c r="B8941" s="6" t="s">
        <v>20</v>
      </c>
      <c r="C8941">
        <v>11</v>
      </c>
      <c r="I8941" t="s">
        <v>24</v>
      </c>
      <c r="J8941" t="s">
        <v>83</v>
      </c>
      <c r="K8941">
        <v>20</v>
      </c>
      <c r="L8941">
        <v>30</v>
      </c>
      <c r="M8941">
        <v>20</v>
      </c>
      <c r="N8941">
        <v>0</v>
      </c>
      <c r="O8941">
        <v>0</v>
      </c>
      <c r="P8941">
        <v>0</v>
      </c>
    </row>
    <row r="8942" spans="1:21" x14ac:dyDescent="0.25">
      <c r="A8942">
        <v>2011</v>
      </c>
      <c r="B8942" s="6" t="s">
        <v>20</v>
      </c>
      <c r="C8942">
        <v>12</v>
      </c>
      <c r="I8942" t="s">
        <v>24</v>
      </c>
      <c r="J8942" t="s">
        <v>124</v>
      </c>
      <c r="K8942">
        <v>60</v>
      </c>
      <c r="L8942">
        <v>20</v>
      </c>
      <c r="M8942">
        <v>1</v>
      </c>
      <c r="N8942">
        <v>50</v>
      </c>
      <c r="O8942">
        <v>0</v>
      </c>
      <c r="P8942">
        <v>0</v>
      </c>
    </row>
    <row r="8943" spans="1:21" x14ac:dyDescent="0.25">
      <c r="A8943">
        <v>2011</v>
      </c>
      <c r="B8943" s="6" t="s">
        <v>20</v>
      </c>
      <c r="C8943">
        <v>13</v>
      </c>
      <c r="I8943" t="s">
        <v>24</v>
      </c>
      <c r="J8943" t="s">
        <v>221</v>
      </c>
      <c r="K8943">
        <v>50</v>
      </c>
      <c r="L8943">
        <v>40</v>
      </c>
      <c r="M8943">
        <v>50</v>
      </c>
      <c r="N8943">
        <v>15</v>
      </c>
      <c r="O8943">
        <v>5</v>
      </c>
      <c r="P8943">
        <v>0</v>
      </c>
      <c r="U8943" t="s">
        <v>617</v>
      </c>
    </row>
    <row r="8944" spans="1:21" x14ac:dyDescent="0.25">
      <c r="A8944">
        <v>2011</v>
      </c>
      <c r="B8944" s="6" t="s">
        <v>20</v>
      </c>
      <c r="C8944">
        <v>14</v>
      </c>
      <c r="I8944" t="s">
        <v>24</v>
      </c>
      <c r="J8944" t="s">
        <v>88</v>
      </c>
      <c r="K8944">
        <v>50</v>
      </c>
      <c r="L8944">
        <v>60</v>
      </c>
      <c r="M8944">
        <v>40</v>
      </c>
      <c r="N8944">
        <v>55</v>
      </c>
      <c r="O8944">
        <v>0</v>
      </c>
      <c r="P8944">
        <v>5</v>
      </c>
    </row>
    <row r="8945" spans="1:21" x14ac:dyDescent="0.25">
      <c r="A8945">
        <v>2011</v>
      </c>
      <c r="B8945" s="6" t="s">
        <v>20</v>
      </c>
      <c r="C8945">
        <v>15</v>
      </c>
      <c r="F8945">
        <v>6.6</v>
      </c>
      <c r="I8945" t="s">
        <v>24</v>
      </c>
      <c r="J8945" t="s">
        <v>83</v>
      </c>
      <c r="K8945">
        <v>20</v>
      </c>
      <c r="L8945">
        <v>25</v>
      </c>
      <c r="M8945">
        <v>1</v>
      </c>
      <c r="N8945">
        <v>20</v>
      </c>
      <c r="O8945">
        <v>0</v>
      </c>
      <c r="P8945">
        <v>0</v>
      </c>
    </row>
    <row r="8946" spans="1:21" x14ac:dyDescent="0.25">
      <c r="A8946">
        <v>2011</v>
      </c>
      <c r="B8946" s="6" t="s">
        <v>20</v>
      </c>
      <c r="C8946">
        <v>16</v>
      </c>
      <c r="D8946" t="s">
        <v>613</v>
      </c>
      <c r="E8946">
        <v>3</v>
      </c>
      <c r="F8946">
        <v>6.1</v>
      </c>
      <c r="G8946">
        <v>295</v>
      </c>
      <c r="H8946">
        <v>0</v>
      </c>
      <c r="I8946">
        <v>295</v>
      </c>
      <c r="J8946" t="s">
        <v>83</v>
      </c>
      <c r="K8946">
        <v>20</v>
      </c>
      <c r="L8946">
        <v>15</v>
      </c>
      <c r="M8946">
        <v>5</v>
      </c>
      <c r="N8946">
        <v>0</v>
      </c>
      <c r="O8946">
        <v>0</v>
      </c>
      <c r="P8946">
        <v>0</v>
      </c>
    </row>
    <row r="8947" spans="1:21" x14ac:dyDescent="0.25">
      <c r="A8947">
        <v>2011</v>
      </c>
      <c r="B8947" s="6" t="s">
        <v>20</v>
      </c>
      <c r="C8947">
        <v>17</v>
      </c>
      <c r="I8947" t="s">
        <v>24</v>
      </c>
      <c r="J8947" t="s">
        <v>88</v>
      </c>
      <c r="K8947">
        <v>30</v>
      </c>
      <c r="L8947">
        <v>20</v>
      </c>
      <c r="M8947">
        <v>10</v>
      </c>
      <c r="N8947">
        <v>0</v>
      </c>
      <c r="O8947">
        <v>0</v>
      </c>
      <c r="P8947">
        <v>0</v>
      </c>
    </row>
    <row r="8948" spans="1:21" x14ac:dyDescent="0.25">
      <c r="A8948">
        <v>2011</v>
      </c>
      <c r="B8948" s="6" t="s">
        <v>20</v>
      </c>
      <c r="C8948">
        <v>18</v>
      </c>
      <c r="I8948" t="s">
        <v>24</v>
      </c>
      <c r="J8948" t="s">
        <v>83</v>
      </c>
      <c r="K8948">
        <v>240</v>
      </c>
      <c r="L8948">
        <v>140</v>
      </c>
      <c r="M8948">
        <v>180</v>
      </c>
      <c r="N8948">
        <v>50</v>
      </c>
      <c r="O8948">
        <v>0</v>
      </c>
      <c r="P8948">
        <v>0</v>
      </c>
      <c r="U8948" t="s">
        <v>618</v>
      </c>
    </row>
    <row r="8949" spans="1:21" x14ac:dyDescent="0.25">
      <c r="A8949">
        <v>2011</v>
      </c>
      <c r="B8949" s="6" t="s">
        <v>20</v>
      </c>
      <c r="C8949">
        <v>19</v>
      </c>
      <c r="I8949" t="s">
        <v>24</v>
      </c>
      <c r="J8949" t="s">
        <v>221</v>
      </c>
      <c r="K8949">
        <v>25</v>
      </c>
      <c r="L8949">
        <v>10</v>
      </c>
      <c r="M8949">
        <v>5</v>
      </c>
      <c r="N8949">
        <v>70</v>
      </c>
      <c r="O8949">
        <v>0</v>
      </c>
      <c r="P8949">
        <v>0</v>
      </c>
    </row>
    <row r="8950" spans="1:21" x14ac:dyDescent="0.25">
      <c r="A8950">
        <v>2011</v>
      </c>
      <c r="B8950" s="6" t="s">
        <v>20</v>
      </c>
      <c r="C8950">
        <v>20</v>
      </c>
      <c r="I8950" t="s">
        <v>24</v>
      </c>
      <c r="J8950" t="s">
        <v>79</v>
      </c>
      <c r="K8950">
        <v>70</v>
      </c>
      <c r="L8950">
        <v>70</v>
      </c>
      <c r="M8950">
        <v>40</v>
      </c>
      <c r="N8950">
        <v>30</v>
      </c>
      <c r="O8950">
        <v>0</v>
      </c>
      <c r="P8950">
        <v>0</v>
      </c>
      <c r="S8950" s="22" t="s">
        <v>47</v>
      </c>
      <c r="U8950" s="22" t="s">
        <v>619</v>
      </c>
    </row>
    <row r="8951" spans="1:21" x14ac:dyDescent="0.25">
      <c r="A8951">
        <v>2011</v>
      </c>
      <c r="B8951" s="6" t="s">
        <v>20</v>
      </c>
      <c r="C8951">
        <v>21</v>
      </c>
      <c r="I8951" t="s">
        <v>24</v>
      </c>
      <c r="J8951" t="s">
        <v>221</v>
      </c>
      <c r="K8951">
        <v>30</v>
      </c>
      <c r="L8951">
        <v>20</v>
      </c>
      <c r="M8951">
        <v>15</v>
      </c>
      <c r="N8951">
        <v>35</v>
      </c>
      <c r="O8951">
        <v>0</v>
      </c>
      <c r="P8951">
        <v>0</v>
      </c>
    </row>
    <row r="8952" spans="1:21" x14ac:dyDescent="0.25">
      <c r="A8952">
        <v>2011</v>
      </c>
      <c r="B8952" s="6" t="s">
        <v>20</v>
      </c>
      <c r="C8952">
        <v>22</v>
      </c>
      <c r="I8952" t="s">
        <v>24</v>
      </c>
      <c r="J8952" t="s">
        <v>79</v>
      </c>
      <c r="K8952">
        <v>40</v>
      </c>
      <c r="L8952">
        <v>30</v>
      </c>
      <c r="M8952">
        <v>50</v>
      </c>
      <c r="N8952">
        <v>30</v>
      </c>
      <c r="O8952">
        <v>0</v>
      </c>
      <c r="P8952">
        <v>0</v>
      </c>
      <c r="S8952" s="22" t="s">
        <v>47</v>
      </c>
      <c r="U8952" s="22" t="s">
        <v>619</v>
      </c>
    </row>
    <row r="8953" spans="1:21" x14ac:dyDescent="0.25">
      <c r="A8953">
        <v>2011</v>
      </c>
      <c r="B8953" s="6" t="s">
        <v>20</v>
      </c>
      <c r="C8953">
        <v>23</v>
      </c>
      <c r="I8953" t="s">
        <v>24</v>
      </c>
      <c r="J8953" t="s">
        <v>79</v>
      </c>
      <c r="K8953">
        <v>60</v>
      </c>
      <c r="L8953">
        <v>50</v>
      </c>
      <c r="M8953">
        <v>60</v>
      </c>
      <c r="N8953">
        <v>35</v>
      </c>
      <c r="O8953">
        <v>0</v>
      </c>
      <c r="P8953">
        <v>0</v>
      </c>
      <c r="S8953" s="22" t="s">
        <v>47</v>
      </c>
      <c r="U8953" s="22" t="s">
        <v>619</v>
      </c>
    </row>
    <row r="8954" spans="1:21" x14ac:dyDescent="0.25">
      <c r="A8954">
        <v>2011</v>
      </c>
      <c r="B8954" s="6" t="s">
        <v>20</v>
      </c>
      <c r="C8954">
        <v>24</v>
      </c>
      <c r="I8954" t="s">
        <v>24</v>
      </c>
      <c r="J8954" t="s">
        <v>221</v>
      </c>
      <c r="K8954">
        <v>30</v>
      </c>
      <c r="L8954">
        <v>25</v>
      </c>
      <c r="M8954">
        <v>25</v>
      </c>
      <c r="N8954">
        <v>15</v>
      </c>
      <c r="O8954">
        <v>0</v>
      </c>
      <c r="P8954">
        <v>0</v>
      </c>
    </row>
    <row r="8955" spans="1:21" x14ac:dyDescent="0.25">
      <c r="A8955">
        <v>2011</v>
      </c>
      <c r="B8955" s="6" t="s">
        <v>20</v>
      </c>
      <c r="C8955">
        <v>25</v>
      </c>
      <c r="I8955" t="s">
        <v>24</v>
      </c>
      <c r="J8955" t="s">
        <v>221</v>
      </c>
      <c r="K8955">
        <v>40</v>
      </c>
      <c r="L8955">
        <v>30</v>
      </c>
      <c r="M8955">
        <v>40</v>
      </c>
      <c r="N8955">
        <v>10</v>
      </c>
      <c r="O8955">
        <v>0</v>
      </c>
      <c r="P8955">
        <v>0</v>
      </c>
    </row>
    <row r="8956" spans="1:21" x14ac:dyDescent="0.25">
      <c r="A8956">
        <v>2011</v>
      </c>
      <c r="B8956" s="6" t="s">
        <v>20</v>
      </c>
      <c r="C8956">
        <v>26</v>
      </c>
      <c r="I8956" t="s">
        <v>24</v>
      </c>
      <c r="J8956" t="s">
        <v>221</v>
      </c>
      <c r="K8956">
        <v>10</v>
      </c>
      <c r="L8956">
        <v>10</v>
      </c>
      <c r="M8956">
        <v>5</v>
      </c>
      <c r="N8956">
        <v>0</v>
      </c>
      <c r="O8956">
        <v>0</v>
      </c>
      <c r="P8956">
        <v>0</v>
      </c>
    </row>
    <row r="8957" spans="1:21" x14ac:dyDescent="0.25">
      <c r="A8957">
        <v>2011</v>
      </c>
      <c r="B8957" s="6" t="s">
        <v>20</v>
      </c>
      <c r="C8957">
        <v>27</v>
      </c>
      <c r="I8957" t="s">
        <v>24</v>
      </c>
      <c r="J8957" t="s">
        <v>79</v>
      </c>
      <c r="K8957">
        <v>100</v>
      </c>
      <c r="L8957">
        <v>50</v>
      </c>
      <c r="M8957">
        <v>60</v>
      </c>
      <c r="N8957">
        <v>30</v>
      </c>
      <c r="O8957">
        <v>0</v>
      </c>
      <c r="P8957">
        <v>0</v>
      </c>
    </row>
    <row r="8958" spans="1:21" x14ac:dyDescent="0.25">
      <c r="A8958">
        <v>2011</v>
      </c>
      <c r="B8958" s="6" t="s">
        <v>20</v>
      </c>
      <c r="C8958">
        <v>28</v>
      </c>
      <c r="I8958" t="s">
        <v>24</v>
      </c>
      <c r="J8958" t="s">
        <v>221</v>
      </c>
      <c r="K8958">
        <v>20</v>
      </c>
      <c r="L8958">
        <v>10</v>
      </c>
      <c r="M8958">
        <v>10</v>
      </c>
      <c r="N8958">
        <v>0</v>
      </c>
      <c r="O8958">
        <v>0</v>
      </c>
      <c r="P8958">
        <v>0</v>
      </c>
      <c r="S8958" t="s">
        <v>31</v>
      </c>
    </row>
    <row r="8959" spans="1:21" x14ac:dyDescent="0.25">
      <c r="A8959">
        <v>2011</v>
      </c>
      <c r="B8959" s="6" t="s">
        <v>20</v>
      </c>
      <c r="C8959">
        <v>29</v>
      </c>
      <c r="F8959">
        <v>8.1999999999999993</v>
      </c>
      <c r="I8959" t="s">
        <v>24</v>
      </c>
      <c r="J8959" t="s">
        <v>79</v>
      </c>
      <c r="K8959">
        <v>20</v>
      </c>
      <c r="L8959">
        <v>40</v>
      </c>
      <c r="M8959">
        <v>60</v>
      </c>
      <c r="N8959">
        <v>10</v>
      </c>
      <c r="O8959">
        <v>0</v>
      </c>
      <c r="P8959">
        <v>0</v>
      </c>
    </row>
    <row r="8960" spans="1:21" x14ac:dyDescent="0.25">
      <c r="A8960">
        <v>2011</v>
      </c>
      <c r="B8960" s="6" t="s">
        <v>20</v>
      </c>
      <c r="C8960">
        <v>30</v>
      </c>
      <c r="D8960" t="s">
        <v>613</v>
      </c>
      <c r="E8960">
        <v>4</v>
      </c>
      <c r="F8960">
        <v>9.1</v>
      </c>
      <c r="G8960">
        <v>220</v>
      </c>
      <c r="H8960">
        <v>0</v>
      </c>
      <c r="I8960">
        <v>220</v>
      </c>
      <c r="J8960" t="s">
        <v>83</v>
      </c>
      <c r="K8960">
        <v>250</v>
      </c>
      <c r="L8960">
        <v>300</v>
      </c>
      <c r="M8960">
        <v>260</v>
      </c>
      <c r="N8960">
        <v>80</v>
      </c>
      <c r="O8960">
        <v>0</v>
      </c>
      <c r="P8960">
        <v>0</v>
      </c>
    </row>
    <row r="8961" spans="1:21" x14ac:dyDescent="0.25">
      <c r="A8961">
        <v>2011</v>
      </c>
      <c r="B8961" s="6" t="s">
        <v>20</v>
      </c>
      <c r="C8961">
        <v>31</v>
      </c>
      <c r="I8961" t="s">
        <v>24</v>
      </c>
      <c r="J8961" t="s">
        <v>85</v>
      </c>
      <c r="K8961">
        <v>30</v>
      </c>
      <c r="L8961">
        <v>20</v>
      </c>
      <c r="M8961">
        <v>20</v>
      </c>
      <c r="N8961">
        <v>0</v>
      </c>
      <c r="O8961">
        <v>0</v>
      </c>
      <c r="P8961">
        <v>0</v>
      </c>
    </row>
    <row r="8962" spans="1:21" x14ac:dyDescent="0.25">
      <c r="A8962">
        <v>2011</v>
      </c>
      <c r="B8962" s="6" t="s">
        <v>20</v>
      </c>
      <c r="C8962">
        <v>32</v>
      </c>
      <c r="I8962" t="s">
        <v>24</v>
      </c>
      <c r="J8962" t="s">
        <v>221</v>
      </c>
      <c r="K8962">
        <v>30</v>
      </c>
      <c r="L8962">
        <v>30</v>
      </c>
      <c r="M8962">
        <v>20</v>
      </c>
      <c r="N8962">
        <v>70</v>
      </c>
      <c r="O8962">
        <v>0</v>
      </c>
      <c r="P8962">
        <v>0</v>
      </c>
    </row>
    <row r="8963" spans="1:21" x14ac:dyDescent="0.25">
      <c r="A8963">
        <v>2011</v>
      </c>
      <c r="B8963" s="6" t="s">
        <v>20</v>
      </c>
      <c r="C8963">
        <v>33</v>
      </c>
      <c r="I8963" t="s">
        <v>24</v>
      </c>
      <c r="J8963" t="s">
        <v>221</v>
      </c>
      <c r="K8963">
        <v>60</v>
      </c>
      <c r="L8963">
        <v>40</v>
      </c>
      <c r="M8963">
        <v>60</v>
      </c>
      <c r="N8963">
        <v>40</v>
      </c>
      <c r="O8963">
        <v>0</v>
      </c>
      <c r="P8963">
        <v>0</v>
      </c>
      <c r="Q8963" t="s">
        <v>428</v>
      </c>
      <c r="U8963" t="s">
        <v>620</v>
      </c>
    </row>
    <row r="8964" spans="1:21" x14ac:dyDescent="0.25">
      <c r="A8964">
        <v>2011</v>
      </c>
      <c r="B8964" s="6" t="s">
        <v>20</v>
      </c>
      <c r="C8964">
        <v>34</v>
      </c>
      <c r="I8964" t="s">
        <v>24</v>
      </c>
      <c r="J8964" t="s">
        <v>221</v>
      </c>
      <c r="K8964">
        <v>30</v>
      </c>
      <c r="L8964">
        <v>20</v>
      </c>
      <c r="M8964">
        <v>10</v>
      </c>
      <c r="N8964">
        <v>0</v>
      </c>
      <c r="O8964">
        <v>0</v>
      </c>
      <c r="P8964">
        <v>0</v>
      </c>
      <c r="S8964" t="s">
        <v>31</v>
      </c>
      <c r="U8964" t="s">
        <v>621</v>
      </c>
    </row>
    <row r="8965" spans="1:21" x14ac:dyDescent="0.25">
      <c r="A8965">
        <v>2011</v>
      </c>
      <c r="B8965" s="6" t="s">
        <v>20</v>
      </c>
      <c r="C8965">
        <v>35</v>
      </c>
      <c r="I8965" t="s">
        <v>24</v>
      </c>
      <c r="J8965" t="s">
        <v>221</v>
      </c>
      <c r="K8965">
        <v>30</v>
      </c>
      <c r="L8965">
        <v>40</v>
      </c>
      <c r="M8965">
        <v>10</v>
      </c>
      <c r="N8965">
        <v>0</v>
      </c>
      <c r="O8965">
        <v>0</v>
      </c>
      <c r="P8965">
        <v>0</v>
      </c>
    </row>
    <row r="8966" spans="1:21" x14ac:dyDescent="0.25">
      <c r="A8966">
        <v>2011</v>
      </c>
      <c r="B8966" s="6" t="s">
        <v>20</v>
      </c>
      <c r="C8966">
        <v>36</v>
      </c>
      <c r="I8966" t="s">
        <v>24</v>
      </c>
      <c r="J8966" t="s">
        <v>78</v>
      </c>
      <c r="K8966">
        <v>20</v>
      </c>
      <c r="L8966">
        <v>25</v>
      </c>
      <c r="M8966">
        <v>20</v>
      </c>
      <c r="N8966">
        <v>0</v>
      </c>
      <c r="O8966">
        <v>0</v>
      </c>
      <c r="P8966">
        <v>0</v>
      </c>
    </row>
    <row r="8967" spans="1:21" x14ac:dyDescent="0.25">
      <c r="A8967">
        <v>2011</v>
      </c>
      <c r="B8967" s="6" t="s">
        <v>20</v>
      </c>
      <c r="C8967">
        <v>37</v>
      </c>
      <c r="I8967" t="s">
        <v>24</v>
      </c>
      <c r="J8967" t="s">
        <v>221</v>
      </c>
      <c r="K8967">
        <v>30</v>
      </c>
      <c r="L8967">
        <v>20</v>
      </c>
      <c r="M8967">
        <v>10</v>
      </c>
      <c r="N8967">
        <v>60</v>
      </c>
      <c r="O8967">
        <v>0</v>
      </c>
      <c r="P8967">
        <v>0</v>
      </c>
    </row>
    <row r="8968" spans="1:21" x14ac:dyDescent="0.25">
      <c r="A8968">
        <v>2011</v>
      </c>
      <c r="B8968" s="6" t="s">
        <v>20</v>
      </c>
      <c r="C8968">
        <v>38</v>
      </c>
      <c r="I8968" t="s">
        <v>24</v>
      </c>
      <c r="J8968" t="s">
        <v>221</v>
      </c>
      <c r="K8968">
        <v>20</v>
      </c>
      <c r="L8968">
        <v>20</v>
      </c>
      <c r="M8968">
        <v>10</v>
      </c>
      <c r="N8968">
        <v>0</v>
      </c>
      <c r="O8968">
        <v>0</v>
      </c>
      <c r="P8968">
        <v>0</v>
      </c>
    </row>
    <row r="8969" spans="1:21" x14ac:dyDescent="0.25">
      <c r="A8969">
        <v>2011</v>
      </c>
      <c r="B8969" s="6" t="s">
        <v>20</v>
      </c>
      <c r="C8969">
        <v>39</v>
      </c>
      <c r="I8969" t="s">
        <v>24</v>
      </c>
      <c r="J8969" t="s">
        <v>221</v>
      </c>
      <c r="K8969">
        <v>10</v>
      </c>
      <c r="L8969">
        <v>5</v>
      </c>
      <c r="M8969">
        <v>10</v>
      </c>
      <c r="N8969">
        <v>0</v>
      </c>
      <c r="O8969">
        <v>0</v>
      </c>
      <c r="P8969">
        <v>0</v>
      </c>
    </row>
    <row r="8970" spans="1:21" x14ac:dyDescent="0.25">
      <c r="A8970">
        <v>2011</v>
      </c>
      <c r="B8970" s="6" t="s">
        <v>20</v>
      </c>
      <c r="C8970">
        <v>40</v>
      </c>
      <c r="F8970">
        <v>7.9</v>
      </c>
      <c r="I8970" t="s">
        <v>24</v>
      </c>
      <c r="J8970" t="s">
        <v>221</v>
      </c>
      <c r="K8970">
        <v>20</v>
      </c>
      <c r="L8970">
        <v>20</v>
      </c>
      <c r="M8970">
        <v>5</v>
      </c>
      <c r="N8970">
        <v>25</v>
      </c>
      <c r="O8970">
        <v>0</v>
      </c>
      <c r="P8970">
        <v>0</v>
      </c>
    </row>
    <row r="8971" spans="1:21" x14ac:dyDescent="0.25">
      <c r="A8971">
        <v>2011</v>
      </c>
      <c r="B8971" s="6" t="s">
        <v>20</v>
      </c>
      <c r="C8971">
        <v>41</v>
      </c>
      <c r="D8971" t="s">
        <v>613</v>
      </c>
      <c r="E8971">
        <v>5</v>
      </c>
      <c r="F8971">
        <v>7.9</v>
      </c>
      <c r="G8971">
        <v>420</v>
      </c>
      <c r="H8971">
        <v>0</v>
      </c>
      <c r="I8971">
        <v>420</v>
      </c>
      <c r="J8971" t="s">
        <v>83</v>
      </c>
      <c r="K8971">
        <v>60</v>
      </c>
      <c r="L8971">
        <v>80</v>
      </c>
      <c r="M8971">
        <v>60</v>
      </c>
      <c r="N8971">
        <v>70</v>
      </c>
      <c r="O8971">
        <v>0</v>
      </c>
      <c r="P8971">
        <v>0</v>
      </c>
    </row>
    <row r="8972" spans="1:21" x14ac:dyDescent="0.25">
      <c r="A8972">
        <v>2011</v>
      </c>
      <c r="B8972" s="6" t="s">
        <v>20</v>
      </c>
      <c r="C8972">
        <v>42</v>
      </c>
      <c r="I8972" t="s">
        <v>24</v>
      </c>
      <c r="J8972" t="s">
        <v>78</v>
      </c>
      <c r="K8972">
        <v>30</v>
      </c>
      <c r="L8972">
        <v>20</v>
      </c>
      <c r="M8972">
        <v>20</v>
      </c>
      <c r="N8972">
        <v>0</v>
      </c>
      <c r="O8972">
        <v>0</v>
      </c>
      <c r="P8972">
        <v>0</v>
      </c>
    </row>
    <row r="8973" spans="1:21" x14ac:dyDescent="0.25">
      <c r="A8973">
        <v>2011</v>
      </c>
      <c r="B8973" s="6" t="s">
        <v>20</v>
      </c>
      <c r="C8973">
        <v>43</v>
      </c>
      <c r="I8973" t="s">
        <v>24</v>
      </c>
      <c r="J8973" t="s">
        <v>78</v>
      </c>
      <c r="K8973">
        <v>40</v>
      </c>
      <c r="L8973">
        <v>60</v>
      </c>
      <c r="M8973">
        <v>30</v>
      </c>
      <c r="N8973">
        <v>0</v>
      </c>
      <c r="O8973">
        <v>0</v>
      </c>
      <c r="P8973">
        <v>0</v>
      </c>
    </row>
    <row r="8974" spans="1:21" x14ac:dyDescent="0.25">
      <c r="A8974">
        <v>2011</v>
      </c>
      <c r="B8974" s="6" t="s">
        <v>20</v>
      </c>
      <c r="C8974">
        <v>44</v>
      </c>
      <c r="I8974" t="s">
        <v>24</v>
      </c>
      <c r="J8974" t="s">
        <v>79</v>
      </c>
      <c r="K8974">
        <v>120</v>
      </c>
      <c r="L8974">
        <v>90</v>
      </c>
      <c r="M8974">
        <v>10</v>
      </c>
      <c r="N8974">
        <v>20</v>
      </c>
      <c r="O8974">
        <v>0</v>
      </c>
      <c r="P8974">
        <v>0</v>
      </c>
    </row>
    <row r="8975" spans="1:21" x14ac:dyDescent="0.25">
      <c r="A8975">
        <v>2011</v>
      </c>
      <c r="B8975" s="6" t="s">
        <v>20</v>
      </c>
      <c r="C8975">
        <v>45</v>
      </c>
      <c r="I8975" t="s">
        <v>24</v>
      </c>
      <c r="J8975" t="s">
        <v>79</v>
      </c>
      <c r="K8975">
        <v>70</v>
      </c>
      <c r="L8975">
        <v>160</v>
      </c>
      <c r="M8975">
        <v>70</v>
      </c>
      <c r="N8975">
        <v>10</v>
      </c>
      <c r="O8975">
        <v>0</v>
      </c>
      <c r="P8975">
        <v>0</v>
      </c>
    </row>
    <row r="8976" spans="1:21" x14ac:dyDescent="0.25">
      <c r="A8976">
        <v>2011</v>
      </c>
      <c r="B8976" s="6" t="s">
        <v>20</v>
      </c>
      <c r="C8976">
        <v>46</v>
      </c>
      <c r="I8976" t="s">
        <v>24</v>
      </c>
      <c r="J8976" t="s">
        <v>78</v>
      </c>
      <c r="K8976">
        <v>30</v>
      </c>
      <c r="L8976">
        <v>20</v>
      </c>
      <c r="M8976">
        <v>10</v>
      </c>
      <c r="N8976">
        <v>0</v>
      </c>
      <c r="O8976">
        <v>0</v>
      </c>
      <c r="P8976">
        <v>0</v>
      </c>
    </row>
    <row r="8977" spans="1:21" x14ac:dyDescent="0.25">
      <c r="A8977">
        <v>2011</v>
      </c>
      <c r="B8977" s="6" t="s">
        <v>20</v>
      </c>
      <c r="C8977">
        <v>47</v>
      </c>
      <c r="I8977" t="s">
        <v>24</v>
      </c>
      <c r="J8977" t="s">
        <v>83</v>
      </c>
      <c r="K8977">
        <v>30</v>
      </c>
      <c r="L8977">
        <v>30</v>
      </c>
      <c r="M8977">
        <v>20</v>
      </c>
      <c r="N8977">
        <v>20</v>
      </c>
      <c r="O8977">
        <v>0</v>
      </c>
      <c r="P8977">
        <v>0</v>
      </c>
    </row>
    <row r="8978" spans="1:21" x14ac:dyDescent="0.25">
      <c r="A8978">
        <v>2011</v>
      </c>
      <c r="B8978" s="6" t="s">
        <v>20</v>
      </c>
      <c r="C8978">
        <v>48</v>
      </c>
      <c r="I8978" t="s">
        <v>24</v>
      </c>
      <c r="J8978" t="s">
        <v>79</v>
      </c>
      <c r="K8978">
        <v>60</v>
      </c>
      <c r="L8978">
        <v>40</v>
      </c>
      <c r="M8978">
        <v>40</v>
      </c>
      <c r="N8978">
        <v>0</v>
      </c>
      <c r="O8978">
        <v>0</v>
      </c>
      <c r="P8978">
        <v>0</v>
      </c>
      <c r="S8978" s="22" t="s">
        <v>47</v>
      </c>
      <c r="U8978" s="22" t="s">
        <v>622</v>
      </c>
    </row>
    <row r="8979" spans="1:21" x14ac:dyDescent="0.25">
      <c r="A8979">
        <v>2011</v>
      </c>
      <c r="B8979" s="6" t="s">
        <v>20</v>
      </c>
      <c r="C8979">
        <v>49</v>
      </c>
      <c r="I8979" t="s">
        <v>24</v>
      </c>
      <c r="J8979" t="s">
        <v>78</v>
      </c>
      <c r="K8979">
        <v>40</v>
      </c>
      <c r="L8979">
        <v>30</v>
      </c>
      <c r="M8979">
        <v>20</v>
      </c>
      <c r="N8979">
        <v>0</v>
      </c>
      <c r="O8979">
        <v>0</v>
      </c>
      <c r="P8979">
        <v>0</v>
      </c>
    </row>
    <row r="8980" spans="1:21" x14ac:dyDescent="0.25">
      <c r="A8980">
        <v>2011</v>
      </c>
      <c r="B8980" s="6" t="s">
        <v>20</v>
      </c>
      <c r="C8980">
        <v>50</v>
      </c>
      <c r="I8980" t="s">
        <v>24</v>
      </c>
      <c r="J8980" t="s">
        <v>79</v>
      </c>
      <c r="K8980">
        <v>40</v>
      </c>
      <c r="L8980">
        <v>40</v>
      </c>
      <c r="M8980">
        <v>20</v>
      </c>
      <c r="N8980">
        <v>20</v>
      </c>
      <c r="O8980">
        <v>0</v>
      </c>
      <c r="P8980">
        <v>0</v>
      </c>
    </row>
    <row r="8981" spans="1:21" x14ac:dyDescent="0.25">
      <c r="A8981">
        <v>2011</v>
      </c>
      <c r="B8981" s="6" t="s">
        <v>20</v>
      </c>
      <c r="C8981">
        <v>51</v>
      </c>
      <c r="I8981" t="s">
        <v>24</v>
      </c>
      <c r="J8981" t="s">
        <v>221</v>
      </c>
      <c r="K8981">
        <v>30</v>
      </c>
      <c r="L8981">
        <v>20</v>
      </c>
      <c r="M8981">
        <v>10</v>
      </c>
      <c r="N8981">
        <v>0</v>
      </c>
      <c r="O8981">
        <v>0</v>
      </c>
      <c r="P8981">
        <v>0</v>
      </c>
    </row>
    <row r="8982" spans="1:21" x14ac:dyDescent="0.25">
      <c r="A8982">
        <v>2011</v>
      </c>
      <c r="B8982" s="6" t="s">
        <v>20</v>
      </c>
      <c r="C8982">
        <v>52</v>
      </c>
      <c r="I8982" t="s">
        <v>24</v>
      </c>
      <c r="J8982" t="s">
        <v>78</v>
      </c>
      <c r="K8982">
        <v>10</v>
      </c>
      <c r="L8982">
        <v>5</v>
      </c>
      <c r="M8982">
        <v>5</v>
      </c>
      <c r="N8982">
        <v>0</v>
      </c>
      <c r="O8982">
        <v>0</v>
      </c>
      <c r="P8982">
        <v>0</v>
      </c>
    </row>
    <row r="8983" spans="1:21" x14ac:dyDescent="0.25">
      <c r="A8983">
        <v>2011</v>
      </c>
      <c r="B8983" s="6" t="s">
        <v>20</v>
      </c>
      <c r="C8983">
        <v>53</v>
      </c>
      <c r="J8983" t="s">
        <v>83</v>
      </c>
      <c r="K8983">
        <v>120</v>
      </c>
      <c r="L8983">
        <v>40</v>
      </c>
      <c r="M8983">
        <v>70</v>
      </c>
      <c r="N8983">
        <v>30</v>
      </c>
      <c r="O8983">
        <v>0</v>
      </c>
      <c r="P8983">
        <v>0</v>
      </c>
      <c r="S8983" s="22" t="s">
        <v>47</v>
      </c>
      <c r="U8983" s="22" t="s">
        <v>622</v>
      </c>
    </row>
    <row r="8984" spans="1:21" x14ac:dyDescent="0.25">
      <c r="A8984">
        <v>2011</v>
      </c>
      <c r="B8984" s="6" t="s">
        <v>20</v>
      </c>
      <c r="C8984">
        <v>54</v>
      </c>
      <c r="F8984">
        <v>8.1</v>
      </c>
      <c r="J8984" t="s">
        <v>83</v>
      </c>
      <c r="K8984">
        <v>80</v>
      </c>
      <c r="L8984">
        <v>60</v>
      </c>
      <c r="M8984">
        <v>60</v>
      </c>
      <c r="N8984">
        <v>80</v>
      </c>
      <c r="O8984">
        <v>0</v>
      </c>
      <c r="P8984">
        <v>0</v>
      </c>
    </row>
    <row r="8985" spans="1:21" x14ac:dyDescent="0.25">
      <c r="A8985">
        <v>2011</v>
      </c>
      <c r="B8985" s="6" t="s">
        <v>71</v>
      </c>
      <c r="C8985">
        <v>1</v>
      </c>
      <c r="D8985" t="s">
        <v>613</v>
      </c>
      <c r="E8985">
        <v>1</v>
      </c>
      <c r="F8985">
        <v>13.4</v>
      </c>
      <c r="G8985">
        <v>250</v>
      </c>
      <c r="H8985">
        <v>0</v>
      </c>
      <c r="I8985">
        <f t="shared" ref="I8985:I9048" si="103">IF($F8985&gt;0,$F8985/(1000-$G8985)*1000,"")</f>
        <v>17.866666666666667</v>
      </c>
      <c r="J8985" s="22" t="s">
        <v>79</v>
      </c>
      <c r="K8985">
        <v>50</v>
      </c>
      <c r="L8985">
        <v>40</v>
      </c>
      <c r="M8985">
        <v>25</v>
      </c>
      <c r="N8985">
        <v>40</v>
      </c>
      <c r="O8985">
        <v>0</v>
      </c>
      <c r="P8985">
        <v>0</v>
      </c>
    </row>
    <row r="8986" spans="1:21" x14ac:dyDescent="0.25">
      <c r="A8986">
        <v>2011</v>
      </c>
      <c r="B8986" s="6" t="s">
        <v>71</v>
      </c>
      <c r="C8986">
        <v>2</v>
      </c>
      <c r="I8986" t="str">
        <f t="shared" si="103"/>
        <v/>
      </c>
      <c r="J8986" s="22" t="s">
        <v>221</v>
      </c>
      <c r="K8986">
        <v>10</v>
      </c>
      <c r="L8986">
        <v>10</v>
      </c>
      <c r="M8986">
        <v>5</v>
      </c>
      <c r="N8986">
        <v>0</v>
      </c>
      <c r="O8986">
        <v>0</v>
      </c>
      <c r="P8986">
        <v>0</v>
      </c>
    </row>
    <row r="8987" spans="1:21" x14ac:dyDescent="0.25">
      <c r="A8987">
        <v>2011</v>
      </c>
      <c r="B8987" s="6" t="s">
        <v>71</v>
      </c>
      <c r="C8987">
        <v>3</v>
      </c>
      <c r="I8987" t="str">
        <f t="shared" si="103"/>
        <v/>
      </c>
      <c r="J8987" s="22" t="s">
        <v>79</v>
      </c>
      <c r="K8987">
        <v>40</v>
      </c>
      <c r="L8987">
        <v>30</v>
      </c>
      <c r="M8987">
        <v>25</v>
      </c>
      <c r="N8987">
        <v>90</v>
      </c>
      <c r="O8987">
        <v>0</v>
      </c>
      <c r="P8987">
        <v>0</v>
      </c>
    </row>
    <row r="8988" spans="1:21" x14ac:dyDescent="0.25">
      <c r="A8988">
        <v>2011</v>
      </c>
      <c r="B8988" s="6" t="s">
        <v>71</v>
      </c>
      <c r="C8988">
        <v>4</v>
      </c>
      <c r="I8988" t="str">
        <f t="shared" si="103"/>
        <v/>
      </c>
      <c r="J8988" s="22" t="s">
        <v>79</v>
      </c>
      <c r="K8988">
        <v>110</v>
      </c>
      <c r="L8988">
        <v>70</v>
      </c>
      <c r="M8988">
        <v>50</v>
      </c>
      <c r="N8988">
        <v>85</v>
      </c>
      <c r="O8988">
        <v>0</v>
      </c>
      <c r="P8988">
        <v>0</v>
      </c>
      <c r="S8988" t="s">
        <v>51</v>
      </c>
      <c r="U8988" t="s">
        <v>623</v>
      </c>
    </row>
    <row r="8989" spans="1:21" x14ac:dyDescent="0.25">
      <c r="A8989">
        <v>2011</v>
      </c>
      <c r="B8989" s="6" t="s">
        <v>71</v>
      </c>
      <c r="C8989">
        <v>5</v>
      </c>
      <c r="I8989" t="str">
        <f t="shared" si="103"/>
        <v/>
      </c>
      <c r="J8989" s="22" t="s">
        <v>80</v>
      </c>
      <c r="K8989">
        <v>5</v>
      </c>
      <c r="L8989">
        <v>5</v>
      </c>
      <c r="M8989">
        <v>2</v>
      </c>
      <c r="N8989">
        <v>0</v>
      </c>
      <c r="O8989">
        <v>0</v>
      </c>
      <c r="P8989">
        <v>0</v>
      </c>
    </row>
    <row r="8990" spans="1:21" x14ac:dyDescent="0.25">
      <c r="A8990">
        <v>2011</v>
      </c>
      <c r="B8990" s="6" t="s">
        <v>71</v>
      </c>
      <c r="C8990">
        <v>6</v>
      </c>
      <c r="I8990" t="str">
        <f t="shared" si="103"/>
        <v/>
      </c>
      <c r="J8990" s="22" t="s">
        <v>221</v>
      </c>
      <c r="K8990">
        <v>25</v>
      </c>
      <c r="L8990">
        <v>10</v>
      </c>
      <c r="M8990">
        <v>5</v>
      </c>
      <c r="N8990">
        <v>0</v>
      </c>
      <c r="O8990">
        <v>0</v>
      </c>
      <c r="P8990">
        <v>0</v>
      </c>
    </row>
    <row r="8991" spans="1:21" x14ac:dyDescent="0.25">
      <c r="A8991">
        <v>2011</v>
      </c>
      <c r="B8991" s="6" t="s">
        <v>71</v>
      </c>
      <c r="C8991">
        <v>7</v>
      </c>
      <c r="I8991" t="str">
        <f t="shared" si="103"/>
        <v/>
      </c>
      <c r="J8991" s="22" t="s">
        <v>79</v>
      </c>
      <c r="K8991">
        <v>70</v>
      </c>
      <c r="L8991">
        <v>50</v>
      </c>
      <c r="M8991">
        <v>30</v>
      </c>
      <c r="N8991">
        <v>95</v>
      </c>
      <c r="O8991">
        <v>0</v>
      </c>
      <c r="P8991">
        <v>0</v>
      </c>
    </row>
    <row r="8992" spans="1:21" x14ac:dyDescent="0.25">
      <c r="A8992">
        <v>2011</v>
      </c>
      <c r="B8992" s="6" t="s">
        <v>71</v>
      </c>
      <c r="C8992">
        <v>8</v>
      </c>
      <c r="I8992" t="str">
        <f t="shared" si="103"/>
        <v/>
      </c>
      <c r="J8992" s="22" t="s">
        <v>221</v>
      </c>
      <c r="K8992">
        <v>35</v>
      </c>
      <c r="L8992">
        <v>20</v>
      </c>
      <c r="M8992">
        <v>25</v>
      </c>
      <c r="N8992">
        <v>40</v>
      </c>
      <c r="O8992">
        <v>0</v>
      </c>
      <c r="P8992">
        <v>0</v>
      </c>
      <c r="Q8992" t="s">
        <v>363</v>
      </c>
      <c r="U8992" s="30">
        <v>0.05</v>
      </c>
    </row>
    <row r="8993" spans="1:21" x14ac:dyDescent="0.25">
      <c r="A8993">
        <v>2011</v>
      </c>
      <c r="B8993" s="6" t="s">
        <v>71</v>
      </c>
      <c r="C8993">
        <v>9</v>
      </c>
      <c r="I8993" t="str">
        <f t="shared" si="103"/>
        <v/>
      </c>
      <c r="J8993" s="22" t="s">
        <v>85</v>
      </c>
      <c r="K8993">
        <v>5</v>
      </c>
      <c r="L8993">
        <v>15</v>
      </c>
      <c r="M8993">
        <v>10</v>
      </c>
      <c r="N8993">
        <v>0</v>
      </c>
      <c r="O8993">
        <v>0</v>
      </c>
      <c r="P8993">
        <v>0</v>
      </c>
    </row>
    <row r="8994" spans="1:21" x14ac:dyDescent="0.25">
      <c r="A8994">
        <v>2011</v>
      </c>
      <c r="B8994" s="6" t="s">
        <v>71</v>
      </c>
      <c r="C8994">
        <v>10</v>
      </c>
      <c r="I8994" t="str">
        <f t="shared" si="103"/>
        <v/>
      </c>
      <c r="J8994" s="22" t="s">
        <v>221</v>
      </c>
      <c r="K8994">
        <v>50</v>
      </c>
      <c r="L8994">
        <v>30</v>
      </c>
      <c r="M8994">
        <v>40</v>
      </c>
      <c r="N8994">
        <v>50</v>
      </c>
      <c r="O8994">
        <v>0</v>
      </c>
      <c r="P8994">
        <v>0</v>
      </c>
      <c r="Q8994" t="s">
        <v>363</v>
      </c>
      <c r="U8994" s="30">
        <v>0.05</v>
      </c>
    </row>
    <row r="8995" spans="1:21" x14ac:dyDescent="0.25">
      <c r="A8995">
        <v>2011</v>
      </c>
      <c r="B8995" s="6" t="s">
        <v>71</v>
      </c>
      <c r="C8995">
        <v>11</v>
      </c>
      <c r="I8995" t="str">
        <f t="shared" si="103"/>
        <v/>
      </c>
      <c r="J8995" s="22" t="s">
        <v>83</v>
      </c>
      <c r="K8995">
        <v>40</v>
      </c>
      <c r="L8995">
        <v>25</v>
      </c>
      <c r="M8995">
        <v>30</v>
      </c>
      <c r="N8995">
        <v>30</v>
      </c>
      <c r="O8995">
        <v>0</v>
      </c>
      <c r="P8995">
        <v>0</v>
      </c>
    </row>
    <row r="8996" spans="1:21" x14ac:dyDescent="0.25">
      <c r="A8996">
        <v>2011</v>
      </c>
      <c r="B8996" s="6" t="s">
        <v>71</v>
      </c>
      <c r="C8996">
        <v>12</v>
      </c>
      <c r="I8996" t="str">
        <f t="shared" si="103"/>
        <v/>
      </c>
      <c r="J8996" s="22" t="s">
        <v>80</v>
      </c>
      <c r="K8996">
        <v>40</v>
      </c>
      <c r="L8996">
        <v>30</v>
      </c>
      <c r="M8996">
        <v>10</v>
      </c>
      <c r="N8996">
        <v>0</v>
      </c>
      <c r="O8996">
        <v>0</v>
      </c>
      <c r="P8996">
        <v>0</v>
      </c>
      <c r="S8996" t="s">
        <v>51</v>
      </c>
      <c r="U8996" t="s">
        <v>624</v>
      </c>
    </row>
    <row r="8997" spans="1:21" x14ac:dyDescent="0.25">
      <c r="A8997">
        <v>2011</v>
      </c>
      <c r="B8997" s="6" t="s">
        <v>71</v>
      </c>
      <c r="C8997">
        <v>13</v>
      </c>
      <c r="I8997" t="str">
        <f t="shared" si="103"/>
        <v/>
      </c>
      <c r="J8997" s="22" t="s">
        <v>78</v>
      </c>
      <c r="K8997">
        <v>5</v>
      </c>
      <c r="L8997">
        <v>5</v>
      </c>
      <c r="M8997">
        <v>10</v>
      </c>
      <c r="N8997">
        <v>0</v>
      </c>
      <c r="O8997">
        <v>0</v>
      </c>
      <c r="P8997">
        <v>0</v>
      </c>
    </row>
    <row r="8998" spans="1:21" x14ac:dyDescent="0.25">
      <c r="A8998">
        <v>2011</v>
      </c>
      <c r="B8998" s="6" t="s">
        <v>71</v>
      </c>
      <c r="C8998">
        <v>14</v>
      </c>
      <c r="I8998" t="str">
        <f t="shared" si="103"/>
        <v/>
      </c>
      <c r="J8998" s="22" t="s">
        <v>270</v>
      </c>
      <c r="K8998">
        <v>5</v>
      </c>
      <c r="L8998">
        <v>5</v>
      </c>
      <c r="M8998">
        <v>120</v>
      </c>
      <c r="N8998">
        <v>0</v>
      </c>
      <c r="O8998">
        <v>0</v>
      </c>
      <c r="P8998">
        <v>0</v>
      </c>
    </row>
    <row r="8999" spans="1:21" x14ac:dyDescent="0.25">
      <c r="A8999">
        <v>2011</v>
      </c>
      <c r="B8999" s="6" t="s">
        <v>71</v>
      </c>
      <c r="C8999">
        <v>15</v>
      </c>
      <c r="I8999" t="str">
        <f t="shared" si="103"/>
        <v/>
      </c>
      <c r="J8999" s="22" t="s">
        <v>221</v>
      </c>
      <c r="K8999">
        <v>30</v>
      </c>
      <c r="L8999">
        <v>25</v>
      </c>
      <c r="M8999">
        <v>80</v>
      </c>
      <c r="N8999">
        <v>0</v>
      </c>
      <c r="O8999">
        <v>0</v>
      </c>
      <c r="P8999">
        <v>0</v>
      </c>
    </row>
    <row r="9000" spans="1:21" x14ac:dyDescent="0.25">
      <c r="A9000">
        <v>2011</v>
      </c>
      <c r="B9000" s="6" t="s">
        <v>71</v>
      </c>
      <c r="C9000">
        <v>16</v>
      </c>
      <c r="I9000" t="str">
        <f t="shared" si="103"/>
        <v/>
      </c>
      <c r="J9000" s="22" t="s">
        <v>78</v>
      </c>
      <c r="K9000">
        <v>30</v>
      </c>
      <c r="L9000">
        <v>20</v>
      </c>
      <c r="M9000">
        <v>10</v>
      </c>
      <c r="N9000">
        <v>30</v>
      </c>
      <c r="O9000">
        <v>0</v>
      </c>
      <c r="P9000">
        <v>0</v>
      </c>
    </row>
    <row r="9001" spans="1:21" x14ac:dyDescent="0.25">
      <c r="A9001">
        <v>2011</v>
      </c>
      <c r="B9001" s="6" t="s">
        <v>71</v>
      </c>
      <c r="C9001">
        <v>17</v>
      </c>
      <c r="I9001" t="str">
        <f t="shared" si="103"/>
        <v/>
      </c>
      <c r="J9001" s="22" t="s">
        <v>79</v>
      </c>
      <c r="K9001">
        <v>10</v>
      </c>
      <c r="L9001">
        <v>10</v>
      </c>
      <c r="M9001">
        <v>20</v>
      </c>
      <c r="N9001">
        <v>0</v>
      </c>
      <c r="O9001">
        <v>0</v>
      </c>
      <c r="P9001">
        <v>0</v>
      </c>
    </row>
    <row r="9002" spans="1:21" x14ac:dyDescent="0.25">
      <c r="A9002">
        <v>2011</v>
      </c>
      <c r="B9002" s="6" t="s">
        <v>71</v>
      </c>
      <c r="C9002">
        <v>18</v>
      </c>
      <c r="I9002" t="str">
        <f t="shared" si="103"/>
        <v/>
      </c>
      <c r="J9002" s="22" t="s">
        <v>79</v>
      </c>
      <c r="K9002">
        <v>10</v>
      </c>
      <c r="L9002">
        <v>5</v>
      </c>
      <c r="M9002">
        <v>10</v>
      </c>
      <c r="N9002">
        <v>0</v>
      </c>
      <c r="O9002">
        <v>30</v>
      </c>
      <c r="P9002">
        <v>0</v>
      </c>
      <c r="Q9002" t="s">
        <v>428</v>
      </c>
    </row>
    <row r="9003" spans="1:21" x14ac:dyDescent="0.25">
      <c r="A9003">
        <v>2011</v>
      </c>
      <c r="B9003" s="6" t="s">
        <v>71</v>
      </c>
      <c r="C9003">
        <v>19</v>
      </c>
      <c r="I9003" t="str">
        <f t="shared" si="103"/>
        <v/>
      </c>
      <c r="J9003" s="22" t="s">
        <v>78</v>
      </c>
      <c r="K9003">
        <v>20</v>
      </c>
      <c r="L9003">
        <v>10</v>
      </c>
      <c r="M9003">
        <v>10</v>
      </c>
      <c r="N9003">
        <v>0</v>
      </c>
      <c r="O9003">
        <v>0</v>
      </c>
      <c r="P9003">
        <v>0</v>
      </c>
    </row>
    <row r="9004" spans="1:21" x14ac:dyDescent="0.25">
      <c r="A9004">
        <v>2011</v>
      </c>
      <c r="B9004" s="6" t="s">
        <v>71</v>
      </c>
      <c r="C9004">
        <v>20</v>
      </c>
      <c r="I9004" t="str">
        <f t="shared" si="103"/>
        <v/>
      </c>
      <c r="J9004" s="22" t="s">
        <v>79</v>
      </c>
      <c r="K9004">
        <v>20</v>
      </c>
      <c r="L9004">
        <v>10</v>
      </c>
      <c r="M9004">
        <v>5</v>
      </c>
      <c r="N9004">
        <v>0</v>
      </c>
      <c r="O9004">
        <v>0</v>
      </c>
      <c r="P9004">
        <v>0</v>
      </c>
    </row>
    <row r="9005" spans="1:21" x14ac:dyDescent="0.25">
      <c r="A9005">
        <v>2011</v>
      </c>
      <c r="B9005" s="6" t="s">
        <v>71</v>
      </c>
      <c r="C9005">
        <v>21</v>
      </c>
      <c r="I9005" t="str">
        <f t="shared" si="103"/>
        <v/>
      </c>
      <c r="J9005" s="22" t="s">
        <v>85</v>
      </c>
      <c r="K9005">
        <v>20</v>
      </c>
      <c r="L9005">
        <v>10</v>
      </c>
      <c r="M9005">
        <v>10</v>
      </c>
      <c r="N9005">
        <v>80</v>
      </c>
      <c r="O9005">
        <v>0</v>
      </c>
      <c r="P9005">
        <v>0</v>
      </c>
    </row>
    <row r="9006" spans="1:21" x14ac:dyDescent="0.25">
      <c r="A9006">
        <v>2011</v>
      </c>
      <c r="B9006" s="6" t="s">
        <v>71</v>
      </c>
      <c r="C9006">
        <v>22</v>
      </c>
      <c r="I9006" t="str">
        <f t="shared" si="103"/>
        <v/>
      </c>
      <c r="J9006" s="22" t="s">
        <v>221</v>
      </c>
      <c r="K9006">
        <v>30</v>
      </c>
      <c r="L9006">
        <v>20</v>
      </c>
      <c r="M9006">
        <v>20</v>
      </c>
      <c r="N9006">
        <v>0</v>
      </c>
      <c r="O9006">
        <v>0</v>
      </c>
      <c r="P9006">
        <v>0</v>
      </c>
    </row>
    <row r="9007" spans="1:21" x14ac:dyDescent="0.25">
      <c r="A9007">
        <v>2011</v>
      </c>
      <c r="B9007" s="6" t="s">
        <v>71</v>
      </c>
      <c r="C9007">
        <v>23</v>
      </c>
      <c r="D9007" t="s">
        <v>613</v>
      </c>
      <c r="E9007">
        <v>2</v>
      </c>
      <c r="F9007">
        <v>13</v>
      </c>
      <c r="G9007">
        <v>330</v>
      </c>
      <c r="H9007">
        <v>140</v>
      </c>
      <c r="I9007">
        <f t="shared" si="103"/>
        <v>19.402985074626866</v>
      </c>
      <c r="J9007" s="22" t="s">
        <v>83</v>
      </c>
      <c r="K9007">
        <v>40</v>
      </c>
      <c r="L9007">
        <v>25</v>
      </c>
      <c r="M9007">
        <v>30</v>
      </c>
      <c r="N9007">
        <v>0</v>
      </c>
      <c r="O9007">
        <v>0</v>
      </c>
      <c r="P9007">
        <v>0</v>
      </c>
    </row>
    <row r="9008" spans="1:21" x14ac:dyDescent="0.25">
      <c r="A9008">
        <v>2011</v>
      </c>
      <c r="B9008" s="6" t="s">
        <v>71</v>
      </c>
      <c r="C9008">
        <v>24</v>
      </c>
      <c r="I9008" t="str">
        <f t="shared" si="103"/>
        <v/>
      </c>
      <c r="J9008" s="22" t="s">
        <v>78</v>
      </c>
      <c r="K9008">
        <v>20</v>
      </c>
      <c r="L9008">
        <v>20</v>
      </c>
      <c r="M9008">
        <v>10</v>
      </c>
      <c r="N9008">
        <v>0</v>
      </c>
      <c r="O9008">
        <v>0</v>
      </c>
      <c r="P9008">
        <v>0</v>
      </c>
    </row>
    <row r="9009" spans="1:21" x14ac:dyDescent="0.25">
      <c r="A9009">
        <v>2011</v>
      </c>
      <c r="B9009" s="6" t="s">
        <v>71</v>
      </c>
      <c r="C9009">
        <v>25</v>
      </c>
      <c r="I9009" t="str">
        <f t="shared" si="103"/>
        <v/>
      </c>
      <c r="J9009" s="22" t="s">
        <v>81</v>
      </c>
      <c r="K9009">
        <v>25</v>
      </c>
      <c r="L9009">
        <v>25</v>
      </c>
      <c r="M9009">
        <v>30</v>
      </c>
      <c r="N9009">
        <v>50</v>
      </c>
      <c r="O9009">
        <v>0</v>
      </c>
      <c r="P9009">
        <v>0</v>
      </c>
    </row>
    <row r="9010" spans="1:21" x14ac:dyDescent="0.25">
      <c r="A9010">
        <v>2011</v>
      </c>
      <c r="B9010" s="6" t="s">
        <v>71</v>
      </c>
      <c r="C9010">
        <v>26</v>
      </c>
      <c r="I9010" t="str">
        <f t="shared" si="103"/>
        <v/>
      </c>
      <c r="J9010" s="22" t="s">
        <v>221</v>
      </c>
      <c r="K9010">
        <v>20</v>
      </c>
      <c r="L9010">
        <v>10</v>
      </c>
      <c r="M9010">
        <v>5</v>
      </c>
      <c r="N9010">
        <v>0</v>
      </c>
      <c r="O9010">
        <v>0</v>
      </c>
      <c r="P9010">
        <v>0</v>
      </c>
      <c r="Q9010" t="s">
        <v>363</v>
      </c>
    </row>
    <row r="9011" spans="1:21" x14ac:dyDescent="0.25">
      <c r="A9011">
        <v>2011</v>
      </c>
      <c r="B9011" s="6" t="s">
        <v>71</v>
      </c>
      <c r="C9011">
        <v>27</v>
      </c>
      <c r="I9011" t="str">
        <f t="shared" si="103"/>
        <v/>
      </c>
      <c r="J9011" s="22" t="s">
        <v>78</v>
      </c>
      <c r="K9011">
        <v>60</v>
      </c>
      <c r="L9011">
        <v>20</v>
      </c>
      <c r="M9011">
        <v>5</v>
      </c>
      <c r="N9011">
        <v>70</v>
      </c>
      <c r="O9011">
        <v>0</v>
      </c>
      <c r="P9011">
        <v>0</v>
      </c>
    </row>
    <row r="9012" spans="1:21" x14ac:dyDescent="0.25">
      <c r="A9012">
        <v>2011</v>
      </c>
      <c r="B9012" s="6" t="s">
        <v>71</v>
      </c>
      <c r="C9012">
        <v>28</v>
      </c>
      <c r="I9012" t="str">
        <f t="shared" si="103"/>
        <v/>
      </c>
      <c r="J9012" s="22" t="s">
        <v>80</v>
      </c>
      <c r="K9012">
        <v>40</v>
      </c>
      <c r="L9012">
        <v>35</v>
      </c>
      <c r="M9012">
        <v>25</v>
      </c>
      <c r="N9012">
        <v>0</v>
      </c>
      <c r="O9012">
        <v>0</v>
      </c>
      <c r="P9012">
        <v>0</v>
      </c>
      <c r="S9012" t="s">
        <v>51</v>
      </c>
    </row>
    <row r="9013" spans="1:21" x14ac:dyDescent="0.25">
      <c r="A9013">
        <v>2011</v>
      </c>
      <c r="B9013" s="6" t="s">
        <v>71</v>
      </c>
      <c r="C9013">
        <v>29</v>
      </c>
      <c r="I9013" t="str">
        <f t="shared" si="103"/>
        <v/>
      </c>
      <c r="J9013" s="22" t="s">
        <v>80</v>
      </c>
      <c r="K9013">
        <v>50</v>
      </c>
      <c r="L9013">
        <v>40</v>
      </c>
      <c r="M9013">
        <v>20</v>
      </c>
      <c r="N9013">
        <v>5</v>
      </c>
      <c r="O9013">
        <v>5</v>
      </c>
      <c r="P9013">
        <v>0</v>
      </c>
    </row>
    <row r="9014" spans="1:21" x14ac:dyDescent="0.25">
      <c r="A9014">
        <v>2011</v>
      </c>
      <c r="B9014" s="6" t="s">
        <v>71</v>
      </c>
      <c r="C9014">
        <v>30</v>
      </c>
      <c r="I9014" t="str">
        <f t="shared" si="103"/>
        <v/>
      </c>
      <c r="J9014" s="22" t="s">
        <v>221</v>
      </c>
      <c r="K9014">
        <v>30</v>
      </c>
      <c r="L9014">
        <v>20</v>
      </c>
      <c r="M9014">
        <v>5</v>
      </c>
      <c r="N9014">
        <v>0</v>
      </c>
      <c r="O9014">
        <v>0</v>
      </c>
      <c r="P9014">
        <v>0</v>
      </c>
      <c r="Q9014" t="s">
        <v>363</v>
      </c>
    </row>
    <row r="9015" spans="1:21" x14ac:dyDescent="0.25">
      <c r="A9015">
        <v>2011</v>
      </c>
      <c r="B9015" s="6" t="s">
        <v>71</v>
      </c>
      <c r="C9015">
        <v>31</v>
      </c>
      <c r="I9015" t="str">
        <f t="shared" si="103"/>
        <v/>
      </c>
      <c r="J9015" s="22" t="s">
        <v>79</v>
      </c>
      <c r="K9015">
        <v>50</v>
      </c>
      <c r="L9015">
        <v>30</v>
      </c>
      <c r="M9015">
        <v>30</v>
      </c>
      <c r="N9015">
        <v>10</v>
      </c>
      <c r="O9015">
        <v>0</v>
      </c>
      <c r="P9015">
        <v>0</v>
      </c>
    </row>
    <row r="9016" spans="1:21" x14ac:dyDescent="0.25">
      <c r="A9016">
        <v>2011</v>
      </c>
      <c r="B9016" s="6" t="s">
        <v>71</v>
      </c>
      <c r="C9016">
        <v>32</v>
      </c>
      <c r="I9016" t="str">
        <f t="shared" si="103"/>
        <v/>
      </c>
      <c r="J9016" s="22" t="s">
        <v>80</v>
      </c>
      <c r="K9016">
        <v>20</v>
      </c>
      <c r="L9016">
        <v>20</v>
      </c>
      <c r="M9016">
        <v>10</v>
      </c>
      <c r="N9016">
        <v>0</v>
      </c>
      <c r="O9016">
        <v>0</v>
      </c>
      <c r="P9016">
        <v>0</v>
      </c>
      <c r="S9016" t="s">
        <v>51</v>
      </c>
      <c r="U9016" s="30">
        <v>1</v>
      </c>
    </row>
    <row r="9017" spans="1:21" x14ac:dyDescent="0.25">
      <c r="A9017">
        <v>2011</v>
      </c>
      <c r="B9017" s="6" t="s">
        <v>71</v>
      </c>
      <c r="C9017">
        <v>33</v>
      </c>
      <c r="I9017" t="str">
        <f t="shared" si="103"/>
        <v/>
      </c>
      <c r="J9017" s="22" t="s">
        <v>80</v>
      </c>
      <c r="K9017">
        <v>10</v>
      </c>
      <c r="L9017">
        <v>10</v>
      </c>
      <c r="M9017">
        <v>5</v>
      </c>
      <c r="N9017">
        <v>0</v>
      </c>
      <c r="O9017">
        <v>0</v>
      </c>
      <c r="P9017">
        <v>0</v>
      </c>
      <c r="S9017" t="s">
        <v>51</v>
      </c>
      <c r="U9017" t="s">
        <v>625</v>
      </c>
    </row>
    <row r="9018" spans="1:21" x14ac:dyDescent="0.25">
      <c r="A9018">
        <v>2011</v>
      </c>
      <c r="B9018" s="6" t="s">
        <v>71</v>
      </c>
      <c r="C9018">
        <v>34</v>
      </c>
      <c r="I9018" t="str">
        <f t="shared" si="103"/>
        <v/>
      </c>
      <c r="J9018" s="22" t="s">
        <v>78</v>
      </c>
      <c r="K9018">
        <v>30</v>
      </c>
      <c r="L9018">
        <v>20</v>
      </c>
      <c r="M9018">
        <v>10</v>
      </c>
      <c r="N9018">
        <v>0</v>
      </c>
      <c r="O9018">
        <v>0</v>
      </c>
      <c r="P9018">
        <v>0</v>
      </c>
    </row>
    <row r="9019" spans="1:21" x14ac:dyDescent="0.25">
      <c r="A9019">
        <v>2011</v>
      </c>
      <c r="B9019" s="6" t="s">
        <v>71</v>
      </c>
      <c r="C9019">
        <v>35</v>
      </c>
      <c r="I9019" t="str">
        <f t="shared" si="103"/>
        <v/>
      </c>
      <c r="J9019" s="22" t="s">
        <v>80</v>
      </c>
      <c r="K9019">
        <v>60</v>
      </c>
      <c r="L9019">
        <v>30</v>
      </c>
      <c r="M9019">
        <v>20</v>
      </c>
      <c r="N9019">
        <v>80</v>
      </c>
      <c r="O9019">
        <v>0</v>
      </c>
      <c r="P9019">
        <v>0</v>
      </c>
    </row>
    <row r="9020" spans="1:21" x14ac:dyDescent="0.25">
      <c r="A9020">
        <v>2011</v>
      </c>
      <c r="B9020" s="6" t="s">
        <v>71</v>
      </c>
      <c r="C9020">
        <v>36</v>
      </c>
      <c r="I9020" t="str">
        <f t="shared" si="103"/>
        <v/>
      </c>
      <c r="J9020" s="22" t="s">
        <v>78</v>
      </c>
      <c r="K9020">
        <v>20</v>
      </c>
      <c r="L9020">
        <v>10</v>
      </c>
      <c r="M9020">
        <v>5</v>
      </c>
      <c r="N9020">
        <v>40</v>
      </c>
      <c r="O9020">
        <v>0</v>
      </c>
      <c r="P9020">
        <v>0</v>
      </c>
    </row>
    <row r="9021" spans="1:21" x14ac:dyDescent="0.25">
      <c r="A9021">
        <v>2011</v>
      </c>
      <c r="B9021" s="6" t="s">
        <v>71</v>
      </c>
      <c r="C9021">
        <v>37</v>
      </c>
      <c r="I9021" t="str">
        <f t="shared" si="103"/>
        <v/>
      </c>
      <c r="J9021" s="22" t="s">
        <v>83</v>
      </c>
      <c r="K9021">
        <v>20</v>
      </c>
      <c r="L9021">
        <v>20</v>
      </c>
      <c r="M9021">
        <v>10</v>
      </c>
      <c r="N9021">
        <v>0</v>
      </c>
      <c r="O9021">
        <v>0</v>
      </c>
      <c r="P9021">
        <v>0</v>
      </c>
    </row>
    <row r="9022" spans="1:21" x14ac:dyDescent="0.25">
      <c r="A9022">
        <v>2011</v>
      </c>
      <c r="B9022" s="6" t="s">
        <v>71</v>
      </c>
      <c r="C9022">
        <v>38</v>
      </c>
      <c r="I9022" t="str">
        <f t="shared" si="103"/>
        <v/>
      </c>
      <c r="J9022" s="22" t="s">
        <v>221</v>
      </c>
      <c r="K9022">
        <v>50</v>
      </c>
      <c r="L9022">
        <v>30</v>
      </c>
      <c r="M9022">
        <v>15</v>
      </c>
      <c r="N9022">
        <v>0</v>
      </c>
      <c r="O9022">
        <v>0</v>
      </c>
      <c r="P9022">
        <v>0</v>
      </c>
    </row>
    <row r="9023" spans="1:21" x14ac:dyDescent="0.25">
      <c r="A9023">
        <v>2011</v>
      </c>
      <c r="B9023" s="6" t="s">
        <v>71</v>
      </c>
      <c r="C9023">
        <v>39</v>
      </c>
      <c r="I9023" t="str">
        <f t="shared" si="103"/>
        <v/>
      </c>
      <c r="J9023" s="22" t="s">
        <v>83</v>
      </c>
      <c r="K9023">
        <v>20</v>
      </c>
      <c r="L9023">
        <v>10</v>
      </c>
      <c r="M9023">
        <v>10</v>
      </c>
      <c r="N9023">
        <v>5</v>
      </c>
      <c r="O9023">
        <v>0</v>
      </c>
      <c r="P9023">
        <v>0</v>
      </c>
    </row>
    <row r="9024" spans="1:21" x14ac:dyDescent="0.25">
      <c r="A9024">
        <v>2011</v>
      </c>
      <c r="B9024" s="6" t="s">
        <v>71</v>
      </c>
      <c r="C9024">
        <v>40</v>
      </c>
      <c r="I9024" t="str">
        <f t="shared" si="103"/>
        <v/>
      </c>
      <c r="J9024" s="22" t="s">
        <v>85</v>
      </c>
      <c r="K9024">
        <v>10</v>
      </c>
      <c r="L9024">
        <v>10</v>
      </c>
      <c r="M9024">
        <v>5</v>
      </c>
      <c r="N9024">
        <v>0</v>
      </c>
      <c r="O9024">
        <v>0</v>
      </c>
      <c r="P9024">
        <v>0</v>
      </c>
    </row>
    <row r="9025" spans="1:21" x14ac:dyDescent="0.25">
      <c r="A9025">
        <v>2011</v>
      </c>
      <c r="B9025" s="6" t="s">
        <v>71</v>
      </c>
      <c r="C9025">
        <v>41</v>
      </c>
      <c r="I9025" t="str">
        <f t="shared" si="103"/>
        <v/>
      </c>
      <c r="J9025" s="22" t="s">
        <v>221</v>
      </c>
      <c r="K9025">
        <v>30</v>
      </c>
      <c r="L9025">
        <v>25</v>
      </c>
      <c r="M9025">
        <v>20</v>
      </c>
      <c r="N9025">
        <v>20</v>
      </c>
      <c r="O9025">
        <v>0</v>
      </c>
      <c r="P9025">
        <v>0</v>
      </c>
    </row>
    <row r="9026" spans="1:21" x14ac:dyDescent="0.25">
      <c r="A9026">
        <v>2011</v>
      </c>
      <c r="B9026" s="6" t="s">
        <v>71</v>
      </c>
      <c r="C9026">
        <v>42</v>
      </c>
      <c r="I9026" t="str">
        <f t="shared" si="103"/>
        <v/>
      </c>
      <c r="J9026" s="22" t="s">
        <v>83</v>
      </c>
      <c r="K9026">
        <v>50</v>
      </c>
      <c r="L9026">
        <v>30</v>
      </c>
      <c r="M9026">
        <v>50</v>
      </c>
      <c r="N9026">
        <v>50</v>
      </c>
      <c r="O9026">
        <v>0</v>
      </c>
      <c r="P9026">
        <v>0</v>
      </c>
    </row>
    <row r="9027" spans="1:21" x14ac:dyDescent="0.25">
      <c r="A9027">
        <v>2011</v>
      </c>
      <c r="B9027" s="6" t="s">
        <v>71</v>
      </c>
      <c r="C9027">
        <v>43</v>
      </c>
      <c r="I9027" t="str">
        <f t="shared" si="103"/>
        <v/>
      </c>
      <c r="J9027" s="22" t="s">
        <v>83</v>
      </c>
      <c r="K9027">
        <v>60</v>
      </c>
      <c r="L9027">
        <v>40</v>
      </c>
      <c r="M9027">
        <v>30</v>
      </c>
      <c r="N9027">
        <v>20</v>
      </c>
      <c r="O9027">
        <v>0</v>
      </c>
      <c r="P9027">
        <v>0</v>
      </c>
    </row>
    <row r="9028" spans="1:21" x14ac:dyDescent="0.25">
      <c r="A9028">
        <v>2011</v>
      </c>
      <c r="B9028" s="6" t="s">
        <v>71</v>
      </c>
      <c r="C9028">
        <v>44</v>
      </c>
      <c r="I9028" t="str">
        <f t="shared" si="103"/>
        <v/>
      </c>
      <c r="J9028" s="22" t="s">
        <v>83</v>
      </c>
      <c r="K9028">
        <v>40</v>
      </c>
      <c r="L9028">
        <v>30</v>
      </c>
      <c r="M9028">
        <v>10</v>
      </c>
      <c r="N9028">
        <v>10</v>
      </c>
      <c r="O9028">
        <v>0</v>
      </c>
      <c r="P9028">
        <v>0</v>
      </c>
    </row>
    <row r="9029" spans="1:21" x14ac:dyDescent="0.25">
      <c r="A9029">
        <v>2011</v>
      </c>
      <c r="B9029" s="6" t="s">
        <v>71</v>
      </c>
      <c r="C9029">
        <v>45</v>
      </c>
      <c r="D9029" t="s">
        <v>613</v>
      </c>
      <c r="E9029">
        <v>3</v>
      </c>
      <c r="F9029">
        <v>9.1</v>
      </c>
      <c r="G9029">
        <v>235</v>
      </c>
      <c r="H9029">
        <v>0</v>
      </c>
      <c r="I9029">
        <f t="shared" si="103"/>
        <v>11.895424836601308</v>
      </c>
      <c r="J9029" s="22" t="s">
        <v>153</v>
      </c>
      <c r="K9029">
        <v>5</v>
      </c>
      <c r="L9029">
        <v>5</v>
      </c>
      <c r="M9029">
        <v>5</v>
      </c>
      <c r="N9029">
        <v>0</v>
      </c>
      <c r="O9029">
        <v>0</v>
      </c>
      <c r="P9029">
        <v>0</v>
      </c>
    </row>
    <row r="9030" spans="1:21" x14ac:dyDescent="0.25">
      <c r="A9030">
        <v>2011</v>
      </c>
      <c r="B9030" s="6" t="s">
        <v>71</v>
      </c>
      <c r="C9030">
        <v>46</v>
      </c>
      <c r="I9030" t="str">
        <f t="shared" si="103"/>
        <v/>
      </c>
      <c r="J9030" s="22" t="s">
        <v>83</v>
      </c>
      <c r="K9030">
        <v>15</v>
      </c>
      <c r="L9030">
        <v>20</v>
      </c>
      <c r="M9030">
        <v>10</v>
      </c>
      <c r="N9030">
        <v>0</v>
      </c>
      <c r="O9030">
        <v>0</v>
      </c>
      <c r="P9030">
        <v>0</v>
      </c>
    </row>
    <row r="9031" spans="1:21" x14ac:dyDescent="0.25">
      <c r="A9031">
        <v>2011</v>
      </c>
      <c r="B9031" s="6" t="s">
        <v>71</v>
      </c>
      <c r="C9031">
        <v>47</v>
      </c>
      <c r="I9031" t="str">
        <f t="shared" si="103"/>
        <v/>
      </c>
      <c r="J9031" s="22" t="s">
        <v>221</v>
      </c>
      <c r="K9031">
        <v>25</v>
      </c>
      <c r="L9031">
        <v>20</v>
      </c>
      <c r="M9031">
        <v>10</v>
      </c>
      <c r="N9031">
        <v>0</v>
      </c>
      <c r="O9031">
        <v>0</v>
      </c>
      <c r="P9031">
        <v>0</v>
      </c>
    </row>
    <row r="9032" spans="1:21" x14ac:dyDescent="0.25">
      <c r="A9032">
        <v>2011</v>
      </c>
      <c r="B9032" s="6" t="s">
        <v>71</v>
      </c>
      <c r="C9032">
        <v>48</v>
      </c>
      <c r="I9032" t="str">
        <f t="shared" si="103"/>
        <v/>
      </c>
      <c r="J9032" s="22" t="s">
        <v>323</v>
      </c>
      <c r="K9032">
        <v>40</v>
      </c>
      <c r="L9032">
        <v>30</v>
      </c>
      <c r="M9032">
        <v>30</v>
      </c>
      <c r="N9032">
        <v>20</v>
      </c>
      <c r="O9032">
        <v>0</v>
      </c>
      <c r="P9032">
        <v>0</v>
      </c>
    </row>
    <row r="9033" spans="1:21" x14ac:dyDescent="0.25">
      <c r="A9033">
        <v>2011</v>
      </c>
      <c r="B9033" s="6" t="s">
        <v>71</v>
      </c>
      <c r="C9033">
        <v>49</v>
      </c>
      <c r="I9033" t="str">
        <f t="shared" si="103"/>
        <v/>
      </c>
      <c r="J9033" s="22" t="s">
        <v>83</v>
      </c>
      <c r="K9033">
        <v>25</v>
      </c>
      <c r="L9033">
        <v>20</v>
      </c>
      <c r="M9033">
        <v>25</v>
      </c>
      <c r="N9033">
        <v>10</v>
      </c>
      <c r="O9033">
        <v>0</v>
      </c>
      <c r="P9033">
        <v>0</v>
      </c>
    </row>
    <row r="9034" spans="1:21" x14ac:dyDescent="0.25">
      <c r="A9034">
        <v>2011</v>
      </c>
      <c r="B9034" s="6" t="s">
        <v>71</v>
      </c>
      <c r="C9034">
        <v>50</v>
      </c>
      <c r="I9034" t="str">
        <f t="shared" si="103"/>
        <v/>
      </c>
      <c r="J9034" s="22" t="s">
        <v>221</v>
      </c>
      <c r="K9034">
        <v>30</v>
      </c>
      <c r="L9034">
        <v>20</v>
      </c>
      <c r="M9034">
        <v>5</v>
      </c>
      <c r="N9034">
        <v>0</v>
      </c>
      <c r="O9034">
        <v>0</v>
      </c>
      <c r="P9034">
        <v>0</v>
      </c>
    </row>
    <row r="9035" spans="1:21" x14ac:dyDescent="0.25">
      <c r="A9035">
        <v>2011</v>
      </c>
      <c r="B9035" s="6" t="s">
        <v>71</v>
      </c>
      <c r="C9035">
        <v>51</v>
      </c>
      <c r="I9035" t="str">
        <f t="shared" si="103"/>
        <v/>
      </c>
      <c r="J9035" s="22" t="s">
        <v>221</v>
      </c>
      <c r="K9035">
        <v>10</v>
      </c>
      <c r="L9035">
        <v>5</v>
      </c>
      <c r="M9035">
        <v>10</v>
      </c>
      <c r="N9035">
        <v>0</v>
      </c>
      <c r="O9035">
        <v>0</v>
      </c>
      <c r="P9035">
        <v>0</v>
      </c>
    </row>
    <row r="9036" spans="1:21" x14ac:dyDescent="0.25">
      <c r="A9036">
        <v>2011</v>
      </c>
      <c r="B9036" s="6" t="s">
        <v>71</v>
      </c>
      <c r="C9036">
        <v>52</v>
      </c>
      <c r="I9036" t="str">
        <f t="shared" si="103"/>
        <v/>
      </c>
      <c r="J9036" s="22" t="s">
        <v>221</v>
      </c>
      <c r="K9036">
        <v>10</v>
      </c>
      <c r="L9036">
        <v>10</v>
      </c>
      <c r="M9036">
        <v>5</v>
      </c>
      <c r="N9036">
        <v>5</v>
      </c>
      <c r="O9036">
        <v>0</v>
      </c>
      <c r="P9036">
        <v>0</v>
      </c>
      <c r="Q9036" t="s">
        <v>363</v>
      </c>
      <c r="U9036" s="30">
        <v>0.3</v>
      </c>
    </row>
    <row r="9037" spans="1:21" x14ac:dyDescent="0.25">
      <c r="A9037">
        <v>2011</v>
      </c>
      <c r="B9037" s="6" t="s">
        <v>71</v>
      </c>
      <c r="C9037">
        <v>53</v>
      </c>
      <c r="I9037" t="str">
        <f t="shared" si="103"/>
        <v/>
      </c>
      <c r="J9037" s="22" t="s">
        <v>80</v>
      </c>
      <c r="K9037">
        <v>20</v>
      </c>
      <c r="L9037">
        <v>10</v>
      </c>
      <c r="M9037">
        <v>10</v>
      </c>
      <c r="N9037">
        <v>0</v>
      </c>
      <c r="O9037">
        <v>0</v>
      </c>
      <c r="P9037">
        <v>0</v>
      </c>
    </row>
    <row r="9038" spans="1:21" x14ac:dyDescent="0.25">
      <c r="A9038">
        <v>2011</v>
      </c>
      <c r="B9038" s="6" t="s">
        <v>71</v>
      </c>
      <c r="C9038">
        <v>54</v>
      </c>
      <c r="I9038" t="str">
        <f t="shared" si="103"/>
        <v/>
      </c>
      <c r="J9038" s="22" t="s">
        <v>78</v>
      </c>
      <c r="K9038">
        <v>10</v>
      </c>
      <c r="L9038">
        <v>5</v>
      </c>
      <c r="M9038">
        <v>10</v>
      </c>
      <c r="N9038">
        <v>0</v>
      </c>
      <c r="O9038">
        <v>0</v>
      </c>
      <c r="P9038">
        <v>0</v>
      </c>
      <c r="U9038" t="s">
        <v>573</v>
      </c>
    </row>
    <row r="9039" spans="1:21" x14ac:dyDescent="0.25">
      <c r="A9039">
        <v>2011</v>
      </c>
      <c r="B9039" s="6" t="s">
        <v>71</v>
      </c>
      <c r="C9039">
        <v>55</v>
      </c>
      <c r="I9039" t="str">
        <f t="shared" si="103"/>
        <v/>
      </c>
      <c r="J9039" s="22" t="s">
        <v>221</v>
      </c>
      <c r="K9039">
        <v>10</v>
      </c>
      <c r="L9039">
        <v>10</v>
      </c>
      <c r="M9039">
        <v>5</v>
      </c>
      <c r="N9039">
        <v>0</v>
      </c>
      <c r="O9039">
        <v>0</v>
      </c>
      <c r="P9039">
        <v>0</v>
      </c>
    </row>
    <row r="9040" spans="1:21" x14ac:dyDescent="0.25">
      <c r="A9040">
        <v>2011</v>
      </c>
      <c r="B9040" s="6" t="s">
        <v>71</v>
      </c>
      <c r="C9040">
        <v>56</v>
      </c>
      <c r="I9040" t="str">
        <f t="shared" si="103"/>
        <v/>
      </c>
      <c r="J9040" s="22" t="s">
        <v>78</v>
      </c>
      <c r="K9040">
        <v>5</v>
      </c>
      <c r="L9040">
        <v>5</v>
      </c>
      <c r="M9040">
        <v>10</v>
      </c>
      <c r="N9040">
        <v>0</v>
      </c>
      <c r="O9040">
        <v>0</v>
      </c>
      <c r="P9040">
        <v>0</v>
      </c>
    </row>
    <row r="9041" spans="1:21" x14ac:dyDescent="0.25">
      <c r="A9041">
        <v>2011</v>
      </c>
      <c r="B9041" s="6" t="s">
        <v>71</v>
      </c>
      <c r="C9041">
        <v>57</v>
      </c>
      <c r="I9041" t="str">
        <f t="shared" si="103"/>
        <v/>
      </c>
      <c r="J9041" s="22" t="s">
        <v>79</v>
      </c>
      <c r="K9041">
        <v>60</v>
      </c>
      <c r="L9041">
        <v>60</v>
      </c>
      <c r="M9041">
        <v>70</v>
      </c>
      <c r="N9041">
        <v>50</v>
      </c>
      <c r="O9041">
        <v>5</v>
      </c>
      <c r="P9041">
        <v>0</v>
      </c>
      <c r="Q9041" t="s">
        <v>428</v>
      </c>
    </row>
    <row r="9042" spans="1:21" x14ac:dyDescent="0.25">
      <c r="A9042">
        <v>2011</v>
      </c>
      <c r="B9042" s="6" t="s">
        <v>71</v>
      </c>
      <c r="C9042">
        <v>58</v>
      </c>
      <c r="I9042" t="str">
        <f t="shared" si="103"/>
        <v/>
      </c>
      <c r="J9042" s="22" t="s">
        <v>221</v>
      </c>
      <c r="K9042">
        <v>50</v>
      </c>
      <c r="L9042">
        <v>40</v>
      </c>
      <c r="M9042">
        <v>30</v>
      </c>
      <c r="N9042">
        <v>10</v>
      </c>
      <c r="O9042">
        <v>0</v>
      </c>
      <c r="P9042">
        <v>0</v>
      </c>
    </row>
    <row r="9043" spans="1:21" x14ac:dyDescent="0.25">
      <c r="A9043">
        <v>2011</v>
      </c>
      <c r="B9043" s="6" t="s">
        <v>71</v>
      </c>
      <c r="C9043">
        <v>59</v>
      </c>
      <c r="I9043" t="str">
        <f t="shared" si="103"/>
        <v/>
      </c>
      <c r="J9043" s="22" t="s">
        <v>221</v>
      </c>
      <c r="K9043">
        <v>20</v>
      </c>
      <c r="L9043">
        <v>20</v>
      </c>
      <c r="M9043">
        <v>5</v>
      </c>
      <c r="N9043">
        <v>0</v>
      </c>
      <c r="O9043">
        <v>0</v>
      </c>
      <c r="P9043">
        <v>0</v>
      </c>
    </row>
    <row r="9044" spans="1:21" x14ac:dyDescent="0.25">
      <c r="A9044">
        <v>2011</v>
      </c>
      <c r="B9044" s="6" t="s">
        <v>71</v>
      </c>
      <c r="C9044">
        <v>60</v>
      </c>
      <c r="I9044" t="str">
        <f t="shared" si="103"/>
        <v/>
      </c>
      <c r="J9044" s="22" t="s">
        <v>78</v>
      </c>
      <c r="K9044">
        <v>20</v>
      </c>
      <c r="L9044">
        <v>20</v>
      </c>
      <c r="M9044">
        <v>10</v>
      </c>
      <c r="N9044">
        <v>0</v>
      </c>
      <c r="O9044">
        <v>0</v>
      </c>
      <c r="P9044">
        <v>0</v>
      </c>
    </row>
    <row r="9045" spans="1:21" x14ac:dyDescent="0.25">
      <c r="A9045">
        <v>2011</v>
      </c>
      <c r="B9045" s="6" t="s">
        <v>71</v>
      </c>
      <c r="C9045">
        <v>61</v>
      </c>
      <c r="F9045">
        <v>12.1</v>
      </c>
      <c r="I9045">
        <f t="shared" si="103"/>
        <v>12.1</v>
      </c>
      <c r="J9045" s="22" t="s">
        <v>79</v>
      </c>
      <c r="K9045">
        <v>110</v>
      </c>
      <c r="L9045">
        <v>60</v>
      </c>
      <c r="M9045">
        <v>60</v>
      </c>
      <c r="N9045">
        <v>40</v>
      </c>
      <c r="O9045">
        <v>0</v>
      </c>
      <c r="P9045">
        <v>0</v>
      </c>
    </row>
    <row r="9046" spans="1:21" x14ac:dyDescent="0.25">
      <c r="A9046">
        <v>2011</v>
      </c>
      <c r="B9046" s="6" t="s">
        <v>71</v>
      </c>
      <c r="C9046">
        <v>62</v>
      </c>
      <c r="D9046" t="s">
        <v>608</v>
      </c>
      <c r="E9046">
        <v>4</v>
      </c>
      <c r="F9046">
        <v>12.9</v>
      </c>
      <c r="G9046">
        <v>190</v>
      </c>
      <c r="H9046">
        <v>40</v>
      </c>
      <c r="I9046">
        <f t="shared" si="103"/>
        <v>15.925925925925927</v>
      </c>
      <c r="J9046" s="22" t="s">
        <v>78</v>
      </c>
      <c r="K9046">
        <v>20</v>
      </c>
      <c r="L9046">
        <v>30</v>
      </c>
      <c r="M9046">
        <v>3</v>
      </c>
      <c r="N9046">
        <v>15</v>
      </c>
      <c r="O9046">
        <v>0</v>
      </c>
      <c r="P9046">
        <v>0</v>
      </c>
    </row>
    <row r="9047" spans="1:21" x14ac:dyDescent="0.25">
      <c r="A9047">
        <v>2011</v>
      </c>
      <c r="B9047" s="6" t="s">
        <v>71</v>
      </c>
      <c r="C9047">
        <v>63</v>
      </c>
      <c r="I9047" t="str">
        <f t="shared" si="103"/>
        <v/>
      </c>
      <c r="J9047" s="22" t="s">
        <v>85</v>
      </c>
      <c r="K9047">
        <v>18</v>
      </c>
      <c r="L9047">
        <v>7</v>
      </c>
      <c r="M9047">
        <v>2</v>
      </c>
      <c r="N9047">
        <v>0</v>
      </c>
      <c r="O9047">
        <v>0</v>
      </c>
      <c r="P9047">
        <v>0</v>
      </c>
    </row>
    <row r="9048" spans="1:21" x14ac:dyDescent="0.25">
      <c r="A9048">
        <v>2011</v>
      </c>
      <c r="B9048" s="6" t="s">
        <v>71</v>
      </c>
      <c r="C9048">
        <v>64</v>
      </c>
      <c r="I9048" t="str">
        <f t="shared" si="103"/>
        <v/>
      </c>
      <c r="J9048" s="22" t="s">
        <v>221</v>
      </c>
      <c r="K9048">
        <v>10</v>
      </c>
      <c r="L9048">
        <v>5</v>
      </c>
      <c r="M9048">
        <v>31</v>
      </c>
      <c r="N9048">
        <v>10</v>
      </c>
      <c r="O9048">
        <v>0</v>
      </c>
      <c r="P9048">
        <v>5</v>
      </c>
      <c r="Q9048" t="s">
        <v>363</v>
      </c>
      <c r="U9048" s="30">
        <v>0.15</v>
      </c>
    </row>
    <row r="9049" spans="1:21" x14ac:dyDescent="0.25">
      <c r="A9049">
        <v>2011</v>
      </c>
      <c r="B9049" s="6" t="s">
        <v>71</v>
      </c>
      <c r="C9049">
        <v>65</v>
      </c>
      <c r="I9049" t="str">
        <f t="shared" ref="I9049:I9064" si="104">IF($F9049&gt;0,$F9049/(1000-$G9049)*1000,"")</f>
        <v/>
      </c>
      <c r="J9049" s="22" t="s">
        <v>101</v>
      </c>
      <c r="K9049">
        <v>50</v>
      </c>
      <c r="L9049">
        <v>40</v>
      </c>
      <c r="M9049">
        <v>20</v>
      </c>
      <c r="N9049">
        <v>0</v>
      </c>
      <c r="O9049">
        <v>0</v>
      </c>
      <c r="P9049">
        <v>0</v>
      </c>
    </row>
    <row r="9050" spans="1:21" x14ac:dyDescent="0.25">
      <c r="A9050">
        <v>2011</v>
      </c>
      <c r="B9050" s="6" t="s">
        <v>71</v>
      </c>
      <c r="C9050">
        <v>66</v>
      </c>
      <c r="I9050" t="str">
        <f t="shared" si="104"/>
        <v/>
      </c>
      <c r="J9050" s="22" t="s">
        <v>221</v>
      </c>
      <c r="K9050">
        <v>12</v>
      </c>
      <c r="L9050">
        <v>5</v>
      </c>
      <c r="M9050">
        <v>1</v>
      </c>
      <c r="N9050">
        <v>0</v>
      </c>
      <c r="O9050">
        <v>0</v>
      </c>
      <c r="P9050">
        <v>0</v>
      </c>
    </row>
    <row r="9051" spans="1:21" x14ac:dyDescent="0.25">
      <c r="A9051">
        <v>2011</v>
      </c>
      <c r="B9051" s="6" t="s">
        <v>71</v>
      </c>
      <c r="C9051">
        <v>67</v>
      </c>
      <c r="I9051" t="str">
        <f t="shared" si="104"/>
        <v/>
      </c>
      <c r="J9051" s="22" t="s">
        <v>79</v>
      </c>
      <c r="K9051">
        <v>20</v>
      </c>
      <c r="L9051">
        <v>19</v>
      </c>
      <c r="M9051">
        <v>4</v>
      </c>
      <c r="N9051">
        <v>5</v>
      </c>
      <c r="O9051">
        <v>0</v>
      </c>
      <c r="P9051">
        <v>0</v>
      </c>
    </row>
    <row r="9052" spans="1:21" x14ac:dyDescent="0.25">
      <c r="A9052">
        <v>2011</v>
      </c>
      <c r="B9052" s="6" t="s">
        <v>71</v>
      </c>
      <c r="C9052">
        <v>68</v>
      </c>
      <c r="I9052" t="str">
        <f t="shared" si="104"/>
        <v/>
      </c>
      <c r="J9052" s="22" t="s">
        <v>83</v>
      </c>
      <c r="K9052">
        <v>12</v>
      </c>
      <c r="L9052">
        <v>12</v>
      </c>
      <c r="M9052">
        <v>4</v>
      </c>
      <c r="N9052">
        <v>0</v>
      </c>
      <c r="O9052">
        <v>0</v>
      </c>
      <c r="P9052">
        <v>0</v>
      </c>
    </row>
    <row r="9053" spans="1:21" x14ac:dyDescent="0.25">
      <c r="A9053">
        <v>2011</v>
      </c>
      <c r="B9053" s="6" t="s">
        <v>71</v>
      </c>
      <c r="C9053">
        <v>69</v>
      </c>
      <c r="I9053" t="str">
        <f t="shared" si="104"/>
        <v/>
      </c>
      <c r="J9053" s="22" t="s">
        <v>83</v>
      </c>
      <c r="K9053">
        <v>41</v>
      </c>
      <c r="L9053">
        <v>22</v>
      </c>
      <c r="M9053">
        <v>5</v>
      </c>
      <c r="N9053">
        <v>0</v>
      </c>
      <c r="O9053">
        <v>0</v>
      </c>
      <c r="P9053">
        <v>0</v>
      </c>
    </row>
    <row r="9054" spans="1:21" x14ac:dyDescent="0.25">
      <c r="A9054">
        <v>2011</v>
      </c>
      <c r="B9054" s="6" t="s">
        <v>71</v>
      </c>
      <c r="C9054">
        <v>70</v>
      </c>
      <c r="F9054">
        <v>11.3</v>
      </c>
      <c r="I9054">
        <f t="shared" si="104"/>
        <v>11.3</v>
      </c>
      <c r="J9054" s="22" t="s">
        <v>85</v>
      </c>
      <c r="K9054">
        <v>7</v>
      </c>
      <c r="L9054">
        <v>5</v>
      </c>
      <c r="M9054">
        <v>2</v>
      </c>
      <c r="N9054">
        <v>0</v>
      </c>
      <c r="O9054">
        <v>0</v>
      </c>
      <c r="P9054">
        <v>0</v>
      </c>
    </row>
    <row r="9055" spans="1:21" x14ac:dyDescent="0.25">
      <c r="A9055">
        <v>2011</v>
      </c>
      <c r="B9055" s="6" t="s">
        <v>71</v>
      </c>
      <c r="C9055">
        <v>71</v>
      </c>
      <c r="D9055" t="s">
        <v>608</v>
      </c>
      <c r="E9055">
        <v>5</v>
      </c>
      <c r="F9055">
        <v>11.2</v>
      </c>
      <c r="G9055">
        <v>120</v>
      </c>
      <c r="H9055">
        <v>25</v>
      </c>
      <c r="I9055">
        <f t="shared" si="104"/>
        <v>12.727272727272727</v>
      </c>
      <c r="J9055" s="22" t="s">
        <v>221</v>
      </c>
      <c r="K9055">
        <v>30</v>
      </c>
      <c r="L9055">
        <v>7</v>
      </c>
      <c r="M9055">
        <v>2</v>
      </c>
      <c r="N9055">
        <v>5</v>
      </c>
      <c r="O9055">
        <v>0</v>
      </c>
      <c r="P9055">
        <v>5</v>
      </c>
      <c r="Q9055" t="s">
        <v>363</v>
      </c>
      <c r="U9055" s="30">
        <v>0.5</v>
      </c>
    </row>
    <row r="9056" spans="1:21" x14ac:dyDescent="0.25">
      <c r="A9056">
        <v>2011</v>
      </c>
      <c r="B9056" s="6" t="s">
        <v>71</v>
      </c>
      <c r="C9056">
        <v>72</v>
      </c>
      <c r="I9056" t="str">
        <f t="shared" si="104"/>
        <v/>
      </c>
      <c r="J9056" s="22" t="s">
        <v>85</v>
      </c>
      <c r="K9056">
        <v>20</v>
      </c>
      <c r="L9056">
        <v>18</v>
      </c>
      <c r="M9056">
        <v>5</v>
      </c>
      <c r="N9056">
        <v>0</v>
      </c>
      <c r="O9056">
        <v>0</v>
      </c>
      <c r="P9056">
        <v>0</v>
      </c>
    </row>
    <row r="9057" spans="1:21" x14ac:dyDescent="0.25">
      <c r="A9057">
        <v>2011</v>
      </c>
      <c r="B9057" s="6" t="s">
        <v>71</v>
      </c>
      <c r="C9057">
        <v>73</v>
      </c>
      <c r="I9057" t="str">
        <f t="shared" si="104"/>
        <v/>
      </c>
      <c r="J9057" s="22" t="s">
        <v>85</v>
      </c>
      <c r="K9057">
        <v>5</v>
      </c>
      <c r="L9057">
        <v>4</v>
      </c>
      <c r="M9057">
        <v>3</v>
      </c>
      <c r="N9057">
        <v>0</v>
      </c>
      <c r="O9057">
        <v>0</v>
      </c>
      <c r="P9057">
        <v>0</v>
      </c>
    </row>
    <row r="9058" spans="1:21" x14ac:dyDescent="0.25">
      <c r="A9058">
        <v>2011</v>
      </c>
      <c r="B9058" s="6" t="s">
        <v>71</v>
      </c>
      <c r="C9058">
        <v>74</v>
      </c>
      <c r="I9058" t="str">
        <f t="shared" si="104"/>
        <v/>
      </c>
      <c r="J9058" s="22" t="s">
        <v>221</v>
      </c>
      <c r="K9058">
        <v>7</v>
      </c>
      <c r="L9058">
        <v>5</v>
      </c>
      <c r="M9058">
        <v>2</v>
      </c>
      <c r="N9058">
        <v>0</v>
      </c>
      <c r="O9058">
        <v>0</v>
      </c>
      <c r="P9058">
        <v>20</v>
      </c>
      <c r="Q9058" t="s">
        <v>363</v>
      </c>
      <c r="U9058" s="30">
        <v>0.5</v>
      </c>
    </row>
    <row r="9059" spans="1:21" x14ac:dyDescent="0.25">
      <c r="A9059">
        <v>2011</v>
      </c>
      <c r="B9059" s="6" t="s">
        <v>71</v>
      </c>
      <c r="C9059">
        <v>75</v>
      </c>
      <c r="I9059" t="str">
        <f t="shared" si="104"/>
        <v/>
      </c>
      <c r="J9059" s="22" t="s">
        <v>79</v>
      </c>
      <c r="K9059">
        <v>4</v>
      </c>
      <c r="L9059">
        <v>3</v>
      </c>
      <c r="M9059">
        <v>10</v>
      </c>
      <c r="N9059">
        <v>0</v>
      </c>
      <c r="O9059">
        <v>30</v>
      </c>
      <c r="P9059">
        <v>0</v>
      </c>
    </row>
    <row r="9060" spans="1:21" x14ac:dyDescent="0.25">
      <c r="A9060">
        <v>2011</v>
      </c>
      <c r="B9060" s="6" t="s">
        <v>71</v>
      </c>
      <c r="C9060">
        <v>76</v>
      </c>
      <c r="I9060" t="str">
        <f t="shared" si="104"/>
        <v/>
      </c>
      <c r="J9060" s="22" t="s">
        <v>85</v>
      </c>
      <c r="K9060">
        <v>5</v>
      </c>
      <c r="L9060">
        <v>5</v>
      </c>
      <c r="M9060">
        <v>4</v>
      </c>
      <c r="N9060">
        <v>0</v>
      </c>
      <c r="O9060">
        <v>0</v>
      </c>
      <c r="P9060">
        <v>0</v>
      </c>
    </row>
    <row r="9061" spans="1:21" x14ac:dyDescent="0.25">
      <c r="A9061">
        <v>2011</v>
      </c>
      <c r="B9061" s="6" t="s">
        <v>71</v>
      </c>
      <c r="C9061">
        <v>77</v>
      </c>
      <c r="I9061" t="str">
        <f t="shared" si="104"/>
        <v/>
      </c>
      <c r="J9061" s="22" t="s">
        <v>221</v>
      </c>
      <c r="K9061">
        <v>25</v>
      </c>
      <c r="L9061">
        <v>20</v>
      </c>
      <c r="M9061">
        <v>2</v>
      </c>
      <c r="N9061">
        <v>0</v>
      </c>
      <c r="O9061">
        <v>0</v>
      </c>
      <c r="P9061">
        <v>0</v>
      </c>
    </row>
    <row r="9062" spans="1:21" x14ac:dyDescent="0.25">
      <c r="A9062">
        <v>2011</v>
      </c>
      <c r="B9062" s="6" t="s">
        <v>71</v>
      </c>
      <c r="C9062">
        <v>78</v>
      </c>
      <c r="I9062" t="str">
        <f t="shared" si="104"/>
        <v/>
      </c>
      <c r="J9062" s="22" t="s">
        <v>83</v>
      </c>
      <c r="K9062">
        <v>50</v>
      </c>
      <c r="L9062">
        <v>40</v>
      </c>
      <c r="M9062">
        <v>3</v>
      </c>
      <c r="N9062">
        <v>5</v>
      </c>
      <c r="O9062">
        <v>0</v>
      </c>
      <c r="P9062">
        <v>0</v>
      </c>
    </row>
    <row r="9063" spans="1:21" x14ac:dyDescent="0.25">
      <c r="A9063">
        <v>2011</v>
      </c>
      <c r="B9063" s="6" t="s">
        <v>71</v>
      </c>
      <c r="C9063">
        <v>79</v>
      </c>
      <c r="I9063" t="str">
        <f t="shared" si="104"/>
        <v/>
      </c>
      <c r="J9063" s="22" t="s">
        <v>79</v>
      </c>
      <c r="K9063">
        <v>7</v>
      </c>
      <c r="L9063">
        <v>5</v>
      </c>
      <c r="M9063">
        <v>5</v>
      </c>
      <c r="N9063">
        <v>0</v>
      </c>
      <c r="O9063">
        <v>10</v>
      </c>
      <c r="P9063">
        <v>0</v>
      </c>
    </row>
    <row r="9064" spans="1:21" x14ac:dyDescent="0.25">
      <c r="A9064">
        <v>2011</v>
      </c>
      <c r="B9064" s="6" t="s">
        <v>71</v>
      </c>
      <c r="C9064">
        <v>80</v>
      </c>
      <c r="D9064" t="s">
        <v>608</v>
      </c>
      <c r="E9064">
        <v>6</v>
      </c>
      <c r="F9064">
        <v>10</v>
      </c>
      <c r="G9064">
        <v>310</v>
      </c>
      <c r="H9064">
        <v>0</v>
      </c>
      <c r="I9064">
        <f t="shared" si="104"/>
        <v>14.492753623188406</v>
      </c>
      <c r="J9064" s="22" t="s">
        <v>83</v>
      </c>
      <c r="K9064">
        <v>40</v>
      </c>
      <c r="L9064">
        <v>25</v>
      </c>
      <c r="M9064">
        <v>10</v>
      </c>
      <c r="N9064">
        <v>0</v>
      </c>
      <c r="O9064">
        <v>0</v>
      </c>
      <c r="P9064">
        <v>0</v>
      </c>
    </row>
    <row r="9065" spans="1:21" x14ac:dyDescent="0.25">
      <c r="A9065">
        <v>2011</v>
      </c>
      <c r="B9065" s="6" t="s">
        <v>71</v>
      </c>
      <c r="C9065">
        <v>81</v>
      </c>
      <c r="J9065" s="22" t="s">
        <v>85</v>
      </c>
      <c r="K9065">
        <v>12</v>
      </c>
      <c r="L9065">
        <v>4</v>
      </c>
      <c r="M9065">
        <v>2</v>
      </c>
      <c r="N9065">
        <v>0</v>
      </c>
      <c r="O9065">
        <v>0</v>
      </c>
      <c r="P9065">
        <v>0</v>
      </c>
    </row>
    <row r="9066" spans="1:21" x14ac:dyDescent="0.25">
      <c r="A9066">
        <v>2011</v>
      </c>
      <c r="B9066" s="6" t="s">
        <v>71</v>
      </c>
      <c r="C9066">
        <v>82</v>
      </c>
      <c r="J9066" s="22" t="s">
        <v>221</v>
      </c>
      <c r="K9066">
        <v>45</v>
      </c>
      <c r="L9066">
        <v>30</v>
      </c>
      <c r="M9066">
        <v>6</v>
      </c>
      <c r="N9066">
        <v>0</v>
      </c>
      <c r="O9066">
        <v>0</v>
      </c>
      <c r="P9066">
        <v>5</v>
      </c>
    </row>
    <row r="9067" spans="1:21" x14ac:dyDescent="0.25">
      <c r="A9067">
        <v>2011</v>
      </c>
      <c r="B9067" s="6" t="s">
        <v>71</v>
      </c>
      <c r="C9067">
        <v>83</v>
      </c>
      <c r="J9067" s="22" t="s">
        <v>80</v>
      </c>
      <c r="K9067">
        <v>12</v>
      </c>
      <c r="L9067">
        <v>10</v>
      </c>
      <c r="M9067">
        <v>3</v>
      </c>
      <c r="N9067">
        <v>0</v>
      </c>
      <c r="O9067">
        <v>0</v>
      </c>
      <c r="P9067">
        <v>0</v>
      </c>
    </row>
    <row r="9068" spans="1:21" x14ac:dyDescent="0.25">
      <c r="A9068">
        <v>2011</v>
      </c>
      <c r="B9068" s="6" t="s">
        <v>71</v>
      </c>
      <c r="C9068">
        <v>84</v>
      </c>
      <c r="J9068" s="22" t="s">
        <v>221</v>
      </c>
      <c r="K9068">
        <v>35</v>
      </c>
      <c r="L9068">
        <v>30</v>
      </c>
      <c r="M9068">
        <v>5</v>
      </c>
      <c r="N9068">
        <v>0</v>
      </c>
      <c r="O9068">
        <v>0</v>
      </c>
      <c r="P9068">
        <v>5</v>
      </c>
    </row>
    <row r="9069" spans="1:21" x14ac:dyDescent="0.25">
      <c r="A9069">
        <v>2011</v>
      </c>
      <c r="B9069" s="6" t="s">
        <v>71</v>
      </c>
      <c r="C9069">
        <v>85</v>
      </c>
      <c r="J9069" s="22" t="s">
        <v>626</v>
      </c>
      <c r="K9069">
        <v>5</v>
      </c>
      <c r="L9069">
        <v>4</v>
      </c>
      <c r="M9069">
        <v>4</v>
      </c>
      <c r="N9069">
        <v>0</v>
      </c>
      <c r="O9069">
        <v>0</v>
      </c>
      <c r="P9069">
        <v>0</v>
      </c>
    </row>
    <row r="9070" spans="1:21" x14ac:dyDescent="0.25">
      <c r="A9070">
        <v>2011</v>
      </c>
      <c r="B9070" s="6" t="s">
        <v>71</v>
      </c>
      <c r="C9070">
        <v>86</v>
      </c>
      <c r="J9070" s="22" t="s">
        <v>85</v>
      </c>
      <c r="K9070">
        <v>6</v>
      </c>
      <c r="L9070">
        <v>5</v>
      </c>
      <c r="M9070">
        <v>4</v>
      </c>
      <c r="N9070">
        <v>5</v>
      </c>
      <c r="O9070">
        <v>0</v>
      </c>
      <c r="P9070">
        <v>0</v>
      </c>
    </row>
    <row r="9071" spans="1:21" x14ac:dyDescent="0.25">
      <c r="A9071">
        <v>2011</v>
      </c>
      <c r="B9071" s="6" t="s">
        <v>71</v>
      </c>
      <c r="C9071">
        <v>87</v>
      </c>
      <c r="J9071" s="22" t="s">
        <v>81</v>
      </c>
      <c r="K9071">
        <v>25</v>
      </c>
      <c r="L9071">
        <v>13</v>
      </c>
      <c r="M9071">
        <v>6</v>
      </c>
      <c r="N9071">
        <v>10</v>
      </c>
      <c r="O9071">
        <v>0</v>
      </c>
      <c r="P9071">
        <v>0</v>
      </c>
    </row>
    <row r="9072" spans="1:21" x14ac:dyDescent="0.25">
      <c r="A9072">
        <v>2011</v>
      </c>
      <c r="B9072" s="6" t="s">
        <v>71</v>
      </c>
      <c r="C9072">
        <v>88</v>
      </c>
      <c r="J9072" s="22" t="s">
        <v>79</v>
      </c>
      <c r="K9072">
        <v>5</v>
      </c>
      <c r="L9072">
        <v>4</v>
      </c>
      <c r="M9072">
        <v>15</v>
      </c>
      <c r="N9072">
        <v>0</v>
      </c>
      <c r="O9072">
        <v>0</v>
      </c>
      <c r="P9072">
        <v>0</v>
      </c>
    </row>
    <row r="9073" spans="1:21" x14ac:dyDescent="0.25">
      <c r="A9073">
        <v>2011</v>
      </c>
      <c r="B9073" s="6" t="s">
        <v>71</v>
      </c>
      <c r="C9073">
        <v>89</v>
      </c>
      <c r="J9073" s="22" t="s">
        <v>221</v>
      </c>
      <c r="K9073">
        <v>7</v>
      </c>
      <c r="L9073">
        <v>5</v>
      </c>
      <c r="M9073">
        <v>1</v>
      </c>
      <c r="N9073">
        <v>0</v>
      </c>
      <c r="O9073">
        <v>0</v>
      </c>
      <c r="P9073">
        <v>0</v>
      </c>
    </row>
    <row r="9074" spans="1:21" x14ac:dyDescent="0.25">
      <c r="A9074">
        <v>2011</v>
      </c>
      <c r="B9074" s="6" t="s">
        <v>71</v>
      </c>
      <c r="C9074">
        <v>90</v>
      </c>
      <c r="J9074" s="22" t="s">
        <v>85</v>
      </c>
      <c r="K9074">
        <v>5</v>
      </c>
      <c r="L9074">
        <v>5</v>
      </c>
      <c r="M9074">
        <v>3</v>
      </c>
      <c r="N9074">
        <v>0</v>
      </c>
      <c r="O9074">
        <v>0</v>
      </c>
      <c r="P9074">
        <v>0</v>
      </c>
    </row>
    <row r="9075" spans="1:21" x14ac:dyDescent="0.25">
      <c r="A9075">
        <v>2011</v>
      </c>
      <c r="B9075" s="6" t="s">
        <v>71</v>
      </c>
      <c r="C9075">
        <v>91</v>
      </c>
      <c r="J9075" s="22" t="s">
        <v>221</v>
      </c>
      <c r="K9075">
        <v>30</v>
      </c>
      <c r="L9075">
        <v>25</v>
      </c>
      <c r="M9075">
        <v>5</v>
      </c>
      <c r="N9075">
        <v>0</v>
      </c>
      <c r="O9075">
        <v>0</v>
      </c>
      <c r="P9075">
        <v>10</v>
      </c>
      <c r="Q9075" t="s">
        <v>363</v>
      </c>
      <c r="U9075" s="30">
        <v>0.1</v>
      </c>
    </row>
    <row r="9076" spans="1:21" x14ac:dyDescent="0.25">
      <c r="A9076">
        <v>2011</v>
      </c>
      <c r="B9076" s="6" t="s">
        <v>71</v>
      </c>
      <c r="C9076">
        <v>92</v>
      </c>
      <c r="J9076" s="22" t="s">
        <v>221</v>
      </c>
      <c r="K9076">
        <v>9</v>
      </c>
      <c r="L9076">
        <v>5</v>
      </c>
      <c r="M9076">
        <v>20</v>
      </c>
      <c r="N9076">
        <v>0</v>
      </c>
      <c r="O9076">
        <v>0</v>
      </c>
      <c r="P9076">
        <v>30</v>
      </c>
      <c r="Q9076" t="s">
        <v>363</v>
      </c>
      <c r="U9076" s="30"/>
    </row>
    <row r="9077" spans="1:21" x14ac:dyDescent="0.25">
      <c r="A9077">
        <v>2011</v>
      </c>
      <c r="B9077" s="6" t="s">
        <v>71</v>
      </c>
      <c r="C9077">
        <v>93</v>
      </c>
      <c r="J9077" s="22" t="s">
        <v>79</v>
      </c>
      <c r="K9077">
        <v>6</v>
      </c>
      <c r="L9077">
        <v>5</v>
      </c>
      <c r="M9077">
        <v>7</v>
      </c>
      <c r="N9077">
        <v>0</v>
      </c>
      <c r="O9077">
        <v>0</v>
      </c>
      <c r="P9077">
        <v>0</v>
      </c>
    </row>
    <row r="9078" spans="1:21" x14ac:dyDescent="0.25">
      <c r="A9078">
        <v>2011</v>
      </c>
      <c r="B9078" s="6" t="s">
        <v>71</v>
      </c>
      <c r="C9078">
        <v>94</v>
      </c>
      <c r="J9078" s="22" t="s">
        <v>81</v>
      </c>
      <c r="K9078">
        <v>80</v>
      </c>
      <c r="L9078">
        <v>40</v>
      </c>
      <c r="M9078">
        <v>20</v>
      </c>
      <c r="N9078">
        <v>30</v>
      </c>
      <c r="O9078">
        <v>0</v>
      </c>
      <c r="P9078">
        <v>0</v>
      </c>
    </row>
    <row r="9079" spans="1:21" x14ac:dyDescent="0.25">
      <c r="A9079">
        <v>2011</v>
      </c>
      <c r="B9079" s="6" t="s">
        <v>71</v>
      </c>
      <c r="C9079">
        <v>95</v>
      </c>
      <c r="J9079" s="22" t="s">
        <v>221</v>
      </c>
      <c r="K9079">
        <v>35</v>
      </c>
      <c r="L9079">
        <v>30</v>
      </c>
      <c r="M9079">
        <v>2</v>
      </c>
      <c r="N9079">
        <v>40</v>
      </c>
      <c r="O9079">
        <v>0</v>
      </c>
      <c r="P9079">
        <v>0</v>
      </c>
      <c r="Q9079" t="s">
        <v>363</v>
      </c>
      <c r="U9079" s="30">
        <v>0.2</v>
      </c>
    </row>
    <row r="9080" spans="1:21" x14ac:dyDescent="0.25">
      <c r="A9080">
        <v>2011</v>
      </c>
      <c r="B9080" s="6" t="s">
        <v>71</v>
      </c>
      <c r="C9080">
        <v>96</v>
      </c>
      <c r="J9080" s="22" t="s">
        <v>221</v>
      </c>
      <c r="K9080">
        <v>40</v>
      </c>
      <c r="L9080">
        <v>5</v>
      </c>
      <c r="M9080">
        <v>20</v>
      </c>
      <c r="N9080">
        <v>30</v>
      </c>
      <c r="O9080">
        <v>0</v>
      </c>
      <c r="P9080">
        <v>0</v>
      </c>
    </row>
    <row r="9081" spans="1:21" x14ac:dyDescent="0.25">
      <c r="A9081">
        <v>2011</v>
      </c>
      <c r="B9081" s="6" t="s">
        <v>71</v>
      </c>
      <c r="C9081">
        <v>97</v>
      </c>
      <c r="J9081" s="22" t="s">
        <v>221</v>
      </c>
      <c r="K9081">
        <v>30</v>
      </c>
      <c r="L9081">
        <v>22</v>
      </c>
      <c r="M9081">
        <v>6</v>
      </c>
      <c r="N9081">
        <v>60</v>
      </c>
      <c r="O9081">
        <v>10</v>
      </c>
      <c r="P9081">
        <v>0</v>
      </c>
    </row>
    <row r="9082" spans="1:21" x14ac:dyDescent="0.25">
      <c r="A9082">
        <v>2011</v>
      </c>
      <c r="B9082" s="6" t="s">
        <v>71</v>
      </c>
      <c r="C9082">
        <v>98</v>
      </c>
      <c r="J9082" s="22" t="s">
        <v>221</v>
      </c>
      <c r="K9082">
        <v>40</v>
      </c>
      <c r="L9082">
        <v>30</v>
      </c>
      <c r="M9082">
        <v>3</v>
      </c>
      <c r="N9082">
        <v>0</v>
      </c>
      <c r="O9082">
        <v>0</v>
      </c>
      <c r="P9082">
        <v>0</v>
      </c>
    </row>
    <row r="9083" spans="1:21" x14ac:dyDescent="0.25">
      <c r="A9083">
        <v>2011</v>
      </c>
      <c r="B9083" t="s">
        <v>75</v>
      </c>
      <c r="C9083">
        <v>1</v>
      </c>
      <c r="D9083" t="s">
        <v>608</v>
      </c>
      <c r="E9083">
        <v>1</v>
      </c>
      <c r="F9083">
        <v>4.5</v>
      </c>
      <c r="G9083">
        <v>200</v>
      </c>
      <c r="H9083">
        <v>0</v>
      </c>
      <c r="I9083">
        <f t="shared" ref="I9083:I9146" si="105">IF($F9083&gt;0,$F9083/(1000-$G9083)*1000,"")</f>
        <v>5.625</v>
      </c>
      <c r="J9083" s="22" t="s">
        <v>627</v>
      </c>
      <c r="K9083">
        <v>20</v>
      </c>
      <c r="L9083">
        <v>2</v>
      </c>
      <c r="M9083">
        <v>10</v>
      </c>
      <c r="N9083">
        <v>80</v>
      </c>
      <c r="O9083">
        <v>0</v>
      </c>
      <c r="P9083">
        <v>5</v>
      </c>
    </row>
    <row r="9084" spans="1:21" x14ac:dyDescent="0.25">
      <c r="A9084">
        <v>2011</v>
      </c>
      <c r="B9084" t="s">
        <v>75</v>
      </c>
      <c r="C9084">
        <v>2</v>
      </c>
      <c r="I9084" t="str">
        <f t="shared" si="105"/>
        <v/>
      </c>
      <c r="J9084" s="22" t="s">
        <v>79</v>
      </c>
      <c r="K9084">
        <v>60</v>
      </c>
      <c r="L9084">
        <v>30</v>
      </c>
      <c r="M9084">
        <v>55</v>
      </c>
      <c r="N9084">
        <v>70</v>
      </c>
      <c r="O9084">
        <v>0</v>
      </c>
      <c r="P9084">
        <v>0</v>
      </c>
      <c r="S9084" t="s">
        <v>180</v>
      </c>
      <c r="U9084" s="30">
        <v>0.2</v>
      </c>
    </row>
    <row r="9085" spans="1:21" x14ac:dyDescent="0.25">
      <c r="A9085">
        <v>2011</v>
      </c>
      <c r="B9085" t="s">
        <v>75</v>
      </c>
      <c r="C9085">
        <v>3</v>
      </c>
      <c r="I9085" t="str">
        <f t="shared" si="105"/>
        <v/>
      </c>
      <c r="J9085" s="22" t="s">
        <v>79</v>
      </c>
      <c r="K9085">
        <v>150</v>
      </c>
      <c r="L9085">
        <v>140</v>
      </c>
      <c r="M9085">
        <v>50</v>
      </c>
      <c r="N9085">
        <v>70</v>
      </c>
      <c r="O9085">
        <v>2</v>
      </c>
      <c r="P9085">
        <v>0</v>
      </c>
      <c r="U9085" t="s">
        <v>628</v>
      </c>
    </row>
    <row r="9086" spans="1:21" x14ac:dyDescent="0.25">
      <c r="A9086">
        <v>2011</v>
      </c>
      <c r="B9086" t="s">
        <v>75</v>
      </c>
      <c r="C9086">
        <v>4</v>
      </c>
      <c r="I9086" t="str">
        <f t="shared" si="105"/>
        <v/>
      </c>
      <c r="J9086" s="22" t="s">
        <v>79</v>
      </c>
      <c r="K9086">
        <v>60</v>
      </c>
      <c r="L9086">
        <v>50</v>
      </c>
      <c r="M9086">
        <v>25</v>
      </c>
      <c r="N9086">
        <v>60</v>
      </c>
      <c r="O9086">
        <v>0</v>
      </c>
      <c r="P9086">
        <v>0</v>
      </c>
      <c r="Q9086" t="s">
        <v>428</v>
      </c>
      <c r="U9086" s="30">
        <v>0.2</v>
      </c>
    </row>
    <row r="9087" spans="1:21" x14ac:dyDescent="0.25">
      <c r="A9087">
        <v>2011</v>
      </c>
      <c r="B9087" t="s">
        <v>75</v>
      </c>
      <c r="C9087">
        <v>5</v>
      </c>
      <c r="I9087" t="str">
        <f t="shared" si="105"/>
        <v/>
      </c>
      <c r="J9087" s="22" t="s">
        <v>79</v>
      </c>
      <c r="K9087">
        <v>90</v>
      </c>
      <c r="L9087">
        <v>40</v>
      </c>
      <c r="M9087">
        <v>15</v>
      </c>
      <c r="N9087">
        <v>60</v>
      </c>
      <c r="O9087">
        <v>0</v>
      </c>
      <c r="P9087">
        <v>0</v>
      </c>
      <c r="Q9087" t="s">
        <v>428</v>
      </c>
      <c r="U9087" s="30">
        <v>0.4</v>
      </c>
    </row>
    <row r="9088" spans="1:21" x14ac:dyDescent="0.25">
      <c r="A9088">
        <v>2011</v>
      </c>
      <c r="B9088" t="s">
        <v>75</v>
      </c>
      <c r="C9088">
        <v>6</v>
      </c>
      <c r="I9088" t="str">
        <f t="shared" si="105"/>
        <v/>
      </c>
      <c r="J9088" s="22" t="s">
        <v>79</v>
      </c>
      <c r="K9088">
        <v>45</v>
      </c>
      <c r="L9088">
        <v>35</v>
      </c>
      <c r="M9088">
        <v>20</v>
      </c>
      <c r="N9088">
        <v>50</v>
      </c>
      <c r="O9088">
        <v>0</v>
      </c>
      <c r="P9088">
        <v>0</v>
      </c>
      <c r="Q9088" t="s">
        <v>428</v>
      </c>
      <c r="U9088" s="30">
        <v>0.35</v>
      </c>
    </row>
    <row r="9089" spans="1:21" x14ac:dyDescent="0.25">
      <c r="A9089">
        <v>2011</v>
      </c>
      <c r="B9089" t="s">
        <v>75</v>
      </c>
      <c r="C9089">
        <v>7</v>
      </c>
      <c r="I9089" t="str">
        <f t="shared" si="105"/>
        <v/>
      </c>
      <c r="J9089" s="22" t="s">
        <v>221</v>
      </c>
      <c r="K9089">
        <v>30</v>
      </c>
      <c r="L9089">
        <v>22</v>
      </c>
      <c r="M9089">
        <v>18</v>
      </c>
      <c r="N9089">
        <v>0</v>
      </c>
      <c r="O9089">
        <v>0</v>
      </c>
      <c r="P9089">
        <v>5</v>
      </c>
    </row>
    <row r="9090" spans="1:21" x14ac:dyDescent="0.25">
      <c r="A9090">
        <v>2011</v>
      </c>
      <c r="B9090" t="s">
        <v>75</v>
      </c>
      <c r="C9090">
        <v>8</v>
      </c>
      <c r="F9090">
        <v>5.6</v>
      </c>
      <c r="I9090">
        <f t="shared" si="105"/>
        <v>5.6</v>
      </c>
      <c r="J9090" s="22" t="s">
        <v>79</v>
      </c>
      <c r="K9090">
        <v>100</v>
      </c>
      <c r="L9090">
        <v>50</v>
      </c>
      <c r="M9090">
        <v>30</v>
      </c>
      <c r="N9090">
        <v>70</v>
      </c>
      <c r="O9090">
        <v>0</v>
      </c>
      <c r="P9090">
        <v>0</v>
      </c>
      <c r="U9090" s="30"/>
    </row>
    <row r="9091" spans="1:21" x14ac:dyDescent="0.25">
      <c r="A9091">
        <v>2011</v>
      </c>
      <c r="B9091" t="s">
        <v>75</v>
      </c>
      <c r="C9091">
        <v>9</v>
      </c>
      <c r="D9091" t="s">
        <v>608</v>
      </c>
      <c r="E9091">
        <v>2</v>
      </c>
      <c r="F9091">
        <v>5</v>
      </c>
      <c r="G9091">
        <v>250</v>
      </c>
      <c r="H9091">
        <v>0</v>
      </c>
      <c r="I9091">
        <f t="shared" si="105"/>
        <v>6.666666666666667</v>
      </c>
      <c r="J9091" s="22" t="s">
        <v>79</v>
      </c>
      <c r="K9091">
        <v>90</v>
      </c>
      <c r="L9091">
        <v>50</v>
      </c>
      <c r="M9091">
        <v>35</v>
      </c>
      <c r="N9091">
        <v>70</v>
      </c>
      <c r="O9091">
        <v>0</v>
      </c>
      <c r="P9091">
        <v>0</v>
      </c>
      <c r="T9091" s="30"/>
    </row>
    <row r="9092" spans="1:21" x14ac:dyDescent="0.25">
      <c r="A9092">
        <v>2011</v>
      </c>
      <c r="B9092" t="s">
        <v>75</v>
      </c>
      <c r="C9092">
        <v>10</v>
      </c>
      <c r="I9092" t="str">
        <f t="shared" si="105"/>
        <v/>
      </c>
      <c r="J9092" s="22" t="s">
        <v>83</v>
      </c>
      <c r="K9092">
        <v>50</v>
      </c>
      <c r="L9092">
        <v>40</v>
      </c>
      <c r="M9092">
        <v>20</v>
      </c>
      <c r="N9092">
        <v>60</v>
      </c>
      <c r="O9092">
        <v>0</v>
      </c>
      <c r="P9092">
        <v>0</v>
      </c>
    </row>
    <row r="9093" spans="1:21" x14ac:dyDescent="0.25">
      <c r="A9093">
        <v>2011</v>
      </c>
      <c r="B9093" t="s">
        <v>75</v>
      </c>
      <c r="C9093">
        <v>11</v>
      </c>
      <c r="I9093" t="str">
        <f t="shared" si="105"/>
        <v/>
      </c>
      <c r="J9093" s="22" t="s">
        <v>80</v>
      </c>
      <c r="K9093">
        <v>150</v>
      </c>
      <c r="L9093">
        <v>60</v>
      </c>
      <c r="M9093">
        <v>30</v>
      </c>
      <c r="N9093">
        <v>0</v>
      </c>
      <c r="O9093">
        <v>0</v>
      </c>
      <c r="P9093">
        <v>5</v>
      </c>
      <c r="T9093" s="30"/>
    </row>
    <row r="9094" spans="1:21" x14ac:dyDescent="0.25">
      <c r="A9094">
        <v>2011</v>
      </c>
      <c r="B9094" t="s">
        <v>75</v>
      </c>
      <c r="C9094">
        <v>12</v>
      </c>
      <c r="I9094" t="str">
        <f t="shared" si="105"/>
        <v/>
      </c>
      <c r="J9094" s="22" t="s">
        <v>221</v>
      </c>
      <c r="K9094">
        <v>25</v>
      </c>
      <c r="L9094">
        <v>25</v>
      </c>
      <c r="M9094">
        <v>2</v>
      </c>
      <c r="N9094">
        <v>40</v>
      </c>
      <c r="O9094">
        <v>0</v>
      </c>
      <c r="P9094">
        <v>0</v>
      </c>
      <c r="Q9094" t="s">
        <v>363</v>
      </c>
      <c r="T9094" s="30">
        <v>0.5</v>
      </c>
    </row>
    <row r="9095" spans="1:21" x14ac:dyDescent="0.25">
      <c r="A9095">
        <v>2011</v>
      </c>
      <c r="B9095" t="s">
        <v>75</v>
      </c>
      <c r="C9095">
        <v>13</v>
      </c>
      <c r="I9095" t="str">
        <f t="shared" si="105"/>
        <v/>
      </c>
      <c r="J9095" s="22" t="s">
        <v>83</v>
      </c>
      <c r="K9095">
        <v>20</v>
      </c>
      <c r="L9095">
        <v>5</v>
      </c>
      <c r="M9095">
        <v>2</v>
      </c>
      <c r="N9095">
        <v>10</v>
      </c>
      <c r="O9095">
        <v>0</v>
      </c>
      <c r="P9095">
        <v>0</v>
      </c>
    </row>
    <row r="9096" spans="1:21" x14ac:dyDescent="0.25">
      <c r="A9096">
        <v>2011</v>
      </c>
      <c r="B9096" t="s">
        <v>75</v>
      </c>
      <c r="C9096">
        <v>14</v>
      </c>
      <c r="I9096" t="str">
        <f t="shared" si="105"/>
        <v/>
      </c>
      <c r="J9096" s="22" t="s">
        <v>221</v>
      </c>
      <c r="K9096">
        <v>40</v>
      </c>
      <c r="L9096">
        <v>5</v>
      </c>
      <c r="M9096">
        <v>2</v>
      </c>
      <c r="N9096">
        <v>30</v>
      </c>
      <c r="O9096">
        <v>0</v>
      </c>
      <c r="P9096">
        <v>0</v>
      </c>
      <c r="Q9096" t="s">
        <v>363</v>
      </c>
      <c r="T9096" s="30">
        <v>0.05</v>
      </c>
    </row>
    <row r="9097" spans="1:21" x14ac:dyDescent="0.25">
      <c r="A9097">
        <v>2011</v>
      </c>
      <c r="B9097" t="s">
        <v>75</v>
      </c>
      <c r="C9097">
        <v>15</v>
      </c>
      <c r="I9097" t="str">
        <f t="shared" si="105"/>
        <v/>
      </c>
      <c r="J9097" s="22" t="s">
        <v>221</v>
      </c>
      <c r="K9097">
        <v>22</v>
      </c>
      <c r="L9097">
        <v>5</v>
      </c>
      <c r="M9097">
        <v>25</v>
      </c>
      <c r="N9097">
        <v>0</v>
      </c>
      <c r="O9097">
        <v>0</v>
      </c>
      <c r="P9097">
        <v>10</v>
      </c>
      <c r="Q9097" t="s">
        <v>363</v>
      </c>
      <c r="T9097" s="30">
        <v>0.5</v>
      </c>
    </row>
    <row r="9098" spans="1:21" x14ac:dyDescent="0.25">
      <c r="A9098">
        <v>2011</v>
      </c>
      <c r="B9098" t="s">
        <v>75</v>
      </c>
      <c r="C9098">
        <v>16</v>
      </c>
      <c r="I9098" t="str">
        <f t="shared" si="105"/>
        <v/>
      </c>
      <c r="J9098" s="22" t="s">
        <v>137</v>
      </c>
      <c r="K9098">
        <v>10</v>
      </c>
      <c r="L9098">
        <v>5</v>
      </c>
      <c r="M9098">
        <v>2</v>
      </c>
      <c r="N9098">
        <v>0</v>
      </c>
      <c r="O9098">
        <v>0</v>
      </c>
      <c r="P9098">
        <v>0</v>
      </c>
    </row>
    <row r="9099" spans="1:21" x14ac:dyDescent="0.25">
      <c r="A9099">
        <v>2011</v>
      </c>
      <c r="B9099" t="s">
        <v>75</v>
      </c>
      <c r="C9099">
        <v>17</v>
      </c>
      <c r="I9099" t="str">
        <f t="shared" si="105"/>
        <v/>
      </c>
      <c r="J9099" s="22" t="s">
        <v>79</v>
      </c>
      <c r="K9099">
        <v>60</v>
      </c>
      <c r="L9099">
        <v>40</v>
      </c>
      <c r="M9099">
        <v>40</v>
      </c>
      <c r="N9099">
        <v>60</v>
      </c>
      <c r="O9099">
        <v>0</v>
      </c>
      <c r="P9099">
        <v>0</v>
      </c>
      <c r="T9099" s="30"/>
    </row>
    <row r="9100" spans="1:21" x14ac:dyDescent="0.25">
      <c r="A9100">
        <v>2011</v>
      </c>
      <c r="B9100" t="s">
        <v>75</v>
      </c>
      <c r="C9100">
        <v>18</v>
      </c>
      <c r="I9100" t="str">
        <f t="shared" si="105"/>
        <v/>
      </c>
      <c r="J9100" s="22" t="s">
        <v>81</v>
      </c>
      <c r="K9100">
        <v>35</v>
      </c>
      <c r="L9100">
        <v>40</v>
      </c>
      <c r="M9100">
        <v>60</v>
      </c>
      <c r="N9100">
        <v>80</v>
      </c>
      <c r="O9100">
        <v>0</v>
      </c>
      <c r="P9100">
        <v>10</v>
      </c>
      <c r="Q9100" t="s">
        <v>363</v>
      </c>
      <c r="S9100" t="s">
        <v>51</v>
      </c>
      <c r="T9100" s="30">
        <v>1</v>
      </c>
    </row>
    <row r="9101" spans="1:21" x14ac:dyDescent="0.25">
      <c r="A9101">
        <v>2011</v>
      </c>
      <c r="B9101" t="s">
        <v>75</v>
      </c>
      <c r="C9101">
        <v>19</v>
      </c>
      <c r="I9101" t="str">
        <f t="shared" si="105"/>
        <v/>
      </c>
      <c r="J9101" s="22" t="s">
        <v>221</v>
      </c>
      <c r="K9101">
        <v>30</v>
      </c>
      <c r="L9101">
        <v>20</v>
      </c>
      <c r="M9101">
        <v>15</v>
      </c>
      <c r="N9101">
        <v>20</v>
      </c>
      <c r="O9101">
        <v>0</v>
      </c>
      <c r="P9101">
        <v>30</v>
      </c>
    </row>
    <row r="9102" spans="1:21" x14ac:dyDescent="0.25">
      <c r="A9102">
        <v>2011</v>
      </c>
      <c r="B9102" t="s">
        <v>75</v>
      </c>
      <c r="C9102">
        <v>20</v>
      </c>
      <c r="I9102" t="str">
        <f t="shared" si="105"/>
        <v/>
      </c>
      <c r="J9102" s="22" t="s">
        <v>79</v>
      </c>
      <c r="K9102">
        <v>30</v>
      </c>
      <c r="L9102">
        <v>35</v>
      </c>
      <c r="M9102">
        <v>20</v>
      </c>
      <c r="N9102">
        <v>20</v>
      </c>
      <c r="O9102">
        <v>0</v>
      </c>
      <c r="P9102">
        <v>0</v>
      </c>
      <c r="Q9102" t="s">
        <v>428</v>
      </c>
      <c r="T9102" s="30">
        <v>0.05</v>
      </c>
    </row>
    <row r="9103" spans="1:21" x14ac:dyDescent="0.25">
      <c r="A9103">
        <v>2011</v>
      </c>
      <c r="B9103" t="s">
        <v>75</v>
      </c>
      <c r="C9103">
        <v>21</v>
      </c>
      <c r="I9103" t="str">
        <f t="shared" si="105"/>
        <v/>
      </c>
      <c r="J9103" s="22" t="s">
        <v>78</v>
      </c>
      <c r="K9103">
        <v>25</v>
      </c>
      <c r="L9103">
        <v>20</v>
      </c>
      <c r="M9103">
        <v>10</v>
      </c>
      <c r="N9103">
        <v>50</v>
      </c>
      <c r="O9103">
        <v>0</v>
      </c>
      <c r="P9103">
        <v>0</v>
      </c>
      <c r="T9103" s="30"/>
    </row>
    <row r="9104" spans="1:21" x14ac:dyDescent="0.25">
      <c r="A9104">
        <v>2011</v>
      </c>
      <c r="B9104" t="s">
        <v>75</v>
      </c>
      <c r="C9104">
        <v>22</v>
      </c>
      <c r="I9104" t="str">
        <f t="shared" si="105"/>
        <v/>
      </c>
      <c r="J9104" s="22" t="s">
        <v>221</v>
      </c>
      <c r="K9104">
        <v>20</v>
      </c>
      <c r="L9104">
        <v>7</v>
      </c>
      <c r="M9104">
        <v>5</v>
      </c>
      <c r="N9104">
        <v>10</v>
      </c>
      <c r="O9104">
        <v>0</v>
      </c>
      <c r="P9104">
        <v>0</v>
      </c>
      <c r="Q9104" t="s">
        <v>363</v>
      </c>
      <c r="T9104" s="30">
        <v>0.2</v>
      </c>
    </row>
    <row r="9105" spans="1:20" x14ac:dyDescent="0.25">
      <c r="A9105">
        <v>2011</v>
      </c>
      <c r="B9105" t="s">
        <v>75</v>
      </c>
      <c r="C9105">
        <v>23</v>
      </c>
      <c r="F9105">
        <v>5.4</v>
      </c>
      <c r="I9105">
        <f t="shared" si="105"/>
        <v>5.4</v>
      </c>
      <c r="J9105" s="22" t="s">
        <v>221</v>
      </c>
      <c r="K9105">
        <v>10</v>
      </c>
      <c r="L9105">
        <v>5</v>
      </c>
      <c r="M9105">
        <v>5</v>
      </c>
      <c r="N9105">
        <v>0</v>
      </c>
      <c r="O9105">
        <v>0</v>
      </c>
      <c r="P9105">
        <v>2</v>
      </c>
    </row>
    <row r="9106" spans="1:20" x14ac:dyDescent="0.25">
      <c r="A9106">
        <v>2011</v>
      </c>
      <c r="B9106" t="s">
        <v>75</v>
      </c>
      <c r="C9106">
        <v>24</v>
      </c>
      <c r="D9106" t="s">
        <v>608</v>
      </c>
      <c r="E9106">
        <v>3</v>
      </c>
      <c r="F9106">
        <v>5</v>
      </c>
      <c r="G9106">
        <v>340</v>
      </c>
      <c r="H9106">
        <v>0</v>
      </c>
      <c r="I9106">
        <f t="shared" si="105"/>
        <v>7.5757575757575761</v>
      </c>
      <c r="J9106" s="22" t="s">
        <v>221</v>
      </c>
      <c r="K9106">
        <v>40</v>
      </c>
      <c r="L9106">
        <v>35</v>
      </c>
      <c r="M9106">
        <v>5</v>
      </c>
      <c r="N9106">
        <v>5</v>
      </c>
      <c r="O9106">
        <v>0</v>
      </c>
      <c r="P9106">
        <v>5</v>
      </c>
      <c r="Q9106" t="s">
        <v>363</v>
      </c>
      <c r="T9106" s="30">
        <v>0.2</v>
      </c>
    </row>
    <row r="9107" spans="1:20" x14ac:dyDescent="0.25">
      <c r="A9107">
        <v>2011</v>
      </c>
      <c r="B9107" t="s">
        <v>75</v>
      </c>
      <c r="C9107">
        <v>25</v>
      </c>
      <c r="I9107" t="str">
        <f t="shared" si="105"/>
        <v/>
      </c>
      <c r="J9107" s="22" t="s">
        <v>79</v>
      </c>
      <c r="K9107">
        <v>55</v>
      </c>
      <c r="L9107">
        <v>50</v>
      </c>
      <c r="M9107">
        <v>60</v>
      </c>
      <c r="N9107">
        <v>70</v>
      </c>
      <c r="O9107">
        <v>0</v>
      </c>
      <c r="P9107">
        <v>0</v>
      </c>
    </row>
    <row r="9108" spans="1:20" x14ac:dyDescent="0.25">
      <c r="A9108">
        <v>2011</v>
      </c>
      <c r="B9108" t="s">
        <v>75</v>
      </c>
      <c r="C9108">
        <v>26</v>
      </c>
      <c r="I9108" t="str">
        <f t="shared" si="105"/>
        <v/>
      </c>
      <c r="J9108" s="22" t="s">
        <v>86</v>
      </c>
      <c r="K9108">
        <v>55</v>
      </c>
      <c r="L9108">
        <v>40</v>
      </c>
      <c r="M9108">
        <v>25</v>
      </c>
      <c r="N9108">
        <v>95</v>
      </c>
      <c r="O9108">
        <v>0</v>
      </c>
      <c r="P9108">
        <v>0</v>
      </c>
    </row>
    <row r="9109" spans="1:20" x14ac:dyDescent="0.25">
      <c r="A9109">
        <v>2011</v>
      </c>
      <c r="B9109" t="s">
        <v>75</v>
      </c>
      <c r="C9109">
        <v>27</v>
      </c>
      <c r="I9109" t="str">
        <f t="shared" si="105"/>
        <v/>
      </c>
      <c r="J9109" s="22" t="s">
        <v>83</v>
      </c>
      <c r="K9109">
        <v>65</v>
      </c>
      <c r="L9109">
        <v>40</v>
      </c>
      <c r="M9109">
        <v>20</v>
      </c>
      <c r="N9109">
        <v>40</v>
      </c>
      <c r="O9109">
        <v>0</v>
      </c>
      <c r="P9109">
        <v>5</v>
      </c>
    </row>
    <row r="9110" spans="1:20" x14ac:dyDescent="0.25">
      <c r="A9110">
        <v>2011</v>
      </c>
      <c r="B9110" t="s">
        <v>75</v>
      </c>
      <c r="C9110">
        <v>28</v>
      </c>
      <c r="I9110" t="str">
        <f t="shared" si="105"/>
        <v/>
      </c>
      <c r="J9110" s="22" t="s">
        <v>221</v>
      </c>
      <c r="K9110">
        <v>45</v>
      </c>
      <c r="L9110">
        <v>30</v>
      </c>
      <c r="M9110">
        <v>25</v>
      </c>
      <c r="N9110">
        <v>30</v>
      </c>
      <c r="O9110">
        <v>0</v>
      </c>
      <c r="P9110">
        <v>0</v>
      </c>
      <c r="Q9110" t="s">
        <v>363</v>
      </c>
      <c r="T9110" s="30">
        <v>0.1</v>
      </c>
    </row>
    <row r="9111" spans="1:20" x14ac:dyDescent="0.25">
      <c r="A9111">
        <v>2011</v>
      </c>
      <c r="B9111" t="s">
        <v>75</v>
      </c>
      <c r="C9111">
        <v>29</v>
      </c>
      <c r="I9111" t="str">
        <f t="shared" si="105"/>
        <v/>
      </c>
      <c r="J9111" s="22" t="s">
        <v>78</v>
      </c>
      <c r="K9111">
        <v>45</v>
      </c>
      <c r="L9111">
        <v>30</v>
      </c>
      <c r="M9111">
        <v>20</v>
      </c>
      <c r="N9111">
        <v>40</v>
      </c>
      <c r="O9111">
        <v>0</v>
      </c>
      <c r="P9111">
        <v>20</v>
      </c>
      <c r="T9111" s="30"/>
    </row>
    <row r="9112" spans="1:20" x14ac:dyDescent="0.25">
      <c r="A9112">
        <v>2011</v>
      </c>
      <c r="B9112" t="s">
        <v>75</v>
      </c>
      <c r="C9112">
        <v>30</v>
      </c>
      <c r="I9112" t="str">
        <f t="shared" si="105"/>
        <v/>
      </c>
      <c r="J9112" s="22" t="s">
        <v>221</v>
      </c>
      <c r="K9112">
        <v>45</v>
      </c>
      <c r="L9112">
        <v>25</v>
      </c>
      <c r="M9112">
        <v>2</v>
      </c>
      <c r="N9112">
        <v>0</v>
      </c>
      <c r="O9112">
        <v>0</v>
      </c>
      <c r="P9112">
        <v>0</v>
      </c>
    </row>
    <row r="9113" spans="1:20" x14ac:dyDescent="0.25">
      <c r="A9113">
        <v>2011</v>
      </c>
      <c r="B9113" t="s">
        <v>75</v>
      </c>
      <c r="C9113">
        <v>31</v>
      </c>
      <c r="I9113" t="str">
        <f t="shared" si="105"/>
        <v/>
      </c>
      <c r="J9113" s="22" t="s">
        <v>629</v>
      </c>
      <c r="K9113">
        <v>40</v>
      </c>
      <c r="L9113">
        <v>5</v>
      </c>
      <c r="M9113">
        <v>30</v>
      </c>
      <c r="N9113">
        <v>0</v>
      </c>
      <c r="O9113">
        <v>0</v>
      </c>
      <c r="P9113">
        <v>0</v>
      </c>
    </row>
    <row r="9114" spans="1:20" x14ac:dyDescent="0.25">
      <c r="A9114">
        <v>2011</v>
      </c>
      <c r="B9114" t="s">
        <v>75</v>
      </c>
      <c r="C9114">
        <v>32</v>
      </c>
      <c r="I9114" t="str">
        <f t="shared" si="105"/>
        <v/>
      </c>
      <c r="J9114" s="22" t="s">
        <v>84</v>
      </c>
      <c r="K9114">
        <v>130</v>
      </c>
      <c r="L9114">
        <v>80</v>
      </c>
      <c r="M9114">
        <v>10</v>
      </c>
      <c r="N9114">
        <v>0</v>
      </c>
      <c r="O9114">
        <v>0</v>
      </c>
      <c r="P9114">
        <v>0</v>
      </c>
    </row>
    <row r="9115" spans="1:20" x14ac:dyDescent="0.25">
      <c r="A9115">
        <v>2011</v>
      </c>
      <c r="B9115" t="s">
        <v>75</v>
      </c>
      <c r="C9115">
        <v>33</v>
      </c>
      <c r="I9115" t="str">
        <f t="shared" si="105"/>
        <v/>
      </c>
      <c r="J9115" s="22" t="s">
        <v>83</v>
      </c>
      <c r="K9115">
        <v>90</v>
      </c>
      <c r="L9115">
        <v>40</v>
      </c>
      <c r="M9115">
        <v>60</v>
      </c>
      <c r="N9115">
        <v>0</v>
      </c>
      <c r="O9115">
        <v>0</v>
      </c>
      <c r="P9115">
        <v>0</v>
      </c>
      <c r="T9115" t="s">
        <v>628</v>
      </c>
    </row>
    <row r="9116" spans="1:20" x14ac:dyDescent="0.25">
      <c r="A9116">
        <v>2011</v>
      </c>
      <c r="B9116" t="s">
        <v>75</v>
      </c>
      <c r="C9116">
        <v>34</v>
      </c>
      <c r="I9116" t="str">
        <f t="shared" si="105"/>
        <v/>
      </c>
      <c r="J9116" s="22" t="s">
        <v>79</v>
      </c>
      <c r="K9116">
        <v>100</v>
      </c>
      <c r="L9116">
        <v>80</v>
      </c>
      <c r="M9116">
        <v>40</v>
      </c>
      <c r="N9116">
        <v>70</v>
      </c>
      <c r="O9116">
        <v>0</v>
      </c>
      <c r="P9116">
        <v>0</v>
      </c>
      <c r="S9116" t="s">
        <v>31</v>
      </c>
      <c r="T9116" s="30" t="s">
        <v>630</v>
      </c>
    </row>
    <row r="9117" spans="1:20" x14ac:dyDescent="0.25">
      <c r="A9117">
        <v>2011</v>
      </c>
      <c r="B9117" t="s">
        <v>75</v>
      </c>
      <c r="C9117">
        <v>35</v>
      </c>
      <c r="I9117" t="str">
        <f t="shared" si="105"/>
        <v/>
      </c>
      <c r="J9117" s="22" t="s">
        <v>85</v>
      </c>
      <c r="K9117">
        <v>30</v>
      </c>
      <c r="L9117">
        <v>25</v>
      </c>
      <c r="M9117">
        <v>4</v>
      </c>
      <c r="N9117">
        <v>0</v>
      </c>
      <c r="O9117">
        <v>0</v>
      </c>
      <c r="P9117">
        <v>5</v>
      </c>
    </row>
    <row r="9118" spans="1:20" x14ac:dyDescent="0.25">
      <c r="A9118">
        <v>2011</v>
      </c>
      <c r="B9118" t="s">
        <v>75</v>
      </c>
      <c r="C9118">
        <v>36</v>
      </c>
      <c r="I9118" t="str">
        <f t="shared" si="105"/>
        <v/>
      </c>
      <c r="J9118" s="22" t="s">
        <v>83</v>
      </c>
      <c r="K9118">
        <v>40</v>
      </c>
      <c r="L9118">
        <v>20</v>
      </c>
      <c r="M9118">
        <v>5</v>
      </c>
      <c r="N9118">
        <v>0</v>
      </c>
      <c r="O9118">
        <v>0</v>
      </c>
      <c r="P9118">
        <v>10</v>
      </c>
    </row>
    <row r="9119" spans="1:20" x14ac:dyDescent="0.25">
      <c r="A9119">
        <v>2011</v>
      </c>
      <c r="B9119" t="s">
        <v>75</v>
      </c>
      <c r="C9119">
        <v>37</v>
      </c>
      <c r="I9119" t="str">
        <f t="shared" si="105"/>
        <v/>
      </c>
      <c r="J9119" s="22" t="s">
        <v>221</v>
      </c>
      <c r="K9119">
        <v>25</v>
      </c>
      <c r="L9119">
        <v>5</v>
      </c>
      <c r="M9119">
        <v>2</v>
      </c>
      <c r="N9119">
        <v>30</v>
      </c>
      <c r="O9119">
        <v>0</v>
      </c>
      <c r="P9119">
        <v>0</v>
      </c>
    </row>
    <row r="9120" spans="1:20" x14ac:dyDescent="0.25">
      <c r="A9120">
        <v>2011</v>
      </c>
      <c r="B9120" t="s">
        <v>75</v>
      </c>
      <c r="C9120">
        <v>38</v>
      </c>
      <c r="I9120" t="str">
        <f t="shared" si="105"/>
        <v/>
      </c>
      <c r="J9120" s="22" t="s">
        <v>221</v>
      </c>
      <c r="K9120">
        <v>30</v>
      </c>
      <c r="L9120">
        <v>30</v>
      </c>
      <c r="M9120">
        <v>5</v>
      </c>
      <c r="N9120">
        <v>0</v>
      </c>
      <c r="O9120">
        <v>0</v>
      </c>
      <c r="P9120">
        <v>20</v>
      </c>
      <c r="Q9120" t="s">
        <v>156</v>
      </c>
      <c r="T9120" s="30">
        <v>0.2</v>
      </c>
    </row>
    <row r="9121" spans="1:20" x14ac:dyDescent="0.25">
      <c r="A9121">
        <v>2011</v>
      </c>
      <c r="B9121" t="s">
        <v>75</v>
      </c>
      <c r="C9121">
        <v>39</v>
      </c>
      <c r="I9121" t="str">
        <f t="shared" si="105"/>
        <v/>
      </c>
      <c r="J9121" s="22" t="s">
        <v>81</v>
      </c>
      <c r="K9121">
        <v>50</v>
      </c>
      <c r="L9121">
        <v>20</v>
      </c>
      <c r="M9121">
        <v>5</v>
      </c>
      <c r="N9121">
        <v>0</v>
      </c>
      <c r="O9121">
        <v>0</v>
      </c>
      <c r="P9121">
        <v>0</v>
      </c>
    </row>
    <row r="9122" spans="1:20" x14ac:dyDescent="0.25">
      <c r="A9122">
        <v>2011</v>
      </c>
      <c r="B9122" t="s">
        <v>75</v>
      </c>
      <c r="C9122">
        <v>40</v>
      </c>
      <c r="I9122" t="str">
        <f t="shared" si="105"/>
        <v/>
      </c>
      <c r="J9122" s="22" t="s">
        <v>79</v>
      </c>
      <c r="K9122">
        <v>40</v>
      </c>
      <c r="L9122">
        <v>20</v>
      </c>
      <c r="M9122">
        <v>45</v>
      </c>
      <c r="N9122">
        <v>80</v>
      </c>
      <c r="O9122">
        <v>0</v>
      </c>
      <c r="P9122">
        <v>0</v>
      </c>
    </row>
    <row r="9123" spans="1:20" x14ac:dyDescent="0.25">
      <c r="A9123">
        <v>2011</v>
      </c>
      <c r="B9123" t="s">
        <v>75</v>
      </c>
      <c r="C9123">
        <v>41</v>
      </c>
      <c r="I9123" t="str">
        <f t="shared" si="105"/>
        <v/>
      </c>
      <c r="J9123" s="22" t="s">
        <v>79</v>
      </c>
      <c r="K9123">
        <v>50</v>
      </c>
      <c r="L9123">
        <v>40</v>
      </c>
      <c r="M9123">
        <v>60</v>
      </c>
      <c r="N9123">
        <v>30</v>
      </c>
      <c r="O9123">
        <v>0</v>
      </c>
      <c r="P9123">
        <v>5</v>
      </c>
    </row>
    <row r="9124" spans="1:20" x14ac:dyDescent="0.25">
      <c r="A9124">
        <v>2011</v>
      </c>
      <c r="B9124" t="s">
        <v>75</v>
      </c>
      <c r="C9124">
        <v>42</v>
      </c>
      <c r="I9124" t="str">
        <f t="shared" si="105"/>
        <v/>
      </c>
      <c r="J9124" s="22" t="s">
        <v>80</v>
      </c>
      <c r="K9124">
        <v>80</v>
      </c>
      <c r="L9124">
        <v>50</v>
      </c>
      <c r="M9124">
        <v>20</v>
      </c>
      <c r="N9124">
        <v>30</v>
      </c>
      <c r="O9124">
        <v>0</v>
      </c>
      <c r="P9124">
        <v>20</v>
      </c>
      <c r="Q9124" t="s">
        <v>428</v>
      </c>
      <c r="T9124" s="30">
        <v>0.5</v>
      </c>
    </row>
    <row r="9125" spans="1:20" x14ac:dyDescent="0.25">
      <c r="A9125">
        <v>2011</v>
      </c>
      <c r="B9125" t="s">
        <v>75</v>
      </c>
      <c r="C9125">
        <v>43</v>
      </c>
      <c r="F9125">
        <v>4.0999999999999996</v>
      </c>
      <c r="I9125">
        <f t="shared" si="105"/>
        <v>4.0999999999999996</v>
      </c>
      <c r="J9125" s="22" t="s">
        <v>79</v>
      </c>
      <c r="K9125">
        <v>90</v>
      </c>
      <c r="L9125">
        <v>30</v>
      </c>
      <c r="M9125">
        <v>35</v>
      </c>
      <c r="N9125">
        <v>60</v>
      </c>
      <c r="O9125">
        <v>0</v>
      </c>
      <c r="P9125">
        <v>10</v>
      </c>
    </row>
    <row r="9126" spans="1:20" x14ac:dyDescent="0.25">
      <c r="A9126">
        <v>2011</v>
      </c>
      <c r="B9126" t="s">
        <v>75</v>
      </c>
      <c r="C9126">
        <v>44</v>
      </c>
      <c r="D9126" t="s">
        <v>608</v>
      </c>
      <c r="E9126">
        <v>4</v>
      </c>
      <c r="F9126">
        <v>5.6</v>
      </c>
      <c r="G9126">
        <v>350</v>
      </c>
      <c r="H9126">
        <v>0</v>
      </c>
      <c r="I9126">
        <f t="shared" si="105"/>
        <v>8.615384615384615</v>
      </c>
      <c r="J9126" s="22" t="s">
        <v>78</v>
      </c>
      <c r="K9126">
        <v>8</v>
      </c>
      <c r="L9126">
        <v>4</v>
      </c>
      <c r="M9126">
        <v>3</v>
      </c>
      <c r="N9126">
        <v>0</v>
      </c>
      <c r="O9126">
        <v>0</v>
      </c>
      <c r="P9126">
        <v>0</v>
      </c>
    </row>
    <row r="9127" spans="1:20" x14ac:dyDescent="0.25">
      <c r="A9127">
        <v>2011</v>
      </c>
      <c r="B9127" t="s">
        <v>75</v>
      </c>
      <c r="C9127">
        <v>45</v>
      </c>
      <c r="I9127" t="str">
        <f t="shared" si="105"/>
        <v/>
      </c>
      <c r="J9127" s="22" t="s">
        <v>221</v>
      </c>
      <c r="K9127">
        <v>20</v>
      </c>
      <c r="L9127">
        <v>8</v>
      </c>
      <c r="M9127">
        <v>2</v>
      </c>
      <c r="N9127">
        <v>40</v>
      </c>
      <c r="O9127">
        <v>0</v>
      </c>
      <c r="P9127">
        <v>30</v>
      </c>
    </row>
    <row r="9128" spans="1:20" x14ac:dyDescent="0.25">
      <c r="A9128">
        <v>2011</v>
      </c>
      <c r="B9128" t="s">
        <v>75</v>
      </c>
      <c r="C9128">
        <v>46</v>
      </c>
      <c r="I9128" t="str">
        <f t="shared" si="105"/>
        <v/>
      </c>
      <c r="J9128" s="22" t="s">
        <v>79</v>
      </c>
      <c r="K9128">
        <v>30</v>
      </c>
      <c r="L9128">
        <v>20</v>
      </c>
      <c r="M9128">
        <v>20</v>
      </c>
      <c r="N9128">
        <v>60</v>
      </c>
      <c r="O9128">
        <v>0</v>
      </c>
      <c r="P9128">
        <v>0</v>
      </c>
    </row>
    <row r="9129" spans="1:20" x14ac:dyDescent="0.25">
      <c r="A9129">
        <v>2011</v>
      </c>
      <c r="B9129" t="s">
        <v>75</v>
      </c>
      <c r="C9129">
        <v>47</v>
      </c>
      <c r="I9129" t="str">
        <f t="shared" si="105"/>
        <v/>
      </c>
      <c r="J9129" s="22" t="s">
        <v>81</v>
      </c>
      <c r="K9129">
        <v>100</v>
      </c>
      <c r="L9129">
        <v>70</v>
      </c>
      <c r="M9129">
        <v>50</v>
      </c>
      <c r="N9129">
        <v>50</v>
      </c>
      <c r="O9129">
        <v>0</v>
      </c>
      <c r="P9129">
        <v>20</v>
      </c>
    </row>
    <row r="9130" spans="1:20" x14ac:dyDescent="0.25">
      <c r="A9130">
        <v>2011</v>
      </c>
      <c r="B9130" t="s">
        <v>75</v>
      </c>
      <c r="C9130">
        <v>48</v>
      </c>
      <c r="I9130" t="str">
        <f t="shared" si="105"/>
        <v/>
      </c>
      <c r="J9130" s="22" t="s">
        <v>79</v>
      </c>
      <c r="K9130">
        <v>30</v>
      </c>
      <c r="L9130">
        <v>5</v>
      </c>
      <c r="M9130">
        <v>20</v>
      </c>
      <c r="N9130">
        <v>60</v>
      </c>
      <c r="O9130">
        <v>0</v>
      </c>
      <c r="P9130">
        <v>0</v>
      </c>
      <c r="T9130" s="30"/>
    </row>
    <row r="9131" spans="1:20" x14ac:dyDescent="0.25">
      <c r="A9131">
        <v>2011</v>
      </c>
      <c r="B9131" t="s">
        <v>75</v>
      </c>
      <c r="C9131">
        <v>49</v>
      </c>
      <c r="I9131" t="str">
        <f t="shared" si="105"/>
        <v/>
      </c>
      <c r="J9131" s="22" t="s">
        <v>78</v>
      </c>
      <c r="K9131">
        <v>40</v>
      </c>
      <c r="L9131">
        <v>20</v>
      </c>
      <c r="M9131">
        <v>25</v>
      </c>
      <c r="N9131">
        <v>70</v>
      </c>
      <c r="O9131">
        <v>0</v>
      </c>
      <c r="P9131">
        <v>0</v>
      </c>
      <c r="T9131" s="30" t="s">
        <v>631</v>
      </c>
    </row>
    <row r="9132" spans="1:20" x14ac:dyDescent="0.25">
      <c r="A9132">
        <v>2011</v>
      </c>
      <c r="B9132" t="s">
        <v>75</v>
      </c>
      <c r="C9132">
        <v>50</v>
      </c>
      <c r="I9132" t="str">
        <f t="shared" si="105"/>
        <v/>
      </c>
      <c r="J9132" s="22" t="s">
        <v>81</v>
      </c>
      <c r="K9132">
        <v>10</v>
      </c>
      <c r="L9132">
        <v>5</v>
      </c>
      <c r="M9132">
        <v>2</v>
      </c>
      <c r="N9132">
        <v>0</v>
      </c>
      <c r="O9132">
        <v>0</v>
      </c>
      <c r="P9132">
        <v>0</v>
      </c>
    </row>
    <row r="9133" spans="1:20" x14ac:dyDescent="0.25">
      <c r="A9133">
        <v>2011</v>
      </c>
      <c r="B9133" t="s">
        <v>75</v>
      </c>
      <c r="C9133">
        <v>51</v>
      </c>
      <c r="I9133" t="str">
        <f t="shared" si="105"/>
        <v/>
      </c>
      <c r="J9133" s="22" t="s">
        <v>79</v>
      </c>
      <c r="K9133">
        <v>30</v>
      </c>
      <c r="L9133">
        <v>5</v>
      </c>
      <c r="M9133">
        <v>5</v>
      </c>
      <c r="N9133">
        <v>40</v>
      </c>
      <c r="O9133">
        <v>0</v>
      </c>
      <c r="P9133">
        <v>0</v>
      </c>
    </row>
    <row r="9134" spans="1:20" x14ac:dyDescent="0.25">
      <c r="A9134">
        <v>2011</v>
      </c>
      <c r="B9134" t="s">
        <v>75</v>
      </c>
      <c r="C9134">
        <v>52</v>
      </c>
      <c r="I9134" t="str">
        <f t="shared" si="105"/>
        <v/>
      </c>
      <c r="J9134" s="22" t="s">
        <v>79</v>
      </c>
      <c r="K9134">
        <v>60</v>
      </c>
      <c r="L9134">
        <v>50</v>
      </c>
      <c r="M9134">
        <v>40</v>
      </c>
      <c r="N9134">
        <v>60</v>
      </c>
      <c r="O9134">
        <v>0</v>
      </c>
      <c r="P9134">
        <v>0</v>
      </c>
      <c r="Q9134" t="s">
        <v>428</v>
      </c>
      <c r="T9134" s="30">
        <v>0.4</v>
      </c>
    </row>
    <row r="9135" spans="1:20" x14ac:dyDescent="0.25">
      <c r="A9135">
        <v>2011</v>
      </c>
      <c r="B9135" t="s">
        <v>75</v>
      </c>
      <c r="C9135">
        <v>53</v>
      </c>
      <c r="I9135" t="str">
        <f t="shared" si="105"/>
        <v/>
      </c>
      <c r="J9135" s="22" t="s">
        <v>221</v>
      </c>
      <c r="K9135">
        <v>30</v>
      </c>
      <c r="L9135">
        <v>20</v>
      </c>
      <c r="M9135">
        <v>5</v>
      </c>
      <c r="N9135">
        <v>0</v>
      </c>
      <c r="O9135">
        <v>0</v>
      </c>
      <c r="P9135">
        <v>0</v>
      </c>
    </row>
    <row r="9136" spans="1:20" x14ac:dyDescent="0.25">
      <c r="A9136">
        <v>2011</v>
      </c>
      <c r="B9136" t="s">
        <v>75</v>
      </c>
      <c r="C9136">
        <v>54</v>
      </c>
      <c r="I9136" t="str">
        <f t="shared" si="105"/>
        <v/>
      </c>
      <c r="J9136" s="22" t="s">
        <v>153</v>
      </c>
      <c r="K9136">
        <v>10</v>
      </c>
      <c r="L9136">
        <v>7</v>
      </c>
      <c r="M9136">
        <v>2</v>
      </c>
      <c r="N9136">
        <v>30</v>
      </c>
      <c r="O9136">
        <v>0</v>
      </c>
      <c r="P9136">
        <v>0</v>
      </c>
    </row>
    <row r="9137" spans="1:20" x14ac:dyDescent="0.25">
      <c r="A9137">
        <v>2011</v>
      </c>
      <c r="B9137" t="s">
        <v>75</v>
      </c>
      <c r="C9137">
        <v>55</v>
      </c>
      <c r="I9137" t="str">
        <f t="shared" si="105"/>
        <v/>
      </c>
      <c r="J9137" s="22" t="s">
        <v>86</v>
      </c>
      <c r="K9137">
        <v>45</v>
      </c>
      <c r="L9137">
        <v>30</v>
      </c>
      <c r="M9137">
        <v>5</v>
      </c>
      <c r="N9137">
        <v>30</v>
      </c>
      <c r="O9137">
        <v>0</v>
      </c>
      <c r="P9137">
        <v>0</v>
      </c>
      <c r="T9137" s="30"/>
    </row>
    <row r="9138" spans="1:20" x14ac:dyDescent="0.25">
      <c r="A9138">
        <v>2011</v>
      </c>
      <c r="B9138" t="s">
        <v>75</v>
      </c>
      <c r="C9138">
        <v>56</v>
      </c>
      <c r="I9138" t="str">
        <f t="shared" si="105"/>
        <v/>
      </c>
      <c r="J9138" s="22" t="s">
        <v>221</v>
      </c>
      <c r="K9138">
        <v>10</v>
      </c>
      <c r="L9138">
        <v>7</v>
      </c>
      <c r="M9138">
        <v>5</v>
      </c>
      <c r="N9138">
        <v>20</v>
      </c>
      <c r="O9138">
        <v>0</v>
      </c>
      <c r="P9138">
        <v>0</v>
      </c>
    </row>
    <row r="9139" spans="1:20" x14ac:dyDescent="0.25">
      <c r="A9139">
        <v>2011</v>
      </c>
      <c r="B9139" t="s">
        <v>75</v>
      </c>
      <c r="C9139">
        <v>57</v>
      </c>
      <c r="I9139" t="str">
        <f t="shared" si="105"/>
        <v/>
      </c>
      <c r="J9139" s="22" t="s">
        <v>85</v>
      </c>
      <c r="K9139">
        <v>25</v>
      </c>
      <c r="L9139">
        <v>12</v>
      </c>
      <c r="M9139">
        <v>5</v>
      </c>
      <c r="N9139">
        <v>10</v>
      </c>
      <c r="O9139">
        <v>0</v>
      </c>
      <c r="P9139">
        <v>0</v>
      </c>
    </row>
    <row r="9140" spans="1:20" x14ac:dyDescent="0.25">
      <c r="A9140">
        <v>2011</v>
      </c>
      <c r="B9140" t="s">
        <v>75</v>
      </c>
      <c r="C9140">
        <v>58</v>
      </c>
      <c r="I9140" t="str">
        <f t="shared" si="105"/>
        <v/>
      </c>
      <c r="J9140" s="22" t="s">
        <v>79</v>
      </c>
      <c r="K9140">
        <v>120</v>
      </c>
      <c r="L9140">
        <v>100</v>
      </c>
      <c r="M9140">
        <v>70</v>
      </c>
      <c r="N9140">
        <v>0</v>
      </c>
      <c r="O9140">
        <v>0</v>
      </c>
      <c r="P9140">
        <v>0</v>
      </c>
      <c r="T9140" s="30"/>
    </row>
    <row r="9141" spans="1:20" x14ac:dyDescent="0.25">
      <c r="A9141">
        <v>2011</v>
      </c>
      <c r="B9141" t="s">
        <v>75</v>
      </c>
      <c r="C9141">
        <v>59</v>
      </c>
      <c r="D9141" t="s">
        <v>632</v>
      </c>
      <c r="E9141">
        <v>5</v>
      </c>
      <c r="F9141">
        <v>6.1</v>
      </c>
      <c r="G9141">
        <v>450</v>
      </c>
      <c r="H9141">
        <v>0</v>
      </c>
      <c r="I9141">
        <f t="shared" si="105"/>
        <v>11.09090909090909</v>
      </c>
      <c r="J9141" s="22" t="s">
        <v>81</v>
      </c>
      <c r="K9141">
        <v>85</v>
      </c>
      <c r="L9141">
        <v>40</v>
      </c>
      <c r="M9141">
        <v>10</v>
      </c>
      <c r="N9141">
        <v>60</v>
      </c>
      <c r="O9141">
        <v>0</v>
      </c>
      <c r="P9141">
        <v>10</v>
      </c>
      <c r="T9141" s="30"/>
    </row>
    <row r="9142" spans="1:20" x14ac:dyDescent="0.25">
      <c r="A9142">
        <v>2011</v>
      </c>
      <c r="B9142" t="s">
        <v>75</v>
      </c>
      <c r="C9142">
        <v>60</v>
      </c>
      <c r="I9142" t="str">
        <f t="shared" si="105"/>
        <v/>
      </c>
      <c r="J9142" s="22" t="s">
        <v>79</v>
      </c>
      <c r="K9142">
        <v>50</v>
      </c>
      <c r="L9142">
        <v>45</v>
      </c>
      <c r="M9142">
        <v>40</v>
      </c>
      <c r="N9142">
        <v>65</v>
      </c>
      <c r="O9142">
        <v>0</v>
      </c>
      <c r="P9142">
        <v>0</v>
      </c>
      <c r="S9142" t="s">
        <v>180</v>
      </c>
      <c r="T9142" s="30">
        <v>0.1</v>
      </c>
    </row>
    <row r="9143" spans="1:20" x14ac:dyDescent="0.25">
      <c r="A9143">
        <v>2011</v>
      </c>
      <c r="B9143" t="s">
        <v>75</v>
      </c>
      <c r="C9143">
        <v>61</v>
      </c>
      <c r="I9143" t="str">
        <f t="shared" si="105"/>
        <v/>
      </c>
      <c r="J9143" s="22" t="s">
        <v>221</v>
      </c>
      <c r="K9143">
        <v>40</v>
      </c>
      <c r="L9143">
        <v>30</v>
      </c>
      <c r="M9143">
        <v>20</v>
      </c>
      <c r="N9143">
        <v>25</v>
      </c>
      <c r="O9143">
        <v>0</v>
      </c>
      <c r="P9143">
        <v>0</v>
      </c>
    </row>
    <row r="9144" spans="1:20" x14ac:dyDescent="0.25">
      <c r="A9144">
        <v>2011</v>
      </c>
      <c r="B9144" t="s">
        <v>75</v>
      </c>
      <c r="C9144">
        <v>62</v>
      </c>
      <c r="I9144" t="str">
        <f t="shared" si="105"/>
        <v/>
      </c>
      <c r="J9144" s="22" t="s">
        <v>80</v>
      </c>
      <c r="K9144">
        <v>50</v>
      </c>
      <c r="L9144">
        <v>35</v>
      </c>
      <c r="M9144">
        <v>30</v>
      </c>
      <c r="N9144">
        <v>0</v>
      </c>
      <c r="O9144">
        <v>0</v>
      </c>
      <c r="P9144">
        <v>0</v>
      </c>
      <c r="T9144" s="30"/>
    </row>
    <row r="9145" spans="1:20" x14ac:dyDescent="0.25">
      <c r="A9145">
        <v>2011</v>
      </c>
      <c r="B9145" t="s">
        <v>75</v>
      </c>
      <c r="C9145">
        <v>63</v>
      </c>
      <c r="I9145" t="str">
        <f t="shared" si="105"/>
        <v/>
      </c>
      <c r="J9145" s="22" t="s">
        <v>85</v>
      </c>
      <c r="K9145">
        <v>22</v>
      </c>
      <c r="L9145">
        <v>18</v>
      </c>
      <c r="M9145">
        <v>5</v>
      </c>
      <c r="N9145">
        <v>0</v>
      </c>
      <c r="O9145">
        <v>0</v>
      </c>
      <c r="P9145">
        <v>0</v>
      </c>
      <c r="T9145" s="30"/>
    </row>
    <row r="9146" spans="1:20" x14ac:dyDescent="0.25">
      <c r="A9146">
        <v>2011</v>
      </c>
      <c r="B9146" t="s">
        <v>75</v>
      </c>
      <c r="C9146">
        <v>64</v>
      </c>
      <c r="I9146" t="str">
        <f t="shared" si="105"/>
        <v/>
      </c>
      <c r="J9146" s="22" t="s">
        <v>78</v>
      </c>
      <c r="K9146">
        <v>100</v>
      </c>
      <c r="L9146">
        <v>60</v>
      </c>
      <c r="M9146">
        <v>12</v>
      </c>
      <c r="N9146">
        <v>15</v>
      </c>
      <c r="O9146">
        <v>0</v>
      </c>
      <c r="P9146">
        <v>0</v>
      </c>
    </row>
    <row r="9147" spans="1:20" x14ac:dyDescent="0.25">
      <c r="A9147">
        <v>2011</v>
      </c>
      <c r="B9147" t="s">
        <v>75</v>
      </c>
      <c r="C9147">
        <v>65</v>
      </c>
      <c r="I9147" t="str">
        <f t="shared" ref="I9147:I9175" si="106">IF($F9147&gt;0,$F9147/(1000-$G9147)*1000,"")</f>
        <v/>
      </c>
      <c r="J9147" s="22" t="s">
        <v>221</v>
      </c>
      <c r="K9147">
        <v>60</v>
      </c>
      <c r="L9147">
        <v>50</v>
      </c>
      <c r="M9147">
        <v>27</v>
      </c>
      <c r="N9147">
        <v>60</v>
      </c>
      <c r="O9147">
        <v>0</v>
      </c>
      <c r="P9147">
        <v>30</v>
      </c>
      <c r="Q9147" t="s">
        <v>363</v>
      </c>
      <c r="T9147" s="30">
        <v>0.8</v>
      </c>
    </row>
    <row r="9148" spans="1:20" x14ac:dyDescent="0.25">
      <c r="A9148">
        <v>2011</v>
      </c>
      <c r="B9148" t="s">
        <v>75</v>
      </c>
      <c r="C9148">
        <v>66</v>
      </c>
      <c r="I9148" t="str">
        <f t="shared" si="106"/>
        <v/>
      </c>
      <c r="J9148" s="22" t="s">
        <v>221</v>
      </c>
      <c r="K9148">
        <v>30</v>
      </c>
      <c r="L9148">
        <v>20</v>
      </c>
      <c r="M9148">
        <v>22</v>
      </c>
      <c r="N9148">
        <v>10</v>
      </c>
      <c r="O9148">
        <v>0</v>
      </c>
      <c r="P9148">
        <v>5</v>
      </c>
    </row>
    <row r="9149" spans="1:20" x14ac:dyDescent="0.25">
      <c r="A9149">
        <v>2011</v>
      </c>
      <c r="B9149" t="s">
        <v>75</v>
      </c>
      <c r="C9149">
        <v>67</v>
      </c>
      <c r="I9149" t="str">
        <f t="shared" si="106"/>
        <v/>
      </c>
      <c r="J9149" s="22" t="s">
        <v>79</v>
      </c>
      <c r="K9149">
        <v>30</v>
      </c>
      <c r="L9149">
        <v>32</v>
      </c>
      <c r="M9149">
        <v>22</v>
      </c>
      <c r="N9149">
        <v>0</v>
      </c>
      <c r="O9149">
        <v>0</v>
      </c>
      <c r="P9149">
        <v>0</v>
      </c>
      <c r="Q9149" t="s">
        <v>428</v>
      </c>
      <c r="T9149" s="30">
        <v>0.1</v>
      </c>
    </row>
    <row r="9150" spans="1:20" x14ac:dyDescent="0.25">
      <c r="A9150">
        <v>2011</v>
      </c>
      <c r="B9150" t="s">
        <v>75</v>
      </c>
      <c r="C9150">
        <v>68</v>
      </c>
      <c r="I9150" t="str">
        <f t="shared" si="106"/>
        <v/>
      </c>
      <c r="J9150" s="22" t="s">
        <v>221</v>
      </c>
      <c r="K9150">
        <v>45</v>
      </c>
      <c r="L9150">
        <v>45</v>
      </c>
      <c r="M9150">
        <v>4</v>
      </c>
      <c r="N9150">
        <v>0</v>
      </c>
      <c r="O9150">
        <v>0</v>
      </c>
      <c r="P9150">
        <v>20</v>
      </c>
    </row>
    <row r="9151" spans="1:20" x14ac:dyDescent="0.25">
      <c r="A9151">
        <v>2011</v>
      </c>
      <c r="B9151" t="s">
        <v>75</v>
      </c>
      <c r="C9151">
        <v>69</v>
      </c>
      <c r="I9151" t="str">
        <f t="shared" si="106"/>
        <v/>
      </c>
      <c r="J9151" s="22" t="s">
        <v>79</v>
      </c>
      <c r="K9151">
        <v>40</v>
      </c>
      <c r="L9151">
        <v>20</v>
      </c>
      <c r="M9151">
        <v>35</v>
      </c>
      <c r="N9151">
        <v>20</v>
      </c>
      <c r="O9151">
        <v>0</v>
      </c>
      <c r="P9151">
        <v>0</v>
      </c>
      <c r="Q9151" t="s">
        <v>428</v>
      </c>
      <c r="T9151" s="30">
        <v>0.5</v>
      </c>
    </row>
    <row r="9152" spans="1:20" x14ac:dyDescent="0.25">
      <c r="A9152">
        <v>2011</v>
      </c>
      <c r="B9152" t="s">
        <v>75</v>
      </c>
      <c r="C9152">
        <v>70</v>
      </c>
      <c r="I9152" t="str">
        <f t="shared" si="106"/>
        <v/>
      </c>
      <c r="J9152" s="22" t="s">
        <v>221</v>
      </c>
      <c r="K9152">
        <v>10</v>
      </c>
      <c r="L9152">
        <v>10</v>
      </c>
      <c r="M9152">
        <v>2</v>
      </c>
      <c r="N9152">
        <v>0</v>
      </c>
      <c r="O9152">
        <v>0</v>
      </c>
      <c r="P9152">
        <v>0</v>
      </c>
    </row>
    <row r="9153" spans="1:20" x14ac:dyDescent="0.25">
      <c r="A9153">
        <v>2011</v>
      </c>
      <c r="B9153" t="s">
        <v>75</v>
      </c>
      <c r="C9153">
        <v>71</v>
      </c>
      <c r="I9153" t="str">
        <f t="shared" si="106"/>
        <v/>
      </c>
      <c r="J9153" s="22" t="s">
        <v>78</v>
      </c>
      <c r="K9153">
        <v>210</v>
      </c>
      <c r="L9153">
        <v>150</v>
      </c>
      <c r="M9153">
        <v>25</v>
      </c>
      <c r="N9153">
        <v>20</v>
      </c>
      <c r="O9153">
        <v>0</v>
      </c>
      <c r="P9153">
        <v>0</v>
      </c>
    </row>
    <row r="9154" spans="1:20" x14ac:dyDescent="0.25">
      <c r="A9154">
        <v>2011</v>
      </c>
      <c r="B9154" t="s">
        <v>75</v>
      </c>
      <c r="C9154">
        <v>72</v>
      </c>
      <c r="I9154" t="str">
        <f t="shared" si="106"/>
        <v/>
      </c>
      <c r="J9154" s="22" t="s">
        <v>79</v>
      </c>
      <c r="K9154">
        <v>10</v>
      </c>
      <c r="L9154">
        <v>5</v>
      </c>
      <c r="M9154">
        <v>12</v>
      </c>
      <c r="N9154">
        <v>0</v>
      </c>
      <c r="O9154">
        <v>0</v>
      </c>
      <c r="P9154">
        <v>0</v>
      </c>
    </row>
    <row r="9155" spans="1:20" x14ac:dyDescent="0.25">
      <c r="A9155">
        <v>2011</v>
      </c>
      <c r="B9155" t="s">
        <v>75</v>
      </c>
      <c r="C9155">
        <v>73</v>
      </c>
      <c r="I9155" t="str">
        <f t="shared" si="106"/>
        <v/>
      </c>
      <c r="J9155" s="22" t="s">
        <v>221</v>
      </c>
      <c r="K9155">
        <v>12</v>
      </c>
      <c r="L9155">
        <v>10</v>
      </c>
      <c r="M9155">
        <v>2</v>
      </c>
      <c r="N9155">
        <v>0</v>
      </c>
      <c r="O9155">
        <v>0</v>
      </c>
      <c r="P9155">
        <v>0</v>
      </c>
    </row>
    <row r="9156" spans="1:20" x14ac:dyDescent="0.25">
      <c r="A9156">
        <v>2011</v>
      </c>
      <c r="B9156" t="s">
        <v>75</v>
      </c>
      <c r="C9156">
        <v>74</v>
      </c>
      <c r="I9156" t="str">
        <f t="shared" si="106"/>
        <v/>
      </c>
      <c r="J9156" s="22" t="s">
        <v>221</v>
      </c>
      <c r="K9156">
        <v>20</v>
      </c>
      <c r="L9156">
        <v>15</v>
      </c>
      <c r="M9156">
        <v>2</v>
      </c>
      <c r="N9156">
        <v>0</v>
      </c>
      <c r="O9156">
        <v>0</v>
      </c>
      <c r="P9156">
        <v>0</v>
      </c>
    </row>
    <row r="9157" spans="1:20" x14ac:dyDescent="0.25">
      <c r="A9157">
        <v>2011</v>
      </c>
      <c r="B9157" t="s">
        <v>75</v>
      </c>
      <c r="C9157">
        <v>75</v>
      </c>
      <c r="F9157">
        <v>6.9</v>
      </c>
      <c r="I9157">
        <f t="shared" si="106"/>
        <v>6.9</v>
      </c>
      <c r="J9157" s="22" t="s">
        <v>78</v>
      </c>
      <c r="K9157">
        <v>90</v>
      </c>
      <c r="L9157">
        <v>60</v>
      </c>
      <c r="M9157">
        <v>40</v>
      </c>
      <c r="N9157">
        <v>20</v>
      </c>
      <c r="O9157">
        <v>0</v>
      </c>
      <c r="P9157">
        <v>0</v>
      </c>
    </row>
    <row r="9158" spans="1:20" x14ac:dyDescent="0.25">
      <c r="A9158">
        <v>2011</v>
      </c>
      <c r="B9158" t="s">
        <v>75</v>
      </c>
      <c r="C9158">
        <v>76</v>
      </c>
      <c r="D9158" t="s">
        <v>632</v>
      </c>
      <c r="E9158">
        <v>6</v>
      </c>
      <c r="F9158">
        <v>6.9</v>
      </c>
      <c r="G9158">
        <v>370</v>
      </c>
      <c r="H9158">
        <v>90</v>
      </c>
      <c r="I9158">
        <f t="shared" si="106"/>
        <v>10.952380952380953</v>
      </c>
      <c r="J9158" s="22" t="s">
        <v>80</v>
      </c>
      <c r="K9158">
        <v>25</v>
      </c>
      <c r="L9158">
        <v>12</v>
      </c>
      <c r="M9158">
        <v>2</v>
      </c>
      <c r="N9158">
        <v>0</v>
      </c>
      <c r="O9158">
        <v>0</v>
      </c>
      <c r="P9158">
        <v>5</v>
      </c>
    </row>
    <row r="9159" spans="1:20" x14ac:dyDescent="0.25">
      <c r="A9159">
        <v>2011</v>
      </c>
      <c r="B9159" t="s">
        <v>75</v>
      </c>
      <c r="C9159">
        <v>77</v>
      </c>
      <c r="I9159" t="str">
        <f t="shared" si="106"/>
        <v/>
      </c>
      <c r="J9159" s="22" t="s">
        <v>81</v>
      </c>
      <c r="K9159">
        <v>90</v>
      </c>
      <c r="L9159">
        <v>40</v>
      </c>
      <c r="M9159">
        <v>2</v>
      </c>
      <c r="N9159">
        <v>0</v>
      </c>
      <c r="O9159">
        <v>0</v>
      </c>
      <c r="P9159">
        <v>10</v>
      </c>
    </row>
    <row r="9160" spans="1:20" x14ac:dyDescent="0.25">
      <c r="A9160">
        <v>2011</v>
      </c>
      <c r="B9160" t="s">
        <v>75</v>
      </c>
      <c r="C9160">
        <v>78</v>
      </c>
      <c r="I9160" t="str">
        <f t="shared" si="106"/>
        <v/>
      </c>
      <c r="J9160" s="22" t="s">
        <v>221</v>
      </c>
      <c r="K9160">
        <v>35</v>
      </c>
      <c r="L9160">
        <v>25</v>
      </c>
      <c r="M9160">
        <v>2</v>
      </c>
      <c r="N9160">
        <v>10</v>
      </c>
      <c r="O9160">
        <v>0</v>
      </c>
      <c r="P9160">
        <v>0</v>
      </c>
    </row>
    <row r="9161" spans="1:20" x14ac:dyDescent="0.25">
      <c r="A9161">
        <v>2011</v>
      </c>
      <c r="B9161" t="s">
        <v>75</v>
      </c>
      <c r="C9161">
        <v>79</v>
      </c>
      <c r="I9161" t="str">
        <f t="shared" si="106"/>
        <v/>
      </c>
      <c r="J9161" s="22" t="s">
        <v>81</v>
      </c>
      <c r="K9161">
        <v>30</v>
      </c>
      <c r="L9161">
        <v>20</v>
      </c>
      <c r="M9161">
        <v>5</v>
      </c>
      <c r="N9161">
        <v>0</v>
      </c>
      <c r="O9161">
        <v>0</v>
      </c>
      <c r="P9161">
        <v>0</v>
      </c>
    </row>
    <row r="9162" spans="1:20" x14ac:dyDescent="0.25">
      <c r="A9162">
        <v>2011</v>
      </c>
      <c r="B9162" t="s">
        <v>75</v>
      </c>
      <c r="C9162">
        <v>80</v>
      </c>
      <c r="I9162" t="str">
        <f t="shared" si="106"/>
        <v/>
      </c>
      <c r="J9162" s="22" t="s">
        <v>81</v>
      </c>
      <c r="K9162">
        <v>25</v>
      </c>
      <c r="L9162">
        <v>7</v>
      </c>
      <c r="M9162">
        <v>2</v>
      </c>
      <c r="N9162">
        <v>0</v>
      </c>
      <c r="O9162">
        <v>0</v>
      </c>
      <c r="P9162">
        <v>0</v>
      </c>
      <c r="T9162" s="30" t="s">
        <v>633</v>
      </c>
    </row>
    <row r="9163" spans="1:20" x14ac:dyDescent="0.25">
      <c r="A9163">
        <v>2011</v>
      </c>
      <c r="B9163" t="s">
        <v>75</v>
      </c>
      <c r="C9163">
        <v>81</v>
      </c>
      <c r="I9163" t="str">
        <f t="shared" si="106"/>
        <v/>
      </c>
      <c r="J9163" s="22" t="s">
        <v>79</v>
      </c>
      <c r="K9163">
        <v>35</v>
      </c>
      <c r="L9163">
        <v>30</v>
      </c>
      <c r="M9163">
        <v>40</v>
      </c>
      <c r="N9163">
        <v>20</v>
      </c>
      <c r="O9163">
        <v>0</v>
      </c>
      <c r="P9163">
        <v>0</v>
      </c>
    </row>
    <row r="9164" spans="1:20" x14ac:dyDescent="0.25">
      <c r="A9164">
        <v>2011</v>
      </c>
      <c r="B9164" t="s">
        <v>75</v>
      </c>
      <c r="C9164">
        <v>82</v>
      </c>
      <c r="I9164" t="str">
        <f t="shared" si="106"/>
        <v/>
      </c>
      <c r="J9164" s="22" t="s">
        <v>79</v>
      </c>
      <c r="K9164">
        <v>12</v>
      </c>
      <c r="L9164">
        <v>10</v>
      </c>
      <c r="M9164">
        <v>20</v>
      </c>
      <c r="N9164">
        <v>70</v>
      </c>
      <c r="O9164">
        <v>0</v>
      </c>
      <c r="P9164">
        <v>0</v>
      </c>
    </row>
    <row r="9165" spans="1:20" x14ac:dyDescent="0.25">
      <c r="A9165">
        <v>2011</v>
      </c>
      <c r="B9165" t="s">
        <v>75</v>
      </c>
      <c r="C9165">
        <v>83</v>
      </c>
      <c r="I9165" t="str">
        <f t="shared" si="106"/>
        <v/>
      </c>
      <c r="J9165" s="22" t="s">
        <v>85</v>
      </c>
      <c r="K9165">
        <v>20</v>
      </c>
      <c r="L9165">
        <v>20</v>
      </c>
      <c r="M9165">
        <v>5</v>
      </c>
      <c r="N9165">
        <v>0</v>
      </c>
      <c r="O9165">
        <v>0</v>
      </c>
      <c r="P9165">
        <v>0</v>
      </c>
    </row>
    <row r="9166" spans="1:20" x14ac:dyDescent="0.25">
      <c r="A9166">
        <v>2011</v>
      </c>
      <c r="B9166" t="s">
        <v>75</v>
      </c>
      <c r="C9166">
        <v>84</v>
      </c>
      <c r="I9166" t="str">
        <f t="shared" si="106"/>
        <v/>
      </c>
      <c r="J9166" s="22" t="s">
        <v>629</v>
      </c>
      <c r="K9166">
        <v>20</v>
      </c>
      <c r="L9166">
        <v>10</v>
      </c>
      <c r="M9166">
        <v>2</v>
      </c>
      <c r="N9166">
        <v>0</v>
      </c>
      <c r="O9166">
        <v>0</v>
      </c>
      <c r="P9166">
        <v>0</v>
      </c>
    </row>
    <row r="9167" spans="1:20" x14ac:dyDescent="0.25">
      <c r="A9167">
        <v>2011</v>
      </c>
      <c r="B9167" t="s">
        <v>75</v>
      </c>
      <c r="C9167">
        <v>85</v>
      </c>
      <c r="I9167" t="str">
        <f t="shared" si="106"/>
        <v/>
      </c>
      <c r="J9167" s="22" t="s">
        <v>85</v>
      </c>
      <c r="K9167">
        <v>12</v>
      </c>
      <c r="L9167">
        <v>10</v>
      </c>
      <c r="M9167">
        <v>5</v>
      </c>
      <c r="N9167">
        <v>0</v>
      </c>
      <c r="O9167">
        <v>0</v>
      </c>
      <c r="P9167">
        <v>5</v>
      </c>
    </row>
    <row r="9168" spans="1:20" x14ac:dyDescent="0.25">
      <c r="A9168">
        <v>2011</v>
      </c>
      <c r="B9168" t="s">
        <v>75</v>
      </c>
      <c r="C9168">
        <v>86</v>
      </c>
      <c r="I9168" t="str">
        <f t="shared" si="106"/>
        <v/>
      </c>
      <c r="J9168" s="22" t="s">
        <v>79</v>
      </c>
      <c r="K9168">
        <v>30</v>
      </c>
      <c r="L9168">
        <v>20</v>
      </c>
      <c r="M9168">
        <v>10</v>
      </c>
      <c r="N9168">
        <v>0</v>
      </c>
      <c r="O9168">
        <v>0</v>
      </c>
      <c r="P9168">
        <v>0</v>
      </c>
      <c r="Q9168" t="s">
        <v>428</v>
      </c>
      <c r="T9168" s="30">
        <v>0.2</v>
      </c>
    </row>
    <row r="9169" spans="1:21" x14ac:dyDescent="0.25">
      <c r="A9169">
        <v>2011</v>
      </c>
      <c r="B9169" t="s">
        <v>75</v>
      </c>
      <c r="C9169">
        <v>87</v>
      </c>
      <c r="I9169" t="str">
        <f t="shared" si="106"/>
        <v/>
      </c>
      <c r="J9169" s="22" t="s">
        <v>79</v>
      </c>
      <c r="K9169">
        <v>70</v>
      </c>
      <c r="L9169">
        <v>50</v>
      </c>
      <c r="M9169">
        <v>10</v>
      </c>
      <c r="N9169">
        <v>5</v>
      </c>
      <c r="O9169">
        <v>0</v>
      </c>
      <c r="P9169">
        <v>0</v>
      </c>
    </row>
    <row r="9170" spans="1:21" x14ac:dyDescent="0.25">
      <c r="A9170">
        <v>2011</v>
      </c>
      <c r="B9170" t="s">
        <v>75</v>
      </c>
      <c r="C9170">
        <v>88</v>
      </c>
      <c r="I9170" t="str">
        <f t="shared" si="106"/>
        <v/>
      </c>
      <c r="J9170" s="22" t="s">
        <v>83</v>
      </c>
      <c r="K9170">
        <v>170</v>
      </c>
      <c r="L9170">
        <v>40</v>
      </c>
      <c r="M9170">
        <v>50</v>
      </c>
      <c r="N9170">
        <v>10</v>
      </c>
      <c r="O9170">
        <v>0</v>
      </c>
      <c r="P9170">
        <v>0</v>
      </c>
    </row>
    <row r="9171" spans="1:21" x14ac:dyDescent="0.25">
      <c r="A9171">
        <v>2011</v>
      </c>
      <c r="B9171" t="s">
        <v>75</v>
      </c>
      <c r="C9171">
        <v>89</v>
      </c>
      <c r="I9171" t="str">
        <f t="shared" si="106"/>
        <v/>
      </c>
      <c r="J9171" s="22" t="s">
        <v>83</v>
      </c>
      <c r="K9171">
        <v>120</v>
      </c>
      <c r="L9171">
        <v>40</v>
      </c>
      <c r="M9171">
        <v>110</v>
      </c>
      <c r="N9171">
        <v>60</v>
      </c>
      <c r="O9171">
        <v>0</v>
      </c>
      <c r="P9171">
        <v>0</v>
      </c>
    </row>
    <row r="9172" spans="1:21" x14ac:dyDescent="0.25">
      <c r="A9172">
        <v>2011</v>
      </c>
      <c r="B9172" t="s">
        <v>75</v>
      </c>
      <c r="C9172">
        <v>90</v>
      </c>
      <c r="I9172" t="str">
        <f t="shared" si="106"/>
        <v/>
      </c>
      <c r="J9172" s="22" t="s">
        <v>221</v>
      </c>
      <c r="K9172">
        <v>5</v>
      </c>
      <c r="L9172">
        <v>5</v>
      </c>
      <c r="M9172">
        <v>2</v>
      </c>
      <c r="N9172">
        <v>0</v>
      </c>
      <c r="O9172">
        <v>0</v>
      </c>
      <c r="P9172">
        <v>0</v>
      </c>
    </row>
    <row r="9173" spans="1:21" x14ac:dyDescent="0.25">
      <c r="A9173">
        <v>2011</v>
      </c>
      <c r="B9173" t="s">
        <v>75</v>
      </c>
      <c r="C9173">
        <v>91</v>
      </c>
      <c r="I9173" t="str">
        <f t="shared" si="106"/>
        <v/>
      </c>
      <c r="J9173" s="22" t="s">
        <v>221</v>
      </c>
      <c r="K9173">
        <v>10</v>
      </c>
      <c r="L9173">
        <v>5</v>
      </c>
      <c r="M9173">
        <v>10</v>
      </c>
      <c r="N9173">
        <v>0</v>
      </c>
      <c r="O9173">
        <v>0</v>
      </c>
      <c r="P9173">
        <v>5</v>
      </c>
    </row>
    <row r="9174" spans="1:21" x14ac:dyDescent="0.25">
      <c r="A9174">
        <v>2011</v>
      </c>
      <c r="B9174" t="s">
        <v>75</v>
      </c>
      <c r="C9174">
        <v>92</v>
      </c>
      <c r="I9174" t="str">
        <f t="shared" si="106"/>
        <v/>
      </c>
      <c r="J9174" s="22" t="s">
        <v>79</v>
      </c>
      <c r="K9174">
        <v>20</v>
      </c>
      <c r="L9174">
        <v>12</v>
      </c>
      <c r="M9174">
        <v>5</v>
      </c>
      <c r="N9174">
        <v>0</v>
      </c>
      <c r="O9174">
        <v>0</v>
      </c>
      <c r="P9174">
        <v>0</v>
      </c>
      <c r="S9174" t="s">
        <v>180</v>
      </c>
      <c r="T9174" s="30">
        <v>0.05</v>
      </c>
    </row>
    <row r="9175" spans="1:21" x14ac:dyDescent="0.25">
      <c r="A9175">
        <v>2011</v>
      </c>
      <c r="B9175" t="s">
        <v>75</v>
      </c>
      <c r="C9175">
        <v>93</v>
      </c>
      <c r="I9175" t="str">
        <f t="shared" si="106"/>
        <v/>
      </c>
      <c r="J9175" s="22" t="s">
        <v>90</v>
      </c>
      <c r="K9175">
        <v>90</v>
      </c>
      <c r="L9175">
        <v>35</v>
      </c>
      <c r="M9175">
        <v>90</v>
      </c>
      <c r="N9175">
        <v>0</v>
      </c>
      <c r="O9175">
        <v>0</v>
      </c>
      <c r="P9175">
        <v>0</v>
      </c>
    </row>
    <row r="9176" spans="1:21" x14ac:dyDescent="0.25">
      <c r="A9176">
        <v>2011</v>
      </c>
      <c r="B9176" t="s">
        <v>75</v>
      </c>
      <c r="C9176">
        <v>94</v>
      </c>
      <c r="F9176">
        <v>6.8</v>
      </c>
      <c r="J9176" s="22" t="s">
        <v>221</v>
      </c>
      <c r="K9176">
        <v>30</v>
      </c>
      <c r="L9176">
        <v>20</v>
      </c>
      <c r="M9176">
        <v>25</v>
      </c>
      <c r="N9176">
        <v>20</v>
      </c>
      <c r="O9176">
        <v>20</v>
      </c>
      <c r="P9176">
        <v>0</v>
      </c>
      <c r="Q9176" t="s">
        <v>363</v>
      </c>
      <c r="T9176" s="30">
        <v>0.2</v>
      </c>
    </row>
    <row r="9177" spans="1:21" x14ac:dyDescent="0.25">
      <c r="A9177">
        <v>2011</v>
      </c>
      <c r="B9177" s="6" t="s">
        <v>63</v>
      </c>
      <c r="C9177">
        <v>1</v>
      </c>
      <c r="D9177" t="s">
        <v>613</v>
      </c>
      <c r="E9177">
        <v>1</v>
      </c>
      <c r="F9177">
        <v>15.2</v>
      </c>
      <c r="G9177">
        <v>190</v>
      </c>
      <c r="H9177">
        <v>0</v>
      </c>
      <c r="I9177">
        <f t="shared" ref="I9177:I9240" si="107">IF($F9177&gt;0,$F9177/(1000-$G9177)*1000,"")</f>
        <v>18.76543209876543</v>
      </c>
      <c r="J9177" t="s">
        <v>81</v>
      </c>
      <c r="K9177">
        <v>15</v>
      </c>
      <c r="L9177">
        <v>10</v>
      </c>
      <c r="M9177">
        <v>20</v>
      </c>
      <c r="N9177">
        <v>0</v>
      </c>
      <c r="O9177">
        <v>0</v>
      </c>
      <c r="P9177">
        <v>0</v>
      </c>
      <c r="U9177" t="s">
        <v>634</v>
      </c>
    </row>
    <row r="9178" spans="1:21" x14ac:dyDescent="0.25">
      <c r="A9178">
        <v>2011</v>
      </c>
      <c r="B9178" s="6" t="s">
        <v>63</v>
      </c>
      <c r="C9178">
        <v>2</v>
      </c>
      <c r="I9178" t="str">
        <f t="shared" si="107"/>
        <v/>
      </c>
      <c r="J9178" t="s">
        <v>83</v>
      </c>
      <c r="K9178">
        <v>15</v>
      </c>
      <c r="L9178">
        <v>10</v>
      </c>
      <c r="M9178">
        <v>15</v>
      </c>
      <c r="N9178">
        <v>10</v>
      </c>
      <c r="O9178">
        <v>0</v>
      </c>
      <c r="P9178">
        <v>0</v>
      </c>
      <c r="U9178" t="s">
        <v>628</v>
      </c>
    </row>
    <row r="9179" spans="1:21" x14ac:dyDescent="0.25">
      <c r="A9179">
        <v>2011</v>
      </c>
      <c r="B9179" s="6" t="s">
        <v>63</v>
      </c>
      <c r="C9179">
        <v>3</v>
      </c>
      <c r="I9179" t="str">
        <f t="shared" si="107"/>
        <v/>
      </c>
      <c r="J9179" t="s">
        <v>83</v>
      </c>
      <c r="K9179">
        <v>60</v>
      </c>
      <c r="L9179">
        <v>40</v>
      </c>
      <c r="M9179">
        <v>50</v>
      </c>
      <c r="N9179">
        <v>30</v>
      </c>
      <c r="O9179">
        <v>0</v>
      </c>
      <c r="P9179">
        <v>0</v>
      </c>
      <c r="U9179" t="s">
        <v>635</v>
      </c>
    </row>
    <row r="9180" spans="1:21" x14ac:dyDescent="0.25">
      <c r="A9180">
        <v>2011</v>
      </c>
      <c r="B9180" s="6" t="s">
        <v>63</v>
      </c>
      <c r="C9180">
        <v>4</v>
      </c>
      <c r="I9180" t="str">
        <f t="shared" si="107"/>
        <v/>
      </c>
      <c r="J9180" t="s">
        <v>80</v>
      </c>
      <c r="K9180">
        <v>50</v>
      </c>
      <c r="L9180">
        <v>50</v>
      </c>
      <c r="M9180">
        <v>40</v>
      </c>
      <c r="N9180">
        <v>90</v>
      </c>
      <c r="O9180">
        <v>0</v>
      </c>
      <c r="P9180">
        <v>0</v>
      </c>
      <c r="U9180" t="s">
        <v>628</v>
      </c>
    </row>
    <row r="9181" spans="1:21" x14ac:dyDescent="0.25">
      <c r="A9181">
        <v>2011</v>
      </c>
      <c r="B9181" s="6" t="s">
        <v>63</v>
      </c>
      <c r="C9181">
        <v>5</v>
      </c>
      <c r="I9181" t="str">
        <f t="shared" si="107"/>
        <v/>
      </c>
      <c r="J9181" t="s">
        <v>90</v>
      </c>
      <c r="K9181">
        <v>30</v>
      </c>
      <c r="L9181">
        <v>20</v>
      </c>
      <c r="M9181">
        <v>30</v>
      </c>
      <c r="N9181">
        <v>10</v>
      </c>
      <c r="O9181">
        <v>0</v>
      </c>
      <c r="P9181">
        <v>0</v>
      </c>
      <c r="U9181" t="s">
        <v>636</v>
      </c>
    </row>
    <row r="9182" spans="1:21" x14ac:dyDescent="0.25">
      <c r="A9182">
        <v>2011</v>
      </c>
      <c r="B9182" s="6" t="s">
        <v>63</v>
      </c>
      <c r="C9182">
        <v>6</v>
      </c>
      <c r="I9182" t="str">
        <f t="shared" si="107"/>
        <v/>
      </c>
      <c r="J9182" t="s">
        <v>81</v>
      </c>
      <c r="K9182">
        <v>20</v>
      </c>
      <c r="L9182">
        <v>20</v>
      </c>
      <c r="M9182">
        <v>25</v>
      </c>
      <c r="N9182">
        <v>0</v>
      </c>
      <c r="O9182">
        <v>0</v>
      </c>
      <c r="P9182">
        <v>0</v>
      </c>
    </row>
    <row r="9183" spans="1:21" x14ac:dyDescent="0.25">
      <c r="A9183">
        <v>2011</v>
      </c>
      <c r="B9183" s="6" t="s">
        <v>63</v>
      </c>
      <c r="C9183">
        <v>7</v>
      </c>
      <c r="I9183" t="str">
        <f t="shared" si="107"/>
        <v/>
      </c>
      <c r="J9183" t="s">
        <v>221</v>
      </c>
      <c r="K9183">
        <v>30</v>
      </c>
      <c r="L9183">
        <v>25</v>
      </c>
      <c r="M9183">
        <v>20</v>
      </c>
      <c r="N9183">
        <v>10</v>
      </c>
      <c r="O9183">
        <v>0</v>
      </c>
      <c r="P9183">
        <v>0</v>
      </c>
    </row>
    <row r="9184" spans="1:21" x14ac:dyDescent="0.25">
      <c r="A9184">
        <v>2011</v>
      </c>
      <c r="B9184" s="6" t="s">
        <v>63</v>
      </c>
      <c r="C9184">
        <v>8</v>
      </c>
      <c r="I9184" t="str">
        <f t="shared" si="107"/>
        <v/>
      </c>
      <c r="J9184" t="s">
        <v>124</v>
      </c>
      <c r="K9184">
        <v>30</v>
      </c>
      <c r="L9184">
        <v>30</v>
      </c>
      <c r="M9184">
        <v>20</v>
      </c>
      <c r="N9184">
        <v>0</v>
      </c>
      <c r="O9184">
        <v>0</v>
      </c>
      <c r="P9184">
        <v>0</v>
      </c>
    </row>
    <row r="9185" spans="1:18" x14ac:dyDescent="0.25">
      <c r="A9185">
        <v>2011</v>
      </c>
      <c r="B9185" s="6" t="s">
        <v>63</v>
      </c>
      <c r="C9185">
        <v>9</v>
      </c>
      <c r="I9185" t="str">
        <f t="shared" si="107"/>
        <v/>
      </c>
      <c r="J9185" t="s">
        <v>81</v>
      </c>
      <c r="K9185">
        <v>20</v>
      </c>
      <c r="L9185">
        <v>10</v>
      </c>
      <c r="M9185">
        <v>15</v>
      </c>
      <c r="N9185">
        <v>0</v>
      </c>
      <c r="O9185">
        <v>0</v>
      </c>
      <c r="P9185">
        <v>0</v>
      </c>
    </row>
    <row r="9186" spans="1:18" x14ac:dyDescent="0.25">
      <c r="A9186">
        <v>2011</v>
      </c>
      <c r="B9186" s="6" t="s">
        <v>63</v>
      </c>
      <c r="C9186">
        <v>10</v>
      </c>
      <c r="I9186" t="str">
        <f t="shared" si="107"/>
        <v/>
      </c>
      <c r="J9186" t="s">
        <v>221</v>
      </c>
      <c r="K9186">
        <v>30</v>
      </c>
      <c r="L9186">
        <v>20</v>
      </c>
      <c r="M9186">
        <v>20</v>
      </c>
      <c r="N9186">
        <v>30</v>
      </c>
      <c r="O9186">
        <v>0</v>
      </c>
      <c r="P9186">
        <v>0</v>
      </c>
    </row>
    <row r="9187" spans="1:18" x14ac:dyDescent="0.25">
      <c r="A9187">
        <v>2011</v>
      </c>
      <c r="B9187" s="6" t="s">
        <v>63</v>
      </c>
      <c r="C9187">
        <v>11</v>
      </c>
      <c r="I9187" t="str">
        <f t="shared" si="107"/>
        <v/>
      </c>
      <c r="J9187" t="s">
        <v>90</v>
      </c>
      <c r="K9187">
        <v>60</v>
      </c>
      <c r="L9187">
        <v>30</v>
      </c>
      <c r="M9187">
        <v>45</v>
      </c>
      <c r="N9187">
        <v>50</v>
      </c>
      <c r="O9187">
        <v>0</v>
      </c>
      <c r="P9187">
        <v>0</v>
      </c>
    </row>
    <row r="9188" spans="1:18" x14ac:dyDescent="0.25">
      <c r="A9188">
        <v>2011</v>
      </c>
      <c r="B9188" s="6" t="s">
        <v>63</v>
      </c>
      <c r="C9188">
        <v>12</v>
      </c>
      <c r="I9188" t="str">
        <f t="shared" si="107"/>
        <v/>
      </c>
      <c r="J9188" t="s">
        <v>90</v>
      </c>
      <c r="K9188">
        <v>20</v>
      </c>
      <c r="L9188">
        <v>20</v>
      </c>
      <c r="M9188">
        <v>15</v>
      </c>
      <c r="N9188">
        <v>80</v>
      </c>
      <c r="O9188">
        <v>0</v>
      </c>
      <c r="P9188">
        <v>0</v>
      </c>
    </row>
    <row r="9189" spans="1:18" x14ac:dyDescent="0.25">
      <c r="A9189">
        <v>2011</v>
      </c>
      <c r="B9189" s="6" t="s">
        <v>63</v>
      </c>
      <c r="C9189">
        <v>13</v>
      </c>
      <c r="I9189" t="str">
        <f t="shared" si="107"/>
        <v/>
      </c>
      <c r="J9189" t="s">
        <v>221</v>
      </c>
      <c r="K9189">
        <v>30</v>
      </c>
      <c r="L9189">
        <v>20</v>
      </c>
      <c r="M9189">
        <v>20</v>
      </c>
      <c r="N9189">
        <v>20</v>
      </c>
      <c r="O9189">
        <v>0</v>
      </c>
      <c r="P9189">
        <v>0</v>
      </c>
    </row>
    <row r="9190" spans="1:18" x14ac:dyDescent="0.25">
      <c r="A9190">
        <v>2011</v>
      </c>
      <c r="B9190" s="6" t="s">
        <v>63</v>
      </c>
      <c r="C9190">
        <v>14</v>
      </c>
      <c r="I9190" t="str">
        <f t="shared" si="107"/>
        <v/>
      </c>
      <c r="J9190" t="s">
        <v>85</v>
      </c>
      <c r="K9190">
        <v>10</v>
      </c>
      <c r="L9190">
        <v>5</v>
      </c>
      <c r="M9190">
        <v>5</v>
      </c>
      <c r="N9190">
        <v>20</v>
      </c>
      <c r="O9190">
        <v>0</v>
      </c>
      <c r="P9190">
        <v>0</v>
      </c>
    </row>
    <row r="9191" spans="1:18" x14ac:dyDescent="0.25">
      <c r="A9191">
        <v>2011</v>
      </c>
      <c r="B9191" s="6" t="s">
        <v>63</v>
      </c>
      <c r="C9191">
        <v>15</v>
      </c>
      <c r="I9191" t="str">
        <f t="shared" si="107"/>
        <v/>
      </c>
      <c r="J9191" t="s">
        <v>221</v>
      </c>
      <c r="K9191">
        <v>5</v>
      </c>
      <c r="L9191">
        <v>5</v>
      </c>
      <c r="M9191">
        <v>5</v>
      </c>
      <c r="N9191">
        <v>0</v>
      </c>
      <c r="O9191">
        <v>0</v>
      </c>
      <c r="P9191">
        <v>5</v>
      </c>
    </row>
    <row r="9192" spans="1:18" x14ac:dyDescent="0.25">
      <c r="A9192">
        <v>2011</v>
      </c>
      <c r="B9192" s="6" t="s">
        <v>63</v>
      </c>
      <c r="C9192">
        <v>16</v>
      </c>
      <c r="I9192" t="str">
        <f t="shared" si="107"/>
        <v/>
      </c>
      <c r="J9192" t="s">
        <v>221</v>
      </c>
      <c r="K9192">
        <v>25</v>
      </c>
      <c r="L9192">
        <v>20</v>
      </c>
      <c r="M9192">
        <v>15</v>
      </c>
      <c r="N9192">
        <v>0</v>
      </c>
      <c r="O9192">
        <v>0</v>
      </c>
      <c r="P9192">
        <v>0</v>
      </c>
    </row>
    <row r="9193" spans="1:18" x14ac:dyDescent="0.25">
      <c r="A9193">
        <v>2011</v>
      </c>
      <c r="B9193" s="6" t="s">
        <v>63</v>
      </c>
      <c r="C9193">
        <v>17</v>
      </c>
      <c r="I9193" t="str">
        <f t="shared" si="107"/>
        <v/>
      </c>
      <c r="J9193" t="s">
        <v>221</v>
      </c>
      <c r="K9193">
        <v>20</v>
      </c>
      <c r="L9193">
        <v>15</v>
      </c>
      <c r="M9193">
        <v>15</v>
      </c>
      <c r="N9193">
        <v>40</v>
      </c>
      <c r="O9193">
        <v>0</v>
      </c>
      <c r="P9193">
        <v>0</v>
      </c>
    </row>
    <row r="9194" spans="1:18" x14ac:dyDescent="0.25">
      <c r="A9194">
        <v>2011</v>
      </c>
      <c r="B9194" s="6" t="s">
        <v>63</v>
      </c>
      <c r="C9194">
        <v>18</v>
      </c>
      <c r="I9194" t="str">
        <f t="shared" si="107"/>
        <v/>
      </c>
      <c r="J9194" t="s">
        <v>78</v>
      </c>
      <c r="K9194">
        <v>40</v>
      </c>
      <c r="L9194">
        <v>30</v>
      </c>
      <c r="M9194">
        <v>10</v>
      </c>
      <c r="N9194">
        <v>20</v>
      </c>
      <c r="O9194">
        <v>0</v>
      </c>
      <c r="P9194">
        <v>0</v>
      </c>
    </row>
    <row r="9195" spans="1:18" x14ac:dyDescent="0.25">
      <c r="A9195">
        <v>2011</v>
      </c>
      <c r="B9195" s="6" t="s">
        <v>63</v>
      </c>
      <c r="C9195">
        <v>19</v>
      </c>
      <c r="F9195">
        <v>14.3</v>
      </c>
      <c r="I9195">
        <f t="shared" si="107"/>
        <v>14.3</v>
      </c>
      <c r="J9195" t="s">
        <v>221</v>
      </c>
      <c r="K9195">
        <v>20</v>
      </c>
      <c r="L9195">
        <v>10</v>
      </c>
      <c r="M9195">
        <v>10</v>
      </c>
      <c r="N9195">
        <v>0</v>
      </c>
      <c r="O9195">
        <v>0</v>
      </c>
      <c r="P9195">
        <v>0</v>
      </c>
    </row>
    <row r="9196" spans="1:18" x14ac:dyDescent="0.25">
      <c r="A9196">
        <v>2011</v>
      </c>
      <c r="B9196" s="6" t="s">
        <v>63</v>
      </c>
      <c r="C9196">
        <v>20</v>
      </c>
      <c r="D9196" t="s">
        <v>613</v>
      </c>
      <c r="E9196">
        <v>2</v>
      </c>
      <c r="F9196" s="22">
        <v>14</v>
      </c>
      <c r="G9196">
        <v>240</v>
      </c>
      <c r="H9196">
        <v>0</v>
      </c>
      <c r="I9196">
        <f t="shared" si="107"/>
        <v>18.421052631578945</v>
      </c>
      <c r="J9196" s="22" t="s">
        <v>221</v>
      </c>
      <c r="K9196">
        <v>75</v>
      </c>
      <c r="L9196">
        <v>50</v>
      </c>
      <c r="M9196">
        <v>40</v>
      </c>
      <c r="N9196">
        <v>20</v>
      </c>
      <c r="O9196">
        <v>0</v>
      </c>
      <c r="P9196">
        <v>0</v>
      </c>
    </row>
    <row r="9197" spans="1:18" x14ac:dyDescent="0.25">
      <c r="A9197">
        <v>2011</v>
      </c>
      <c r="B9197" s="6" t="s">
        <v>63</v>
      </c>
      <c r="C9197">
        <v>21</v>
      </c>
      <c r="I9197" t="str">
        <f t="shared" si="107"/>
        <v/>
      </c>
      <c r="J9197" s="22" t="s">
        <v>221</v>
      </c>
      <c r="K9197">
        <v>5</v>
      </c>
      <c r="L9197">
        <v>5</v>
      </c>
      <c r="M9197">
        <v>5</v>
      </c>
      <c r="N9197">
        <v>0</v>
      </c>
      <c r="O9197">
        <v>0</v>
      </c>
      <c r="P9197">
        <v>0</v>
      </c>
    </row>
    <row r="9198" spans="1:18" x14ac:dyDescent="0.25">
      <c r="A9198">
        <v>2011</v>
      </c>
      <c r="B9198" s="6" t="s">
        <v>63</v>
      </c>
      <c r="C9198">
        <v>22</v>
      </c>
      <c r="I9198" t="str">
        <f t="shared" si="107"/>
        <v/>
      </c>
      <c r="J9198" s="22" t="s">
        <v>221</v>
      </c>
      <c r="K9198">
        <v>10</v>
      </c>
      <c r="L9198">
        <v>10</v>
      </c>
      <c r="M9198">
        <v>15</v>
      </c>
      <c r="N9198">
        <v>0</v>
      </c>
      <c r="O9198">
        <v>5</v>
      </c>
      <c r="P9198">
        <v>0</v>
      </c>
      <c r="Q9198" s="22" t="s">
        <v>374</v>
      </c>
      <c r="R9198" s="22"/>
    </row>
    <row r="9199" spans="1:18" x14ac:dyDescent="0.25">
      <c r="A9199">
        <v>2011</v>
      </c>
      <c r="B9199" s="6" t="s">
        <v>63</v>
      </c>
      <c r="C9199">
        <v>23</v>
      </c>
      <c r="I9199" t="str">
        <f t="shared" si="107"/>
        <v/>
      </c>
      <c r="J9199" s="22" t="s">
        <v>221</v>
      </c>
      <c r="K9199">
        <v>20</v>
      </c>
      <c r="L9199">
        <v>20</v>
      </c>
      <c r="M9199">
        <v>10</v>
      </c>
      <c r="N9199">
        <v>0</v>
      </c>
      <c r="O9199">
        <v>0</v>
      </c>
      <c r="P9199">
        <v>0</v>
      </c>
    </row>
    <row r="9200" spans="1:18" x14ac:dyDescent="0.25">
      <c r="A9200">
        <v>2011</v>
      </c>
      <c r="B9200" s="6" t="s">
        <v>63</v>
      </c>
      <c r="C9200">
        <v>24</v>
      </c>
      <c r="I9200" t="str">
        <f t="shared" si="107"/>
        <v/>
      </c>
      <c r="J9200" s="22" t="s">
        <v>83</v>
      </c>
      <c r="K9200">
        <v>20</v>
      </c>
      <c r="L9200">
        <v>25</v>
      </c>
      <c r="M9200">
        <v>5</v>
      </c>
      <c r="N9200">
        <v>0</v>
      </c>
      <c r="O9200">
        <v>0</v>
      </c>
      <c r="P9200">
        <v>0</v>
      </c>
    </row>
    <row r="9201" spans="1:21" x14ac:dyDescent="0.25">
      <c r="A9201">
        <v>2011</v>
      </c>
      <c r="B9201" s="6" t="s">
        <v>63</v>
      </c>
      <c r="C9201">
        <v>25</v>
      </c>
      <c r="I9201" t="str">
        <f t="shared" si="107"/>
        <v/>
      </c>
      <c r="J9201" s="22" t="s">
        <v>626</v>
      </c>
      <c r="K9201">
        <v>5</v>
      </c>
      <c r="L9201">
        <v>5</v>
      </c>
      <c r="M9201">
        <v>2</v>
      </c>
      <c r="N9201">
        <v>0</v>
      </c>
      <c r="O9201">
        <v>0</v>
      </c>
      <c r="P9201">
        <v>0</v>
      </c>
    </row>
    <row r="9202" spans="1:21" x14ac:dyDescent="0.25">
      <c r="A9202">
        <v>2011</v>
      </c>
      <c r="B9202" s="6" t="s">
        <v>63</v>
      </c>
      <c r="C9202">
        <v>26</v>
      </c>
      <c r="I9202" t="str">
        <f t="shared" si="107"/>
        <v/>
      </c>
      <c r="J9202" s="22" t="s">
        <v>124</v>
      </c>
      <c r="K9202">
        <v>5</v>
      </c>
      <c r="L9202">
        <v>5</v>
      </c>
      <c r="M9202">
        <v>2</v>
      </c>
      <c r="N9202">
        <v>0</v>
      </c>
      <c r="O9202">
        <v>0</v>
      </c>
      <c r="P9202">
        <v>0</v>
      </c>
    </row>
    <row r="9203" spans="1:21" x14ac:dyDescent="0.25">
      <c r="A9203">
        <v>2011</v>
      </c>
      <c r="B9203" s="6" t="s">
        <v>63</v>
      </c>
      <c r="C9203">
        <v>27</v>
      </c>
      <c r="I9203" t="str">
        <f t="shared" si="107"/>
        <v/>
      </c>
      <c r="J9203" s="22" t="s">
        <v>85</v>
      </c>
      <c r="K9203">
        <v>50</v>
      </c>
      <c r="L9203">
        <v>40</v>
      </c>
      <c r="M9203">
        <v>15</v>
      </c>
      <c r="N9203">
        <v>20</v>
      </c>
      <c r="O9203">
        <v>0</v>
      </c>
      <c r="P9203">
        <v>0</v>
      </c>
    </row>
    <row r="9204" spans="1:21" x14ac:dyDescent="0.25">
      <c r="A9204">
        <v>2011</v>
      </c>
      <c r="B9204" s="6" t="s">
        <v>63</v>
      </c>
      <c r="C9204">
        <v>28</v>
      </c>
      <c r="I9204" t="str">
        <f t="shared" si="107"/>
        <v/>
      </c>
      <c r="J9204" s="22" t="s">
        <v>221</v>
      </c>
      <c r="K9204">
        <v>30</v>
      </c>
      <c r="L9204">
        <v>20</v>
      </c>
      <c r="M9204">
        <v>30</v>
      </c>
      <c r="N9204">
        <v>5</v>
      </c>
      <c r="O9204">
        <v>0</v>
      </c>
      <c r="P9204">
        <v>0</v>
      </c>
    </row>
    <row r="9205" spans="1:21" x14ac:dyDescent="0.25">
      <c r="A9205">
        <v>2011</v>
      </c>
      <c r="B9205" s="6" t="s">
        <v>63</v>
      </c>
      <c r="C9205">
        <v>29</v>
      </c>
      <c r="I9205" t="str">
        <f t="shared" si="107"/>
        <v/>
      </c>
      <c r="J9205" s="22" t="s">
        <v>90</v>
      </c>
      <c r="K9205">
        <v>35</v>
      </c>
      <c r="L9205">
        <v>30</v>
      </c>
      <c r="M9205">
        <v>40</v>
      </c>
      <c r="N9205">
        <v>0</v>
      </c>
      <c r="O9205">
        <v>0</v>
      </c>
      <c r="P9205">
        <v>0</v>
      </c>
    </row>
    <row r="9206" spans="1:21" x14ac:dyDescent="0.25">
      <c r="A9206">
        <v>2011</v>
      </c>
      <c r="B9206" s="6" t="s">
        <v>63</v>
      </c>
      <c r="C9206">
        <v>30</v>
      </c>
      <c r="I9206" t="str">
        <f t="shared" si="107"/>
        <v/>
      </c>
      <c r="J9206" s="22" t="s">
        <v>90</v>
      </c>
      <c r="K9206">
        <v>50</v>
      </c>
      <c r="L9206">
        <v>30</v>
      </c>
      <c r="M9206">
        <v>30</v>
      </c>
      <c r="N9206">
        <v>20</v>
      </c>
      <c r="O9206">
        <v>0</v>
      </c>
      <c r="P9206">
        <v>0</v>
      </c>
    </row>
    <row r="9207" spans="1:21" x14ac:dyDescent="0.25">
      <c r="A9207">
        <v>2011</v>
      </c>
      <c r="B9207" s="6" t="s">
        <v>63</v>
      </c>
      <c r="C9207">
        <v>31</v>
      </c>
      <c r="I9207" t="str">
        <f t="shared" si="107"/>
        <v/>
      </c>
      <c r="J9207" s="22" t="s">
        <v>78</v>
      </c>
      <c r="K9207">
        <v>40</v>
      </c>
      <c r="L9207">
        <v>30</v>
      </c>
      <c r="M9207">
        <v>20</v>
      </c>
      <c r="N9207">
        <v>0</v>
      </c>
      <c r="O9207">
        <v>30</v>
      </c>
      <c r="P9207">
        <v>0</v>
      </c>
      <c r="U9207" s="22" t="s">
        <v>635</v>
      </c>
    </row>
    <row r="9208" spans="1:21" x14ac:dyDescent="0.25">
      <c r="A9208">
        <v>2011</v>
      </c>
      <c r="B9208" s="6" t="s">
        <v>63</v>
      </c>
      <c r="C9208">
        <v>32</v>
      </c>
      <c r="I9208" t="str">
        <f t="shared" si="107"/>
        <v/>
      </c>
      <c r="J9208" s="22" t="s">
        <v>637</v>
      </c>
      <c r="K9208">
        <v>20</v>
      </c>
      <c r="L9208">
        <v>20</v>
      </c>
      <c r="M9208">
        <v>15</v>
      </c>
      <c r="N9208">
        <v>0</v>
      </c>
      <c r="O9208">
        <v>0</v>
      </c>
      <c r="P9208">
        <v>0</v>
      </c>
    </row>
    <row r="9209" spans="1:21" x14ac:dyDescent="0.25">
      <c r="A9209">
        <v>2011</v>
      </c>
      <c r="B9209" s="6" t="s">
        <v>63</v>
      </c>
      <c r="C9209">
        <v>33</v>
      </c>
      <c r="I9209" t="str">
        <f t="shared" si="107"/>
        <v/>
      </c>
      <c r="J9209" s="22" t="s">
        <v>83</v>
      </c>
      <c r="K9209">
        <v>30</v>
      </c>
      <c r="L9209">
        <v>20</v>
      </c>
      <c r="M9209">
        <v>5</v>
      </c>
      <c r="N9209">
        <v>0</v>
      </c>
      <c r="O9209">
        <v>0</v>
      </c>
      <c r="P9209">
        <v>0</v>
      </c>
    </row>
    <row r="9210" spans="1:21" x14ac:dyDescent="0.25">
      <c r="A9210">
        <v>2011</v>
      </c>
      <c r="B9210" s="6" t="s">
        <v>63</v>
      </c>
      <c r="C9210">
        <v>34</v>
      </c>
      <c r="I9210" t="str">
        <f t="shared" si="107"/>
        <v/>
      </c>
      <c r="J9210" s="22" t="s">
        <v>221</v>
      </c>
      <c r="K9210">
        <v>20</v>
      </c>
      <c r="L9210">
        <v>10</v>
      </c>
      <c r="M9210">
        <v>15</v>
      </c>
      <c r="N9210">
        <v>0</v>
      </c>
      <c r="O9210">
        <v>0</v>
      </c>
      <c r="P9210">
        <v>0</v>
      </c>
    </row>
    <row r="9211" spans="1:21" x14ac:dyDescent="0.25">
      <c r="A9211">
        <v>2011</v>
      </c>
      <c r="B9211" s="6" t="s">
        <v>63</v>
      </c>
      <c r="C9211">
        <v>35</v>
      </c>
      <c r="I9211" t="str">
        <f t="shared" si="107"/>
        <v/>
      </c>
      <c r="J9211" s="22" t="s">
        <v>221</v>
      </c>
      <c r="K9211">
        <v>40</v>
      </c>
      <c r="L9211">
        <v>20</v>
      </c>
      <c r="M9211">
        <v>40</v>
      </c>
      <c r="N9211">
        <v>30</v>
      </c>
      <c r="O9211">
        <v>0</v>
      </c>
      <c r="P9211">
        <v>0</v>
      </c>
    </row>
    <row r="9212" spans="1:21" x14ac:dyDescent="0.25">
      <c r="A9212">
        <v>2011</v>
      </c>
      <c r="B9212" s="6" t="s">
        <v>63</v>
      </c>
      <c r="C9212">
        <v>36</v>
      </c>
      <c r="I9212" t="str">
        <f t="shared" si="107"/>
        <v/>
      </c>
      <c r="J9212" s="22" t="s">
        <v>83</v>
      </c>
      <c r="K9212">
        <v>35</v>
      </c>
      <c r="L9212">
        <v>30</v>
      </c>
      <c r="M9212">
        <v>10</v>
      </c>
      <c r="N9212">
        <v>0</v>
      </c>
      <c r="O9212">
        <v>5</v>
      </c>
      <c r="P9212">
        <v>0</v>
      </c>
    </row>
    <row r="9213" spans="1:21" x14ac:dyDescent="0.25">
      <c r="A9213">
        <v>2011</v>
      </c>
      <c r="B9213" s="6" t="s">
        <v>63</v>
      </c>
      <c r="C9213">
        <v>37</v>
      </c>
      <c r="I9213" t="str">
        <f t="shared" si="107"/>
        <v/>
      </c>
      <c r="J9213" s="22" t="s">
        <v>83</v>
      </c>
      <c r="K9213">
        <v>60</v>
      </c>
      <c r="L9213">
        <v>60</v>
      </c>
      <c r="M9213">
        <v>30</v>
      </c>
      <c r="N9213">
        <v>60</v>
      </c>
      <c r="O9213">
        <v>0</v>
      </c>
      <c r="P9213">
        <v>0</v>
      </c>
    </row>
    <row r="9214" spans="1:21" x14ac:dyDescent="0.25">
      <c r="A9214">
        <v>2011</v>
      </c>
      <c r="B9214" s="6" t="s">
        <v>63</v>
      </c>
      <c r="C9214">
        <v>38</v>
      </c>
      <c r="F9214">
        <v>14.3</v>
      </c>
      <c r="I9214">
        <f t="shared" si="107"/>
        <v>14.3</v>
      </c>
      <c r="J9214" s="22" t="s">
        <v>221</v>
      </c>
      <c r="K9214">
        <v>30</v>
      </c>
      <c r="L9214">
        <v>20</v>
      </c>
      <c r="M9214">
        <v>5</v>
      </c>
      <c r="N9214">
        <v>5</v>
      </c>
      <c r="O9214">
        <v>0</v>
      </c>
      <c r="P9214">
        <v>0</v>
      </c>
    </row>
    <row r="9215" spans="1:21" x14ac:dyDescent="0.25">
      <c r="A9215">
        <v>2011</v>
      </c>
      <c r="B9215" s="6" t="s">
        <v>63</v>
      </c>
      <c r="C9215">
        <v>39</v>
      </c>
      <c r="D9215" s="22" t="s">
        <v>613</v>
      </c>
      <c r="E9215">
        <v>3</v>
      </c>
      <c r="F9215" s="22">
        <v>12.2</v>
      </c>
      <c r="G9215">
        <v>330</v>
      </c>
      <c r="H9215">
        <v>0</v>
      </c>
      <c r="I9215">
        <f t="shared" si="107"/>
        <v>18.208955223880597</v>
      </c>
      <c r="J9215" s="22" t="s">
        <v>79</v>
      </c>
      <c r="K9215">
        <v>10</v>
      </c>
      <c r="L9215">
        <v>5</v>
      </c>
      <c r="M9215">
        <v>5</v>
      </c>
      <c r="N9215">
        <v>20</v>
      </c>
      <c r="O9215">
        <v>0</v>
      </c>
      <c r="P9215">
        <v>0</v>
      </c>
      <c r="U9215" t="s">
        <v>628</v>
      </c>
    </row>
    <row r="9216" spans="1:21" x14ac:dyDescent="0.25">
      <c r="A9216">
        <v>2011</v>
      </c>
      <c r="B9216" s="6" t="s">
        <v>63</v>
      </c>
      <c r="C9216">
        <v>40</v>
      </c>
      <c r="I9216" t="str">
        <f t="shared" si="107"/>
        <v/>
      </c>
      <c r="J9216" s="22" t="s">
        <v>79</v>
      </c>
      <c r="K9216">
        <v>20</v>
      </c>
      <c r="L9216">
        <v>25</v>
      </c>
      <c r="M9216">
        <v>10</v>
      </c>
      <c r="N9216">
        <v>0</v>
      </c>
      <c r="O9216">
        <v>0</v>
      </c>
      <c r="P9216">
        <v>0</v>
      </c>
      <c r="S9216" t="s">
        <v>51</v>
      </c>
      <c r="U9216" t="s">
        <v>638</v>
      </c>
    </row>
    <row r="9217" spans="1:21" x14ac:dyDescent="0.25">
      <c r="A9217">
        <v>2011</v>
      </c>
      <c r="B9217" s="6" t="s">
        <v>63</v>
      </c>
      <c r="C9217">
        <v>41</v>
      </c>
      <c r="I9217" t="str">
        <f t="shared" si="107"/>
        <v/>
      </c>
      <c r="J9217" s="22" t="s">
        <v>78</v>
      </c>
      <c r="K9217">
        <v>50</v>
      </c>
      <c r="L9217">
        <v>30</v>
      </c>
      <c r="M9217">
        <v>10</v>
      </c>
      <c r="N9217">
        <v>30</v>
      </c>
      <c r="O9217">
        <v>0</v>
      </c>
      <c r="P9217">
        <v>0</v>
      </c>
    </row>
    <row r="9218" spans="1:21" x14ac:dyDescent="0.25">
      <c r="A9218">
        <v>2011</v>
      </c>
      <c r="B9218" s="6" t="s">
        <v>63</v>
      </c>
      <c r="C9218">
        <v>42</v>
      </c>
      <c r="I9218" t="str">
        <f t="shared" si="107"/>
        <v/>
      </c>
      <c r="J9218" s="22" t="s">
        <v>79</v>
      </c>
      <c r="K9218">
        <v>30</v>
      </c>
      <c r="L9218">
        <v>20</v>
      </c>
      <c r="M9218">
        <v>30</v>
      </c>
      <c r="N9218">
        <v>0</v>
      </c>
      <c r="O9218">
        <v>0</v>
      </c>
      <c r="P9218">
        <v>0</v>
      </c>
      <c r="S9218" t="s">
        <v>51</v>
      </c>
      <c r="U9218" t="s">
        <v>639</v>
      </c>
    </row>
    <row r="9219" spans="1:21" x14ac:dyDescent="0.25">
      <c r="A9219">
        <v>2011</v>
      </c>
      <c r="B9219" s="6" t="s">
        <v>63</v>
      </c>
      <c r="C9219">
        <v>43</v>
      </c>
      <c r="I9219" t="str">
        <f t="shared" si="107"/>
        <v/>
      </c>
      <c r="J9219" s="22" t="s">
        <v>79</v>
      </c>
      <c r="K9219">
        <v>60</v>
      </c>
      <c r="L9219">
        <v>60</v>
      </c>
      <c r="M9219">
        <v>30</v>
      </c>
      <c r="N9219">
        <v>95</v>
      </c>
      <c r="O9219">
        <v>0</v>
      </c>
      <c r="P9219">
        <v>0</v>
      </c>
      <c r="U9219" t="s">
        <v>628</v>
      </c>
    </row>
    <row r="9220" spans="1:21" x14ac:dyDescent="0.25">
      <c r="A9220">
        <v>2011</v>
      </c>
      <c r="B9220" s="6" t="s">
        <v>63</v>
      </c>
      <c r="C9220">
        <v>44</v>
      </c>
      <c r="I9220" t="str">
        <f t="shared" si="107"/>
        <v/>
      </c>
      <c r="J9220" s="22" t="s">
        <v>221</v>
      </c>
      <c r="K9220">
        <v>20</v>
      </c>
      <c r="L9220">
        <v>20</v>
      </c>
      <c r="M9220">
        <v>10</v>
      </c>
      <c r="N9220">
        <v>0</v>
      </c>
      <c r="O9220">
        <v>0</v>
      </c>
      <c r="P9220">
        <v>5</v>
      </c>
    </row>
    <row r="9221" spans="1:21" x14ac:dyDescent="0.25">
      <c r="A9221">
        <v>2011</v>
      </c>
      <c r="B9221" s="6" t="s">
        <v>63</v>
      </c>
      <c r="C9221">
        <v>45</v>
      </c>
      <c r="I9221" t="str">
        <f t="shared" si="107"/>
        <v/>
      </c>
      <c r="J9221" s="22" t="s">
        <v>83</v>
      </c>
      <c r="K9221">
        <v>60</v>
      </c>
      <c r="L9221">
        <v>30</v>
      </c>
      <c r="M9221">
        <v>15</v>
      </c>
      <c r="N9221">
        <v>0</v>
      </c>
      <c r="O9221">
        <v>0</v>
      </c>
      <c r="P9221">
        <v>0</v>
      </c>
    </row>
    <row r="9222" spans="1:21" x14ac:dyDescent="0.25">
      <c r="A9222">
        <v>2011</v>
      </c>
      <c r="B9222" s="6" t="s">
        <v>63</v>
      </c>
      <c r="C9222">
        <v>46</v>
      </c>
      <c r="I9222" t="str">
        <f t="shared" si="107"/>
        <v/>
      </c>
      <c r="J9222" s="22" t="s">
        <v>85</v>
      </c>
      <c r="K9222">
        <v>20</v>
      </c>
      <c r="L9222">
        <v>15</v>
      </c>
      <c r="M9222">
        <v>10</v>
      </c>
      <c r="N9222">
        <v>0</v>
      </c>
      <c r="O9222">
        <v>0</v>
      </c>
      <c r="P9222">
        <v>0</v>
      </c>
    </row>
    <row r="9223" spans="1:21" x14ac:dyDescent="0.25">
      <c r="A9223">
        <v>2011</v>
      </c>
      <c r="B9223" s="6" t="s">
        <v>63</v>
      </c>
      <c r="C9223">
        <v>47</v>
      </c>
      <c r="I9223" t="str">
        <f t="shared" si="107"/>
        <v/>
      </c>
      <c r="J9223" s="22" t="s">
        <v>85</v>
      </c>
      <c r="K9223">
        <v>35</v>
      </c>
      <c r="L9223">
        <v>30</v>
      </c>
      <c r="M9223">
        <v>20</v>
      </c>
      <c r="N9223">
        <v>30</v>
      </c>
      <c r="O9223">
        <v>0</v>
      </c>
      <c r="P9223">
        <v>5</v>
      </c>
      <c r="U9223" t="s">
        <v>640</v>
      </c>
    </row>
    <row r="9224" spans="1:21" x14ac:dyDescent="0.25">
      <c r="A9224">
        <v>2011</v>
      </c>
      <c r="B9224" s="6" t="s">
        <v>63</v>
      </c>
      <c r="C9224">
        <v>48</v>
      </c>
      <c r="I9224" t="str">
        <f t="shared" si="107"/>
        <v/>
      </c>
      <c r="J9224" s="22" t="s">
        <v>81</v>
      </c>
      <c r="K9224">
        <v>10</v>
      </c>
      <c r="L9224">
        <v>30</v>
      </c>
      <c r="M9224">
        <v>10</v>
      </c>
      <c r="N9224">
        <v>40</v>
      </c>
      <c r="O9224">
        <v>0</v>
      </c>
      <c r="P9224">
        <v>0</v>
      </c>
    </row>
    <row r="9225" spans="1:21" x14ac:dyDescent="0.25">
      <c r="A9225">
        <v>2011</v>
      </c>
      <c r="B9225" s="6" t="s">
        <v>63</v>
      </c>
      <c r="C9225">
        <v>49</v>
      </c>
      <c r="I9225" t="str">
        <f t="shared" si="107"/>
        <v/>
      </c>
      <c r="J9225" s="22" t="s">
        <v>78</v>
      </c>
      <c r="K9225">
        <v>5</v>
      </c>
      <c r="L9225">
        <v>5</v>
      </c>
      <c r="M9225">
        <v>5</v>
      </c>
      <c r="N9225">
        <v>0</v>
      </c>
      <c r="O9225">
        <v>0</v>
      </c>
      <c r="P9225">
        <v>0</v>
      </c>
    </row>
    <row r="9226" spans="1:21" x14ac:dyDescent="0.25">
      <c r="A9226">
        <v>2011</v>
      </c>
      <c r="B9226" s="6" t="s">
        <v>63</v>
      </c>
      <c r="C9226">
        <v>50</v>
      </c>
      <c r="I9226" t="str">
        <f t="shared" si="107"/>
        <v/>
      </c>
      <c r="J9226" s="22" t="s">
        <v>221</v>
      </c>
      <c r="K9226">
        <v>5</v>
      </c>
      <c r="L9226">
        <v>5</v>
      </c>
      <c r="M9226">
        <v>1</v>
      </c>
      <c r="N9226">
        <v>0</v>
      </c>
      <c r="O9226">
        <v>0</v>
      </c>
      <c r="P9226">
        <v>0</v>
      </c>
    </row>
    <row r="9227" spans="1:21" x14ac:dyDescent="0.25">
      <c r="A9227">
        <v>2011</v>
      </c>
      <c r="B9227" s="6" t="s">
        <v>63</v>
      </c>
      <c r="C9227">
        <v>51</v>
      </c>
      <c r="I9227" t="str">
        <f t="shared" si="107"/>
        <v/>
      </c>
      <c r="J9227" s="22" t="s">
        <v>85</v>
      </c>
      <c r="K9227">
        <v>20</v>
      </c>
      <c r="L9227">
        <v>15</v>
      </c>
      <c r="M9227">
        <v>20</v>
      </c>
      <c r="N9227">
        <v>60</v>
      </c>
      <c r="O9227">
        <v>0</v>
      </c>
      <c r="P9227">
        <v>0</v>
      </c>
    </row>
    <row r="9228" spans="1:21" x14ac:dyDescent="0.25">
      <c r="A9228">
        <v>2011</v>
      </c>
      <c r="B9228" s="6" t="s">
        <v>63</v>
      </c>
      <c r="C9228">
        <v>52</v>
      </c>
      <c r="I9228" t="str">
        <f t="shared" si="107"/>
        <v/>
      </c>
      <c r="J9228" s="22" t="s">
        <v>90</v>
      </c>
      <c r="K9228">
        <v>50</v>
      </c>
      <c r="L9228">
        <v>40</v>
      </c>
      <c r="M9228">
        <v>40</v>
      </c>
      <c r="N9228">
        <v>40</v>
      </c>
      <c r="O9228">
        <v>0</v>
      </c>
      <c r="P9228">
        <v>0</v>
      </c>
    </row>
    <row r="9229" spans="1:21" x14ac:dyDescent="0.25">
      <c r="A9229">
        <v>2011</v>
      </c>
      <c r="B9229" s="6" t="s">
        <v>63</v>
      </c>
      <c r="C9229">
        <v>53</v>
      </c>
      <c r="I9229" t="str">
        <f t="shared" si="107"/>
        <v/>
      </c>
      <c r="J9229" s="22" t="s">
        <v>81</v>
      </c>
      <c r="K9229">
        <v>40</v>
      </c>
      <c r="L9229">
        <v>40</v>
      </c>
      <c r="M9229">
        <v>50</v>
      </c>
      <c r="N9229">
        <v>20</v>
      </c>
      <c r="O9229">
        <v>0</v>
      </c>
      <c r="P9229">
        <v>0</v>
      </c>
    </row>
    <row r="9230" spans="1:21" x14ac:dyDescent="0.25">
      <c r="A9230">
        <v>2011</v>
      </c>
      <c r="B9230" s="6" t="s">
        <v>63</v>
      </c>
      <c r="C9230">
        <v>54</v>
      </c>
      <c r="I9230" t="str">
        <f t="shared" si="107"/>
        <v/>
      </c>
      <c r="J9230" s="22" t="s">
        <v>124</v>
      </c>
      <c r="K9230">
        <v>40</v>
      </c>
      <c r="L9230">
        <v>30</v>
      </c>
      <c r="M9230">
        <v>40</v>
      </c>
      <c r="N9230">
        <v>30</v>
      </c>
      <c r="O9230">
        <v>0</v>
      </c>
      <c r="P9230">
        <v>0</v>
      </c>
    </row>
    <row r="9231" spans="1:21" x14ac:dyDescent="0.25">
      <c r="A9231">
        <v>2011</v>
      </c>
      <c r="B9231" s="6" t="s">
        <v>63</v>
      </c>
      <c r="C9231">
        <v>55</v>
      </c>
      <c r="I9231" t="str">
        <f t="shared" si="107"/>
        <v/>
      </c>
      <c r="J9231" s="22" t="s">
        <v>83</v>
      </c>
      <c r="K9231">
        <v>30</v>
      </c>
      <c r="L9231">
        <v>30</v>
      </c>
      <c r="M9231">
        <v>10</v>
      </c>
      <c r="N9231">
        <v>0</v>
      </c>
      <c r="O9231">
        <v>0</v>
      </c>
      <c r="P9231">
        <v>0</v>
      </c>
      <c r="S9231" t="s">
        <v>51</v>
      </c>
      <c r="U9231" t="s">
        <v>641</v>
      </c>
    </row>
    <row r="9232" spans="1:21" x14ac:dyDescent="0.25">
      <c r="A9232">
        <v>2011</v>
      </c>
      <c r="B9232" s="6" t="s">
        <v>63</v>
      </c>
      <c r="C9232">
        <v>56</v>
      </c>
      <c r="I9232" t="str">
        <f t="shared" si="107"/>
        <v/>
      </c>
      <c r="J9232" s="22" t="s">
        <v>221</v>
      </c>
      <c r="K9232">
        <v>20</v>
      </c>
      <c r="L9232">
        <v>20</v>
      </c>
      <c r="M9232">
        <v>10</v>
      </c>
      <c r="N9232">
        <v>20</v>
      </c>
      <c r="O9232">
        <v>0</v>
      </c>
      <c r="P9232">
        <v>0</v>
      </c>
    </row>
    <row r="9233" spans="1:21" x14ac:dyDescent="0.25">
      <c r="A9233">
        <v>2011</v>
      </c>
      <c r="B9233" s="6" t="s">
        <v>63</v>
      </c>
      <c r="C9233">
        <v>57</v>
      </c>
      <c r="I9233" t="str">
        <f t="shared" si="107"/>
        <v/>
      </c>
      <c r="J9233" s="22" t="s">
        <v>81</v>
      </c>
      <c r="K9233">
        <v>40</v>
      </c>
      <c r="L9233">
        <v>30</v>
      </c>
      <c r="M9233">
        <v>30</v>
      </c>
      <c r="N9233">
        <v>0</v>
      </c>
      <c r="O9233">
        <v>0</v>
      </c>
      <c r="P9233">
        <v>0</v>
      </c>
    </row>
    <row r="9234" spans="1:21" x14ac:dyDescent="0.25">
      <c r="A9234">
        <v>2011</v>
      </c>
      <c r="B9234" s="6" t="s">
        <v>63</v>
      </c>
      <c r="C9234">
        <v>58</v>
      </c>
      <c r="I9234" t="str">
        <f t="shared" si="107"/>
        <v/>
      </c>
      <c r="J9234" s="22" t="s">
        <v>109</v>
      </c>
      <c r="K9234">
        <v>30</v>
      </c>
      <c r="L9234">
        <v>30</v>
      </c>
      <c r="M9234">
        <v>20</v>
      </c>
      <c r="N9234">
        <v>100</v>
      </c>
      <c r="O9234">
        <v>0</v>
      </c>
      <c r="P9234">
        <v>0</v>
      </c>
      <c r="S9234" t="s">
        <v>51</v>
      </c>
      <c r="U9234" t="s">
        <v>642</v>
      </c>
    </row>
    <row r="9235" spans="1:21" x14ac:dyDescent="0.25">
      <c r="A9235">
        <v>2011</v>
      </c>
      <c r="B9235" s="6" t="s">
        <v>63</v>
      </c>
      <c r="C9235">
        <v>59</v>
      </c>
      <c r="F9235">
        <v>15.5</v>
      </c>
      <c r="I9235">
        <f t="shared" si="107"/>
        <v>15.5</v>
      </c>
      <c r="J9235" s="22" t="s">
        <v>90</v>
      </c>
      <c r="K9235">
        <v>30</v>
      </c>
      <c r="L9235">
        <v>25</v>
      </c>
      <c r="M9235">
        <v>20</v>
      </c>
      <c r="N9235">
        <v>15</v>
      </c>
      <c r="O9235">
        <v>0</v>
      </c>
      <c r="P9235">
        <v>0</v>
      </c>
    </row>
    <row r="9236" spans="1:21" x14ac:dyDescent="0.25">
      <c r="A9236">
        <v>2011</v>
      </c>
      <c r="B9236" s="6" t="s">
        <v>63</v>
      </c>
      <c r="C9236">
        <v>60</v>
      </c>
      <c r="D9236" s="22" t="s">
        <v>608</v>
      </c>
      <c r="E9236">
        <v>4</v>
      </c>
      <c r="F9236" s="22">
        <v>13.8</v>
      </c>
      <c r="G9236">
        <v>290</v>
      </c>
      <c r="H9236">
        <v>0</v>
      </c>
      <c r="I9236">
        <f t="shared" si="107"/>
        <v>19.436619718309863</v>
      </c>
      <c r="J9236" s="22" t="s">
        <v>83</v>
      </c>
      <c r="K9236">
        <v>20</v>
      </c>
      <c r="L9236">
        <v>15</v>
      </c>
      <c r="M9236">
        <v>30</v>
      </c>
      <c r="N9236">
        <v>0</v>
      </c>
      <c r="O9236">
        <v>0</v>
      </c>
      <c r="P9236">
        <v>0</v>
      </c>
      <c r="S9236" s="22" t="s">
        <v>31</v>
      </c>
      <c r="U9236" s="22" t="s">
        <v>643</v>
      </c>
    </row>
    <row r="9237" spans="1:21" x14ac:dyDescent="0.25">
      <c r="A9237">
        <v>2011</v>
      </c>
      <c r="B9237" s="6" t="s">
        <v>63</v>
      </c>
      <c r="C9237">
        <v>61</v>
      </c>
      <c r="I9237" t="str">
        <f t="shared" si="107"/>
        <v/>
      </c>
      <c r="J9237" s="22" t="s">
        <v>83</v>
      </c>
      <c r="K9237">
        <v>35</v>
      </c>
      <c r="L9237">
        <v>20</v>
      </c>
      <c r="M9237">
        <v>25</v>
      </c>
      <c r="N9237">
        <v>0</v>
      </c>
      <c r="O9237">
        <v>5</v>
      </c>
      <c r="P9237">
        <v>0</v>
      </c>
      <c r="S9237" s="22" t="s">
        <v>180</v>
      </c>
      <c r="U9237" s="22" t="s">
        <v>644</v>
      </c>
    </row>
    <row r="9238" spans="1:21" x14ac:dyDescent="0.25">
      <c r="A9238">
        <v>2011</v>
      </c>
      <c r="B9238" s="6" t="s">
        <v>63</v>
      </c>
      <c r="C9238">
        <v>62</v>
      </c>
      <c r="I9238" t="str">
        <f t="shared" si="107"/>
        <v/>
      </c>
      <c r="J9238" s="22" t="s">
        <v>221</v>
      </c>
      <c r="K9238">
        <v>35</v>
      </c>
      <c r="L9238">
        <v>20</v>
      </c>
      <c r="M9238">
        <v>30</v>
      </c>
      <c r="N9238">
        <v>0</v>
      </c>
      <c r="O9238">
        <v>0</v>
      </c>
      <c r="P9238">
        <v>0</v>
      </c>
    </row>
    <row r="9239" spans="1:21" x14ac:dyDescent="0.25">
      <c r="A9239">
        <v>2011</v>
      </c>
      <c r="B9239" s="6" t="s">
        <v>63</v>
      </c>
      <c r="C9239">
        <v>63</v>
      </c>
      <c r="I9239" t="str">
        <f t="shared" si="107"/>
        <v/>
      </c>
      <c r="J9239" s="22" t="s">
        <v>83</v>
      </c>
      <c r="K9239">
        <v>55</v>
      </c>
      <c r="L9239">
        <v>42</v>
      </c>
      <c r="M9239">
        <v>20</v>
      </c>
      <c r="N9239">
        <v>0</v>
      </c>
      <c r="O9239">
        <v>30</v>
      </c>
      <c r="P9239">
        <v>0</v>
      </c>
    </row>
    <row r="9240" spans="1:21" x14ac:dyDescent="0.25">
      <c r="A9240">
        <v>2011</v>
      </c>
      <c r="B9240" s="6" t="s">
        <v>63</v>
      </c>
      <c r="C9240">
        <v>64</v>
      </c>
      <c r="I9240" t="str">
        <f t="shared" si="107"/>
        <v/>
      </c>
      <c r="J9240" s="22" t="s">
        <v>221</v>
      </c>
      <c r="K9240">
        <v>20</v>
      </c>
      <c r="L9240">
        <v>10</v>
      </c>
      <c r="M9240">
        <v>15</v>
      </c>
      <c r="N9240">
        <v>0</v>
      </c>
      <c r="O9240">
        <v>0</v>
      </c>
      <c r="P9240">
        <v>0</v>
      </c>
    </row>
    <row r="9241" spans="1:21" x14ac:dyDescent="0.25">
      <c r="A9241">
        <v>2011</v>
      </c>
      <c r="B9241" s="6" t="s">
        <v>63</v>
      </c>
      <c r="C9241">
        <v>65</v>
      </c>
      <c r="I9241" t="str">
        <f t="shared" ref="I9241:I9271" si="108">IF($F9241&gt;0,$F9241/(1000-$G9241)*1000,"")</f>
        <v/>
      </c>
      <c r="J9241" s="22" t="s">
        <v>80</v>
      </c>
      <c r="K9241">
        <v>45</v>
      </c>
      <c r="L9241">
        <v>30</v>
      </c>
      <c r="M9241">
        <v>25</v>
      </c>
      <c r="N9241">
        <v>0</v>
      </c>
      <c r="O9241">
        <v>0</v>
      </c>
      <c r="P9241">
        <v>0</v>
      </c>
    </row>
    <row r="9242" spans="1:21" x14ac:dyDescent="0.25">
      <c r="A9242">
        <v>2011</v>
      </c>
      <c r="B9242" s="6" t="s">
        <v>63</v>
      </c>
      <c r="C9242">
        <v>66</v>
      </c>
      <c r="I9242" t="str">
        <f t="shared" si="108"/>
        <v/>
      </c>
      <c r="J9242" s="22" t="s">
        <v>221</v>
      </c>
      <c r="K9242">
        <v>35</v>
      </c>
      <c r="L9242">
        <v>20</v>
      </c>
      <c r="M9242">
        <v>35</v>
      </c>
      <c r="N9242">
        <v>0</v>
      </c>
      <c r="O9242">
        <v>0</v>
      </c>
      <c r="P9242">
        <v>0</v>
      </c>
    </row>
    <row r="9243" spans="1:21" x14ac:dyDescent="0.25">
      <c r="A9243">
        <v>2011</v>
      </c>
      <c r="B9243" s="6" t="s">
        <v>63</v>
      </c>
      <c r="C9243">
        <v>67</v>
      </c>
      <c r="I9243" t="str">
        <f t="shared" si="108"/>
        <v/>
      </c>
      <c r="J9243" s="22" t="s">
        <v>83</v>
      </c>
      <c r="K9243">
        <v>20</v>
      </c>
      <c r="L9243">
        <v>15</v>
      </c>
      <c r="M9243">
        <v>3</v>
      </c>
      <c r="N9243">
        <v>0</v>
      </c>
      <c r="O9243">
        <v>0</v>
      </c>
      <c r="P9243">
        <v>0</v>
      </c>
    </row>
    <row r="9244" spans="1:21" x14ac:dyDescent="0.25">
      <c r="A9244">
        <v>2011</v>
      </c>
      <c r="B9244" s="6" t="s">
        <v>63</v>
      </c>
      <c r="C9244">
        <v>68</v>
      </c>
      <c r="I9244" t="str">
        <f t="shared" si="108"/>
        <v/>
      </c>
      <c r="J9244" s="22" t="s">
        <v>79</v>
      </c>
      <c r="K9244">
        <v>25</v>
      </c>
      <c r="L9244">
        <v>20</v>
      </c>
      <c r="M9244">
        <v>1</v>
      </c>
      <c r="N9244">
        <v>0</v>
      </c>
      <c r="O9244">
        <v>5</v>
      </c>
      <c r="P9244">
        <v>0</v>
      </c>
    </row>
    <row r="9245" spans="1:21" x14ac:dyDescent="0.25">
      <c r="A9245">
        <v>2011</v>
      </c>
      <c r="B9245" s="6" t="s">
        <v>63</v>
      </c>
      <c r="C9245">
        <v>69</v>
      </c>
      <c r="I9245" t="str">
        <f t="shared" si="108"/>
        <v/>
      </c>
      <c r="J9245" s="22" t="s">
        <v>78</v>
      </c>
      <c r="K9245">
        <v>20</v>
      </c>
      <c r="L9245">
        <v>15</v>
      </c>
      <c r="M9245">
        <v>10</v>
      </c>
      <c r="N9245">
        <v>0</v>
      </c>
      <c r="O9245">
        <v>10</v>
      </c>
      <c r="P9245">
        <v>0</v>
      </c>
    </row>
    <row r="9246" spans="1:21" x14ac:dyDescent="0.25">
      <c r="A9246">
        <v>2011</v>
      </c>
      <c r="B9246" s="6" t="s">
        <v>63</v>
      </c>
      <c r="C9246">
        <v>70</v>
      </c>
      <c r="I9246" t="str">
        <f t="shared" si="108"/>
        <v/>
      </c>
      <c r="J9246" s="22" t="s">
        <v>79</v>
      </c>
      <c r="K9246">
        <v>25</v>
      </c>
      <c r="L9246">
        <v>20</v>
      </c>
      <c r="M9246">
        <v>2</v>
      </c>
      <c r="N9246">
        <v>0</v>
      </c>
      <c r="O9246">
        <v>5</v>
      </c>
      <c r="P9246">
        <v>0</v>
      </c>
      <c r="S9246" s="22" t="s">
        <v>180</v>
      </c>
    </row>
    <row r="9247" spans="1:21" x14ac:dyDescent="0.25">
      <c r="A9247">
        <v>2011</v>
      </c>
      <c r="B9247" s="6" t="s">
        <v>63</v>
      </c>
      <c r="C9247">
        <v>71</v>
      </c>
      <c r="I9247" t="str">
        <f t="shared" si="108"/>
        <v/>
      </c>
      <c r="J9247" s="22" t="s">
        <v>261</v>
      </c>
      <c r="K9247">
        <v>40</v>
      </c>
      <c r="L9247">
        <v>30</v>
      </c>
      <c r="M9247">
        <v>10</v>
      </c>
      <c r="N9247">
        <v>0</v>
      </c>
      <c r="O9247">
        <v>0</v>
      </c>
      <c r="P9247">
        <v>0</v>
      </c>
    </row>
    <row r="9248" spans="1:21" x14ac:dyDescent="0.25">
      <c r="A9248">
        <v>2011</v>
      </c>
      <c r="B9248" s="6" t="s">
        <v>63</v>
      </c>
      <c r="C9248">
        <v>72</v>
      </c>
      <c r="I9248" t="str">
        <f t="shared" si="108"/>
        <v/>
      </c>
      <c r="J9248" s="22" t="s">
        <v>81</v>
      </c>
      <c r="K9248">
        <v>35</v>
      </c>
      <c r="L9248">
        <v>25</v>
      </c>
      <c r="M9248">
        <v>20</v>
      </c>
      <c r="N9248">
        <v>0</v>
      </c>
      <c r="O9248">
        <v>1</v>
      </c>
      <c r="P9248">
        <v>0</v>
      </c>
      <c r="U9248" s="22" t="s">
        <v>645</v>
      </c>
    </row>
    <row r="9249" spans="1:21" x14ac:dyDescent="0.25">
      <c r="A9249">
        <v>2011</v>
      </c>
      <c r="B9249" s="6" t="s">
        <v>63</v>
      </c>
      <c r="C9249">
        <v>73</v>
      </c>
      <c r="I9249" t="str">
        <f t="shared" si="108"/>
        <v/>
      </c>
      <c r="J9249" s="22" t="s">
        <v>261</v>
      </c>
      <c r="K9249">
        <v>70</v>
      </c>
      <c r="L9249">
        <v>60</v>
      </c>
      <c r="M9249">
        <v>20</v>
      </c>
      <c r="N9249">
        <v>0</v>
      </c>
      <c r="O9249">
        <v>0</v>
      </c>
      <c r="P9249">
        <v>0</v>
      </c>
    </row>
    <row r="9250" spans="1:21" x14ac:dyDescent="0.25">
      <c r="A9250">
        <v>2011</v>
      </c>
      <c r="B9250" s="6" t="s">
        <v>63</v>
      </c>
      <c r="C9250">
        <v>74</v>
      </c>
      <c r="F9250">
        <v>14</v>
      </c>
      <c r="I9250">
        <f t="shared" si="108"/>
        <v>14</v>
      </c>
      <c r="J9250" s="22" t="s">
        <v>83</v>
      </c>
      <c r="K9250">
        <v>20</v>
      </c>
      <c r="L9250">
        <v>15</v>
      </c>
      <c r="M9250">
        <v>10</v>
      </c>
      <c r="N9250">
        <v>0</v>
      </c>
      <c r="O9250">
        <v>0</v>
      </c>
      <c r="P9250">
        <v>0</v>
      </c>
    </row>
    <row r="9251" spans="1:21" x14ac:dyDescent="0.25">
      <c r="A9251">
        <v>2011</v>
      </c>
      <c r="B9251" s="6" t="s">
        <v>63</v>
      </c>
      <c r="C9251">
        <v>75</v>
      </c>
      <c r="D9251" s="22" t="s">
        <v>608</v>
      </c>
      <c r="E9251">
        <v>5</v>
      </c>
      <c r="F9251" s="22">
        <v>13.6</v>
      </c>
      <c r="G9251">
        <v>175</v>
      </c>
      <c r="H9251">
        <v>0</v>
      </c>
      <c r="I9251">
        <f t="shared" si="108"/>
        <v>16.484848484848484</v>
      </c>
      <c r="J9251" s="22" t="s">
        <v>221</v>
      </c>
      <c r="K9251">
        <v>20</v>
      </c>
      <c r="L9251">
        <v>15</v>
      </c>
      <c r="M9251">
        <v>20</v>
      </c>
      <c r="N9251">
        <v>20</v>
      </c>
      <c r="O9251">
        <v>0</v>
      </c>
      <c r="P9251">
        <v>0</v>
      </c>
    </row>
    <row r="9252" spans="1:21" x14ac:dyDescent="0.25">
      <c r="A9252">
        <v>2011</v>
      </c>
      <c r="B9252" s="6" t="s">
        <v>63</v>
      </c>
      <c r="C9252">
        <v>76</v>
      </c>
      <c r="I9252" t="str">
        <f t="shared" si="108"/>
        <v/>
      </c>
      <c r="J9252" s="22" t="s">
        <v>81</v>
      </c>
      <c r="K9252">
        <v>20</v>
      </c>
      <c r="L9252">
        <v>20</v>
      </c>
      <c r="M9252">
        <v>10</v>
      </c>
      <c r="N9252">
        <v>30</v>
      </c>
      <c r="O9252">
        <v>0</v>
      </c>
      <c r="P9252">
        <v>0</v>
      </c>
    </row>
    <row r="9253" spans="1:21" x14ac:dyDescent="0.25">
      <c r="A9253">
        <v>2011</v>
      </c>
      <c r="B9253" s="6" t="s">
        <v>63</v>
      </c>
      <c r="C9253">
        <v>77</v>
      </c>
      <c r="I9253" t="str">
        <f t="shared" si="108"/>
        <v/>
      </c>
      <c r="J9253" s="22" t="s">
        <v>221</v>
      </c>
      <c r="K9253">
        <v>20</v>
      </c>
      <c r="L9253">
        <v>15</v>
      </c>
      <c r="M9253">
        <v>25</v>
      </c>
      <c r="N9253">
        <v>20</v>
      </c>
      <c r="O9253">
        <v>0</v>
      </c>
      <c r="P9253">
        <v>5</v>
      </c>
    </row>
    <row r="9254" spans="1:21" x14ac:dyDescent="0.25">
      <c r="A9254">
        <v>2011</v>
      </c>
      <c r="B9254" s="6" t="s">
        <v>63</v>
      </c>
      <c r="C9254">
        <v>78</v>
      </c>
      <c r="I9254" t="str">
        <f t="shared" si="108"/>
        <v/>
      </c>
      <c r="J9254" s="22" t="s">
        <v>227</v>
      </c>
      <c r="K9254">
        <v>50</v>
      </c>
      <c r="L9254">
        <v>40</v>
      </c>
      <c r="M9254">
        <v>15</v>
      </c>
      <c r="N9254">
        <v>70</v>
      </c>
      <c r="O9254">
        <v>0</v>
      </c>
      <c r="P9254">
        <v>0</v>
      </c>
    </row>
    <row r="9255" spans="1:21" x14ac:dyDescent="0.25">
      <c r="A9255">
        <v>2011</v>
      </c>
      <c r="B9255" s="6" t="s">
        <v>63</v>
      </c>
      <c r="C9255">
        <v>79</v>
      </c>
      <c r="I9255" t="str">
        <f t="shared" si="108"/>
        <v/>
      </c>
      <c r="J9255" s="22" t="s">
        <v>80</v>
      </c>
      <c r="K9255">
        <v>30</v>
      </c>
      <c r="L9255">
        <v>30</v>
      </c>
      <c r="M9255">
        <v>25</v>
      </c>
      <c r="N9255">
        <v>0</v>
      </c>
      <c r="O9255">
        <v>0</v>
      </c>
      <c r="P9255">
        <v>0</v>
      </c>
      <c r="S9255" s="22" t="s">
        <v>51</v>
      </c>
      <c r="U9255" s="22" t="s">
        <v>623</v>
      </c>
    </row>
    <row r="9256" spans="1:21" x14ac:dyDescent="0.25">
      <c r="A9256">
        <v>2011</v>
      </c>
      <c r="B9256" s="6" t="s">
        <v>63</v>
      </c>
      <c r="C9256">
        <v>80</v>
      </c>
      <c r="I9256" t="str">
        <f t="shared" si="108"/>
        <v/>
      </c>
      <c r="J9256" s="22" t="s">
        <v>221</v>
      </c>
      <c r="K9256">
        <v>20</v>
      </c>
      <c r="L9256">
        <v>25</v>
      </c>
      <c r="M9256">
        <v>3</v>
      </c>
      <c r="N9256">
        <v>0</v>
      </c>
      <c r="O9256">
        <v>0</v>
      </c>
      <c r="P9256">
        <v>2</v>
      </c>
    </row>
    <row r="9257" spans="1:21" x14ac:dyDescent="0.25">
      <c r="A9257">
        <v>2011</v>
      </c>
      <c r="B9257" s="6" t="s">
        <v>63</v>
      </c>
      <c r="C9257">
        <v>81</v>
      </c>
      <c r="I9257" t="str">
        <f t="shared" si="108"/>
        <v/>
      </c>
      <c r="J9257" s="22" t="s">
        <v>221</v>
      </c>
      <c r="K9257">
        <v>15</v>
      </c>
      <c r="L9257">
        <v>2</v>
      </c>
      <c r="M9257">
        <v>20</v>
      </c>
      <c r="N9257">
        <v>5</v>
      </c>
      <c r="O9257">
        <v>0</v>
      </c>
      <c r="P9257">
        <v>5</v>
      </c>
      <c r="Q9257" s="22" t="s">
        <v>156</v>
      </c>
      <c r="R9257" s="22"/>
    </row>
    <row r="9258" spans="1:21" x14ac:dyDescent="0.25">
      <c r="A9258">
        <v>2011</v>
      </c>
      <c r="B9258" s="6" t="s">
        <v>63</v>
      </c>
      <c r="C9258">
        <v>82</v>
      </c>
      <c r="I9258" t="str">
        <f t="shared" si="108"/>
        <v/>
      </c>
      <c r="J9258" s="22" t="s">
        <v>85</v>
      </c>
      <c r="K9258">
        <v>25</v>
      </c>
      <c r="L9258">
        <v>20</v>
      </c>
      <c r="M9258">
        <v>25</v>
      </c>
      <c r="N9258">
        <v>0</v>
      </c>
      <c r="O9258">
        <v>0</v>
      </c>
      <c r="P9258">
        <v>0</v>
      </c>
    </row>
    <row r="9259" spans="1:21" x14ac:dyDescent="0.25">
      <c r="A9259">
        <v>2011</v>
      </c>
      <c r="B9259" s="6" t="s">
        <v>63</v>
      </c>
      <c r="C9259">
        <v>83</v>
      </c>
      <c r="I9259" t="str">
        <f t="shared" si="108"/>
        <v/>
      </c>
      <c r="J9259" s="22" t="s">
        <v>221</v>
      </c>
      <c r="K9259">
        <v>25</v>
      </c>
      <c r="L9259">
        <v>5</v>
      </c>
      <c r="M9259">
        <v>20</v>
      </c>
      <c r="N9259">
        <v>10</v>
      </c>
      <c r="O9259">
        <v>0</v>
      </c>
      <c r="P9259">
        <v>0</v>
      </c>
    </row>
    <row r="9260" spans="1:21" x14ac:dyDescent="0.25">
      <c r="A9260">
        <v>2011</v>
      </c>
      <c r="B9260" s="6" t="s">
        <v>63</v>
      </c>
      <c r="C9260">
        <v>84</v>
      </c>
      <c r="I9260" t="str">
        <f t="shared" si="108"/>
        <v/>
      </c>
      <c r="J9260" s="22" t="s">
        <v>221</v>
      </c>
      <c r="K9260">
        <v>12</v>
      </c>
      <c r="L9260">
        <v>5</v>
      </c>
      <c r="M9260">
        <v>5</v>
      </c>
      <c r="N9260">
        <v>0</v>
      </c>
      <c r="O9260">
        <v>5</v>
      </c>
      <c r="P9260">
        <v>0</v>
      </c>
    </row>
    <row r="9261" spans="1:21" x14ac:dyDescent="0.25">
      <c r="A9261">
        <v>2011</v>
      </c>
      <c r="B9261" s="6" t="s">
        <v>63</v>
      </c>
      <c r="C9261">
        <v>85</v>
      </c>
      <c r="I9261" t="str">
        <f t="shared" si="108"/>
        <v/>
      </c>
      <c r="J9261" s="22" t="s">
        <v>83</v>
      </c>
      <c r="K9261">
        <v>55</v>
      </c>
      <c r="L9261">
        <v>25</v>
      </c>
      <c r="M9261">
        <v>30</v>
      </c>
      <c r="N9261">
        <v>60</v>
      </c>
      <c r="O9261">
        <v>0</v>
      </c>
      <c r="P9261">
        <v>0</v>
      </c>
    </row>
    <row r="9262" spans="1:21" x14ac:dyDescent="0.25">
      <c r="A9262">
        <v>2011</v>
      </c>
      <c r="B9262" s="6" t="s">
        <v>63</v>
      </c>
      <c r="C9262">
        <v>86</v>
      </c>
      <c r="F9262">
        <v>14.1</v>
      </c>
      <c r="I9262">
        <f t="shared" si="108"/>
        <v>14.1</v>
      </c>
      <c r="J9262" s="22" t="s">
        <v>83</v>
      </c>
      <c r="K9262">
        <v>20</v>
      </c>
      <c r="L9262">
        <v>20</v>
      </c>
      <c r="M9262">
        <v>5</v>
      </c>
      <c r="N9262">
        <v>0</v>
      </c>
      <c r="O9262">
        <v>0</v>
      </c>
      <c r="P9262">
        <v>5</v>
      </c>
      <c r="S9262" s="22" t="s">
        <v>180</v>
      </c>
      <c r="U9262" s="30">
        <v>0.5</v>
      </c>
    </row>
    <row r="9263" spans="1:21" x14ac:dyDescent="0.25">
      <c r="A9263">
        <v>2011</v>
      </c>
      <c r="B9263" s="6" t="s">
        <v>63</v>
      </c>
      <c r="C9263">
        <v>87</v>
      </c>
      <c r="D9263" s="22" t="s">
        <v>608</v>
      </c>
      <c r="E9263">
        <v>6</v>
      </c>
      <c r="F9263" s="22">
        <v>12.6</v>
      </c>
      <c r="G9263">
        <v>190</v>
      </c>
      <c r="H9263">
        <v>0</v>
      </c>
      <c r="I9263">
        <f t="shared" si="108"/>
        <v>15.555555555555555</v>
      </c>
      <c r="J9263" s="22" t="s">
        <v>78</v>
      </c>
      <c r="K9263">
        <v>20</v>
      </c>
      <c r="L9263">
        <v>5</v>
      </c>
      <c r="M9263">
        <v>5</v>
      </c>
      <c r="N9263">
        <v>20</v>
      </c>
      <c r="O9263">
        <v>0</v>
      </c>
      <c r="P9263">
        <v>0</v>
      </c>
    </row>
    <row r="9264" spans="1:21" x14ac:dyDescent="0.25">
      <c r="A9264">
        <v>2011</v>
      </c>
      <c r="B9264" s="6" t="s">
        <v>63</v>
      </c>
      <c r="C9264">
        <v>88</v>
      </c>
      <c r="I9264" t="str">
        <f t="shared" si="108"/>
        <v/>
      </c>
      <c r="J9264" s="22" t="s">
        <v>221</v>
      </c>
      <c r="K9264">
        <v>10</v>
      </c>
      <c r="L9264">
        <v>10</v>
      </c>
      <c r="M9264">
        <v>1</v>
      </c>
      <c r="N9264">
        <v>0</v>
      </c>
      <c r="O9264">
        <v>0</v>
      </c>
      <c r="P9264">
        <v>0</v>
      </c>
    </row>
    <row r="9265" spans="1:21" x14ac:dyDescent="0.25">
      <c r="A9265">
        <v>2011</v>
      </c>
      <c r="B9265" s="6" t="s">
        <v>63</v>
      </c>
      <c r="C9265">
        <v>89</v>
      </c>
      <c r="I9265" t="str">
        <f t="shared" si="108"/>
        <v/>
      </c>
      <c r="J9265" s="22" t="s">
        <v>80</v>
      </c>
      <c r="K9265">
        <v>10</v>
      </c>
      <c r="L9265">
        <v>5</v>
      </c>
      <c r="M9265">
        <v>2</v>
      </c>
      <c r="N9265">
        <v>0</v>
      </c>
      <c r="O9265">
        <v>0</v>
      </c>
      <c r="P9265">
        <v>0</v>
      </c>
    </row>
    <row r="9266" spans="1:21" x14ac:dyDescent="0.25">
      <c r="A9266">
        <v>2011</v>
      </c>
      <c r="B9266" s="6" t="s">
        <v>63</v>
      </c>
      <c r="C9266">
        <v>90</v>
      </c>
      <c r="I9266" t="str">
        <f t="shared" si="108"/>
        <v/>
      </c>
      <c r="J9266" s="22" t="s">
        <v>227</v>
      </c>
      <c r="K9266">
        <v>40</v>
      </c>
      <c r="L9266">
        <v>50</v>
      </c>
      <c r="M9266">
        <v>20</v>
      </c>
      <c r="N9266">
        <v>50</v>
      </c>
      <c r="O9266">
        <v>0</v>
      </c>
      <c r="P9266">
        <v>0</v>
      </c>
    </row>
    <row r="9267" spans="1:21" x14ac:dyDescent="0.25">
      <c r="A9267">
        <v>2011</v>
      </c>
      <c r="B9267" s="6" t="s">
        <v>63</v>
      </c>
      <c r="C9267">
        <v>91</v>
      </c>
      <c r="I9267" t="str">
        <f t="shared" si="108"/>
        <v/>
      </c>
      <c r="J9267" s="22" t="s">
        <v>79</v>
      </c>
      <c r="K9267">
        <v>20</v>
      </c>
      <c r="L9267">
        <v>5</v>
      </c>
      <c r="M9267">
        <v>10</v>
      </c>
      <c r="N9267">
        <v>40</v>
      </c>
      <c r="O9267">
        <v>0</v>
      </c>
      <c r="P9267">
        <v>0</v>
      </c>
    </row>
    <row r="9268" spans="1:21" x14ac:dyDescent="0.25">
      <c r="A9268">
        <v>2011</v>
      </c>
      <c r="B9268" s="6" t="s">
        <v>63</v>
      </c>
      <c r="C9268">
        <v>92</v>
      </c>
      <c r="I9268" t="str">
        <f t="shared" si="108"/>
        <v/>
      </c>
      <c r="J9268" s="22" t="s">
        <v>81</v>
      </c>
      <c r="K9268">
        <v>15</v>
      </c>
      <c r="L9268">
        <v>20</v>
      </c>
      <c r="M9268">
        <v>5</v>
      </c>
      <c r="N9268">
        <v>0</v>
      </c>
      <c r="O9268">
        <v>0</v>
      </c>
      <c r="P9268">
        <v>0</v>
      </c>
    </row>
    <row r="9269" spans="1:21" x14ac:dyDescent="0.25">
      <c r="A9269">
        <v>2011</v>
      </c>
      <c r="B9269" s="6" t="s">
        <v>63</v>
      </c>
      <c r="C9269">
        <v>93</v>
      </c>
      <c r="I9269" t="str">
        <f t="shared" si="108"/>
        <v/>
      </c>
      <c r="J9269" s="22" t="s">
        <v>221</v>
      </c>
      <c r="K9269">
        <v>5</v>
      </c>
      <c r="L9269">
        <v>5</v>
      </c>
      <c r="M9269">
        <v>2</v>
      </c>
      <c r="N9269">
        <v>0</v>
      </c>
      <c r="O9269">
        <v>0</v>
      </c>
      <c r="P9269">
        <v>0</v>
      </c>
      <c r="S9269" s="22" t="s">
        <v>180</v>
      </c>
      <c r="U9269" s="22" t="s">
        <v>646</v>
      </c>
    </row>
    <row r="9270" spans="1:21" x14ac:dyDescent="0.25">
      <c r="A9270">
        <v>2011</v>
      </c>
      <c r="B9270" s="6" t="s">
        <v>63</v>
      </c>
      <c r="C9270">
        <v>94</v>
      </c>
      <c r="I9270" t="str">
        <f t="shared" si="108"/>
        <v/>
      </c>
      <c r="J9270" s="22" t="s">
        <v>84</v>
      </c>
      <c r="K9270">
        <v>5</v>
      </c>
      <c r="L9270">
        <v>5</v>
      </c>
      <c r="M9270">
        <v>5</v>
      </c>
      <c r="N9270">
        <v>0</v>
      </c>
      <c r="O9270">
        <v>0</v>
      </c>
      <c r="P9270">
        <v>0</v>
      </c>
    </row>
    <row r="9271" spans="1:21" x14ac:dyDescent="0.25">
      <c r="A9271">
        <v>2011</v>
      </c>
      <c r="B9271" s="6" t="s">
        <v>63</v>
      </c>
      <c r="C9271">
        <v>95</v>
      </c>
      <c r="I9271" t="str">
        <f t="shared" si="108"/>
        <v/>
      </c>
      <c r="J9271" s="22" t="s">
        <v>79</v>
      </c>
      <c r="K9271">
        <v>30</v>
      </c>
      <c r="L9271">
        <v>20</v>
      </c>
      <c r="M9271">
        <v>5</v>
      </c>
      <c r="N9271">
        <v>10</v>
      </c>
      <c r="O9271">
        <v>0</v>
      </c>
      <c r="P9271">
        <v>0</v>
      </c>
      <c r="S9271" s="22" t="s">
        <v>180</v>
      </c>
      <c r="U9271" s="22" t="s">
        <v>643</v>
      </c>
    </row>
    <row r="9272" spans="1:21" x14ac:dyDescent="0.25">
      <c r="A9272">
        <v>2011</v>
      </c>
      <c r="B9272" s="6" t="s">
        <v>63</v>
      </c>
      <c r="C9272">
        <v>96</v>
      </c>
      <c r="F9272">
        <v>19.8</v>
      </c>
      <c r="J9272" s="22" t="s">
        <v>221</v>
      </c>
      <c r="K9272">
        <v>15</v>
      </c>
      <c r="L9272">
        <v>12</v>
      </c>
      <c r="M9272">
        <v>5</v>
      </c>
      <c r="N9272">
        <v>0</v>
      </c>
      <c r="O9272">
        <v>0</v>
      </c>
      <c r="P9272">
        <v>0</v>
      </c>
      <c r="Q9272" t="s">
        <v>156</v>
      </c>
      <c r="U9272" s="30">
        <v>0.3</v>
      </c>
    </row>
    <row r="9273" spans="1:21" x14ac:dyDescent="0.25">
      <c r="A9273">
        <v>2011</v>
      </c>
      <c r="B9273" s="6" t="s">
        <v>68</v>
      </c>
      <c r="C9273">
        <v>1</v>
      </c>
      <c r="D9273">
        <v>1</v>
      </c>
      <c r="E9273" t="s">
        <v>608</v>
      </c>
      <c r="F9273">
        <v>15.6</v>
      </c>
      <c r="G9273">
        <v>220</v>
      </c>
      <c r="H9273">
        <v>0</v>
      </c>
      <c r="I9273">
        <f t="shared" ref="I9273:I9336" si="109">IF($F9273&gt;0,$F9273/(1000-$G9273)*1000,"")</f>
        <v>20</v>
      </c>
      <c r="J9273" s="22" t="s">
        <v>80</v>
      </c>
      <c r="K9273">
        <v>10</v>
      </c>
      <c r="L9273">
        <v>5</v>
      </c>
      <c r="M9273">
        <v>5</v>
      </c>
      <c r="N9273">
        <v>2</v>
      </c>
      <c r="O9273">
        <v>0</v>
      </c>
      <c r="P9273">
        <v>10</v>
      </c>
    </row>
    <row r="9274" spans="1:21" x14ac:dyDescent="0.25">
      <c r="A9274">
        <v>2011</v>
      </c>
      <c r="B9274" s="6" t="s">
        <v>68</v>
      </c>
      <c r="C9274">
        <v>2</v>
      </c>
      <c r="I9274" t="str">
        <f t="shared" si="109"/>
        <v/>
      </c>
      <c r="J9274" s="22" t="s">
        <v>137</v>
      </c>
      <c r="K9274">
        <v>15</v>
      </c>
      <c r="L9274">
        <v>10</v>
      </c>
      <c r="M9274">
        <v>10</v>
      </c>
      <c r="N9274">
        <v>2</v>
      </c>
      <c r="O9274">
        <v>0</v>
      </c>
      <c r="P9274">
        <v>0</v>
      </c>
    </row>
    <row r="9275" spans="1:21" x14ac:dyDescent="0.25">
      <c r="A9275">
        <v>2011</v>
      </c>
      <c r="B9275" s="6" t="s">
        <v>68</v>
      </c>
      <c r="C9275">
        <v>3</v>
      </c>
      <c r="I9275" t="str">
        <f t="shared" si="109"/>
        <v/>
      </c>
      <c r="J9275" s="22" t="s">
        <v>78</v>
      </c>
      <c r="K9275">
        <v>30</v>
      </c>
      <c r="L9275">
        <v>20</v>
      </c>
      <c r="M9275">
        <v>20</v>
      </c>
      <c r="N9275">
        <v>25</v>
      </c>
      <c r="O9275">
        <v>0</v>
      </c>
      <c r="P9275">
        <v>0</v>
      </c>
    </row>
    <row r="9276" spans="1:21" x14ac:dyDescent="0.25">
      <c r="A9276">
        <v>2011</v>
      </c>
      <c r="B9276" s="6" t="s">
        <v>68</v>
      </c>
      <c r="C9276">
        <v>4</v>
      </c>
      <c r="I9276" t="str">
        <f t="shared" si="109"/>
        <v/>
      </c>
      <c r="J9276" s="22" t="s">
        <v>221</v>
      </c>
      <c r="K9276">
        <v>25</v>
      </c>
      <c r="L9276">
        <v>15</v>
      </c>
      <c r="M9276">
        <v>4</v>
      </c>
      <c r="N9276">
        <v>20</v>
      </c>
      <c r="O9276">
        <v>0</v>
      </c>
      <c r="P9276">
        <v>10</v>
      </c>
    </row>
    <row r="9277" spans="1:21" x14ac:dyDescent="0.25">
      <c r="A9277">
        <v>2011</v>
      </c>
      <c r="B9277" s="6" t="s">
        <v>68</v>
      </c>
      <c r="C9277">
        <v>5</v>
      </c>
      <c r="I9277" t="str">
        <f t="shared" si="109"/>
        <v/>
      </c>
      <c r="J9277" s="22" t="s">
        <v>221</v>
      </c>
      <c r="K9277">
        <v>22</v>
      </c>
      <c r="L9277">
        <v>3</v>
      </c>
      <c r="M9277">
        <v>13</v>
      </c>
      <c r="N9277">
        <v>10</v>
      </c>
      <c r="O9277">
        <v>0</v>
      </c>
      <c r="P9277">
        <v>0</v>
      </c>
    </row>
    <row r="9278" spans="1:21" x14ac:dyDescent="0.25">
      <c r="A9278">
        <v>2011</v>
      </c>
      <c r="B9278" s="6" t="s">
        <v>68</v>
      </c>
      <c r="C9278">
        <v>6</v>
      </c>
      <c r="I9278" t="str">
        <f t="shared" si="109"/>
        <v/>
      </c>
      <c r="J9278" s="22" t="s">
        <v>221</v>
      </c>
      <c r="K9278">
        <v>8</v>
      </c>
      <c r="L9278">
        <v>6</v>
      </c>
      <c r="M9278">
        <v>5</v>
      </c>
      <c r="N9278">
        <v>0</v>
      </c>
      <c r="O9278">
        <v>0</v>
      </c>
      <c r="P9278">
        <v>0</v>
      </c>
      <c r="Q9278" t="s">
        <v>156</v>
      </c>
      <c r="T9278" s="30">
        <v>0.4</v>
      </c>
    </row>
    <row r="9279" spans="1:21" x14ac:dyDescent="0.25">
      <c r="A9279">
        <v>2011</v>
      </c>
      <c r="B9279" s="6" t="s">
        <v>68</v>
      </c>
      <c r="C9279">
        <v>7</v>
      </c>
      <c r="I9279" t="str">
        <f t="shared" si="109"/>
        <v/>
      </c>
      <c r="J9279" s="22" t="s">
        <v>137</v>
      </c>
      <c r="K9279">
        <v>10</v>
      </c>
      <c r="L9279">
        <v>8</v>
      </c>
      <c r="M9279">
        <v>3</v>
      </c>
      <c r="N9279">
        <v>0</v>
      </c>
      <c r="O9279">
        <v>0</v>
      </c>
      <c r="P9279">
        <v>0</v>
      </c>
    </row>
    <row r="9280" spans="1:21" x14ac:dyDescent="0.25">
      <c r="A9280">
        <v>2011</v>
      </c>
      <c r="B9280" s="6" t="s">
        <v>68</v>
      </c>
      <c r="C9280">
        <v>8</v>
      </c>
      <c r="I9280" t="str">
        <f t="shared" si="109"/>
        <v/>
      </c>
      <c r="J9280" s="22" t="s">
        <v>79</v>
      </c>
      <c r="K9280">
        <v>20</v>
      </c>
      <c r="L9280">
        <v>10</v>
      </c>
      <c r="M9280">
        <v>3</v>
      </c>
      <c r="N9280">
        <v>0</v>
      </c>
      <c r="O9280">
        <v>0</v>
      </c>
      <c r="P9280">
        <v>0</v>
      </c>
    </row>
    <row r="9281" spans="1:21" x14ac:dyDescent="0.25">
      <c r="A9281">
        <v>2011</v>
      </c>
      <c r="B9281" s="6" t="s">
        <v>68</v>
      </c>
      <c r="C9281">
        <v>9</v>
      </c>
      <c r="I9281" t="str">
        <f t="shared" si="109"/>
        <v/>
      </c>
      <c r="J9281" s="22" t="s">
        <v>221</v>
      </c>
      <c r="K9281">
        <v>31</v>
      </c>
      <c r="L9281">
        <v>20</v>
      </c>
      <c r="M9281">
        <v>5</v>
      </c>
      <c r="N9281">
        <v>0</v>
      </c>
      <c r="O9281">
        <v>0</v>
      </c>
      <c r="P9281">
        <v>10</v>
      </c>
      <c r="Q9281" t="s">
        <v>363</v>
      </c>
      <c r="T9281" s="30">
        <v>0.3</v>
      </c>
    </row>
    <row r="9282" spans="1:21" x14ac:dyDescent="0.25">
      <c r="A9282">
        <v>2011</v>
      </c>
      <c r="B9282" s="6" t="s">
        <v>68</v>
      </c>
      <c r="C9282">
        <v>10</v>
      </c>
      <c r="I9282" t="str">
        <f t="shared" si="109"/>
        <v/>
      </c>
      <c r="J9282" s="22" t="s">
        <v>124</v>
      </c>
      <c r="K9282">
        <v>22</v>
      </c>
      <c r="L9282">
        <v>13</v>
      </c>
      <c r="M9282">
        <v>21</v>
      </c>
      <c r="N9282">
        <v>10</v>
      </c>
      <c r="O9282">
        <v>0</v>
      </c>
      <c r="P9282">
        <v>0</v>
      </c>
    </row>
    <row r="9283" spans="1:21" x14ac:dyDescent="0.25">
      <c r="A9283">
        <v>2011</v>
      </c>
      <c r="B9283" s="6" t="s">
        <v>68</v>
      </c>
      <c r="C9283">
        <v>11</v>
      </c>
      <c r="I9283" t="str">
        <f t="shared" si="109"/>
        <v/>
      </c>
      <c r="J9283" s="22" t="s">
        <v>221</v>
      </c>
      <c r="K9283">
        <v>10</v>
      </c>
      <c r="L9283">
        <v>4</v>
      </c>
      <c r="M9283">
        <v>2</v>
      </c>
      <c r="N9283">
        <v>0</v>
      </c>
      <c r="O9283">
        <v>0</v>
      </c>
      <c r="P9283">
        <v>0</v>
      </c>
    </row>
    <row r="9284" spans="1:21" x14ac:dyDescent="0.25">
      <c r="A9284">
        <v>2011</v>
      </c>
      <c r="B9284" s="6" t="s">
        <v>68</v>
      </c>
      <c r="C9284">
        <v>12</v>
      </c>
      <c r="I9284" t="str">
        <f t="shared" si="109"/>
        <v/>
      </c>
      <c r="J9284" s="22" t="s">
        <v>99</v>
      </c>
      <c r="K9284">
        <v>22</v>
      </c>
      <c r="L9284">
        <v>20</v>
      </c>
      <c r="M9284">
        <v>3</v>
      </c>
      <c r="N9284">
        <v>0</v>
      </c>
      <c r="O9284">
        <v>0</v>
      </c>
      <c r="P9284">
        <v>0</v>
      </c>
    </row>
    <row r="9285" spans="1:21" x14ac:dyDescent="0.25">
      <c r="A9285">
        <v>2011</v>
      </c>
      <c r="B9285" s="6" t="s">
        <v>68</v>
      </c>
      <c r="C9285">
        <v>13</v>
      </c>
      <c r="I9285" t="str">
        <f t="shared" si="109"/>
        <v/>
      </c>
      <c r="J9285" s="22" t="s">
        <v>85</v>
      </c>
      <c r="K9285">
        <v>5</v>
      </c>
      <c r="L9285">
        <v>4</v>
      </c>
      <c r="M9285">
        <v>12</v>
      </c>
      <c r="N9285">
        <v>30</v>
      </c>
      <c r="O9285">
        <v>0</v>
      </c>
      <c r="P9285">
        <v>0</v>
      </c>
    </row>
    <row r="9286" spans="1:21" x14ac:dyDescent="0.25">
      <c r="A9286">
        <v>2011</v>
      </c>
      <c r="B9286" s="6" t="s">
        <v>68</v>
      </c>
      <c r="C9286">
        <v>14</v>
      </c>
      <c r="I9286" t="str">
        <f t="shared" si="109"/>
        <v/>
      </c>
      <c r="J9286" s="22" t="s">
        <v>90</v>
      </c>
      <c r="K9286">
        <v>40</v>
      </c>
      <c r="L9286">
        <v>15</v>
      </c>
      <c r="M9286">
        <v>35</v>
      </c>
      <c r="N9286">
        <v>20</v>
      </c>
      <c r="O9286">
        <v>0</v>
      </c>
      <c r="P9286">
        <v>0</v>
      </c>
    </row>
    <row r="9287" spans="1:21" x14ac:dyDescent="0.25">
      <c r="A9287">
        <v>2011</v>
      </c>
      <c r="B9287" s="6" t="s">
        <v>68</v>
      </c>
      <c r="C9287">
        <v>15</v>
      </c>
      <c r="I9287" t="str">
        <f t="shared" si="109"/>
        <v/>
      </c>
      <c r="J9287" s="22" t="s">
        <v>80</v>
      </c>
      <c r="K9287">
        <v>17</v>
      </c>
      <c r="L9287">
        <v>15</v>
      </c>
      <c r="M9287">
        <v>40</v>
      </c>
      <c r="N9287">
        <v>0</v>
      </c>
      <c r="O9287">
        <v>0</v>
      </c>
      <c r="P9287">
        <v>0</v>
      </c>
    </row>
    <row r="9288" spans="1:21" x14ac:dyDescent="0.25">
      <c r="A9288">
        <v>2011</v>
      </c>
      <c r="B9288" s="6" t="s">
        <v>68</v>
      </c>
      <c r="C9288">
        <v>16</v>
      </c>
      <c r="F9288">
        <v>14.6</v>
      </c>
      <c r="I9288">
        <f t="shared" si="109"/>
        <v>14.6</v>
      </c>
      <c r="J9288" s="22" t="s">
        <v>81</v>
      </c>
      <c r="K9288">
        <v>42</v>
      </c>
      <c r="L9288">
        <v>40</v>
      </c>
      <c r="M9288">
        <v>60</v>
      </c>
      <c r="N9288">
        <v>5</v>
      </c>
      <c r="O9288">
        <v>0</v>
      </c>
      <c r="P9288">
        <v>0</v>
      </c>
    </row>
    <row r="9289" spans="1:21" x14ac:dyDescent="0.25">
      <c r="A9289">
        <v>2011</v>
      </c>
      <c r="B9289" s="6" t="s">
        <v>68</v>
      </c>
      <c r="C9289">
        <v>17</v>
      </c>
      <c r="D9289">
        <v>2</v>
      </c>
      <c r="E9289" t="s">
        <v>608</v>
      </c>
      <c r="F9289">
        <v>15.9</v>
      </c>
      <c r="G9289">
        <v>240</v>
      </c>
      <c r="H9289">
        <v>40</v>
      </c>
      <c r="I9289">
        <f t="shared" si="109"/>
        <v>20.921052631578949</v>
      </c>
      <c r="J9289" s="22" t="s">
        <v>81</v>
      </c>
      <c r="K9289">
        <v>40</v>
      </c>
      <c r="L9289">
        <v>30</v>
      </c>
      <c r="M9289">
        <v>40</v>
      </c>
      <c r="N9289">
        <v>0</v>
      </c>
      <c r="O9289">
        <v>0</v>
      </c>
      <c r="P9289">
        <v>0</v>
      </c>
    </row>
    <row r="9290" spans="1:21" x14ac:dyDescent="0.25">
      <c r="A9290">
        <v>2011</v>
      </c>
      <c r="B9290" s="6" t="s">
        <v>68</v>
      </c>
      <c r="C9290">
        <v>18</v>
      </c>
      <c r="I9290" t="str">
        <f t="shared" si="109"/>
        <v/>
      </c>
      <c r="J9290" s="22" t="s">
        <v>221</v>
      </c>
      <c r="K9290">
        <v>10</v>
      </c>
      <c r="L9290">
        <v>5</v>
      </c>
      <c r="M9290">
        <v>2</v>
      </c>
      <c r="N9290">
        <v>0</v>
      </c>
      <c r="O9290">
        <v>0</v>
      </c>
      <c r="P9290">
        <v>10</v>
      </c>
    </row>
    <row r="9291" spans="1:21" x14ac:dyDescent="0.25">
      <c r="A9291">
        <v>2011</v>
      </c>
      <c r="B9291" s="6" t="s">
        <v>68</v>
      </c>
      <c r="C9291">
        <v>19</v>
      </c>
      <c r="I9291" t="str">
        <f t="shared" si="109"/>
        <v/>
      </c>
      <c r="J9291" s="22" t="s">
        <v>78</v>
      </c>
      <c r="K9291">
        <v>22</v>
      </c>
      <c r="L9291">
        <v>15</v>
      </c>
      <c r="M9291">
        <v>5</v>
      </c>
      <c r="N9291">
        <v>40</v>
      </c>
      <c r="O9291">
        <v>0</v>
      </c>
      <c r="P9291">
        <v>0</v>
      </c>
    </row>
    <row r="9292" spans="1:21" x14ac:dyDescent="0.25">
      <c r="A9292">
        <v>2011</v>
      </c>
      <c r="B9292" s="6" t="s">
        <v>68</v>
      </c>
      <c r="C9292">
        <v>20</v>
      </c>
      <c r="I9292" t="str">
        <f t="shared" si="109"/>
        <v/>
      </c>
      <c r="J9292" s="22" t="s">
        <v>81</v>
      </c>
      <c r="K9292">
        <v>35</v>
      </c>
      <c r="L9292">
        <v>20</v>
      </c>
      <c r="M9292">
        <v>27</v>
      </c>
      <c r="N9292">
        <v>0</v>
      </c>
      <c r="O9292">
        <v>0</v>
      </c>
      <c r="P9292">
        <v>10</v>
      </c>
    </row>
    <row r="9293" spans="1:21" x14ac:dyDescent="0.25">
      <c r="A9293">
        <v>2011</v>
      </c>
      <c r="B9293" s="6" t="s">
        <v>68</v>
      </c>
      <c r="C9293">
        <v>21</v>
      </c>
      <c r="I9293" t="str">
        <f t="shared" si="109"/>
        <v/>
      </c>
      <c r="J9293" s="22" t="s">
        <v>79</v>
      </c>
      <c r="K9293">
        <v>42</v>
      </c>
      <c r="L9293">
        <v>40</v>
      </c>
      <c r="M9293">
        <v>40</v>
      </c>
      <c r="N9293">
        <v>50</v>
      </c>
      <c r="O9293">
        <v>0</v>
      </c>
      <c r="P9293">
        <v>0</v>
      </c>
      <c r="U9293" t="s">
        <v>628</v>
      </c>
    </row>
    <row r="9294" spans="1:21" x14ac:dyDescent="0.25">
      <c r="A9294">
        <v>2011</v>
      </c>
      <c r="B9294" s="6" t="s">
        <v>68</v>
      </c>
      <c r="C9294">
        <v>22</v>
      </c>
      <c r="I9294" t="str">
        <f t="shared" si="109"/>
        <v/>
      </c>
      <c r="J9294" s="22" t="s">
        <v>124</v>
      </c>
      <c r="K9294">
        <v>15</v>
      </c>
      <c r="L9294">
        <v>4</v>
      </c>
      <c r="M9294">
        <v>1</v>
      </c>
      <c r="N9294">
        <v>0</v>
      </c>
      <c r="O9294">
        <v>0</v>
      </c>
      <c r="P9294">
        <v>0</v>
      </c>
    </row>
    <row r="9295" spans="1:21" x14ac:dyDescent="0.25">
      <c r="A9295">
        <v>2011</v>
      </c>
      <c r="B9295" s="6" t="s">
        <v>68</v>
      </c>
      <c r="C9295">
        <v>23</v>
      </c>
      <c r="I9295" t="str">
        <f t="shared" si="109"/>
        <v/>
      </c>
      <c r="J9295" s="22" t="s">
        <v>80</v>
      </c>
      <c r="K9295">
        <v>11</v>
      </c>
      <c r="L9295">
        <v>5</v>
      </c>
      <c r="M9295">
        <v>3</v>
      </c>
      <c r="N9295">
        <v>0</v>
      </c>
      <c r="O9295">
        <v>0</v>
      </c>
      <c r="P9295">
        <v>20</v>
      </c>
      <c r="U9295">
        <v>1</v>
      </c>
    </row>
    <row r="9296" spans="1:21" x14ac:dyDescent="0.25">
      <c r="A9296">
        <v>2011</v>
      </c>
      <c r="B9296" s="6" t="s">
        <v>68</v>
      </c>
      <c r="C9296">
        <v>24</v>
      </c>
      <c r="I9296" t="str">
        <f t="shared" si="109"/>
        <v/>
      </c>
      <c r="J9296" s="22" t="s">
        <v>221</v>
      </c>
      <c r="K9296">
        <v>5</v>
      </c>
      <c r="L9296">
        <v>4</v>
      </c>
      <c r="M9296">
        <v>3</v>
      </c>
      <c r="N9296">
        <v>0</v>
      </c>
      <c r="O9296">
        <v>0</v>
      </c>
      <c r="P9296">
        <v>0</v>
      </c>
    </row>
    <row r="9297" spans="1:20" x14ac:dyDescent="0.25">
      <c r="A9297">
        <v>2011</v>
      </c>
      <c r="B9297" s="6" t="s">
        <v>68</v>
      </c>
      <c r="C9297">
        <v>25</v>
      </c>
      <c r="I9297" t="str">
        <f t="shared" si="109"/>
        <v/>
      </c>
      <c r="J9297" s="22" t="s">
        <v>83</v>
      </c>
      <c r="K9297">
        <v>12</v>
      </c>
      <c r="L9297">
        <v>5</v>
      </c>
      <c r="M9297">
        <v>3</v>
      </c>
      <c r="N9297">
        <v>0</v>
      </c>
      <c r="O9297">
        <v>0</v>
      </c>
      <c r="P9297">
        <v>0</v>
      </c>
    </row>
    <row r="9298" spans="1:20" x14ac:dyDescent="0.25">
      <c r="A9298">
        <v>2011</v>
      </c>
      <c r="B9298" s="6" t="s">
        <v>68</v>
      </c>
      <c r="C9298">
        <v>26</v>
      </c>
      <c r="I9298" t="str">
        <f t="shared" si="109"/>
        <v/>
      </c>
      <c r="J9298" s="22" t="s">
        <v>79</v>
      </c>
      <c r="K9298">
        <v>32</v>
      </c>
      <c r="L9298">
        <v>20</v>
      </c>
      <c r="M9298">
        <v>17</v>
      </c>
      <c r="N9298">
        <v>10</v>
      </c>
      <c r="O9298">
        <v>5</v>
      </c>
      <c r="P9298">
        <v>0</v>
      </c>
    </row>
    <row r="9299" spans="1:20" x14ac:dyDescent="0.25">
      <c r="A9299">
        <v>2011</v>
      </c>
      <c r="B9299" s="6" t="s">
        <v>68</v>
      </c>
      <c r="C9299">
        <v>27</v>
      </c>
      <c r="I9299" t="str">
        <f t="shared" si="109"/>
        <v/>
      </c>
      <c r="J9299" s="22" t="s">
        <v>79</v>
      </c>
      <c r="K9299">
        <v>25</v>
      </c>
      <c r="L9299">
        <v>20</v>
      </c>
      <c r="M9299">
        <v>15</v>
      </c>
      <c r="N9299">
        <v>0</v>
      </c>
      <c r="O9299">
        <v>0</v>
      </c>
      <c r="P9299">
        <v>0</v>
      </c>
    </row>
    <row r="9300" spans="1:20" x14ac:dyDescent="0.25">
      <c r="A9300">
        <v>2011</v>
      </c>
      <c r="B9300" s="6" t="s">
        <v>68</v>
      </c>
      <c r="C9300">
        <v>28</v>
      </c>
      <c r="I9300" t="str">
        <f t="shared" si="109"/>
        <v/>
      </c>
      <c r="J9300" s="22" t="s">
        <v>137</v>
      </c>
      <c r="K9300">
        <v>10</v>
      </c>
      <c r="L9300">
        <v>5</v>
      </c>
      <c r="M9300">
        <v>3</v>
      </c>
      <c r="N9300">
        <v>0</v>
      </c>
      <c r="O9300">
        <v>0</v>
      </c>
      <c r="P9300">
        <v>0</v>
      </c>
      <c r="T9300" t="s">
        <v>647</v>
      </c>
    </row>
    <row r="9301" spans="1:20" x14ac:dyDescent="0.25">
      <c r="A9301">
        <v>2011</v>
      </c>
      <c r="B9301" s="6" t="s">
        <v>68</v>
      </c>
      <c r="C9301">
        <v>29</v>
      </c>
      <c r="F9301">
        <v>15.4</v>
      </c>
      <c r="I9301">
        <f t="shared" si="109"/>
        <v>15.4</v>
      </c>
      <c r="J9301" s="22" t="s">
        <v>79</v>
      </c>
      <c r="K9301">
        <v>31</v>
      </c>
      <c r="L9301">
        <v>22</v>
      </c>
      <c r="M9301">
        <v>12</v>
      </c>
      <c r="N9301">
        <v>0</v>
      </c>
      <c r="O9301">
        <v>0</v>
      </c>
      <c r="P9301">
        <v>0</v>
      </c>
      <c r="S9301" t="s">
        <v>180</v>
      </c>
      <c r="T9301">
        <v>2</v>
      </c>
    </row>
    <row r="9302" spans="1:20" x14ac:dyDescent="0.25">
      <c r="A9302">
        <v>2011</v>
      </c>
      <c r="B9302" s="6" t="s">
        <v>68</v>
      </c>
      <c r="C9302">
        <v>30</v>
      </c>
      <c r="D9302">
        <v>3</v>
      </c>
      <c r="E9302" t="s">
        <v>608</v>
      </c>
      <c r="F9302">
        <v>17.3</v>
      </c>
      <c r="G9302">
        <v>225</v>
      </c>
      <c r="H9302">
        <v>0</v>
      </c>
      <c r="I9302">
        <f t="shared" si="109"/>
        <v>22.322580645161292</v>
      </c>
      <c r="J9302" s="22" t="s">
        <v>79</v>
      </c>
      <c r="K9302">
        <v>30</v>
      </c>
      <c r="L9302">
        <v>22</v>
      </c>
      <c r="M9302">
        <v>10</v>
      </c>
      <c r="N9302">
        <v>50</v>
      </c>
      <c r="O9302">
        <v>0</v>
      </c>
      <c r="P9302">
        <v>0</v>
      </c>
      <c r="Q9302" t="s">
        <v>363</v>
      </c>
      <c r="T9302">
        <v>20</v>
      </c>
    </row>
    <row r="9303" spans="1:20" x14ac:dyDescent="0.25">
      <c r="A9303">
        <v>2011</v>
      </c>
      <c r="B9303" s="6" t="s">
        <v>68</v>
      </c>
      <c r="C9303">
        <v>31</v>
      </c>
      <c r="I9303" t="str">
        <f t="shared" si="109"/>
        <v/>
      </c>
      <c r="J9303" s="22" t="s">
        <v>79</v>
      </c>
      <c r="K9303">
        <v>60</v>
      </c>
      <c r="L9303">
        <v>55</v>
      </c>
      <c r="M9303">
        <v>40</v>
      </c>
      <c r="N9303">
        <v>60</v>
      </c>
      <c r="O9303">
        <v>0</v>
      </c>
      <c r="P9303">
        <v>0</v>
      </c>
    </row>
    <row r="9304" spans="1:20" x14ac:dyDescent="0.25">
      <c r="A9304">
        <v>2011</v>
      </c>
      <c r="B9304" s="6" t="s">
        <v>68</v>
      </c>
      <c r="C9304">
        <v>32</v>
      </c>
      <c r="I9304" t="str">
        <f t="shared" si="109"/>
        <v/>
      </c>
      <c r="J9304" s="22" t="s">
        <v>221</v>
      </c>
      <c r="K9304">
        <v>20</v>
      </c>
      <c r="L9304">
        <v>15</v>
      </c>
      <c r="M9304">
        <v>10</v>
      </c>
      <c r="N9304">
        <v>0</v>
      </c>
      <c r="O9304">
        <v>0</v>
      </c>
      <c r="P9304">
        <v>0</v>
      </c>
    </row>
    <row r="9305" spans="1:20" x14ac:dyDescent="0.25">
      <c r="A9305">
        <v>2011</v>
      </c>
      <c r="B9305" s="6" t="s">
        <v>68</v>
      </c>
      <c r="C9305">
        <v>33</v>
      </c>
      <c r="I9305" t="str">
        <f t="shared" si="109"/>
        <v/>
      </c>
      <c r="J9305" s="22" t="s">
        <v>78</v>
      </c>
      <c r="K9305">
        <v>12</v>
      </c>
      <c r="L9305">
        <v>5</v>
      </c>
      <c r="M9305">
        <v>10</v>
      </c>
      <c r="N9305">
        <v>0</v>
      </c>
      <c r="O9305">
        <v>0</v>
      </c>
      <c r="P9305">
        <v>0</v>
      </c>
    </row>
    <row r="9306" spans="1:20" x14ac:dyDescent="0.25">
      <c r="A9306">
        <v>2011</v>
      </c>
      <c r="B9306" s="6" t="s">
        <v>68</v>
      </c>
      <c r="C9306">
        <v>34</v>
      </c>
      <c r="I9306" t="str">
        <f t="shared" si="109"/>
        <v/>
      </c>
      <c r="J9306" s="22" t="s">
        <v>83</v>
      </c>
      <c r="K9306">
        <v>40</v>
      </c>
      <c r="L9306">
        <v>15</v>
      </c>
      <c r="M9306">
        <v>4</v>
      </c>
      <c r="N9306">
        <v>70</v>
      </c>
      <c r="O9306">
        <v>0</v>
      </c>
      <c r="P9306">
        <v>0</v>
      </c>
    </row>
    <row r="9307" spans="1:20" x14ac:dyDescent="0.25">
      <c r="A9307">
        <v>2011</v>
      </c>
      <c r="B9307" s="6" t="s">
        <v>68</v>
      </c>
      <c r="C9307">
        <v>35</v>
      </c>
      <c r="I9307" t="str">
        <f t="shared" si="109"/>
        <v/>
      </c>
      <c r="J9307" s="22" t="s">
        <v>221</v>
      </c>
      <c r="K9307">
        <v>10</v>
      </c>
      <c r="L9307">
        <v>5</v>
      </c>
      <c r="M9307">
        <v>3</v>
      </c>
      <c r="N9307">
        <v>0</v>
      </c>
      <c r="O9307">
        <v>0</v>
      </c>
      <c r="P9307">
        <v>0</v>
      </c>
    </row>
    <row r="9308" spans="1:20" x14ac:dyDescent="0.25">
      <c r="A9308">
        <v>2011</v>
      </c>
      <c r="B9308" s="6" t="s">
        <v>68</v>
      </c>
      <c r="C9308">
        <v>36</v>
      </c>
      <c r="I9308" t="str">
        <f t="shared" si="109"/>
        <v/>
      </c>
      <c r="J9308" s="22" t="s">
        <v>83</v>
      </c>
      <c r="K9308">
        <v>50</v>
      </c>
      <c r="L9308">
        <v>35</v>
      </c>
      <c r="M9308">
        <v>4</v>
      </c>
      <c r="N9308">
        <v>30</v>
      </c>
      <c r="O9308">
        <v>0</v>
      </c>
      <c r="P9308">
        <v>0</v>
      </c>
    </row>
    <row r="9309" spans="1:20" x14ac:dyDescent="0.25">
      <c r="A9309">
        <v>2011</v>
      </c>
      <c r="B9309" s="6" t="s">
        <v>68</v>
      </c>
      <c r="C9309">
        <v>37</v>
      </c>
      <c r="I9309" t="str">
        <f t="shared" si="109"/>
        <v/>
      </c>
      <c r="J9309" s="22" t="s">
        <v>124</v>
      </c>
      <c r="K9309">
        <v>45</v>
      </c>
      <c r="L9309">
        <v>15</v>
      </c>
      <c r="M9309">
        <v>12</v>
      </c>
      <c r="N9309">
        <v>30</v>
      </c>
      <c r="O9309">
        <v>0</v>
      </c>
      <c r="P9309">
        <v>0</v>
      </c>
    </row>
    <row r="9310" spans="1:20" x14ac:dyDescent="0.25">
      <c r="A9310">
        <v>2011</v>
      </c>
      <c r="B9310" s="6" t="s">
        <v>68</v>
      </c>
      <c r="C9310">
        <v>38</v>
      </c>
      <c r="I9310" t="str">
        <f t="shared" si="109"/>
        <v/>
      </c>
      <c r="J9310" s="22" t="s">
        <v>227</v>
      </c>
      <c r="K9310">
        <v>30</v>
      </c>
      <c r="L9310">
        <v>4</v>
      </c>
      <c r="M9310">
        <v>5</v>
      </c>
      <c r="N9310">
        <v>30</v>
      </c>
      <c r="O9310">
        <v>0</v>
      </c>
      <c r="P9310">
        <v>0</v>
      </c>
    </row>
    <row r="9311" spans="1:20" x14ac:dyDescent="0.25">
      <c r="A9311">
        <v>2011</v>
      </c>
      <c r="B9311" s="6" t="s">
        <v>68</v>
      </c>
      <c r="C9311">
        <v>39</v>
      </c>
      <c r="I9311" t="str">
        <f t="shared" si="109"/>
        <v/>
      </c>
      <c r="J9311" s="22" t="s">
        <v>227</v>
      </c>
      <c r="K9311">
        <v>35</v>
      </c>
      <c r="L9311">
        <v>10</v>
      </c>
      <c r="M9311">
        <v>5</v>
      </c>
      <c r="N9311">
        <v>60</v>
      </c>
      <c r="O9311">
        <v>0</v>
      </c>
      <c r="P9311">
        <v>0</v>
      </c>
    </row>
    <row r="9312" spans="1:20" x14ac:dyDescent="0.25">
      <c r="A9312">
        <v>2011</v>
      </c>
      <c r="B9312" s="6" t="s">
        <v>68</v>
      </c>
      <c r="C9312">
        <v>40</v>
      </c>
      <c r="I9312" t="str">
        <f t="shared" si="109"/>
        <v/>
      </c>
      <c r="J9312" s="22" t="s">
        <v>221</v>
      </c>
      <c r="K9312">
        <v>20</v>
      </c>
      <c r="L9312">
        <v>15</v>
      </c>
      <c r="M9312">
        <v>8</v>
      </c>
      <c r="N9312">
        <v>0</v>
      </c>
      <c r="O9312">
        <v>0</v>
      </c>
      <c r="P9312">
        <v>0</v>
      </c>
    </row>
    <row r="9313" spans="1:21" x14ac:dyDescent="0.25">
      <c r="A9313">
        <v>2011</v>
      </c>
      <c r="B9313" s="6" t="s">
        <v>68</v>
      </c>
      <c r="C9313">
        <v>41</v>
      </c>
      <c r="I9313" t="str">
        <f t="shared" si="109"/>
        <v/>
      </c>
      <c r="J9313" s="22" t="s">
        <v>90</v>
      </c>
      <c r="K9313">
        <v>35</v>
      </c>
      <c r="L9313">
        <v>32</v>
      </c>
      <c r="M9313">
        <v>5</v>
      </c>
      <c r="N9313">
        <v>10</v>
      </c>
      <c r="O9313">
        <v>0</v>
      </c>
      <c r="P9313">
        <v>0</v>
      </c>
    </row>
    <row r="9314" spans="1:21" x14ac:dyDescent="0.25">
      <c r="A9314">
        <v>2011</v>
      </c>
      <c r="B9314" s="6" t="s">
        <v>68</v>
      </c>
      <c r="C9314">
        <v>42</v>
      </c>
      <c r="I9314" t="str">
        <f t="shared" si="109"/>
        <v/>
      </c>
      <c r="J9314" s="22" t="s">
        <v>124</v>
      </c>
      <c r="K9314">
        <v>20</v>
      </c>
      <c r="L9314">
        <v>12</v>
      </c>
      <c r="M9314">
        <v>2</v>
      </c>
      <c r="N9314">
        <v>0</v>
      </c>
      <c r="O9314">
        <v>0</v>
      </c>
      <c r="P9314">
        <v>0</v>
      </c>
    </row>
    <row r="9315" spans="1:21" x14ac:dyDescent="0.25">
      <c r="A9315">
        <v>2011</v>
      </c>
      <c r="B9315" s="6" t="s">
        <v>68</v>
      </c>
      <c r="C9315">
        <v>43</v>
      </c>
      <c r="I9315" t="str">
        <f t="shared" si="109"/>
        <v/>
      </c>
      <c r="J9315" s="22" t="s">
        <v>153</v>
      </c>
      <c r="K9315">
        <v>5</v>
      </c>
      <c r="L9315">
        <v>2</v>
      </c>
      <c r="M9315">
        <v>5</v>
      </c>
      <c r="N9315">
        <v>0</v>
      </c>
      <c r="O9315">
        <v>0</v>
      </c>
      <c r="P9315">
        <v>0</v>
      </c>
    </row>
    <row r="9316" spans="1:21" x14ac:dyDescent="0.25">
      <c r="A9316">
        <v>2011</v>
      </c>
      <c r="B9316" s="6" t="s">
        <v>68</v>
      </c>
      <c r="C9316">
        <v>44</v>
      </c>
      <c r="I9316" t="str">
        <f t="shared" si="109"/>
        <v/>
      </c>
      <c r="J9316" s="22" t="s">
        <v>221</v>
      </c>
      <c r="K9316">
        <v>20</v>
      </c>
      <c r="L9316">
        <v>15</v>
      </c>
      <c r="M9316">
        <v>2</v>
      </c>
      <c r="N9316">
        <v>0</v>
      </c>
      <c r="O9316">
        <v>0</v>
      </c>
      <c r="P9316">
        <v>0</v>
      </c>
    </row>
    <row r="9317" spans="1:21" x14ac:dyDescent="0.25">
      <c r="A9317">
        <v>2011</v>
      </c>
      <c r="B9317" s="6" t="s">
        <v>68</v>
      </c>
      <c r="C9317">
        <v>45</v>
      </c>
      <c r="I9317" t="str">
        <f t="shared" si="109"/>
        <v/>
      </c>
      <c r="J9317" s="22" t="s">
        <v>79</v>
      </c>
      <c r="K9317">
        <v>40</v>
      </c>
      <c r="L9317">
        <v>25</v>
      </c>
      <c r="M9317">
        <v>5</v>
      </c>
      <c r="N9317">
        <v>40</v>
      </c>
      <c r="O9317">
        <v>0</v>
      </c>
      <c r="P9317">
        <v>0</v>
      </c>
    </row>
    <row r="9318" spans="1:21" x14ac:dyDescent="0.25">
      <c r="A9318">
        <v>2011</v>
      </c>
      <c r="B9318" s="6" t="s">
        <v>68</v>
      </c>
      <c r="C9318">
        <v>46</v>
      </c>
      <c r="I9318" t="str">
        <f t="shared" si="109"/>
        <v/>
      </c>
      <c r="J9318" s="22" t="s">
        <v>221</v>
      </c>
      <c r="K9318">
        <v>30</v>
      </c>
      <c r="L9318">
        <v>10</v>
      </c>
      <c r="M9318">
        <v>25</v>
      </c>
      <c r="N9318">
        <v>0</v>
      </c>
      <c r="O9318">
        <v>0</v>
      </c>
      <c r="P9318">
        <v>0</v>
      </c>
      <c r="Q9318" t="s">
        <v>363</v>
      </c>
      <c r="T9318">
        <v>10</v>
      </c>
    </row>
    <row r="9319" spans="1:21" x14ac:dyDescent="0.25">
      <c r="A9319">
        <v>2011</v>
      </c>
      <c r="B9319" s="6" t="s">
        <v>68</v>
      </c>
      <c r="C9319">
        <v>47</v>
      </c>
      <c r="I9319" t="str">
        <f t="shared" si="109"/>
        <v/>
      </c>
      <c r="J9319" s="22" t="s">
        <v>88</v>
      </c>
      <c r="K9319">
        <v>80</v>
      </c>
      <c r="L9319">
        <v>60</v>
      </c>
      <c r="M9319">
        <v>10</v>
      </c>
      <c r="N9319">
        <v>20</v>
      </c>
      <c r="O9319">
        <v>0</v>
      </c>
      <c r="P9319">
        <v>0</v>
      </c>
    </row>
    <row r="9320" spans="1:21" x14ac:dyDescent="0.25">
      <c r="A9320">
        <v>2011</v>
      </c>
      <c r="B9320" s="6" t="s">
        <v>68</v>
      </c>
      <c r="C9320">
        <v>48</v>
      </c>
      <c r="F9320">
        <v>18</v>
      </c>
      <c r="I9320">
        <f t="shared" si="109"/>
        <v>18</v>
      </c>
      <c r="J9320" s="22" t="s">
        <v>79</v>
      </c>
      <c r="K9320">
        <v>60</v>
      </c>
      <c r="L9320">
        <v>50</v>
      </c>
      <c r="M9320">
        <v>40</v>
      </c>
      <c r="N9320">
        <v>30</v>
      </c>
      <c r="O9320">
        <v>0</v>
      </c>
      <c r="P9320">
        <v>0</v>
      </c>
    </row>
    <row r="9321" spans="1:21" x14ac:dyDescent="0.25">
      <c r="A9321">
        <v>2011</v>
      </c>
      <c r="B9321" s="6" t="s">
        <v>68</v>
      </c>
      <c r="C9321">
        <v>49</v>
      </c>
      <c r="D9321">
        <v>4</v>
      </c>
      <c r="E9321" t="s">
        <v>608</v>
      </c>
      <c r="F9321">
        <v>14</v>
      </c>
      <c r="G9321">
        <v>190</v>
      </c>
      <c r="H9321">
        <v>20</v>
      </c>
      <c r="I9321">
        <f t="shared" si="109"/>
        <v>17.283950617283949</v>
      </c>
      <c r="J9321" s="22" t="s">
        <v>80</v>
      </c>
      <c r="K9321">
        <v>30</v>
      </c>
      <c r="L9321">
        <v>30</v>
      </c>
      <c r="M9321">
        <v>20</v>
      </c>
      <c r="N9321">
        <v>0</v>
      </c>
      <c r="O9321">
        <v>0</v>
      </c>
      <c r="P9321">
        <v>0</v>
      </c>
    </row>
    <row r="9322" spans="1:21" x14ac:dyDescent="0.25">
      <c r="A9322">
        <v>2011</v>
      </c>
      <c r="B9322" s="6" t="s">
        <v>68</v>
      </c>
      <c r="C9322">
        <v>50</v>
      </c>
      <c r="I9322" t="str">
        <f t="shared" si="109"/>
        <v/>
      </c>
      <c r="J9322" s="22" t="s">
        <v>83</v>
      </c>
      <c r="K9322">
        <v>20</v>
      </c>
      <c r="L9322">
        <v>12</v>
      </c>
      <c r="M9322">
        <v>5</v>
      </c>
      <c r="N9322">
        <v>0</v>
      </c>
      <c r="O9322">
        <v>0</v>
      </c>
      <c r="P9322">
        <v>0</v>
      </c>
    </row>
    <row r="9323" spans="1:21" x14ac:dyDescent="0.25">
      <c r="A9323">
        <v>2011</v>
      </c>
      <c r="B9323" s="6" t="s">
        <v>68</v>
      </c>
      <c r="C9323">
        <v>51</v>
      </c>
      <c r="I9323" t="str">
        <f t="shared" si="109"/>
        <v/>
      </c>
      <c r="J9323" s="22" t="s">
        <v>221</v>
      </c>
      <c r="K9323">
        <v>30</v>
      </c>
      <c r="L9323">
        <v>22</v>
      </c>
      <c r="M9323">
        <v>15</v>
      </c>
      <c r="N9323">
        <v>0</v>
      </c>
      <c r="O9323">
        <v>0</v>
      </c>
      <c r="P9323">
        <v>0</v>
      </c>
      <c r="Q9323" t="s">
        <v>363</v>
      </c>
      <c r="U9323" s="30">
        <v>0.05</v>
      </c>
    </row>
    <row r="9324" spans="1:21" x14ac:dyDescent="0.25">
      <c r="A9324">
        <v>2011</v>
      </c>
      <c r="B9324" s="6" t="s">
        <v>68</v>
      </c>
      <c r="C9324">
        <v>52</v>
      </c>
      <c r="I9324" t="str">
        <f t="shared" si="109"/>
        <v/>
      </c>
      <c r="J9324" s="22" t="s">
        <v>221</v>
      </c>
      <c r="K9324">
        <v>11</v>
      </c>
      <c r="L9324">
        <v>5</v>
      </c>
      <c r="M9324">
        <v>2</v>
      </c>
      <c r="N9324">
        <v>0</v>
      </c>
      <c r="O9324">
        <v>0</v>
      </c>
      <c r="P9324">
        <v>0</v>
      </c>
    </row>
    <row r="9325" spans="1:21" x14ac:dyDescent="0.25">
      <c r="A9325">
        <v>2011</v>
      </c>
      <c r="B9325" s="6" t="s">
        <v>68</v>
      </c>
      <c r="C9325">
        <v>53</v>
      </c>
      <c r="I9325" t="str">
        <f t="shared" si="109"/>
        <v/>
      </c>
      <c r="J9325" s="22" t="s">
        <v>80</v>
      </c>
      <c r="K9325">
        <v>31</v>
      </c>
      <c r="L9325">
        <v>27</v>
      </c>
      <c r="M9325">
        <v>12</v>
      </c>
      <c r="N9325">
        <v>60</v>
      </c>
      <c r="O9325">
        <v>0</v>
      </c>
      <c r="P9325">
        <v>5</v>
      </c>
      <c r="S9325" t="s">
        <v>180</v>
      </c>
      <c r="U9325" s="30">
        <v>0.01</v>
      </c>
    </row>
    <row r="9326" spans="1:21" x14ac:dyDescent="0.25">
      <c r="A9326">
        <v>2011</v>
      </c>
      <c r="B9326" s="6" t="s">
        <v>68</v>
      </c>
      <c r="C9326">
        <v>54</v>
      </c>
      <c r="I9326" t="str">
        <f t="shared" si="109"/>
        <v/>
      </c>
      <c r="J9326" s="22" t="s">
        <v>221</v>
      </c>
      <c r="K9326">
        <v>12</v>
      </c>
      <c r="L9326">
        <v>5</v>
      </c>
      <c r="M9326">
        <v>4</v>
      </c>
      <c r="N9326">
        <v>0</v>
      </c>
      <c r="O9326">
        <v>0</v>
      </c>
      <c r="P9326">
        <v>0</v>
      </c>
      <c r="Q9326" t="s">
        <v>363</v>
      </c>
      <c r="U9326" s="30">
        <v>0.1</v>
      </c>
    </row>
    <row r="9327" spans="1:21" x14ac:dyDescent="0.25">
      <c r="A9327">
        <v>2011</v>
      </c>
      <c r="B9327" s="6" t="s">
        <v>68</v>
      </c>
      <c r="C9327">
        <v>55</v>
      </c>
      <c r="I9327" t="str">
        <f t="shared" si="109"/>
        <v/>
      </c>
      <c r="J9327" s="22" t="s">
        <v>221</v>
      </c>
      <c r="K9327">
        <v>20</v>
      </c>
      <c r="L9327">
        <v>13</v>
      </c>
      <c r="M9327">
        <v>2</v>
      </c>
      <c r="N9327">
        <v>40</v>
      </c>
      <c r="O9327">
        <v>0</v>
      </c>
      <c r="P9327">
        <v>10</v>
      </c>
    </row>
    <row r="9328" spans="1:21" x14ac:dyDescent="0.25">
      <c r="A9328">
        <v>2011</v>
      </c>
      <c r="B9328" s="6" t="s">
        <v>68</v>
      </c>
      <c r="C9328">
        <v>56</v>
      </c>
      <c r="I9328" t="str">
        <f t="shared" si="109"/>
        <v/>
      </c>
      <c r="J9328" s="22" t="s">
        <v>221</v>
      </c>
      <c r="K9328">
        <v>30</v>
      </c>
      <c r="L9328">
        <v>22</v>
      </c>
      <c r="M9328">
        <v>3</v>
      </c>
      <c r="N9328">
        <v>10</v>
      </c>
      <c r="O9328">
        <v>0</v>
      </c>
      <c r="P9328">
        <v>10</v>
      </c>
    </row>
    <row r="9329" spans="1:21" x14ac:dyDescent="0.25">
      <c r="A9329">
        <v>2011</v>
      </c>
      <c r="B9329" s="6" t="s">
        <v>68</v>
      </c>
      <c r="C9329">
        <v>57</v>
      </c>
      <c r="I9329" t="str">
        <f t="shared" si="109"/>
        <v/>
      </c>
      <c r="J9329" s="22" t="s">
        <v>90</v>
      </c>
      <c r="K9329">
        <v>22</v>
      </c>
      <c r="L9329">
        <v>17</v>
      </c>
      <c r="M9329">
        <v>3</v>
      </c>
      <c r="N9329">
        <v>20</v>
      </c>
      <c r="O9329">
        <v>0</v>
      </c>
      <c r="P9329">
        <v>10</v>
      </c>
    </row>
    <row r="9330" spans="1:21" x14ac:dyDescent="0.25">
      <c r="A9330">
        <v>2011</v>
      </c>
      <c r="B9330" s="6" t="s">
        <v>68</v>
      </c>
      <c r="C9330">
        <v>58</v>
      </c>
      <c r="I9330" t="str">
        <f t="shared" si="109"/>
        <v/>
      </c>
      <c r="J9330" s="22" t="s">
        <v>227</v>
      </c>
      <c r="K9330">
        <v>12</v>
      </c>
      <c r="L9330">
        <v>10</v>
      </c>
      <c r="M9330">
        <v>3</v>
      </c>
      <c r="N9330">
        <v>50</v>
      </c>
      <c r="O9330">
        <v>0</v>
      </c>
      <c r="P9330">
        <v>0</v>
      </c>
    </row>
    <row r="9331" spans="1:21" x14ac:dyDescent="0.25">
      <c r="A9331">
        <v>2011</v>
      </c>
      <c r="B9331" s="6" t="s">
        <v>68</v>
      </c>
      <c r="C9331">
        <v>59</v>
      </c>
      <c r="F9331">
        <v>13</v>
      </c>
      <c r="I9331">
        <f t="shared" si="109"/>
        <v>13</v>
      </c>
      <c r="J9331" s="22" t="s">
        <v>79</v>
      </c>
      <c r="K9331">
        <v>34</v>
      </c>
      <c r="L9331">
        <v>28</v>
      </c>
      <c r="M9331">
        <v>30</v>
      </c>
      <c r="N9331">
        <v>5</v>
      </c>
      <c r="O9331">
        <v>0</v>
      </c>
      <c r="P9331">
        <v>0</v>
      </c>
    </row>
    <row r="9332" spans="1:21" x14ac:dyDescent="0.25">
      <c r="A9332">
        <v>2011</v>
      </c>
      <c r="B9332" s="6" t="s">
        <v>68</v>
      </c>
      <c r="C9332">
        <v>60</v>
      </c>
      <c r="D9332">
        <v>5</v>
      </c>
      <c r="E9332" t="s">
        <v>608</v>
      </c>
      <c r="F9332">
        <v>11.2</v>
      </c>
      <c r="G9332">
        <v>165</v>
      </c>
      <c r="H9332">
        <v>0</v>
      </c>
      <c r="I9332">
        <f t="shared" si="109"/>
        <v>13.41317365269461</v>
      </c>
      <c r="J9332" s="22" t="s">
        <v>221</v>
      </c>
      <c r="K9332">
        <v>12</v>
      </c>
      <c r="L9332">
        <v>5</v>
      </c>
      <c r="M9332">
        <v>4</v>
      </c>
      <c r="N9332">
        <v>0</v>
      </c>
      <c r="O9332">
        <v>0</v>
      </c>
      <c r="P9332">
        <v>0</v>
      </c>
      <c r="Q9332" t="s">
        <v>363</v>
      </c>
      <c r="U9332" s="30">
        <v>0.2</v>
      </c>
    </row>
    <row r="9333" spans="1:21" x14ac:dyDescent="0.25">
      <c r="A9333">
        <v>2011</v>
      </c>
      <c r="B9333" s="6" t="s">
        <v>68</v>
      </c>
      <c r="C9333">
        <v>61</v>
      </c>
      <c r="I9333" t="str">
        <f t="shared" si="109"/>
        <v/>
      </c>
      <c r="J9333" s="22" t="s">
        <v>85</v>
      </c>
      <c r="K9333">
        <v>20</v>
      </c>
      <c r="L9333">
        <v>18</v>
      </c>
      <c r="M9333">
        <v>4</v>
      </c>
      <c r="N9333">
        <v>0</v>
      </c>
      <c r="O9333">
        <v>0</v>
      </c>
      <c r="P9333">
        <v>2</v>
      </c>
    </row>
    <row r="9334" spans="1:21" x14ac:dyDescent="0.25">
      <c r="A9334">
        <v>2011</v>
      </c>
      <c r="B9334" s="6" t="s">
        <v>68</v>
      </c>
      <c r="C9334">
        <v>62</v>
      </c>
      <c r="I9334" t="str">
        <f t="shared" si="109"/>
        <v/>
      </c>
      <c r="J9334" s="22" t="s">
        <v>90</v>
      </c>
      <c r="K9334">
        <v>20</v>
      </c>
      <c r="L9334">
        <v>14</v>
      </c>
      <c r="M9334">
        <v>31</v>
      </c>
      <c r="N9334">
        <v>0</v>
      </c>
      <c r="O9334">
        <v>0</v>
      </c>
      <c r="P9334">
        <v>15</v>
      </c>
    </row>
    <row r="9335" spans="1:21" x14ac:dyDescent="0.25">
      <c r="A9335">
        <v>2011</v>
      </c>
      <c r="B9335" s="6" t="s">
        <v>68</v>
      </c>
      <c r="C9335">
        <v>63</v>
      </c>
      <c r="I9335" t="str">
        <f t="shared" si="109"/>
        <v/>
      </c>
      <c r="J9335" s="22" t="s">
        <v>221</v>
      </c>
      <c r="K9335">
        <v>30</v>
      </c>
      <c r="L9335">
        <v>25</v>
      </c>
      <c r="M9335">
        <v>22</v>
      </c>
      <c r="N9335">
        <v>70</v>
      </c>
      <c r="O9335">
        <v>0</v>
      </c>
      <c r="P9335">
        <v>15</v>
      </c>
      <c r="Q9335" t="s">
        <v>363</v>
      </c>
      <c r="U9335" s="30">
        <v>0.45</v>
      </c>
    </row>
    <row r="9336" spans="1:21" x14ac:dyDescent="0.25">
      <c r="A9336">
        <v>2011</v>
      </c>
      <c r="B9336" s="6" t="s">
        <v>68</v>
      </c>
      <c r="C9336">
        <v>64</v>
      </c>
      <c r="I9336" t="str">
        <f t="shared" si="109"/>
        <v/>
      </c>
      <c r="J9336" s="22" t="s">
        <v>84</v>
      </c>
      <c r="K9336">
        <v>50</v>
      </c>
      <c r="L9336">
        <v>30</v>
      </c>
      <c r="M9336">
        <v>20</v>
      </c>
      <c r="N9336">
        <v>0</v>
      </c>
      <c r="O9336">
        <v>0</v>
      </c>
      <c r="P9336">
        <v>0</v>
      </c>
      <c r="T9336">
        <v>1</v>
      </c>
    </row>
    <row r="9337" spans="1:21" x14ac:dyDescent="0.25">
      <c r="A9337">
        <v>2011</v>
      </c>
      <c r="B9337" s="6" t="s">
        <v>68</v>
      </c>
      <c r="C9337">
        <v>65</v>
      </c>
      <c r="I9337" t="str">
        <f t="shared" ref="I9337:I9349" si="110">IF($F9337&gt;0,$F9337/(1000-$G9337)*1000,"")</f>
        <v/>
      </c>
      <c r="J9337" s="22" t="s">
        <v>221</v>
      </c>
      <c r="K9337">
        <v>20</v>
      </c>
      <c r="L9337">
        <v>20</v>
      </c>
      <c r="M9337">
        <v>4</v>
      </c>
      <c r="N9337">
        <v>0</v>
      </c>
      <c r="O9337">
        <v>0</v>
      </c>
      <c r="P9337">
        <v>20</v>
      </c>
    </row>
    <row r="9338" spans="1:21" x14ac:dyDescent="0.25">
      <c r="A9338">
        <v>2011</v>
      </c>
      <c r="B9338" s="6" t="s">
        <v>68</v>
      </c>
      <c r="C9338">
        <v>66</v>
      </c>
      <c r="I9338" t="str">
        <f t="shared" si="110"/>
        <v/>
      </c>
      <c r="J9338" s="22" t="s">
        <v>221</v>
      </c>
      <c r="K9338">
        <v>12</v>
      </c>
      <c r="L9338">
        <v>7</v>
      </c>
      <c r="M9338">
        <v>5</v>
      </c>
      <c r="N9338">
        <v>0</v>
      </c>
      <c r="O9338">
        <v>0</v>
      </c>
      <c r="P9338">
        <v>0</v>
      </c>
      <c r="Q9338" t="s">
        <v>363</v>
      </c>
      <c r="U9338" s="30">
        <v>0.1</v>
      </c>
    </row>
    <row r="9339" spans="1:21" x14ac:dyDescent="0.25">
      <c r="A9339">
        <v>2011</v>
      </c>
      <c r="B9339" s="6" t="s">
        <v>68</v>
      </c>
      <c r="C9339">
        <v>67</v>
      </c>
      <c r="I9339" t="str">
        <f t="shared" si="110"/>
        <v/>
      </c>
      <c r="J9339" s="22" t="s">
        <v>85</v>
      </c>
      <c r="K9339">
        <v>10</v>
      </c>
      <c r="L9339">
        <v>10</v>
      </c>
      <c r="M9339">
        <v>5</v>
      </c>
      <c r="N9339">
        <v>0</v>
      </c>
      <c r="O9339">
        <v>0</v>
      </c>
      <c r="P9339">
        <v>0</v>
      </c>
    </row>
    <row r="9340" spans="1:21" x14ac:dyDescent="0.25">
      <c r="A9340">
        <v>2011</v>
      </c>
      <c r="B9340" s="6" t="s">
        <v>68</v>
      </c>
      <c r="C9340">
        <v>68</v>
      </c>
      <c r="F9340">
        <v>10</v>
      </c>
      <c r="I9340">
        <f t="shared" si="110"/>
        <v>10</v>
      </c>
      <c r="J9340" s="22" t="s">
        <v>84</v>
      </c>
      <c r="K9340">
        <v>22</v>
      </c>
      <c r="L9340">
        <v>20</v>
      </c>
      <c r="M9340">
        <v>20</v>
      </c>
      <c r="N9340">
        <v>10</v>
      </c>
      <c r="O9340">
        <v>0</v>
      </c>
      <c r="P9340">
        <v>5</v>
      </c>
    </row>
    <row r="9341" spans="1:21" x14ac:dyDescent="0.25">
      <c r="A9341">
        <v>2011</v>
      </c>
      <c r="B9341" s="6" t="s">
        <v>68</v>
      </c>
      <c r="C9341">
        <v>69</v>
      </c>
      <c r="D9341">
        <v>6</v>
      </c>
      <c r="E9341" t="s">
        <v>608</v>
      </c>
      <c r="F9341">
        <v>10</v>
      </c>
      <c r="G9341">
        <v>170</v>
      </c>
      <c r="H9341">
        <v>30</v>
      </c>
      <c r="I9341">
        <f t="shared" si="110"/>
        <v>12.048192771084338</v>
      </c>
      <c r="J9341" s="22" t="s">
        <v>83</v>
      </c>
      <c r="K9341">
        <v>40</v>
      </c>
      <c r="L9341">
        <v>40</v>
      </c>
      <c r="M9341">
        <v>10</v>
      </c>
      <c r="N9341">
        <v>60</v>
      </c>
      <c r="O9341">
        <v>0</v>
      </c>
      <c r="P9341">
        <v>0</v>
      </c>
    </row>
    <row r="9342" spans="1:21" x14ac:dyDescent="0.25">
      <c r="A9342">
        <v>2011</v>
      </c>
      <c r="B9342" s="6" t="s">
        <v>68</v>
      </c>
      <c r="C9342">
        <v>70</v>
      </c>
      <c r="F9342">
        <v>8</v>
      </c>
      <c r="I9342">
        <f t="shared" si="110"/>
        <v>8</v>
      </c>
      <c r="J9342" s="22" t="s">
        <v>81</v>
      </c>
      <c r="K9342">
        <v>55</v>
      </c>
      <c r="L9342">
        <v>50</v>
      </c>
      <c r="M9342">
        <v>40</v>
      </c>
      <c r="N9342">
        <v>65</v>
      </c>
      <c r="O9342">
        <v>0</v>
      </c>
      <c r="P9342">
        <v>0</v>
      </c>
    </row>
    <row r="9343" spans="1:21" x14ac:dyDescent="0.25">
      <c r="A9343">
        <v>2011</v>
      </c>
      <c r="B9343" s="6" t="s">
        <v>68</v>
      </c>
      <c r="C9343">
        <v>71</v>
      </c>
      <c r="I9343" t="str">
        <f t="shared" si="110"/>
        <v/>
      </c>
      <c r="J9343" s="22" t="s">
        <v>79</v>
      </c>
      <c r="K9343">
        <v>30</v>
      </c>
      <c r="L9343">
        <v>22</v>
      </c>
      <c r="M9343">
        <v>4</v>
      </c>
      <c r="N9343">
        <v>60</v>
      </c>
      <c r="O9343">
        <v>0</v>
      </c>
      <c r="P9343">
        <v>0</v>
      </c>
    </row>
    <row r="9344" spans="1:21" x14ac:dyDescent="0.25">
      <c r="A9344">
        <v>2011</v>
      </c>
      <c r="B9344" s="6" t="s">
        <v>68</v>
      </c>
      <c r="C9344">
        <v>72</v>
      </c>
      <c r="I9344" t="str">
        <f t="shared" si="110"/>
        <v/>
      </c>
      <c r="J9344" s="22" t="s">
        <v>227</v>
      </c>
      <c r="K9344">
        <v>10</v>
      </c>
      <c r="L9344">
        <v>5</v>
      </c>
      <c r="M9344">
        <v>3</v>
      </c>
      <c r="N9344">
        <v>20</v>
      </c>
      <c r="O9344">
        <v>0</v>
      </c>
      <c r="P9344">
        <v>0</v>
      </c>
    </row>
    <row r="9345" spans="1:21" x14ac:dyDescent="0.25">
      <c r="A9345">
        <v>2011</v>
      </c>
      <c r="B9345" s="6" t="s">
        <v>68</v>
      </c>
      <c r="C9345">
        <v>73</v>
      </c>
      <c r="I9345" t="str">
        <f t="shared" si="110"/>
        <v/>
      </c>
      <c r="J9345" s="22" t="s">
        <v>124</v>
      </c>
      <c r="K9345">
        <v>12</v>
      </c>
      <c r="L9345">
        <v>4</v>
      </c>
      <c r="M9345">
        <v>13</v>
      </c>
      <c r="N9345">
        <v>0</v>
      </c>
      <c r="O9345">
        <v>0</v>
      </c>
      <c r="P9345">
        <v>0</v>
      </c>
    </row>
    <row r="9346" spans="1:21" x14ac:dyDescent="0.25">
      <c r="A9346">
        <v>2011</v>
      </c>
      <c r="B9346" s="6" t="s">
        <v>68</v>
      </c>
      <c r="C9346">
        <v>74</v>
      </c>
      <c r="I9346" t="str">
        <f t="shared" si="110"/>
        <v/>
      </c>
      <c r="J9346" s="22" t="s">
        <v>227</v>
      </c>
      <c r="K9346">
        <v>16</v>
      </c>
      <c r="L9346">
        <v>12</v>
      </c>
      <c r="M9346">
        <v>5</v>
      </c>
      <c r="N9346">
        <v>0</v>
      </c>
      <c r="O9346">
        <v>0</v>
      </c>
      <c r="P9346">
        <v>0</v>
      </c>
    </row>
    <row r="9347" spans="1:21" x14ac:dyDescent="0.25">
      <c r="A9347">
        <v>2011</v>
      </c>
      <c r="B9347" s="6" t="s">
        <v>68</v>
      </c>
      <c r="C9347">
        <v>75</v>
      </c>
      <c r="I9347" t="str">
        <f t="shared" si="110"/>
        <v/>
      </c>
      <c r="J9347" s="22" t="s">
        <v>81</v>
      </c>
      <c r="K9347">
        <v>19</v>
      </c>
      <c r="L9347">
        <v>18</v>
      </c>
      <c r="M9347">
        <v>15</v>
      </c>
      <c r="N9347">
        <v>15</v>
      </c>
      <c r="O9347">
        <v>0</v>
      </c>
      <c r="P9347">
        <v>0</v>
      </c>
    </row>
    <row r="9348" spans="1:21" x14ac:dyDescent="0.25">
      <c r="A9348">
        <v>2011</v>
      </c>
      <c r="B9348" s="6" t="s">
        <v>68</v>
      </c>
      <c r="C9348">
        <v>76</v>
      </c>
      <c r="I9348" t="str">
        <f t="shared" si="110"/>
        <v/>
      </c>
      <c r="J9348" s="22" t="s">
        <v>80</v>
      </c>
      <c r="K9348">
        <v>30</v>
      </c>
      <c r="L9348">
        <v>28</v>
      </c>
      <c r="M9348">
        <v>15</v>
      </c>
      <c r="N9348">
        <v>0</v>
      </c>
      <c r="O9348">
        <v>0</v>
      </c>
      <c r="P9348">
        <v>5</v>
      </c>
    </row>
    <row r="9349" spans="1:21" x14ac:dyDescent="0.25">
      <c r="A9349">
        <v>2011</v>
      </c>
      <c r="B9349" s="6" t="s">
        <v>68</v>
      </c>
      <c r="C9349">
        <v>77</v>
      </c>
      <c r="I9349" t="str">
        <f t="shared" si="110"/>
        <v/>
      </c>
      <c r="J9349" s="22" t="s">
        <v>221</v>
      </c>
      <c r="K9349">
        <v>15</v>
      </c>
      <c r="L9349">
        <v>5</v>
      </c>
      <c r="M9349">
        <v>3</v>
      </c>
      <c r="N9349">
        <v>0</v>
      </c>
      <c r="O9349">
        <v>0</v>
      </c>
      <c r="P9349">
        <v>0</v>
      </c>
      <c r="Q9349" t="s">
        <v>363</v>
      </c>
      <c r="U9349" s="30">
        <v>0.05</v>
      </c>
    </row>
    <row r="9350" spans="1:21" x14ac:dyDescent="0.25">
      <c r="A9350">
        <v>2011</v>
      </c>
      <c r="B9350" s="6" t="s">
        <v>68</v>
      </c>
      <c r="C9350">
        <v>78</v>
      </c>
      <c r="J9350" s="22" t="s">
        <v>81</v>
      </c>
      <c r="K9350">
        <v>22</v>
      </c>
      <c r="L9350">
        <v>21</v>
      </c>
      <c r="M9350">
        <v>37</v>
      </c>
      <c r="N9350">
        <v>20</v>
      </c>
      <c r="O9350">
        <v>0</v>
      </c>
      <c r="P9350">
        <v>0</v>
      </c>
    </row>
    <row r="9351" spans="1:21" x14ac:dyDescent="0.25">
      <c r="A9351">
        <v>2011</v>
      </c>
      <c r="B9351" s="6" t="s">
        <v>73</v>
      </c>
      <c r="C9351">
        <v>1</v>
      </c>
      <c r="D9351" s="22" t="s">
        <v>608</v>
      </c>
      <c r="E9351">
        <v>1</v>
      </c>
      <c r="F9351">
        <v>10</v>
      </c>
      <c r="G9351">
        <v>120</v>
      </c>
      <c r="H9351">
        <v>15</v>
      </c>
      <c r="I9351">
        <f t="shared" ref="I9351:I9414" si="111">IF($F9351&gt;0,$F9351/(1000-$G9351)*1000,"")</f>
        <v>11.363636363636363</v>
      </c>
      <c r="J9351" s="22" t="s">
        <v>221</v>
      </c>
      <c r="K9351">
        <v>40</v>
      </c>
      <c r="L9351">
        <v>20</v>
      </c>
      <c r="M9351">
        <v>3</v>
      </c>
      <c r="N9351">
        <v>30</v>
      </c>
      <c r="O9351">
        <v>0</v>
      </c>
      <c r="P9351">
        <v>0</v>
      </c>
    </row>
    <row r="9352" spans="1:21" x14ac:dyDescent="0.25">
      <c r="A9352">
        <v>2011</v>
      </c>
      <c r="B9352" s="6" t="s">
        <v>73</v>
      </c>
      <c r="C9352">
        <v>2</v>
      </c>
      <c r="I9352" t="str">
        <f t="shared" si="111"/>
        <v/>
      </c>
      <c r="J9352" s="22" t="s">
        <v>221</v>
      </c>
      <c r="K9352">
        <v>20</v>
      </c>
      <c r="L9352">
        <v>3</v>
      </c>
      <c r="M9352">
        <v>30</v>
      </c>
      <c r="N9352">
        <v>0</v>
      </c>
      <c r="O9352">
        <v>0</v>
      </c>
      <c r="P9352">
        <v>0</v>
      </c>
    </row>
    <row r="9353" spans="1:21" x14ac:dyDescent="0.25">
      <c r="A9353">
        <v>2011</v>
      </c>
      <c r="B9353" s="6" t="s">
        <v>73</v>
      </c>
      <c r="C9353">
        <v>3</v>
      </c>
      <c r="I9353" t="str">
        <f t="shared" si="111"/>
        <v/>
      </c>
      <c r="J9353" s="22" t="s">
        <v>80</v>
      </c>
      <c r="K9353">
        <v>45</v>
      </c>
      <c r="L9353">
        <v>45</v>
      </c>
      <c r="M9353">
        <v>35</v>
      </c>
      <c r="N9353">
        <v>10</v>
      </c>
      <c r="O9353">
        <v>0</v>
      </c>
      <c r="P9353">
        <v>0</v>
      </c>
    </row>
    <row r="9354" spans="1:21" x14ac:dyDescent="0.25">
      <c r="A9354">
        <v>2011</v>
      </c>
      <c r="B9354" s="6" t="s">
        <v>73</v>
      </c>
      <c r="C9354">
        <v>4</v>
      </c>
      <c r="I9354" t="str">
        <f t="shared" si="111"/>
        <v/>
      </c>
      <c r="J9354" s="22" t="s">
        <v>80</v>
      </c>
      <c r="K9354">
        <v>50</v>
      </c>
      <c r="L9354">
        <v>30</v>
      </c>
      <c r="M9354">
        <v>20</v>
      </c>
      <c r="N9354">
        <v>80</v>
      </c>
      <c r="O9354">
        <v>0</v>
      </c>
      <c r="P9354">
        <v>10</v>
      </c>
      <c r="Q9354" t="s">
        <v>363</v>
      </c>
      <c r="U9354" s="30">
        <v>0.2</v>
      </c>
    </row>
    <row r="9355" spans="1:21" x14ac:dyDescent="0.25">
      <c r="A9355">
        <v>2011</v>
      </c>
      <c r="B9355" s="6" t="s">
        <v>73</v>
      </c>
      <c r="C9355">
        <v>5</v>
      </c>
      <c r="I9355" t="str">
        <f t="shared" si="111"/>
        <v/>
      </c>
      <c r="J9355" s="22" t="s">
        <v>221</v>
      </c>
      <c r="K9355">
        <v>50</v>
      </c>
      <c r="L9355">
        <v>10</v>
      </c>
      <c r="M9355">
        <v>20</v>
      </c>
      <c r="N9355">
        <v>10</v>
      </c>
      <c r="O9355">
        <v>0</v>
      </c>
      <c r="P9355">
        <v>0</v>
      </c>
    </row>
    <row r="9356" spans="1:21" x14ac:dyDescent="0.25">
      <c r="A9356">
        <v>2011</v>
      </c>
      <c r="B9356" s="6" t="s">
        <v>73</v>
      </c>
      <c r="C9356">
        <v>6</v>
      </c>
      <c r="I9356" t="str">
        <f t="shared" si="111"/>
        <v/>
      </c>
      <c r="J9356" s="22" t="s">
        <v>124</v>
      </c>
      <c r="K9356">
        <v>17</v>
      </c>
      <c r="L9356">
        <v>5</v>
      </c>
      <c r="M9356">
        <v>1</v>
      </c>
      <c r="N9356">
        <v>0</v>
      </c>
      <c r="O9356">
        <v>0</v>
      </c>
      <c r="P9356">
        <v>0</v>
      </c>
    </row>
    <row r="9357" spans="1:21" x14ac:dyDescent="0.25">
      <c r="A9357">
        <v>2011</v>
      </c>
      <c r="B9357" s="6" t="s">
        <v>73</v>
      </c>
      <c r="C9357">
        <v>7</v>
      </c>
      <c r="I9357" t="str">
        <f t="shared" si="111"/>
        <v/>
      </c>
      <c r="J9357" s="22" t="s">
        <v>124</v>
      </c>
      <c r="K9357">
        <v>10</v>
      </c>
      <c r="L9357">
        <v>5</v>
      </c>
      <c r="M9357">
        <v>1</v>
      </c>
      <c r="N9357">
        <v>70</v>
      </c>
      <c r="O9357">
        <v>0</v>
      </c>
      <c r="P9357">
        <v>0</v>
      </c>
      <c r="Q9357" t="s">
        <v>363</v>
      </c>
      <c r="U9357" s="30">
        <v>0.1</v>
      </c>
    </row>
    <row r="9358" spans="1:21" x14ac:dyDescent="0.25">
      <c r="A9358">
        <v>2011</v>
      </c>
      <c r="B9358" s="6" t="s">
        <v>73</v>
      </c>
      <c r="C9358">
        <v>8</v>
      </c>
      <c r="F9358">
        <v>10.7</v>
      </c>
      <c r="I9358">
        <f t="shared" si="111"/>
        <v>10.7</v>
      </c>
      <c r="J9358" s="22" t="s">
        <v>221</v>
      </c>
      <c r="K9358">
        <v>40</v>
      </c>
      <c r="L9358">
        <v>25</v>
      </c>
      <c r="M9358">
        <v>27</v>
      </c>
      <c r="N9358">
        <v>40</v>
      </c>
      <c r="O9358">
        <v>0</v>
      </c>
      <c r="P9358">
        <v>0</v>
      </c>
    </row>
    <row r="9359" spans="1:21" x14ac:dyDescent="0.25">
      <c r="A9359">
        <v>2011</v>
      </c>
      <c r="B9359" s="6" t="s">
        <v>73</v>
      </c>
      <c r="C9359">
        <v>9</v>
      </c>
      <c r="D9359" t="s">
        <v>608</v>
      </c>
      <c r="E9359">
        <v>2</v>
      </c>
      <c r="F9359">
        <v>9.8000000000000007</v>
      </c>
      <c r="G9359">
        <v>175</v>
      </c>
      <c r="H9359">
        <v>10</v>
      </c>
      <c r="I9359">
        <f t="shared" si="111"/>
        <v>11.878787878787879</v>
      </c>
      <c r="J9359" s="22" t="s">
        <v>221</v>
      </c>
      <c r="K9359">
        <v>15</v>
      </c>
      <c r="L9359">
        <v>6</v>
      </c>
      <c r="M9359">
        <v>3</v>
      </c>
      <c r="N9359">
        <v>60</v>
      </c>
      <c r="O9359">
        <v>0</v>
      </c>
      <c r="P9359">
        <v>0</v>
      </c>
    </row>
    <row r="9360" spans="1:21" x14ac:dyDescent="0.25">
      <c r="A9360">
        <v>2011</v>
      </c>
      <c r="B9360" s="6" t="s">
        <v>73</v>
      </c>
      <c r="C9360">
        <v>10</v>
      </c>
      <c r="I9360" t="str">
        <f t="shared" si="111"/>
        <v/>
      </c>
      <c r="J9360" s="22" t="s">
        <v>79</v>
      </c>
      <c r="K9360">
        <v>45</v>
      </c>
      <c r="L9360">
        <v>30</v>
      </c>
      <c r="M9360">
        <v>40</v>
      </c>
      <c r="N9360">
        <v>80</v>
      </c>
      <c r="O9360">
        <v>0</v>
      </c>
      <c r="P9360">
        <v>0</v>
      </c>
    </row>
    <row r="9361" spans="1:21" x14ac:dyDescent="0.25">
      <c r="A9361">
        <v>2011</v>
      </c>
      <c r="B9361" s="6" t="s">
        <v>73</v>
      </c>
      <c r="C9361">
        <v>11</v>
      </c>
      <c r="I9361" t="str">
        <f t="shared" si="111"/>
        <v/>
      </c>
      <c r="J9361" s="22" t="s">
        <v>85</v>
      </c>
      <c r="K9361">
        <v>27</v>
      </c>
      <c r="L9361">
        <v>20</v>
      </c>
      <c r="M9361">
        <v>1</v>
      </c>
      <c r="N9361">
        <v>0</v>
      </c>
      <c r="O9361">
        <v>0</v>
      </c>
      <c r="P9361">
        <v>0</v>
      </c>
    </row>
    <row r="9362" spans="1:21" x14ac:dyDescent="0.25">
      <c r="A9362">
        <v>2011</v>
      </c>
      <c r="B9362" s="6" t="s">
        <v>73</v>
      </c>
      <c r="C9362">
        <v>12</v>
      </c>
      <c r="I9362" t="str">
        <f t="shared" si="111"/>
        <v/>
      </c>
      <c r="J9362" s="22" t="s">
        <v>83</v>
      </c>
      <c r="K9362">
        <v>80</v>
      </c>
      <c r="L9362">
        <v>110</v>
      </c>
      <c r="M9362">
        <v>90</v>
      </c>
      <c r="N9362">
        <v>30</v>
      </c>
      <c r="O9362">
        <v>0</v>
      </c>
      <c r="P9362">
        <v>10</v>
      </c>
      <c r="T9362">
        <v>1</v>
      </c>
    </row>
    <row r="9363" spans="1:21" x14ac:dyDescent="0.25">
      <c r="A9363">
        <v>2011</v>
      </c>
      <c r="B9363" s="6" t="s">
        <v>73</v>
      </c>
      <c r="C9363">
        <v>13</v>
      </c>
      <c r="I9363" t="str">
        <f t="shared" si="111"/>
        <v/>
      </c>
      <c r="J9363" s="22" t="s">
        <v>78</v>
      </c>
      <c r="K9363">
        <v>20</v>
      </c>
      <c r="L9363">
        <v>12</v>
      </c>
      <c r="M9363">
        <v>10</v>
      </c>
      <c r="N9363">
        <v>40</v>
      </c>
      <c r="O9363">
        <v>0</v>
      </c>
      <c r="P9363">
        <v>0</v>
      </c>
    </row>
    <row r="9364" spans="1:21" x14ac:dyDescent="0.25">
      <c r="A9364">
        <v>2011</v>
      </c>
      <c r="B9364" s="6" t="s">
        <v>73</v>
      </c>
      <c r="C9364">
        <v>14</v>
      </c>
      <c r="I9364" t="str">
        <f t="shared" si="111"/>
        <v/>
      </c>
      <c r="J9364" s="22" t="s">
        <v>221</v>
      </c>
      <c r="K9364">
        <v>30</v>
      </c>
      <c r="L9364">
        <v>20</v>
      </c>
      <c r="M9364">
        <v>20</v>
      </c>
      <c r="N9364">
        <v>50</v>
      </c>
      <c r="O9364">
        <v>0</v>
      </c>
      <c r="P9364">
        <v>0</v>
      </c>
    </row>
    <row r="9365" spans="1:21" x14ac:dyDescent="0.25">
      <c r="A9365">
        <v>2011</v>
      </c>
      <c r="B9365" s="6" t="s">
        <v>73</v>
      </c>
      <c r="C9365">
        <v>15</v>
      </c>
      <c r="I9365" t="str">
        <f t="shared" si="111"/>
        <v/>
      </c>
      <c r="J9365" s="22" t="s">
        <v>78</v>
      </c>
      <c r="K9365">
        <v>30</v>
      </c>
      <c r="L9365">
        <v>20</v>
      </c>
      <c r="M9365">
        <v>12</v>
      </c>
      <c r="N9365">
        <v>60</v>
      </c>
      <c r="O9365">
        <v>0</v>
      </c>
      <c r="P9365">
        <v>0</v>
      </c>
    </row>
    <row r="9366" spans="1:21" x14ac:dyDescent="0.25">
      <c r="A9366">
        <v>2011</v>
      </c>
      <c r="B9366" s="6" t="s">
        <v>73</v>
      </c>
      <c r="C9366">
        <v>16</v>
      </c>
      <c r="F9366">
        <v>8</v>
      </c>
      <c r="I9366">
        <f t="shared" si="111"/>
        <v>8</v>
      </c>
      <c r="J9366" s="22" t="s">
        <v>221</v>
      </c>
      <c r="K9366">
        <v>35</v>
      </c>
      <c r="L9366">
        <v>25</v>
      </c>
      <c r="M9366">
        <v>20</v>
      </c>
      <c r="N9366">
        <v>30</v>
      </c>
      <c r="O9366">
        <v>0</v>
      </c>
      <c r="P9366">
        <v>20</v>
      </c>
      <c r="Q9366" s="22" t="s">
        <v>363</v>
      </c>
      <c r="R9366" s="22"/>
      <c r="T9366">
        <v>1</v>
      </c>
      <c r="U9366" s="22" t="s">
        <v>648</v>
      </c>
    </row>
    <row r="9367" spans="1:21" x14ac:dyDescent="0.25">
      <c r="A9367">
        <v>2011</v>
      </c>
      <c r="B9367" s="6" t="s">
        <v>73</v>
      </c>
      <c r="C9367">
        <v>17</v>
      </c>
      <c r="D9367" s="22" t="s">
        <v>608</v>
      </c>
      <c r="E9367">
        <v>3</v>
      </c>
      <c r="F9367">
        <v>7.1</v>
      </c>
      <c r="G9367">
        <v>130</v>
      </c>
      <c r="H9367">
        <v>30</v>
      </c>
      <c r="I9367">
        <f t="shared" si="111"/>
        <v>8.1609195402298838</v>
      </c>
      <c r="J9367" s="22" t="s">
        <v>79</v>
      </c>
      <c r="K9367" s="22">
        <v>110</v>
      </c>
      <c r="L9367" s="22">
        <v>90</v>
      </c>
      <c r="M9367" s="22">
        <v>20</v>
      </c>
      <c r="N9367" s="22">
        <v>60</v>
      </c>
      <c r="O9367" s="22">
        <v>0</v>
      </c>
      <c r="P9367" s="22">
        <v>0</v>
      </c>
      <c r="S9367" s="22" t="s">
        <v>180</v>
      </c>
      <c r="U9367" s="22" t="s">
        <v>646</v>
      </c>
    </row>
    <row r="9368" spans="1:21" x14ac:dyDescent="0.25">
      <c r="A9368">
        <v>2011</v>
      </c>
      <c r="B9368" s="6" t="s">
        <v>73</v>
      </c>
      <c r="C9368">
        <v>18</v>
      </c>
      <c r="I9368" t="str">
        <f t="shared" si="111"/>
        <v/>
      </c>
      <c r="J9368" s="22" t="s">
        <v>83</v>
      </c>
      <c r="K9368" s="22">
        <v>65</v>
      </c>
      <c r="L9368" s="22">
        <v>35</v>
      </c>
      <c r="M9368" s="22">
        <v>20</v>
      </c>
      <c r="N9368" s="22">
        <v>20</v>
      </c>
      <c r="O9368" s="22">
        <v>0</v>
      </c>
      <c r="P9368" s="22">
        <v>0</v>
      </c>
    </row>
    <row r="9369" spans="1:21" x14ac:dyDescent="0.25">
      <c r="A9369">
        <v>2011</v>
      </c>
      <c r="B9369" s="6" t="s">
        <v>73</v>
      </c>
      <c r="C9369">
        <v>19</v>
      </c>
      <c r="I9369" t="str">
        <f t="shared" si="111"/>
        <v/>
      </c>
      <c r="J9369" s="22" t="s">
        <v>79</v>
      </c>
      <c r="K9369" s="22">
        <v>210</v>
      </c>
      <c r="L9369" s="22">
        <v>200</v>
      </c>
      <c r="M9369" s="22">
        <v>140</v>
      </c>
      <c r="N9369" s="22">
        <v>80</v>
      </c>
      <c r="O9369" s="22">
        <v>0</v>
      </c>
      <c r="P9369" s="22">
        <v>0</v>
      </c>
      <c r="Q9369" s="22"/>
      <c r="R9369" s="22"/>
      <c r="U9369" s="22" t="s">
        <v>649</v>
      </c>
    </row>
    <row r="9370" spans="1:21" x14ac:dyDescent="0.25">
      <c r="A9370">
        <v>2011</v>
      </c>
      <c r="B9370" s="6" t="s">
        <v>73</v>
      </c>
      <c r="C9370">
        <v>20</v>
      </c>
      <c r="I9370" t="str">
        <f t="shared" si="111"/>
        <v/>
      </c>
      <c r="J9370" s="22" t="s">
        <v>80</v>
      </c>
      <c r="K9370" s="22">
        <v>25</v>
      </c>
      <c r="L9370" s="22">
        <v>15</v>
      </c>
      <c r="M9370" s="22">
        <v>20</v>
      </c>
      <c r="N9370" s="22">
        <v>10</v>
      </c>
      <c r="O9370" s="22">
        <v>0</v>
      </c>
      <c r="P9370" s="22">
        <v>0</v>
      </c>
      <c r="S9370" s="22" t="s">
        <v>180</v>
      </c>
      <c r="U9370" s="22" t="s">
        <v>612</v>
      </c>
    </row>
    <row r="9371" spans="1:21" x14ac:dyDescent="0.25">
      <c r="A9371">
        <v>2011</v>
      </c>
      <c r="B9371" s="6" t="s">
        <v>73</v>
      </c>
      <c r="C9371">
        <v>21</v>
      </c>
      <c r="I9371" t="str">
        <f t="shared" si="111"/>
        <v/>
      </c>
      <c r="J9371" s="22" t="s">
        <v>83</v>
      </c>
      <c r="K9371" s="22">
        <v>40</v>
      </c>
      <c r="L9371" s="22">
        <v>20</v>
      </c>
      <c r="M9371" s="22">
        <v>10</v>
      </c>
      <c r="N9371" s="22">
        <v>0</v>
      </c>
      <c r="O9371" s="22">
        <v>0</v>
      </c>
      <c r="P9371" s="22">
        <v>0</v>
      </c>
      <c r="Q9371" s="22"/>
      <c r="R9371" s="22"/>
      <c r="U9371" s="22" t="s">
        <v>650</v>
      </c>
    </row>
    <row r="9372" spans="1:21" x14ac:dyDescent="0.25">
      <c r="A9372">
        <v>2011</v>
      </c>
      <c r="B9372" s="6" t="s">
        <v>73</v>
      </c>
      <c r="C9372">
        <v>22</v>
      </c>
      <c r="I9372" t="str">
        <f t="shared" si="111"/>
        <v/>
      </c>
      <c r="J9372" s="22" t="s">
        <v>83</v>
      </c>
      <c r="K9372" s="22">
        <v>30</v>
      </c>
      <c r="L9372" s="22">
        <v>5</v>
      </c>
      <c r="M9372" s="22">
        <v>3</v>
      </c>
      <c r="N9372" s="22">
        <v>5</v>
      </c>
      <c r="O9372" s="22">
        <v>0</v>
      </c>
      <c r="P9372" s="22">
        <v>0</v>
      </c>
    </row>
    <row r="9373" spans="1:21" x14ac:dyDescent="0.25">
      <c r="A9373">
        <v>2011</v>
      </c>
      <c r="B9373" s="6" t="s">
        <v>73</v>
      </c>
      <c r="C9373">
        <v>23</v>
      </c>
      <c r="D9373" s="22" t="s">
        <v>613</v>
      </c>
      <c r="E9373">
        <v>4</v>
      </c>
      <c r="F9373" s="22">
        <v>9.4</v>
      </c>
      <c r="G9373">
        <v>195</v>
      </c>
      <c r="H9373">
        <v>40</v>
      </c>
      <c r="I9373">
        <f t="shared" si="111"/>
        <v>11.677018633540374</v>
      </c>
      <c r="J9373" s="22" t="s">
        <v>221</v>
      </c>
      <c r="K9373" s="22">
        <v>40</v>
      </c>
      <c r="L9373" s="22">
        <v>40</v>
      </c>
      <c r="M9373" s="22">
        <v>35</v>
      </c>
      <c r="N9373" s="22">
        <v>25</v>
      </c>
      <c r="O9373" s="22">
        <v>2</v>
      </c>
      <c r="P9373" s="22">
        <v>0</v>
      </c>
      <c r="Q9373" s="22" t="s">
        <v>363</v>
      </c>
      <c r="R9373" s="22"/>
      <c r="U9373" s="22" t="s">
        <v>651</v>
      </c>
    </row>
    <row r="9374" spans="1:21" x14ac:dyDescent="0.25">
      <c r="A9374">
        <v>2011</v>
      </c>
      <c r="B9374" s="6" t="s">
        <v>73</v>
      </c>
      <c r="C9374">
        <v>24</v>
      </c>
      <c r="I9374" t="str">
        <f t="shared" si="111"/>
        <v/>
      </c>
      <c r="J9374" s="22" t="s">
        <v>221</v>
      </c>
      <c r="K9374" s="22">
        <v>40</v>
      </c>
      <c r="L9374" s="22">
        <v>30</v>
      </c>
      <c r="M9374" s="22">
        <v>35</v>
      </c>
      <c r="N9374" s="22">
        <v>10</v>
      </c>
      <c r="O9374" s="22">
        <v>0</v>
      </c>
      <c r="P9374" s="22">
        <v>0</v>
      </c>
      <c r="Q9374" s="22" t="s">
        <v>363</v>
      </c>
      <c r="R9374" s="22"/>
      <c r="U9374" s="22" t="s">
        <v>651</v>
      </c>
    </row>
    <row r="9375" spans="1:21" x14ac:dyDescent="0.25">
      <c r="A9375">
        <v>2011</v>
      </c>
      <c r="B9375" s="6" t="s">
        <v>73</v>
      </c>
      <c r="C9375">
        <v>25</v>
      </c>
      <c r="I9375" t="str">
        <f t="shared" si="111"/>
        <v/>
      </c>
      <c r="J9375" s="22" t="s">
        <v>78</v>
      </c>
      <c r="K9375" s="22">
        <v>20</v>
      </c>
      <c r="L9375" s="22">
        <v>15</v>
      </c>
      <c r="M9375" s="22">
        <v>5</v>
      </c>
      <c r="N9375" s="22">
        <v>0</v>
      </c>
      <c r="O9375" s="22">
        <v>0</v>
      </c>
      <c r="P9375" s="22">
        <v>0</v>
      </c>
    </row>
    <row r="9376" spans="1:21" x14ac:dyDescent="0.25">
      <c r="A9376">
        <v>2011</v>
      </c>
      <c r="B9376" s="6" t="s">
        <v>73</v>
      </c>
      <c r="C9376">
        <v>26</v>
      </c>
      <c r="I9376" t="str">
        <f t="shared" si="111"/>
        <v/>
      </c>
      <c r="J9376" s="22" t="s">
        <v>79</v>
      </c>
      <c r="K9376" s="22">
        <v>20</v>
      </c>
      <c r="L9376" s="22">
        <v>15</v>
      </c>
      <c r="M9376" s="22">
        <v>5</v>
      </c>
      <c r="N9376" s="22">
        <v>0</v>
      </c>
      <c r="O9376" s="22">
        <v>0</v>
      </c>
      <c r="P9376" s="22">
        <v>0</v>
      </c>
    </row>
    <row r="9377" spans="1:21" x14ac:dyDescent="0.25">
      <c r="A9377">
        <v>2011</v>
      </c>
      <c r="B9377" s="6" t="s">
        <v>73</v>
      </c>
      <c r="C9377">
        <v>27</v>
      </c>
      <c r="I9377" t="str">
        <f t="shared" si="111"/>
        <v/>
      </c>
      <c r="J9377" s="22" t="s">
        <v>221</v>
      </c>
      <c r="K9377" s="22">
        <v>40</v>
      </c>
      <c r="L9377" s="22">
        <v>15</v>
      </c>
      <c r="M9377" s="22">
        <v>25</v>
      </c>
      <c r="N9377" s="22">
        <v>80</v>
      </c>
      <c r="O9377" s="22">
        <v>0</v>
      </c>
      <c r="P9377" s="22">
        <v>5</v>
      </c>
    </row>
    <row r="9378" spans="1:21" x14ac:dyDescent="0.25">
      <c r="A9378">
        <v>2011</v>
      </c>
      <c r="B9378" s="6" t="s">
        <v>73</v>
      </c>
      <c r="C9378">
        <v>28</v>
      </c>
      <c r="I9378" t="str">
        <f t="shared" si="111"/>
        <v/>
      </c>
      <c r="J9378" s="22" t="s">
        <v>221</v>
      </c>
      <c r="K9378" s="22">
        <v>10</v>
      </c>
      <c r="L9378" s="22">
        <v>5</v>
      </c>
      <c r="M9378" s="22">
        <v>5</v>
      </c>
      <c r="N9378" s="22">
        <v>0</v>
      </c>
      <c r="O9378" s="22">
        <v>0</v>
      </c>
      <c r="P9378" s="22">
        <v>0</v>
      </c>
    </row>
    <row r="9379" spans="1:21" x14ac:dyDescent="0.25">
      <c r="A9379">
        <v>2011</v>
      </c>
      <c r="B9379" s="6" t="s">
        <v>73</v>
      </c>
      <c r="C9379">
        <v>29</v>
      </c>
      <c r="I9379" t="str">
        <f t="shared" si="111"/>
        <v/>
      </c>
      <c r="J9379" s="22" t="s">
        <v>78</v>
      </c>
      <c r="K9379" s="22">
        <v>5</v>
      </c>
      <c r="L9379" s="22">
        <v>5</v>
      </c>
      <c r="M9379" s="22">
        <v>3</v>
      </c>
      <c r="N9379" s="22">
        <v>0</v>
      </c>
      <c r="O9379" s="22">
        <v>0</v>
      </c>
      <c r="P9379" s="22">
        <v>0</v>
      </c>
    </row>
    <row r="9380" spans="1:21" x14ac:dyDescent="0.25">
      <c r="A9380">
        <v>2011</v>
      </c>
      <c r="B9380" s="6" t="s">
        <v>73</v>
      </c>
      <c r="C9380">
        <v>30</v>
      </c>
      <c r="I9380" t="str">
        <f t="shared" si="111"/>
        <v/>
      </c>
      <c r="J9380" s="22" t="s">
        <v>221</v>
      </c>
      <c r="K9380" s="22">
        <v>25</v>
      </c>
      <c r="L9380" s="22">
        <v>20</v>
      </c>
      <c r="M9380" s="22">
        <v>10</v>
      </c>
      <c r="N9380" s="22">
        <v>0</v>
      </c>
      <c r="O9380" s="22">
        <v>0</v>
      </c>
      <c r="P9380" s="22">
        <v>0</v>
      </c>
    </row>
    <row r="9381" spans="1:21" x14ac:dyDescent="0.25">
      <c r="A9381">
        <v>2011</v>
      </c>
      <c r="B9381" s="6" t="s">
        <v>73</v>
      </c>
      <c r="C9381">
        <v>31</v>
      </c>
      <c r="I9381" t="str">
        <f t="shared" si="111"/>
        <v/>
      </c>
      <c r="J9381" s="22" t="s">
        <v>221</v>
      </c>
      <c r="K9381" s="22">
        <v>40</v>
      </c>
      <c r="L9381" s="22">
        <v>20</v>
      </c>
      <c r="M9381" s="22">
        <v>15</v>
      </c>
      <c r="N9381" s="22">
        <v>20</v>
      </c>
      <c r="O9381" s="22">
        <v>0</v>
      </c>
      <c r="P9381" s="22">
        <v>0</v>
      </c>
    </row>
    <row r="9382" spans="1:21" x14ac:dyDescent="0.25">
      <c r="A9382">
        <v>2011</v>
      </c>
      <c r="B9382" s="6" t="s">
        <v>73</v>
      </c>
      <c r="C9382">
        <v>32</v>
      </c>
      <c r="I9382" t="str">
        <f t="shared" si="111"/>
        <v/>
      </c>
      <c r="J9382" s="22" t="s">
        <v>79</v>
      </c>
      <c r="K9382" s="22">
        <v>25</v>
      </c>
      <c r="L9382" s="22">
        <v>20</v>
      </c>
      <c r="M9382" s="22">
        <v>30</v>
      </c>
      <c r="N9382" s="22">
        <v>40</v>
      </c>
      <c r="O9382" s="22">
        <v>0</v>
      </c>
      <c r="P9382" s="22">
        <v>0</v>
      </c>
    </row>
    <row r="9383" spans="1:21" x14ac:dyDescent="0.25">
      <c r="A9383">
        <v>2011</v>
      </c>
      <c r="B9383" s="6" t="s">
        <v>73</v>
      </c>
      <c r="C9383">
        <v>33</v>
      </c>
      <c r="I9383" t="str">
        <f t="shared" si="111"/>
        <v/>
      </c>
      <c r="J9383" s="22" t="s">
        <v>78</v>
      </c>
      <c r="K9383" s="22">
        <v>25</v>
      </c>
      <c r="L9383" s="22">
        <v>20</v>
      </c>
      <c r="M9383" s="22">
        <v>10</v>
      </c>
      <c r="N9383" s="22">
        <v>40</v>
      </c>
      <c r="O9383" s="22">
        <v>0</v>
      </c>
      <c r="P9383" s="22">
        <v>0</v>
      </c>
    </row>
    <row r="9384" spans="1:21" x14ac:dyDescent="0.25">
      <c r="A9384">
        <v>2011</v>
      </c>
      <c r="B9384" s="6" t="s">
        <v>73</v>
      </c>
      <c r="C9384">
        <v>34</v>
      </c>
      <c r="I9384" t="str">
        <f t="shared" si="111"/>
        <v/>
      </c>
      <c r="J9384" s="22" t="s">
        <v>85</v>
      </c>
      <c r="K9384" s="22">
        <v>5</v>
      </c>
      <c r="L9384" s="22">
        <v>5</v>
      </c>
      <c r="M9384" s="22">
        <v>5</v>
      </c>
      <c r="N9384" s="22">
        <v>0</v>
      </c>
      <c r="O9384" s="22">
        <v>0</v>
      </c>
      <c r="P9384" s="22">
        <v>0</v>
      </c>
    </row>
    <row r="9385" spans="1:21" x14ac:dyDescent="0.25">
      <c r="A9385">
        <v>2011</v>
      </c>
      <c r="B9385" s="6" t="s">
        <v>73</v>
      </c>
      <c r="C9385">
        <v>35</v>
      </c>
      <c r="I9385" t="str">
        <f t="shared" si="111"/>
        <v/>
      </c>
      <c r="J9385" s="22" t="s">
        <v>221</v>
      </c>
      <c r="K9385" s="22">
        <v>25</v>
      </c>
      <c r="L9385" s="22">
        <v>20</v>
      </c>
      <c r="M9385" s="22">
        <v>10</v>
      </c>
      <c r="N9385" s="22">
        <v>0</v>
      </c>
      <c r="O9385" s="22">
        <v>0</v>
      </c>
      <c r="P9385" s="22">
        <v>0</v>
      </c>
    </row>
    <row r="9386" spans="1:21" x14ac:dyDescent="0.25">
      <c r="A9386">
        <v>2011</v>
      </c>
      <c r="B9386" s="6" t="s">
        <v>73</v>
      </c>
      <c r="C9386">
        <v>36</v>
      </c>
      <c r="I9386" t="str">
        <f t="shared" si="111"/>
        <v/>
      </c>
      <c r="J9386" s="22" t="s">
        <v>79</v>
      </c>
      <c r="K9386" s="22">
        <v>100</v>
      </c>
      <c r="L9386" s="22">
        <v>40</v>
      </c>
      <c r="M9386" s="22">
        <v>40</v>
      </c>
      <c r="N9386" s="22">
        <v>50</v>
      </c>
      <c r="O9386" s="22">
        <v>0</v>
      </c>
      <c r="P9386" s="22">
        <v>0</v>
      </c>
    </row>
    <row r="9387" spans="1:21" x14ac:dyDescent="0.25">
      <c r="A9387">
        <v>2011</v>
      </c>
      <c r="B9387" s="6" t="s">
        <v>73</v>
      </c>
      <c r="C9387">
        <v>37</v>
      </c>
      <c r="I9387" t="str">
        <f t="shared" si="111"/>
        <v/>
      </c>
      <c r="J9387" s="22" t="s">
        <v>79</v>
      </c>
      <c r="K9387" s="22">
        <v>120</v>
      </c>
      <c r="L9387" s="22">
        <v>40</v>
      </c>
      <c r="M9387" s="22">
        <v>40</v>
      </c>
      <c r="N9387" s="22">
        <v>20</v>
      </c>
      <c r="O9387" s="22">
        <v>0</v>
      </c>
      <c r="P9387" s="22">
        <v>0</v>
      </c>
      <c r="Q9387" s="22"/>
      <c r="R9387" s="22"/>
      <c r="S9387" s="22" t="s">
        <v>51</v>
      </c>
      <c r="U9387" s="22" t="s">
        <v>623</v>
      </c>
    </row>
    <row r="9388" spans="1:21" x14ac:dyDescent="0.25">
      <c r="A9388">
        <v>2011</v>
      </c>
      <c r="B9388" s="6" t="s">
        <v>73</v>
      </c>
      <c r="C9388">
        <v>38</v>
      </c>
      <c r="I9388" t="str">
        <f t="shared" si="111"/>
        <v/>
      </c>
      <c r="J9388" s="22" t="s">
        <v>221</v>
      </c>
      <c r="K9388" s="22">
        <v>35</v>
      </c>
      <c r="L9388" s="22">
        <v>30</v>
      </c>
      <c r="M9388" s="22">
        <v>20</v>
      </c>
      <c r="N9388" s="22">
        <v>40</v>
      </c>
      <c r="O9388" s="22">
        <v>0</v>
      </c>
      <c r="P9388" s="22">
        <v>0</v>
      </c>
      <c r="Q9388" s="22"/>
      <c r="R9388" s="22"/>
      <c r="S9388" s="22" t="s">
        <v>51</v>
      </c>
      <c r="U9388" s="22" t="s">
        <v>623</v>
      </c>
    </row>
    <row r="9389" spans="1:21" x14ac:dyDescent="0.25">
      <c r="A9389">
        <v>2011</v>
      </c>
      <c r="B9389" s="6" t="s">
        <v>73</v>
      </c>
      <c r="C9389">
        <v>39</v>
      </c>
      <c r="I9389" t="str">
        <f t="shared" si="111"/>
        <v/>
      </c>
      <c r="J9389" s="22" t="s">
        <v>221</v>
      </c>
      <c r="K9389" s="22">
        <v>30</v>
      </c>
      <c r="L9389" s="22">
        <v>20</v>
      </c>
      <c r="M9389" s="22">
        <v>20</v>
      </c>
      <c r="N9389" s="22">
        <v>0</v>
      </c>
      <c r="O9389" s="22">
        <v>0</v>
      </c>
      <c r="P9389" s="22">
        <v>0</v>
      </c>
    </row>
    <row r="9390" spans="1:21" x14ac:dyDescent="0.25">
      <c r="A9390">
        <v>2011</v>
      </c>
      <c r="B9390" s="6" t="s">
        <v>73</v>
      </c>
      <c r="C9390">
        <v>40</v>
      </c>
      <c r="I9390" t="str">
        <f t="shared" si="111"/>
        <v/>
      </c>
      <c r="J9390" s="22" t="s">
        <v>80</v>
      </c>
      <c r="K9390" s="22">
        <v>35</v>
      </c>
      <c r="L9390" s="22">
        <v>30</v>
      </c>
      <c r="M9390" s="22">
        <v>20</v>
      </c>
      <c r="N9390" s="22">
        <v>25</v>
      </c>
      <c r="O9390" s="22">
        <v>0</v>
      </c>
      <c r="P9390" s="22">
        <v>0</v>
      </c>
      <c r="Q9390" s="22" t="s">
        <v>363</v>
      </c>
      <c r="R9390" s="22"/>
      <c r="U9390" s="22" t="s">
        <v>651</v>
      </c>
    </row>
    <row r="9391" spans="1:21" x14ac:dyDescent="0.25">
      <c r="A9391">
        <v>2011</v>
      </c>
      <c r="B9391" s="6" t="s">
        <v>73</v>
      </c>
      <c r="C9391">
        <v>41</v>
      </c>
      <c r="I9391" t="str">
        <f t="shared" si="111"/>
        <v/>
      </c>
      <c r="J9391" s="22" t="s">
        <v>137</v>
      </c>
      <c r="K9391" s="22">
        <v>10</v>
      </c>
      <c r="L9391" s="22">
        <v>10</v>
      </c>
      <c r="M9391" s="22">
        <v>5</v>
      </c>
      <c r="N9391" s="22">
        <v>0</v>
      </c>
      <c r="O9391" s="22">
        <v>0</v>
      </c>
      <c r="P9391" s="22">
        <v>0</v>
      </c>
    </row>
    <row r="9392" spans="1:21" x14ac:dyDescent="0.25">
      <c r="A9392">
        <v>2011</v>
      </c>
      <c r="B9392" s="6" t="s">
        <v>73</v>
      </c>
      <c r="C9392">
        <v>42</v>
      </c>
      <c r="F9392">
        <v>10.6</v>
      </c>
      <c r="I9392">
        <f t="shared" si="111"/>
        <v>10.6</v>
      </c>
      <c r="J9392" s="22" t="s">
        <v>78</v>
      </c>
      <c r="K9392" s="22">
        <v>30</v>
      </c>
      <c r="L9392" s="22">
        <v>20</v>
      </c>
      <c r="M9392" s="22">
        <v>5</v>
      </c>
      <c r="N9392" s="22">
        <v>0</v>
      </c>
      <c r="O9392" s="22">
        <v>0</v>
      </c>
      <c r="P9392" s="22">
        <v>0</v>
      </c>
    </row>
    <row r="9393" spans="1:21" x14ac:dyDescent="0.25">
      <c r="A9393">
        <v>2011</v>
      </c>
      <c r="B9393" s="6" t="s">
        <v>73</v>
      </c>
      <c r="C9393">
        <v>43</v>
      </c>
      <c r="D9393" s="22" t="s">
        <v>613</v>
      </c>
      <c r="E9393">
        <v>5</v>
      </c>
      <c r="F9393" s="22">
        <v>9.1</v>
      </c>
      <c r="G9393">
        <v>220</v>
      </c>
      <c r="H9393">
        <v>30</v>
      </c>
      <c r="I9393">
        <f t="shared" si="111"/>
        <v>11.666666666666666</v>
      </c>
      <c r="J9393" s="22" t="s">
        <v>221</v>
      </c>
      <c r="K9393" s="22">
        <v>30</v>
      </c>
      <c r="L9393" s="22">
        <v>30</v>
      </c>
      <c r="M9393" s="22">
        <v>20</v>
      </c>
      <c r="N9393" s="22">
        <v>50</v>
      </c>
      <c r="O9393" s="22">
        <v>0</v>
      </c>
      <c r="P9393" s="22">
        <v>0</v>
      </c>
    </row>
    <row r="9394" spans="1:21" x14ac:dyDescent="0.25">
      <c r="A9394">
        <v>2011</v>
      </c>
      <c r="B9394" s="6" t="s">
        <v>73</v>
      </c>
      <c r="C9394">
        <v>44</v>
      </c>
      <c r="I9394" t="str">
        <f t="shared" si="111"/>
        <v/>
      </c>
      <c r="J9394" s="22" t="s">
        <v>221</v>
      </c>
      <c r="K9394" s="22">
        <v>50</v>
      </c>
      <c r="L9394" s="22">
        <v>30</v>
      </c>
      <c r="M9394" s="22">
        <v>30</v>
      </c>
      <c r="N9394" s="22">
        <v>0</v>
      </c>
      <c r="O9394" s="22">
        <v>5</v>
      </c>
      <c r="P9394" s="22">
        <v>0</v>
      </c>
      <c r="Q9394" s="22" t="s">
        <v>363</v>
      </c>
      <c r="R9394" s="22"/>
      <c r="U9394" s="22" t="s">
        <v>652</v>
      </c>
    </row>
    <row r="9395" spans="1:21" x14ac:dyDescent="0.25">
      <c r="A9395">
        <v>2011</v>
      </c>
      <c r="B9395" s="6" t="s">
        <v>73</v>
      </c>
      <c r="C9395">
        <v>45</v>
      </c>
      <c r="I9395" t="str">
        <f t="shared" si="111"/>
        <v/>
      </c>
      <c r="J9395" s="22" t="s">
        <v>85</v>
      </c>
      <c r="K9395" s="22">
        <v>5</v>
      </c>
      <c r="L9395" s="22">
        <v>10</v>
      </c>
      <c r="M9395" s="22">
        <v>5</v>
      </c>
      <c r="N9395" s="22">
        <v>20</v>
      </c>
      <c r="O9395" s="22">
        <v>0</v>
      </c>
      <c r="P9395" s="22">
        <v>0</v>
      </c>
    </row>
    <row r="9396" spans="1:21" x14ac:dyDescent="0.25">
      <c r="A9396">
        <v>2011</v>
      </c>
      <c r="B9396" s="6" t="s">
        <v>73</v>
      </c>
      <c r="C9396">
        <v>46</v>
      </c>
      <c r="I9396" t="str">
        <f t="shared" si="111"/>
        <v/>
      </c>
      <c r="J9396" s="22" t="s">
        <v>653</v>
      </c>
      <c r="K9396" s="22">
        <v>20</v>
      </c>
      <c r="L9396" s="22">
        <v>10</v>
      </c>
      <c r="M9396" s="22">
        <v>2</v>
      </c>
      <c r="N9396" s="22">
        <v>0</v>
      </c>
      <c r="O9396" s="22">
        <v>0</v>
      </c>
      <c r="P9396" s="22">
        <v>0</v>
      </c>
    </row>
    <row r="9397" spans="1:21" x14ac:dyDescent="0.25">
      <c r="A9397">
        <v>2011</v>
      </c>
      <c r="B9397" s="6" t="s">
        <v>73</v>
      </c>
      <c r="C9397">
        <v>47</v>
      </c>
      <c r="I9397" t="str">
        <f t="shared" si="111"/>
        <v/>
      </c>
      <c r="J9397" s="22" t="s">
        <v>221</v>
      </c>
      <c r="K9397" s="22">
        <v>30</v>
      </c>
      <c r="L9397" s="22">
        <v>20</v>
      </c>
      <c r="M9397" s="22">
        <v>5</v>
      </c>
      <c r="N9397" s="22">
        <v>0</v>
      </c>
      <c r="O9397" s="22">
        <v>0</v>
      </c>
      <c r="P9397" s="22">
        <v>0</v>
      </c>
    </row>
    <row r="9398" spans="1:21" x14ac:dyDescent="0.25">
      <c r="A9398">
        <v>2011</v>
      </c>
      <c r="B9398" s="6" t="s">
        <v>73</v>
      </c>
      <c r="C9398">
        <v>48</v>
      </c>
      <c r="I9398" t="str">
        <f t="shared" si="111"/>
        <v/>
      </c>
      <c r="J9398" s="22" t="s">
        <v>221</v>
      </c>
      <c r="K9398" s="22">
        <v>30</v>
      </c>
      <c r="L9398" s="22">
        <v>25</v>
      </c>
      <c r="M9398" s="22">
        <v>20</v>
      </c>
      <c r="N9398" s="22">
        <v>5</v>
      </c>
      <c r="O9398" s="22">
        <v>0</v>
      </c>
      <c r="P9398" s="22">
        <v>0</v>
      </c>
      <c r="Q9398" s="22" t="s">
        <v>363</v>
      </c>
      <c r="R9398" s="22"/>
    </row>
    <row r="9399" spans="1:21" x14ac:dyDescent="0.25">
      <c r="A9399">
        <v>2011</v>
      </c>
      <c r="B9399" s="6" t="s">
        <v>73</v>
      </c>
      <c r="C9399">
        <v>49</v>
      </c>
      <c r="I9399" t="str">
        <f t="shared" si="111"/>
        <v/>
      </c>
      <c r="J9399" s="22" t="s">
        <v>221</v>
      </c>
      <c r="K9399" s="22">
        <v>30</v>
      </c>
      <c r="L9399" s="22">
        <v>20</v>
      </c>
      <c r="M9399" s="22">
        <v>10</v>
      </c>
      <c r="N9399" s="22">
        <v>80</v>
      </c>
      <c r="O9399" s="22">
        <v>0</v>
      </c>
      <c r="P9399" s="22">
        <v>0</v>
      </c>
      <c r="S9399" s="22" t="s">
        <v>51</v>
      </c>
      <c r="U9399" s="30">
        <v>1</v>
      </c>
    </row>
    <row r="9400" spans="1:21" x14ac:dyDescent="0.25">
      <c r="A9400">
        <v>2011</v>
      </c>
      <c r="B9400" s="6" t="s">
        <v>73</v>
      </c>
      <c r="C9400">
        <v>50</v>
      </c>
      <c r="I9400" t="str">
        <f t="shared" si="111"/>
        <v/>
      </c>
      <c r="J9400" s="22" t="s">
        <v>78</v>
      </c>
      <c r="K9400" s="22">
        <v>30</v>
      </c>
      <c r="L9400" s="22">
        <v>20</v>
      </c>
      <c r="M9400" s="22">
        <v>20</v>
      </c>
      <c r="N9400" s="22">
        <v>5</v>
      </c>
      <c r="O9400" s="22">
        <v>0</v>
      </c>
      <c r="P9400" s="22">
        <v>0</v>
      </c>
    </row>
    <row r="9401" spans="1:21" x14ac:dyDescent="0.25">
      <c r="A9401">
        <v>2011</v>
      </c>
      <c r="B9401" s="6" t="s">
        <v>73</v>
      </c>
      <c r="C9401">
        <v>51</v>
      </c>
      <c r="I9401" t="str">
        <f t="shared" si="111"/>
        <v/>
      </c>
      <c r="J9401" s="22" t="s">
        <v>221</v>
      </c>
      <c r="K9401" s="22">
        <v>40</v>
      </c>
      <c r="L9401" s="22">
        <v>30</v>
      </c>
      <c r="M9401" s="22">
        <v>10</v>
      </c>
      <c r="N9401" s="22">
        <v>20</v>
      </c>
      <c r="O9401" s="22">
        <v>5</v>
      </c>
      <c r="P9401" s="22">
        <v>0</v>
      </c>
      <c r="U9401" s="22" t="s">
        <v>652</v>
      </c>
    </row>
    <row r="9402" spans="1:21" x14ac:dyDescent="0.25">
      <c r="A9402">
        <v>2011</v>
      </c>
      <c r="B9402" s="6" t="s">
        <v>73</v>
      </c>
      <c r="C9402">
        <v>52</v>
      </c>
      <c r="I9402" t="str">
        <f t="shared" si="111"/>
        <v/>
      </c>
      <c r="J9402" s="22" t="s">
        <v>78</v>
      </c>
      <c r="K9402" s="22">
        <v>25</v>
      </c>
      <c r="L9402" s="22">
        <v>20</v>
      </c>
      <c r="M9402" s="22">
        <v>20</v>
      </c>
      <c r="N9402" s="22">
        <v>0</v>
      </c>
      <c r="O9402" s="22">
        <v>0</v>
      </c>
      <c r="P9402" s="22">
        <v>10</v>
      </c>
    </row>
    <row r="9403" spans="1:21" x14ac:dyDescent="0.25">
      <c r="A9403">
        <v>2011</v>
      </c>
      <c r="B9403" s="6" t="s">
        <v>73</v>
      </c>
      <c r="C9403">
        <v>53</v>
      </c>
      <c r="I9403" t="str">
        <f t="shared" si="111"/>
        <v/>
      </c>
      <c r="J9403" s="22" t="s">
        <v>221</v>
      </c>
      <c r="K9403" s="22">
        <v>5</v>
      </c>
      <c r="L9403" s="22">
        <v>5</v>
      </c>
      <c r="M9403" s="22">
        <v>2</v>
      </c>
      <c r="N9403" s="22">
        <v>5</v>
      </c>
      <c r="O9403" s="22">
        <v>0</v>
      </c>
      <c r="P9403" s="22">
        <v>0</v>
      </c>
    </row>
    <row r="9404" spans="1:21" x14ac:dyDescent="0.25">
      <c r="A9404">
        <v>2011</v>
      </c>
      <c r="B9404" s="6" t="s">
        <v>73</v>
      </c>
      <c r="C9404">
        <v>54</v>
      </c>
      <c r="I9404" t="str">
        <f t="shared" si="111"/>
        <v/>
      </c>
      <c r="J9404" s="22" t="s">
        <v>78</v>
      </c>
      <c r="K9404" s="22">
        <v>20</v>
      </c>
      <c r="L9404" s="22">
        <v>15</v>
      </c>
      <c r="M9404" s="22">
        <v>5</v>
      </c>
      <c r="N9404" s="22">
        <v>10</v>
      </c>
      <c r="O9404" s="22">
        <v>0</v>
      </c>
      <c r="P9404" s="22">
        <v>0</v>
      </c>
      <c r="U9404" s="22" t="s">
        <v>654</v>
      </c>
    </row>
    <row r="9405" spans="1:21" x14ac:dyDescent="0.25">
      <c r="A9405">
        <v>2011</v>
      </c>
      <c r="B9405" s="6" t="s">
        <v>73</v>
      </c>
      <c r="C9405">
        <v>55</v>
      </c>
      <c r="I9405" t="str">
        <f t="shared" si="111"/>
        <v/>
      </c>
      <c r="J9405" s="22" t="s">
        <v>105</v>
      </c>
      <c r="K9405" s="22">
        <v>10</v>
      </c>
      <c r="L9405" s="22">
        <v>5</v>
      </c>
      <c r="M9405" s="22">
        <v>5</v>
      </c>
      <c r="N9405" s="22">
        <v>20</v>
      </c>
      <c r="O9405" s="22">
        <v>0</v>
      </c>
      <c r="P9405" s="22">
        <v>0</v>
      </c>
    </row>
    <row r="9406" spans="1:21" x14ac:dyDescent="0.25">
      <c r="A9406">
        <v>2011</v>
      </c>
      <c r="B9406" s="6" t="s">
        <v>73</v>
      </c>
      <c r="C9406">
        <v>56</v>
      </c>
      <c r="I9406" t="str">
        <f t="shared" si="111"/>
        <v/>
      </c>
      <c r="J9406" s="22" t="s">
        <v>221</v>
      </c>
      <c r="K9406" s="22">
        <v>25</v>
      </c>
      <c r="L9406" s="22">
        <v>30</v>
      </c>
      <c r="M9406" s="22">
        <v>20</v>
      </c>
      <c r="N9406" s="22">
        <v>30</v>
      </c>
      <c r="O9406" s="22">
        <v>0</v>
      </c>
      <c r="P9406" s="22">
        <v>0</v>
      </c>
      <c r="Q9406" s="22" t="s">
        <v>363</v>
      </c>
      <c r="R9406" s="22"/>
    </row>
    <row r="9407" spans="1:21" x14ac:dyDescent="0.25">
      <c r="A9407">
        <v>2011</v>
      </c>
      <c r="B9407" s="6" t="s">
        <v>73</v>
      </c>
      <c r="C9407">
        <v>57</v>
      </c>
      <c r="I9407" t="str">
        <f t="shared" si="111"/>
        <v/>
      </c>
      <c r="J9407" s="22" t="s">
        <v>83</v>
      </c>
      <c r="K9407" s="22">
        <v>60</v>
      </c>
      <c r="L9407" s="22">
        <v>30</v>
      </c>
      <c r="M9407" s="22">
        <v>30</v>
      </c>
      <c r="N9407" s="22">
        <v>10</v>
      </c>
      <c r="O9407" s="22">
        <v>0</v>
      </c>
      <c r="P9407" s="22">
        <v>0</v>
      </c>
    </row>
    <row r="9408" spans="1:21" x14ac:dyDescent="0.25">
      <c r="A9408">
        <v>2011</v>
      </c>
      <c r="B9408" s="6" t="s">
        <v>73</v>
      </c>
      <c r="C9408">
        <v>58</v>
      </c>
      <c r="I9408" t="str">
        <f t="shared" si="111"/>
        <v/>
      </c>
      <c r="J9408" s="22" t="s">
        <v>84</v>
      </c>
      <c r="K9408" s="22">
        <v>10</v>
      </c>
      <c r="L9408" s="22">
        <v>5</v>
      </c>
      <c r="M9408" s="22">
        <v>5</v>
      </c>
      <c r="N9408" s="22">
        <v>0</v>
      </c>
      <c r="O9408" s="22">
        <v>0</v>
      </c>
      <c r="P9408" s="22">
        <v>0</v>
      </c>
    </row>
    <row r="9409" spans="1:21" x14ac:dyDescent="0.25">
      <c r="A9409">
        <v>2011</v>
      </c>
      <c r="B9409" s="6" t="s">
        <v>73</v>
      </c>
      <c r="C9409">
        <v>59</v>
      </c>
      <c r="I9409" t="str">
        <f t="shared" si="111"/>
        <v/>
      </c>
      <c r="J9409" s="22" t="s">
        <v>78</v>
      </c>
      <c r="K9409" s="22">
        <v>5</v>
      </c>
      <c r="L9409" s="22">
        <v>5</v>
      </c>
      <c r="M9409" s="22">
        <v>2</v>
      </c>
      <c r="N9409" s="22">
        <v>10</v>
      </c>
      <c r="O9409" s="22">
        <v>0</v>
      </c>
      <c r="P9409" s="22">
        <v>0</v>
      </c>
    </row>
    <row r="9410" spans="1:21" x14ac:dyDescent="0.25">
      <c r="A9410">
        <v>2011</v>
      </c>
      <c r="B9410" s="6" t="s">
        <v>73</v>
      </c>
      <c r="C9410">
        <v>60</v>
      </c>
      <c r="I9410" t="str">
        <f t="shared" si="111"/>
        <v/>
      </c>
      <c r="J9410" s="22" t="s">
        <v>221</v>
      </c>
      <c r="K9410" s="22">
        <v>20</v>
      </c>
      <c r="L9410" s="22">
        <v>15</v>
      </c>
      <c r="M9410" s="22">
        <v>10</v>
      </c>
      <c r="N9410" s="22">
        <v>0</v>
      </c>
      <c r="O9410" s="22">
        <v>0</v>
      </c>
      <c r="P9410" s="22">
        <v>0</v>
      </c>
      <c r="Q9410" s="22" t="s">
        <v>363</v>
      </c>
      <c r="R9410" s="22"/>
    </row>
    <row r="9411" spans="1:21" x14ac:dyDescent="0.25">
      <c r="A9411">
        <v>2011</v>
      </c>
      <c r="B9411" s="6" t="s">
        <v>73</v>
      </c>
      <c r="C9411">
        <v>61</v>
      </c>
      <c r="F9411">
        <v>9.4</v>
      </c>
      <c r="I9411">
        <f t="shared" si="111"/>
        <v>9.4</v>
      </c>
      <c r="J9411" s="22" t="s">
        <v>79</v>
      </c>
      <c r="K9411" s="22">
        <v>20</v>
      </c>
      <c r="L9411" s="22">
        <v>10</v>
      </c>
      <c r="M9411" s="22">
        <v>10</v>
      </c>
      <c r="N9411" s="22">
        <v>0</v>
      </c>
      <c r="O9411" s="22">
        <v>0</v>
      </c>
      <c r="P9411" s="22">
        <v>0</v>
      </c>
    </row>
    <row r="9412" spans="1:21" x14ac:dyDescent="0.25">
      <c r="A9412">
        <v>2011</v>
      </c>
      <c r="B9412" s="6" t="s">
        <v>73</v>
      </c>
      <c r="C9412">
        <v>62</v>
      </c>
      <c r="D9412" s="22" t="s">
        <v>613</v>
      </c>
      <c r="E9412">
        <v>6</v>
      </c>
      <c r="F9412" s="22">
        <v>8.5</v>
      </c>
      <c r="G9412">
        <v>185</v>
      </c>
      <c r="H9412">
        <v>10</v>
      </c>
      <c r="I9412">
        <f t="shared" si="111"/>
        <v>10.429447852760736</v>
      </c>
      <c r="J9412" s="22" t="s">
        <v>221</v>
      </c>
      <c r="K9412" s="22">
        <v>10</v>
      </c>
      <c r="L9412" s="22">
        <v>5</v>
      </c>
      <c r="M9412" s="22">
        <v>5</v>
      </c>
      <c r="N9412" s="22">
        <v>0</v>
      </c>
      <c r="O9412" s="22">
        <v>0</v>
      </c>
      <c r="P9412" s="22">
        <v>0</v>
      </c>
    </row>
    <row r="9413" spans="1:21" x14ac:dyDescent="0.25">
      <c r="A9413">
        <v>2011</v>
      </c>
      <c r="B9413" s="6" t="s">
        <v>73</v>
      </c>
      <c r="C9413">
        <v>63</v>
      </c>
      <c r="I9413" t="str">
        <f t="shared" si="111"/>
        <v/>
      </c>
      <c r="J9413" s="22" t="s">
        <v>79</v>
      </c>
      <c r="K9413" s="22">
        <v>15</v>
      </c>
      <c r="L9413" s="22">
        <v>15</v>
      </c>
      <c r="M9413" s="22">
        <v>20</v>
      </c>
      <c r="N9413" s="22">
        <v>20</v>
      </c>
      <c r="O9413" s="22">
        <v>0</v>
      </c>
      <c r="P9413" s="22">
        <v>0</v>
      </c>
    </row>
    <row r="9414" spans="1:21" x14ac:dyDescent="0.25">
      <c r="A9414">
        <v>2011</v>
      </c>
      <c r="B9414" s="6" t="s">
        <v>73</v>
      </c>
      <c r="C9414">
        <v>64</v>
      </c>
      <c r="I9414" t="str">
        <f t="shared" si="111"/>
        <v/>
      </c>
      <c r="J9414" s="22" t="s">
        <v>78</v>
      </c>
      <c r="K9414" s="22">
        <v>20</v>
      </c>
      <c r="L9414" s="22">
        <v>10</v>
      </c>
      <c r="M9414" s="22">
        <v>10</v>
      </c>
      <c r="N9414" s="22">
        <v>0</v>
      </c>
      <c r="O9414" s="22">
        <v>0</v>
      </c>
      <c r="P9414" s="22">
        <v>0</v>
      </c>
    </row>
    <row r="9415" spans="1:21" x14ac:dyDescent="0.25">
      <c r="A9415">
        <v>2011</v>
      </c>
      <c r="B9415" s="6" t="s">
        <v>73</v>
      </c>
      <c r="C9415">
        <v>65</v>
      </c>
      <c r="I9415" t="str">
        <f t="shared" ref="I9415:I9431" si="112">IF($F9415&gt;0,$F9415/(1000-$G9415)*1000,"")</f>
        <v/>
      </c>
      <c r="J9415" s="22" t="s">
        <v>85</v>
      </c>
      <c r="K9415" s="22">
        <v>40</v>
      </c>
      <c r="L9415" s="22">
        <v>25</v>
      </c>
      <c r="M9415" s="22">
        <v>20</v>
      </c>
      <c r="N9415" s="22">
        <v>0</v>
      </c>
      <c r="O9415" s="22">
        <v>0</v>
      </c>
      <c r="P9415" s="22">
        <v>0</v>
      </c>
    </row>
    <row r="9416" spans="1:21" x14ac:dyDescent="0.25">
      <c r="A9416">
        <v>2011</v>
      </c>
      <c r="B9416" s="6" t="s">
        <v>73</v>
      </c>
      <c r="C9416">
        <v>66</v>
      </c>
      <c r="I9416" t="str">
        <f t="shared" si="112"/>
        <v/>
      </c>
      <c r="J9416" s="22" t="s">
        <v>79</v>
      </c>
      <c r="K9416" s="22">
        <v>60</v>
      </c>
      <c r="L9416" s="22">
        <v>40</v>
      </c>
      <c r="M9416" s="22">
        <v>25</v>
      </c>
      <c r="N9416" s="22">
        <v>70</v>
      </c>
      <c r="O9416" s="22">
        <v>0</v>
      </c>
      <c r="P9416" s="22">
        <v>0</v>
      </c>
    </row>
    <row r="9417" spans="1:21" x14ac:dyDescent="0.25">
      <c r="A9417">
        <v>2011</v>
      </c>
      <c r="B9417" s="6" t="s">
        <v>73</v>
      </c>
      <c r="C9417">
        <v>67</v>
      </c>
      <c r="I9417" t="str">
        <f t="shared" si="112"/>
        <v/>
      </c>
      <c r="J9417" s="22" t="s">
        <v>79</v>
      </c>
      <c r="K9417" s="22">
        <v>30</v>
      </c>
      <c r="L9417" s="22">
        <v>20</v>
      </c>
      <c r="M9417" s="22">
        <v>20</v>
      </c>
      <c r="N9417" s="22">
        <v>15</v>
      </c>
      <c r="O9417" s="22">
        <v>0</v>
      </c>
      <c r="P9417" s="22">
        <v>0</v>
      </c>
      <c r="S9417" s="22" t="s">
        <v>51</v>
      </c>
      <c r="U9417" s="22" t="s">
        <v>623</v>
      </c>
    </row>
    <row r="9418" spans="1:21" x14ac:dyDescent="0.25">
      <c r="A9418">
        <v>2011</v>
      </c>
      <c r="B9418" s="6" t="s">
        <v>73</v>
      </c>
      <c r="C9418">
        <v>68</v>
      </c>
      <c r="I9418" t="str">
        <f t="shared" si="112"/>
        <v/>
      </c>
      <c r="J9418" s="22" t="s">
        <v>83</v>
      </c>
      <c r="K9418" s="22">
        <v>40</v>
      </c>
      <c r="L9418" s="22">
        <v>30</v>
      </c>
      <c r="M9418" s="22">
        <v>10</v>
      </c>
      <c r="N9418" s="22">
        <v>40</v>
      </c>
      <c r="O9418" s="22">
        <v>0</v>
      </c>
      <c r="P9418" s="22">
        <v>0</v>
      </c>
    </row>
    <row r="9419" spans="1:21" x14ac:dyDescent="0.25">
      <c r="A9419">
        <v>2011</v>
      </c>
      <c r="B9419" s="6" t="s">
        <v>73</v>
      </c>
      <c r="C9419">
        <v>69</v>
      </c>
      <c r="I9419" t="str">
        <f t="shared" si="112"/>
        <v/>
      </c>
      <c r="J9419" s="22" t="s">
        <v>655</v>
      </c>
      <c r="K9419" s="22">
        <v>10</v>
      </c>
      <c r="L9419" s="22">
        <v>8</v>
      </c>
      <c r="M9419" s="22">
        <v>2</v>
      </c>
      <c r="N9419" s="22">
        <v>0</v>
      </c>
      <c r="O9419" s="22">
        <v>0</v>
      </c>
      <c r="P9419" s="22">
        <v>0</v>
      </c>
    </row>
    <row r="9420" spans="1:21" x14ac:dyDescent="0.25">
      <c r="A9420">
        <v>2011</v>
      </c>
      <c r="B9420" s="6" t="s">
        <v>73</v>
      </c>
      <c r="C9420">
        <v>70</v>
      </c>
      <c r="I9420" t="str">
        <f t="shared" si="112"/>
        <v/>
      </c>
      <c r="J9420" s="22" t="s">
        <v>84</v>
      </c>
      <c r="K9420" s="22">
        <v>5</v>
      </c>
      <c r="L9420" s="22">
        <v>5</v>
      </c>
      <c r="M9420" s="22">
        <v>5</v>
      </c>
      <c r="N9420" s="22">
        <v>0</v>
      </c>
      <c r="O9420" s="22">
        <v>0</v>
      </c>
      <c r="P9420" s="22">
        <v>0</v>
      </c>
    </row>
    <row r="9421" spans="1:21" x14ac:dyDescent="0.25">
      <c r="A9421">
        <v>2011</v>
      </c>
      <c r="B9421" s="6" t="s">
        <v>73</v>
      </c>
      <c r="C9421">
        <v>71</v>
      </c>
      <c r="I9421" t="str">
        <f t="shared" si="112"/>
        <v/>
      </c>
      <c r="J9421" s="22" t="s">
        <v>221</v>
      </c>
      <c r="K9421" s="22">
        <v>5</v>
      </c>
      <c r="L9421" s="22">
        <v>5</v>
      </c>
      <c r="M9421" s="22">
        <v>5</v>
      </c>
      <c r="N9421" s="22">
        <v>0</v>
      </c>
      <c r="O9421" s="22">
        <v>0</v>
      </c>
      <c r="P9421" s="22">
        <v>0</v>
      </c>
    </row>
    <row r="9422" spans="1:21" x14ac:dyDescent="0.25">
      <c r="A9422">
        <v>2011</v>
      </c>
      <c r="B9422" s="6" t="s">
        <v>73</v>
      </c>
      <c r="C9422">
        <v>72</v>
      </c>
      <c r="I9422" t="str">
        <f t="shared" si="112"/>
        <v/>
      </c>
      <c r="J9422" s="22" t="s">
        <v>85</v>
      </c>
      <c r="K9422" s="22">
        <v>5</v>
      </c>
      <c r="L9422" s="22">
        <v>5</v>
      </c>
      <c r="M9422" s="22">
        <v>2</v>
      </c>
      <c r="N9422" s="22">
        <v>0</v>
      </c>
      <c r="O9422" s="22">
        <v>0</v>
      </c>
      <c r="P9422" s="22">
        <v>0</v>
      </c>
    </row>
    <row r="9423" spans="1:21" x14ac:dyDescent="0.25">
      <c r="A9423">
        <v>2011</v>
      </c>
      <c r="B9423" s="6" t="s">
        <v>73</v>
      </c>
      <c r="C9423">
        <v>73</v>
      </c>
      <c r="I9423" t="str">
        <f t="shared" si="112"/>
        <v/>
      </c>
      <c r="J9423" s="22" t="s">
        <v>221</v>
      </c>
      <c r="K9423" s="22">
        <v>20</v>
      </c>
      <c r="L9423" s="22">
        <v>25</v>
      </c>
      <c r="M9423" s="22">
        <v>15</v>
      </c>
      <c r="N9423" s="22">
        <v>10</v>
      </c>
      <c r="O9423" s="22">
        <v>0</v>
      </c>
      <c r="P9423" s="22">
        <v>0</v>
      </c>
    </row>
    <row r="9424" spans="1:21" x14ac:dyDescent="0.25">
      <c r="A9424">
        <v>2011</v>
      </c>
      <c r="B9424" s="6" t="s">
        <v>73</v>
      </c>
      <c r="C9424">
        <v>74</v>
      </c>
      <c r="I9424" t="str">
        <f t="shared" si="112"/>
        <v/>
      </c>
      <c r="J9424" s="22" t="s">
        <v>78</v>
      </c>
      <c r="K9424" s="22">
        <v>30</v>
      </c>
      <c r="L9424" s="22">
        <v>30</v>
      </c>
      <c r="M9424" s="22">
        <v>10</v>
      </c>
      <c r="N9424" s="22">
        <v>0</v>
      </c>
      <c r="O9424" s="22">
        <v>0</v>
      </c>
      <c r="P9424" s="22">
        <v>0</v>
      </c>
    </row>
    <row r="9425" spans="1:21" x14ac:dyDescent="0.25">
      <c r="A9425">
        <v>2011</v>
      </c>
      <c r="B9425" s="6" t="s">
        <v>73</v>
      </c>
      <c r="C9425">
        <v>75</v>
      </c>
      <c r="I9425" t="str">
        <f t="shared" si="112"/>
        <v/>
      </c>
      <c r="J9425" s="22" t="s">
        <v>221</v>
      </c>
      <c r="K9425" s="22">
        <v>25</v>
      </c>
      <c r="L9425" s="22">
        <v>20</v>
      </c>
      <c r="M9425" s="22">
        <v>20</v>
      </c>
      <c r="N9425" s="22">
        <v>40</v>
      </c>
      <c r="O9425" s="22">
        <v>0</v>
      </c>
      <c r="P9425" s="22">
        <v>0</v>
      </c>
      <c r="Q9425" s="22" t="s">
        <v>363</v>
      </c>
      <c r="R9425" s="22"/>
    </row>
    <row r="9426" spans="1:21" x14ac:dyDescent="0.25">
      <c r="A9426">
        <v>2011</v>
      </c>
      <c r="B9426" s="6" t="s">
        <v>73</v>
      </c>
      <c r="C9426">
        <v>76</v>
      </c>
      <c r="I9426" t="str">
        <f t="shared" si="112"/>
        <v/>
      </c>
      <c r="J9426" s="22" t="s">
        <v>221</v>
      </c>
      <c r="K9426" s="22">
        <v>40</v>
      </c>
      <c r="L9426" s="22">
        <v>10</v>
      </c>
      <c r="M9426" s="22">
        <v>10</v>
      </c>
      <c r="N9426" s="22">
        <v>80</v>
      </c>
      <c r="O9426" s="22">
        <v>0</v>
      </c>
      <c r="P9426" s="22">
        <v>0</v>
      </c>
    </row>
    <row r="9427" spans="1:21" x14ac:dyDescent="0.25">
      <c r="A9427">
        <v>2011</v>
      </c>
      <c r="B9427" s="6" t="s">
        <v>73</v>
      </c>
      <c r="C9427">
        <v>77</v>
      </c>
      <c r="I9427" t="str">
        <f t="shared" si="112"/>
        <v/>
      </c>
      <c r="J9427" s="22" t="s">
        <v>85</v>
      </c>
      <c r="K9427" s="22">
        <v>10</v>
      </c>
      <c r="L9427" s="22">
        <v>10</v>
      </c>
      <c r="M9427" s="22">
        <v>5</v>
      </c>
      <c r="N9427" s="22">
        <v>10</v>
      </c>
      <c r="O9427" s="22">
        <v>0</v>
      </c>
      <c r="P9427" s="22">
        <v>0</v>
      </c>
    </row>
    <row r="9428" spans="1:21" x14ac:dyDescent="0.25">
      <c r="A9428">
        <v>2011</v>
      </c>
      <c r="B9428" s="6" t="s">
        <v>73</v>
      </c>
      <c r="C9428">
        <v>78</v>
      </c>
      <c r="I9428" t="str">
        <f t="shared" si="112"/>
        <v/>
      </c>
      <c r="J9428" s="22" t="s">
        <v>85</v>
      </c>
      <c r="K9428" s="22">
        <v>5</v>
      </c>
      <c r="L9428" s="22">
        <v>5</v>
      </c>
      <c r="M9428" s="22">
        <v>5</v>
      </c>
      <c r="N9428" s="22">
        <v>10</v>
      </c>
      <c r="O9428" s="22">
        <v>0</v>
      </c>
      <c r="P9428" s="22">
        <v>0</v>
      </c>
    </row>
    <row r="9429" spans="1:21" x14ac:dyDescent="0.25">
      <c r="A9429">
        <v>2011</v>
      </c>
      <c r="B9429" s="6" t="s">
        <v>73</v>
      </c>
      <c r="C9429">
        <v>79</v>
      </c>
      <c r="I9429" t="str">
        <f t="shared" si="112"/>
        <v/>
      </c>
      <c r="J9429" s="22" t="s">
        <v>221</v>
      </c>
      <c r="K9429" s="22">
        <v>15</v>
      </c>
      <c r="L9429" s="22">
        <v>15</v>
      </c>
      <c r="M9429" s="22">
        <v>20</v>
      </c>
      <c r="N9429" s="22">
        <v>0</v>
      </c>
      <c r="O9429" s="22">
        <v>0</v>
      </c>
      <c r="P9429" s="22">
        <v>0</v>
      </c>
      <c r="S9429" s="22" t="s">
        <v>51</v>
      </c>
      <c r="U9429" s="30">
        <v>1</v>
      </c>
    </row>
    <row r="9430" spans="1:21" x14ac:dyDescent="0.25">
      <c r="A9430">
        <v>2011</v>
      </c>
      <c r="B9430" s="6" t="s">
        <v>73</v>
      </c>
      <c r="C9430">
        <v>80</v>
      </c>
      <c r="I9430" t="str">
        <f t="shared" si="112"/>
        <v/>
      </c>
      <c r="J9430" s="22" t="s">
        <v>79</v>
      </c>
      <c r="K9430" s="22">
        <v>50</v>
      </c>
      <c r="L9430" s="22">
        <v>40</v>
      </c>
      <c r="M9430" s="22">
        <v>40</v>
      </c>
      <c r="N9430" s="22">
        <v>50</v>
      </c>
      <c r="O9430" s="22">
        <v>0</v>
      </c>
      <c r="P9430" s="22">
        <v>0</v>
      </c>
    </row>
    <row r="9431" spans="1:21" x14ac:dyDescent="0.25">
      <c r="A9431">
        <v>2011</v>
      </c>
      <c r="B9431" s="6" t="s">
        <v>73</v>
      </c>
      <c r="C9431">
        <v>81</v>
      </c>
      <c r="I9431" t="str">
        <f t="shared" si="112"/>
        <v/>
      </c>
      <c r="J9431" s="22" t="s">
        <v>80</v>
      </c>
      <c r="K9431" s="22">
        <v>30</v>
      </c>
      <c r="L9431" s="22">
        <v>30</v>
      </c>
      <c r="M9431" s="22">
        <v>10</v>
      </c>
      <c r="N9431" s="22">
        <v>0</v>
      </c>
      <c r="O9431" s="22">
        <v>0</v>
      </c>
      <c r="P9431" s="22">
        <v>0</v>
      </c>
      <c r="S9431" s="22" t="s">
        <v>51</v>
      </c>
      <c r="U9431" s="22" t="s">
        <v>625</v>
      </c>
    </row>
    <row r="9432" spans="1:21" x14ac:dyDescent="0.25">
      <c r="A9432">
        <v>2011</v>
      </c>
      <c r="B9432" s="6" t="s">
        <v>73</v>
      </c>
      <c r="C9432">
        <v>82</v>
      </c>
      <c r="F9432">
        <v>8.1999999999999993</v>
      </c>
      <c r="J9432" s="22" t="s">
        <v>221</v>
      </c>
      <c r="K9432" s="22">
        <v>30</v>
      </c>
      <c r="L9432" s="22">
        <v>10</v>
      </c>
      <c r="M9432" s="22">
        <v>20</v>
      </c>
      <c r="N9432" s="22">
        <v>0</v>
      </c>
      <c r="O9432" s="22">
        <v>0</v>
      </c>
      <c r="P9432" s="22">
        <v>20</v>
      </c>
      <c r="Q9432" s="22" t="s">
        <v>363</v>
      </c>
      <c r="R9432" s="22"/>
      <c r="U9432" s="22" t="s">
        <v>656</v>
      </c>
    </row>
    <row r="9433" spans="1:21" x14ac:dyDescent="0.25">
      <c r="A9433">
        <v>2011</v>
      </c>
      <c r="B9433" s="6" t="s">
        <v>70</v>
      </c>
      <c r="C9433">
        <v>1</v>
      </c>
      <c r="D9433" s="22" t="s">
        <v>608</v>
      </c>
      <c r="E9433">
        <v>1</v>
      </c>
      <c r="F9433" s="22">
        <v>8.6</v>
      </c>
      <c r="G9433">
        <v>150</v>
      </c>
      <c r="H9433">
        <v>110</v>
      </c>
      <c r="I9433">
        <f t="shared" ref="I9433:I9496" si="113">IF($F9433&gt;0,$F9433/(1000-$G9433)*1000,"")</f>
        <v>10.117647058823529</v>
      </c>
      <c r="J9433" s="22" t="s">
        <v>80</v>
      </c>
      <c r="K9433" s="22">
        <v>25</v>
      </c>
      <c r="L9433" s="22">
        <v>20</v>
      </c>
      <c r="M9433" s="22">
        <v>10</v>
      </c>
      <c r="N9433" s="22">
        <v>0</v>
      </c>
      <c r="O9433" s="22">
        <v>0</v>
      </c>
      <c r="P9433" s="22">
        <v>0</v>
      </c>
      <c r="S9433" s="22" t="s">
        <v>180</v>
      </c>
      <c r="U9433" s="30">
        <v>0.1</v>
      </c>
    </row>
    <row r="9434" spans="1:21" x14ac:dyDescent="0.25">
      <c r="A9434">
        <v>2011</v>
      </c>
      <c r="B9434" s="6" t="s">
        <v>70</v>
      </c>
      <c r="C9434">
        <v>2</v>
      </c>
      <c r="I9434" t="str">
        <f t="shared" si="113"/>
        <v/>
      </c>
      <c r="J9434" s="22" t="s">
        <v>85</v>
      </c>
      <c r="K9434" s="22">
        <v>20</v>
      </c>
      <c r="L9434" s="22">
        <v>10</v>
      </c>
      <c r="M9434" s="22">
        <v>2</v>
      </c>
      <c r="N9434" s="22">
        <v>40</v>
      </c>
      <c r="O9434" s="22">
        <v>0</v>
      </c>
      <c r="P9434" s="22">
        <v>5</v>
      </c>
    </row>
    <row r="9435" spans="1:21" x14ac:dyDescent="0.25">
      <c r="A9435">
        <v>2011</v>
      </c>
      <c r="B9435" s="6" t="s">
        <v>70</v>
      </c>
      <c r="C9435">
        <v>3</v>
      </c>
      <c r="I9435" t="str">
        <f t="shared" si="113"/>
        <v/>
      </c>
      <c r="J9435" s="22" t="s">
        <v>85</v>
      </c>
      <c r="K9435" s="22">
        <v>25</v>
      </c>
      <c r="L9435" s="22">
        <v>20</v>
      </c>
      <c r="M9435" s="22">
        <v>3</v>
      </c>
      <c r="N9435" s="22">
        <v>0</v>
      </c>
      <c r="O9435" s="22">
        <v>0</v>
      </c>
      <c r="P9435" s="22">
        <v>0</v>
      </c>
      <c r="S9435" s="22" t="s">
        <v>180</v>
      </c>
      <c r="U9435" s="30">
        <v>0.5</v>
      </c>
    </row>
    <row r="9436" spans="1:21" x14ac:dyDescent="0.25">
      <c r="A9436">
        <v>2011</v>
      </c>
      <c r="B9436" s="6" t="s">
        <v>70</v>
      </c>
      <c r="C9436">
        <v>4</v>
      </c>
      <c r="I9436" t="str">
        <f t="shared" si="113"/>
        <v/>
      </c>
      <c r="J9436" s="22" t="s">
        <v>85</v>
      </c>
      <c r="K9436" s="22">
        <v>5</v>
      </c>
      <c r="L9436" s="22">
        <v>6</v>
      </c>
      <c r="M9436" s="22">
        <v>5</v>
      </c>
      <c r="N9436" s="22">
        <v>0</v>
      </c>
      <c r="O9436" s="22">
        <v>0</v>
      </c>
      <c r="P9436" s="22">
        <v>0</v>
      </c>
    </row>
    <row r="9437" spans="1:21" x14ac:dyDescent="0.25">
      <c r="A9437">
        <v>2011</v>
      </c>
      <c r="B9437" s="6" t="s">
        <v>70</v>
      </c>
      <c r="C9437">
        <v>5</v>
      </c>
      <c r="I9437" t="str">
        <f t="shared" si="113"/>
        <v/>
      </c>
      <c r="J9437" s="22" t="s">
        <v>84</v>
      </c>
      <c r="K9437" s="22">
        <v>45</v>
      </c>
      <c r="L9437" s="22">
        <v>40</v>
      </c>
      <c r="M9437" s="22">
        <v>50</v>
      </c>
      <c r="N9437" s="22">
        <v>95</v>
      </c>
      <c r="O9437" s="22">
        <v>0</v>
      </c>
      <c r="P9437" s="22">
        <v>0</v>
      </c>
      <c r="S9437" s="22" t="s">
        <v>180</v>
      </c>
      <c r="U9437" s="30">
        <v>0.05</v>
      </c>
    </row>
    <row r="9438" spans="1:21" x14ac:dyDescent="0.25">
      <c r="A9438">
        <v>2011</v>
      </c>
      <c r="B9438" s="6" t="s">
        <v>70</v>
      </c>
      <c r="C9438">
        <v>6</v>
      </c>
      <c r="I9438" t="str">
        <f t="shared" si="113"/>
        <v/>
      </c>
      <c r="J9438" s="22" t="s">
        <v>85</v>
      </c>
      <c r="K9438" s="22">
        <v>10</v>
      </c>
      <c r="L9438" s="22">
        <v>2</v>
      </c>
      <c r="M9438" s="22">
        <v>2</v>
      </c>
      <c r="N9438" s="22">
        <v>0</v>
      </c>
      <c r="O9438" s="22">
        <v>0</v>
      </c>
      <c r="P9438" s="22">
        <v>0</v>
      </c>
      <c r="S9438" s="22" t="s">
        <v>180</v>
      </c>
      <c r="U9438" s="30">
        <v>0.15</v>
      </c>
    </row>
    <row r="9439" spans="1:21" x14ac:dyDescent="0.25">
      <c r="A9439">
        <v>2011</v>
      </c>
      <c r="B9439" s="6" t="s">
        <v>70</v>
      </c>
      <c r="C9439">
        <v>7</v>
      </c>
      <c r="I9439" t="str">
        <f t="shared" si="113"/>
        <v/>
      </c>
      <c r="J9439" s="22" t="s">
        <v>78</v>
      </c>
      <c r="K9439" s="22">
        <v>45</v>
      </c>
      <c r="L9439" s="22">
        <v>30</v>
      </c>
      <c r="M9439" s="22">
        <v>25</v>
      </c>
      <c r="N9439" s="22">
        <v>30</v>
      </c>
      <c r="O9439" s="22">
        <v>0</v>
      </c>
      <c r="P9439" s="22">
        <v>10</v>
      </c>
    </row>
    <row r="9440" spans="1:21" x14ac:dyDescent="0.25">
      <c r="A9440">
        <v>2011</v>
      </c>
      <c r="B9440" s="6" t="s">
        <v>70</v>
      </c>
      <c r="C9440">
        <v>8</v>
      </c>
      <c r="I9440" t="str">
        <f t="shared" si="113"/>
        <v/>
      </c>
      <c r="J9440" s="22" t="s">
        <v>221</v>
      </c>
      <c r="K9440" s="22">
        <v>7</v>
      </c>
      <c r="L9440" s="22">
        <v>5</v>
      </c>
      <c r="M9440" s="22">
        <v>30</v>
      </c>
      <c r="N9440" s="22">
        <v>5</v>
      </c>
      <c r="O9440" s="22">
        <v>0</v>
      </c>
      <c r="P9440" s="22">
        <v>5</v>
      </c>
    </row>
    <row r="9441" spans="1:21" x14ac:dyDescent="0.25">
      <c r="A9441">
        <v>2011</v>
      </c>
      <c r="B9441" s="6" t="s">
        <v>70</v>
      </c>
      <c r="C9441">
        <v>9</v>
      </c>
      <c r="F9441">
        <v>8.6999999999999993</v>
      </c>
      <c r="I9441">
        <f t="shared" si="113"/>
        <v>8.6999999999999993</v>
      </c>
      <c r="J9441" s="22" t="s">
        <v>83</v>
      </c>
      <c r="K9441" s="22">
        <v>55</v>
      </c>
      <c r="L9441" s="22">
        <v>20</v>
      </c>
      <c r="M9441" s="22">
        <v>8</v>
      </c>
      <c r="N9441" s="22">
        <v>40</v>
      </c>
      <c r="O9441" s="22">
        <v>0</v>
      </c>
      <c r="P9441" s="22">
        <v>0</v>
      </c>
    </row>
    <row r="9442" spans="1:21" x14ac:dyDescent="0.25">
      <c r="A9442">
        <v>2011</v>
      </c>
      <c r="B9442" s="6" t="s">
        <v>70</v>
      </c>
      <c r="C9442">
        <v>10</v>
      </c>
      <c r="D9442" s="22" t="s">
        <v>608</v>
      </c>
      <c r="E9442">
        <v>2</v>
      </c>
      <c r="F9442">
        <v>8.6</v>
      </c>
      <c r="G9442">
        <v>110</v>
      </c>
      <c r="H9442">
        <v>210</v>
      </c>
      <c r="I9442">
        <f t="shared" si="113"/>
        <v>9.6629213483146064</v>
      </c>
      <c r="J9442" s="22" t="s">
        <v>84</v>
      </c>
      <c r="K9442" s="22">
        <v>30</v>
      </c>
      <c r="L9442" s="22">
        <v>28</v>
      </c>
      <c r="M9442" s="22">
        <v>4</v>
      </c>
      <c r="N9442" s="22">
        <v>2</v>
      </c>
      <c r="O9442" s="22">
        <v>0</v>
      </c>
      <c r="P9442" s="22">
        <v>0</v>
      </c>
    </row>
    <row r="9443" spans="1:21" x14ac:dyDescent="0.25">
      <c r="A9443">
        <v>2011</v>
      </c>
      <c r="B9443" s="6" t="s">
        <v>70</v>
      </c>
      <c r="C9443">
        <v>11</v>
      </c>
      <c r="I9443" t="str">
        <f t="shared" si="113"/>
        <v/>
      </c>
      <c r="J9443" s="22" t="s">
        <v>85</v>
      </c>
      <c r="K9443" s="22">
        <v>7</v>
      </c>
      <c r="L9443" s="22">
        <v>6</v>
      </c>
      <c r="M9443" s="22">
        <v>3</v>
      </c>
      <c r="N9443" s="22">
        <v>0</v>
      </c>
      <c r="O9443" s="22">
        <v>0</v>
      </c>
      <c r="P9443" s="22">
        <v>0</v>
      </c>
    </row>
    <row r="9444" spans="1:21" x14ac:dyDescent="0.25">
      <c r="A9444">
        <v>2011</v>
      </c>
      <c r="B9444" s="6" t="s">
        <v>70</v>
      </c>
      <c r="C9444">
        <v>12</v>
      </c>
      <c r="I9444" t="str">
        <f t="shared" si="113"/>
        <v/>
      </c>
      <c r="J9444" s="22" t="s">
        <v>85</v>
      </c>
      <c r="K9444" s="22">
        <v>8</v>
      </c>
      <c r="L9444" s="22">
        <v>7</v>
      </c>
      <c r="M9444" s="22">
        <v>3</v>
      </c>
      <c r="N9444" s="22">
        <v>0</v>
      </c>
      <c r="O9444" s="22">
        <v>0</v>
      </c>
      <c r="P9444" s="22">
        <v>5</v>
      </c>
    </row>
    <row r="9445" spans="1:21" x14ac:dyDescent="0.25">
      <c r="A9445">
        <v>2011</v>
      </c>
      <c r="B9445" s="6" t="s">
        <v>70</v>
      </c>
      <c r="C9445">
        <v>13</v>
      </c>
      <c r="I9445" t="str">
        <f t="shared" si="113"/>
        <v/>
      </c>
      <c r="J9445" s="22" t="s">
        <v>85</v>
      </c>
      <c r="K9445" s="22">
        <v>28</v>
      </c>
      <c r="L9445" s="22">
        <v>21</v>
      </c>
      <c r="M9445" s="22">
        <v>5</v>
      </c>
      <c r="N9445" s="22">
        <v>10</v>
      </c>
      <c r="O9445" s="22">
        <v>0</v>
      </c>
      <c r="P9445" s="22">
        <v>0</v>
      </c>
    </row>
    <row r="9446" spans="1:21" x14ac:dyDescent="0.25">
      <c r="A9446">
        <v>2011</v>
      </c>
      <c r="B9446" s="6" t="s">
        <v>70</v>
      </c>
      <c r="C9446">
        <v>14</v>
      </c>
      <c r="I9446" t="str">
        <f t="shared" si="113"/>
        <v/>
      </c>
      <c r="J9446" s="22" t="s">
        <v>85</v>
      </c>
      <c r="K9446" s="22">
        <v>7</v>
      </c>
      <c r="L9446" s="22">
        <v>5</v>
      </c>
      <c r="M9446" s="22">
        <v>2</v>
      </c>
      <c r="N9446" s="22">
        <v>5</v>
      </c>
      <c r="O9446" s="22">
        <v>0</v>
      </c>
      <c r="P9446" s="22">
        <v>0</v>
      </c>
    </row>
    <row r="9447" spans="1:21" x14ac:dyDescent="0.25">
      <c r="A9447">
        <v>2011</v>
      </c>
      <c r="B9447" s="6" t="s">
        <v>70</v>
      </c>
      <c r="C9447">
        <v>15</v>
      </c>
      <c r="I9447" t="str">
        <f t="shared" si="113"/>
        <v/>
      </c>
      <c r="J9447" s="22" t="s">
        <v>221</v>
      </c>
      <c r="K9447" s="22">
        <v>23</v>
      </c>
      <c r="L9447" s="22">
        <v>20</v>
      </c>
      <c r="M9447" s="22">
        <v>30</v>
      </c>
      <c r="N9447" s="22">
        <v>85</v>
      </c>
      <c r="O9447" s="22">
        <v>0</v>
      </c>
      <c r="P9447" s="22">
        <v>0</v>
      </c>
    </row>
    <row r="9448" spans="1:21" x14ac:dyDescent="0.25">
      <c r="A9448">
        <v>2011</v>
      </c>
      <c r="B9448" s="6" t="s">
        <v>70</v>
      </c>
      <c r="C9448">
        <v>16</v>
      </c>
      <c r="I9448" t="str">
        <f t="shared" si="113"/>
        <v/>
      </c>
      <c r="J9448" s="22" t="s">
        <v>83</v>
      </c>
      <c r="K9448" s="22">
        <v>20</v>
      </c>
      <c r="L9448" s="22">
        <v>7</v>
      </c>
      <c r="M9448" s="22">
        <v>5</v>
      </c>
      <c r="N9448" s="22">
        <v>20</v>
      </c>
      <c r="O9448" s="22">
        <v>0</v>
      </c>
      <c r="P9448" s="22">
        <v>0</v>
      </c>
    </row>
    <row r="9449" spans="1:21" x14ac:dyDescent="0.25">
      <c r="A9449">
        <v>2011</v>
      </c>
      <c r="B9449" s="6" t="s">
        <v>70</v>
      </c>
      <c r="C9449">
        <v>17</v>
      </c>
      <c r="I9449" t="str">
        <f t="shared" si="113"/>
        <v/>
      </c>
      <c r="J9449" s="22" t="s">
        <v>90</v>
      </c>
      <c r="K9449" s="22">
        <v>5</v>
      </c>
      <c r="L9449" s="22">
        <v>4</v>
      </c>
      <c r="M9449" s="22">
        <v>22</v>
      </c>
      <c r="N9449" s="22">
        <v>40</v>
      </c>
      <c r="O9449" s="22">
        <v>0</v>
      </c>
      <c r="P9449" s="22">
        <v>0</v>
      </c>
    </row>
    <row r="9450" spans="1:21" x14ac:dyDescent="0.25">
      <c r="A9450">
        <v>2011</v>
      </c>
      <c r="B9450" s="6" t="s">
        <v>70</v>
      </c>
      <c r="C9450">
        <v>18</v>
      </c>
      <c r="I9450" t="str">
        <f t="shared" si="113"/>
        <v/>
      </c>
      <c r="J9450" s="22" t="s">
        <v>80</v>
      </c>
      <c r="K9450" s="22">
        <v>10</v>
      </c>
      <c r="L9450" s="22">
        <v>5</v>
      </c>
      <c r="M9450" s="22">
        <v>3</v>
      </c>
      <c r="N9450" s="22">
        <v>30</v>
      </c>
      <c r="O9450" s="22">
        <v>0</v>
      </c>
      <c r="P9450" s="22">
        <v>0</v>
      </c>
    </row>
    <row r="9451" spans="1:21" x14ac:dyDescent="0.25">
      <c r="A9451">
        <v>2011</v>
      </c>
      <c r="B9451" s="6" t="s">
        <v>70</v>
      </c>
      <c r="C9451">
        <v>19</v>
      </c>
      <c r="I9451" t="str">
        <f t="shared" si="113"/>
        <v/>
      </c>
      <c r="J9451" s="22" t="s">
        <v>85</v>
      </c>
      <c r="K9451" s="22">
        <v>30</v>
      </c>
      <c r="L9451" s="22">
        <v>15</v>
      </c>
      <c r="M9451" s="22">
        <v>3</v>
      </c>
      <c r="N9451" s="22">
        <v>0</v>
      </c>
      <c r="O9451" s="22">
        <v>0</v>
      </c>
      <c r="P9451" s="22">
        <v>0</v>
      </c>
    </row>
    <row r="9452" spans="1:21" x14ac:dyDescent="0.25">
      <c r="A9452">
        <v>2011</v>
      </c>
      <c r="B9452" s="6" t="s">
        <v>70</v>
      </c>
      <c r="C9452">
        <v>20</v>
      </c>
      <c r="D9452" s="22" t="s">
        <v>608</v>
      </c>
      <c r="E9452">
        <v>3</v>
      </c>
      <c r="F9452" s="22">
        <v>8.4</v>
      </c>
      <c r="G9452">
        <v>160</v>
      </c>
      <c r="H9452">
        <v>120</v>
      </c>
      <c r="I9452">
        <f t="shared" si="113"/>
        <v>10</v>
      </c>
      <c r="J9452" s="22" t="s">
        <v>85</v>
      </c>
      <c r="K9452" s="22">
        <v>5</v>
      </c>
      <c r="L9452" s="22">
        <v>4</v>
      </c>
      <c r="M9452" s="22">
        <v>3</v>
      </c>
      <c r="N9452" s="22">
        <v>0</v>
      </c>
      <c r="O9452" s="22">
        <v>0</v>
      </c>
      <c r="P9452" s="22">
        <v>0</v>
      </c>
    </row>
    <row r="9453" spans="1:21" x14ac:dyDescent="0.25">
      <c r="A9453">
        <v>2011</v>
      </c>
      <c r="B9453" s="6" t="s">
        <v>70</v>
      </c>
      <c r="C9453">
        <v>21</v>
      </c>
      <c r="I9453" t="str">
        <f t="shared" si="113"/>
        <v/>
      </c>
      <c r="J9453" s="22" t="s">
        <v>221</v>
      </c>
      <c r="K9453" s="22">
        <v>22</v>
      </c>
      <c r="L9453" s="22">
        <v>5</v>
      </c>
      <c r="M9453" s="22">
        <v>9</v>
      </c>
      <c r="N9453" s="22">
        <v>30</v>
      </c>
      <c r="O9453" s="22">
        <v>0</v>
      </c>
      <c r="P9453" s="22">
        <v>5</v>
      </c>
      <c r="Q9453" s="22" t="s">
        <v>363</v>
      </c>
      <c r="R9453" s="22"/>
      <c r="U9453" s="22" t="s">
        <v>648</v>
      </c>
    </row>
    <row r="9454" spans="1:21" x14ac:dyDescent="0.25">
      <c r="A9454">
        <v>2011</v>
      </c>
      <c r="B9454" s="6" t="s">
        <v>70</v>
      </c>
      <c r="C9454">
        <v>22</v>
      </c>
      <c r="I9454" t="str">
        <f t="shared" si="113"/>
        <v/>
      </c>
      <c r="J9454" s="22" t="s">
        <v>85</v>
      </c>
      <c r="K9454" s="22">
        <v>22</v>
      </c>
      <c r="L9454" s="22">
        <v>20</v>
      </c>
      <c r="M9454" s="22">
        <v>3</v>
      </c>
      <c r="N9454" s="22">
        <v>0</v>
      </c>
      <c r="O9454" s="22">
        <v>0</v>
      </c>
      <c r="P9454" s="22">
        <v>0</v>
      </c>
    </row>
    <row r="9455" spans="1:21" x14ac:dyDescent="0.25">
      <c r="A9455">
        <v>2011</v>
      </c>
      <c r="B9455" s="6" t="s">
        <v>70</v>
      </c>
      <c r="C9455">
        <v>23</v>
      </c>
      <c r="I9455" t="str">
        <f t="shared" si="113"/>
        <v/>
      </c>
      <c r="J9455" s="22" t="s">
        <v>221</v>
      </c>
      <c r="K9455" s="22">
        <v>8</v>
      </c>
      <c r="L9455" s="22">
        <v>7</v>
      </c>
      <c r="M9455" s="22">
        <v>5</v>
      </c>
      <c r="N9455" s="22">
        <v>0</v>
      </c>
      <c r="O9455" s="22">
        <v>0</v>
      </c>
      <c r="P9455" s="22">
        <v>0</v>
      </c>
    </row>
    <row r="9456" spans="1:21" x14ac:dyDescent="0.25">
      <c r="A9456">
        <v>2011</v>
      </c>
      <c r="B9456" s="6" t="s">
        <v>70</v>
      </c>
      <c r="C9456">
        <v>24</v>
      </c>
      <c r="I9456" t="str">
        <f t="shared" si="113"/>
        <v/>
      </c>
      <c r="J9456" s="22" t="s">
        <v>85</v>
      </c>
      <c r="K9456" s="22">
        <v>20</v>
      </c>
      <c r="L9456" s="22">
        <v>7</v>
      </c>
      <c r="M9456" s="22">
        <v>5</v>
      </c>
      <c r="N9456" s="22">
        <v>0</v>
      </c>
      <c r="O9456" s="22">
        <v>0</v>
      </c>
      <c r="P9456" s="22">
        <v>0</v>
      </c>
    </row>
    <row r="9457" spans="1:16" x14ac:dyDescent="0.25">
      <c r="A9457">
        <v>2011</v>
      </c>
      <c r="B9457" s="6" t="s">
        <v>70</v>
      </c>
      <c r="C9457">
        <v>25</v>
      </c>
      <c r="I9457" t="str">
        <f t="shared" si="113"/>
        <v/>
      </c>
      <c r="J9457" s="22" t="s">
        <v>83</v>
      </c>
      <c r="K9457" s="22">
        <v>75</v>
      </c>
      <c r="L9457" s="22">
        <v>110</v>
      </c>
      <c r="M9457" s="22">
        <v>120</v>
      </c>
      <c r="N9457" s="22">
        <v>30</v>
      </c>
      <c r="O9457" s="22">
        <v>0</v>
      </c>
      <c r="P9457" s="22">
        <v>5</v>
      </c>
    </row>
    <row r="9458" spans="1:16" x14ac:dyDescent="0.25">
      <c r="A9458">
        <v>2011</v>
      </c>
      <c r="B9458" s="6" t="s">
        <v>70</v>
      </c>
      <c r="C9458">
        <v>26</v>
      </c>
      <c r="I9458" t="str">
        <f t="shared" si="113"/>
        <v/>
      </c>
      <c r="J9458" s="22" t="s">
        <v>85</v>
      </c>
      <c r="K9458" s="22">
        <v>20</v>
      </c>
      <c r="L9458" s="22">
        <v>7</v>
      </c>
      <c r="M9458" s="22">
        <v>6</v>
      </c>
      <c r="N9458" s="22">
        <v>0</v>
      </c>
      <c r="O9458" s="22">
        <v>0</v>
      </c>
      <c r="P9458" s="22">
        <v>0</v>
      </c>
    </row>
    <row r="9459" spans="1:16" x14ac:dyDescent="0.25">
      <c r="A9459">
        <v>2011</v>
      </c>
      <c r="B9459" s="6" t="s">
        <v>70</v>
      </c>
      <c r="C9459">
        <v>27</v>
      </c>
      <c r="F9459">
        <v>7.3</v>
      </c>
      <c r="I9459">
        <f t="shared" si="113"/>
        <v>7.3</v>
      </c>
      <c r="J9459" s="22" t="s">
        <v>221</v>
      </c>
      <c r="K9459" s="22">
        <v>8</v>
      </c>
      <c r="L9459" s="22">
        <v>5</v>
      </c>
      <c r="M9459" s="22">
        <v>6</v>
      </c>
      <c r="N9459" s="22">
        <v>10</v>
      </c>
      <c r="O9459" s="22">
        <v>0</v>
      </c>
      <c r="P9459" s="22">
        <v>10</v>
      </c>
    </row>
    <row r="9460" spans="1:16" x14ac:dyDescent="0.25">
      <c r="A9460">
        <v>2011</v>
      </c>
      <c r="B9460" s="6" t="s">
        <v>70</v>
      </c>
      <c r="C9460">
        <v>28</v>
      </c>
      <c r="D9460" s="22" t="s">
        <v>613</v>
      </c>
      <c r="E9460">
        <v>4</v>
      </c>
      <c r="F9460" s="22">
        <v>9.6999999999999993</v>
      </c>
      <c r="G9460">
        <v>115</v>
      </c>
      <c r="H9460">
        <v>110</v>
      </c>
      <c r="I9460">
        <f t="shared" si="113"/>
        <v>10.960451977401128</v>
      </c>
      <c r="J9460" s="22" t="s">
        <v>85</v>
      </c>
      <c r="K9460" s="22">
        <v>30</v>
      </c>
      <c r="L9460" s="22">
        <v>25</v>
      </c>
      <c r="M9460" s="22">
        <v>10</v>
      </c>
      <c r="N9460" s="22">
        <v>5</v>
      </c>
      <c r="O9460" s="22">
        <v>0</v>
      </c>
      <c r="P9460" s="22">
        <v>0</v>
      </c>
    </row>
    <row r="9461" spans="1:16" x14ac:dyDescent="0.25">
      <c r="A9461">
        <v>2011</v>
      </c>
      <c r="B9461" s="6" t="s">
        <v>70</v>
      </c>
      <c r="C9461">
        <v>29</v>
      </c>
      <c r="I9461" t="str">
        <f t="shared" si="113"/>
        <v/>
      </c>
      <c r="J9461" s="22" t="s">
        <v>85</v>
      </c>
      <c r="K9461" s="22">
        <v>15</v>
      </c>
      <c r="L9461" s="22">
        <v>15</v>
      </c>
      <c r="M9461" s="22">
        <v>10</v>
      </c>
      <c r="N9461" s="22">
        <v>0</v>
      </c>
      <c r="O9461" s="22">
        <v>0</v>
      </c>
      <c r="P9461" s="22">
        <v>0</v>
      </c>
    </row>
    <row r="9462" spans="1:16" x14ac:dyDescent="0.25">
      <c r="A9462">
        <v>2011</v>
      </c>
      <c r="B9462" s="6" t="s">
        <v>70</v>
      </c>
      <c r="C9462">
        <v>30</v>
      </c>
      <c r="I9462" t="str">
        <f t="shared" si="113"/>
        <v/>
      </c>
      <c r="J9462" s="22" t="s">
        <v>85</v>
      </c>
      <c r="K9462" s="22">
        <v>20</v>
      </c>
      <c r="L9462" s="22">
        <v>20</v>
      </c>
      <c r="M9462" s="22">
        <v>5</v>
      </c>
      <c r="N9462" s="22">
        <v>10</v>
      </c>
      <c r="O9462" s="22">
        <v>0</v>
      </c>
      <c r="P9462" s="22">
        <v>0</v>
      </c>
    </row>
    <row r="9463" spans="1:16" x14ac:dyDescent="0.25">
      <c r="A9463">
        <v>2011</v>
      </c>
      <c r="B9463" s="6" t="s">
        <v>70</v>
      </c>
      <c r="C9463">
        <v>31</v>
      </c>
      <c r="I9463" t="str">
        <f t="shared" si="113"/>
        <v/>
      </c>
      <c r="J9463" s="22" t="s">
        <v>79</v>
      </c>
      <c r="K9463" s="22">
        <v>50</v>
      </c>
      <c r="L9463" s="22">
        <v>40</v>
      </c>
      <c r="M9463" s="22">
        <v>40</v>
      </c>
      <c r="N9463" s="22">
        <v>50</v>
      </c>
      <c r="O9463" s="22">
        <v>0</v>
      </c>
      <c r="P9463" s="22">
        <v>0</v>
      </c>
    </row>
    <row r="9464" spans="1:16" x14ac:dyDescent="0.25">
      <c r="A9464">
        <v>2011</v>
      </c>
      <c r="B9464" s="6" t="s">
        <v>70</v>
      </c>
      <c r="C9464">
        <v>32</v>
      </c>
      <c r="I9464" t="str">
        <f t="shared" si="113"/>
        <v/>
      </c>
      <c r="J9464" s="22" t="s">
        <v>80</v>
      </c>
      <c r="K9464" s="22">
        <v>50</v>
      </c>
      <c r="L9464" s="22">
        <v>40</v>
      </c>
      <c r="M9464" s="22">
        <v>20</v>
      </c>
      <c r="N9464" s="22">
        <v>30</v>
      </c>
      <c r="O9464" s="22">
        <v>0</v>
      </c>
      <c r="P9464" s="22">
        <v>0</v>
      </c>
    </row>
    <row r="9465" spans="1:16" x14ac:dyDescent="0.25">
      <c r="A9465">
        <v>2011</v>
      </c>
      <c r="B9465" s="6" t="s">
        <v>70</v>
      </c>
      <c r="C9465">
        <v>33</v>
      </c>
      <c r="I9465" t="str">
        <f t="shared" si="113"/>
        <v/>
      </c>
      <c r="J9465" s="22" t="s">
        <v>221</v>
      </c>
      <c r="K9465" s="22">
        <v>20</v>
      </c>
      <c r="L9465" s="22">
        <v>10</v>
      </c>
      <c r="M9465" s="22">
        <v>5</v>
      </c>
      <c r="N9465" s="22">
        <v>0</v>
      </c>
      <c r="O9465" s="22">
        <v>0</v>
      </c>
      <c r="P9465" s="22">
        <v>0</v>
      </c>
    </row>
    <row r="9466" spans="1:16" x14ac:dyDescent="0.25">
      <c r="A9466">
        <v>2011</v>
      </c>
      <c r="B9466" s="6" t="s">
        <v>70</v>
      </c>
      <c r="C9466">
        <v>34</v>
      </c>
      <c r="I9466" t="str">
        <f t="shared" si="113"/>
        <v/>
      </c>
      <c r="J9466" s="22" t="s">
        <v>79</v>
      </c>
      <c r="K9466" s="22">
        <v>30</v>
      </c>
      <c r="L9466" s="22">
        <v>25</v>
      </c>
      <c r="M9466" s="22">
        <v>15</v>
      </c>
      <c r="N9466" s="22">
        <v>0</v>
      </c>
      <c r="O9466" s="22">
        <v>0</v>
      </c>
      <c r="P9466" s="22">
        <v>0</v>
      </c>
    </row>
    <row r="9467" spans="1:16" x14ac:dyDescent="0.25">
      <c r="A9467">
        <v>2011</v>
      </c>
      <c r="B9467" s="6" t="s">
        <v>70</v>
      </c>
      <c r="C9467">
        <v>35</v>
      </c>
      <c r="I9467" t="str">
        <f t="shared" si="113"/>
        <v/>
      </c>
      <c r="J9467" s="22" t="s">
        <v>85</v>
      </c>
      <c r="K9467" s="22">
        <v>10</v>
      </c>
      <c r="L9467" s="22">
        <v>5</v>
      </c>
      <c r="M9467" s="22">
        <v>2</v>
      </c>
      <c r="N9467" s="22">
        <v>0</v>
      </c>
      <c r="O9467" s="22">
        <v>0</v>
      </c>
      <c r="P9467" s="22">
        <v>0</v>
      </c>
    </row>
    <row r="9468" spans="1:16" x14ac:dyDescent="0.25">
      <c r="A9468">
        <v>2011</v>
      </c>
      <c r="B9468" s="6" t="s">
        <v>70</v>
      </c>
      <c r="C9468">
        <v>36</v>
      </c>
      <c r="I9468" t="str">
        <f t="shared" si="113"/>
        <v/>
      </c>
      <c r="J9468" s="22" t="s">
        <v>221</v>
      </c>
      <c r="K9468" s="22">
        <v>5</v>
      </c>
      <c r="L9468" s="22">
        <v>5</v>
      </c>
      <c r="M9468" s="22">
        <v>2</v>
      </c>
      <c r="N9468" s="22">
        <v>0</v>
      </c>
      <c r="O9468" s="22">
        <v>0</v>
      </c>
      <c r="P9468" s="22">
        <v>0</v>
      </c>
    </row>
    <row r="9469" spans="1:16" x14ac:dyDescent="0.25">
      <c r="A9469">
        <v>2011</v>
      </c>
      <c r="B9469" s="6" t="s">
        <v>70</v>
      </c>
      <c r="C9469">
        <v>37</v>
      </c>
      <c r="I9469" t="str">
        <f t="shared" si="113"/>
        <v/>
      </c>
      <c r="J9469" s="22" t="s">
        <v>221</v>
      </c>
      <c r="K9469" s="22">
        <v>30</v>
      </c>
      <c r="L9469" s="22">
        <v>20</v>
      </c>
      <c r="M9469" s="22">
        <v>20</v>
      </c>
      <c r="N9469" s="22">
        <v>40</v>
      </c>
      <c r="O9469" s="22">
        <v>0</v>
      </c>
      <c r="P9469" s="22">
        <v>0</v>
      </c>
    </row>
    <row r="9470" spans="1:16" x14ac:dyDescent="0.25">
      <c r="A9470">
        <v>2011</v>
      </c>
      <c r="B9470" s="6" t="s">
        <v>70</v>
      </c>
      <c r="C9470">
        <v>38</v>
      </c>
      <c r="I9470" t="str">
        <f t="shared" si="113"/>
        <v/>
      </c>
      <c r="J9470" s="22" t="s">
        <v>221</v>
      </c>
      <c r="K9470" s="22">
        <v>15</v>
      </c>
      <c r="L9470" s="22">
        <v>15</v>
      </c>
      <c r="M9470" s="22">
        <v>10</v>
      </c>
      <c r="N9470" s="22">
        <v>0</v>
      </c>
      <c r="O9470" s="22">
        <v>0</v>
      </c>
      <c r="P9470" s="22">
        <v>0</v>
      </c>
    </row>
    <row r="9471" spans="1:16" x14ac:dyDescent="0.25">
      <c r="A9471">
        <v>2011</v>
      </c>
      <c r="B9471" s="6" t="s">
        <v>70</v>
      </c>
      <c r="C9471">
        <v>39</v>
      </c>
      <c r="I9471" t="str">
        <f t="shared" si="113"/>
        <v/>
      </c>
      <c r="J9471" s="22" t="s">
        <v>221</v>
      </c>
      <c r="K9471" s="22">
        <v>30</v>
      </c>
      <c r="L9471" s="22">
        <v>20</v>
      </c>
      <c r="M9471" s="22">
        <v>20</v>
      </c>
      <c r="N9471" s="22">
        <v>10</v>
      </c>
      <c r="O9471" s="22">
        <v>0</v>
      </c>
      <c r="P9471" s="22">
        <v>0</v>
      </c>
    </row>
    <row r="9472" spans="1:16" x14ac:dyDescent="0.25">
      <c r="A9472">
        <v>2011</v>
      </c>
      <c r="B9472" s="6" t="s">
        <v>70</v>
      </c>
      <c r="C9472">
        <v>40</v>
      </c>
      <c r="I9472" t="str">
        <f t="shared" si="113"/>
        <v/>
      </c>
      <c r="J9472" s="22" t="s">
        <v>85</v>
      </c>
      <c r="K9472" s="22">
        <v>5</v>
      </c>
      <c r="L9472" s="22">
        <v>5</v>
      </c>
      <c r="M9472" s="22">
        <v>2</v>
      </c>
      <c r="N9472" s="22">
        <v>20</v>
      </c>
      <c r="O9472" s="22">
        <v>0</v>
      </c>
      <c r="P9472" s="22">
        <v>0</v>
      </c>
    </row>
    <row r="9473" spans="1:21" x14ac:dyDescent="0.25">
      <c r="A9473">
        <v>2011</v>
      </c>
      <c r="B9473" s="6" t="s">
        <v>70</v>
      </c>
      <c r="C9473">
        <v>41</v>
      </c>
      <c r="I9473" t="str">
        <f t="shared" si="113"/>
        <v/>
      </c>
      <c r="J9473" s="22" t="s">
        <v>85</v>
      </c>
      <c r="K9473" s="22">
        <v>20</v>
      </c>
      <c r="L9473" s="22">
        <v>10</v>
      </c>
      <c r="M9473" s="22">
        <v>5</v>
      </c>
      <c r="N9473" s="22">
        <v>5</v>
      </c>
      <c r="O9473" s="22">
        <v>0</v>
      </c>
      <c r="P9473" s="22">
        <v>0</v>
      </c>
    </row>
    <row r="9474" spans="1:21" x14ac:dyDescent="0.25">
      <c r="A9474">
        <v>2011</v>
      </c>
      <c r="B9474" s="6" t="s">
        <v>70</v>
      </c>
      <c r="C9474">
        <v>42</v>
      </c>
      <c r="I9474" t="str">
        <f t="shared" si="113"/>
        <v/>
      </c>
      <c r="J9474" s="22" t="s">
        <v>221</v>
      </c>
      <c r="K9474" s="22">
        <v>20</v>
      </c>
      <c r="L9474" s="22">
        <v>10</v>
      </c>
      <c r="M9474" s="22">
        <v>10</v>
      </c>
      <c r="N9474" s="22">
        <v>20</v>
      </c>
      <c r="O9474" s="22">
        <v>0</v>
      </c>
      <c r="P9474" s="22">
        <v>0</v>
      </c>
    </row>
    <row r="9475" spans="1:21" x14ac:dyDescent="0.25">
      <c r="A9475">
        <v>2011</v>
      </c>
      <c r="B9475" s="6" t="s">
        <v>70</v>
      </c>
      <c r="C9475">
        <v>43</v>
      </c>
      <c r="I9475" t="str">
        <f t="shared" si="113"/>
        <v/>
      </c>
      <c r="J9475" s="22" t="s">
        <v>221</v>
      </c>
      <c r="K9475" s="22">
        <v>15</v>
      </c>
      <c r="L9475" s="22">
        <v>5</v>
      </c>
      <c r="M9475" s="22">
        <v>10</v>
      </c>
      <c r="N9475" s="22">
        <v>5</v>
      </c>
      <c r="O9475" s="22">
        <v>0</v>
      </c>
      <c r="P9475" s="22">
        <v>0</v>
      </c>
      <c r="Q9475" s="22" t="s">
        <v>428</v>
      </c>
      <c r="R9475" s="22"/>
      <c r="U9475" s="22" t="s">
        <v>657</v>
      </c>
    </row>
    <row r="9476" spans="1:21" x14ac:dyDescent="0.25">
      <c r="A9476">
        <v>2011</v>
      </c>
      <c r="B9476" s="6" t="s">
        <v>70</v>
      </c>
      <c r="C9476">
        <v>44</v>
      </c>
      <c r="I9476" t="str">
        <f t="shared" si="113"/>
        <v/>
      </c>
      <c r="J9476" s="22" t="s">
        <v>85</v>
      </c>
      <c r="K9476" s="22">
        <v>15</v>
      </c>
      <c r="L9476" s="22">
        <v>15</v>
      </c>
      <c r="M9476" s="22">
        <v>10</v>
      </c>
      <c r="N9476" s="22">
        <v>0</v>
      </c>
      <c r="O9476" s="22">
        <v>0</v>
      </c>
      <c r="P9476" s="22">
        <v>0</v>
      </c>
    </row>
    <row r="9477" spans="1:21" x14ac:dyDescent="0.25">
      <c r="A9477">
        <v>2011</v>
      </c>
      <c r="B9477" s="6" t="s">
        <v>70</v>
      </c>
      <c r="C9477">
        <v>45</v>
      </c>
      <c r="I9477" t="str">
        <f t="shared" si="113"/>
        <v/>
      </c>
      <c r="J9477" s="22" t="s">
        <v>85</v>
      </c>
      <c r="K9477" s="22">
        <v>5</v>
      </c>
      <c r="L9477" s="22">
        <v>5</v>
      </c>
      <c r="M9477" s="22">
        <v>5</v>
      </c>
      <c r="N9477" s="22">
        <v>0</v>
      </c>
      <c r="O9477" s="22">
        <v>0</v>
      </c>
      <c r="P9477" s="22">
        <v>20</v>
      </c>
      <c r="Q9477" s="22" t="s">
        <v>428</v>
      </c>
      <c r="R9477" s="22"/>
    </row>
    <row r="9478" spans="1:21" x14ac:dyDescent="0.25">
      <c r="A9478">
        <v>2011</v>
      </c>
      <c r="B9478" s="6" t="s">
        <v>70</v>
      </c>
      <c r="C9478">
        <v>46</v>
      </c>
      <c r="F9478">
        <v>7.3</v>
      </c>
      <c r="I9478">
        <f t="shared" si="113"/>
        <v>7.3</v>
      </c>
      <c r="J9478" s="22" t="s">
        <v>85</v>
      </c>
      <c r="K9478" s="22">
        <v>30</v>
      </c>
      <c r="L9478" s="22">
        <v>30</v>
      </c>
      <c r="M9478" s="22">
        <v>10</v>
      </c>
      <c r="N9478" s="22">
        <v>80</v>
      </c>
      <c r="O9478" s="22">
        <v>0</v>
      </c>
      <c r="P9478" s="22">
        <v>0</v>
      </c>
    </row>
    <row r="9479" spans="1:21" x14ac:dyDescent="0.25">
      <c r="A9479">
        <v>2011</v>
      </c>
      <c r="B9479" s="6" t="s">
        <v>70</v>
      </c>
      <c r="C9479">
        <v>47</v>
      </c>
      <c r="D9479" s="22" t="s">
        <v>613</v>
      </c>
      <c r="E9479">
        <v>5</v>
      </c>
      <c r="F9479">
        <v>9.1</v>
      </c>
      <c r="G9479">
        <v>250</v>
      </c>
      <c r="H9479">
        <v>0</v>
      </c>
      <c r="I9479">
        <f t="shared" si="113"/>
        <v>12.133333333333333</v>
      </c>
      <c r="J9479" s="22" t="s">
        <v>85</v>
      </c>
      <c r="K9479" s="22">
        <v>10</v>
      </c>
      <c r="L9479" s="22">
        <v>10</v>
      </c>
      <c r="M9479" s="22">
        <v>10</v>
      </c>
      <c r="N9479" s="22">
        <v>5</v>
      </c>
      <c r="O9479" s="22">
        <v>0</v>
      </c>
      <c r="P9479" s="22">
        <v>0</v>
      </c>
    </row>
    <row r="9480" spans="1:21" x14ac:dyDescent="0.25">
      <c r="A9480">
        <v>2011</v>
      </c>
      <c r="B9480" s="6" t="s">
        <v>70</v>
      </c>
      <c r="C9480">
        <v>48</v>
      </c>
      <c r="I9480" t="str">
        <f t="shared" si="113"/>
        <v/>
      </c>
      <c r="J9480" s="22" t="s">
        <v>85</v>
      </c>
      <c r="K9480" s="22">
        <v>5</v>
      </c>
      <c r="L9480" s="22">
        <v>5</v>
      </c>
      <c r="M9480" s="22">
        <v>2</v>
      </c>
      <c r="N9480" s="22">
        <v>0</v>
      </c>
      <c r="O9480" s="22">
        <v>0</v>
      </c>
      <c r="P9480" s="22">
        <v>0</v>
      </c>
    </row>
    <row r="9481" spans="1:21" x14ac:dyDescent="0.25">
      <c r="A9481">
        <v>2011</v>
      </c>
      <c r="B9481" s="6" t="s">
        <v>70</v>
      </c>
      <c r="C9481">
        <v>49</v>
      </c>
      <c r="I9481" t="str">
        <f t="shared" si="113"/>
        <v/>
      </c>
      <c r="J9481" s="22" t="s">
        <v>78</v>
      </c>
      <c r="K9481" s="22">
        <v>20</v>
      </c>
      <c r="L9481" s="22">
        <v>15</v>
      </c>
      <c r="M9481" s="22">
        <v>10</v>
      </c>
      <c r="N9481" s="22">
        <v>0</v>
      </c>
      <c r="O9481" s="22">
        <v>0</v>
      </c>
      <c r="P9481" s="22">
        <v>0</v>
      </c>
    </row>
    <row r="9482" spans="1:21" x14ac:dyDescent="0.25">
      <c r="A9482">
        <v>2011</v>
      </c>
      <c r="B9482" s="6" t="s">
        <v>70</v>
      </c>
      <c r="C9482">
        <v>50</v>
      </c>
      <c r="I9482" t="str">
        <f t="shared" si="113"/>
        <v/>
      </c>
      <c r="J9482" s="22" t="s">
        <v>80</v>
      </c>
      <c r="K9482" s="22">
        <v>60</v>
      </c>
      <c r="L9482" s="22">
        <v>50</v>
      </c>
      <c r="M9482" s="22">
        <v>30</v>
      </c>
      <c r="N9482" s="22">
        <v>30</v>
      </c>
      <c r="O9482" s="22">
        <v>0</v>
      </c>
      <c r="P9482" s="22">
        <v>0</v>
      </c>
    </row>
    <row r="9483" spans="1:21" x14ac:dyDescent="0.25">
      <c r="A9483">
        <v>2011</v>
      </c>
      <c r="B9483" s="6" t="s">
        <v>70</v>
      </c>
      <c r="C9483">
        <v>51</v>
      </c>
      <c r="I9483" t="str">
        <f t="shared" si="113"/>
        <v/>
      </c>
      <c r="J9483" s="22" t="s">
        <v>85</v>
      </c>
      <c r="K9483" s="22">
        <v>25</v>
      </c>
      <c r="L9483" s="22">
        <v>20</v>
      </c>
      <c r="M9483" s="22">
        <v>10</v>
      </c>
      <c r="N9483" s="22">
        <v>0</v>
      </c>
      <c r="O9483" s="22">
        <v>0</v>
      </c>
      <c r="P9483" s="22">
        <v>0</v>
      </c>
    </row>
    <row r="9484" spans="1:21" x14ac:dyDescent="0.25">
      <c r="A9484">
        <v>2011</v>
      </c>
      <c r="B9484" s="6" t="s">
        <v>70</v>
      </c>
      <c r="C9484">
        <v>52</v>
      </c>
      <c r="I9484" t="str">
        <f t="shared" si="113"/>
        <v/>
      </c>
      <c r="J9484" s="22" t="s">
        <v>81</v>
      </c>
      <c r="K9484" s="22">
        <v>5</v>
      </c>
      <c r="L9484" s="22">
        <v>5</v>
      </c>
      <c r="M9484" s="22">
        <v>10</v>
      </c>
      <c r="N9484" s="22">
        <v>0</v>
      </c>
      <c r="O9484" s="22">
        <v>0</v>
      </c>
      <c r="P9484" s="22">
        <v>0</v>
      </c>
    </row>
    <row r="9485" spans="1:21" x14ac:dyDescent="0.25">
      <c r="A9485">
        <v>2011</v>
      </c>
      <c r="B9485" s="6" t="s">
        <v>70</v>
      </c>
      <c r="C9485">
        <v>53</v>
      </c>
      <c r="I9485" t="str">
        <f t="shared" si="113"/>
        <v/>
      </c>
      <c r="J9485" s="22" t="s">
        <v>85</v>
      </c>
      <c r="K9485" s="22">
        <v>30</v>
      </c>
      <c r="L9485" s="22">
        <v>30</v>
      </c>
      <c r="M9485" s="22">
        <v>10</v>
      </c>
      <c r="N9485" s="22">
        <v>10</v>
      </c>
      <c r="O9485" s="22">
        <v>0</v>
      </c>
      <c r="P9485" s="22">
        <v>0</v>
      </c>
    </row>
    <row r="9486" spans="1:21" x14ac:dyDescent="0.25">
      <c r="A9486">
        <v>2011</v>
      </c>
      <c r="B9486" s="6" t="s">
        <v>70</v>
      </c>
      <c r="C9486">
        <v>54</v>
      </c>
      <c r="I9486" t="str">
        <f t="shared" si="113"/>
        <v/>
      </c>
      <c r="J9486" s="22" t="s">
        <v>221</v>
      </c>
      <c r="K9486" s="22">
        <v>10</v>
      </c>
      <c r="L9486" s="22">
        <v>10</v>
      </c>
      <c r="M9486" s="22">
        <v>10</v>
      </c>
      <c r="N9486" s="22">
        <v>0</v>
      </c>
      <c r="O9486" s="22">
        <v>0</v>
      </c>
      <c r="P9486" s="22">
        <v>0</v>
      </c>
    </row>
    <row r="9487" spans="1:21" x14ac:dyDescent="0.25">
      <c r="A9487">
        <v>2011</v>
      </c>
      <c r="B9487" s="6" t="s">
        <v>70</v>
      </c>
      <c r="C9487">
        <v>55</v>
      </c>
      <c r="I9487" t="str">
        <f t="shared" si="113"/>
        <v/>
      </c>
      <c r="J9487" s="22" t="s">
        <v>85</v>
      </c>
      <c r="K9487" s="22">
        <v>5</v>
      </c>
      <c r="L9487" s="22">
        <v>5</v>
      </c>
      <c r="M9487" s="22">
        <v>5</v>
      </c>
      <c r="N9487" s="22">
        <v>0</v>
      </c>
      <c r="O9487" s="22">
        <v>0</v>
      </c>
      <c r="P9487" s="22">
        <v>0</v>
      </c>
    </row>
    <row r="9488" spans="1:21" x14ac:dyDescent="0.25">
      <c r="A9488">
        <v>2011</v>
      </c>
      <c r="B9488" s="6" t="s">
        <v>70</v>
      </c>
      <c r="C9488">
        <v>56</v>
      </c>
      <c r="I9488" t="str">
        <f t="shared" si="113"/>
        <v/>
      </c>
      <c r="J9488" s="22" t="s">
        <v>85</v>
      </c>
      <c r="K9488" s="22">
        <v>10</v>
      </c>
      <c r="L9488" s="22">
        <v>5</v>
      </c>
      <c r="M9488" s="22">
        <v>5</v>
      </c>
      <c r="N9488" s="22">
        <v>0</v>
      </c>
      <c r="O9488" s="22">
        <v>0</v>
      </c>
      <c r="P9488" s="22">
        <v>0</v>
      </c>
    </row>
    <row r="9489" spans="1:21" x14ac:dyDescent="0.25">
      <c r="A9489">
        <v>2011</v>
      </c>
      <c r="B9489" s="6" t="s">
        <v>70</v>
      </c>
      <c r="C9489">
        <v>57</v>
      </c>
      <c r="I9489" t="str">
        <f t="shared" si="113"/>
        <v/>
      </c>
      <c r="J9489" s="22" t="s">
        <v>79</v>
      </c>
      <c r="K9489" s="22">
        <v>50</v>
      </c>
      <c r="L9489" s="22">
        <v>40</v>
      </c>
      <c r="M9489" s="22">
        <v>30</v>
      </c>
      <c r="N9489" s="22">
        <v>5</v>
      </c>
      <c r="O9489" s="22">
        <v>2</v>
      </c>
      <c r="P9489" s="22">
        <v>0</v>
      </c>
    </row>
    <row r="9490" spans="1:21" x14ac:dyDescent="0.25">
      <c r="A9490">
        <v>2011</v>
      </c>
      <c r="B9490" s="6" t="s">
        <v>70</v>
      </c>
      <c r="C9490">
        <v>58</v>
      </c>
      <c r="I9490" t="str">
        <f t="shared" si="113"/>
        <v/>
      </c>
      <c r="J9490" s="22" t="s">
        <v>221</v>
      </c>
      <c r="K9490" s="22">
        <v>40</v>
      </c>
      <c r="L9490" s="22">
        <v>30</v>
      </c>
      <c r="M9490" s="22">
        <v>20</v>
      </c>
      <c r="N9490" s="22">
        <v>40</v>
      </c>
      <c r="O9490" s="22">
        <v>0</v>
      </c>
      <c r="P9490" s="22">
        <v>0</v>
      </c>
    </row>
    <row r="9491" spans="1:21" x14ac:dyDescent="0.25">
      <c r="A9491">
        <v>2011</v>
      </c>
      <c r="B9491" s="6" t="s">
        <v>70</v>
      </c>
      <c r="C9491">
        <v>59</v>
      </c>
      <c r="I9491" t="str">
        <f t="shared" si="113"/>
        <v/>
      </c>
      <c r="J9491" s="22" t="s">
        <v>221</v>
      </c>
      <c r="K9491" s="22">
        <v>30</v>
      </c>
      <c r="L9491" s="22">
        <v>25</v>
      </c>
      <c r="M9491" s="22">
        <v>20</v>
      </c>
      <c r="N9491" s="22">
        <v>0</v>
      </c>
      <c r="O9491" s="22">
        <v>0</v>
      </c>
      <c r="P9491" s="22">
        <v>0</v>
      </c>
    </row>
    <row r="9492" spans="1:21" x14ac:dyDescent="0.25">
      <c r="A9492">
        <v>2011</v>
      </c>
      <c r="B9492" s="6" t="s">
        <v>70</v>
      </c>
      <c r="C9492">
        <v>60</v>
      </c>
      <c r="I9492" t="str">
        <f t="shared" si="113"/>
        <v/>
      </c>
      <c r="J9492" s="22" t="s">
        <v>80</v>
      </c>
      <c r="K9492" s="22">
        <v>30</v>
      </c>
      <c r="L9492" s="22">
        <v>30</v>
      </c>
      <c r="M9492" s="22">
        <v>20</v>
      </c>
      <c r="N9492" s="22">
        <v>0</v>
      </c>
      <c r="O9492" s="22">
        <v>0</v>
      </c>
      <c r="P9492" s="22">
        <v>0</v>
      </c>
      <c r="S9492" s="22" t="s">
        <v>51</v>
      </c>
      <c r="U9492" s="22" t="s">
        <v>614</v>
      </c>
    </row>
    <row r="9493" spans="1:21" x14ac:dyDescent="0.25">
      <c r="A9493">
        <v>2011</v>
      </c>
      <c r="B9493" s="6" t="s">
        <v>70</v>
      </c>
      <c r="C9493">
        <v>61</v>
      </c>
      <c r="I9493" t="str">
        <f t="shared" si="113"/>
        <v/>
      </c>
      <c r="J9493" s="22" t="s">
        <v>79</v>
      </c>
      <c r="K9493" s="22">
        <v>50</v>
      </c>
      <c r="L9493" s="22">
        <v>50</v>
      </c>
      <c r="M9493" s="22">
        <v>20</v>
      </c>
      <c r="N9493" s="22">
        <v>60</v>
      </c>
      <c r="O9493" s="22">
        <v>0</v>
      </c>
      <c r="P9493" s="22">
        <v>0</v>
      </c>
    </row>
    <row r="9494" spans="1:21" x14ac:dyDescent="0.25">
      <c r="A9494">
        <v>2011</v>
      </c>
      <c r="B9494" s="6" t="s">
        <v>70</v>
      </c>
      <c r="C9494">
        <v>62</v>
      </c>
      <c r="I9494" t="str">
        <f t="shared" si="113"/>
        <v/>
      </c>
      <c r="J9494" s="22" t="s">
        <v>78</v>
      </c>
      <c r="K9494" s="22">
        <v>80</v>
      </c>
      <c r="L9494" s="22">
        <v>50</v>
      </c>
      <c r="M9494" s="22">
        <v>30</v>
      </c>
      <c r="N9494" s="22">
        <v>5</v>
      </c>
      <c r="O9494" s="22">
        <v>0</v>
      </c>
      <c r="P9494" s="22">
        <v>0</v>
      </c>
    </row>
    <row r="9495" spans="1:21" x14ac:dyDescent="0.25">
      <c r="A9495">
        <v>2011</v>
      </c>
      <c r="B9495" s="6" t="s">
        <v>70</v>
      </c>
      <c r="C9495">
        <v>63</v>
      </c>
      <c r="I9495" t="str">
        <f t="shared" si="113"/>
        <v/>
      </c>
      <c r="J9495" s="22" t="s">
        <v>78</v>
      </c>
      <c r="K9495" s="22">
        <v>15</v>
      </c>
      <c r="L9495" s="22">
        <v>15</v>
      </c>
      <c r="M9495" s="22">
        <v>10</v>
      </c>
      <c r="N9495" s="22">
        <v>0</v>
      </c>
      <c r="O9495" s="22">
        <v>0</v>
      </c>
      <c r="P9495" s="22">
        <v>0</v>
      </c>
    </row>
    <row r="9496" spans="1:21" x14ac:dyDescent="0.25">
      <c r="A9496">
        <v>2011</v>
      </c>
      <c r="B9496" s="6" t="s">
        <v>70</v>
      </c>
      <c r="C9496">
        <v>64</v>
      </c>
      <c r="D9496" s="22" t="s">
        <v>613</v>
      </c>
      <c r="E9496">
        <v>6</v>
      </c>
      <c r="F9496" s="22">
        <v>8.5</v>
      </c>
      <c r="G9496">
        <v>280</v>
      </c>
      <c r="H9496">
        <v>0</v>
      </c>
      <c r="I9496">
        <f t="shared" si="113"/>
        <v>11.805555555555555</v>
      </c>
      <c r="J9496" s="22" t="s">
        <v>85</v>
      </c>
      <c r="K9496" s="22">
        <v>40</v>
      </c>
      <c r="L9496" s="22">
        <v>30</v>
      </c>
      <c r="M9496" s="22">
        <v>10</v>
      </c>
      <c r="N9496" s="22">
        <v>0</v>
      </c>
      <c r="O9496" s="22">
        <v>0</v>
      </c>
      <c r="P9496" s="22">
        <v>0</v>
      </c>
      <c r="S9496" t="s">
        <v>51</v>
      </c>
      <c r="U9496" t="s">
        <v>614</v>
      </c>
    </row>
    <row r="9497" spans="1:21" x14ac:dyDescent="0.25">
      <c r="A9497">
        <v>2011</v>
      </c>
      <c r="B9497" s="6" t="s">
        <v>70</v>
      </c>
      <c r="C9497">
        <v>65</v>
      </c>
      <c r="I9497" t="str">
        <f t="shared" ref="I9497:I9511" si="114">IF($F9497&gt;0,$F9497/(1000-$G9497)*1000,"")</f>
        <v/>
      </c>
      <c r="J9497" s="22" t="s">
        <v>221</v>
      </c>
      <c r="K9497" s="22">
        <v>10</v>
      </c>
      <c r="L9497" s="22">
        <v>5</v>
      </c>
      <c r="M9497" s="22">
        <v>5</v>
      </c>
      <c r="N9497" s="22">
        <v>0</v>
      </c>
      <c r="O9497" s="22">
        <v>0</v>
      </c>
      <c r="P9497" s="22">
        <v>0</v>
      </c>
    </row>
    <row r="9498" spans="1:21" x14ac:dyDescent="0.25">
      <c r="A9498">
        <v>2011</v>
      </c>
      <c r="B9498" s="6" t="s">
        <v>70</v>
      </c>
      <c r="C9498">
        <v>66</v>
      </c>
      <c r="I9498" t="str">
        <f t="shared" si="114"/>
        <v/>
      </c>
      <c r="J9498" s="22" t="s">
        <v>85</v>
      </c>
      <c r="K9498" s="22">
        <v>30</v>
      </c>
      <c r="L9498" s="22">
        <v>20</v>
      </c>
      <c r="M9498" s="22">
        <v>5</v>
      </c>
      <c r="N9498" s="22">
        <v>0</v>
      </c>
      <c r="O9498" s="22">
        <v>0</v>
      </c>
      <c r="P9498" s="22">
        <v>0</v>
      </c>
    </row>
    <row r="9499" spans="1:21" x14ac:dyDescent="0.25">
      <c r="A9499">
        <v>2011</v>
      </c>
      <c r="B9499" s="6" t="s">
        <v>70</v>
      </c>
      <c r="C9499">
        <v>67</v>
      </c>
      <c r="I9499" t="str">
        <f t="shared" si="114"/>
        <v/>
      </c>
      <c r="J9499" s="22" t="s">
        <v>85</v>
      </c>
      <c r="K9499" s="22">
        <v>10</v>
      </c>
      <c r="L9499" s="22">
        <v>10</v>
      </c>
      <c r="M9499" s="22">
        <v>10</v>
      </c>
      <c r="N9499" s="22">
        <v>10</v>
      </c>
      <c r="O9499" s="22">
        <v>0</v>
      </c>
      <c r="P9499" s="22">
        <v>0</v>
      </c>
    </row>
    <row r="9500" spans="1:21" x14ac:dyDescent="0.25">
      <c r="A9500">
        <v>2011</v>
      </c>
      <c r="B9500" s="6" t="s">
        <v>70</v>
      </c>
      <c r="C9500">
        <v>68</v>
      </c>
      <c r="I9500" t="str">
        <f t="shared" si="114"/>
        <v/>
      </c>
      <c r="J9500" s="22" t="s">
        <v>85</v>
      </c>
      <c r="K9500" s="22">
        <v>20</v>
      </c>
      <c r="L9500" s="22">
        <v>20</v>
      </c>
      <c r="M9500" s="22">
        <v>5</v>
      </c>
      <c r="N9500" s="22">
        <v>10</v>
      </c>
      <c r="O9500" s="22">
        <v>0</v>
      </c>
      <c r="P9500" s="22">
        <v>0</v>
      </c>
      <c r="U9500" t="s">
        <v>60</v>
      </c>
    </row>
    <row r="9501" spans="1:21" x14ac:dyDescent="0.25">
      <c r="A9501">
        <v>2011</v>
      </c>
      <c r="B9501" s="6" t="s">
        <v>70</v>
      </c>
      <c r="C9501">
        <v>69</v>
      </c>
      <c r="I9501" t="str">
        <f t="shared" si="114"/>
        <v/>
      </c>
      <c r="J9501" s="22" t="s">
        <v>83</v>
      </c>
      <c r="K9501" s="22">
        <v>100</v>
      </c>
      <c r="L9501" s="22">
        <v>80</v>
      </c>
      <c r="M9501" s="22">
        <v>40</v>
      </c>
      <c r="N9501" s="22">
        <v>80</v>
      </c>
      <c r="O9501" s="22">
        <v>5</v>
      </c>
      <c r="P9501" s="22">
        <v>0</v>
      </c>
    </row>
    <row r="9502" spans="1:21" x14ac:dyDescent="0.25">
      <c r="A9502">
        <v>2011</v>
      </c>
      <c r="B9502" s="6" t="s">
        <v>70</v>
      </c>
      <c r="C9502">
        <v>70</v>
      </c>
      <c r="I9502" t="str">
        <f t="shared" si="114"/>
        <v/>
      </c>
      <c r="J9502" s="22" t="s">
        <v>80</v>
      </c>
      <c r="K9502" s="22">
        <v>20</v>
      </c>
      <c r="L9502" s="22">
        <v>10</v>
      </c>
      <c r="M9502" s="22">
        <v>5</v>
      </c>
      <c r="N9502" s="22">
        <v>0</v>
      </c>
      <c r="O9502" s="22">
        <v>0</v>
      </c>
      <c r="P9502" s="22">
        <v>0</v>
      </c>
      <c r="S9502" t="s">
        <v>31</v>
      </c>
      <c r="U9502" t="s">
        <v>658</v>
      </c>
    </row>
    <row r="9503" spans="1:21" x14ac:dyDescent="0.25">
      <c r="A9503">
        <v>2011</v>
      </c>
      <c r="B9503" s="6" t="s">
        <v>70</v>
      </c>
      <c r="C9503">
        <v>71</v>
      </c>
      <c r="I9503" t="str">
        <f t="shared" si="114"/>
        <v/>
      </c>
      <c r="J9503" s="22" t="s">
        <v>85</v>
      </c>
      <c r="K9503" s="22">
        <v>20</v>
      </c>
      <c r="L9503" s="22">
        <v>20</v>
      </c>
      <c r="M9503" s="22">
        <v>5</v>
      </c>
      <c r="N9503" s="22">
        <v>0</v>
      </c>
      <c r="O9503" s="22">
        <v>0</v>
      </c>
      <c r="P9503" s="22">
        <v>0</v>
      </c>
    </row>
    <row r="9504" spans="1:21" x14ac:dyDescent="0.25">
      <c r="A9504">
        <v>2011</v>
      </c>
      <c r="B9504" s="6" t="s">
        <v>70</v>
      </c>
      <c r="C9504">
        <v>72</v>
      </c>
      <c r="I9504" t="str">
        <f t="shared" si="114"/>
        <v/>
      </c>
      <c r="J9504" s="22" t="s">
        <v>221</v>
      </c>
      <c r="K9504" s="22">
        <v>5</v>
      </c>
      <c r="L9504" s="22">
        <v>5</v>
      </c>
      <c r="M9504" s="22">
        <v>2</v>
      </c>
      <c r="N9504" s="22">
        <v>0</v>
      </c>
      <c r="O9504" s="22">
        <v>0</v>
      </c>
      <c r="P9504" s="22">
        <v>0</v>
      </c>
    </row>
    <row r="9505" spans="1:16" x14ac:dyDescent="0.25">
      <c r="A9505">
        <v>2011</v>
      </c>
      <c r="B9505" s="6" t="s">
        <v>70</v>
      </c>
      <c r="C9505">
        <v>73</v>
      </c>
      <c r="I9505" t="str">
        <f t="shared" si="114"/>
        <v/>
      </c>
      <c r="J9505" s="22" t="s">
        <v>79</v>
      </c>
      <c r="K9505" s="22">
        <v>60</v>
      </c>
      <c r="L9505" s="22">
        <v>20</v>
      </c>
      <c r="M9505" s="22">
        <v>20</v>
      </c>
      <c r="N9505" s="22">
        <v>80</v>
      </c>
      <c r="O9505" s="22">
        <v>0</v>
      </c>
      <c r="P9505" s="22">
        <v>5</v>
      </c>
    </row>
    <row r="9506" spans="1:16" x14ac:dyDescent="0.25">
      <c r="A9506">
        <v>2011</v>
      </c>
      <c r="B9506" s="6" t="s">
        <v>70</v>
      </c>
      <c r="C9506">
        <v>74</v>
      </c>
      <c r="I9506" t="str">
        <f t="shared" si="114"/>
        <v/>
      </c>
      <c r="J9506" s="22" t="s">
        <v>83</v>
      </c>
      <c r="K9506" s="22">
        <v>150</v>
      </c>
      <c r="L9506" s="22">
        <v>140</v>
      </c>
      <c r="M9506" s="22">
        <v>110</v>
      </c>
      <c r="N9506" s="22">
        <v>40</v>
      </c>
      <c r="O9506" s="22">
        <v>5</v>
      </c>
      <c r="P9506" s="22">
        <v>0</v>
      </c>
    </row>
    <row r="9507" spans="1:16" x14ac:dyDescent="0.25">
      <c r="A9507">
        <v>2011</v>
      </c>
      <c r="B9507" s="6" t="s">
        <v>70</v>
      </c>
      <c r="C9507">
        <v>75</v>
      </c>
      <c r="I9507" t="str">
        <f t="shared" si="114"/>
        <v/>
      </c>
      <c r="J9507" s="22" t="s">
        <v>80</v>
      </c>
      <c r="K9507" s="22">
        <v>20</v>
      </c>
      <c r="L9507" s="22">
        <v>20</v>
      </c>
      <c r="M9507" s="22">
        <v>5</v>
      </c>
      <c r="N9507" s="22">
        <v>20</v>
      </c>
      <c r="O9507" s="22">
        <v>0</v>
      </c>
      <c r="P9507" s="22">
        <v>0</v>
      </c>
    </row>
    <row r="9508" spans="1:16" x14ac:dyDescent="0.25">
      <c r="A9508">
        <v>2011</v>
      </c>
      <c r="B9508" s="6" t="s">
        <v>70</v>
      </c>
      <c r="C9508">
        <v>76</v>
      </c>
      <c r="I9508" t="str">
        <f t="shared" si="114"/>
        <v/>
      </c>
      <c r="J9508" s="22" t="s">
        <v>99</v>
      </c>
      <c r="K9508" s="22">
        <v>30</v>
      </c>
      <c r="L9508" s="22">
        <v>20</v>
      </c>
      <c r="M9508" s="22">
        <v>5</v>
      </c>
      <c r="N9508" s="22">
        <v>0</v>
      </c>
      <c r="O9508" s="22">
        <v>0</v>
      </c>
      <c r="P9508" s="22">
        <v>0</v>
      </c>
    </row>
    <row r="9509" spans="1:16" x14ac:dyDescent="0.25">
      <c r="A9509">
        <v>2011</v>
      </c>
      <c r="B9509" s="6" t="s">
        <v>70</v>
      </c>
      <c r="C9509">
        <v>77</v>
      </c>
      <c r="I9509" t="str">
        <f t="shared" si="114"/>
        <v/>
      </c>
      <c r="J9509" s="22" t="s">
        <v>81</v>
      </c>
      <c r="K9509" s="22">
        <v>40</v>
      </c>
      <c r="L9509" s="22">
        <v>30</v>
      </c>
      <c r="M9509" s="22">
        <v>30</v>
      </c>
      <c r="N9509" s="22">
        <v>0</v>
      </c>
      <c r="O9509" s="22">
        <v>0</v>
      </c>
      <c r="P9509" s="22">
        <v>0</v>
      </c>
    </row>
    <row r="9510" spans="1:16" x14ac:dyDescent="0.25">
      <c r="A9510">
        <v>2011</v>
      </c>
      <c r="B9510" s="6" t="s">
        <v>70</v>
      </c>
      <c r="C9510">
        <v>78</v>
      </c>
      <c r="I9510" t="str">
        <f t="shared" si="114"/>
        <v/>
      </c>
      <c r="J9510" s="22" t="s">
        <v>85</v>
      </c>
      <c r="K9510" s="22">
        <v>20</v>
      </c>
      <c r="L9510" s="22">
        <v>20</v>
      </c>
      <c r="M9510" s="22">
        <v>10</v>
      </c>
      <c r="N9510" s="22">
        <v>10</v>
      </c>
      <c r="O9510" s="22">
        <v>0</v>
      </c>
      <c r="P9510" s="22">
        <v>0</v>
      </c>
    </row>
    <row r="9511" spans="1:16" x14ac:dyDescent="0.25">
      <c r="A9511">
        <v>2011</v>
      </c>
      <c r="B9511" s="6" t="s">
        <v>70</v>
      </c>
      <c r="C9511">
        <v>79</v>
      </c>
      <c r="I9511" t="str">
        <f t="shared" si="114"/>
        <v/>
      </c>
      <c r="J9511" s="22" t="s">
        <v>80</v>
      </c>
      <c r="K9511" s="22">
        <v>60</v>
      </c>
      <c r="L9511" s="22">
        <v>50</v>
      </c>
      <c r="M9511" s="22">
        <v>30</v>
      </c>
      <c r="N9511" s="22">
        <v>0</v>
      </c>
      <c r="O9511" s="22">
        <v>0</v>
      </c>
      <c r="P9511" s="22">
        <v>0</v>
      </c>
    </row>
    <row r="9512" spans="1:16" x14ac:dyDescent="0.25">
      <c r="A9512">
        <v>2011</v>
      </c>
      <c r="B9512" s="6" t="s">
        <v>70</v>
      </c>
      <c r="C9512">
        <v>80</v>
      </c>
      <c r="F9512">
        <v>8.1</v>
      </c>
      <c r="J9512" s="22" t="s">
        <v>221</v>
      </c>
      <c r="K9512" s="22">
        <v>5</v>
      </c>
      <c r="L9512" s="22">
        <v>5</v>
      </c>
      <c r="M9512" s="22">
        <v>5</v>
      </c>
      <c r="N9512" s="22">
        <v>0</v>
      </c>
      <c r="O9512" s="22">
        <v>0</v>
      </c>
      <c r="P9512" s="22">
        <v>0</v>
      </c>
    </row>
    <row r="9513" spans="1:16" x14ac:dyDescent="0.25">
      <c r="A9513">
        <v>2011</v>
      </c>
      <c r="B9513" s="6" t="s">
        <v>42</v>
      </c>
      <c r="C9513">
        <v>1</v>
      </c>
      <c r="D9513" t="s">
        <v>608</v>
      </c>
      <c r="E9513">
        <v>1</v>
      </c>
      <c r="F9513">
        <v>10.6</v>
      </c>
      <c r="G9513">
        <v>190</v>
      </c>
      <c r="H9513">
        <v>110</v>
      </c>
      <c r="I9513">
        <f t="shared" ref="I9513:I9572" si="115">IF($F9513&gt;0,$F9513/(1000-$G9513)*1000,"")</f>
        <v>13.086419753086419</v>
      </c>
      <c r="J9513" s="22" t="s">
        <v>85</v>
      </c>
      <c r="K9513" s="22">
        <v>6</v>
      </c>
      <c r="L9513" s="22">
        <v>4</v>
      </c>
      <c r="M9513" s="22">
        <v>2</v>
      </c>
      <c r="N9513" s="22">
        <v>0</v>
      </c>
      <c r="O9513" s="22">
        <v>0</v>
      </c>
      <c r="P9513" s="22">
        <v>0</v>
      </c>
    </row>
    <row r="9514" spans="1:16" x14ac:dyDescent="0.25">
      <c r="A9514">
        <v>2011</v>
      </c>
      <c r="B9514" s="6" t="s">
        <v>42</v>
      </c>
      <c r="C9514">
        <v>2</v>
      </c>
      <c r="I9514" t="str">
        <f t="shared" si="115"/>
        <v/>
      </c>
      <c r="J9514" s="22" t="s">
        <v>88</v>
      </c>
      <c r="K9514" s="22">
        <v>100</v>
      </c>
      <c r="L9514" s="22">
        <v>65</v>
      </c>
      <c r="M9514" s="22">
        <v>60</v>
      </c>
      <c r="N9514" s="22">
        <v>60</v>
      </c>
      <c r="O9514" s="22">
        <v>0</v>
      </c>
      <c r="P9514" s="22">
        <v>0</v>
      </c>
    </row>
    <row r="9515" spans="1:16" x14ac:dyDescent="0.25">
      <c r="A9515">
        <v>2011</v>
      </c>
      <c r="B9515" s="6" t="s">
        <v>42</v>
      </c>
      <c r="C9515">
        <v>3</v>
      </c>
      <c r="I9515" t="str">
        <f t="shared" si="115"/>
        <v/>
      </c>
      <c r="J9515" s="22" t="s">
        <v>79</v>
      </c>
      <c r="K9515" s="22">
        <v>25</v>
      </c>
      <c r="L9515" s="22">
        <v>12</v>
      </c>
      <c r="M9515" s="22">
        <v>10</v>
      </c>
      <c r="N9515" s="22">
        <v>20</v>
      </c>
      <c r="O9515" s="22">
        <v>0</v>
      </c>
      <c r="P9515" s="22">
        <v>0</v>
      </c>
    </row>
    <row r="9516" spans="1:16" x14ac:dyDescent="0.25">
      <c r="A9516">
        <v>2011</v>
      </c>
      <c r="B9516" s="6" t="s">
        <v>42</v>
      </c>
      <c r="C9516">
        <v>4</v>
      </c>
      <c r="I9516" t="str">
        <f t="shared" si="115"/>
        <v/>
      </c>
      <c r="J9516" s="22" t="s">
        <v>85</v>
      </c>
      <c r="K9516" s="22">
        <v>30</v>
      </c>
      <c r="L9516" s="22">
        <v>25</v>
      </c>
      <c r="M9516" s="22">
        <v>5</v>
      </c>
      <c r="N9516" s="22">
        <v>5</v>
      </c>
      <c r="O9516" s="22">
        <v>0</v>
      </c>
      <c r="P9516" s="22">
        <v>0</v>
      </c>
    </row>
    <row r="9517" spans="1:16" x14ac:dyDescent="0.25">
      <c r="A9517">
        <v>2011</v>
      </c>
      <c r="B9517" s="6" t="s">
        <v>42</v>
      </c>
      <c r="C9517">
        <v>5</v>
      </c>
      <c r="I9517" t="str">
        <f t="shared" si="115"/>
        <v/>
      </c>
      <c r="J9517" s="22" t="s">
        <v>85</v>
      </c>
      <c r="K9517" s="22">
        <v>25</v>
      </c>
      <c r="L9517" s="22">
        <v>20</v>
      </c>
      <c r="M9517" s="22">
        <v>8</v>
      </c>
      <c r="N9517" s="22">
        <v>0</v>
      </c>
      <c r="O9517" s="22">
        <v>0</v>
      </c>
      <c r="P9517" s="22">
        <v>0</v>
      </c>
    </row>
    <row r="9518" spans="1:16" x14ac:dyDescent="0.25">
      <c r="A9518">
        <v>2011</v>
      </c>
      <c r="B9518" s="6" t="s">
        <v>42</v>
      </c>
      <c r="C9518">
        <v>6</v>
      </c>
      <c r="I9518" t="str">
        <f t="shared" si="115"/>
        <v/>
      </c>
      <c r="J9518" s="22" t="s">
        <v>85</v>
      </c>
      <c r="K9518" s="22">
        <v>5</v>
      </c>
      <c r="L9518" s="22">
        <v>4</v>
      </c>
      <c r="M9518" s="22">
        <v>4</v>
      </c>
      <c r="N9518" s="22">
        <v>0</v>
      </c>
      <c r="O9518" s="22">
        <v>0</v>
      </c>
      <c r="P9518" s="22">
        <v>0</v>
      </c>
    </row>
    <row r="9519" spans="1:16" x14ac:dyDescent="0.25">
      <c r="A9519">
        <v>2011</v>
      </c>
      <c r="B9519" s="6" t="s">
        <v>42</v>
      </c>
      <c r="C9519">
        <v>7</v>
      </c>
      <c r="I9519" t="str">
        <f t="shared" si="115"/>
        <v/>
      </c>
      <c r="J9519" s="22" t="s">
        <v>221</v>
      </c>
      <c r="K9519" s="22">
        <v>25</v>
      </c>
      <c r="L9519" s="22">
        <v>22</v>
      </c>
      <c r="M9519" s="22">
        <v>23</v>
      </c>
      <c r="N9519" s="22">
        <v>30</v>
      </c>
      <c r="O9519" s="22">
        <v>0</v>
      </c>
      <c r="P9519" s="22">
        <v>0</v>
      </c>
    </row>
    <row r="9520" spans="1:16" x14ac:dyDescent="0.25">
      <c r="A9520">
        <v>2011</v>
      </c>
      <c r="B9520" s="6" t="s">
        <v>42</v>
      </c>
      <c r="C9520">
        <v>8</v>
      </c>
      <c r="F9520">
        <v>11.9</v>
      </c>
      <c r="I9520">
        <f t="shared" si="115"/>
        <v>11.9</v>
      </c>
      <c r="J9520" s="22" t="s">
        <v>80</v>
      </c>
      <c r="K9520" s="22">
        <v>45</v>
      </c>
      <c r="L9520" s="22">
        <v>40</v>
      </c>
      <c r="M9520" s="22">
        <v>30</v>
      </c>
      <c r="N9520" s="22">
        <v>65</v>
      </c>
      <c r="O9520" s="22">
        <v>0</v>
      </c>
      <c r="P9520" s="22">
        <v>20</v>
      </c>
    </row>
    <row r="9521" spans="1:21" x14ac:dyDescent="0.25">
      <c r="A9521">
        <v>2011</v>
      </c>
      <c r="B9521" s="6" t="s">
        <v>42</v>
      </c>
      <c r="C9521">
        <v>9</v>
      </c>
      <c r="D9521" t="s">
        <v>608</v>
      </c>
      <c r="E9521">
        <v>2</v>
      </c>
      <c r="F9521">
        <v>11.8</v>
      </c>
      <c r="G9521">
        <v>340</v>
      </c>
      <c r="H9521">
        <v>0</v>
      </c>
      <c r="I9521">
        <f t="shared" si="115"/>
        <v>17.878787878787879</v>
      </c>
      <c r="J9521" s="22" t="s">
        <v>88</v>
      </c>
      <c r="K9521" s="22">
        <v>80</v>
      </c>
      <c r="L9521" s="22">
        <v>60</v>
      </c>
      <c r="M9521" s="22">
        <v>10</v>
      </c>
      <c r="N9521" s="22">
        <v>25</v>
      </c>
      <c r="O9521" s="22">
        <v>0</v>
      </c>
      <c r="P9521" s="22">
        <v>5</v>
      </c>
      <c r="S9521" t="s">
        <v>51</v>
      </c>
      <c r="U9521" t="s">
        <v>623</v>
      </c>
    </row>
    <row r="9522" spans="1:21" x14ac:dyDescent="0.25">
      <c r="A9522">
        <v>2011</v>
      </c>
      <c r="B9522" s="6" t="s">
        <v>42</v>
      </c>
      <c r="C9522">
        <v>10</v>
      </c>
      <c r="I9522" t="str">
        <f t="shared" si="115"/>
        <v/>
      </c>
      <c r="J9522" s="22" t="s">
        <v>88</v>
      </c>
      <c r="K9522" s="22">
        <v>25</v>
      </c>
      <c r="L9522" s="22">
        <v>20</v>
      </c>
      <c r="M9522" s="22">
        <v>2</v>
      </c>
      <c r="N9522" s="22">
        <v>0</v>
      </c>
      <c r="O9522" s="22">
        <v>0</v>
      </c>
      <c r="P9522" s="22">
        <v>0</v>
      </c>
    </row>
    <row r="9523" spans="1:21" x14ac:dyDescent="0.25">
      <c r="A9523">
        <v>2011</v>
      </c>
      <c r="B9523" s="6" t="s">
        <v>42</v>
      </c>
      <c r="C9523">
        <v>11</v>
      </c>
      <c r="I9523" t="str">
        <f t="shared" si="115"/>
        <v/>
      </c>
      <c r="J9523" s="22" t="s">
        <v>78</v>
      </c>
      <c r="K9523" s="22">
        <v>25</v>
      </c>
      <c r="L9523" s="22">
        <v>18</v>
      </c>
      <c r="M9523" s="22">
        <v>9</v>
      </c>
      <c r="N9523" s="22">
        <v>5</v>
      </c>
      <c r="O9523" s="22">
        <v>0</v>
      </c>
      <c r="P9523" s="22">
        <v>0</v>
      </c>
    </row>
    <row r="9524" spans="1:21" x14ac:dyDescent="0.25">
      <c r="A9524">
        <v>2011</v>
      </c>
      <c r="B9524" s="6" t="s">
        <v>42</v>
      </c>
      <c r="C9524">
        <v>12</v>
      </c>
      <c r="I9524" t="str">
        <f t="shared" si="115"/>
        <v/>
      </c>
      <c r="J9524" s="22" t="s">
        <v>221</v>
      </c>
      <c r="K9524" s="22">
        <v>40</v>
      </c>
      <c r="L9524" s="22">
        <v>25</v>
      </c>
      <c r="M9524" s="22">
        <v>4</v>
      </c>
      <c r="N9524" s="22">
        <v>0</v>
      </c>
      <c r="O9524" s="22">
        <v>0</v>
      </c>
      <c r="P9524" s="22">
        <v>0</v>
      </c>
    </row>
    <row r="9525" spans="1:21" x14ac:dyDescent="0.25">
      <c r="A9525">
        <v>2011</v>
      </c>
      <c r="B9525" s="6" t="s">
        <v>42</v>
      </c>
      <c r="C9525">
        <v>13</v>
      </c>
      <c r="I9525" t="str">
        <f t="shared" si="115"/>
        <v/>
      </c>
      <c r="J9525" s="22" t="s">
        <v>221</v>
      </c>
      <c r="K9525" s="22">
        <v>20</v>
      </c>
      <c r="L9525" s="22">
        <v>9</v>
      </c>
      <c r="M9525" s="22">
        <v>7</v>
      </c>
      <c r="N9525" s="22">
        <v>0</v>
      </c>
      <c r="O9525" s="22">
        <v>0</v>
      </c>
      <c r="P9525" s="22">
        <v>0</v>
      </c>
    </row>
    <row r="9526" spans="1:21" x14ac:dyDescent="0.25">
      <c r="A9526">
        <v>2011</v>
      </c>
      <c r="B9526" s="6" t="s">
        <v>42</v>
      </c>
      <c r="C9526">
        <v>14</v>
      </c>
      <c r="I9526" t="str">
        <f t="shared" si="115"/>
        <v/>
      </c>
      <c r="J9526" s="22" t="s">
        <v>124</v>
      </c>
      <c r="K9526" s="22">
        <v>9</v>
      </c>
      <c r="L9526" s="22">
        <v>6</v>
      </c>
      <c r="M9526" s="22">
        <v>1</v>
      </c>
      <c r="N9526" s="22">
        <v>0</v>
      </c>
      <c r="O9526" s="22">
        <v>0</v>
      </c>
      <c r="P9526" s="22">
        <v>0</v>
      </c>
    </row>
    <row r="9527" spans="1:21" x14ac:dyDescent="0.25">
      <c r="A9527">
        <v>2011</v>
      </c>
      <c r="B9527" s="6" t="s">
        <v>42</v>
      </c>
      <c r="C9527">
        <v>15</v>
      </c>
      <c r="I9527" t="str">
        <f t="shared" si="115"/>
        <v/>
      </c>
      <c r="J9527" s="22" t="s">
        <v>85</v>
      </c>
      <c r="K9527" s="22">
        <v>8</v>
      </c>
      <c r="L9527" s="22">
        <v>7</v>
      </c>
      <c r="M9527" s="22">
        <v>3</v>
      </c>
      <c r="N9527" s="22">
        <v>0</v>
      </c>
      <c r="O9527" s="22">
        <v>0</v>
      </c>
      <c r="P9527" s="22">
        <v>0</v>
      </c>
      <c r="S9527" t="s">
        <v>31</v>
      </c>
      <c r="U9527" t="s">
        <v>646</v>
      </c>
    </row>
    <row r="9528" spans="1:21" x14ac:dyDescent="0.25">
      <c r="A9528">
        <v>2011</v>
      </c>
      <c r="B9528" s="6" t="s">
        <v>42</v>
      </c>
      <c r="C9528">
        <v>16</v>
      </c>
      <c r="I9528" t="str">
        <f t="shared" si="115"/>
        <v/>
      </c>
      <c r="J9528" s="22" t="s">
        <v>221</v>
      </c>
      <c r="K9528" s="22">
        <v>25</v>
      </c>
      <c r="L9528" s="22">
        <v>20</v>
      </c>
      <c r="M9528" s="22">
        <v>8</v>
      </c>
      <c r="N9528" s="22">
        <v>25</v>
      </c>
      <c r="O9528" s="22">
        <v>0</v>
      </c>
      <c r="P9528" s="22">
        <v>0</v>
      </c>
    </row>
    <row r="9529" spans="1:21" x14ac:dyDescent="0.25">
      <c r="A9529">
        <v>2011</v>
      </c>
      <c r="B9529" s="6" t="s">
        <v>42</v>
      </c>
      <c r="C9529">
        <v>17</v>
      </c>
      <c r="I9529" t="str">
        <f t="shared" si="115"/>
        <v/>
      </c>
      <c r="J9529" s="22" t="s">
        <v>84</v>
      </c>
      <c r="K9529" s="22">
        <v>20</v>
      </c>
      <c r="L9529" s="22">
        <v>18</v>
      </c>
      <c r="M9529" s="22">
        <v>5</v>
      </c>
      <c r="N9529" s="22">
        <v>10</v>
      </c>
      <c r="O9529" s="22">
        <v>0</v>
      </c>
      <c r="P9529" s="22">
        <v>0</v>
      </c>
    </row>
    <row r="9530" spans="1:21" x14ac:dyDescent="0.25">
      <c r="A9530">
        <v>2011</v>
      </c>
      <c r="B9530" s="6" t="s">
        <v>42</v>
      </c>
      <c r="C9530">
        <v>18</v>
      </c>
      <c r="I9530" t="str">
        <f t="shared" si="115"/>
        <v/>
      </c>
      <c r="J9530" s="22" t="s">
        <v>99</v>
      </c>
      <c r="K9530" s="22">
        <v>9</v>
      </c>
      <c r="L9530" s="22">
        <v>8</v>
      </c>
      <c r="M9530" s="22">
        <v>1</v>
      </c>
      <c r="N9530" s="22">
        <v>20</v>
      </c>
      <c r="O9530" s="22">
        <v>0</v>
      </c>
      <c r="P9530" s="22">
        <v>0</v>
      </c>
    </row>
    <row r="9531" spans="1:21" x14ac:dyDescent="0.25">
      <c r="A9531">
        <v>2011</v>
      </c>
      <c r="B9531" s="6" t="s">
        <v>42</v>
      </c>
      <c r="C9531">
        <v>19</v>
      </c>
      <c r="I9531" t="str">
        <f t="shared" si="115"/>
        <v/>
      </c>
      <c r="J9531" s="22" t="s">
        <v>80</v>
      </c>
      <c r="K9531" s="22">
        <v>22</v>
      </c>
      <c r="L9531" s="22">
        <v>20</v>
      </c>
      <c r="M9531" s="22">
        <v>5</v>
      </c>
      <c r="N9531" s="22">
        <v>0</v>
      </c>
      <c r="O9531" s="22">
        <v>0</v>
      </c>
      <c r="P9531" s="22">
        <v>0</v>
      </c>
    </row>
    <row r="9532" spans="1:21" x14ac:dyDescent="0.25">
      <c r="A9532">
        <v>2011</v>
      </c>
      <c r="B9532" s="6" t="s">
        <v>42</v>
      </c>
      <c r="C9532">
        <v>20</v>
      </c>
      <c r="I9532" t="str">
        <f t="shared" si="115"/>
        <v/>
      </c>
      <c r="J9532" s="22" t="s">
        <v>88</v>
      </c>
      <c r="K9532" s="22">
        <v>26</v>
      </c>
      <c r="L9532" s="22">
        <v>20</v>
      </c>
      <c r="M9532" s="22">
        <v>8</v>
      </c>
      <c r="N9532" s="22">
        <v>0</v>
      </c>
      <c r="O9532" s="22">
        <v>0</v>
      </c>
      <c r="P9532" s="22">
        <v>0</v>
      </c>
      <c r="S9532" t="s">
        <v>47</v>
      </c>
    </row>
    <row r="9533" spans="1:21" x14ac:dyDescent="0.25">
      <c r="A9533">
        <v>2011</v>
      </c>
      <c r="B9533" s="6" t="s">
        <v>42</v>
      </c>
      <c r="C9533">
        <v>21</v>
      </c>
      <c r="I9533" t="str">
        <f t="shared" si="115"/>
        <v/>
      </c>
      <c r="J9533" s="22" t="s">
        <v>85</v>
      </c>
      <c r="K9533" s="22">
        <v>10</v>
      </c>
      <c r="L9533" s="22">
        <v>7</v>
      </c>
      <c r="M9533" s="22">
        <v>3</v>
      </c>
      <c r="N9533" s="22">
        <v>5</v>
      </c>
      <c r="O9533" s="22">
        <v>0</v>
      </c>
      <c r="P9533" s="22">
        <v>5</v>
      </c>
    </row>
    <row r="9534" spans="1:21" x14ac:dyDescent="0.25">
      <c r="A9534">
        <v>2011</v>
      </c>
      <c r="B9534" s="6" t="s">
        <v>42</v>
      </c>
      <c r="C9534">
        <v>22</v>
      </c>
      <c r="I9534" t="str">
        <f t="shared" si="115"/>
        <v/>
      </c>
      <c r="J9534" s="22" t="s">
        <v>239</v>
      </c>
      <c r="K9534" s="22">
        <v>22</v>
      </c>
      <c r="L9534" s="22">
        <v>20</v>
      </c>
      <c r="M9534" s="22">
        <v>3</v>
      </c>
      <c r="N9534" s="22">
        <v>0</v>
      </c>
      <c r="O9534" s="22">
        <v>0</v>
      </c>
      <c r="P9534" s="22">
        <v>0</v>
      </c>
      <c r="S9534" t="s">
        <v>47</v>
      </c>
    </row>
    <row r="9535" spans="1:21" x14ac:dyDescent="0.25">
      <c r="A9535">
        <v>2011</v>
      </c>
      <c r="B9535" s="6" t="s">
        <v>42</v>
      </c>
      <c r="C9535">
        <v>23</v>
      </c>
      <c r="I9535" t="str">
        <f t="shared" si="115"/>
        <v/>
      </c>
      <c r="J9535" s="22" t="s">
        <v>221</v>
      </c>
      <c r="K9535" s="22">
        <v>29</v>
      </c>
      <c r="L9535" s="22">
        <v>23</v>
      </c>
      <c r="M9535" s="22">
        <v>3</v>
      </c>
      <c r="N9535" s="22">
        <v>0</v>
      </c>
      <c r="O9535" s="22">
        <v>0</v>
      </c>
      <c r="P9535" s="22">
        <v>10</v>
      </c>
    </row>
    <row r="9536" spans="1:21" x14ac:dyDescent="0.25">
      <c r="A9536">
        <v>2011</v>
      </c>
      <c r="B9536" s="6" t="s">
        <v>42</v>
      </c>
      <c r="C9536">
        <v>24</v>
      </c>
      <c r="I9536" t="str">
        <f t="shared" si="115"/>
        <v/>
      </c>
      <c r="J9536" s="22" t="s">
        <v>88</v>
      </c>
      <c r="K9536" s="22">
        <v>30</v>
      </c>
      <c r="L9536" s="22">
        <v>20</v>
      </c>
      <c r="M9536" s="22">
        <v>5</v>
      </c>
      <c r="N9536" s="22">
        <v>5</v>
      </c>
      <c r="O9536" s="22">
        <v>0</v>
      </c>
      <c r="P9536" s="22">
        <v>5</v>
      </c>
    </row>
    <row r="9537" spans="1:20" x14ac:dyDescent="0.25">
      <c r="A9537">
        <v>2011</v>
      </c>
      <c r="B9537" s="6" t="s">
        <v>42</v>
      </c>
      <c r="C9537">
        <v>25</v>
      </c>
      <c r="F9537">
        <v>13.2</v>
      </c>
      <c r="I9537">
        <f t="shared" si="115"/>
        <v>13.2</v>
      </c>
      <c r="J9537" s="22" t="s">
        <v>81</v>
      </c>
      <c r="K9537" s="22">
        <v>50</v>
      </c>
      <c r="L9537" s="22">
        <v>40</v>
      </c>
      <c r="M9537" s="22">
        <v>40</v>
      </c>
      <c r="N9537" s="22">
        <v>20</v>
      </c>
      <c r="O9537" s="22">
        <v>0</v>
      </c>
      <c r="P9537" s="22">
        <v>5</v>
      </c>
    </row>
    <row r="9538" spans="1:20" x14ac:dyDescent="0.25">
      <c r="A9538">
        <v>2011</v>
      </c>
      <c r="B9538" s="6" t="s">
        <v>42</v>
      </c>
      <c r="C9538">
        <v>26</v>
      </c>
      <c r="D9538" t="s">
        <v>613</v>
      </c>
      <c r="E9538">
        <v>3</v>
      </c>
      <c r="F9538">
        <v>11.2</v>
      </c>
      <c r="G9538">
        <v>330</v>
      </c>
      <c r="H9538">
        <v>0</v>
      </c>
      <c r="I9538">
        <f t="shared" si="115"/>
        <v>16.71641791044776</v>
      </c>
      <c r="J9538" s="22" t="s">
        <v>323</v>
      </c>
      <c r="K9538" s="22">
        <v>20</v>
      </c>
      <c r="L9538" s="22">
        <v>20</v>
      </c>
      <c r="M9538" s="22">
        <v>10</v>
      </c>
      <c r="N9538" s="22">
        <v>0</v>
      </c>
      <c r="O9538" s="22">
        <v>0</v>
      </c>
      <c r="P9538" s="22">
        <v>0</v>
      </c>
    </row>
    <row r="9539" spans="1:20" x14ac:dyDescent="0.25">
      <c r="A9539">
        <v>2011</v>
      </c>
      <c r="B9539" s="6" t="s">
        <v>42</v>
      </c>
      <c r="C9539">
        <v>27</v>
      </c>
      <c r="I9539" t="str">
        <f t="shared" si="115"/>
        <v/>
      </c>
      <c r="J9539" s="22" t="s">
        <v>221</v>
      </c>
      <c r="K9539" s="22">
        <v>40</v>
      </c>
      <c r="L9539" s="22">
        <v>30</v>
      </c>
      <c r="M9539" s="22">
        <v>25</v>
      </c>
      <c r="N9539" s="22">
        <v>15</v>
      </c>
      <c r="O9539" s="22">
        <v>0</v>
      </c>
      <c r="P9539" s="22">
        <v>0</v>
      </c>
    </row>
    <row r="9540" spans="1:20" x14ac:dyDescent="0.25">
      <c r="A9540">
        <v>2011</v>
      </c>
      <c r="B9540" s="6" t="s">
        <v>42</v>
      </c>
      <c r="C9540">
        <v>28</v>
      </c>
      <c r="I9540" t="str">
        <f t="shared" si="115"/>
        <v/>
      </c>
      <c r="J9540" s="22" t="s">
        <v>78</v>
      </c>
      <c r="K9540" s="22">
        <v>20</v>
      </c>
      <c r="L9540" s="22">
        <v>20</v>
      </c>
      <c r="M9540" s="22">
        <v>10</v>
      </c>
      <c r="N9540" s="22">
        <v>0</v>
      </c>
      <c r="O9540" s="22">
        <v>0</v>
      </c>
      <c r="P9540" s="22">
        <v>0</v>
      </c>
    </row>
    <row r="9541" spans="1:20" x14ac:dyDescent="0.25">
      <c r="A9541">
        <v>2011</v>
      </c>
      <c r="B9541" s="6" t="s">
        <v>42</v>
      </c>
      <c r="C9541">
        <v>29</v>
      </c>
      <c r="I9541" t="str">
        <f t="shared" si="115"/>
        <v/>
      </c>
      <c r="J9541" s="22" t="s">
        <v>85</v>
      </c>
      <c r="K9541" s="22">
        <v>20</v>
      </c>
      <c r="L9541" s="22">
        <v>10</v>
      </c>
      <c r="M9541" s="22">
        <v>5</v>
      </c>
      <c r="N9541" s="22">
        <v>5</v>
      </c>
      <c r="O9541" s="22">
        <v>0</v>
      </c>
      <c r="P9541" s="22">
        <v>0</v>
      </c>
    </row>
    <row r="9542" spans="1:20" x14ac:dyDescent="0.25">
      <c r="A9542">
        <v>2011</v>
      </c>
      <c r="B9542" s="6" t="s">
        <v>42</v>
      </c>
      <c r="C9542">
        <v>30</v>
      </c>
      <c r="I9542" t="str">
        <f t="shared" si="115"/>
        <v/>
      </c>
      <c r="J9542" s="22" t="s">
        <v>80</v>
      </c>
      <c r="K9542" s="22">
        <v>10</v>
      </c>
      <c r="L9542" s="22">
        <v>10</v>
      </c>
      <c r="M9542" s="22">
        <v>5</v>
      </c>
      <c r="N9542" s="22">
        <v>0</v>
      </c>
      <c r="O9542" s="22">
        <v>0</v>
      </c>
      <c r="P9542" s="22">
        <v>0</v>
      </c>
    </row>
    <row r="9543" spans="1:20" x14ac:dyDescent="0.25">
      <c r="A9543">
        <v>2011</v>
      </c>
      <c r="B9543" s="6" t="s">
        <v>42</v>
      </c>
      <c r="C9543">
        <v>31</v>
      </c>
      <c r="I9543" t="str">
        <f t="shared" si="115"/>
        <v/>
      </c>
      <c r="J9543" s="22" t="s">
        <v>323</v>
      </c>
      <c r="K9543" s="22">
        <v>30</v>
      </c>
      <c r="L9543" s="22">
        <v>20</v>
      </c>
      <c r="M9543" s="22">
        <v>5</v>
      </c>
      <c r="N9543" s="22">
        <v>0</v>
      </c>
      <c r="O9543" s="22">
        <v>0</v>
      </c>
      <c r="P9543" s="22">
        <v>0</v>
      </c>
    </row>
    <row r="9544" spans="1:20" x14ac:dyDescent="0.25">
      <c r="A9544">
        <v>2011</v>
      </c>
      <c r="B9544" s="6" t="s">
        <v>42</v>
      </c>
      <c r="C9544">
        <v>32</v>
      </c>
      <c r="I9544" t="str">
        <f t="shared" si="115"/>
        <v/>
      </c>
      <c r="J9544" s="22" t="s">
        <v>85</v>
      </c>
      <c r="K9544" s="22">
        <v>10</v>
      </c>
      <c r="L9544" s="22">
        <v>10</v>
      </c>
      <c r="M9544" s="22">
        <v>5</v>
      </c>
      <c r="N9544" s="22">
        <v>5</v>
      </c>
      <c r="O9544" s="22">
        <v>0</v>
      </c>
      <c r="P9544" s="22">
        <v>0</v>
      </c>
    </row>
    <row r="9545" spans="1:20" x14ac:dyDescent="0.25">
      <c r="A9545">
        <v>2011</v>
      </c>
      <c r="B9545" s="6" t="s">
        <v>42</v>
      </c>
      <c r="C9545">
        <v>33</v>
      </c>
      <c r="I9545" t="str">
        <f t="shared" si="115"/>
        <v/>
      </c>
      <c r="J9545" s="22" t="s">
        <v>99</v>
      </c>
      <c r="K9545" s="22">
        <v>30</v>
      </c>
      <c r="L9545" s="22">
        <v>25</v>
      </c>
      <c r="M9545" s="22">
        <v>10</v>
      </c>
      <c r="N9545" s="22">
        <v>0</v>
      </c>
      <c r="O9545" s="22">
        <v>0</v>
      </c>
      <c r="P9545" s="22">
        <v>0</v>
      </c>
    </row>
    <row r="9546" spans="1:20" x14ac:dyDescent="0.25">
      <c r="A9546">
        <v>2011</v>
      </c>
      <c r="B9546" s="6" t="s">
        <v>42</v>
      </c>
      <c r="C9546">
        <v>34</v>
      </c>
      <c r="I9546" t="str">
        <f t="shared" si="115"/>
        <v/>
      </c>
      <c r="J9546" s="22" t="s">
        <v>78</v>
      </c>
      <c r="K9546" s="22">
        <v>30</v>
      </c>
      <c r="L9546" s="22">
        <v>25</v>
      </c>
      <c r="M9546" s="22">
        <v>15</v>
      </c>
      <c r="N9546" s="22">
        <v>30</v>
      </c>
      <c r="O9546" s="22">
        <v>0</v>
      </c>
      <c r="P9546" s="22">
        <v>0</v>
      </c>
      <c r="T9546" s="22">
        <v>2</v>
      </c>
    </row>
    <row r="9547" spans="1:20" x14ac:dyDescent="0.25">
      <c r="A9547">
        <v>2011</v>
      </c>
      <c r="B9547" s="6" t="s">
        <v>42</v>
      </c>
      <c r="C9547">
        <v>35</v>
      </c>
      <c r="I9547" t="str">
        <f t="shared" si="115"/>
        <v/>
      </c>
      <c r="J9547" s="22" t="s">
        <v>323</v>
      </c>
      <c r="K9547" s="22">
        <v>20</v>
      </c>
      <c r="L9547" s="22">
        <v>5</v>
      </c>
      <c r="M9547" s="22">
        <v>15</v>
      </c>
      <c r="N9547" s="22">
        <v>10</v>
      </c>
      <c r="O9547" s="22">
        <v>0</v>
      </c>
      <c r="P9547" s="22">
        <v>0</v>
      </c>
    </row>
    <row r="9548" spans="1:20" x14ac:dyDescent="0.25">
      <c r="A9548">
        <v>2011</v>
      </c>
      <c r="B9548" s="6" t="s">
        <v>42</v>
      </c>
      <c r="C9548">
        <v>36</v>
      </c>
      <c r="I9548" t="str">
        <f t="shared" si="115"/>
        <v/>
      </c>
      <c r="J9548" s="22" t="s">
        <v>88</v>
      </c>
      <c r="K9548" s="22">
        <v>40</v>
      </c>
      <c r="L9548" s="22">
        <v>30</v>
      </c>
      <c r="M9548" s="22">
        <v>35</v>
      </c>
      <c r="N9548" s="22">
        <v>5</v>
      </c>
      <c r="O9548" s="22">
        <v>0</v>
      </c>
      <c r="P9548" s="22">
        <v>0</v>
      </c>
    </row>
    <row r="9549" spans="1:20" x14ac:dyDescent="0.25">
      <c r="A9549">
        <v>2011</v>
      </c>
      <c r="B9549" s="6" t="s">
        <v>42</v>
      </c>
      <c r="C9549">
        <v>37</v>
      </c>
      <c r="I9549" t="str">
        <f t="shared" si="115"/>
        <v/>
      </c>
      <c r="J9549" s="22" t="s">
        <v>88</v>
      </c>
      <c r="K9549" s="22">
        <v>15</v>
      </c>
      <c r="L9549" s="22">
        <v>10</v>
      </c>
      <c r="M9549" s="22">
        <v>10</v>
      </c>
      <c r="N9549" s="22">
        <v>0</v>
      </c>
      <c r="O9549" s="22">
        <v>0</v>
      </c>
      <c r="P9549" s="22">
        <v>0</v>
      </c>
    </row>
    <row r="9550" spans="1:20" x14ac:dyDescent="0.25">
      <c r="A9550">
        <v>2011</v>
      </c>
      <c r="B9550" s="6" t="s">
        <v>42</v>
      </c>
      <c r="C9550">
        <v>38</v>
      </c>
      <c r="I9550" t="str">
        <f t="shared" si="115"/>
        <v/>
      </c>
      <c r="J9550" s="22" t="s">
        <v>76</v>
      </c>
      <c r="K9550" s="22">
        <v>110</v>
      </c>
      <c r="L9550" s="22">
        <v>100</v>
      </c>
      <c r="M9550" s="22">
        <v>40</v>
      </c>
      <c r="N9550" s="22">
        <v>5</v>
      </c>
      <c r="O9550" s="22">
        <v>0</v>
      </c>
      <c r="P9550" s="22">
        <v>0</v>
      </c>
    </row>
    <row r="9551" spans="1:20" x14ac:dyDescent="0.25">
      <c r="A9551">
        <v>2011</v>
      </c>
      <c r="B9551" s="6" t="s">
        <v>42</v>
      </c>
      <c r="C9551">
        <v>39</v>
      </c>
      <c r="I9551" t="str">
        <f t="shared" si="115"/>
        <v/>
      </c>
      <c r="J9551" s="22" t="s">
        <v>83</v>
      </c>
      <c r="K9551" s="22">
        <v>70</v>
      </c>
      <c r="L9551" s="22">
        <v>40</v>
      </c>
      <c r="M9551" s="22">
        <v>40</v>
      </c>
      <c r="N9551" s="22">
        <v>5</v>
      </c>
      <c r="O9551" s="22">
        <v>0</v>
      </c>
      <c r="P9551" s="22">
        <v>0</v>
      </c>
    </row>
    <row r="9552" spans="1:20" x14ac:dyDescent="0.25">
      <c r="A9552">
        <v>2011</v>
      </c>
      <c r="B9552" s="6" t="s">
        <v>42</v>
      </c>
      <c r="C9552">
        <v>40</v>
      </c>
      <c r="I9552" t="str">
        <f t="shared" si="115"/>
        <v/>
      </c>
      <c r="J9552" s="22" t="s">
        <v>78</v>
      </c>
      <c r="K9552" s="22">
        <v>30</v>
      </c>
      <c r="L9552" s="22">
        <v>15</v>
      </c>
      <c r="M9552" s="22">
        <v>15</v>
      </c>
      <c r="N9552" s="22">
        <v>0</v>
      </c>
      <c r="O9552" s="22">
        <v>0</v>
      </c>
      <c r="P9552" s="22">
        <v>0</v>
      </c>
    </row>
    <row r="9553" spans="1:21" x14ac:dyDescent="0.25">
      <c r="A9553">
        <v>2011</v>
      </c>
      <c r="B9553" s="6" t="s">
        <v>42</v>
      </c>
      <c r="C9553">
        <v>41</v>
      </c>
      <c r="I9553" t="str">
        <f t="shared" si="115"/>
        <v/>
      </c>
      <c r="J9553" s="22" t="s">
        <v>85</v>
      </c>
      <c r="K9553" s="22">
        <v>15</v>
      </c>
      <c r="L9553" s="22">
        <v>15</v>
      </c>
      <c r="M9553" s="22">
        <v>10</v>
      </c>
      <c r="N9553" s="22">
        <v>0</v>
      </c>
      <c r="O9553" s="22">
        <v>0</v>
      </c>
      <c r="P9553" s="22">
        <v>0</v>
      </c>
      <c r="S9553" t="s">
        <v>51</v>
      </c>
      <c r="U9553" t="s">
        <v>623</v>
      </c>
    </row>
    <row r="9554" spans="1:21" x14ac:dyDescent="0.25">
      <c r="A9554">
        <v>2011</v>
      </c>
      <c r="B9554" s="6" t="s">
        <v>42</v>
      </c>
      <c r="C9554">
        <v>42</v>
      </c>
      <c r="D9554" t="s">
        <v>613</v>
      </c>
      <c r="E9554">
        <v>4</v>
      </c>
      <c r="F9554">
        <v>11.2</v>
      </c>
      <c r="G9554">
        <v>335</v>
      </c>
      <c r="H9554">
        <v>0</v>
      </c>
      <c r="I9554">
        <f t="shared" si="115"/>
        <v>16.842105263157894</v>
      </c>
      <c r="J9554" s="22" t="s">
        <v>270</v>
      </c>
      <c r="K9554" s="22">
        <v>5</v>
      </c>
      <c r="L9554" s="22">
        <v>4</v>
      </c>
      <c r="M9554" s="22">
        <v>15</v>
      </c>
      <c r="N9554" s="22">
        <v>0</v>
      </c>
      <c r="O9554" s="22">
        <v>0</v>
      </c>
      <c r="P9554" s="22">
        <v>0</v>
      </c>
    </row>
    <row r="9555" spans="1:21" x14ac:dyDescent="0.25">
      <c r="A9555">
        <v>2011</v>
      </c>
      <c r="B9555" s="6" t="s">
        <v>42</v>
      </c>
      <c r="C9555">
        <v>43</v>
      </c>
      <c r="I9555" t="str">
        <f t="shared" si="115"/>
        <v/>
      </c>
      <c r="J9555" s="22" t="s">
        <v>99</v>
      </c>
      <c r="K9555" s="22">
        <v>40</v>
      </c>
      <c r="L9555" s="22">
        <v>20</v>
      </c>
      <c r="M9555" s="22">
        <v>10</v>
      </c>
      <c r="N9555" s="22">
        <v>25</v>
      </c>
      <c r="O9555" s="22">
        <v>0</v>
      </c>
      <c r="P9555" s="22">
        <v>0</v>
      </c>
    </row>
    <row r="9556" spans="1:21" x14ac:dyDescent="0.25">
      <c r="A9556">
        <v>2011</v>
      </c>
      <c r="B9556" s="6" t="s">
        <v>42</v>
      </c>
      <c r="C9556">
        <v>44</v>
      </c>
      <c r="I9556" t="str">
        <f t="shared" si="115"/>
        <v/>
      </c>
      <c r="J9556" s="22" t="s">
        <v>80</v>
      </c>
      <c r="K9556" s="22">
        <v>10</v>
      </c>
      <c r="L9556" s="22">
        <v>10</v>
      </c>
      <c r="M9556" s="22">
        <v>5</v>
      </c>
      <c r="N9556" s="22">
        <v>20</v>
      </c>
      <c r="O9556" s="22">
        <v>0</v>
      </c>
      <c r="P9556" s="22">
        <v>0</v>
      </c>
    </row>
    <row r="9557" spans="1:21" x14ac:dyDescent="0.25">
      <c r="A9557">
        <v>2011</v>
      </c>
      <c r="B9557" s="6" t="s">
        <v>42</v>
      </c>
      <c r="C9557">
        <v>45</v>
      </c>
      <c r="I9557" t="str">
        <f t="shared" si="115"/>
        <v/>
      </c>
      <c r="J9557" s="22" t="s">
        <v>85</v>
      </c>
      <c r="K9557" s="22">
        <v>10</v>
      </c>
      <c r="L9557" s="22">
        <v>5</v>
      </c>
      <c r="M9557" s="22">
        <v>5</v>
      </c>
      <c r="N9557" s="22">
        <v>0</v>
      </c>
      <c r="O9557" s="22">
        <v>0</v>
      </c>
      <c r="P9557" s="22">
        <v>0</v>
      </c>
    </row>
    <row r="9558" spans="1:21" x14ac:dyDescent="0.25">
      <c r="A9558">
        <v>2011</v>
      </c>
      <c r="B9558" s="6" t="s">
        <v>42</v>
      </c>
      <c r="C9558">
        <v>46</v>
      </c>
      <c r="I9558" t="str">
        <f t="shared" si="115"/>
        <v/>
      </c>
      <c r="J9558" s="22" t="s">
        <v>81</v>
      </c>
      <c r="K9558" s="22">
        <v>40</v>
      </c>
      <c r="L9558" s="22">
        <v>35</v>
      </c>
      <c r="M9558" s="22">
        <v>50</v>
      </c>
      <c r="N9558" s="22">
        <v>30</v>
      </c>
      <c r="O9558" s="22">
        <v>0</v>
      </c>
      <c r="P9558" s="22">
        <v>0</v>
      </c>
    </row>
    <row r="9559" spans="1:21" x14ac:dyDescent="0.25">
      <c r="A9559">
        <v>2011</v>
      </c>
      <c r="B9559" s="6" t="s">
        <v>42</v>
      </c>
      <c r="C9559">
        <v>47</v>
      </c>
      <c r="I9559" t="str">
        <f t="shared" si="115"/>
        <v/>
      </c>
      <c r="J9559" s="22" t="s">
        <v>82</v>
      </c>
      <c r="K9559" s="22">
        <v>35</v>
      </c>
      <c r="L9559" s="22">
        <v>20</v>
      </c>
      <c r="M9559" s="22">
        <v>25</v>
      </c>
      <c r="N9559" s="22">
        <v>35</v>
      </c>
      <c r="O9559" s="22">
        <v>0</v>
      </c>
      <c r="P9559" s="22">
        <v>0</v>
      </c>
      <c r="S9559" t="s">
        <v>51</v>
      </c>
      <c r="U9559" t="s">
        <v>623</v>
      </c>
    </row>
    <row r="9560" spans="1:21" x14ac:dyDescent="0.25">
      <c r="A9560">
        <v>2011</v>
      </c>
      <c r="B9560" s="6" t="s">
        <v>42</v>
      </c>
      <c r="C9560">
        <v>48</v>
      </c>
      <c r="I9560" t="str">
        <f t="shared" si="115"/>
        <v/>
      </c>
      <c r="J9560" s="22" t="s">
        <v>78</v>
      </c>
      <c r="K9560" s="22">
        <v>30</v>
      </c>
      <c r="L9560" s="22">
        <v>35</v>
      </c>
      <c r="M9560" s="22">
        <v>10</v>
      </c>
      <c r="N9560" s="22">
        <v>0</v>
      </c>
      <c r="O9560" s="22">
        <v>0</v>
      </c>
      <c r="P9560" s="22">
        <v>0</v>
      </c>
    </row>
    <row r="9561" spans="1:21" x14ac:dyDescent="0.25">
      <c r="A9561">
        <v>2011</v>
      </c>
      <c r="B9561" s="6" t="s">
        <v>42</v>
      </c>
      <c r="C9561">
        <v>49</v>
      </c>
      <c r="I9561" t="str">
        <f t="shared" si="115"/>
        <v/>
      </c>
      <c r="J9561" s="22" t="s">
        <v>79</v>
      </c>
      <c r="K9561" s="22">
        <v>25</v>
      </c>
      <c r="L9561" s="22">
        <v>20</v>
      </c>
      <c r="M9561" s="22">
        <v>10</v>
      </c>
      <c r="N9561" s="22">
        <v>20</v>
      </c>
      <c r="O9561" s="22">
        <v>0</v>
      </c>
      <c r="P9561" s="22">
        <v>0</v>
      </c>
    </row>
    <row r="9562" spans="1:21" x14ac:dyDescent="0.25">
      <c r="A9562">
        <v>2011</v>
      </c>
      <c r="B9562" s="6" t="s">
        <v>42</v>
      </c>
      <c r="C9562">
        <v>50</v>
      </c>
      <c r="I9562" t="str">
        <f t="shared" si="115"/>
        <v/>
      </c>
      <c r="J9562" s="22" t="s">
        <v>80</v>
      </c>
      <c r="K9562" s="22">
        <v>5</v>
      </c>
      <c r="L9562" s="22">
        <v>5</v>
      </c>
      <c r="M9562" s="22">
        <v>2</v>
      </c>
      <c r="N9562" s="22">
        <v>0</v>
      </c>
      <c r="O9562" s="22">
        <v>0</v>
      </c>
      <c r="P9562" s="22">
        <v>0</v>
      </c>
    </row>
    <row r="9563" spans="1:21" x14ac:dyDescent="0.25">
      <c r="A9563">
        <v>2011</v>
      </c>
      <c r="B9563" s="6" t="s">
        <v>42</v>
      </c>
      <c r="C9563">
        <v>51</v>
      </c>
      <c r="I9563" t="str">
        <f t="shared" si="115"/>
        <v/>
      </c>
      <c r="J9563" s="22" t="s">
        <v>80</v>
      </c>
      <c r="K9563" s="22">
        <v>40</v>
      </c>
      <c r="L9563" s="22">
        <v>20</v>
      </c>
      <c r="M9563" s="22">
        <v>25</v>
      </c>
      <c r="N9563" s="22">
        <v>0</v>
      </c>
      <c r="O9563" s="22">
        <v>0</v>
      </c>
      <c r="P9563" s="22">
        <v>0</v>
      </c>
      <c r="S9563" t="s">
        <v>51</v>
      </c>
      <c r="U9563" t="s">
        <v>659</v>
      </c>
    </row>
    <row r="9564" spans="1:21" x14ac:dyDescent="0.25">
      <c r="A9564">
        <v>2011</v>
      </c>
      <c r="B9564" s="6" t="s">
        <v>42</v>
      </c>
      <c r="C9564">
        <v>52</v>
      </c>
      <c r="I9564" t="str">
        <f t="shared" si="115"/>
        <v/>
      </c>
      <c r="J9564" s="22" t="s">
        <v>80</v>
      </c>
      <c r="K9564" s="22">
        <v>5</v>
      </c>
      <c r="L9564" s="22">
        <v>5</v>
      </c>
      <c r="M9564" s="22">
        <v>5</v>
      </c>
      <c r="N9564" s="22">
        <v>0</v>
      </c>
      <c r="O9564" s="22">
        <v>0</v>
      </c>
      <c r="P9564" s="22">
        <v>0</v>
      </c>
      <c r="S9564" t="s">
        <v>47</v>
      </c>
    </row>
    <row r="9565" spans="1:21" x14ac:dyDescent="0.25">
      <c r="A9565">
        <v>2011</v>
      </c>
      <c r="B9565" s="6" t="s">
        <v>42</v>
      </c>
      <c r="C9565">
        <v>53</v>
      </c>
      <c r="I9565" t="str">
        <f t="shared" si="115"/>
        <v/>
      </c>
      <c r="J9565" s="22" t="s">
        <v>82</v>
      </c>
      <c r="K9565" s="22">
        <v>30</v>
      </c>
      <c r="L9565" s="22">
        <v>20</v>
      </c>
      <c r="M9565" s="22">
        <v>15</v>
      </c>
      <c r="N9565" s="22">
        <v>0</v>
      </c>
      <c r="O9565" s="22">
        <v>0</v>
      </c>
      <c r="P9565" s="22">
        <v>0</v>
      </c>
    </row>
    <row r="9566" spans="1:21" x14ac:dyDescent="0.25">
      <c r="A9566">
        <v>2011</v>
      </c>
      <c r="B9566" s="6" t="s">
        <v>42</v>
      </c>
      <c r="C9566">
        <v>54</v>
      </c>
      <c r="I9566" t="str">
        <f t="shared" si="115"/>
        <v/>
      </c>
      <c r="J9566" s="22" t="s">
        <v>78</v>
      </c>
      <c r="K9566" s="22">
        <v>20</v>
      </c>
      <c r="L9566" s="22">
        <v>10</v>
      </c>
      <c r="M9566" s="22">
        <v>10</v>
      </c>
      <c r="N9566" s="22">
        <v>0</v>
      </c>
      <c r="O9566" s="22">
        <v>0</v>
      </c>
      <c r="P9566" s="22">
        <v>0</v>
      </c>
    </row>
    <row r="9567" spans="1:21" x14ac:dyDescent="0.25">
      <c r="A9567">
        <v>2011</v>
      </c>
      <c r="B9567" s="6" t="s">
        <v>42</v>
      </c>
      <c r="C9567">
        <v>55</v>
      </c>
      <c r="I9567" t="str">
        <f t="shared" si="115"/>
        <v/>
      </c>
      <c r="J9567" s="22" t="s">
        <v>85</v>
      </c>
      <c r="K9567" s="22">
        <v>20</v>
      </c>
      <c r="L9567" s="22">
        <v>20</v>
      </c>
      <c r="M9567" s="22">
        <v>5</v>
      </c>
      <c r="N9567" s="22">
        <v>0</v>
      </c>
      <c r="O9567" s="22">
        <v>0</v>
      </c>
      <c r="P9567" s="22">
        <v>0</v>
      </c>
    </row>
    <row r="9568" spans="1:21" x14ac:dyDescent="0.25">
      <c r="A9568">
        <v>2011</v>
      </c>
      <c r="B9568" s="6" t="s">
        <v>42</v>
      </c>
      <c r="C9568">
        <v>56</v>
      </c>
      <c r="I9568" t="str">
        <f t="shared" si="115"/>
        <v/>
      </c>
      <c r="J9568" s="22" t="s">
        <v>82</v>
      </c>
      <c r="K9568" s="22">
        <v>20</v>
      </c>
      <c r="L9568" s="22">
        <v>15</v>
      </c>
      <c r="M9568" s="22">
        <v>5</v>
      </c>
      <c r="N9568" s="22">
        <v>0</v>
      </c>
      <c r="O9568" s="22">
        <v>0</v>
      </c>
      <c r="P9568" s="22">
        <v>0</v>
      </c>
    </row>
    <row r="9569" spans="1:16" x14ac:dyDescent="0.25">
      <c r="A9569">
        <v>2011</v>
      </c>
      <c r="B9569" s="6" t="s">
        <v>42</v>
      </c>
      <c r="C9569">
        <v>57</v>
      </c>
      <c r="I9569" t="str">
        <f t="shared" si="115"/>
        <v/>
      </c>
      <c r="J9569" s="22" t="s">
        <v>99</v>
      </c>
      <c r="K9569" s="22">
        <v>60</v>
      </c>
      <c r="L9569" s="22">
        <v>40</v>
      </c>
      <c r="M9569" s="22">
        <v>6</v>
      </c>
      <c r="N9569" s="22">
        <v>70</v>
      </c>
      <c r="O9569" s="22">
        <v>0</v>
      </c>
      <c r="P9569" s="22">
        <v>0</v>
      </c>
    </row>
    <row r="9570" spans="1:16" x14ac:dyDescent="0.25">
      <c r="A9570">
        <v>2011</v>
      </c>
      <c r="B9570" s="6" t="s">
        <v>42</v>
      </c>
      <c r="C9570">
        <v>58</v>
      </c>
      <c r="I9570" t="str">
        <f t="shared" si="115"/>
        <v/>
      </c>
      <c r="J9570" s="22" t="s">
        <v>85</v>
      </c>
      <c r="K9570" s="22">
        <v>35</v>
      </c>
      <c r="L9570" s="22">
        <v>20</v>
      </c>
      <c r="M9570" s="22">
        <v>5</v>
      </c>
      <c r="N9570" s="22">
        <v>0</v>
      </c>
      <c r="O9570" s="22">
        <v>0</v>
      </c>
      <c r="P9570" s="22">
        <v>0</v>
      </c>
    </row>
    <row r="9571" spans="1:16" x14ac:dyDescent="0.25">
      <c r="A9571">
        <v>2011</v>
      </c>
      <c r="B9571" s="6" t="s">
        <v>42</v>
      </c>
      <c r="C9571">
        <v>59</v>
      </c>
      <c r="I9571" t="str">
        <f t="shared" si="115"/>
        <v/>
      </c>
      <c r="J9571" s="22" t="s">
        <v>81</v>
      </c>
      <c r="K9571" s="22">
        <v>20</v>
      </c>
      <c r="L9571" s="22">
        <v>20</v>
      </c>
      <c r="M9571" s="22">
        <v>30</v>
      </c>
      <c r="N9571" s="22">
        <v>0</v>
      </c>
      <c r="O9571" s="22">
        <v>0</v>
      </c>
      <c r="P9571" s="22">
        <v>0</v>
      </c>
    </row>
    <row r="9572" spans="1:16" x14ac:dyDescent="0.25">
      <c r="A9572">
        <v>2011</v>
      </c>
      <c r="B9572" s="6" t="s">
        <v>42</v>
      </c>
      <c r="C9572">
        <v>60</v>
      </c>
      <c r="I9572" t="str">
        <f t="shared" si="115"/>
        <v/>
      </c>
      <c r="J9572" s="22" t="s">
        <v>221</v>
      </c>
      <c r="K9572" s="22">
        <v>30</v>
      </c>
      <c r="L9572" s="22">
        <v>10</v>
      </c>
      <c r="M9572" s="22">
        <v>20</v>
      </c>
      <c r="N9572" s="22">
        <v>30</v>
      </c>
      <c r="O9572" s="22">
        <v>0</v>
      </c>
      <c r="P9572" s="22">
        <v>0</v>
      </c>
    </row>
    <row r="9573" spans="1:16" x14ac:dyDescent="0.25">
      <c r="A9573">
        <v>2011</v>
      </c>
      <c r="B9573" s="6" t="s">
        <v>42</v>
      </c>
      <c r="C9573">
        <v>61</v>
      </c>
      <c r="J9573" s="22" t="s">
        <v>84</v>
      </c>
      <c r="K9573" s="22">
        <v>25</v>
      </c>
      <c r="L9573">
        <v>20</v>
      </c>
      <c r="M9573">
        <v>10</v>
      </c>
      <c r="N9573">
        <v>0</v>
      </c>
      <c r="O9573" s="22">
        <v>0</v>
      </c>
      <c r="P9573" s="22">
        <v>0</v>
      </c>
    </row>
    <row r="9574" spans="1:16" x14ac:dyDescent="0.25">
      <c r="A9574">
        <v>2011</v>
      </c>
      <c r="B9574" s="6" t="s">
        <v>42</v>
      </c>
      <c r="C9574">
        <v>62</v>
      </c>
      <c r="J9574" s="22" t="s">
        <v>85</v>
      </c>
      <c r="K9574" s="22">
        <v>20</v>
      </c>
      <c r="L9574">
        <v>10</v>
      </c>
      <c r="M9574">
        <v>5</v>
      </c>
      <c r="N9574">
        <v>0</v>
      </c>
      <c r="O9574" s="22">
        <v>0</v>
      </c>
      <c r="P9574" s="22">
        <v>0</v>
      </c>
    </row>
    <row r="9575" spans="1:16" x14ac:dyDescent="0.25">
      <c r="A9575">
        <v>2011</v>
      </c>
      <c r="B9575" s="6" t="s">
        <v>42</v>
      </c>
      <c r="C9575">
        <v>63</v>
      </c>
      <c r="J9575" s="22" t="s">
        <v>85</v>
      </c>
      <c r="K9575" s="22">
        <v>20</v>
      </c>
      <c r="L9575">
        <v>20</v>
      </c>
      <c r="M9575">
        <v>5</v>
      </c>
      <c r="N9575">
        <v>0</v>
      </c>
      <c r="O9575" s="22">
        <v>0</v>
      </c>
      <c r="P9575" s="22">
        <v>0</v>
      </c>
    </row>
    <row r="9576" spans="1:16" x14ac:dyDescent="0.25">
      <c r="A9576">
        <v>2011</v>
      </c>
      <c r="B9576" s="6" t="s">
        <v>42</v>
      </c>
      <c r="C9576">
        <v>64</v>
      </c>
      <c r="J9576" s="22" t="s">
        <v>78</v>
      </c>
      <c r="K9576" s="22">
        <v>20</v>
      </c>
      <c r="L9576">
        <v>10</v>
      </c>
      <c r="M9576">
        <v>10</v>
      </c>
      <c r="N9576">
        <v>0</v>
      </c>
      <c r="O9576" s="22">
        <v>0</v>
      </c>
      <c r="P9576" s="22">
        <v>0</v>
      </c>
    </row>
    <row r="9577" spans="1:16" x14ac:dyDescent="0.25">
      <c r="A9577">
        <v>2011</v>
      </c>
      <c r="B9577" s="6" t="s">
        <v>42</v>
      </c>
      <c r="C9577">
        <v>65</v>
      </c>
      <c r="J9577" s="22" t="s">
        <v>221</v>
      </c>
      <c r="K9577" s="22">
        <v>30</v>
      </c>
      <c r="L9577">
        <v>20</v>
      </c>
      <c r="M9577">
        <v>20</v>
      </c>
      <c r="N9577">
        <v>30</v>
      </c>
      <c r="O9577" s="22">
        <v>0</v>
      </c>
      <c r="P9577" s="22">
        <v>0</v>
      </c>
    </row>
    <row r="9578" spans="1:16" x14ac:dyDescent="0.25">
      <c r="A9578">
        <v>2011</v>
      </c>
      <c r="B9578" s="6" t="s">
        <v>42</v>
      </c>
      <c r="C9578">
        <v>66</v>
      </c>
      <c r="J9578" s="22" t="s">
        <v>81</v>
      </c>
      <c r="K9578" s="22">
        <v>60</v>
      </c>
      <c r="L9578">
        <v>50</v>
      </c>
      <c r="M9578">
        <v>30</v>
      </c>
      <c r="N9578">
        <v>30</v>
      </c>
      <c r="O9578" s="22">
        <v>0</v>
      </c>
      <c r="P9578" s="22">
        <v>0</v>
      </c>
    </row>
    <row r="9579" spans="1:16" x14ac:dyDescent="0.25">
      <c r="A9579">
        <v>2011</v>
      </c>
      <c r="B9579" s="6" t="s">
        <v>42</v>
      </c>
      <c r="C9579">
        <v>67</v>
      </c>
      <c r="D9579" t="s">
        <v>613</v>
      </c>
      <c r="E9579">
        <v>5</v>
      </c>
      <c r="F9579">
        <v>10.3</v>
      </c>
      <c r="G9579">
        <v>190</v>
      </c>
      <c r="H9579">
        <v>0</v>
      </c>
      <c r="I9579">
        <f t="shared" ref="I9579:I9616" si="116">IF($F9579&gt;0,$F9579/(1000-$G9579)*1000,"")</f>
        <v>12.716049382716051</v>
      </c>
      <c r="J9579" s="22" t="s">
        <v>85</v>
      </c>
      <c r="K9579" s="22">
        <v>20</v>
      </c>
      <c r="L9579">
        <v>15</v>
      </c>
      <c r="M9579">
        <v>5</v>
      </c>
      <c r="N9579">
        <v>0</v>
      </c>
      <c r="O9579" s="22">
        <v>0</v>
      </c>
      <c r="P9579" s="22">
        <v>0</v>
      </c>
    </row>
    <row r="9580" spans="1:16" x14ac:dyDescent="0.25">
      <c r="A9580">
        <v>2011</v>
      </c>
      <c r="B9580" s="6" t="s">
        <v>42</v>
      </c>
      <c r="C9580">
        <v>68</v>
      </c>
      <c r="I9580" t="str">
        <f t="shared" si="116"/>
        <v/>
      </c>
      <c r="J9580" s="22" t="s">
        <v>85</v>
      </c>
      <c r="K9580" s="22">
        <v>5</v>
      </c>
      <c r="L9580">
        <v>10</v>
      </c>
      <c r="M9580">
        <v>5</v>
      </c>
      <c r="N9580">
        <v>0</v>
      </c>
      <c r="O9580" s="22">
        <v>0</v>
      </c>
      <c r="P9580" s="22">
        <v>0</v>
      </c>
    </row>
    <row r="9581" spans="1:16" x14ac:dyDescent="0.25">
      <c r="A9581">
        <v>2011</v>
      </c>
      <c r="B9581" s="6" t="s">
        <v>42</v>
      </c>
      <c r="C9581">
        <v>69</v>
      </c>
      <c r="I9581" t="str">
        <f t="shared" si="116"/>
        <v/>
      </c>
      <c r="J9581" s="22" t="s">
        <v>79</v>
      </c>
      <c r="K9581" s="22">
        <v>40</v>
      </c>
      <c r="L9581">
        <v>30</v>
      </c>
      <c r="M9581">
        <v>20</v>
      </c>
      <c r="N9581">
        <v>60</v>
      </c>
      <c r="O9581" s="22">
        <v>0</v>
      </c>
      <c r="P9581" s="22">
        <v>0</v>
      </c>
    </row>
    <row r="9582" spans="1:16" x14ac:dyDescent="0.25">
      <c r="A9582">
        <v>2011</v>
      </c>
      <c r="B9582" s="6" t="s">
        <v>42</v>
      </c>
      <c r="C9582">
        <v>70</v>
      </c>
      <c r="I9582" t="str">
        <f t="shared" si="116"/>
        <v/>
      </c>
      <c r="J9582" s="22" t="s">
        <v>221</v>
      </c>
      <c r="K9582" s="22">
        <v>20</v>
      </c>
      <c r="L9582">
        <v>10</v>
      </c>
      <c r="M9582">
        <v>5</v>
      </c>
      <c r="N9582">
        <v>0</v>
      </c>
      <c r="O9582" s="22">
        <v>0</v>
      </c>
      <c r="P9582" s="22">
        <v>0</v>
      </c>
    </row>
    <row r="9583" spans="1:16" x14ac:dyDescent="0.25">
      <c r="A9583">
        <v>2011</v>
      </c>
      <c r="B9583" s="6" t="s">
        <v>42</v>
      </c>
      <c r="C9583">
        <v>71</v>
      </c>
      <c r="I9583" t="str">
        <f t="shared" si="116"/>
        <v/>
      </c>
      <c r="J9583" s="22" t="s">
        <v>78</v>
      </c>
      <c r="K9583" s="22">
        <v>15</v>
      </c>
      <c r="L9583">
        <v>5</v>
      </c>
      <c r="M9583">
        <v>5</v>
      </c>
      <c r="N9583">
        <v>0</v>
      </c>
      <c r="O9583" s="22">
        <v>0</v>
      </c>
      <c r="P9583" s="22">
        <v>0</v>
      </c>
    </row>
    <row r="9584" spans="1:16" x14ac:dyDescent="0.25">
      <c r="A9584">
        <v>2011</v>
      </c>
      <c r="B9584" s="6" t="s">
        <v>42</v>
      </c>
      <c r="C9584">
        <v>72</v>
      </c>
      <c r="I9584" t="str">
        <f t="shared" si="116"/>
        <v/>
      </c>
      <c r="J9584" s="22" t="s">
        <v>99</v>
      </c>
      <c r="K9584" s="22">
        <v>30</v>
      </c>
      <c r="L9584">
        <v>30</v>
      </c>
      <c r="M9584">
        <v>10</v>
      </c>
      <c r="N9584">
        <v>30</v>
      </c>
      <c r="O9584" s="22">
        <v>0</v>
      </c>
      <c r="P9584" s="22">
        <v>0</v>
      </c>
    </row>
    <row r="9585" spans="1:16" x14ac:dyDescent="0.25">
      <c r="A9585">
        <v>2011</v>
      </c>
      <c r="B9585" s="6" t="s">
        <v>42</v>
      </c>
      <c r="C9585">
        <v>73</v>
      </c>
      <c r="I9585" t="str">
        <f t="shared" si="116"/>
        <v/>
      </c>
      <c r="J9585" s="22" t="s">
        <v>85</v>
      </c>
      <c r="K9585" s="22">
        <v>35</v>
      </c>
      <c r="L9585">
        <v>30</v>
      </c>
      <c r="M9585">
        <v>10</v>
      </c>
      <c r="N9585">
        <v>15</v>
      </c>
      <c r="O9585" s="22">
        <v>0</v>
      </c>
      <c r="P9585" s="22">
        <v>0</v>
      </c>
    </row>
    <row r="9586" spans="1:16" x14ac:dyDescent="0.25">
      <c r="A9586">
        <v>2011</v>
      </c>
      <c r="B9586" s="6" t="s">
        <v>42</v>
      </c>
      <c r="C9586">
        <v>74</v>
      </c>
      <c r="I9586" t="str">
        <f t="shared" si="116"/>
        <v/>
      </c>
      <c r="J9586" s="22" t="s">
        <v>85</v>
      </c>
      <c r="K9586" s="22">
        <v>15</v>
      </c>
      <c r="L9586">
        <v>10</v>
      </c>
      <c r="M9586">
        <v>5</v>
      </c>
      <c r="N9586">
        <v>0</v>
      </c>
      <c r="O9586" s="22">
        <v>0</v>
      </c>
      <c r="P9586" s="22">
        <v>0</v>
      </c>
    </row>
    <row r="9587" spans="1:16" x14ac:dyDescent="0.25">
      <c r="A9587">
        <v>2011</v>
      </c>
      <c r="B9587" s="6" t="s">
        <v>42</v>
      </c>
      <c r="C9587">
        <v>75</v>
      </c>
      <c r="I9587" t="str">
        <f t="shared" si="116"/>
        <v/>
      </c>
      <c r="J9587" s="22" t="s">
        <v>124</v>
      </c>
      <c r="K9587" s="22">
        <v>5</v>
      </c>
      <c r="L9587">
        <v>5</v>
      </c>
      <c r="M9587">
        <v>1</v>
      </c>
      <c r="N9587">
        <v>0</v>
      </c>
      <c r="O9587" s="22">
        <v>0</v>
      </c>
      <c r="P9587" s="22">
        <v>0</v>
      </c>
    </row>
    <row r="9588" spans="1:16" x14ac:dyDescent="0.25">
      <c r="A9588">
        <v>2011</v>
      </c>
      <c r="B9588" s="6" t="s">
        <v>42</v>
      </c>
      <c r="C9588">
        <v>76</v>
      </c>
      <c r="I9588" t="str">
        <f t="shared" si="116"/>
        <v/>
      </c>
      <c r="J9588" s="22" t="s">
        <v>221</v>
      </c>
      <c r="K9588" s="22">
        <v>20</v>
      </c>
      <c r="L9588">
        <v>15</v>
      </c>
      <c r="M9588">
        <v>10</v>
      </c>
      <c r="N9588">
        <v>5</v>
      </c>
      <c r="O9588" s="22">
        <v>0</v>
      </c>
      <c r="P9588" s="22">
        <v>0</v>
      </c>
    </row>
    <row r="9589" spans="1:16" x14ac:dyDescent="0.25">
      <c r="A9589">
        <v>2011</v>
      </c>
      <c r="B9589" s="6" t="s">
        <v>42</v>
      </c>
      <c r="C9589">
        <v>77</v>
      </c>
      <c r="I9589" t="str">
        <f t="shared" si="116"/>
        <v/>
      </c>
      <c r="J9589" s="22" t="s">
        <v>85</v>
      </c>
      <c r="K9589" s="22">
        <v>15</v>
      </c>
      <c r="L9589">
        <v>10</v>
      </c>
      <c r="M9589">
        <v>5</v>
      </c>
      <c r="N9589">
        <v>0</v>
      </c>
      <c r="O9589" s="22">
        <v>0</v>
      </c>
      <c r="P9589" s="22">
        <v>0</v>
      </c>
    </row>
    <row r="9590" spans="1:16" x14ac:dyDescent="0.25">
      <c r="A9590">
        <v>2011</v>
      </c>
      <c r="B9590" s="6" t="s">
        <v>42</v>
      </c>
      <c r="C9590">
        <v>78</v>
      </c>
      <c r="I9590" t="str">
        <f t="shared" si="116"/>
        <v/>
      </c>
      <c r="J9590" s="22" t="s">
        <v>99</v>
      </c>
      <c r="K9590" s="22">
        <v>70</v>
      </c>
      <c r="L9590">
        <v>60</v>
      </c>
      <c r="M9590">
        <v>40</v>
      </c>
      <c r="N9590">
        <v>95</v>
      </c>
      <c r="O9590" s="22">
        <v>0</v>
      </c>
      <c r="P9590" s="22">
        <v>0</v>
      </c>
    </row>
    <row r="9591" spans="1:16" x14ac:dyDescent="0.25">
      <c r="A9591">
        <v>2011</v>
      </c>
      <c r="B9591" s="6" t="s">
        <v>42</v>
      </c>
      <c r="C9591">
        <v>79</v>
      </c>
      <c r="I9591" t="str">
        <f t="shared" si="116"/>
        <v/>
      </c>
      <c r="J9591" s="22" t="s">
        <v>85</v>
      </c>
      <c r="K9591" s="22">
        <v>20</v>
      </c>
      <c r="L9591">
        <v>20</v>
      </c>
      <c r="M9591">
        <v>10</v>
      </c>
      <c r="N9591">
        <v>10</v>
      </c>
      <c r="O9591" s="22">
        <v>0</v>
      </c>
      <c r="P9591" s="22">
        <v>0</v>
      </c>
    </row>
    <row r="9592" spans="1:16" x14ac:dyDescent="0.25">
      <c r="A9592">
        <v>2011</v>
      </c>
      <c r="B9592" s="6" t="s">
        <v>42</v>
      </c>
      <c r="C9592">
        <v>80</v>
      </c>
      <c r="I9592" t="str">
        <f t="shared" si="116"/>
        <v/>
      </c>
      <c r="J9592" s="22" t="s">
        <v>79</v>
      </c>
      <c r="K9592" s="22">
        <v>30</v>
      </c>
      <c r="L9592">
        <v>20</v>
      </c>
      <c r="M9592">
        <v>15</v>
      </c>
      <c r="N9592">
        <v>10</v>
      </c>
      <c r="O9592" s="22">
        <v>0</v>
      </c>
      <c r="P9592" s="22">
        <v>0</v>
      </c>
    </row>
    <row r="9593" spans="1:16" x14ac:dyDescent="0.25">
      <c r="A9593">
        <v>2011</v>
      </c>
      <c r="B9593" s="6" t="s">
        <v>42</v>
      </c>
      <c r="C9593">
        <v>81</v>
      </c>
      <c r="I9593" t="str">
        <f t="shared" si="116"/>
        <v/>
      </c>
      <c r="J9593" s="22" t="s">
        <v>99</v>
      </c>
      <c r="K9593" s="22">
        <v>20</v>
      </c>
      <c r="L9593">
        <v>20</v>
      </c>
      <c r="M9593">
        <v>5</v>
      </c>
      <c r="N9593">
        <v>0</v>
      </c>
      <c r="O9593" s="22">
        <v>0</v>
      </c>
      <c r="P9593" s="22">
        <v>0</v>
      </c>
    </row>
    <row r="9594" spans="1:16" x14ac:dyDescent="0.25">
      <c r="A9594">
        <v>2011</v>
      </c>
      <c r="B9594" s="6" t="s">
        <v>42</v>
      </c>
      <c r="C9594">
        <v>82</v>
      </c>
      <c r="I9594" t="str">
        <f t="shared" si="116"/>
        <v/>
      </c>
      <c r="J9594" s="22" t="s">
        <v>85</v>
      </c>
      <c r="K9594" s="22">
        <v>30</v>
      </c>
      <c r="L9594">
        <v>20</v>
      </c>
      <c r="M9594">
        <v>5</v>
      </c>
      <c r="N9594">
        <v>0</v>
      </c>
      <c r="O9594" s="22">
        <v>0</v>
      </c>
      <c r="P9594" s="22">
        <v>0</v>
      </c>
    </row>
    <row r="9595" spans="1:16" x14ac:dyDescent="0.25">
      <c r="A9595">
        <v>2011</v>
      </c>
      <c r="B9595" s="6" t="s">
        <v>42</v>
      </c>
      <c r="C9595">
        <v>83</v>
      </c>
      <c r="I9595" t="str">
        <f t="shared" si="116"/>
        <v/>
      </c>
      <c r="J9595" s="22" t="s">
        <v>89</v>
      </c>
      <c r="K9595" s="22">
        <v>40</v>
      </c>
      <c r="L9595">
        <v>10</v>
      </c>
      <c r="M9595">
        <v>50</v>
      </c>
      <c r="N9595">
        <v>0</v>
      </c>
      <c r="O9595" s="22">
        <v>0</v>
      </c>
      <c r="P9595" s="22">
        <v>0</v>
      </c>
    </row>
    <row r="9596" spans="1:16" x14ac:dyDescent="0.25">
      <c r="A9596">
        <v>2011</v>
      </c>
      <c r="B9596" s="6" t="s">
        <v>42</v>
      </c>
      <c r="C9596">
        <v>84</v>
      </c>
      <c r="D9596" t="s">
        <v>613</v>
      </c>
      <c r="E9596">
        <v>6</v>
      </c>
      <c r="F9596">
        <v>10.3</v>
      </c>
      <c r="G9596">
        <v>160</v>
      </c>
      <c r="H9596">
        <v>0</v>
      </c>
      <c r="I9596">
        <f t="shared" si="116"/>
        <v>12.261904761904763</v>
      </c>
      <c r="J9596" s="22" t="s">
        <v>85</v>
      </c>
      <c r="K9596" s="22">
        <v>15</v>
      </c>
      <c r="L9596">
        <v>10</v>
      </c>
      <c r="M9596">
        <v>5</v>
      </c>
      <c r="N9596">
        <v>0</v>
      </c>
      <c r="O9596" s="22">
        <v>0</v>
      </c>
      <c r="P9596" s="22">
        <v>0</v>
      </c>
    </row>
    <row r="9597" spans="1:16" x14ac:dyDescent="0.25">
      <c r="A9597">
        <v>2011</v>
      </c>
      <c r="B9597" s="6" t="s">
        <v>42</v>
      </c>
      <c r="C9597">
        <v>85</v>
      </c>
      <c r="I9597" t="str">
        <f t="shared" si="116"/>
        <v/>
      </c>
      <c r="J9597" s="22" t="s">
        <v>99</v>
      </c>
      <c r="K9597" s="22">
        <v>25</v>
      </c>
      <c r="L9597">
        <v>15</v>
      </c>
      <c r="M9597">
        <v>10</v>
      </c>
      <c r="N9597">
        <v>30</v>
      </c>
      <c r="O9597" s="22">
        <v>0</v>
      </c>
      <c r="P9597" s="22">
        <v>0</v>
      </c>
    </row>
    <row r="9598" spans="1:16" x14ac:dyDescent="0.25">
      <c r="A9598">
        <v>2011</v>
      </c>
      <c r="B9598" s="6" t="s">
        <v>42</v>
      </c>
      <c r="C9598">
        <v>86</v>
      </c>
      <c r="I9598" t="str">
        <f t="shared" si="116"/>
        <v/>
      </c>
      <c r="J9598" s="22" t="s">
        <v>85</v>
      </c>
      <c r="K9598" s="22">
        <v>15</v>
      </c>
      <c r="L9598">
        <v>10</v>
      </c>
      <c r="M9598">
        <v>5</v>
      </c>
      <c r="N9598">
        <v>0</v>
      </c>
      <c r="O9598" s="22">
        <v>0</v>
      </c>
      <c r="P9598" s="22">
        <v>0</v>
      </c>
    </row>
    <row r="9599" spans="1:16" x14ac:dyDescent="0.25">
      <c r="A9599">
        <v>2011</v>
      </c>
      <c r="B9599" s="6" t="s">
        <v>42</v>
      </c>
      <c r="C9599">
        <v>87</v>
      </c>
      <c r="I9599" t="str">
        <f t="shared" si="116"/>
        <v/>
      </c>
      <c r="J9599" s="22" t="s">
        <v>85</v>
      </c>
      <c r="K9599" s="22">
        <v>10</v>
      </c>
      <c r="L9599">
        <v>10</v>
      </c>
      <c r="M9599">
        <v>5</v>
      </c>
      <c r="N9599">
        <v>60</v>
      </c>
      <c r="O9599" s="22">
        <v>0</v>
      </c>
      <c r="P9599" s="22">
        <v>0</v>
      </c>
    </row>
    <row r="9600" spans="1:16" x14ac:dyDescent="0.25">
      <c r="A9600">
        <v>2011</v>
      </c>
      <c r="B9600" s="6" t="s">
        <v>42</v>
      </c>
      <c r="C9600">
        <v>88</v>
      </c>
      <c r="I9600" t="str">
        <f t="shared" si="116"/>
        <v/>
      </c>
      <c r="J9600" s="22" t="s">
        <v>78</v>
      </c>
      <c r="K9600" s="22">
        <v>25</v>
      </c>
      <c r="L9600">
        <v>10</v>
      </c>
      <c r="M9600">
        <v>10</v>
      </c>
      <c r="N9600">
        <v>0</v>
      </c>
      <c r="O9600" s="22">
        <v>0</v>
      </c>
      <c r="P9600" s="22">
        <v>0</v>
      </c>
    </row>
    <row r="9601" spans="1:21" x14ac:dyDescent="0.25">
      <c r="A9601">
        <v>2011</v>
      </c>
      <c r="B9601" s="6" t="s">
        <v>42</v>
      </c>
      <c r="C9601">
        <v>89</v>
      </c>
      <c r="I9601" t="str">
        <f t="shared" si="116"/>
        <v/>
      </c>
      <c r="J9601" s="22" t="s">
        <v>85</v>
      </c>
      <c r="K9601" s="22">
        <v>25</v>
      </c>
      <c r="L9601">
        <v>10</v>
      </c>
      <c r="M9601">
        <v>10</v>
      </c>
      <c r="N9601">
        <v>0</v>
      </c>
      <c r="O9601" s="22">
        <v>0</v>
      </c>
      <c r="P9601" s="22">
        <v>0</v>
      </c>
    </row>
    <row r="9602" spans="1:21" x14ac:dyDescent="0.25">
      <c r="A9602">
        <v>2011</v>
      </c>
      <c r="B9602" s="6" t="s">
        <v>42</v>
      </c>
      <c r="C9602">
        <v>90</v>
      </c>
      <c r="I9602" t="str">
        <f t="shared" si="116"/>
        <v/>
      </c>
      <c r="J9602" s="22" t="s">
        <v>88</v>
      </c>
      <c r="K9602" s="22">
        <v>20</v>
      </c>
      <c r="L9602">
        <v>10</v>
      </c>
      <c r="M9602">
        <v>10</v>
      </c>
      <c r="N9602">
        <v>70</v>
      </c>
      <c r="O9602" s="22">
        <v>0</v>
      </c>
      <c r="P9602" s="22">
        <v>0</v>
      </c>
    </row>
    <row r="9603" spans="1:21" x14ac:dyDescent="0.25">
      <c r="A9603">
        <v>2011</v>
      </c>
      <c r="B9603" s="6" t="s">
        <v>42</v>
      </c>
      <c r="C9603">
        <v>91</v>
      </c>
      <c r="I9603" t="str">
        <f t="shared" si="116"/>
        <v/>
      </c>
      <c r="J9603" s="22" t="s">
        <v>85</v>
      </c>
      <c r="K9603" s="22">
        <v>30</v>
      </c>
      <c r="L9603">
        <v>20</v>
      </c>
      <c r="M9603">
        <v>10</v>
      </c>
      <c r="N9603">
        <v>0</v>
      </c>
      <c r="O9603" s="22">
        <v>0</v>
      </c>
      <c r="P9603" s="22">
        <v>0</v>
      </c>
      <c r="S9603" t="s">
        <v>51</v>
      </c>
      <c r="T9603">
        <v>1</v>
      </c>
    </row>
    <row r="9604" spans="1:21" x14ac:dyDescent="0.25">
      <c r="A9604">
        <v>2011</v>
      </c>
      <c r="B9604" s="6" t="s">
        <v>42</v>
      </c>
      <c r="C9604">
        <v>92</v>
      </c>
      <c r="I9604" t="str">
        <f t="shared" si="116"/>
        <v/>
      </c>
      <c r="J9604" s="22" t="s">
        <v>85</v>
      </c>
      <c r="K9604" s="22">
        <v>20</v>
      </c>
      <c r="L9604">
        <v>10</v>
      </c>
      <c r="M9604">
        <v>5</v>
      </c>
      <c r="N9604">
        <v>0</v>
      </c>
      <c r="O9604" s="22">
        <v>0</v>
      </c>
      <c r="P9604" s="22">
        <v>0</v>
      </c>
    </row>
    <row r="9605" spans="1:21" x14ac:dyDescent="0.25">
      <c r="A9605">
        <v>2011</v>
      </c>
      <c r="B9605" s="6" t="s">
        <v>42</v>
      </c>
      <c r="C9605">
        <v>93</v>
      </c>
      <c r="I9605" t="str">
        <f t="shared" si="116"/>
        <v/>
      </c>
      <c r="J9605" s="22" t="s">
        <v>88</v>
      </c>
      <c r="K9605" s="22">
        <v>40</v>
      </c>
      <c r="L9605">
        <v>30</v>
      </c>
      <c r="M9605">
        <v>30</v>
      </c>
      <c r="N9605">
        <v>30</v>
      </c>
      <c r="O9605" s="22">
        <v>0</v>
      </c>
      <c r="P9605" s="22">
        <v>0</v>
      </c>
    </row>
    <row r="9606" spans="1:21" x14ac:dyDescent="0.25">
      <c r="A9606">
        <v>2011</v>
      </c>
      <c r="B9606" s="6" t="s">
        <v>42</v>
      </c>
      <c r="C9606">
        <v>94</v>
      </c>
      <c r="I9606" t="str">
        <f t="shared" si="116"/>
        <v/>
      </c>
      <c r="J9606" s="22" t="s">
        <v>81</v>
      </c>
      <c r="K9606" s="22">
        <v>15</v>
      </c>
      <c r="L9606">
        <v>15</v>
      </c>
      <c r="M9606">
        <v>15</v>
      </c>
      <c r="N9606">
        <v>25</v>
      </c>
      <c r="O9606" s="22">
        <v>0</v>
      </c>
      <c r="P9606" s="22">
        <v>0</v>
      </c>
      <c r="S9606" t="s">
        <v>51</v>
      </c>
      <c r="U9606" t="s">
        <v>623</v>
      </c>
    </row>
    <row r="9607" spans="1:21" x14ac:dyDescent="0.25">
      <c r="A9607">
        <v>2011</v>
      </c>
      <c r="B9607" s="6" t="s">
        <v>42</v>
      </c>
      <c r="C9607">
        <v>95</v>
      </c>
      <c r="I9607" t="str">
        <f t="shared" si="116"/>
        <v/>
      </c>
      <c r="J9607" s="22" t="s">
        <v>169</v>
      </c>
      <c r="K9607" s="22">
        <v>5</v>
      </c>
      <c r="L9607">
        <v>5</v>
      </c>
      <c r="M9607">
        <v>2</v>
      </c>
      <c r="N9607">
        <v>0</v>
      </c>
      <c r="O9607" s="22">
        <v>0</v>
      </c>
      <c r="P9607" s="22">
        <v>0</v>
      </c>
    </row>
    <row r="9608" spans="1:21" x14ac:dyDescent="0.25">
      <c r="A9608">
        <v>2011</v>
      </c>
      <c r="B9608" s="6" t="s">
        <v>42</v>
      </c>
      <c r="C9608">
        <v>96</v>
      </c>
      <c r="I9608" t="str">
        <f t="shared" si="116"/>
        <v/>
      </c>
      <c r="J9608" s="22" t="s">
        <v>88</v>
      </c>
      <c r="K9608" s="22">
        <v>35</v>
      </c>
      <c r="L9608">
        <v>30</v>
      </c>
      <c r="M9608">
        <v>10</v>
      </c>
      <c r="N9608">
        <v>0</v>
      </c>
      <c r="O9608" s="22">
        <v>0</v>
      </c>
      <c r="P9608" s="22">
        <v>0</v>
      </c>
    </row>
    <row r="9609" spans="1:21" x14ac:dyDescent="0.25">
      <c r="A9609">
        <v>2011</v>
      </c>
      <c r="B9609" s="6" t="s">
        <v>42</v>
      </c>
      <c r="C9609">
        <v>97</v>
      </c>
      <c r="I9609" t="str">
        <f t="shared" si="116"/>
        <v/>
      </c>
      <c r="J9609" s="22" t="s">
        <v>80</v>
      </c>
      <c r="K9609" s="22">
        <v>20</v>
      </c>
      <c r="L9609">
        <v>20</v>
      </c>
      <c r="M9609">
        <v>5</v>
      </c>
      <c r="N9609">
        <v>0</v>
      </c>
      <c r="O9609" s="22">
        <v>0</v>
      </c>
      <c r="P9609" s="22">
        <v>0</v>
      </c>
      <c r="S9609" t="s">
        <v>51</v>
      </c>
      <c r="U9609" t="s">
        <v>660</v>
      </c>
    </row>
    <row r="9610" spans="1:21" x14ac:dyDescent="0.25">
      <c r="A9610">
        <v>2011</v>
      </c>
      <c r="B9610" s="6" t="s">
        <v>42</v>
      </c>
      <c r="C9610">
        <v>98</v>
      </c>
      <c r="I9610" t="str">
        <f t="shared" si="116"/>
        <v/>
      </c>
      <c r="J9610" s="22" t="s">
        <v>85</v>
      </c>
      <c r="K9610" s="22">
        <v>30</v>
      </c>
      <c r="L9610">
        <v>30</v>
      </c>
      <c r="M9610">
        <v>20</v>
      </c>
      <c r="N9610">
        <v>0</v>
      </c>
      <c r="O9610" s="22">
        <v>0</v>
      </c>
      <c r="P9610" s="22">
        <v>0</v>
      </c>
    </row>
    <row r="9611" spans="1:21" x14ac:dyDescent="0.25">
      <c r="A9611">
        <v>2011</v>
      </c>
      <c r="B9611" s="6" t="s">
        <v>42</v>
      </c>
      <c r="C9611">
        <v>99</v>
      </c>
      <c r="I9611" t="str">
        <f t="shared" si="116"/>
        <v/>
      </c>
      <c r="J9611" s="22" t="s">
        <v>323</v>
      </c>
      <c r="K9611" s="22">
        <v>50</v>
      </c>
      <c r="L9611">
        <v>40</v>
      </c>
      <c r="M9611">
        <v>30</v>
      </c>
      <c r="N9611">
        <v>10</v>
      </c>
      <c r="O9611" s="22">
        <v>0</v>
      </c>
      <c r="P9611" s="22">
        <v>0</v>
      </c>
    </row>
    <row r="9612" spans="1:21" x14ac:dyDescent="0.25">
      <c r="A9612">
        <v>2011</v>
      </c>
      <c r="B9612" s="6" t="s">
        <v>42</v>
      </c>
      <c r="C9612">
        <v>100</v>
      </c>
      <c r="I9612" t="str">
        <f t="shared" si="116"/>
        <v/>
      </c>
      <c r="J9612" s="22" t="s">
        <v>78</v>
      </c>
      <c r="K9612" s="22">
        <v>25</v>
      </c>
      <c r="L9612">
        <v>10</v>
      </c>
      <c r="M9612">
        <v>10</v>
      </c>
      <c r="N9612">
        <v>0</v>
      </c>
      <c r="O9612" s="22">
        <v>0</v>
      </c>
      <c r="P9612" s="22">
        <v>0</v>
      </c>
    </row>
    <row r="9613" spans="1:21" x14ac:dyDescent="0.25">
      <c r="A9613">
        <v>2011</v>
      </c>
      <c r="B9613" s="6" t="s">
        <v>42</v>
      </c>
      <c r="C9613">
        <v>101</v>
      </c>
      <c r="I9613" t="str">
        <f t="shared" si="116"/>
        <v/>
      </c>
      <c r="J9613" s="22" t="s">
        <v>81</v>
      </c>
      <c r="K9613" s="22">
        <v>40</v>
      </c>
      <c r="L9613">
        <v>30</v>
      </c>
      <c r="M9613">
        <v>20</v>
      </c>
      <c r="N9613">
        <v>10</v>
      </c>
      <c r="O9613" s="22">
        <v>0</v>
      </c>
      <c r="P9613" s="22">
        <v>0</v>
      </c>
    </row>
    <row r="9614" spans="1:21" x14ac:dyDescent="0.25">
      <c r="A9614">
        <v>2011</v>
      </c>
      <c r="B9614" s="6" t="s">
        <v>42</v>
      </c>
      <c r="C9614">
        <v>102</v>
      </c>
      <c r="I9614" t="str">
        <f t="shared" si="116"/>
        <v/>
      </c>
      <c r="J9614" s="22" t="s">
        <v>85</v>
      </c>
      <c r="K9614">
        <v>30</v>
      </c>
      <c r="L9614">
        <v>20</v>
      </c>
      <c r="M9614">
        <v>10</v>
      </c>
      <c r="N9614">
        <v>20</v>
      </c>
      <c r="O9614" s="22">
        <v>0</v>
      </c>
      <c r="P9614" s="22">
        <v>0</v>
      </c>
    </row>
    <row r="9615" spans="1:21" x14ac:dyDescent="0.25">
      <c r="A9615">
        <v>2011</v>
      </c>
      <c r="B9615" s="6" t="s">
        <v>42</v>
      </c>
      <c r="C9615">
        <v>103</v>
      </c>
      <c r="I9615" t="str">
        <f t="shared" si="116"/>
        <v/>
      </c>
      <c r="J9615" s="22" t="s">
        <v>85</v>
      </c>
      <c r="K9615">
        <v>5</v>
      </c>
      <c r="L9615">
        <v>10</v>
      </c>
      <c r="M9615">
        <v>10</v>
      </c>
      <c r="N9615">
        <v>5</v>
      </c>
      <c r="O9615" s="22">
        <v>0</v>
      </c>
      <c r="P9615" s="22">
        <v>0</v>
      </c>
    </row>
    <row r="9616" spans="1:21" x14ac:dyDescent="0.25">
      <c r="A9616">
        <v>2011</v>
      </c>
      <c r="B9616" s="6" t="s">
        <v>42</v>
      </c>
      <c r="C9616">
        <v>104</v>
      </c>
      <c r="I9616" t="str">
        <f t="shared" si="116"/>
        <v/>
      </c>
      <c r="J9616" s="22" t="s">
        <v>85</v>
      </c>
      <c r="K9616">
        <v>5</v>
      </c>
      <c r="L9616">
        <v>5</v>
      </c>
      <c r="M9616">
        <v>5</v>
      </c>
      <c r="N9616">
        <v>0</v>
      </c>
      <c r="O9616" s="22">
        <v>0</v>
      </c>
      <c r="P9616" s="22">
        <v>0</v>
      </c>
    </row>
    <row r="9617" spans="1:21" x14ac:dyDescent="0.25">
      <c r="A9617">
        <v>2011</v>
      </c>
      <c r="B9617" s="6" t="s">
        <v>42</v>
      </c>
      <c r="C9617">
        <v>105</v>
      </c>
      <c r="J9617" s="22" t="s">
        <v>88</v>
      </c>
      <c r="K9617">
        <v>40</v>
      </c>
      <c r="L9617">
        <v>30</v>
      </c>
      <c r="M9617">
        <v>20</v>
      </c>
      <c r="N9617">
        <v>0</v>
      </c>
      <c r="O9617" s="22">
        <v>0</v>
      </c>
      <c r="P9617" s="22">
        <v>0</v>
      </c>
    </row>
    <row r="9618" spans="1:21" x14ac:dyDescent="0.25">
      <c r="A9618">
        <v>2012</v>
      </c>
      <c r="B9618" s="10" t="s">
        <v>75</v>
      </c>
      <c r="C9618">
        <v>1</v>
      </c>
      <c r="D9618" t="s">
        <v>661</v>
      </c>
      <c r="E9618">
        <v>1</v>
      </c>
      <c r="F9618">
        <v>5</v>
      </c>
      <c r="G9618">
        <v>395</v>
      </c>
      <c r="H9618">
        <v>30</v>
      </c>
      <c r="I9618">
        <f>IF($F9618&gt;0, $F9618/(1000-$G9618)*1000,"")</f>
        <v>8.2644628099173563</v>
      </c>
      <c r="J9618" t="s">
        <v>79</v>
      </c>
      <c r="K9618">
        <v>15</v>
      </c>
      <c r="L9618">
        <v>12</v>
      </c>
      <c r="M9618">
        <v>8</v>
      </c>
      <c r="N9618">
        <v>0</v>
      </c>
      <c r="O9618">
        <v>2</v>
      </c>
      <c r="P9618">
        <v>0</v>
      </c>
    </row>
    <row r="9619" spans="1:21" x14ac:dyDescent="0.25">
      <c r="A9619">
        <v>2012</v>
      </c>
      <c r="B9619" s="10" t="s">
        <v>75</v>
      </c>
      <c r="C9619">
        <v>2</v>
      </c>
      <c r="D9619" t="s">
        <v>661</v>
      </c>
      <c r="I9619" t="str">
        <f t="shared" ref="I9619:I9682" si="117">IF($F9619&gt;0, $F9619/(1000-$G9619)*1000,"")</f>
        <v/>
      </c>
      <c r="J9619" t="s">
        <v>79</v>
      </c>
      <c r="K9619">
        <v>20</v>
      </c>
      <c r="L9619">
        <v>10</v>
      </c>
      <c r="M9619">
        <v>5</v>
      </c>
      <c r="N9619">
        <v>0</v>
      </c>
      <c r="O9619">
        <v>0</v>
      </c>
      <c r="P9619">
        <v>30</v>
      </c>
    </row>
    <row r="9620" spans="1:21" x14ac:dyDescent="0.25">
      <c r="A9620">
        <v>2012</v>
      </c>
      <c r="B9620" s="10" t="s">
        <v>75</v>
      </c>
      <c r="C9620">
        <v>3</v>
      </c>
      <c r="D9620" t="s">
        <v>661</v>
      </c>
      <c r="I9620" t="str">
        <f t="shared" si="117"/>
        <v/>
      </c>
      <c r="J9620" t="s">
        <v>84</v>
      </c>
      <c r="K9620">
        <v>40</v>
      </c>
      <c r="L9620">
        <v>20</v>
      </c>
      <c r="M9620">
        <v>22</v>
      </c>
      <c r="N9620">
        <v>0</v>
      </c>
      <c r="O9620">
        <v>10</v>
      </c>
      <c r="P9620">
        <v>0</v>
      </c>
    </row>
    <row r="9621" spans="1:21" x14ac:dyDescent="0.25">
      <c r="A9621">
        <v>2012</v>
      </c>
      <c r="B9621" s="10" t="s">
        <v>75</v>
      </c>
      <c r="C9621">
        <v>4</v>
      </c>
      <c r="D9621" t="s">
        <v>661</v>
      </c>
      <c r="I9621" t="str">
        <f t="shared" si="117"/>
        <v/>
      </c>
      <c r="J9621" t="s">
        <v>79</v>
      </c>
      <c r="K9621">
        <v>80</v>
      </c>
      <c r="L9621">
        <v>65</v>
      </c>
      <c r="M9621">
        <v>25</v>
      </c>
      <c r="N9621">
        <v>0</v>
      </c>
      <c r="O9621">
        <v>20</v>
      </c>
      <c r="P9621">
        <v>10</v>
      </c>
      <c r="S9621" t="s">
        <v>47</v>
      </c>
    </row>
    <row r="9622" spans="1:21" x14ac:dyDescent="0.25">
      <c r="A9622">
        <v>2012</v>
      </c>
      <c r="B9622" s="10" t="s">
        <v>75</v>
      </c>
      <c r="C9622">
        <v>5</v>
      </c>
      <c r="D9622" t="s">
        <v>661</v>
      </c>
      <c r="I9622" t="str">
        <f t="shared" si="117"/>
        <v/>
      </c>
      <c r="J9622" t="s">
        <v>79</v>
      </c>
      <c r="K9622">
        <v>50</v>
      </c>
      <c r="L9622">
        <v>30</v>
      </c>
      <c r="M9622">
        <v>35</v>
      </c>
      <c r="N9622">
        <v>0</v>
      </c>
      <c r="O9622">
        <v>20</v>
      </c>
      <c r="P9622">
        <v>10</v>
      </c>
      <c r="S9622" t="s">
        <v>47</v>
      </c>
    </row>
    <row r="9623" spans="1:21" x14ac:dyDescent="0.25">
      <c r="A9623">
        <v>2012</v>
      </c>
      <c r="B9623" s="10" t="s">
        <v>75</v>
      </c>
      <c r="C9623">
        <v>6</v>
      </c>
      <c r="D9623" t="s">
        <v>661</v>
      </c>
      <c r="I9623" t="str">
        <f t="shared" si="117"/>
        <v/>
      </c>
      <c r="J9623" t="s">
        <v>82</v>
      </c>
      <c r="K9623">
        <v>25</v>
      </c>
      <c r="L9623">
        <v>20</v>
      </c>
      <c r="M9623">
        <v>3</v>
      </c>
      <c r="N9623">
        <v>0</v>
      </c>
      <c r="O9623">
        <v>10</v>
      </c>
      <c r="P9623">
        <v>0</v>
      </c>
      <c r="Q9623" t="s">
        <v>363</v>
      </c>
    </row>
    <row r="9624" spans="1:21" x14ac:dyDescent="0.25">
      <c r="A9624">
        <v>2012</v>
      </c>
      <c r="B9624" s="10" t="s">
        <v>75</v>
      </c>
      <c r="C9624">
        <v>7</v>
      </c>
      <c r="D9624" t="s">
        <v>661</v>
      </c>
      <c r="I9624" t="str">
        <f t="shared" si="117"/>
        <v/>
      </c>
      <c r="J9624" t="s">
        <v>323</v>
      </c>
      <c r="K9624">
        <v>20</v>
      </c>
      <c r="L9624">
        <v>20</v>
      </c>
      <c r="M9624">
        <v>10</v>
      </c>
      <c r="N9624">
        <v>0</v>
      </c>
      <c r="O9624">
        <v>0</v>
      </c>
      <c r="P9624">
        <v>0</v>
      </c>
    </row>
    <row r="9625" spans="1:21" x14ac:dyDescent="0.25">
      <c r="A9625">
        <v>2012</v>
      </c>
      <c r="B9625" s="10" t="s">
        <v>75</v>
      </c>
      <c r="C9625">
        <v>8</v>
      </c>
      <c r="D9625" t="s">
        <v>661</v>
      </c>
      <c r="I9625" t="str">
        <f t="shared" si="117"/>
        <v/>
      </c>
      <c r="J9625" t="s">
        <v>662</v>
      </c>
      <c r="K9625">
        <v>60</v>
      </c>
      <c r="L9625">
        <v>45</v>
      </c>
      <c r="M9625">
        <v>2</v>
      </c>
      <c r="N9625">
        <v>0</v>
      </c>
      <c r="O9625">
        <v>5</v>
      </c>
      <c r="P9625">
        <v>0</v>
      </c>
    </row>
    <row r="9626" spans="1:21" x14ac:dyDescent="0.25">
      <c r="A9626">
        <v>2012</v>
      </c>
      <c r="B9626" s="10" t="s">
        <v>75</v>
      </c>
      <c r="C9626">
        <v>9</v>
      </c>
      <c r="D9626" t="s">
        <v>661</v>
      </c>
      <c r="I9626" t="str">
        <f t="shared" si="117"/>
        <v/>
      </c>
      <c r="J9626" t="s">
        <v>84</v>
      </c>
      <c r="K9626">
        <v>50</v>
      </c>
      <c r="L9626">
        <v>25</v>
      </c>
      <c r="M9626">
        <v>3</v>
      </c>
      <c r="N9626">
        <v>0</v>
      </c>
      <c r="O9626">
        <v>1</v>
      </c>
      <c r="P9626">
        <v>0</v>
      </c>
      <c r="U9626" t="s">
        <v>663</v>
      </c>
    </row>
    <row r="9627" spans="1:21" x14ac:dyDescent="0.25">
      <c r="A9627">
        <v>2012</v>
      </c>
      <c r="B9627" s="10" t="s">
        <v>75</v>
      </c>
      <c r="C9627">
        <v>10</v>
      </c>
      <c r="D9627" t="s">
        <v>661</v>
      </c>
      <c r="I9627" t="str">
        <f t="shared" si="117"/>
        <v/>
      </c>
      <c r="J9627" t="s">
        <v>91</v>
      </c>
      <c r="K9627">
        <v>50</v>
      </c>
      <c r="L9627">
        <v>30</v>
      </c>
      <c r="M9627">
        <v>5</v>
      </c>
      <c r="N9627">
        <v>0</v>
      </c>
      <c r="O9627">
        <v>20</v>
      </c>
      <c r="P9627">
        <v>40</v>
      </c>
      <c r="U9627" t="s">
        <v>664</v>
      </c>
    </row>
    <row r="9628" spans="1:21" x14ac:dyDescent="0.25">
      <c r="A9628">
        <v>2012</v>
      </c>
      <c r="B9628" s="10" t="s">
        <v>75</v>
      </c>
      <c r="C9628">
        <v>11</v>
      </c>
      <c r="D9628" t="s">
        <v>661</v>
      </c>
      <c r="I9628" t="str">
        <f t="shared" si="117"/>
        <v/>
      </c>
      <c r="J9628" t="s">
        <v>85</v>
      </c>
      <c r="K9628">
        <v>12</v>
      </c>
      <c r="L9628">
        <v>10</v>
      </c>
      <c r="M9628">
        <v>3</v>
      </c>
      <c r="N9628">
        <v>0</v>
      </c>
      <c r="O9628">
        <v>0</v>
      </c>
      <c r="P9628">
        <v>0</v>
      </c>
    </row>
    <row r="9629" spans="1:21" x14ac:dyDescent="0.25">
      <c r="A9629">
        <v>2012</v>
      </c>
      <c r="B9629" s="10" t="s">
        <v>75</v>
      </c>
      <c r="C9629">
        <v>12</v>
      </c>
      <c r="D9629" t="s">
        <v>661</v>
      </c>
      <c r="I9629" t="str">
        <f t="shared" si="117"/>
        <v/>
      </c>
      <c r="J9629" t="s">
        <v>82</v>
      </c>
      <c r="K9629">
        <v>5</v>
      </c>
      <c r="L9629">
        <v>4</v>
      </c>
      <c r="M9629">
        <v>3</v>
      </c>
      <c r="N9629">
        <v>0</v>
      </c>
      <c r="O9629">
        <v>0</v>
      </c>
      <c r="P9629">
        <v>0</v>
      </c>
    </row>
    <row r="9630" spans="1:21" x14ac:dyDescent="0.25">
      <c r="A9630">
        <v>2012</v>
      </c>
      <c r="B9630" s="10" t="s">
        <v>75</v>
      </c>
      <c r="C9630">
        <v>13</v>
      </c>
      <c r="D9630" t="s">
        <v>661</v>
      </c>
      <c r="I9630" t="str">
        <f t="shared" si="117"/>
        <v/>
      </c>
      <c r="J9630" t="s">
        <v>82</v>
      </c>
      <c r="K9630">
        <v>4</v>
      </c>
      <c r="L9630">
        <v>4</v>
      </c>
      <c r="M9630">
        <v>2</v>
      </c>
      <c r="N9630">
        <v>0</v>
      </c>
      <c r="O9630">
        <v>0</v>
      </c>
      <c r="P9630">
        <v>0</v>
      </c>
    </row>
    <row r="9631" spans="1:21" x14ac:dyDescent="0.25">
      <c r="A9631">
        <v>2012</v>
      </c>
      <c r="B9631" s="10" t="s">
        <v>75</v>
      </c>
      <c r="C9631">
        <v>14</v>
      </c>
      <c r="D9631" t="s">
        <v>661</v>
      </c>
      <c r="I9631" t="str">
        <f t="shared" si="117"/>
        <v/>
      </c>
      <c r="J9631" t="s">
        <v>82</v>
      </c>
      <c r="K9631">
        <v>5</v>
      </c>
      <c r="L9631">
        <v>4</v>
      </c>
      <c r="M9631">
        <v>2</v>
      </c>
      <c r="N9631">
        <v>0</v>
      </c>
      <c r="O9631">
        <v>5</v>
      </c>
      <c r="P9631">
        <v>0</v>
      </c>
      <c r="Q9631" t="s">
        <v>363</v>
      </c>
    </row>
    <row r="9632" spans="1:21" x14ac:dyDescent="0.25">
      <c r="A9632">
        <v>2012</v>
      </c>
      <c r="B9632" s="10" t="s">
        <v>75</v>
      </c>
      <c r="C9632">
        <v>15</v>
      </c>
      <c r="D9632" t="s">
        <v>661</v>
      </c>
      <c r="I9632" t="str">
        <f t="shared" si="117"/>
        <v/>
      </c>
      <c r="J9632" t="s">
        <v>82</v>
      </c>
      <c r="K9632">
        <v>40</v>
      </c>
      <c r="L9632">
        <v>25</v>
      </c>
      <c r="M9632">
        <v>35</v>
      </c>
      <c r="N9632">
        <v>0</v>
      </c>
      <c r="O9632">
        <v>10</v>
      </c>
      <c r="P9632">
        <v>0</v>
      </c>
      <c r="Q9632" t="s">
        <v>363</v>
      </c>
    </row>
    <row r="9633" spans="1:19" x14ac:dyDescent="0.25">
      <c r="A9633">
        <v>2012</v>
      </c>
      <c r="B9633" s="10" t="s">
        <v>75</v>
      </c>
      <c r="C9633">
        <v>16</v>
      </c>
      <c r="D9633" t="s">
        <v>661</v>
      </c>
      <c r="I9633" t="str">
        <f t="shared" si="117"/>
        <v/>
      </c>
      <c r="J9633" t="s">
        <v>105</v>
      </c>
      <c r="K9633">
        <v>10</v>
      </c>
      <c r="L9633">
        <v>8</v>
      </c>
      <c r="M9633">
        <v>6</v>
      </c>
      <c r="N9633">
        <v>0</v>
      </c>
      <c r="O9633">
        <v>0</v>
      </c>
      <c r="P9633">
        <v>0</v>
      </c>
    </row>
    <row r="9634" spans="1:19" x14ac:dyDescent="0.25">
      <c r="A9634">
        <v>2012</v>
      </c>
      <c r="B9634" s="10" t="s">
        <v>75</v>
      </c>
      <c r="C9634">
        <v>17</v>
      </c>
      <c r="D9634" t="s">
        <v>661</v>
      </c>
      <c r="I9634" t="str">
        <f t="shared" si="117"/>
        <v/>
      </c>
      <c r="J9634" t="s">
        <v>82</v>
      </c>
      <c r="K9634">
        <v>5</v>
      </c>
      <c r="L9634">
        <v>4</v>
      </c>
      <c r="M9634">
        <v>2</v>
      </c>
      <c r="N9634">
        <v>0</v>
      </c>
      <c r="O9634">
        <v>0</v>
      </c>
      <c r="P9634">
        <v>0</v>
      </c>
    </row>
    <row r="9635" spans="1:19" x14ac:dyDescent="0.25">
      <c r="A9635">
        <v>2012</v>
      </c>
      <c r="B9635" s="10" t="s">
        <v>75</v>
      </c>
      <c r="C9635">
        <v>18</v>
      </c>
      <c r="D9635" t="s">
        <v>661</v>
      </c>
      <c r="I9635" t="str">
        <f t="shared" si="117"/>
        <v/>
      </c>
      <c r="J9635" t="s">
        <v>82</v>
      </c>
      <c r="K9635">
        <v>20</v>
      </c>
      <c r="L9635">
        <v>8</v>
      </c>
      <c r="M9635">
        <v>3</v>
      </c>
      <c r="N9635">
        <v>0</v>
      </c>
      <c r="O9635">
        <v>5</v>
      </c>
      <c r="P9635">
        <v>0</v>
      </c>
      <c r="Q9635" t="s">
        <v>363</v>
      </c>
    </row>
    <row r="9636" spans="1:19" x14ac:dyDescent="0.25">
      <c r="A9636">
        <v>2012</v>
      </c>
      <c r="B9636" s="10" t="s">
        <v>75</v>
      </c>
      <c r="C9636">
        <v>19</v>
      </c>
      <c r="D9636" t="s">
        <v>661</v>
      </c>
      <c r="I9636" t="str">
        <f t="shared" si="117"/>
        <v/>
      </c>
      <c r="J9636" t="s">
        <v>85</v>
      </c>
      <c r="K9636">
        <v>10</v>
      </c>
      <c r="L9636">
        <v>8</v>
      </c>
      <c r="M9636">
        <v>5</v>
      </c>
      <c r="N9636">
        <v>0</v>
      </c>
      <c r="O9636">
        <v>10</v>
      </c>
      <c r="P9636">
        <v>0</v>
      </c>
    </row>
    <row r="9637" spans="1:19" x14ac:dyDescent="0.25">
      <c r="A9637">
        <v>2012</v>
      </c>
      <c r="B9637" s="10" t="s">
        <v>75</v>
      </c>
      <c r="C9637">
        <v>20</v>
      </c>
      <c r="D9637" t="s">
        <v>661</v>
      </c>
      <c r="I9637" t="str">
        <f t="shared" si="117"/>
        <v/>
      </c>
      <c r="J9637" t="s">
        <v>82</v>
      </c>
      <c r="K9637">
        <v>20</v>
      </c>
      <c r="L9637">
        <v>10</v>
      </c>
      <c r="M9637">
        <v>10</v>
      </c>
      <c r="N9637">
        <v>0</v>
      </c>
      <c r="O9637">
        <v>20</v>
      </c>
      <c r="P9637">
        <v>0</v>
      </c>
      <c r="Q9637" t="s">
        <v>363</v>
      </c>
    </row>
    <row r="9638" spans="1:19" x14ac:dyDescent="0.25">
      <c r="A9638">
        <v>2012</v>
      </c>
      <c r="B9638" s="10" t="s">
        <v>75</v>
      </c>
      <c r="C9638">
        <v>21</v>
      </c>
      <c r="D9638" t="s">
        <v>661</v>
      </c>
      <c r="I9638" t="str">
        <f t="shared" si="117"/>
        <v/>
      </c>
      <c r="J9638" t="s">
        <v>323</v>
      </c>
      <c r="K9638">
        <v>10</v>
      </c>
      <c r="L9638">
        <v>10</v>
      </c>
      <c r="M9638">
        <v>3</v>
      </c>
      <c r="N9638">
        <v>0</v>
      </c>
      <c r="O9638">
        <v>5</v>
      </c>
      <c r="P9638">
        <v>0</v>
      </c>
      <c r="Q9638" t="s">
        <v>363</v>
      </c>
    </row>
    <row r="9639" spans="1:19" x14ac:dyDescent="0.25">
      <c r="A9639">
        <v>2012</v>
      </c>
      <c r="B9639" s="10" t="s">
        <v>75</v>
      </c>
      <c r="C9639">
        <v>22</v>
      </c>
      <c r="D9639" t="s">
        <v>661</v>
      </c>
      <c r="I9639" t="str">
        <f t="shared" si="117"/>
        <v/>
      </c>
      <c r="J9639" t="s">
        <v>105</v>
      </c>
      <c r="K9639">
        <v>20</v>
      </c>
      <c r="L9639">
        <v>12</v>
      </c>
      <c r="M9639">
        <v>3</v>
      </c>
      <c r="N9639">
        <v>0</v>
      </c>
      <c r="O9639">
        <v>0</v>
      </c>
      <c r="P9639">
        <v>0</v>
      </c>
    </row>
    <row r="9640" spans="1:19" x14ac:dyDescent="0.25">
      <c r="A9640">
        <v>2012</v>
      </c>
      <c r="B9640" s="10" t="s">
        <v>75</v>
      </c>
      <c r="C9640">
        <v>23</v>
      </c>
      <c r="D9640" t="s">
        <v>661</v>
      </c>
      <c r="I9640" t="str">
        <f t="shared" si="117"/>
        <v/>
      </c>
      <c r="J9640" t="s">
        <v>82</v>
      </c>
      <c r="K9640">
        <v>8</v>
      </c>
      <c r="L9640">
        <v>5</v>
      </c>
      <c r="M9640">
        <v>2</v>
      </c>
      <c r="N9640">
        <v>0</v>
      </c>
      <c r="O9640">
        <v>0</v>
      </c>
      <c r="P9640">
        <v>0</v>
      </c>
    </row>
    <row r="9641" spans="1:19" x14ac:dyDescent="0.25">
      <c r="A9641">
        <v>2012</v>
      </c>
      <c r="B9641" s="10" t="s">
        <v>75</v>
      </c>
      <c r="C9641">
        <v>24</v>
      </c>
      <c r="D9641" t="s">
        <v>661</v>
      </c>
      <c r="F9641">
        <v>6</v>
      </c>
      <c r="I9641">
        <f t="shared" si="117"/>
        <v>6</v>
      </c>
      <c r="J9641" t="s">
        <v>79</v>
      </c>
      <c r="K9641">
        <v>12</v>
      </c>
      <c r="L9641">
        <v>10</v>
      </c>
      <c r="M9641">
        <v>8</v>
      </c>
      <c r="N9641">
        <v>0</v>
      </c>
      <c r="O9641">
        <v>0</v>
      </c>
      <c r="P9641">
        <v>20</v>
      </c>
      <c r="S9641" t="s">
        <v>47</v>
      </c>
    </row>
    <row r="9642" spans="1:19" x14ac:dyDescent="0.25">
      <c r="A9642">
        <v>2012</v>
      </c>
      <c r="B9642" s="10" t="s">
        <v>75</v>
      </c>
      <c r="C9642">
        <v>25</v>
      </c>
      <c r="D9642" t="s">
        <v>665</v>
      </c>
      <c r="E9642">
        <v>2</v>
      </c>
      <c r="F9642">
        <f>18*0.3048</f>
        <v>5.4864000000000006</v>
      </c>
      <c r="G9642">
        <v>300</v>
      </c>
      <c r="H9642">
        <v>0</v>
      </c>
      <c r="I9642">
        <f t="shared" si="117"/>
        <v>7.8377142857142861</v>
      </c>
      <c r="J9642" t="s">
        <v>82</v>
      </c>
      <c r="K9642">
        <v>115</v>
      </c>
      <c r="L9642">
        <v>80</v>
      </c>
      <c r="M9642">
        <v>90</v>
      </c>
      <c r="N9642">
        <v>0</v>
      </c>
      <c r="O9642">
        <v>0</v>
      </c>
      <c r="P9642">
        <v>55</v>
      </c>
    </row>
    <row r="9643" spans="1:19" x14ac:dyDescent="0.25">
      <c r="A9643">
        <v>2012</v>
      </c>
      <c r="B9643" s="10" t="s">
        <v>75</v>
      </c>
      <c r="C9643">
        <v>26</v>
      </c>
      <c r="D9643" t="s">
        <v>665</v>
      </c>
      <c r="I9643" t="str">
        <f t="shared" si="117"/>
        <v/>
      </c>
      <c r="J9643" t="s">
        <v>85</v>
      </c>
      <c r="K9643">
        <v>10</v>
      </c>
      <c r="L9643">
        <v>8</v>
      </c>
      <c r="M9643">
        <v>2</v>
      </c>
      <c r="N9643">
        <v>0</v>
      </c>
      <c r="O9643">
        <v>0</v>
      </c>
      <c r="P9643">
        <v>0</v>
      </c>
    </row>
    <row r="9644" spans="1:19" x14ac:dyDescent="0.25">
      <c r="A9644">
        <v>2012</v>
      </c>
      <c r="B9644" s="10" t="s">
        <v>75</v>
      </c>
      <c r="C9644">
        <v>27</v>
      </c>
      <c r="D9644" t="s">
        <v>665</v>
      </c>
      <c r="I9644" t="str">
        <f t="shared" si="117"/>
        <v/>
      </c>
      <c r="J9644" t="s">
        <v>81</v>
      </c>
      <c r="K9644">
        <v>20</v>
      </c>
      <c r="L9644">
        <v>15</v>
      </c>
      <c r="M9644">
        <v>10</v>
      </c>
      <c r="N9644">
        <v>0</v>
      </c>
      <c r="O9644">
        <v>0</v>
      </c>
      <c r="P9644">
        <v>0</v>
      </c>
    </row>
    <row r="9645" spans="1:19" x14ac:dyDescent="0.25">
      <c r="A9645">
        <v>2012</v>
      </c>
      <c r="B9645" s="10" t="s">
        <v>75</v>
      </c>
      <c r="C9645">
        <v>28</v>
      </c>
      <c r="D9645" t="s">
        <v>665</v>
      </c>
      <c r="I9645" t="str">
        <f t="shared" si="117"/>
        <v/>
      </c>
      <c r="J9645" t="s">
        <v>82</v>
      </c>
      <c r="K9645">
        <v>25</v>
      </c>
      <c r="L9645">
        <v>15</v>
      </c>
      <c r="M9645">
        <v>20</v>
      </c>
      <c r="N9645">
        <v>0</v>
      </c>
      <c r="O9645">
        <v>0</v>
      </c>
      <c r="P9645">
        <v>60</v>
      </c>
    </row>
    <row r="9646" spans="1:19" x14ac:dyDescent="0.25">
      <c r="A9646">
        <v>2012</v>
      </c>
      <c r="B9646" s="10" t="s">
        <v>75</v>
      </c>
      <c r="C9646">
        <v>29</v>
      </c>
      <c r="D9646" t="s">
        <v>665</v>
      </c>
      <c r="I9646" t="str">
        <f t="shared" si="117"/>
        <v/>
      </c>
      <c r="J9646" t="s">
        <v>81</v>
      </c>
      <c r="K9646">
        <v>90</v>
      </c>
      <c r="L9646">
        <v>85</v>
      </c>
      <c r="M9646">
        <v>60</v>
      </c>
      <c r="N9646">
        <v>0</v>
      </c>
      <c r="O9646">
        <v>0</v>
      </c>
      <c r="P9646">
        <v>50</v>
      </c>
    </row>
    <row r="9647" spans="1:19" x14ac:dyDescent="0.25">
      <c r="A9647">
        <v>2012</v>
      </c>
      <c r="B9647" s="10" t="s">
        <v>75</v>
      </c>
      <c r="C9647">
        <v>30</v>
      </c>
      <c r="D9647" t="s">
        <v>665</v>
      </c>
      <c r="I9647" t="str">
        <f t="shared" si="117"/>
        <v/>
      </c>
      <c r="J9647" t="s">
        <v>82</v>
      </c>
      <c r="K9647">
        <v>20</v>
      </c>
      <c r="L9647">
        <v>25</v>
      </c>
      <c r="M9647">
        <v>40</v>
      </c>
      <c r="N9647">
        <v>0</v>
      </c>
      <c r="O9647">
        <v>0</v>
      </c>
      <c r="P9647">
        <v>40</v>
      </c>
    </row>
    <row r="9648" spans="1:19" x14ac:dyDescent="0.25">
      <c r="A9648">
        <v>2012</v>
      </c>
      <c r="B9648" s="10" t="s">
        <v>75</v>
      </c>
      <c r="C9648">
        <v>31</v>
      </c>
      <c r="D9648" t="s">
        <v>665</v>
      </c>
      <c r="I9648" t="str">
        <f t="shared" si="117"/>
        <v/>
      </c>
      <c r="J9648" t="s">
        <v>79</v>
      </c>
      <c r="K9648">
        <v>20</v>
      </c>
      <c r="L9648">
        <v>15</v>
      </c>
      <c r="M9648">
        <v>15</v>
      </c>
      <c r="N9648">
        <v>0</v>
      </c>
      <c r="O9648">
        <v>0</v>
      </c>
      <c r="P9648">
        <v>40</v>
      </c>
    </row>
    <row r="9649" spans="1:19" x14ac:dyDescent="0.25">
      <c r="A9649">
        <v>2012</v>
      </c>
      <c r="B9649" s="10" t="s">
        <v>75</v>
      </c>
      <c r="C9649">
        <v>32</v>
      </c>
      <c r="D9649" t="s">
        <v>665</v>
      </c>
      <c r="I9649" t="str">
        <f t="shared" si="117"/>
        <v/>
      </c>
      <c r="J9649" t="s">
        <v>80</v>
      </c>
      <c r="K9649">
        <v>30</v>
      </c>
      <c r="L9649">
        <v>25</v>
      </c>
      <c r="M9649">
        <v>5</v>
      </c>
      <c r="N9649">
        <v>0</v>
      </c>
      <c r="O9649">
        <v>0</v>
      </c>
      <c r="P9649">
        <v>0</v>
      </c>
      <c r="Q9649" t="s">
        <v>363</v>
      </c>
      <c r="S9649" t="s">
        <v>47</v>
      </c>
    </row>
    <row r="9650" spans="1:19" x14ac:dyDescent="0.25">
      <c r="A9650">
        <v>2012</v>
      </c>
      <c r="B9650" s="10" t="s">
        <v>75</v>
      </c>
      <c r="C9650">
        <v>33</v>
      </c>
      <c r="D9650" t="s">
        <v>665</v>
      </c>
      <c r="I9650" t="str">
        <f t="shared" si="117"/>
        <v/>
      </c>
      <c r="J9650" t="s">
        <v>85</v>
      </c>
      <c r="K9650">
        <v>12</v>
      </c>
      <c r="L9650">
        <v>10</v>
      </c>
      <c r="M9650">
        <v>5</v>
      </c>
      <c r="N9650">
        <v>0</v>
      </c>
      <c r="O9650">
        <v>0</v>
      </c>
      <c r="P9650">
        <v>10</v>
      </c>
    </row>
    <row r="9651" spans="1:19" x14ac:dyDescent="0.25">
      <c r="A9651">
        <v>2012</v>
      </c>
      <c r="B9651" s="10" t="s">
        <v>75</v>
      </c>
      <c r="C9651">
        <v>34</v>
      </c>
      <c r="D9651" t="s">
        <v>665</v>
      </c>
      <c r="I9651" t="str">
        <f t="shared" si="117"/>
        <v/>
      </c>
      <c r="J9651" t="s">
        <v>78</v>
      </c>
      <c r="K9651">
        <v>15</v>
      </c>
      <c r="L9651">
        <v>5</v>
      </c>
      <c r="M9651">
        <v>5</v>
      </c>
      <c r="N9651">
        <v>0</v>
      </c>
      <c r="O9651">
        <v>0</v>
      </c>
      <c r="P9651">
        <v>0</v>
      </c>
    </row>
    <row r="9652" spans="1:19" x14ac:dyDescent="0.25">
      <c r="A9652">
        <v>2012</v>
      </c>
      <c r="B9652" s="10" t="s">
        <v>75</v>
      </c>
      <c r="C9652">
        <v>35</v>
      </c>
      <c r="D9652" t="s">
        <v>665</v>
      </c>
      <c r="I9652" t="str">
        <f t="shared" si="117"/>
        <v/>
      </c>
      <c r="J9652" t="s">
        <v>82</v>
      </c>
      <c r="K9652">
        <v>15</v>
      </c>
      <c r="L9652">
        <v>10</v>
      </c>
      <c r="M9652">
        <v>5</v>
      </c>
      <c r="N9652">
        <v>0</v>
      </c>
      <c r="O9652">
        <v>0</v>
      </c>
      <c r="P9652">
        <v>0</v>
      </c>
    </row>
    <row r="9653" spans="1:19" x14ac:dyDescent="0.25">
      <c r="A9653">
        <v>2012</v>
      </c>
      <c r="B9653" s="10" t="s">
        <v>75</v>
      </c>
      <c r="C9653">
        <v>36</v>
      </c>
      <c r="D9653" t="s">
        <v>665</v>
      </c>
      <c r="I9653" t="str">
        <f t="shared" si="117"/>
        <v/>
      </c>
      <c r="J9653" t="s">
        <v>81</v>
      </c>
      <c r="K9653">
        <v>20</v>
      </c>
      <c r="L9653">
        <v>15</v>
      </c>
      <c r="M9653">
        <v>5</v>
      </c>
      <c r="N9653">
        <v>0</v>
      </c>
      <c r="O9653">
        <v>0</v>
      </c>
      <c r="P9653">
        <v>0</v>
      </c>
    </row>
    <row r="9654" spans="1:19" x14ac:dyDescent="0.25">
      <c r="A9654">
        <v>2012</v>
      </c>
      <c r="B9654" s="10" t="s">
        <v>75</v>
      </c>
      <c r="C9654">
        <v>37</v>
      </c>
      <c r="D9654" t="s">
        <v>665</v>
      </c>
      <c r="I9654" t="str">
        <f t="shared" si="117"/>
        <v/>
      </c>
      <c r="J9654" t="s">
        <v>137</v>
      </c>
      <c r="K9654">
        <v>15</v>
      </c>
      <c r="L9654">
        <v>10</v>
      </c>
      <c r="M9654">
        <v>3</v>
      </c>
      <c r="N9654">
        <v>0</v>
      </c>
      <c r="O9654">
        <v>0</v>
      </c>
      <c r="P9654">
        <v>0</v>
      </c>
    </row>
    <row r="9655" spans="1:19" x14ac:dyDescent="0.25">
      <c r="A9655">
        <v>2012</v>
      </c>
      <c r="B9655" s="10" t="s">
        <v>75</v>
      </c>
      <c r="C9655">
        <v>38</v>
      </c>
      <c r="D9655" t="s">
        <v>665</v>
      </c>
      <c r="I9655" t="str">
        <f t="shared" si="117"/>
        <v/>
      </c>
      <c r="J9655" t="s">
        <v>81</v>
      </c>
      <c r="K9655">
        <v>50</v>
      </c>
      <c r="L9655">
        <v>20</v>
      </c>
      <c r="M9655">
        <v>25</v>
      </c>
      <c r="N9655">
        <v>0</v>
      </c>
      <c r="O9655">
        <v>0</v>
      </c>
      <c r="P9655">
        <v>30</v>
      </c>
    </row>
    <row r="9656" spans="1:19" x14ac:dyDescent="0.25">
      <c r="A9656">
        <v>2012</v>
      </c>
      <c r="B9656" s="10" t="s">
        <v>75</v>
      </c>
      <c r="C9656">
        <v>39</v>
      </c>
      <c r="D9656" t="s">
        <v>665</v>
      </c>
      <c r="I9656" t="str">
        <f t="shared" si="117"/>
        <v/>
      </c>
      <c r="J9656" t="s">
        <v>323</v>
      </c>
      <c r="K9656">
        <v>15</v>
      </c>
      <c r="L9656">
        <v>15</v>
      </c>
      <c r="M9656">
        <v>5</v>
      </c>
      <c r="N9656">
        <v>0</v>
      </c>
      <c r="O9656">
        <v>0</v>
      </c>
      <c r="P9656">
        <v>0</v>
      </c>
    </row>
    <row r="9657" spans="1:19" x14ac:dyDescent="0.25">
      <c r="A9657">
        <v>2012</v>
      </c>
      <c r="B9657" s="10" t="s">
        <v>75</v>
      </c>
      <c r="C9657">
        <v>40</v>
      </c>
      <c r="D9657" t="s">
        <v>665</v>
      </c>
      <c r="I9657" t="str">
        <f t="shared" si="117"/>
        <v/>
      </c>
      <c r="J9657" t="s">
        <v>82</v>
      </c>
      <c r="K9657">
        <v>30</v>
      </c>
      <c r="L9657">
        <v>20</v>
      </c>
      <c r="M9657">
        <v>20</v>
      </c>
      <c r="N9657">
        <v>0</v>
      </c>
      <c r="O9657">
        <v>0</v>
      </c>
      <c r="P9657">
        <v>10</v>
      </c>
    </row>
    <row r="9658" spans="1:19" x14ac:dyDescent="0.25">
      <c r="A9658">
        <v>2012</v>
      </c>
      <c r="B9658" s="10" t="s">
        <v>75</v>
      </c>
      <c r="C9658">
        <v>41</v>
      </c>
      <c r="D9658" t="s">
        <v>665</v>
      </c>
      <c r="F9658">
        <f>18*0.3048</f>
        <v>5.4864000000000006</v>
      </c>
      <c r="I9658">
        <f t="shared" si="117"/>
        <v>5.4864000000000006</v>
      </c>
      <c r="J9658" t="s">
        <v>79</v>
      </c>
      <c r="K9658">
        <v>110</v>
      </c>
      <c r="L9658">
        <v>100</v>
      </c>
      <c r="M9658">
        <v>50</v>
      </c>
      <c r="N9658">
        <v>0</v>
      </c>
      <c r="O9658">
        <v>0</v>
      </c>
      <c r="P9658">
        <v>0</v>
      </c>
    </row>
    <row r="9659" spans="1:19" x14ac:dyDescent="0.25">
      <c r="A9659">
        <v>2012</v>
      </c>
      <c r="B9659" s="10" t="s">
        <v>75</v>
      </c>
      <c r="C9659">
        <v>42</v>
      </c>
      <c r="D9659" t="s">
        <v>665</v>
      </c>
      <c r="E9659">
        <v>3</v>
      </c>
      <c r="F9659">
        <f>18*0.3048</f>
        <v>5.4864000000000006</v>
      </c>
      <c r="G9659">
        <v>340</v>
      </c>
      <c r="H9659">
        <v>30</v>
      </c>
      <c r="I9659">
        <f t="shared" si="117"/>
        <v>8.3127272727272743</v>
      </c>
      <c r="J9659" t="s">
        <v>81</v>
      </c>
      <c r="K9659">
        <v>20</v>
      </c>
      <c r="L9659">
        <v>20</v>
      </c>
      <c r="M9659">
        <v>10</v>
      </c>
      <c r="N9659">
        <v>0</v>
      </c>
      <c r="O9659">
        <v>0</v>
      </c>
      <c r="P9659">
        <v>5</v>
      </c>
    </row>
    <row r="9660" spans="1:19" x14ac:dyDescent="0.25">
      <c r="A9660">
        <v>2012</v>
      </c>
      <c r="B9660" s="10" t="s">
        <v>75</v>
      </c>
      <c r="C9660">
        <v>43</v>
      </c>
      <c r="D9660" t="s">
        <v>665</v>
      </c>
      <c r="I9660" t="str">
        <f t="shared" si="117"/>
        <v/>
      </c>
      <c r="J9660" t="s">
        <v>81</v>
      </c>
      <c r="K9660">
        <v>25</v>
      </c>
      <c r="L9660">
        <v>20</v>
      </c>
      <c r="M9660">
        <v>5</v>
      </c>
      <c r="N9660">
        <v>0</v>
      </c>
      <c r="O9660">
        <v>0</v>
      </c>
      <c r="P9660">
        <v>0</v>
      </c>
    </row>
    <row r="9661" spans="1:19" x14ac:dyDescent="0.25">
      <c r="A9661">
        <v>2012</v>
      </c>
      <c r="B9661" s="10" t="s">
        <v>75</v>
      </c>
      <c r="C9661">
        <v>44</v>
      </c>
      <c r="D9661" t="s">
        <v>665</v>
      </c>
      <c r="I9661" t="str">
        <f t="shared" si="117"/>
        <v/>
      </c>
      <c r="J9661" t="s">
        <v>323</v>
      </c>
      <c r="K9661">
        <v>20</v>
      </c>
      <c r="L9661">
        <v>20</v>
      </c>
      <c r="M9661">
        <v>20</v>
      </c>
      <c r="N9661">
        <v>0</v>
      </c>
      <c r="O9661">
        <v>0</v>
      </c>
      <c r="P9661">
        <v>5</v>
      </c>
    </row>
    <row r="9662" spans="1:19" x14ac:dyDescent="0.25">
      <c r="A9662">
        <v>2012</v>
      </c>
      <c r="B9662" s="10" t="s">
        <v>75</v>
      </c>
      <c r="C9662">
        <v>45</v>
      </c>
      <c r="D9662" t="s">
        <v>665</v>
      </c>
      <c r="I9662" t="str">
        <f t="shared" si="117"/>
        <v/>
      </c>
      <c r="J9662" t="s">
        <v>84</v>
      </c>
      <c r="K9662">
        <v>30</v>
      </c>
      <c r="L9662">
        <v>20</v>
      </c>
      <c r="M9662">
        <v>5</v>
      </c>
      <c r="N9662">
        <v>0</v>
      </c>
      <c r="O9662">
        <v>0</v>
      </c>
      <c r="P9662">
        <v>0</v>
      </c>
    </row>
    <row r="9663" spans="1:19" x14ac:dyDescent="0.25">
      <c r="A9663">
        <v>2012</v>
      </c>
      <c r="B9663" s="10" t="s">
        <v>75</v>
      </c>
      <c r="C9663">
        <v>46</v>
      </c>
      <c r="D9663" t="s">
        <v>665</v>
      </c>
      <c r="I9663" t="str">
        <f t="shared" si="117"/>
        <v/>
      </c>
      <c r="J9663" t="s">
        <v>323</v>
      </c>
      <c r="K9663">
        <v>15</v>
      </c>
      <c r="L9663">
        <v>15</v>
      </c>
      <c r="M9663">
        <v>10</v>
      </c>
      <c r="N9663">
        <v>0</v>
      </c>
      <c r="O9663">
        <v>0</v>
      </c>
      <c r="P9663">
        <v>0</v>
      </c>
    </row>
    <row r="9664" spans="1:19" x14ac:dyDescent="0.25">
      <c r="A9664">
        <v>2012</v>
      </c>
      <c r="B9664" s="10" t="s">
        <v>75</v>
      </c>
      <c r="C9664">
        <v>47</v>
      </c>
      <c r="D9664" t="s">
        <v>665</v>
      </c>
      <c r="I9664" t="str">
        <f t="shared" si="117"/>
        <v/>
      </c>
      <c r="J9664" t="s">
        <v>105</v>
      </c>
      <c r="K9664">
        <v>15</v>
      </c>
      <c r="L9664">
        <v>10</v>
      </c>
      <c r="M9664">
        <v>2</v>
      </c>
      <c r="N9664">
        <v>0</v>
      </c>
      <c r="O9664">
        <v>0</v>
      </c>
      <c r="P9664">
        <v>0</v>
      </c>
    </row>
    <row r="9665" spans="1:16" x14ac:dyDescent="0.25">
      <c r="A9665">
        <v>2012</v>
      </c>
      <c r="B9665" s="10" t="s">
        <v>75</v>
      </c>
      <c r="C9665">
        <v>48</v>
      </c>
      <c r="D9665" t="s">
        <v>665</v>
      </c>
      <c r="I9665" t="str">
        <f t="shared" si="117"/>
        <v/>
      </c>
      <c r="J9665" t="s">
        <v>79</v>
      </c>
      <c r="K9665">
        <v>95</v>
      </c>
      <c r="L9665">
        <v>70</v>
      </c>
      <c r="M9665">
        <v>45</v>
      </c>
      <c r="N9665">
        <v>0</v>
      </c>
      <c r="O9665">
        <v>0</v>
      </c>
      <c r="P9665">
        <v>80</v>
      </c>
    </row>
    <row r="9666" spans="1:16" x14ac:dyDescent="0.25">
      <c r="A9666">
        <v>2012</v>
      </c>
      <c r="B9666" s="10" t="s">
        <v>75</v>
      </c>
      <c r="C9666">
        <v>49</v>
      </c>
      <c r="D9666" t="s">
        <v>665</v>
      </c>
      <c r="I9666" t="str">
        <f t="shared" si="117"/>
        <v/>
      </c>
      <c r="J9666" t="s">
        <v>80</v>
      </c>
      <c r="K9666">
        <v>60</v>
      </c>
      <c r="L9666">
        <v>50</v>
      </c>
      <c r="M9666">
        <v>15</v>
      </c>
      <c r="N9666">
        <v>0</v>
      </c>
      <c r="O9666">
        <v>0</v>
      </c>
      <c r="P9666">
        <v>5</v>
      </c>
    </row>
    <row r="9667" spans="1:16" x14ac:dyDescent="0.25">
      <c r="A9667">
        <v>2012</v>
      </c>
      <c r="B9667" s="10" t="s">
        <v>75</v>
      </c>
      <c r="C9667">
        <v>50</v>
      </c>
      <c r="D9667" t="s">
        <v>665</v>
      </c>
      <c r="I9667" t="str">
        <f t="shared" si="117"/>
        <v/>
      </c>
      <c r="J9667" t="s">
        <v>82</v>
      </c>
      <c r="K9667">
        <v>5</v>
      </c>
      <c r="L9667">
        <v>5</v>
      </c>
      <c r="M9667">
        <v>2</v>
      </c>
      <c r="N9667">
        <v>0</v>
      </c>
      <c r="O9667">
        <v>0</v>
      </c>
      <c r="P9667">
        <v>0</v>
      </c>
    </row>
    <row r="9668" spans="1:16" x14ac:dyDescent="0.25">
      <c r="A9668">
        <v>2012</v>
      </c>
      <c r="B9668" s="10" t="s">
        <v>75</v>
      </c>
      <c r="C9668">
        <v>51</v>
      </c>
      <c r="D9668" t="s">
        <v>665</v>
      </c>
      <c r="I9668" t="str">
        <f t="shared" si="117"/>
        <v/>
      </c>
      <c r="J9668" t="s">
        <v>323</v>
      </c>
      <c r="K9668">
        <v>20</v>
      </c>
      <c r="L9668">
        <v>15</v>
      </c>
      <c r="M9668">
        <v>2</v>
      </c>
      <c r="N9668">
        <v>0</v>
      </c>
      <c r="O9668">
        <v>0</v>
      </c>
      <c r="P9668">
        <v>0</v>
      </c>
    </row>
    <row r="9669" spans="1:16" x14ac:dyDescent="0.25">
      <c r="A9669">
        <v>2012</v>
      </c>
      <c r="B9669" s="10" t="s">
        <v>75</v>
      </c>
      <c r="C9669">
        <v>52</v>
      </c>
      <c r="D9669" t="s">
        <v>665</v>
      </c>
      <c r="I9669" t="str">
        <f t="shared" si="117"/>
        <v/>
      </c>
      <c r="J9669" t="s">
        <v>79</v>
      </c>
      <c r="K9669">
        <v>70</v>
      </c>
      <c r="L9669">
        <v>50</v>
      </c>
      <c r="M9669">
        <v>60</v>
      </c>
      <c r="N9669">
        <v>0</v>
      </c>
      <c r="O9669">
        <v>0</v>
      </c>
      <c r="P9669">
        <v>40</v>
      </c>
    </row>
    <row r="9670" spans="1:16" x14ac:dyDescent="0.25">
      <c r="A9670">
        <v>2012</v>
      </c>
      <c r="B9670" s="10" t="s">
        <v>75</v>
      </c>
      <c r="C9670">
        <v>53</v>
      </c>
      <c r="D9670" t="s">
        <v>665</v>
      </c>
      <c r="I9670" t="str">
        <f t="shared" si="117"/>
        <v/>
      </c>
      <c r="J9670" t="s">
        <v>85</v>
      </c>
      <c r="K9670">
        <v>35</v>
      </c>
      <c r="L9670">
        <v>15</v>
      </c>
      <c r="M9670">
        <v>5</v>
      </c>
      <c r="N9670">
        <v>0</v>
      </c>
      <c r="O9670">
        <v>0</v>
      </c>
      <c r="P9670">
        <v>10</v>
      </c>
    </row>
    <row r="9671" spans="1:16" x14ac:dyDescent="0.25">
      <c r="A9671">
        <v>2012</v>
      </c>
      <c r="B9671" s="10" t="s">
        <v>75</v>
      </c>
      <c r="C9671">
        <v>54</v>
      </c>
      <c r="D9671" t="s">
        <v>665</v>
      </c>
      <c r="I9671" t="str">
        <f t="shared" si="117"/>
        <v/>
      </c>
      <c r="J9671" t="s">
        <v>85</v>
      </c>
      <c r="K9671">
        <v>20</v>
      </c>
      <c r="L9671">
        <v>15</v>
      </c>
      <c r="M9671">
        <v>8</v>
      </c>
      <c r="N9671">
        <v>0</v>
      </c>
      <c r="O9671">
        <v>0</v>
      </c>
      <c r="P9671">
        <v>0</v>
      </c>
    </row>
    <row r="9672" spans="1:16" x14ac:dyDescent="0.25">
      <c r="A9672">
        <v>2012</v>
      </c>
      <c r="B9672" s="10" t="s">
        <v>75</v>
      </c>
      <c r="C9672">
        <v>55</v>
      </c>
      <c r="D9672" t="s">
        <v>665</v>
      </c>
      <c r="I9672" t="str">
        <f t="shared" si="117"/>
        <v/>
      </c>
      <c r="J9672" t="s">
        <v>323</v>
      </c>
      <c r="K9672">
        <v>30</v>
      </c>
      <c r="L9672">
        <v>30</v>
      </c>
      <c r="M9672">
        <v>15</v>
      </c>
      <c r="N9672">
        <v>0</v>
      </c>
      <c r="O9672">
        <v>0</v>
      </c>
      <c r="P9672">
        <v>40</v>
      </c>
    </row>
    <row r="9673" spans="1:16" x14ac:dyDescent="0.25">
      <c r="A9673">
        <v>2012</v>
      </c>
      <c r="B9673" s="10" t="s">
        <v>75</v>
      </c>
      <c r="C9673">
        <v>56</v>
      </c>
      <c r="D9673" t="s">
        <v>665</v>
      </c>
      <c r="I9673" t="str">
        <f t="shared" si="117"/>
        <v/>
      </c>
      <c r="J9673" t="s">
        <v>82</v>
      </c>
      <c r="K9673">
        <v>20</v>
      </c>
      <c r="L9673">
        <v>10</v>
      </c>
      <c r="M9673">
        <v>20</v>
      </c>
      <c r="N9673">
        <v>0</v>
      </c>
      <c r="O9673">
        <v>0</v>
      </c>
      <c r="P9673">
        <v>0</v>
      </c>
    </row>
    <row r="9674" spans="1:16" x14ac:dyDescent="0.25">
      <c r="A9674">
        <v>2012</v>
      </c>
      <c r="B9674" s="10" t="s">
        <v>75</v>
      </c>
      <c r="C9674">
        <v>57</v>
      </c>
      <c r="D9674" t="s">
        <v>665</v>
      </c>
      <c r="I9674" t="str">
        <f t="shared" si="117"/>
        <v/>
      </c>
      <c r="J9674" t="s">
        <v>81</v>
      </c>
      <c r="K9674">
        <v>45</v>
      </c>
      <c r="L9674">
        <v>40</v>
      </c>
      <c r="M9674">
        <v>10</v>
      </c>
      <c r="N9674">
        <v>0</v>
      </c>
      <c r="O9674">
        <v>0</v>
      </c>
      <c r="P9674">
        <v>0</v>
      </c>
    </row>
    <row r="9675" spans="1:16" x14ac:dyDescent="0.25">
      <c r="A9675">
        <v>2012</v>
      </c>
      <c r="B9675" s="10" t="s">
        <v>75</v>
      </c>
      <c r="C9675">
        <v>58</v>
      </c>
      <c r="D9675" t="s">
        <v>665</v>
      </c>
      <c r="I9675" t="str">
        <f t="shared" si="117"/>
        <v/>
      </c>
      <c r="J9675" t="s">
        <v>82</v>
      </c>
      <c r="K9675">
        <v>15</v>
      </c>
      <c r="L9675">
        <v>10</v>
      </c>
      <c r="M9675">
        <v>15</v>
      </c>
      <c r="N9675">
        <v>0</v>
      </c>
      <c r="O9675">
        <v>0</v>
      </c>
      <c r="P9675">
        <v>0</v>
      </c>
    </row>
    <row r="9676" spans="1:16" x14ac:dyDescent="0.25">
      <c r="A9676">
        <v>2012</v>
      </c>
      <c r="B9676" s="10" t="s">
        <v>75</v>
      </c>
      <c r="C9676">
        <v>59</v>
      </c>
      <c r="D9676" t="s">
        <v>665</v>
      </c>
      <c r="I9676" t="str">
        <f t="shared" si="117"/>
        <v/>
      </c>
      <c r="J9676" t="s">
        <v>79</v>
      </c>
      <c r="K9676">
        <v>40</v>
      </c>
      <c r="L9676">
        <v>25</v>
      </c>
      <c r="M9676">
        <v>15</v>
      </c>
      <c r="N9676">
        <v>0</v>
      </c>
      <c r="O9676">
        <v>0</v>
      </c>
      <c r="P9676">
        <v>50</v>
      </c>
    </row>
    <row r="9677" spans="1:16" x14ac:dyDescent="0.25">
      <c r="A9677">
        <v>2012</v>
      </c>
      <c r="B9677" s="10" t="s">
        <v>75</v>
      </c>
      <c r="C9677">
        <v>60</v>
      </c>
      <c r="D9677" t="s">
        <v>665</v>
      </c>
      <c r="I9677" t="str">
        <f t="shared" si="117"/>
        <v/>
      </c>
      <c r="J9677" t="s">
        <v>78</v>
      </c>
      <c r="K9677">
        <v>100</v>
      </c>
      <c r="L9677">
        <v>70</v>
      </c>
      <c r="M9677">
        <v>30</v>
      </c>
      <c r="N9677">
        <v>0</v>
      </c>
      <c r="O9677">
        <v>0</v>
      </c>
      <c r="P9677">
        <v>0</v>
      </c>
    </row>
    <row r="9678" spans="1:16" x14ac:dyDescent="0.25">
      <c r="A9678">
        <v>2012</v>
      </c>
      <c r="B9678" s="10" t="s">
        <v>75</v>
      </c>
      <c r="C9678">
        <v>61</v>
      </c>
      <c r="D9678" t="s">
        <v>665</v>
      </c>
      <c r="I9678" t="str">
        <f t="shared" si="117"/>
        <v/>
      </c>
      <c r="J9678" t="s">
        <v>82</v>
      </c>
      <c r="K9678">
        <v>15</v>
      </c>
      <c r="L9678">
        <v>10</v>
      </c>
      <c r="M9678">
        <v>10</v>
      </c>
      <c r="N9678">
        <v>0</v>
      </c>
      <c r="O9678">
        <v>0</v>
      </c>
      <c r="P9678">
        <v>15</v>
      </c>
    </row>
    <row r="9679" spans="1:16" x14ac:dyDescent="0.25">
      <c r="A9679">
        <v>2012</v>
      </c>
      <c r="B9679" s="10" t="s">
        <v>75</v>
      </c>
      <c r="C9679">
        <v>62</v>
      </c>
      <c r="D9679" t="s">
        <v>665</v>
      </c>
      <c r="I9679" t="str">
        <f t="shared" si="117"/>
        <v/>
      </c>
      <c r="J9679" t="s">
        <v>81</v>
      </c>
      <c r="K9679">
        <v>50</v>
      </c>
      <c r="L9679">
        <v>50</v>
      </c>
      <c r="M9679">
        <v>15</v>
      </c>
      <c r="N9679">
        <v>0</v>
      </c>
      <c r="O9679">
        <v>0</v>
      </c>
      <c r="P9679">
        <v>0</v>
      </c>
    </row>
    <row r="9680" spans="1:16" x14ac:dyDescent="0.25">
      <c r="A9680">
        <v>2012</v>
      </c>
      <c r="B9680" s="10" t="s">
        <v>75</v>
      </c>
      <c r="C9680">
        <v>63</v>
      </c>
      <c r="D9680" t="s">
        <v>665</v>
      </c>
      <c r="I9680" t="str">
        <f t="shared" si="117"/>
        <v/>
      </c>
      <c r="J9680" t="s">
        <v>83</v>
      </c>
      <c r="K9680">
        <v>45</v>
      </c>
      <c r="L9680">
        <v>15</v>
      </c>
      <c r="M9680">
        <v>10</v>
      </c>
      <c r="N9680">
        <v>0</v>
      </c>
      <c r="O9680">
        <v>0</v>
      </c>
      <c r="P9680">
        <v>0</v>
      </c>
    </row>
    <row r="9681" spans="1:19" x14ac:dyDescent="0.25">
      <c r="A9681">
        <v>2012</v>
      </c>
      <c r="B9681" s="10" t="s">
        <v>75</v>
      </c>
      <c r="C9681">
        <v>64</v>
      </c>
      <c r="D9681" t="s">
        <v>665</v>
      </c>
      <c r="I9681" t="str">
        <f t="shared" si="117"/>
        <v/>
      </c>
      <c r="J9681" t="s">
        <v>323</v>
      </c>
      <c r="K9681">
        <v>25</v>
      </c>
      <c r="L9681">
        <v>15</v>
      </c>
      <c r="M9681">
        <v>10</v>
      </c>
      <c r="N9681">
        <v>0</v>
      </c>
      <c r="O9681">
        <v>0</v>
      </c>
      <c r="P9681">
        <v>0</v>
      </c>
    </row>
    <row r="9682" spans="1:19" x14ac:dyDescent="0.25">
      <c r="A9682">
        <v>2012</v>
      </c>
      <c r="B9682" s="10" t="s">
        <v>75</v>
      </c>
      <c r="C9682">
        <v>65</v>
      </c>
      <c r="D9682" t="s">
        <v>665</v>
      </c>
      <c r="F9682">
        <f>18*0.3048</f>
        <v>5.4864000000000006</v>
      </c>
      <c r="I9682">
        <f t="shared" si="117"/>
        <v>5.4864000000000006</v>
      </c>
      <c r="J9682" t="s">
        <v>79</v>
      </c>
      <c r="K9682">
        <v>35</v>
      </c>
      <c r="L9682">
        <v>20</v>
      </c>
      <c r="M9682">
        <v>15</v>
      </c>
      <c r="N9682">
        <v>0</v>
      </c>
      <c r="O9682">
        <v>0</v>
      </c>
      <c r="P9682">
        <v>0</v>
      </c>
      <c r="S9682" t="s">
        <v>47</v>
      </c>
    </row>
    <row r="9683" spans="1:19" x14ac:dyDescent="0.25">
      <c r="A9683">
        <v>2012</v>
      </c>
      <c r="B9683" s="10" t="s">
        <v>75</v>
      </c>
      <c r="C9683">
        <v>66</v>
      </c>
      <c r="D9683" t="s">
        <v>665</v>
      </c>
      <c r="E9683">
        <v>4</v>
      </c>
      <c r="F9683">
        <f>16*0.3048</f>
        <v>4.8768000000000002</v>
      </c>
      <c r="G9683">
        <v>360</v>
      </c>
      <c r="H9683">
        <v>0</v>
      </c>
      <c r="I9683">
        <f t="shared" ref="I9683:I9746" si="118">IF($F9683&gt;0, $F9683/(1000-$G9683)*1000,"")</f>
        <v>7.62</v>
      </c>
      <c r="J9683" t="s">
        <v>82</v>
      </c>
      <c r="K9683">
        <v>10</v>
      </c>
      <c r="L9683">
        <v>10</v>
      </c>
      <c r="M9683">
        <v>15</v>
      </c>
      <c r="N9683">
        <v>0</v>
      </c>
      <c r="O9683">
        <v>0</v>
      </c>
      <c r="P9683">
        <v>0</v>
      </c>
    </row>
    <row r="9684" spans="1:19" x14ac:dyDescent="0.25">
      <c r="A9684">
        <v>2012</v>
      </c>
      <c r="B9684" s="10" t="s">
        <v>75</v>
      </c>
      <c r="C9684">
        <v>67</v>
      </c>
      <c r="D9684" t="s">
        <v>665</v>
      </c>
      <c r="I9684" t="str">
        <f t="shared" si="118"/>
        <v/>
      </c>
      <c r="J9684" t="s">
        <v>79</v>
      </c>
      <c r="K9684">
        <v>35</v>
      </c>
      <c r="L9684">
        <v>20</v>
      </c>
      <c r="M9684">
        <v>15</v>
      </c>
      <c r="N9684">
        <v>0</v>
      </c>
      <c r="O9684">
        <v>0</v>
      </c>
      <c r="P9684">
        <v>70</v>
      </c>
    </row>
    <row r="9685" spans="1:19" x14ac:dyDescent="0.25">
      <c r="A9685">
        <v>2012</v>
      </c>
      <c r="B9685" s="10" t="s">
        <v>75</v>
      </c>
      <c r="C9685">
        <v>68</v>
      </c>
      <c r="D9685" t="s">
        <v>665</v>
      </c>
      <c r="I9685" t="str">
        <f t="shared" si="118"/>
        <v/>
      </c>
      <c r="J9685" t="s">
        <v>82</v>
      </c>
      <c r="K9685">
        <v>30</v>
      </c>
      <c r="L9685">
        <v>25</v>
      </c>
      <c r="M9685">
        <v>20</v>
      </c>
      <c r="N9685">
        <v>0</v>
      </c>
      <c r="O9685">
        <v>0</v>
      </c>
      <c r="P9685">
        <v>0</v>
      </c>
    </row>
    <row r="9686" spans="1:19" x14ac:dyDescent="0.25">
      <c r="A9686">
        <v>2012</v>
      </c>
      <c r="B9686" s="10" t="s">
        <v>75</v>
      </c>
      <c r="C9686">
        <v>69</v>
      </c>
      <c r="D9686" t="s">
        <v>665</v>
      </c>
      <c r="I9686" t="str">
        <f t="shared" si="118"/>
        <v/>
      </c>
      <c r="J9686" t="s">
        <v>82</v>
      </c>
      <c r="K9686">
        <v>20</v>
      </c>
      <c r="L9686">
        <v>5</v>
      </c>
      <c r="M9686">
        <v>5</v>
      </c>
      <c r="N9686">
        <v>0</v>
      </c>
      <c r="O9686">
        <v>0</v>
      </c>
      <c r="P9686">
        <v>0</v>
      </c>
    </row>
    <row r="9687" spans="1:19" x14ac:dyDescent="0.25">
      <c r="A9687">
        <v>2012</v>
      </c>
      <c r="B9687" s="10" t="s">
        <v>75</v>
      </c>
      <c r="C9687">
        <v>70</v>
      </c>
      <c r="D9687" t="s">
        <v>665</v>
      </c>
      <c r="I9687" t="str">
        <f t="shared" si="118"/>
        <v/>
      </c>
      <c r="J9687" t="s">
        <v>82</v>
      </c>
      <c r="K9687">
        <v>40</v>
      </c>
      <c r="L9687">
        <v>35</v>
      </c>
      <c r="M9687">
        <v>30</v>
      </c>
      <c r="N9687">
        <v>0</v>
      </c>
      <c r="O9687">
        <v>0</v>
      </c>
      <c r="P9687">
        <v>15</v>
      </c>
    </row>
    <row r="9688" spans="1:19" x14ac:dyDescent="0.25">
      <c r="A9688">
        <v>2012</v>
      </c>
      <c r="B9688" s="10" t="s">
        <v>75</v>
      </c>
      <c r="C9688">
        <v>71</v>
      </c>
      <c r="D9688" t="s">
        <v>665</v>
      </c>
      <c r="I9688" t="str">
        <f t="shared" si="118"/>
        <v/>
      </c>
      <c r="J9688" t="s">
        <v>82</v>
      </c>
      <c r="K9688">
        <v>35</v>
      </c>
      <c r="L9688">
        <v>20</v>
      </c>
      <c r="M9688">
        <v>50</v>
      </c>
      <c r="N9688">
        <v>0</v>
      </c>
      <c r="O9688">
        <v>0</v>
      </c>
      <c r="P9688">
        <v>0</v>
      </c>
    </row>
    <row r="9689" spans="1:19" x14ac:dyDescent="0.25">
      <c r="A9689">
        <v>2012</v>
      </c>
      <c r="B9689" s="10" t="s">
        <v>75</v>
      </c>
      <c r="C9689">
        <v>72</v>
      </c>
      <c r="D9689" t="s">
        <v>665</v>
      </c>
      <c r="I9689" t="str">
        <f t="shared" si="118"/>
        <v/>
      </c>
      <c r="J9689" t="s">
        <v>323</v>
      </c>
      <c r="K9689">
        <v>20</v>
      </c>
      <c r="L9689">
        <v>15</v>
      </c>
      <c r="M9689">
        <v>15</v>
      </c>
      <c r="N9689">
        <v>0</v>
      </c>
      <c r="O9689">
        <v>0</v>
      </c>
      <c r="P9689">
        <v>0</v>
      </c>
    </row>
    <row r="9690" spans="1:19" x14ac:dyDescent="0.25">
      <c r="A9690">
        <v>2012</v>
      </c>
      <c r="B9690" s="10" t="s">
        <v>75</v>
      </c>
      <c r="C9690">
        <v>73</v>
      </c>
      <c r="D9690" t="s">
        <v>665</v>
      </c>
      <c r="I9690" t="str">
        <f t="shared" si="118"/>
        <v/>
      </c>
      <c r="J9690" t="s">
        <v>81</v>
      </c>
      <c r="K9690">
        <v>50</v>
      </c>
      <c r="L9690">
        <v>45</v>
      </c>
      <c r="M9690">
        <v>20</v>
      </c>
      <c r="N9690">
        <v>0</v>
      </c>
      <c r="O9690">
        <v>0</v>
      </c>
      <c r="P9690">
        <v>5</v>
      </c>
    </row>
    <row r="9691" spans="1:19" x14ac:dyDescent="0.25">
      <c r="A9691">
        <v>2012</v>
      </c>
      <c r="B9691" s="10" t="s">
        <v>75</v>
      </c>
      <c r="C9691">
        <v>74</v>
      </c>
      <c r="D9691" t="s">
        <v>665</v>
      </c>
      <c r="I9691" t="str">
        <f t="shared" si="118"/>
        <v/>
      </c>
      <c r="J9691" t="s">
        <v>85</v>
      </c>
      <c r="K9691">
        <v>25</v>
      </c>
      <c r="L9691">
        <v>20</v>
      </c>
      <c r="M9691">
        <v>15</v>
      </c>
      <c r="N9691">
        <v>0</v>
      </c>
      <c r="O9691">
        <v>0</v>
      </c>
      <c r="P9691">
        <v>0</v>
      </c>
    </row>
    <row r="9692" spans="1:19" x14ac:dyDescent="0.25">
      <c r="A9692">
        <v>2012</v>
      </c>
      <c r="B9692" s="10" t="s">
        <v>75</v>
      </c>
      <c r="C9692">
        <v>75</v>
      </c>
      <c r="D9692" t="s">
        <v>665</v>
      </c>
      <c r="I9692" t="str">
        <f t="shared" si="118"/>
        <v/>
      </c>
      <c r="J9692" t="s">
        <v>81</v>
      </c>
      <c r="K9692">
        <v>50</v>
      </c>
      <c r="L9692">
        <v>45</v>
      </c>
      <c r="M9692">
        <v>25</v>
      </c>
      <c r="N9692">
        <v>0</v>
      </c>
      <c r="O9692">
        <v>0</v>
      </c>
      <c r="P9692">
        <v>0</v>
      </c>
    </row>
    <row r="9693" spans="1:19" x14ac:dyDescent="0.25">
      <c r="A9693">
        <v>2012</v>
      </c>
      <c r="B9693" s="10" t="s">
        <v>75</v>
      </c>
      <c r="C9693">
        <v>76</v>
      </c>
      <c r="D9693" t="s">
        <v>665</v>
      </c>
      <c r="I9693" t="str">
        <f t="shared" si="118"/>
        <v/>
      </c>
      <c r="J9693" t="s">
        <v>78</v>
      </c>
      <c r="K9693">
        <v>50</v>
      </c>
      <c r="L9693">
        <v>25</v>
      </c>
      <c r="M9693">
        <v>20</v>
      </c>
      <c r="N9693">
        <v>0</v>
      </c>
      <c r="O9693">
        <v>0</v>
      </c>
      <c r="P9693">
        <v>0</v>
      </c>
    </row>
    <row r="9694" spans="1:19" x14ac:dyDescent="0.25">
      <c r="A9694">
        <v>2012</v>
      </c>
      <c r="B9694" s="10" t="s">
        <v>75</v>
      </c>
      <c r="C9694">
        <v>77</v>
      </c>
      <c r="D9694" t="s">
        <v>665</v>
      </c>
      <c r="I9694" t="str">
        <f t="shared" si="118"/>
        <v/>
      </c>
      <c r="J9694" t="s">
        <v>79</v>
      </c>
      <c r="K9694">
        <v>15</v>
      </c>
      <c r="L9694">
        <v>8</v>
      </c>
      <c r="M9694">
        <v>5</v>
      </c>
      <c r="N9694">
        <v>0</v>
      </c>
      <c r="O9694">
        <v>0</v>
      </c>
      <c r="P9694">
        <v>40</v>
      </c>
    </row>
    <row r="9695" spans="1:19" x14ac:dyDescent="0.25">
      <c r="A9695">
        <v>2012</v>
      </c>
      <c r="B9695" s="10" t="s">
        <v>75</v>
      </c>
      <c r="C9695">
        <v>78</v>
      </c>
      <c r="D9695" t="s">
        <v>665</v>
      </c>
      <c r="I9695" t="str">
        <f t="shared" si="118"/>
        <v/>
      </c>
      <c r="J9695" t="s">
        <v>323</v>
      </c>
      <c r="K9695">
        <v>20</v>
      </c>
      <c r="L9695">
        <v>20</v>
      </c>
      <c r="M9695">
        <v>40</v>
      </c>
      <c r="N9695">
        <v>0</v>
      </c>
      <c r="O9695">
        <v>0</v>
      </c>
      <c r="P9695">
        <v>15</v>
      </c>
    </row>
    <row r="9696" spans="1:19" x14ac:dyDescent="0.25">
      <c r="A9696">
        <v>2012</v>
      </c>
      <c r="B9696" s="10" t="s">
        <v>75</v>
      </c>
      <c r="C9696">
        <v>79</v>
      </c>
      <c r="D9696" t="s">
        <v>665</v>
      </c>
      <c r="I9696" t="str">
        <f t="shared" si="118"/>
        <v/>
      </c>
      <c r="J9696" t="s">
        <v>82</v>
      </c>
      <c r="K9696">
        <v>10</v>
      </c>
      <c r="L9696">
        <v>8</v>
      </c>
      <c r="M9696">
        <v>5</v>
      </c>
      <c r="N9696">
        <v>0</v>
      </c>
      <c r="O9696">
        <v>0</v>
      </c>
      <c r="P9696">
        <v>0</v>
      </c>
    </row>
    <row r="9697" spans="1:21" x14ac:dyDescent="0.25">
      <c r="A9697">
        <v>2012</v>
      </c>
      <c r="B9697" s="10" t="s">
        <v>75</v>
      </c>
      <c r="C9697">
        <v>80</v>
      </c>
      <c r="D9697" t="s">
        <v>665</v>
      </c>
      <c r="I9697" t="str">
        <f t="shared" si="118"/>
        <v/>
      </c>
      <c r="J9697" t="s">
        <v>323</v>
      </c>
      <c r="K9697">
        <v>50</v>
      </c>
      <c r="L9697">
        <v>25</v>
      </c>
      <c r="M9697">
        <v>20</v>
      </c>
      <c r="N9697">
        <v>0</v>
      </c>
      <c r="O9697">
        <v>0</v>
      </c>
      <c r="P9697">
        <v>0</v>
      </c>
    </row>
    <row r="9698" spans="1:21" x14ac:dyDescent="0.25">
      <c r="A9698">
        <v>2012</v>
      </c>
      <c r="B9698" s="10" t="s">
        <v>75</v>
      </c>
      <c r="C9698">
        <v>81</v>
      </c>
      <c r="D9698" t="s">
        <v>665</v>
      </c>
      <c r="I9698" t="str">
        <f t="shared" si="118"/>
        <v/>
      </c>
      <c r="J9698" t="s">
        <v>81</v>
      </c>
      <c r="K9698">
        <v>35</v>
      </c>
      <c r="L9698">
        <v>20</v>
      </c>
      <c r="M9698">
        <v>10</v>
      </c>
      <c r="N9698">
        <v>0</v>
      </c>
      <c r="O9698">
        <v>0</v>
      </c>
      <c r="P9698">
        <v>0</v>
      </c>
    </row>
    <row r="9699" spans="1:21" x14ac:dyDescent="0.25">
      <c r="A9699">
        <v>2012</v>
      </c>
      <c r="B9699" s="10" t="s">
        <v>75</v>
      </c>
      <c r="C9699">
        <v>82</v>
      </c>
      <c r="D9699" t="s">
        <v>665</v>
      </c>
      <c r="I9699" t="str">
        <f t="shared" si="118"/>
        <v/>
      </c>
      <c r="J9699" t="s">
        <v>82</v>
      </c>
      <c r="K9699">
        <v>10</v>
      </c>
      <c r="L9699">
        <v>10</v>
      </c>
      <c r="M9699">
        <v>5</v>
      </c>
      <c r="N9699">
        <v>0</v>
      </c>
      <c r="O9699">
        <v>0</v>
      </c>
      <c r="P9699">
        <v>0</v>
      </c>
    </row>
    <row r="9700" spans="1:21" x14ac:dyDescent="0.25">
      <c r="A9700">
        <v>2012</v>
      </c>
      <c r="B9700" s="10" t="s">
        <v>75</v>
      </c>
      <c r="C9700">
        <v>83</v>
      </c>
      <c r="D9700" t="s">
        <v>665</v>
      </c>
      <c r="I9700" t="str">
        <f t="shared" si="118"/>
        <v/>
      </c>
      <c r="J9700" t="s">
        <v>137</v>
      </c>
      <c r="K9700">
        <v>10</v>
      </c>
      <c r="L9700">
        <v>10</v>
      </c>
      <c r="M9700">
        <v>3</v>
      </c>
      <c r="N9700">
        <v>0</v>
      </c>
      <c r="O9700">
        <v>0</v>
      </c>
      <c r="P9700">
        <v>0</v>
      </c>
    </row>
    <row r="9701" spans="1:21" x14ac:dyDescent="0.25">
      <c r="A9701">
        <v>2012</v>
      </c>
      <c r="B9701" s="10" t="s">
        <v>75</v>
      </c>
      <c r="C9701">
        <v>84</v>
      </c>
      <c r="D9701" t="s">
        <v>665</v>
      </c>
      <c r="I9701" t="str">
        <f t="shared" si="118"/>
        <v/>
      </c>
      <c r="J9701" t="s">
        <v>82</v>
      </c>
      <c r="K9701">
        <v>80</v>
      </c>
      <c r="L9701">
        <v>60</v>
      </c>
      <c r="M9701">
        <v>40</v>
      </c>
      <c r="N9701">
        <v>0</v>
      </c>
      <c r="O9701">
        <v>0</v>
      </c>
      <c r="P9701">
        <v>60</v>
      </c>
    </row>
    <row r="9702" spans="1:21" x14ac:dyDescent="0.25">
      <c r="A9702">
        <v>2012</v>
      </c>
      <c r="B9702" s="10" t="s">
        <v>75</v>
      </c>
      <c r="C9702">
        <v>85</v>
      </c>
      <c r="D9702" t="s">
        <v>665</v>
      </c>
      <c r="F9702">
        <f>16*0.3048</f>
        <v>4.8768000000000002</v>
      </c>
      <c r="I9702">
        <f t="shared" si="118"/>
        <v>4.8768000000000002</v>
      </c>
      <c r="J9702" t="s">
        <v>78</v>
      </c>
      <c r="K9702">
        <v>8</v>
      </c>
      <c r="L9702">
        <v>8</v>
      </c>
      <c r="M9702">
        <v>3</v>
      </c>
      <c r="N9702">
        <v>0</v>
      </c>
      <c r="O9702">
        <v>0</v>
      </c>
      <c r="P9702">
        <v>0</v>
      </c>
    </row>
    <row r="9703" spans="1:21" x14ac:dyDescent="0.25">
      <c r="A9703">
        <v>2012</v>
      </c>
      <c r="B9703" s="10" t="s">
        <v>75</v>
      </c>
      <c r="C9703">
        <v>86</v>
      </c>
      <c r="D9703" t="s">
        <v>661</v>
      </c>
      <c r="E9703">
        <v>5</v>
      </c>
      <c r="F9703">
        <v>6</v>
      </c>
      <c r="G9703">
        <v>280</v>
      </c>
      <c r="H9703">
        <v>0</v>
      </c>
      <c r="I9703">
        <f t="shared" si="118"/>
        <v>8.3333333333333339</v>
      </c>
      <c r="J9703" t="s">
        <v>79</v>
      </c>
      <c r="K9703">
        <v>90</v>
      </c>
      <c r="L9703">
        <v>80</v>
      </c>
      <c r="M9703">
        <v>25</v>
      </c>
      <c r="N9703">
        <v>5</v>
      </c>
      <c r="O9703">
        <v>30</v>
      </c>
      <c r="P9703">
        <v>30</v>
      </c>
      <c r="U9703" t="s">
        <v>666</v>
      </c>
    </row>
    <row r="9704" spans="1:21" x14ac:dyDescent="0.25">
      <c r="A9704">
        <v>2012</v>
      </c>
      <c r="B9704" s="10" t="s">
        <v>75</v>
      </c>
      <c r="C9704">
        <v>87</v>
      </c>
      <c r="D9704" t="s">
        <v>661</v>
      </c>
      <c r="I9704" t="str">
        <f t="shared" si="118"/>
        <v/>
      </c>
      <c r="J9704" t="s">
        <v>79</v>
      </c>
      <c r="K9704">
        <v>50</v>
      </c>
      <c r="L9704">
        <v>30</v>
      </c>
      <c r="M9704">
        <v>20</v>
      </c>
      <c r="N9704">
        <v>0</v>
      </c>
      <c r="O9704">
        <v>30</v>
      </c>
      <c r="P9704">
        <v>60</v>
      </c>
    </row>
    <row r="9705" spans="1:21" x14ac:dyDescent="0.25">
      <c r="A9705">
        <v>2012</v>
      </c>
      <c r="B9705" s="10" t="s">
        <v>75</v>
      </c>
      <c r="C9705">
        <v>88</v>
      </c>
      <c r="D9705" t="s">
        <v>661</v>
      </c>
      <c r="I9705" t="str">
        <f t="shared" si="118"/>
        <v/>
      </c>
      <c r="J9705" t="s">
        <v>82</v>
      </c>
      <c r="K9705">
        <v>20</v>
      </c>
      <c r="L9705">
        <v>5</v>
      </c>
      <c r="M9705">
        <v>5</v>
      </c>
      <c r="N9705">
        <v>0</v>
      </c>
      <c r="O9705">
        <v>5</v>
      </c>
      <c r="P9705">
        <v>0</v>
      </c>
    </row>
    <row r="9706" spans="1:21" x14ac:dyDescent="0.25">
      <c r="A9706">
        <v>2012</v>
      </c>
      <c r="B9706" s="10" t="s">
        <v>75</v>
      </c>
      <c r="C9706">
        <v>89</v>
      </c>
      <c r="D9706" t="s">
        <v>661</v>
      </c>
      <c r="I9706" t="str">
        <f t="shared" si="118"/>
        <v/>
      </c>
      <c r="J9706" t="s">
        <v>82</v>
      </c>
      <c r="K9706">
        <v>5</v>
      </c>
      <c r="L9706">
        <v>5</v>
      </c>
      <c r="M9706">
        <v>2</v>
      </c>
      <c r="N9706">
        <v>0</v>
      </c>
      <c r="O9706">
        <v>5</v>
      </c>
      <c r="P9706">
        <v>0</v>
      </c>
      <c r="Q9706" t="s">
        <v>363</v>
      </c>
    </row>
    <row r="9707" spans="1:21" x14ac:dyDescent="0.25">
      <c r="A9707">
        <v>2012</v>
      </c>
      <c r="B9707" s="10" t="s">
        <v>75</v>
      </c>
      <c r="C9707">
        <v>90</v>
      </c>
      <c r="D9707" t="s">
        <v>661</v>
      </c>
      <c r="I9707" t="str">
        <f t="shared" si="118"/>
        <v/>
      </c>
      <c r="J9707" t="s">
        <v>79</v>
      </c>
      <c r="K9707">
        <v>55</v>
      </c>
      <c r="L9707">
        <v>35</v>
      </c>
      <c r="M9707">
        <v>20</v>
      </c>
      <c r="N9707">
        <v>0</v>
      </c>
      <c r="O9707">
        <v>20</v>
      </c>
      <c r="P9707">
        <v>0</v>
      </c>
    </row>
    <row r="9708" spans="1:21" x14ac:dyDescent="0.25">
      <c r="A9708">
        <v>2012</v>
      </c>
      <c r="B9708" s="10" t="s">
        <v>75</v>
      </c>
      <c r="C9708">
        <v>91</v>
      </c>
      <c r="D9708" t="s">
        <v>661</v>
      </c>
      <c r="I9708" t="str">
        <f t="shared" si="118"/>
        <v/>
      </c>
      <c r="J9708" t="s">
        <v>667</v>
      </c>
      <c r="K9708">
        <v>8</v>
      </c>
      <c r="L9708">
        <v>5</v>
      </c>
      <c r="M9708">
        <v>3</v>
      </c>
      <c r="N9708">
        <v>0</v>
      </c>
      <c r="O9708">
        <v>0</v>
      </c>
      <c r="P9708">
        <v>0</v>
      </c>
    </row>
    <row r="9709" spans="1:21" x14ac:dyDescent="0.25">
      <c r="A9709">
        <v>2012</v>
      </c>
      <c r="B9709" s="10" t="s">
        <v>75</v>
      </c>
      <c r="C9709">
        <v>92</v>
      </c>
      <c r="D9709" t="s">
        <v>661</v>
      </c>
      <c r="I9709" t="str">
        <f t="shared" si="118"/>
        <v/>
      </c>
      <c r="J9709" t="s">
        <v>82</v>
      </c>
      <c r="K9709">
        <v>20</v>
      </c>
      <c r="L9709">
        <v>5</v>
      </c>
      <c r="M9709">
        <v>18</v>
      </c>
      <c r="N9709">
        <v>0</v>
      </c>
      <c r="O9709">
        <v>0</v>
      </c>
      <c r="P9709">
        <v>0</v>
      </c>
    </row>
    <row r="9710" spans="1:21" x14ac:dyDescent="0.25">
      <c r="A9710">
        <v>2012</v>
      </c>
      <c r="B9710" s="10" t="s">
        <v>75</v>
      </c>
      <c r="C9710">
        <v>93</v>
      </c>
      <c r="D9710" t="s">
        <v>661</v>
      </c>
      <c r="I9710" t="str">
        <f t="shared" si="118"/>
        <v/>
      </c>
      <c r="J9710" t="s">
        <v>82</v>
      </c>
      <c r="K9710">
        <v>22</v>
      </c>
      <c r="L9710">
        <v>15</v>
      </c>
      <c r="M9710">
        <v>5</v>
      </c>
      <c r="N9710">
        <v>0</v>
      </c>
      <c r="O9710">
        <v>15</v>
      </c>
      <c r="P9710">
        <v>0</v>
      </c>
      <c r="Q9710" t="s">
        <v>363</v>
      </c>
    </row>
    <row r="9711" spans="1:21" x14ac:dyDescent="0.25">
      <c r="A9711">
        <v>2012</v>
      </c>
      <c r="B9711" s="10" t="s">
        <v>75</v>
      </c>
      <c r="C9711">
        <v>94</v>
      </c>
      <c r="D9711" t="s">
        <v>661</v>
      </c>
      <c r="I9711" t="str">
        <f t="shared" si="118"/>
        <v/>
      </c>
      <c r="J9711" t="s">
        <v>80</v>
      </c>
      <c r="K9711">
        <v>30</v>
      </c>
      <c r="L9711">
        <v>20</v>
      </c>
      <c r="M9711">
        <v>8</v>
      </c>
      <c r="N9711">
        <v>0</v>
      </c>
      <c r="O9711">
        <v>10</v>
      </c>
      <c r="P9711">
        <v>0</v>
      </c>
    </row>
    <row r="9712" spans="1:21" x14ac:dyDescent="0.25">
      <c r="A9712">
        <v>2012</v>
      </c>
      <c r="B9712" s="10" t="s">
        <v>75</v>
      </c>
      <c r="C9712">
        <v>95</v>
      </c>
      <c r="D9712" t="s">
        <v>661</v>
      </c>
      <c r="I9712" t="str">
        <f t="shared" si="118"/>
        <v/>
      </c>
      <c r="J9712" t="s">
        <v>85</v>
      </c>
      <c r="K9712">
        <v>20</v>
      </c>
      <c r="L9712">
        <v>10</v>
      </c>
      <c r="M9712">
        <v>5</v>
      </c>
      <c r="N9712">
        <v>0</v>
      </c>
      <c r="O9712">
        <v>0</v>
      </c>
      <c r="P9712">
        <v>0</v>
      </c>
    </row>
    <row r="9713" spans="1:19" x14ac:dyDescent="0.25">
      <c r="A9713">
        <v>2012</v>
      </c>
      <c r="B9713" s="10" t="s">
        <v>75</v>
      </c>
      <c r="C9713">
        <v>96</v>
      </c>
      <c r="D9713" t="s">
        <v>661</v>
      </c>
      <c r="I9713" t="str">
        <f t="shared" si="118"/>
        <v/>
      </c>
      <c r="J9713" t="s">
        <v>82</v>
      </c>
      <c r="K9713">
        <v>45</v>
      </c>
      <c r="L9713">
        <v>40</v>
      </c>
      <c r="M9713">
        <v>30</v>
      </c>
      <c r="N9713">
        <v>0</v>
      </c>
      <c r="O9713">
        <v>30</v>
      </c>
      <c r="P9713">
        <v>0</v>
      </c>
    </row>
    <row r="9714" spans="1:19" x14ac:dyDescent="0.25">
      <c r="A9714">
        <v>2012</v>
      </c>
      <c r="B9714" s="10" t="s">
        <v>75</v>
      </c>
      <c r="C9714">
        <v>97</v>
      </c>
      <c r="D9714" t="s">
        <v>661</v>
      </c>
      <c r="I9714" t="str">
        <f t="shared" si="118"/>
        <v/>
      </c>
      <c r="J9714" t="s">
        <v>105</v>
      </c>
      <c r="K9714">
        <v>5</v>
      </c>
      <c r="L9714">
        <v>4</v>
      </c>
      <c r="M9714">
        <v>4</v>
      </c>
      <c r="N9714">
        <v>0</v>
      </c>
      <c r="O9714">
        <v>0</v>
      </c>
      <c r="P9714">
        <v>0</v>
      </c>
    </row>
    <row r="9715" spans="1:19" x14ac:dyDescent="0.25">
      <c r="A9715">
        <v>2012</v>
      </c>
      <c r="B9715" s="10" t="s">
        <v>75</v>
      </c>
      <c r="C9715">
        <v>98</v>
      </c>
      <c r="D9715" t="s">
        <v>661</v>
      </c>
      <c r="I9715" t="str">
        <f t="shared" si="118"/>
        <v/>
      </c>
      <c r="J9715" t="s">
        <v>82</v>
      </c>
      <c r="K9715">
        <v>40</v>
      </c>
      <c r="L9715">
        <v>25</v>
      </c>
      <c r="M9715">
        <v>5</v>
      </c>
      <c r="N9715">
        <v>0</v>
      </c>
      <c r="O9715">
        <v>70</v>
      </c>
      <c r="P9715">
        <v>0</v>
      </c>
      <c r="Q9715" t="s">
        <v>363</v>
      </c>
    </row>
    <row r="9716" spans="1:19" x14ac:dyDescent="0.25">
      <c r="A9716">
        <v>2012</v>
      </c>
      <c r="B9716" s="10" t="s">
        <v>75</v>
      </c>
      <c r="C9716">
        <v>99</v>
      </c>
      <c r="D9716" t="s">
        <v>661</v>
      </c>
      <c r="I9716" t="str">
        <f t="shared" si="118"/>
        <v/>
      </c>
      <c r="J9716" t="s">
        <v>85</v>
      </c>
      <c r="K9716">
        <v>20</v>
      </c>
      <c r="L9716">
        <v>10</v>
      </c>
      <c r="M9716">
        <v>10</v>
      </c>
      <c r="N9716">
        <v>0</v>
      </c>
      <c r="O9716">
        <v>0</v>
      </c>
      <c r="P9716">
        <v>0</v>
      </c>
    </row>
    <row r="9717" spans="1:19" x14ac:dyDescent="0.25">
      <c r="A9717">
        <v>2012</v>
      </c>
      <c r="B9717" s="10" t="s">
        <v>75</v>
      </c>
      <c r="C9717">
        <v>100</v>
      </c>
      <c r="D9717" t="s">
        <v>661</v>
      </c>
      <c r="I9717" t="str">
        <f t="shared" si="118"/>
        <v/>
      </c>
      <c r="J9717" t="s">
        <v>85</v>
      </c>
      <c r="K9717">
        <v>30</v>
      </c>
      <c r="L9717">
        <v>10</v>
      </c>
      <c r="M9717">
        <v>15</v>
      </c>
      <c r="N9717">
        <v>0</v>
      </c>
      <c r="O9717">
        <v>0</v>
      </c>
      <c r="P9717">
        <v>0</v>
      </c>
    </row>
    <row r="9718" spans="1:19" x14ac:dyDescent="0.25">
      <c r="A9718">
        <v>2012</v>
      </c>
      <c r="B9718" s="10" t="s">
        <v>75</v>
      </c>
      <c r="C9718">
        <v>101</v>
      </c>
      <c r="D9718" t="s">
        <v>661</v>
      </c>
      <c r="I9718" t="str">
        <f t="shared" si="118"/>
        <v/>
      </c>
      <c r="J9718" t="s">
        <v>82</v>
      </c>
      <c r="K9718">
        <v>15</v>
      </c>
      <c r="L9718">
        <v>10</v>
      </c>
      <c r="M9718">
        <v>0</v>
      </c>
      <c r="N9718">
        <v>0</v>
      </c>
      <c r="O9718">
        <v>0</v>
      </c>
      <c r="P9718">
        <v>0</v>
      </c>
    </row>
    <row r="9719" spans="1:19" x14ac:dyDescent="0.25">
      <c r="A9719">
        <v>2012</v>
      </c>
      <c r="B9719" s="10" t="s">
        <v>75</v>
      </c>
      <c r="C9719">
        <v>102</v>
      </c>
      <c r="D9719" t="s">
        <v>661</v>
      </c>
      <c r="I9719" t="str">
        <f t="shared" si="118"/>
        <v/>
      </c>
      <c r="J9719" t="s">
        <v>91</v>
      </c>
      <c r="K9719">
        <v>10</v>
      </c>
      <c r="L9719">
        <v>5</v>
      </c>
      <c r="M9719">
        <v>8</v>
      </c>
      <c r="N9719">
        <v>0</v>
      </c>
      <c r="O9719">
        <v>0</v>
      </c>
      <c r="P9719">
        <v>0</v>
      </c>
      <c r="S9719" t="s">
        <v>47</v>
      </c>
    </row>
    <row r="9720" spans="1:19" x14ac:dyDescent="0.25">
      <c r="A9720">
        <v>2012</v>
      </c>
      <c r="B9720" s="10" t="s">
        <v>75</v>
      </c>
      <c r="C9720">
        <v>103</v>
      </c>
      <c r="D9720" t="s">
        <v>661</v>
      </c>
      <c r="I9720" t="str">
        <f t="shared" si="118"/>
        <v/>
      </c>
      <c r="J9720" t="s">
        <v>79</v>
      </c>
      <c r="K9720">
        <v>20</v>
      </c>
      <c r="L9720">
        <v>12</v>
      </c>
      <c r="M9720">
        <v>8</v>
      </c>
      <c r="N9720">
        <v>0</v>
      </c>
      <c r="O9720">
        <v>20</v>
      </c>
      <c r="P9720">
        <v>0</v>
      </c>
    </row>
    <row r="9721" spans="1:19" x14ac:dyDescent="0.25">
      <c r="A9721">
        <v>2012</v>
      </c>
      <c r="B9721" s="10" t="s">
        <v>75</v>
      </c>
      <c r="C9721">
        <v>104</v>
      </c>
      <c r="D9721" t="s">
        <v>661</v>
      </c>
      <c r="I9721" t="str">
        <f t="shared" si="118"/>
        <v/>
      </c>
      <c r="J9721" t="s">
        <v>83</v>
      </c>
      <c r="K9721">
        <v>28</v>
      </c>
      <c r="L9721">
        <v>15</v>
      </c>
      <c r="M9721">
        <v>3</v>
      </c>
      <c r="N9721">
        <v>0</v>
      </c>
      <c r="O9721">
        <v>0</v>
      </c>
      <c r="P9721">
        <v>0</v>
      </c>
    </row>
    <row r="9722" spans="1:19" x14ac:dyDescent="0.25">
      <c r="A9722">
        <v>2012</v>
      </c>
      <c r="B9722" s="10" t="s">
        <v>75</v>
      </c>
      <c r="C9722">
        <v>105</v>
      </c>
      <c r="D9722" t="s">
        <v>661</v>
      </c>
      <c r="I9722" t="str">
        <f t="shared" si="118"/>
        <v/>
      </c>
      <c r="J9722" t="s">
        <v>82</v>
      </c>
      <c r="K9722">
        <v>30</v>
      </c>
      <c r="L9722">
        <v>5</v>
      </c>
      <c r="M9722">
        <v>2</v>
      </c>
      <c r="N9722">
        <v>0</v>
      </c>
      <c r="O9722">
        <v>0</v>
      </c>
      <c r="P9722">
        <v>0</v>
      </c>
    </row>
    <row r="9723" spans="1:19" x14ac:dyDescent="0.25">
      <c r="A9723">
        <v>2012</v>
      </c>
      <c r="B9723" s="10" t="s">
        <v>75</v>
      </c>
      <c r="C9723">
        <v>106</v>
      </c>
      <c r="D9723" t="s">
        <v>661</v>
      </c>
      <c r="I9723" t="str">
        <f t="shared" si="118"/>
        <v/>
      </c>
      <c r="J9723" t="s">
        <v>79</v>
      </c>
      <c r="K9723">
        <v>25</v>
      </c>
      <c r="L9723">
        <v>15</v>
      </c>
      <c r="M9723">
        <v>8</v>
      </c>
      <c r="N9723">
        <v>0</v>
      </c>
      <c r="O9723">
        <v>0</v>
      </c>
      <c r="P9723">
        <v>0</v>
      </c>
    </row>
    <row r="9724" spans="1:19" x14ac:dyDescent="0.25">
      <c r="A9724">
        <v>2012</v>
      </c>
      <c r="B9724" s="10" t="s">
        <v>75</v>
      </c>
      <c r="C9724">
        <v>107</v>
      </c>
      <c r="D9724" t="s">
        <v>661</v>
      </c>
      <c r="I9724" t="str">
        <f t="shared" si="118"/>
        <v/>
      </c>
      <c r="J9724" t="s">
        <v>79</v>
      </c>
      <c r="K9724">
        <v>30</v>
      </c>
      <c r="L9724">
        <v>18</v>
      </c>
      <c r="M9724">
        <v>8</v>
      </c>
      <c r="N9724">
        <v>0</v>
      </c>
      <c r="O9724">
        <v>0</v>
      </c>
      <c r="P9724">
        <v>0</v>
      </c>
    </row>
    <row r="9725" spans="1:19" x14ac:dyDescent="0.25">
      <c r="A9725">
        <v>2012</v>
      </c>
      <c r="B9725" s="10" t="s">
        <v>75</v>
      </c>
      <c r="C9725">
        <v>108</v>
      </c>
      <c r="D9725" t="s">
        <v>661</v>
      </c>
      <c r="I9725" t="str">
        <f t="shared" si="118"/>
        <v/>
      </c>
      <c r="J9725" t="s">
        <v>78</v>
      </c>
      <c r="K9725">
        <v>15</v>
      </c>
      <c r="L9725">
        <v>10</v>
      </c>
      <c r="M9725">
        <v>7</v>
      </c>
      <c r="N9725">
        <v>0</v>
      </c>
      <c r="O9725">
        <v>0</v>
      </c>
      <c r="P9725">
        <v>0</v>
      </c>
    </row>
    <row r="9726" spans="1:19" x14ac:dyDescent="0.25">
      <c r="A9726">
        <v>2012</v>
      </c>
      <c r="B9726" s="10" t="s">
        <v>75</v>
      </c>
      <c r="C9726">
        <v>109</v>
      </c>
      <c r="D9726" t="s">
        <v>661</v>
      </c>
      <c r="I9726" t="str">
        <f t="shared" si="118"/>
        <v/>
      </c>
      <c r="J9726" t="s">
        <v>85</v>
      </c>
      <c r="K9726">
        <v>4</v>
      </c>
      <c r="L9726">
        <v>4</v>
      </c>
      <c r="M9726">
        <v>2</v>
      </c>
      <c r="N9726">
        <v>0</v>
      </c>
      <c r="O9726">
        <v>0</v>
      </c>
      <c r="P9726">
        <v>0</v>
      </c>
    </row>
    <row r="9727" spans="1:19" x14ac:dyDescent="0.25">
      <c r="A9727">
        <v>2012</v>
      </c>
      <c r="B9727" s="10" t="s">
        <v>75</v>
      </c>
      <c r="C9727">
        <v>110</v>
      </c>
      <c r="D9727" t="s">
        <v>661</v>
      </c>
      <c r="I9727" t="str">
        <f t="shared" si="118"/>
        <v/>
      </c>
      <c r="J9727" t="s">
        <v>85</v>
      </c>
      <c r="K9727">
        <v>12</v>
      </c>
      <c r="L9727">
        <v>6</v>
      </c>
      <c r="M9727">
        <v>4</v>
      </c>
      <c r="N9727">
        <v>0</v>
      </c>
      <c r="O9727">
        <v>0</v>
      </c>
      <c r="P9727">
        <v>0</v>
      </c>
    </row>
    <row r="9728" spans="1:19" x14ac:dyDescent="0.25">
      <c r="A9728">
        <v>2012</v>
      </c>
      <c r="B9728" s="10" t="s">
        <v>75</v>
      </c>
      <c r="C9728">
        <v>111</v>
      </c>
      <c r="D9728" t="s">
        <v>661</v>
      </c>
      <c r="F9728">
        <v>5.5</v>
      </c>
      <c r="I9728">
        <f t="shared" si="118"/>
        <v>5.5</v>
      </c>
      <c r="J9728" t="s">
        <v>79</v>
      </c>
      <c r="K9728">
        <v>20</v>
      </c>
      <c r="L9728">
        <v>10</v>
      </c>
      <c r="M9728">
        <v>3</v>
      </c>
      <c r="N9728">
        <v>0</v>
      </c>
      <c r="O9728">
        <v>0</v>
      </c>
      <c r="P9728">
        <v>0</v>
      </c>
    </row>
    <row r="9729" spans="1:17" x14ac:dyDescent="0.25">
      <c r="A9729">
        <v>2012</v>
      </c>
      <c r="B9729" s="10" t="s">
        <v>75</v>
      </c>
      <c r="C9729">
        <v>112</v>
      </c>
      <c r="D9729" t="s">
        <v>661</v>
      </c>
      <c r="E9729">
        <v>6</v>
      </c>
      <c r="F9729">
        <v>6</v>
      </c>
      <c r="G9729">
        <v>360</v>
      </c>
      <c r="H9729">
        <v>90</v>
      </c>
      <c r="I9729">
        <f t="shared" si="118"/>
        <v>9.375</v>
      </c>
      <c r="J9729" t="s">
        <v>80</v>
      </c>
      <c r="K9729">
        <v>25</v>
      </c>
      <c r="L9729">
        <v>20</v>
      </c>
      <c r="M9729">
        <v>8</v>
      </c>
      <c r="N9729">
        <v>0</v>
      </c>
      <c r="O9729">
        <v>5</v>
      </c>
      <c r="P9729">
        <v>0</v>
      </c>
    </row>
    <row r="9730" spans="1:17" x14ac:dyDescent="0.25">
      <c r="A9730">
        <v>2012</v>
      </c>
      <c r="B9730" s="10" t="s">
        <v>75</v>
      </c>
      <c r="C9730">
        <v>113</v>
      </c>
      <c r="D9730" t="s">
        <v>661</v>
      </c>
      <c r="I9730" t="str">
        <f t="shared" si="118"/>
        <v/>
      </c>
      <c r="J9730" t="s">
        <v>78</v>
      </c>
      <c r="K9730">
        <v>10</v>
      </c>
      <c r="L9730">
        <v>5</v>
      </c>
      <c r="M9730">
        <v>5</v>
      </c>
      <c r="N9730">
        <v>0</v>
      </c>
      <c r="O9730">
        <v>20</v>
      </c>
      <c r="P9730">
        <v>0</v>
      </c>
    </row>
    <row r="9731" spans="1:17" x14ac:dyDescent="0.25">
      <c r="A9731">
        <v>2012</v>
      </c>
      <c r="B9731" s="10" t="s">
        <v>75</v>
      </c>
      <c r="C9731">
        <v>114</v>
      </c>
      <c r="D9731" t="s">
        <v>661</v>
      </c>
      <c r="I9731" t="str">
        <f t="shared" si="118"/>
        <v/>
      </c>
      <c r="J9731" t="s">
        <v>82</v>
      </c>
      <c r="K9731">
        <v>25</v>
      </c>
      <c r="L9731">
        <v>18</v>
      </c>
      <c r="M9731">
        <v>5</v>
      </c>
      <c r="N9731">
        <v>5</v>
      </c>
      <c r="O9731">
        <v>25</v>
      </c>
      <c r="P9731">
        <v>0</v>
      </c>
      <c r="Q9731" t="s">
        <v>363</v>
      </c>
    </row>
    <row r="9732" spans="1:17" x14ac:dyDescent="0.25">
      <c r="A9732">
        <v>2012</v>
      </c>
      <c r="B9732" s="10" t="s">
        <v>75</v>
      </c>
      <c r="C9732">
        <v>115</v>
      </c>
      <c r="D9732" t="s">
        <v>661</v>
      </c>
      <c r="I9732" t="str">
        <f t="shared" si="118"/>
        <v/>
      </c>
      <c r="J9732" t="s">
        <v>82</v>
      </c>
      <c r="K9732">
        <v>10</v>
      </c>
      <c r="L9732">
        <v>5</v>
      </c>
      <c r="M9732">
        <v>2</v>
      </c>
      <c r="N9732">
        <v>0</v>
      </c>
      <c r="O9732">
        <v>0</v>
      </c>
      <c r="P9732">
        <v>0</v>
      </c>
    </row>
    <row r="9733" spans="1:17" x14ac:dyDescent="0.25">
      <c r="A9733">
        <v>2012</v>
      </c>
      <c r="B9733" s="10" t="s">
        <v>75</v>
      </c>
      <c r="C9733">
        <v>116</v>
      </c>
      <c r="D9733" t="s">
        <v>661</v>
      </c>
      <c r="I9733" t="str">
        <f t="shared" si="118"/>
        <v/>
      </c>
      <c r="J9733" t="s">
        <v>323</v>
      </c>
      <c r="K9733">
        <v>10</v>
      </c>
      <c r="L9733">
        <v>5</v>
      </c>
      <c r="M9733">
        <v>3</v>
      </c>
      <c r="N9733">
        <v>0</v>
      </c>
      <c r="O9733">
        <v>0</v>
      </c>
      <c r="P9733">
        <v>0</v>
      </c>
    </row>
    <row r="9734" spans="1:17" x14ac:dyDescent="0.25">
      <c r="A9734">
        <v>2012</v>
      </c>
      <c r="B9734" s="10" t="s">
        <v>75</v>
      </c>
      <c r="C9734">
        <v>117</v>
      </c>
      <c r="D9734" t="s">
        <v>661</v>
      </c>
      <c r="I9734" t="str">
        <f t="shared" si="118"/>
        <v/>
      </c>
      <c r="J9734" t="s">
        <v>82</v>
      </c>
      <c r="K9734">
        <v>80</v>
      </c>
      <c r="L9734">
        <v>50</v>
      </c>
      <c r="M9734">
        <v>30</v>
      </c>
      <c r="N9734">
        <v>0</v>
      </c>
      <c r="O9734">
        <v>20</v>
      </c>
      <c r="P9734">
        <v>0</v>
      </c>
      <c r="Q9734" t="s">
        <v>363</v>
      </c>
    </row>
    <row r="9735" spans="1:17" x14ac:dyDescent="0.25">
      <c r="A9735">
        <v>2012</v>
      </c>
      <c r="B9735" s="10" t="s">
        <v>75</v>
      </c>
      <c r="C9735">
        <v>118</v>
      </c>
      <c r="D9735" t="s">
        <v>661</v>
      </c>
      <c r="I9735" t="str">
        <f t="shared" si="118"/>
        <v/>
      </c>
      <c r="J9735" t="s">
        <v>78</v>
      </c>
      <c r="K9735">
        <v>10</v>
      </c>
      <c r="L9735">
        <v>10</v>
      </c>
      <c r="M9735">
        <v>8</v>
      </c>
      <c r="N9735">
        <v>0</v>
      </c>
      <c r="O9735">
        <v>0</v>
      </c>
      <c r="P9735">
        <v>0</v>
      </c>
    </row>
    <row r="9736" spans="1:17" x14ac:dyDescent="0.25">
      <c r="A9736">
        <v>2012</v>
      </c>
      <c r="B9736" s="10" t="s">
        <v>75</v>
      </c>
      <c r="C9736">
        <v>119</v>
      </c>
      <c r="D9736" t="s">
        <v>661</v>
      </c>
      <c r="I9736" t="str">
        <f t="shared" si="118"/>
        <v/>
      </c>
      <c r="J9736" t="s">
        <v>82</v>
      </c>
      <c r="K9736">
        <v>5</v>
      </c>
      <c r="L9736">
        <v>5</v>
      </c>
      <c r="M9736">
        <v>2</v>
      </c>
      <c r="N9736">
        <v>0</v>
      </c>
      <c r="O9736">
        <v>0</v>
      </c>
      <c r="P9736">
        <v>0</v>
      </c>
    </row>
    <row r="9737" spans="1:17" x14ac:dyDescent="0.25">
      <c r="A9737">
        <v>2012</v>
      </c>
      <c r="B9737" s="10" t="s">
        <v>75</v>
      </c>
      <c r="C9737">
        <v>120</v>
      </c>
      <c r="D9737" t="s">
        <v>661</v>
      </c>
      <c r="I9737" t="str">
        <f t="shared" si="118"/>
        <v/>
      </c>
      <c r="J9737" t="s">
        <v>82</v>
      </c>
      <c r="K9737">
        <v>20</v>
      </c>
      <c r="L9737">
        <v>10</v>
      </c>
      <c r="M9737">
        <v>5</v>
      </c>
      <c r="N9737">
        <v>0</v>
      </c>
      <c r="O9737">
        <v>1</v>
      </c>
      <c r="P9737">
        <v>0</v>
      </c>
      <c r="Q9737" t="s">
        <v>363</v>
      </c>
    </row>
    <row r="9738" spans="1:17" x14ac:dyDescent="0.25">
      <c r="A9738">
        <v>2012</v>
      </c>
      <c r="B9738" s="10" t="s">
        <v>75</v>
      </c>
      <c r="C9738">
        <v>121</v>
      </c>
      <c r="D9738" t="s">
        <v>661</v>
      </c>
      <c r="I9738" t="str">
        <f t="shared" si="118"/>
        <v/>
      </c>
      <c r="J9738" t="s">
        <v>82</v>
      </c>
      <c r="K9738">
        <v>5</v>
      </c>
      <c r="L9738">
        <v>4</v>
      </c>
      <c r="M9738">
        <v>5</v>
      </c>
      <c r="N9738">
        <v>0</v>
      </c>
      <c r="O9738">
        <v>5</v>
      </c>
      <c r="P9738">
        <v>0</v>
      </c>
      <c r="Q9738" t="s">
        <v>363</v>
      </c>
    </row>
    <row r="9739" spans="1:17" x14ac:dyDescent="0.25">
      <c r="A9739">
        <v>2012</v>
      </c>
      <c r="B9739" s="10" t="s">
        <v>75</v>
      </c>
      <c r="C9739">
        <v>122</v>
      </c>
      <c r="D9739" t="s">
        <v>661</v>
      </c>
      <c r="I9739" t="str">
        <f t="shared" si="118"/>
        <v/>
      </c>
      <c r="J9739" t="s">
        <v>78</v>
      </c>
      <c r="K9739">
        <v>55</v>
      </c>
      <c r="L9739">
        <v>50</v>
      </c>
      <c r="M9739">
        <v>20</v>
      </c>
      <c r="N9739">
        <v>5</v>
      </c>
      <c r="O9739">
        <v>30</v>
      </c>
      <c r="P9739">
        <v>0</v>
      </c>
    </row>
    <row r="9740" spans="1:17" x14ac:dyDescent="0.25">
      <c r="A9740">
        <v>2012</v>
      </c>
      <c r="B9740" s="10" t="s">
        <v>75</v>
      </c>
      <c r="C9740">
        <v>123</v>
      </c>
      <c r="D9740" t="s">
        <v>661</v>
      </c>
      <c r="I9740" t="str">
        <f t="shared" si="118"/>
        <v/>
      </c>
      <c r="J9740" t="s">
        <v>82</v>
      </c>
      <c r="K9740">
        <v>50</v>
      </c>
      <c r="L9740">
        <v>40</v>
      </c>
      <c r="M9740">
        <v>20</v>
      </c>
      <c r="N9740">
        <v>0</v>
      </c>
      <c r="O9740">
        <v>25</v>
      </c>
      <c r="P9740">
        <v>0</v>
      </c>
    </row>
    <row r="9741" spans="1:17" x14ac:dyDescent="0.25">
      <c r="A9741">
        <v>2012</v>
      </c>
      <c r="B9741" s="10" t="s">
        <v>75</v>
      </c>
      <c r="C9741">
        <v>124</v>
      </c>
      <c r="D9741" t="s">
        <v>661</v>
      </c>
      <c r="I9741" t="str">
        <f t="shared" si="118"/>
        <v/>
      </c>
      <c r="J9741" t="s">
        <v>79</v>
      </c>
      <c r="K9741">
        <v>20</v>
      </c>
      <c r="L9741">
        <v>15</v>
      </c>
      <c r="M9741">
        <v>5</v>
      </c>
      <c r="N9741">
        <v>0</v>
      </c>
      <c r="O9741">
        <v>0</v>
      </c>
      <c r="P9741">
        <v>0</v>
      </c>
    </row>
    <row r="9742" spans="1:17" x14ac:dyDescent="0.25">
      <c r="A9742">
        <v>2012</v>
      </c>
      <c r="B9742" s="10" t="s">
        <v>75</v>
      </c>
      <c r="C9742">
        <v>125</v>
      </c>
      <c r="D9742" t="s">
        <v>661</v>
      </c>
      <c r="I9742" t="str">
        <f t="shared" si="118"/>
        <v/>
      </c>
      <c r="J9742" t="s">
        <v>79</v>
      </c>
      <c r="K9742">
        <v>10</v>
      </c>
      <c r="L9742">
        <v>6</v>
      </c>
      <c r="M9742">
        <v>8</v>
      </c>
      <c r="N9742">
        <v>0</v>
      </c>
      <c r="O9742">
        <v>0</v>
      </c>
      <c r="P9742">
        <v>0</v>
      </c>
    </row>
    <row r="9743" spans="1:17" x14ac:dyDescent="0.25">
      <c r="A9743">
        <v>2012</v>
      </c>
      <c r="B9743" s="10" t="s">
        <v>75</v>
      </c>
      <c r="C9743">
        <v>126</v>
      </c>
      <c r="D9743" t="s">
        <v>661</v>
      </c>
      <c r="I9743" t="str">
        <f t="shared" si="118"/>
        <v/>
      </c>
      <c r="J9743" t="s">
        <v>85</v>
      </c>
      <c r="K9743">
        <v>11</v>
      </c>
      <c r="L9743">
        <v>8</v>
      </c>
      <c r="M9743">
        <v>3</v>
      </c>
      <c r="N9743">
        <v>0</v>
      </c>
      <c r="O9743">
        <v>0</v>
      </c>
      <c r="P9743">
        <v>0</v>
      </c>
    </row>
    <row r="9744" spans="1:17" x14ac:dyDescent="0.25">
      <c r="A9744">
        <v>2012</v>
      </c>
      <c r="B9744" s="10" t="s">
        <v>75</v>
      </c>
      <c r="C9744">
        <v>127</v>
      </c>
      <c r="D9744" t="s">
        <v>661</v>
      </c>
      <c r="I9744" t="str">
        <f t="shared" si="118"/>
        <v/>
      </c>
      <c r="J9744" t="s">
        <v>82</v>
      </c>
      <c r="K9744">
        <v>17</v>
      </c>
      <c r="L9744">
        <v>12</v>
      </c>
      <c r="M9744">
        <v>8</v>
      </c>
      <c r="N9744">
        <v>0</v>
      </c>
      <c r="O9744">
        <v>0</v>
      </c>
      <c r="P9744">
        <v>0</v>
      </c>
    </row>
    <row r="9745" spans="1:17" x14ac:dyDescent="0.25">
      <c r="A9745">
        <v>2012</v>
      </c>
      <c r="B9745" s="10" t="s">
        <v>75</v>
      </c>
      <c r="C9745">
        <v>128</v>
      </c>
      <c r="D9745" t="s">
        <v>661</v>
      </c>
      <c r="I9745" t="str">
        <f t="shared" si="118"/>
        <v/>
      </c>
      <c r="J9745" t="s">
        <v>79</v>
      </c>
      <c r="K9745">
        <v>20</v>
      </c>
      <c r="L9745">
        <v>12</v>
      </c>
      <c r="M9745">
        <v>11</v>
      </c>
      <c r="N9745">
        <v>0</v>
      </c>
      <c r="O9745">
        <v>0</v>
      </c>
      <c r="P9745">
        <v>0</v>
      </c>
    </row>
    <row r="9746" spans="1:17" x14ac:dyDescent="0.25">
      <c r="A9746">
        <v>2012</v>
      </c>
      <c r="B9746" s="10" t="s">
        <v>75</v>
      </c>
      <c r="C9746">
        <v>129</v>
      </c>
      <c r="D9746" t="s">
        <v>661</v>
      </c>
      <c r="I9746" t="str">
        <f t="shared" si="118"/>
        <v/>
      </c>
      <c r="J9746" t="s">
        <v>599</v>
      </c>
      <c r="K9746">
        <v>5</v>
      </c>
      <c r="L9746">
        <v>5</v>
      </c>
      <c r="M9746">
        <v>4</v>
      </c>
      <c r="N9746">
        <v>0</v>
      </c>
      <c r="O9746">
        <v>0</v>
      </c>
      <c r="P9746">
        <v>0</v>
      </c>
    </row>
    <row r="9747" spans="1:17" x14ac:dyDescent="0.25">
      <c r="A9747">
        <v>2012</v>
      </c>
      <c r="B9747" s="10" t="s">
        <v>75</v>
      </c>
      <c r="C9747">
        <v>130</v>
      </c>
      <c r="D9747" t="s">
        <v>661</v>
      </c>
      <c r="I9747" t="str">
        <f t="shared" ref="I9747:I9810" si="119">IF($F9747&gt;0, $F9747/(1000-$G9747)*1000,"")</f>
        <v/>
      </c>
      <c r="J9747" t="s">
        <v>82</v>
      </c>
      <c r="K9747">
        <v>30</v>
      </c>
      <c r="L9747">
        <v>20</v>
      </c>
      <c r="M9747">
        <v>10</v>
      </c>
      <c r="N9747">
        <v>0</v>
      </c>
      <c r="O9747">
        <v>20</v>
      </c>
      <c r="P9747">
        <v>0</v>
      </c>
      <c r="Q9747" t="s">
        <v>363</v>
      </c>
    </row>
    <row r="9748" spans="1:17" x14ac:dyDescent="0.25">
      <c r="A9748">
        <v>2012</v>
      </c>
      <c r="B9748" s="10" t="s">
        <v>75</v>
      </c>
      <c r="C9748">
        <v>131</v>
      </c>
      <c r="D9748" t="s">
        <v>661</v>
      </c>
      <c r="I9748" t="str">
        <f t="shared" si="119"/>
        <v/>
      </c>
      <c r="J9748" t="s">
        <v>105</v>
      </c>
      <c r="K9748">
        <v>4</v>
      </c>
      <c r="L9748">
        <v>4</v>
      </c>
      <c r="M9748">
        <v>5</v>
      </c>
      <c r="N9748">
        <v>0</v>
      </c>
      <c r="O9748">
        <v>0</v>
      </c>
      <c r="P9748">
        <v>0</v>
      </c>
    </row>
    <row r="9749" spans="1:17" x14ac:dyDescent="0.25">
      <c r="A9749">
        <v>2012</v>
      </c>
      <c r="B9749" s="10" t="s">
        <v>75</v>
      </c>
      <c r="C9749">
        <v>132</v>
      </c>
      <c r="D9749" t="s">
        <v>661</v>
      </c>
      <c r="I9749" t="str">
        <f t="shared" si="119"/>
        <v/>
      </c>
      <c r="J9749" t="s">
        <v>323</v>
      </c>
      <c r="K9749">
        <v>40</v>
      </c>
      <c r="L9749">
        <v>30</v>
      </c>
      <c r="M9749">
        <v>5</v>
      </c>
      <c r="N9749">
        <v>0</v>
      </c>
      <c r="O9749">
        <v>0</v>
      </c>
      <c r="P9749">
        <v>0</v>
      </c>
    </row>
    <row r="9750" spans="1:17" x14ac:dyDescent="0.25">
      <c r="A9750">
        <v>2012</v>
      </c>
      <c r="B9750" s="10" t="s">
        <v>75</v>
      </c>
      <c r="C9750">
        <v>133</v>
      </c>
      <c r="D9750" t="s">
        <v>661</v>
      </c>
      <c r="I9750" t="str">
        <f t="shared" si="119"/>
        <v/>
      </c>
      <c r="J9750" t="s">
        <v>79</v>
      </c>
      <c r="K9750">
        <v>20</v>
      </c>
      <c r="L9750">
        <v>10</v>
      </c>
      <c r="M9750">
        <v>8</v>
      </c>
      <c r="N9750">
        <v>0</v>
      </c>
      <c r="O9750">
        <v>0</v>
      </c>
      <c r="P9750">
        <v>20</v>
      </c>
    </row>
    <row r="9751" spans="1:17" x14ac:dyDescent="0.25">
      <c r="A9751">
        <v>2012</v>
      </c>
      <c r="B9751" s="10" t="s">
        <v>75</v>
      </c>
      <c r="C9751">
        <v>134</v>
      </c>
      <c r="D9751" t="s">
        <v>661</v>
      </c>
      <c r="I9751" t="str">
        <f t="shared" si="119"/>
        <v/>
      </c>
      <c r="J9751" t="s">
        <v>82</v>
      </c>
      <c r="K9751">
        <v>5</v>
      </c>
      <c r="L9751">
        <v>5</v>
      </c>
      <c r="M9751">
        <v>2</v>
      </c>
      <c r="N9751">
        <v>0</v>
      </c>
      <c r="O9751">
        <v>0</v>
      </c>
      <c r="P9751">
        <v>0</v>
      </c>
    </row>
    <row r="9752" spans="1:17" x14ac:dyDescent="0.25">
      <c r="A9752">
        <v>2012</v>
      </c>
      <c r="B9752" s="10" t="s">
        <v>75</v>
      </c>
      <c r="C9752">
        <v>135</v>
      </c>
      <c r="D9752" t="s">
        <v>661</v>
      </c>
      <c r="I9752" t="str">
        <f t="shared" si="119"/>
        <v/>
      </c>
      <c r="J9752" t="s">
        <v>600</v>
      </c>
      <c r="K9752">
        <v>35</v>
      </c>
      <c r="L9752">
        <v>30</v>
      </c>
      <c r="M9752">
        <v>2</v>
      </c>
      <c r="N9752">
        <v>0</v>
      </c>
      <c r="O9752">
        <v>0</v>
      </c>
      <c r="P9752">
        <v>0</v>
      </c>
    </row>
    <row r="9753" spans="1:17" x14ac:dyDescent="0.25">
      <c r="A9753">
        <v>2012</v>
      </c>
      <c r="B9753" s="10" t="s">
        <v>75</v>
      </c>
      <c r="C9753">
        <v>136</v>
      </c>
      <c r="D9753" t="s">
        <v>661</v>
      </c>
      <c r="F9753">
        <v>6.8</v>
      </c>
      <c r="I9753">
        <f t="shared" si="119"/>
        <v>6.8</v>
      </c>
      <c r="J9753" t="s">
        <v>82</v>
      </c>
      <c r="K9753">
        <v>8</v>
      </c>
      <c r="L9753">
        <v>5</v>
      </c>
      <c r="M9753">
        <v>2</v>
      </c>
      <c r="N9753">
        <v>0</v>
      </c>
      <c r="O9753">
        <v>5</v>
      </c>
      <c r="P9753">
        <v>0</v>
      </c>
      <c r="Q9753" t="s">
        <v>363</v>
      </c>
    </row>
    <row r="9754" spans="1:17" x14ac:dyDescent="0.25">
      <c r="A9754">
        <v>2012</v>
      </c>
      <c r="B9754" s="6" t="s">
        <v>70</v>
      </c>
      <c r="C9754">
        <v>1</v>
      </c>
      <c r="D9754" t="s">
        <v>665</v>
      </c>
      <c r="E9754">
        <v>1</v>
      </c>
      <c r="F9754">
        <f>36*0.3048</f>
        <v>10.972800000000001</v>
      </c>
      <c r="G9754">
        <v>165</v>
      </c>
      <c r="H9754">
        <v>30</v>
      </c>
      <c r="I9754">
        <f t="shared" si="119"/>
        <v>13.141077844311379</v>
      </c>
      <c r="J9754" t="s">
        <v>78</v>
      </c>
      <c r="K9754">
        <v>20</v>
      </c>
      <c r="L9754">
        <v>15</v>
      </c>
      <c r="M9754">
        <v>10</v>
      </c>
      <c r="N9754">
        <v>0</v>
      </c>
      <c r="O9754">
        <v>0</v>
      </c>
      <c r="P9754">
        <v>0</v>
      </c>
    </row>
    <row r="9755" spans="1:17" x14ac:dyDescent="0.25">
      <c r="A9755">
        <v>2012</v>
      </c>
      <c r="B9755" s="6" t="s">
        <v>70</v>
      </c>
      <c r="C9755">
        <v>2</v>
      </c>
      <c r="D9755" t="s">
        <v>665</v>
      </c>
      <c r="I9755" t="str">
        <f t="shared" si="119"/>
        <v/>
      </c>
      <c r="J9755" t="s">
        <v>82</v>
      </c>
      <c r="K9755">
        <v>60</v>
      </c>
      <c r="L9755">
        <v>25</v>
      </c>
      <c r="M9755">
        <v>35</v>
      </c>
      <c r="N9755">
        <v>0</v>
      </c>
      <c r="O9755">
        <v>0</v>
      </c>
      <c r="P9755">
        <v>0</v>
      </c>
      <c r="Q9755" t="s">
        <v>363</v>
      </c>
    </row>
    <row r="9756" spans="1:17" x14ac:dyDescent="0.25">
      <c r="A9756">
        <v>2012</v>
      </c>
      <c r="B9756" s="6" t="s">
        <v>70</v>
      </c>
      <c r="C9756">
        <v>3</v>
      </c>
      <c r="D9756" t="s">
        <v>665</v>
      </c>
      <c r="I9756" t="str">
        <f t="shared" si="119"/>
        <v/>
      </c>
      <c r="J9756" t="s">
        <v>83</v>
      </c>
      <c r="K9756">
        <v>25</v>
      </c>
      <c r="L9756">
        <v>20</v>
      </c>
      <c r="M9756">
        <v>25</v>
      </c>
      <c r="N9756">
        <v>0</v>
      </c>
      <c r="O9756">
        <v>0</v>
      </c>
      <c r="P9756">
        <v>0</v>
      </c>
    </row>
    <row r="9757" spans="1:17" x14ac:dyDescent="0.25">
      <c r="A9757">
        <v>2012</v>
      </c>
      <c r="B9757" s="6" t="s">
        <v>70</v>
      </c>
      <c r="C9757">
        <v>4</v>
      </c>
      <c r="D9757" t="s">
        <v>665</v>
      </c>
      <c r="I9757" t="str">
        <f t="shared" si="119"/>
        <v/>
      </c>
      <c r="J9757" t="s">
        <v>85</v>
      </c>
      <c r="K9757">
        <v>8</v>
      </c>
      <c r="L9757">
        <v>5</v>
      </c>
      <c r="M9757">
        <v>5</v>
      </c>
      <c r="N9757">
        <v>0</v>
      </c>
      <c r="O9757">
        <v>0</v>
      </c>
      <c r="P9757">
        <v>0</v>
      </c>
    </row>
    <row r="9758" spans="1:17" x14ac:dyDescent="0.25">
      <c r="A9758">
        <v>2012</v>
      </c>
      <c r="B9758" s="6" t="s">
        <v>70</v>
      </c>
      <c r="C9758">
        <v>5</v>
      </c>
      <c r="D9758" t="s">
        <v>665</v>
      </c>
      <c r="I9758" t="str">
        <f t="shared" si="119"/>
        <v/>
      </c>
      <c r="J9758" t="s">
        <v>79</v>
      </c>
      <c r="K9758">
        <v>8</v>
      </c>
      <c r="L9758">
        <v>5</v>
      </c>
      <c r="M9758">
        <v>5</v>
      </c>
      <c r="N9758">
        <v>0</v>
      </c>
      <c r="O9758">
        <v>0</v>
      </c>
      <c r="P9758">
        <v>0</v>
      </c>
    </row>
    <row r="9759" spans="1:17" x14ac:dyDescent="0.25">
      <c r="A9759">
        <v>2012</v>
      </c>
      <c r="B9759" s="6" t="s">
        <v>70</v>
      </c>
      <c r="C9759">
        <v>6</v>
      </c>
      <c r="D9759" t="s">
        <v>665</v>
      </c>
      <c r="I9759" t="str">
        <f t="shared" si="119"/>
        <v/>
      </c>
      <c r="J9759" t="s">
        <v>79</v>
      </c>
      <c r="K9759">
        <v>35</v>
      </c>
      <c r="L9759">
        <v>35</v>
      </c>
      <c r="M9759">
        <v>45</v>
      </c>
      <c r="N9759">
        <v>0</v>
      </c>
      <c r="O9759">
        <v>0</v>
      </c>
      <c r="P9759">
        <v>70</v>
      </c>
    </row>
    <row r="9760" spans="1:17" x14ac:dyDescent="0.25">
      <c r="A9760">
        <v>2012</v>
      </c>
      <c r="B9760" s="6" t="s">
        <v>70</v>
      </c>
      <c r="C9760">
        <v>7</v>
      </c>
      <c r="D9760" t="s">
        <v>665</v>
      </c>
      <c r="I9760" t="str">
        <f t="shared" si="119"/>
        <v/>
      </c>
      <c r="J9760" t="s">
        <v>85</v>
      </c>
      <c r="K9760">
        <v>25</v>
      </c>
      <c r="L9760">
        <v>20</v>
      </c>
      <c r="M9760">
        <v>20</v>
      </c>
      <c r="N9760">
        <v>0</v>
      </c>
      <c r="O9760">
        <v>0</v>
      </c>
      <c r="P9760">
        <v>0</v>
      </c>
    </row>
    <row r="9761" spans="1:21" x14ac:dyDescent="0.25">
      <c r="A9761">
        <v>2012</v>
      </c>
      <c r="B9761" s="6" t="s">
        <v>70</v>
      </c>
      <c r="C9761">
        <v>8</v>
      </c>
      <c r="D9761" t="s">
        <v>665</v>
      </c>
      <c r="I9761" t="str">
        <f t="shared" si="119"/>
        <v/>
      </c>
      <c r="J9761" t="s">
        <v>83</v>
      </c>
      <c r="K9761">
        <v>45</v>
      </c>
      <c r="L9761">
        <v>35</v>
      </c>
      <c r="M9761">
        <v>30</v>
      </c>
      <c r="N9761">
        <v>0</v>
      </c>
      <c r="O9761">
        <v>0</v>
      </c>
      <c r="P9761">
        <v>30</v>
      </c>
      <c r="U9761" t="s">
        <v>668</v>
      </c>
    </row>
    <row r="9762" spans="1:21" x14ac:dyDescent="0.25">
      <c r="A9762">
        <v>2012</v>
      </c>
      <c r="B9762" s="6" t="s">
        <v>70</v>
      </c>
      <c r="C9762">
        <v>9</v>
      </c>
      <c r="D9762" t="s">
        <v>665</v>
      </c>
      <c r="I9762" t="str">
        <f t="shared" si="119"/>
        <v/>
      </c>
      <c r="J9762" t="s">
        <v>85</v>
      </c>
      <c r="K9762">
        <v>30</v>
      </c>
      <c r="L9762">
        <v>30</v>
      </c>
      <c r="M9762">
        <v>20</v>
      </c>
      <c r="N9762">
        <v>0</v>
      </c>
      <c r="O9762">
        <v>0</v>
      </c>
      <c r="P9762">
        <v>25</v>
      </c>
    </row>
    <row r="9763" spans="1:21" x14ac:dyDescent="0.25">
      <c r="A9763">
        <v>2012</v>
      </c>
      <c r="B9763" s="6" t="s">
        <v>70</v>
      </c>
      <c r="C9763">
        <v>10</v>
      </c>
      <c r="D9763" t="s">
        <v>665</v>
      </c>
      <c r="I9763" t="str">
        <f t="shared" si="119"/>
        <v/>
      </c>
      <c r="J9763" t="s">
        <v>82</v>
      </c>
      <c r="K9763">
        <v>40</v>
      </c>
      <c r="L9763">
        <v>20</v>
      </c>
      <c r="M9763">
        <v>20</v>
      </c>
      <c r="N9763">
        <v>0</v>
      </c>
      <c r="O9763">
        <v>0</v>
      </c>
      <c r="P9763">
        <v>0</v>
      </c>
    </row>
    <row r="9764" spans="1:21" x14ac:dyDescent="0.25">
      <c r="A9764">
        <v>2012</v>
      </c>
      <c r="B9764" s="6" t="s">
        <v>70</v>
      </c>
      <c r="C9764">
        <v>11</v>
      </c>
      <c r="D9764" t="s">
        <v>665</v>
      </c>
      <c r="F9764">
        <f>36*0.3048</f>
        <v>10.972800000000001</v>
      </c>
      <c r="I9764">
        <f t="shared" si="119"/>
        <v>10.972800000000001</v>
      </c>
      <c r="J9764" t="s">
        <v>82</v>
      </c>
      <c r="K9764">
        <v>5</v>
      </c>
      <c r="L9764">
        <v>5</v>
      </c>
      <c r="M9764">
        <v>3</v>
      </c>
      <c r="N9764">
        <v>0</v>
      </c>
      <c r="O9764">
        <v>0</v>
      </c>
      <c r="P9764">
        <v>0</v>
      </c>
    </row>
    <row r="9765" spans="1:21" x14ac:dyDescent="0.25">
      <c r="A9765">
        <v>2012</v>
      </c>
      <c r="B9765" s="6" t="s">
        <v>70</v>
      </c>
      <c r="C9765">
        <v>12</v>
      </c>
      <c r="D9765" t="s">
        <v>665</v>
      </c>
      <c r="E9765">
        <v>2</v>
      </c>
      <c r="F9765">
        <f>38*0.3048</f>
        <v>11.5824</v>
      </c>
      <c r="G9765">
        <v>210</v>
      </c>
      <c r="H9765">
        <v>0</v>
      </c>
      <c r="I9765">
        <f t="shared" si="119"/>
        <v>14.661265822784811</v>
      </c>
      <c r="J9765" t="s">
        <v>82</v>
      </c>
      <c r="K9765">
        <v>25</v>
      </c>
      <c r="L9765">
        <v>15</v>
      </c>
      <c r="M9765">
        <v>15</v>
      </c>
      <c r="N9765">
        <v>0</v>
      </c>
      <c r="O9765">
        <v>0</v>
      </c>
      <c r="P9765">
        <v>40</v>
      </c>
    </row>
    <row r="9766" spans="1:21" x14ac:dyDescent="0.25">
      <c r="A9766">
        <v>2012</v>
      </c>
      <c r="B9766" s="6" t="s">
        <v>70</v>
      </c>
      <c r="C9766">
        <v>13</v>
      </c>
      <c r="D9766" t="s">
        <v>665</v>
      </c>
      <c r="I9766" t="str">
        <f t="shared" si="119"/>
        <v/>
      </c>
      <c r="J9766" t="s">
        <v>79</v>
      </c>
      <c r="K9766">
        <v>25</v>
      </c>
      <c r="L9766">
        <v>25</v>
      </c>
      <c r="M9766">
        <v>25</v>
      </c>
      <c r="N9766">
        <v>0</v>
      </c>
      <c r="O9766">
        <v>0</v>
      </c>
      <c r="P9766">
        <v>30</v>
      </c>
    </row>
    <row r="9767" spans="1:21" x14ac:dyDescent="0.25">
      <c r="A9767">
        <v>2012</v>
      </c>
      <c r="B9767" s="6" t="s">
        <v>70</v>
      </c>
      <c r="C9767">
        <v>14</v>
      </c>
      <c r="D9767" t="s">
        <v>665</v>
      </c>
      <c r="I9767" t="str">
        <f t="shared" si="119"/>
        <v/>
      </c>
      <c r="J9767" t="s">
        <v>82</v>
      </c>
      <c r="K9767">
        <v>20</v>
      </c>
      <c r="L9767">
        <v>15</v>
      </c>
      <c r="M9767">
        <v>20</v>
      </c>
      <c r="N9767">
        <v>0</v>
      </c>
      <c r="O9767">
        <v>0</v>
      </c>
      <c r="P9767">
        <v>0</v>
      </c>
      <c r="Q9767" t="s">
        <v>363</v>
      </c>
    </row>
    <row r="9768" spans="1:21" x14ac:dyDescent="0.25">
      <c r="A9768">
        <v>2012</v>
      </c>
      <c r="B9768" s="6" t="s">
        <v>70</v>
      </c>
      <c r="C9768">
        <v>15</v>
      </c>
      <c r="D9768" t="s">
        <v>665</v>
      </c>
      <c r="I9768" t="str">
        <f t="shared" si="119"/>
        <v/>
      </c>
      <c r="J9768" t="s">
        <v>80</v>
      </c>
      <c r="K9768">
        <v>45</v>
      </c>
      <c r="L9768">
        <v>40</v>
      </c>
      <c r="M9768">
        <v>30</v>
      </c>
      <c r="N9768">
        <v>0</v>
      </c>
      <c r="O9768">
        <v>0</v>
      </c>
      <c r="P9768">
        <v>0</v>
      </c>
    </row>
    <row r="9769" spans="1:21" x14ac:dyDescent="0.25">
      <c r="A9769">
        <v>2012</v>
      </c>
      <c r="B9769" s="6" t="s">
        <v>70</v>
      </c>
      <c r="C9769">
        <v>16</v>
      </c>
      <c r="D9769" t="s">
        <v>665</v>
      </c>
      <c r="I9769" t="str">
        <f t="shared" si="119"/>
        <v/>
      </c>
      <c r="J9769" t="s">
        <v>82</v>
      </c>
      <c r="K9769">
        <v>30</v>
      </c>
      <c r="L9769">
        <v>20</v>
      </c>
      <c r="M9769">
        <v>20</v>
      </c>
      <c r="N9769">
        <v>0</v>
      </c>
      <c r="O9769">
        <v>0</v>
      </c>
      <c r="P9769">
        <v>0</v>
      </c>
    </row>
    <row r="9770" spans="1:21" x14ac:dyDescent="0.25">
      <c r="A9770">
        <v>2012</v>
      </c>
      <c r="B9770" s="6" t="s">
        <v>70</v>
      </c>
      <c r="C9770">
        <v>17</v>
      </c>
      <c r="D9770" t="s">
        <v>665</v>
      </c>
      <c r="I9770" t="str">
        <f t="shared" si="119"/>
        <v/>
      </c>
      <c r="J9770" t="s">
        <v>83</v>
      </c>
      <c r="K9770">
        <v>30</v>
      </c>
      <c r="L9770">
        <v>20</v>
      </c>
      <c r="M9770">
        <v>25</v>
      </c>
      <c r="N9770">
        <v>0</v>
      </c>
      <c r="O9770">
        <v>0</v>
      </c>
      <c r="P9770">
        <v>0</v>
      </c>
    </row>
    <row r="9771" spans="1:21" x14ac:dyDescent="0.25">
      <c r="A9771">
        <v>2012</v>
      </c>
      <c r="B9771" s="6" t="s">
        <v>70</v>
      </c>
      <c r="C9771">
        <v>18</v>
      </c>
      <c r="D9771" t="s">
        <v>665</v>
      </c>
      <c r="I9771" t="str">
        <f t="shared" si="119"/>
        <v/>
      </c>
      <c r="J9771" t="s">
        <v>82</v>
      </c>
      <c r="K9771">
        <v>20</v>
      </c>
      <c r="L9771">
        <v>20</v>
      </c>
      <c r="M9771">
        <v>20</v>
      </c>
      <c r="N9771">
        <v>0</v>
      </c>
      <c r="O9771">
        <v>0</v>
      </c>
      <c r="P9771">
        <v>10</v>
      </c>
      <c r="Q9771" t="s">
        <v>363</v>
      </c>
    </row>
    <row r="9772" spans="1:21" x14ac:dyDescent="0.25">
      <c r="A9772">
        <v>2012</v>
      </c>
      <c r="B9772" s="6" t="s">
        <v>70</v>
      </c>
      <c r="C9772">
        <v>19</v>
      </c>
      <c r="D9772" t="s">
        <v>665</v>
      </c>
      <c r="I9772" t="str">
        <f t="shared" si="119"/>
        <v/>
      </c>
      <c r="J9772" t="s">
        <v>82</v>
      </c>
      <c r="K9772">
        <v>35</v>
      </c>
      <c r="L9772">
        <v>30</v>
      </c>
      <c r="M9772">
        <v>20</v>
      </c>
      <c r="N9772">
        <v>0</v>
      </c>
      <c r="O9772">
        <v>0</v>
      </c>
      <c r="P9772">
        <v>0</v>
      </c>
    </row>
    <row r="9773" spans="1:21" x14ac:dyDescent="0.25">
      <c r="A9773">
        <v>2012</v>
      </c>
      <c r="B9773" s="6" t="s">
        <v>70</v>
      </c>
      <c r="C9773">
        <v>20</v>
      </c>
      <c r="D9773" t="s">
        <v>665</v>
      </c>
      <c r="I9773" t="str">
        <f t="shared" si="119"/>
        <v/>
      </c>
      <c r="J9773" t="s">
        <v>83</v>
      </c>
      <c r="K9773">
        <v>10</v>
      </c>
      <c r="L9773">
        <v>10</v>
      </c>
      <c r="M9773">
        <v>10</v>
      </c>
      <c r="N9773">
        <v>0</v>
      </c>
      <c r="O9773">
        <v>0</v>
      </c>
      <c r="P9773">
        <v>0</v>
      </c>
    </row>
    <row r="9774" spans="1:21" x14ac:dyDescent="0.25">
      <c r="A9774">
        <v>2012</v>
      </c>
      <c r="B9774" s="6" t="s">
        <v>70</v>
      </c>
      <c r="C9774">
        <v>21</v>
      </c>
      <c r="D9774" t="s">
        <v>665</v>
      </c>
      <c r="I9774" t="str">
        <f t="shared" si="119"/>
        <v/>
      </c>
      <c r="J9774" t="s">
        <v>78</v>
      </c>
      <c r="K9774">
        <v>25</v>
      </c>
      <c r="L9774">
        <v>25</v>
      </c>
      <c r="M9774">
        <v>10</v>
      </c>
      <c r="N9774">
        <v>0</v>
      </c>
      <c r="O9774">
        <v>0</v>
      </c>
      <c r="P9774">
        <v>0</v>
      </c>
    </row>
    <row r="9775" spans="1:21" x14ac:dyDescent="0.25">
      <c r="A9775">
        <v>2012</v>
      </c>
      <c r="B9775" s="6" t="s">
        <v>70</v>
      </c>
      <c r="C9775">
        <v>22</v>
      </c>
      <c r="D9775" t="s">
        <v>665</v>
      </c>
      <c r="I9775" t="str">
        <f t="shared" si="119"/>
        <v/>
      </c>
      <c r="J9775" t="s">
        <v>82</v>
      </c>
      <c r="K9775">
        <v>50</v>
      </c>
      <c r="L9775">
        <v>35</v>
      </c>
      <c r="M9775">
        <v>35</v>
      </c>
      <c r="N9775">
        <v>0</v>
      </c>
      <c r="O9775">
        <v>0</v>
      </c>
      <c r="P9775">
        <v>40</v>
      </c>
    </row>
    <row r="9776" spans="1:21" x14ac:dyDescent="0.25">
      <c r="A9776">
        <v>2012</v>
      </c>
      <c r="B9776" s="6" t="s">
        <v>70</v>
      </c>
      <c r="C9776">
        <v>23</v>
      </c>
      <c r="D9776" t="s">
        <v>665</v>
      </c>
      <c r="I9776" t="str">
        <f t="shared" si="119"/>
        <v/>
      </c>
      <c r="J9776" t="s">
        <v>82</v>
      </c>
      <c r="K9776">
        <v>15</v>
      </c>
      <c r="L9776">
        <v>10</v>
      </c>
      <c r="M9776">
        <v>5</v>
      </c>
      <c r="N9776">
        <v>0</v>
      </c>
      <c r="O9776">
        <v>0</v>
      </c>
      <c r="P9776">
        <v>0</v>
      </c>
    </row>
    <row r="9777" spans="1:16" x14ac:dyDescent="0.25">
      <c r="A9777">
        <v>2012</v>
      </c>
      <c r="B9777" s="6" t="s">
        <v>70</v>
      </c>
      <c r="C9777">
        <v>24</v>
      </c>
      <c r="D9777" t="s">
        <v>665</v>
      </c>
      <c r="I9777" t="str">
        <f t="shared" si="119"/>
        <v/>
      </c>
      <c r="J9777" t="s">
        <v>85</v>
      </c>
      <c r="K9777">
        <v>15</v>
      </c>
      <c r="L9777">
        <v>10</v>
      </c>
      <c r="M9777">
        <v>10</v>
      </c>
      <c r="N9777">
        <v>0</v>
      </c>
      <c r="O9777">
        <v>0</v>
      </c>
      <c r="P9777">
        <v>0</v>
      </c>
    </row>
    <row r="9778" spans="1:16" x14ac:dyDescent="0.25">
      <c r="A9778">
        <v>2012</v>
      </c>
      <c r="B9778" s="6" t="s">
        <v>70</v>
      </c>
      <c r="C9778">
        <v>25</v>
      </c>
      <c r="D9778" t="s">
        <v>665</v>
      </c>
      <c r="I9778" t="str">
        <f t="shared" si="119"/>
        <v/>
      </c>
      <c r="J9778" t="s">
        <v>79</v>
      </c>
      <c r="K9778">
        <v>40</v>
      </c>
      <c r="L9778">
        <v>35</v>
      </c>
      <c r="M9778">
        <v>40</v>
      </c>
      <c r="N9778">
        <v>0</v>
      </c>
      <c r="O9778">
        <v>0</v>
      </c>
      <c r="P9778">
        <v>75</v>
      </c>
    </row>
    <row r="9779" spans="1:16" x14ac:dyDescent="0.25">
      <c r="A9779">
        <v>2012</v>
      </c>
      <c r="B9779" s="6" t="s">
        <v>70</v>
      </c>
      <c r="C9779">
        <v>26</v>
      </c>
      <c r="D9779" t="s">
        <v>665</v>
      </c>
      <c r="I9779" t="str">
        <f t="shared" si="119"/>
        <v/>
      </c>
      <c r="J9779" t="s">
        <v>80</v>
      </c>
      <c r="K9779">
        <v>65</v>
      </c>
      <c r="L9779">
        <v>50</v>
      </c>
      <c r="M9779">
        <v>15</v>
      </c>
      <c r="N9779">
        <v>0</v>
      </c>
      <c r="O9779">
        <v>0</v>
      </c>
      <c r="P9779">
        <v>0</v>
      </c>
    </row>
    <row r="9780" spans="1:16" x14ac:dyDescent="0.25">
      <c r="A9780">
        <v>2012</v>
      </c>
      <c r="B9780" s="6" t="s">
        <v>70</v>
      </c>
      <c r="C9780">
        <v>27</v>
      </c>
      <c r="D9780" t="s">
        <v>665</v>
      </c>
      <c r="I9780" t="str">
        <f t="shared" si="119"/>
        <v/>
      </c>
      <c r="J9780" t="s">
        <v>82</v>
      </c>
      <c r="K9780">
        <v>25</v>
      </c>
      <c r="L9780">
        <v>15</v>
      </c>
      <c r="M9780">
        <v>10</v>
      </c>
      <c r="N9780">
        <v>0</v>
      </c>
      <c r="O9780">
        <v>0</v>
      </c>
      <c r="P9780">
        <v>0</v>
      </c>
    </row>
    <row r="9781" spans="1:16" x14ac:dyDescent="0.25">
      <c r="A9781">
        <v>2012</v>
      </c>
      <c r="B9781" s="6" t="s">
        <v>70</v>
      </c>
      <c r="C9781">
        <v>28</v>
      </c>
      <c r="D9781" t="s">
        <v>665</v>
      </c>
      <c r="F9781">
        <f>37*0.3048</f>
        <v>11.277600000000001</v>
      </c>
      <c r="I9781">
        <f t="shared" si="119"/>
        <v>11.277600000000001</v>
      </c>
      <c r="J9781" t="s">
        <v>82</v>
      </c>
      <c r="K9781">
        <v>20</v>
      </c>
      <c r="L9781">
        <v>10</v>
      </c>
      <c r="M9781">
        <v>30</v>
      </c>
      <c r="N9781">
        <v>0</v>
      </c>
      <c r="O9781">
        <v>0</v>
      </c>
      <c r="P9781">
        <v>0</v>
      </c>
    </row>
    <row r="9782" spans="1:16" x14ac:dyDescent="0.25">
      <c r="A9782">
        <v>2012</v>
      </c>
      <c r="B9782" s="6" t="s">
        <v>70</v>
      </c>
      <c r="C9782">
        <v>29</v>
      </c>
      <c r="D9782" t="s">
        <v>665</v>
      </c>
      <c r="E9782">
        <v>3</v>
      </c>
      <c r="F9782">
        <f>38*0.3048</f>
        <v>11.5824</v>
      </c>
      <c r="G9782">
        <v>135</v>
      </c>
      <c r="H9782">
        <v>40</v>
      </c>
      <c r="I9782">
        <f t="shared" si="119"/>
        <v>13.390057803468208</v>
      </c>
      <c r="J9782" t="s">
        <v>80</v>
      </c>
      <c r="K9782">
        <v>10</v>
      </c>
      <c r="L9782">
        <v>10</v>
      </c>
      <c r="M9782">
        <v>5</v>
      </c>
      <c r="N9782">
        <v>0</v>
      </c>
      <c r="O9782">
        <v>0</v>
      </c>
      <c r="P9782">
        <v>0</v>
      </c>
    </row>
    <row r="9783" spans="1:16" x14ac:dyDescent="0.25">
      <c r="A9783">
        <v>2012</v>
      </c>
      <c r="B9783" s="6" t="s">
        <v>70</v>
      </c>
      <c r="C9783">
        <v>30</v>
      </c>
      <c r="D9783" t="s">
        <v>665</v>
      </c>
      <c r="I9783" t="str">
        <f t="shared" si="119"/>
        <v/>
      </c>
      <c r="J9783" t="s">
        <v>80</v>
      </c>
      <c r="K9783">
        <v>15</v>
      </c>
      <c r="L9783">
        <v>15</v>
      </c>
      <c r="M9783">
        <v>10</v>
      </c>
      <c r="N9783">
        <v>0</v>
      </c>
      <c r="O9783">
        <v>0</v>
      </c>
      <c r="P9783">
        <v>0</v>
      </c>
    </row>
    <row r="9784" spans="1:16" x14ac:dyDescent="0.25">
      <c r="A9784">
        <v>2012</v>
      </c>
      <c r="B9784" s="6" t="s">
        <v>70</v>
      </c>
      <c r="C9784">
        <v>31</v>
      </c>
      <c r="D9784" t="s">
        <v>665</v>
      </c>
      <c r="I9784" t="str">
        <f t="shared" si="119"/>
        <v/>
      </c>
      <c r="J9784" t="s">
        <v>82</v>
      </c>
      <c r="K9784">
        <v>30</v>
      </c>
      <c r="L9784">
        <v>25</v>
      </c>
      <c r="M9784">
        <v>30</v>
      </c>
      <c r="N9784">
        <v>0</v>
      </c>
      <c r="O9784">
        <v>0</v>
      </c>
      <c r="P9784">
        <v>0</v>
      </c>
    </row>
    <row r="9785" spans="1:16" x14ac:dyDescent="0.25">
      <c r="A9785">
        <v>2012</v>
      </c>
      <c r="B9785" s="6" t="s">
        <v>70</v>
      </c>
      <c r="C9785">
        <v>32</v>
      </c>
      <c r="D9785" t="s">
        <v>665</v>
      </c>
      <c r="I9785" t="str">
        <f t="shared" si="119"/>
        <v/>
      </c>
      <c r="J9785" t="s">
        <v>76</v>
      </c>
      <c r="K9785">
        <v>8</v>
      </c>
      <c r="L9785">
        <v>5</v>
      </c>
      <c r="M9785">
        <v>2</v>
      </c>
      <c r="N9785">
        <v>0</v>
      </c>
      <c r="O9785">
        <v>0</v>
      </c>
      <c r="P9785">
        <v>0</v>
      </c>
    </row>
    <row r="9786" spans="1:16" x14ac:dyDescent="0.25">
      <c r="A9786">
        <v>2012</v>
      </c>
      <c r="B9786" s="6" t="s">
        <v>70</v>
      </c>
      <c r="C9786">
        <v>33</v>
      </c>
      <c r="D9786" t="s">
        <v>665</v>
      </c>
      <c r="I9786" t="str">
        <f t="shared" si="119"/>
        <v/>
      </c>
      <c r="J9786" t="s">
        <v>83</v>
      </c>
      <c r="K9786">
        <v>12</v>
      </c>
      <c r="L9786">
        <v>10</v>
      </c>
      <c r="M9786">
        <v>2</v>
      </c>
      <c r="N9786">
        <v>0</v>
      </c>
      <c r="O9786">
        <v>0</v>
      </c>
      <c r="P9786">
        <v>0</v>
      </c>
    </row>
    <row r="9787" spans="1:16" x14ac:dyDescent="0.25">
      <c r="A9787">
        <v>2012</v>
      </c>
      <c r="B9787" s="6" t="s">
        <v>70</v>
      </c>
      <c r="C9787">
        <v>34</v>
      </c>
      <c r="D9787" t="s">
        <v>665</v>
      </c>
      <c r="I9787" t="str">
        <f t="shared" si="119"/>
        <v/>
      </c>
      <c r="J9787" t="s">
        <v>82</v>
      </c>
      <c r="K9787">
        <v>20</v>
      </c>
      <c r="L9787">
        <v>15</v>
      </c>
      <c r="M9787">
        <v>25</v>
      </c>
      <c r="N9787">
        <v>0</v>
      </c>
      <c r="O9787">
        <v>0</v>
      </c>
      <c r="P9787">
        <v>60</v>
      </c>
    </row>
    <row r="9788" spans="1:16" x14ac:dyDescent="0.25">
      <c r="A9788">
        <v>2012</v>
      </c>
      <c r="B9788" s="6" t="s">
        <v>70</v>
      </c>
      <c r="C9788">
        <v>35</v>
      </c>
      <c r="D9788" t="s">
        <v>665</v>
      </c>
      <c r="I9788" t="str">
        <f t="shared" si="119"/>
        <v/>
      </c>
      <c r="J9788" t="s">
        <v>82</v>
      </c>
      <c r="K9788">
        <v>25</v>
      </c>
      <c r="L9788">
        <v>10</v>
      </c>
      <c r="M9788">
        <v>20</v>
      </c>
      <c r="N9788">
        <v>0</v>
      </c>
      <c r="O9788">
        <v>0</v>
      </c>
      <c r="P9788">
        <v>40</v>
      </c>
    </row>
    <row r="9789" spans="1:16" x14ac:dyDescent="0.25">
      <c r="A9789">
        <v>2012</v>
      </c>
      <c r="B9789" s="6" t="s">
        <v>70</v>
      </c>
      <c r="C9789">
        <v>36</v>
      </c>
      <c r="D9789" t="s">
        <v>665</v>
      </c>
      <c r="I9789" t="str">
        <f t="shared" si="119"/>
        <v/>
      </c>
      <c r="J9789" t="s">
        <v>82</v>
      </c>
      <c r="K9789">
        <v>10</v>
      </c>
      <c r="L9789">
        <v>5</v>
      </c>
      <c r="M9789">
        <v>10</v>
      </c>
      <c r="N9789">
        <v>0</v>
      </c>
      <c r="O9789">
        <v>0</v>
      </c>
      <c r="P9789">
        <v>0</v>
      </c>
    </row>
    <row r="9790" spans="1:16" x14ac:dyDescent="0.25">
      <c r="A9790">
        <v>2012</v>
      </c>
      <c r="B9790" s="6" t="s">
        <v>70</v>
      </c>
      <c r="C9790">
        <v>37</v>
      </c>
      <c r="D9790" t="s">
        <v>665</v>
      </c>
      <c r="I9790" t="str">
        <f t="shared" si="119"/>
        <v/>
      </c>
      <c r="J9790" t="s">
        <v>82</v>
      </c>
      <c r="K9790">
        <v>20</v>
      </c>
      <c r="L9790">
        <v>15</v>
      </c>
      <c r="M9790">
        <v>25</v>
      </c>
      <c r="N9790">
        <v>0</v>
      </c>
      <c r="O9790">
        <v>0</v>
      </c>
      <c r="P9790">
        <v>60</v>
      </c>
    </row>
    <row r="9791" spans="1:16" x14ac:dyDescent="0.25">
      <c r="A9791">
        <v>2012</v>
      </c>
      <c r="B9791" s="6" t="s">
        <v>70</v>
      </c>
      <c r="C9791">
        <v>38</v>
      </c>
      <c r="D9791" t="s">
        <v>665</v>
      </c>
      <c r="F9791">
        <f>40*0.3048</f>
        <v>12.192</v>
      </c>
      <c r="I9791">
        <f t="shared" si="119"/>
        <v>12.192</v>
      </c>
      <c r="J9791" t="s">
        <v>85</v>
      </c>
      <c r="K9791">
        <v>25</v>
      </c>
      <c r="L9791">
        <v>20</v>
      </c>
      <c r="M9791">
        <v>10</v>
      </c>
      <c r="N9791">
        <v>0</v>
      </c>
      <c r="O9791">
        <v>0</v>
      </c>
      <c r="P9791">
        <v>15</v>
      </c>
    </row>
    <row r="9792" spans="1:16" x14ac:dyDescent="0.25">
      <c r="A9792">
        <v>2012</v>
      </c>
      <c r="B9792" s="6" t="s">
        <v>70</v>
      </c>
      <c r="C9792">
        <v>39</v>
      </c>
      <c r="D9792" t="s">
        <v>661</v>
      </c>
      <c r="E9792">
        <v>4</v>
      </c>
      <c r="F9792">
        <v>12.5</v>
      </c>
      <c r="G9792">
        <v>295</v>
      </c>
      <c r="H9792">
        <v>40</v>
      </c>
      <c r="I9792">
        <f t="shared" si="119"/>
        <v>17.730496453900709</v>
      </c>
      <c r="J9792" t="s">
        <v>78</v>
      </c>
      <c r="K9792">
        <v>20</v>
      </c>
      <c r="L9792">
        <v>15</v>
      </c>
      <c r="M9792">
        <v>5</v>
      </c>
      <c r="N9792">
        <v>0</v>
      </c>
      <c r="O9792">
        <v>0</v>
      </c>
      <c r="P9792">
        <v>0</v>
      </c>
    </row>
    <row r="9793" spans="1:19" x14ac:dyDescent="0.25">
      <c r="A9793">
        <v>2012</v>
      </c>
      <c r="B9793" s="6" t="s">
        <v>70</v>
      </c>
      <c r="C9793">
        <v>40</v>
      </c>
      <c r="D9793" t="s">
        <v>661</v>
      </c>
      <c r="I9793" t="str">
        <f t="shared" si="119"/>
        <v/>
      </c>
      <c r="J9793" t="s">
        <v>82</v>
      </c>
      <c r="K9793">
        <v>40</v>
      </c>
      <c r="L9793">
        <v>30</v>
      </c>
      <c r="M9793">
        <v>22</v>
      </c>
      <c r="N9793">
        <v>0</v>
      </c>
      <c r="O9793">
        <v>20</v>
      </c>
      <c r="P9793">
        <v>0</v>
      </c>
      <c r="Q9793" t="s">
        <v>363</v>
      </c>
    </row>
    <row r="9794" spans="1:19" x14ac:dyDescent="0.25">
      <c r="A9794">
        <v>2012</v>
      </c>
      <c r="B9794" s="6" t="s">
        <v>70</v>
      </c>
      <c r="C9794">
        <v>41</v>
      </c>
      <c r="D9794" t="s">
        <v>661</v>
      </c>
      <c r="I9794" t="str">
        <f t="shared" si="119"/>
        <v/>
      </c>
      <c r="J9794" t="s">
        <v>82</v>
      </c>
      <c r="K9794">
        <v>55</v>
      </c>
      <c r="L9794">
        <v>40</v>
      </c>
      <c r="M9794">
        <v>12</v>
      </c>
      <c r="N9794">
        <v>0</v>
      </c>
      <c r="O9794">
        <v>30</v>
      </c>
      <c r="P9794">
        <v>0</v>
      </c>
      <c r="Q9794" t="s">
        <v>363</v>
      </c>
    </row>
    <row r="9795" spans="1:19" x14ac:dyDescent="0.25">
      <c r="A9795">
        <v>2012</v>
      </c>
      <c r="B9795" s="6" t="s">
        <v>70</v>
      </c>
      <c r="C9795">
        <v>42</v>
      </c>
      <c r="D9795" t="s">
        <v>661</v>
      </c>
      <c r="I9795" t="str">
        <f t="shared" si="119"/>
        <v/>
      </c>
      <c r="J9795" t="s">
        <v>82</v>
      </c>
      <c r="K9795">
        <v>8</v>
      </c>
      <c r="L9795">
        <v>5</v>
      </c>
      <c r="M9795">
        <v>4</v>
      </c>
      <c r="N9795">
        <v>0</v>
      </c>
      <c r="O9795">
        <v>10</v>
      </c>
      <c r="P9795">
        <v>0</v>
      </c>
      <c r="Q9795" t="s">
        <v>363</v>
      </c>
    </row>
    <row r="9796" spans="1:19" x14ac:dyDescent="0.25">
      <c r="A9796">
        <v>2012</v>
      </c>
      <c r="B9796" s="6" t="s">
        <v>70</v>
      </c>
      <c r="C9796">
        <v>43</v>
      </c>
      <c r="D9796" t="s">
        <v>661</v>
      </c>
      <c r="I9796" t="str">
        <f t="shared" si="119"/>
        <v/>
      </c>
      <c r="J9796" t="s">
        <v>85</v>
      </c>
      <c r="K9796">
        <v>5</v>
      </c>
      <c r="L9796">
        <v>5</v>
      </c>
      <c r="M9796">
        <v>3</v>
      </c>
      <c r="N9796">
        <v>0</v>
      </c>
      <c r="O9796">
        <v>0</v>
      </c>
      <c r="P9796">
        <v>0</v>
      </c>
    </row>
    <row r="9797" spans="1:19" x14ac:dyDescent="0.25">
      <c r="A9797">
        <v>2012</v>
      </c>
      <c r="B9797" s="6" t="s">
        <v>70</v>
      </c>
      <c r="C9797">
        <v>44</v>
      </c>
      <c r="D9797" t="s">
        <v>661</v>
      </c>
      <c r="I9797" t="str">
        <f t="shared" si="119"/>
        <v/>
      </c>
      <c r="J9797" t="s">
        <v>85</v>
      </c>
      <c r="K9797">
        <v>6</v>
      </c>
      <c r="L9797">
        <v>5</v>
      </c>
      <c r="M9797">
        <v>4</v>
      </c>
      <c r="N9797">
        <v>0</v>
      </c>
      <c r="O9797">
        <v>0</v>
      </c>
      <c r="P9797">
        <v>0</v>
      </c>
    </row>
    <row r="9798" spans="1:19" x14ac:dyDescent="0.25">
      <c r="A9798">
        <v>2012</v>
      </c>
      <c r="B9798" s="6" t="s">
        <v>70</v>
      </c>
      <c r="C9798">
        <v>45</v>
      </c>
      <c r="D9798" t="s">
        <v>661</v>
      </c>
      <c r="I9798" t="str">
        <f t="shared" si="119"/>
        <v/>
      </c>
      <c r="J9798" t="s">
        <v>82</v>
      </c>
      <c r="K9798">
        <v>12</v>
      </c>
      <c r="L9798">
        <v>5</v>
      </c>
      <c r="M9798">
        <v>8</v>
      </c>
      <c r="N9798">
        <v>0</v>
      </c>
      <c r="O9798">
        <v>20</v>
      </c>
      <c r="Q9798" t="s">
        <v>363</v>
      </c>
    </row>
    <row r="9799" spans="1:19" x14ac:dyDescent="0.25">
      <c r="A9799">
        <v>2012</v>
      </c>
      <c r="B9799" s="6" t="s">
        <v>70</v>
      </c>
      <c r="C9799">
        <v>46</v>
      </c>
      <c r="D9799" t="s">
        <v>661</v>
      </c>
      <c r="I9799" t="str">
        <f t="shared" si="119"/>
        <v/>
      </c>
      <c r="J9799" t="s">
        <v>323</v>
      </c>
      <c r="K9799">
        <v>8</v>
      </c>
      <c r="L9799">
        <v>3</v>
      </c>
      <c r="M9799">
        <v>2</v>
      </c>
      <c r="N9799">
        <v>0</v>
      </c>
      <c r="O9799">
        <v>0</v>
      </c>
      <c r="P9799">
        <v>0</v>
      </c>
    </row>
    <row r="9800" spans="1:19" x14ac:dyDescent="0.25">
      <c r="A9800">
        <v>2012</v>
      </c>
      <c r="B9800" s="6" t="s">
        <v>70</v>
      </c>
      <c r="C9800">
        <v>47</v>
      </c>
      <c r="D9800" t="s">
        <v>661</v>
      </c>
      <c r="I9800" t="str">
        <f t="shared" si="119"/>
        <v/>
      </c>
      <c r="J9800" t="s">
        <v>85</v>
      </c>
      <c r="K9800">
        <v>7</v>
      </c>
      <c r="L9800">
        <v>5</v>
      </c>
      <c r="M9800">
        <v>3</v>
      </c>
      <c r="N9800">
        <v>0</v>
      </c>
      <c r="O9800">
        <v>0</v>
      </c>
      <c r="P9800">
        <v>0</v>
      </c>
    </row>
    <row r="9801" spans="1:19" x14ac:dyDescent="0.25">
      <c r="A9801">
        <v>2012</v>
      </c>
      <c r="B9801" s="6" t="s">
        <v>70</v>
      </c>
      <c r="C9801">
        <v>48</v>
      </c>
      <c r="D9801" t="s">
        <v>661</v>
      </c>
      <c r="I9801" t="str">
        <f t="shared" si="119"/>
        <v/>
      </c>
      <c r="J9801" t="s">
        <v>82</v>
      </c>
      <c r="K9801">
        <v>50</v>
      </c>
      <c r="L9801">
        <v>30</v>
      </c>
      <c r="M9801">
        <v>22</v>
      </c>
      <c r="N9801">
        <v>0</v>
      </c>
      <c r="O9801">
        <v>35</v>
      </c>
      <c r="P9801">
        <v>0</v>
      </c>
      <c r="Q9801" t="s">
        <v>363</v>
      </c>
    </row>
    <row r="9802" spans="1:19" x14ac:dyDescent="0.25">
      <c r="A9802">
        <v>2012</v>
      </c>
      <c r="B9802" s="6" t="s">
        <v>70</v>
      </c>
      <c r="C9802">
        <v>49</v>
      </c>
      <c r="D9802" t="s">
        <v>661</v>
      </c>
      <c r="I9802" t="str">
        <f t="shared" si="119"/>
        <v/>
      </c>
      <c r="J9802" t="s">
        <v>79</v>
      </c>
      <c r="K9802">
        <v>40</v>
      </c>
      <c r="L9802">
        <v>20</v>
      </c>
      <c r="M9802">
        <v>5</v>
      </c>
      <c r="N9802">
        <v>0</v>
      </c>
      <c r="O9802">
        <v>0</v>
      </c>
      <c r="P9802">
        <v>0</v>
      </c>
    </row>
    <row r="9803" spans="1:19" x14ac:dyDescent="0.25">
      <c r="A9803">
        <v>2012</v>
      </c>
      <c r="B9803" s="6" t="s">
        <v>70</v>
      </c>
      <c r="C9803">
        <v>50</v>
      </c>
      <c r="D9803" t="s">
        <v>661</v>
      </c>
      <c r="I9803" t="str">
        <f t="shared" si="119"/>
        <v/>
      </c>
      <c r="J9803" s="20" t="s">
        <v>604</v>
      </c>
      <c r="K9803">
        <v>5</v>
      </c>
      <c r="L9803">
        <v>5</v>
      </c>
      <c r="M9803">
        <v>3</v>
      </c>
      <c r="N9803">
        <v>0</v>
      </c>
      <c r="O9803">
        <v>0</v>
      </c>
      <c r="P9803">
        <v>0</v>
      </c>
    </row>
    <row r="9804" spans="1:19" x14ac:dyDescent="0.25">
      <c r="A9804">
        <v>2012</v>
      </c>
      <c r="B9804" s="6" t="s">
        <v>70</v>
      </c>
      <c r="C9804">
        <v>51</v>
      </c>
      <c r="D9804" t="s">
        <v>661</v>
      </c>
      <c r="I9804" t="str">
        <f t="shared" si="119"/>
        <v/>
      </c>
      <c r="J9804" t="s">
        <v>78</v>
      </c>
      <c r="K9804">
        <v>20</v>
      </c>
      <c r="L9804">
        <v>12</v>
      </c>
      <c r="M9804">
        <v>7</v>
      </c>
      <c r="N9804">
        <v>0</v>
      </c>
      <c r="O9804">
        <v>0</v>
      </c>
      <c r="P9804">
        <v>30</v>
      </c>
      <c r="S9804" t="s">
        <v>47</v>
      </c>
    </row>
    <row r="9805" spans="1:19" x14ac:dyDescent="0.25">
      <c r="A9805">
        <v>2012</v>
      </c>
      <c r="B9805" s="6" t="s">
        <v>70</v>
      </c>
      <c r="C9805">
        <v>52</v>
      </c>
      <c r="D9805" t="s">
        <v>661</v>
      </c>
      <c r="I9805" t="str">
        <f t="shared" si="119"/>
        <v/>
      </c>
      <c r="J9805" t="s">
        <v>78</v>
      </c>
      <c r="K9805">
        <v>12</v>
      </c>
      <c r="L9805">
        <v>10</v>
      </c>
      <c r="M9805">
        <v>10</v>
      </c>
      <c r="N9805">
        <v>0</v>
      </c>
      <c r="O9805">
        <v>0</v>
      </c>
      <c r="P9805">
        <v>0</v>
      </c>
    </row>
    <row r="9806" spans="1:19" x14ac:dyDescent="0.25">
      <c r="A9806">
        <v>2012</v>
      </c>
      <c r="B9806" s="6" t="s">
        <v>70</v>
      </c>
      <c r="C9806">
        <v>53</v>
      </c>
      <c r="D9806" t="s">
        <v>661</v>
      </c>
      <c r="I9806" t="str">
        <f t="shared" si="119"/>
        <v/>
      </c>
      <c r="J9806" t="s">
        <v>82</v>
      </c>
      <c r="K9806">
        <v>18</v>
      </c>
      <c r="L9806">
        <v>12</v>
      </c>
      <c r="M9806">
        <v>6</v>
      </c>
      <c r="N9806">
        <v>0</v>
      </c>
      <c r="O9806">
        <v>20</v>
      </c>
      <c r="P9806">
        <v>0</v>
      </c>
      <c r="Q9806" t="s">
        <v>363</v>
      </c>
    </row>
    <row r="9807" spans="1:19" x14ac:dyDescent="0.25">
      <c r="A9807">
        <v>2012</v>
      </c>
      <c r="B9807" s="6" t="s">
        <v>70</v>
      </c>
      <c r="C9807">
        <v>54</v>
      </c>
      <c r="D9807" t="s">
        <v>661</v>
      </c>
      <c r="I9807" t="str">
        <f t="shared" si="119"/>
        <v/>
      </c>
      <c r="J9807" t="s">
        <v>85</v>
      </c>
      <c r="K9807">
        <v>6</v>
      </c>
      <c r="L9807">
        <v>5</v>
      </c>
      <c r="M9807">
        <v>5</v>
      </c>
      <c r="N9807">
        <v>0</v>
      </c>
      <c r="O9807">
        <v>0</v>
      </c>
      <c r="P9807">
        <v>0</v>
      </c>
    </row>
    <row r="9808" spans="1:19" x14ac:dyDescent="0.25">
      <c r="A9808">
        <v>2012</v>
      </c>
      <c r="B9808" s="6" t="s">
        <v>70</v>
      </c>
      <c r="C9808">
        <v>55</v>
      </c>
      <c r="D9808" t="s">
        <v>661</v>
      </c>
      <c r="I9808" t="str">
        <f t="shared" si="119"/>
        <v/>
      </c>
      <c r="J9808" t="s">
        <v>82</v>
      </c>
      <c r="K9808">
        <v>30</v>
      </c>
      <c r="L9808">
        <v>25</v>
      </c>
      <c r="M9808">
        <v>5</v>
      </c>
      <c r="N9808">
        <v>0</v>
      </c>
      <c r="O9808">
        <v>30</v>
      </c>
      <c r="P9808">
        <v>0</v>
      </c>
      <c r="Q9808" t="s">
        <v>363</v>
      </c>
    </row>
    <row r="9809" spans="1:17" x14ac:dyDescent="0.25">
      <c r="A9809">
        <v>2012</v>
      </c>
      <c r="B9809" s="6" t="s">
        <v>70</v>
      </c>
      <c r="C9809">
        <v>56</v>
      </c>
      <c r="D9809" t="s">
        <v>661</v>
      </c>
      <c r="I9809" t="str">
        <f t="shared" si="119"/>
        <v/>
      </c>
      <c r="J9809" t="s">
        <v>85</v>
      </c>
      <c r="K9809">
        <v>20</v>
      </c>
      <c r="L9809">
        <v>10</v>
      </c>
      <c r="M9809">
        <v>10</v>
      </c>
      <c r="N9809">
        <v>0</v>
      </c>
      <c r="O9809">
        <v>0</v>
      </c>
      <c r="P9809">
        <v>0</v>
      </c>
    </row>
    <row r="9810" spans="1:17" x14ac:dyDescent="0.25">
      <c r="A9810">
        <v>2012</v>
      </c>
      <c r="B9810" s="6" t="s">
        <v>70</v>
      </c>
      <c r="C9810">
        <v>57</v>
      </c>
      <c r="D9810" t="s">
        <v>661</v>
      </c>
      <c r="I9810" t="str">
        <f t="shared" si="119"/>
        <v/>
      </c>
      <c r="J9810" t="s">
        <v>80</v>
      </c>
      <c r="K9810">
        <v>25</v>
      </c>
      <c r="L9810">
        <v>20</v>
      </c>
      <c r="M9810">
        <v>5</v>
      </c>
      <c r="N9810">
        <v>0</v>
      </c>
      <c r="O9810">
        <v>20</v>
      </c>
      <c r="P9810">
        <v>0</v>
      </c>
    </row>
    <row r="9811" spans="1:17" x14ac:dyDescent="0.25">
      <c r="A9811">
        <v>2012</v>
      </c>
      <c r="B9811" s="6" t="s">
        <v>70</v>
      </c>
      <c r="C9811">
        <v>58</v>
      </c>
      <c r="D9811" t="s">
        <v>661</v>
      </c>
      <c r="I9811" t="str">
        <f t="shared" ref="I9811:I9864" si="120">IF($F9811&gt;0, $F9811/(1000-$G9811)*1000,"")</f>
        <v/>
      </c>
      <c r="J9811" t="s">
        <v>82</v>
      </c>
      <c r="K9811">
        <v>40</v>
      </c>
      <c r="L9811">
        <v>25</v>
      </c>
      <c r="M9811">
        <v>25</v>
      </c>
      <c r="N9811">
        <v>0</v>
      </c>
      <c r="O9811">
        <v>40</v>
      </c>
      <c r="P9811">
        <v>0</v>
      </c>
      <c r="Q9811" t="s">
        <v>363</v>
      </c>
    </row>
    <row r="9812" spans="1:17" x14ac:dyDescent="0.25">
      <c r="A9812">
        <v>2012</v>
      </c>
      <c r="B9812" s="6" t="s">
        <v>70</v>
      </c>
      <c r="C9812">
        <v>59</v>
      </c>
      <c r="D9812" t="s">
        <v>661</v>
      </c>
      <c r="I9812" t="str">
        <f t="shared" si="120"/>
        <v/>
      </c>
      <c r="J9812" t="s">
        <v>629</v>
      </c>
      <c r="K9812">
        <v>12</v>
      </c>
      <c r="L9812">
        <v>10</v>
      </c>
      <c r="M9812">
        <v>3</v>
      </c>
      <c r="N9812">
        <v>0</v>
      </c>
      <c r="O9812">
        <v>0</v>
      </c>
      <c r="P9812">
        <v>0</v>
      </c>
    </row>
    <row r="9813" spans="1:17" x14ac:dyDescent="0.25">
      <c r="A9813">
        <v>2012</v>
      </c>
      <c r="B9813" s="6" t="s">
        <v>70</v>
      </c>
      <c r="C9813">
        <v>60</v>
      </c>
      <c r="D9813" t="s">
        <v>661</v>
      </c>
      <c r="F9813">
        <v>13</v>
      </c>
      <c r="I9813">
        <f t="shared" si="120"/>
        <v>13</v>
      </c>
      <c r="J9813" t="s">
        <v>82</v>
      </c>
      <c r="K9813">
        <v>25</v>
      </c>
      <c r="L9813">
        <v>2</v>
      </c>
      <c r="M9813">
        <v>22</v>
      </c>
      <c r="N9813">
        <v>0</v>
      </c>
      <c r="O9813">
        <v>0</v>
      </c>
      <c r="P9813">
        <v>0</v>
      </c>
    </row>
    <row r="9814" spans="1:17" x14ac:dyDescent="0.25">
      <c r="A9814">
        <v>2012</v>
      </c>
      <c r="B9814" s="6" t="s">
        <v>70</v>
      </c>
      <c r="C9814">
        <v>61</v>
      </c>
      <c r="D9814" t="s">
        <v>661</v>
      </c>
      <c r="E9814">
        <v>5</v>
      </c>
      <c r="F9814">
        <v>11.5</v>
      </c>
      <c r="G9814">
        <v>240</v>
      </c>
      <c r="H9814">
        <v>30</v>
      </c>
      <c r="I9814">
        <f t="shared" si="120"/>
        <v>15.131578947368421</v>
      </c>
      <c r="J9814" t="s">
        <v>82</v>
      </c>
      <c r="K9814">
        <v>20</v>
      </c>
      <c r="L9814">
        <v>6</v>
      </c>
      <c r="M9814">
        <v>5</v>
      </c>
      <c r="N9814">
        <v>0</v>
      </c>
      <c r="O9814">
        <v>0</v>
      </c>
      <c r="P9814">
        <v>0</v>
      </c>
    </row>
    <row r="9815" spans="1:17" x14ac:dyDescent="0.25">
      <c r="A9815">
        <v>2012</v>
      </c>
      <c r="B9815" s="6" t="s">
        <v>70</v>
      </c>
      <c r="C9815">
        <v>62</v>
      </c>
      <c r="D9815" t="s">
        <v>661</v>
      </c>
      <c r="I9815" t="str">
        <f t="shared" si="120"/>
        <v/>
      </c>
      <c r="J9815" t="s">
        <v>85</v>
      </c>
      <c r="K9815">
        <v>15</v>
      </c>
      <c r="L9815">
        <v>10</v>
      </c>
      <c r="M9815">
        <v>5</v>
      </c>
      <c r="N9815">
        <v>0</v>
      </c>
      <c r="O9815">
        <v>0</v>
      </c>
      <c r="P9815">
        <v>30</v>
      </c>
    </row>
    <row r="9816" spans="1:17" x14ac:dyDescent="0.25">
      <c r="A9816">
        <v>2012</v>
      </c>
      <c r="B9816" s="6" t="s">
        <v>70</v>
      </c>
      <c r="C9816">
        <v>63</v>
      </c>
      <c r="D9816" t="s">
        <v>661</v>
      </c>
      <c r="I9816" t="str">
        <f t="shared" si="120"/>
        <v/>
      </c>
      <c r="J9816" t="s">
        <v>85</v>
      </c>
      <c r="K9816">
        <v>30</v>
      </c>
      <c r="L9816">
        <v>20</v>
      </c>
      <c r="M9816">
        <v>5</v>
      </c>
      <c r="N9816">
        <v>0</v>
      </c>
      <c r="O9816">
        <v>10</v>
      </c>
      <c r="P9816">
        <v>0</v>
      </c>
    </row>
    <row r="9817" spans="1:17" x14ac:dyDescent="0.25">
      <c r="A9817">
        <v>2012</v>
      </c>
      <c r="B9817" s="6" t="s">
        <v>70</v>
      </c>
      <c r="C9817">
        <v>64</v>
      </c>
      <c r="D9817" t="s">
        <v>661</v>
      </c>
      <c r="I9817" t="str">
        <f t="shared" si="120"/>
        <v/>
      </c>
      <c r="J9817" t="s">
        <v>85</v>
      </c>
      <c r="K9817">
        <v>35</v>
      </c>
      <c r="L9817">
        <v>30</v>
      </c>
      <c r="M9817">
        <v>4</v>
      </c>
      <c r="N9817">
        <v>0</v>
      </c>
      <c r="O9817">
        <v>5</v>
      </c>
      <c r="P9817">
        <v>0</v>
      </c>
    </row>
    <row r="9818" spans="1:17" x14ac:dyDescent="0.25">
      <c r="A9818">
        <v>2012</v>
      </c>
      <c r="B9818" s="6" t="s">
        <v>70</v>
      </c>
      <c r="C9818">
        <v>65</v>
      </c>
      <c r="D9818" t="s">
        <v>661</v>
      </c>
      <c r="I9818" t="str">
        <f t="shared" si="120"/>
        <v/>
      </c>
      <c r="J9818" t="s">
        <v>82</v>
      </c>
      <c r="K9818">
        <v>20</v>
      </c>
      <c r="L9818">
        <v>10</v>
      </c>
      <c r="M9818">
        <v>3</v>
      </c>
      <c r="N9818">
        <v>0</v>
      </c>
      <c r="O9818">
        <v>30</v>
      </c>
      <c r="P9818">
        <v>0</v>
      </c>
    </row>
    <row r="9819" spans="1:17" x14ac:dyDescent="0.25">
      <c r="A9819">
        <v>2012</v>
      </c>
      <c r="B9819" s="6" t="s">
        <v>70</v>
      </c>
      <c r="C9819">
        <v>66</v>
      </c>
      <c r="D9819" t="s">
        <v>661</v>
      </c>
      <c r="I9819" t="str">
        <f t="shared" si="120"/>
        <v/>
      </c>
      <c r="J9819" t="s">
        <v>82</v>
      </c>
      <c r="K9819">
        <v>15</v>
      </c>
      <c r="L9819">
        <v>10</v>
      </c>
      <c r="M9819">
        <v>10</v>
      </c>
      <c r="N9819">
        <v>0</v>
      </c>
      <c r="O9819">
        <v>10</v>
      </c>
      <c r="P9819">
        <v>0</v>
      </c>
      <c r="Q9819" t="s">
        <v>363</v>
      </c>
    </row>
    <row r="9820" spans="1:17" x14ac:dyDescent="0.25">
      <c r="A9820">
        <v>2012</v>
      </c>
      <c r="B9820" s="6" t="s">
        <v>70</v>
      </c>
      <c r="C9820">
        <v>67</v>
      </c>
      <c r="D9820" t="s">
        <v>661</v>
      </c>
      <c r="I9820" t="str">
        <f t="shared" si="120"/>
        <v/>
      </c>
      <c r="J9820" t="s">
        <v>82</v>
      </c>
      <c r="K9820">
        <v>20</v>
      </c>
      <c r="L9820">
        <v>8</v>
      </c>
      <c r="M9820">
        <v>18</v>
      </c>
      <c r="N9820">
        <v>0</v>
      </c>
      <c r="O9820">
        <v>40</v>
      </c>
      <c r="P9820">
        <v>0</v>
      </c>
      <c r="Q9820" t="s">
        <v>363</v>
      </c>
    </row>
    <row r="9821" spans="1:17" x14ac:dyDescent="0.25">
      <c r="A9821">
        <v>2012</v>
      </c>
      <c r="B9821" s="6" t="s">
        <v>70</v>
      </c>
      <c r="C9821">
        <v>68</v>
      </c>
      <c r="D9821" t="s">
        <v>661</v>
      </c>
      <c r="I9821" t="str">
        <f t="shared" si="120"/>
        <v/>
      </c>
      <c r="J9821" t="s">
        <v>82</v>
      </c>
      <c r="K9821">
        <v>20</v>
      </c>
      <c r="L9821">
        <v>12</v>
      </c>
      <c r="M9821">
        <v>5</v>
      </c>
      <c r="N9821">
        <v>0</v>
      </c>
      <c r="O9821">
        <v>10</v>
      </c>
      <c r="P9821">
        <v>0</v>
      </c>
      <c r="Q9821" t="s">
        <v>363</v>
      </c>
    </row>
    <row r="9822" spans="1:17" x14ac:dyDescent="0.25">
      <c r="A9822">
        <v>2012</v>
      </c>
      <c r="B9822" s="6" t="s">
        <v>70</v>
      </c>
      <c r="C9822">
        <v>69</v>
      </c>
      <c r="D9822" t="s">
        <v>661</v>
      </c>
      <c r="I9822" t="str">
        <f t="shared" si="120"/>
        <v/>
      </c>
      <c r="J9822" t="s">
        <v>85</v>
      </c>
      <c r="K9822">
        <v>20</v>
      </c>
      <c r="L9822">
        <v>15</v>
      </c>
      <c r="M9822">
        <v>3</v>
      </c>
      <c r="N9822">
        <v>0</v>
      </c>
      <c r="O9822">
        <v>30</v>
      </c>
      <c r="P9822">
        <v>0</v>
      </c>
    </row>
    <row r="9823" spans="1:17" x14ac:dyDescent="0.25">
      <c r="A9823">
        <v>2012</v>
      </c>
      <c r="B9823" s="6" t="s">
        <v>70</v>
      </c>
      <c r="C9823">
        <v>70</v>
      </c>
      <c r="D9823" t="s">
        <v>661</v>
      </c>
      <c r="I9823" t="str">
        <f t="shared" si="120"/>
        <v/>
      </c>
      <c r="J9823" t="s">
        <v>80</v>
      </c>
      <c r="K9823">
        <v>35</v>
      </c>
      <c r="L9823">
        <v>30</v>
      </c>
      <c r="M9823">
        <v>15</v>
      </c>
      <c r="N9823">
        <v>0</v>
      </c>
      <c r="O9823">
        <v>45</v>
      </c>
      <c r="P9823">
        <v>0</v>
      </c>
    </row>
    <row r="9824" spans="1:17" x14ac:dyDescent="0.25">
      <c r="A9824">
        <v>2012</v>
      </c>
      <c r="B9824" s="6" t="s">
        <v>70</v>
      </c>
      <c r="C9824">
        <v>71</v>
      </c>
      <c r="D9824" t="s">
        <v>661</v>
      </c>
      <c r="I9824" t="str">
        <f t="shared" si="120"/>
        <v/>
      </c>
      <c r="J9824" t="s">
        <v>82</v>
      </c>
      <c r="K9824">
        <v>40</v>
      </c>
      <c r="L9824">
        <v>15</v>
      </c>
      <c r="M9824">
        <v>35</v>
      </c>
      <c r="N9824">
        <v>0</v>
      </c>
      <c r="O9824">
        <v>55</v>
      </c>
      <c r="P9824">
        <v>0</v>
      </c>
      <c r="Q9824" t="s">
        <v>363</v>
      </c>
    </row>
    <row r="9825" spans="1:17" x14ac:dyDescent="0.25">
      <c r="A9825">
        <v>2012</v>
      </c>
      <c r="B9825" s="6" t="s">
        <v>70</v>
      </c>
      <c r="C9825">
        <v>72</v>
      </c>
      <c r="D9825" t="s">
        <v>661</v>
      </c>
      <c r="I9825" t="str">
        <f t="shared" si="120"/>
        <v/>
      </c>
      <c r="J9825" t="s">
        <v>227</v>
      </c>
      <c r="K9825">
        <v>20</v>
      </c>
      <c r="L9825">
        <v>10</v>
      </c>
      <c r="M9825">
        <v>4</v>
      </c>
      <c r="N9825">
        <v>0</v>
      </c>
      <c r="O9825">
        <v>0</v>
      </c>
      <c r="P9825">
        <v>0</v>
      </c>
    </row>
    <row r="9826" spans="1:17" x14ac:dyDescent="0.25">
      <c r="A9826">
        <v>2012</v>
      </c>
      <c r="B9826" s="6" t="s">
        <v>70</v>
      </c>
      <c r="C9826">
        <v>73</v>
      </c>
      <c r="D9826" t="s">
        <v>661</v>
      </c>
      <c r="I9826" t="str">
        <f t="shared" si="120"/>
        <v/>
      </c>
      <c r="J9826" t="s">
        <v>80</v>
      </c>
      <c r="K9826">
        <v>8</v>
      </c>
      <c r="L9826">
        <v>5</v>
      </c>
      <c r="M9826">
        <v>5</v>
      </c>
      <c r="N9826">
        <v>0</v>
      </c>
      <c r="O9826">
        <v>20</v>
      </c>
      <c r="P9826">
        <v>0</v>
      </c>
    </row>
    <row r="9827" spans="1:17" x14ac:dyDescent="0.25">
      <c r="A9827">
        <v>2012</v>
      </c>
      <c r="B9827" s="6" t="s">
        <v>70</v>
      </c>
      <c r="C9827">
        <v>74</v>
      </c>
      <c r="D9827" t="s">
        <v>661</v>
      </c>
      <c r="I9827" t="str">
        <f t="shared" si="120"/>
        <v/>
      </c>
      <c r="J9827" t="s">
        <v>83</v>
      </c>
      <c r="K9827">
        <v>30</v>
      </c>
      <c r="L9827">
        <v>22</v>
      </c>
      <c r="M9827">
        <v>8</v>
      </c>
      <c r="N9827">
        <v>0</v>
      </c>
      <c r="O9827">
        <v>0</v>
      </c>
      <c r="P9827">
        <v>0</v>
      </c>
    </row>
    <row r="9828" spans="1:17" x14ac:dyDescent="0.25">
      <c r="A9828">
        <v>2012</v>
      </c>
      <c r="B9828" s="6" t="s">
        <v>70</v>
      </c>
      <c r="C9828">
        <v>75</v>
      </c>
      <c r="D9828" t="s">
        <v>661</v>
      </c>
      <c r="I9828" t="str">
        <f t="shared" si="120"/>
        <v/>
      </c>
      <c r="J9828" t="s">
        <v>82</v>
      </c>
      <c r="K9828">
        <v>38</v>
      </c>
      <c r="L9828">
        <v>5</v>
      </c>
      <c r="M9828">
        <v>30</v>
      </c>
      <c r="N9828">
        <v>0</v>
      </c>
      <c r="O9828">
        <v>15</v>
      </c>
      <c r="P9828">
        <v>0</v>
      </c>
      <c r="Q9828" t="s">
        <v>363</v>
      </c>
    </row>
    <row r="9829" spans="1:17" x14ac:dyDescent="0.25">
      <c r="A9829">
        <v>2012</v>
      </c>
      <c r="B9829" s="6" t="s">
        <v>70</v>
      </c>
      <c r="C9829">
        <v>76</v>
      </c>
      <c r="D9829" t="s">
        <v>661</v>
      </c>
      <c r="I9829" t="str">
        <f t="shared" si="120"/>
        <v/>
      </c>
      <c r="J9829" t="s">
        <v>82</v>
      </c>
      <c r="K9829">
        <v>25</v>
      </c>
      <c r="L9829">
        <v>3</v>
      </c>
      <c r="M9829">
        <v>22</v>
      </c>
      <c r="N9829">
        <v>0</v>
      </c>
      <c r="O9829">
        <v>0</v>
      </c>
      <c r="P9829">
        <v>0</v>
      </c>
    </row>
    <row r="9830" spans="1:17" x14ac:dyDescent="0.25">
      <c r="A9830">
        <v>2012</v>
      </c>
      <c r="B9830" s="6" t="s">
        <v>70</v>
      </c>
      <c r="C9830">
        <v>77</v>
      </c>
      <c r="D9830" t="s">
        <v>661</v>
      </c>
      <c r="I9830" t="str">
        <f t="shared" si="120"/>
        <v/>
      </c>
      <c r="J9830" t="s">
        <v>82</v>
      </c>
      <c r="K9830">
        <v>12</v>
      </c>
      <c r="L9830">
        <v>5</v>
      </c>
      <c r="M9830">
        <v>20</v>
      </c>
      <c r="N9830">
        <v>0</v>
      </c>
      <c r="O9830">
        <v>30</v>
      </c>
      <c r="P9830">
        <v>0</v>
      </c>
      <c r="Q9830" t="s">
        <v>363</v>
      </c>
    </row>
    <row r="9831" spans="1:17" x14ac:dyDescent="0.25">
      <c r="A9831">
        <v>2012</v>
      </c>
      <c r="B9831" s="6" t="s">
        <v>70</v>
      </c>
      <c r="C9831">
        <v>78</v>
      </c>
      <c r="D9831" t="s">
        <v>661</v>
      </c>
      <c r="I9831" t="str">
        <f t="shared" si="120"/>
        <v/>
      </c>
      <c r="J9831" t="s">
        <v>82</v>
      </c>
      <c r="K9831">
        <v>12</v>
      </c>
      <c r="L9831">
        <v>8</v>
      </c>
      <c r="M9831">
        <v>10</v>
      </c>
      <c r="N9831">
        <v>0</v>
      </c>
      <c r="O9831">
        <v>50</v>
      </c>
      <c r="P9831">
        <v>0</v>
      </c>
      <c r="Q9831" t="s">
        <v>363</v>
      </c>
    </row>
    <row r="9832" spans="1:17" x14ac:dyDescent="0.25">
      <c r="A9832">
        <v>2012</v>
      </c>
      <c r="B9832" s="6" t="s">
        <v>70</v>
      </c>
      <c r="C9832">
        <v>79</v>
      </c>
      <c r="D9832" t="s">
        <v>661</v>
      </c>
      <c r="I9832" t="str">
        <f t="shared" si="120"/>
        <v/>
      </c>
      <c r="J9832" t="s">
        <v>105</v>
      </c>
      <c r="K9832">
        <v>4</v>
      </c>
      <c r="L9832">
        <v>5</v>
      </c>
      <c r="M9832">
        <v>5</v>
      </c>
      <c r="N9832">
        <v>0</v>
      </c>
      <c r="O9832">
        <v>0</v>
      </c>
      <c r="P9832">
        <v>0</v>
      </c>
    </row>
    <row r="9833" spans="1:17" x14ac:dyDescent="0.25">
      <c r="A9833">
        <v>2012</v>
      </c>
      <c r="B9833" s="6" t="s">
        <v>70</v>
      </c>
      <c r="C9833">
        <v>80</v>
      </c>
      <c r="D9833" t="s">
        <v>661</v>
      </c>
      <c r="F9833">
        <v>12</v>
      </c>
      <c r="I9833">
        <f t="shared" si="120"/>
        <v>12</v>
      </c>
      <c r="J9833" t="s">
        <v>79</v>
      </c>
      <c r="K9833">
        <v>20</v>
      </c>
      <c r="L9833">
        <v>11</v>
      </c>
      <c r="M9833">
        <v>12</v>
      </c>
      <c r="N9833">
        <v>0</v>
      </c>
      <c r="O9833">
        <v>20</v>
      </c>
      <c r="P9833">
        <v>0</v>
      </c>
    </row>
    <row r="9834" spans="1:17" x14ac:dyDescent="0.25">
      <c r="A9834">
        <v>2012</v>
      </c>
      <c r="B9834" s="6" t="s">
        <v>70</v>
      </c>
      <c r="C9834">
        <v>81</v>
      </c>
      <c r="D9834" t="s">
        <v>661</v>
      </c>
      <c r="E9834">
        <v>6</v>
      </c>
      <c r="F9834">
        <v>10.8</v>
      </c>
      <c r="G9834">
        <v>225</v>
      </c>
      <c r="H9834">
        <v>10</v>
      </c>
      <c r="I9834">
        <f t="shared" si="120"/>
        <v>13.935483870967742</v>
      </c>
      <c r="J9834" t="s">
        <v>80</v>
      </c>
      <c r="K9834">
        <v>12</v>
      </c>
      <c r="L9834">
        <v>10</v>
      </c>
      <c r="M9834">
        <v>8</v>
      </c>
      <c r="N9834">
        <v>0</v>
      </c>
      <c r="O9834">
        <v>0</v>
      </c>
      <c r="P9834">
        <v>0</v>
      </c>
    </row>
    <row r="9835" spans="1:17" x14ac:dyDescent="0.25">
      <c r="A9835">
        <v>2012</v>
      </c>
      <c r="B9835" s="6" t="s">
        <v>70</v>
      </c>
      <c r="C9835">
        <v>82</v>
      </c>
      <c r="D9835" t="s">
        <v>661</v>
      </c>
      <c r="J9835" t="s">
        <v>78</v>
      </c>
      <c r="K9835">
        <v>5</v>
      </c>
      <c r="L9835">
        <v>4</v>
      </c>
      <c r="M9835">
        <v>6</v>
      </c>
      <c r="N9835">
        <v>0</v>
      </c>
      <c r="O9835">
        <v>0</v>
      </c>
      <c r="P9835">
        <v>0</v>
      </c>
    </row>
    <row r="9836" spans="1:17" x14ac:dyDescent="0.25">
      <c r="A9836">
        <v>2012</v>
      </c>
      <c r="B9836" s="6" t="s">
        <v>70</v>
      </c>
      <c r="C9836">
        <v>83</v>
      </c>
      <c r="D9836" t="s">
        <v>661</v>
      </c>
      <c r="J9836" t="s">
        <v>80</v>
      </c>
      <c r="K9836">
        <v>30</v>
      </c>
      <c r="L9836">
        <v>22</v>
      </c>
      <c r="M9836">
        <v>14</v>
      </c>
      <c r="N9836">
        <v>0</v>
      </c>
      <c r="O9836">
        <v>5</v>
      </c>
      <c r="P9836">
        <v>0</v>
      </c>
    </row>
    <row r="9837" spans="1:17" x14ac:dyDescent="0.25">
      <c r="A9837">
        <v>2012</v>
      </c>
      <c r="B9837" s="6" t="s">
        <v>70</v>
      </c>
      <c r="C9837">
        <v>84</v>
      </c>
      <c r="D9837" t="s">
        <v>661</v>
      </c>
      <c r="J9837" t="s">
        <v>85</v>
      </c>
      <c r="K9837">
        <v>6</v>
      </c>
      <c r="L9837">
        <v>5</v>
      </c>
      <c r="M9837">
        <v>5</v>
      </c>
      <c r="N9837">
        <v>0</v>
      </c>
      <c r="O9837">
        <v>0</v>
      </c>
      <c r="P9837">
        <v>0</v>
      </c>
    </row>
    <row r="9838" spans="1:17" x14ac:dyDescent="0.25">
      <c r="A9838">
        <v>2012</v>
      </c>
      <c r="B9838" s="6" t="s">
        <v>70</v>
      </c>
      <c r="C9838">
        <v>85</v>
      </c>
      <c r="D9838" t="s">
        <v>661</v>
      </c>
      <c r="J9838" t="s">
        <v>82</v>
      </c>
      <c r="K9838">
        <v>42</v>
      </c>
      <c r="L9838">
        <v>35</v>
      </c>
      <c r="M9838">
        <v>5</v>
      </c>
      <c r="N9838">
        <v>0</v>
      </c>
      <c r="O9838">
        <v>15</v>
      </c>
      <c r="P9838">
        <v>0</v>
      </c>
    </row>
    <row r="9839" spans="1:17" x14ac:dyDescent="0.25">
      <c r="A9839">
        <v>2012</v>
      </c>
      <c r="B9839" s="6" t="s">
        <v>70</v>
      </c>
      <c r="C9839">
        <v>86</v>
      </c>
      <c r="D9839" t="s">
        <v>661</v>
      </c>
      <c r="J9839" t="s">
        <v>82</v>
      </c>
      <c r="K9839">
        <v>5</v>
      </c>
      <c r="L9839">
        <v>4</v>
      </c>
      <c r="M9839">
        <v>2</v>
      </c>
      <c r="N9839">
        <v>0</v>
      </c>
      <c r="O9839">
        <v>0</v>
      </c>
      <c r="P9839">
        <v>0</v>
      </c>
    </row>
    <row r="9840" spans="1:17" x14ac:dyDescent="0.25">
      <c r="A9840">
        <v>2012</v>
      </c>
      <c r="B9840" s="6" t="s">
        <v>70</v>
      </c>
      <c r="C9840">
        <v>87</v>
      </c>
      <c r="D9840" t="s">
        <v>661</v>
      </c>
      <c r="J9840" t="s">
        <v>85</v>
      </c>
      <c r="K9840">
        <v>5</v>
      </c>
      <c r="L9840">
        <v>5</v>
      </c>
      <c r="M9840">
        <v>4</v>
      </c>
      <c r="N9840">
        <v>0</v>
      </c>
      <c r="O9840">
        <v>0</v>
      </c>
      <c r="P9840">
        <v>0</v>
      </c>
    </row>
    <row r="9841" spans="1:19" x14ac:dyDescent="0.25">
      <c r="A9841">
        <v>2012</v>
      </c>
      <c r="B9841" s="6" t="s">
        <v>70</v>
      </c>
      <c r="C9841">
        <v>88</v>
      </c>
      <c r="D9841" t="s">
        <v>661</v>
      </c>
      <c r="J9841" t="s">
        <v>88</v>
      </c>
      <c r="K9841">
        <v>50</v>
      </c>
      <c r="L9841">
        <v>45</v>
      </c>
      <c r="M9841">
        <v>65</v>
      </c>
      <c r="N9841">
        <v>0</v>
      </c>
      <c r="O9841">
        <v>0</v>
      </c>
      <c r="P9841">
        <v>0</v>
      </c>
    </row>
    <row r="9842" spans="1:19" x14ac:dyDescent="0.25">
      <c r="A9842">
        <v>2012</v>
      </c>
      <c r="B9842" s="6" t="s">
        <v>70</v>
      </c>
      <c r="C9842">
        <v>89</v>
      </c>
      <c r="D9842" t="s">
        <v>661</v>
      </c>
      <c r="J9842" t="s">
        <v>82</v>
      </c>
      <c r="K9842">
        <v>20</v>
      </c>
      <c r="L9842">
        <v>4</v>
      </c>
      <c r="M9842">
        <v>8</v>
      </c>
      <c r="N9842">
        <v>0</v>
      </c>
      <c r="O9842">
        <v>15</v>
      </c>
      <c r="P9842">
        <v>0</v>
      </c>
      <c r="Q9842" t="s">
        <v>363</v>
      </c>
    </row>
    <row r="9843" spans="1:19" x14ac:dyDescent="0.25">
      <c r="A9843">
        <v>2012</v>
      </c>
      <c r="B9843" s="6" t="s">
        <v>70</v>
      </c>
      <c r="C9843">
        <v>90</v>
      </c>
      <c r="D9843" t="s">
        <v>661</v>
      </c>
      <c r="J9843" t="s">
        <v>85</v>
      </c>
      <c r="K9843">
        <v>4</v>
      </c>
      <c r="L9843">
        <v>4</v>
      </c>
      <c r="M9843">
        <v>5</v>
      </c>
      <c r="N9843">
        <v>0</v>
      </c>
      <c r="O9843">
        <v>0</v>
      </c>
      <c r="P9843">
        <v>0</v>
      </c>
    </row>
    <row r="9844" spans="1:19" x14ac:dyDescent="0.25">
      <c r="A9844">
        <v>2012</v>
      </c>
      <c r="B9844" s="6" t="s">
        <v>70</v>
      </c>
      <c r="C9844">
        <v>91</v>
      </c>
      <c r="D9844" t="s">
        <v>661</v>
      </c>
      <c r="J9844" t="s">
        <v>79</v>
      </c>
      <c r="K9844">
        <v>25</v>
      </c>
      <c r="L9844">
        <v>12</v>
      </c>
      <c r="M9844">
        <v>8</v>
      </c>
      <c r="N9844">
        <v>0</v>
      </c>
      <c r="O9844">
        <v>10</v>
      </c>
      <c r="P9844">
        <v>20</v>
      </c>
    </row>
    <row r="9845" spans="1:19" x14ac:dyDescent="0.25">
      <c r="A9845">
        <v>2012</v>
      </c>
      <c r="B9845" s="6" t="s">
        <v>70</v>
      </c>
      <c r="C9845">
        <v>92</v>
      </c>
      <c r="D9845" t="s">
        <v>661</v>
      </c>
      <c r="J9845" t="s">
        <v>85</v>
      </c>
      <c r="K9845">
        <v>6</v>
      </c>
      <c r="L9845">
        <v>4</v>
      </c>
      <c r="M9845">
        <v>3</v>
      </c>
      <c r="N9845">
        <v>0</v>
      </c>
      <c r="O9845">
        <v>0</v>
      </c>
      <c r="P9845">
        <v>0</v>
      </c>
    </row>
    <row r="9846" spans="1:19" x14ac:dyDescent="0.25">
      <c r="A9846">
        <v>2012</v>
      </c>
      <c r="B9846" s="6" t="s">
        <v>70</v>
      </c>
      <c r="C9846">
        <v>93</v>
      </c>
      <c r="D9846" t="s">
        <v>661</v>
      </c>
      <c r="J9846" t="s">
        <v>85</v>
      </c>
      <c r="K9846">
        <v>5</v>
      </c>
      <c r="L9846">
        <v>5</v>
      </c>
      <c r="M9846">
        <v>2</v>
      </c>
      <c r="N9846">
        <v>0</v>
      </c>
      <c r="O9846">
        <v>0</v>
      </c>
      <c r="P9846">
        <v>0</v>
      </c>
    </row>
    <row r="9847" spans="1:19" x14ac:dyDescent="0.25">
      <c r="A9847">
        <v>2012</v>
      </c>
      <c r="B9847" s="6" t="s">
        <v>70</v>
      </c>
      <c r="C9847">
        <v>94</v>
      </c>
      <c r="D9847" t="s">
        <v>661</v>
      </c>
      <c r="J9847" t="s">
        <v>82</v>
      </c>
      <c r="K9847">
        <v>15</v>
      </c>
      <c r="L9847">
        <v>10</v>
      </c>
      <c r="M9847">
        <v>5</v>
      </c>
      <c r="N9847">
        <v>0</v>
      </c>
      <c r="O9847">
        <v>15</v>
      </c>
      <c r="P9847">
        <v>0</v>
      </c>
      <c r="Q9847" t="s">
        <v>363</v>
      </c>
    </row>
    <row r="9848" spans="1:19" x14ac:dyDescent="0.25">
      <c r="A9848">
        <v>2012</v>
      </c>
      <c r="B9848" s="6" t="s">
        <v>70</v>
      </c>
      <c r="C9848">
        <v>95</v>
      </c>
      <c r="D9848" t="s">
        <v>661</v>
      </c>
      <c r="J9848" t="s">
        <v>85</v>
      </c>
      <c r="K9848">
        <v>5</v>
      </c>
      <c r="L9848">
        <v>8</v>
      </c>
      <c r="M9848">
        <v>5</v>
      </c>
      <c r="N9848">
        <v>0</v>
      </c>
      <c r="O9848">
        <v>0</v>
      </c>
      <c r="P9848">
        <v>0</v>
      </c>
    </row>
    <row r="9849" spans="1:19" x14ac:dyDescent="0.25">
      <c r="A9849">
        <v>2012</v>
      </c>
      <c r="B9849" s="6" t="s">
        <v>70</v>
      </c>
      <c r="C9849">
        <v>96</v>
      </c>
      <c r="D9849" t="s">
        <v>661</v>
      </c>
      <c r="F9849">
        <v>11</v>
      </c>
      <c r="J9849" t="s">
        <v>82</v>
      </c>
      <c r="K9849">
        <v>5</v>
      </c>
      <c r="L9849">
        <v>4</v>
      </c>
      <c r="M9849">
        <v>4</v>
      </c>
      <c r="N9849">
        <v>0</v>
      </c>
      <c r="O9849">
        <v>10</v>
      </c>
      <c r="P9849">
        <v>0</v>
      </c>
      <c r="Q9849" t="s">
        <v>363</v>
      </c>
    </row>
    <row r="9850" spans="1:19" x14ac:dyDescent="0.25">
      <c r="A9850">
        <v>2012</v>
      </c>
      <c r="B9850" s="6" t="s">
        <v>71</v>
      </c>
      <c r="C9850">
        <v>1</v>
      </c>
      <c r="D9850" t="s">
        <v>661</v>
      </c>
      <c r="E9850">
        <v>1</v>
      </c>
      <c r="F9850">
        <v>12.8</v>
      </c>
      <c r="G9850">
        <v>215</v>
      </c>
      <c r="H9850">
        <v>105</v>
      </c>
      <c r="I9850">
        <f t="shared" si="120"/>
        <v>16.305732484076437</v>
      </c>
      <c r="J9850" t="s">
        <v>82</v>
      </c>
      <c r="K9850">
        <v>22</v>
      </c>
      <c r="L9850">
        <v>18</v>
      </c>
      <c r="M9850">
        <v>7</v>
      </c>
      <c r="N9850">
        <v>0</v>
      </c>
      <c r="O9850">
        <v>20</v>
      </c>
      <c r="P9850">
        <v>0</v>
      </c>
    </row>
    <row r="9851" spans="1:19" x14ac:dyDescent="0.25">
      <c r="A9851">
        <v>2012</v>
      </c>
      <c r="B9851" s="6" t="s">
        <v>71</v>
      </c>
      <c r="C9851">
        <v>2</v>
      </c>
      <c r="D9851" t="s">
        <v>661</v>
      </c>
      <c r="I9851" t="str">
        <f t="shared" si="120"/>
        <v/>
      </c>
      <c r="J9851" t="s">
        <v>239</v>
      </c>
      <c r="K9851">
        <v>6</v>
      </c>
      <c r="L9851">
        <v>5</v>
      </c>
      <c r="M9851">
        <v>2</v>
      </c>
      <c r="N9851">
        <v>0</v>
      </c>
      <c r="O9851">
        <v>5</v>
      </c>
      <c r="P9851">
        <v>0</v>
      </c>
      <c r="S9851" t="s">
        <v>47</v>
      </c>
    </row>
    <row r="9852" spans="1:19" x14ac:dyDescent="0.25">
      <c r="A9852">
        <v>2012</v>
      </c>
      <c r="B9852" s="6" t="s">
        <v>71</v>
      </c>
      <c r="C9852">
        <v>3</v>
      </c>
      <c r="D9852" t="s">
        <v>661</v>
      </c>
      <c r="I9852" t="str">
        <f t="shared" si="120"/>
        <v/>
      </c>
      <c r="J9852" t="s">
        <v>82</v>
      </c>
      <c r="K9852">
        <v>8</v>
      </c>
      <c r="L9852">
        <v>5</v>
      </c>
      <c r="M9852">
        <v>4</v>
      </c>
      <c r="N9852">
        <v>0</v>
      </c>
      <c r="O9852">
        <v>0</v>
      </c>
      <c r="P9852">
        <v>0</v>
      </c>
    </row>
    <row r="9853" spans="1:19" x14ac:dyDescent="0.25">
      <c r="A9853">
        <v>2012</v>
      </c>
      <c r="B9853" s="6" t="s">
        <v>71</v>
      </c>
      <c r="C9853">
        <v>4</v>
      </c>
      <c r="D9853" t="s">
        <v>661</v>
      </c>
      <c r="I9853" t="str">
        <f t="shared" si="120"/>
        <v/>
      </c>
      <c r="J9853" t="s">
        <v>82</v>
      </c>
      <c r="K9853">
        <v>22</v>
      </c>
      <c r="L9853">
        <v>17</v>
      </c>
      <c r="M9853">
        <v>22</v>
      </c>
      <c r="N9853">
        <v>0</v>
      </c>
      <c r="O9853">
        <v>25</v>
      </c>
      <c r="P9853">
        <v>10</v>
      </c>
      <c r="Q9853" t="s">
        <v>363</v>
      </c>
    </row>
    <row r="9854" spans="1:19" x14ac:dyDescent="0.25">
      <c r="A9854">
        <v>2012</v>
      </c>
      <c r="B9854" s="6" t="s">
        <v>71</v>
      </c>
      <c r="C9854">
        <v>5</v>
      </c>
      <c r="D9854" t="s">
        <v>661</v>
      </c>
      <c r="I9854" t="str">
        <f t="shared" si="120"/>
        <v/>
      </c>
      <c r="J9854" t="s">
        <v>85</v>
      </c>
      <c r="K9854">
        <v>4</v>
      </c>
      <c r="L9854">
        <v>5</v>
      </c>
      <c r="M9854">
        <v>4</v>
      </c>
      <c r="N9854">
        <v>0</v>
      </c>
      <c r="O9854">
        <v>0</v>
      </c>
      <c r="P9854">
        <v>0</v>
      </c>
    </row>
    <row r="9855" spans="1:19" x14ac:dyDescent="0.25">
      <c r="A9855">
        <v>2012</v>
      </c>
      <c r="B9855" s="6" t="s">
        <v>71</v>
      </c>
      <c r="C9855">
        <v>6</v>
      </c>
      <c r="D9855" t="s">
        <v>661</v>
      </c>
      <c r="I9855" t="str">
        <f t="shared" si="120"/>
        <v/>
      </c>
      <c r="J9855" t="s">
        <v>82</v>
      </c>
      <c r="K9855">
        <v>20</v>
      </c>
      <c r="L9855">
        <v>16</v>
      </c>
      <c r="M9855">
        <v>28</v>
      </c>
      <c r="N9855">
        <v>0</v>
      </c>
      <c r="O9855">
        <v>15</v>
      </c>
      <c r="P9855">
        <v>0</v>
      </c>
      <c r="Q9855" t="s">
        <v>363</v>
      </c>
    </row>
    <row r="9856" spans="1:19" x14ac:dyDescent="0.25">
      <c r="A9856">
        <v>2012</v>
      </c>
      <c r="B9856" s="6" t="s">
        <v>71</v>
      </c>
      <c r="C9856">
        <v>7</v>
      </c>
      <c r="D9856" t="s">
        <v>661</v>
      </c>
      <c r="I9856" t="str">
        <f t="shared" si="120"/>
        <v/>
      </c>
      <c r="J9856" t="s">
        <v>85</v>
      </c>
      <c r="K9856">
        <v>10</v>
      </c>
      <c r="L9856">
        <v>18</v>
      </c>
      <c r="M9856">
        <v>4</v>
      </c>
      <c r="N9856">
        <v>0</v>
      </c>
      <c r="O9856">
        <v>20</v>
      </c>
      <c r="P9856">
        <v>0</v>
      </c>
    </row>
    <row r="9857" spans="1:17" x14ac:dyDescent="0.25">
      <c r="A9857">
        <v>2012</v>
      </c>
      <c r="B9857" s="6" t="s">
        <v>71</v>
      </c>
      <c r="C9857">
        <v>8</v>
      </c>
      <c r="D9857" t="s">
        <v>661</v>
      </c>
      <c r="I9857" t="str">
        <f t="shared" si="120"/>
        <v/>
      </c>
      <c r="J9857" t="s">
        <v>82</v>
      </c>
      <c r="K9857">
        <v>30</v>
      </c>
      <c r="L9857">
        <v>23</v>
      </c>
      <c r="M9857">
        <v>4</v>
      </c>
      <c r="N9857">
        <v>0</v>
      </c>
      <c r="O9857">
        <v>20</v>
      </c>
      <c r="P9857">
        <v>0</v>
      </c>
      <c r="Q9857" t="s">
        <v>363</v>
      </c>
    </row>
    <row r="9858" spans="1:17" x14ac:dyDescent="0.25">
      <c r="A9858">
        <v>2012</v>
      </c>
      <c r="B9858" s="6" t="s">
        <v>71</v>
      </c>
      <c r="C9858">
        <v>9</v>
      </c>
      <c r="D9858" t="s">
        <v>661</v>
      </c>
      <c r="I9858" t="str">
        <f t="shared" si="120"/>
        <v/>
      </c>
      <c r="J9858" t="s">
        <v>82</v>
      </c>
      <c r="K9858">
        <v>10</v>
      </c>
      <c r="L9858">
        <v>8</v>
      </c>
      <c r="M9858">
        <v>6</v>
      </c>
      <c r="N9858">
        <v>0</v>
      </c>
      <c r="O9858">
        <v>0</v>
      </c>
      <c r="P9858">
        <v>0</v>
      </c>
    </row>
    <row r="9859" spans="1:17" x14ac:dyDescent="0.25">
      <c r="A9859">
        <v>2012</v>
      </c>
      <c r="B9859" s="6" t="s">
        <v>71</v>
      </c>
      <c r="C9859">
        <v>10</v>
      </c>
      <c r="D9859" t="s">
        <v>661</v>
      </c>
      <c r="I9859" t="str">
        <f t="shared" si="120"/>
        <v/>
      </c>
      <c r="J9859" t="s">
        <v>83</v>
      </c>
      <c r="K9859">
        <v>38</v>
      </c>
      <c r="L9859">
        <v>25</v>
      </c>
      <c r="M9859">
        <v>3</v>
      </c>
      <c r="N9859">
        <v>0</v>
      </c>
      <c r="O9859">
        <v>0</v>
      </c>
      <c r="P9859">
        <v>0</v>
      </c>
    </row>
    <row r="9860" spans="1:17" x14ac:dyDescent="0.25">
      <c r="A9860">
        <v>2012</v>
      </c>
      <c r="B9860" s="6" t="s">
        <v>71</v>
      </c>
      <c r="C9860">
        <v>11</v>
      </c>
      <c r="D9860" t="s">
        <v>661</v>
      </c>
      <c r="I9860" t="str">
        <f t="shared" si="120"/>
        <v/>
      </c>
      <c r="J9860" t="s">
        <v>82</v>
      </c>
      <c r="K9860">
        <v>15</v>
      </c>
      <c r="L9860">
        <v>10</v>
      </c>
      <c r="M9860">
        <v>4</v>
      </c>
      <c r="N9860">
        <v>0</v>
      </c>
      <c r="O9860">
        <v>50</v>
      </c>
      <c r="P9860">
        <v>0</v>
      </c>
      <c r="Q9860" t="s">
        <v>363</v>
      </c>
    </row>
    <row r="9861" spans="1:17" x14ac:dyDescent="0.25">
      <c r="A9861">
        <v>2012</v>
      </c>
      <c r="B9861" s="6" t="s">
        <v>71</v>
      </c>
      <c r="C9861">
        <v>12</v>
      </c>
      <c r="D9861" t="s">
        <v>661</v>
      </c>
      <c r="I9861" t="str">
        <f t="shared" si="120"/>
        <v/>
      </c>
      <c r="J9861" t="s">
        <v>78</v>
      </c>
      <c r="K9861">
        <v>21</v>
      </c>
      <c r="L9861">
        <v>15</v>
      </c>
      <c r="M9861">
        <v>11</v>
      </c>
      <c r="N9861">
        <v>0</v>
      </c>
      <c r="O9861">
        <v>10</v>
      </c>
      <c r="P9861">
        <v>0</v>
      </c>
    </row>
    <row r="9862" spans="1:17" x14ac:dyDescent="0.25">
      <c r="A9862">
        <v>2012</v>
      </c>
      <c r="B9862" s="6" t="s">
        <v>71</v>
      </c>
      <c r="C9862">
        <v>13</v>
      </c>
      <c r="D9862" t="s">
        <v>661</v>
      </c>
      <c r="I9862" t="str">
        <f t="shared" si="120"/>
        <v/>
      </c>
      <c r="J9862" t="s">
        <v>82</v>
      </c>
      <c r="K9862">
        <v>45</v>
      </c>
      <c r="L9862">
        <v>12</v>
      </c>
      <c r="M9862">
        <v>25</v>
      </c>
      <c r="N9862">
        <v>0</v>
      </c>
      <c r="O9862">
        <v>20</v>
      </c>
      <c r="P9862">
        <v>0</v>
      </c>
      <c r="Q9862" t="s">
        <v>363</v>
      </c>
    </row>
    <row r="9863" spans="1:17" x14ac:dyDescent="0.25">
      <c r="A9863">
        <v>2012</v>
      </c>
      <c r="B9863" s="6" t="s">
        <v>71</v>
      </c>
      <c r="C9863">
        <v>14</v>
      </c>
      <c r="D9863" t="s">
        <v>661</v>
      </c>
      <c r="F9863">
        <v>13</v>
      </c>
      <c r="I9863">
        <f t="shared" si="120"/>
        <v>13</v>
      </c>
      <c r="J9863" t="s">
        <v>82</v>
      </c>
      <c r="K9863">
        <v>30</v>
      </c>
      <c r="L9863">
        <v>20</v>
      </c>
      <c r="M9863">
        <v>8</v>
      </c>
      <c r="N9863">
        <v>0</v>
      </c>
      <c r="O9863">
        <v>30</v>
      </c>
      <c r="P9863">
        <v>0</v>
      </c>
    </row>
    <row r="9864" spans="1:17" x14ac:dyDescent="0.25">
      <c r="A9864">
        <v>2012</v>
      </c>
      <c r="B9864" s="6" t="s">
        <v>71</v>
      </c>
      <c r="C9864">
        <v>15</v>
      </c>
      <c r="D9864" t="s">
        <v>661</v>
      </c>
      <c r="E9864">
        <v>2</v>
      </c>
      <c r="F9864">
        <v>16</v>
      </c>
      <c r="G9864">
        <v>225</v>
      </c>
      <c r="H9864">
        <v>40</v>
      </c>
      <c r="I9864">
        <f t="shared" si="120"/>
        <v>20.64516129032258</v>
      </c>
      <c r="J9864" t="s">
        <v>82</v>
      </c>
      <c r="K9864">
        <v>12</v>
      </c>
      <c r="L9864">
        <v>10</v>
      </c>
      <c r="M9864">
        <v>8</v>
      </c>
      <c r="N9864">
        <v>0</v>
      </c>
      <c r="O9864">
        <v>10</v>
      </c>
      <c r="P9864">
        <v>0</v>
      </c>
      <c r="Q9864" t="s">
        <v>363</v>
      </c>
    </row>
    <row r="9865" spans="1:17" x14ac:dyDescent="0.25">
      <c r="A9865">
        <v>2012</v>
      </c>
      <c r="B9865" s="6" t="s">
        <v>71</v>
      </c>
      <c r="C9865">
        <v>16</v>
      </c>
      <c r="D9865" t="s">
        <v>661</v>
      </c>
      <c r="J9865" t="s">
        <v>82</v>
      </c>
      <c r="K9865">
        <v>20</v>
      </c>
      <c r="L9865">
        <v>18</v>
      </c>
      <c r="M9865">
        <v>5</v>
      </c>
      <c r="N9865">
        <v>0</v>
      </c>
      <c r="O9865">
        <v>0</v>
      </c>
      <c r="P9865">
        <v>0</v>
      </c>
    </row>
    <row r="9866" spans="1:17" x14ac:dyDescent="0.25">
      <c r="A9866">
        <v>2012</v>
      </c>
      <c r="B9866" s="6" t="s">
        <v>71</v>
      </c>
      <c r="C9866">
        <v>17</v>
      </c>
      <c r="D9866" t="s">
        <v>661</v>
      </c>
      <c r="J9866" t="s">
        <v>82</v>
      </c>
      <c r="K9866">
        <v>12</v>
      </c>
      <c r="L9866">
        <v>10</v>
      </c>
      <c r="M9866">
        <v>5</v>
      </c>
      <c r="N9866">
        <v>0</v>
      </c>
      <c r="O9866">
        <v>0</v>
      </c>
      <c r="P9866">
        <v>0</v>
      </c>
    </row>
    <row r="9867" spans="1:17" x14ac:dyDescent="0.25">
      <c r="A9867">
        <v>2012</v>
      </c>
      <c r="B9867" s="6" t="s">
        <v>71</v>
      </c>
      <c r="C9867">
        <v>18</v>
      </c>
      <c r="D9867" t="s">
        <v>661</v>
      </c>
      <c r="J9867" t="s">
        <v>82</v>
      </c>
      <c r="K9867">
        <v>12</v>
      </c>
      <c r="L9867">
        <v>10</v>
      </c>
      <c r="M9867">
        <v>5</v>
      </c>
      <c r="N9867">
        <v>0</v>
      </c>
      <c r="O9867">
        <v>25</v>
      </c>
      <c r="P9867">
        <v>0</v>
      </c>
      <c r="Q9867" t="s">
        <v>363</v>
      </c>
    </row>
    <row r="9868" spans="1:17" x14ac:dyDescent="0.25">
      <c r="A9868">
        <v>2012</v>
      </c>
      <c r="B9868" s="6" t="s">
        <v>71</v>
      </c>
      <c r="C9868">
        <v>19</v>
      </c>
      <c r="D9868" t="s">
        <v>661</v>
      </c>
      <c r="J9868" t="s">
        <v>82</v>
      </c>
      <c r="K9868">
        <v>10</v>
      </c>
      <c r="L9868">
        <v>10</v>
      </c>
      <c r="M9868">
        <v>8</v>
      </c>
      <c r="N9868">
        <v>0</v>
      </c>
      <c r="O9868">
        <v>40</v>
      </c>
      <c r="P9868">
        <v>0</v>
      </c>
      <c r="Q9868" t="s">
        <v>363</v>
      </c>
    </row>
    <row r="9869" spans="1:17" x14ac:dyDescent="0.25">
      <c r="A9869">
        <v>2012</v>
      </c>
      <c r="B9869" s="6" t="s">
        <v>71</v>
      </c>
      <c r="C9869">
        <v>20</v>
      </c>
      <c r="D9869" t="s">
        <v>661</v>
      </c>
      <c r="J9869" t="s">
        <v>79</v>
      </c>
      <c r="K9869">
        <v>25</v>
      </c>
      <c r="L9869">
        <v>22</v>
      </c>
      <c r="M9869">
        <v>25</v>
      </c>
      <c r="N9869">
        <v>0</v>
      </c>
      <c r="O9869">
        <v>0</v>
      </c>
      <c r="P9869">
        <v>0</v>
      </c>
    </row>
    <row r="9870" spans="1:17" x14ac:dyDescent="0.25">
      <c r="A9870">
        <v>2012</v>
      </c>
      <c r="B9870" s="6" t="s">
        <v>71</v>
      </c>
      <c r="C9870">
        <v>21</v>
      </c>
      <c r="D9870" t="s">
        <v>661</v>
      </c>
      <c r="J9870" t="s">
        <v>82</v>
      </c>
      <c r="K9870">
        <v>20</v>
      </c>
      <c r="L9870">
        <v>15</v>
      </c>
      <c r="M9870">
        <v>8</v>
      </c>
      <c r="N9870">
        <v>0</v>
      </c>
      <c r="O9870">
        <v>60</v>
      </c>
      <c r="P9870">
        <v>0</v>
      </c>
      <c r="Q9870" t="s">
        <v>363</v>
      </c>
    </row>
    <row r="9871" spans="1:17" x14ac:dyDescent="0.25">
      <c r="A9871">
        <v>2012</v>
      </c>
      <c r="B9871" s="6" t="s">
        <v>71</v>
      </c>
      <c r="C9871">
        <v>22</v>
      </c>
      <c r="D9871" t="s">
        <v>661</v>
      </c>
      <c r="J9871" t="s">
        <v>323</v>
      </c>
      <c r="K9871">
        <v>10</v>
      </c>
      <c r="L9871">
        <v>8</v>
      </c>
      <c r="M9871">
        <v>10</v>
      </c>
      <c r="N9871">
        <v>0</v>
      </c>
      <c r="O9871">
        <v>20</v>
      </c>
      <c r="P9871">
        <v>0</v>
      </c>
      <c r="Q9871" t="s">
        <v>363</v>
      </c>
    </row>
    <row r="9872" spans="1:17" x14ac:dyDescent="0.25">
      <c r="A9872">
        <v>2012</v>
      </c>
      <c r="B9872" s="6" t="s">
        <v>71</v>
      </c>
      <c r="C9872">
        <v>23</v>
      </c>
      <c r="D9872" t="s">
        <v>661</v>
      </c>
      <c r="J9872" t="s">
        <v>82</v>
      </c>
      <c r="K9872">
        <v>15</v>
      </c>
      <c r="L9872">
        <v>12</v>
      </c>
      <c r="M9872">
        <v>5</v>
      </c>
      <c r="N9872">
        <v>0</v>
      </c>
      <c r="O9872">
        <v>0</v>
      </c>
      <c r="P9872">
        <v>0</v>
      </c>
    </row>
    <row r="9873" spans="1:17" x14ac:dyDescent="0.25">
      <c r="A9873">
        <v>2012</v>
      </c>
      <c r="B9873" s="6" t="s">
        <v>71</v>
      </c>
      <c r="C9873">
        <v>24</v>
      </c>
      <c r="D9873" t="s">
        <v>661</v>
      </c>
      <c r="J9873" t="s">
        <v>84</v>
      </c>
      <c r="K9873">
        <v>15</v>
      </c>
      <c r="L9873">
        <v>10</v>
      </c>
      <c r="M9873">
        <v>5</v>
      </c>
      <c r="N9873">
        <v>0</v>
      </c>
      <c r="O9873">
        <v>10</v>
      </c>
      <c r="P9873">
        <v>0</v>
      </c>
    </row>
    <row r="9874" spans="1:17" x14ac:dyDescent="0.25">
      <c r="A9874">
        <v>2012</v>
      </c>
      <c r="B9874" s="6" t="s">
        <v>71</v>
      </c>
      <c r="C9874">
        <v>25</v>
      </c>
      <c r="D9874" t="s">
        <v>661</v>
      </c>
      <c r="J9874" t="s">
        <v>83</v>
      </c>
      <c r="K9874">
        <v>30</v>
      </c>
      <c r="L9874">
        <v>25</v>
      </c>
      <c r="M9874">
        <v>20</v>
      </c>
      <c r="N9874">
        <v>0</v>
      </c>
      <c r="O9874">
        <v>0</v>
      </c>
      <c r="P9874">
        <v>0</v>
      </c>
    </row>
    <row r="9875" spans="1:17" x14ac:dyDescent="0.25">
      <c r="A9875">
        <v>2012</v>
      </c>
      <c r="B9875" s="6" t="s">
        <v>71</v>
      </c>
      <c r="C9875">
        <v>26</v>
      </c>
      <c r="D9875" t="s">
        <v>661</v>
      </c>
      <c r="J9875" t="s">
        <v>82</v>
      </c>
      <c r="K9875">
        <v>5</v>
      </c>
      <c r="L9875">
        <v>8</v>
      </c>
      <c r="M9875">
        <v>4</v>
      </c>
      <c r="N9875">
        <v>0</v>
      </c>
      <c r="O9875">
        <v>10</v>
      </c>
      <c r="P9875">
        <v>0</v>
      </c>
      <c r="Q9875" t="s">
        <v>363</v>
      </c>
    </row>
    <row r="9876" spans="1:17" x14ac:dyDescent="0.25">
      <c r="A9876">
        <v>2012</v>
      </c>
      <c r="B9876" s="6" t="s">
        <v>71</v>
      </c>
      <c r="C9876">
        <v>27</v>
      </c>
      <c r="D9876" t="s">
        <v>661</v>
      </c>
      <c r="J9876" t="s">
        <v>82</v>
      </c>
      <c r="K9876">
        <v>18</v>
      </c>
      <c r="L9876">
        <v>8</v>
      </c>
      <c r="M9876">
        <v>5</v>
      </c>
      <c r="N9876">
        <v>0</v>
      </c>
      <c r="O9876">
        <v>0</v>
      </c>
      <c r="P9876">
        <v>0</v>
      </c>
      <c r="Q9876" t="s">
        <v>363</v>
      </c>
    </row>
    <row r="9877" spans="1:17" x14ac:dyDescent="0.25">
      <c r="A9877">
        <v>2012</v>
      </c>
      <c r="B9877" s="6" t="s">
        <v>71</v>
      </c>
      <c r="C9877">
        <v>28</v>
      </c>
      <c r="D9877" t="s">
        <v>661</v>
      </c>
      <c r="J9877" t="s">
        <v>82</v>
      </c>
      <c r="K9877">
        <v>12</v>
      </c>
      <c r="L9877">
        <v>10</v>
      </c>
      <c r="M9877">
        <v>8</v>
      </c>
      <c r="N9877">
        <v>0</v>
      </c>
      <c r="O9877">
        <v>5</v>
      </c>
      <c r="P9877">
        <v>0</v>
      </c>
      <c r="Q9877" t="s">
        <v>363</v>
      </c>
    </row>
    <row r="9878" spans="1:17" x14ac:dyDescent="0.25">
      <c r="A9878">
        <v>2012</v>
      </c>
      <c r="B9878" s="6" t="s">
        <v>71</v>
      </c>
      <c r="C9878">
        <v>29</v>
      </c>
      <c r="D9878" t="s">
        <v>661</v>
      </c>
      <c r="J9878" t="s">
        <v>78</v>
      </c>
      <c r="K9878">
        <v>35</v>
      </c>
      <c r="L9878">
        <v>60</v>
      </c>
      <c r="M9878">
        <v>15</v>
      </c>
      <c r="N9878">
        <v>0</v>
      </c>
      <c r="O9878">
        <v>20</v>
      </c>
      <c r="P9878">
        <v>0</v>
      </c>
    </row>
    <row r="9879" spans="1:17" x14ac:dyDescent="0.25">
      <c r="A9879">
        <v>2012</v>
      </c>
      <c r="B9879" s="6" t="s">
        <v>71</v>
      </c>
      <c r="C9879">
        <v>30</v>
      </c>
      <c r="D9879" t="s">
        <v>661</v>
      </c>
      <c r="J9879" t="s">
        <v>82</v>
      </c>
      <c r="K9879">
        <v>10</v>
      </c>
      <c r="L9879">
        <v>8</v>
      </c>
      <c r="M9879">
        <v>10</v>
      </c>
      <c r="N9879">
        <v>0</v>
      </c>
      <c r="O9879">
        <v>15</v>
      </c>
      <c r="P9879">
        <v>0</v>
      </c>
      <c r="Q9879" t="s">
        <v>363</v>
      </c>
    </row>
    <row r="9880" spans="1:17" x14ac:dyDescent="0.25">
      <c r="A9880">
        <v>2012</v>
      </c>
      <c r="B9880" s="6" t="s">
        <v>71</v>
      </c>
      <c r="C9880">
        <v>31</v>
      </c>
      <c r="D9880" t="s">
        <v>661</v>
      </c>
      <c r="J9880" t="s">
        <v>82</v>
      </c>
      <c r="K9880">
        <v>15</v>
      </c>
      <c r="L9880">
        <v>10</v>
      </c>
      <c r="M9880">
        <v>10</v>
      </c>
      <c r="N9880">
        <v>0</v>
      </c>
      <c r="O9880">
        <v>0</v>
      </c>
      <c r="P9880">
        <v>0</v>
      </c>
    </row>
    <row r="9881" spans="1:17" x14ac:dyDescent="0.25">
      <c r="A9881">
        <v>2012</v>
      </c>
      <c r="B9881" s="6" t="s">
        <v>71</v>
      </c>
      <c r="C9881">
        <v>32</v>
      </c>
      <c r="D9881" t="s">
        <v>661</v>
      </c>
      <c r="J9881" t="s">
        <v>85</v>
      </c>
      <c r="K9881">
        <v>5</v>
      </c>
      <c r="L9881">
        <v>5</v>
      </c>
      <c r="M9881">
        <v>5</v>
      </c>
      <c r="N9881">
        <v>0</v>
      </c>
      <c r="O9881">
        <v>0</v>
      </c>
      <c r="P9881">
        <v>0</v>
      </c>
    </row>
    <row r="9882" spans="1:17" x14ac:dyDescent="0.25">
      <c r="A9882">
        <v>2012</v>
      </c>
      <c r="B9882" s="6" t="s">
        <v>71</v>
      </c>
      <c r="C9882">
        <v>33</v>
      </c>
      <c r="D9882" t="s">
        <v>661</v>
      </c>
      <c r="J9882" t="s">
        <v>85</v>
      </c>
      <c r="K9882">
        <v>5</v>
      </c>
      <c r="L9882">
        <v>4</v>
      </c>
      <c r="M9882">
        <v>5</v>
      </c>
      <c r="N9882">
        <v>0</v>
      </c>
      <c r="O9882">
        <v>30</v>
      </c>
      <c r="P9882">
        <v>0</v>
      </c>
    </row>
    <row r="9883" spans="1:17" x14ac:dyDescent="0.25">
      <c r="A9883">
        <v>2012</v>
      </c>
      <c r="B9883" s="6" t="s">
        <v>71</v>
      </c>
      <c r="C9883">
        <v>34</v>
      </c>
      <c r="D9883" t="s">
        <v>661</v>
      </c>
      <c r="J9883" t="s">
        <v>78</v>
      </c>
      <c r="K9883">
        <v>30</v>
      </c>
      <c r="L9883">
        <v>20</v>
      </c>
      <c r="M9883">
        <v>15</v>
      </c>
      <c r="N9883">
        <v>0</v>
      </c>
      <c r="O9883">
        <v>0</v>
      </c>
      <c r="P9883">
        <v>0</v>
      </c>
    </row>
    <row r="9884" spans="1:17" x14ac:dyDescent="0.25">
      <c r="A9884">
        <v>2012</v>
      </c>
      <c r="B9884" s="6" t="s">
        <v>71</v>
      </c>
      <c r="C9884">
        <v>35</v>
      </c>
      <c r="D9884" t="s">
        <v>661</v>
      </c>
      <c r="F9884">
        <v>12.6</v>
      </c>
      <c r="J9884" t="s">
        <v>78</v>
      </c>
      <c r="K9884">
        <v>35</v>
      </c>
      <c r="L9884">
        <v>25</v>
      </c>
      <c r="M9884">
        <v>10</v>
      </c>
      <c r="N9884">
        <v>0</v>
      </c>
      <c r="O9884">
        <v>0</v>
      </c>
      <c r="P9884">
        <v>0</v>
      </c>
    </row>
    <row r="9885" spans="1:17" x14ac:dyDescent="0.25">
      <c r="A9885">
        <v>2012</v>
      </c>
      <c r="B9885" s="6" t="s">
        <v>71</v>
      </c>
      <c r="C9885">
        <v>36</v>
      </c>
      <c r="D9885" t="s">
        <v>661</v>
      </c>
      <c r="E9885">
        <v>3</v>
      </c>
      <c r="F9885">
        <v>13.1</v>
      </c>
      <c r="G9885">
        <v>205</v>
      </c>
      <c r="H9885">
        <v>30</v>
      </c>
      <c r="I9885">
        <f>IF($F9885&gt;0, $F9885/(1000-$G9885)*1000,"")</f>
        <v>16.477987421383645</v>
      </c>
      <c r="J9885" t="s">
        <v>85</v>
      </c>
      <c r="K9885">
        <v>20</v>
      </c>
      <c r="L9885">
        <v>25</v>
      </c>
      <c r="M9885">
        <v>8</v>
      </c>
      <c r="N9885">
        <v>0</v>
      </c>
      <c r="O9885">
        <v>0</v>
      </c>
      <c r="P9885">
        <v>0</v>
      </c>
    </row>
    <row r="9886" spans="1:17" x14ac:dyDescent="0.25">
      <c r="A9886">
        <v>2012</v>
      </c>
      <c r="B9886" s="6" t="s">
        <v>71</v>
      </c>
      <c r="C9886">
        <v>37</v>
      </c>
      <c r="D9886" t="s">
        <v>661</v>
      </c>
      <c r="I9886" t="str">
        <f t="shared" ref="I9886:I9949" si="121">IF($F9886&gt;0, $F9886/(1000-$G9886)*1000,"")</f>
        <v/>
      </c>
      <c r="J9886" t="s">
        <v>82</v>
      </c>
      <c r="K9886">
        <v>18</v>
      </c>
      <c r="L9886">
        <v>15</v>
      </c>
      <c r="M9886">
        <v>4</v>
      </c>
      <c r="N9886">
        <v>0</v>
      </c>
      <c r="O9886">
        <v>8</v>
      </c>
      <c r="P9886">
        <v>0</v>
      </c>
    </row>
    <row r="9887" spans="1:17" x14ac:dyDescent="0.25">
      <c r="A9887">
        <v>2012</v>
      </c>
      <c r="B9887" s="6" t="s">
        <v>71</v>
      </c>
      <c r="C9887">
        <v>38</v>
      </c>
      <c r="D9887" t="s">
        <v>661</v>
      </c>
      <c r="I9887" t="str">
        <f t="shared" si="121"/>
        <v/>
      </c>
      <c r="J9887" t="s">
        <v>124</v>
      </c>
      <c r="K9887">
        <v>40</v>
      </c>
      <c r="L9887">
        <v>30</v>
      </c>
      <c r="M9887">
        <v>8</v>
      </c>
      <c r="N9887">
        <v>0</v>
      </c>
      <c r="O9887">
        <v>0</v>
      </c>
      <c r="P9887">
        <v>0</v>
      </c>
    </row>
    <row r="9888" spans="1:17" x14ac:dyDescent="0.25">
      <c r="A9888">
        <v>2012</v>
      </c>
      <c r="B9888" s="6" t="s">
        <v>71</v>
      </c>
      <c r="C9888">
        <v>39</v>
      </c>
      <c r="D9888" t="s">
        <v>661</v>
      </c>
      <c r="I9888" t="str">
        <f t="shared" si="121"/>
        <v/>
      </c>
      <c r="J9888" t="s">
        <v>323</v>
      </c>
      <c r="K9888">
        <v>50</v>
      </c>
      <c r="L9888">
        <v>40</v>
      </c>
      <c r="M9888">
        <v>5</v>
      </c>
      <c r="N9888">
        <v>0</v>
      </c>
      <c r="O9888">
        <v>0</v>
      </c>
      <c r="P9888">
        <v>0</v>
      </c>
    </row>
    <row r="9889" spans="1:21" x14ac:dyDescent="0.25">
      <c r="A9889">
        <v>2012</v>
      </c>
      <c r="B9889" s="6" t="s">
        <v>71</v>
      </c>
      <c r="C9889">
        <v>40</v>
      </c>
      <c r="D9889" t="s">
        <v>661</v>
      </c>
      <c r="I9889" t="str">
        <f t="shared" si="121"/>
        <v/>
      </c>
      <c r="J9889" t="s">
        <v>82</v>
      </c>
      <c r="K9889">
        <v>10</v>
      </c>
      <c r="L9889">
        <v>8</v>
      </c>
      <c r="M9889">
        <v>3</v>
      </c>
      <c r="N9889">
        <v>0</v>
      </c>
      <c r="O9889">
        <v>0</v>
      </c>
      <c r="P9889">
        <v>0</v>
      </c>
    </row>
    <row r="9890" spans="1:21" x14ac:dyDescent="0.25">
      <c r="A9890">
        <v>2012</v>
      </c>
      <c r="B9890" s="6" t="s">
        <v>71</v>
      </c>
      <c r="C9890">
        <v>41</v>
      </c>
      <c r="D9890" t="s">
        <v>661</v>
      </c>
      <c r="I9890" t="str">
        <f t="shared" si="121"/>
        <v/>
      </c>
      <c r="J9890" t="s">
        <v>82</v>
      </c>
      <c r="K9890">
        <v>4</v>
      </c>
      <c r="L9890">
        <v>4</v>
      </c>
      <c r="M9890">
        <v>3</v>
      </c>
      <c r="N9890">
        <v>0</v>
      </c>
      <c r="O9890">
        <v>20</v>
      </c>
      <c r="P9890">
        <v>0</v>
      </c>
      <c r="Q9890" t="s">
        <v>363</v>
      </c>
    </row>
    <row r="9891" spans="1:21" x14ac:dyDescent="0.25">
      <c r="A9891">
        <v>2012</v>
      </c>
      <c r="B9891" s="6" t="s">
        <v>71</v>
      </c>
      <c r="C9891">
        <v>42</v>
      </c>
      <c r="D9891" t="s">
        <v>661</v>
      </c>
      <c r="I9891" t="str">
        <f t="shared" si="121"/>
        <v/>
      </c>
      <c r="J9891" t="s">
        <v>83</v>
      </c>
      <c r="K9891">
        <v>45</v>
      </c>
      <c r="L9891">
        <v>40</v>
      </c>
      <c r="M9891">
        <v>8</v>
      </c>
      <c r="N9891">
        <v>0</v>
      </c>
      <c r="O9891">
        <v>5</v>
      </c>
      <c r="P9891">
        <v>0</v>
      </c>
    </row>
    <row r="9892" spans="1:21" x14ac:dyDescent="0.25">
      <c r="A9892">
        <v>2012</v>
      </c>
      <c r="B9892" s="6" t="s">
        <v>71</v>
      </c>
      <c r="C9892">
        <v>43</v>
      </c>
      <c r="D9892" t="s">
        <v>661</v>
      </c>
      <c r="I9892" t="str">
        <f t="shared" si="121"/>
        <v/>
      </c>
      <c r="J9892" t="s">
        <v>82</v>
      </c>
      <c r="K9892">
        <v>12</v>
      </c>
      <c r="L9892">
        <v>8</v>
      </c>
      <c r="M9892">
        <v>4</v>
      </c>
      <c r="N9892">
        <v>0</v>
      </c>
      <c r="O9892">
        <v>5</v>
      </c>
      <c r="P9892">
        <v>0</v>
      </c>
      <c r="Q9892" t="s">
        <v>363</v>
      </c>
    </row>
    <row r="9893" spans="1:21" x14ac:dyDescent="0.25">
      <c r="A9893">
        <v>2012</v>
      </c>
      <c r="B9893" s="6" t="s">
        <v>71</v>
      </c>
      <c r="C9893">
        <v>44</v>
      </c>
      <c r="D9893" t="s">
        <v>661</v>
      </c>
      <c r="I9893" t="str">
        <f t="shared" si="121"/>
        <v/>
      </c>
      <c r="J9893" t="s">
        <v>82</v>
      </c>
      <c r="K9893">
        <v>8</v>
      </c>
      <c r="L9893">
        <v>5</v>
      </c>
      <c r="M9893">
        <v>3</v>
      </c>
      <c r="N9893">
        <v>0</v>
      </c>
      <c r="O9893">
        <v>5</v>
      </c>
      <c r="P9893">
        <v>0</v>
      </c>
      <c r="Q9893" t="s">
        <v>363</v>
      </c>
    </row>
    <row r="9894" spans="1:21" x14ac:dyDescent="0.25">
      <c r="A9894">
        <v>2012</v>
      </c>
      <c r="B9894" s="6" t="s">
        <v>71</v>
      </c>
      <c r="C9894">
        <v>45</v>
      </c>
      <c r="D9894" t="s">
        <v>661</v>
      </c>
      <c r="I9894" t="str">
        <f t="shared" si="121"/>
        <v/>
      </c>
      <c r="J9894" t="s">
        <v>84</v>
      </c>
      <c r="K9894">
        <v>8</v>
      </c>
      <c r="L9894">
        <v>5</v>
      </c>
      <c r="M9894">
        <v>3</v>
      </c>
      <c r="N9894">
        <v>0</v>
      </c>
      <c r="O9894">
        <v>0</v>
      </c>
      <c r="P9894">
        <v>0</v>
      </c>
    </row>
    <row r="9895" spans="1:21" x14ac:dyDescent="0.25">
      <c r="A9895">
        <v>2012</v>
      </c>
      <c r="B9895" s="6" t="s">
        <v>71</v>
      </c>
      <c r="C9895">
        <v>46</v>
      </c>
      <c r="D9895" t="s">
        <v>661</v>
      </c>
      <c r="I9895" t="str">
        <f t="shared" si="121"/>
        <v/>
      </c>
      <c r="J9895" t="s">
        <v>85</v>
      </c>
      <c r="K9895">
        <v>4</v>
      </c>
      <c r="L9895">
        <v>5</v>
      </c>
      <c r="M9895">
        <v>3</v>
      </c>
      <c r="N9895">
        <v>0</v>
      </c>
      <c r="O9895">
        <v>0</v>
      </c>
      <c r="P9895">
        <v>0</v>
      </c>
    </row>
    <row r="9896" spans="1:21" x14ac:dyDescent="0.25">
      <c r="A9896">
        <v>2012</v>
      </c>
      <c r="B9896" s="6" t="s">
        <v>71</v>
      </c>
      <c r="C9896">
        <v>47</v>
      </c>
      <c r="D9896" t="s">
        <v>661</v>
      </c>
      <c r="I9896" t="str">
        <f t="shared" si="121"/>
        <v/>
      </c>
      <c r="J9896" t="s">
        <v>80</v>
      </c>
      <c r="K9896">
        <v>40</v>
      </c>
      <c r="L9896">
        <v>30</v>
      </c>
      <c r="M9896">
        <v>15</v>
      </c>
      <c r="N9896">
        <v>0</v>
      </c>
      <c r="O9896">
        <v>10</v>
      </c>
      <c r="P9896">
        <v>0</v>
      </c>
      <c r="S9896" t="s">
        <v>47</v>
      </c>
      <c r="U9896" t="s">
        <v>664</v>
      </c>
    </row>
    <row r="9897" spans="1:21" x14ac:dyDescent="0.25">
      <c r="A9897">
        <v>2012</v>
      </c>
      <c r="B9897" s="6" t="s">
        <v>71</v>
      </c>
      <c r="C9897">
        <v>48</v>
      </c>
      <c r="D9897" t="s">
        <v>661</v>
      </c>
      <c r="I9897" t="str">
        <f t="shared" si="121"/>
        <v/>
      </c>
      <c r="J9897" t="s">
        <v>83</v>
      </c>
      <c r="K9897">
        <v>55</v>
      </c>
      <c r="L9897">
        <v>40</v>
      </c>
      <c r="M9897">
        <v>30</v>
      </c>
      <c r="N9897">
        <v>0</v>
      </c>
      <c r="O9897">
        <v>0</v>
      </c>
      <c r="P9897">
        <v>0</v>
      </c>
    </row>
    <row r="9898" spans="1:21" x14ac:dyDescent="0.25">
      <c r="A9898">
        <v>2012</v>
      </c>
      <c r="B9898" s="6" t="s">
        <v>71</v>
      </c>
      <c r="C9898">
        <v>49</v>
      </c>
      <c r="D9898" t="s">
        <v>661</v>
      </c>
      <c r="I9898" t="str">
        <f t="shared" si="121"/>
        <v/>
      </c>
      <c r="J9898" t="s">
        <v>85</v>
      </c>
      <c r="K9898">
        <v>12</v>
      </c>
      <c r="L9898">
        <v>20</v>
      </c>
      <c r="M9898">
        <v>5</v>
      </c>
      <c r="N9898">
        <v>0</v>
      </c>
      <c r="O9898">
        <v>0</v>
      </c>
      <c r="P9898">
        <v>0</v>
      </c>
    </row>
    <row r="9899" spans="1:21" x14ac:dyDescent="0.25">
      <c r="A9899">
        <v>2012</v>
      </c>
      <c r="B9899" s="6" t="s">
        <v>71</v>
      </c>
      <c r="C9899">
        <v>50</v>
      </c>
      <c r="D9899" t="s">
        <v>661</v>
      </c>
      <c r="I9899" t="str">
        <f t="shared" si="121"/>
        <v/>
      </c>
      <c r="J9899" t="s">
        <v>82</v>
      </c>
      <c r="K9899">
        <v>15</v>
      </c>
      <c r="L9899">
        <v>12</v>
      </c>
      <c r="M9899">
        <v>5</v>
      </c>
      <c r="N9899">
        <v>0</v>
      </c>
      <c r="O9899">
        <v>10</v>
      </c>
      <c r="P9899">
        <v>0</v>
      </c>
    </row>
    <row r="9900" spans="1:21" x14ac:dyDescent="0.25">
      <c r="A9900">
        <v>2012</v>
      </c>
      <c r="B9900" s="6" t="s">
        <v>71</v>
      </c>
      <c r="C9900">
        <v>51</v>
      </c>
      <c r="D9900" t="s">
        <v>661</v>
      </c>
      <c r="I9900" t="str">
        <f t="shared" si="121"/>
        <v/>
      </c>
      <c r="J9900" t="s">
        <v>81</v>
      </c>
      <c r="K9900">
        <v>25</v>
      </c>
      <c r="L9900">
        <v>20</v>
      </c>
      <c r="M9900">
        <v>10</v>
      </c>
      <c r="N9900">
        <v>0</v>
      </c>
      <c r="O9900">
        <v>30</v>
      </c>
      <c r="P9900">
        <v>0</v>
      </c>
    </row>
    <row r="9901" spans="1:21" x14ac:dyDescent="0.25">
      <c r="A9901">
        <v>2012</v>
      </c>
      <c r="B9901" s="6" t="s">
        <v>71</v>
      </c>
      <c r="C9901">
        <v>52</v>
      </c>
      <c r="D9901" t="s">
        <v>661</v>
      </c>
      <c r="I9901" t="str">
        <f t="shared" si="121"/>
        <v/>
      </c>
      <c r="J9901" t="s">
        <v>85</v>
      </c>
      <c r="K9901">
        <v>5</v>
      </c>
      <c r="L9901">
        <v>5</v>
      </c>
      <c r="M9901">
        <v>4</v>
      </c>
      <c r="N9901">
        <v>0</v>
      </c>
      <c r="O9901">
        <v>0</v>
      </c>
      <c r="P9901">
        <v>0</v>
      </c>
    </row>
    <row r="9902" spans="1:21" x14ac:dyDescent="0.25">
      <c r="A9902">
        <v>2012</v>
      </c>
      <c r="B9902" s="6" t="s">
        <v>71</v>
      </c>
      <c r="C9902">
        <v>53</v>
      </c>
      <c r="D9902" t="s">
        <v>661</v>
      </c>
      <c r="F9902">
        <v>12.7</v>
      </c>
      <c r="I9902">
        <f t="shared" si="121"/>
        <v>12.7</v>
      </c>
      <c r="J9902" t="s">
        <v>82</v>
      </c>
      <c r="K9902">
        <v>8</v>
      </c>
      <c r="L9902">
        <v>3</v>
      </c>
      <c r="M9902">
        <v>3</v>
      </c>
      <c r="N9902">
        <v>0</v>
      </c>
      <c r="O9902">
        <v>12</v>
      </c>
      <c r="P9902">
        <v>0</v>
      </c>
      <c r="Q9902" t="s">
        <v>363</v>
      </c>
    </row>
    <row r="9903" spans="1:21" x14ac:dyDescent="0.25">
      <c r="A9903">
        <v>2012</v>
      </c>
      <c r="B9903" s="6" t="s">
        <v>71</v>
      </c>
      <c r="C9903">
        <v>54</v>
      </c>
      <c r="D9903" t="s">
        <v>665</v>
      </c>
      <c r="E9903">
        <v>4</v>
      </c>
      <c r="F9903">
        <f>40*0.3048</f>
        <v>12.192</v>
      </c>
      <c r="G9903">
        <v>105</v>
      </c>
      <c r="H9903">
        <v>0</v>
      </c>
      <c r="I9903">
        <f t="shared" si="121"/>
        <v>13.622346368715084</v>
      </c>
      <c r="J9903" t="s">
        <v>82</v>
      </c>
      <c r="K9903">
        <v>25</v>
      </c>
      <c r="L9903">
        <v>20</v>
      </c>
      <c r="M9903">
        <v>40</v>
      </c>
      <c r="N9903">
        <v>0</v>
      </c>
      <c r="O9903">
        <v>0</v>
      </c>
      <c r="P9903">
        <v>10</v>
      </c>
    </row>
    <row r="9904" spans="1:21" x14ac:dyDescent="0.25">
      <c r="A9904">
        <v>2012</v>
      </c>
      <c r="B9904" s="6" t="s">
        <v>71</v>
      </c>
      <c r="C9904">
        <v>55</v>
      </c>
      <c r="D9904" t="s">
        <v>665</v>
      </c>
      <c r="I9904" t="str">
        <f t="shared" si="121"/>
        <v/>
      </c>
      <c r="J9904" t="s">
        <v>82</v>
      </c>
      <c r="K9904">
        <v>30</v>
      </c>
      <c r="L9904">
        <v>20</v>
      </c>
      <c r="M9904">
        <v>25</v>
      </c>
      <c r="N9904">
        <v>0</v>
      </c>
      <c r="O9904">
        <v>0</v>
      </c>
      <c r="P9904">
        <v>0</v>
      </c>
    </row>
    <row r="9905" spans="1:17" x14ac:dyDescent="0.25">
      <c r="A9905">
        <v>2012</v>
      </c>
      <c r="B9905" s="6" t="s">
        <v>71</v>
      </c>
      <c r="C9905">
        <v>56</v>
      </c>
      <c r="D9905" t="s">
        <v>665</v>
      </c>
      <c r="I9905" t="str">
        <f t="shared" si="121"/>
        <v/>
      </c>
      <c r="J9905" t="s">
        <v>78</v>
      </c>
      <c r="K9905">
        <v>45</v>
      </c>
      <c r="L9905">
        <v>30</v>
      </c>
      <c r="M9905">
        <v>20</v>
      </c>
      <c r="N9905">
        <v>0</v>
      </c>
      <c r="O9905">
        <v>0</v>
      </c>
      <c r="P9905">
        <v>0</v>
      </c>
    </row>
    <row r="9906" spans="1:17" x14ac:dyDescent="0.25">
      <c r="A9906">
        <v>2012</v>
      </c>
      <c r="B9906" s="6" t="s">
        <v>71</v>
      </c>
      <c r="C9906">
        <v>57</v>
      </c>
      <c r="D9906" t="s">
        <v>665</v>
      </c>
      <c r="I9906" t="str">
        <f t="shared" si="121"/>
        <v/>
      </c>
      <c r="J9906" t="s">
        <v>90</v>
      </c>
      <c r="K9906">
        <v>60</v>
      </c>
      <c r="L9906">
        <v>40</v>
      </c>
      <c r="M9906">
        <v>30</v>
      </c>
      <c r="N9906">
        <v>0</v>
      </c>
      <c r="O9906">
        <v>0</v>
      </c>
      <c r="P9906">
        <v>60</v>
      </c>
    </row>
    <row r="9907" spans="1:17" x14ac:dyDescent="0.25">
      <c r="A9907">
        <v>2012</v>
      </c>
      <c r="B9907" s="6" t="s">
        <v>71</v>
      </c>
      <c r="C9907">
        <v>58</v>
      </c>
      <c r="D9907" t="s">
        <v>665</v>
      </c>
      <c r="I9907" t="str">
        <f t="shared" si="121"/>
        <v/>
      </c>
      <c r="J9907" t="s">
        <v>82</v>
      </c>
      <c r="K9907">
        <v>5</v>
      </c>
      <c r="L9907">
        <v>5</v>
      </c>
      <c r="M9907">
        <v>2</v>
      </c>
      <c r="N9907">
        <v>0</v>
      </c>
      <c r="O9907">
        <v>0</v>
      </c>
      <c r="P9907">
        <v>0</v>
      </c>
    </row>
    <row r="9908" spans="1:17" x14ac:dyDescent="0.25">
      <c r="A9908">
        <v>2012</v>
      </c>
      <c r="B9908" s="6" t="s">
        <v>71</v>
      </c>
      <c r="C9908">
        <v>59</v>
      </c>
      <c r="D9908" t="s">
        <v>665</v>
      </c>
      <c r="I9908" t="str">
        <f t="shared" si="121"/>
        <v/>
      </c>
      <c r="J9908" t="s">
        <v>82</v>
      </c>
      <c r="K9908">
        <v>20</v>
      </c>
      <c r="L9908">
        <v>15</v>
      </c>
      <c r="M9908">
        <v>20</v>
      </c>
      <c r="N9908">
        <v>0</v>
      </c>
      <c r="O9908">
        <v>0</v>
      </c>
      <c r="P9908">
        <v>5</v>
      </c>
      <c r="Q9908" t="s">
        <v>363</v>
      </c>
    </row>
    <row r="9909" spans="1:17" x14ac:dyDescent="0.25">
      <c r="A9909">
        <v>2012</v>
      </c>
      <c r="B9909" s="6" t="s">
        <v>71</v>
      </c>
      <c r="C9909">
        <v>60</v>
      </c>
      <c r="D9909" t="s">
        <v>665</v>
      </c>
      <c r="I9909" t="str">
        <f t="shared" si="121"/>
        <v/>
      </c>
      <c r="J9909" t="s">
        <v>82</v>
      </c>
      <c r="K9909">
        <v>10</v>
      </c>
      <c r="L9909">
        <v>8</v>
      </c>
      <c r="M9909">
        <v>5</v>
      </c>
      <c r="N9909">
        <v>0</v>
      </c>
      <c r="O9909">
        <v>0</v>
      </c>
      <c r="P9909">
        <v>30</v>
      </c>
    </row>
    <row r="9910" spans="1:17" x14ac:dyDescent="0.25">
      <c r="A9910">
        <v>2012</v>
      </c>
      <c r="B9910" s="6" t="s">
        <v>71</v>
      </c>
      <c r="C9910">
        <v>61</v>
      </c>
      <c r="D9910" t="s">
        <v>665</v>
      </c>
      <c r="I9910" t="str">
        <f t="shared" si="121"/>
        <v/>
      </c>
      <c r="J9910" t="s">
        <v>82</v>
      </c>
      <c r="K9910">
        <v>8</v>
      </c>
      <c r="L9910">
        <v>5</v>
      </c>
      <c r="M9910">
        <v>8</v>
      </c>
      <c r="N9910">
        <v>0</v>
      </c>
      <c r="O9910">
        <v>0</v>
      </c>
      <c r="P9910">
        <v>0</v>
      </c>
    </row>
    <row r="9911" spans="1:17" x14ac:dyDescent="0.25">
      <c r="A9911">
        <v>2012</v>
      </c>
      <c r="B9911" s="6" t="s">
        <v>71</v>
      </c>
      <c r="C9911">
        <v>62</v>
      </c>
      <c r="D9911" t="s">
        <v>665</v>
      </c>
      <c r="I9911" t="str">
        <f t="shared" si="121"/>
        <v/>
      </c>
      <c r="J9911" t="s">
        <v>78</v>
      </c>
      <c r="K9911">
        <v>30</v>
      </c>
      <c r="L9911">
        <v>15</v>
      </c>
      <c r="M9911">
        <v>15</v>
      </c>
      <c r="N9911">
        <v>0</v>
      </c>
      <c r="O9911">
        <v>0</v>
      </c>
      <c r="P9911">
        <v>0</v>
      </c>
    </row>
    <row r="9912" spans="1:17" x14ac:dyDescent="0.25">
      <c r="A9912">
        <v>2012</v>
      </c>
      <c r="B9912" s="6" t="s">
        <v>71</v>
      </c>
      <c r="C9912">
        <v>63</v>
      </c>
      <c r="D9912" t="s">
        <v>665</v>
      </c>
      <c r="I9912" t="str">
        <f t="shared" si="121"/>
        <v/>
      </c>
      <c r="J9912" t="s">
        <v>82</v>
      </c>
      <c r="K9912">
        <v>15</v>
      </c>
      <c r="L9912">
        <v>10</v>
      </c>
      <c r="M9912">
        <v>5</v>
      </c>
      <c r="N9912">
        <v>0</v>
      </c>
      <c r="O9912">
        <v>0</v>
      </c>
      <c r="P9912">
        <v>10</v>
      </c>
    </row>
    <row r="9913" spans="1:17" x14ac:dyDescent="0.25">
      <c r="A9913">
        <v>2012</v>
      </c>
      <c r="B9913" s="6" t="s">
        <v>71</v>
      </c>
      <c r="C9913">
        <v>64</v>
      </c>
      <c r="D9913" t="s">
        <v>665</v>
      </c>
      <c r="I9913" t="str">
        <f t="shared" si="121"/>
        <v/>
      </c>
      <c r="J9913" t="s">
        <v>85</v>
      </c>
      <c r="K9913">
        <v>15</v>
      </c>
      <c r="L9913">
        <v>15</v>
      </c>
      <c r="M9913">
        <v>10</v>
      </c>
      <c r="N9913">
        <v>0</v>
      </c>
      <c r="O9913">
        <v>0</v>
      </c>
      <c r="P9913">
        <v>0</v>
      </c>
    </row>
    <row r="9914" spans="1:17" x14ac:dyDescent="0.25">
      <c r="A9914">
        <v>2012</v>
      </c>
      <c r="B9914" s="6" t="s">
        <v>71</v>
      </c>
      <c r="C9914">
        <v>65</v>
      </c>
      <c r="D9914" t="s">
        <v>665</v>
      </c>
      <c r="I9914" t="str">
        <f t="shared" si="121"/>
        <v/>
      </c>
      <c r="J9914" t="s">
        <v>82</v>
      </c>
      <c r="K9914">
        <v>22</v>
      </c>
      <c r="L9914">
        <v>15</v>
      </c>
      <c r="M9914">
        <v>12</v>
      </c>
      <c r="N9914">
        <v>0</v>
      </c>
      <c r="O9914">
        <v>0</v>
      </c>
      <c r="P9914">
        <v>0</v>
      </c>
    </row>
    <row r="9915" spans="1:17" x14ac:dyDescent="0.25">
      <c r="A9915">
        <v>2012</v>
      </c>
      <c r="B9915" s="6" t="s">
        <v>71</v>
      </c>
      <c r="C9915">
        <v>66</v>
      </c>
      <c r="D9915" t="s">
        <v>665</v>
      </c>
      <c r="I9915" t="str">
        <f t="shared" si="121"/>
        <v/>
      </c>
      <c r="J9915" t="s">
        <v>82</v>
      </c>
      <c r="K9915">
        <v>25</v>
      </c>
      <c r="L9915">
        <v>15</v>
      </c>
      <c r="M9915">
        <v>15</v>
      </c>
      <c r="N9915">
        <v>0</v>
      </c>
      <c r="O9915">
        <v>0</v>
      </c>
      <c r="P9915">
        <v>0</v>
      </c>
    </row>
    <row r="9916" spans="1:17" x14ac:dyDescent="0.25">
      <c r="A9916">
        <v>2012</v>
      </c>
      <c r="B9916" s="6" t="s">
        <v>71</v>
      </c>
      <c r="C9916">
        <v>67</v>
      </c>
      <c r="D9916" t="s">
        <v>665</v>
      </c>
      <c r="F9916">
        <f>40*0.3048</f>
        <v>12.192</v>
      </c>
      <c r="I9916">
        <f t="shared" si="121"/>
        <v>12.192</v>
      </c>
      <c r="J9916" t="s">
        <v>82</v>
      </c>
      <c r="K9916">
        <v>15</v>
      </c>
      <c r="L9916">
        <v>15</v>
      </c>
      <c r="M9916">
        <v>10</v>
      </c>
      <c r="N9916">
        <v>0</v>
      </c>
      <c r="O9916">
        <v>0</v>
      </c>
      <c r="P9916">
        <v>0</v>
      </c>
    </row>
    <row r="9917" spans="1:17" x14ac:dyDescent="0.25">
      <c r="A9917">
        <v>2012</v>
      </c>
      <c r="B9917" s="6" t="s">
        <v>71</v>
      </c>
      <c r="C9917">
        <v>68</v>
      </c>
      <c r="D9917" t="s">
        <v>665</v>
      </c>
      <c r="E9917">
        <v>5</v>
      </c>
      <c r="F9917">
        <f>38*0.3048</f>
        <v>11.5824</v>
      </c>
      <c r="G9917">
        <v>165</v>
      </c>
      <c r="H9917">
        <v>20</v>
      </c>
      <c r="I9917">
        <f t="shared" si="121"/>
        <v>13.871137724550897</v>
      </c>
      <c r="J9917" t="s">
        <v>82</v>
      </c>
      <c r="K9917">
        <v>12</v>
      </c>
      <c r="L9917">
        <v>10</v>
      </c>
      <c r="M9917">
        <v>20</v>
      </c>
      <c r="N9917">
        <v>0</v>
      </c>
      <c r="O9917">
        <v>0</v>
      </c>
      <c r="P9917">
        <v>0</v>
      </c>
    </row>
    <row r="9918" spans="1:17" x14ac:dyDescent="0.25">
      <c r="A9918">
        <v>2012</v>
      </c>
      <c r="B9918" s="6" t="s">
        <v>71</v>
      </c>
      <c r="C9918">
        <v>69</v>
      </c>
      <c r="D9918" t="s">
        <v>665</v>
      </c>
      <c r="I9918" t="str">
        <f t="shared" si="121"/>
        <v/>
      </c>
      <c r="J9918" t="s">
        <v>78</v>
      </c>
      <c r="K9918">
        <v>35</v>
      </c>
      <c r="L9918">
        <v>25</v>
      </c>
      <c r="M9918">
        <v>20</v>
      </c>
      <c r="N9918">
        <v>0</v>
      </c>
      <c r="O9918">
        <v>0</v>
      </c>
      <c r="P9918">
        <v>0</v>
      </c>
    </row>
    <row r="9919" spans="1:17" x14ac:dyDescent="0.25">
      <c r="A9919">
        <v>2012</v>
      </c>
      <c r="B9919" s="6" t="s">
        <v>71</v>
      </c>
      <c r="C9919">
        <v>70</v>
      </c>
      <c r="D9919" t="s">
        <v>665</v>
      </c>
      <c r="I9919" t="str">
        <f t="shared" si="121"/>
        <v/>
      </c>
      <c r="J9919" t="s">
        <v>82</v>
      </c>
      <c r="K9919">
        <v>15</v>
      </c>
      <c r="L9919">
        <v>10</v>
      </c>
      <c r="M9919">
        <v>15</v>
      </c>
      <c r="N9919">
        <v>0</v>
      </c>
      <c r="O9919">
        <v>0</v>
      </c>
      <c r="P9919">
        <v>0</v>
      </c>
    </row>
    <row r="9920" spans="1:17" x14ac:dyDescent="0.25">
      <c r="A9920">
        <v>2012</v>
      </c>
      <c r="B9920" s="6" t="s">
        <v>71</v>
      </c>
      <c r="C9920">
        <v>71</v>
      </c>
      <c r="D9920" t="s">
        <v>665</v>
      </c>
      <c r="I9920" t="str">
        <f t="shared" si="121"/>
        <v/>
      </c>
      <c r="J9920" t="s">
        <v>90</v>
      </c>
      <c r="K9920">
        <v>50</v>
      </c>
      <c r="L9920">
        <v>40</v>
      </c>
      <c r="M9920">
        <v>40</v>
      </c>
      <c r="N9920">
        <v>0</v>
      </c>
      <c r="O9920">
        <v>0</v>
      </c>
      <c r="P9920">
        <v>0</v>
      </c>
    </row>
    <row r="9921" spans="1:17" x14ac:dyDescent="0.25">
      <c r="A9921">
        <v>2012</v>
      </c>
      <c r="B9921" s="6" t="s">
        <v>71</v>
      </c>
      <c r="C9921">
        <v>72</v>
      </c>
      <c r="D9921" t="s">
        <v>665</v>
      </c>
      <c r="I9921" t="str">
        <f t="shared" si="121"/>
        <v/>
      </c>
      <c r="J9921" t="s">
        <v>85</v>
      </c>
      <c r="K9921">
        <v>5</v>
      </c>
      <c r="L9921">
        <v>5</v>
      </c>
      <c r="M9921">
        <v>3</v>
      </c>
      <c r="N9921">
        <v>0</v>
      </c>
      <c r="O9921">
        <v>0</v>
      </c>
      <c r="P9921">
        <v>0</v>
      </c>
    </row>
    <row r="9922" spans="1:17" x14ac:dyDescent="0.25">
      <c r="A9922">
        <v>2012</v>
      </c>
      <c r="B9922" s="6" t="s">
        <v>71</v>
      </c>
      <c r="C9922">
        <v>73</v>
      </c>
      <c r="D9922" t="s">
        <v>665</v>
      </c>
      <c r="I9922" t="str">
        <f t="shared" si="121"/>
        <v/>
      </c>
      <c r="J9922" t="s">
        <v>78</v>
      </c>
      <c r="K9922">
        <v>25</v>
      </c>
      <c r="L9922">
        <v>20</v>
      </c>
      <c r="M9922">
        <v>15</v>
      </c>
      <c r="N9922">
        <v>0</v>
      </c>
      <c r="O9922">
        <v>0</v>
      </c>
      <c r="P9922">
        <v>0</v>
      </c>
    </row>
    <row r="9923" spans="1:17" x14ac:dyDescent="0.25">
      <c r="A9923">
        <v>2012</v>
      </c>
      <c r="B9923" s="6" t="s">
        <v>71</v>
      </c>
      <c r="C9923">
        <v>74</v>
      </c>
      <c r="D9923" t="s">
        <v>665</v>
      </c>
      <c r="I9923" t="str">
        <f t="shared" si="121"/>
        <v/>
      </c>
      <c r="J9923" t="s">
        <v>82</v>
      </c>
      <c r="K9923">
        <v>22</v>
      </c>
      <c r="L9923">
        <v>15</v>
      </c>
      <c r="M9923">
        <v>10</v>
      </c>
      <c r="N9923">
        <v>0</v>
      </c>
      <c r="O9923">
        <v>0</v>
      </c>
      <c r="P9923">
        <v>0</v>
      </c>
    </row>
    <row r="9924" spans="1:17" x14ac:dyDescent="0.25">
      <c r="A9924">
        <v>2012</v>
      </c>
      <c r="B9924" s="6" t="s">
        <v>71</v>
      </c>
      <c r="C9924">
        <v>75</v>
      </c>
      <c r="D9924" t="s">
        <v>665</v>
      </c>
      <c r="I9924" t="str">
        <f t="shared" si="121"/>
        <v/>
      </c>
      <c r="J9924" t="s">
        <v>83</v>
      </c>
      <c r="K9924">
        <v>40</v>
      </c>
      <c r="L9924">
        <v>35</v>
      </c>
      <c r="M9924">
        <v>40</v>
      </c>
      <c r="N9924">
        <v>0</v>
      </c>
      <c r="O9924">
        <v>0</v>
      </c>
      <c r="P9924">
        <v>0</v>
      </c>
    </row>
    <row r="9925" spans="1:17" x14ac:dyDescent="0.25">
      <c r="A9925">
        <v>2012</v>
      </c>
      <c r="B9925" s="6" t="s">
        <v>71</v>
      </c>
      <c r="C9925">
        <v>76</v>
      </c>
      <c r="D9925" t="s">
        <v>665</v>
      </c>
      <c r="I9925" t="str">
        <f t="shared" si="121"/>
        <v/>
      </c>
      <c r="J9925" t="s">
        <v>85</v>
      </c>
      <c r="K9925">
        <v>12</v>
      </c>
      <c r="L9925">
        <v>10</v>
      </c>
      <c r="M9925">
        <v>5</v>
      </c>
      <c r="N9925">
        <v>0</v>
      </c>
      <c r="O9925">
        <v>0</v>
      </c>
      <c r="P9925">
        <v>0</v>
      </c>
    </row>
    <row r="9926" spans="1:17" x14ac:dyDescent="0.25">
      <c r="A9926">
        <v>2012</v>
      </c>
      <c r="B9926" s="6" t="s">
        <v>71</v>
      </c>
      <c r="C9926">
        <v>77</v>
      </c>
      <c r="D9926" t="s">
        <v>665</v>
      </c>
      <c r="I9926" t="str">
        <f t="shared" si="121"/>
        <v/>
      </c>
      <c r="J9926" t="s">
        <v>82</v>
      </c>
      <c r="K9926">
        <v>25</v>
      </c>
      <c r="L9926">
        <v>10</v>
      </c>
      <c r="M9926">
        <v>10</v>
      </c>
      <c r="N9926">
        <v>0</v>
      </c>
      <c r="O9926">
        <v>0</v>
      </c>
      <c r="P9926">
        <v>0</v>
      </c>
    </row>
    <row r="9927" spans="1:17" x14ac:dyDescent="0.25">
      <c r="A9927">
        <v>2012</v>
      </c>
      <c r="B9927" s="6" t="s">
        <v>71</v>
      </c>
      <c r="C9927">
        <v>78</v>
      </c>
      <c r="D9927" t="s">
        <v>665</v>
      </c>
      <c r="I9927" t="str">
        <f t="shared" si="121"/>
        <v/>
      </c>
      <c r="J9927" t="s">
        <v>79</v>
      </c>
      <c r="K9927">
        <v>10</v>
      </c>
      <c r="L9927">
        <v>8</v>
      </c>
      <c r="M9927">
        <v>10</v>
      </c>
      <c r="N9927">
        <v>0</v>
      </c>
      <c r="O9927">
        <v>0</v>
      </c>
      <c r="P9927">
        <v>10</v>
      </c>
    </row>
    <row r="9928" spans="1:17" x14ac:dyDescent="0.25">
      <c r="A9928">
        <v>2012</v>
      </c>
      <c r="B9928" s="6" t="s">
        <v>71</v>
      </c>
      <c r="C9928">
        <v>79</v>
      </c>
      <c r="D9928" t="s">
        <v>665</v>
      </c>
      <c r="I9928" t="str">
        <f t="shared" si="121"/>
        <v/>
      </c>
      <c r="J9928" t="s">
        <v>82</v>
      </c>
      <c r="K9928">
        <v>8</v>
      </c>
      <c r="L9928">
        <v>5</v>
      </c>
      <c r="M9928">
        <v>10</v>
      </c>
      <c r="N9928">
        <v>0</v>
      </c>
      <c r="O9928">
        <v>0</v>
      </c>
      <c r="P9928">
        <v>0</v>
      </c>
    </row>
    <row r="9929" spans="1:17" x14ac:dyDescent="0.25">
      <c r="A9929">
        <v>2012</v>
      </c>
      <c r="B9929" s="6" t="s">
        <v>71</v>
      </c>
      <c r="C9929">
        <v>80</v>
      </c>
      <c r="D9929" t="s">
        <v>665</v>
      </c>
      <c r="F9929">
        <f>38*0.3048</f>
        <v>11.5824</v>
      </c>
      <c r="I9929">
        <f t="shared" si="121"/>
        <v>11.5824</v>
      </c>
      <c r="J9929" t="s">
        <v>82</v>
      </c>
      <c r="K9929">
        <v>20</v>
      </c>
      <c r="L9929">
        <v>15</v>
      </c>
      <c r="M9929">
        <v>20</v>
      </c>
      <c r="N9929">
        <v>0</v>
      </c>
      <c r="O9929">
        <v>0</v>
      </c>
      <c r="P9929">
        <v>0</v>
      </c>
    </row>
    <row r="9930" spans="1:17" x14ac:dyDescent="0.25">
      <c r="A9930">
        <v>2012</v>
      </c>
      <c r="B9930" s="6" t="s">
        <v>71</v>
      </c>
      <c r="C9930">
        <v>81</v>
      </c>
      <c r="D9930" t="s">
        <v>665</v>
      </c>
      <c r="E9930">
        <v>6</v>
      </c>
      <c r="F9930">
        <f>39*0.3048</f>
        <v>11.8872</v>
      </c>
      <c r="G9930">
        <v>190</v>
      </c>
      <c r="H9930">
        <v>10</v>
      </c>
      <c r="I9930">
        <f t="shared" si="121"/>
        <v>14.675555555555556</v>
      </c>
      <c r="J9930" t="s">
        <v>85</v>
      </c>
      <c r="K9930">
        <v>35</v>
      </c>
      <c r="L9930">
        <v>25</v>
      </c>
      <c r="M9930">
        <v>25</v>
      </c>
      <c r="N9930">
        <v>0</v>
      </c>
      <c r="O9930">
        <v>0</v>
      </c>
      <c r="P9930">
        <v>15</v>
      </c>
    </row>
    <row r="9931" spans="1:17" x14ac:dyDescent="0.25">
      <c r="A9931">
        <v>2012</v>
      </c>
      <c r="B9931" s="6" t="s">
        <v>71</v>
      </c>
      <c r="C9931">
        <v>82</v>
      </c>
      <c r="D9931" t="s">
        <v>665</v>
      </c>
      <c r="I9931" t="str">
        <f t="shared" si="121"/>
        <v/>
      </c>
      <c r="J9931" t="s">
        <v>76</v>
      </c>
      <c r="K9931">
        <v>50</v>
      </c>
      <c r="L9931">
        <v>50</v>
      </c>
      <c r="M9931">
        <v>45</v>
      </c>
      <c r="N9931">
        <v>0</v>
      </c>
      <c r="O9931">
        <v>0</v>
      </c>
      <c r="P9931">
        <v>20</v>
      </c>
      <c r="Q9931" t="s">
        <v>363</v>
      </c>
    </row>
    <row r="9932" spans="1:17" x14ac:dyDescent="0.25">
      <c r="A9932">
        <v>2012</v>
      </c>
      <c r="B9932" s="6" t="s">
        <v>71</v>
      </c>
      <c r="C9932">
        <v>83</v>
      </c>
      <c r="D9932" t="s">
        <v>665</v>
      </c>
      <c r="I9932" t="str">
        <f t="shared" si="121"/>
        <v/>
      </c>
      <c r="J9932" t="s">
        <v>90</v>
      </c>
      <c r="K9932">
        <v>10</v>
      </c>
      <c r="L9932">
        <v>10</v>
      </c>
      <c r="M9932">
        <v>15</v>
      </c>
      <c r="N9932">
        <v>0</v>
      </c>
      <c r="O9932">
        <v>0</v>
      </c>
      <c r="P9932">
        <v>5</v>
      </c>
    </row>
    <row r="9933" spans="1:17" x14ac:dyDescent="0.25">
      <c r="A9933">
        <v>2012</v>
      </c>
      <c r="B9933" s="6" t="s">
        <v>71</v>
      </c>
      <c r="C9933">
        <v>84</v>
      </c>
      <c r="D9933" t="s">
        <v>665</v>
      </c>
      <c r="I9933" t="str">
        <f t="shared" si="121"/>
        <v/>
      </c>
      <c r="J9933" t="s">
        <v>83</v>
      </c>
      <c r="K9933">
        <v>10</v>
      </c>
      <c r="L9933">
        <v>5</v>
      </c>
      <c r="M9933">
        <v>15</v>
      </c>
      <c r="N9933">
        <v>0</v>
      </c>
      <c r="O9933">
        <v>0</v>
      </c>
      <c r="P9933">
        <v>0</v>
      </c>
    </row>
    <row r="9934" spans="1:17" x14ac:dyDescent="0.25">
      <c r="A9934">
        <v>2012</v>
      </c>
      <c r="B9934" s="6" t="s">
        <v>71</v>
      </c>
      <c r="C9934">
        <v>85</v>
      </c>
      <c r="D9934" t="s">
        <v>665</v>
      </c>
      <c r="I9934" t="str">
        <f t="shared" si="121"/>
        <v/>
      </c>
      <c r="J9934" t="s">
        <v>82</v>
      </c>
      <c r="K9934">
        <v>8</v>
      </c>
      <c r="L9934">
        <v>5</v>
      </c>
      <c r="M9934">
        <v>5</v>
      </c>
      <c r="N9934">
        <v>0</v>
      </c>
      <c r="O9934">
        <v>0</v>
      </c>
      <c r="P9934">
        <v>0</v>
      </c>
    </row>
    <row r="9935" spans="1:17" x14ac:dyDescent="0.25">
      <c r="A9935">
        <v>2012</v>
      </c>
      <c r="B9935" s="6" t="s">
        <v>71</v>
      </c>
      <c r="C9935">
        <v>86</v>
      </c>
      <c r="D9935" t="s">
        <v>665</v>
      </c>
      <c r="I9935" t="str">
        <f t="shared" si="121"/>
        <v/>
      </c>
      <c r="J9935" t="s">
        <v>78</v>
      </c>
      <c r="K9935">
        <v>15</v>
      </c>
      <c r="L9935">
        <v>5</v>
      </c>
      <c r="M9935">
        <v>5</v>
      </c>
      <c r="N9935">
        <v>0</v>
      </c>
      <c r="O9935">
        <v>0</v>
      </c>
      <c r="P9935">
        <v>0</v>
      </c>
    </row>
    <row r="9936" spans="1:17" x14ac:dyDescent="0.25">
      <c r="A9936">
        <v>2012</v>
      </c>
      <c r="B9936" s="6" t="s">
        <v>71</v>
      </c>
      <c r="C9936">
        <v>87</v>
      </c>
      <c r="D9936" t="s">
        <v>665</v>
      </c>
      <c r="I9936" t="str">
        <f t="shared" si="121"/>
        <v/>
      </c>
      <c r="J9936" t="s">
        <v>82</v>
      </c>
      <c r="K9936">
        <v>25</v>
      </c>
      <c r="L9936">
        <v>10</v>
      </c>
      <c r="M9936">
        <v>15</v>
      </c>
      <c r="N9936">
        <v>0</v>
      </c>
      <c r="O9936">
        <v>0</v>
      </c>
      <c r="P9936">
        <v>0</v>
      </c>
    </row>
    <row r="9937" spans="1:19" x14ac:dyDescent="0.25">
      <c r="A9937">
        <v>2012</v>
      </c>
      <c r="B9937" s="6" t="s">
        <v>71</v>
      </c>
      <c r="C9937">
        <v>88</v>
      </c>
      <c r="D9937" t="s">
        <v>665</v>
      </c>
      <c r="I9937" t="str">
        <f t="shared" si="121"/>
        <v/>
      </c>
      <c r="J9937" t="s">
        <v>80</v>
      </c>
      <c r="K9937">
        <v>35</v>
      </c>
      <c r="L9937">
        <v>25</v>
      </c>
      <c r="M9937">
        <v>20</v>
      </c>
      <c r="N9937">
        <v>0</v>
      </c>
      <c r="O9937">
        <v>0</v>
      </c>
      <c r="P9937">
        <v>35</v>
      </c>
      <c r="S9937" t="s">
        <v>47</v>
      </c>
    </row>
    <row r="9938" spans="1:19" x14ac:dyDescent="0.25">
      <c r="A9938">
        <v>2012</v>
      </c>
      <c r="B9938" s="6" t="s">
        <v>71</v>
      </c>
      <c r="C9938">
        <v>89</v>
      </c>
      <c r="D9938" t="s">
        <v>665</v>
      </c>
      <c r="F9938">
        <f>41*0.3048</f>
        <v>12.4968</v>
      </c>
      <c r="I9938">
        <f t="shared" si="121"/>
        <v>12.4968</v>
      </c>
      <c r="J9938" t="s">
        <v>99</v>
      </c>
      <c r="K9938">
        <v>5</v>
      </c>
      <c r="L9938">
        <v>5</v>
      </c>
      <c r="M9938">
        <v>3</v>
      </c>
      <c r="N9938">
        <v>0</v>
      </c>
      <c r="O9938">
        <v>0</v>
      </c>
      <c r="P9938">
        <v>0</v>
      </c>
    </row>
    <row r="9939" spans="1:19" x14ac:dyDescent="0.25">
      <c r="A9939">
        <v>2012</v>
      </c>
      <c r="B9939" s="6" t="s">
        <v>42</v>
      </c>
      <c r="C9939">
        <v>1</v>
      </c>
      <c r="D9939" t="s">
        <v>661</v>
      </c>
      <c r="E9939">
        <v>1</v>
      </c>
      <c r="F9939">
        <v>10.9</v>
      </c>
      <c r="G9939">
        <v>180</v>
      </c>
      <c r="H9939">
        <v>110</v>
      </c>
      <c r="I9939">
        <f t="shared" si="121"/>
        <v>13.292682926829269</v>
      </c>
      <c r="J9939" t="s">
        <v>80</v>
      </c>
      <c r="K9939">
        <v>45</v>
      </c>
      <c r="L9939">
        <v>40</v>
      </c>
      <c r="M9939">
        <v>18</v>
      </c>
      <c r="N9939">
        <v>0</v>
      </c>
      <c r="O9939">
        <v>45</v>
      </c>
      <c r="P9939">
        <v>0</v>
      </c>
      <c r="S9939" t="s">
        <v>47</v>
      </c>
    </row>
    <row r="9940" spans="1:19" x14ac:dyDescent="0.25">
      <c r="A9940">
        <v>2012</v>
      </c>
      <c r="B9940" s="6" t="s">
        <v>42</v>
      </c>
      <c r="C9940">
        <v>2</v>
      </c>
      <c r="D9940" t="s">
        <v>661</v>
      </c>
      <c r="I9940" t="str">
        <f t="shared" si="121"/>
        <v/>
      </c>
      <c r="J9940" t="s">
        <v>85</v>
      </c>
      <c r="K9940">
        <v>20</v>
      </c>
      <c r="L9940">
        <v>18</v>
      </c>
      <c r="M9940">
        <v>12</v>
      </c>
      <c r="N9940">
        <v>0</v>
      </c>
      <c r="O9940">
        <v>10</v>
      </c>
      <c r="P9940">
        <v>0</v>
      </c>
    </row>
    <row r="9941" spans="1:19" x14ac:dyDescent="0.25">
      <c r="A9941">
        <v>2012</v>
      </c>
      <c r="B9941" s="6" t="s">
        <v>42</v>
      </c>
      <c r="C9941">
        <v>3</v>
      </c>
      <c r="D9941" t="s">
        <v>661</v>
      </c>
      <c r="I9941" t="str">
        <f t="shared" si="121"/>
        <v/>
      </c>
      <c r="J9941" t="s">
        <v>82</v>
      </c>
      <c r="K9941">
        <v>10</v>
      </c>
      <c r="L9941">
        <v>5</v>
      </c>
      <c r="M9941">
        <v>3</v>
      </c>
      <c r="N9941">
        <v>0</v>
      </c>
      <c r="O9941">
        <v>0</v>
      </c>
      <c r="P9941">
        <v>0</v>
      </c>
    </row>
    <row r="9942" spans="1:19" x14ac:dyDescent="0.25">
      <c r="A9942">
        <v>2012</v>
      </c>
      <c r="B9942" s="6" t="s">
        <v>42</v>
      </c>
      <c r="C9942">
        <v>4</v>
      </c>
      <c r="D9942" t="s">
        <v>661</v>
      </c>
      <c r="I9942" t="str">
        <f t="shared" si="121"/>
        <v/>
      </c>
      <c r="J9942" t="s">
        <v>82</v>
      </c>
      <c r="K9942">
        <v>35</v>
      </c>
      <c r="L9942">
        <v>30</v>
      </c>
      <c r="M9942">
        <v>4</v>
      </c>
      <c r="N9942">
        <v>0</v>
      </c>
      <c r="O9942">
        <v>45</v>
      </c>
      <c r="P9942">
        <v>0</v>
      </c>
      <c r="Q9942" t="s">
        <v>363</v>
      </c>
    </row>
    <row r="9943" spans="1:19" x14ac:dyDescent="0.25">
      <c r="A9943">
        <v>2012</v>
      </c>
      <c r="B9943" s="6" t="s">
        <v>42</v>
      </c>
      <c r="C9943">
        <v>5</v>
      </c>
      <c r="D9943" t="s">
        <v>661</v>
      </c>
      <c r="I9943" t="str">
        <f t="shared" si="121"/>
        <v/>
      </c>
      <c r="J9943" t="s">
        <v>85</v>
      </c>
      <c r="K9943">
        <v>5</v>
      </c>
      <c r="L9943">
        <v>8</v>
      </c>
      <c r="M9943">
        <v>3</v>
      </c>
      <c r="N9943">
        <v>0</v>
      </c>
      <c r="O9943">
        <v>0</v>
      </c>
      <c r="P9943">
        <v>0</v>
      </c>
    </row>
    <row r="9944" spans="1:19" x14ac:dyDescent="0.25">
      <c r="A9944">
        <v>2012</v>
      </c>
      <c r="B9944" s="6" t="s">
        <v>42</v>
      </c>
      <c r="C9944">
        <v>6</v>
      </c>
      <c r="D9944" t="s">
        <v>661</v>
      </c>
      <c r="I9944" t="str">
        <f t="shared" si="121"/>
        <v/>
      </c>
      <c r="J9944" t="s">
        <v>85</v>
      </c>
      <c r="K9944">
        <v>5</v>
      </c>
      <c r="L9944">
        <v>7</v>
      </c>
      <c r="M9944">
        <v>2</v>
      </c>
      <c r="N9944">
        <v>0</v>
      </c>
      <c r="O9944">
        <v>0</v>
      </c>
      <c r="P9944">
        <v>0</v>
      </c>
    </row>
    <row r="9945" spans="1:19" x14ac:dyDescent="0.25">
      <c r="A9945">
        <v>2012</v>
      </c>
      <c r="B9945" s="6" t="s">
        <v>42</v>
      </c>
      <c r="C9945">
        <v>7</v>
      </c>
      <c r="D9945" t="s">
        <v>661</v>
      </c>
      <c r="I9945" t="str">
        <f t="shared" si="121"/>
        <v/>
      </c>
      <c r="J9945" t="s">
        <v>82</v>
      </c>
      <c r="K9945">
        <v>25</v>
      </c>
      <c r="L9945">
        <v>18</v>
      </c>
      <c r="M9945">
        <v>15</v>
      </c>
      <c r="N9945">
        <v>0</v>
      </c>
      <c r="O9945">
        <v>0</v>
      </c>
      <c r="P9945">
        <v>0</v>
      </c>
    </row>
    <row r="9946" spans="1:19" x14ac:dyDescent="0.25">
      <c r="A9946">
        <v>2012</v>
      </c>
      <c r="B9946" s="6" t="s">
        <v>42</v>
      </c>
      <c r="C9946">
        <v>8</v>
      </c>
      <c r="D9946" t="s">
        <v>661</v>
      </c>
      <c r="I9946" t="str">
        <f t="shared" si="121"/>
        <v/>
      </c>
      <c r="J9946" t="s">
        <v>85</v>
      </c>
      <c r="K9946">
        <v>18</v>
      </c>
      <c r="L9946">
        <v>14</v>
      </c>
      <c r="M9946">
        <v>5</v>
      </c>
      <c r="N9946">
        <v>0</v>
      </c>
      <c r="O9946">
        <v>20</v>
      </c>
      <c r="P9946">
        <v>0</v>
      </c>
    </row>
    <row r="9947" spans="1:19" x14ac:dyDescent="0.25">
      <c r="A9947">
        <v>2012</v>
      </c>
      <c r="B9947" s="6" t="s">
        <v>42</v>
      </c>
      <c r="C9947">
        <v>9</v>
      </c>
      <c r="D9947" t="s">
        <v>661</v>
      </c>
      <c r="I9947" t="str">
        <f t="shared" si="121"/>
        <v/>
      </c>
      <c r="J9947" t="s">
        <v>78</v>
      </c>
      <c r="K9947">
        <v>30</v>
      </c>
      <c r="L9947">
        <v>25</v>
      </c>
      <c r="M9947">
        <v>10</v>
      </c>
      <c r="N9947">
        <v>0</v>
      </c>
      <c r="O9947">
        <v>30</v>
      </c>
      <c r="P9947">
        <v>0</v>
      </c>
    </row>
    <row r="9948" spans="1:19" x14ac:dyDescent="0.25">
      <c r="A9948">
        <v>2012</v>
      </c>
      <c r="B9948" s="6" t="s">
        <v>42</v>
      </c>
      <c r="C9948">
        <v>10</v>
      </c>
      <c r="D9948" t="s">
        <v>661</v>
      </c>
      <c r="I9948" t="str">
        <f t="shared" si="121"/>
        <v/>
      </c>
      <c r="J9948" t="s">
        <v>124</v>
      </c>
      <c r="K9948">
        <v>15</v>
      </c>
      <c r="L9948">
        <v>12</v>
      </c>
      <c r="M9948">
        <v>2</v>
      </c>
      <c r="N9948">
        <v>0</v>
      </c>
      <c r="O9948">
        <v>0</v>
      </c>
      <c r="P9948">
        <v>0</v>
      </c>
    </row>
    <row r="9949" spans="1:19" x14ac:dyDescent="0.25">
      <c r="A9949">
        <v>2012</v>
      </c>
      <c r="B9949" s="6" t="s">
        <v>42</v>
      </c>
      <c r="C9949">
        <v>11</v>
      </c>
      <c r="D9949" t="s">
        <v>661</v>
      </c>
      <c r="I9949" t="str">
        <f t="shared" si="121"/>
        <v/>
      </c>
      <c r="J9949" t="s">
        <v>85</v>
      </c>
      <c r="K9949">
        <v>8</v>
      </c>
      <c r="L9949">
        <v>5</v>
      </c>
      <c r="M9949">
        <v>3</v>
      </c>
      <c r="N9949">
        <v>0</v>
      </c>
      <c r="O9949">
        <v>0</v>
      </c>
      <c r="P9949">
        <v>0</v>
      </c>
    </row>
    <row r="9950" spans="1:19" x14ac:dyDescent="0.25">
      <c r="A9950">
        <v>2012</v>
      </c>
      <c r="B9950" s="6" t="s">
        <v>42</v>
      </c>
      <c r="C9950">
        <v>12</v>
      </c>
      <c r="D9950" t="s">
        <v>661</v>
      </c>
      <c r="F9950">
        <v>10.8</v>
      </c>
      <c r="I9950">
        <f t="shared" ref="I9950:I10013" si="122">IF($F9950&gt;0, $F9950/(1000-$G9950)*1000,"")</f>
        <v>10.8</v>
      </c>
      <c r="J9950" t="s">
        <v>82</v>
      </c>
      <c r="K9950">
        <v>14</v>
      </c>
      <c r="L9950">
        <v>5</v>
      </c>
      <c r="M9950">
        <v>5</v>
      </c>
      <c r="N9950">
        <v>0</v>
      </c>
      <c r="O9950">
        <v>10</v>
      </c>
      <c r="P9950">
        <v>0</v>
      </c>
      <c r="Q9950" t="s">
        <v>363</v>
      </c>
    </row>
    <row r="9951" spans="1:19" x14ac:dyDescent="0.25">
      <c r="A9951">
        <v>2012</v>
      </c>
      <c r="B9951" s="6" t="s">
        <v>42</v>
      </c>
      <c r="C9951">
        <v>13</v>
      </c>
      <c r="D9951" t="s">
        <v>661</v>
      </c>
      <c r="E9951">
        <v>2</v>
      </c>
      <c r="F9951">
        <v>11</v>
      </c>
      <c r="G9951">
        <v>250</v>
      </c>
      <c r="H9951">
        <v>80</v>
      </c>
      <c r="I9951">
        <f t="shared" si="122"/>
        <v>14.666666666666666</v>
      </c>
      <c r="J9951" t="s">
        <v>88</v>
      </c>
      <c r="K9951">
        <v>12</v>
      </c>
      <c r="L9951">
        <v>15</v>
      </c>
      <c r="M9951">
        <v>30</v>
      </c>
      <c r="N9951">
        <v>0</v>
      </c>
      <c r="O9951">
        <v>60</v>
      </c>
      <c r="P9951">
        <v>0</v>
      </c>
    </row>
    <row r="9952" spans="1:19" x14ac:dyDescent="0.25">
      <c r="A9952">
        <v>2012</v>
      </c>
      <c r="B9952" s="6" t="s">
        <v>42</v>
      </c>
      <c r="C9952">
        <v>14</v>
      </c>
      <c r="D9952" t="s">
        <v>661</v>
      </c>
      <c r="I9952" t="str">
        <f t="shared" si="122"/>
        <v/>
      </c>
      <c r="J9952" t="s">
        <v>85</v>
      </c>
      <c r="K9952">
        <v>8</v>
      </c>
      <c r="L9952">
        <v>5</v>
      </c>
      <c r="M9952">
        <v>5</v>
      </c>
      <c r="N9952">
        <v>0</v>
      </c>
      <c r="O9952">
        <v>0</v>
      </c>
      <c r="P9952">
        <v>0</v>
      </c>
    </row>
    <row r="9953" spans="1:21" x14ac:dyDescent="0.25">
      <c r="A9953">
        <v>2012</v>
      </c>
      <c r="B9953" s="6" t="s">
        <v>42</v>
      </c>
      <c r="C9953">
        <v>15</v>
      </c>
      <c r="D9953" t="s">
        <v>661</v>
      </c>
      <c r="I9953" t="str">
        <f t="shared" si="122"/>
        <v/>
      </c>
      <c r="J9953" t="s">
        <v>85</v>
      </c>
      <c r="K9953">
        <v>21</v>
      </c>
      <c r="L9953">
        <v>12</v>
      </c>
      <c r="M9953">
        <v>8</v>
      </c>
      <c r="N9953">
        <v>0</v>
      </c>
      <c r="O9953">
        <v>30</v>
      </c>
      <c r="P9953">
        <v>0</v>
      </c>
    </row>
    <row r="9954" spans="1:21" x14ac:dyDescent="0.25">
      <c r="A9954">
        <v>2012</v>
      </c>
      <c r="B9954" s="6" t="s">
        <v>42</v>
      </c>
      <c r="C9954">
        <v>16</v>
      </c>
      <c r="D9954" t="s">
        <v>661</v>
      </c>
      <c r="I9954" t="str">
        <f t="shared" si="122"/>
        <v/>
      </c>
      <c r="J9954" t="s">
        <v>88</v>
      </c>
      <c r="K9954">
        <v>22</v>
      </c>
      <c r="L9954">
        <v>18</v>
      </c>
      <c r="M9954">
        <v>10</v>
      </c>
      <c r="N9954">
        <v>0</v>
      </c>
      <c r="O9954">
        <v>0</v>
      </c>
      <c r="P9954">
        <v>0</v>
      </c>
    </row>
    <row r="9955" spans="1:21" x14ac:dyDescent="0.25">
      <c r="A9955">
        <v>2012</v>
      </c>
      <c r="B9955" s="6" t="s">
        <v>42</v>
      </c>
      <c r="C9955">
        <v>17</v>
      </c>
      <c r="D9955" t="s">
        <v>661</v>
      </c>
      <c r="I9955" t="str">
        <f t="shared" si="122"/>
        <v/>
      </c>
      <c r="J9955" t="s">
        <v>80</v>
      </c>
      <c r="K9955">
        <v>10</v>
      </c>
      <c r="L9955">
        <v>5</v>
      </c>
      <c r="M9955">
        <v>5</v>
      </c>
      <c r="N9955">
        <v>0</v>
      </c>
      <c r="O9955">
        <v>20</v>
      </c>
      <c r="P9955">
        <v>0</v>
      </c>
      <c r="S9955" t="s">
        <v>47</v>
      </c>
    </row>
    <row r="9956" spans="1:21" x14ac:dyDescent="0.25">
      <c r="A9956">
        <v>2012</v>
      </c>
      <c r="B9956" s="6" t="s">
        <v>42</v>
      </c>
      <c r="C9956">
        <v>18</v>
      </c>
      <c r="D9956" t="s">
        <v>661</v>
      </c>
      <c r="I9956" t="str">
        <f t="shared" si="122"/>
        <v/>
      </c>
      <c r="J9956" t="s">
        <v>85</v>
      </c>
      <c r="K9956">
        <v>40</v>
      </c>
      <c r="L9956">
        <v>20</v>
      </c>
      <c r="M9956">
        <v>5</v>
      </c>
      <c r="N9956">
        <v>0</v>
      </c>
      <c r="O9956">
        <v>5</v>
      </c>
      <c r="P9956">
        <v>0</v>
      </c>
    </row>
    <row r="9957" spans="1:21" x14ac:dyDescent="0.25">
      <c r="A9957">
        <v>2012</v>
      </c>
      <c r="B9957" s="6" t="s">
        <v>42</v>
      </c>
      <c r="C9957">
        <v>19</v>
      </c>
      <c r="D9957" t="s">
        <v>661</v>
      </c>
      <c r="I9957" t="str">
        <f t="shared" si="122"/>
        <v/>
      </c>
      <c r="J9957" t="s">
        <v>85</v>
      </c>
      <c r="K9957">
        <v>10</v>
      </c>
      <c r="L9957">
        <v>8</v>
      </c>
      <c r="M9957">
        <v>5</v>
      </c>
      <c r="N9957">
        <v>0</v>
      </c>
      <c r="O9957">
        <v>0</v>
      </c>
      <c r="P9957">
        <v>0</v>
      </c>
    </row>
    <row r="9958" spans="1:21" x14ac:dyDescent="0.25">
      <c r="A9958">
        <v>2012</v>
      </c>
      <c r="B9958" s="6" t="s">
        <v>42</v>
      </c>
      <c r="C9958">
        <v>20</v>
      </c>
      <c r="D9958" t="s">
        <v>661</v>
      </c>
      <c r="I9958" t="str">
        <f t="shared" si="122"/>
        <v/>
      </c>
      <c r="J9958" t="s">
        <v>81</v>
      </c>
      <c r="K9958">
        <v>40</v>
      </c>
      <c r="L9958">
        <v>35</v>
      </c>
      <c r="M9958">
        <v>35</v>
      </c>
      <c r="N9958">
        <v>30</v>
      </c>
      <c r="O9958">
        <v>10</v>
      </c>
      <c r="P9958">
        <v>0</v>
      </c>
      <c r="U9958" t="s">
        <v>669</v>
      </c>
    </row>
    <row r="9959" spans="1:21" x14ac:dyDescent="0.25">
      <c r="A9959">
        <v>2012</v>
      </c>
      <c r="B9959" s="6" t="s">
        <v>42</v>
      </c>
      <c r="C9959">
        <v>21</v>
      </c>
      <c r="D9959" t="s">
        <v>661</v>
      </c>
      <c r="I9959" t="str">
        <f t="shared" si="122"/>
        <v/>
      </c>
      <c r="J9959" t="s">
        <v>80</v>
      </c>
      <c r="K9959">
        <v>10</v>
      </c>
      <c r="L9959">
        <v>5</v>
      </c>
      <c r="M9959">
        <v>2</v>
      </c>
      <c r="N9959">
        <v>0</v>
      </c>
      <c r="O9959">
        <v>0</v>
      </c>
      <c r="P9959">
        <v>0</v>
      </c>
    </row>
    <row r="9960" spans="1:21" x14ac:dyDescent="0.25">
      <c r="A9960">
        <v>2012</v>
      </c>
      <c r="B9960" s="6" t="s">
        <v>42</v>
      </c>
      <c r="C9960">
        <v>22</v>
      </c>
      <c r="D9960" t="s">
        <v>661</v>
      </c>
      <c r="I9960" t="str">
        <f t="shared" si="122"/>
        <v/>
      </c>
      <c r="J9960" t="s">
        <v>85</v>
      </c>
      <c r="K9960">
        <v>15</v>
      </c>
      <c r="L9960">
        <v>10</v>
      </c>
      <c r="M9960">
        <v>5</v>
      </c>
      <c r="N9960">
        <v>0</v>
      </c>
      <c r="O9960">
        <v>0</v>
      </c>
      <c r="P9960">
        <v>0</v>
      </c>
    </row>
    <row r="9961" spans="1:21" x14ac:dyDescent="0.25">
      <c r="A9961">
        <v>2012</v>
      </c>
      <c r="B9961" s="6" t="s">
        <v>42</v>
      </c>
      <c r="C9961">
        <v>23</v>
      </c>
      <c r="D9961" t="s">
        <v>661</v>
      </c>
      <c r="I9961" t="str">
        <f t="shared" si="122"/>
        <v/>
      </c>
      <c r="J9961" t="s">
        <v>80</v>
      </c>
      <c r="K9961">
        <v>8</v>
      </c>
      <c r="L9961">
        <v>5</v>
      </c>
      <c r="M9961">
        <v>3</v>
      </c>
      <c r="N9961">
        <v>0</v>
      </c>
      <c r="O9961">
        <v>0</v>
      </c>
      <c r="P9961">
        <v>0</v>
      </c>
    </row>
    <row r="9962" spans="1:21" x14ac:dyDescent="0.25">
      <c r="A9962">
        <v>2012</v>
      </c>
      <c r="B9962" s="6" t="s">
        <v>42</v>
      </c>
      <c r="C9962">
        <v>24</v>
      </c>
      <c r="D9962" t="s">
        <v>661</v>
      </c>
      <c r="I9962" t="str">
        <f t="shared" si="122"/>
        <v/>
      </c>
      <c r="J9962" t="s">
        <v>124</v>
      </c>
      <c r="K9962">
        <v>4</v>
      </c>
      <c r="L9962">
        <v>5</v>
      </c>
      <c r="M9962">
        <v>3</v>
      </c>
      <c r="N9962">
        <v>0</v>
      </c>
      <c r="O9962">
        <v>0</v>
      </c>
      <c r="P9962">
        <v>0</v>
      </c>
    </row>
    <row r="9963" spans="1:21" x14ac:dyDescent="0.25">
      <c r="A9963">
        <v>2012</v>
      </c>
      <c r="B9963" s="6" t="s">
        <v>42</v>
      </c>
      <c r="C9963">
        <v>25</v>
      </c>
      <c r="D9963" t="s">
        <v>661</v>
      </c>
      <c r="I9963" t="str">
        <f t="shared" si="122"/>
        <v/>
      </c>
      <c r="J9963" t="s">
        <v>85</v>
      </c>
      <c r="K9963">
        <v>4</v>
      </c>
      <c r="L9963">
        <v>20</v>
      </c>
      <c r="M9963">
        <v>8</v>
      </c>
      <c r="N9963">
        <v>10</v>
      </c>
      <c r="O9963">
        <v>0</v>
      </c>
      <c r="P9963">
        <v>0</v>
      </c>
    </row>
    <row r="9964" spans="1:21" x14ac:dyDescent="0.25">
      <c r="A9964">
        <v>2012</v>
      </c>
      <c r="B9964" s="6" t="s">
        <v>42</v>
      </c>
      <c r="C9964">
        <v>26</v>
      </c>
      <c r="D9964" t="s">
        <v>661</v>
      </c>
      <c r="I9964" t="str">
        <f t="shared" si="122"/>
        <v/>
      </c>
      <c r="J9964" t="s">
        <v>99</v>
      </c>
      <c r="K9964">
        <v>5</v>
      </c>
      <c r="L9964">
        <v>5</v>
      </c>
      <c r="M9964">
        <v>6</v>
      </c>
      <c r="N9964">
        <v>0</v>
      </c>
      <c r="O9964">
        <v>0</v>
      </c>
      <c r="P9964">
        <v>0</v>
      </c>
    </row>
    <row r="9965" spans="1:21" x14ac:dyDescent="0.25">
      <c r="A9965">
        <v>2012</v>
      </c>
      <c r="B9965" s="6" t="s">
        <v>42</v>
      </c>
      <c r="C9965">
        <v>27</v>
      </c>
      <c r="D9965" t="s">
        <v>661</v>
      </c>
      <c r="I9965" t="str">
        <f t="shared" si="122"/>
        <v/>
      </c>
      <c r="J9965" t="s">
        <v>80</v>
      </c>
      <c r="K9965">
        <v>15</v>
      </c>
      <c r="L9965">
        <v>12</v>
      </c>
      <c r="M9965">
        <v>7</v>
      </c>
      <c r="N9965">
        <v>0</v>
      </c>
      <c r="O9965">
        <v>0</v>
      </c>
      <c r="P9965">
        <v>0</v>
      </c>
    </row>
    <row r="9966" spans="1:21" x14ac:dyDescent="0.25">
      <c r="A9966">
        <v>2012</v>
      </c>
      <c r="B9966" s="6" t="s">
        <v>42</v>
      </c>
      <c r="C9966">
        <v>28</v>
      </c>
      <c r="D9966" t="s">
        <v>661</v>
      </c>
      <c r="I9966" t="str">
        <f t="shared" si="122"/>
        <v/>
      </c>
      <c r="J9966" t="s">
        <v>85</v>
      </c>
      <c r="K9966">
        <v>45</v>
      </c>
      <c r="L9966">
        <v>30</v>
      </c>
      <c r="M9966">
        <v>20</v>
      </c>
      <c r="N9966">
        <v>0</v>
      </c>
      <c r="O9966">
        <v>50</v>
      </c>
      <c r="P9966">
        <v>0</v>
      </c>
    </row>
    <row r="9967" spans="1:21" x14ac:dyDescent="0.25">
      <c r="A9967">
        <v>2012</v>
      </c>
      <c r="B9967" s="6" t="s">
        <v>42</v>
      </c>
      <c r="C9967">
        <v>29</v>
      </c>
      <c r="D9967" t="s">
        <v>661</v>
      </c>
      <c r="I9967" t="str">
        <f t="shared" si="122"/>
        <v/>
      </c>
      <c r="J9967" t="s">
        <v>82</v>
      </c>
      <c r="K9967">
        <v>40</v>
      </c>
      <c r="L9967">
        <v>30</v>
      </c>
      <c r="M9967">
        <v>30</v>
      </c>
      <c r="N9967">
        <v>0</v>
      </c>
      <c r="O9967">
        <v>20</v>
      </c>
      <c r="P9967">
        <v>0</v>
      </c>
      <c r="Q9967" t="s">
        <v>363</v>
      </c>
    </row>
    <row r="9968" spans="1:21" x14ac:dyDescent="0.25">
      <c r="A9968">
        <v>2012</v>
      </c>
      <c r="B9968" s="6" t="s">
        <v>42</v>
      </c>
      <c r="C9968">
        <v>30</v>
      </c>
      <c r="D9968" t="s">
        <v>661</v>
      </c>
      <c r="F9968">
        <v>11.1</v>
      </c>
      <c r="I9968">
        <f t="shared" si="122"/>
        <v>11.1</v>
      </c>
      <c r="J9968" t="s">
        <v>82</v>
      </c>
      <c r="K9968">
        <v>15</v>
      </c>
      <c r="L9968">
        <v>10</v>
      </c>
      <c r="M9968">
        <v>10</v>
      </c>
      <c r="N9968">
        <v>0</v>
      </c>
      <c r="O9968">
        <v>30</v>
      </c>
      <c r="P9968">
        <v>0</v>
      </c>
      <c r="Q9968" t="s">
        <v>363</v>
      </c>
    </row>
    <row r="9969" spans="1:21" x14ac:dyDescent="0.25">
      <c r="A9969">
        <v>2012</v>
      </c>
      <c r="B9969" s="6" t="s">
        <v>42</v>
      </c>
      <c r="C9969">
        <v>31</v>
      </c>
      <c r="D9969" t="s">
        <v>661</v>
      </c>
      <c r="E9969">
        <v>3</v>
      </c>
      <c r="F9969">
        <v>11</v>
      </c>
      <c r="G9969">
        <v>185</v>
      </c>
      <c r="H9969">
        <v>40</v>
      </c>
      <c r="I9969">
        <f t="shared" si="122"/>
        <v>13.496932515337424</v>
      </c>
      <c r="J9969" t="s">
        <v>85</v>
      </c>
      <c r="K9969">
        <v>25</v>
      </c>
      <c r="L9969">
        <v>18</v>
      </c>
      <c r="M9969">
        <v>8</v>
      </c>
      <c r="N9969">
        <v>0</v>
      </c>
      <c r="O9969">
        <v>0</v>
      </c>
      <c r="P9969">
        <v>0</v>
      </c>
    </row>
    <row r="9970" spans="1:21" x14ac:dyDescent="0.25">
      <c r="A9970">
        <v>2012</v>
      </c>
      <c r="B9970" s="6" t="s">
        <v>42</v>
      </c>
      <c r="C9970">
        <v>32</v>
      </c>
      <c r="D9970" t="s">
        <v>661</v>
      </c>
      <c r="I9970" t="str">
        <f t="shared" si="122"/>
        <v/>
      </c>
      <c r="J9970" t="s">
        <v>88</v>
      </c>
      <c r="K9970">
        <v>80</v>
      </c>
      <c r="L9970">
        <v>50</v>
      </c>
      <c r="M9970">
        <v>30</v>
      </c>
      <c r="N9970">
        <v>0</v>
      </c>
      <c r="O9970">
        <v>0</v>
      </c>
      <c r="P9970">
        <v>0</v>
      </c>
    </row>
    <row r="9971" spans="1:21" x14ac:dyDescent="0.25">
      <c r="A9971">
        <v>2012</v>
      </c>
      <c r="B9971" s="6" t="s">
        <v>42</v>
      </c>
      <c r="C9971">
        <v>33</v>
      </c>
      <c r="D9971" t="s">
        <v>661</v>
      </c>
      <c r="I9971" t="str">
        <f t="shared" si="122"/>
        <v/>
      </c>
      <c r="J9971" t="s">
        <v>81</v>
      </c>
      <c r="K9971">
        <v>50</v>
      </c>
      <c r="L9971">
        <v>20</v>
      </c>
      <c r="M9971">
        <v>5</v>
      </c>
      <c r="N9971">
        <v>0</v>
      </c>
      <c r="O9971">
        <v>20</v>
      </c>
      <c r="P9971">
        <v>70</v>
      </c>
      <c r="S9971" t="s">
        <v>47</v>
      </c>
    </row>
    <row r="9972" spans="1:21" x14ac:dyDescent="0.25">
      <c r="A9972">
        <v>2012</v>
      </c>
      <c r="B9972" s="6" t="s">
        <v>42</v>
      </c>
      <c r="C9972">
        <v>34</v>
      </c>
      <c r="D9972" t="s">
        <v>661</v>
      </c>
      <c r="I9972" t="str">
        <f t="shared" si="122"/>
        <v/>
      </c>
      <c r="J9972" t="s">
        <v>85</v>
      </c>
      <c r="K9972">
        <v>10</v>
      </c>
      <c r="L9972">
        <v>10</v>
      </c>
      <c r="M9972">
        <v>4</v>
      </c>
      <c r="N9972">
        <v>0</v>
      </c>
      <c r="O9972">
        <v>0</v>
      </c>
      <c r="P9972">
        <v>0</v>
      </c>
    </row>
    <row r="9973" spans="1:21" x14ac:dyDescent="0.25">
      <c r="A9973">
        <v>2012</v>
      </c>
      <c r="B9973" s="6" t="s">
        <v>42</v>
      </c>
      <c r="C9973">
        <v>35</v>
      </c>
      <c r="D9973" t="s">
        <v>661</v>
      </c>
      <c r="I9973" t="str">
        <f t="shared" si="122"/>
        <v/>
      </c>
      <c r="J9973" t="s">
        <v>85</v>
      </c>
      <c r="K9973">
        <v>5</v>
      </c>
      <c r="L9973">
        <v>5</v>
      </c>
      <c r="M9973">
        <v>3</v>
      </c>
      <c r="N9973">
        <v>0</v>
      </c>
      <c r="O9973">
        <v>0</v>
      </c>
      <c r="P9973">
        <v>0</v>
      </c>
    </row>
    <row r="9974" spans="1:21" x14ac:dyDescent="0.25">
      <c r="A9974">
        <v>2012</v>
      </c>
      <c r="B9974" s="6" t="s">
        <v>42</v>
      </c>
      <c r="C9974">
        <v>36</v>
      </c>
      <c r="D9974" t="s">
        <v>661</v>
      </c>
      <c r="I9974" t="str">
        <f t="shared" si="122"/>
        <v/>
      </c>
      <c r="J9974" t="s">
        <v>81</v>
      </c>
      <c r="K9974">
        <v>45</v>
      </c>
      <c r="L9974">
        <v>30</v>
      </c>
      <c r="M9974">
        <v>40</v>
      </c>
      <c r="N9974">
        <v>0</v>
      </c>
      <c r="O9974">
        <v>30</v>
      </c>
      <c r="P9974">
        <v>50</v>
      </c>
      <c r="S9974" t="s">
        <v>47</v>
      </c>
    </row>
    <row r="9975" spans="1:21" x14ac:dyDescent="0.25">
      <c r="A9975">
        <v>2012</v>
      </c>
      <c r="B9975" s="6" t="s">
        <v>42</v>
      </c>
      <c r="C9975">
        <v>37</v>
      </c>
      <c r="D9975" t="s">
        <v>661</v>
      </c>
      <c r="I9975" t="str">
        <f t="shared" si="122"/>
        <v/>
      </c>
      <c r="J9975" t="s">
        <v>85</v>
      </c>
      <c r="K9975">
        <v>12</v>
      </c>
      <c r="L9975">
        <v>10</v>
      </c>
      <c r="M9975">
        <v>5</v>
      </c>
      <c r="N9975">
        <v>0</v>
      </c>
      <c r="O9975">
        <v>0</v>
      </c>
      <c r="P9975">
        <v>0</v>
      </c>
    </row>
    <row r="9976" spans="1:21" x14ac:dyDescent="0.25">
      <c r="A9976">
        <v>2012</v>
      </c>
      <c r="B9976" s="6" t="s">
        <v>42</v>
      </c>
      <c r="C9976">
        <v>38</v>
      </c>
      <c r="D9976" t="s">
        <v>661</v>
      </c>
      <c r="I9976" t="str">
        <f t="shared" si="122"/>
        <v/>
      </c>
      <c r="J9976" t="s">
        <v>82</v>
      </c>
      <c r="K9976">
        <v>12</v>
      </c>
      <c r="L9976">
        <v>10</v>
      </c>
      <c r="M9976">
        <v>5</v>
      </c>
      <c r="N9976">
        <v>0</v>
      </c>
      <c r="O9976">
        <v>0</v>
      </c>
      <c r="P9976">
        <v>0</v>
      </c>
    </row>
    <row r="9977" spans="1:21" x14ac:dyDescent="0.25">
      <c r="A9977">
        <v>2012</v>
      </c>
      <c r="B9977" s="6" t="s">
        <v>42</v>
      </c>
      <c r="C9977">
        <v>39</v>
      </c>
      <c r="D9977" t="s">
        <v>661</v>
      </c>
      <c r="I9977" t="str">
        <f t="shared" si="122"/>
        <v/>
      </c>
      <c r="J9977" t="s">
        <v>88</v>
      </c>
      <c r="K9977">
        <v>45</v>
      </c>
      <c r="L9977">
        <v>40</v>
      </c>
      <c r="M9977">
        <v>60</v>
      </c>
      <c r="N9977">
        <v>0</v>
      </c>
      <c r="O9977">
        <v>10</v>
      </c>
      <c r="P9977">
        <v>60</v>
      </c>
    </row>
    <row r="9978" spans="1:21" x14ac:dyDescent="0.25">
      <c r="A9978">
        <v>2012</v>
      </c>
      <c r="B9978" s="6" t="s">
        <v>42</v>
      </c>
      <c r="C9978">
        <v>40</v>
      </c>
      <c r="D9978" t="s">
        <v>661</v>
      </c>
      <c r="I9978" t="str">
        <f t="shared" si="122"/>
        <v/>
      </c>
      <c r="J9978" t="s">
        <v>85</v>
      </c>
      <c r="K9978">
        <v>15</v>
      </c>
      <c r="L9978">
        <v>10</v>
      </c>
      <c r="M9978">
        <v>5</v>
      </c>
      <c r="N9978">
        <v>0</v>
      </c>
      <c r="O9978">
        <v>0</v>
      </c>
      <c r="P9978">
        <v>0</v>
      </c>
    </row>
    <row r="9979" spans="1:21" x14ac:dyDescent="0.25">
      <c r="A9979">
        <v>2012</v>
      </c>
      <c r="B9979" s="6" t="s">
        <v>42</v>
      </c>
      <c r="C9979">
        <v>41</v>
      </c>
      <c r="D9979" t="s">
        <v>661</v>
      </c>
      <c r="F9979">
        <v>11.2</v>
      </c>
      <c r="I9979">
        <f t="shared" si="122"/>
        <v>11.2</v>
      </c>
      <c r="J9979" t="s">
        <v>88</v>
      </c>
      <c r="K9979">
        <v>20</v>
      </c>
      <c r="L9979">
        <v>10</v>
      </c>
      <c r="M9979">
        <v>5</v>
      </c>
      <c r="N9979">
        <v>0</v>
      </c>
      <c r="O9979">
        <v>0</v>
      </c>
      <c r="P9979">
        <v>0</v>
      </c>
    </row>
    <row r="9980" spans="1:21" x14ac:dyDescent="0.25">
      <c r="A9980">
        <v>2012</v>
      </c>
      <c r="B9980" s="6" t="s">
        <v>42</v>
      </c>
      <c r="C9980">
        <v>42</v>
      </c>
      <c r="D9980" t="s">
        <v>665</v>
      </c>
      <c r="E9980">
        <v>4</v>
      </c>
      <c r="F9980">
        <f>34*0.3048</f>
        <v>10.363200000000001</v>
      </c>
      <c r="G9980">
        <v>245</v>
      </c>
      <c r="H9980">
        <v>0</v>
      </c>
      <c r="I9980">
        <f t="shared" si="122"/>
        <v>13.72609271523179</v>
      </c>
      <c r="J9980" t="s">
        <v>88</v>
      </c>
      <c r="K9980">
        <v>25</v>
      </c>
      <c r="L9980">
        <v>15</v>
      </c>
      <c r="M9980">
        <v>20</v>
      </c>
      <c r="N9980">
        <v>0</v>
      </c>
      <c r="O9980">
        <v>0</v>
      </c>
      <c r="P9980">
        <v>0</v>
      </c>
    </row>
    <row r="9981" spans="1:21" x14ac:dyDescent="0.25">
      <c r="A9981">
        <v>2012</v>
      </c>
      <c r="B9981" s="6" t="s">
        <v>42</v>
      </c>
      <c r="C9981">
        <v>43</v>
      </c>
      <c r="D9981" t="s">
        <v>665</v>
      </c>
      <c r="I9981" t="str">
        <f t="shared" si="122"/>
        <v/>
      </c>
      <c r="J9981" t="s">
        <v>82</v>
      </c>
      <c r="K9981">
        <v>8</v>
      </c>
      <c r="L9981">
        <v>5</v>
      </c>
      <c r="M9981">
        <v>2</v>
      </c>
      <c r="N9981">
        <v>0</v>
      </c>
      <c r="O9981">
        <v>0</v>
      </c>
      <c r="P9981">
        <v>0</v>
      </c>
    </row>
    <row r="9982" spans="1:21" x14ac:dyDescent="0.25">
      <c r="A9982">
        <v>2012</v>
      </c>
      <c r="B9982" s="6" t="s">
        <v>42</v>
      </c>
      <c r="C9982">
        <v>44</v>
      </c>
      <c r="D9982" t="s">
        <v>665</v>
      </c>
      <c r="I9982" t="str">
        <f t="shared" si="122"/>
        <v/>
      </c>
      <c r="J9982" t="s">
        <v>101</v>
      </c>
      <c r="K9982">
        <v>50</v>
      </c>
      <c r="L9982">
        <v>35</v>
      </c>
      <c r="M9982">
        <v>30</v>
      </c>
      <c r="N9982">
        <v>0</v>
      </c>
      <c r="O9982">
        <v>0</v>
      </c>
      <c r="P9982">
        <v>50</v>
      </c>
      <c r="U9982" t="s">
        <v>670</v>
      </c>
    </row>
    <row r="9983" spans="1:21" x14ac:dyDescent="0.25">
      <c r="A9983">
        <v>2012</v>
      </c>
      <c r="B9983" s="6" t="s">
        <v>42</v>
      </c>
      <c r="C9983">
        <v>45</v>
      </c>
      <c r="D9983" t="s">
        <v>665</v>
      </c>
      <c r="I9983" t="str">
        <f t="shared" si="122"/>
        <v/>
      </c>
      <c r="J9983" t="s">
        <v>88</v>
      </c>
      <c r="K9983">
        <v>35</v>
      </c>
      <c r="L9983">
        <v>30</v>
      </c>
      <c r="M9983">
        <v>25</v>
      </c>
      <c r="N9983">
        <v>0</v>
      </c>
      <c r="O9983">
        <v>0</v>
      </c>
      <c r="P9983">
        <v>0</v>
      </c>
    </row>
    <row r="9984" spans="1:21" x14ac:dyDescent="0.25">
      <c r="A9984">
        <v>2012</v>
      </c>
      <c r="B9984" s="6" t="s">
        <v>42</v>
      </c>
      <c r="C9984">
        <v>46</v>
      </c>
      <c r="D9984" t="s">
        <v>665</v>
      </c>
      <c r="I9984" t="str">
        <f t="shared" si="122"/>
        <v/>
      </c>
      <c r="J9984" t="s">
        <v>80</v>
      </c>
      <c r="K9984">
        <v>35</v>
      </c>
      <c r="L9984">
        <v>30</v>
      </c>
      <c r="M9984">
        <v>15</v>
      </c>
      <c r="N9984">
        <v>0</v>
      </c>
      <c r="O9984">
        <v>0</v>
      </c>
      <c r="P9984">
        <v>0</v>
      </c>
    </row>
    <row r="9985" spans="1:16" x14ac:dyDescent="0.25">
      <c r="A9985">
        <v>2012</v>
      </c>
      <c r="B9985" s="6" t="s">
        <v>42</v>
      </c>
      <c r="C9985">
        <v>47</v>
      </c>
      <c r="D9985" t="s">
        <v>665</v>
      </c>
      <c r="I9985" t="str">
        <f t="shared" si="122"/>
        <v/>
      </c>
      <c r="J9985" t="s">
        <v>82</v>
      </c>
      <c r="K9985">
        <v>20</v>
      </c>
      <c r="L9985">
        <v>15</v>
      </c>
      <c r="M9985">
        <v>10</v>
      </c>
      <c r="N9985">
        <v>0</v>
      </c>
      <c r="O9985">
        <v>0</v>
      </c>
      <c r="P9985">
        <v>0</v>
      </c>
    </row>
    <row r="9986" spans="1:16" x14ac:dyDescent="0.25">
      <c r="A9986">
        <v>2012</v>
      </c>
      <c r="B9986" s="6" t="s">
        <v>42</v>
      </c>
      <c r="C9986">
        <v>48</v>
      </c>
      <c r="D9986" t="s">
        <v>665</v>
      </c>
      <c r="I9986" t="str">
        <f t="shared" si="122"/>
        <v/>
      </c>
      <c r="J9986" t="s">
        <v>85</v>
      </c>
      <c r="K9986">
        <v>15</v>
      </c>
      <c r="L9986">
        <v>10</v>
      </c>
      <c r="M9986">
        <v>5</v>
      </c>
      <c r="N9986">
        <v>0</v>
      </c>
      <c r="O9986">
        <v>0</v>
      </c>
      <c r="P9986">
        <v>0</v>
      </c>
    </row>
    <row r="9987" spans="1:16" x14ac:dyDescent="0.25">
      <c r="A9987">
        <v>2012</v>
      </c>
      <c r="B9987" s="6" t="s">
        <v>42</v>
      </c>
      <c r="C9987">
        <v>49</v>
      </c>
      <c r="D9987" t="s">
        <v>665</v>
      </c>
      <c r="I9987" t="str">
        <f t="shared" si="122"/>
        <v/>
      </c>
      <c r="J9987" t="s">
        <v>82</v>
      </c>
      <c r="K9987">
        <v>10</v>
      </c>
      <c r="L9987">
        <v>10</v>
      </c>
      <c r="M9987">
        <v>10</v>
      </c>
      <c r="N9987">
        <v>0</v>
      </c>
      <c r="O9987">
        <v>0</v>
      </c>
      <c r="P9987">
        <v>0</v>
      </c>
    </row>
    <row r="9988" spans="1:16" x14ac:dyDescent="0.25">
      <c r="A9988">
        <v>2012</v>
      </c>
      <c r="B9988" s="6" t="s">
        <v>42</v>
      </c>
      <c r="C9988">
        <v>50</v>
      </c>
      <c r="D9988" t="s">
        <v>665</v>
      </c>
      <c r="I9988" t="str">
        <f t="shared" si="122"/>
        <v/>
      </c>
      <c r="J9988" t="s">
        <v>85</v>
      </c>
      <c r="K9988">
        <v>25</v>
      </c>
      <c r="L9988">
        <v>20</v>
      </c>
      <c r="M9988">
        <v>10</v>
      </c>
      <c r="N9988">
        <v>0</v>
      </c>
      <c r="O9988">
        <v>0</v>
      </c>
      <c r="P9988">
        <v>0</v>
      </c>
    </row>
    <row r="9989" spans="1:16" x14ac:dyDescent="0.25">
      <c r="A9989">
        <v>2012</v>
      </c>
      <c r="B9989" s="6" t="s">
        <v>42</v>
      </c>
      <c r="C9989">
        <v>51</v>
      </c>
      <c r="D9989" t="s">
        <v>665</v>
      </c>
      <c r="F9989">
        <f>34*0.3048</f>
        <v>10.363200000000001</v>
      </c>
      <c r="I9989">
        <f t="shared" si="122"/>
        <v>10.363200000000001</v>
      </c>
      <c r="J9989" t="s">
        <v>82</v>
      </c>
      <c r="K9989">
        <v>20</v>
      </c>
      <c r="L9989">
        <v>10</v>
      </c>
      <c r="M9989">
        <v>5</v>
      </c>
      <c r="N9989">
        <v>0</v>
      </c>
      <c r="O9989">
        <v>0</v>
      </c>
      <c r="P9989">
        <v>0</v>
      </c>
    </row>
    <row r="9990" spans="1:16" x14ac:dyDescent="0.25">
      <c r="A9990">
        <v>2012</v>
      </c>
      <c r="B9990" s="6" t="s">
        <v>42</v>
      </c>
      <c r="C9990">
        <v>52</v>
      </c>
      <c r="D9990" t="s">
        <v>665</v>
      </c>
      <c r="E9990">
        <v>5</v>
      </c>
      <c r="F9990">
        <f>34*0.3048</f>
        <v>10.363200000000001</v>
      </c>
      <c r="G9990">
        <v>135</v>
      </c>
      <c r="H9990">
        <v>20</v>
      </c>
      <c r="I9990">
        <f t="shared" si="122"/>
        <v>11.980578034682082</v>
      </c>
      <c r="J9990" t="s">
        <v>81</v>
      </c>
      <c r="K9990">
        <v>25</v>
      </c>
      <c r="L9990">
        <v>20</v>
      </c>
      <c r="M9990">
        <v>20</v>
      </c>
      <c r="N9990">
        <v>0</v>
      </c>
      <c r="O9990">
        <v>0</v>
      </c>
      <c r="P9990">
        <v>0</v>
      </c>
    </row>
    <row r="9991" spans="1:16" x14ac:dyDescent="0.25">
      <c r="A9991">
        <v>2012</v>
      </c>
      <c r="B9991" s="6" t="s">
        <v>42</v>
      </c>
      <c r="C9991">
        <v>53</v>
      </c>
      <c r="D9991" t="s">
        <v>665</v>
      </c>
      <c r="I9991" t="str">
        <f t="shared" si="122"/>
        <v/>
      </c>
      <c r="J9991" t="s">
        <v>88</v>
      </c>
      <c r="K9991">
        <v>25</v>
      </c>
      <c r="L9991">
        <v>20</v>
      </c>
      <c r="M9991">
        <v>30</v>
      </c>
      <c r="N9991">
        <v>0</v>
      </c>
      <c r="O9991">
        <v>0</v>
      </c>
      <c r="P9991">
        <v>0</v>
      </c>
    </row>
    <row r="9992" spans="1:16" x14ac:dyDescent="0.25">
      <c r="A9992">
        <v>2012</v>
      </c>
      <c r="B9992" s="6" t="s">
        <v>42</v>
      </c>
      <c r="C9992">
        <v>54</v>
      </c>
      <c r="D9992" t="s">
        <v>665</v>
      </c>
      <c r="I9992" t="str">
        <f t="shared" si="122"/>
        <v/>
      </c>
      <c r="J9992" t="s">
        <v>85</v>
      </c>
      <c r="K9992">
        <v>10</v>
      </c>
      <c r="L9992">
        <v>10</v>
      </c>
      <c r="M9992">
        <v>5</v>
      </c>
      <c r="N9992">
        <v>0</v>
      </c>
      <c r="O9992">
        <v>0</v>
      </c>
      <c r="P9992">
        <v>0</v>
      </c>
    </row>
    <row r="9993" spans="1:16" x14ac:dyDescent="0.25">
      <c r="A9993">
        <v>2012</v>
      </c>
      <c r="B9993" s="6" t="s">
        <v>42</v>
      </c>
      <c r="C9993">
        <v>55</v>
      </c>
      <c r="D9993" t="s">
        <v>665</v>
      </c>
      <c r="I9993" t="str">
        <f t="shared" si="122"/>
        <v/>
      </c>
      <c r="J9993" t="s">
        <v>80</v>
      </c>
      <c r="K9993">
        <v>25</v>
      </c>
      <c r="L9993">
        <v>15</v>
      </c>
      <c r="M9993">
        <v>10</v>
      </c>
      <c r="N9993">
        <v>0</v>
      </c>
      <c r="O9993">
        <v>0</v>
      </c>
      <c r="P9993">
        <v>0</v>
      </c>
    </row>
    <row r="9994" spans="1:16" x14ac:dyDescent="0.25">
      <c r="A9994">
        <v>2012</v>
      </c>
      <c r="B9994" s="6" t="s">
        <v>42</v>
      </c>
      <c r="C9994">
        <v>56</v>
      </c>
      <c r="D9994" t="s">
        <v>665</v>
      </c>
      <c r="I9994" t="str">
        <f t="shared" si="122"/>
        <v/>
      </c>
      <c r="J9994" t="s">
        <v>85</v>
      </c>
      <c r="K9994">
        <v>15</v>
      </c>
      <c r="L9994">
        <v>10</v>
      </c>
      <c r="M9994">
        <v>5</v>
      </c>
      <c r="N9994">
        <v>0</v>
      </c>
      <c r="O9994">
        <v>0</v>
      </c>
      <c r="P9994">
        <v>0</v>
      </c>
    </row>
    <row r="9995" spans="1:16" x14ac:dyDescent="0.25">
      <c r="A9995">
        <v>2012</v>
      </c>
      <c r="B9995" s="6" t="s">
        <v>42</v>
      </c>
      <c r="C9995">
        <v>57</v>
      </c>
      <c r="D9995" t="s">
        <v>665</v>
      </c>
      <c r="I9995" t="str">
        <f t="shared" si="122"/>
        <v/>
      </c>
      <c r="J9995" t="s">
        <v>85</v>
      </c>
      <c r="K9995">
        <v>5</v>
      </c>
      <c r="L9995">
        <v>5</v>
      </c>
      <c r="M9995">
        <v>2</v>
      </c>
      <c r="N9995">
        <v>0</v>
      </c>
      <c r="O9995">
        <v>0</v>
      </c>
      <c r="P9995">
        <v>0</v>
      </c>
    </row>
    <row r="9996" spans="1:16" x14ac:dyDescent="0.25">
      <c r="A9996">
        <v>2012</v>
      </c>
      <c r="B9996" s="6" t="s">
        <v>42</v>
      </c>
      <c r="C9996">
        <v>58</v>
      </c>
      <c r="D9996" t="s">
        <v>665</v>
      </c>
      <c r="I9996" t="str">
        <f t="shared" si="122"/>
        <v/>
      </c>
      <c r="J9996" t="s">
        <v>124</v>
      </c>
      <c r="K9996">
        <v>8</v>
      </c>
      <c r="L9996">
        <v>5</v>
      </c>
      <c r="M9996">
        <v>2</v>
      </c>
      <c r="N9996">
        <v>0</v>
      </c>
      <c r="O9996">
        <v>0</v>
      </c>
      <c r="P9996">
        <v>0</v>
      </c>
    </row>
    <row r="9997" spans="1:16" x14ac:dyDescent="0.25">
      <c r="A9997">
        <v>2012</v>
      </c>
      <c r="B9997" s="6" t="s">
        <v>42</v>
      </c>
      <c r="C9997">
        <v>59</v>
      </c>
      <c r="D9997" t="s">
        <v>665</v>
      </c>
      <c r="I9997" t="str">
        <f t="shared" si="122"/>
        <v/>
      </c>
      <c r="J9997" t="s">
        <v>85</v>
      </c>
      <c r="K9997">
        <v>20</v>
      </c>
      <c r="L9997">
        <v>10</v>
      </c>
      <c r="M9997">
        <v>15</v>
      </c>
      <c r="N9997">
        <v>0</v>
      </c>
      <c r="O9997">
        <v>0</v>
      </c>
      <c r="P9997">
        <v>0</v>
      </c>
    </row>
    <row r="9998" spans="1:16" x14ac:dyDescent="0.25">
      <c r="A9998">
        <v>2012</v>
      </c>
      <c r="B9998" s="6" t="s">
        <v>42</v>
      </c>
      <c r="C9998">
        <v>60</v>
      </c>
      <c r="D9998" t="s">
        <v>665</v>
      </c>
      <c r="F9998">
        <f>34*0.3048</f>
        <v>10.363200000000001</v>
      </c>
      <c r="I9998">
        <f t="shared" si="122"/>
        <v>10.363200000000001</v>
      </c>
      <c r="J9998" t="s">
        <v>85</v>
      </c>
      <c r="K9998">
        <v>25</v>
      </c>
      <c r="L9998">
        <v>20</v>
      </c>
      <c r="M9998">
        <v>10</v>
      </c>
      <c r="N9998">
        <v>0</v>
      </c>
      <c r="O9998">
        <v>0</v>
      </c>
      <c r="P9998">
        <v>0</v>
      </c>
    </row>
    <row r="9999" spans="1:16" x14ac:dyDescent="0.25">
      <c r="A9999">
        <v>2012</v>
      </c>
      <c r="B9999" s="6" t="s">
        <v>42</v>
      </c>
      <c r="C9999">
        <v>61</v>
      </c>
      <c r="D9999" t="s">
        <v>665</v>
      </c>
      <c r="E9999">
        <v>6</v>
      </c>
      <c r="F9999">
        <f>34*0.3048</f>
        <v>10.363200000000001</v>
      </c>
      <c r="G9999">
        <v>310</v>
      </c>
      <c r="H9999">
        <v>25</v>
      </c>
      <c r="I9999">
        <f t="shared" si="122"/>
        <v>15.019130434782609</v>
      </c>
      <c r="J9999" t="s">
        <v>82</v>
      </c>
      <c r="K9999">
        <v>30</v>
      </c>
      <c r="L9999">
        <v>25</v>
      </c>
      <c r="M9999">
        <v>15</v>
      </c>
      <c r="N9999">
        <v>0</v>
      </c>
      <c r="O9999">
        <v>0</v>
      </c>
      <c r="P9999">
        <v>0</v>
      </c>
    </row>
    <row r="10000" spans="1:16" x14ac:dyDescent="0.25">
      <c r="A10000">
        <v>2012</v>
      </c>
      <c r="B10000" s="6" t="s">
        <v>42</v>
      </c>
      <c r="C10000">
        <v>62</v>
      </c>
      <c r="D10000" t="s">
        <v>665</v>
      </c>
      <c r="I10000" t="str">
        <f t="shared" si="122"/>
        <v/>
      </c>
      <c r="J10000" t="s">
        <v>80</v>
      </c>
      <c r="K10000">
        <v>20</v>
      </c>
      <c r="L10000">
        <v>15</v>
      </c>
      <c r="M10000">
        <v>10</v>
      </c>
      <c r="N10000">
        <v>0</v>
      </c>
      <c r="O10000">
        <v>0</v>
      </c>
      <c r="P10000">
        <v>0</v>
      </c>
    </row>
    <row r="10001" spans="1:19" x14ac:dyDescent="0.25">
      <c r="A10001">
        <v>2012</v>
      </c>
      <c r="B10001" s="6" t="s">
        <v>42</v>
      </c>
      <c r="C10001">
        <v>63</v>
      </c>
      <c r="D10001" t="s">
        <v>665</v>
      </c>
      <c r="I10001" t="str">
        <f t="shared" si="122"/>
        <v/>
      </c>
      <c r="J10001" t="s">
        <v>88</v>
      </c>
      <c r="K10001">
        <v>30</v>
      </c>
      <c r="L10001">
        <v>25</v>
      </c>
      <c r="M10001">
        <v>20</v>
      </c>
      <c r="N10001">
        <v>0</v>
      </c>
      <c r="O10001">
        <v>0</v>
      </c>
      <c r="P10001">
        <v>0</v>
      </c>
    </row>
    <row r="10002" spans="1:19" x14ac:dyDescent="0.25">
      <c r="A10002">
        <v>2012</v>
      </c>
      <c r="B10002" s="6" t="s">
        <v>42</v>
      </c>
      <c r="C10002">
        <v>64</v>
      </c>
      <c r="D10002" t="s">
        <v>665</v>
      </c>
      <c r="I10002" t="str">
        <f t="shared" si="122"/>
        <v/>
      </c>
      <c r="J10002" t="s">
        <v>80</v>
      </c>
      <c r="K10002">
        <v>10</v>
      </c>
      <c r="L10002">
        <v>10</v>
      </c>
      <c r="M10002">
        <v>5</v>
      </c>
      <c r="N10002">
        <v>0</v>
      </c>
      <c r="O10002">
        <v>0</v>
      </c>
      <c r="P10002">
        <v>0</v>
      </c>
    </row>
    <row r="10003" spans="1:19" x14ac:dyDescent="0.25">
      <c r="A10003">
        <v>2012</v>
      </c>
      <c r="B10003" s="6" t="s">
        <v>42</v>
      </c>
      <c r="C10003">
        <v>65</v>
      </c>
      <c r="D10003" t="s">
        <v>665</v>
      </c>
      <c r="I10003" t="str">
        <f t="shared" si="122"/>
        <v/>
      </c>
      <c r="J10003" t="s">
        <v>80</v>
      </c>
      <c r="K10003">
        <v>8</v>
      </c>
      <c r="L10003">
        <v>5</v>
      </c>
      <c r="M10003">
        <v>2</v>
      </c>
      <c r="N10003">
        <v>0</v>
      </c>
      <c r="O10003">
        <v>0</v>
      </c>
      <c r="P10003">
        <v>0</v>
      </c>
      <c r="S10003" t="s">
        <v>47</v>
      </c>
    </row>
    <row r="10004" spans="1:19" x14ac:dyDescent="0.25">
      <c r="A10004">
        <v>2012</v>
      </c>
      <c r="B10004" s="6" t="s">
        <v>42</v>
      </c>
      <c r="C10004">
        <v>66</v>
      </c>
      <c r="D10004" t="s">
        <v>665</v>
      </c>
      <c r="I10004" t="str">
        <f t="shared" si="122"/>
        <v/>
      </c>
      <c r="J10004" t="s">
        <v>85</v>
      </c>
      <c r="K10004">
        <v>25</v>
      </c>
      <c r="L10004">
        <v>25</v>
      </c>
      <c r="M10004">
        <v>15</v>
      </c>
      <c r="N10004">
        <v>0</v>
      </c>
      <c r="O10004">
        <v>0</v>
      </c>
      <c r="P10004">
        <v>0</v>
      </c>
    </row>
    <row r="10005" spans="1:19" x14ac:dyDescent="0.25">
      <c r="A10005">
        <v>2012</v>
      </c>
      <c r="B10005" s="6" t="s">
        <v>42</v>
      </c>
      <c r="C10005">
        <v>67</v>
      </c>
      <c r="D10005" t="s">
        <v>665</v>
      </c>
      <c r="I10005" t="str">
        <f t="shared" si="122"/>
        <v/>
      </c>
      <c r="J10005" t="s">
        <v>88</v>
      </c>
      <c r="K10005">
        <v>15</v>
      </c>
      <c r="L10005">
        <v>10</v>
      </c>
      <c r="M10005">
        <v>10</v>
      </c>
      <c r="N10005">
        <v>0</v>
      </c>
      <c r="O10005">
        <v>0</v>
      </c>
      <c r="P10005">
        <v>0</v>
      </c>
    </row>
    <row r="10006" spans="1:19" x14ac:dyDescent="0.25">
      <c r="A10006">
        <v>2012</v>
      </c>
      <c r="B10006" s="6" t="s">
        <v>42</v>
      </c>
      <c r="C10006">
        <v>68</v>
      </c>
      <c r="D10006" t="s">
        <v>665</v>
      </c>
      <c r="I10006" t="str">
        <f t="shared" si="122"/>
        <v/>
      </c>
      <c r="J10006" t="s">
        <v>85</v>
      </c>
      <c r="K10006">
        <v>15</v>
      </c>
      <c r="L10006">
        <v>10</v>
      </c>
      <c r="M10006">
        <v>10</v>
      </c>
      <c r="N10006">
        <v>0</v>
      </c>
      <c r="O10006">
        <v>0</v>
      </c>
      <c r="P10006">
        <v>0</v>
      </c>
    </row>
    <row r="10007" spans="1:19" x14ac:dyDescent="0.25">
      <c r="A10007">
        <v>2012</v>
      </c>
      <c r="B10007" s="6" t="s">
        <v>42</v>
      </c>
      <c r="C10007">
        <v>69</v>
      </c>
      <c r="D10007" t="s">
        <v>665</v>
      </c>
      <c r="I10007" t="str">
        <f t="shared" si="122"/>
        <v/>
      </c>
      <c r="J10007" t="s">
        <v>85</v>
      </c>
      <c r="K10007">
        <v>20</v>
      </c>
      <c r="L10007">
        <v>15</v>
      </c>
      <c r="M10007">
        <v>10</v>
      </c>
      <c r="N10007">
        <v>0</v>
      </c>
      <c r="O10007">
        <v>0</v>
      </c>
      <c r="P10007">
        <v>0</v>
      </c>
    </row>
    <row r="10008" spans="1:19" x14ac:dyDescent="0.25">
      <c r="A10008">
        <v>2012</v>
      </c>
      <c r="B10008" s="6" t="s">
        <v>42</v>
      </c>
      <c r="C10008">
        <v>70</v>
      </c>
      <c r="D10008" t="s">
        <v>665</v>
      </c>
      <c r="I10008" t="str">
        <f t="shared" si="122"/>
        <v/>
      </c>
      <c r="J10008" t="s">
        <v>78</v>
      </c>
      <c r="K10008">
        <v>12</v>
      </c>
      <c r="L10008">
        <v>10</v>
      </c>
      <c r="M10008">
        <v>5</v>
      </c>
      <c r="N10008">
        <v>0</v>
      </c>
      <c r="O10008">
        <v>5</v>
      </c>
      <c r="P10008">
        <v>40</v>
      </c>
    </row>
    <row r="10009" spans="1:19" x14ac:dyDescent="0.25">
      <c r="A10009">
        <v>2012</v>
      </c>
      <c r="B10009" s="6" t="s">
        <v>42</v>
      </c>
      <c r="C10009">
        <v>71</v>
      </c>
      <c r="D10009" t="s">
        <v>665</v>
      </c>
      <c r="I10009" t="str">
        <f t="shared" si="122"/>
        <v/>
      </c>
      <c r="J10009" t="s">
        <v>85</v>
      </c>
      <c r="K10009">
        <v>20</v>
      </c>
      <c r="L10009">
        <v>10</v>
      </c>
      <c r="M10009">
        <v>5</v>
      </c>
      <c r="N10009">
        <v>0</v>
      </c>
      <c r="O10009">
        <v>0</v>
      </c>
      <c r="P10009">
        <v>0</v>
      </c>
    </row>
    <row r="10010" spans="1:19" x14ac:dyDescent="0.25">
      <c r="A10010">
        <v>2012</v>
      </c>
      <c r="B10010" s="6" t="s">
        <v>42</v>
      </c>
      <c r="C10010">
        <v>72</v>
      </c>
      <c r="D10010" t="s">
        <v>665</v>
      </c>
      <c r="I10010" t="str">
        <f t="shared" si="122"/>
        <v/>
      </c>
      <c r="J10010" t="s">
        <v>85</v>
      </c>
      <c r="K10010">
        <v>20</v>
      </c>
      <c r="L10010">
        <v>15</v>
      </c>
      <c r="M10010">
        <v>10</v>
      </c>
      <c r="N10010">
        <v>0</v>
      </c>
      <c r="O10010">
        <v>0</v>
      </c>
      <c r="P10010">
        <v>0</v>
      </c>
    </row>
    <row r="10011" spans="1:19" x14ac:dyDescent="0.25">
      <c r="A10011">
        <v>2012</v>
      </c>
      <c r="B10011" s="6" t="s">
        <v>42</v>
      </c>
      <c r="C10011">
        <v>73</v>
      </c>
      <c r="D10011" t="s">
        <v>665</v>
      </c>
      <c r="F10011">
        <f>34*0.3048</f>
        <v>10.363200000000001</v>
      </c>
      <c r="I10011">
        <f t="shared" si="122"/>
        <v>10.363200000000001</v>
      </c>
      <c r="J10011" t="s">
        <v>82</v>
      </c>
      <c r="K10011">
        <v>35</v>
      </c>
      <c r="L10011">
        <v>20</v>
      </c>
      <c r="M10011">
        <v>20</v>
      </c>
      <c r="N10011">
        <v>0</v>
      </c>
      <c r="O10011">
        <v>0</v>
      </c>
      <c r="P10011">
        <v>0</v>
      </c>
    </row>
    <row r="10012" spans="1:19" x14ac:dyDescent="0.25">
      <c r="A10012">
        <v>2012</v>
      </c>
      <c r="B10012" s="6" t="s">
        <v>20</v>
      </c>
      <c r="C10012">
        <v>1</v>
      </c>
      <c r="D10012" t="s">
        <v>661</v>
      </c>
      <c r="E10012">
        <v>1</v>
      </c>
      <c r="F10012">
        <v>7</v>
      </c>
      <c r="G10012">
        <v>400</v>
      </c>
      <c r="H10012">
        <v>80</v>
      </c>
      <c r="I10012">
        <f t="shared" si="122"/>
        <v>11.666666666666668</v>
      </c>
      <c r="J10012" t="s">
        <v>79</v>
      </c>
      <c r="K10012">
        <v>10</v>
      </c>
      <c r="L10012">
        <v>5</v>
      </c>
      <c r="M10012">
        <v>8</v>
      </c>
      <c r="N10012">
        <v>0</v>
      </c>
      <c r="O10012">
        <v>0</v>
      </c>
      <c r="P10012">
        <v>0</v>
      </c>
    </row>
    <row r="10013" spans="1:19" x14ac:dyDescent="0.25">
      <c r="A10013">
        <v>2012</v>
      </c>
      <c r="B10013" s="6" t="s">
        <v>20</v>
      </c>
      <c r="C10013">
        <v>2</v>
      </c>
      <c r="D10013" t="s">
        <v>661</v>
      </c>
      <c r="I10013" t="str">
        <f t="shared" si="122"/>
        <v/>
      </c>
      <c r="J10013" t="s">
        <v>79</v>
      </c>
      <c r="K10013">
        <v>20</v>
      </c>
      <c r="L10013">
        <v>6</v>
      </c>
      <c r="M10013">
        <v>12</v>
      </c>
      <c r="N10013">
        <v>0</v>
      </c>
      <c r="O10013">
        <v>30</v>
      </c>
      <c r="P10013">
        <v>20</v>
      </c>
    </row>
    <row r="10014" spans="1:19" x14ac:dyDescent="0.25">
      <c r="A10014">
        <v>2012</v>
      </c>
      <c r="B10014" s="6" t="s">
        <v>20</v>
      </c>
      <c r="C10014">
        <v>3</v>
      </c>
      <c r="D10014" t="s">
        <v>661</v>
      </c>
      <c r="I10014" t="str">
        <f t="shared" ref="I10014:I10035" si="123">IF($F10014&gt;0, $F10014/(1000-$G10014)*1000,"")</f>
        <v/>
      </c>
      <c r="J10014" t="s">
        <v>82</v>
      </c>
      <c r="K10014">
        <v>8</v>
      </c>
      <c r="L10014">
        <v>5</v>
      </c>
      <c r="M10014">
        <v>3</v>
      </c>
      <c r="N10014">
        <v>0</v>
      </c>
      <c r="O10014">
        <v>0</v>
      </c>
      <c r="P10014">
        <v>0</v>
      </c>
    </row>
    <row r="10015" spans="1:19" x14ac:dyDescent="0.25">
      <c r="A10015">
        <v>2012</v>
      </c>
      <c r="B10015" s="6" t="s">
        <v>20</v>
      </c>
      <c r="C10015">
        <v>4</v>
      </c>
      <c r="D10015" t="s">
        <v>661</v>
      </c>
      <c r="I10015" t="str">
        <f t="shared" si="123"/>
        <v/>
      </c>
      <c r="J10015" t="s">
        <v>323</v>
      </c>
      <c r="K10015">
        <v>12</v>
      </c>
      <c r="L10015">
        <v>8</v>
      </c>
      <c r="M10015">
        <v>3</v>
      </c>
      <c r="N10015">
        <v>0</v>
      </c>
      <c r="O10015">
        <v>0</v>
      </c>
      <c r="P10015">
        <v>0</v>
      </c>
    </row>
    <row r="10016" spans="1:19" x14ac:dyDescent="0.25">
      <c r="A10016">
        <v>2012</v>
      </c>
      <c r="B10016" s="6" t="s">
        <v>20</v>
      </c>
      <c r="C10016">
        <v>5</v>
      </c>
      <c r="D10016" t="s">
        <v>661</v>
      </c>
      <c r="I10016" t="str">
        <f t="shared" si="123"/>
        <v/>
      </c>
      <c r="J10016" t="s">
        <v>79</v>
      </c>
      <c r="K10016">
        <v>10</v>
      </c>
      <c r="L10016">
        <v>6</v>
      </c>
      <c r="M10016">
        <v>5</v>
      </c>
      <c r="N10016">
        <v>0</v>
      </c>
      <c r="O10016">
        <v>10</v>
      </c>
      <c r="P10016">
        <v>0</v>
      </c>
    </row>
    <row r="10017" spans="1:16" x14ac:dyDescent="0.25">
      <c r="A10017">
        <v>2012</v>
      </c>
      <c r="B10017" s="6" t="s">
        <v>20</v>
      </c>
      <c r="C10017">
        <v>6</v>
      </c>
      <c r="D10017" t="s">
        <v>661</v>
      </c>
      <c r="I10017" t="str">
        <f t="shared" si="123"/>
        <v/>
      </c>
      <c r="J10017" t="s">
        <v>79</v>
      </c>
      <c r="K10017">
        <v>15</v>
      </c>
      <c r="L10017">
        <v>6</v>
      </c>
      <c r="M10017">
        <v>5</v>
      </c>
      <c r="N10017">
        <v>0</v>
      </c>
      <c r="O10017">
        <v>0</v>
      </c>
      <c r="P10017">
        <v>0</v>
      </c>
    </row>
    <row r="10018" spans="1:16" x14ac:dyDescent="0.25">
      <c r="A10018">
        <v>2012</v>
      </c>
      <c r="B10018" s="6" t="s">
        <v>20</v>
      </c>
      <c r="C10018">
        <v>7</v>
      </c>
      <c r="D10018" t="s">
        <v>661</v>
      </c>
      <c r="I10018" t="str">
        <f t="shared" si="123"/>
        <v/>
      </c>
      <c r="J10018" t="s">
        <v>82</v>
      </c>
      <c r="K10018">
        <v>25</v>
      </c>
      <c r="L10018">
        <v>15</v>
      </c>
      <c r="M10018">
        <v>5</v>
      </c>
      <c r="N10018">
        <v>0</v>
      </c>
      <c r="O10018">
        <v>0</v>
      </c>
      <c r="P10018">
        <v>0</v>
      </c>
    </row>
    <row r="10019" spans="1:16" x14ac:dyDescent="0.25">
      <c r="A10019">
        <v>2012</v>
      </c>
      <c r="B10019" s="6" t="s">
        <v>20</v>
      </c>
      <c r="C10019">
        <v>8</v>
      </c>
      <c r="D10019" t="s">
        <v>661</v>
      </c>
      <c r="I10019" t="str">
        <f t="shared" si="123"/>
        <v/>
      </c>
      <c r="J10019" t="s">
        <v>88</v>
      </c>
      <c r="K10019">
        <v>50</v>
      </c>
      <c r="L10019">
        <v>40</v>
      </c>
      <c r="M10019">
        <v>50</v>
      </c>
      <c r="N10019">
        <v>0</v>
      </c>
      <c r="O10019">
        <v>0</v>
      </c>
      <c r="P10019">
        <v>10</v>
      </c>
    </row>
    <row r="10020" spans="1:16" x14ac:dyDescent="0.25">
      <c r="A10020">
        <v>2012</v>
      </c>
      <c r="B10020" s="6" t="s">
        <v>20</v>
      </c>
      <c r="C10020">
        <v>9</v>
      </c>
      <c r="D10020" t="s">
        <v>661</v>
      </c>
      <c r="I10020" t="str">
        <f t="shared" si="123"/>
        <v/>
      </c>
      <c r="J10020" t="s">
        <v>82</v>
      </c>
      <c r="K10020">
        <v>30</v>
      </c>
      <c r="L10020">
        <v>20</v>
      </c>
      <c r="M10020">
        <v>15</v>
      </c>
      <c r="N10020">
        <v>0</v>
      </c>
      <c r="O10020">
        <v>15</v>
      </c>
      <c r="P10020">
        <v>0</v>
      </c>
    </row>
    <row r="10021" spans="1:16" x14ac:dyDescent="0.25">
      <c r="A10021">
        <v>2012</v>
      </c>
      <c r="B10021" s="6" t="s">
        <v>20</v>
      </c>
      <c r="C10021">
        <v>10</v>
      </c>
      <c r="D10021" t="s">
        <v>661</v>
      </c>
      <c r="I10021" t="str">
        <f t="shared" si="123"/>
        <v/>
      </c>
      <c r="J10021" t="s">
        <v>82</v>
      </c>
      <c r="K10021">
        <v>20</v>
      </c>
      <c r="L10021">
        <v>21</v>
      </c>
      <c r="M10021">
        <v>16</v>
      </c>
      <c r="N10021">
        <v>0</v>
      </c>
      <c r="O10021">
        <v>10</v>
      </c>
      <c r="P10021">
        <v>0</v>
      </c>
    </row>
    <row r="10022" spans="1:16" x14ac:dyDescent="0.25">
      <c r="A10022">
        <v>2012</v>
      </c>
      <c r="B10022" s="6" t="s">
        <v>20</v>
      </c>
      <c r="C10022">
        <v>11</v>
      </c>
      <c r="D10022" t="s">
        <v>661</v>
      </c>
      <c r="I10022" t="str">
        <f t="shared" si="123"/>
        <v/>
      </c>
      <c r="J10022" t="s">
        <v>82</v>
      </c>
      <c r="K10022">
        <v>8</v>
      </c>
      <c r="L10022">
        <v>5</v>
      </c>
      <c r="M10022">
        <v>5</v>
      </c>
      <c r="N10022">
        <v>0</v>
      </c>
      <c r="O10022">
        <v>0</v>
      </c>
      <c r="P10022">
        <v>0</v>
      </c>
    </row>
    <row r="10023" spans="1:16" x14ac:dyDescent="0.25">
      <c r="A10023">
        <v>2012</v>
      </c>
      <c r="B10023" s="6" t="s">
        <v>20</v>
      </c>
      <c r="C10023">
        <v>12</v>
      </c>
      <c r="D10023" t="s">
        <v>661</v>
      </c>
      <c r="I10023" t="str">
        <f t="shared" si="123"/>
        <v/>
      </c>
      <c r="J10023" t="s">
        <v>83</v>
      </c>
      <c r="K10023">
        <v>180</v>
      </c>
      <c r="L10023">
        <v>90</v>
      </c>
      <c r="M10023">
        <v>80</v>
      </c>
      <c r="N10023">
        <v>0</v>
      </c>
      <c r="O10023">
        <v>5</v>
      </c>
      <c r="P10023">
        <v>0</v>
      </c>
    </row>
    <row r="10024" spans="1:16" x14ac:dyDescent="0.25">
      <c r="A10024">
        <v>2012</v>
      </c>
      <c r="B10024" s="6" t="s">
        <v>20</v>
      </c>
      <c r="C10024">
        <v>13</v>
      </c>
      <c r="D10024" t="s">
        <v>661</v>
      </c>
      <c r="I10024" t="str">
        <f t="shared" si="123"/>
        <v/>
      </c>
      <c r="J10024" t="s">
        <v>85</v>
      </c>
      <c r="K10024">
        <v>20</v>
      </c>
      <c r="L10024">
        <v>10</v>
      </c>
      <c r="M10024">
        <v>5</v>
      </c>
      <c r="N10024">
        <v>0</v>
      </c>
      <c r="O10024">
        <v>0</v>
      </c>
      <c r="P10024">
        <v>0</v>
      </c>
    </row>
    <row r="10025" spans="1:16" x14ac:dyDescent="0.25">
      <c r="A10025">
        <v>2012</v>
      </c>
      <c r="B10025" s="6" t="s">
        <v>20</v>
      </c>
      <c r="C10025">
        <v>14</v>
      </c>
      <c r="D10025" t="s">
        <v>661</v>
      </c>
      <c r="I10025" t="str">
        <f t="shared" si="123"/>
        <v/>
      </c>
      <c r="J10025" t="s">
        <v>79</v>
      </c>
      <c r="K10025">
        <v>10</v>
      </c>
      <c r="L10025">
        <v>10</v>
      </c>
      <c r="M10025">
        <v>8</v>
      </c>
      <c r="N10025">
        <v>0</v>
      </c>
      <c r="O10025">
        <v>0</v>
      </c>
      <c r="P10025">
        <v>0</v>
      </c>
    </row>
    <row r="10026" spans="1:16" x14ac:dyDescent="0.25">
      <c r="A10026">
        <v>2012</v>
      </c>
      <c r="B10026" s="6" t="s">
        <v>20</v>
      </c>
      <c r="C10026">
        <v>15</v>
      </c>
      <c r="D10026" t="s">
        <v>661</v>
      </c>
      <c r="I10026" t="str">
        <f t="shared" si="123"/>
        <v/>
      </c>
      <c r="J10026" t="s">
        <v>79</v>
      </c>
      <c r="K10026">
        <v>30</v>
      </c>
      <c r="L10026">
        <v>25</v>
      </c>
      <c r="M10026">
        <v>10</v>
      </c>
      <c r="N10026">
        <v>0</v>
      </c>
      <c r="O10026">
        <v>10</v>
      </c>
      <c r="P10026">
        <v>0</v>
      </c>
    </row>
    <row r="10027" spans="1:16" x14ac:dyDescent="0.25">
      <c r="A10027">
        <v>2012</v>
      </c>
      <c r="B10027" s="6" t="s">
        <v>20</v>
      </c>
      <c r="C10027">
        <v>16</v>
      </c>
      <c r="D10027" t="s">
        <v>661</v>
      </c>
      <c r="I10027" t="str">
        <f t="shared" si="123"/>
        <v/>
      </c>
      <c r="J10027" t="s">
        <v>88</v>
      </c>
      <c r="K10027">
        <v>15</v>
      </c>
      <c r="L10027">
        <v>10</v>
      </c>
      <c r="M10027">
        <v>5</v>
      </c>
      <c r="N10027">
        <v>0</v>
      </c>
      <c r="O10027">
        <v>0</v>
      </c>
      <c r="P10027">
        <v>0</v>
      </c>
    </row>
    <row r="10028" spans="1:16" x14ac:dyDescent="0.25">
      <c r="A10028">
        <v>2012</v>
      </c>
      <c r="B10028" s="6" t="s">
        <v>20</v>
      </c>
      <c r="C10028">
        <v>17</v>
      </c>
      <c r="D10028" t="s">
        <v>661</v>
      </c>
      <c r="I10028" t="str">
        <f t="shared" si="123"/>
        <v/>
      </c>
      <c r="J10028" t="s">
        <v>82</v>
      </c>
      <c r="K10028">
        <v>18</v>
      </c>
      <c r="L10028">
        <v>15</v>
      </c>
      <c r="M10028">
        <v>6</v>
      </c>
      <c r="N10028">
        <v>0</v>
      </c>
      <c r="O10028">
        <v>20</v>
      </c>
      <c r="P10028">
        <v>0</v>
      </c>
    </row>
    <row r="10029" spans="1:16" x14ac:dyDescent="0.25">
      <c r="A10029">
        <v>2012</v>
      </c>
      <c r="B10029" s="6" t="s">
        <v>20</v>
      </c>
      <c r="C10029">
        <v>18</v>
      </c>
      <c r="D10029" t="s">
        <v>661</v>
      </c>
      <c r="I10029" t="str">
        <f t="shared" si="123"/>
        <v/>
      </c>
      <c r="J10029" t="s">
        <v>80</v>
      </c>
      <c r="K10029">
        <v>40</v>
      </c>
      <c r="L10029">
        <v>30</v>
      </c>
      <c r="M10029">
        <v>35</v>
      </c>
      <c r="N10029">
        <v>0</v>
      </c>
      <c r="O10029">
        <v>0</v>
      </c>
      <c r="P10029">
        <v>80</v>
      </c>
    </row>
    <row r="10030" spans="1:16" x14ac:dyDescent="0.25">
      <c r="A10030">
        <v>2012</v>
      </c>
      <c r="B10030" s="6" t="s">
        <v>20</v>
      </c>
      <c r="C10030">
        <v>19</v>
      </c>
      <c r="D10030" t="s">
        <v>661</v>
      </c>
      <c r="I10030" t="str">
        <f t="shared" si="123"/>
        <v/>
      </c>
      <c r="J10030" t="s">
        <v>82</v>
      </c>
      <c r="K10030">
        <v>15</v>
      </c>
      <c r="L10030">
        <v>10</v>
      </c>
      <c r="M10030">
        <v>18</v>
      </c>
      <c r="N10030">
        <v>0</v>
      </c>
      <c r="O10030">
        <v>0</v>
      </c>
      <c r="P10030">
        <v>0</v>
      </c>
    </row>
    <row r="10031" spans="1:16" x14ac:dyDescent="0.25">
      <c r="A10031">
        <v>2012</v>
      </c>
      <c r="B10031" s="6" t="s">
        <v>20</v>
      </c>
      <c r="C10031">
        <v>20</v>
      </c>
      <c r="D10031" t="s">
        <v>661</v>
      </c>
      <c r="I10031" t="str">
        <f t="shared" si="123"/>
        <v/>
      </c>
      <c r="J10031" t="s">
        <v>82</v>
      </c>
      <c r="K10031">
        <v>20</v>
      </c>
      <c r="L10031">
        <v>18</v>
      </c>
      <c r="M10031">
        <v>10</v>
      </c>
      <c r="N10031">
        <v>0</v>
      </c>
      <c r="O10031">
        <v>0</v>
      </c>
      <c r="P10031">
        <v>0</v>
      </c>
    </row>
    <row r="10032" spans="1:16" x14ac:dyDescent="0.25">
      <c r="A10032">
        <v>2012</v>
      </c>
      <c r="B10032" s="6" t="s">
        <v>20</v>
      </c>
      <c r="C10032">
        <v>21</v>
      </c>
      <c r="D10032" t="s">
        <v>661</v>
      </c>
      <c r="I10032" t="str">
        <f t="shared" si="123"/>
        <v/>
      </c>
      <c r="J10032" t="s">
        <v>82</v>
      </c>
      <c r="K10032">
        <v>15</v>
      </c>
      <c r="L10032">
        <v>8</v>
      </c>
      <c r="M10032">
        <v>5</v>
      </c>
      <c r="N10032">
        <v>0</v>
      </c>
      <c r="O10032">
        <v>0</v>
      </c>
      <c r="P10032">
        <v>0</v>
      </c>
    </row>
    <row r="10033" spans="1:17" x14ac:dyDescent="0.25">
      <c r="A10033">
        <v>2012</v>
      </c>
      <c r="B10033" s="6" t="s">
        <v>20</v>
      </c>
      <c r="C10033">
        <v>22</v>
      </c>
      <c r="D10033" t="s">
        <v>661</v>
      </c>
      <c r="I10033" t="str">
        <f t="shared" si="123"/>
        <v/>
      </c>
      <c r="J10033" t="s">
        <v>323</v>
      </c>
      <c r="K10033">
        <v>20</v>
      </c>
      <c r="L10033">
        <v>10</v>
      </c>
      <c r="M10033">
        <v>6</v>
      </c>
      <c r="N10033">
        <v>0</v>
      </c>
      <c r="O10033">
        <v>0</v>
      </c>
      <c r="P10033">
        <v>0</v>
      </c>
    </row>
    <row r="10034" spans="1:17" x14ac:dyDescent="0.25">
      <c r="A10034">
        <v>2012</v>
      </c>
      <c r="B10034" s="6" t="s">
        <v>20</v>
      </c>
      <c r="C10034">
        <v>23</v>
      </c>
      <c r="D10034" t="s">
        <v>661</v>
      </c>
      <c r="I10034" t="str">
        <f t="shared" si="123"/>
        <v/>
      </c>
      <c r="J10034" t="s">
        <v>82</v>
      </c>
      <c r="K10034">
        <v>5</v>
      </c>
      <c r="L10034">
        <v>5</v>
      </c>
      <c r="M10034">
        <v>5</v>
      </c>
      <c r="N10034">
        <v>0</v>
      </c>
      <c r="O10034">
        <v>0</v>
      </c>
      <c r="P10034">
        <v>0</v>
      </c>
    </row>
    <row r="10035" spans="1:17" x14ac:dyDescent="0.25">
      <c r="A10035">
        <v>2012</v>
      </c>
      <c r="B10035" s="6" t="s">
        <v>20</v>
      </c>
      <c r="C10035">
        <v>24</v>
      </c>
      <c r="D10035" t="s">
        <v>661</v>
      </c>
      <c r="F10035">
        <v>7.8</v>
      </c>
      <c r="I10035">
        <f t="shared" si="123"/>
        <v>7.8</v>
      </c>
      <c r="J10035" t="s">
        <v>82</v>
      </c>
      <c r="K10035">
        <v>8</v>
      </c>
      <c r="L10035">
        <v>3</v>
      </c>
      <c r="M10035">
        <v>5</v>
      </c>
      <c r="N10035">
        <v>0</v>
      </c>
      <c r="O10035">
        <v>0</v>
      </c>
      <c r="P10035">
        <v>0</v>
      </c>
    </row>
    <row r="10036" spans="1:17" x14ac:dyDescent="0.25">
      <c r="A10036">
        <v>2012</v>
      </c>
      <c r="B10036" s="6" t="s">
        <v>20</v>
      </c>
      <c r="C10036">
        <v>25</v>
      </c>
      <c r="D10036" t="s">
        <v>661</v>
      </c>
      <c r="E10036">
        <v>2</v>
      </c>
      <c r="F10036">
        <v>9.5</v>
      </c>
      <c r="G10036">
        <v>240</v>
      </c>
      <c r="H10036">
        <v>0</v>
      </c>
      <c r="I10036">
        <f>IF($F10036&gt;0, $F10036/(1000-$G10036)*1000,"")</f>
        <v>12.5</v>
      </c>
      <c r="J10036" t="s">
        <v>82</v>
      </c>
      <c r="K10036">
        <v>28</v>
      </c>
      <c r="L10036">
        <v>20</v>
      </c>
      <c r="M10036">
        <v>30</v>
      </c>
      <c r="N10036">
        <v>0</v>
      </c>
      <c r="O10036">
        <v>25</v>
      </c>
      <c r="P10036">
        <v>0</v>
      </c>
    </row>
    <row r="10037" spans="1:17" x14ac:dyDescent="0.25">
      <c r="A10037">
        <v>2012</v>
      </c>
      <c r="B10037" s="6" t="s">
        <v>20</v>
      </c>
      <c r="C10037">
        <v>26</v>
      </c>
      <c r="D10037" t="s">
        <v>661</v>
      </c>
      <c r="I10037" t="str">
        <f t="shared" ref="I10037:I10100" si="124">IF($F10037&gt;0, $F10037/(1000-$G10037)*1000,"")</f>
        <v/>
      </c>
      <c r="J10037" t="s">
        <v>78</v>
      </c>
      <c r="K10037">
        <v>50</v>
      </c>
      <c r="L10037">
        <v>40</v>
      </c>
      <c r="M10037">
        <v>20</v>
      </c>
      <c r="N10037">
        <v>0</v>
      </c>
      <c r="O10037">
        <v>0</v>
      </c>
      <c r="P10037">
        <v>0</v>
      </c>
    </row>
    <row r="10038" spans="1:17" x14ac:dyDescent="0.25">
      <c r="A10038">
        <v>2012</v>
      </c>
      <c r="B10038" s="6" t="s">
        <v>20</v>
      </c>
      <c r="C10038">
        <v>27</v>
      </c>
      <c r="D10038" t="s">
        <v>661</v>
      </c>
      <c r="I10038" t="str">
        <f t="shared" si="124"/>
        <v/>
      </c>
      <c r="J10038" t="s">
        <v>79</v>
      </c>
      <c r="K10038">
        <v>60</v>
      </c>
      <c r="L10038">
        <v>50</v>
      </c>
      <c r="M10038">
        <v>25</v>
      </c>
      <c r="N10038">
        <v>0</v>
      </c>
      <c r="O10038">
        <v>60</v>
      </c>
      <c r="P10038">
        <v>10</v>
      </c>
    </row>
    <row r="10039" spans="1:17" x14ac:dyDescent="0.25">
      <c r="A10039">
        <v>2012</v>
      </c>
      <c r="B10039" s="6" t="s">
        <v>20</v>
      </c>
      <c r="C10039">
        <v>28</v>
      </c>
      <c r="D10039" t="s">
        <v>661</v>
      </c>
      <c r="I10039" t="str">
        <f t="shared" si="124"/>
        <v/>
      </c>
      <c r="J10039" t="s">
        <v>78</v>
      </c>
      <c r="K10039">
        <v>20</v>
      </c>
      <c r="L10039">
        <v>10</v>
      </c>
      <c r="M10039">
        <v>8</v>
      </c>
      <c r="N10039">
        <v>0</v>
      </c>
      <c r="O10039">
        <v>0</v>
      </c>
      <c r="P10039">
        <v>0</v>
      </c>
    </row>
    <row r="10040" spans="1:17" x14ac:dyDescent="0.25">
      <c r="A10040">
        <v>2012</v>
      </c>
      <c r="B10040" s="6" t="s">
        <v>20</v>
      </c>
      <c r="C10040">
        <v>29</v>
      </c>
      <c r="D10040" t="s">
        <v>661</v>
      </c>
      <c r="I10040" t="str">
        <f t="shared" si="124"/>
        <v/>
      </c>
      <c r="J10040" t="s">
        <v>85</v>
      </c>
      <c r="K10040">
        <v>18</v>
      </c>
      <c r="L10040">
        <v>8</v>
      </c>
      <c r="M10040">
        <v>6</v>
      </c>
      <c r="N10040">
        <v>0</v>
      </c>
      <c r="O10040">
        <v>10</v>
      </c>
      <c r="P10040">
        <v>0</v>
      </c>
    </row>
    <row r="10041" spans="1:17" x14ac:dyDescent="0.25">
      <c r="A10041">
        <v>2012</v>
      </c>
      <c r="B10041" s="6" t="s">
        <v>20</v>
      </c>
      <c r="C10041">
        <v>30</v>
      </c>
      <c r="D10041" t="s">
        <v>661</v>
      </c>
      <c r="I10041" t="str">
        <f t="shared" si="124"/>
        <v/>
      </c>
      <c r="J10041" t="s">
        <v>79</v>
      </c>
      <c r="K10041">
        <v>40</v>
      </c>
      <c r="L10041">
        <v>20</v>
      </c>
      <c r="M10041">
        <v>15</v>
      </c>
      <c r="N10041">
        <v>0</v>
      </c>
      <c r="O10041">
        <v>0</v>
      </c>
      <c r="P10041">
        <v>0</v>
      </c>
    </row>
    <row r="10042" spans="1:17" x14ac:dyDescent="0.25">
      <c r="A10042">
        <v>2012</v>
      </c>
      <c r="B10042" s="6" t="s">
        <v>20</v>
      </c>
      <c r="C10042">
        <v>31</v>
      </c>
      <c r="D10042" t="s">
        <v>661</v>
      </c>
      <c r="I10042" t="str">
        <f t="shared" si="124"/>
        <v/>
      </c>
      <c r="J10042" t="s">
        <v>82</v>
      </c>
      <c r="K10042">
        <v>8</v>
      </c>
      <c r="L10042">
        <v>5</v>
      </c>
      <c r="M10042">
        <v>3</v>
      </c>
      <c r="N10042">
        <v>0</v>
      </c>
      <c r="O10042">
        <v>0</v>
      </c>
      <c r="P10042">
        <v>0</v>
      </c>
    </row>
    <row r="10043" spans="1:17" x14ac:dyDescent="0.25">
      <c r="A10043">
        <v>2012</v>
      </c>
      <c r="B10043" s="6" t="s">
        <v>20</v>
      </c>
      <c r="C10043">
        <v>32</v>
      </c>
      <c r="D10043" t="s">
        <v>661</v>
      </c>
      <c r="I10043" t="str">
        <f t="shared" si="124"/>
        <v/>
      </c>
      <c r="J10043" t="s">
        <v>82</v>
      </c>
      <c r="K10043">
        <v>25</v>
      </c>
      <c r="L10043">
        <v>20</v>
      </c>
      <c r="M10043">
        <v>6</v>
      </c>
      <c r="N10043">
        <v>0</v>
      </c>
      <c r="O10043">
        <v>30</v>
      </c>
      <c r="P10043">
        <v>0</v>
      </c>
    </row>
    <row r="10044" spans="1:17" x14ac:dyDescent="0.25">
      <c r="A10044">
        <v>2012</v>
      </c>
      <c r="B10044" s="6" t="s">
        <v>20</v>
      </c>
      <c r="C10044">
        <v>33</v>
      </c>
      <c r="D10044" t="s">
        <v>661</v>
      </c>
      <c r="I10044" t="str">
        <f t="shared" si="124"/>
        <v/>
      </c>
      <c r="J10044" t="s">
        <v>79</v>
      </c>
      <c r="K10044">
        <v>60</v>
      </c>
      <c r="L10044">
        <v>35</v>
      </c>
      <c r="M10044">
        <v>40</v>
      </c>
      <c r="N10044">
        <v>0</v>
      </c>
      <c r="O10044">
        <v>25</v>
      </c>
      <c r="P10044">
        <v>30</v>
      </c>
    </row>
    <row r="10045" spans="1:17" x14ac:dyDescent="0.25">
      <c r="A10045">
        <v>2012</v>
      </c>
      <c r="B10045" s="6" t="s">
        <v>20</v>
      </c>
      <c r="C10045">
        <v>34</v>
      </c>
      <c r="D10045" t="s">
        <v>661</v>
      </c>
      <c r="I10045" t="str">
        <f t="shared" si="124"/>
        <v/>
      </c>
      <c r="J10045" t="s">
        <v>82</v>
      </c>
      <c r="K10045">
        <v>8</v>
      </c>
      <c r="L10045">
        <v>5</v>
      </c>
      <c r="M10045">
        <v>4</v>
      </c>
      <c r="N10045">
        <v>0</v>
      </c>
      <c r="O10045">
        <v>0</v>
      </c>
      <c r="P10045">
        <v>0</v>
      </c>
    </row>
    <row r="10046" spans="1:17" x14ac:dyDescent="0.25">
      <c r="A10046">
        <v>2012</v>
      </c>
      <c r="B10046" s="6" t="s">
        <v>20</v>
      </c>
      <c r="C10046">
        <v>35</v>
      </c>
      <c r="D10046" t="s">
        <v>661</v>
      </c>
      <c r="I10046" t="str">
        <f t="shared" si="124"/>
        <v/>
      </c>
      <c r="J10046" t="s">
        <v>82</v>
      </c>
      <c r="K10046">
        <v>35</v>
      </c>
      <c r="L10046">
        <v>10</v>
      </c>
      <c r="M10046">
        <v>6</v>
      </c>
      <c r="N10046">
        <v>0</v>
      </c>
      <c r="O10046">
        <v>20</v>
      </c>
      <c r="P10046">
        <v>0</v>
      </c>
      <c r="Q10046" t="s">
        <v>363</v>
      </c>
    </row>
    <row r="10047" spans="1:17" x14ac:dyDescent="0.25">
      <c r="A10047">
        <v>2012</v>
      </c>
      <c r="B10047" s="6" t="s">
        <v>20</v>
      </c>
      <c r="C10047">
        <v>36</v>
      </c>
      <c r="D10047" t="s">
        <v>661</v>
      </c>
      <c r="I10047" t="str">
        <f t="shared" si="124"/>
        <v/>
      </c>
      <c r="J10047" t="s">
        <v>82</v>
      </c>
      <c r="K10047">
        <v>40</v>
      </c>
      <c r="L10047">
        <v>22</v>
      </c>
      <c r="M10047">
        <v>8</v>
      </c>
      <c r="N10047">
        <v>0</v>
      </c>
      <c r="O10047">
        <v>30</v>
      </c>
      <c r="P10047">
        <v>0</v>
      </c>
      <c r="Q10047" t="s">
        <v>363</v>
      </c>
    </row>
    <row r="10048" spans="1:17" x14ac:dyDescent="0.25">
      <c r="A10048">
        <v>2012</v>
      </c>
      <c r="B10048" s="6" t="s">
        <v>20</v>
      </c>
      <c r="C10048">
        <v>37</v>
      </c>
      <c r="D10048" t="s">
        <v>661</v>
      </c>
      <c r="I10048" t="str">
        <f t="shared" si="124"/>
        <v/>
      </c>
      <c r="J10048" t="s">
        <v>323</v>
      </c>
      <c r="K10048">
        <v>12</v>
      </c>
      <c r="L10048">
        <v>20</v>
      </c>
      <c r="M10048">
        <v>6</v>
      </c>
      <c r="N10048">
        <v>0</v>
      </c>
      <c r="O10048">
        <v>0</v>
      </c>
      <c r="P10048">
        <v>0</v>
      </c>
    </row>
    <row r="10049" spans="1:19" x14ac:dyDescent="0.25">
      <c r="A10049">
        <v>2012</v>
      </c>
      <c r="B10049" s="6" t="s">
        <v>20</v>
      </c>
      <c r="C10049">
        <v>38</v>
      </c>
      <c r="D10049" t="s">
        <v>661</v>
      </c>
      <c r="I10049" t="str">
        <f t="shared" si="124"/>
        <v/>
      </c>
      <c r="J10049" t="s">
        <v>82</v>
      </c>
      <c r="K10049">
        <v>8</v>
      </c>
      <c r="L10049">
        <v>6</v>
      </c>
      <c r="M10049">
        <v>5</v>
      </c>
      <c r="N10049">
        <v>0</v>
      </c>
      <c r="O10049">
        <v>0</v>
      </c>
      <c r="P10049">
        <v>0</v>
      </c>
    </row>
    <row r="10050" spans="1:19" x14ac:dyDescent="0.25">
      <c r="A10050">
        <v>2012</v>
      </c>
      <c r="B10050" s="6" t="s">
        <v>20</v>
      </c>
      <c r="C10050">
        <v>39</v>
      </c>
      <c r="D10050" t="s">
        <v>661</v>
      </c>
      <c r="I10050" t="str">
        <f t="shared" si="124"/>
        <v/>
      </c>
      <c r="J10050" t="s">
        <v>85</v>
      </c>
      <c r="K10050">
        <v>5</v>
      </c>
      <c r="L10050">
        <v>3</v>
      </c>
      <c r="M10050">
        <v>5</v>
      </c>
      <c r="N10050">
        <v>0</v>
      </c>
      <c r="O10050">
        <v>0</v>
      </c>
      <c r="P10050">
        <v>0</v>
      </c>
    </row>
    <row r="10051" spans="1:19" x14ac:dyDescent="0.25">
      <c r="A10051">
        <v>2012</v>
      </c>
      <c r="B10051" s="6" t="s">
        <v>20</v>
      </c>
      <c r="C10051">
        <v>40</v>
      </c>
      <c r="D10051" t="s">
        <v>661</v>
      </c>
      <c r="F10051">
        <v>9</v>
      </c>
      <c r="I10051">
        <f t="shared" si="124"/>
        <v>9</v>
      </c>
      <c r="J10051" t="s">
        <v>85</v>
      </c>
      <c r="K10051">
        <v>8</v>
      </c>
      <c r="L10051">
        <v>5</v>
      </c>
      <c r="M10051">
        <v>5</v>
      </c>
      <c r="N10051">
        <v>0</v>
      </c>
      <c r="O10051">
        <v>0</v>
      </c>
      <c r="P10051">
        <v>0</v>
      </c>
    </row>
    <row r="10052" spans="1:19" x14ac:dyDescent="0.25">
      <c r="A10052">
        <v>2012</v>
      </c>
      <c r="B10052" s="6" t="s">
        <v>20</v>
      </c>
      <c r="C10052">
        <v>41</v>
      </c>
      <c r="D10052" t="s">
        <v>661</v>
      </c>
      <c r="E10052">
        <v>3</v>
      </c>
      <c r="F10052">
        <v>9</v>
      </c>
      <c r="G10052">
        <v>460</v>
      </c>
      <c r="H10052">
        <v>20</v>
      </c>
      <c r="I10052">
        <f t="shared" si="124"/>
        <v>16.666666666666668</v>
      </c>
      <c r="J10052" t="s">
        <v>79</v>
      </c>
      <c r="K10052">
        <v>80</v>
      </c>
      <c r="L10052">
        <v>60</v>
      </c>
      <c r="M10052">
        <v>20</v>
      </c>
      <c r="N10052">
        <v>0</v>
      </c>
      <c r="O10052">
        <v>50</v>
      </c>
      <c r="P10052">
        <v>0</v>
      </c>
    </row>
    <row r="10053" spans="1:19" x14ac:dyDescent="0.25">
      <c r="A10053">
        <v>2012</v>
      </c>
      <c r="B10053" s="6" t="s">
        <v>20</v>
      </c>
      <c r="C10053">
        <v>42</v>
      </c>
      <c r="D10053" t="s">
        <v>661</v>
      </c>
      <c r="I10053" t="str">
        <f t="shared" si="124"/>
        <v/>
      </c>
      <c r="J10053" t="s">
        <v>82</v>
      </c>
      <c r="K10053">
        <v>25</v>
      </c>
      <c r="L10053">
        <v>10</v>
      </c>
      <c r="M10053">
        <v>3</v>
      </c>
      <c r="N10053">
        <v>0</v>
      </c>
      <c r="O10053">
        <v>0</v>
      </c>
      <c r="P10053">
        <v>0</v>
      </c>
    </row>
    <row r="10054" spans="1:19" x14ac:dyDescent="0.25">
      <c r="A10054">
        <v>2012</v>
      </c>
      <c r="B10054" s="6" t="s">
        <v>20</v>
      </c>
      <c r="C10054">
        <v>43</v>
      </c>
      <c r="D10054" t="s">
        <v>661</v>
      </c>
      <c r="I10054" t="str">
        <f t="shared" si="124"/>
        <v/>
      </c>
      <c r="J10054" t="s">
        <v>80</v>
      </c>
      <c r="K10054">
        <v>40</v>
      </c>
      <c r="L10054">
        <v>30</v>
      </c>
      <c r="M10054">
        <v>30</v>
      </c>
      <c r="N10054">
        <v>0</v>
      </c>
      <c r="O10054">
        <v>0</v>
      </c>
      <c r="P10054">
        <v>0</v>
      </c>
    </row>
    <row r="10055" spans="1:19" x14ac:dyDescent="0.25">
      <c r="A10055">
        <v>2012</v>
      </c>
      <c r="B10055" s="6" t="s">
        <v>20</v>
      </c>
      <c r="C10055">
        <v>44</v>
      </c>
      <c r="D10055" t="s">
        <v>661</v>
      </c>
      <c r="I10055" t="str">
        <f t="shared" si="124"/>
        <v/>
      </c>
      <c r="J10055" t="s">
        <v>80</v>
      </c>
      <c r="K10055">
        <v>80</v>
      </c>
      <c r="L10055">
        <v>45</v>
      </c>
      <c r="M10055">
        <v>30</v>
      </c>
      <c r="N10055">
        <v>0</v>
      </c>
      <c r="O10055">
        <v>0</v>
      </c>
      <c r="P10055">
        <v>0</v>
      </c>
    </row>
    <row r="10056" spans="1:19" x14ac:dyDescent="0.25">
      <c r="A10056">
        <v>2012</v>
      </c>
      <c r="B10056" s="6" t="s">
        <v>20</v>
      </c>
      <c r="C10056">
        <v>45</v>
      </c>
      <c r="D10056" t="s">
        <v>661</v>
      </c>
      <c r="I10056" t="str">
        <f t="shared" si="124"/>
        <v/>
      </c>
      <c r="J10056" t="s">
        <v>80</v>
      </c>
      <c r="K10056">
        <v>85</v>
      </c>
      <c r="L10056">
        <v>75</v>
      </c>
      <c r="M10056">
        <v>35</v>
      </c>
      <c r="N10056">
        <v>0</v>
      </c>
      <c r="O10056">
        <v>45</v>
      </c>
      <c r="P10056">
        <v>40</v>
      </c>
      <c r="Q10056" t="s">
        <v>363</v>
      </c>
      <c r="R10056" t="s">
        <v>664</v>
      </c>
    </row>
    <row r="10057" spans="1:19" x14ac:dyDescent="0.25">
      <c r="A10057">
        <v>2012</v>
      </c>
      <c r="B10057" s="6" t="s">
        <v>20</v>
      </c>
      <c r="C10057">
        <v>46</v>
      </c>
      <c r="D10057" t="s">
        <v>661</v>
      </c>
      <c r="I10057" t="str">
        <f t="shared" si="124"/>
        <v/>
      </c>
      <c r="J10057" t="s">
        <v>80</v>
      </c>
      <c r="K10057">
        <v>30</v>
      </c>
      <c r="L10057">
        <v>40</v>
      </c>
      <c r="M10057">
        <v>20</v>
      </c>
      <c r="N10057">
        <v>0</v>
      </c>
      <c r="O10057">
        <v>10</v>
      </c>
      <c r="P10057">
        <v>80</v>
      </c>
    </row>
    <row r="10058" spans="1:19" x14ac:dyDescent="0.25">
      <c r="A10058">
        <v>2012</v>
      </c>
      <c r="B10058" s="6" t="s">
        <v>20</v>
      </c>
      <c r="C10058">
        <v>47</v>
      </c>
      <c r="D10058" t="s">
        <v>661</v>
      </c>
      <c r="I10058" t="str">
        <f t="shared" si="124"/>
        <v/>
      </c>
      <c r="J10058" t="s">
        <v>80</v>
      </c>
      <c r="K10058">
        <v>80</v>
      </c>
      <c r="L10058">
        <v>40</v>
      </c>
      <c r="M10058">
        <v>45</v>
      </c>
      <c r="N10058">
        <v>0</v>
      </c>
      <c r="O10058">
        <v>20</v>
      </c>
      <c r="P10058">
        <v>70</v>
      </c>
      <c r="Q10058" t="s">
        <v>363</v>
      </c>
      <c r="R10058" t="s">
        <v>664</v>
      </c>
    </row>
    <row r="10059" spans="1:19" x14ac:dyDescent="0.25">
      <c r="A10059">
        <v>2012</v>
      </c>
      <c r="B10059" s="6" t="s">
        <v>20</v>
      </c>
      <c r="C10059">
        <v>48</v>
      </c>
      <c r="D10059" t="s">
        <v>661</v>
      </c>
      <c r="I10059" t="str">
        <f t="shared" si="124"/>
        <v/>
      </c>
      <c r="J10059" t="s">
        <v>88</v>
      </c>
      <c r="K10059">
        <v>25</v>
      </c>
      <c r="L10059">
        <v>30</v>
      </c>
      <c r="M10059">
        <v>20</v>
      </c>
      <c r="N10059">
        <v>0</v>
      </c>
      <c r="O10059">
        <v>30</v>
      </c>
      <c r="P10059">
        <v>0</v>
      </c>
    </row>
    <row r="10060" spans="1:19" x14ac:dyDescent="0.25">
      <c r="A10060">
        <v>2012</v>
      </c>
      <c r="B10060" s="6" t="s">
        <v>20</v>
      </c>
      <c r="C10060">
        <v>49</v>
      </c>
      <c r="D10060" t="s">
        <v>661</v>
      </c>
      <c r="I10060" t="str">
        <f t="shared" si="124"/>
        <v/>
      </c>
      <c r="J10060" t="s">
        <v>88</v>
      </c>
      <c r="K10060">
        <v>40</v>
      </c>
      <c r="L10060">
        <v>30</v>
      </c>
      <c r="M10060">
        <v>20</v>
      </c>
      <c r="N10060">
        <v>0</v>
      </c>
      <c r="O10060">
        <v>0</v>
      </c>
      <c r="P10060">
        <v>0</v>
      </c>
    </row>
    <row r="10061" spans="1:19" x14ac:dyDescent="0.25">
      <c r="A10061">
        <v>2012</v>
      </c>
      <c r="B10061" s="6" t="s">
        <v>20</v>
      </c>
      <c r="C10061">
        <v>50</v>
      </c>
      <c r="D10061" t="s">
        <v>661</v>
      </c>
      <c r="I10061" t="str">
        <f t="shared" si="124"/>
        <v/>
      </c>
      <c r="J10061" t="s">
        <v>80</v>
      </c>
      <c r="K10061">
        <v>50</v>
      </c>
      <c r="L10061">
        <v>40</v>
      </c>
      <c r="M10061">
        <v>30</v>
      </c>
      <c r="N10061">
        <v>0</v>
      </c>
      <c r="O10061">
        <v>60</v>
      </c>
      <c r="P10061">
        <v>0</v>
      </c>
    </row>
    <row r="10062" spans="1:19" x14ac:dyDescent="0.25">
      <c r="A10062">
        <v>2012</v>
      </c>
      <c r="B10062" s="6" t="s">
        <v>20</v>
      </c>
      <c r="C10062">
        <v>51</v>
      </c>
      <c r="D10062" t="s">
        <v>661</v>
      </c>
      <c r="I10062" t="str">
        <f t="shared" si="124"/>
        <v/>
      </c>
      <c r="J10062" t="s">
        <v>80</v>
      </c>
      <c r="K10062">
        <v>25</v>
      </c>
      <c r="L10062">
        <v>20</v>
      </c>
      <c r="M10062">
        <v>15</v>
      </c>
      <c r="N10062">
        <v>0</v>
      </c>
      <c r="O10062">
        <v>0</v>
      </c>
      <c r="P10062">
        <v>0</v>
      </c>
    </row>
    <row r="10063" spans="1:19" x14ac:dyDescent="0.25">
      <c r="A10063">
        <v>2012</v>
      </c>
      <c r="B10063" s="6" t="s">
        <v>20</v>
      </c>
      <c r="C10063">
        <v>52</v>
      </c>
      <c r="D10063" t="s">
        <v>661</v>
      </c>
      <c r="I10063" t="str">
        <f t="shared" si="124"/>
        <v/>
      </c>
      <c r="J10063" t="s">
        <v>81</v>
      </c>
      <c r="K10063">
        <v>25</v>
      </c>
      <c r="L10063">
        <v>15</v>
      </c>
      <c r="M10063">
        <v>10</v>
      </c>
      <c r="N10063">
        <v>0</v>
      </c>
      <c r="O10063">
        <v>0</v>
      </c>
      <c r="P10063">
        <v>0</v>
      </c>
    </row>
    <row r="10064" spans="1:19" x14ac:dyDescent="0.25">
      <c r="A10064">
        <v>2012</v>
      </c>
      <c r="B10064" s="6" t="s">
        <v>20</v>
      </c>
      <c r="C10064">
        <v>53</v>
      </c>
      <c r="D10064" t="s">
        <v>661</v>
      </c>
      <c r="I10064" t="str">
        <f t="shared" si="124"/>
        <v/>
      </c>
      <c r="J10064" t="s">
        <v>81</v>
      </c>
      <c r="K10064">
        <v>40</v>
      </c>
      <c r="L10064">
        <v>25</v>
      </c>
      <c r="M10064">
        <v>30</v>
      </c>
      <c r="N10064">
        <v>0</v>
      </c>
      <c r="O10064">
        <v>0</v>
      </c>
      <c r="P10064">
        <v>0</v>
      </c>
      <c r="S10064" t="s">
        <v>47</v>
      </c>
    </row>
    <row r="10065" spans="1:21" x14ac:dyDescent="0.25">
      <c r="A10065">
        <v>2012</v>
      </c>
      <c r="B10065" s="6" t="s">
        <v>20</v>
      </c>
      <c r="C10065">
        <v>54</v>
      </c>
      <c r="D10065" t="s">
        <v>661</v>
      </c>
      <c r="I10065" t="str">
        <f t="shared" si="124"/>
        <v/>
      </c>
      <c r="J10065" t="s">
        <v>88</v>
      </c>
      <c r="K10065">
        <v>70</v>
      </c>
      <c r="L10065">
        <v>40</v>
      </c>
      <c r="M10065">
        <v>15</v>
      </c>
      <c r="N10065">
        <v>0</v>
      </c>
      <c r="O10065">
        <v>0</v>
      </c>
      <c r="P10065">
        <v>0</v>
      </c>
    </row>
    <row r="10066" spans="1:21" x14ac:dyDescent="0.25">
      <c r="A10066">
        <v>2012</v>
      </c>
      <c r="B10066" s="6" t="s">
        <v>20</v>
      </c>
      <c r="C10066">
        <v>55</v>
      </c>
      <c r="D10066" t="s">
        <v>661</v>
      </c>
      <c r="I10066" t="str">
        <f t="shared" si="124"/>
        <v/>
      </c>
      <c r="J10066" t="s">
        <v>88</v>
      </c>
      <c r="K10066">
        <v>45</v>
      </c>
      <c r="L10066">
        <v>40</v>
      </c>
      <c r="M10066">
        <v>20</v>
      </c>
      <c r="N10066">
        <v>0</v>
      </c>
      <c r="O10066">
        <v>0</v>
      </c>
      <c r="P10066">
        <v>0</v>
      </c>
    </row>
    <row r="10067" spans="1:21" x14ac:dyDescent="0.25">
      <c r="A10067">
        <v>2012</v>
      </c>
      <c r="B10067" s="6" t="s">
        <v>20</v>
      </c>
      <c r="C10067">
        <v>56</v>
      </c>
      <c r="D10067" t="s">
        <v>661</v>
      </c>
      <c r="I10067" t="str">
        <f t="shared" si="124"/>
        <v/>
      </c>
      <c r="J10067" t="s">
        <v>88</v>
      </c>
      <c r="K10067">
        <v>35</v>
      </c>
      <c r="L10067">
        <v>30</v>
      </c>
      <c r="M10067">
        <v>20</v>
      </c>
      <c r="N10067">
        <v>0</v>
      </c>
      <c r="O10067">
        <v>10</v>
      </c>
      <c r="P10067">
        <v>0</v>
      </c>
      <c r="U10067" t="s">
        <v>664</v>
      </c>
    </row>
    <row r="10068" spans="1:21" x14ac:dyDescent="0.25">
      <c r="A10068">
        <v>2012</v>
      </c>
      <c r="B10068" s="6" t="s">
        <v>20</v>
      </c>
      <c r="C10068">
        <v>57</v>
      </c>
      <c r="D10068" t="s">
        <v>661</v>
      </c>
      <c r="I10068" t="str">
        <f t="shared" si="124"/>
        <v/>
      </c>
      <c r="J10068" t="s">
        <v>88</v>
      </c>
      <c r="K10068">
        <v>40</v>
      </c>
      <c r="L10068">
        <v>30</v>
      </c>
      <c r="M10068">
        <v>15</v>
      </c>
      <c r="N10068">
        <v>0</v>
      </c>
      <c r="O10068">
        <v>0</v>
      </c>
      <c r="P10068">
        <v>0</v>
      </c>
    </row>
    <row r="10069" spans="1:21" x14ac:dyDescent="0.25">
      <c r="A10069">
        <v>2012</v>
      </c>
      <c r="B10069" s="6" t="s">
        <v>20</v>
      </c>
      <c r="C10069">
        <v>58</v>
      </c>
      <c r="D10069" t="s">
        <v>661</v>
      </c>
      <c r="I10069" t="str">
        <f t="shared" si="124"/>
        <v/>
      </c>
      <c r="J10069" t="s">
        <v>99</v>
      </c>
      <c r="K10069">
        <v>10</v>
      </c>
      <c r="L10069">
        <v>8</v>
      </c>
      <c r="M10069">
        <v>5</v>
      </c>
      <c r="N10069">
        <v>0</v>
      </c>
      <c r="O10069">
        <v>0</v>
      </c>
      <c r="P10069">
        <v>0</v>
      </c>
    </row>
    <row r="10070" spans="1:21" x14ac:dyDescent="0.25">
      <c r="A10070">
        <v>2012</v>
      </c>
      <c r="B10070" s="6" t="s">
        <v>20</v>
      </c>
      <c r="C10070">
        <v>59</v>
      </c>
      <c r="D10070" t="s">
        <v>661</v>
      </c>
      <c r="I10070" t="str">
        <f t="shared" si="124"/>
        <v/>
      </c>
      <c r="J10070" t="s">
        <v>91</v>
      </c>
      <c r="K10070">
        <v>15</v>
      </c>
      <c r="L10070">
        <v>10</v>
      </c>
      <c r="M10070">
        <v>8</v>
      </c>
      <c r="N10070">
        <v>0</v>
      </c>
      <c r="O10070">
        <v>0</v>
      </c>
      <c r="P10070">
        <v>0</v>
      </c>
    </row>
    <row r="10071" spans="1:21" x14ac:dyDescent="0.25">
      <c r="A10071">
        <v>2012</v>
      </c>
      <c r="B10071" s="6" t="s">
        <v>20</v>
      </c>
      <c r="C10071">
        <v>60</v>
      </c>
      <c r="D10071" t="s">
        <v>661</v>
      </c>
      <c r="I10071" t="str">
        <f t="shared" si="124"/>
        <v/>
      </c>
      <c r="J10071" t="s">
        <v>82</v>
      </c>
      <c r="K10071">
        <v>15</v>
      </c>
      <c r="L10071">
        <v>8</v>
      </c>
      <c r="M10071">
        <v>5</v>
      </c>
      <c r="N10071">
        <v>0</v>
      </c>
      <c r="O10071">
        <v>0</v>
      </c>
      <c r="P10071">
        <v>0</v>
      </c>
    </row>
    <row r="10072" spans="1:21" x14ac:dyDescent="0.25">
      <c r="A10072">
        <v>2012</v>
      </c>
      <c r="B10072" s="6" t="s">
        <v>20</v>
      </c>
      <c r="C10072">
        <v>61</v>
      </c>
      <c r="D10072" t="s">
        <v>661</v>
      </c>
      <c r="I10072" t="str">
        <f t="shared" si="124"/>
        <v/>
      </c>
      <c r="J10072" t="s">
        <v>85</v>
      </c>
      <c r="K10072">
        <v>5</v>
      </c>
      <c r="L10072">
        <v>4</v>
      </c>
      <c r="M10072">
        <v>4</v>
      </c>
      <c r="N10072">
        <v>0</v>
      </c>
      <c r="O10072">
        <v>0</v>
      </c>
      <c r="P10072">
        <v>0</v>
      </c>
    </row>
    <row r="10073" spans="1:21" x14ac:dyDescent="0.25">
      <c r="A10073">
        <v>2012</v>
      </c>
      <c r="B10073" s="6" t="s">
        <v>20</v>
      </c>
      <c r="C10073">
        <v>62</v>
      </c>
      <c r="D10073" t="s">
        <v>661</v>
      </c>
      <c r="I10073" t="str">
        <f t="shared" si="124"/>
        <v/>
      </c>
      <c r="J10073" t="s">
        <v>124</v>
      </c>
      <c r="K10073">
        <v>8</v>
      </c>
      <c r="L10073">
        <v>5</v>
      </c>
      <c r="M10073">
        <v>1</v>
      </c>
      <c r="N10073">
        <v>0</v>
      </c>
      <c r="O10073">
        <v>0</v>
      </c>
      <c r="P10073">
        <v>0</v>
      </c>
    </row>
    <row r="10074" spans="1:21" x14ac:dyDescent="0.25">
      <c r="A10074">
        <v>2012</v>
      </c>
      <c r="B10074" s="6" t="s">
        <v>20</v>
      </c>
      <c r="C10074">
        <v>63</v>
      </c>
      <c r="D10074" t="s">
        <v>661</v>
      </c>
      <c r="I10074" t="str">
        <f t="shared" si="124"/>
        <v/>
      </c>
      <c r="J10074" t="s">
        <v>79</v>
      </c>
      <c r="K10074">
        <v>22</v>
      </c>
      <c r="L10074">
        <v>10</v>
      </c>
      <c r="M10074">
        <v>16</v>
      </c>
      <c r="N10074">
        <v>0</v>
      </c>
      <c r="O10074">
        <v>0</v>
      </c>
      <c r="P10074">
        <v>0</v>
      </c>
    </row>
    <row r="10075" spans="1:21" x14ac:dyDescent="0.25">
      <c r="A10075">
        <v>2012</v>
      </c>
      <c r="B10075" s="6" t="s">
        <v>20</v>
      </c>
      <c r="C10075">
        <v>64</v>
      </c>
      <c r="D10075" t="s">
        <v>661</v>
      </c>
      <c r="F10075">
        <v>9</v>
      </c>
      <c r="I10075">
        <f t="shared" si="124"/>
        <v>9</v>
      </c>
      <c r="J10075" t="s">
        <v>79</v>
      </c>
      <c r="K10075">
        <v>8</v>
      </c>
      <c r="L10075">
        <v>5</v>
      </c>
      <c r="M10075">
        <v>3</v>
      </c>
      <c r="N10075">
        <v>0</v>
      </c>
      <c r="O10075">
        <v>0</v>
      </c>
      <c r="P10075">
        <v>0</v>
      </c>
    </row>
    <row r="10076" spans="1:21" x14ac:dyDescent="0.25">
      <c r="A10076">
        <v>2012</v>
      </c>
      <c r="B10076" s="6" t="s">
        <v>20</v>
      </c>
      <c r="C10076">
        <v>65</v>
      </c>
      <c r="D10076" t="s">
        <v>665</v>
      </c>
      <c r="E10076">
        <v>4</v>
      </c>
      <c r="F10076">
        <f>25*0.3048</f>
        <v>7.62</v>
      </c>
      <c r="G10076">
        <v>330</v>
      </c>
      <c r="H10076">
        <v>0</v>
      </c>
      <c r="I10076">
        <f t="shared" si="124"/>
        <v>11.373134328358208</v>
      </c>
      <c r="J10076" t="s">
        <v>82</v>
      </c>
      <c r="K10076">
        <v>20</v>
      </c>
      <c r="L10076">
        <v>15</v>
      </c>
      <c r="M10076">
        <v>20</v>
      </c>
      <c r="N10076">
        <v>0</v>
      </c>
      <c r="O10076">
        <v>0</v>
      </c>
      <c r="P10076">
        <v>0</v>
      </c>
    </row>
    <row r="10077" spans="1:21" x14ac:dyDescent="0.25">
      <c r="A10077">
        <v>2012</v>
      </c>
      <c r="B10077" s="6" t="s">
        <v>20</v>
      </c>
      <c r="C10077">
        <v>66</v>
      </c>
      <c r="D10077" t="s">
        <v>665</v>
      </c>
      <c r="I10077" t="str">
        <f t="shared" si="124"/>
        <v/>
      </c>
      <c r="J10077" t="s">
        <v>79</v>
      </c>
      <c r="K10077">
        <v>50</v>
      </c>
      <c r="L10077">
        <v>40</v>
      </c>
      <c r="M10077">
        <v>35</v>
      </c>
      <c r="N10077">
        <v>0</v>
      </c>
      <c r="O10077">
        <v>0</v>
      </c>
      <c r="P10077">
        <v>40</v>
      </c>
    </row>
    <row r="10078" spans="1:21" x14ac:dyDescent="0.25">
      <c r="A10078">
        <v>2012</v>
      </c>
      <c r="B10078" s="6" t="s">
        <v>20</v>
      </c>
      <c r="C10078">
        <v>67</v>
      </c>
      <c r="D10078" t="s">
        <v>665</v>
      </c>
      <c r="I10078" t="str">
        <f t="shared" si="124"/>
        <v/>
      </c>
      <c r="J10078" t="s">
        <v>88</v>
      </c>
      <c r="K10078">
        <v>30</v>
      </c>
      <c r="L10078">
        <v>30</v>
      </c>
      <c r="M10078">
        <v>15</v>
      </c>
      <c r="N10078">
        <v>0</v>
      </c>
      <c r="O10078">
        <v>0</v>
      </c>
      <c r="P10078">
        <v>0</v>
      </c>
    </row>
    <row r="10079" spans="1:21" x14ac:dyDescent="0.25">
      <c r="A10079">
        <v>2012</v>
      </c>
      <c r="B10079" s="6" t="s">
        <v>20</v>
      </c>
      <c r="C10079">
        <v>68</v>
      </c>
      <c r="D10079" t="s">
        <v>665</v>
      </c>
      <c r="I10079" t="str">
        <f t="shared" si="124"/>
        <v/>
      </c>
      <c r="J10079" t="s">
        <v>78</v>
      </c>
      <c r="K10079">
        <v>20</v>
      </c>
      <c r="L10079">
        <v>15</v>
      </c>
      <c r="M10079">
        <v>10</v>
      </c>
      <c r="N10079">
        <v>0</v>
      </c>
      <c r="O10079">
        <v>0</v>
      </c>
      <c r="P10079">
        <v>0</v>
      </c>
    </row>
    <row r="10080" spans="1:21" x14ac:dyDescent="0.25">
      <c r="A10080">
        <v>2012</v>
      </c>
      <c r="B10080" s="6" t="s">
        <v>20</v>
      </c>
      <c r="C10080">
        <v>69</v>
      </c>
      <c r="D10080" t="s">
        <v>665</v>
      </c>
      <c r="I10080" t="str">
        <f t="shared" si="124"/>
        <v/>
      </c>
      <c r="J10080" t="s">
        <v>82</v>
      </c>
      <c r="K10080">
        <v>30</v>
      </c>
      <c r="L10080">
        <v>25</v>
      </c>
      <c r="M10080">
        <v>45</v>
      </c>
      <c r="N10080">
        <v>0</v>
      </c>
      <c r="O10080">
        <v>0</v>
      </c>
      <c r="P10080">
        <v>0</v>
      </c>
    </row>
    <row r="10081" spans="1:16" x14ac:dyDescent="0.25">
      <c r="A10081">
        <v>2012</v>
      </c>
      <c r="B10081" s="6" t="s">
        <v>20</v>
      </c>
      <c r="C10081">
        <v>70</v>
      </c>
      <c r="D10081" t="s">
        <v>665</v>
      </c>
      <c r="I10081" t="str">
        <f t="shared" si="124"/>
        <v/>
      </c>
      <c r="J10081" t="s">
        <v>79</v>
      </c>
      <c r="K10081">
        <v>120</v>
      </c>
      <c r="L10081">
        <v>100</v>
      </c>
      <c r="M10081">
        <v>40</v>
      </c>
      <c r="N10081">
        <v>0</v>
      </c>
      <c r="O10081">
        <v>0</v>
      </c>
      <c r="P10081">
        <v>85</v>
      </c>
    </row>
    <row r="10082" spans="1:16" x14ac:dyDescent="0.25">
      <c r="A10082">
        <v>2012</v>
      </c>
      <c r="B10082" s="6" t="s">
        <v>20</v>
      </c>
      <c r="C10082">
        <v>71</v>
      </c>
      <c r="D10082" t="s">
        <v>665</v>
      </c>
      <c r="I10082" t="str">
        <f t="shared" si="124"/>
        <v/>
      </c>
      <c r="J10082" t="s">
        <v>79</v>
      </c>
      <c r="K10082">
        <v>25</v>
      </c>
      <c r="L10082">
        <v>10</v>
      </c>
      <c r="M10082">
        <v>20</v>
      </c>
      <c r="N10082">
        <v>0</v>
      </c>
      <c r="O10082">
        <v>0</v>
      </c>
      <c r="P10082">
        <v>70</v>
      </c>
    </row>
    <row r="10083" spans="1:16" x14ac:dyDescent="0.25">
      <c r="A10083">
        <v>2012</v>
      </c>
      <c r="B10083" s="6" t="s">
        <v>20</v>
      </c>
      <c r="C10083">
        <v>72</v>
      </c>
      <c r="D10083" t="s">
        <v>665</v>
      </c>
      <c r="I10083" t="str">
        <f t="shared" si="124"/>
        <v/>
      </c>
      <c r="J10083" t="s">
        <v>83</v>
      </c>
      <c r="K10083">
        <v>30</v>
      </c>
      <c r="L10083">
        <v>20</v>
      </c>
      <c r="M10083">
        <v>10</v>
      </c>
      <c r="N10083">
        <v>0</v>
      </c>
      <c r="O10083">
        <v>0</v>
      </c>
      <c r="P10083">
        <v>0</v>
      </c>
    </row>
    <row r="10084" spans="1:16" x14ac:dyDescent="0.25">
      <c r="A10084">
        <v>2012</v>
      </c>
      <c r="B10084" s="6" t="s">
        <v>20</v>
      </c>
      <c r="C10084">
        <v>73</v>
      </c>
      <c r="D10084" t="s">
        <v>665</v>
      </c>
      <c r="I10084" t="str">
        <f t="shared" si="124"/>
        <v/>
      </c>
      <c r="J10084" t="s">
        <v>78</v>
      </c>
      <c r="K10084">
        <v>20</v>
      </c>
      <c r="L10084">
        <v>15</v>
      </c>
      <c r="M10084">
        <v>10</v>
      </c>
      <c r="N10084">
        <v>0</v>
      </c>
      <c r="O10084">
        <v>0</v>
      </c>
      <c r="P10084">
        <v>0</v>
      </c>
    </row>
    <row r="10085" spans="1:16" x14ac:dyDescent="0.25">
      <c r="A10085">
        <v>2012</v>
      </c>
      <c r="B10085" s="6" t="s">
        <v>20</v>
      </c>
      <c r="C10085">
        <v>74</v>
      </c>
      <c r="D10085" t="s">
        <v>665</v>
      </c>
      <c r="I10085" t="str">
        <f t="shared" si="124"/>
        <v/>
      </c>
      <c r="J10085" t="s">
        <v>82</v>
      </c>
      <c r="K10085">
        <v>15</v>
      </c>
      <c r="L10085">
        <v>15</v>
      </c>
      <c r="M10085">
        <v>15</v>
      </c>
      <c r="N10085">
        <v>0</v>
      </c>
      <c r="O10085">
        <v>0</v>
      </c>
      <c r="P10085">
        <v>0</v>
      </c>
    </row>
    <row r="10086" spans="1:16" x14ac:dyDescent="0.25">
      <c r="A10086">
        <v>2012</v>
      </c>
      <c r="B10086" s="6" t="s">
        <v>20</v>
      </c>
      <c r="C10086">
        <v>75</v>
      </c>
      <c r="D10086" t="s">
        <v>665</v>
      </c>
      <c r="I10086" t="str">
        <f t="shared" si="124"/>
        <v/>
      </c>
      <c r="J10086" t="s">
        <v>85</v>
      </c>
      <c r="K10086">
        <v>25</v>
      </c>
      <c r="L10086">
        <v>20</v>
      </c>
      <c r="M10086">
        <v>25</v>
      </c>
      <c r="N10086">
        <v>0</v>
      </c>
      <c r="O10086">
        <v>0</v>
      </c>
      <c r="P10086">
        <v>0</v>
      </c>
    </row>
    <row r="10087" spans="1:16" x14ac:dyDescent="0.25">
      <c r="A10087">
        <v>2012</v>
      </c>
      <c r="B10087" s="6" t="s">
        <v>20</v>
      </c>
      <c r="C10087">
        <v>76</v>
      </c>
      <c r="D10087" t="s">
        <v>665</v>
      </c>
      <c r="I10087" t="str">
        <f t="shared" si="124"/>
        <v/>
      </c>
      <c r="J10087" t="s">
        <v>323</v>
      </c>
      <c r="K10087">
        <v>10</v>
      </c>
      <c r="L10087">
        <v>10</v>
      </c>
      <c r="M10087">
        <v>5</v>
      </c>
      <c r="N10087">
        <v>0</v>
      </c>
      <c r="O10087">
        <v>0</v>
      </c>
      <c r="P10087">
        <v>0</v>
      </c>
    </row>
    <row r="10088" spans="1:16" x14ac:dyDescent="0.25">
      <c r="A10088">
        <v>2012</v>
      </c>
      <c r="B10088" s="6" t="s">
        <v>20</v>
      </c>
      <c r="C10088">
        <v>77</v>
      </c>
      <c r="D10088" t="s">
        <v>665</v>
      </c>
      <c r="I10088" t="str">
        <f t="shared" si="124"/>
        <v/>
      </c>
      <c r="J10088" t="s">
        <v>79</v>
      </c>
      <c r="K10088">
        <v>60</v>
      </c>
      <c r="L10088">
        <v>40</v>
      </c>
      <c r="M10088">
        <v>35</v>
      </c>
      <c r="N10088">
        <v>0</v>
      </c>
      <c r="O10088">
        <v>0</v>
      </c>
      <c r="P10088">
        <v>40</v>
      </c>
    </row>
    <row r="10089" spans="1:16" x14ac:dyDescent="0.25">
      <c r="A10089">
        <v>2012</v>
      </c>
      <c r="B10089" s="6" t="s">
        <v>20</v>
      </c>
      <c r="C10089">
        <v>78</v>
      </c>
      <c r="D10089" t="s">
        <v>665</v>
      </c>
      <c r="I10089" t="str">
        <f t="shared" si="124"/>
        <v/>
      </c>
      <c r="J10089" t="s">
        <v>83</v>
      </c>
      <c r="K10089">
        <v>25</v>
      </c>
      <c r="L10089">
        <v>20</v>
      </c>
      <c r="M10089">
        <v>15</v>
      </c>
      <c r="N10089">
        <v>0</v>
      </c>
      <c r="O10089">
        <v>0</v>
      </c>
      <c r="P10089">
        <v>0</v>
      </c>
    </row>
    <row r="10090" spans="1:16" x14ac:dyDescent="0.25">
      <c r="A10090">
        <v>2012</v>
      </c>
      <c r="B10090" s="6" t="s">
        <v>20</v>
      </c>
      <c r="C10090">
        <v>79</v>
      </c>
      <c r="D10090" t="s">
        <v>665</v>
      </c>
      <c r="F10090">
        <f>25*0.3048</f>
        <v>7.62</v>
      </c>
      <c r="I10090">
        <f t="shared" si="124"/>
        <v>7.62</v>
      </c>
      <c r="J10090" t="s">
        <v>84</v>
      </c>
      <c r="K10090">
        <v>50</v>
      </c>
      <c r="L10090">
        <v>30</v>
      </c>
      <c r="M10090">
        <v>25</v>
      </c>
      <c r="N10090">
        <v>0</v>
      </c>
      <c r="O10090">
        <v>0</v>
      </c>
      <c r="P10090">
        <v>0</v>
      </c>
    </row>
    <row r="10091" spans="1:16" x14ac:dyDescent="0.25">
      <c r="A10091">
        <v>2012</v>
      </c>
      <c r="B10091" s="6" t="s">
        <v>20</v>
      </c>
      <c r="C10091">
        <v>80</v>
      </c>
      <c r="D10091" t="s">
        <v>665</v>
      </c>
      <c r="E10091">
        <v>5</v>
      </c>
      <c r="F10091">
        <f>28*0.3048</f>
        <v>8.5343999999999998</v>
      </c>
      <c r="G10091">
        <v>300</v>
      </c>
      <c r="H10091">
        <v>0</v>
      </c>
      <c r="I10091">
        <f t="shared" si="124"/>
        <v>12.192</v>
      </c>
      <c r="J10091" t="s">
        <v>78</v>
      </c>
      <c r="K10091">
        <v>20</v>
      </c>
      <c r="L10091">
        <v>15</v>
      </c>
      <c r="M10091">
        <v>15</v>
      </c>
      <c r="N10091">
        <v>0</v>
      </c>
      <c r="O10091">
        <v>0</v>
      </c>
      <c r="P10091">
        <v>0</v>
      </c>
    </row>
    <row r="10092" spans="1:16" x14ac:dyDescent="0.25">
      <c r="A10092">
        <v>2012</v>
      </c>
      <c r="B10092" s="6" t="s">
        <v>20</v>
      </c>
      <c r="C10092">
        <v>81</v>
      </c>
      <c r="D10092" t="s">
        <v>665</v>
      </c>
      <c r="I10092" t="str">
        <f t="shared" si="124"/>
        <v/>
      </c>
      <c r="J10092" t="s">
        <v>82</v>
      </c>
      <c r="K10092">
        <v>40</v>
      </c>
      <c r="L10092">
        <v>25</v>
      </c>
      <c r="M10092">
        <v>30</v>
      </c>
      <c r="N10092">
        <v>0</v>
      </c>
      <c r="O10092">
        <v>0</v>
      </c>
      <c r="P10092">
        <v>20</v>
      </c>
    </row>
    <row r="10093" spans="1:16" x14ac:dyDescent="0.25">
      <c r="A10093">
        <v>2012</v>
      </c>
      <c r="B10093" s="6" t="s">
        <v>20</v>
      </c>
      <c r="C10093">
        <v>82</v>
      </c>
      <c r="D10093" t="s">
        <v>665</v>
      </c>
      <c r="I10093" t="str">
        <f t="shared" si="124"/>
        <v/>
      </c>
      <c r="J10093" t="s">
        <v>83</v>
      </c>
      <c r="K10093">
        <v>25</v>
      </c>
      <c r="L10093">
        <v>20</v>
      </c>
      <c r="M10093">
        <v>10</v>
      </c>
      <c r="N10093">
        <v>0</v>
      </c>
      <c r="O10093">
        <v>0</v>
      </c>
      <c r="P10093">
        <v>0</v>
      </c>
    </row>
    <row r="10094" spans="1:16" x14ac:dyDescent="0.25">
      <c r="A10094">
        <v>2012</v>
      </c>
      <c r="B10094" s="6" t="s">
        <v>20</v>
      </c>
      <c r="C10094">
        <v>83</v>
      </c>
      <c r="D10094" t="s">
        <v>665</v>
      </c>
      <c r="I10094" t="str">
        <f t="shared" si="124"/>
        <v/>
      </c>
      <c r="J10094" t="s">
        <v>82</v>
      </c>
      <c r="K10094">
        <v>30</v>
      </c>
      <c r="L10094">
        <v>25</v>
      </c>
      <c r="M10094">
        <v>35</v>
      </c>
      <c r="N10094">
        <v>0</v>
      </c>
      <c r="O10094">
        <v>0</v>
      </c>
      <c r="P10094">
        <v>0</v>
      </c>
    </row>
    <row r="10095" spans="1:16" x14ac:dyDescent="0.25">
      <c r="A10095">
        <v>2012</v>
      </c>
      <c r="B10095" s="6" t="s">
        <v>20</v>
      </c>
      <c r="C10095">
        <v>84</v>
      </c>
      <c r="D10095" t="s">
        <v>665</v>
      </c>
      <c r="I10095" t="str">
        <f t="shared" si="124"/>
        <v/>
      </c>
      <c r="J10095" t="s">
        <v>79</v>
      </c>
      <c r="K10095">
        <v>130</v>
      </c>
      <c r="L10095">
        <v>60</v>
      </c>
      <c r="M10095">
        <v>60</v>
      </c>
      <c r="N10095">
        <v>0</v>
      </c>
      <c r="O10095">
        <v>0</v>
      </c>
      <c r="P10095">
        <v>40</v>
      </c>
    </row>
    <row r="10096" spans="1:16" x14ac:dyDescent="0.25">
      <c r="A10096">
        <v>2012</v>
      </c>
      <c r="B10096" s="6" t="s">
        <v>20</v>
      </c>
      <c r="C10096">
        <v>85</v>
      </c>
      <c r="D10096" t="s">
        <v>665</v>
      </c>
      <c r="I10096" t="str">
        <f t="shared" si="124"/>
        <v/>
      </c>
      <c r="J10096" t="s">
        <v>82</v>
      </c>
      <c r="K10096">
        <v>30</v>
      </c>
      <c r="L10096">
        <v>25</v>
      </c>
      <c r="M10096">
        <v>35</v>
      </c>
      <c r="N10096">
        <v>0</v>
      </c>
      <c r="O10096">
        <v>0</v>
      </c>
      <c r="P10096">
        <v>0</v>
      </c>
    </row>
    <row r="10097" spans="1:16" x14ac:dyDescent="0.25">
      <c r="A10097">
        <v>2012</v>
      </c>
      <c r="B10097" s="6" t="s">
        <v>20</v>
      </c>
      <c r="C10097">
        <v>86</v>
      </c>
      <c r="D10097" t="s">
        <v>665</v>
      </c>
      <c r="I10097" t="str">
        <f t="shared" si="124"/>
        <v/>
      </c>
      <c r="J10097" t="s">
        <v>81</v>
      </c>
      <c r="K10097">
        <v>40</v>
      </c>
      <c r="L10097">
        <v>20</v>
      </c>
      <c r="M10097">
        <v>10</v>
      </c>
      <c r="N10097">
        <v>0</v>
      </c>
      <c r="O10097">
        <v>0</v>
      </c>
      <c r="P10097">
        <v>0</v>
      </c>
    </row>
    <row r="10098" spans="1:16" x14ac:dyDescent="0.25">
      <c r="A10098">
        <v>2012</v>
      </c>
      <c r="B10098" s="6" t="s">
        <v>20</v>
      </c>
      <c r="C10098">
        <v>87</v>
      </c>
      <c r="D10098" t="s">
        <v>665</v>
      </c>
      <c r="I10098" t="str">
        <f t="shared" si="124"/>
        <v/>
      </c>
      <c r="J10098" t="s">
        <v>83</v>
      </c>
      <c r="K10098">
        <v>240</v>
      </c>
      <c r="L10098">
        <v>150</v>
      </c>
      <c r="M10098">
        <v>160</v>
      </c>
      <c r="N10098">
        <v>0</v>
      </c>
      <c r="O10098">
        <v>0</v>
      </c>
      <c r="P10098">
        <v>45</v>
      </c>
    </row>
    <row r="10099" spans="1:16" x14ac:dyDescent="0.25">
      <c r="A10099">
        <v>2012</v>
      </c>
      <c r="B10099" s="6" t="s">
        <v>20</v>
      </c>
      <c r="C10099">
        <v>88</v>
      </c>
      <c r="D10099" t="s">
        <v>665</v>
      </c>
      <c r="I10099" t="str">
        <f t="shared" si="124"/>
        <v/>
      </c>
      <c r="J10099" t="s">
        <v>82</v>
      </c>
      <c r="K10099">
        <v>30</v>
      </c>
      <c r="L10099">
        <v>25</v>
      </c>
      <c r="M10099">
        <v>35</v>
      </c>
      <c r="N10099">
        <v>0</v>
      </c>
      <c r="O10099">
        <v>0</v>
      </c>
      <c r="P10099">
        <v>0</v>
      </c>
    </row>
    <row r="10100" spans="1:16" x14ac:dyDescent="0.25">
      <c r="A10100">
        <v>2012</v>
      </c>
      <c r="B10100" s="6" t="s">
        <v>20</v>
      </c>
      <c r="C10100">
        <v>89</v>
      </c>
      <c r="D10100" t="s">
        <v>665</v>
      </c>
      <c r="I10100" t="str">
        <f t="shared" si="124"/>
        <v/>
      </c>
      <c r="J10100" t="s">
        <v>323</v>
      </c>
      <c r="K10100">
        <v>12</v>
      </c>
      <c r="L10100">
        <v>10</v>
      </c>
      <c r="M10100">
        <v>5</v>
      </c>
      <c r="N10100">
        <v>0</v>
      </c>
      <c r="O10100">
        <v>0</v>
      </c>
      <c r="P10100">
        <v>0</v>
      </c>
    </row>
    <row r="10101" spans="1:16" x14ac:dyDescent="0.25">
      <c r="A10101">
        <v>2012</v>
      </c>
      <c r="B10101" s="6" t="s">
        <v>20</v>
      </c>
      <c r="C10101">
        <v>90</v>
      </c>
      <c r="D10101" t="s">
        <v>665</v>
      </c>
      <c r="I10101" t="str">
        <f t="shared" ref="I10101:I10164" si="125">IF($F10101&gt;0, $F10101/(1000-$G10101)*1000,"")</f>
        <v/>
      </c>
      <c r="J10101" t="s">
        <v>82</v>
      </c>
      <c r="K10101">
        <v>20</v>
      </c>
      <c r="L10101">
        <v>20</v>
      </c>
      <c r="M10101">
        <v>25</v>
      </c>
      <c r="N10101">
        <v>0</v>
      </c>
      <c r="O10101">
        <v>0</v>
      </c>
      <c r="P10101">
        <v>0</v>
      </c>
    </row>
    <row r="10102" spans="1:16" x14ac:dyDescent="0.25">
      <c r="A10102">
        <v>2012</v>
      </c>
      <c r="B10102" s="6" t="s">
        <v>20</v>
      </c>
      <c r="C10102">
        <v>91</v>
      </c>
      <c r="D10102" t="s">
        <v>665</v>
      </c>
      <c r="I10102" t="str">
        <f t="shared" si="125"/>
        <v/>
      </c>
      <c r="J10102" t="s">
        <v>79</v>
      </c>
      <c r="K10102">
        <v>50</v>
      </c>
      <c r="L10102">
        <v>50</v>
      </c>
      <c r="M10102">
        <v>35</v>
      </c>
      <c r="N10102">
        <v>0</v>
      </c>
      <c r="O10102">
        <v>0</v>
      </c>
      <c r="P10102">
        <v>30</v>
      </c>
    </row>
    <row r="10103" spans="1:16" x14ac:dyDescent="0.25">
      <c r="A10103">
        <v>2012</v>
      </c>
      <c r="B10103" s="6" t="s">
        <v>20</v>
      </c>
      <c r="C10103">
        <v>92</v>
      </c>
      <c r="D10103" t="s">
        <v>665</v>
      </c>
      <c r="F10103">
        <f>28*0.3048</f>
        <v>8.5343999999999998</v>
      </c>
      <c r="I10103">
        <f t="shared" si="125"/>
        <v>8.5343999999999998</v>
      </c>
      <c r="J10103" t="s">
        <v>85</v>
      </c>
      <c r="K10103">
        <v>20</v>
      </c>
      <c r="L10103">
        <v>20</v>
      </c>
      <c r="M10103">
        <v>5</v>
      </c>
      <c r="N10103">
        <v>0</v>
      </c>
      <c r="O10103">
        <v>0</v>
      </c>
      <c r="P10103">
        <v>0</v>
      </c>
    </row>
    <row r="10104" spans="1:16" x14ac:dyDescent="0.25">
      <c r="A10104">
        <v>2012</v>
      </c>
      <c r="B10104" s="6" t="s">
        <v>20</v>
      </c>
      <c r="C10104">
        <v>93</v>
      </c>
      <c r="D10104" t="s">
        <v>665</v>
      </c>
      <c r="E10104">
        <v>6</v>
      </c>
      <c r="F10104">
        <f>24*0.3048</f>
        <v>7.3152000000000008</v>
      </c>
      <c r="G10104">
        <v>320</v>
      </c>
      <c r="H10104">
        <v>0</v>
      </c>
      <c r="I10104">
        <f t="shared" si="125"/>
        <v>10.75764705882353</v>
      </c>
      <c r="J10104" t="s">
        <v>82</v>
      </c>
      <c r="K10104">
        <v>35</v>
      </c>
      <c r="L10104">
        <v>25</v>
      </c>
      <c r="M10104">
        <v>20</v>
      </c>
      <c r="N10104">
        <v>0</v>
      </c>
      <c r="O10104">
        <v>0</v>
      </c>
      <c r="P10104">
        <v>0</v>
      </c>
    </row>
    <row r="10105" spans="1:16" x14ac:dyDescent="0.25">
      <c r="A10105">
        <v>2012</v>
      </c>
      <c r="B10105" s="6" t="s">
        <v>20</v>
      </c>
      <c r="C10105">
        <v>94</v>
      </c>
      <c r="D10105" t="s">
        <v>665</v>
      </c>
      <c r="I10105" t="str">
        <f t="shared" si="125"/>
        <v/>
      </c>
      <c r="J10105" t="s">
        <v>82</v>
      </c>
      <c r="K10105">
        <v>15</v>
      </c>
      <c r="L10105">
        <v>15</v>
      </c>
      <c r="M10105">
        <v>2</v>
      </c>
      <c r="N10105">
        <v>0</v>
      </c>
      <c r="O10105">
        <v>0</v>
      </c>
      <c r="P10105">
        <v>0</v>
      </c>
    </row>
    <row r="10106" spans="1:16" x14ac:dyDescent="0.25">
      <c r="A10106">
        <v>2012</v>
      </c>
      <c r="B10106" s="6" t="s">
        <v>20</v>
      </c>
      <c r="C10106">
        <v>95</v>
      </c>
      <c r="D10106" t="s">
        <v>665</v>
      </c>
      <c r="I10106" t="str">
        <f t="shared" si="125"/>
        <v/>
      </c>
      <c r="J10106" t="s">
        <v>82</v>
      </c>
      <c r="K10106">
        <v>30</v>
      </c>
      <c r="L10106">
        <v>25</v>
      </c>
      <c r="M10106">
        <v>20</v>
      </c>
      <c r="N10106">
        <v>0</v>
      </c>
      <c r="O10106">
        <v>0</v>
      </c>
      <c r="P10106">
        <v>10</v>
      </c>
    </row>
    <row r="10107" spans="1:16" x14ac:dyDescent="0.25">
      <c r="A10107">
        <v>2012</v>
      </c>
      <c r="B10107" s="6" t="s">
        <v>20</v>
      </c>
      <c r="C10107">
        <v>96</v>
      </c>
      <c r="D10107" t="s">
        <v>665</v>
      </c>
      <c r="I10107" t="str">
        <f t="shared" si="125"/>
        <v/>
      </c>
      <c r="J10107" t="s">
        <v>82</v>
      </c>
      <c r="K10107">
        <v>35</v>
      </c>
      <c r="L10107">
        <v>30</v>
      </c>
      <c r="M10107">
        <v>25</v>
      </c>
      <c r="N10107">
        <v>0</v>
      </c>
      <c r="O10107">
        <v>0</v>
      </c>
      <c r="P10107">
        <v>30</v>
      </c>
    </row>
    <row r="10108" spans="1:16" x14ac:dyDescent="0.25">
      <c r="A10108">
        <v>2012</v>
      </c>
      <c r="B10108" s="6" t="s">
        <v>20</v>
      </c>
      <c r="C10108">
        <v>97</v>
      </c>
      <c r="D10108" t="s">
        <v>665</v>
      </c>
      <c r="I10108" t="str">
        <f t="shared" si="125"/>
        <v/>
      </c>
      <c r="J10108" t="s">
        <v>82</v>
      </c>
      <c r="K10108">
        <v>15</v>
      </c>
      <c r="L10108">
        <v>15</v>
      </c>
      <c r="M10108">
        <v>2</v>
      </c>
      <c r="N10108">
        <v>0</v>
      </c>
      <c r="O10108">
        <v>0</v>
      </c>
      <c r="P10108">
        <v>40</v>
      </c>
    </row>
    <row r="10109" spans="1:16" x14ac:dyDescent="0.25">
      <c r="A10109">
        <v>2012</v>
      </c>
      <c r="B10109" s="6" t="s">
        <v>20</v>
      </c>
      <c r="C10109">
        <v>98</v>
      </c>
      <c r="D10109" t="s">
        <v>665</v>
      </c>
      <c r="I10109" t="str">
        <f t="shared" si="125"/>
        <v/>
      </c>
      <c r="J10109" t="s">
        <v>82</v>
      </c>
      <c r="K10109">
        <v>35</v>
      </c>
      <c r="L10109">
        <v>30</v>
      </c>
      <c r="M10109">
        <v>20</v>
      </c>
      <c r="N10109">
        <v>0</v>
      </c>
      <c r="O10109">
        <v>0</v>
      </c>
      <c r="P10109">
        <v>15</v>
      </c>
    </row>
    <row r="10110" spans="1:16" x14ac:dyDescent="0.25">
      <c r="A10110">
        <v>2012</v>
      </c>
      <c r="B10110" s="6" t="s">
        <v>20</v>
      </c>
      <c r="C10110">
        <v>99</v>
      </c>
      <c r="D10110" t="s">
        <v>665</v>
      </c>
      <c r="I10110" t="str">
        <f t="shared" si="125"/>
        <v/>
      </c>
      <c r="J10110" t="s">
        <v>120</v>
      </c>
      <c r="K10110">
        <v>10</v>
      </c>
      <c r="L10110">
        <v>10</v>
      </c>
      <c r="M10110">
        <v>3</v>
      </c>
      <c r="N10110">
        <v>0</v>
      </c>
      <c r="O10110">
        <v>0</v>
      </c>
      <c r="P10110">
        <v>0</v>
      </c>
    </row>
    <row r="10111" spans="1:16" x14ac:dyDescent="0.25">
      <c r="A10111">
        <v>2012</v>
      </c>
      <c r="B10111" s="6" t="s">
        <v>20</v>
      </c>
      <c r="C10111">
        <v>100</v>
      </c>
      <c r="D10111" t="s">
        <v>665</v>
      </c>
      <c r="I10111" t="str">
        <f t="shared" si="125"/>
        <v/>
      </c>
      <c r="J10111" t="s">
        <v>82</v>
      </c>
      <c r="K10111">
        <v>40</v>
      </c>
      <c r="L10111">
        <v>25</v>
      </c>
      <c r="M10111">
        <v>25</v>
      </c>
      <c r="N10111">
        <v>0</v>
      </c>
      <c r="O10111">
        <v>0</v>
      </c>
      <c r="P10111">
        <v>30</v>
      </c>
    </row>
    <row r="10112" spans="1:16" x14ac:dyDescent="0.25">
      <c r="A10112">
        <v>2012</v>
      </c>
      <c r="B10112" s="6" t="s">
        <v>20</v>
      </c>
      <c r="C10112">
        <v>101</v>
      </c>
      <c r="D10112" t="s">
        <v>665</v>
      </c>
      <c r="I10112" t="str">
        <f t="shared" si="125"/>
        <v/>
      </c>
      <c r="J10112" t="s">
        <v>79</v>
      </c>
      <c r="K10112">
        <v>70</v>
      </c>
      <c r="L10112">
        <v>40</v>
      </c>
      <c r="M10112">
        <v>35</v>
      </c>
      <c r="N10112">
        <v>0</v>
      </c>
      <c r="O10112">
        <v>0</v>
      </c>
      <c r="P10112">
        <v>50</v>
      </c>
    </row>
    <row r="10113" spans="1:19" x14ac:dyDescent="0.25">
      <c r="A10113">
        <v>2012</v>
      </c>
      <c r="B10113" s="6" t="s">
        <v>20</v>
      </c>
      <c r="C10113">
        <v>102</v>
      </c>
      <c r="D10113" t="s">
        <v>665</v>
      </c>
      <c r="I10113" t="str">
        <f t="shared" si="125"/>
        <v/>
      </c>
      <c r="J10113" t="s">
        <v>82</v>
      </c>
      <c r="K10113">
        <v>25</v>
      </c>
      <c r="L10113">
        <v>20</v>
      </c>
      <c r="M10113">
        <v>10</v>
      </c>
      <c r="N10113">
        <v>0</v>
      </c>
      <c r="O10113">
        <v>0</v>
      </c>
      <c r="P10113">
        <v>0</v>
      </c>
    </row>
    <row r="10114" spans="1:19" x14ac:dyDescent="0.25">
      <c r="A10114">
        <v>2012</v>
      </c>
      <c r="B10114" s="6" t="s">
        <v>20</v>
      </c>
      <c r="C10114">
        <v>103</v>
      </c>
      <c r="D10114" t="s">
        <v>665</v>
      </c>
      <c r="I10114" t="str">
        <f t="shared" si="125"/>
        <v/>
      </c>
      <c r="J10114" t="s">
        <v>78</v>
      </c>
      <c r="K10114">
        <v>30</v>
      </c>
      <c r="L10114">
        <v>30</v>
      </c>
      <c r="M10114">
        <v>15</v>
      </c>
      <c r="N10114">
        <v>0</v>
      </c>
      <c r="O10114">
        <v>0</v>
      </c>
      <c r="P10114">
        <v>0</v>
      </c>
    </row>
    <row r="10115" spans="1:19" x14ac:dyDescent="0.25">
      <c r="A10115">
        <v>2012</v>
      </c>
      <c r="B10115" s="6" t="s">
        <v>20</v>
      </c>
      <c r="C10115">
        <v>104</v>
      </c>
      <c r="D10115" t="s">
        <v>665</v>
      </c>
      <c r="F10115">
        <f>24*0.3048</f>
        <v>7.3152000000000008</v>
      </c>
      <c r="I10115">
        <f t="shared" si="125"/>
        <v>7.3152000000000008</v>
      </c>
      <c r="J10115" t="s">
        <v>79</v>
      </c>
      <c r="K10115">
        <v>45</v>
      </c>
      <c r="L10115">
        <v>35</v>
      </c>
      <c r="M10115">
        <v>20</v>
      </c>
      <c r="N10115">
        <v>0</v>
      </c>
      <c r="O10115">
        <v>0</v>
      </c>
      <c r="P10115">
        <v>0</v>
      </c>
    </row>
    <row r="10116" spans="1:19" x14ac:dyDescent="0.25">
      <c r="A10116">
        <v>2012</v>
      </c>
      <c r="B10116" s="6" t="s">
        <v>52</v>
      </c>
      <c r="C10116">
        <v>1</v>
      </c>
      <c r="D10116" t="s">
        <v>661</v>
      </c>
      <c r="E10116">
        <v>1</v>
      </c>
      <c r="F10116">
        <v>9.4</v>
      </c>
      <c r="G10116">
        <v>280</v>
      </c>
      <c r="H10116">
        <v>0</v>
      </c>
      <c r="I10116">
        <f t="shared" si="125"/>
        <v>13.055555555555557</v>
      </c>
      <c r="J10116" t="s">
        <v>82</v>
      </c>
      <c r="K10116">
        <v>8</v>
      </c>
      <c r="L10116">
        <v>5</v>
      </c>
      <c r="M10116">
        <v>3</v>
      </c>
      <c r="N10116">
        <v>0</v>
      </c>
      <c r="O10116">
        <v>0</v>
      </c>
      <c r="P10116">
        <v>0</v>
      </c>
    </row>
    <row r="10117" spans="1:19" x14ac:dyDescent="0.25">
      <c r="A10117">
        <v>2012</v>
      </c>
      <c r="B10117" s="6" t="s">
        <v>52</v>
      </c>
      <c r="C10117">
        <v>2</v>
      </c>
      <c r="D10117" t="s">
        <v>661</v>
      </c>
      <c r="I10117" t="str">
        <f t="shared" si="125"/>
        <v/>
      </c>
      <c r="J10117" t="s">
        <v>78</v>
      </c>
      <c r="K10117">
        <v>10</v>
      </c>
      <c r="L10117">
        <v>5</v>
      </c>
      <c r="M10117">
        <v>2</v>
      </c>
      <c r="N10117">
        <v>0</v>
      </c>
      <c r="O10117">
        <v>0</v>
      </c>
      <c r="P10117">
        <v>0</v>
      </c>
      <c r="S10117" t="s">
        <v>47</v>
      </c>
    </row>
    <row r="10118" spans="1:19" x14ac:dyDescent="0.25">
      <c r="A10118">
        <v>2012</v>
      </c>
      <c r="B10118" s="6" t="s">
        <v>52</v>
      </c>
      <c r="C10118">
        <v>3</v>
      </c>
      <c r="D10118" t="s">
        <v>661</v>
      </c>
      <c r="I10118" t="str">
        <f t="shared" si="125"/>
        <v/>
      </c>
      <c r="J10118" t="s">
        <v>323</v>
      </c>
      <c r="K10118">
        <v>22</v>
      </c>
      <c r="L10118">
        <v>8</v>
      </c>
      <c r="M10118">
        <v>3</v>
      </c>
      <c r="N10118">
        <v>0</v>
      </c>
      <c r="O10118">
        <v>0</v>
      </c>
      <c r="P10118">
        <v>0</v>
      </c>
    </row>
    <row r="10119" spans="1:19" x14ac:dyDescent="0.25">
      <c r="A10119">
        <v>2012</v>
      </c>
      <c r="B10119" s="6" t="s">
        <v>52</v>
      </c>
      <c r="C10119">
        <v>4</v>
      </c>
      <c r="D10119" t="s">
        <v>661</v>
      </c>
      <c r="I10119" t="str">
        <f t="shared" si="125"/>
        <v/>
      </c>
      <c r="J10119" t="s">
        <v>82</v>
      </c>
      <c r="K10119">
        <v>20</v>
      </c>
      <c r="L10119">
        <v>15</v>
      </c>
      <c r="M10119">
        <v>4</v>
      </c>
      <c r="N10119">
        <v>0</v>
      </c>
      <c r="O10119">
        <v>0</v>
      </c>
      <c r="P10119">
        <v>0</v>
      </c>
    </row>
    <row r="10120" spans="1:19" x14ac:dyDescent="0.25">
      <c r="A10120">
        <v>2012</v>
      </c>
      <c r="B10120" s="6" t="s">
        <v>52</v>
      </c>
      <c r="C10120">
        <v>5</v>
      </c>
      <c r="D10120" t="s">
        <v>661</v>
      </c>
      <c r="I10120" t="str">
        <f t="shared" si="125"/>
        <v/>
      </c>
      <c r="J10120" t="s">
        <v>82</v>
      </c>
      <c r="K10120">
        <v>32</v>
      </c>
      <c r="L10120">
        <v>30</v>
      </c>
      <c r="M10120">
        <v>40</v>
      </c>
      <c r="N10120">
        <v>0</v>
      </c>
      <c r="O10120">
        <v>30</v>
      </c>
      <c r="P10120">
        <v>0</v>
      </c>
    </row>
    <row r="10121" spans="1:19" x14ac:dyDescent="0.25">
      <c r="A10121">
        <v>2012</v>
      </c>
      <c r="B10121" s="6" t="s">
        <v>52</v>
      </c>
      <c r="C10121">
        <v>6</v>
      </c>
      <c r="D10121" t="s">
        <v>661</v>
      </c>
      <c r="I10121" t="str">
        <f t="shared" si="125"/>
        <v/>
      </c>
      <c r="J10121" t="s">
        <v>79</v>
      </c>
      <c r="K10121">
        <v>9</v>
      </c>
      <c r="L10121">
        <v>8</v>
      </c>
      <c r="M10121">
        <v>10</v>
      </c>
      <c r="N10121">
        <v>0</v>
      </c>
      <c r="O10121">
        <v>0</v>
      </c>
      <c r="P10121">
        <v>0</v>
      </c>
    </row>
    <row r="10122" spans="1:19" x14ac:dyDescent="0.25">
      <c r="A10122">
        <v>2012</v>
      </c>
      <c r="B10122" s="6" t="s">
        <v>52</v>
      </c>
      <c r="C10122">
        <v>7</v>
      </c>
      <c r="D10122" t="s">
        <v>661</v>
      </c>
      <c r="I10122" t="str">
        <f t="shared" si="125"/>
        <v/>
      </c>
      <c r="J10122" t="s">
        <v>79</v>
      </c>
      <c r="K10122">
        <v>22</v>
      </c>
      <c r="L10122">
        <v>20</v>
      </c>
      <c r="M10122">
        <v>18</v>
      </c>
      <c r="N10122">
        <v>0</v>
      </c>
      <c r="O10122">
        <v>60</v>
      </c>
      <c r="P10122">
        <v>0</v>
      </c>
    </row>
    <row r="10123" spans="1:19" x14ac:dyDescent="0.25">
      <c r="A10123">
        <v>2012</v>
      </c>
      <c r="B10123" s="6" t="s">
        <v>52</v>
      </c>
      <c r="C10123">
        <v>8</v>
      </c>
      <c r="D10123" t="s">
        <v>661</v>
      </c>
      <c r="I10123" t="str">
        <f t="shared" si="125"/>
        <v/>
      </c>
      <c r="J10123" t="s">
        <v>80</v>
      </c>
      <c r="K10123">
        <v>30</v>
      </c>
      <c r="L10123">
        <v>25</v>
      </c>
      <c r="M10123">
        <v>15</v>
      </c>
      <c r="N10123">
        <v>0</v>
      </c>
      <c r="O10123">
        <v>0</v>
      </c>
      <c r="P10123">
        <v>0</v>
      </c>
      <c r="S10123" t="s">
        <v>47</v>
      </c>
    </row>
    <row r="10124" spans="1:19" x14ac:dyDescent="0.25">
      <c r="A10124">
        <v>2012</v>
      </c>
      <c r="B10124" s="6" t="s">
        <v>52</v>
      </c>
      <c r="C10124">
        <v>9</v>
      </c>
      <c r="D10124" t="s">
        <v>661</v>
      </c>
      <c r="I10124" t="str">
        <f t="shared" si="125"/>
        <v/>
      </c>
      <c r="J10124" t="s">
        <v>79</v>
      </c>
      <c r="K10124">
        <v>80</v>
      </c>
      <c r="L10124">
        <v>40</v>
      </c>
      <c r="M10124">
        <v>20</v>
      </c>
      <c r="N10124">
        <v>0</v>
      </c>
      <c r="O10124">
        <v>0</v>
      </c>
      <c r="P10124">
        <v>0</v>
      </c>
      <c r="S10124" t="s">
        <v>47</v>
      </c>
    </row>
    <row r="10125" spans="1:19" x14ac:dyDescent="0.25">
      <c r="A10125">
        <v>2012</v>
      </c>
      <c r="B10125" s="6" t="s">
        <v>52</v>
      </c>
      <c r="C10125">
        <v>10</v>
      </c>
      <c r="D10125" t="s">
        <v>661</v>
      </c>
      <c r="I10125" t="str">
        <f t="shared" si="125"/>
        <v/>
      </c>
      <c r="J10125" t="s">
        <v>79</v>
      </c>
      <c r="K10125">
        <v>80</v>
      </c>
      <c r="L10125">
        <v>20</v>
      </c>
      <c r="M10125">
        <v>10</v>
      </c>
      <c r="N10125">
        <v>0</v>
      </c>
      <c r="O10125">
        <v>20</v>
      </c>
      <c r="P10125">
        <v>0</v>
      </c>
    </row>
    <row r="10126" spans="1:19" x14ac:dyDescent="0.25">
      <c r="A10126">
        <v>2012</v>
      </c>
      <c r="B10126" s="6" t="s">
        <v>52</v>
      </c>
      <c r="C10126">
        <v>11</v>
      </c>
      <c r="D10126" t="s">
        <v>661</v>
      </c>
      <c r="I10126" t="str">
        <f t="shared" si="125"/>
        <v/>
      </c>
      <c r="J10126" t="s">
        <v>79</v>
      </c>
      <c r="K10126">
        <v>30</v>
      </c>
      <c r="L10126">
        <v>20</v>
      </c>
      <c r="M10126">
        <v>10</v>
      </c>
      <c r="N10126">
        <v>0</v>
      </c>
      <c r="O10126">
        <v>0</v>
      </c>
      <c r="P10126">
        <v>0</v>
      </c>
    </row>
    <row r="10127" spans="1:19" x14ac:dyDescent="0.25">
      <c r="A10127">
        <v>2012</v>
      </c>
      <c r="B10127" s="6" t="s">
        <v>52</v>
      </c>
      <c r="C10127">
        <v>12</v>
      </c>
      <c r="D10127" t="s">
        <v>661</v>
      </c>
      <c r="I10127" t="str">
        <f t="shared" si="125"/>
        <v/>
      </c>
      <c r="J10127" t="s">
        <v>79</v>
      </c>
      <c r="K10127">
        <v>10</v>
      </c>
      <c r="L10127">
        <v>10</v>
      </c>
      <c r="M10127">
        <v>8</v>
      </c>
      <c r="N10127">
        <v>0</v>
      </c>
      <c r="O10127">
        <v>0</v>
      </c>
      <c r="P10127">
        <v>0</v>
      </c>
    </row>
    <row r="10128" spans="1:19" x14ac:dyDescent="0.25">
      <c r="A10128">
        <v>2012</v>
      </c>
      <c r="B10128" s="6" t="s">
        <v>52</v>
      </c>
      <c r="C10128">
        <v>13</v>
      </c>
      <c r="D10128" t="s">
        <v>661</v>
      </c>
      <c r="I10128" t="str">
        <f t="shared" si="125"/>
        <v/>
      </c>
      <c r="J10128" t="s">
        <v>120</v>
      </c>
      <c r="K10128">
        <v>190</v>
      </c>
      <c r="L10128">
        <v>220</v>
      </c>
      <c r="M10128">
        <v>55</v>
      </c>
      <c r="N10128">
        <v>0</v>
      </c>
      <c r="O10128">
        <v>0</v>
      </c>
      <c r="P10128">
        <v>45</v>
      </c>
    </row>
    <row r="10129" spans="1:17" x14ac:dyDescent="0.25">
      <c r="A10129">
        <v>2012</v>
      </c>
      <c r="B10129" s="6" t="s">
        <v>52</v>
      </c>
      <c r="C10129">
        <v>14</v>
      </c>
      <c r="D10129" t="s">
        <v>661</v>
      </c>
      <c r="I10129" t="str">
        <f t="shared" si="125"/>
        <v/>
      </c>
      <c r="J10129" t="s">
        <v>79</v>
      </c>
      <c r="K10129">
        <v>45</v>
      </c>
      <c r="L10129">
        <v>40</v>
      </c>
      <c r="M10129">
        <v>30</v>
      </c>
      <c r="N10129">
        <v>10</v>
      </c>
      <c r="O10129">
        <v>0</v>
      </c>
      <c r="P10129">
        <v>0</v>
      </c>
    </row>
    <row r="10130" spans="1:17" x14ac:dyDescent="0.25">
      <c r="A10130">
        <v>2012</v>
      </c>
      <c r="B10130" s="6" t="s">
        <v>52</v>
      </c>
      <c r="C10130">
        <v>15</v>
      </c>
      <c r="D10130" t="s">
        <v>661</v>
      </c>
      <c r="I10130" t="str">
        <f t="shared" si="125"/>
        <v/>
      </c>
      <c r="J10130" t="s">
        <v>82</v>
      </c>
      <c r="K10130">
        <v>5</v>
      </c>
      <c r="L10130">
        <v>5</v>
      </c>
      <c r="M10130">
        <v>3</v>
      </c>
      <c r="N10130">
        <v>0</v>
      </c>
      <c r="O10130">
        <v>0</v>
      </c>
      <c r="P10130">
        <v>0</v>
      </c>
    </row>
    <row r="10131" spans="1:17" x14ac:dyDescent="0.25">
      <c r="A10131">
        <v>2012</v>
      </c>
      <c r="B10131" s="6" t="s">
        <v>52</v>
      </c>
      <c r="C10131">
        <v>16</v>
      </c>
      <c r="D10131" t="s">
        <v>661</v>
      </c>
      <c r="I10131" t="str">
        <f t="shared" si="125"/>
        <v/>
      </c>
      <c r="J10131" t="s">
        <v>82</v>
      </c>
      <c r="K10131">
        <v>8</v>
      </c>
      <c r="L10131">
        <v>5</v>
      </c>
      <c r="M10131">
        <v>3</v>
      </c>
      <c r="N10131">
        <v>0</v>
      </c>
      <c r="O10131">
        <v>10</v>
      </c>
      <c r="P10131">
        <v>0</v>
      </c>
      <c r="Q10131" t="s">
        <v>363</v>
      </c>
    </row>
    <row r="10132" spans="1:17" x14ac:dyDescent="0.25">
      <c r="A10132">
        <v>2012</v>
      </c>
      <c r="B10132" s="6" t="s">
        <v>52</v>
      </c>
      <c r="C10132">
        <v>17</v>
      </c>
      <c r="D10132" t="s">
        <v>661</v>
      </c>
      <c r="I10132" t="str">
        <f t="shared" si="125"/>
        <v/>
      </c>
      <c r="J10132" t="s">
        <v>79</v>
      </c>
      <c r="K10132">
        <v>20</v>
      </c>
      <c r="L10132">
        <v>5</v>
      </c>
      <c r="M10132">
        <v>8</v>
      </c>
      <c r="N10132">
        <v>0</v>
      </c>
      <c r="O10132">
        <v>0</v>
      </c>
      <c r="P10132">
        <v>0</v>
      </c>
    </row>
    <row r="10133" spans="1:17" x14ac:dyDescent="0.25">
      <c r="A10133">
        <v>2012</v>
      </c>
      <c r="B10133" s="6" t="s">
        <v>52</v>
      </c>
      <c r="C10133">
        <v>18</v>
      </c>
      <c r="D10133" t="s">
        <v>661</v>
      </c>
      <c r="I10133" t="str">
        <f t="shared" si="125"/>
        <v/>
      </c>
      <c r="J10133" t="s">
        <v>79</v>
      </c>
      <c r="K10133">
        <v>5</v>
      </c>
      <c r="L10133">
        <v>5</v>
      </c>
      <c r="M10133">
        <v>8</v>
      </c>
      <c r="N10133">
        <v>0</v>
      </c>
      <c r="O10133">
        <v>0</v>
      </c>
      <c r="P10133">
        <v>0</v>
      </c>
    </row>
    <row r="10134" spans="1:17" x14ac:dyDescent="0.25">
      <c r="A10134">
        <v>2012</v>
      </c>
      <c r="B10134" s="6" t="s">
        <v>52</v>
      </c>
      <c r="C10134">
        <v>19</v>
      </c>
      <c r="D10134" t="s">
        <v>661</v>
      </c>
      <c r="F10134">
        <v>9.8000000000000007</v>
      </c>
      <c r="I10134">
        <f t="shared" si="125"/>
        <v>9.8000000000000007</v>
      </c>
      <c r="J10134" t="s">
        <v>85</v>
      </c>
      <c r="K10134">
        <v>8</v>
      </c>
      <c r="L10134">
        <v>3</v>
      </c>
      <c r="M10134">
        <v>5</v>
      </c>
      <c r="N10134">
        <v>0</v>
      </c>
      <c r="O10134">
        <v>0</v>
      </c>
      <c r="P10134">
        <v>0</v>
      </c>
    </row>
    <row r="10135" spans="1:17" x14ac:dyDescent="0.25">
      <c r="A10135">
        <v>2012</v>
      </c>
      <c r="B10135" s="6" t="s">
        <v>52</v>
      </c>
      <c r="C10135">
        <v>20</v>
      </c>
      <c r="D10135" t="s">
        <v>661</v>
      </c>
      <c r="E10135">
        <v>2</v>
      </c>
      <c r="F10135">
        <v>10</v>
      </c>
      <c r="G10135">
        <v>210</v>
      </c>
      <c r="H10135">
        <v>0</v>
      </c>
      <c r="I10135">
        <f t="shared" si="125"/>
        <v>12.658227848101266</v>
      </c>
      <c r="J10135" t="s">
        <v>82</v>
      </c>
      <c r="K10135">
        <v>22</v>
      </c>
      <c r="L10135">
        <v>20</v>
      </c>
      <c r="M10135">
        <v>3</v>
      </c>
      <c r="N10135">
        <v>0</v>
      </c>
      <c r="O10135">
        <v>0</v>
      </c>
      <c r="P10135">
        <v>0</v>
      </c>
    </row>
    <row r="10136" spans="1:17" x14ac:dyDescent="0.25">
      <c r="A10136">
        <v>2012</v>
      </c>
      <c r="B10136" s="6" t="s">
        <v>52</v>
      </c>
      <c r="C10136">
        <v>21</v>
      </c>
      <c r="D10136" t="s">
        <v>661</v>
      </c>
      <c r="I10136" t="str">
        <f t="shared" si="125"/>
        <v/>
      </c>
      <c r="J10136" t="s">
        <v>82</v>
      </c>
      <c r="K10136">
        <v>5</v>
      </c>
      <c r="L10136">
        <v>5</v>
      </c>
      <c r="M10136">
        <v>5</v>
      </c>
      <c r="N10136">
        <v>0</v>
      </c>
      <c r="O10136">
        <v>0</v>
      </c>
      <c r="P10136">
        <v>0</v>
      </c>
    </row>
    <row r="10137" spans="1:17" x14ac:dyDescent="0.25">
      <c r="A10137">
        <v>2012</v>
      </c>
      <c r="B10137" s="6" t="s">
        <v>52</v>
      </c>
      <c r="C10137">
        <v>22</v>
      </c>
      <c r="D10137" t="s">
        <v>661</v>
      </c>
      <c r="I10137" t="str">
        <f t="shared" si="125"/>
        <v/>
      </c>
      <c r="J10137" t="s">
        <v>88</v>
      </c>
      <c r="K10137">
        <v>60</v>
      </c>
      <c r="L10137">
        <v>50</v>
      </c>
      <c r="M10137">
        <v>30</v>
      </c>
      <c r="N10137">
        <v>0</v>
      </c>
      <c r="O10137">
        <v>10</v>
      </c>
      <c r="P10137">
        <v>20</v>
      </c>
    </row>
    <row r="10138" spans="1:17" x14ac:dyDescent="0.25">
      <c r="A10138">
        <v>2012</v>
      </c>
      <c r="B10138" s="6" t="s">
        <v>52</v>
      </c>
      <c r="C10138">
        <v>23</v>
      </c>
      <c r="D10138" t="s">
        <v>661</v>
      </c>
      <c r="I10138" t="str">
        <f t="shared" si="125"/>
        <v/>
      </c>
      <c r="J10138" t="s">
        <v>79</v>
      </c>
      <c r="K10138">
        <v>30</v>
      </c>
      <c r="L10138">
        <v>20</v>
      </c>
      <c r="M10138">
        <v>10</v>
      </c>
      <c r="N10138">
        <v>0</v>
      </c>
      <c r="O10138">
        <v>0</v>
      </c>
      <c r="P10138">
        <v>0</v>
      </c>
    </row>
    <row r="10139" spans="1:17" x14ac:dyDescent="0.25">
      <c r="A10139">
        <v>2012</v>
      </c>
      <c r="B10139" s="6" t="s">
        <v>52</v>
      </c>
      <c r="C10139">
        <v>24</v>
      </c>
      <c r="D10139" t="s">
        <v>661</v>
      </c>
      <c r="I10139" t="str">
        <f t="shared" si="125"/>
        <v/>
      </c>
      <c r="J10139" t="s">
        <v>80</v>
      </c>
      <c r="K10139">
        <v>4</v>
      </c>
      <c r="L10139">
        <v>4</v>
      </c>
      <c r="M10139">
        <v>5</v>
      </c>
      <c r="N10139">
        <v>0</v>
      </c>
      <c r="O10139">
        <v>0</v>
      </c>
      <c r="P10139">
        <v>0</v>
      </c>
    </row>
    <row r="10140" spans="1:17" x14ac:dyDescent="0.25">
      <c r="A10140">
        <v>2012</v>
      </c>
      <c r="B10140" s="6" t="s">
        <v>52</v>
      </c>
      <c r="C10140">
        <v>25</v>
      </c>
      <c r="D10140" t="s">
        <v>661</v>
      </c>
      <c r="I10140" t="str">
        <f t="shared" si="125"/>
        <v/>
      </c>
      <c r="J10140" t="s">
        <v>323</v>
      </c>
      <c r="K10140">
        <v>20</v>
      </c>
      <c r="L10140">
        <v>30</v>
      </c>
      <c r="M10140">
        <v>5</v>
      </c>
      <c r="N10140">
        <v>0</v>
      </c>
      <c r="O10140">
        <v>0</v>
      </c>
      <c r="P10140">
        <v>0</v>
      </c>
    </row>
    <row r="10141" spans="1:17" x14ac:dyDescent="0.25">
      <c r="A10141">
        <v>2012</v>
      </c>
      <c r="B10141" s="6" t="s">
        <v>52</v>
      </c>
      <c r="C10141">
        <v>26</v>
      </c>
      <c r="D10141" t="s">
        <v>661</v>
      </c>
      <c r="I10141" t="str">
        <f t="shared" si="125"/>
        <v/>
      </c>
      <c r="J10141" t="s">
        <v>82</v>
      </c>
      <c r="K10141">
        <v>15</v>
      </c>
      <c r="L10141">
        <v>10</v>
      </c>
      <c r="M10141">
        <v>5</v>
      </c>
      <c r="N10141">
        <v>0</v>
      </c>
      <c r="O10141">
        <v>0</v>
      </c>
      <c r="P10141">
        <v>0</v>
      </c>
    </row>
    <row r="10142" spans="1:17" x14ac:dyDescent="0.25">
      <c r="A10142">
        <v>2012</v>
      </c>
      <c r="B10142" s="6" t="s">
        <v>52</v>
      </c>
      <c r="C10142">
        <v>27</v>
      </c>
      <c r="D10142" t="s">
        <v>661</v>
      </c>
      <c r="I10142" t="str">
        <f t="shared" si="125"/>
        <v/>
      </c>
      <c r="J10142" t="s">
        <v>82</v>
      </c>
      <c r="K10142">
        <v>5</v>
      </c>
      <c r="L10142">
        <v>5</v>
      </c>
      <c r="M10142">
        <v>3</v>
      </c>
      <c r="N10142">
        <v>0</v>
      </c>
      <c r="O10142">
        <v>20</v>
      </c>
      <c r="P10142">
        <v>0</v>
      </c>
      <c r="Q10142" t="s">
        <v>363</v>
      </c>
    </row>
    <row r="10143" spans="1:17" x14ac:dyDescent="0.25">
      <c r="A10143">
        <v>2012</v>
      </c>
      <c r="B10143" s="6" t="s">
        <v>52</v>
      </c>
      <c r="C10143">
        <v>28</v>
      </c>
      <c r="D10143" t="s">
        <v>661</v>
      </c>
      <c r="I10143" t="str">
        <f t="shared" si="125"/>
        <v/>
      </c>
      <c r="J10143" t="s">
        <v>82</v>
      </c>
      <c r="K10143">
        <v>20</v>
      </c>
      <c r="L10143">
        <v>12</v>
      </c>
      <c r="M10143">
        <v>4</v>
      </c>
      <c r="N10143">
        <v>0</v>
      </c>
      <c r="O10143">
        <v>0</v>
      </c>
      <c r="P10143">
        <v>0</v>
      </c>
    </row>
    <row r="10144" spans="1:17" x14ac:dyDescent="0.25">
      <c r="A10144">
        <v>2012</v>
      </c>
      <c r="B10144" s="6" t="s">
        <v>52</v>
      </c>
      <c r="C10144">
        <v>29</v>
      </c>
      <c r="D10144" t="s">
        <v>661</v>
      </c>
      <c r="I10144" t="str">
        <f t="shared" si="125"/>
        <v/>
      </c>
      <c r="J10144" t="s">
        <v>82</v>
      </c>
      <c r="K10144">
        <v>32</v>
      </c>
      <c r="L10144">
        <v>30</v>
      </c>
      <c r="M10144">
        <v>5</v>
      </c>
      <c r="N10144">
        <v>0</v>
      </c>
      <c r="O10144">
        <v>0</v>
      </c>
      <c r="P10144">
        <v>0</v>
      </c>
    </row>
    <row r="10145" spans="1:21" x14ac:dyDescent="0.25">
      <c r="A10145">
        <v>2012</v>
      </c>
      <c r="B10145" s="6" t="s">
        <v>52</v>
      </c>
      <c r="C10145">
        <v>30</v>
      </c>
      <c r="D10145" t="s">
        <v>661</v>
      </c>
      <c r="I10145" t="str">
        <f t="shared" si="125"/>
        <v/>
      </c>
      <c r="J10145" t="s">
        <v>323</v>
      </c>
      <c r="K10145">
        <v>15</v>
      </c>
      <c r="L10145">
        <v>10</v>
      </c>
      <c r="M10145">
        <v>3</v>
      </c>
      <c r="N10145">
        <v>0</v>
      </c>
      <c r="O10145">
        <v>0</v>
      </c>
      <c r="P10145">
        <v>0</v>
      </c>
    </row>
    <row r="10146" spans="1:21" x14ac:dyDescent="0.25">
      <c r="A10146">
        <v>2012</v>
      </c>
      <c r="B10146" s="6" t="s">
        <v>52</v>
      </c>
      <c r="C10146">
        <v>31</v>
      </c>
      <c r="D10146" t="s">
        <v>661</v>
      </c>
      <c r="I10146" t="str">
        <f t="shared" si="125"/>
        <v/>
      </c>
      <c r="J10146" t="s">
        <v>323</v>
      </c>
      <c r="K10146">
        <v>8</v>
      </c>
      <c r="L10146">
        <v>5</v>
      </c>
      <c r="M10146">
        <v>5</v>
      </c>
      <c r="N10146">
        <v>0</v>
      </c>
      <c r="O10146">
        <v>0</v>
      </c>
      <c r="P10146">
        <v>0</v>
      </c>
    </row>
    <row r="10147" spans="1:21" x14ac:dyDescent="0.25">
      <c r="A10147">
        <v>2012</v>
      </c>
      <c r="B10147" s="6" t="s">
        <v>52</v>
      </c>
      <c r="C10147">
        <v>32</v>
      </c>
      <c r="D10147" t="s">
        <v>661</v>
      </c>
      <c r="I10147" t="str">
        <f t="shared" si="125"/>
        <v/>
      </c>
      <c r="J10147" t="s">
        <v>79</v>
      </c>
      <c r="K10147">
        <v>50</v>
      </c>
      <c r="L10147">
        <v>45</v>
      </c>
      <c r="M10147">
        <v>40</v>
      </c>
      <c r="N10147">
        <v>0</v>
      </c>
      <c r="O10147">
        <v>30</v>
      </c>
      <c r="P10147">
        <v>0</v>
      </c>
    </row>
    <row r="10148" spans="1:21" x14ac:dyDescent="0.25">
      <c r="A10148">
        <v>2012</v>
      </c>
      <c r="B10148" s="6" t="s">
        <v>52</v>
      </c>
      <c r="C10148">
        <v>33</v>
      </c>
      <c r="D10148" t="s">
        <v>661</v>
      </c>
      <c r="I10148" t="str">
        <f t="shared" si="125"/>
        <v/>
      </c>
      <c r="J10148" t="s">
        <v>79</v>
      </c>
      <c r="K10148">
        <v>15</v>
      </c>
      <c r="L10148">
        <v>10</v>
      </c>
      <c r="M10148">
        <v>4</v>
      </c>
      <c r="N10148">
        <v>0</v>
      </c>
      <c r="O10148">
        <v>0</v>
      </c>
      <c r="P10148">
        <v>0</v>
      </c>
    </row>
    <row r="10149" spans="1:21" x14ac:dyDescent="0.25">
      <c r="A10149">
        <v>2012</v>
      </c>
      <c r="B10149" s="6" t="s">
        <v>52</v>
      </c>
      <c r="C10149">
        <v>34</v>
      </c>
      <c r="D10149" t="s">
        <v>661</v>
      </c>
      <c r="I10149" t="str">
        <f t="shared" si="125"/>
        <v/>
      </c>
      <c r="J10149" t="s">
        <v>79</v>
      </c>
      <c r="K10149">
        <v>20</v>
      </c>
      <c r="L10149">
        <v>12</v>
      </c>
      <c r="M10149">
        <v>4</v>
      </c>
      <c r="N10149">
        <v>0</v>
      </c>
      <c r="O10149">
        <v>0</v>
      </c>
      <c r="P10149">
        <v>0</v>
      </c>
    </row>
    <row r="10150" spans="1:21" x14ac:dyDescent="0.25">
      <c r="A10150">
        <v>2012</v>
      </c>
      <c r="B10150" s="6" t="s">
        <v>52</v>
      </c>
      <c r="C10150">
        <v>35</v>
      </c>
      <c r="D10150" t="s">
        <v>661</v>
      </c>
      <c r="I10150" t="str">
        <f t="shared" si="125"/>
        <v/>
      </c>
      <c r="J10150" t="s">
        <v>79</v>
      </c>
      <c r="K10150">
        <v>30</v>
      </c>
      <c r="L10150">
        <v>28</v>
      </c>
      <c r="M10150">
        <v>40</v>
      </c>
      <c r="N10150">
        <v>0</v>
      </c>
      <c r="O10150">
        <v>50</v>
      </c>
      <c r="P10150">
        <v>0</v>
      </c>
    </row>
    <row r="10151" spans="1:21" x14ac:dyDescent="0.25">
      <c r="A10151">
        <v>2012</v>
      </c>
      <c r="B10151" s="6" t="s">
        <v>52</v>
      </c>
      <c r="C10151">
        <v>36</v>
      </c>
      <c r="D10151" t="s">
        <v>661</v>
      </c>
      <c r="I10151" t="str">
        <f t="shared" si="125"/>
        <v/>
      </c>
      <c r="J10151" t="s">
        <v>82</v>
      </c>
      <c r="K10151">
        <v>5</v>
      </c>
      <c r="L10151">
        <v>5</v>
      </c>
      <c r="M10151">
        <v>8</v>
      </c>
      <c r="N10151">
        <v>0</v>
      </c>
      <c r="O10151">
        <v>20</v>
      </c>
      <c r="P10151">
        <v>0</v>
      </c>
      <c r="Q10151" t="s">
        <v>363</v>
      </c>
    </row>
    <row r="10152" spans="1:21" x14ac:dyDescent="0.25">
      <c r="A10152">
        <v>2012</v>
      </c>
      <c r="B10152" s="6" t="s">
        <v>52</v>
      </c>
      <c r="C10152">
        <v>37</v>
      </c>
      <c r="D10152" t="s">
        <v>661</v>
      </c>
      <c r="I10152" t="str">
        <f t="shared" si="125"/>
        <v/>
      </c>
      <c r="J10152" t="s">
        <v>82</v>
      </c>
      <c r="K10152">
        <v>6</v>
      </c>
      <c r="L10152">
        <v>5</v>
      </c>
      <c r="M10152">
        <v>7</v>
      </c>
      <c r="N10152">
        <v>0</v>
      </c>
      <c r="O10152">
        <v>0</v>
      </c>
      <c r="P10152">
        <v>0</v>
      </c>
    </row>
    <row r="10153" spans="1:21" x14ac:dyDescent="0.25">
      <c r="A10153">
        <v>2012</v>
      </c>
      <c r="B10153" s="6" t="s">
        <v>52</v>
      </c>
      <c r="C10153">
        <v>38</v>
      </c>
      <c r="D10153" t="s">
        <v>661</v>
      </c>
      <c r="I10153" t="str">
        <f t="shared" si="125"/>
        <v/>
      </c>
      <c r="J10153" t="s">
        <v>79</v>
      </c>
      <c r="K10153">
        <v>15</v>
      </c>
      <c r="L10153">
        <v>8</v>
      </c>
      <c r="M10153">
        <v>5</v>
      </c>
      <c r="N10153">
        <v>0</v>
      </c>
      <c r="O10153">
        <v>0</v>
      </c>
      <c r="P10153">
        <v>0</v>
      </c>
    </row>
    <row r="10154" spans="1:21" x14ac:dyDescent="0.25">
      <c r="A10154">
        <v>2012</v>
      </c>
      <c r="B10154" s="6" t="s">
        <v>52</v>
      </c>
      <c r="C10154">
        <v>39</v>
      </c>
      <c r="D10154" t="s">
        <v>661</v>
      </c>
      <c r="I10154" t="str">
        <f t="shared" si="125"/>
        <v/>
      </c>
      <c r="J10154" t="s">
        <v>85</v>
      </c>
      <c r="K10154">
        <v>8</v>
      </c>
      <c r="L10154">
        <v>5</v>
      </c>
      <c r="M10154">
        <v>4</v>
      </c>
      <c r="N10154">
        <v>0</v>
      </c>
      <c r="O10154">
        <v>0</v>
      </c>
      <c r="P10154">
        <v>0</v>
      </c>
    </row>
    <row r="10155" spans="1:21" x14ac:dyDescent="0.25">
      <c r="A10155">
        <v>2012</v>
      </c>
      <c r="B10155" s="6" t="s">
        <v>52</v>
      </c>
      <c r="C10155">
        <v>40</v>
      </c>
      <c r="D10155" t="s">
        <v>661</v>
      </c>
      <c r="F10155">
        <v>10.5</v>
      </c>
      <c r="I10155">
        <f t="shared" si="125"/>
        <v>10.5</v>
      </c>
      <c r="J10155" t="s">
        <v>85</v>
      </c>
      <c r="K10155">
        <v>10</v>
      </c>
      <c r="L10155">
        <v>15</v>
      </c>
      <c r="M10155">
        <v>5</v>
      </c>
      <c r="N10155">
        <v>0</v>
      </c>
      <c r="O10155">
        <v>10</v>
      </c>
      <c r="P10155">
        <v>0</v>
      </c>
    </row>
    <row r="10156" spans="1:21" x14ac:dyDescent="0.25">
      <c r="A10156">
        <v>2012</v>
      </c>
      <c r="B10156" s="6" t="s">
        <v>52</v>
      </c>
      <c r="C10156">
        <v>41</v>
      </c>
      <c r="D10156" t="s">
        <v>661</v>
      </c>
      <c r="E10156">
        <v>3</v>
      </c>
      <c r="F10156">
        <v>8.6999999999999993</v>
      </c>
      <c r="G10156">
        <v>225</v>
      </c>
      <c r="H10156">
        <v>105</v>
      </c>
      <c r="I10156">
        <f t="shared" si="125"/>
        <v>11.225806451612902</v>
      </c>
      <c r="J10156" t="s">
        <v>79</v>
      </c>
      <c r="K10156">
        <v>40</v>
      </c>
      <c r="L10156">
        <v>25</v>
      </c>
      <c r="M10156">
        <v>20</v>
      </c>
      <c r="N10156">
        <v>0</v>
      </c>
      <c r="O10156">
        <v>20</v>
      </c>
      <c r="P10156">
        <v>0</v>
      </c>
      <c r="U10156" t="s">
        <v>671</v>
      </c>
    </row>
    <row r="10157" spans="1:21" x14ac:dyDescent="0.25">
      <c r="A10157">
        <v>2012</v>
      </c>
      <c r="B10157" s="6" t="s">
        <v>52</v>
      </c>
      <c r="C10157">
        <v>42</v>
      </c>
      <c r="D10157" t="s">
        <v>661</v>
      </c>
      <c r="I10157" t="str">
        <f t="shared" si="125"/>
        <v/>
      </c>
      <c r="J10157" t="s">
        <v>99</v>
      </c>
      <c r="K10157">
        <v>10</v>
      </c>
      <c r="L10157">
        <v>6</v>
      </c>
      <c r="M10157">
        <v>8</v>
      </c>
      <c r="N10157">
        <v>0</v>
      </c>
      <c r="O10157">
        <v>5</v>
      </c>
      <c r="P10157">
        <v>0</v>
      </c>
    </row>
    <row r="10158" spans="1:21" x14ac:dyDescent="0.25">
      <c r="A10158">
        <v>2012</v>
      </c>
      <c r="B10158" s="6" t="s">
        <v>52</v>
      </c>
      <c r="C10158">
        <v>43</v>
      </c>
      <c r="D10158" t="s">
        <v>661</v>
      </c>
      <c r="I10158" t="str">
        <f t="shared" si="125"/>
        <v/>
      </c>
      <c r="J10158" t="s">
        <v>85</v>
      </c>
      <c r="K10158">
        <v>11</v>
      </c>
      <c r="L10158">
        <v>10</v>
      </c>
      <c r="M10158">
        <v>8</v>
      </c>
      <c r="N10158">
        <v>0</v>
      </c>
      <c r="O10158">
        <v>0</v>
      </c>
      <c r="P10158">
        <v>0</v>
      </c>
    </row>
    <row r="10159" spans="1:21" x14ac:dyDescent="0.25">
      <c r="A10159">
        <v>2012</v>
      </c>
      <c r="B10159" s="6" t="s">
        <v>52</v>
      </c>
      <c r="C10159">
        <v>44</v>
      </c>
      <c r="D10159" t="s">
        <v>661</v>
      </c>
      <c r="I10159" t="str">
        <f t="shared" si="125"/>
        <v/>
      </c>
      <c r="J10159" t="s">
        <v>85</v>
      </c>
      <c r="K10159">
        <v>10</v>
      </c>
      <c r="L10159">
        <v>4</v>
      </c>
      <c r="M10159">
        <v>8</v>
      </c>
      <c r="N10159">
        <v>0</v>
      </c>
      <c r="O10159">
        <v>0</v>
      </c>
      <c r="P10159">
        <v>0</v>
      </c>
    </row>
    <row r="10160" spans="1:21" x14ac:dyDescent="0.25">
      <c r="A10160">
        <v>2012</v>
      </c>
      <c r="B10160" s="6" t="s">
        <v>52</v>
      </c>
      <c r="C10160">
        <v>45</v>
      </c>
      <c r="D10160" t="s">
        <v>661</v>
      </c>
      <c r="I10160" t="str">
        <f t="shared" si="125"/>
        <v/>
      </c>
      <c r="J10160" t="s">
        <v>80</v>
      </c>
      <c r="K10160">
        <v>9</v>
      </c>
      <c r="L10160">
        <v>8</v>
      </c>
      <c r="M10160">
        <v>5</v>
      </c>
      <c r="N10160">
        <v>0</v>
      </c>
      <c r="O10160">
        <v>0</v>
      </c>
      <c r="P10160">
        <v>0</v>
      </c>
    </row>
    <row r="10161" spans="1:21" x14ac:dyDescent="0.25">
      <c r="A10161">
        <v>2012</v>
      </c>
      <c r="B10161" s="6" t="s">
        <v>52</v>
      </c>
      <c r="C10161">
        <v>46</v>
      </c>
      <c r="D10161" t="s">
        <v>661</v>
      </c>
      <c r="I10161" t="str">
        <f t="shared" si="125"/>
        <v/>
      </c>
      <c r="J10161" t="s">
        <v>85</v>
      </c>
      <c r="K10161">
        <v>10</v>
      </c>
      <c r="L10161">
        <v>8</v>
      </c>
      <c r="M10161">
        <v>10</v>
      </c>
      <c r="N10161">
        <v>0</v>
      </c>
      <c r="O10161">
        <v>30</v>
      </c>
      <c r="P10161">
        <v>0</v>
      </c>
      <c r="U10161" t="s">
        <v>672</v>
      </c>
    </row>
    <row r="10162" spans="1:21" x14ac:dyDescent="0.25">
      <c r="A10162">
        <v>2012</v>
      </c>
      <c r="B10162" s="6" t="s">
        <v>52</v>
      </c>
      <c r="C10162">
        <v>47</v>
      </c>
      <c r="D10162" t="s">
        <v>661</v>
      </c>
      <c r="I10162" t="str">
        <f t="shared" si="125"/>
        <v/>
      </c>
      <c r="J10162" t="s">
        <v>80</v>
      </c>
      <c r="K10162">
        <v>10</v>
      </c>
      <c r="L10162">
        <v>6</v>
      </c>
      <c r="M10162">
        <v>8</v>
      </c>
      <c r="N10162">
        <v>0</v>
      </c>
      <c r="O10162">
        <v>30</v>
      </c>
      <c r="P10162">
        <v>0</v>
      </c>
      <c r="U10162" t="s">
        <v>672</v>
      </c>
    </row>
    <row r="10163" spans="1:21" x14ac:dyDescent="0.25">
      <c r="A10163">
        <v>2012</v>
      </c>
      <c r="B10163" s="6" t="s">
        <v>52</v>
      </c>
      <c r="C10163">
        <v>48</v>
      </c>
      <c r="D10163" t="s">
        <v>661</v>
      </c>
      <c r="I10163" t="str">
        <f t="shared" si="125"/>
        <v/>
      </c>
      <c r="J10163" t="s">
        <v>80</v>
      </c>
      <c r="K10163">
        <v>30</v>
      </c>
      <c r="L10163">
        <v>25</v>
      </c>
      <c r="M10163">
        <v>20</v>
      </c>
      <c r="N10163">
        <v>0</v>
      </c>
      <c r="O10163">
        <v>0</v>
      </c>
      <c r="P10163">
        <v>0</v>
      </c>
      <c r="S10163" t="s">
        <v>47</v>
      </c>
    </row>
    <row r="10164" spans="1:21" x14ac:dyDescent="0.25">
      <c r="A10164">
        <v>2012</v>
      </c>
      <c r="B10164" s="6" t="s">
        <v>52</v>
      </c>
      <c r="C10164">
        <v>49</v>
      </c>
      <c r="D10164" t="s">
        <v>661</v>
      </c>
      <c r="I10164" t="str">
        <f t="shared" si="125"/>
        <v/>
      </c>
      <c r="J10164" t="s">
        <v>80</v>
      </c>
      <c r="K10164">
        <v>45</v>
      </c>
      <c r="L10164">
        <v>40</v>
      </c>
      <c r="M10164">
        <v>30</v>
      </c>
      <c r="N10164">
        <v>0</v>
      </c>
      <c r="O10164">
        <v>0</v>
      </c>
      <c r="P10164">
        <v>0</v>
      </c>
    </row>
    <row r="10165" spans="1:21" x14ac:dyDescent="0.25">
      <c r="A10165">
        <v>2012</v>
      </c>
      <c r="B10165" s="6" t="s">
        <v>52</v>
      </c>
      <c r="C10165">
        <v>50</v>
      </c>
      <c r="D10165" t="s">
        <v>661</v>
      </c>
      <c r="I10165" t="str">
        <f t="shared" ref="I10165:I10228" si="126">IF($F10165&gt;0, $F10165/(1000-$G10165)*1000,"")</f>
        <v/>
      </c>
      <c r="J10165" t="s">
        <v>88</v>
      </c>
      <c r="K10165">
        <v>20</v>
      </c>
      <c r="L10165">
        <v>15</v>
      </c>
      <c r="M10165">
        <v>5</v>
      </c>
      <c r="N10165">
        <v>0</v>
      </c>
      <c r="O10165">
        <v>0</v>
      </c>
      <c r="P10165">
        <v>0</v>
      </c>
    </row>
    <row r="10166" spans="1:21" x14ac:dyDescent="0.25">
      <c r="A10166">
        <v>2012</v>
      </c>
      <c r="B10166" s="6" t="s">
        <v>52</v>
      </c>
      <c r="C10166">
        <v>51</v>
      </c>
      <c r="D10166" t="s">
        <v>661</v>
      </c>
      <c r="I10166" t="str">
        <f t="shared" si="126"/>
        <v/>
      </c>
      <c r="J10166" t="s">
        <v>82</v>
      </c>
      <c r="K10166">
        <v>5</v>
      </c>
      <c r="L10166">
        <v>5</v>
      </c>
      <c r="M10166">
        <v>4</v>
      </c>
      <c r="N10166">
        <v>0</v>
      </c>
      <c r="O10166">
        <v>0</v>
      </c>
      <c r="P10166">
        <v>0</v>
      </c>
    </row>
    <row r="10167" spans="1:21" x14ac:dyDescent="0.25">
      <c r="A10167">
        <v>2012</v>
      </c>
      <c r="B10167" s="6" t="s">
        <v>52</v>
      </c>
      <c r="C10167">
        <v>52</v>
      </c>
      <c r="D10167" t="s">
        <v>661</v>
      </c>
      <c r="I10167" t="str">
        <f t="shared" si="126"/>
        <v/>
      </c>
      <c r="J10167" t="s">
        <v>82</v>
      </c>
      <c r="K10167">
        <v>5</v>
      </c>
      <c r="L10167">
        <v>8</v>
      </c>
      <c r="M10167">
        <v>3</v>
      </c>
      <c r="N10167">
        <v>0</v>
      </c>
      <c r="O10167">
        <v>0</v>
      </c>
      <c r="P10167">
        <v>0</v>
      </c>
    </row>
    <row r="10168" spans="1:21" x14ac:dyDescent="0.25">
      <c r="A10168">
        <v>2012</v>
      </c>
      <c r="B10168" s="6" t="s">
        <v>52</v>
      </c>
      <c r="C10168">
        <v>53</v>
      </c>
      <c r="D10168" t="s">
        <v>661</v>
      </c>
      <c r="I10168" t="str">
        <f t="shared" si="126"/>
        <v/>
      </c>
      <c r="J10168" t="s">
        <v>82</v>
      </c>
      <c r="K10168">
        <v>5</v>
      </c>
      <c r="L10168">
        <v>4</v>
      </c>
      <c r="M10168">
        <v>5</v>
      </c>
      <c r="N10168">
        <v>0</v>
      </c>
      <c r="O10168">
        <v>10</v>
      </c>
      <c r="P10168">
        <v>0</v>
      </c>
      <c r="Q10168" t="s">
        <v>363</v>
      </c>
    </row>
    <row r="10169" spans="1:21" x14ac:dyDescent="0.25">
      <c r="A10169">
        <v>2012</v>
      </c>
      <c r="B10169" s="6" t="s">
        <v>52</v>
      </c>
      <c r="C10169">
        <v>54</v>
      </c>
      <c r="D10169" t="s">
        <v>661</v>
      </c>
      <c r="I10169" t="str">
        <f t="shared" si="126"/>
        <v/>
      </c>
      <c r="J10169" t="s">
        <v>85</v>
      </c>
      <c r="K10169">
        <v>6</v>
      </c>
      <c r="L10169">
        <v>5</v>
      </c>
      <c r="M10169">
        <v>3</v>
      </c>
      <c r="N10169">
        <v>0</v>
      </c>
      <c r="O10169">
        <v>0</v>
      </c>
      <c r="P10169">
        <v>0</v>
      </c>
    </row>
    <row r="10170" spans="1:21" x14ac:dyDescent="0.25">
      <c r="A10170">
        <v>2012</v>
      </c>
      <c r="B10170" s="6" t="s">
        <v>52</v>
      </c>
      <c r="C10170">
        <v>55</v>
      </c>
      <c r="D10170" t="s">
        <v>661</v>
      </c>
      <c r="I10170" t="str">
        <f t="shared" si="126"/>
        <v/>
      </c>
      <c r="J10170" t="s">
        <v>85</v>
      </c>
      <c r="K10170">
        <v>5</v>
      </c>
      <c r="L10170">
        <v>5</v>
      </c>
      <c r="M10170">
        <v>3</v>
      </c>
      <c r="N10170">
        <v>0</v>
      </c>
      <c r="O10170">
        <v>0</v>
      </c>
      <c r="P10170">
        <v>0</v>
      </c>
    </row>
    <row r="10171" spans="1:21" x14ac:dyDescent="0.25">
      <c r="A10171">
        <v>2012</v>
      </c>
      <c r="B10171" s="6" t="s">
        <v>52</v>
      </c>
      <c r="C10171">
        <v>56</v>
      </c>
      <c r="D10171" t="s">
        <v>661</v>
      </c>
      <c r="I10171" t="str">
        <f t="shared" si="126"/>
        <v/>
      </c>
      <c r="J10171" t="s">
        <v>78</v>
      </c>
      <c r="K10171">
        <v>30</v>
      </c>
      <c r="L10171">
        <v>28</v>
      </c>
      <c r="M10171">
        <v>12</v>
      </c>
      <c r="N10171">
        <v>0</v>
      </c>
      <c r="O10171">
        <v>5</v>
      </c>
      <c r="P10171">
        <v>0</v>
      </c>
    </row>
    <row r="10172" spans="1:21" x14ac:dyDescent="0.25">
      <c r="A10172">
        <v>2012</v>
      </c>
      <c r="B10172" s="6" t="s">
        <v>52</v>
      </c>
      <c r="C10172">
        <v>57</v>
      </c>
      <c r="D10172" t="s">
        <v>661</v>
      </c>
      <c r="I10172" t="str">
        <f t="shared" si="126"/>
        <v/>
      </c>
      <c r="J10172" t="s">
        <v>79</v>
      </c>
      <c r="K10172">
        <v>72</v>
      </c>
      <c r="L10172">
        <v>40</v>
      </c>
      <c r="M10172">
        <v>20</v>
      </c>
      <c r="N10172">
        <v>0</v>
      </c>
      <c r="O10172">
        <v>25</v>
      </c>
      <c r="P10172">
        <v>20</v>
      </c>
    </row>
    <row r="10173" spans="1:21" x14ac:dyDescent="0.25">
      <c r="A10173">
        <v>2012</v>
      </c>
      <c r="B10173" s="6" t="s">
        <v>52</v>
      </c>
      <c r="C10173">
        <v>58</v>
      </c>
      <c r="D10173" t="s">
        <v>661</v>
      </c>
      <c r="I10173" t="str">
        <f t="shared" si="126"/>
        <v/>
      </c>
      <c r="J10173" t="s">
        <v>82</v>
      </c>
      <c r="K10173">
        <v>8</v>
      </c>
      <c r="L10173">
        <v>5</v>
      </c>
      <c r="M10173">
        <v>3</v>
      </c>
      <c r="N10173">
        <v>0</v>
      </c>
      <c r="O10173">
        <v>0</v>
      </c>
      <c r="P10173">
        <v>0</v>
      </c>
    </row>
    <row r="10174" spans="1:21" x14ac:dyDescent="0.25">
      <c r="A10174">
        <v>2012</v>
      </c>
      <c r="B10174" s="6" t="s">
        <v>52</v>
      </c>
      <c r="C10174">
        <v>59</v>
      </c>
      <c r="D10174" t="s">
        <v>661</v>
      </c>
      <c r="F10174">
        <v>8.4</v>
      </c>
      <c r="I10174">
        <f t="shared" si="126"/>
        <v>8.4</v>
      </c>
      <c r="J10174" t="s">
        <v>79</v>
      </c>
      <c r="K10174">
        <v>10</v>
      </c>
      <c r="L10174">
        <v>8</v>
      </c>
      <c r="M10174">
        <v>4</v>
      </c>
      <c r="N10174">
        <v>0</v>
      </c>
      <c r="O10174">
        <v>0</v>
      </c>
      <c r="P10174">
        <v>0</v>
      </c>
    </row>
    <row r="10175" spans="1:21" x14ac:dyDescent="0.25">
      <c r="A10175">
        <v>2012</v>
      </c>
      <c r="B10175" s="6" t="s">
        <v>52</v>
      </c>
      <c r="C10175">
        <v>60</v>
      </c>
      <c r="D10175" t="s">
        <v>665</v>
      </c>
      <c r="E10175">
        <v>4</v>
      </c>
      <c r="F10175">
        <f>31*0.3048</f>
        <v>9.4488000000000003</v>
      </c>
      <c r="G10175">
        <v>480</v>
      </c>
      <c r="H10175">
        <v>0</v>
      </c>
      <c r="I10175">
        <f t="shared" si="126"/>
        <v>18.170769230769231</v>
      </c>
      <c r="J10175" t="s">
        <v>83</v>
      </c>
      <c r="K10175">
        <v>40</v>
      </c>
      <c r="L10175">
        <v>15</v>
      </c>
      <c r="M10175">
        <v>12</v>
      </c>
      <c r="N10175">
        <v>0</v>
      </c>
      <c r="O10175">
        <v>0</v>
      </c>
      <c r="P10175">
        <v>0</v>
      </c>
    </row>
    <row r="10176" spans="1:21" x14ac:dyDescent="0.25">
      <c r="A10176">
        <v>2012</v>
      </c>
      <c r="B10176" s="6" t="s">
        <v>52</v>
      </c>
      <c r="C10176">
        <v>61</v>
      </c>
      <c r="D10176" t="s">
        <v>665</v>
      </c>
      <c r="I10176" t="str">
        <f t="shared" si="126"/>
        <v/>
      </c>
      <c r="J10176" t="s">
        <v>88</v>
      </c>
      <c r="K10176">
        <v>40</v>
      </c>
      <c r="L10176">
        <v>35</v>
      </c>
      <c r="M10176">
        <v>20</v>
      </c>
      <c r="N10176">
        <v>0</v>
      </c>
      <c r="O10176">
        <v>0</v>
      </c>
      <c r="P10176">
        <v>0</v>
      </c>
    </row>
    <row r="10177" spans="1:16" x14ac:dyDescent="0.25">
      <c r="A10177">
        <v>2012</v>
      </c>
      <c r="B10177" s="6" t="s">
        <v>52</v>
      </c>
      <c r="C10177">
        <v>62</v>
      </c>
      <c r="D10177" t="s">
        <v>665</v>
      </c>
      <c r="I10177" t="str">
        <f t="shared" si="126"/>
        <v/>
      </c>
      <c r="J10177" t="s">
        <v>88</v>
      </c>
      <c r="K10177">
        <v>40</v>
      </c>
      <c r="L10177">
        <v>25</v>
      </c>
      <c r="M10177">
        <v>25</v>
      </c>
      <c r="N10177">
        <v>0</v>
      </c>
      <c r="O10177">
        <v>0</v>
      </c>
      <c r="P10177">
        <v>0</v>
      </c>
    </row>
    <row r="10178" spans="1:16" x14ac:dyDescent="0.25">
      <c r="A10178">
        <v>2012</v>
      </c>
      <c r="B10178" s="6" t="s">
        <v>52</v>
      </c>
      <c r="C10178">
        <v>63</v>
      </c>
      <c r="D10178" t="s">
        <v>665</v>
      </c>
      <c r="I10178" t="str">
        <f t="shared" si="126"/>
        <v/>
      </c>
      <c r="J10178" t="s">
        <v>79</v>
      </c>
      <c r="K10178">
        <v>30</v>
      </c>
      <c r="L10178">
        <v>20</v>
      </c>
      <c r="M10178">
        <v>20</v>
      </c>
      <c r="N10178">
        <v>0</v>
      </c>
      <c r="O10178">
        <v>0</v>
      </c>
      <c r="P10178">
        <v>25</v>
      </c>
    </row>
    <row r="10179" spans="1:16" x14ac:dyDescent="0.25">
      <c r="A10179">
        <v>2012</v>
      </c>
      <c r="B10179" s="6" t="s">
        <v>52</v>
      </c>
      <c r="C10179">
        <v>64</v>
      </c>
      <c r="D10179" t="s">
        <v>665</v>
      </c>
      <c r="I10179" t="str">
        <f t="shared" si="126"/>
        <v/>
      </c>
      <c r="J10179" t="s">
        <v>83</v>
      </c>
      <c r="K10179">
        <v>100</v>
      </c>
      <c r="L10179">
        <v>75</v>
      </c>
      <c r="M10179">
        <v>75</v>
      </c>
      <c r="N10179">
        <v>0</v>
      </c>
      <c r="O10179">
        <v>0</v>
      </c>
      <c r="P10179">
        <v>0</v>
      </c>
    </row>
    <row r="10180" spans="1:16" x14ac:dyDescent="0.25">
      <c r="A10180">
        <v>2012</v>
      </c>
      <c r="B10180" s="6" t="s">
        <v>52</v>
      </c>
      <c r="C10180">
        <v>65</v>
      </c>
      <c r="D10180" t="s">
        <v>665</v>
      </c>
      <c r="I10180" t="str">
        <f t="shared" si="126"/>
        <v/>
      </c>
      <c r="J10180" t="s">
        <v>78</v>
      </c>
      <c r="K10180">
        <v>10</v>
      </c>
      <c r="L10180">
        <v>5</v>
      </c>
      <c r="M10180">
        <v>10</v>
      </c>
      <c r="N10180">
        <v>0</v>
      </c>
      <c r="O10180">
        <v>0</v>
      </c>
      <c r="P10180">
        <v>70</v>
      </c>
    </row>
    <row r="10181" spans="1:16" x14ac:dyDescent="0.25">
      <c r="A10181">
        <v>2012</v>
      </c>
      <c r="B10181" s="6" t="s">
        <v>52</v>
      </c>
      <c r="C10181">
        <v>66</v>
      </c>
      <c r="D10181" t="s">
        <v>665</v>
      </c>
      <c r="I10181" t="str">
        <f t="shared" si="126"/>
        <v/>
      </c>
      <c r="J10181" t="s">
        <v>88</v>
      </c>
      <c r="K10181">
        <v>45</v>
      </c>
      <c r="L10181">
        <v>30</v>
      </c>
      <c r="M10181">
        <v>30</v>
      </c>
      <c r="N10181">
        <v>0</v>
      </c>
      <c r="O10181">
        <v>0</v>
      </c>
      <c r="P10181">
        <v>0</v>
      </c>
    </row>
    <row r="10182" spans="1:16" x14ac:dyDescent="0.25">
      <c r="A10182">
        <v>2012</v>
      </c>
      <c r="B10182" s="6" t="s">
        <v>52</v>
      </c>
      <c r="C10182">
        <v>67</v>
      </c>
      <c r="D10182" t="s">
        <v>665</v>
      </c>
      <c r="I10182" t="str">
        <f t="shared" si="126"/>
        <v/>
      </c>
      <c r="J10182" t="s">
        <v>88</v>
      </c>
      <c r="K10182">
        <v>70</v>
      </c>
      <c r="L10182">
        <v>40</v>
      </c>
      <c r="M10182">
        <v>35</v>
      </c>
      <c r="N10182">
        <v>0</v>
      </c>
      <c r="O10182">
        <v>0</v>
      </c>
      <c r="P10182">
        <v>0</v>
      </c>
    </row>
    <row r="10183" spans="1:16" x14ac:dyDescent="0.25">
      <c r="A10183">
        <v>2012</v>
      </c>
      <c r="B10183" s="6" t="s">
        <v>52</v>
      </c>
      <c r="C10183">
        <v>68</v>
      </c>
      <c r="D10183" t="s">
        <v>665</v>
      </c>
      <c r="I10183" t="str">
        <f t="shared" si="126"/>
        <v/>
      </c>
      <c r="J10183" t="s">
        <v>79</v>
      </c>
      <c r="K10183">
        <v>40</v>
      </c>
      <c r="L10183">
        <v>20</v>
      </c>
      <c r="M10183">
        <v>15</v>
      </c>
      <c r="N10183">
        <v>0</v>
      </c>
      <c r="O10183">
        <v>0</v>
      </c>
      <c r="P10183">
        <v>50</v>
      </c>
    </row>
    <row r="10184" spans="1:16" x14ac:dyDescent="0.25">
      <c r="A10184">
        <v>2012</v>
      </c>
      <c r="B10184" s="6" t="s">
        <v>52</v>
      </c>
      <c r="C10184">
        <v>69</v>
      </c>
      <c r="D10184" t="s">
        <v>665</v>
      </c>
      <c r="I10184" t="str">
        <f t="shared" si="126"/>
        <v/>
      </c>
      <c r="J10184" t="s">
        <v>80</v>
      </c>
      <c r="K10184">
        <v>40</v>
      </c>
      <c r="L10184">
        <v>30</v>
      </c>
      <c r="M10184">
        <v>15</v>
      </c>
      <c r="N10184">
        <v>0</v>
      </c>
      <c r="O10184">
        <v>0</v>
      </c>
      <c r="P10184">
        <v>0</v>
      </c>
    </row>
    <row r="10185" spans="1:16" x14ac:dyDescent="0.25">
      <c r="A10185">
        <v>2012</v>
      </c>
      <c r="B10185" s="6" t="s">
        <v>52</v>
      </c>
      <c r="C10185">
        <v>70</v>
      </c>
      <c r="D10185" t="s">
        <v>665</v>
      </c>
      <c r="I10185" t="str">
        <f t="shared" si="126"/>
        <v/>
      </c>
      <c r="J10185" t="s">
        <v>80</v>
      </c>
      <c r="K10185">
        <v>35</v>
      </c>
      <c r="L10185">
        <v>30</v>
      </c>
      <c r="M10185">
        <v>15</v>
      </c>
      <c r="N10185">
        <v>0</v>
      </c>
      <c r="O10185">
        <v>0</v>
      </c>
      <c r="P10185">
        <v>0</v>
      </c>
    </row>
    <row r="10186" spans="1:16" x14ac:dyDescent="0.25">
      <c r="A10186">
        <v>2012</v>
      </c>
      <c r="B10186" s="6" t="s">
        <v>52</v>
      </c>
      <c r="C10186">
        <v>71</v>
      </c>
      <c r="D10186" t="s">
        <v>665</v>
      </c>
      <c r="I10186" t="str">
        <f t="shared" si="126"/>
        <v/>
      </c>
      <c r="J10186" t="s">
        <v>85</v>
      </c>
      <c r="K10186">
        <v>5</v>
      </c>
      <c r="L10186">
        <v>5</v>
      </c>
      <c r="M10186">
        <v>5</v>
      </c>
      <c r="N10186">
        <v>0</v>
      </c>
      <c r="O10186">
        <v>0</v>
      </c>
      <c r="P10186">
        <v>0</v>
      </c>
    </row>
    <row r="10187" spans="1:16" x14ac:dyDescent="0.25">
      <c r="A10187">
        <v>2012</v>
      </c>
      <c r="B10187" s="6" t="s">
        <v>52</v>
      </c>
      <c r="C10187">
        <v>72</v>
      </c>
      <c r="D10187" t="s">
        <v>665</v>
      </c>
      <c r="I10187" t="str">
        <f t="shared" si="126"/>
        <v/>
      </c>
      <c r="J10187" t="s">
        <v>88</v>
      </c>
      <c r="K10187">
        <v>60</v>
      </c>
      <c r="L10187">
        <v>50</v>
      </c>
      <c r="M10187">
        <v>35</v>
      </c>
      <c r="N10187">
        <v>0</v>
      </c>
      <c r="O10187">
        <v>0</v>
      </c>
      <c r="P10187">
        <v>85</v>
      </c>
    </row>
    <row r="10188" spans="1:16" x14ac:dyDescent="0.25">
      <c r="A10188">
        <v>2012</v>
      </c>
      <c r="B10188" s="6" t="s">
        <v>52</v>
      </c>
      <c r="C10188">
        <v>73</v>
      </c>
      <c r="D10188" t="s">
        <v>665</v>
      </c>
      <c r="I10188" t="str">
        <f t="shared" si="126"/>
        <v/>
      </c>
      <c r="J10188" t="s">
        <v>88</v>
      </c>
      <c r="K10188">
        <v>25</v>
      </c>
      <c r="L10188">
        <v>20</v>
      </c>
      <c r="M10188">
        <v>15</v>
      </c>
      <c r="N10188">
        <v>0</v>
      </c>
      <c r="O10188">
        <v>0</v>
      </c>
      <c r="P10188">
        <v>70</v>
      </c>
    </row>
    <row r="10189" spans="1:16" x14ac:dyDescent="0.25">
      <c r="A10189">
        <v>2012</v>
      </c>
      <c r="B10189" s="6" t="s">
        <v>52</v>
      </c>
      <c r="C10189">
        <v>74</v>
      </c>
      <c r="D10189" t="s">
        <v>665</v>
      </c>
      <c r="I10189" t="str">
        <f t="shared" si="126"/>
        <v/>
      </c>
      <c r="J10189" t="s">
        <v>83</v>
      </c>
      <c r="K10189">
        <v>20</v>
      </c>
      <c r="L10189">
        <v>10</v>
      </c>
      <c r="M10189">
        <v>5</v>
      </c>
      <c r="N10189">
        <v>0</v>
      </c>
      <c r="O10189">
        <v>0</v>
      </c>
      <c r="P10189">
        <v>0</v>
      </c>
    </row>
    <row r="10190" spans="1:16" x14ac:dyDescent="0.25">
      <c r="A10190">
        <v>2012</v>
      </c>
      <c r="B10190" s="6" t="s">
        <v>52</v>
      </c>
      <c r="C10190">
        <v>75</v>
      </c>
      <c r="D10190" t="s">
        <v>665</v>
      </c>
      <c r="I10190" t="str">
        <f t="shared" si="126"/>
        <v/>
      </c>
      <c r="J10190" t="s">
        <v>83</v>
      </c>
      <c r="K10190">
        <v>20</v>
      </c>
      <c r="L10190">
        <v>10</v>
      </c>
      <c r="M10190">
        <v>5</v>
      </c>
      <c r="N10190">
        <v>0</v>
      </c>
      <c r="O10190">
        <v>0</v>
      </c>
      <c r="P10190">
        <v>0</v>
      </c>
    </row>
    <row r="10191" spans="1:16" x14ac:dyDescent="0.25">
      <c r="A10191">
        <v>2012</v>
      </c>
      <c r="B10191" s="6" t="s">
        <v>52</v>
      </c>
      <c r="C10191">
        <v>76</v>
      </c>
      <c r="D10191" t="s">
        <v>665</v>
      </c>
      <c r="I10191" t="str">
        <f t="shared" si="126"/>
        <v/>
      </c>
      <c r="J10191" t="s">
        <v>82</v>
      </c>
      <c r="K10191">
        <v>40</v>
      </c>
      <c r="L10191">
        <v>35</v>
      </c>
      <c r="M10191">
        <v>30</v>
      </c>
      <c r="N10191">
        <v>0</v>
      </c>
      <c r="O10191">
        <v>0</v>
      </c>
      <c r="P10191">
        <v>0</v>
      </c>
    </row>
    <row r="10192" spans="1:16" x14ac:dyDescent="0.25">
      <c r="A10192">
        <v>2012</v>
      </c>
      <c r="B10192" s="6" t="s">
        <v>52</v>
      </c>
      <c r="C10192">
        <v>77</v>
      </c>
      <c r="D10192" t="s">
        <v>665</v>
      </c>
      <c r="F10192">
        <f>31*0.3048</f>
        <v>9.4488000000000003</v>
      </c>
      <c r="I10192">
        <f t="shared" si="126"/>
        <v>9.4488000000000003</v>
      </c>
      <c r="J10192" t="s">
        <v>85</v>
      </c>
      <c r="K10192">
        <v>5</v>
      </c>
      <c r="L10192">
        <v>5</v>
      </c>
      <c r="M10192">
        <v>2</v>
      </c>
      <c r="N10192">
        <v>0</v>
      </c>
      <c r="O10192">
        <v>0</v>
      </c>
      <c r="P10192">
        <v>0</v>
      </c>
    </row>
    <row r="10193" spans="1:16" x14ac:dyDescent="0.25">
      <c r="A10193">
        <v>2012</v>
      </c>
      <c r="B10193" s="6" t="s">
        <v>52</v>
      </c>
      <c r="C10193">
        <v>78</v>
      </c>
      <c r="D10193" t="s">
        <v>665</v>
      </c>
      <c r="E10193">
        <v>5</v>
      </c>
      <c r="F10193">
        <f>30*0.3048</f>
        <v>9.1440000000000001</v>
      </c>
      <c r="G10193">
        <v>270</v>
      </c>
      <c r="H10193">
        <v>0</v>
      </c>
      <c r="I10193">
        <f t="shared" si="126"/>
        <v>12.526027397260274</v>
      </c>
      <c r="J10193" t="s">
        <v>83</v>
      </c>
      <c r="K10193">
        <v>95</v>
      </c>
      <c r="L10193">
        <v>80</v>
      </c>
      <c r="M10193">
        <v>75</v>
      </c>
      <c r="N10193">
        <v>0</v>
      </c>
      <c r="O10193">
        <v>0</v>
      </c>
      <c r="P10193">
        <v>10</v>
      </c>
    </row>
    <row r="10194" spans="1:16" x14ac:dyDescent="0.25">
      <c r="A10194">
        <v>2012</v>
      </c>
      <c r="B10194" s="6" t="s">
        <v>52</v>
      </c>
      <c r="C10194">
        <v>79</v>
      </c>
      <c r="D10194" t="s">
        <v>665</v>
      </c>
      <c r="I10194" t="str">
        <f t="shared" si="126"/>
        <v/>
      </c>
      <c r="J10194" t="s">
        <v>83</v>
      </c>
      <c r="K10194">
        <v>90</v>
      </c>
      <c r="L10194">
        <v>80</v>
      </c>
      <c r="M10194">
        <v>75</v>
      </c>
      <c r="N10194">
        <v>0</v>
      </c>
      <c r="O10194">
        <v>0</v>
      </c>
      <c r="P10194">
        <v>0</v>
      </c>
    </row>
    <row r="10195" spans="1:16" x14ac:dyDescent="0.25">
      <c r="A10195">
        <v>2012</v>
      </c>
      <c r="B10195" s="6" t="s">
        <v>52</v>
      </c>
      <c r="C10195">
        <v>80</v>
      </c>
      <c r="D10195" t="s">
        <v>665</v>
      </c>
      <c r="I10195" t="str">
        <f t="shared" si="126"/>
        <v/>
      </c>
      <c r="J10195" t="s">
        <v>80</v>
      </c>
      <c r="K10195">
        <v>40</v>
      </c>
      <c r="L10195">
        <v>20</v>
      </c>
      <c r="M10195">
        <v>20</v>
      </c>
      <c r="N10195">
        <v>0</v>
      </c>
      <c r="O10195">
        <v>0</v>
      </c>
      <c r="P10195">
        <v>0</v>
      </c>
    </row>
    <row r="10196" spans="1:16" x14ac:dyDescent="0.25">
      <c r="A10196">
        <v>2012</v>
      </c>
      <c r="B10196" s="6" t="s">
        <v>52</v>
      </c>
      <c r="C10196">
        <v>81</v>
      </c>
      <c r="D10196" t="s">
        <v>665</v>
      </c>
      <c r="I10196" t="str">
        <f t="shared" si="126"/>
        <v/>
      </c>
      <c r="J10196" t="s">
        <v>88</v>
      </c>
      <c r="K10196">
        <v>50</v>
      </c>
      <c r="L10196">
        <v>40</v>
      </c>
      <c r="M10196">
        <v>45</v>
      </c>
      <c r="N10196">
        <v>0</v>
      </c>
      <c r="O10196">
        <v>0</v>
      </c>
      <c r="P10196">
        <v>0</v>
      </c>
    </row>
    <row r="10197" spans="1:16" x14ac:dyDescent="0.25">
      <c r="A10197">
        <v>2012</v>
      </c>
      <c r="B10197" s="6" t="s">
        <v>52</v>
      </c>
      <c r="C10197">
        <v>82</v>
      </c>
      <c r="D10197" t="s">
        <v>665</v>
      </c>
      <c r="I10197" t="str">
        <f t="shared" si="126"/>
        <v/>
      </c>
      <c r="J10197" t="s">
        <v>83</v>
      </c>
      <c r="K10197">
        <v>90</v>
      </c>
      <c r="L10197">
        <v>50</v>
      </c>
      <c r="M10197">
        <v>35</v>
      </c>
      <c r="N10197">
        <v>0</v>
      </c>
      <c r="O10197">
        <v>0</v>
      </c>
      <c r="P10197">
        <v>5</v>
      </c>
    </row>
    <row r="10198" spans="1:16" x14ac:dyDescent="0.25">
      <c r="A10198">
        <v>2012</v>
      </c>
      <c r="B10198" s="6" t="s">
        <v>52</v>
      </c>
      <c r="C10198">
        <v>83</v>
      </c>
      <c r="D10198" t="s">
        <v>665</v>
      </c>
      <c r="I10198" t="str">
        <f t="shared" si="126"/>
        <v/>
      </c>
      <c r="J10198" t="s">
        <v>81</v>
      </c>
      <c r="K10198">
        <v>15</v>
      </c>
      <c r="L10198">
        <v>15</v>
      </c>
      <c r="M10198">
        <v>10</v>
      </c>
      <c r="N10198">
        <v>0</v>
      </c>
      <c r="O10198">
        <v>0</v>
      </c>
      <c r="P10198">
        <v>0</v>
      </c>
    </row>
    <row r="10199" spans="1:16" x14ac:dyDescent="0.25">
      <c r="A10199">
        <v>2012</v>
      </c>
      <c r="B10199" s="6" t="s">
        <v>52</v>
      </c>
      <c r="C10199">
        <v>84</v>
      </c>
      <c r="D10199" t="s">
        <v>665</v>
      </c>
      <c r="I10199" t="str">
        <f t="shared" si="126"/>
        <v/>
      </c>
      <c r="J10199" t="s">
        <v>82</v>
      </c>
      <c r="K10199">
        <v>40</v>
      </c>
      <c r="L10199">
        <v>40</v>
      </c>
      <c r="M10199">
        <v>35</v>
      </c>
      <c r="N10199">
        <v>0</v>
      </c>
      <c r="O10199">
        <v>0</v>
      </c>
      <c r="P10199">
        <v>40</v>
      </c>
    </row>
    <row r="10200" spans="1:16" x14ac:dyDescent="0.25">
      <c r="A10200">
        <v>2012</v>
      </c>
      <c r="B10200" s="6" t="s">
        <v>52</v>
      </c>
      <c r="C10200">
        <v>85</v>
      </c>
      <c r="D10200" t="s">
        <v>665</v>
      </c>
      <c r="I10200" t="str">
        <f t="shared" si="126"/>
        <v/>
      </c>
      <c r="J10200" t="s">
        <v>82</v>
      </c>
      <c r="K10200">
        <v>20</v>
      </c>
      <c r="L10200">
        <v>10</v>
      </c>
      <c r="M10200">
        <v>15</v>
      </c>
      <c r="N10200">
        <v>0</v>
      </c>
      <c r="O10200">
        <v>0</v>
      </c>
      <c r="P10200">
        <v>50</v>
      </c>
    </row>
    <row r="10201" spans="1:16" x14ac:dyDescent="0.25">
      <c r="A10201">
        <v>2012</v>
      </c>
      <c r="B10201" s="6" t="s">
        <v>52</v>
      </c>
      <c r="C10201">
        <v>86</v>
      </c>
      <c r="D10201" t="s">
        <v>665</v>
      </c>
      <c r="I10201" t="str">
        <f t="shared" si="126"/>
        <v/>
      </c>
      <c r="J10201" t="s">
        <v>83</v>
      </c>
      <c r="K10201">
        <v>70</v>
      </c>
      <c r="L10201">
        <v>50</v>
      </c>
      <c r="M10201">
        <v>60</v>
      </c>
      <c r="N10201">
        <v>0</v>
      </c>
      <c r="O10201">
        <v>0</v>
      </c>
      <c r="P10201">
        <v>15</v>
      </c>
    </row>
    <row r="10202" spans="1:16" x14ac:dyDescent="0.25">
      <c r="A10202">
        <v>2012</v>
      </c>
      <c r="B10202" s="6" t="s">
        <v>52</v>
      </c>
      <c r="C10202">
        <v>87</v>
      </c>
      <c r="D10202" t="s">
        <v>665</v>
      </c>
      <c r="F10202">
        <f>30*0.3048</f>
        <v>9.1440000000000001</v>
      </c>
      <c r="I10202">
        <f t="shared" si="126"/>
        <v>9.1440000000000001</v>
      </c>
      <c r="J10202" t="s">
        <v>88</v>
      </c>
      <c r="K10202">
        <v>40</v>
      </c>
      <c r="L10202">
        <v>25</v>
      </c>
      <c r="M10202">
        <v>5</v>
      </c>
      <c r="N10202">
        <v>0</v>
      </c>
      <c r="O10202">
        <v>0</v>
      </c>
      <c r="P10202">
        <v>0</v>
      </c>
    </row>
    <row r="10203" spans="1:16" x14ac:dyDescent="0.25">
      <c r="A10203">
        <v>2012</v>
      </c>
      <c r="B10203" s="6" t="s">
        <v>52</v>
      </c>
      <c r="C10203">
        <v>88</v>
      </c>
      <c r="D10203" t="s">
        <v>665</v>
      </c>
      <c r="E10203">
        <v>6</v>
      </c>
      <c r="F10203">
        <f>31*0.3048</f>
        <v>9.4488000000000003</v>
      </c>
      <c r="G10203">
        <v>215</v>
      </c>
      <c r="H10203">
        <v>0</v>
      </c>
      <c r="I10203">
        <f t="shared" si="126"/>
        <v>12.036687898089172</v>
      </c>
      <c r="J10203" t="s">
        <v>78</v>
      </c>
      <c r="K10203">
        <v>20</v>
      </c>
      <c r="L10203">
        <v>20</v>
      </c>
      <c r="M10203">
        <v>10</v>
      </c>
      <c r="N10203">
        <v>0</v>
      </c>
      <c r="O10203">
        <v>0</v>
      </c>
      <c r="P10203">
        <v>0</v>
      </c>
    </row>
    <row r="10204" spans="1:16" x14ac:dyDescent="0.25">
      <c r="A10204">
        <v>2012</v>
      </c>
      <c r="B10204" s="6" t="s">
        <v>52</v>
      </c>
      <c r="C10204">
        <v>89</v>
      </c>
      <c r="D10204" t="s">
        <v>665</v>
      </c>
      <c r="I10204" t="str">
        <f t="shared" si="126"/>
        <v/>
      </c>
      <c r="J10204" t="s">
        <v>82</v>
      </c>
      <c r="K10204">
        <v>10</v>
      </c>
      <c r="L10204">
        <v>5</v>
      </c>
      <c r="M10204">
        <v>2</v>
      </c>
      <c r="N10204">
        <v>0</v>
      </c>
      <c r="O10204">
        <v>0</v>
      </c>
      <c r="P10204">
        <v>0</v>
      </c>
    </row>
    <row r="10205" spans="1:16" x14ac:dyDescent="0.25">
      <c r="A10205">
        <v>2012</v>
      </c>
      <c r="B10205" s="6" t="s">
        <v>52</v>
      </c>
      <c r="C10205">
        <v>90</v>
      </c>
      <c r="D10205" t="s">
        <v>665</v>
      </c>
      <c r="I10205" t="str">
        <f t="shared" si="126"/>
        <v/>
      </c>
      <c r="J10205" t="s">
        <v>82</v>
      </c>
      <c r="K10205">
        <v>15</v>
      </c>
      <c r="L10205">
        <v>15</v>
      </c>
      <c r="M10205">
        <v>5</v>
      </c>
      <c r="N10205">
        <v>0</v>
      </c>
      <c r="O10205">
        <v>0</v>
      </c>
      <c r="P10205">
        <v>0</v>
      </c>
    </row>
    <row r="10206" spans="1:16" x14ac:dyDescent="0.25">
      <c r="A10206">
        <v>2012</v>
      </c>
      <c r="B10206" s="6" t="s">
        <v>52</v>
      </c>
      <c r="C10206">
        <v>91</v>
      </c>
      <c r="D10206" t="s">
        <v>665</v>
      </c>
      <c r="I10206" t="str">
        <f t="shared" si="126"/>
        <v/>
      </c>
      <c r="J10206" t="s">
        <v>120</v>
      </c>
      <c r="K10206">
        <v>8</v>
      </c>
      <c r="L10206">
        <v>8</v>
      </c>
      <c r="M10206">
        <v>5</v>
      </c>
      <c r="N10206">
        <v>0</v>
      </c>
      <c r="O10206">
        <v>0</v>
      </c>
      <c r="P10206">
        <v>0</v>
      </c>
    </row>
    <row r="10207" spans="1:16" x14ac:dyDescent="0.25">
      <c r="A10207">
        <v>2012</v>
      </c>
      <c r="B10207" s="6" t="s">
        <v>52</v>
      </c>
      <c r="C10207">
        <v>92</v>
      </c>
      <c r="D10207" t="s">
        <v>665</v>
      </c>
      <c r="I10207" t="str">
        <f t="shared" si="126"/>
        <v/>
      </c>
      <c r="J10207" t="s">
        <v>78</v>
      </c>
      <c r="K10207">
        <v>20</v>
      </c>
      <c r="L10207">
        <v>15</v>
      </c>
      <c r="M10207">
        <v>10</v>
      </c>
      <c r="N10207">
        <v>0</v>
      </c>
      <c r="O10207">
        <v>0</v>
      </c>
      <c r="P10207">
        <v>0</v>
      </c>
    </row>
    <row r="10208" spans="1:16" x14ac:dyDescent="0.25">
      <c r="A10208">
        <v>2012</v>
      </c>
      <c r="B10208" s="6" t="s">
        <v>52</v>
      </c>
      <c r="C10208">
        <v>93</v>
      </c>
      <c r="D10208" t="s">
        <v>665</v>
      </c>
      <c r="I10208" t="str">
        <f t="shared" si="126"/>
        <v/>
      </c>
      <c r="J10208" t="s">
        <v>83</v>
      </c>
      <c r="K10208">
        <v>55</v>
      </c>
      <c r="L10208">
        <v>35</v>
      </c>
      <c r="M10208">
        <v>40</v>
      </c>
      <c r="N10208">
        <v>0</v>
      </c>
      <c r="O10208">
        <v>0</v>
      </c>
      <c r="P10208">
        <v>0</v>
      </c>
    </row>
    <row r="10209" spans="1:21" x14ac:dyDescent="0.25">
      <c r="A10209">
        <v>2012</v>
      </c>
      <c r="B10209" s="6" t="s">
        <v>52</v>
      </c>
      <c r="C10209">
        <v>94</v>
      </c>
      <c r="D10209" t="s">
        <v>665</v>
      </c>
      <c r="I10209" t="str">
        <f t="shared" si="126"/>
        <v/>
      </c>
      <c r="J10209" t="s">
        <v>82</v>
      </c>
      <c r="K10209">
        <v>35</v>
      </c>
      <c r="L10209">
        <v>30</v>
      </c>
      <c r="M10209">
        <v>20</v>
      </c>
      <c r="N10209">
        <v>0</v>
      </c>
      <c r="O10209">
        <v>0</v>
      </c>
      <c r="P10209">
        <v>0</v>
      </c>
    </row>
    <row r="10210" spans="1:21" x14ac:dyDescent="0.25">
      <c r="A10210">
        <v>2012</v>
      </c>
      <c r="B10210" s="6" t="s">
        <v>52</v>
      </c>
      <c r="C10210">
        <v>95</v>
      </c>
      <c r="D10210" t="s">
        <v>665</v>
      </c>
      <c r="I10210" t="str">
        <f t="shared" si="126"/>
        <v/>
      </c>
      <c r="J10210" t="s">
        <v>82</v>
      </c>
      <c r="K10210">
        <v>20</v>
      </c>
      <c r="L10210">
        <v>15</v>
      </c>
      <c r="M10210">
        <v>2</v>
      </c>
      <c r="N10210">
        <v>0</v>
      </c>
      <c r="O10210">
        <v>0</v>
      </c>
      <c r="P10210">
        <v>0</v>
      </c>
    </row>
    <row r="10211" spans="1:21" x14ac:dyDescent="0.25">
      <c r="A10211">
        <v>2012</v>
      </c>
      <c r="B10211" s="6" t="s">
        <v>52</v>
      </c>
      <c r="C10211">
        <v>96</v>
      </c>
      <c r="D10211" t="s">
        <v>665</v>
      </c>
      <c r="I10211" t="str">
        <f t="shared" si="126"/>
        <v/>
      </c>
      <c r="J10211" t="s">
        <v>82</v>
      </c>
      <c r="K10211">
        <v>25</v>
      </c>
      <c r="L10211">
        <v>20</v>
      </c>
      <c r="M10211">
        <v>15</v>
      </c>
      <c r="N10211">
        <v>0</v>
      </c>
      <c r="O10211">
        <v>0</v>
      </c>
      <c r="P10211">
        <v>0</v>
      </c>
    </row>
    <row r="10212" spans="1:21" x14ac:dyDescent="0.25">
      <c r="A10212">
        <v>2012</v>
      </c>
      <c r="B10212" s="6" t="s">
        <v>52</v>
      </c>
      <c r="C10212">
        <v>97</v>
      </c>
      <c r="D10212" t="s">
        <v>665</v>
      </c>
      <c r="I10212" t="str">
        <f t="shared" si="126"/>
        <v/>
      </c>
      <c r="J10212" t="s">
        <v>82</v>
      </c>
      <c r="K10212">
        <v>20</v>
      </c>
      <c r="L10212">
        <v>15</v>
      </c>
      <c r="M10212">
        <v>15</v>
      </c>
      <c r="N10212">
        <v>0</v>
      </c>
      <c r="O10212">
        <v>0</v>
      </c>
      <c r="P10212">
        <v>0</v>
      </c>
    </row>
    <row r="10213" spans="1:21" x14ac:dyDescent="0.25">
      <c r="A10213">
        <v>2012</v>
      </c>
      <c r="B10213" s="6" t="s">
        <v>52</v>
      </c>
      <c r="C10213">
        <v>98</v>
      </c>
      <c r="D10213" t="s">
        <v>665</v>
      </c>
      <c r="I10213" t="str">
        <f t="shared" si="126"/>
        <v/>
      </c>
      <c r="J10213" t="s">
        <v>78</v>
      </c>
      <c r="K10213">
        <v>20</v>
      </c>
      <c r="L10213">
        <v>20</v>
      </c>
      <c r="M10213">
        <v>10</v>
      </c>
      <c r="N10213">
        <v>0</v>
      </c>
      <c r="O10213">
        <v>0</v>
      </c>
      <c r="P10213">
        <v>0</v>
      </c>
    </row>
    <row r="10214" spans="1:21" x14ac:dyDescent="0.25">
      <c r="A10214">
        <v>2012</v>
      </c>
      <c r="B10214" s="6" t="s">
        <v>52</v>
      </c>
      <c r="C10214">
        <v>99</v>
      </c>
      <c r="D10214" t="s">
        <v>665</v>
      </c>
      <c r="I10214" t="str">
        <f t="shared" si="126"/>
        <v/>
      </c>
      <c r="J10214" t="s">
        <v>79</v>
      </c>
      <c r="K10214">
        <v>25</v>
      </c>
      <c r="L10214">
        <v>20</v>
      </c>
      <c r="M10214">
        <v>40</v>
      </c>
      <c r="N10214">
        <v>0</v>
      </c>
      <c r="O10214">
        <v>0</v>
      </c>
      <c r="P10214">
        <v>30</v>
      </c>
    </row>
    <row r="10215" spans="1:21" x14ac:dyDescent="0.25">
      <c r="A10215">
        <v>2012</v>
      </c>
      <c r="B10215" s="6" t="s">
        <v>52</v>
      </c>
      <c r="C10215">
        <v>100</v>
      </c>
      <c r="D10215" t="s">
        <v>665</v>
      </c>
      <c r="I10215" t="str">
        <f t="shared" si="126"/>
        <v/>
      </c>
      <c r="J10215" t="s">
        <v>120</v>
      </c>
      <c r="K10215">
        <v>20</v>
      </c>
      <c r="L10215">
        <v>15</v>
      </c>
      <c r="M10215">
        <v>15</v>
      </c>
      <c r="N10215">
        <v>0</v>
      </c>
      <c r="O10215">
        <v>0</v>
      </c>
      <c r="P10215">
        <v>0</v>
      </c>
    </row>
    <row r="10216" spans="1:21" x14ac:dyDescent="0.25">
      <c r="A10216">
        <v>2012</v>
      </c>
      <c r="B10216" s="6" t="s">
        <v>52</v>
      </c>
      <c r="C10216">
        <v>101</v>
      </c>
      <c r="D10216" t="s">
        <v>665</v>
      </c>
      <c r="I10216" t="str">
        <f t="shared" si="126"/>
        <v/>
      </c>
      <c r="J10216" t="s">
        <v>82</v>
      </c>
      <c r="K10216">
        <v>15</v>
      </c>
      <c r="L10216">
        <v>10</v>
      </c>
      <c r="M10216">
        <v>5</v>
      </c>
      <c r="N10216">
        <v>0</v>
      </c>
      <c r="O10216">
        <v>0</v>
      </c>
      <c r="P10216">
        <v>0</v>
      </c>
    </row>
    <row r="10217" spans="1:21" x14ac:dyDescent="0.25">
      <c r="A10217">
        <v>2012</v>
      </c>
      <c r="B10217" s="6" t="s">
        <v>52</v>
      </c>
      <c r="C10217">
        <v>102</v>
      </c>
      <c r="D10217" t="s">
        <v>665</v>
      </c>
      <c r="F10217">
        <f>31*0.3048</f>
        <v>9.4488000000000003</v>
      </c>
      <c r="I10217">
        <f t="shared" si="126"/>
        <v>9.4488000000000003</v>
      </c>
      <c r="J10217" t="s">
        <v>323</v>
      </c>
      <c r="K10217">
        <v>10</v>
      </c>
      <c r="L10217">
        <v>5</v>
      </c>
      <c r="M10217">
        <v>3</v>
      </c>
      <c r="N10217">
        <v>0</v>
      </c>
      <c r="O10217">
        <v>0</v>
      </c>
      <c r="P10217">
        <v>0</v>
      </c>
    </row>
    <row r="10218" spans="1:21" x14ac:dyDescent="0.25">
      <c r="A10218">
        <v>2012</v>
      </c>
      <c r="B10218" s="6" t="s">
        <v>73</v>
      </c>
      <c r="C10218">
        <v>1</v>
      </c>
      <c r="D10218" t="s">
        <v>665</v>
      </c>
      <c r="E10218">
        <v>1</v>
      </c>
      <c r="F10218">
        <f>30*0.3048</f>
        <v>9.1440000000000001</v>
      </c>
      <c r="G10218">
        <v>200</v>
      </c>
      <c r="H10218">
        <v>0</v>
      </c>
      <c r="I10218">
        <f t="shared" si="126"/>
        <v>11.430000000000001</v>
      </c>
      <c r="J10218" t="s">
        <v>79</v>
      </c>
      <c r="K10218">
        <v>70</v>
      </c>
      <c r="L10218">
        <v>45</v>
      </c>
      <c r="M10218">
        <v>55</v>
      </c>
      <c r="N10218">
        <v>0</v>
      </c>
      <c r="O10218">
        <v>0</v>
      </c>
      <c r="P10218">
        <v>40</v>
      </c>
    </row>
    <row r="10219" spans="1:21" x14ac:dyDescent="0.25">
      <c r="A10219">
        <v>2012</v>
      </c>
      <c r="B10219" s="6" t="s">
        <v>73</v>
      </c>
      <c r="C10219">
        <v>2</v>
      </c>
      <c r="D10219" t="s">
        <v>665</v>
      </c>
      <c r="I10219" t="str">
        <f t="shared" si="126"/>
        <v/>
      </c>
      <c r="J10219" t="s">
        <v>80</v>
      </c>
      <c r="K10219">
        <v>35</v>
      </c>
      <c r="L10219">
        <v>20</v>
      </c>
      <c r="M10219">
        <v>15</v>
      </c>
      <c r="N10219">
        <v>0</v>
      </c>
      <c r="O10219">
        <v>0</v>
      </c>
      <c r="P10219">
        <v>15</v>
      </c>
      <c r="U10219" t="s">
        <v>668</v>
      </c>
    </row>
    <row r="10220" spans="1:21" x14ac:dyDescent="0.25">
      <c r="A10220">
        <v>2012</v>
      </c>
      <c r="B10220" s="6" t="s">
        <v>73</v>
      </c>
      <c r="C10220">
        <v>3</v>
      </c>
      <c r="D10220" t="s">
        <v>665</v>
      </c>
      <c r="I10220" t="str">
        <f t="shared" si="126"/>
        <v/>
      </c>
      <c r="J10220" t="s">
        <v>79</v>
      </c>
      <c r="K10220">
        <v>20</v>
      </c>
      <c r="L10220">
        <v>10</v>
      </c>
      <c r="M10220">
        <v>15</v>
      </c>
      <c r="N10220">
        <v>0</v>
      </c>
      <c r="O10220">
        <v>0</v>
      </c>
      <c r="P10220">
        <v>0</v>
      </c>
    </row>
    <row r="10221" spans="1:21" x14ac:dyDescent="0.25">
      <c r="A10221">
        <v>2012</v>
      </c>
      <c r="B10221" s="6" t="s">
        <v>73</v>
      </c>
      <c r="C10221">
        <v>4</v>
      </c>
      <c r="D10221" t="s">
        <v>665</v>
      </c>
      <c r="I10221" t="str">
        <f t="shared" si="126"/>
        <v/>
      </c>
      <c r="J10221" t="s">
        <v>78</v>
      </c>
      <c r="K10221">
        <v>30</v>
      </c>
      <c r="L10221">
        <v>30</v>
      </c>
      <c r="M10221">
        <v>15</v>
      </c>
      <c r="N10221">
        <v>0</v>
      </c>
      <c r="O10221">
        <v>0</v>
      </c>
      <c r="P10221">
        <v>0</v>
      </c>
    </row>
    <row r="10222" spans="1:21" x14ac:dyDescent="0.25">
      <c r="A10222">
        <v>2012</v>
      </c>
      <c r="B10222" s="6" t="s">
        <v>73</v>
      </c>
      <c r="C10222">
        <v>5</v>
      </c>
      <c r="D10222" t="s">
        <v>665</v>
      </c>
      <c r="I10222" t="str">
        <f t="shared" si="126"/>
        <v/>
      </c>
      <c r="J10222" t="s">
        <v>82</v>
      </c>
      <c r="K10222">
        <v>20</v>
      </c>
      <c r="L10222">
        <v>10</v>
      </c>
      <c r="M10222">
        <v>5</v>
      </c>
      <c r="N10222">
        <v>0</v>
      </c>
      <c r="O10222">
        <v>0</v>
      </c>
      <c r="P10222">
        <v>0</v>
      </c>
    </row>
    <row r="10223" spans="1:21" x14ac:dyDescent="0.25">
      <c r="A10223">
        <v>2012</v>
      </c>
      <c r="B10223" s="6" t="s">
        <v>73</v>
      </c>
      <c r="C10223">
        <v>6</v>
      </c>
      <c r="D10223" t="s">
        <v>665</v>
      </c>
      <c r="I10223" t="str">
        <f t="shared" si="126"/>
        <v/>
      </c>
      <c r="J10223" t="s">
        <v>79</v>
      </c>
      <c r="K10223">
        <v>35</v>
      </c>
      <c r="L10223">
        <v>25</v>
      </c>
      <c r="M10223">
        <v>35</v>
      </c>
      <c r="N10223">
        <v>0</v>
      </c>
      <c r="O10223">
        <v>0</v>
      </c>
      <c r="P10223">
        <v>15</v>
      </c>
    </row>
    <row r="10224" spans="1:21" x14ac:dyDescent="0.25">
      <c r="A10224">
        <v>2012</v>
      </c>
      <c r="B10224" s="6" t="s">
        <v>73</v>
      </c>
      <c r="C10224">
        <v>7</v>
      </c>
      <c r="D10224" t="s">
        <v>665</v>
      </c>
      <c r="I10224" t="str">
        <f t="shared" si="126"/>
        <v/>
      </c>
      <c r="J10224" t="s">
        <v>85</v>
      </c>
      <c r="K10224">
        <v>5</v>
      </c>
      <c r="L10224">
        <v>5</v>
      </c>
      <c r="M10224">
        <v>5</v>
      </c>
      <c r="N10224">
        <v>0</v>
      </c>
      <c r="O10224">
        <v>0</v>
      </c>
      <c r="P10224">
        <v>0</v>
      </c>
    </row>
    <row r="10225" spans="1:19" x14ac:dyDescent="0.25">
      <c r="A10225">
        <v>2012</v>
      </c>
      <c r="B10225" s="6" t="s">
        <v>73</v>
      </c>
      <c r="C10225">
        <v>8</v>
      </c>
      <c r="D10225" t="s">
        <v>665</v>
      </c>
      <c r="I10225" t="str">
        <f t="shared" si="126"/>
        <v/>
      </c>
      <c r="J10225" t="s">
        <v>137</v>
      </c>
      <c r="K10225">
        <v>10</v>
      </c>
      <c r="L10225">
        <v>8</v>
      </c>
      <c r="M10225">
        <v>2</v>
      </c>
      <c r="N10225">
        <v>0</v>
      </c>
      <c r="O10225">
        <v>0</v>
      </c>
      <c r="P10225">
        <v>0</v>
      </c>
    </row>
    <row r="10226" spans="1:19" x14ac:dyDescent="0.25">
      <c r="A10226">
        <v>2012</v>
      </c>
      <c r="B10226" s="6" t="s">
        <v>73</v>
      </c>
      <c r="C10226">
        <v>9</v>
      </c>
      <c r="D10226" t="s">
        <v>665</v>
      </c>
      <c r="I10226" t="str">
        <f t="shared" si="126"/>
        <v/>
      </c>
      <c r="J10226" t="s">
        <v>82</v>
      </c>
      <c r="K10226">
        <v>25</v>
      </c>
      <c r="L10226">
        <v>20</v>
      </c>
      <c r="M10226">
        <v>15</v>
      </c>
      <c r="N10226">
        <v>0</v>
      </c>
      <c r="O10226">
        <v>0</v>
      </c>
      <c r="P10226">
        <v>0</v>
      </c>
    </row>
    <row r="10227" spans="1:19" x14ac:dyDescent="0.25">
      <c r="A10227">
        <v>2012</v>
      </c>
      <c r="B10227" s="6" t="s">
        <v>73</v>
      </c>
      <c r="C10227">
        <v>10</v>
      </c>
      <c r="D10227" t="s">
        <v>665</v>
      </c>
      <c r="I10227" t="str">
        <f t="shared" si="126"/>
        <v/>
      </c>
      <c r="J10227" t="s">
        <v>79</v>
      </c>
      <c r="K10227">
        <v>35</v>
      </c>
      <c r="L10227">
        <v>35</v>
      </c>
      <c r="M10227">
        <v>30</v>
      </c>
      <c r="N10227">
        <v>0</v>
      </c>
      <c r="O10227">
        <v>0</v>
      </c>
      <c r="P10227">
        <v>55</v>
      </c>
    </row>
    <row r="10228" spans="1:19" x14ac:dyDescent="0.25">
      <c r="A10228">
        <v>2012</v>
      </c>
      <c r="B10228" s="6" t="s">
        <v>73</v>
      </c>
      <c r="C10228">
        <v>11</v>
      </c>
      <c r="D10228" t="s">
        <v>665</v>
      </c>
      <c r="F10228">
        <f>30*0.3048</f>
        <v>9.1440000000000001</v>
      </c>
      <c r="I10228">
        <f t="shared" si="126"/>
        <v>9.1440000000000001</v>
      </c>
      <c r="J10228" t="s">
        <v>79</v>
      </c>
      <c r="K10228">
        <v>15</v>
      </c>
      <c r="L10228">
        <v>12</v>
      </c>
      <c r="M10228">
        <v>15</v>
      </c>
      <c r="N10228">
        <v>0</v>
      </c>
      <c r="O10228">
        <v>0</v>
      </c>
      <c r="P10228">
        <v>0</v>
      </c>
    </row>
    <row r="10229" spans="1:19" x14ac:dyDescent="0.25">
      <c r="A10229">
        <v>2012</v>
      </c>
      <c r="B10229" s="6" t="s">
        <v>73</v>
      </c>
      <c r="C10229">
        <v>12</v>
      </c>
      <c r="D10229" t="s">
        <v>665</v>
      </c>
      <c r="E10229">
        <v>2</v>
      </c>
      <c r="F10229">
        <f>32*0.3048</f>
        <v>9.7536000000000005</v>
      </c>
      <c r="G10229">
        <v>240</v>
      </c>
      <c r="H10229">
        <v>0</v>
      </c>
      <c r="I10229">
        <f t="shared" ref="I10229:I10292" si="127">IF($F10229&gt;0, $F10229/(1000-$G10229)*1000,"")</f>
        <v>12.833684210526316</v>
      </c>
      <c r="J10229" t="s">
        <v>105</v>
      </c>
      <c r="K10229">
        <v>5</v>
      </c>
      <c r="L10229">
        <v>3</v>
      </c>
      <c r="M10229">
        <v>5</v>
      </c>
      <c r="N10229">
        <v>0</v>
      </c>
      <c r="O10229">
        <v>0</v>
      </c>
      <c r="P10229">
        <v>0</v>
      </c>
    </row>
    <row r="10230" spans="1:19" x14ac:dyDescent="0.25">
      <c r="A10230">
        <v>2012</v>
      </c>
      <c r="B10230" s="6" t="s">
        <v>73</v>
      </c>
      <c r="C10230">
        <v>13</v>
      </c>
      <c r="D10230" t="s">
        <v>665</v>
      </c>
      <c r="I10230" t="str">
        <f t="shared" si="127"/>
        <v/>
      </c>
      <c r="J10230" t="s">
        <v>78</v>
      </c>
      <c r="K10230">
        <v>15</v>
      </c>
      <c r="L10230">
        <v>15</v>
      </c>
      <c r="M10230">
        <v>15</v>
      </c>
      <c r="N10230">
        <v>0</v>
      </c>
      <c r="O10230">
        <v>0</v>
      </c>
      <c r="P10230">
        <v>0</v>
      </c>
    </row>
    <row r="10231" spans="1:19" x14ac:dyDescent="0.25">
      <c r="A10231">
        <v>2012</v>
      </c>
      <c r="B10231" s="6" t="s">
        <v>73</v>
      </c>
      <c r="C10231">
        <v>14</v>
      </c>
      <c r="D10231" t="s">
        <v>665</v>
      </c>
      <c r="I10231" t="str">
        <f t="shared" si="127"/>
        <v/>
      </c>
      <c r="J10231" t="s">
        <v>82</v>
      </c>
      <c r="K10231">
        <v>20</v>
      </c>
      <c r="L10231">
        <v>15</v>
      </c>
      <c r="M10231">
        <v>20</v>
      </c>
      <c r="N10231">
        <v>0</v>
      </c>
      <c r="O10231">
        <v>0</v>
      </c>
      <c r="P10231">
        <v>0</v>
      </c>
    </row>
    <row r="10232" spans="1:19" x14ac:dyDescent="0.25">
      <c r="A10232">
        <v>2012</v>
      </c>
      <c r="B10232" s="6" t="s">
        <v>73</v>
      </c>
      <c r="C10232">
        <v>15</v>
      </c>
      <c r="D10232" t="s">
        <v>665</v>
      </c>
      <c r="I10232" t="str">
        <f t="shared" si="127"/>
        <v/>
      </c>
      <c r="J10232" t="s">
        <v>80</v>
      </c>
      <c r="K10232">
        <v>25</v>
      </c>
      <c r="L10232">
        <v>20</v>
      </c>
      <c r="M10232">
        <v>10</v>
      </c>
      <c r="N10232">
        <v>0</v>
      </c>
      <c r="O10232">
        <v>0</v>
      </c>
      <c r="P10232">
        <v>0</v>
      </c>
      <c r="S10232" t="s">
        <v>47</v>
      </c>
    </row>
    <row r="10233" spans="1:19" x14ac:dyDescent="0.25">
      <c r="A10233">
        <v>2012</v>
      </c>
      <c r="B10233" s="6" t="s">
        <v>73</v>
      </c>
      <c r="C10233">
        <v>16</v>
      </c>
      <c r="D10233" t="s">
        <v>665</v>
      </c>
      <c r="I10233" t="str">
        <f t="shared" si="127"/>
        <v/>
      </c>
      <c r="J10233" t="s">
        <v>82</v>
      </c>
      <c r="K10233">
        <v>20</v>
      </c>
      <c r="L10233">
        <v>15</v>
      </c>
      <c r="M10233">
        <v>20</v>
      </c>
      <c r="N10233">
        <v>0</v>
      </c>
      <c r="O10233">
        <v>0</v>
      </c>
      <c r="P10233">
        <v>0</v>
      </c>
    </row>
    <row r="10234" spans="1:19" x14ac:dyDescent="0.25">
      <c r="A10234">
        <v>2012</v>
      </c>
      <c r="B10234" s="6" t="s">
        <v>73</v>
      </c>
      <c r="C10234">
        <v>17</v>
      </c>
      <c r="D10234" t="s">
        <v>665</v>
      </c>
      <c r="I10234" t="str">
        <f t="shared" si="127"/>
        <v/>
      </c>
      <c r="J10234" t="s">
        <v>323</v>
      </c>
      <c r="K10234">
        <v>10</v>
      </c>
      <c r="L10234">
        <v>5</v>
      </c>
      <c r="M10234">
        <v>2</v>
      </c>
      <c r="N10234">
        <v>0</v>
      </c>
      <c r="O10234">
        <v>0</v>
      </c>
      <c r="P10234">
        <v>0</v>
      </c>
    </row>
    <row r="10235" spans="1:19" x14ac:dyDescent="0.25">
      <c r="A10235">
        <v>2012</v>
      </c>
      <c r="B10235" s="6" t="s">
        <v>73</v>
      </c>
      <c r="C10235">
        <v>18</v>
      </c>
      <c r="D10235" t="s">
        <v>665</v>
      </c>
      <c r="I10235" t="str">
        <f t="shared" si="127"/>
        <v/>
      </c>
      <c r="J10235" t="s">
        <v>82</v>
      </c>
      <c r="K10235">
        <v>15</v>
      </c>
      <c r="L10235">
        <v>10</v>
      </c>
      <c r="M10235">
        <v>20</v>
      </c>
      <c r="N10235">
        <v>0</v>
      </c>
      <c r="O10235">
        <v>0</v>
      </c>
      <c r="P10235">
        <v>0</v>
      </c>
      <c r="Q10235" t="s">
        <v>363</v>
      </c>
    </row>
    <row r="10236" spans="1:19" x14ac:dyDescent="0.25">
      <c r="A10236">
        <v>2012</v>
      </c>
      <c r="B10236" s="6" t="s">
        <v>73</v>
      </c>
      <c r="C10236">
        <v>19</v>
      </c>
      <c r="D10236" t="s">
        <v>665</v>
      </c>
      <c r="I10236" t="str">
        <f t="shared" si="127"/>
        <v/>
      </c>
      <c r="J10236" t="s">
        <v>80</v>
      </c>
      <c r="K10236">
        <v>30</v>
      </c>
      <c r="L10236">
        <v>25</v>
      </c>
      <c r="M10236">
        <v>40</v>
      </c>
      <c r="N10236">
        <v>0</v>
      </c>
      <c r="O10236">
        <v>0</v>
      </c>
      <c r="P10236">
        <v>25</v>
      </c>
    </row>
    <row r="10237" spans="1:19" x14ac:dyDescent="0.25">
      <c r="A10237">
        <v>2012</v>
      </c>
      <c r="B10237" s="6" t="s">
        <v>73</v>
      </c>
      <c r="C10237">
        <v>20</v>
      </c>
      <c r="D10237" t="s">
        <v>665</v>
      </c>
      <c r="I10237" t="str">
        <f t="shared" si="127"/>
        <v/>
      </c>
      <c r="J10237" t="s">
        <v>78</v>
      </c>
      <c r="K10237">
        <v>10</v>
      </c>
      <c r="L10237">
        <v>10</v>
      </c>
      <c r="M10237">
        <v>10</v>
      </c>
      <c r="N10237">
        <v>0</v>
      </c>
      <c r="O10237">
        <v>0</v>
      </c>
      <c r="P10237">
        <v>0</v>
      </c>
    </row>
    <row r="10238" spans="1:19" x14ac:dyDescent="0.25">
      <c r="A10238">
        <v>2012</v>
      </c>
      <c r="B10238" s="6" t="s">
        <v>73</v>
      </c>
      <c r="C10238">
        <v>21</v>
      </c>
      <c r="D10238" t="s">
        <v>665</v>
      </c>
      <c r="I10238" t="str">
        <f t="shared" si="127"/>
        <v/>
      </c>
      <c r="J10238" t="s">
        <v>85</v>
      </c>
      <c r="K10238">
        <v>10</v>
      </c>
      <c r="L10238">
        <v>5</v>
      </c>
      <c r="M10238">
        <v>2</v>
      </c>
      <c r="N10238">
        <v>0</v>
      </c>
      <c r="O10238">
        <v>0</v>
      </c>
      <c r="P10238">
        <v>0</v>
      </c>
    </row>
    <row r="10239" spans="1:19" x14ac:dyDescent="0.25">
      <c r="A10239">
        <v>2012</v>
      </c>
      <c r="B10239" s="6" t="s">
        <v>73</v>
      </c>
      <c r="C10239">
        <v>22</v>
      </c>
      <c r="D10239" t="s">
        <v>665</v>
      </c>
      <c r="I10239" t="str">
        <f t="shared" si="127"/>
        <v/>
      </c>
      <c r="J10239" t="s">
        <v>85</v>
      </c>
      <c r="K10239">
        <v>15</v>
      </c>
      <c r="L10239">
        <v>5</v>
      </c>
      <c r="M10239">
        <v>5</v>
      </c>
      <c r="N10239">
        <v>0</v>
      </c>
      <c r="O10239">
        <v>0</v>
      </c>
      <c r="P10239">
        <v>0</v>
      </c>
    </row>
    <row r="10240" spans="1:19" x14ac:dyDescent="0.25">
      <c r="A10240">
        <v>2012</v>
      </c>
      <c r="B10240" s="6" t="s">
        <v>73</v>
      </c>
      <c r="C10240">
        <v>23</v>
      </c>
      <c r="D10240" t="s">
        <v>665</v>
      </c>
      <c r="I10240" t="str">
        <f t="shared" si="127"/>
        <v/>
      </c>
      <c r="J10240" t="s">
        <v>79</v>
      </c>
      <c r="K10240">
        <v>60</v>
      </c>
      <c r="L10240">
        <v>40</v>
      </c>
      <c r="M10240">
        <v>25</v>
      </c>
      <c r="N10240">
        <v>0</v>
      </c>
      <c r="O10240">
        <v>0</v>
      </c>
      <c r="P10240">
        <v>60</v>
      </c>
    </row>
    <row r="10241" spans="1:16" x14ac:dyDescent="0.25">
      <c r="A10241">
        <v>2012</v>
      </c>
      <c r="B10241" s="6" t="s">
        <v>73</v>
      </c>
      <c r="C10241">
        <v>24</v>
      </c>
      <c r="D10241" t="s">
        <v>665</v>
      </c>
      <c r="I10241" t="str">
        <f t="shared" si="127"/>
        <v/>
      </c>
      <c r="J10241" t="s">
        <v>137</v>
      </c>
      <c r="K10241">
        <v>12</v>
      </c>
      <c r="L10241">
        <v>10</v>
      </c>
      <c r="M10241">
        <v>3</v>
      </c>
      <c r="N10241">
        <v>0</v>
      </c>
      <c r="O10241">
        <v>0</v>
      </c>
      <c r="P10241">
        <v>0</v>
      </c>
    </row>
    <row r="10242" spans="1:16" x14ac:dyDescent="0.25">
      <c r="A10242">
        <v>2012</v>
      </c>
      <c r="B10242" s="6" t="s">
        <v>73</v>
      </c>
      <c r="C10242">
        <v>25</v>
      </c>
      <c r="D10242" t="s">
        <v>665</v>
      </c>
      <c r="I10242" t="str">
        <f t="shared" si="127"/>
        <v/>
      </c>
      <c r="J10242" t="s">
        <v>85</v>
      </c>
      <c r="K10242">
        <v>6</v>
      </c>
      <c r="L10242">
        <v>5</v>
      </c>
      <c r="M10242">
        <v>3</v>
      </c>
      <c r="N10242">
        <v>0</v>
      </c>
      <c r="O10242">
        <v>0</v>
      </c>
      <c r="P10242">
        <v>0</v>
      </c>
    </row>
    <row r="10243" spans="1:16" x14ac:dyDescent="0.25">
      <c r="A10243">
        <v>2012</v>
      </c>
      <c r="B10243" s="6" t="s">
        <v>73</v>
      </c>
      <c r="C10243">
        <v>26</v>
      </c>
      <c r="D10243" t="s">
        <v>665</v>
      </c>
      <c r="I10243" t="str">
        <f t="shared" si="127"/>
        <v/>
      </c>
      <c r="J10243" t="s">
        <v>82</v>
      </c>
      <c r="K10243">
        <v>35</v>
      </c>
      <c r="L10243">
        <v>30</v>
      </c>
      <c r="M10243">
        <v>30</v>
      </c>
      <c r="N10243">
        <v>0</v>
      </c>
      <c r="O10243">
        <v>0</v>
      </c>
      <c r="P10243">
        <v>0</v>
      </c>
    </row>
    <row r="10244" spans="1:16" x14ac:dyDescent="0.25">
      <c r="A10244">
        <v>2012</v>
      </c>
      <c r="B10244" s="6" t="s">
        <v>73</v>
      </c>
      <c r="C10244">
        <v>27</v>
      </c>
      <c r="D10244" t="s">
        <v>665</v>
      </c>
      <c r="I10244" t="str">
        <f t="shared" si="127"/>
        <v/>
      </c>
      <c r="J10244" t="s">
        <v>323</v>
      </c>
      <c r="K10244">
        <v>6</v>
      </c>
      <c r="L10244">
        <v>5</v>
      </c>
      <c r="M10244">
        <v>5</v>
      </c>
      <c r="N10244">
        <v>0</v>
      </c>
      <c r="O10244">
        <v>0</v>
      </c>
      <c r="P10244">
        <v>0</v>
      </c>
    </row>
    <row r="10245" spans="1:16" x14ac:dyDescent="0.25">
      <c r="A10245">
        <v>2012</v>
      </c>
      <c r="B10245" s="6" t="s">
        <v>73</v>
      </c>
      <c r="C10245">
        <v>28</v>
      </c>
      <c r="D10245" t="s">
        <v>665</v>
      </c>
      <c r="I10245" t="str">
        <f t="shared" si="127"/>
        <v/>
      </c>
      <c r="J10245" t="s">
        <v>82</v>
      </c>
      <c r="K10245">
        <v>12</v>
      </c>
      <c r="L10245">
        <v>5</v>
      </c>
      <c r="M10245">
        <v>3</v>
      </c>
      <c r="N10245">
        <v>0</v>
      </c>
      <c r="O10245">
        <v>0</v>
      </c>
      <c r="P10245">
        <v>0</v>
      </c>
    </row>
    <row r="10246" spans="1:16" x14ac:dyDescent="0.25">
      <c r="A10246">
        <v>2012</v>
      </c>
      <c r="B10246" s="6" t="s">
        <v>73</v>
      </c>
      <c r="C10246">
        <v>29</v>
      </c>
      <c r="D10246" t="s">
        <v>665</v>
      </c>
      <c r="I10246" t="str">
        <f t="shared" si="127"/>
        <v/>
      </c>
      <c r="J10246" t="s">
        <v>85</v>
      </c>
      <c r="K10246">
        <v>12</v>
      </c>
      <c r="L10246">
        <v>10</v>
      </c>
      <c r="M10246">
        <v>5</v>
      </c>
      <c r="N10246">
        <v>0</v>
      </c>
      <c r="O10246">
        <v>0</v>
      </c>
      <c r="P10246">
        <v>0</v>
      </c>
    </row>
    <row r="10247" spans="1:16" x14ac:dyDescent="0.25">
      <c r="A10247">
        <v>2012</v>
      </c>
      <c r="B10247" s="6" t="s">
        <v>73</v>
      </c>
      <c r="C10247">
        <v>30</v>
      </c>
      <c r="D10247" t="s">
        <v>665</v>
      </c>
      <c r="I10247" t="str">
        <f t="shared" si="127"/>
        <v/>
      </c>
      <c r="J10247" t="s">
        <v>80</v>
      </c>
      <c r="K10247">
        <v>20</v>
      </c>
      <c r="L10247">
        <v>25</v>
      </c>
      <c r="M10247">
        <v>12</v>
      </c>
      <c r="N10247">
        <v>0</v>
      </c>
      <c r="O10247">
        <v>0</v>
      </c>
      <c r="P10247">
        <v>0</v>
      </c>
    </row>
    <row r="10248" spans="1:16" x14ac:dyDescent="0.25">
      <c r="A10248">
        <v>2012</v>
      </c>
      <c r="B10248" s="6" t="s">
        <v>73</v>
      </c>
      <c r="C10248">
        <v>31</v>
      </c>
      <c r="D10248" t="s">
        <v>665</v>
      </c>
      <c r="I10248" t="str">
        <f t="shared" si="127"/>
        <v/>
      </c>
      <c r="J10248" t="s">
        <v>78</v>
      </c>
      <c r="K10248">
        <v>15</v>
      </c>
      <c r="L10248">
        <v>5</v>
      </c>
      <c r="M10248">
        <v>10</v>
      </c>
      <c r="N10248">
        <v>0</v>
      </c>
      <c r="O10248">
        <v>0</v>
      </c>
      <c r="P10248">
        <v>0</v>
      </c>
    </row>
    <row r="10249" spans="1:16" x14ac:dyDescent="0.25">
      <c r="A10249">
        <v>2012</v>
      </c>
      <c r="B10249" s="6" t="s">
        <v>73</v>
      </c>
      <c r="C10249">
        <v>32</v>
      </c>
      <c r="D10249" t="s">
        <v>665</v>
      </c>
      <c r="F10249">
        <f>32*0.3048</f>
        <v>9.7536000000000005</v>
      </c>
      <c r="I10249">
        <f t="shared" si="127"/>
        <v>9.7536000000000005</v>
      </c>
      <c r="J10249" t="s">
        <v>78</v>
      </c>
      <c r="K10249">
        <v>12</v>
      </c>
      <c r="L10249">
        <v>5</v>
      </c>
      <c r="M10249">
        <v>10</v>
      </c>
      <c r="N10249">
        <v>0</v>
      </c>
      <c r="O10249">
        <v>0</v>
      </c>
      <c r="P10249">
        <v>0</v>
      </c>
    </row>
    <row r="10250" spans="1:16" x14ac:dyDescent="0.25">
      <c r="A10250">
        <v>2012</v>
      </c>
      <c r="B10250" s="6" t="s">
        <v>73</v>
      </c>
      <c r="C10250">
        <v>33</v>
      </c>
      <c r="D10250" t="s">
        <v>665</v>
      </c>
      <c r="E10250">
        <v>3</v>
      </c>
      <c r="F10250">
        <f>34*0.3048</f>
        <v>10.363200000000001</v>
      </c>
      <c r="G10250">
        <v>170</v>
      </c>
      <c r="H10250">
        <v>60</v>
      </c>
      <c r="I10250">
        <f t="shared" si="127"/>
        <v>12.485783132530122</v>
      </c>
      <c r="J10250" t="s">
        <v>82</v>
      </c>
      <c r="K10250">
        <v>15</v>
      </c>
      <c r="L10250">
        <v>15</v>
      </c>
      <c r="M10250">
        <v>15</v>
      </c>
      <c r="N10250">
        <v>0</v>
      </c>
      <c r="O10250">
        <v>0</v>
      </c>
      <c r="P10250">
        <v>0</v>
      </c>
    </row>
    <row r="10251" spans="1:16" x14ac:dyDescent="0.25">
      <c r="A10251">
        <v>2012</v>
      </c>
      <c r="B10251" s="6" t="s">
        <v>73</v>
      </c>
      <c r="C10251">
        <v>34</v>
      </c>
      <c r="D10251" t="s">
        <v>665</v>
      </c>
      <c r="I10251" t="str">
        <f t="shared" si="127"/>
        <v/>
      </c>
      <c r="J10251" t="s">
        <v>82</v>
      </c>
      <c r="K10251">
        <v>25</v>
      </c>
      <c r="L10251">
        <v>25</v>
      </c>
      <c r="M10251">
        <v>30</v>
      </c>
      <c r="N10251">
        <v>0</v>
      </c>
      <c r="O10251">
        <v>0</v>
      </c>
      <c r="P10251">
        <v>0</v>
      </c>
    </row>
    <row r="10252" spans="1:16" x14ac:dyDescent="0.25">
      <c r="A10252">
        <v>2012</v>
      </c>
      <c r="B10252" s="6" t="s">
        <v>73</v>
      </c>
      <c r="C10252">
        <v>35</v>
      </c>
      <c r="D10252" t="s">
        <v>665</v>
      </c>
      <c r="I10252" t="str">
        <f t="shared" si="127"/>
        <v/>
      </c>
      <c r="J10252" t="s">
        <v>105</v>
      </c>
      <c r="K10252">
        <v>10</v>
      </c>
      <c r="L10252">
        <v>10</v>
      </c>
      <c r="M10252">
        <v>5</v>
      </c>
      <c r="N10252">
        <v>0</v>
      </c>
      <c r="O10252">
        <v>0</v>
      </c>
      <c r="P10252">
        <v>0</v>
      </c>
    </row>
    <row r="10253" spans="1:16" x14ac:dyDescent="0.25">
      <c r="A10253">
        <v>2012</v>
      </c>
      <c r="B10253" s="6" t="s">
        <v>73</v>
      </c>
      <c r="C10253">
        <v>36</v>
      </c>
      <c r="D10253" t="s">
        <v>665</v>
      </c>
      <c r="I10253" t="str">
        <f t="shared" si="127"/>
        <v/>
      </c>
      <c r="J10253" t="s">
        <v>78</v>
      </c>
      <c r="K10253">
        <v>25</v>
      </c>
      <c r="L10253">
        <v>15</v>
      </c>
      <c r="M10253">
        <v>10</v>
      </c>
      <c r="N10253">
        <v>0</v>
      </c>
      <c r="O10253">
        <v>0</v>
      </c>
      <c r="P10253">
        <v>0</v>
      </c>
    </row>
    <row r="10254" spans="1:16" x14ac:dyDescent="0.25">
      <c r="A10254">
        <v>2012</v>
      </c>
      <c r="B10254" s="6" t="s">
        <v>73</v>
      </c>
      <c r="C10254">
        <v>37</v>
      </c>
      <c r="D10254" t="s">
        <v>665</v>
      </c>
      <c r="I10254" t="str">
        <f t="shared" si="127"/>
        <v/>
      </c>
      <c r="J10254" t="s">
        <v>82</v>
      </c>
      <c r="K10254">
        <v>30</v>
      </c>
      <c r="L10254">
        <v>15</v>
      </c>
      <c r="M10254">
        <v>25</v>
      </c>
      <c r="N10254">
        <v>0</v>
      </c>
      <c r="O10254">
        <v>0</v>
      </c>
      <c r="P10254">
        <v>0</v>
      </c>
    </row>
    <row r="10255" spans="1:16" x14ac:dyDescent="0.25">
      <c r="A10255">
        <v>2012</v>
      </c>
      <c r="B10255" s="6" t="s">
        <v>73</v>
      </c>
      <c r="C10255">
        <v>38</v>
      </c>
      <c r="D10255" t="s">
        <v>665</v>
      </c>
      <c r="I10255" t="str">
        <f t="shared" si="127"/>
        <v/>
      </c>
      <c r="J10255" t="s">
        <v>85</v>
      </c>
      <c r="K10255">
        <v>5</v>
      </c>
      <c r="L10255">
        <v>5</v>
      </c>
      <c r="M10255">
        <v>5</v>
      </c>
      <c r="N10255">
        <v>0</v>
      </c>
      <c r="O10255">
        <v>0</v>
      </c>
      <c r="P10255">
        <v>0</v>
      </c>
    </row>
    <row r="10256" spans="1:16" x14ac:dyDescent="0.25">
      <c r="A10256">
        <v>2012</v>
      </c>
      <c r="B10256" s="6" t="s">
        <v>73</v>
      </c>
      <c r="C10256">
        <v>39</v>
      </c>
      <c r="D10256" t="s">
        <v>665</v>
      </c>
      <c r="I10256" t="str">
        <f t="shared" si="127"/>
        <v/>
      </c>
      <c r="J10256" t="s">
        <v>82</v>
      </c>
      <c r="K10256">
        <v>25</v>
      </c>
      <c r="L10256">
        <v>10</v>
      </c>
      <c r="M10256">
        <v>20</v>
      </c>
      <c r="N10256">
        <v>0</v>
      </c>
      <c r="O10256">
        <v>0</v>
      </c>
      <c r="P10256">
        <v>10</v>
      </c>
    </row>
    <row r="10257" spans="1:17" x14ac:dyDescent="0.25">
      <c r="A10257">
        <v>2012</v>
      </c>
      <c r="B10257" s="6" t="s">
        <v>73</v>
      </c>
      <c r="C10257">
        <v>40</v>
      </c>
      <c r="D10257" t="s">
        <v>665</v>
      </c>
      <c r="I10257" t="str">
        <f t="shared" si="127"/>
        <v/>
      </c>
      <c r="J10257" t="s">
        <v>82</v>
      </c>
      <c r="K10257">
        <v>15</v>
      </c>
      <c r="L10257">
        <v>15</v>
      </c>
      <c r="M10257">
        <v>15</v>
      </c>
      <c r="N10257">
        <v>0</v>
      </c>
      <c r="O10257">
        <v>0</v>
      </c>
      <c r="P10257">
        <v>20</v>
      </c>
    </row>
    <row r="10258" spans="1:17" x14ac:dyDescent="0.25">
      <c r="A10258">
        <v>2012</v>
      </c>
      <c r="B10258" s="6" t="s">
        <v>73</v>
      </c>
      <c r="C10258">
        <v>41</v>
      </c>
      <c r="D10258" t="s">
        <v>665</v>
      </c>
      <c r="F10258">
        <f>34*0.3048</f>
        <v>10.363200000000001</v>
      </c>
      <c r="I10258">
        <f t="shared" si="127"/>
        <v>10.363200000000001</v>
      </c>
      <c r="J10258" t="s">
        <v>82</v>
      </c>
      <c r="K10258">
        <v>20</v>
      </c>
      <c r="L10258">
        <v>15</v>
      </c>
      <c r="M10258">
        <v>25</v>
      </c>
      <c r="N10258">
        <v>0</v>
      </c>
      <c r="O10258">
        <v>0</v>
      </c>
      <c r="P10258">
        <v>0</v>
      </c>
    </row>
    <row r="10259" spans="1:17" x14ac:dyDescent="0.25">
      <c r="A10259">
        <v>2012</v>
      </c>
      <c r="B10259" s="6" t="s">
        <v>73</v>
      </c>
      <c r="C10259">
        <v>42</v>
      </c>
      <c r="D10259" t="s">
        <v>665</v>
      </c>
      <c r="E10259">
        <v>4</v>
      </c>
      <c r="F10259">
        <v>7.9</v>
      </c>
      <c r="G10259">
        <v>320</v>
      </c>
      <c r="H10259">
        <v>40</v>
      </c>
      <c r="I10259">
        <f t="shared" si="127"/>
        <v>11.617647058823529</v>
      </c>
      <c r="J10259" t="s">
        <v>79</v>
      </c>
      <c r="K10259">
        <v>55</v>
      </c>
      <c r="L10259">
        <v>30</v>
      </c>
      <c r="M10259">
        <v>18</v>
      </c>
      <c r="N10259">
        <v>0</v>
      </c>
      <c r="O10259">
        <v>2</v>
      </c>
      <c r="P10259">
        <v>0</v>
      </c>
    </row>
    <row r="10260" spans="1:17" x14ac:dyDescent="0.25">
      <c r="A10260">
        <v>2012</v>
      </c>
      <c r="B10260" s="6" t="s">
        <v>73</v>
      </c>
      <c r="C10260">
        <v>43</v>
      </c>
      <c r="D10260" t="s">
        <v>665</v>
      </c>
      <c r="I10260" t="str">
        <f t="shared" si="127"/>
        <v/>
      </c>
      <c r="J10260" t="s">
        <v>83</v>
      </c>
      <c r="K10260">
        <v>60</v>
      </c>
      <c r="L10260">
        <v>28</v>
      </c>
      <c r="M10260">
        <v>12</v>
      </c>
      <c r="N10260">
        <v>0</v>
      </c>
      <c r="O10260">
        <v>15</v>
      </c>
      <c r="P10260">
        <v>0</v>
      </c>
    </row>
    <row r="10261" spans="1:17" x14ac:dyDescent="0.25">
      <c r="A10261">
        <v>2012</v>
      </c>
      <c r="B10261" s="6" t="s">
        <v>73</v>
      </c>
      <c r="C10261">
        <v>44</v>
      </c>
      <c r="D10261" t="s">
        <v>665</v>
      </c>
      <c r="I10261" t="str">
        <f t="shared" si="127"/>
        <v/>
      </c>
      <c r="J10261" t="s">
        <v>79</v>
      </c>
      <c r="K10261">
        <v>110</v>
      </c>
      <c r="L10261">
        <v>90</v>
      </c>
      <c r="M10261">
        <v>10</v>
      </c>
      <c r="N10261">
        <v>0</v>
      </c>
      <c r="O10261">
        <v>25</v>
      </c>
      <c r="P10261">
        <v>0</v>
      </c>
    </row>
    <row r="10262" spans="1:17" x14ac:dyDescent="0.25">
      <c r="A10262">
        <v>2012</v>
      </c>
      <c r="B10262" s="6" t="s">
        <v>73</v>
      </c>
      <c r="C10262">
        <v>45</v>
      </c>
      <c r="D10262" t="s">
        <v>665</v>
      </c>
      <c r="I10262" t="str">
        <f t="shared" si="127"/>
        <v/>
      </c>
      <c r="J10262" t="s">
        <v>85</v>
      </c>
      <c r="K10262">
        <v>5</v>
      </c>
      <c r="L10262">
        <v>4</v>
      </c>
      <c r="M10262">
        <v>8</v>
      </c>
      <c r="N10262">
        <v>0</v>
      </c>
      <c r="O10262">
        <v>0</v>
      </c>
      <c r="P10262">
        <v>0</v>
      </c>
    </row>
    <row r="10263" spans="1:17" x14ac:dyDescent="0.25">
      <c r="A10263">
        <v>2012</v>
      </c>
      <c r="B10263" s="6" t="s">
        <v>73</v>
      </c>
      <c r="C10263">
        <v>46</v>
      </c>
      <c r="D10263" t="s">
        <v>665</v>
      </c>
      <c r="I10263" t="str">
        <f t="shared" si="127"/>
        <v/>
      </c>
      <c r="J10263" t="s">
        <v>83</v>
      </c>
      <c r="K10263">
        <v>12</v>
      </c>
      <c r="L10263">
        <v>10</v>
      </c>
      <c r="M10263">
        <v>3</v>
      </c>
      <c r="N10263">
        <v>0</v>
      </c>
      <c r="O10263">
        <v>0</v>
      </c>
      <c r="P10263">
        <v>0</v>
      </c>
    </row>
    <row r="10264" spans="1:17" x14ac:dyDescent="0.25">
      <c r="A10264">
        <v>2012</v>
      </c>
      <c r="B10264" s="6" t="s">
        <v>73</v>
      </c>
      <c r="C10264">
        <v>47</v>
      </c>
      <c r="D10264" t="s">
        <v>665</v>
      </c>
      <c r="I10264" t="str">
        <f t="shared" si="127"/>
        <v/>
      </c>
      <c r="J10264" t="s">
        <v>83</v>
      </c>
      <c r="K10264">
        <v>25</v>
      </c>
      <c r="L10264">
        <v>12</v>
      </c>
      <c r="M10264">
        <v>5</v>
      </c>
      <c r="N10264">
        <v>0</v>
      </c>
      <c r="O10264">
        <v>0</v>
      </c>
      <c r="P10264">
        <v>0</v>
      </c>
    </row>
    <row r="10265" spans="1:17" x14ac:dyDescent="0.25">
      <c r="A10265">
        <v>2012</v>
      </c>
      <c r="B10265" s="6" t="s">
        <v>73</v>
      </c>
      <c r="C10265">
        <v>48</v>
      </c>
      <c r="D10265" t="s">
        <v>665</v>
      </c>
      <c r="I10265" t="str">
        <f t="shared" si="127"/>
        <v/>
      </c>
      <c r="J10265" t="s">
        <v>82</v>
      </c>
      <c r="K10265">
        <v>20</v>
      </c>
      <c r="L10265">
        <v>12</v>
      </c>
      <c r="M10265">
        <v>8</v>
      </c>
      <c r="N10265">
        <v>0</v>
      </c>
      <c r="O10265">
        <v>30</v>
      </c>
      <c r="P10265">
        <v>0</v>
      </c>
      <c r="Q10265" t="s">
        <v>363</v>
      </c>
    </row>
    <row r="10266" spans="1:17" x14ac:dyDescent="0.25">
      <c r="A10266">
        <v>2012</v>
      </c>
      <c r="B10266" s="6" t="s">
        <v>73</v>
      </c>
      <c r="C10266">
        <v>49</v>
      </c>
      <c r="D10266" t="s">
        <v>665</v>
      </c>
      <c r="I10266" t="str">
        <f t="shared" si="127"/>
        <v/>
      </c>
      <c r="J10266" t="s">
        <v>78</v>
      </c>
      <c r="K10266">
        <v>40</v>
      </c>
      <c r="L10266">
        <v>22</v>
      </c>
      <c r="M10266">
        <v>15</v>
      </c>
      <c r="N10266">
        <v>0</v>
      </c>
      <c r="O10266">
        <v>15</v>
      </c>
      <c r="P10266">
        <v>20</v>
      </c>
    </row>
    <row r="10267" spans="1:17" x14ac:dyDescent="0.25">
      <c r="A10267">
        <v>2012</v>
      </c>
      <c r="B10267" s="6" t="s">
        <v>73</v>
      </c>
      <c r="C10267">
        <v>50</v>
      </c>
      <c r="D10267" t="s">
        <v>665</v>
      </c>
      <c r="I10267" t="str">
        <f t="shared" si="127"/>
        <v/>
      </c>
      <c r="J10267" t="s">
        <v>82</v>
      </c>
      <c r="K10267">
        <v>20</v>
      </c>
      <c r="L10267">
        <v>15</v>
      </c>
      <c r="M10267">
        <v>5</v>
      </c>
      <c r="N10267">
        <v>0</v>
      </c>
      <c r="O10267">
        <v>30</v>
      </c>
      <c r="P10267">
        <v>0</v>
      </c>
      <c r="Q10267" t="s">
        <v>363</v>
      </c>
    </row>
    <row r="10268" spans="1:17" x14ac:dyDescent="0.25">
      <c r="A10268">
        <v>2012</v>
      </c>
      <c r="B10268" s="6" t="s">
        <v>73</v>
      </c>
      <c r="C10268">
        <v>51</v>
      </c>
      <c r="D10268" t="s">
        <v>665</v>
      </c>
      <c r="I10268" t="str">
        <f t="shared" si="127"/>
        <v/>
      </c>
      <c r="J10268" t="s">
        <v>82</v>
      </c>
      <c r="K10268">
        <v>5</v>
      </c>
      <c r="L10268">
        <v>5</v>
      </c>
      <c r="M10268">
        <v>4</v>
      </c>
      <c r="N10268">
        <v>0</v>
      </c>
      <c r="O10268">
        <v>0</v>
      </c>
      <c r="P10268">
        <v>0</v>
      </c>
    </row>
    <row r="10269" spans="1:17" x14ac:dyDescent="0.25">
      <c r="A10269">
        <v>2012</v>
      </c>
      <c r="B10269" s="6" t="s">
        <v>73</v>
      </c>
      <c r="C10269">
        <v>52</v>
      </c>
      <c r="D10269" t="s">
        <v>665</v>
      </c>
      <c r="I10269" t="str">
        <f t="shared" si="127"/>
        <v/>
      </c>
      <c r="J10269" t="s">
        <v>82</v>
      </c>
      <c r="K10269">
        <v>25</v>
      </c>
      <c r="L10269">
        <v>30</v>
      </c>
      <c r="M10269">
        <v>8</v>
      </c>
      <c r="N10269">
        <v>0</v>
      </c>
      <c r="O10269">
        <v>10</v>
      </c>
      <c r="P10269">
        <v>0</v>
      </c>
      <c r="Q10269" t="s">
        <v>363</v>
      </c>
    </row>
    <row r="10270" spans="1:17" x14ac:dyDescent="0.25">
      <c r="A10270">
        <v>2012</v>
      </c>
      <c r="B10270" s="6" t="s">
        <v>73</v>
      </c>
      <c r="C10270">
        <v>53</v>
      </c>
      <c r="D10270" t="s">
        <v>665</v>
      </c>
      <c r="I10270" t="str">
        <f t="shared" si="127"/>
        <v/>
      </c>
      <c r="J10270" t="s">
        <v>323</v>
      </c>
      <c r="K10270">
        <v>5</v>
      </c>
      <c r="L10270">
        <v>8</v>
      </c>
      <c r="M10270">
        <v>3</v>
      </c>
      <c r="N10270">
        <v>0</v>
      </c>
      <c r="O10270">
        <v>0</v>
      </c>
      <c r="P10270">
        <v>0</v>
      </c>
    </row>
    <row r="10271" spans="1:17" x14ac:dyDescent="0.25">
      <c r="A10271">
        <v>2012</v>
      </c>
      <c r="B10271" s="6" t="s">
        <v>73</v>
      </c>
      <c r="C10271">
        <v>54</v>
      </c>
      <c r="D10271" t="s">
        <v>665</v>
      </c>
      <c r="I10271" t="str">
        <f t="shared" si="127"/>
        <v/>
      </c>
      <c r="J10271" t="s">
        <v>78</v>
      </c>
      <c r="K10271">
        <v>20</v>
      </c>
      <c r="L10271">
        <v>12</v>
      </c>
      <c r="M10271">
        <v>4</v>
      </c>
      <c r="N10271">
        <v>0</v>
      </c>
      <c r="O10271">
        <v>0</v>
      </c>
      <c r="P10271">
        <v>0</v>
      </c>
    </row>
    <row r="10272" spans="1:17" x14ac:dyDescent="0.25">
      <c r="A10272">
        <v>2012</v>
      </c>
      <c r="B10272" s="6" t="s">
        <v>73</v>
      </c>
      <c r="C10272">
        <v>55</v>
      </c>
      <c r="D10272" t="s">
        <v>665</v>
      </c>
      <c r="I10272" t="str">
        <f t="shared" si="127"/>
        <v/>
      </c>
      <c r="J10272" t="s">
        <v>323</v>
      </c>
      <c r="K10272">
        <v>8</v>
      </c>
      <c r="L10272">
        <v>5</v>
      </c>
      <c r="M10272">
        <v>3</v>
      </c>
      <c r="N10272">
        <v>0</v>
      </c>
      <c r="O10272">
        <v>0</v>
      </c>
      <c r="P10272">
        <v>0</v>
      </c>
    </row>
    <row r="10273" spans="1:20" x14ac:dyDescent="0.25">
      <c r="A10273">
        <v>2012</v>
      </c>
      <c r="B10273" s="6" t="s">
        <v>73</v>
      </c>
      <c r="C10273">
        <v>56</v>
      </c>
      <c r="D10273" t="s">
        <v>665</v>
      </c>
      <c r="F10273">
        <v>8.1</v>
      </c>
      <c r="I10273">
        <f t="shared" si="127"/>
        <v>8.1</v>
      </c>
      <c r="J10273" t="s">
        <v>79</v>
      </c>
      <c r="K10273">
        <v>22</v>
      </c>
      <c r="L10273">
        <v>8</v>
      </c>
      <c r="M10273">
        <v>15</v>
      </c>
      <c r="N10273">
        <v>0</v>
      </c>
      <c r="O10273">
        <v>5</v>
      </c>
      <c r="P10273">
        <v>0</v>
      </c>
    </row>
    <row r="10274" spans="1:20" x14ac:dyDescent="0.25">
      <c r="A10274">
        <v>2012</v>
      </c>
      <c r="B10274" s="6" t="s">
        <v>73</v>
      </c>
      <c r="C10274">
        <v>57</v>
      </c>
      <c r="D10274" t="s">
        <v>665</v>
      </c>
      <c r="E10274">
        <v>5</v>
      </c>
      <c r="F10274">
        <v>6.8</v>
      </c>
      <c r="G10274">
        <v>150</v>
      </c>
      <c r="H10274">
        <v>90</v>
      </c>
      <c r="I10274">
        <f t="shared" si="127"/>
        <v>8</v>
      </c>
      <c r="J10274" t="s">
        <v>78</v>
      </c>
      <c r="K10274">
        <v>15</v>
      </c>
      <c r="L10274">
        <v>10</v>
      </c>
      <c r="M10274">
        <v>11</v>
      </c>
      <c r="N10274">
        <v>0</v>
      </c>
      <c r="O10274">
        <v>0</v>
      </c>
      <c r="P10274">
        <v>0</v>
      </c>
    </row>
    <row r="10275" spans="1:20" x14ac:dyDescent="0.25">
      <c r="A10275">
        <v>2012</v>
      </c>
      <c r="B10275" s="6" t="s">
        <v>73</v>
      </c>
      <c r="C10275">
        <v>58</v>
      </c>
      <c r="D10275" t="s">
        <v>665</v>
      </c>
      <c r="I10275" t="str">
        <f t="shared" si="127"/>
        <v/>
      </c>
      <c r="J10275" t="s">
        <v>85</v>
      </c>
      <c r="K10275">
        <v>6</v>
      </c>
      <c r="L10275">
        <v>5</v>
      </c>
      <c r="M10275">
        <v>8</v>
      </c>
      <c r="N10275">
        <v>0</v>
      </c>
      <c r="O10275">
        <v>0</v>
      </c>
      <c r="P10275">
        <v>0</v>
      </c>
    </row>
    <row r="10276" spans="1:20" x14ac:dyDescent="0.25">
      <c r="A10276">
        <v>2012</v>
      </c>
      <c r="B10276" s="6" t="s">
        <v>73</v>
      </c>
      <c r="C10276">
        <v>59</v>
      </c>
      <c r="D10276" t="s">
        <v>665</v>
      </c>
      <c r="I10276" t="str">
        <f t="shared" si="127"/>
        <v/>
      </c>
      <c r="J10276" t="s">
        <v>78</v>
      </c>
      <c r="K10276">
        <v>5</v>
      </c>
      <c r="L10276">
        <v>8</v>
      </c>
      <c r="M10276">
        <v>8</v>
      </c>
      <c r="N10276">
        <v>0</v>
      </c>
      <c r="O10276">
        <v>0</v>
      </c>
      <c r="P10276">
        <v>0</v>
      </c>
    </row>
    <row r="10277" spans="1:20" x14ac:dyDescent="0.25">
      <c r="A10277">
        <v>2012</v>
      </c>
      <c r="B10277" s="6" t="s">
        <v>73</v>
      </c>
      <c r="C10277">
        <v>60</v>
      </c>
      <c r="D10277" t="s">
        <v>665</v>
      </c>
      <c r="I10277" t="str">
        <f t="shared" si="127"/>
        <v/>
      </c>
      <c r="J10277" t="s">
        <v>82</v>
      </c>
      <c r="K10277">
        <v>35</v>
      </c>
      <c r="L10277">
        <v>30</v>
      </c>
      <c r="M10277">
        <v>32</v>
      </c>
      <c r="N10277">
        <v>0</v>
      </c>
      <c r="O10277">
        <v>30</v>
      </c>
      <c r="P10277">
        <v>0</v>
      </c>
      <c r="Q10277" t="s">
        <v>363</v>
      </c>
    </row>
    <row r="10278" spans="1:20" x14ac:dyDescent="0.25">
      <c r="A10278">
        <v>2012</v>
      </c>
      <c r="B10278" s="6" t="s">
        <v>73</v>
      </c>
      <c r="C10278">
        <v>61</v>
      </c>
      <c r="D10278" t="s">
        <v>665</v>
      </c>
      <c r="I10278" t="str">
        <f t="shared" si="127"/>
        <v/>
      </c>
      <c r="J10278" t="s">
        <v>323</v>
      </c>
      <c r="K10278">
        <v>25</v>
      </c>
      <c r="L10278">
        <v>11</v>
      </c>
      <c r="M10278">
        <v>7</v>
      </c>
      <c r="N10278">
        <v>0</v>
      </c>
      <c r="O10278">
        <v>0</v>
      </c>
      <c r="P10278">
        <v>0</v>
      </c>
    </row>
    <row r="10279" spans="1:20" x14ac:dyDescent="0.25">
      <c r="A10279">
        <v>2012</v>
      </c>
      <c r="B10279" s="6" t="s">
        <v>73</v>
      </c>
      <c r="C10279">
        <v>62</v>
      </c>
      <c r="D10279" t="s">
        <v>665</v>
      </c>
      <c r="I10279" t="str">
        <f t="shared" si="127"/>
        <v/>
      </c>
      <c r="J10279" t="s">
        <v>80</v>
      </c>
      <c r="K10279">
        <v>45</v>
      </c>
      <c r="L10279">
        <v>30</v>
      </c>
      <c r="M10279">
        <v>8</v>
      </c>
      <c r="N10279">
        <v>0</v>
      </c>
      <c r="O10279">
        <v>20</v>
      </c>
      <c r="P10279">
        <v>60</v>
      </c>
      <c r="T10279" t="s">
        <v>47</v>
      </c>
    </row>
    <row r="10280" spans="1:20" x14ac:dyDescent="0.25">
      <c r="A10280">
        <v>2012</v>
      </c>
      <c r="B10280" s="6" t="s">
        <v>73</v>
      </c>
      <c r="C10280">
        <v>63</v>
      </c>
      <c r="D10280" t="s">
        <v>665</v>
      </c>
      <c r="I10280" t="str">
        <f t="shared" si="127"/>
        <v/>
      </c>
      <c r="J10280" t="s">
        <v>78</v>
      </c>
      <c r="K10280">
        <v>30</v>
      </c>
      <c r="L10280">
        <v>15</v>
      </c>
      <c r="M10280">
        <v>10</v>
      </c>
      <c r="N10280">
        <v>0</v>
      </c>
      <c r="O10280">
        <v>0</v>
      </c>
      <c r="P10280">
        <v>0</v>
      </c>
    </row>
    <row r="10281" spans="1:20" x14ac:dyDescent="0.25">
      <c r="A10281">
        <v>2012</v>
      </c>
      <c r="B10281" s="6" t="s">
        <v>73</v>
      </c>
      <c r="C10281">
        <v>64</v>
      </c>
      <c r="D10281" t="s">
        <v>665</v>
      </c>
      <c r="I10281" t="str">
        <f t="shared" si="127"/>
        <v/>
      </c>
      <c r="J10281" t="s">
        <v>227</v>
      </c>
      <c r="K10281">
        <v>8</v>
      </c>
      <c r="L10281">
        <v>5</v>
      </c>
      <c r="M10281">
        <v>5</v>
      </c>
      <c r="N10281">
        <v>0</v>
      </c>
      <c r="O10281">
        <v>0</v>
      </c>
      <c r="P10281">
        <v>0</v>
      </c>
    </row>
    <row r="10282" spans="1:20" x14ac:dyDescent="0.25">
      <c r="A10282">
        <v>2012</v>
      </c>
      <c r="B10282" s="6" t="s">
        <v>73</v>
      </c>
      <c r="C10282">
        <v>65</v>
      </c>
      <c r="D10282" t="s">
        <v>665</v>
      </c>
      <c r="I10282" t="str">
        <f t="shared" si="127"/>
        <v/>
      </c>
      <c r="J10282" t="s">
        <v>79</v>
      </c>
      <c r="K10282">
        <v>80</v>
      </c>
      <c r="L10282">
        <v>70</v>
      </c>
      <c r="M10282">
        <v>4</v>
      </c>
      <c r="N10282">
        <v>0</v>
      </c>
      <c r="O10282">
        <v>10</v>
      </c>
      <c r="P10282">
        <v>0</v>
      </c>
    </row>
    <row r="10283" spans="1:20" x14ac:dyDescent="0.25">
      <c r="A10283">
        <v>2012</v>
      </c>
      <c r="B10283" s="6" t="s">
        <v>73</v>
      </c>
      <c r="C10283">
        <v>66</v>
      </c>
      <c r="D10283" t="s">
        <v>665</v>
      </c>
      <c r="I10283" t="str">
        <f t="shared" si="127"/>
        <v/>
      </c>
      <c r="J10283" t="s">
        <v>227</v>
      </c>
      <c r="K10283">
        <v>12</v>
      </c>
      <c r="L10283">
        <v>10</v>
      </c>
      <c r="M10283">
        <v>5</v>
      </c>
      <c r="N10283">
        <v>0</v>
      </c>
      <c r="O10283">
        <v>0</v>
      </c>
      <c r="P10283">
        <v>0</v>
      </c>
    </row>
    <row r="10284" spans="1:20" x14ac:dyDescent="0.25">
      <c r="A10284">
        <v>2012</v>
      </c>
      <c r="B10284" s="6" t="s">
        <v>73</v>
      </c>
      <c r="C10284">
        <v>67</v>
      </c>
      <c r="D10284" t="s">
        <v>665</v>
      </c>
      <c r="F10284">
        <v>7.2</v>
      </c>
      <c r="I10284">
        <f t="shared" si="127"/>
        <v>7.2</v>
      </c>
      <c r="J10284" t="s">
        <v>82</v>
      </c>
      <c r="K10284">
        <v>30</v>
      </c>
      <c r="L10284">
        <v>20</v>
      </c>
      <c r="M10284">
        <v>8</v>
      </c>
      <c r="N10284">
        <v>0</v>
      </c>
      <c r="O10284">
        <v>40</v>
      </c>
      <c r="P10284">
        <v>0</v>
      </c>
      <c r="Q10284" t="s">
        <v>363</v>
      </c>
    </row>
    <row r="10285" spans="1:20" x14ac:dyDescent="0.25">
      <c r="A10285">
        <v>2012</v>
      </c>
      <c r="B10285" s="6" t="s">
        <v>73</v>
      </c>
      <c r="C10285">
        <v>68</v>
      </c>
      <c r="D10285" t="s">
        <v>665</v>
      </c>
      <c r="E10285">
        <v>6</v>
      </c>
      <c r="F10285">
        <v>9.1</v>
      </c>
      <c r="G10285">
        <v>230</v>
      </c>
      <c r="H10285">
        <v>120</v>
      </c>
      <c r="I10285">
        <f t="shared" si="127"/>
        <v>11.818181818181818</v>
      </c>
      <c r="J10285" t="s">
        <v>78</v>
      </c>
      <c r="K10285">
        <v>5</v>
      </c>
      <c r="L10285">
        <v>4</v>
      </c>
      <c r="M10285">
        <v>5</v>
      </c>
      <c r="N10285">
        <v>0</v>
      </c>
      <c r="O10285">
        <v>0</v>
      </c>
      <c r="P10285">
        <v>0</v>
      </c>
    </row>
    <row r="10286" spans="1:20" x14ac:dyDescent="0.25">
      <c r="A10286">
        <v>2012</v>
      </c>
      <c r="B10286" s="6" t="s">
        <v>73</v>
      </c>
      <c r="C10286">
        <v>69</v>
      </c>
      <c r="D10286" t="s">
        <v>665</v>
      </c>
      <c r="I10286" t="str">
        <f t="shared" si="127"/>
        <v/>
      </c>
      <c r="J10286" t="s">
        <v>79</v>
      </c>
      <c r="K10286">
        <v>22</v>
      </c>
      <c r="L10286">
        <v>16</v>
      </c>
      <c r="M10286">
        <v>8</v>
      </c>
      <c r="N10286">
        <v>0</v>
      </c>
      <c r="O10286">
        <v>15</v>
      </c>
      <c r="P10286">
        <v>0</v>
      </c>
    </row>
    <row r="10287" spans="1:20" x14ac:dyDescent="0.25">
      <c r="A10287">
        <v>2012</v>
      </c>
      <c r="B10287" s="6" t="s">
        <v>73</v>
      </c>
      <c r="C10287">
        <v>70</v>
      </c>
      <c r="D10287" t="s">
        <v>665</v>
      </c>
      <c r="I10287" t="str">
        <f t="shared" si="127"/>
        <v/>
      </c>
      <c r="J10287" t="s">
        <v>88</v>
      </c>
      <c r="K10287">
        <v>18</v>
      </c>
      <c r="L10287">
        <v>12</v>
      </c>
      <c r="M10287">
        <v>5</v>
      </c>
      <c r="N10287">
        <v>0</v>
      </c>
      <c r="O10287">
        <v>0</v>
      </c>
      <c r="P10287">
        <v>0</v>
      </c>
    </row>
    <row r="10288" spans="1:20" x14ac:dyDescent="0.25">
      <c r="A10288">
        <v>2012</v>
      </c>
      <c r="B10288" s="6" t="s">
        <v>73</v>
      </c>
      <c r="C10288">
        <v>71</v>
      </c>
      <c r="D10288" t="s">
        <v>665</v>
      </c>
      <c r="I10288" t="str">
        <f t="shared" si="127"/>
        <v/>
      </c>
      <c r="J10288" t="s">
        <v>88</v>
      </c>
      <c r="K10288">
        <v>22</v>
      </c>
      <c r="L10288">
        <v>14</v>
      </c>
      <c r="M10288">
        <v>5</v>
      </c>
      <c r="N10288">
        <v>0</v>
      </c>
      <c r="O10288">
        <v>0</v>
      </c>
      <c r="P10288">
        <v>0</v>
      </c>
    </row>
    <row r="10289" spans="1:17" x14ac:dyDescent="0.25">
      <c r="A10289">
        <v>2012</v>
      </c>
      <c r="B10289" s="6" t="s">
        <v>73</v>
      </c>
      <c r="C10289">
        <v>72</v>
      </c>
      <c r="D10289" t="s">
        <v>665</v>
      </c>
      <c r="I10289" t="str">
        <f t="shared" si="127"/>
        <v/>
      </c>
      <c r="J10289" t="s">
        <v>88</v>
      </c>
      <c r="K10289">
        <v>30</v>
      </c>
      <c r="L10289">
        <v>22</v>
      </c>
      <c r="M10289">
        <v>10</v>
      </c>
      <c r="N10289">
        <v>0</v>
      </c>
      <c r="O10289">
        <v>0</v>
      </c>
      <c r="P10289">
        <v>0</v>
      </c>
    </row>
    <row r="10290" spans="1:17" x14ac:dyDescent="0.25">
      <c r="A10290">
        <v>2012</v>
      </c>
      <c r="B10290" s="6" t="s">
        <v>73</v>
      </c>
      <c r="C10290">
        <v>73</v>
      </c>
      <c r="D10290" t="s">
        <v>665</v>
      </c>
      <c r="I10290" t="str">
        <f t="shared" si="127"/>
        <v/>
      </c>
      <c r="J10290" t="s">
        <v>82</v>
      </c>
      <c r="K10290">
        <v>30</v>
      </c>
      <c r="L10290">
        <v>20</v>
      </c>
      <c r="M10290">
        <v>20</v>
      </c>
      <c r="N10290">
        <v>0</v>
      </c>
      <c r="O10290">
        <v>10</v>
      </c>
      <c r="P10290">
        <v>0</v>
      </c>
      <c r="Q10290" t="s">
        <v>363</v>
      </c>
    </row>
    <row r="10291" spans="1:17" x14ac:dyDescent="0.25">
      <c r="A10291">
        <v>2012</v>
      </c>
      <c r="B10291" s="6" t="s">
        <v>73</v>
      </c>
      <c r="C10291">
        <v>74</v>
      </c>
      <c r="D10291" t="s">
        <v>665</v>
      </c>
      <c r="I10291" t="str">
        <f t="shared" si="127"/>
        <v/>
      </c>
      <c r="J10291" t="s">
        <v>82</v>
      </c>
      <c r="K10291">
        <v>20</v>
      </c>
      <c r="L10291">
        <v>15</v>
      </c>
      <c r="M10291">
        <v>10</v>
      </c>
      <c r="N10291">
        <v>0</v>
      </c>
      <c r="O10291">
        <v>0</v>
      </c>
      <c r="P10291">
        <v>0</v>
      </c>
    </row>
    <row r="10292" spans="1:17" x14ac:dyDescent="0.25">
      <c r="A10292">
        <v>2012</v>
      </c>
      <c r="B10292" s="6" t="s">
        <v>73</v>
      </c>
      <c r="C10292">
        <v>75</v>
      </c>
      <c r="D10292" t="s">
        <v>665</v>
      </c>
      <c r="I10292" t="str">
        <f t="shared" si="127"/>
        <v/>
      </c>
      <c r="J10292" t="s">
        <v>82</v>
      </c>
      <c r="K10292">
        <v>50</v>
      </c>
      <c r="L10292">
        <v>30</v>
      </c>
      <c r="M10292">
        <v>20</v>
      </c>
      <c r="N10292">
        <v>0</v>
      </c>
      <c r="O10292">
        <v>40</v>
      </c>
      <c r="P10292">
        <v>0</v>
      </c>
      <c r="Q10292" t="s">
        <v>363</v>
      </c>
    </row>
    <row r="10293" spans="1:17" x14ac:dyDescent="0.25">
      <c r="A10293">
        <v>2012</v>
      </c>
      <c r="B10293" s="6" t="s">
        <v>73</v>
      </c>
      <c r="C10293">
        <v>76</v>
      </c>
      <c r="D10293" t="s">
        <v>665</v>
      </c>
      <c r="I10293" t="str">
        <f t="shared" ref="I10293:I10356" si="128">IF($F10293&gt;0, $F10293/(1000-$G10293)*1000,"")</f>
        <v/>
      </c>
      <c r="J10293" t="s">
        <v>82</v>
      </c>
      <c r="K10293">
        <v>10</v>
      </c>
      <c r="L10293">
        <v>10</v>
      </c>
      <c r="M10293">
        <v>5</v>
      </c>
      <c r="N10293">
        <v>0</v>
      </c>
      <c r="O10293">
        <v>0</v>
      </c>
      <c r="P10293">
        <v>0</v>
      </c>
    </row>
    <row r="10294" spans="1:17" x14ac:dyDescent="0.25">
      <c r="A10294">
        <v>2012</v>
      </c>
      <c r="B10294" s="6" t="s">
        <v>73</v>
      </c>
      <c r="C10294">
        <v>77</v>
      </c>
      <c r="D10294" t="s">
        <v>665</v>
      </c>
      <c r="I10294" t="str">
        <f t="shared" si="128"/>
        <v/>
      </c>
      <c r="J10294" t="s">
        <v>78</v>
      </c>
      <c r="K10294">
        <v>30</v>
      </c>
      <c r="L10294">
        <v>20</v>
      </c>
      <c r="M10294">
        <v>8</v>
      </c>
      <c r="N10294">
        <v>0</v>
      </c>
      <c r="O10294">
        <v>20</v>
      </c>
      <c r="P10294">
        <v>0</v>
      </c>
    </row>
    <row r="10295" spans="1:17" x14ac:dyDescent="0.25">
      <c r="A10295">
        <v>2012</v>
      </c>
      <c r="B10295" s="6" t="s">
        <v>73</v>
      </c>
      <c r="C10295">
        <v>78</v>
      </c>
      <c r="D10295" t="s">
        <v>665</v>
      </c>
      <c r="I10295" t="str">
        <f t="shared" si="128"/>
        <v/>
      </c>
      <c r="J10295" t="s">
        <v>85</v>
      </c>
      <c r="K10295">
        <v>18</v>
      </c>
      <c r="L10295">
        <v>8</v>
      </c>
      <c r="M10295">
        <v>5</v>
      </c>
      <c r="N10295">
        <v>0</v>
      </c>
      <c r="O10295">
        <v>0</v>
      </c>
      <c r="P10295">
        <v>0</v>
      </c>
    </row>
    <row r="10296" spans="1:17" x14ac:dyDescent="0.25">
      <c r="A10296">
        <v>2012</v>
      </c>
      <c r="B10296" s="6" t="s">
        <v>73</v>
      </c>
      <c r="C10296">
        <v>79</v>
      </c>
      <c r="D10296" t="s">
        <v>665</v>
      </c>
      <c r="I10296" t="str">
        <f t="shared" si="128"/>
        <v/>
      </c>
      <c r="J10296" t="s">
        <v>78</v>
      </c>
      <c r="K10296">
        <v>15</v>
      </c>
      <c r="L10296">
        <v>12</v>
      </c>
      <c r="M10296">
        <v>8</v>
      </c>
      <c r="N10296">
        <v>0</v>
      </c>
      <c r="O10296">
        <v>5</v>
      </c>
      <c r="P10296">
        <v>0</v>
      </c>
    </row>
    <row r="10297" spans="1:17" x14ac:dyDescent="0.25">
      <c r="A10297">
        <v>2012</v>
      </c>
      <c r="B10297" s="6" t="s">
        <v>73</v>
      </c>
      <c r="C10297">
        <v>80</v>
      </c>
      <c r="D10297" t="s">
        <v>665</v>
      </c>
      <c r="I10297" t="str">
        <f t="shared" si="128"/>
        <v/>
      </c>
      <c r="J10297" t="s">
        <v>82</v>
      </c>
      <c r="K10297">
        <v>12</v>
      </c>
      <c r="L10297">
        <v>8</v>
      </c>
      <c r="M10297">
        <v>5</v>
      </c>
      <c r="N10297">
        <v>0</v>
      </c>
      <c r="O10297">
        <v>0</v>
      </c>
      <c r="P10297">
        <v>0</v>
      </c>
    </row>
    <row r="10298" spans="1:17" x14ac:dyDescent="0.25">
      <c r="A10298">
        <v>2012</v>
      </c>
      <c r="B10298" s="6" t="s">
        <v>73</v>
      </c>
      <c r="C10298">
        <v>81</v>
      </c>
      <c r="D10298" t="s">
        <v>665</v>
      </c>
      <c r="I10298" t="str">
        <f t="shared" si="128"/>
        <v/>
      </c>
      <c r="J10298" t="s">
        <v>82</v>
      </c>
      <c r="K10298">
        <v>5</v>
      </c>
      <c r="L10298">
        <v>4</v>
      </c>
      <c r="M10298">
        <v>3</v>
      </c>
      <c r="N10298">
        <v>0</v>
      </c>
      <c r="O10298">
        <v>5</v>
      </c>
      <c r="P10298">
        <v>0</v>
      </c>
      <c r="Q10298" t="s">
        <v>363</v>
      </c>
    </row>
    <row r="10299" spans="1:17" x14ac:dyDescent="0.25">
      <c r="A10299">
        <v>2012</v>
      </c>
      <c r="B10299" s="6" t="s">
        <v>73</v>
      </c>
      <c r="C10299">
        <v>82</v>
      </c>
      <c r="D10299" t="s">
        <v>665</v>
      </c>
      <c r="I10299" t="str">
        <f t="shared" si="128"/>
        <v/>
      </c>
      <c r="J10299" t="s">
        <v>82</v>
      </c>
      <c r="K10299">
        <v>12</v>
      </c>
      <c r="L10299">
        <v>10</v>
      </c>
      <c r="M10299">
        <v>8</v>
      </c>
      <c r="N10299">
        <v>0</v>
      </c>
      <c r="O10299">
        <v>0</v>
      </c>
      <c r="P10299">
        <v>0</v>
      </c>
    </row>
    <row r="10300" spans="1:17" x14ac:dyDescent="0.25">
      <c r="A10300">
        <v>2012</v>
      </c>
      <c r="B10300" s="6" t="s">
        <v>73</v>
      </c>
      <c r="C10300">
        <v>83</v>
      </c>
      <c r="D10300" t="s">
        <v>665</v>
      </c>
      <c r="I10300" t="str">
        <f t="shared" si="128"/>
        <v/>
      </c>
      <c r="J10300" t="s">
        <v>105</v>
      </c>
      <c r="K10300">
        <v>5</v>
      </c>
      <c r="L10300">
        <v>4</v>
      </c>
      <c r="M10300">
        <v>3</v>
      </c>
      <c r="N10300">
        <v>0</v>
      </c>
      <c r="O10300">
        <v>0</v>
      </c>
      <c r="P10300">
        <v>0</v>
      </c>
    </row>
    <row r="10301" spans="1:17" x14ac:dyDescent="0.25">
      <c r="A10301">
        <v>2012</v>
      </c>
      <c r="B10301" s="6" t="s">
        <v>73</v>
      </c>
      <c r="C10301">
        <v>84</v>
      </c>
      <c r="D10301" t="s">
        <v>665</v>
      </c>
      <c r="F10301">
        <v>8.6</v>
      </c>
      <c r="I10301">
        <f t="shared" si="128"/>
        <v>8.6</v>
      </c>
      <c r="J10301" t="s">
        <v>82</v>
      </c>
      <c r="K10301">
        <v>12</v>
      </c>
      <c r="L10301">
        <v>4</v>
      </c>
      <c r="M10301">
        <v>4</v>
      </c>
      <c r="N10301">
        <v>0</v>
      </c>
      <c r="O10301">
        <v>10</v>
      </c>
      <c r="P10301">
        <v>0</v>
      </c>
      <c r="Q10301" t="s">
        <v>363</v>
      </c>
    </row>
    <row r="10302" spans="1:17" x14ac:dyDescent="0.25">
      <c r="A10302">
        <v>2012</v>
      </c>
      <c r="B10302" s="6" t="s">
        <v>63</v>
      </c>
      <c r="C10302">
        <v>1</v>
      </c>
      <c r="D10302" t="s">
        <v>661</v>
      </c>
      <c r="E10302">
        <v>1</v>
      </c>
      <c r="F10302">
        <v>12</v>
      </c>
      <c r="G10302">
        <v>320</v>
      </c>
      <c r="H10302">
        <v>30</v>
      </c>
      <c r="I10302">
        <f t="shared" si="128"/>
        <v>17.647058823529413</v>
      </c>
      <c r="J10302" t="s">
        <v>78</v>
      </c>
      <c r="K10302">
        <v>90</v>
      </c>
      <c r="L10302">
        <v>10</v>
      </c>
      <c r="M10302">
        <v>30</v>
      </c>
      <c r="N10302">
        <v>0</v>
      </c>
      <c r="O10302">
        <v>10</v>
      </c>
      <c r="P10302">
        <v>0</v>
      </c>
    </row>
    <row r="10303" spans="1:17" x14ac:dyDescent="0.25">
      <c r="A10303">
        <v>2012</v>
      </c>
      <c r="B10303" s="6" t="s">
        <v>63</v>
      </c>
      <c r="C10303">
        <v>2</v>
      </c>
      <c r="D10303" t="s">
        <v>661</v>
      </c>
      <c r="I10303" t="str">
        <f t="shared" si="128"/>
        <v/>
      </c>
      <c r="J10303" t="s">
        <v>79</v>
      </c>
      <c r="K10303">
        <v>12</v>
      </c>
      <c r="L10303">
        <v>8</v>
      </c>
      <c r="M10303">
        <v>5</v>
      </c>
      <c r="N10303">
        <v>0</v>
      </c>
      <c r="O10303">
        <v>0</v>
      </c>
      <c r="P10303">
        <v>0</v>
      </c>
    </row>
    <row r="10304" spans="1:17" x14ac:dyDescent="0.25">
      <c r="A10304">
        <v>2012</v>
      </c>
      <c r="B10304" s="6" t="s">
        <v>63</v>
      </c>
      <c r="C10304">
        <v>3</v>
      </c>
      <c r="D10304" t="s">
        <v>661</v>
      </c>
      <c r="I10304" t="str">
        <f t="shared" si="128"/>
        <v/>
      </c>
      <c r="J10304" t="s">
        <v>137</v>
      </c>
      <c r="K10304">
        <v>20</v>
      </c>
      <c r="L10304">
        <v>10</v>
      </c>
      <c r="M10304">
        <v>4</v>
      </c>
      <c r="N10304">
        <v>0</v>
      </c>
      <c r="O10304">
        <v>0</v>
      </c>
      <c r="P10304">
        <v>0</v>
      </c>
    </row>
    <row r="10305" spans="1:21" x14ac:dyDescent="0.25">
      <c r="A10305">
        <v>2012</v>
      </c>
      <c r="B10305" s="6" t="s">
        <v>63</v>
      </c>
      <c r="C10305">
        <v>4</v>
      </c>
      <c r="D10305" t="s">
        <v>661</v>
      </c>
      <c r="I10305" t="str">
        <f t="shared" si="128"/>
        <v/>
      </c>
      <c r="J10305" t="s">
        <v>79</v>
      </c>
      <c r="K10305">
        <v>50</v>
      </c>
      <c r="L10305">
        <v>45</v>
      </c>
      <c r="M10305">
        <v>10</v>
      </c>
      <c r="N10305">
        <v>0</v>
      </c>
      <c r="O10305">
        <v>0</v>
      </c>
      <c r="P10305">
        <v>0</v>
      </c>
    </row>
    <row r="10306" spans="1:21" x14ac:dyDescent="0.25">
      <c r="A10306">
        <v>2012</v>
      </c>
      <c r="B10306" s="6" t="s">
        <v>63</v>
      </c>
      <c r="C10306">
        <v>5</v>
      </c>
      <c r="D10306" t="s">
        <v>661</v>
      </c>
      <c r="I10306" t="str">
        <f t="shared" si="128"/>
        <v/>
      </c>
      <c r="J10306" t="s">
        <v>85</v>
      </c>
      <c r="K10306">
        <v>12</v>
      </c>
      <c r="L10306">
        <v>10</v>
      </c>
      <c r="M10306">
        <v>5</v>
      </c>
      <c r="N10306">
        <v>0</v>
      </c>
      <c r="O10306">
        <v>0</v>
      </c>
      <c r="P10306">
        <v>0</v>
      </c>
    </row>
    <row r="10307" spans="1:21" x14ac:dyDescent="0.25">
      <c r="A10307">
        <v>2012</v>
      </c>
      <c r="B10307" s="6" t="s">
        <v>63</v>
      </c>
      <c r="C10307">
        <v>6</v>
      </c>
      <c r="D10307" t="s">
        <v>661</v>
      </c>
      <c r="I10307" t="str">
        <f t="shared" si="128"/>
        <v/>
      </c>
      <c r="J10307" t="s">
        <v>82</v>
      </c>
      <c r="K10307">
        <v>12</v>
      </c>
      <c r="L10307">
        <v>10</v>
      </c>
      <c r="M10307">
        <v>8</v>
      </c>
      <c r="N10307">
        <v>0</v>
      </c>
      <c r="O10307">
        <v>0</v>
      </c>
      <c r="P10307">
        <v>0</v>
      </c>
    </row>
    <row r="10308" spans="1:21" x14ac:dyDescent="0.25">
      <c r="A10308">
        <v>2012</v>
      </c>
      <c r="B10308" s="6" t="s">
        <v>63</v>
      </c>
      <c r="C10308">
        <v>7</v>
      </c>
      <c r="D10308" t="s">
        <v>661</v>
      </c>
      <c r="I10308" t="str">
        <f t="shared" si="128"/>
        <v/>
      </c>
      <c r="J10308" t="s">
        <v>79</v>
      </c>
      <c r="K10308">
        <v>12</v>
      </c>
      <c r="L10308">
        <v>10</v>
      </c>
      <c r="M10308">
        <v>5</v>
      </c>
      <c r="N10308">
        <v>10</v>
      </c>
      <c r="O10308">
        <v>0</v>
      </c>
      <c r="P10308">
        <v>0</v>
      </c>
    </row>
    <row r="10309" spans="1:21" x14ac:dyDescent="0.25">
      <c r="A10309">
        <v>2012</v>
      </c>
      <c r="B10309" s="6" t="s">
        <v>63</v>
      </c>
      <c r="C10309">
        <v>8</v>
      </c>
      <c r="D10309" t="s">
        <v>661</v>
      </c>
      <c r="I10309" t="str">
        <f t="shared" si="128"/>
        <v/>
      </c>
      <c r="J10309" t="s">
        <v>82</v>
      </c>
      <c r="K10309">
        <v>10</v>
      </c>
      <c r="L10309">
        <v>5</v>
      </c>
      <c r="M10309">
        <v>10</v>
      </c>
      <c r="N10309">
        <v>0</v>
      </c>
      <c r="O10309">
        <v>0</v>
      </c>
      <c r="P10309">
        <v>0</v>
      </c>
      <c r="Q10309" t="s">
        <v>363</v>
      </c>
    </row>
    <row r="10310" spans="1:21" x14ac:dyDescent="0.25">
      <c r="A10310">
        <v>2012</v>
      </c>
      <c r="B10310" s="6" t="s">
        <v>63</v>
      </c>
      <c r="C10310">
        <v>9</v>
      </c>
      <c r="D10310" t="s">
        <v>661</v>
      </c>
      <c r="I10310" t="str">
        <f t="shared" si="128"/>
        <v/>
      </c>
      <c r="J10310" t="s">
        <v>91</v>
      </c>
      <c r="K10310">
        <v>80</v>
      </c>
      <c r="L10310">
        <v>60</v>
      </c>
      <c r="M10310">
        <v>35</v>
      </c>
      <c r="N10310">
        <v>5</v>
      </c>
      <c r="O10310">
        <v>0</v>
      </c>
      <c r="P10310">
        <v>0</v>
      </c>
      <c r="Q10310" t="s">
        <v>363</v>
      </c>
    </row>
    <row r="10311" spans="1:21" x14ac:dyDescent="0.25">
      <c r="A10311">
        <v>2012</v>
      </c>
      <c r="B10311" s="6" t="s">
        <v>63</v>
      </c>
      <c r="C10311">
        <v>10</v>
      </c>
      <c r="D10311" t="s">
        <v>661</v>
      </c>
      <c r="I10311" t="str">
        <f t="shared" si="128"/>
        <v/>
      </c>
      <c r="J10311" t="s">
        <v>80</v>
      </c>
      <c r="K10311">
        <v>55</v>
      </c>
      <c r="L10311">
        <v>40</v>
      </c>
      <c r="M10311">
        <v>30</v>
      </c>
      <c r="N10311">
        <v>0</v>
      </c>
      <c r="O10311">
        <v>5</v>
      </c>
      <c r="P10311">
        <v>0</v>
      </c>
      <c r="S10311" t="s">
        <v>47</v>
      </c>
    </row>
    <row r="10312" spans="1:21" x14ac:dyDescent="0.25">
      <c r="A10312">
        <v>2012</v>
      </c>
      <c r="B10312" s="6" t="s">
        <v>63</v>
      </c>
      <c r="C10312">
        <v>11</v>
      </c>
      <c r="D10312" t="s">
        <v>661</v>
      </c>
      <c r="I10312" t="str">
        <f t="shared" si="128"/>
        <v/>
      </c>
      <c r="J10312" t="s">
        <v>78</v>
      </c>
      <c r="K10312">
        <v>20</v>
      </c>
      <c r="L10312">
        <v>22</v>
      </c>
      <c r="M10312">
        <v>8</v>
      </c>
      <c r="N10312">
        <v>0</v>
      </c>
      <c r="O10312">
        <v>0</v>
      </c>
      <c r="P10312">
        <v>0</v>
      </c>
    </row>
    <row r="10313" spans="1:21" x14ac:dyDescent="0.25">
      <c r="A10313">
        <v>2012</v>
      </c>
      <c r="B10313" s="6" t="s">
        <v>63</v>
      </c>
      <c r="C10313">
        <v>12</v>
      </c>
      <c r="D10313" t="s">
        <v>661</v>
      </c>
      <c r="I10313" t="str">
        <f t="shared" si="128"/>
        <v/>
      </c>
      <c r="J10313" t="s">
        <v>81</v>
      </c>
      <c r="K10313">
        <v>30</v>
      </c>
      <c r="L10313">
        <v>20</v>
      </c>
      <c r="M10313">
        <v>20</v>
      </c>
      <c r="N10313">
        <v>0</v>
      </c>
      <c r="O10313">
        <v>0</v>
      </c>
      <c r="P10313">
        <v>0</v>
      </c>
      <c r="S10313" t="s">
        <v>47</v>
      </c>
    </row>
    <row r="10314" spans="1:21" x14ac:dyDescent="0.25">
      <c r="A10314">
        <v>2012</v>
      </c>
      <c r="B10314" s="6" t="s">
        <v>63</v>
      </c>
      <c r="C10314">
        <v>13</v>
      </c>
      <c r="D10314" t="s">
        <v>661</v>
      </c>
      <c r="I10314" t="str">
        <f t="shared" si="128"/>
        <v/>
      </c>
      <c r="J10314" t="s">
        <v>82</v>
      </c>
      <c r="K10314">
        <v>10</v>
      </c>
      <c r="L10314">
        <v>8</v>
      </c>
      <c r="M10314">
        <v>5</v>
      </c>
      <c r="N10314">
        <v>0</v>
      </c>
      <c r="O10314">
        <v>0</v>
      </c>
      <c r="P10314">
        <v>0</v>
      </c>
      <c r="Q10314" t="s">
        <v>363</v>
      </c>
    </row>
    <row r="10315" spans="1:21" x14ac:dyDescent="0.25">
      <c r="A10315">
        <v>2012</v>
      </c>
      <c r="B10315" s="6" t="s">
        <v>63</v>
      </c>
      <c r="C10315">
        <v>14</v>
      </c>
      <c r="D10315" t="s">
        <v>661</v>
      </c>
      <c r="I10315" t="str">
        <f t="shared" si="128"/>
        <v/>
      </c>
      <c r="J10315" t="s">
        <v>85</v>
      </c>
      <c r="K10315">
        <v>10</v>
      </c>
      <c r="L10315">
        <v>8</v>
      </c>
      <c r="M10315">
        <v>5</v>
      </c>
      <c r="N10315">
        <v>0</v>
      </c>
      <c r="O10315">
        <v>0</v>
      </c>
      <c r="P10315">
        <v>0</v>
      </c>
      <c r="S10315" t="s">
        <v>47</v>
      </c>
    </row>
    <row r="10316" spans="1:21" x14ac:dyDescent="0.25">
      <c r="A10316">
        <v>2012</v>
      </c>
      <c r="B10316" s="6" t="s">
        <v>63</v>
      </c>
      <c r="C10316">
        <v>15</v>
      </c>
      <c r="D10316" t="s">
        <v>661</v>
      </c>
      <c r="F10316">
        <v>13</v>
      </c>
      <c r="I10316">
        <f t="shared" si="128"/>
        <v>13</v>
      </c>
      <c r="J10316" t="s">
        <v>82</v>
      </c>
      <c r="K10316">
        <v>20</v>
      </c>
      <c r="L10316">
        <v>10</v>
      </c>
      <c r="M10316">
        <v>10</v>
      </c>
      <c r="N10316">
        <v>0</v>
      </c>
      <c r="O10316">
        <v>0</v>
      </c>
      <c r="P10316">
        <v>0</v>
      </c>
    </row>
    <row r="10317" spans="1:21" x14ac:dyDescent="0.25">
      <c r="A10317">
        <v>2012</v>
      </c>
      <c r="B10317" s="6" t="s">
        <v>63</v>
      </c>
      <c r="C10317">
        <v>16</v>
      </c>
      <c r="D10317" t="s">
        <v>661</v>
      </c>
      <c r="E10317">
        <v>2</v>
      </c>
      <c r="F10317">
        <v>9</v>
      </c>
      <c r="G10317">
        <v>350</v>
      </c>
      <c r="H10317">
        <v>120</v>
      </c>
      <c r="I10317">
        <f t="shared" si="128"/>
        <v>13.846153846153847</v>
      </c>
      <c r="J10317" t="s">
        <v>79</v>
      </c>
      <c r="K10317">
        <v>20</v>
      </c>
      <c r="L10317">
        <v>20</v>
      </c>
      <c r="M10317">
        <v>5</v>
      </c>
      <c r="N10317">
        <v>0</v>
      </c>
      <c r="O10317">
        <v>60</v>
      </c>
      <c r="P10317">
        <v>0</v>
      </c>
      <c r="U10317" t="s">
        <v>672</v>
      </c>
    </row>
    <row r="10318" spans="1:21" x14ac:dyDescent="0.25">
      <c r="A10318">
        <v>2012</v>
      </c>
      <c r="B10318" s="6" t="s">
        <v>63</v>
      </c>
      <c r="C10318">
        <v>17</v>
      </c>
      <c r="D10318" t="s">
        <v>661</v>
      </c>
      <c r="I10318" t="str">
        <f t="shared" si="128"/>
        <v/>
      </c>
      <c r="J10318" t="s">
        <v>78</v>
      </c>
      <c r="K10318">
        <v>30</v>
      </c>
      <c r="L10318">
        <v>20</v>
      </c>
      <c r="M10318">
        <v>10</v>
      </c>
      <c r="N10318">
        <v>0</v>
      </c>
      <c r="O10318">
        <v>20</v>
      </c>
      <c r="P10318">
        <v>0</v>
      </c>
    </row>
    <row r="10319" spans="1:21" x14ac:dyDescent="0.25">
      <c r="A10319">
        <v>2012</v>
      </c>
      <c r="B10319" s="6" t="s">
        <v>63</v>
      </c>
      <c r="C10319">
        <v>18</v>
      </c>
      <c r="D10319" t="s">
        <v>661</v>
      </c>
      <c r="I10319" t="str">
        <f t="shared" si="128"/>
        <v/>
      </c>
      <c r="J10319" t="s">
        <v>79</v>
      </c>
      <c r="K10319">
        <v>90</v>
      </c>
      <c r="L10319">
        <v>50</v>
      </c>
      <c r="M10319">
        <v>10</v>
      </c>
      <c r="N10319">
        <v>0</v>
      </c>
      <c r="O10319">
        <v>0</v>
      </c>
      <c r="P10319">
        <v>0</v>
      </c>
    </row>
    <row r="10320" spans="1:21" x14ac:dyDescent="0.25">
      <c r="A10320">
        <v>2012</v>
      </c>
      <c r="B10320" s="6" t="s">
        <v>63</v>
      </c>
      <c r="C10320">
        <v>19</v>
      </c>
      <c r="D10320" t="s">
        <v>661</v>
      </c>
      <c r="I10320" t="str">
        <f t="shared" si="128"/>
        <v/>
      </c>
      <c r="J10320" t="s">
        <v>85</v>
      </c>
      <c r="K10320">
        <v>12</v>
      </c>
      <c r="L10320">
        <v>10</v>
      </c>
      <c r="M10320">
        <v>8</v>
      </c>
      <c r="N10320">
        <v>0</v>
      </c>
      <c r="O10320">
        <v>0</v>
      </c>
      <c r="P10320">
        <v>0</v>
      </c>
      <c r="S10320" t="s">
        <v>47</v>
      </c>
    </row>
    <row r="10321" spans="1:21" x14ac:dyDescent="0.25">
      <c r="A10321">
        <v>2012</v>
      </c>
      <c r="B10321" s="6" t="s">
        <v>63</v>
      </c>
      <c r="C10321">
        <v>20</v>
      </c>
      <c r="D10321" t="s">
        <v>661</v>
      </c>
      <c r="I10321" t="str">
        <f t="shared" si="128"/>
        <v/>
      </c>
      <c r="J10321" t="s">
        <v>79</v>
      </c>
      <c r="K10321">
        <v>20</v>
      </c>
      <c r="L10321">
        <v>15</v>
      </c>
      <c r="M10321">
        <v>5</v>
      </c>
      <c r="N10321">
        <v>0</v>
      </c>
      <c r="O10321">
        <v>5</v>
      </c>
      <c r="P10321">
        <v>0</v>
      </c>
    </row>
    <row r="10322" spans="1:21" x14ac:dyDescent="0.25">
      <c r="A10322">
        <v>2012</v>
      </c>
      <c r="B10322" s="6" t="s">
        <v>63</v>
      </c>
      <c r="C10322">
        <v>21</v>
      </c>
      <c r="D10322" t="s">
        <v>661</v>
      </c>
      <c r="I10322" t="str">
        <f t="shared" si="128"/>
        <v/>
      </c>
      <c r="J10322" t="s">
        <v>79</v>
      </c>
      <c r="K10322">
        <v>20</v>
      </c>
      <c r="L10322">
        <v>15</v>
      </c>
      <c r="M10322">
        <v>5</v>
      </c>
      <c r="N10322">
        <v>0</v>
      </c>
      <c r="O10322">
        <v>10</v>
      </c>
      <c r="P10322">
        <v>0</v>
      </c>
      <c r="S10322" t="s">
        <v>47</v>
      </c>
    </row>
    <row r="10323" spans="1:21" x14ac:dyDescent="0.25">
      <c r="A10323">
        <v>2012</v>
      </c>
      <c r="B10323" s="6" t="s">
        <v>63</v>
      </c>
      <c r="C10323">
        <v>22</v>
      </c>
      <c r="D10323" t="s">
        <v>661</v>
      </c>
      <c r="I10323" t="str">
        <f t="shared" si="128"/>
        <v/>
      </c>
      <c r="J10323" t="s">
        <v>85</v>
      </c>
      <c r="K10323">
        <v>25</v>
      </c>
      <c r="L10323">
        <v>8</v>
      </c>
      <c r="M10323">
        <v>8</v>
      </c>
      <c r="N10323">
        <v>0</v>
      </c>
      <c r="O10323">
        <v>0</v>
      </c>
      <c r="P10323">
        <v>0</v>
      </c>
    </row>
    <row r="10324" spans="1:21" x14ac:dyDescent="0.25">
      <c r="A10324">
        <v>2012</v>
      </c>
      <c r="B10324" s="6" t="s">
        <v>63</v>
      </c>
      <c r="C10324">
        <v>23</v>
      </c>
      <c r="D10324" t="s">
        <v>661</v>
      </c>
      <c r="I10324" t="str">
        <f t="shared" si="128"/>
        <v/>
      </c>
      <c r="J10324" t="s">
        <v>85</v>
      </c>
      <c r="K10324">
        <v>10</v>
      </c>
      <c r="L10324">
        <v>5</v>
      </c>
      <c r="M10324">
        <v>5</v>
      </c>
      <c r="N10324">
        <v>0</v>
      </c>
      <c r="O10324">
        <v>0</v>
      </c>
      <c r="P10324">
        <v>0</v>
      </c>
    </row>
    <row r="10325" spans="1:21" x14ac:dyDescent="0.25">
      <c r="A10325">
        <v>2012</v>
      </c>
      <c r="B10325" s="6" t="s">
        <v>63</v>
      </c>
      <c r="C10325">
        <v>24</v>
      </c>
      <c r="D10325" t="s">
        <v>661</v>
      </c>
      <c r="I10325" t="str">
        <f t="shared" si="128"/>
        <v/>
      </c>
      <c r="J10325" t="s">
        <v>82</v>
      </c>
      <c r="K10325">
        <v>20</v>
      </c>
      <c r="L10325">
        <v>10</v>
      </c>
      <c r="M10325">
        <v>8</v>
      </c>
      <c r="N10325">
        <v>0</v>
      </c>
      <c r="O10325">
        <v>0</v>
      </c>
      <c r="P10325">
        <v>0</v>
      </c>
    </row>
    <row r="10326" spans="1:21" x14ac:dyDescent="0.25">
      <c r="A10326">
        <v>2012</v>
      </c>
      <c r="B10326" s="6" t="s">
        <v>63</v>
      </c>
      <c r="C10326">
        <v>25</v>
      </c>
      <c r="D10326" t="s">
        <v>661</v>
      </c>
      <c r="I10326" t="str">
        <f t="shared" si="128"/>
        <v/>
      </c>
      <c r="J10326" t="s">
        <v>85</v>
      </c>
      <c r="K10326">
        <v>10</v>
      </c>
      <c r="L10326">
        <v>10</v>
      </c>
      <c r="M10326">
        <v>5</v>
      </c>
      <c r="N10326">
        <v>0</v>
      </c>
      <c r="O10326">
        <v>0</v>
      </c>
      <c r="P10326">
        <v>0</v>
      </c>
    </row>
    <row r="10327" spans="1:21" x14ac:dyDescent="0.25">
      <c r="A10327">
        <v>2012</v>
      </c>
      <c r="B10327" s="6" t="s">
        <v>63</v>
      </c>
      <c r="C10327">
        <v>26</v>
      </c>
      <c r="D10327" t="s">
        <v>661</v>
      </c>
      <c r="I10327" t="str">
        <f t="shared" si="128"/>
        <v/>
      </c>
      <c r="J10327" t="s">
        <v>85</v>
      </c>
      <c r="K10327">
        <v>12</v>
      </c>
      <c r="L10327">
        <v>10</v>
      </c>
      <c r="M10327">
        <v>5</v>
      </c>
      <c r="N10327">
        <v>0</v>
      </c>
      <c r="O10327">
        <v>0</v>
      </c>
      <c r="P10327">
        <v>0</v>
      </c>
    </row>
    <row r="10328" spans="1:21" x14ac:dyDescent="0.25">
      <c r="A10328">
        <v>2012</v>
      </c>
      <c r="B10328" s="6" t="s">
        <v>63</v>
      </c>
      <c r="C10328">
        <v>27</v>
      </c>
      <c r="D10328" t="s">
        <v>661</v>
      </c>
      <c r="I10328" t="str">
        <f t="shared" si="128"/>
        <v/>
      </c>
      <c r="J10328" t="s">
        <v>85</v>
      </c>
      <c r="K10328">
        <v>5</v>
      </c>
      <c r="L10328">
        <v>5</v>
      </c>
      <c r="M10328">
        <v>8</v>
      </c>
      <c r="N10328">
        <v>0</v>
      </c>
      <c r="O10328">
        <v>0</v>
      </c>
      <c r="P10328">
        <v>0</v>
      </c>
    </row>
    <row r="10329" spans="1:21" x14ac:dyDescent="0.25">
      <c r="A10329">
        <v>2012</v>
      </c>
      <c r="B10329" s="6" t="s">
        <v>63</v>
      </c>
      <c r="C10329">
        <v>28</v>
      </c>
      <c r="D10329" t="s">
        <v>661</v>
      </c>
      <c r="I10329" t="str">
        <f t="shared" si="128"/>
        <v/>
      </c>
      <c r="J10329" t="s">
        <v>82</v>
      </c>
      <c r="K10329">
        <v>6</v>
      </c>
      <c r="L10329">
        <v>5</v>
      </c>
      <c r="M10329">
        <v>5</v>
      </c>
      <c r="N10329">
        <v>0</v>
      </c>
      <c r="O10329">
        <v>0</v>
      </c>
      <c r="P10329">
        <v>0</v>
      </c>
    </row>
    <row r="10330" spans="1:21" x14ac:dyDescent="0.25">
      <c r="A10330">
        <v>2012</v>
      </c>
      <c r="B10330" s="6" t="s">
        <v>63</v>
      </c>
      <c r="C10330">
        <v>29</v>
      </c>
      <c r="D10330" t="s">
        <v>661</v>
      </c>
      <c r="I10330" t="str">
        <f t="shared" si="128"/>
        <v/>
      </c>
      <c r="J10330" t="s">
        <v>82</v>
      </c>
      <c r="K10330">
        <v>30</v>
      </c>
      <c r="L10330">
        <v>8</v>
      </c>
      <c r="M10330">
        <v>10</v>
      </c>
      <c r="N10330">
        <v>0</v>
      </c>
      <c r="O10330">
        <v>0</v>
      </c>
      <c r="P10330">
        <v>0</v>
      </c>
      <c r="Q10330" t="s">
        <v>363</v>
      </c>
    </row>
    <row r="10331" spans="1:21" x14ac:dyDescent="0.25">
      <c r="A10331">
        <v>2012</v>
      </c>
      <c r="B10331" s="6" t="s">
        <v>63</v>
      </c>
      <c r="C10331">
        <v>30</v>
      </c>
      <c r="D10331" t="s">
        <v>661</v>
      </c>
      <c r="I10331" t="str">
        <f t="shared" si="128"/>
        <v/>
      </c>
      <c r="J10331" t="s">
        <v>90</v>
      </c>
      <c r="K10331">
        <v>25</v>
      </c>
      <c r="L10331">
        <v>10</v>
      </c>
      <c r="M10331">
        <v>8</v>
      </c>
      <c r="N10331">
        <v>0</v>
      </c>
      <c r="O10331">
        <v>0</v>
      </c>
      <c r="P10331">
        <v>0</v>
      </c>
    </row>
    <row r="10332" spans="1:21" x14ac:dyDescent="0.25">
      <c r="A10332">
        <v>2012</v>
      </c>
      <c r="B10332" s="6" t="s">
        <v>63</v>
      </c>
      <c r="C10332">
        <v>31</v>
      </c>
      <c r="D10332" t="s">
        <v>661</v>
      </c>
      <c r="F10332">
        <v>9.5</v>
      </c>
      <c r="I10332">
        <f t="shared" si="128"/>
        <v>9.5</v>
      </c>
      <c r="J10332" t="s">
        <v>85</v>
      </c>
      <c r="K10332">
        <v>20</v>
      </c>
      <c r="L10332">
        <v>10</v>
      </c>
      <c r="M10332">
        <v>10</v>
      </c>
      <c r="N10332">
        <v>0</v>
      </c>
      <c r="O10332">
        <v>0</v>
      </c>
      <c r="P10332">
        <v>0</v>
      </c>
    </row>
    <row r="10333" spans="1:21" x14ac:dyDescent="0.25">
      <c r="A10333">
        <v>2012</v>
      </c>
      <c r="B10333" s="6" t="s">
        <v>63</v>
      </c>
      <c r="C10333">
        <v>32</v>
      </c>
      <c r="D10333" t="s">
        <v>661</v>
      </c>
      <c r="E10333">
        <v>3</v>
      </c>
      <c r="F10333">
        <v>6</v>
      </c>
      <c r="G10333">
        <v>360</v>
      </c>
      <c r="H10333">
        <v>80</v>
      </c>
      <c r="I10333">
        <f t="shared" si="128"/>
        <v>9.375</v>
      </c>
      <c r="J10333" t="s">
        <v>81</v>
      </c>
      <c r="K10333">
        <v>8</v>
      </c>
      <c r="L10333">
        <v>5</v>
      </c>
      <c r="M10333">
        <v>5</v>
      </c>
      <c r="N10333">
        <v>0</v>
      </c>
      <c r="O10333">
        <v>10</v>
      </c>
      <c r="P10333">
        <v>20</v>
      </c>
      <c r="S10333" t="s">
        <v>47</v>
      </c>
    </row>
    <row r="10334" spans="1:21" x14ac:dyDescent="0.25">
      <c r="A10334">
        <v>2012</v>
      </c>
      <c r="B10334" s="6" t="s">
        <v>63</v>
      </c>
      <c r="C10334">
        <v>33</v>
      </c>
      <c r="D10334" t="s">
        <v>661</v>
      </c>
      <c r="I10334" t="str">
        <f t="shared" si="128"/>
        <v/>
      </c>
      <c r="J10334" t="s">
        <v>80</v>
      </c>
      <c r="K10334">
        <v>30</v>
      </c>
      <c r="L10334">
        <v>20</v>
      </c>
      <c r="M10334">
        <v>10</v>
      </c>
      <c r="N10334">
        <v>0</v>
      </c>
      <c r="O10334">
        <v>20</v>
      </c>
      <c r="P10334">
        <v>0</v>
      </c>
      <c r="S10334" t="s">
        <v>47</v>
      </c>
    </row>
    <row r="10335" spans="1:21" x14ac:dyDescent="0.25">
      <c r="A10335">
        <v>2012</v>
      </c>
      <c r="B10335" s="6" t="s">
        <v>63</v>
      </c>
      <c r="C10335">
        <v>34</v>
      </c>
      <c r="D10335" t="s">
        <v>661</v>
      </c>
      <c r="I10335" t="str">
        <f t="shared" si="128"/>
        <v/>
      </c>
      <c r="J10335" t="s">
        <v>82</v>
      </c>
      <c r="K10335">
        <v>25</v>
      </c>
      <c r="L10335">
        <v>15</v>
      </c>
      <c r="M10335">
        <v>10</v>
      </c>
      <c r="N10335">
        <v>0</v>
      </c>
      <c r="O10335">
        <v>0</v>
      </c>
      <c r="P10335">
        <v>0</v>
      </c>
      <c r="U10335" t="s">
        <v>672</v>
      </c>
    </row>
    <row r="10336" spans="1:21" x14ac:dyDescent="0.25">
      <c r="A10336">
        <v>2012</v>
      </c>
      <c r="B10336" s="6" t="s">
        <v>63</v>
      </c>
      <c r="C10336">
        <v>35</v>
      </c>
      <c r="D10336" t="s">
        <v>661</v>
      </c>
      <c r="I10336" t="str">
        <f t="shared" si="128"/>
        <v/>
      </c>
      <c r="J10336" t="s">
        <v>82</v>
      </c>
      <c r="K10336">
        <v>20</v>
      </c>
      <c r="L10336">
        <v>10</v>
      </c>
      <c r="M10336">
        <v>8</v>
      </c>
      <c r="N10336">
        <v>0</v>
      </c>
      <c r="O10336">
        <v>0</v>
      </c>
      <c r="P10336">
        <v>0</v>
      </c>
    </row>
    <row r="10337" spans="1:16" x14ac:dyDescent="0.25">
      <c r="A10337">
        <v>2012</v>
      </c>
      <c r="B10337" s="6" t="s">
        <v>63</v>
      </c>
      <c r="C10337">
        <v>36</v>
      </c>
      <c r="D10337" t="s">
        <v>661</v>
      </c>
      <c r="I10337" t="str">
        <f t="shared" si="128"/>
        <v/>
      </c>
      <c r="J10337" t="s">
        <v>82</v>
      </c>
      <c r="K10337">
        <v>40</v>
      </c>
      <c r="L10337">
        <v>35</v>
      </c>
      <c r="M10337">
        <v>20</v>
      </c>
      <c r="N10337">
        <v>0</v>
      </c>
      <c r="O10337">
        <v>10</v>
      </c>
      <c r="P10337">
        <v>0</v>
      </c>
    </row>
    <row r="10338" spans="1:16" x14ac:dyDescent="0.25">
      <c r="A10338">
        <v>2012</v>
      </c>
      <c r="B10338" s="6" t="s">
        <v>63</v>
      </c>
      <c r="C10338">
        <v>37</v>
      </c>
      <c r="D10338" t="s">
        <v>661</v>
      </c>
      <c r="I10338" t="str">
        <f t="shared" si="128"/>
        <v/>
      </c>
      <c r="J10338" t="s">
        <v>82</v>
      </c>
      <c r="K10338">
        <v>40</v>
      </c>
      <c r="L10338">
        <v>20</v>
      </c>
      <c r="M10338">
        <v>25</v>
      </c>
      <c r="N10338">
        <v>0</v>
      </c>
      <c r="O10338">
        <v>20</v>
      </c>
      <c r="P10338">
        <v>0</v>
      </c>
    </row>
    <row r="10339" spans="1:16" x14ac:dyDescent="0.25">
      <c r="A10339">
        <v>2012</v>
      </c>
      <c r="B10339" s="6" t="s">
        <v>63</v>
      </c>
      <c r="C10339">
        <v>38</v>
      </c>
      <c r="D10339" t="s">
        <v>661</v>
      </c>
      <c r="I10339" t="str">
        <f t="shared" si="128"/>
        <v/>
      </c>
      <c r="J10339" t="s">
        <v>82</v>
      </c>
      <c r="K10339">
        <v>10</v>
      </c>
      <c r="L10339">
        <v>10</v>
      </c>
      <c r="M10339">
        <v>3</v>
      </c>
      <c r="N10339">
        <v>0</v>
      </c>
      <c r="O10339">
        <v>0</v>
      </c>
      <c r="P10339">
        <v>0</v>
      </c>
    </row>
    <row r="10340" spans="1:16" x14ac:dyDescent="0.25">
      <c r="A10340">
        <v>2012</v>
      </c>
      <c r="B10340" s="6" t="s">
        <v>63</v>
      </c>
      <c r="C10340">
        <v>39</v>
      </c>
      <c r="D10340" t="s">
        <v>661</v>
      </c>
      <c r="I10340" t="str">
        <f t="shared" si="128"/>
        <v/>
      </c>
      <c r="J10340" t="s">
        <v>80</v>
      </c>
      <c r="K10340">
        <v>20</v>
      </c>
      <c r="L10340">
        <v>20</v>
      </c>
      <c r="M10340">
        <v>12</v>
      </c>
      <c r="N10340">
        <v>0</v>
      </c>
      <c r="O10340">
        <v>0</v>
      </c>
      <c r="P10340">
        <v>0</v>
      </c>
    </row>
    <row r="10341" spans="1:16" x14ac:dyDescent="0.25">
      <c r="A10341">
        <v>2012</v>
      </c>
      <c r="B10341" s="6" t="s">
        <v>63</v>
      </c>
      <c r="C10341">
        <v>40</v>
      </c>
      <c r="D10341" t="s">
        <v>661</v>
      </c>
      <c r="I10341" t="str">
        <f t="shared" si="128"/>
        <v/>
      </c>
      <c r="J10341" t="s">
        <v>82</v>
      </c>
      <c r="K10341">
        <v>22</v>
      </c>
      <c r="L10341">
        <v>10</v>
      </c>
      <c r="M10341">
        <v>5</v>
      </c>
      <c r="N10341">
        <v>0</v>
      </c>
      <c r="O10341">
        <v>0</v>
      </c>
      <c r="P10341">
        <v>0</v>
      </c>
    </row>
    <row r="10342" spans="1:16" x14ac:dyDescent="0.25">
      <c r="A10342">
        <v>2012</v>
      </c>
      <c r="B10342" s="6" t="s">
        <v>63</v>
      </c>
      <c r="C10342">
        <v>41</v>
      </c>
      <c r="D10342" t="s">
        <v>661</v>
      </c>
      <c r="I10342" t="str">
        <f t="shared" si="128"/>
        <v/>
      </c>
      <c r="J10342" t="s">
        <v>79</v>
      </c>
      <c r="K10342">
        <v>20</v>
      </c>
      <c r="L10342">
        <v>12</v>
      </c>
      <c r="M10342">
        <v>20</v>
      </c>
      <c r="N10342">
        <v>0</v>
      </c>
      <c r="O10342">
        <v>10</v>
      </c>
      <c r="P10342">
        <v>0</v>
      </c>
    </row>
    <row r="10343" spans="1:16" x14ac:dyDescent="0.25">
      <c r="A10343">
        <v>2012</v>
      </c>
      <c r="B10343" s="6" t="s">
        <v>63</v>
      </c>
      <c r="C10343">
        <v>42</v>
      </c>
      <c r="D10343" t="s">
        <v>661</v>
      </c>
      <c r="I10343" t="str">
        <f t="shared" si="128"/>
        <v/>
      </c>
      <c r="J10343" t="s">
        <v>81</v>
      </c>
      <c r="K10343">
        <v>20</v>
      </c>
      <c r="L10343">
        <v>15</v>
      </c>
      <c r="M10343">
        <v>10</v>
      </c>
      <c r="N10343">
        <v>0</v>
      </c>
      <c r="O10343">
        <v>0</v>
      </c>
      <c r="P10343">
        <v>0</v>
      </c>
    </row>
    <row r="10344" spans="1:16" x14ac:dyDescent="0.25">
      <c r="A10344">
        <v>2012</v>
      </c>
      <c r="B10344" s="6" t="s">
        <v>63</v>
      </c>
      <c r="C10344">
        <v>43</v>
      </c>
      <c r="D10344" t="s">
        <v>661</v>
      </c>
      <c r="I10344" t="str">
        <f t="shared" si="128"/>
        <v/>
      </c>
      <c r="J10344" t="s">
        <v>80</v>
      </c>
      <c r="K10344">
        <v>20</v>
      </c>
      <c r="L10344">
        <v>10</v>
      </c>
      <c r="M10344">
        <v>10</v>
      </c>
      <c r="N10344">
        <v>0</v>
      </c>
      <c r="O10344">
        <v>0</v>
      </c>
      <c r="P10344">
        <v>0</v>
      </c>
    </row>
    <row r="10345" spans="1:16" x14ac:dyDescent="0.25">
      <c r="A10345">
        <v>2012</v>
      </c>
      <c r="B10345" s="6" t="s">
        <v>63</v>
      </c>
      <c r="C10345">
        <v>44</v>
      </c>
      <c r="D10345" t="s">
        <v>661</v>
      </c>
      <c r="F10345">
        <v>5.9</v>
      </c>
      <c r="I10345">
        <f t="shared" si="128"/>
        <v>5.9</v>
      </c>
      <c r="J10345" t="s">
        <v>88</v>
      </c>
      <c r="K10345">
        <v>20</v>
      </c>
      <c r="L10345">
        <v>20</v>
      </c>
      <c r="M10345">
        <v>25</v>
      </c>
      <c r="N10345">
        <v>0</v>
      </c>
      <c r="O10345">
        <v>20</v>
      </c>
      <c r="P10345">
        <v>0</v>
      </c>
    </row>
    <row r="10346" spans="1:16" x14ac:dyDescent="0.25">
      <c r="A10346">
        <v>2012</v>
      </c>
      <c r="B10346" s="6" t="s">
        <v>63</v>
      </c>
      <c r="C10346">
        <v>45</v>
      </c>
      <c r="D10346" t="s">
        <v>665</v>
      </c>
      <c r="E10346">
        <v>4</v>
      </c>
      <c r="F10346">
        <f>40*0.3048</f>
        <v>12.192</v>
      </c>
      <c r="G10346">
        <v>290</v>
      </c>
      <c r="H10346">
        <v>20</v>
      </c>
      <c r="I10346">
        <f t="shared" si="128"/>
        <v>17.171830985915495</v>
      </c>
      <c r="J10346" t="s">
        <v>79</v>
      </c>
      <c r="K10346">
        <v>80</v>
      </c>
      <c r="L10346">
        <v>60</v>
      </c>
      <c r="M10346">
        <v>75</v>
      </c>
      <c r="N10346">
        <v>0</v>
      </c>
      <c r="O10346">
        <v>0</v>
      </c>
      <c r="P10346">
        <v>0</v>
      </c>
    </row>
    <row r="10347" spans="1:16" x14ac:dyDescent="0.25">
      <c r="A10347">
        <v>2012</v>
      </c>
      <c r="B10347" s="6" t="s">
        <v>63</v>
      </c>
      <c r="C10347">
        <v>46</v>
      </c>
      <c r="D10347" t="s">
        <v>665</v>
      </c>
      <c r="I10347" t="str">
        <f t="shared" si="128"/>
        <v/>
      </c>
      <c r="J10347" t="s">
        <v>76</v>
      </c>
      <c r="K10347">
        <v>90</v>
      </c>
      <c r="L10347">
        <v>90</v>
      </c>
      <c r="M10347">
        <v>65</v>
      </c>
      <c r="N10347">
        <v>0</v>
      </c>
      <c r="O10347">
        <v>0</v>
      </c>
      <c r="P10347">
        <v>0</v>
      </c>
    </row>
    <row r="10348" spans="1:16" x14ac:dyDescent="0.25">
      <c r="A10348">
        <v>2012</v>
      </c>
      <c r="B10348" s="6" t="s">
        <v>63</v>
      </c>
      <c r="C10348">
        <v>47</v>
      </c>
      <c r="D10348" t="s">
        <v>665</v>
      </c>
      <c r="I10348" t="str">
        <f t="shared" si="128"/>
        <v/>
      </c>
      <c r="J10348" t="s">
        <v>78</v>
      </c>
      <c r="K10348">
        <v>25</v>
      </c>
      <c r="L10348">
        <v>15</v>
      </c>
      <c r="M10348">
        <v>20</v>
      </c>
      <c r="N10348">
        <v>0</v>
      </c>
      <c r="O10348">
        <v>0</v>
      </c>
      <c r="P10348">
        <v>0</v>
      </c>
    </row>
    <row r="10349" spans="1:16" x14ac:dyDescent="0.25">
      <c r="A10349">
        <v>2012</v>
      </c>
      <c r="B10349" s="6" t="s">
        <v>63</v>
      </c>
      <c r="C10349">
        <v>48</v>
      </c>
      <c r="D10349" t="s">
        <v>665</v>
      </c>
      <c r="I10349" t="str">
        <f t="shared" si="128"/>
        <v/>
      </c>
      <c r="J10349" t="s">
        <v>82</v>
      </c>
      <c r="K10349">
        <v>30</v>
      </c>
      <c r="L10349">
        <v>15</v>
      </c>
      <c r="M10349">
        <v>20</v>
      </c>
      <c r="N10349">
        <v>0</v>
      </c>
      <c r="O10349">
        <v>0</v>
      </c>
      <c r="P10349">
        <v>0</v>
      </c>
    </row>
    <row r="10350" spans="1:16" x14ac:dyDescent="0.25">
      <c r="A10350">
        <v>2012</v>
      </c>
      <c r="B10350" s="6" t="s">
        <v>63</v>
      </c>
      <c r="C10350">
        <v>49</v>
      </c>
      <c r="D10350" t="s">
        <v>665</v>
      </c>
      <c r="I10350" t="str">
        <f t="shared" si="128"/>
        <v/>
      </c>
      <c r="J10350" t="s">
        <v>83</v>
      </c>
      <c r="K10350">
        <v>60</v>
      </c>
      <c r="L10350">
        <v>50</v>
      </c>
      <c r="M10350">
        <v>80</v>
      </c>
      <c r="N10350">
        <v>0</v>
      </c>
      <c r="O10350">
        <v>0</v>
      </c>
      <c r="P10350">
        <v>50</v>
      </c>
    </row>
    <row r="10351" spans="1:16" x14ac:dyDescent="0.25">
      <c r="A10351">
        <v>2012</v>
      </c>
      <c r="B10351" s="6" t="s">
        <v>63</v>
      </c>
      <c r="C10351">
        <v>50</v>
      </c>
      <c r="D10351" t="s">
        <v>665</v>
      </c>
      <c r="I10351" t="str">
        <f t="shared" si="128"/>
        <v/>
      </c>
      <c r="J10351" t="s">
        <v>85</v>
      </c>
      <c r="K10351">
        <v>20</v>
      </c>
      <c r="L10351">
        <v>10</v>
      </c>
      <c r="M10351">
        <v>5</v>
      </c>
      <c r="N10351">
        <v>0</v>
      </c>
      <c r="O10351">
        <v>0</v>
      </c>
      <c r="P10351">
        <v>5</v>
      </c>
    </row>
    <row r="10352" spans="1:16" x14ac:dyDescent="0.25">
      <c r="A10352">
        <v>2012</v>
      </c>
      <c r="B10352" s="6" t="s">
        <v>63</v>
      </c>
      <c r="C10352">
        <v>51</v>
      </c>
      <c r="D10352" t="s">
        <v>665</v>
      </c>
      <c r="I10352" t="str">
        <f t="shared" si="128"/>
        <v/>
      </c>
      <c r="J10352" t="s">
        <v>78</v>
      </c>
      <c r="K10352">
        <v>15</v>
      </c>
      <c r="L10352">
        <v>15</v>
      </c>
      <c r="M10352">
        <v>5</v>
      </c>
      <c r="N10352">
        <v>0</v>
      </c>
      <c r="O10352">
        <v>0</v>
      </c>
      <c r="P10352">
        <v>0</v>
      </c>
    </row>
    <row r="10353" spans="1:16" x14ac:dyDescent="0.25">
      <c r="A10353">
        <v>2012</v>
      </c>
      <c r="B10353" s="6" t="s">
        <v>63</v>
      </c>
      <c r="C10353">
        <v>52</v>
      </c>
      <c r="D10353" t="s">
        <v>665</v>
      </c>
      <c r="I10353" t="str">
        <f t="shared" si="128"/>
        <v/>
      </c>
      <c r="J10353" t="s">
        <v>85</v>
      </c>
      <c r="K10353">
        <v>20</v>
      </c>
      <c r="L10353">
        <v>15</v>
      </c>
      <c r="M10353">
        <v>10</v>
      </c>
      <c r="N10353">
        <v>0</v>
      </c>
      <c r="O10353">
        <v>0</v>
      </c>
      <c r="P10353">
        <v>0</v>
      </c>
    </row>
    <row r="10354" spans="1:16" x14ac:dyDescent="0.25">
      <c r="A10354">
        <v>2012</v>
      </c>
      <c r="B10354" s="6" t="s">
        <v>63</v>
      </c>
      <c r="C10354">
        <v>53</v>
      </c>
      <c r="D10354" t="s">
        <v>665</v>
      </c>
      <c r="I10354" t="str">
        <f t="shared" si="128"/>
        <v/>
      </c>
      <c r="J10354" t="s">
        <v>78</v>
      </c>
      <c r="K10354">
        <v>10</v>
      </c>
      <c r="L10354">
        <v>10</v>
      </c>
      <c r="M10354">
        <v>5</v>
      </c>
      <c r="N10354">
        <v>0</v>
      </c>
      <c r="O10354">
        <v>0</v>
      </c>
      <c r="P10354">
        <v>0</v>
      </c>
    </row>
    <row r="10355" spans="1:16" x14ac:dyDescent="0.25">
      <c r="A10355">
        <v>2012</v>
      </c>
      <c r="B10355" s="6" t="s">
        <v>63</v>
      </c>
      <c r="C10355">
        <v>54</v>
      </c>
      <c r="D10355" t="s">
        <v>665</v>
      </c>
      <c r="I10355" t="str">
        <f t="shared" si="128"/>
        <v/>
      </c>
      <c r="J10355" t="s">
        <v>82</v>
      </c>
      <c r="K10355">
        <v>10</v>
      </c>
      <c r="L10355">
        <v>10</v>
      </c>
      <c r="M10355">
        <v>20</v>
      </c>
      <c r="N10355">
        <v>0</v>
      </c>
      <c r="O10355">
        <v>0</v>
      </c>
      <c r="P10355">
        <v>0</v>
      </c>
    </row>
    <row r="10356" spans="1:16" x14ac:dyDescent="0.25">
      <c r="A10356">
        <v>2012</v>
      </c>
      <c r="B10356" s="6" t="s">
        <v>63</v>
      </c>
      <c r="C10356">
        <v>55</v>
      </c>
      <c r="D10356" t="s">
        <v>665</v>
      </c>
      <c r="F10356">
        <f>40*0.3048</f>
        <v>12.192</v>
      </c>
      <c r="I10356">
        <f t="shared" si="128"/>
        <v>12.192</v>
      </c>
      <c r="J10356" t="s">
        <v>81</v>
      </c>
      <c r="K10356">
        <v>35</v>
      </c>
      <c r="L10356">
        <v>30</v>
      </c>
      <c r="M10356">
        <v>25</v>
      </c>
      <c r="N10356">
        <v>0</v>
      </c>
      <c r="O10356">
        <v>0</v>
      </c>
      <c r="P10356">
        <v>0</v>
      </c>
    </row>
    <row r="10357" spans="1:16" x14ac:dyDescent="0.25">
      <c r="A10357">
        <v>2012</v>
      </c>
      <c r="B10357" s="6" t="s">
        <v>63</v>
      </c>
      <c r="C10357">
        <v>56</v>
      </c>
      <c r="D10357" t="s">
        <v>665</v>
      </c>
      <c r="E10357">
        <v>5</v>
      </c>
      <c r="F10357">
        <f>40*0.3048</f>
        <v>12.192</v>
      </c>
      <c r="G10357">
        <v>205</v>
      </c>
      <c r="H10357">
        <v>40</v>
      </c>
      <c r="I10357">
        <f t="shared" ref="I10357:I10420" si="129">IF($F10357&gt;0, $F10357/(1000-$G10357)*1000,"")</f>
        <v>15.335849056603774</v>
      </c>
      <c r="J10357" t="s">
        <v>82</v>
      </c>
      <c r="K10357">
        <v>20</v>
      </c>
      <c r="L10357">
        <v>15</v>
      </c>
      <c r="M10357">
        <v>5</v>
      </c>
      <c r="N10357">
        <v>0</v>
      </c>
      <c r="O10357">
        <v>0</v>
      </c>
      <c r="P10357">
        <v>5</v>
      </c>
    </row>
    <row r="10358" spans="1:16" x14ac:dyDescent="0.25">
      <c r="A10358">
        <v>2012</v>
      </c>
      <c r="B10358" s="6" t="s">
        <v>63</v>
      </c>
      <c r="C10358">
        <v>57</v>
      </c>
      <c r="D10358" t="s">
        <v>665</v>
      </c>
      <c r="I10358" t="str">
        <f t="shared" si="129"/>
        <v/>
      </c>
      <c r="J10358" t="s">
        <v>85</v>
      </c>
      <c r="K10358">
        <v>15</v>
      </c>
      <c r="L10358">
        <v>10</v>
      </c>
      <c r="M10358">
        <v>5</v>
      </c>
      <c r="N10358">
        <v>0</v>
      </c>
      <c r="O10358">
        <v>0</v>
      </c>
      <c r="P10358">
        <v>0</v>
      </c>
    </row>
    <row r="10359" spans="1:16" x14ac:dyDescent="0.25">
      <c r="A10359">
        <v>2012</v>
      </c>
      <c r="B10359" s="6" t="s">
        <v>63</v>
      </c>
      <c r="C10359">
        <v>58</v>
      </c>
      <c r="D10359" t="s">
        <v>665</v>
      </c>
      <c r="I10359" t="str">
        <f t="shared" si="129"/>
        <v/>
      </c>
      <c r="J10359" t="s">
        <v>82</v>
      </c>
      <c r="K10359">
        <v>15</v>
      </c>
      <c r="L10359">
        <v>10</v>
      </c>
      <c r="M10359">
        <v>5</v>
      </c>
      <c r="N10359">
        <v>0</v>
      </c>
      <c r="O10359">
        <v>0</v>
      </c>
      <c r="P10359">
        <v>0</v>
      </c>
    </row>
    <row r="10360" spans="1:16" x14ac:dyDescent="0.25">
      <c r="A10360">
        <v>2012</v>
      </c>
      <c r="B10360" s="6" t="s">
        <v>63</v>
      </c>
      <c r="C10360">
        <v>59</v>
      </c>
      <c r="D10360" t="s">
        <v>665</v>
      </c>
      <c r="I10360" t="str">
        <f t="shared" si="129"/>
        <v/>
      </c>
      <c r="J10360" t="s">
        <v>82</v>
      </c>
      <c r="K10360">
        <v>5</v>
      </c>
      <c r="L10360">
        <v>5</v>
      </c>
      <c r="M10360">
        <v>2</v>
      </c>
      <c r="N10360">
        <v>0</v>
      </c>
      <c r="O10360">
        <v>0</v>
      </c>
      <c r="P10360">
        <v>0</v>
      </c>
    </row>
    <row r="10361" spans="1:16" x14ac:dyDescent="0.25">
      <c r="A10361">
        <v>2012</v>
      </c>
      <c r="B10361" s="6" t="s">
        <v>63</v>
      </c>
      <c r="C10361">
        <v>60</v>
      </c>
      <c r="D10361" t="s">
        <v>665</v>
      </c>
      <c r="I10361" t="str">
        <f t="shared" si="129"/>
        <v/>
      </c>
      <c r="J10361" t="s">
        <v>84</v>
      </c>
      <c r="K10361">
        <v>35</v>
      </c>
      <c r="L10361">
        <v>35</v>
      </c>
      <c r="M10361">
        <v>25</v>
      </c>
      <c r="N10361">
        <v>0</v>
      </c>
      <c r="O10361">
        <v>0</v>
      </c>
      <c r="P10361">
        <v>0</v>
      </c>
    </row>
    <row r="10362" spans="1:16" x14ac:dyDescent="0.25">
      <c r="A10362">
        <v>2012</v>
      </c>
      <c r="B10362" s="6" t="s">
        <v>63</v>
      </c>
      <c r="C10362">
        <v>61</v>
      </c>
      <c r="D10362" t="s">
        <v>665</v>
      </c>
      <c r="I10362" t="str">
        <f t="shared" si="129"/>
        <v/>
      </c>
      <c r="J10362" t="s">
        <v>82</v>
      </c>
      <c r="K10362">
        <v>10</v>
      </c>
      <c r="L10362">
        <v>10</v>
      </c>
      <c r="M10362">
        <v>2</v>
      </c>
      <c r="N10362">
        <v>0</v>
      </c>
      <c r="O10362">
        <v>0</v>
      </c>
      <c r="P10362">
        <v>0</v>
      </c>
    </row>
    <row r="10363" spans="1:16" x14ac:dyDescent="0.25">
      <c r="A10363">
        <v>2012</v>
      </c>
      <c r="B10363" s="6" t="s">
        <v>63</v>
      </c>
      <c r="C10363">
        <v>62</v>
      </c>
      <c r="D10363" t="s">
        <v>665</v>
      </c>
      <c r="I10363" t="str">
        <f t="shared" si="129"/>
        <v/>
      </c>
      <c r="J10363" t="s">
        <v>221</v>
      </c>
      <c r="K10363">
        <v>10</v>
      </c>
      <c r="L10363">
        <v>5</v>
      </c>
      <c r="M10363">
        <v>2</v>
      </c>
      <c r="N10363">
        <v>0</v>
      </c>
      <c r="O10363">
        <v>0</v>
      </c>
      <c r="P10363">
        <v>0</v>
      </c>
    </row>
    <row r="10364" spans="1:16" x14ac:dyDescent="0.25">
      <c r="A10364">
        <v>2012</v>
      </c>
      <c r="B10364" s="6" t="s">
        <v>63</v>
      </c>
      <c r="C10364">
        <v>63</v>
      </c>
      <c r="D10364" t="s">
        <v>665</v>
      </c>
      <c r="I10364" t="str">
        <f t="shared" si="129"/>
        <v/>
      </c>
      <c r="J10364" t="s">
        <v>261</v>
      </c>
      <c r="K10364">
        <v>15</v>
      </c>
      <c r="L10364">
        <v>10</v>
      </c>
      <c r="M10364">
        <v>10</v>
      </c>
      <c r="N10364">
        <v>0</v>
      </c>
      <c r="O10364">
        <v>0</v>
      </c>
      <c r="P10364">
        <v>0</v>
      </c>
    </row>
    <row r="10365" spans="1:16" x14ac:dyDescent="0.25">
      <c r="A10365">
        <v>2012</v>
      </c>
      <c r="B10365" s="6" t="s">
        <v>63</v>
      </c>
      <c r="C10365">
        <v>64</v>
      </c>
      <c r="D10365" t="s">
        <v>665</v>
      </c>
      <c r="I10365" t="str">
        <f t="shared" si="129"/>
        <v/>
      </c>
      <c r="J10365" t="s">
        <v>85</v>
      </c>
      <c r="K10365">
        <v>10</v>
      </c>
      <c r="L10365">
        <v>10</v>
      </c>
      <c r="M10365">
        <v>5</v>
      </c>
      <c r="N10365">
        <v>0</v>
      </c>
      <c r="O10365">
        <v>0</v>
      </c>
      <c r="P10365">
        <v>0</v>
      </c>
    </row>
    <row r="10366" spans="1:16" x14ac:dyDescent="0.25">
      <c r="A10366">
        <v>2012</v>
      </c>
      <c r="B10366" s="6" t="s">
        <v>63</v>
      </c>
      <c r="C10366">
        <v>65</v>
      </c>
      <c r="D10366" t="s">
        <v>665</v>
      </c>
      <c r="I10366" t="str">
        <f t="shared" si="129"/>
        <v/>
      </c>
      <c r="J10366" t="s">
        <v>80</v>
      </c>
      <c r="K10366">
        <v>15</v>
      </c>
      <c r="L10366">
        <v>15</v>
      </c>
      <c r="M10366">
        <v>3</v>
      </c>
      <c r="N10366">
        <v>0</v>
      </c>
      <c r="O10366">
        <v>0</v>
      </c>
      <c r="P10366">
        <v>0</v>
      </c>
    </row>
    <row r="10367" spans="1:16" x14ac:dyDescent="0.25">
      <c r="A10367">
        <v>2012</v>
      </c>
      <c r="B10367" s="6" t="s">
        <v>63</v>
      </c>
      <c r="C10367">
        <v>66</v>
      </c>
      <c r="D10367" t="s">
        <v>665</v>
      </c>
      <c r="I10367" t="str">
        <f t="shared" si="129"/>
        <v/>
      </c>
      <c r="J10367" t="s">
        <v>79</v>
      </c>
      <c r="K10367">
        <v>5</v>
      </c>
      <c r="L10367">
        <v>5</v>
      </c>
      <c r="M10367">
        <v>10</v>
      </c>
      <c r="N10367">
        <v>0</v>
      </c>
      <c r="O10367">
        <v>0</v>
      </c>
      <c r="P10367">
        <v>0</v>
      </c>
    </row>
    <row r="10368" spans="1:16" x14ac:dyDescent="0.25">
      <c r="A10368">
        <v>2012</v>
      </c>
      <c r="B10368" s="6" t="s">
        <v>63</v>
      </c>
      <c r="C10368">
        <v>67</v>
      </c>
      <c r="D10368" t="s">
        <v>665</v>
      </c>
      <c r="I10368" t="str">
        <f t="shared" si="129"/>
        <v/>
      </c>
      <c r="J10368" t="s">
        <v>82</v>
      </c>
      <c r="K10368">
        <v>20</v>
      </c>
      <c r="L10368">
        <v>10</v>
      </c>
      <c r="M10368">
        <v>15</v>
      </c>
      <c r="N10368">
        <v>0</v>
      </c>
      <c r="O10368">
        <v>0</v>
      </c>
      <c r="P10368">
        <v>0</v>
      </c>
    </row>
    <row r="10369" spans="1:16" x14ac:dyDescent="0.25">
      <c r="A10369">
        <v>2012</v>
      </c>
      <c r="B10369" s="6" t="s">
        <v>63</v>
      </c>
      <c r="C10369">
        <v>68</v>
      </c>
      <c r="D10369" t="s">
        <v>665</v>
      </c>
      <c r="I10369" t="str">
        <f t="shared" si="129"/>
        <v/>
      </c>
      <c r="J10369" t="s">
        <v>85</v>
      </c>
      <c r="K10369">
        <v>8</v>
      </c>
      <c r="L10369">
        <v>5</v>
      </c>
      <c r="M10369">
        <v>5</v>
      </c>
      <c r="N10369">
        <v>0</v>
      </c>
      <c r="O10369">
        <v>0</v>
      </c>
      <c r="P10369">
        <v>0</v>
      </c>
    </row>
    <row r="10370" spans="1:16" x14ac:dyDescent="0.25">
      <c r="A10370">
        <v>2012</v>
      </c>
      <c r="B10370" s="6" t="s">
        <v>63</v>
      </c>
      <c r="C10370">
        <v>69</v>
      </c>
      <c r="D10370" t="s">
        <v>665</v>
      </c>
      <c r="I10370" t="str">
        <f t="shared" si="129"/>
        <v/>
      </c>
      <c r="J10370" t="s">
        <v>82</v>
      </c>
      <c r="K10370">
        <v>25</v>
      </c>
      <c r="L10370">
        <v>10</v>
      </c>
      <c r="M10370">
        <v>20</v>
      </c>
      <c r="N10370">
        <v>0</v>
      </c>
      <c r="O10370">
        <v>0</v>
      </c>
      <c r="P10370">
        <v>0</v>
      </c>
    </row>
    <row r="10371" spans="1:16" x14ac:dyDescent="0.25">
      <c r="A10371">
        <v>2012</v>
      </c>
      <c r="B10371" s="6" t="s">
        <v>63</v>
      </c>
      <c r="C10371">
        <v>70</v>
      </c>
      <c r="D10371" t="s">
        <v>665</v>
      </c>
      <c r="F10371">
        <f>35*0.3048</f>
        <v>10.668000000000001</v>
      </c>
      <c r="I10371">
        <f t="shared" si="129"/>
        <v>10.668000000000001</v>
      </c>
      <c r="J10371" t="s">
        <v>82</v>
      </c>
      <c r="K10371">
        <v>5</v>
      </c>
      <c r="L10371">
        <v>5</v>
      </c>
      <c r="M10371">
        <v>8</v>
      </c>
      <c r="N10371">
        <v>0</v>
      </c>
      <c r="O10371">
        <v>0</v>
      </c>
      <c r="P10371">
        <v>0</v>
      </c>
    </row>
    <row r="10372" spans="1:16" x14ac:dyDescent="0.25">
      <c r="A10372">
        <v>2012</v>
      </c>
      <c r="B10372" s="6" t="s">
        <v>63</v>
      </c>
      <c r="C10372">
        <v>71</v>
      </c>
      <c r="D10372" t="s">
        <v>665</v>
      </c>
      <c r="E10372">
        <v>6</v>
      </c>
      <c r="F10372">
        <f>20*0.3048</f>
        <v>6.0960000000000001</v>
      </c>
      <c r="G10372">
        <v>310</v>
      </c>
      <c r="H10372">
        <v>0</v>
      </c>
      <c r="I10372">
        <f t="shared" si="129"/>
        <v>8.8347826086956527</v>
      </c>
      <c r="J10372" t="s">
        <v>80</v>
      </c>
      <c r="K10372">
        <v>40</v>
      </c>
      <c r="L10372">
        <v>15</v>
      </c>
      <c r="M10372">
        <v>15</v>
      </c>
      <c r="N10372">
        <v>0</v>
      </c>
      <c r="O10372">
        <v>0</v>
      </c>
      <c r="P10372">
        <v>5</v>
      </c>
    </row>
    <row r="10373" spans="1:16" x14ac:dyDescent="0.25">
      <c r="A10373">
        <v>2012</v>
      </c>
      <c r="B10373" s="6" t="s">
        <v>63</v>
      </c>
      <c r="C10373">
        <v>72</v>
      </c>
      <c r="D10373" t="s">
        <v>665</v>
      </c>
      <c r="I10373" t="str">
        <f t="shared" si="129"/>
        <v/>
      </c>
      <c r="J10373" t="s">
        <v>673</v>
      </c>
      <c r="K10373">
        <v>20</v>
      </c>
      <c r="L10373">
        <v>15</v>
      </c>
      <c r="M10373">
        <v>10</v>
      </c>
      <c r="N10373">
        <v>0</v>
      </c>
      <c r="O10373">
        <v>0</v>
      </c>
      <c r="P10373">
        <v>0</v>
      </c>
    </row>
    <row r="10374" spans="1:16" x14ac:dyDescent="0.25">
      <c r="A10374">
        <v>2012</v>
      </c>
      <c r="B10374" s="6" t="s">
        <v>63</v>
      </c>
      <c r="C10374">
        <v>73</v>
      </c>
      <c r="D10374" t="s">
        <v>665</v>
      </c>
      <c r="I10374" t="str">
        <f t="shared" si="129"/>
        <v/>
      </c>
      <c r="J10374" t="s">
        <v>83</v>
      </c>
      <c r="K10374">
        <v>10</v>
      </c>
      <c r="L10374">
        <v>10</v>
      </c>
      <c r="M10374">
        <v>10</v>
      </c>
      <c r="N10374">
        <v>0</v>
      </c>
      <c r="O10374">
        <v>0</v>
      </c>
      <c r="P10374">
        <v>0</v>
      </c>
    </row>
    <row r="10375" spans="1:16" x14ac:dyDescent="0.25">
      <c r="A10375">
        <v>2012</v>
      </c>
      <c r="B10375" s="6" t="s">
        <v>63</v>
      </c>
      <c r="C10375">
        <v>74</v>
      </c>
      <c r="D10375" t="s">
        <v>665</v>
      </c>
      <c r="I10375" t="str">
        <f t="shared" si="129"/>
        <v/>
      </c>
      <c r="J10375" t="s">
        <v>90</v>
      </c>
      <c r="K10375">
        <v>40</v>
      </c>
      <c r="L10375">
        <v>35</v>
      </c>
      <c r="M10375">
        <v>35</v>
      </c>
      <c r="N10375">
        <v>0</v>
      </c>
      <c r="O10375">
        <v>0</v>
      </c>
      <c r="P10375">
        <v>10</v>
      </c>
    </row>
    <row r="10376" spans="1:16" x14ac:dyDescent="0.25">
      <c r="A10376">
        <v>2012</v>
      </c>
      <c r="B10376" s="6" t="s">
        <v>63</v>
      </c>
      <c r="C10376">
        <v>75</v>
      </c>
      <c r="D10376" t="s">
        <v>665</v>
      </c>
      <c r="I10376" t="str">
        <f t="shared" si="129"/>
        <v/>
      </c>
      <c r="J10376" t="s">
        <v>82</v>
      </c>
      <c r="K10376">
        <v>25</v>
      </c>
      <c r="L10376">
        <v>20</v>
      </c>
      <c r="M10376">
        <v>25</v>
      </c>
      <c r="N10376">
        <v>0</v>
      </c>
      <c r="O10376">
        <v>0</v>
      </c>
      <c r="P10376">
        <v>0</v>
      </c>
    </row>
    <row r="10377" spans="1:16" x14ac:dyDescent="0.25">
      <c r="A10377">
        <v>2012</v>
      </c>
      <c r="B10377" s="6" t="s">
        <v>63</v>
      </c>
      <c r="C10377">
        <v>76</v>
      </c>
      <c r="D10377" t="s">
        <v>665</v>
      </c>
      <c r="I10377" t="str">
        <f t="shared" si="129"/>
        <v/>
      </c>
      <c r="J10377" t="s">
        <v>79</v>
      </c>
      <c r="K10377">
        <v>15</v>
      </c>
      <c r="L10377">
        <v>5</v>
      </c>
      <c r="M10377">
        <v>10</v>
      </c>
      <c r="N10377">
        <v>0</v>
      </c>
      <c r="O10377">
        <v>0</v>
      </c>
      <c r="P10377">
        <v>20</v>
      </c>
    </row>
    <row r="10378" spans="1:16" x14ac:dyDescent="0.25">
      <c r="A10378">
        <v>2012</v>
      </c>
      <c r="B10378" s="6" t="s">
        <v>63</v>
      </c>
      <c r="C10378">
        <v>77</v>
      </c>
      <c r="D10378" t="s">
        <v>665</v>
      </c>
      <c r="I10378" t="str">
        <f t="shared" si="129"/>
        <v/>
      </c>
      <c r="J10378" t="s">
        <v>137</v>
      </c>
      <c r="K10378">
        <v>15</v>
      </c>
      <c r="L10378">
        <v>10</v>
      </c>
      <c r="M10378">
        <v>2</v>
      </c>
      <c r="N10378">
        <v>0</v>
      </c>
      <c r="O10378">
        <v>0</v>
      </c>
      <c r="P10378">
        <v>0</v>
      </c>
    </row>
    <row r="10379" spans="1:16" x14ac:dyDescent="0.25">
      <c r="A10379">
        <v>2012</v>
      </c>
      <c r="B10379" s="6" t="s">
        <v>63</v>
      </c>
      <c r="C10379">
        <v>78</v>
      </c>
      <c r="D10379" t="s">
        <v>665</v>
      </c>
      <c r="I10379" t="str">
        <f t="shared" si="129"/>
        <v/>
      </c>
      <c r="J10379" t="s">
        <v>82</v>
      </c>
      <c r="K10379">
        <v>15</v>
      </c>
      <c r="L10379">
        <v>10</v>
      </c>
      <c r="M10379">
        <v>5</v>
      </c>
      <c r="N10379">
        <v>0</v>
      </c>
      <c r="O10379">
        <v>0</v>
      </c>
      <c r="P10379">
        <v>0</v>
      </c>
    </row>
    <row r="10380" spans="1:16" x14ac:dyDescent="0.25">
      <c r="A10380">
        <v>2012</v>
      </c>
      <c r="B10380" s="6" t="s">
        <v>63</v>
      </c>
      <c r="C10380">
        <v>79</v>
      </c>
      <c r="D10380" t="s">
        <v>665</v>
      </c>
      <c r="I10380" t="str">
        <f t="shared" si="129"/>
        <v/>
      </c>
      <c r="J10380" t="s">
        <v>81</v>
      </c>
      <c r="K10380">
        <v>40</v>
      </c>
      <c r="L10380">
        <v>25</v>
      </c>
      <c r="M10380">
        <v>25</v>
      </c>
      <c r="N10380">
        <v>0</v>
      </c>
      <c r="O10380">
        <v>0</v>
      </c>
      <c r="P10380">
        <v>25</v>
      </c>
    </row>
    <row r="10381" spans="1:16" x14ac:dyDescent="0.25">
      <c r="A10381">
        <v>2012</v>
      </c>
      <c r="B10381" s="6" t="s">
        <v>63</v>
      </c>
      <c r="C10381">
        <v>80</v>
      </c>
      <c r="D10381" t="s">
        <v>665</v>
      </c>
      <c r="I10381" t="str">
        <f t="shared" si="129"/>
        <v/>
      </c>
      <c r="J10381" t="s">
        <v>82</v>
      </c>
      <c r="K10381">
        <v>45</v>
      </c>
      <c r="L10381">
        <v>40</v>
      </c>
      <c r="M10381">
        <v>30</v>
      </c>
      <c r="N10381">
        <v>0</v>
      </c>
      <c r="O10381">
        <v>0</v>
      </c>
      <c r="P10381">
        <v>0</v>
      </c>
    </row>
    <row r="10382" spans="1:16" x14ac:dyDescent="0.25">
      <c r="A10382">
        <v>2012</v>
      </c>
      <c r="B10382" s="6" t="s">
        <v>63</v>
      </c>
      <c r="C10382">
        <v>81</v>
      </c>
      <c r="D10382" t="s">
        <v>665</v>
      </c>
      <c r="I10382" t="str">
        <f t="shared" si="129"/>
        <v/>
      </c>
      <c r="J10382" t="s">
        <v>82</v>
      </c>
      <c r="K10382">
        <v>20</v>
      </c>
      <c r="L10382">
        <v>15</v>
      </c>
      <c r="M10382">
        <v>30</v>
      </c>
      <c r="N10382">
        <v>0</v>
      </c>
      <c r="O10382">
        <v>0</v>
      </c>
      <c r="P10382">
        <v>0</v>
      </c>
    </row>
    <row r="10383" spans="1:16" x14ac:dyDescent="0.25">
      <c r="A10383">
        <v>2012</v>
      </c>
      <c r="B10383" s="6" t="s">
        <v>63</v>
      </c>
      <c r="C10383">
        <v>82</v>
      </c>
      <c r="D10383" t="s">
        <v>665</v>
      </c>
      <c r="I10383" t="str">
        <f t="shared" si="129"/>
        <v/>
      </c>
      <c r="J10383" t="s">
        <v>221</v>
      </c>
      <c r="K10383">
        <v>25</v>
      </c>
      <c r="L10383">
        <v>20</v>
      </c>
      <c r="M10383">
        <v>25</v>
      </c>
      <c r="N10383">
        <v>0</v>
      </c>
      <c r="O10383">
        <v>0</v>
      </c>
      <c r="P10383">
        <v>0</v>
      </c>
    </row>
    <row r="10384" spans="1:16" x14ac:dyDescent="0.25">
      <c r="A10384">
        <v>2012</v>
      </c>
      <c r="B10384" s="6" t="s">
        <v>63</v>
      </c>
      <c r="C10384">
        <v>83</v>
      </c>
      <c r="D10384" t="s">
        <v>665</v>
      </c>
      <c r="F10384">
        <f>19*0.3048</f>
        <v>5.7911999999999999</v>
      </c>
      <c r="I10384">
        <f t="shared" si="129"/>
        <v>5.7911999999999999</v>
      </c>
      <c r="J10384" t="s">
        <v>81</v>
      </c>
      <c r="K10384">
        <v>60</v>
      </c>
      <c r="L10384">
        <v>50</v>
      </c>
      <c r="M10384">
        <v>60</v>
      </c>
      <c r="N10384">
        <v>0</v>
      </c>
      <c r="O10384">
        <v>0</v>
      </c>
      <c r="P10384">
        <v>25</v>
      </c>
    </row>
    <row r="10385" spans="1:21" x14ac:dyDescent="0.25">
      <c r="A10385">
        <v>2012</v>
      </c>
      <c r="B10385" s="6" t="s">
        <v>68</v>
      </c>
      <c r="C10385">
        <v>1</v>
      </c>
      <c r="D10385" t="s">
        <v>661</v>
      </c>
      <c r="E10385">
        <v>1</v>
      </c>
      <c r="F10385">
        <v>11.1</v>
      </c>
      <c r="G10385">
        <v>230</v>
      </c>
      <c r="H10385">
        <v>0</v>
      </c>
      <c r="I10385">
        <f t="shared" si="129"/>
        <v>14.415584415584414</v>
      </c>
      <c r="J10385" t="s">
        <v>80</v>
      </c>
      <c r="K10385">
        <v>40</v>
      </c>
      <c r="L10385">
        <v>38</v>
      </c>
      <c r="M10385">
        <v>35</v>
      </c>
      <c r="N10385">
        <v>0</v>
      </c>
      <c r="O10385">
        <v>30</v>
      </c>
      <c r="P10385">
        <v>0</v>
      </c>
      <c r="S10385" t="s">
        <v>47</v>
      </c>
      <c r="U10385" t="s">
        <v>664</v>
      </c>
    </row>
    <row r="10386" spans="1:21" x14ac:dyDescent="0.25">
      <c r="A10386">
        <v>2012</v>
      </c>
      <c r="B10386" s="6" t="s">
        <v>68</v>
      </c>
      <c r="C10386">
        <v>2</v>
      </c>
      <c r="D10386" t="s">
        <v>661</v>
      </c>
      <c r="I10386" t="str">
        <f t="shared" si="129"/>
        <v/>
      </c>
      <c r="J10386" t="s">
        <v>82</v>
      </c>
      <c r="K10386">
        <v>18</v>
      </c>
      <c r="L10386">
        <v>15</v>
      </c>
      <c r="M10386">
        <v>12</v>
      </c>
      <c r="N10386">
        <v>0</v>
      </c>
      <c r="O10386">
        <v>25</v>
      </c>
      <c r="P10386">
        <v>5</v>
      </c>
      <c r="Q10386" t="s">
        <v>363</v>
      </c>
    </row>
    <row r="10387" spans="1:21" x14ac:dyDescent="0.25">
      <c r="A10387">
        <v>2012</v>
      </c>
      <c r="B10387" s="6" t="s">
        <v>68</v>
      </c>
      <c r="C10387">
        <v>3</v>
      </c>
      <c r="D10387" t="s">
        <v>661</v>
      </c>
      <c r="I10387" t="str">
        <f t="shared" si="129"/>
        <v/>
      </c>
      <c r="J10387" t="s">
        <v>78</v>
      </c>
      <c r="K10387">
        <v>5</v>
      </c>
      <c r="L10387">
        <v>4</v>
      </c>
      <c r="M10387">
        <v>3</v>
      </c>
      <c r="N10387">
        <v>0</v>
      </c>
      <c r="O10387">
        <v>0</v>
      </c>
      <c r="P10387">
        <v>0</v>
      </c>
    </row>
    <row r="10388" spans="1:21" x14ac:dyDescent="0.25">
      <c r="A10388">
        <v>2012</v>
      </c>
      <c r="B10388" s="6" t="s">
        <v>68</v>
      </c>
      <c r="C10388">
        <v>4</v>
      </c>
      <c r="D10388" t="s">
        <v>661</v>
      </c>
      <c r="I10388" t="str">
        <f t="shared" si="129"/>
        <v/>
      </c>
      <c r="J10388" t="s">
        <v>79</v>
      </c>
      <c r="K10388">
        <v>25</v>
      </c>
      <c r="L10388">
        <v>20</v>
      </c>
      <c r="M10388">
        <v>4</v>
      </c>
      <c r="N10388">
        <v>0</v>
      </c>
      <c r="O10388">
        <v>0</v>
      </c>
      <c r="P10388">
        <v>0</v>
      </c>
    </row>
    <row r="10389" spans="1:21" x14ac:dyDescent="0.25">
      <c r="A10389">
        <v>2012</v>
      </c>
      <c r="B10389" s="6" t="s">
        <v>68</v>
      </c>
      <c r="C10389">
        <v>5</v>
      </c>
      <c r="D10389" t="s">
        <v>661</v>
      </c>
      <c r="I10389" t="str">
        <f t="shared" si="129"/>
        <v/>
      </c>
      <c r="J10389" t="s">
        <v>85</v>
      </c>
      <c r="K10389">
        <v>4</v>
      </c>
      <c r="L10389">
        <v>4</v>
      </c>
      <c r="M10389">
        <v>5</v>
      </c>
      <c r="N10389">
        <v>0</v>
      </c>
      <c r="O10389">
        <v>0</v>
      </c>
      <c r="P10389">
        <v>0</v>
      </c>
    </row>
    <row r="10390" spans="1:21" x14ac:dyDescent="0.25">
      <c r="A10390">
        <v>2012</v>
      </c>
      <c r="B10390" s="6" t="s">
        <v>68</v>
      </c>
      <c r="C10390">
        <v>6</v>
      </c>
      <c r="D10390" t="s">
        <v>661</v>
      </c>
      <c r="I10390" t="str">
        <f t="shared" si="129"/>
        <v/>
      </c>
      <c r="J10390" t="s">
        <v>82</v>
      </c>
      <c r="K10390">
        <v>20</v>
      </c>
      <c r="L10390">
        <v>10</v>
      </c>
      <c r="M10390">
        <v>5</v>
      </c>
      <c r="N10390">
        <v>0</v>
      </c>
      <c r="O10390">
        <v>0</v>
      </c>
      <c r="P10390">
        <v>0</v>
      </c>
    </row>
    <row r="10391" spans="1:21" x14ac:dyDescent="0.25">
      <c r="A10391">
        <v>2012</v>
      </c>
      <c r="B10391" s="6" t="s">
        <v>68</v>
      </c>
      <c r="C10391">
        <v>7</v>
      </c>
      <c r="D10391" t="s">
        <v>661</v>
      </c>
      <c r="I10391" t="str">
        <f t="shared" si="129"/>
        <v/>
      </c>
      <c r="J10391" t="s">
        <v>82</v>
      </c>
      <c r="K10391">
        <v>75</v>
      </c>
      <c r="L10391">
        <v>45</v>
      </c>
      <c r="M10391">
        <v>40</v>
      </c>
      <c r="N10391">
        <v>0</v>
      </c>
      <c r="O10391">
        <v>10</v>
      </c>
      <c r="P10391">
        <v>0</v>
      </c>
    </row>
    <row r="10392" spans="1:21" x14ac:dyDescent="0.25">
      <c r="A10392">
        <v>2012</v>
      </c>
      <c r="B10392" s="6" t="s">
        <v>68</v>
      </c>
      <c r="C10392">
        <v>8</v>
      </c>
      <c r="D10392" t="s">
        <v>661</v>
      </c>
      <c r="I10392" t="str">
        <f t="shared" si="129"/>
        <v/>
      </c>
      <c r="J10392" t="s">
        <v>82</v>
      </c>
      <c r="K10392">
        <v>10</v>
      </c>
      <c r="L10392">
        <v>8</v>
      </c>
      <c r="M10392">
        <v>5</v>
      </c>
      <c r="N10392">
        <v>0</v>
      </c>
      <c r="O10392">
        <v>5</v>
      </c>
      <c r="P10392">
        <v>0</v>
      </c>
      <c r="Q10392" t="s">
        <v>363</v>
      </c>
    </row>
    <row r="10393" spans="1:21" x14ac:dyDescent="0.25">
      <c r="A10393">
        <v>2012</v>
      </c>
      <c r="B10393" s="6" t="s">
        <v>68</v>
      </c>
      <c r="C10393">
        <v>9</v>
      </c>
      <c r="D10393" t="s">
        <v>661</v>
      </c>
      <c r="I10393" t="str">
        <f t="shared" si="129"/>
        <v/>
      </c>
      <c r="J10393" t="s">
        <v>82</v>
      </c>
      <c r="K10393">
        <v>30</v>
      </c>
      <c r="L10393">
        <v>18</v>
      </c>
      <c r="M10393">
        <v>20</v>
      </c>
      <c r="N10393">
        <v>0</v>
      </c>
      <c r="O10393">
        <v>0</v>
      </c>
      <c r="P10393">
        <v>0</v>
      </c>
    </row>
    <row r="10394" spans="1:21" x14ac:dyDescent="0.25">
      <c r="A10394">
        <v>2012</v>
      </c>
      <c r="B10394" s="6" t="s">
        <v>68</v>
      </c>
      <c r="C10394">
        <v>10</v>
      </c>
      <c r="D10394" t="s">
        <v>661</v>
      </c>
      <c r="I10394" t="str">
        <f t="shared" si="129"/>
        <v/>
      </c>
      <c r="J10394" t="s">
        <v>79</v>
      </c>
      <c r="K10394">
        <v>20</v>
      </c>
      <c r="L10394">
        <v>12</v>
      </c>
      <c r="M10394">
        <v>3</v>
      </c>
      <c r="N10394">
        <v>0</v>
      </c>
      <c r="O10394">
        <v>0</v>
      </c>
      <c r="P10394">
        <v>10</v>
      </c>
    </row>
    <row r="10395" spans="1:21" x14ac:dyDescent="0.25">
      <c r="A10395">
        <v>2012</v>
      </c>
      <c r="B10395" s="6" t="s">
        <v>68</v>
      </c>
      <c r="C10395">
        <v>11</v>
      </c>
      <c r="D10395" t="s">
        <v>661</v>
      </c>
      <c r="F10395">
        <v>11</v>
      </c>
      <c r="I10395">
        <f t="shared" si="129"/>
        <v>11</v>
      </c>
      <c r="J10395" t="s">
        <v>85</v>
      </c>
      <c r="K10395">
        <v>10</v>
      </c>
      <c r="L10395">
        <v>8</v>
      </c>
      <c r="M10395">
        <v>4</v>
      </c>
      <c r="N10395">
        <v>0</v>
      </c>
      <c r="O10395">
        <v>0</v>
      </c>
      <c r="P10395">
        <v>0</v>
      </c>
      <c r="S10395" t="s">
        <v>47</v>
      </c>
    </row>
    <row r="10396" spans="1:21" x14ac:dyDescent="0.25">
      <c r="A10396">
        <v>2012</v>
      </c>
      <c r="B10396" s="6" t="s">
        <v>68</v>
      </c>
      <c r="C10396">
        <v>12</v>
      </c>
      <c r="D10396" t="s">
        <v>661</v>
      </c>
      <c r="E10396">
        <v>2</v>
      </c>
      <c r="F10396">
        <v>12.5</v>
      </c>
      <c r="G10396">
        <v>210</v>
      </c>
      <c r="H10396">
        <v>70</v>
      </c>
      <c r="I10396">
        <f t="shared" si="129"/>
        <v>15.822784810126583</v>
      </c>
      <c r="J10396" t="s">
        <v>82</v>
      </c>
      <c r="K10396">
        <v>20</v>
      </c>
      <c r="L10396">
        <v>10</v>
      </c>
      <c r="M10396">
        <v>4</v>
      </c>
      <c r="N10396">
        <v>0</v>
      </c>
      <c r="O10396">
        <v>10</v>
      </c>
      <c r="P10396">
        <v>0</v>
      </c>
      <c r="Q10396" t="s">
        <v>363</v>
      </c>
    </row>
    <row r="10397" spans="1:21" x14ac:dyDescent="0.25">
      <c r="A10397">
        <v>2012</v>
      </c>
      <c r="B10397" s="6" t="s">
        <v>68</v>
      </c>
      <c r="C10397">
        <v>13</v>
      </c>
      <c r="D10397" t="s">
        <v>661</v>
      </c>
      <c r="I10397" t="str">
        <f t="shared" si="129"/>
        <v/>
      </c>
      <c r="J10397" t="s">
        <v>79</v>
      </c>
      <c r="K10397">
        <v>18</v>
      </c>
      <c r="L10397">
        <v>5</v>
      </c>
      <c r="M10397">
        <v>10</v>
      </c>
      <c r="N10397">
        <v>0</v>
      </c>
      <c r="O10397">
        <v>0</v>
      </c>
      <c r="P10397">
        <v>0</v>
      </c>
    </row>
    <row r="10398" spans="1:21" x14ac:dyDescent="0.25">
      <c r="A10398">
        <v>2012</v>
      </c>
      <c r="B10398" s="6" t="s">
        <v>68</v>
      </c>
      <c r="C10398">
        <v>14</v>
      </c>
      <c r="D10398" t="s">
        <v>661</v>
      </c>
      <c r="I10398" t="str">
        <f t="shared" si="129"/>
        <v/>
      </c>
      <c r="J10398" t="s">
        <v>81</v>
      </c>
      <c r="K10398">
        <v>20</v>
      </c>
      <c r="L10398">
        <v>18</v>
      </c>
      <c r="M10398">
        <v>12</v>
      </c>
      <c r="N10398">
        <v>0</v>
      </c>
      <c r="O10398">
        <v>0</v>
      </c>
      <c r="P10398">
        <v>0</v>
      </c>
    </row>
    <row r="10399" spans="1:21" x14ac:dyDescent="0.25">
      <c r="A10399">
        <v>2012</v>
      </c>
      <c r="B10399" s="6" t="s">
        <v>68</v>
      </c>
      <c r="C10399">
        <v>15</v>
      </c>
      <c r="D10399" t="s">
        <v>661</v>
      </c>
      <c r="I10399" t="str">
        <f t="shared" si="129"/>
        <v/>
      </c>
      <c r="J10399" t="s">
        <v>79</v>
      </c>
      <c r="K10399">
        <v>12</v>
      </c>
      <c r="L10399">
        <v>10</v>
      </c>
      <c r="M10399">
        <v>20</v>
      </c>
      <c r="N10399">
        <v>0</v>
      </c>
      <c r="O10399">
        <v>5</v>
      </c>
      <c r="P10399">
        <v>30</v>
      </c>
    </row>
    <row r="10400" spans="1:21" x14ac:dyDescent="0.25">
      <c r="A10400">
        <v>2012</v>
      </c>
      <c r="B10400" s="6" t="s">
        <v>68</v>
      </c>
      <c r="C10400">
        <v>16</v>
      </c>
      <c r="D10400" t="s">
        <v>661</v>
      </c>
      <c r="I10400" t="str">
        <f t="shared" si="129"/>
        <v/>
      </c>
      <c r="J10400" t="s">
        <v>78</v>
      </c>
      <c r="K10400">
        <v>5</v>
      </c>
      <c r="L10400">
        <v>4</v>
      </c>
      <c r="M10400">
        <v>10</v>
      </c>
      <c r="N10400">
        <v>0</v>
      </c>
      <c r="O10400">
        <v>20</v>
      </c>
      <c r="P10400">
        <v>0</v>
      </c>
    </row>
    <row r="10401" spans="1:21" x14ac:dyDescent="0.25">
      <c r="A10401">
        <v>2012</v>
      </c>
      <c r="B10401" s="6" t="s">
        <v>68</v>
      </c>
      <c r="C10401">
        <v>17</v>
      </c>
      <c r="D10401" t="s">
        <v>661</v>
      </c>
      <c r="I10401" t="str">
        <f t="shared" si="129"/>
        <v/>
      </c>
      <c r="J10401" t="s">
        <v>85</v>
      </c>
      <c r="K10401">
        <v>5</v>
      </c>
      <c r="L10401">
        <v>8</v>
      </c>
      <c r="M10401">
        <v>5</v>
      </c>
      <c r="N10401">
        <v>0</v>
      </c>
      <c r="O10401">
        <v>0</v>
      </c>
      <c r="P10401">
        <v>0</v>
      </c>
    </row>
    <row r="10402" spans="1:21" x14ac:dyDescent="0.25">
      <c r="A10402">
        <v>2012</v>
      </c>
      <c r="B10402" s="6" t="s">
        <v>68</v>
      </c>
      <c r="C10402">
        <v>18</v>
      </c>
      <c r="D10402" t="s">
        <v>661</v>
      </c>
      <c r="I10402" t="str">
        <f t="shared" si="129"/>
        <v/>
      </c>
      <c r="J10402" t="s">
        <v>91</v>
      </c>
      <c r="K10402">
        <v>35</v>
      </c>
      <c r="L10402">
        <v>20</v>
      </c>
      <c r="M10402">
        <v>10</v>
      </c>
      <c r="N10402">
        <v>0</v>
      </c>
      <c r="O10402">
        <v>10</v>
      </c>
      <c r="P10402">
        <v>10</v>
      </c>
      <c r="U10402" t="s">
        <v>674</v>
      </c>
    </row>
    <row r="10403" spans="1:21" x14ac:dyDescent="0.25">
      <c r="A10403">
        <v>2012</v>
      </c>
      <c r="B10403" s="6" t="s">
        <v>68</v>
      </c>
      <c r="C10403">
        <v>19</v>
      </c>
      <c r="D10403" t="s">
        <v>661</v>
      </c>
      <c r="I10403" t="str">
        <f t="shared" si="129"/>
        <v/>
      </c>
      <c r="J10403" t="s">
        <v>80</v>
      </c>
      <c r="K10403">
        <v>10</v>
      </c>
      <c r="L10403">
        <v>5</v>
      </c>
      <c r="M10403">
        <v>5</v>
      </c>
      <c r="N10403">
        <v>0</v>
      </c>
      <c r="O10403">
        <v>2</v>
      </c>
      <c r="P10403">
        <v>0</v>
      </c>
      <c r="U10403" t="s">
        <v>664</v>
      </c>
    </row>
    <row r="10404" spans="1:21" x14ac:dyDescent="0.25">
      <c r="A10404">
        <v>2012</v>
      </c>
      <c r="B10404" s="6" t="s">
        <v>68</v>
      </c>
      <c r="C10404">
        <v>20</v>
      </c>
      <c r="D10404" t="s">
        <v>661</v>
      </c>
      <c r="I10404" t="str">
        <f t="shared" si="129"/>
        <v/>
      </c>
      <c r="J10404" t="s">
        <v>78</v>
      </c>
      <c r="K10404">
        <v>35</v>
      </c>
      <c r="L10404">
        <v>30</v>
      </c>
      <c r="M10404">
        <v>15</v>
      </c>
      <c r="N10404">
        <v>0</v>
      </c>
      <c r="O10404">
        <v>0</v>
      </c>
      <c r="P10404">
        <v>0</v>
      </c>
    </row>
    <row r="10405" spans="1:21" x14ac:dyDescent="0.25">
      <c r="A10405">
        <v>2012</v>
      </c>
      <c r="B10405" s="6" t="s">
        <v>68</v>
      </c>
      <c r="C10405">
        <v>21</v>
      </c>
      <c r="D10405" t="s">
        <v>661</v>
      </c>
      <c r="I10405" t="str">
        <f t="shared" si="129"/>
        <v/>
      </c>
      <c r="J10405" t="s">
        <v>599</v>
      </c>
      <c r="K10405">
        <v>25</v>
      </c>
      <c r="L10405">
        <v>20</v>
      </c>
      <c r="M10405">
        <v>35</v>
      </c>
      <c r="N10405">
        <v>0</v>
      </c>
      <c r="O10405">
        <v>0</v>
      </c>
      <c r="P10405">
        <v>10</v>
      </c>
    </row>
    <row r="10406" spans="1:21" x14ac:dyDescent="0.25">
      <c r="A10406">
        <v>2012</v>
      </c>
      <c r="B10406" s="6" t="s">
        <v>68</v>
      </c>
      <c r="C10406">
        <v>22</v>
      </c>
      <c r="D10406" t="s">
        <v>661</v>
      </c>
      <c r="I10406" t="str">
        <f t="shared" si="129"/>
        <v/>
      </c>
      <c r="J10406" t="s">
        <v>81</v>
      </c>
      <c r="K10406">
        <v>22</v>
      </c>
      <c r="L10406">
        <v>20</v>
      </c>
      <c r="M10406">
        <v>25</v>
      </c>
      <c r="N10406">
        <v>0</v>
      </c>
      <c r="O10406">
        <v>30</v>
      </c>
      <c r="P10406">
        <v>0</v>
      </c>
    </row>
    <row r="10407" spans="1:21" x14ac:dyDescent="0.25">
      <c r="A10407">
        <v>2012</v>
      </c>
      <c r="B10407" s="6" t="s">
        <v>68</v>
      </c>
      <c r="C10407">
        <v>23</v>
      </c>
      <c r="D10407" t="s">
        <v>661</v>
      </c>
      <c r="I10407" t="str">
        <f t="shared" si="129"/>
        <v/>
      </c>
      <c r="J10407" t="s">
        <v>83</v>
      </c>
      <c r="K10407">
        <v>50</v>
      </c>
      <c r="L10407">
        <v>20</v>
      </c>
      <c r="M10407">
        <v>12</v>
      </c>
      <c r="N10407">
        <v>0</v>
      </c>
      <c r="O10407">
        <v>10</v>
      </c>
      <c r="P10407">
        <v>20</v>
      </c>
    </row>
    <row r="10408" spans="1:21" x14ac:dyDescent="0.25">
      <c r="A10408">
        <v>2012</v>
      </c>
      <c r="B10408" s="6" t="s">
        <v>68</v>
      </c>
      <c r="C10408">
        <v>24</v>
      </c>
      <c r="D10408" t="s">
        <v>661</v>
      </c>
      <c r="F10408">
        <v>12</v>
      </c>
      <c r="I10408">
        <f t="shared" si="129"/>
        <v>12</v>
      </c>
      <c r="J10408" t="s">
        <v>79</v>
      </c>
      <c r="K10408">
        <v>15</v>
      </c>
      <c r="L10408">
        <v>10</v>
      </c>
      <c r="M10408">
        <v>10</v>
      </c>
      <c r="N10408">
        <v>0</v>
      </c>
      <c r="O10408">
        <v>0</v>
      </c>
      <c r="P10408">
        <v>0</v>
      </c>
    </row>
    <row r="10409" spans="1:21" x14ac:dyDescent="0.25">
      <c r="A10409">
        <v>2012</v>
      </c>
      <c r="B10409" s="6" t="s">
        <v>68</v>
      </c>
      <c r="C10409">
        <v>25</v>
      </c>
      <c r="D10409" t="s">
        <v>661</v>
      </c>
      <c r="E10409">
        <v>3</v>
      </c>
      <c r="F10409">
        <v>11.9</v>
      </c>
      <c r="G10409">
        <v>150</v>
      </c>
      <c r="H10409">
        <v>80</v>
      </c>
      <c r="I10409">
        <f t="shared" si="129"/>
        <v>14</v>
      </c>
      <c r="J10409" t="s">
        <v>82</v>
      </c>
      <c r="K10409">
        <v>20</v>
      </c>
      <c r="L10409">
        <v>12</v>
      </c>
      <c r="M10409">
        <v>5</v>
      </c>
      <c r="N10409">
        <v>0</v>
      </c>
      <c r="O10409">
        <v>60</v>
      </c>
      <c r="P10409">
        <v>0</v>
      </c>
      <c r="Q10409" t="s">
        <v>363</v>
      </c>
    </row>
    <row r="10410" spans="1:21" x14ac:dyDescent="0.25">
      <c r="A10410">
        <v>2012</v>
      </c>
      <c r="B10410" s="6" t="s">
        <v>68</v>
      </c>
      <c r="C10410">
        <v>26</v>
      </c>
      <c r="D10410" t="s">
        <v>661</v>
      </c>
      <c r="I10410" t="str">
        <f t="shared" si="129"/>
        <v/>
      </c>
      <c r="J10410" t="s">
        <v>84</v>
      </c>
      <c r="K10410">
        <v>30</v>
      </c>
      <c r="L10410">
        <v>20</v>
      </c>
      <c r="M10410">
        <v>20</v>
      </c>
      <c r="N10410">
        <v>0</v>
      </c>
      <c r="O10410">
        <v>20</v>
      </c>
      <c r="P10410">
        <v>50</v>
      </c>
    </row>
    <row r="10411" spans="1:21" x14ac:dyDescent="0.25">
      <c r="A10411">
        <v>2012</v>
      </c>
      <c r="B10411" s="6" t="s">
        <v>68</v>
      </c>
      <c r="C10411">
        <v>27</v>
      </c>
      <c r="D10411" t="s">
        <v>661</v>
      </c>
      <c r="I10411" t="str">
        <f t="shared" si="129"/>
        <v/>
      </c>
      <c r="J10411" t="s">
        <v>82</v>
      </c>
      <c r="K10411">
        <v>12</v>
      </c>
      <c r="L10411">
        <v>10</v>
      </c>
      <c r="M10411">
        <v>4</v>
      </c>
      <c r="N10411">
        <v>0</v>
      </c>
      <c r="O10411">
        <v>20</v>
      </c>
      <c r="P10411">
        <v>0</v>
      </c>
    </row>
    <row r="10412" spans="1:21" x14ac:dyDescent="0.25">
      <c r="A10412">
        <v>2012</v>
      </c>
      <c r="B10412" s="6" t="s">
        <v>68</v>
      </c>
      <c r="C10412">
        <v>28</v>
      </c>
      <c r="D10412" t="s">
        <v>661</v>
      </c>
      <c r="I10412" t="str">
        <f t="shared" si="129"/>
        <v/>
      </c>
      <c r="J10412" t="s">
        <v>82</v>
      </c>
      <c r="K10412">
        <v>20</v>
      </c>
      <c r="L10412">
        <v>10</v>
      </c>
      <c r="M10412">
        <v>8</v>
      </c>
      <c r="N10412">
        <v>0</v>
      </c>
      <c r="O10412">
        <v>5</v>
      </c>
      <c r="P10412">
        <v>0</v>
      </c>
      <c r="Q10412" t="s">
        <v>363</v>
      </c>
    </row>
    <row r="10413" spans="1:21" x14ac:dyDescent="0.25">
      <c r="A10413">
        <v>2012</v>
      </c>
      <c r="B10413" s="6" t="s">
        <v>68</v>
      </c>
      <c r="C10413">
        <v>29</v>
      </c>
      <c r="D10413" t="s">
        <v>661</v>
      </c>
      <c r="I10413" t="str">
        <f t="shared" si="129"/>
        <v/>
      </c>
      <c r="J10413" t="s">
        <v>227</v>
      </c>
      <c r="K10413">
        <v>15</v>
      </c>
      <c r="L10413">
        <v>10</v>
      </c>
      <c r="M10413">
        <v>3</v>
      </c>
      <c r="N10413">
        <v>0</v>
      </c>
      <c r="O10413">
        <v>20</v>
      </c>
      <c r="P10413">
        <v>0</v>
      </c>
    </row>
    <row r="10414" spans="1:21" x14ac:dyDescent="0.25">
      <c r="A10414">
        <v>2012</v>
      </c>
      <c r="B10414" s="6" t="s">
        <v>68</v>
      </c>
      <c r="C10414">
        <v>30</v>
      </c>
      <c r="D10414" t="s">
        <v>661</v>
      </c>
      <c r="I10414" t="str">
        <f t="shared" si="129"/>
        <v/>
      </c>
      <c r="J10414" t="s">
        <v>227</v>
      </c>
      <c r="K10414">
        <v>30</v>
      </c>
      <c r="L10414">
        <v>20</v>
      </c>
      <c r="M10414">
        <v>5</v>
      </c>
      <c r="N10414">
        <v>0</v>
      </c>
      <c r="O10414">
        <v>10</v>
      </c>
      <c r="P10414">
        <v>0</v>
      </c>
    </row>
    <row r="10415" spans="1:21" x14ac:dyDescent="0.25">
      <c r="A10415">
        <v>2012</v>
      </c>
      <c r="B10415" s="6" t="s">
        <v>68</v>
      </c>
      <c r="C10415">
        <v>31</v>
      </c>
      <c r="D10415" t="s">
        <v>661</v>
      </c>
      <c r="I10415" t="str">
        <f t="shared" si="129"/>
        <v/>
      </c>
      <c r="J10415" t="s">
        <v>82</v>
      </c>
      <c r="K10415">
        <v>20</v>
      </c>
      <c r="L10415">
        <v>15</v>
      </c>
      <c r="M10415">
        <v>10</v>
      </c>
      <c r="N10415">
        <v>0</v>
      </c>
      <c r="O10415">
        <v>10</v>
      </c>
      <c r="P10415">
        <v>0</v>
      </c>
      <c r="Q10415" t="s">
        <v>363</v>
      </c>
    </row>
    <row r="10416" spans="1:21" x14ac:dyDescent="0.25">
      <c r="A10416">
        <v>2012</v>
      </c>
      <c r="B10416" s="6" t="s">
        <v>68</v>
      </c>
      <c r="C10416">
        <v>32</v>
      </c>
      <c r="D10416" t="s">
        <v>661</v>
      </c>
      <c r="I10416" t="str">
        <f t="shared" si="129"/>
        <v/>
      </c>
      <c r="J10416" t="s">
        <v>626</v>
      </c>
      <c r="K10416">
        <v>12</v>
      </c>
      <c r="L10416">
        <v>10</v>
      </c>
      <c r="M10416">
        <v>8</v>
      </c>
      <c r="N10416">
        <v>0</v>
      </c>
      <c r="O10416">
        <v>95</v>
      </c>
      <c r="P10416">
        <v>0</v>
      </c>
    </row>
    <row r="10417" spans="1:19" x14ac:dyDescent="0.25">
      <c r="A10417">
        <v>2012</v>
      </c>
      <c r="B10417" s="6" t="s">
        <v>68</v>
      </c>
      <c r="C10417">
        <v>33</v>
      </c>
      <c r="D10417" t="s">
        <v>661</v>
      </c>
      <c r="I10417" t="str">
        <f t="shared" si="129"/>
        <v/>
      </c>
      <c r="J10417" t="s">
        <v>78</v>
      </c>
      <c r="K10417">
        <v>40</v>
      </c>
      <c r="L10417">
        <v>20</v>
      </c>
      <c r="M10417">
        <v>15</v>
      </c>
      <c r="N10417">
        <v>0</v>
      </c>
      <c r="O10417">
        <v>0</v>
      </c>
      <c r="P10417">
        <v>0</v>
      </c>
    </row>
    <row r="10418" spans="1:19" x14ac:dyDescent="0.25">
      <c r="A10418">
        <v>2012</v>
      </c>
      <c r="B10418" s="6" t="s">
        <v>68</v>
      </c>
      <c r="C10418">
        <v>34</v>
      </c>
      <c r="D10418" t="s">
        <v>661</v>
      </c>
      <c r="I10418" t="str">
        <f t="shared" si="129"/>
        <v/>
      </c>
      <c r="J10418" t="s">
        <v>82</v>
      </c>
      <c r="K10418">
        <v>20</v>
      </c>
      <c r="L10418">
        <v>10</v>
      </c>
      <c r="M10418">
        <v>5</v>
      </c>
      <c r="N10418">
        <v>0</v>
      </c>
      <c r="O10418">
        <v>60</v>
      </c>
      <c r="P10418">
        <v>0</v>
      </c>
      <c r="Q10418" t="s">
        <v>363</v>
      </c>
    </row>
    <row r="10419" spans="1:19" x14ac:dyDescent="0.25">
      <c r="A10419">
        <v>2012</v>
      </c>
      <c r="B10419" s="6" t="s">
        <v>68</v>
      </c>
      <c r="C10419">
        <v>35</v>
      </c>
      <c r="D10419" t="s">
        <v>661</v>
      </c>
      <c r="I10419" t="str">
        <f t="shared" si="129"/>
        <v/>
      </c>
      <c r="J10419" t="s">
        <v>85</v>
      </c>
      <c r="K10419">
        <v>5</v>
      </c>
      <c r="L10419">
        <v>5</v>
      </c>
      <c r="M10419">
        <v>3</v>
      </c>
      <c r="N10419">
        <v>0</v>
      </c>
      <c r="O10419">
        <v>0</v>
      </c>
      <c r="P10419">
        <v>0</v>
      </c>
    </row>
    <row r="10420" spans="1:19" x14ac:dyDescent="0.25">
      <c r="A10420">
        <v>2012</v>
      </c>
      <c r="B10420" s="6" t="s">
        <v>68</v>
      </c>
      <c r="C10420">
        <v>36</v>
      </c>
      <c r="D10420" t="s">
        <v>661</v>
      </c>
      <c r="I10420" t="str">
        <f t="shared" si="129"/>
        <v/>
      </c>
      <c r="J10420" t="s">
        <v>82</v>
      </c>
      <c r="K10420">
        <v>25</v>
      </c>
      <c r="L10420">
        <v>20</v>
      </c>
      <c r="M10420">
        <v>8</v>
      </c>
      <c r="N10420">
        <v>0</v>
      </c>
      <c r="O10420">
        <v>10</v>
      </c>
      <c r="P10420">
        <v>0</v>
      </c>
      <c r="Q10420" t="s">
        <v>363</v>
      </c>
    </row>
    <row r="10421" spans="1:19" x14ac:dyDescent="0.25">
      <c r="A10421">
        <v>2012</v>
      </c>
      <c r="B10421" s="6" t="s">
        <v>68</v>
      </c>
      <c r="C10421">
        <v>37</v>
      </c>
      <c r="D10421" t="s">
        <v>661</v>
      </c>
      <c r="I10421" t="str">
        <f t="shared" ref="I10421:I10484" si="130">IF($F10421&gt;0, $F10421/(1000-$G10421)*1000,"")</f>
        <v/>
      </c>
      <c r="J10421" t="s">
        <v>82</v>
      </c>
      <c r="K10421">
        <v>5</v>
      </c>
      <c r="L10421">
        <v>5</v>
      </c>
      <c r="M10421">
        <v>3</v>
      </c>
      <c r="N10421">
        <v>0</v>
      </c>
      <c r="O10421">
        <v>0</v>
      </c>
      <c r="P10421">
        <v>0</v>
      </c>
    </row>
    <row r="10422" spans="1:19" x14ac:dyDescent="0.25">
      <c r="A10422">
        <v>2012</v>
      </c>
      <c r="B10422" s="6" t="s">
        <v>68</v>
      </c>
      <c r="C10422">
        <v>38</v>
      </c>
      <c r="D10422" t="s">
        <v>661</v>
      </c>
      <c r="I10422" t="str">
        <f t="shared" si="130"/>
        <v/>
      </c>
      <c r="J10422" t="s">
        <v>82</v>
      </c>
      <c r="K10422">
        <v>10</v>
      </c>
      <c r="L10422">
        <v>5</v>
      </c>
      <c r="M10422">
        <v>5</v>
      </c>
      <c r="N10422">
        <v>0</v>
      </c>
      <c r="O10422">
        <v>0</v>
      </c>
      <c r="P10422">
        <v>0</v>
      </c>
    </row>
    <row r="10423" spans="1:19" x14ac:dyDescent="0.25">
      <c r="A10423">
        <v>2012</v>
      </c>
      <c r="B10423" s="6" t="s">
        <v>68</v>
      </c>
      <c r="C10423">
        <v>39</v>
      </c>
      <c r="D10423" t="s">
        <v>661</v>
      </c>
      <c r="I10423" t="str">
        <f t="shared" si="130"/>
        <v/>
      </c>
      <c r="J10423" t="s">
        <v>80</v>
      </c>
      <c r="K10423">
        <v>6</v>
      </c>
      <c r="L10423">
        <v>5</v>
      </c>
      <c r="M10423">
        <v>5</v>
      </c>
      <c r="N10423">
        <v>0</v>
      </c>
      <c r="O10423">
        <v>0</v>
      </c>
      <c r="P10423">
        <v>0</v>
      </c>
    </row>
    <row r="10424" spans="1:19" x14ac:dyDescent="0.25">
      <c r="A10424">
        <v>2012</v>
      </c>
      <c r="B10424" s="6" t="s">
        <v>68</v>
      </c>
      <c r="C10424">
        <v>40</v>
      </c>
      <c r="D10424" t="s">
        <v>661</v>
      </c>
      <c r="F10424">
        <v>12</v>
      </c>
      <c r="I10424">
        <f t="shared" si="130"/>
        <v>12</v>
      </c>
      <c r="J10424" t="s">
        <v>82</v>
      </c>
      <c r="K10424">
        <v>5</v>
      </c>
      <c r="L10424">
        <v>5</v>
      </c>
      <c r="M10424">
        <v>2</v>
      </c>
      <c r="N10424">
        <v>0</v>
      </c>
      <c r="O10424">
        <v>0</v>
      </c>
      <c r="P10424">
        <v>0</v>
      </c>
    </row>
    <row r="10425" spans="1:19" x14ac:dyDescent="0.25">
      <c r="A10425">
        <v>2012</v>
      </c>
      <c r="B10425" s="6" t="s">
        <v>68</v>
      </c>
      <c r="C10425">
        <v>41</v>
      </c>
      <c r="D10425" t="s">
        <v>665</v>
      </c>
      <c r="E10425">
        <v>4</v>
      </c>
      <c r="F10425">
        <f>36*0.3048</f>
        <v>10.972800000000001</v>
      </c>
      <c r="G10425">
        <v>120</v>
      </c>
      <c r="H10425">
        <v>0</v>
      </c>
      <c r="I10425">
        <f t="shared" si="130"/>
        <v>12.469090909090911</v>
      </c>
      <c r="J10425" t="s">
        <v>137</v>
      </c>
      <c r="K10425">
        <v>8</v>
      </c>
      <c r="L10425">
        <v>7</v>
      </c>
      <c r="M10425">
        <v>3</v>
      </c>
      <c r="N10425">
        <v>0</v>
      </c>
      <c r="O10425">
        <v>0</v>
      </c>
      <c r="P10425">
        <v>0</v>
      </c>
    </row>
    <row r="10426" spans="1:19" x14ac:dyDescent="0.25">
      <c r="A10426">
        <v>2012</v>
      </c>
      <c r="B10426" s="6" t="s">
        <v>68</v>
      </c>
      <c r="C10426">
        <v>42</v>
      </c>
      <c r="D10426" t="s">
        <v>665</v>
      </c>
      <c r="I10426" t="str">
        <f t="shared" si="130"/>
        <v/>
      </c>
      <c r="J10426" t="s">
        <v>78</v>
      </c>
      <c r="K10426">
        <v>20</v>
      </c>
      <c r="L10426">
        <v>15</v>
      </c>
      <c r="M10426">
        <v>3</v>
      </c>
      <c r="N10426">
        <v>0</v>
      </c>
      <c r="O10426">
        <v>0</v>
      </c>
      <c r="P10426">
        <v>0</v>
      </c>
    </row>
    <row r="10427" spans="1:19" x14ac:dyDescent="0.25">
      <c r="A10427">
        <v>2012</v>
      </c>
      <c r="B10427" s="6" t="s">
        <v>68</v>
      </c>
      <c r="C10427">
        <v>43</v>
      </c>
      <c r="D10427" t="s">
        <v>665</v>
      </c>
      <c r="I10427" t="str">
        <f t="shared" si="130"/>
        <v/>
      </c>
      <c r="J10427" t="s">
        <v>81</v>
      </c>
      <c r="K10427">
        <v>12</v>
      </c>
      <c r="L10427">
        <v>10</v>
      </c>
      <c r="M10427">
        <v>15</v>
      </c>
      <c r="N10427">
        <v>0</v>
      </c>
      <c r="O10427">
        <v>0</v>
      </c>
      <c r="P10427">
        <v>0</v>
      </c>
    </row>
    <row r="10428" spans="1:19" x14ac:dyDescent="0.25">
      <c r="A10428">
        <v>2012</v>
      </c>
      <c r="B10428" s="6" t="s">
        <v>68</v>
      </c>
      <c r="C10428">
        <v>44</v>
      </c>
      <c r="D10428" t="s">
        <v>665</v>
      </c>
      <c r="I10428" t="str">
        <f t="shared" si="130"/>
        <v/>
      </c>
      <c r="J10428" t="s">
        <v>90</v>
      </c>
      <c r="K10428">
        <v>25</v>
      </c>
      <c r="L10428">
        <v>13</v>
      </c>
      <c r="M10428">
        <v>25</v>
      </c>
      <c r="N10428">
        <v>0</v>
      </c>
      <c r="O10428">
        <v>0</v>
      </c>
      <c r="P10428">
        <v>0</v>
      </c>
    </row>
    <row r="10429" spans="1:19" x14ac:dyDescent="0.25">
      <c r="A10429">
        <v>2012</v>
      </c>
      <c r="B10429" s="6" t="s">
        <v>68</v>
      </c>
      <c r="C10429">
        <v>45</v>
      </c>
      <c r="D10429" t="s">
        <v>665</v>
      </c>
      <c r="I10429" t="str">
        <f t="shared" si="130"/>
        <v/>
      </c>
      <c r="J10429" t="s">
        <v>82</v>
      </c>
      <c r="K10429">
        <v>10</v>
      </c>
      <c r="L10429">
        <v>5</v>
      </c>
      <c r="M10429">
        <v>15</v>
      </c>
      <c r="N10429">
        <v>0</v>
      </c>
      <c r="O10429">
        <v>0</v>
      </c>
      <c r="P10429">
        <v>60</v>
      </c>
    </row>
    <row r="10430" spans="1:19" x14ac:dyDescent="0.25">
      <c r="A10430">
        <v>2012</v>
      </c>
      <c r="B10430" s="6" t="s">
        <v>68</v>
      </c>
      <c r="C10430">
        <v>46</v>
      </c>
      <c r="D10430" t="s">
        <v>665</v>
      </c>
      <c r="I10430" t="str">
        <f t="shared" si="130"/>
        <v/>
      </c>
      <c r="J10430" t="s">
        <v>85</v>
      </c>
      <c r="K10430">
        <v>5</v>
      </c>
      <c r="L10430">
        <v>4</v>
      </c>
      <c r="M10430">
        <v>3</v>
      </c>
      <c r="N10430">
        <v>0</v>
      </c>
      <c r="O10430">
        <v>0</v>
      </c>
      <c r="P10430">
        <v>0</v>
      </c>
    </row>
    <row r="10431" spans="1:19" x14ac:dyDescent="0.25">
      <c r="A10431">
        <v>2012</v>
      </c>
      <c r="B10431" s="6" t="s">
        <v>68</v>
      </c>
      <c r="C10431">
        <v>47</v>
      </c>
      <c r="D10431" t="s">
        <v>665</v>
      </c>
      <c r="I10431" t="str">
        <f t="shared" si="130"/>
        <v/>
      </c>
      <c r="J10431" t="s">
        <v>80</v>
      </c>
      <c r="K10431">
        <v>40</v>
      </c>
      <c r="L10431">
        <v>30</v>
      </c>
      <c r="M10431">
        <v>20</v>
      </c>
      <c r="N10431">
        <v>0</v>
      </c>
      <c r="O10431">
        <v>0</v>
      </c>
      <c r="P10431">
        <v>15</v>
      </c>
      <c r="S10431" t="s">
        <v>47</v>
      </c>
    </row>
    <row r="10432" spans="1:19" x14ac:dyDescent="0.25">
      <c r="A10432">
        <v>2012</v>
      </c>
      <c r="B10432" s="6" t="s">
        <v>68</v>
      </c>
      <c r="C10432">
        <v>48</v>
      </c>
      <c r="D10432" t="s">
        <v>665</v>
      </c>
      <c r="I10432" t="str">
        <f t="shared" si="130"/>
        <v/>
      </c>
      <c r="J10432" t="s">
        <v>90</v>
      </c>
      <c r="K10432">
        <v>70</v>
      </c>
      <c r="L10432">
        <v>60</v>
      </c>
      <c r="M10432">
        <v>50</v>
      </c>
      <c r="N10432">
        <v>0</v>
      </c>
      <c r="O10432">
        <v>0</v>
      </c>
      <c r="P10432">
        <v>20</v>
      </c>
    </row>
    <row r="10433" spans="1:21" x14ac:dyDescent="0.25">
      <c r="A10433">
        <v>2012</v>
      </c>
      <c r="B10433" s="6" t="s">
        <v>68</v>
      </c>
      <c r="C10433">
        <v>49</v>
      </c>
      <c r="D10433" t="s">
        <v>665</v>
      </c>
      <c r="I10433" t="str">
        <f t="shared" si="130"/>
        <v/>
      </c>
      <c r="J10433" t="s">
        <v>82</v>
      </c>
      <c r="K10433">
        <v>10</v>
      </c>
      <c r="L10433">
        <v>5</v>
      </c>
      <c r="M10433">
        <v>15</v>
      </c>
      <c r="N10433">
        <v>0</v>
      </c>
      <c r="O10433">
        <v>0</v>
      </c>
      <c r="P10433">
        <v>0</v>
      </c>
    </row>
    <row r="10434" spans="1:21" x14ac:dyDescent="0.25">
      <c r="A10434">
        <v>2012</v>
      </c>
      <c r="B10434" s="6" t="s">
        <v>68</v>
      </c>
      <c r="C10434">
        <v>50</v>
      </c>
      <c r="D10434" t="s">
        <v>665</v>
      </c>
      <c r="I10434" t="str">
        <f t="shared" si="130"/>
        <v/>
      </c>
      <c r="J10434" t="s">
        <v>80</v>
      </c>
      <c r="K10434">
        <v>40</v>
      </c>
      <c r="L10434">
        <v>25</v>
      </c>
      <c r="M10434">
        <v>12</v>
      </c>
      <c r="N10434">
        <v>0</v>
      </c>
      <c r="O10434">
        <v>0</v>
      </c>
      <c r="P10434">
        <v>0</v>
      </c>
      <c r="S10434" t="s">
        <v>47</v>
      </c>
    </row>
    <row r="10435" spans="1:21" x14ac:dyDescent="0.25">
      <c r="A10435">
        <v>2012</v>
      </c>
      <c r="B10435" s="6" t="s">
        <v>68</v>
      </c>
      <c r="C10435">
        <v>51</v>
      </c>
      <c r="D10435" t="s">
        <v>665</v>
      </c>
      <c r="F10435">
        <f>36*0.3048</f>
        <v>10.972800000000001</v>
      </c>
      <c r="I10435">
        <f t="shared" si="130"/>
        <v>10.972800000000001</v>
      </c>
      <c r="J10435" t="s">
        <v>80</v>
      </c>
      <c r="K10435">
        <v>40</v>
      </c>
      <c r="L10435">
        <v>30</v>
      </c>
      <c r="M10435">
        <v>20</v>
      </c>
      <c r="N10435">
        <v>0</v>
      </c>
      <c r="O10435">
        <v>0</v>
      </c>
      <c r="P10435">
        <v>10</v>
      </c>
      <c r="S10435" t="s">
        <v>47</v>
      </c>
    </row>
    <row r="10436" spans="1:21" x14ac:dyDescent="0.25">
      <c r="A10436">
        <v>2012</v>
      </c>
      <c r="B10436" s="6" t="s">
        <v>68</v>
      </c>
      <c r="C10436">
        <v>52</v>
      </c>
      <c r="D10436" t="s">
        <v>665</v>
      </c>
      <c r="E10436">
        <v>5</v>
      </c>
      <c r="F10436">
        <f>37*0.3048</f>
        <v>11.277600000000001</v>
      </c>
      <c r="G10436">
        <v>40</v>
      </c>
      <c r="H10436">
        <v>0</v>
      </c>
      <c r="I10436">
        <f t="shared" si="130"/>
        <v>11.7475</v>
      </c>
      <c r="J10436" t="s">
        <v>83</v>
      </c>
      <c r="K10436">
        <v>12</v>
      </c>
      <c r="L10436">
        <v>10</v>
      </c>
      <c r="M10436">
        <v>5</v>
      </c>
      <c r="N10436">
        <v>0</v>
      </c>
      <c r="O10436">
        <v>0</v>
      </c>
      <c r="P10436">
        <v>30</v>
      </c>
    </row>
    <row r="10437" spans="1:21" x14ac:dyDescent="0.25">
      <c r="A10437">
        <v>2012</v>
      </c>
      <c r="B10437" s="6" t="s">
        <v>68</v>
      </c>
      <c r="C10437">
        <v>53</v>
      </c>
      <c r="D10437" t="s">
        <v>665</v>
      </c>
      <c r="I10437" t="str">
        <f t="shared" si="130"/>
        <v/>
      </c>
      <c r="J10437" t="s">
        <v>85</v>
      </c>
      <c r="K10437">
        <v>8</v>
      </c>
      <c r="L10437">
        <v>5</v>
      </c>
      <c r="M10437">
        <v>4</v>
      </c>
      <c r="N10437">
        <v>0</v>
      </c>
      <c r="O10437">
        <v>0</v>
      </c>
      <c r="P10437">
        <v>30</v>
      </c>
    </row>
    <row r="10438" spans="1:21" x14ac:dyDescent="0.25">
      <c r="A10438">
        <v>2012</v>
      </c>
      <c r="B10438" s="6" t="s">
        <v>68</v>
      </c>
      <c r="C10438">
        <v>54</v>
      </c>
      <c r="D10438" t="s">
        <v>665</v>
      </c>
      <c r="I10438" t="str">
        <f t="shared" si="130"/>
        <v/>
      </c>
      <c r="J10438" t="s">
        <v>82</v>
      </c>
      <c r="K10438">
        <v>15</v>
      </c>
      <c r="L10438">
        <v>12</v>
      </c>
      <c r="M10438">
        <v>15</v>
      </c>
      <c r="N10438">
        <v>0</v>
      </c>
      <c r="O10438">
        <v>0</v>
      </c>
      <c r="P10438">
        <v>0</v>
      </c>
      <c r="U10438" t="s">
        <v>675</v>
      </c>
    </row>
    <row r="10439" spans="1:21" x14ac:dyDescent="0.25">
      <c r="A10439">
        <v>2012</v>
      </c>
      <c r="B10439" s="6" t="s">
        <v>68</v>
      </c>
      <c r="C10439">
        <v>55</v>
      </c>
      <c r="D10439" t="s">
        <v>665</v>
      </c>
      <c r="F10439">
        <f>37*0.3048</f>
        <v>11.277600000000001</v>
      </c>
      <c r="I10439">
        <f t="shared" si="130"/>
        <v>11.277600000000001</v>
      </c>
      <c r="J10439" t="s">
        <v>80</v>
      </c>
      <c r="K10439">
        <v>8</v>
      </c>
      <c r="L10439">
        <v>6</v>
      </c>
      <c r="M10439">
        <v>2</v>
      </c>
      <c r="N10439">
        <v>0</v>
      </c>
      <c r="O10439">
        <v>0</v>
      </c>
      <c r="P10439">
        <v>0</v>
      </c>
      <c r="S10439" t="s">
        <v>151</v>
      </c>
    </row>
    <row r="10440" spans="1:21" x14ac:dyDescent="0.25">
      <c r="A10440">
        <v>2012</v>
      </c>
      <c r="B10440" s="6" t="s">
        <v>68</v>
      </c>
      <c r="C10440">
        <v>56</v>
      </c>
      <c r="D10440" t="s">
        <v>665</v>
      </c>
      <c r="E10440">
        <v>6</v>
      </c>
      <c r="F10440">
        <f>43*0.3048</f>
        <v>13.106400000000001</v>
      </c>
      <c r="G10440">
        <v>72</v>
      </c>
      <c r="H10440">
        <v>0</v>
      </c>
      <c r="I10440">
        <f t="shared" si="130"/>
        <v>14.123275862068965</v>
      </c>
      <c r="J10440" t="s">
        <v>82</v>
      </c>
      <c r="K10440">
        <v>12</v>
      </c>
      <c r="L10440">
        <v>6</v>
      </c>
      <c r="M10440">
        <v>8</v>
      </c>
      <c r="N10440">
        <v>0</v>
      </c>
      <c r="O10440">
        <v>0</v>
      </c>
      <c r="P10440">
        <v>30</v>
      </c>
    </row>
    <row r="10441" spans="1:21" x14ac:dyDescent="0.25">
      <c r="A10441">
        <v>2012</v>
      </c>
      <c r="B10441" s="6" t="s">
        <v>68</v>
      </c>
      <c r="C10441">
        <v>57</v>
      </c>
      <c r="D10441" t="s">
        <v>665</v>
      </c>
      <c r="I10441" t="str">
        <f t="shared" si="130"/>
        <v/>
      </c>
      <c r="J10441" t="s">
        <v>82</v>
      </c>
      <c r="K10441">
        <v>12</v>
      </c>
      <c r="L10441">
        <v>10</v>
      </c>
      <c r="M10441">
        <v>3</v>
      </c>
      <c r="N10441">
        <v>0</v>
      </c>
      <c r="O10441">
        <v>0</v>
      </c>
      <c r="P10441">
        <v>40</v>
      </c>
    </row>
    <row r="10442" spans="1:21" x14ac:dyDescent="0.25">
      <c r="A10442">
        <v>2012</v>
      </c>
      <c r="B10442" s="6" t="s">
        <v>68</v>
      </c>
      <c r="C10442">
        <v>58</v>
      </c>
      <c r="D10442" t="s">
        <v>665</v>
      </c>
      <c r="I10442" t="str">
        <f t="shared" si="130"/>
        <v/>
      </c>
      <c r="J10442" t="s">
        <v>109</v>
      </c>
      <c r="K10442">
        <v>15</v>
      </c>
      <c r="L10442">
        <v>12</v>
      </c>
      <c r="M10442">
        <v>5</v>
      </c>
      <c r="N10442">
        <v>0</v>
      </c>
      <c r="O10442">
        <v>0</v>
      </c>
      <c r="P10442">
        <v>0</v>
      </c>
    </row>
    <row r="10443" spans="1:21" x14ac:dyDescent="0.25">
      <c r="A10443">
        <v>2012</v>
      </c>
      <c r="B10443" s="6" t="s">
        <v>68</v>
      </c>
      <c r="C10443">
        <v>59</v>
      </c>
      <c r="D10443" t="s">
        <v>665</v>
      </c>
      <c r="I10443" t="str">
        <f t="shared" si="130"/>
        <v/>
      </c>
      <c r="J10443" t="s">
        <v>82</v>
      </c>
      <c r="K10443">
        <v>20</v>
      </c>
      <c r="L10443">
        <v>15</v>
      </c>
      <c r="M10443">
        <v>15</v>
      </c>
      <c r="N10443">
        <v>0</v>
      </c>
      <c r="O10443">
        <v>0</v>
      </c>
      <c r="P10443">
        <v>5</v>
      </c>
    </row>
    <row r="10444" spans="1:21" x14ac:dyDescent="0.25">
      <c r="A10444">
        <v>2012</v>
      </c>
      <c r="B10444" s="6" t="s">
        <v>68</v>
      </c>
      <c r="C10444">
        <v>60</v>
      </c>
      <c r="D10444" t="s">
        <v>665</v>
      </c>
      <c r="I10444" t="str">
        <f t="shared" si="130"/>
        <v/>
      </c>
      <c r="J10444" t="s">
        <v>85</v>
      </c>
      <c r="K10444">
        <v>5</v>
      </c>
      <c r="L10444">
        <v>5</v>
      </c>
      <c r="M10444">
        <v>3</v>
      </c>
      <c r="N10444">
        <v>0</v>
      </c>
      <c r="O10444">
        <v>0</v>
      </c>
      <c r="P10444">
        <v>0</v>
      </c>
    </row>
    <row r="10445" spans="1:21" x14ac:dyDescent="0.25">
      <c r="A10445">
        <v>2012</v>
      </c>
      <c r="B10445" s="6" t="s">
        <v>68</v>
      </c>
      <c r="C10445">
        <v>61</v>
      </c>
      <c r="D10445" t="s">
        <v>665</v>
      </c>
      <c r="I10445" t="str">
        <f t="shared" si="130"/>
        <v/>
      </c>
      <c r="J10445" t="s">
        <v>83</v>
      </c>
      <c r="K10445">
        <v>12</v>
      </c>
      <c r="L10445">
        <v>10</v>
      </c>
      <c r="M10445">
        <v>2</v>
      </c>
      <c r="N10445">
        <v>0</v>
      </c>
      <c r="O10445">
        <v>0</v>
      </c>
      <c r="P10445">
        <v>0</v>
      </c>
    </row>
    <row r="10446" spans="1:21" x14ac:dyDescent="0.25">
      <c r="A10446">
        <v>2012</v>
      </c>
      <c r="B10446" s="6" t="s">
        <v>68</v>
      </c>
      <c r="C10446">
        <v>62</v>
      </c>
      <c r="D10446" t="s">
        <v>665</v>
      </c>
      <c r="I10446" t="str">
        <f t="shared" si="130"/>
        <v/>
      </c>
      <c r="J10446" t="s">
        <v>82</v>
      </c>
      <c r="K10446">
        <v>15</v>
      </c>
      <c r="L10446">
        <v>10</v>
      </c>
      <c r="M10446">
        <v>15</v>
      </c>
      <c r="N10446">
        <v>0</v>
      </c>
      <c r="O10446">
        <v>0</v>
      </c>
      <c r="P10446">
        <v>10</v>
      </c>
      <c r="Q10446" t="s">
        <v>363</v>
      </c>
    </row>
    <row r="10447" spans="1:21" x14ac:dyDescent="0.25">
      <c r="A10447">
        <v>2012</v>
      </c>
      <c r="B10447" s="6" t="s">
        <v>68</v>
      </c>
      <c r="C10447">
        <v>63</v>
      </c>
      <c r="D10447" t="s">
        <v>665</v>
      </c>
      <c r="I10447" t="str">
        <f t="shared" si="130"/>
        <v/>
      </c>
      <c r="J10447" t="s">
        <v>82</v>
      </c>
      <c r="K10447">
        <v>25</v>
      </c>
      <c r="L10447">
        <v>20</v>
      </c>
      <c r="M10447">
        <v>30</v>
      </c>
      <c r="N10447">
        <v>0</v>
      </c>
      <c r="O10447">
        <v>0</v>
      </c>
      <c r="P10447">
        <v>50</v>
      </c>
    </row>
    <row r="10448" spans="1:21" x14ac:dyDescent="0.25">
      <c r="A10448">
        <v>2012</v>
      </c>
      <c r="B10448" s="6" t="s">
        <v>68</v>
      </c>
      <c r="C10448">
        <v>64</v>
      </c>
      <c r="D10448" t="s">
        <v>665</v>
      </c>
      <c r="I10448" t="str">
        <f t="shared" si="130"/>
        <v/>
      </c>
      <c r="J10448" t="s">
        <v>239</v>
      </c>
      <c r="K10448">
        <v>5</v>
      </c>
      <c r="L10448">
        <v>5</v>
      </c>
      <c r="M10448">
        <v>1</v>
      </c>
      <c r="N10448">
        <v>0</v>
      </c>
      <c r="O10448">
        <v>0</v>
      </c>
      <c r="P10448">
        <v>0</v>
      </c>
      <c r="S10448" t="s">
        <v>47</v>
      </c>
    </row>
    <row r="10449" spans="1:21" x14ac:dyDescent="0.25">
      <c r="A10449">
        <v>2012</v>
      </c>
      <c r="B10449" s="6" t="s">
        <v>68</v>
      </c>
      <c r="C10449">
        <v>65</v>
      </c>
      <c r="D10449" t="s">
        <v>665</v>
      </c>
      <c r="F10449">
        <f>43*0.3048</f>
        <v>13.106400000000001</v>
      </c>
      <c r="I10449">
        <f t="shared" si="130"/>
        <v>13.106400000000001</v>
      </c>
      <c r="J10449" t="s">
        <v>78</v>
      </c>
      <c r="K10449">
        <v>20</v>
      </c>
      <c r="L10449">
        <v>15</v>
      </c>
      <c r="M10449">
        <v>5</v>
      </c>
      <c r="N10449">
        <v>0</v>
      </c>
      <c r="O10449">
        <v>0</v>
      </c>
      <c r="P10449">
        <v>0</v>
      </c>
    </row>
    <row r="10450" spans="1:21" x14ac:dyDescent="0.25">
      <c r="A10450">
        <v>2012</v>
      </c>
      <c r="B10450" s="10" t="s">
        <v>676</v>
      </c>
      <c r="C10450">
        <v>1</v>
      </c>
      <c r="D10450" t="s">
        <v>661</v>
      </c>
      <c r="E10450">
        <v>1</v>
      </c>
      <c r="F10450">
        <v>9</v>
      </c>
      <c r="G10450">
        <v>215</v>
      </c>
      <c r="H10450">
        <v>80</v>
      </c>
      <c r="I10450">
        <f t="shared" si="130"/>
        <v>11.464968152866241</v>
      </c>
      <c r="J10450" t="s">
        <v>82</v>
      </c>
      <c r="K10450">
        <v>20</v>
      </c>
      <c r="L10450">
        <v>12</v>
      </c>
      <c r="M10450">
        <v>15</v>
      </c>
      <c r="N10450">
        <v>0</v>
      </c>
      <c r="O10450">
        <v>20</v>
      </c>
      <c r="P10450">
        <v>0</v>
      </c>
    </row>
    <row r="10451" spans="1:21" x14ac:dyDescent="0.25">
      <c r="A10451">
        <v>2012</v>
      </c>
      <c r="B10451" s="10" t="s">
        <v>676</v>
      </c>
      <c r="C10451">
        <v>2</v>
      </c>
      <c r="D10451" t="s">
        <v>661</v>
      </c>
      <c r="I10451" t="str">
        <f t="shared" si="130"/>
        <v/>
      </c>
      <c r="J10451" t="s">
        <v>79</v>
      </c>
      <c r="K10451">
        <v>30</v>
      </c>
      <c r="L10451">
        <v>20</v>
      </c>
      <c r="M10451">
        <v>20</v>
      </c>
      <c r="N10451">
        <v>0</v>
      </c>
      <c r="O10451">
        <v>30</v>
      </c>
      <c r="P10451">
        <v>10</v>
      </c>
    </row>
    <row r="10452" spans="1:21" x14ac:dyDescent="0.25">
      <c r="A10452">
        <v>2012</v>
      </c>
      <c r="B10452" s="10" t="s">
        <v>676</v>
      </c>
      <c r="C10452">
        <v>3</v>
      </c>
      <c r="D10452" t="s">
        <v>661</v>
      </c>
      <c r="I10452" t="str">
        <f t="shared" si="130"/>
        <v/>
      </c>
      <c r="J10452" t="s">
        <v>85</v>
      </c>
      <c r="K10452">
        <v>5</v>
      </c>
      <c r="L10452">
        <v>10</v>
      </c>
      <c r="M10452">
        <v>5</v>
      </c>
      <c r="N10452">
        <v>0</v>
      </c>
      <c r="O10452">
        <v>0</v>
      </c>
      <c r="P10452">
        <v>0</v>
      </c>
    </row>
    <row r="10453" spans="1:21" x14ac:dyDescent="0.25">
      <c r="A10453">
        <v>2012</v>
      </c>
      <c r="B10453" s="10" t="s">
        <v>676</v>
      </c>
      <c r="C10453">
        <v>4</v>
      </c>
      <c r="D10453" t="s">
        <v>661</v>
      </c>
      <c r="I10453" t="str">
        <f t="shared" si="130"/>
        <v/>
      </c>
      <c r="J10453" t="s">
        <v>85</v>
      </c>
      <c r="K10453">
        <v>20</v>
      </c>
      <c r="L10453">
        <v>15</v>
      </c>
      <c r="M10453">
        <v>25</v>
      </c>
      <c r="N10453">
        <v>0</v>
      </c>
      <c r="O10453">
        <v>0</v>
      </c>
      <c r="P10453">
        <v>0</v>
      </c>
    </row>
    <row r="10454" spans="1:21" x14ac:dyDescent="0.25">
      <c r="A10454">
        <v>2012</v>
      </c>
      <c r="B10454" s="10" t="s">
        <v>676</v>
      </c>
      <c r="C10454">
        <v>5</v>
      </c>
      <c r="D10454" t="s">
        <v>661</v>
      </c>
      <c r="I10454" t="str">
        <f t="shared" si="130"/>
        <v/>
      </c>
      <c r="J10454" t="s">
        <v>82</v>
      </c>
      <c r="K10454">
        <v>25</v>
      </c>
      <c r="L10454">
        <v>15</v>
      </c>
      <c r="M10454">
        <v>12</v>
      </c>
      <c r="N10454">
        <v>0</v>
      </c>
      <c r="O10454">
        <v>20</v>
      </c>
      <c r="P10454">
        <v>0</v>
      </c>
    </row>
    <row r="10455" spans="1:21" x14ac:dyDescent="0.25">
      <c r="A10455">
        <v>2012</v>
      </c>
      <c r="B10455" s="10" t="s">
        <v>676</v>
      </c>
      <c r="C10455">
        <v>6</v>
      </c>
      <c r="D10455" t="s">
        <v>661</v>
      </c>
      <c r="I10455" t="str">
        <f t="shared" si="130"/>
        <v/>
      </c>
      <c r="J10455" t="s">
        <v>85</v>
      </c>
      <c r="K10455">
        <v>18</v>
      </c>
      <c r="L10455">
        <v>8</v>
      </c>
      <c r="M10455">
        <v>5</v>
      </c>
      <c r="N10455">
        <v>0</v>
      </c>
      <c r="O10455">
        <v>0</v>
      </c>
      <c r="P10455">
        <v>0</v>
      </c>
    </row>
    <row r="10456" spans="1:21" x14ac:dyDescent="0.25">
      <c r="A10456">
        <v>2012</v>
      </c>
      <c r="B10456" s="10" t="s">
        <v>676</v>
      </c>
      <c r="C10456">
        <v>7</v>
      </c>
      <c r="D10456" t="s">
        <v>661</v>
      </c>
      <c r="I10456" t="str">
        <f t="shared" si="130"/>
        <v/>
      </c>
      <c r="J10456" t="s">
        <v>85</v>
      </c>
      <c r="K10456">
        <v>10</v>
      </c>
      <c r="L10456">
        <v>5</v>
      </c>
      <c r="M10456">
        <v>10</v>
      </c>
      <c r="N10456">
        <v>0</v>
      </c>
      <c r="O10456">
        <v>0</v>
      </c>
      <c r="P10456">
        <v>0</v>
      </c>
    </row>
    <row r="10457" spans="1:21" x14ac:dyDescent="0.25">
      <c r="A10457">
        <v>2012</v>
      </c>
      <c r="B10457" s="10" t="s">
        <v>676</v>
      </c>
      <c r="C10457">
        <v>8</v>
      </c>
      <c r="D10457" t="s">
        <v>661</v>
      </c>
      <c r="I10457" t="str">
        <f t="shared" si="130"/>
        <v/>
      </c>
      <c r="J10457" t="s">
        <v>85</v>
      </c>
      <c r="K10457">
        <v>5</v>
      </c>
      <c r="L10457">
        <v>5</v>
      </c>
      <c r="M10457">
        <v>4</v>
      </c>
      <c r="N10457">
        <v>0</v>
      </c>
      <c r="O10457">
        <v>0</v>
      </c>
      <c r="P10457">
        <v>0</v>
      </c>
    </row>
    <row r="10458" spans="1:21" x14ac:dyDescent="0.25">
      <c r="A10458">
        <v>2012</v>
      </c>
      <c r="B10458" s="10" t="s">
        <v>676</v>
      </c>
      <c r="C10458">
        <v>9</v>
      </c>
      <c r="D10458" t="s">
        <v>661</v>
      </c>
      <c r="I10458" t="str">
        <f t="shared" si="130"/>
        <v/>
      </c>
      <c r="J10458" t="s">
        <v>79</v>
      </c>
      <c r="K10458">
        <v>20</v>
      </c>
      <c r="L10458">
        <v>12</v>
      </c>
      <c r="M10458">
        <v>22</v>
      </c>
      <c r="N10458">
        <v>0</v>
      </c>
      <c r="O10458">
        <v>0</v>
      </c>
      <c r="P10458">
        <v>0</v>
      </c>
    </row>
    <row r="10459" spans="1:21" x14ac:dyDescent="0.25">
      <c r="A10459">
        <v>2012</v>
      </c>
      <c r="B10459" s="10" t="s">
        <v>676</v>
      </c>
      <c r="C10459">
        <v>10</v>
      </c>
      <c r="D10459" t="s">
        <v>661</v>
      </c>
      <c r="I10459" t="str">
        <f t="shared" si="130"/>
        <v/>
      </c>
      <c r="J10459" t="s">
        <v>83</v>
      </c>
      <c r="K10459">
        <v>90</v>
      </c>
      <c r="L10459">
        <v>30</v>
      </c>
      <c r="M10459">
        <v>80</v>
      </c>
      <c r="N10459">
        <v>0</v>
      </c>
      <c r="O10459">
        <v>30</v>
      </c>
      <c r="P10459">
        <v>0</v>
      </c>
    </row>
    <row r="10460" spans="1:21" x14ac:dyDescent="0.25">
      <c r="A10460">
        <v>2012</v>
      </c>
      <c r="B10460" s="10" t="s">
        <v>676</v>
      </c>
      <c r="C10460">
        <v>11</v>
      </c>
      <c r="D10460" t="s">
        <v>661</v>
      </c>
      <c r="I10460" t="str">
        <f t="shared" si="130"/>
        <v/>
      </c>
      <c r="J10460" t="s">
        <v>79</v>
      </c>
      <c r="K10460">
        <v>15</v>
      </c>
      <c r="L10460">
        <v>10</v>
      </c>
      <c r="M10460">
        <v>8</v>
      </c>
      <c r="N10460">
        <v>0</v>
      </c>
      <c r="O10460">
        <v>20</v>
      </c>
      <c r="P10460">
        <v>0</v>
      </c>
    </row>
    <row r="10461" spans="1:21" x14ac:dyDescent="0.25">
      <c r="A10461">
        <v>2012</v>
      </c>
      <c r="B10461" s="10" t="s">
        <v>676</v>
      </c>
      <c r="C10461">
        <v>12</v>
      </c>
      <c r="D10461" t="s">
        <v>661</v>
      </c>
      <c r="I10461" t="str">
        <f t="shared" si="130"/>
        <v/>
      </c>
      <c r="J10461" t="s">
        <v>79</v>
      </c>
      <c r="K10461">
        <v>10</v>
      </c>
      <c r="L10461">
        <v>7</v>
      </c>
      <c r="M10461">
        <v>5</v>
      </c>
      <c r="N10461">
        <v>0</v>
      </c>
      <c r="O10461">
        <v>0</v>
      </c>
      <c r="P10461">
        <v>10</v>
      </c>
    </row>
    <row r="10462" spans="1:21" x14ac:dyDescent="0.25">
      <c r="A10462">
        <v>2012</v>
      </c>
      <c r="B10462" s="10" t="s">
        <v>676</v>
      </c>
      <c r="C10462">
        <v>13</v>
      </c>
      <c r="D10462" t="s">
        <v>661</v>
      </c>
      <c r="I10462" t="str">
        <f t="shared" si="130"/>
        <v/>
      </c>
      <c r="J10462" t="s">
        <v>79</v>
      </c>
      <c r="K10462">
        <v>10</v>
      </c>
      <c r="L10462">
        <v>5</v>
      </c>
      <c r="M10462">
        <v>8</v>
      </c>
      <c r="N10462">
        <v>0</v>
      </c>
      <c r="O10462">
        <v>0</v>
      </c>
      <c r="P10462">
        <v>15</v>
      </c>
    </row>
    <row r="10463" spans="1:21" x14ac:dyDescent="0.25">
      <c r="A10463">
        <v>2012</v>
      </c>
      <c r="B10463" s="10" t="s">
        <v>676</v>
      </c>
      <c r="C10463">
        <v>14</v>
      </c>
      <c r="D10463" t="s">
        <v>661</v>
      </c>
      <c r="I10463" t="str">
        <f t="shared" si="130"/>
        <v/>
      </c>
      <c r="J10463" t="s">
        <v>80</v>
      </c>
      <c r="K10463">
        <v>60</v>
      </c>
      <c r="L10463">
        <v>45</v>
      </c>
      <c r="M10463">
        <v>25</v>
      </c>
      <c r="N10463">
        <v>0</v>
      </c>
      <c r="O10463">
        <v>20</v>
      </c>
      <c r="P10463">
        <v>0</v>
      </c>
      <c r="S10463" t="s">
        <v>47</v>
      </c>
      <c r="U10463" t="s">
        <v>664</v>
      </c>
    </row>
    <row r="10464" spans="1:21" x14ac:dyDescent="0.25">
      <c r="A10464">
        <v>2012</v>
      </c>
      <c r="B10464" s="10" t="s">
        <v>676</v>
      </c>
      <c r="C10464">
        <v>15</v>
      </c>
      <c r="D10464" t="s">
        <v>661</v>
      </c>
      <c r="I10464" t="str">
        <f t="shared" si="130"/>
        <v/>
      </c>
      <c r="J10464" t="s">
        <v>85</v>
      </c>
      <c r="K10464">
        <v>20</v>
      </c>
      <c r="L10464">
        <v>18</v>
      </c>
      <c r="M10464">
        <v>15</v>
      </c>
      <c r="N10464">
        <v>0</v>
      </c>
      <c r="O10464">
        <v>5</v>
      </c>
      <c r="P10464">
        <v>0</v>
      </c>
      <c r="U10464" t="s">
        <v>664</v>
      </c>
    </row>
    <row r="10465" spans="1:19" x14ac:dyDescent="0.25">
      <c r="A10465">
        <v>2012</v>
      </c>
      <c r="B10465" s="10" t="s">
        <v>676</v>
      </c>
      <c r="C10465">
        <v>16</v>
      </c>
      <c r="D10465" t="s">
        <v>661</v>
      </c>
      <c r="F10465">
        <v>9.4</v>
      </c>
      <c r="I10465">
        <f t="shared" si="130"/>
        <v>9.4</v>
      </c>
      <c r="J10465" t="s">
        <v>82</v>
      </c>
      <c r="K10465">
        <v>5</v>
      </c>
      <c r="L10465">
        <v>8</v>
      </c>
      <c r="M10465">
        <v>3</v>
      </c>
      <c r="N10465">
        <v>0</v>
      </c>
      <c r="O10465">
        <v>5</v>
      </c>
      <c r="P10465">
        <v>0</v>
      </c>
    </row>
    <row r="10466" spans="1:19" x14ac:dyDescent="0.25">
      <c r="A10466">
        <v>2012</v>
      </c>
      <c r="B10466" s="10" t="s">
        <v>676</v>
      </c>
      <c r="C10466">
        <v>17</v>
      </c>
      <c r="D10466" t="s">
        <v>661</v>
      </c>
      <c r="E10466">
        <v>2</v>
      </c>
      <c r="F10466">
        <v>8.9</v>
      </c>
      <c r="G10466">
        <v>180</v>
      </c>
      <c r="H10466">
        <v>120</v>
      </c>
      <c r="I10466">
        <f t="shared" si="130"/>
        <v>10.853658536585368</v>
      </c>
      <c r="J10466" t="s">
        <v>85</v>
      </c>
      <c r="K10466">
        <v>10</v>
      </c>
      <c r="L10466">
        <v>6</v>
      </c>
      <c r="M10466">
        <v>3</v>
      </c>
      <c r="N10466">
        <v>0</v>
      </c>
      <c r="O10466">
        <v>0</v>
      </c>
      <c r="P10466">
        <v>0</v>
      </c>
    </row>
    <row r="10467" spans="1:19" x14ac:dyDescent="0.25">
      <c r="A10467">
        <v>2012</v>
      </c>
      <c r="B10467" s="10" t="s">
        <v>676</v>
      </c>
      <c r="C10467">
        <v>18</v>
      </c>
      <c r="D10467" t="s">
        <v>661</v>
      </c>
      <c r="I10467" t="str">
        <f t="shared" si="130"/>
        <v/>
      </c>
      <c r="J10467" t="s">
        <v>80</v>
      </c>
      <c r="K10467">
        <v>15</v>
      </c>
      <c r="L10467">
        <v>5</v>
      </c>
      <c r="M10467">
        <v>8</v>
      </c>
      <c r="N10467">
        <v>0</v>
      </c>
      <c r="O10467">
        <v>0</v>
      </c>
      <c r="P10467">
        <v>0</v>
      </c>
      <c r="S10467" t="s">
        <v>47</v>
      </c>
    </row>
    <row r="10468" spans="1:19" x14ac:dyDescent="0.25">
      <c r="A10468">
        <v>2012</v>
      </c>
      <c r="B10468" s="10" t="s">
        <v>676</v>
      </c>
      <c r="C10468">
        <v>19</v>
      </c>
      <c r="D10468" t="s">
        <v>661</v>
      </c>
      <c r="I10468" t="str">
        <f t="shared" si="130"/>
        <v/>
      </c>
      <c r="J10468" t="s">
        <v>323</v>
      </c>
      <c r="K10468">
        <v>25</v>
      </c>
      <c r="L10468">
        <v>22</v>
      </c>
      <c r="M10468">
        <v>3</v>
      </c>
      <c r="N10468">
        <v>0</v>
      </c>
      <c r="O10468">
        <v>5</v>
      </c>
      <c r="P10468">
        <v>0</v>
      </c>
    </row>
    <row r="10469" spans="1:19" x14ac:dyDescent="0.25">
      <c r="A10469">
        <v>2012</v>
      </c>
      <c r="B10469" s="10" t="s">
        <v>676</v>
      </c>
      <c r="C10469">
        <v>20</v>
      </c>
      <c r="D10469" t="s">
        <v>661</v>
      </c>
      <c r="I10469" t="str">
        <f t="shared" si="130"/>
        <v/>
      </c>
      <c r="J10469" t="s">
        <v>80</v>
      </c>
      <c r="K10469">
        <v>55</v>
      </c>
      <c r="L10469">
        <v>45</v>
      </c>
      <c r="M10469">
        <v>40</v>
      </c>
      <c r="N10469">
        <v>0</v>
      </c>
      <c r="O10469">
        <v>0</v>
      </c>
      <c r="P10469">
        <v>0</v>
      </c>
      <c r="S10469" t="s">
        <v>47</v>
      </c>
    </row>
    <row r="10470" spans="1:19" x14ac:dyDescent="0.25">
      <c r="A10470">
        <v>2012</v>
      </c>
      <c r="B10470" s="10" t="s">
        <v>676</v>
      </c>
      <c r="C10470">
        <v>21</v>
      </c>
      <c r="D10470" t="s">
        <v>661</v>
      </c>
      <c r="I10470" t="str">
        <f t="shared" si="130"/>
        <v/>
      </c>
      <c r="J10470" t="s">
        <v>82</v>
      </c>
      <c r="K10470">
        <v>15</v>
      </c>
      <c r="L10470">
        <v>10</v>
      </c>
      <c r="M10470">
        <v>15</v>
      </c>
      <c r="N10470">
        <v>0</v>
      </c>
      <c r="O10470">
        <v>10</v>
      </c>
      <c r="P10470">
        <v>0</v>
      </c>
      <c r="Q10470" t="s">
        <v>363</v>
      </c>
    </row>
    <row r="10471" spans="1:19" x14ac:dyDescent="0.25">
      <c r="A10471">
        <v>2012</v>
      </c>
      <c r="B10471" s="10" t="s">
        <v>676</v>
      </c>
      <c r="C10471">
        <v>22</v>
      </c>
      <c r="D10471" t="s">
        <v>661</v>
      </c>
      <c r="I10471" t="str">
        <f t="shared" si="130"/>
        <v/>
      </c>
      <c r="J10471" t="s">
        <v>82</v>
      </c>
      <c r="K10471">
        <v>5</v>
      </c>
      <c r="L10471">
        <v>4</v>
      </c>
      <c r="M10471">
        <v>5</v>
      </c>
      <c r="N10471">
        <v>0</v>
      </c>
      <c r="O10471">
        <v>20</v>
      </c>
      <c r="P10471">
        <v>0</v>
      </c>
      <c r="Q10471" t="s">
        <v>363</v>
      </c>
    </row>
    <row r="10472" spans="1:19" x14ac:dyDescent="0.25">
      <c r="A10472">
        <v>2012</v>
      </c>
      <c r="B10472" s="10" t="s">
        <v>676</v>
      </c>
      <c r="C10472">
        <v>23</v>
      </c>
      <c r="D10472" t="s">
        <v>661</v>
      </c>
      <c r="I10472" t="str">
        <f t="shared" si="130"/>
        <v/>
      </c>
      <c r="J10472" t="s">
        <v>323</v>
      </c>
      <c r="K10472">
        <v>10</v>
      </c>
      <c r="L10472">
        <v>3</v>
      </c>
      <c r="M10472">
        <v>5</v>
      </c>
      <c r="N10472">
        <v>0</v>
      </c>
      <c r="O10472">
        <v>0</v>
      </c>
      <c r="P10472">
        <v>0</v>
      </c>
    </row>
    <row r="10473" spans="1:19" x14ac:dyDescent="0.25">
      <c r="A10473">
        <v>2012</v>
      </c>
      <c r="B10473" s="10" t="s">
        <v>676</v>
      </c>
      <c r="C10473">
        <v>24</v>
      </c>
      <c r="D10473" t="s">
        <v>661</v>
      </c>
      <c r="I10473" t="str">
        <f t="shared" si="130"/>
        <v/>
      </c>
      <c r="J10473" t="s">
        <v>82</v>
      </c>
      <c r="K10473">
        <v>15</v>
      </c>
      <c r="L10473">
        <v>5</v>
      </c>
      <c r="M10473">
        <v>3</v>
      </c>
      <c r="N10473">
        <v>0</v>
      </c>
      <c r="O10473">
        <v>0</v>
      </c>
      <c r="P10473">
        <v>0</v>
      </c>
    </row>
    <row r="10474" spans="1:19" x14ac:dyDescent="0.25">
      <c r="A10474">
        <v>2012</v>
      </c>
      <c r="B10474" s="10" t="s">
        <v>676</v>
      </c>
      <c r="C10474">
        <v>25</v>
      </c>
      <c r="D10474" t="s">
        <v>661</v>
      </c>
      <c r="I10474" t="str">
        <f t="shared" si="130"/>
        <v/>
      </c>
      <c r="J10474" t="s">
        <v>82</v>
      </c>
      <c r="K10474">
        <v>10</v>
      </c>
      <c r="L10474">
        <v>4</v>
      </c>
      <c r="M10474">
        <v>5</v>
      </c>
      <c r="N10474">
        <v>0</v>
      </c>
      <c r="O10474">
        <v>0</v>
      </c>
      <c r="P10474">
        <v>0</v>
      </c>
    </row>
    <row r="10475" spans="1:19" x14ac:dyDescent="0.25">
      <c r="A10475">
        <v>2012</v>
      </c>
      <c r="B10475" s="10" t="s">
        <v>676</v>
      </c>
      <c r="C10475">
        <v>26</v>
      </c>
      <c r="D10475" t="s">
        <v>661</v>
      </c>
      <c r="I10475" t="str">
        <f t="shared" si="130"/>
        <v/>
      </c>
      <c r="J10475" t="s">
        <v>600</v>
      </c>
      <c r="K10475">
        <v>15</v>
      </c>
      <c r="L10475">
        <v>8</v>
      </c>
      <c r="M10475">
        <v>3</v>
      </c>
      <c r="N10475">
        <v>0</v>
      </c>
      <c r="O10475">
        <v>5</v>
      </c>
      <c r="P10475">
        <v>0</v>
      </c>
    </row>
    <row r="10476" spans="1:19" x14ac:dyDescent="0.25">
      <c r="A10476">
        <v>2012</v>
      </c>
      <c r="B10476" s="10" t="s">
        <v>676</v>
      </c>
      <c r="C10476">
        <v>27</v>
      </c>
      <c r="D10476" t="s">
        <v>661</v>
      </c>
      <c r="I10476" t="str">
        <f t="shared" si="130"/>
        <v/>
      </c>
      <c r="J10476" t="s">
        <v>85</v>
      </c>
      <c r="K10476">
        <v>13</v>
      </c>
      <c r="L10476">
        <v>11</v>
      </c>
      <c r="M10476">
        <v>8</v>
      </c>
      <c r="N10476">
        <v>0</v>
      </c>
      <c r="O10476">
        <v>10</v>
      </c>
      <c r="P10476">
        <v>0</v>
      </c>
    </row>
    <row r="10477" spans="1:19" x14ac:dyDescent="0.25">
      <c r="A10477">
        <v>2012</v>
      </c>
      <c r="B10477" s="10" t="s">
        <v>676</v>
      </c>
      <c r="C10477">
        <v>28</v>
      </c>
      <c r="D10477" t="s">
        <v>661</v>
      </c>
      <c r="I10477" t="str">
        <f t="shared" si="130"/>
        <v/>
      </c>
      <c r="J10477" t="s">
        <v>85</v>
      </c>
      <c r="K10477">
        <v>18</v>
      </c>
      <c r="L10477">
        <v>5</v>
      </c>
      <c r="M10477">
        <v>10</v>
      </c>
      <c r="N10477">
        <v>0</v>
      </c>
      <c r="O10477">
        <v>0</v>
      </c>
      <c r="P10477">
        <v>0</v>
      </c>
    </row>
    <row r="10478" spans="1:19" x14ac:dyDescent="0.25">
      <c r="A10478">
        <v>2012</v>
      </c>
      <c r="B10478" s="10" t="s">
        <v>676</v>
      </c>
      <c r="C10478">
        <v>29</v>
      </c>
      <c r="D10478" t="s">
        <v>661</v>
      </c>
      <c r="I10478" t="str">
        <f t="shared" si="130"/>
        <v/>
      </c>
      <c r="J10478" t="s">
        <v>82</v>
      </c>
      <c r="K10478">
        <v>15</v>
      </c>
      <c r="L10478">
        <v>4</v>
      </c>
      <c r="M10478">
        <v>12</v>
      </c>
      <c r="N10478">
        <v>0</v>
      </c>
      <c r="O10478">
        <v>0</v>
      </c>
      <c r="P10478">
        <v>0</v>
      </c>
    </row>
    <row r="10479" spans="1:19" x14ac:dyDescent="0.25">
      <c r="A10479">
        <v>2012</v>
      </c>
      <c r="B10479" s="10" t="s">
        <v>676</v>
      </c>
      <c r="C10479">
        <v>30</v>
      </c>
      <c r="D10479" t="s">
        <v>661</v>
      </c>
      <c r="I10479" t="str">
        <f t="shared" si="130"/>
        <v/>
      </c>
      <c r="J10479" t="s">
        <v>82</v>
      </c>
      <c r="K10479">
        <v>20</v>
      </c>
      <c r="L10479">
        <v>3</v>
      </c>
      <c r="M10479">
        <v>10</v>
      </c>
      <c r="N10479">
        <v>0</v>
      </c>
      <c r="O10479">
        <v>20</v>
      </c>
      <c r="P10479">
        <v>0</v>
      </c>
    </row>
    <row r="10480" spans="1:19" x14ac:dyDescent="0.25">
      <c r="A10480">
        <v>2012</v>
      </c>
      <c r="B10480" s="10" t="s">
        <v>676</v>
      </c>
      <c r="C10480">
        <v>31</v>
      </c>
      <c r="D10480" t="s">
        <v>661</v>
      </c>
      <c r="I10480" t="str">
        <f t="shared" si="130"/>
        <v/>
      </c>
      <c r="J10480" t="s">
        <v>82</v>
      </c>
      <c r="K10480">
        <v>28</v>
      </c>
      <c r="L10480">
        <v>20</v>
      </c>
      <c r="M10480">
        <v>15</v>
      </c>
      <c r="N10480">
        <v>0</v>
      </c>
      <c r="O10480">
        <v>0</v>
      </c>
      <c r="P10480">
        <v>0</v>
      </c>
    </row>
    <row r="10481" spans="1:21" x14ac:dyDescent="0.25">
      <c r="A10481">
        <v>2012</v>
      </c>
      <c r="B10481" s="10" t="s">
        <v>676</v>
      </c>
      <c r="C10481">
        <v>32</v>
      </c>
      <c r="D10481" t="s">
        <v>661</v>
      </c>
      <c r="I10481" t="str">
        <f t="shared" si="130"/>
        <v/>
      </c>
      <c r="J10481" t="s">
        <v>85</v>
      </c>
      <c r="K10481">
        <v>10</v>
      </c>
      <c r="L10481">
        <v>5</v>
      </c>
      <c r="M10481">
        <v>3</v>
      </c>
      <c r="N10481">
        <v>0</v>
      </c>
      <c r="O10481">
        <v>0</v>
      </c>
      <c r="P10481">
        <v>0</v>
      </c>
    </row>
    <row r="10482" spans="1:21" x14ac:dyDescent="0.25">
      <c r="A10482">
        <v>2012</v>
      </c>
      <c r="B10482" s="10" t="s">
        <v>676</v>
      </c>
      <c r="C10482">
        <v>33</v>
      </c>
      <c r="D10482" t="s">
        <v>661</v>
      </c>
      <c r="F10482">
        <v>9.4</v>
      </c>
      <c r="I10482">
        <f t="shared" si="130"/>
        <v>9.4</v>
      </c>
      <c r="J10482" t="s">
        <v>239</v>
      </c>
      <c r="K10482">
        <v>8</v>
      </c>
      <c r="L10482">
        <v>5</v>
      </c>
      <c r="M10482">
        <v>1</v>
      </c>
      <c r="N10482">
        <v>0</v>
      </c>
      <c r="O10482">
        <v>0</v>
      </c>
      <c r="P10482">
        <v>0</v>
      </c>
      <c r="S10482" t="s">
        <v>47</v>
      </c>
    </row>
    <row r="10483" spans="1:21" x14ac:dyDescent="0.25">
      <c r="A10483">
        <v>2012</v>
      </c>
      <c r="B10483" s="10" t="s">
        <v>676</v>
      </c>
      <c r="C10483">
        <v>34</v>
      </c>
      <c r="D10483" t="s">
        <v>661</v>
      </c>
      <c r="E10483">
        <v>3</v>
      </c>
      <c r="F10483">
        <v>8.8000000000000007</v>
      </c>
      <c r="G10483">
        <v>280</v>
      </c>
      <c r="H10483">
        <v>130</v>
      </c>
      <c r="I10483">
        <f t="shared" si="130"/>
        <v>12.222222222222223</v>
      </c>
      <c r="J10483" t="s">
        <v>82</v>
      </c>
      <c r="K10483">
        <v>5</v>
      </c>
      <c r="L10483">
        <v>3</v>
      </c>
      <c r="M10483">
        <v>10</v>
      </c>
      <c r="N10483">
        <v>0</v>
      </c>
      <c r="O10483">
        <v>0</v>
      </c>
      <c r="P10483">
        <v>0</v>
      </c>
    </row>
    <row r="10484" spans="1:21" x14ac:dyDescent="0.25">
      <c r="A10484">
        <v>2012</v>
      </c>
      <c r="B10484" s="10" t="s">
        <v>676</v>
      </c>
      <c r="C10484">
        <v>35</v>
      </c>
      <c r="D10484" t="s">
        <v>661</v>
      </c>
      <c r="I10484" t="str">
        <f t="shared" si="130"/>
        <v/>
      </c>
      <c r="J10484" t="s">
        <v>239</v>
      </c>
      <c r="K10484">
        <v>8</v>
      </c>
      <c r="L10484">
        <v>4</v>
      </c>
      <c r="M10484">
        <v>1</v>
      </c>
      <c r="N10484">
        <v>0</v>
      </c>
      <c r="O10484">
        <v>0</v>
      </c>
      <c r="P10484">
        <v>0</v>
      </c>
      <c r="S10484" t="s">
        <v>47</v>
      </c>
    </row>
    <row r="10485" spans="1:21" x14ac:dyDescent="0.25">
      <c r="A10485">
        <v>2012</v>
      </c>
      <c r="B10485" s="10" t="s">
        <v>676</v>
      </c>
      <c r="C10485">
        <v>36</v>
      </c>
      <c r="D10485" t="s">
        <v>661</v>
      </c>
      <c r="I10485" t="str">
        <f t="shared" ref="I10485:I10548" si="131">IF($F10485&gt;0, $F10485/(1000-$G10485)*1000,"")</f>
        <v/>
      </c>
      <c r="J10485" t="s">
        <v>85</v>
      </c>
      <c r="K10485">
        <v>10</v>
      </c>
      <c r="L10485">
        <v>5</v>
      </c>
      <c r="M10485">
        <v>10</v>
      </c>
      <c r="N10485">
        <v>0</v>
      </c>
      <c r="O10485">
        <v>10</v>
      </c>
      <c r="P10485">
        <v>0</v>
      </c>
      <c r="U10485" t="s">
        <v>677</v>
      </c>
    </row>
    <row r="10486" spans="1:21" x14ac:dyDescent="0.25">
      <c r="A10486">
        <v>2012</v>
      </c>
      <c r="B10486" s="10" t="s">
        <v>676</v>
      </c>
      <c r="C10486">
        <v>37</v>
      </c>
      <c r="D10486" t="s">
        <v>661</v>
      </c>
      <c r="I10486" t="str">
        <f t="shared" si="131"/>
        <v/>
      </c>
      <c r="J10486" t="s">
        <v>82</v>
      </c>
      <c r="K10486">
        <v>10</v>
      </c>
      <c r="L10486">
        <v>5</v>
      </c>
      <c r="M10486">
        <v>4</v>
      </c>
      <c r="N10486">
        <v>0</v>
      </c>
      <c r="O10486">
        <v>0</v>
      </c>
      <c r="P10486">
        <v>0</v>
      </c>
    </row>
    <row r="10487" spans="1:21" x14ac:dyDescent="0.25">
      <c r="A10487">
        <v>2012</v>
      </c>
      <c r="B10487" s="10" t="s">
        <v>676</v>
      </c>
      <c r="C10487">
        <v>38</v>
      </c>
      <c r="D10487" t="s">
        <v>661</v>
      </c>
      <c r="I10487" t="str">
        <f t="shared" si="131"/>
        <v/>
      </c>
      <c r="J10487" t="s">
        <v>85</v>
      </c>
      <c r="K10487">
        <v>15</v>
      </c>
      <c r="L10487">
        <v>5</v>
      </c>
      <c r="M10487">
        <v>5</v>
      </c>
      <c r="N10487">
        <v>0</v>
      </c>
      <c r="O10487">
        <v>0</v>
      </c>
      <c r="P10487">
        <v>0</v>
      </c>
    </row>
    <row r="10488" spans="1:21" x14ac:dyDescent="0.25">
      <c r="A10488">
        <v>2012</v>
      </c>
      <c r="B10488" s="10" t="s">
        <v>676</v>
      </c>
      <c r="C10488">
        <v>39</v>
      </c>
      <c r="D10488" t="s">
        <v>661</v>
      </c>
      <c r="I10488" t="str">
        <f t="shared" si="131"/>
        <v/>
      </c>
      <c r="J10488" t="s">
        <v>79</v>
      </c>
      <c r="K10488">
        <v>15</v>
      </c>
      <c r="L10488">
        <v>6</v>
      </c>
      <c r="M10488">
        <v>12</v>
      </c>
      <c r="N10488">
        <v>0</v>
      </c>
      <c r="O10488">
        <v>0</v>
      </c>
      <c r="P10488">
        <v>30</v>
      </c>
    </row>
    <row r="10489" spans="1:21" x14ac:dyDescent="0.25">
      <c r="A10489">
        <v>2012</v>
      </c>
      <c r="B10489" s="10" t="s">
        <v>676</v>
      </c>
      <c r="C10489">
        <v>40</v>
      </c>
      <c r="D10489" t="s">
        <v>661</v>
      </c>
      <c r="I10489" t="str">
        <f t="shared" si="131"/>
        <v/>
      </c>
      <c r="J10489" t="s">
        <v>323</v>
      </c>
      <c r="K10489">
        <v>10</v>
      </c>
      <c r="L10489">
        <v>8</v>
      </c>
      <c r="M10489">
        <v>3</v>
      </c>
      <c r="N10489">
        <v>0</v>
      </c>
      <c r="O10489">
        <v>0</v>
      </c>
      <c r="P10489">
        <v>0</v>
      </c>
    </row>
    <row r="10490" spans="1:21" x14ac:dyDescent="0.25">
      <c r="A10490">
        <v>2012</v>
      </c>
      <c r="B10490" s="10" t="s">
        <v>676</v>
      </c>
      <c r="C10490">
        <v>41</v>
      </c>
      <c r="D10490" t="s">
        <v>661</v>
      </c>
      <c r="I10490" t="str">
        <f t="shared" si="131"/>
        <v/>
      </c>
      <c r="J10490" t="s">
        <v>85</v>
      </c>
      <c r="K10490">
        <v>10</v>
      </c>
      <c r="L10490">
        <v>10</v>
      </c>
      <c r="M10490">
        <v>3</v>
      </c>
      <c r="N10490">
        <v>0</v>
      </c>
      <c r="O10490">
        <v>0</v>
      </c>
      <c r="P10490">
        <v>0</v>
      </c>
    </row>
    <row r="10491" spans="1:21" x14ac:dyDescent="0.25">
      <c r="A10491">
        <v>2012</v>
      </c>
      <c r="B10491" s="10" t="s">
        <v>676</v>
      </c>
      <c r="C10491">
        <v>42</v>
      </c>
      <c r="D10491" t="s">
        <v>661</v>
      </c>
      <c r="I10491" t="str">
        <f t="shared" si="131"/>
        <v/>
      </c>
      <c r="J10491" t="s">
        <v>85</v>
      </c>
      <c r="K10491">
        <v>10</v>
      </c>
      <c r="L10491">
        <v>8</v>
      </c>
      <c r="M10491">
        <v>3</v>
      </c>
      <c r="N10491">
        <v>0</v>
      </c>
      <c r="O10491">
        <v>0</v>
      </c>
      <c r="P10491">
        <v>0</v>
      </c>
    </row>
    <row r="10492" spans="1:21" x14ac:dyDescent="0.25">
      <c r="A10492">
        <v>2012</v>
      </c>
      <c r="B10492" s="10" t="s">
        <v>676</v>
      </c>
      <c r="C10492">
        <v>43</v>
      </c>
      <c r="D10492" t="s">
        <v>661</v>
      </c>
      <c r="I10492" t="str">
        <f t="shared" si="131"/>
        <v/>
      </c>
      <c r="J10492" t="s">
        <v>85</v>
      </c>
      <c r="K10492">
        <v>12</v>
      </c>
      <c r="L10492">
        <v>10</v>
      </c>
      <c r="M10492">
        <v>5</v>
      </c>
      <c r="N10492">
        <v>0</v>
      </c>
      <c r="O10492">
        <v>0</v>
      </c>
      <c r="P10492">
        <v>0</v>
      </c>
    </row>
    <row r="10493" spans="1:21" x14ac:dyDescent="0.25">
      <c r="A10493">
        <v>2012</v>
      </c>
      <c r="B10493" s="10" t="s">
        <v>676</v>
      </c>
      <c r="C10493">
        <v>44</v>
      </c>
      <c r="D10493" t="s">
        <v>661</v>
      </c>
      <c r="I10493" t="str">
        <f t="shared" si="131"/>
        <v/>
      </c>
      <c r="J10493" t="s">
        <v>85</v>
      </c>
      <c r="K10493">
        <v>10</v>
      </c>
      <c r="L10493">
        <v>8</v>
      </c>
      <c r="M10493">
        <v>5</v>
      </c>
      <c r="N10493">
        <v>0</v>
      </c>
      <c r="O10493">
        <v>0</v>
      </c>
      <c r="P10493">
        <v>0</v>
      </c>
    </row>
    <row r="10494" spans="1:21" x14ac:dyDescent="0.25">
      <c r="A10494">
        <v>2012</v>
      </c>
      <c r="B10494" s="10" t="s">
        <v>676</v>
      </c>
      <c r="C10494">
        <v>45</v>
      </c>
      <c r="D10494" t="s">
        <v>661</v>
      </c>
      <c r="I10494" t="str">
        <f t="shared" si="131"/>
        <v/>
      </c>
      <c r="J10494" t="s">
        <v>239</v>
      </c>
      <c r="K10494">
        <v>8</v>
      </c>
      <c r="L10494">
        <v>4</v>
      </c>
      <c r="M10494">
        <v>2</v>
      </c>
      <c r="N10494">
        <v>0</v>
      </c>
      <c r="O10494">
        <v>0</v>
      </c>
      <c r="P10494">
        <v>0</v>
      </c>
    </row>
    <row r="10495" spans="1:21" x14ac:dyDescent="0.25">
      <c r="A10495">
        <v>2012</v>
      </c>
      <c r="B10495" s="10" t="s">
        <v>676</v>
      </c>
      <c r="C10495">
        <v>46</v>
      </c>
      <c r="D10495" t="s">
        <v>661</v>
      </c>
      <c r="I10495" t="str">
        <f t="shared" si="131"/>
        <v/>
      </c>
      <c r="J10495" t="s">
        <v>600</v>
      </c>
      <c r="K10495">
        <v>30</v>
      </c>
      <c r="L10495">
        <v>40</v>
      </c>
      <c r="M10495">
        <v>5</v>
      </c>
      <c r="N10495">
        <v>0</v>
      </c>
      <c r="O10495">
        <v>30</v>
      </c>
      <c r="P10495">
        <v>0</v>
      </c>
      <c r="Q10495" t="s">
        <v>363</v>
      </c>
    </row>
    <row r="10496" spans="1:21" x14ac:dyDescent="0.25">
      <c r="A10496">
        <v>2012</v>
      </c>
      <c r="B10496" s="10" t="s">
        <v>676</v>
      </c>
      <c r="C10496">
        <v>47</v>
      </c>
      <c r="D10496" t="s">
        <v>661</v>
      </c>
      <c r="I10496" t="str">
        <f t="shared" si="131"/>
        <v/>
      </c>
      <c r="J10496" t="s">
        <v>78</v>
      </c>
      <c r="K10496">
        <v>45</v>
      </c>
      <c r="L10496">
        <v>40</v>
      </c>
      <c r="M10496">
        <v>15</v>
      </c>
      <c r="N10496">
        <v>0</v>
      </c>
      <c r="O10496">
        <v>0</v>
      </c>
      <c r="P10496">
        <v>0</v>
      </c>
    </row>
    <row r="10497" spans="1:19" x14ac:dyDescent="0.25">
      <c r="A10497">
        <v>2012</v>
      </c>
      <c r="B10497" s="10" t="s">
        <v>676</v>
      </c>
      <c r="C10497">
        <v>48</v>
      </c>
      <c r="D10497" t="s">
        <v>661</v>
      </c>
      <c r="I10497" t="str">
        <f t="shared" si="131"/>
        <v/>
      </c>
      <c r="J10497" t="s">
        <v>82</v>
      </c>
      <c r="K10497">
        <v>10</v>
      </c>
      <c r="L10497">
        <v>5</v>
      </c>
      <c r="M10497">
        <v>5</v>
      </c>
      <c r="N10497">
        <v>0</v>
      </c>
      <c r="O10497">
        <v>0</v>
      </c>
      <c r="P10497">
        <v>0</v>
      </c>
    </row>
    <row r="10498" spans="1:19" x14ac:dyDescent="0.25">
      <c r="A10498">
        <v>2012</v>
      </c>
      <c r="B10498" s="10" t="s">
        <v>676</v>
      </c>
      <c r="C10498">
        <v>49</v>
      </c>
      <c r="D10498" t="s">
        <v>661</v>
      </c>
      <c r="I10498" t="str">
        <f t="shared" si="131"/>
        <v/>
      </c>
      <c r="J10498" t="s">
        <v>82</v>
      </c>
      <c r="K10498">
        <v>25</v>
      </c>
      <c r="L10498">
        <v>18</v>
      </c>
      <c r="M10498">
        <v>10</v>
      </c>
      <c r="N10498">
        <v>0</v>
      </c>
      <c r="O10498">
        <v>15</v>
      </c>
      <c r="P10498">
        <v>0</v>
      </c>
      <c r="Q10498" t="s">
        <v>363</v>
      </c>
    </row>
    <row r="10499" spans="1:19" x14ac:dyDescent="0.25">
      <c r="A10499">
        <v>2012</v>
      </c>
      <c r="B10499" s="10" t="s">
        <v>676</v>
      </c>
      <c r="C10499">
        <v>50</v>
      </c>
      <c r="D10499" t="s">
        <v>661</v>
      </c>
      <c r="I10499" t="str">
        <f t="shared" si="131"/>
        <v/>
      </c>
      <c r="J10499" t="s">
        <v>78</v>
      </c>
      <c r="K10499">
        <v>15</v>
      </c>
      <c r="L10499">
        <v>10</v>
      </c>
      <c r="M10499">
        <v>5</v>
      </c>
      <c r="N10499">
        <v>0</v>
      </c>
      <c r="O10499">
        <v>0</v>
      </c>
      <c r="P10499">
        <v>0</v>
      </c>
    </row>
    <row r="10500" spans="1:19" x14ac:dyDescent="0.25">
      <c r="A10500">
        <v>2012</v>
      </c>
      <c r="B10500" s="10" t="s">
        <v>676</v>
      </c>
      <c r="C10500">
        <v>51</v>
      </c>
      <c r="D10500" t="s">
        <v>661</v>
      </c>
      <c r="I10500" t="str">
        <f t="shared" si="131"/>
        <v/>
      </c>
      <c r="J10500" t="s">
        <v>81</v>
      </c>
      <c r="K10500">
        <v>30</v>
      </c>
      <c r="L10500">
        <v>20</v>
      </c>
      <c r="M10500">
        <v>10</v>
      </c>
      <c r="N10500">
        <v>0</v>
      </c>
      <c r="O10500">
        <v>0</v>
      </c>
      <c r="P10500">
        <v>0</v>
      </c>
    </row>
    <row r="10501" spans="1:19" x14ac:dyDescent="0.25">
      <c r="A10501">
        <v>2012</v>
      </c>
      <c r="B10501" s="10" t="s">
        <v>676</v>
      </c>
      <c r="C10501">
        <v>52</v>
      </c>
      <c r="D10501" t="s">
        <v>661</v>
      </c>
      <c r="I10501" t="str">
        <f t="shared" si="131"/>
        <v/>
      </c>
      <c r="J10501" t="s">
        <v>85</v>
      </c>
      <c r="K10501">
        <v>5</v>
      </c>
      <c r="L10501">
        <v>5</v>
      </c>
      <c r="M10501">
        <v>5</v>
      </c>
      <c r="N10501">
        <v>0</v>
      </c>
      <c r="O10501">
        <v>0</v>
      </c>
      <c r="P10501">
        <v>0</v>
      </c>
    </row>
    <row r="10502" spans="1:19" x14ac:dyDescent="0.25">
      <c r="A10502">
        <v>2012</v>
      </c>
      <c r="B10502" s="10" t="s">
        <v>676</v>
      </c>
      <c r="C10502">
        <v>53</v>
      </c>
      <c r="D10502" t="s">
        <v>661</v>
      </c>
      <c r="I10502" t="str">
        <f t="shared" si="131"/>
        <v/>
      </c>
      <c r="J10502" t="s">
        <v>79</v>
      </c>
      <c r="K10502">
        <v>20</v>
      </c>
      <c r="L10502">
        <v>10</v>
      </c>
      <c r="M10502">
        <v>20</v>
      </c>
      <c r="N10502">
        <v>0</v>
      </c>
      <c r="O10502">
        <v>10</v>
      </c>
      <c r="P10502">
        <v>0</v>
      </c>
    </row>
    <row r="10503" spans="1:19" x14ac:dyDescent="0.25">
      <c r="A10503">
        <v>2012</v>
      </c>
      <c r="B10503" s="10" t="s">
        <v>676</v>
      </c>
      <c r="C10503">
        <v>54</v>
      </c>
      <c r="D10503" t="s">
        <v>661</v>
      </c>
      <c r="F10503">
        <v>9.6</v>
      </c>
      <c r="I10503">
        <f t="shared" si="131"/>
        <v>9.6</v>
      </c>
      <c r="J10503" t="s">
        <v>85</v>
      </c>
      <c r="K10503">
        <v>10</v>
      </c>
      <c r="L10503">
        <v>5</v>
      </c>
      <c r="M10503">
        <v>5</v>
      </c>
      <c r="N10503">
        <v>0</v>
      </c>
      <c r="O10503">
        <v>0</v>
      </c>
      <c r="P10503">
        <v>0</v>
      </c>
      <c r="S10503" t="s">
        <v>47</v>
      </c>
    </row>
    <row r="10504" spans="1:19" x14ac:dyDescent="0.25">
      <c r="A10504">
        <v>2012</v>
      </c>
      <c r="B10504" s="10" t="s">
        <v>676</v>
      </c>
      <c r="C10504">
        <v>55</v>
      </c>
      <c r="D10504" t="s">
        <v>661</v>
      </c>
      <c r="E10504">
        <v>4</v>
      </c>
      <c r="F10504">
        <f>29*0.3048</f>
        <v>8.8391999999999999</v>
      </c>
      <c r="G10504">
        <v>210</v>
      </c>
      <c r="H10504">
        <v>50</v>
      </c>
      <c r="I10504">
        <f t="shared" si="131"/>
        <v>11.188860759493672</v>
      </c>
      <c r="J10504" t="s">
        <v>81</v>
      </c>
      <c r="K10504">
        <v>85</v>
      </c>
      <c r="L10504">
        <v>50</v>
      </c>
      <c r="M10504">
        <v>60</v>
      </c>
      <c r="N10504">
        <v>0</v>
      </c>
      <c r="O10504">
        <v>0</v>
      </c>
      <c r="P10504">
        <v>35</v>
      </c>
    </row>
    <row r="10505" spans="1:19" x14ac:dyDescent="0.25">
      <c r="A10505">
        <v>2012</v>
      </c>
      <c r="B10505" s="10" t="s">
        <v>676</v>
      </c>
      <c r="C10505">
        <v>56</v>
      </c>
      <c r="D10505" t="s">
        <v>661</v>
      </c>
      <c r="I10505" t="str">
        <f t="shared" si="131"/>
        <v/>
      </c>
      <c r="J10505" t="s">
        <v>82</v>
      </c>
      <c r="K10505">
        <v>15</v>
      </c>
      <c r="L10505">
        <v>15</v>
      </c>
      <c r="M10505">
        <v>10</v>
      </c>
      <c r="N10505">
        <v>0</v>
      </c>
      <c r="O10505">
        <v>0</v>
      </c>
      <c r="P10505">
        <v>30</v>
      </c>
    </row>
    <row r="10506" spans="1:19" x14ac:dyDescent="0.25">
      <c r="A10506">
        <v>2012</v>
      </c>
      <c r="B10506" s="10" t="s">
        <v>676</v>
      </c>
      <c r="C10506">
        <v>57</v>
      </c>
      <c r="D10506" t="s">
        <v>661</v>
      </c>
      <c r="I10506" t="str">
        <f t="shared" si="131"/>
        <v/>
      </c>
      <c r="J10506" t="s">
        <v>79</v>
      </c>
      <c r="K10506">
        <v>55</v>
      </c>
      <c r="L10506">
        <v>30</v>
      </c>
      <c r="M10506">
        <v>35</v>
      </c>
      <c r="N10506">
        <v>0</v>
      </c>
      <c r="O10506">
        <v>0</v>
      </c>
      <c r="P10506">
        <v>60</v>
      </c>
    </row>
    <row r="10507" spans="1:19" x14ac:dyDescent="0.25">
      <c r="A10507">
        <v>2012</v>
      </c>
      <c r="B10507" s="10" t="s">
        <v>676</v>
      </c>
      <c r="C10507">
        <v>58</v>
      </c>
      <c r="D10507" t="s">
        <v>661</v>
      </c>
      <c r="I10507" t="str">
        <f t="shared" si="131"/>
        <v/>
      </c>
      <c r="J10507" t="s">
        <v>82</v>
      </c>
      <c r="K10507">
        <v>10</v>
      </c>
      <c r="L10507">
        <v>10</v>
      </c>
      <c r="M10507">
        <v>5</v>
      </c>
      <c r="N10507">
        <v>0</v>
      </c>
      <c r="O10507">
        <v>0</v>
      </c>
      <c r="P10507">
        <v>0</v>
      </c>
    </row>
    <row r="10508" spans="1:19" x14ac:dyDescent="0.25">
      <c r="A10508">
        <v>2012</v>
      </c>
      <c r="B10508" s="10" t="s">
        <v>676</v>
      </c>
      <c r="C10508">
        <v>59</v>
      </c>
      <c r="D10508" t="s">
        <v>661</v>
      </c>
      <c r="I10508" t="str">
        <f t="shared" si="131"/>
        <v/>
      </c>
      <c r="J10508" t="s">
        <v>85</v>
      </c>
      <c r="K10508">
        <v>15</v>
      </c>
      <c r="L10508">
        <v>15</v>
      </c>
      <c r="M10508">
        <v>5</v>
      </c>
      <c r="N10508">
        <v>0</v>
      </c>
      <c r="O10508">
        <v>0</v>
      </c>
      <c r="P10508">
        <v>5</v>
      </c>
    </row>
    <row r="10509" spans="1:19" x14ac:dyDescent="0.25">
      <c r="A10509">
        <v>2012</v>
      </c>
      <c r="B10509" s="10" t="s">
        <v>676</v>
      </c>
      <c r="C10509">
        <v>60</v>
      </c>
      <c r="D10509" t="s">
        <v>661</v>
      </c>
      <c r="I10509" t="str">
        <f t="shared" si="131"/>
        <v/>
      </c>
      <c r="J10509" t="s">
        <v>82</v>
      </c>
      <c r="K10509">
        <v>30</v>
      </c>
      <c r="L10509">
        <v>25</v>
      </c>
      <c r="M10509">
        <v>25</v>
      </c>
      <c r="N10509">
        <v>0</v>
      </c>
      <c r="O10509">
        <v>0</v>
      </c>
      <c r="P10509">
        <v>15</v>
      </c>
    </row>
    <row r="10510" spans="1:19" x14ac:dyDescent="0.25">
      <c r="A10510">
        <v>2012</v>
      </c>
      <c r="B10510" s="10" t="s">
        <v>676</v>
      </c>
      <c r="C10510">
        <v>61</v>
      </c>
      <c r="D10510" t="s">
        <v>661</v>
      </c>
      <c r="I10510" t="str">
        <f t="shared" si="131"/>
        <v/>
      </c>
      <c r="J10510" t="s">
        <v>85</v>
      </c>
      <c r="K10510">
        <v>20</v>
      </c>
      <c r="L10510">
        <v>10</v>
      </c>
      <c r="M10510">
        <v>10</v>
      </c>
      <c r="N10510">
        <v>0</v>
      </c>
      <c r="O10510">
        <v>0</v>
      </c>
      <c r="P10510">
        <v>0</v>
      </c>
    </row>
    <row r="10511" spans="1:19" x14ac:dyDescent="0.25">
      <c r="A10511">
        <v>2012</v>
      </c>
      <c r="B10511" s="10" t="s">
        <v>676</v>
      </c>
      <c r="C10511">
        <v>62</v>
      </c>
      <c r="D10511" t="s">
        <v>661</v>
      </c>
      <c r="I10511" t="str">
        <f t="shared" si="131"/>
        <v/>
      </c>
      <c r="J10511" t="s">
        <v>82</v>
      </c>
      <c r="K10511">
        <v>45</v>
      </c>
      <c r="L10511">
        <v>20</v>
      </c>
      <c r="M10511">
        <v>25</v>
      </c>
      <c r="N10511">
        <v>0</v>
      </c>
      <c r="O10511">
        <v>0</v>
      </c>
      <c r="P10511">
        <v>20</v>
      </c>
    </row>
    <row r="10512" spans="1:19" x14ac:dyDescent="0.25">
      <c r="A10512">
        <v>2012</v>
      </c>
      <c r="B10512" s="10" t="s">
        <v>676</v>
      </c>
      <c r="C10512">
        <v>63</v>
      </c>
      <c r="D10512" t="s">
        <v>661</v>
      </c>
      <c r="I10512" t="str">
        <f t="shared" si="131"/>
        <v/>
      </c>
      <c r="J10512" t="s">
        <v>82</v>
      </c>
      <c r="K10512">
        <v>20</v>
      </c>
      <c r="L10512">
        <v>10</v>
      </c>
      <c r="M10512">
        <v>5</v>
      </c>
      <c r="N10512">
        <v>0</v>
      </c>
      <c r="O10512">
        <v>0</v>
      </c>
      <c r="P10512">
        <v>0</v>
      </c>
    </row>
    <row r="10513" spans="1:17" x14ac:dyDescent="0.25">
      <c r="A10513">
        <v>2012</v>
      </c>
      <c r="B10513" s="10" t="s">
        <v>676</v>
      </c>
      <c r="C10513">
        <v>64</v>
      </c>
      <c r="D10513" t="s">
        <v>661</v>
      </c>
      <c r="I10513" t="str">
        <f t="shared" si="131"/>
        <v/>
      </c>
      <c r="J10513" t="s">
        <v>105</v>
      </c>
      <c r="K10513">
        <v>15</v>
      </c>
      <c r="L10513">
        <v>10</v>
      </c>
      <c r="M10513">
        <v>10</v>
      </c>
      <c r="N10513">
        <v>0</v>
      </c>
      <c r="O10513">
        <v>0</v>
      </c>
      <c r="P10513">
        <v>75</v>
      </c>
    </row>
    <row r="10514" spans="1:17" x14ac:dyDescent="0.25">
      <c r="A10514">
        <v>2012</v>
      </c>
      <c r="B10514" s="10" t="s">
        <v>676</v>
      </c>
      <c r="C10514">
        <v>65</v>
      </c>
      <c r="D10514" t="s">
        <v>661</v>
      </c>
      <c r="F10514">
        <f>29*0.3048</f>
        <v>8.8391999999999999</v>
      </c>
      <c r="I10514">
        <f t="shared" si="131"/>
        <v>8.8391999999999999</v>
      </c>
      <c r="J10514" t="s">
        <v>82</v>
      </c>
      <c r="K10514">
        <v>10</v>
      </c>
      <c r="L10514">
        <v>10</v>
      </c>
      <c r="M10514">
        <v>5</v>
      </c>
      <c r="N10514">
        <v>0</v>
      </c>
      <c r="O10514">
        <v>0</v>
      </c>
      <c r="P10514">
        <v>0</v>
      </c>
    </row>
    <row r="10515" spans="1:17" x14ac:dyDescent="0.25">
      <c r="A10515">
        <v>2012</v>
      </c>
      <c r="B10515" s="10" t="s">
        <v>676</v>
      </c>
      <c r="C10515">
        <v>66</v>
      </c>
      <c r="D10515" t="s">
        <v>661</v>
      </c>
      <c r="E10515">
        <v>5</v>
      </c>
      <c r="F10515">
        <f>28*0.3048</f>
        <v>8.5343999999999998</v>
      </c>
      <c r="G10515">
        <v>175</v>
      </c>
      <c r="H10515">
        <v>60</v>
      </c>
      <c r="I10515">
        <f t="shared" si="131"/>
        <v>10.344727272727273</v>
      </c>
      <c r="J10515" t="s">
        <v>124</v>
      </c>
      <c r="K10515">
        <v>10</v>
      </c>
      <c r="L10515">
        <v>8</v>
      </c>
      <c r="M10515">
        <v>2</v>
      </c>
      <c r="N10515">
        <v>0</v>
      </c>
      <c r="O10515">
        <v>0</v>
      </c>
      <c r="P10515">
        <v>0</v>
      </c>
    </row>
    <row r="10516" spans="1:17" x14ac:dyDescent="0.25">
      <c r="A10516">
        <v>2012</v>
      </c>
      <c r="B10516" s="10" t="s">
        <v>676</v>
      </c>
      <c r="C10516">
        <v>67</v>
      </c>
      <c r="D10516" t="s">
        <v>661</v>
      </c>
      <c r="I10516" t="str">
        <f t="shared" si="131"/>
        <v/>
      </c>
      <c r="J10516" t="s">
        <v>124</v>
      </c>
      <c r="K10516">
        <v>10</v>
      </c>
      <c r="L10516">
        <v>8</v>
      </c>
      <c r="M10516">
        <v>5</v>
      </c>
      <c r="N10516">
        <v>0</v>
      </c>
      <c r="O10516">
        <v>0</v>
      </c>
      <c r="P10516">
        <v>0</v>
      </c>
    </row>
    <row r="10517" spans="1:17" x14ac:dyDescent="0.25">
      <c r="A10517">
        <v>2012</v>
      </c>
      <c r="B10517" s="10" t="s">
        <v>676</v>
      </c>
      <c r="C10517">
        <v>68</v>
      </c>
      <c r="D10517" t="s">
        <v>661</v>
      </c>
      <c r="I10517" t="str">
        <f t="shared" si="131"/>
        <v/>
      </c>
      <c r="J10517" t="s">
        <v>85</v>
      </c>
      <c r="K10517">
        <v>10</v>
      </c>
      <c r="L10517">
        <v>10</v>
      </c>
      <c r="M10517">
        <v>3</v>
      </c>
      <c r="N10517">
        <v>0</v>
      </c>
      <c r="O10517">
        <v>0</v>
      </c>
      <c r="P10517">
        <v>0</v>
      </c>
    </row>
    <row r="10518" spans="1:17" x14ac:dyDescent="0.25">
      <c r="A10518">
        <v>2012</v>
      </c>
      <c r="B10518" s="10" t="s">
        <v>676</v>
      </c>
      <c r="C10518">
        <v>69</v>
      </c>
      <c r="D10518" t="s">
        <v>661</v>
      </c>
      <c r="I10518" t="str">
        <f t="shared" si="131"/>
        <v/>
      </c>
      <c r="J10518" t="s">
        <v>82</v>
      </c>
      <c r="K10518">
        <v>10</v>
      </c>
      <c r="L10518">
        <v>4</v>
      </c>
      <c r="M10518">
        <v>10</v>
      </c>
      <c r="N10518">
        <v>0</v>
      </c>
      <c r="O10518">
        <v>0</v>
      </c>
      <c r="P10518">
        <v>0</v>
      </c>
    </row>
    <row r="10519" spans="1:17" x14ac:dyDescent="0.25">
      <c r="A10519">
        <v>2012</v>
      </c>
      <c r="B10519" s="10" t="s">
        <v>676</v>
      </c>
      <c r="C10519">
        <v>70</v>
      </c>
      <c r="D10519" t="s">
        <v>661</v>
      </c>
      <c r="I10519" t="str">
        <f t="shared" si="131"/>
        <v/>
      </c>
      <c r="J10519" t="s">
        <v>85</v>
      </c>
      <c r="K10519">
        <v>20</v>
      </c>
      <c r="L10519">
        <v>20</v>
      </c>
      <c r="M10519">
        <v>15</v>
      </c>
      <c r="N10519">
        <v>0</v>
      </c>
      <c r="O10519">
        <v>0</v>
      </c>
      <c r="P10519">
        <v>0</v>
      </c>
    </row>
    <row r="10520" spans="1:17" x14ac:dyDescent="0.25">
      <c r="A10520">
        <v>2012</v>
      </c>
      <c r="B10520" s="10" t="s">
        <v>676</v>
      </c>
      <c r="C10520">
        <v>71</v>
      </c>
      <c r="D10520" t="s">
        <v>661</v>
      </c>
      <c r="I10520" t="str">
        <f t="shared" si="131"/>
        <v/>
      </c>
      <c r="J10520" t="s">
        <v>82</v>
      </c>
      <c r="K10520">
        <v>30</v>
      </c>
      <c r="L10520">
        <v>20</v>
      </c>
      <c r="M10520">
        <v>20</v>
      </c>
      <c r="N10520">
        <v>0</v>
      </c>
      <c r="O10520">
        <v>0</v>
      </c>
      <c r="P10520">
        <v>0</v>
      </c>
    </row>
    <row r="10521" spans="1:17" x14ac:dyDescent="0.25">
      <c r="A10521">
        <v>2012</v>
      </c>
      <c r="B10521" s="10" t="s">
        <v>676</v>
      </c>
      <c r="C10521">
        <v>72</v>
      </c>
      <c r="D10521" t="s">
        <v>661</v>
      </c>
      <c r="I10521" t="str">
        <f t="shared" si="131"/>
        <v/>
      </c>
      <c r="J10521" t="s">
        <v>85</v>
      </c>
      <c r="K10521">
        <v>5</v>
      </c>
      <c r="L10521">
        <v>5</v>
      </c>
      <c r="M10521">
        <v>5</v>
      </c>
      <c r="N10521">
        <v>0</v>
      </c>
      <c r="O10521">
        <v>0</v>
      </c>
      <c r="P10521">
        <v>0</v>
      </c>
    </row>
    <row r="10522" spans="1:17" x14ac:dyDescent="0.25">
      <c r="A10522">
        <v>2012</v>
      </c>
      <c r="B10522" s="10" t="s">
        <v>676</v>
      </c>
      <c r="C10522">
        <v>73</v>
      </c>
      <c r="D10522" t="s">
        <v>661</v>
      </c>
      <c r="I10522" t="str">
        <f t="shared" si="131"/>
        <v/>
      </c>
      <c r="J10522" t="s">
        <v>85</v>
      </c>
      <c r="K10522">
        <v>12</v>
      </c>
      <c r="L10522">
        <v>8</v>
      </c>
      <c r="M10522">
        <v>5</v>
      </c>
      <c r="N10522">
        <v>0</v>
      </c>
      <c r="O10522">
        <v>0</v>
      </c>
      <c r="P10522">
        <v>0</v>
      </c>
    </row>
    <row r="10523" spans="1:17" x14ac:dyDescent="0.25">
      <c r="A10523">
        <v>2012</v>
      </c>
      <c r="B10523" s="10" t="s">
        <v>676</v>
      </c>
      <c r="C10523">
        <v>74</v>
      </c>
      <c r="D10523" t="s">
        <v>661</v>
      </c>
      <c r="I10523" t="str">
        <f t="shared" si="131"/>
        <v/>
      </c>
      <c r="J10523" t="s">
        <v>82</v>
      </c>
      <c r="K10523">
        <v>15</v>
      </c>
      <c r="L10523">
        <v>10</v>
      </c>
      <c r="M10523">
        <v>15</v>
      </c>
      <c r="N10523">
        <v>10</v>
      </c>
      <c r="O10523">
        <v>40</v>
      </c>
      <c r="P10523">
        <v>0</v>
      </c>
      <c r="Q10523" t="s">
        <v>428</v>
      </c>
    </row>
    <row r="10524" spans="1:17" x14ac:dyDescent="0.25">
      <c r="A10524">
        <v>2012</v>
      </c>
      <c r="B10524" s="10" t="s">
        <v>676</v>
      </c>
      <c r="C10524">
        <v>75</v>
      </c>
      <c r="D10524" t="s">
        <v>661</v>
      </c>
      <c r="I10524" t="str">
        <f t="shared" si="131"/>
        <v/>
      </c>
      <c r="J10524" t="s">
        <v>82</v>
      </c>
      <c r="K10524">
        <v>10</v>
      </c>
      <c r="L10524">
        <v>5</v>
      </c>
      <c r="M10524">
        <v>2</v>
      </c>
      <c r="N10524">
        <v>0</v>
      </c>
      <c r="O10524">
        <v>0</v>
      </c>
      <c r="P10524">
        <v>0</v>
      </c>
      <c r="Q10524" t="s">
        <v>363</v>
      </c>
    </row>
    <row r="10525" spans="1:17" x14ac:dyDescent="0.25">
      <c r="A10525">
        <v>2012</v>
      </c>
      <c r="B10525" s="10" t="s">
        <v>676</v>
      </c>
      <c r="C10525">
        <v>76</v>
      </c>
      <c r="D10525" t="s">
        <v>661</v>
      </c>
      <c r="I10525" t="str">
        <f t="shared" si="131"/>
        <v/>
      </c>
      <c r="J10525" t="s">
        <v>323</v>
      </c>
      <c r="K10525">
        <v>10</v>
      </c>
      <c r="L10525">
        <v>10</v>
      </c>
      <c r="M10525">
        <v>5</v>
      </c>
      <c r="N10525">
        <v>0</v>
      </c>
      <c r="O10525">
        <v>0</v>
      </c>
      <c r="P10525">
        <v>0</v>
      </c>
    </row>
    <row r="10526" spans="1:17" x14ac:dyDescent="0.25">
      <c r="A10526">
        <v>2012</v>
      </c>
      <c r="B10526" s="10" t="s">
        <v>676</v>
      </c>
      <c r="C10526">
        <v>77</v>
      </c>
      <c r="D10526" t="s">
        <v>661</v>
      </c>
      <c r="I10526" t="str">
        <f t="shared" si="131"/>
        <v/>
      </c>
      <c r="J10526" t="s">
        <v>80</v>
      </c>
      <c r="K10526">
        <v>70</v>
      </c>
      <c r="L10526">
        <v>45</v>
      </c>
      <c r="M10526">
        <v>40</v>
      </c>
      <c r="N10526">
        <v>0</v>
      </c>
      <c r="O10526">
        <v>0</v>
      </c>
      <c r="P10526">
        <v>15</v>
      </c>
    </row>
    <row r="10527" spans="1:17" x14ac:dyDescent="0.25">
      <c r="A10527">
        <v>2012</v>
      </c>
      <c r="B10527" s="10" t="s">
        <v>676</v>
      </c>
      <c r="C10527">
        <v>78</v>
      </c>
      <c r="D10527" t="s">
        <v>661</v>
      </c>
      <c r="F10527">
        <f>28*0.3048</f>
        <v>8.5343999999999998</v>
      </c>
      <c r="I10527">
        <f t="shared" si="131"/>
        <v>8.5343999999999998</v>
      </c>
      <c r="J10527" t="s">
        <v>81</v>
      </c>
      <c r="K10527">
        <v>20</v>
      </c>
      <c r="L10527">
        <v>15</v>
      </c>
      <c r="M10527">
        <v>10</v>
      </c>
      <c r="N10527">
        <v>0</v>
      </c>
      <c r="O10527">
        <v>0</v>
      </c>
      <c r="P10527">
        <v>20</v>
      </c>
    </row>
    <row r="10528" spans="1:17" x14ac:dyDescent="0.25">
      <c r="A10528">
        <v>2012</v>
      </c>
      <c r="B10528" s="10" t="s">
        <v>676</v>
      </c>
      <c r="C10528">
        <v>79</v>
      </c>
      <c r="D10528" t="s">
        <v>661</v>
      </c>
      <c r="E10528">
        <v>6</v>
      </c>
      <c r="F10528">
        <f>28*0.3048</f>
        <v>8.5343999999999998</v>
      </c>
      <c r="G10528">
        <v>160</v>
      </c>
      <c r="H10528">
        <v>50</v>
      </c>
      <c r="I10528">
        <f t="shared" si="131"/>
        <v>10.159999999999998</v>
      </c>
      <c r="J10528" t="s">
        <v>90</v>
      </c>
      <c r="K10528">
        <v>100</v>
      </c>
      <c r="L10528">
        <v>80</v>
      </c>
      <c r="M10528">
        <v>50</v>
      </c>
      <c r="N10528">
        <v>0</v>
      </c>
      <c r="O10528">
        <v>0</v>
      </c>
      <c r="P10528">
        <v>20</v>
      </c>
    </row>
    <row r="10529" spans="1:21" x14ac:dyDescent="0.25">
      <c r="A10529">
        <v>2012</v>
      </c>
      <c r="B10529" s="10" t="s">
        <v>676</v>
      </c>
      <c r="C10529">
        <v>80</v>
      </c>
      <c r="D10529" t="s">
        <v>661</v>
      </c>
      <c r="I10529" t="str">
        <f t="shared" si="131"/>
        <v/>
      </c>
      <c r="J10529" t="s">
        <v>79</v>
      </c>
      <c r="K10529">
        <v>50</v>
      </c>
      <c r="L10529">
        <v>35</v>
      </c>
      <c r="M10529">
        <v>25</v>
      </c>
      <c r="N10529">
        <v>0</v>
      </c>
      <c r="O10529">
        <v>0</v>
      </c>
      <c r="P10529">
        <v>60</v>
      </c>
    </row>
    <row r="10530" spans="1:21" x14ac:dyDescent="0.25">
      <c r="A10530">
        <v>2012</v>
      </c>
      <c r="B10530" s="10" t="s">
        <v>676</v>
      </c>
      <c r="C10530">
        <v>81</v>
      </c>
      <c r="D10530" t="s">
        <v>661</v>
      </c>
      <c r="I10530" t="str">
        <f t="shared" si="131"/>
        <v/>
      </c>
      <c r="J10530" t="s">
        <v>82</v>
      </c>
      <c r="K10530">
        <v>35</v>
      </c>
      <c r="L10530">
        <v>15</v>
      </c>
      <c r="M10530">
        <v>40</v>
      </c>
      <c r="N10530">
        <v>0</v>
      </c>
      <c r="O10530">
        <v>0</v>
      </c>
      <c r="P10530">
        <v>50</v>
      </c>
    </row>
    <row r="10531" spans="1:21" x14ac:dyDescent="0.25">
      <c r="A10531">
        <v>2012</v>
      </c>
      <c r="B10531" s="10" t="s">
        <v>676</v>
      </c>
      <c r="C10531">
        <v>82</v>
      </c>
      <c r="D10531" t="s">
        <v>661</v>
      </c>
      <c r="I10531" t="str">
        <f t="shared" si="131"/>
        <v/>
      </c>
      <c r="J10531" t="s">
        <v>78</v>
      </c>
      <c r="K10531">
        <v>20</v>
      </c>
      <c r="L10531">
        <v>15</v>
      </c>
      <c r="M10531">
        <v>10</v>
      </c>
      <c r="N10531">
        <v>0</v>
      </c>
      <c r="O10531">
        <v>0</v>
      </c>
      <c r="P10531">
        <v>0</v>
      </c>
    </row>
    <row r="10532" spans="1:21" x14ac:dyDescent="0.25">
      <c r="A10532">
        <v>2012</v>
      </c>
      <c r="B10532" s="10" t="s">
        <v>676</v>
      </c>
      <c r="C10532">
        <v>83</v>
      </c>
      <c r="D10532" t="s">
        <v>661</v>
      </c>
      <c r="I10532" t="str">
        <f t="shared" si="131"/>
        <v/>
      </c>
      <c r="J10532" t="s">
        <v>78</v>
      </c>
      <c r="K10532">
        <v>15</v>
      </c>
      <c r="L10532">
        <v>10</v>
      </c>
      <c r="M10532">
        <v>10</v>
      </c>
      <c r="N10532">
        <v>0</v>
      </c>
      <c r="O10532">
        <v>0</v>
      </c>
      <c r="P10532">
        <v>20</v>
      </c>
    </row>
    <row r="10533" spans="1:21" x14ac:dyDescent="0.25">
      <c r="A10533">
        <v>2012</v>
      </c>
      <c r="B10533" s="10" t="s">
        <v>676</v>
      </c>
      <c r="C10533">
        <v>84</v>
      </c>
      <c r="D10533" t="s">
        <v>661</v>
      </c>
      <c r="I10533" t="str">
        <f t="shared" si="131"/>
        <v/>
      </c>
      <c r="J10533" t="s">
        <v>79</v>
      </c>
      <c r="K10533">
        <v>10</v>
      </c>
      <c r="L10533">
        <v>5</v>
      </c>
      <c r="M10533">
        <v>3</v>
      </c>
      <c r="N10533">
        <v>0</v>
      </c>
      <c r="O10533">
        <v>0</v>
      </c>
      <c r="P10533">
        <v>0</v>
      </c>
    </row>
    <row r="10534" spans="1:21" x14ac:dyDescent="0.25">
      <c r="A10534">
        <v>2012</v>
      </c>
      <c r="B10534" s="10" t="s">
        <v>676</v>
      </c>
      <c r="C10534">
        <v>85</v>
      </c>
      <c r="D10534" t="s">
        <v>661</v>
      </c>
      <c r="I10534" t="str">
        <f t="shared" si="131"/>
        <v/>
      </c>
      <c r="J10534" t="s">
        <v>83</v>
      </c>
      <c r="K10534">
        <v>20</v>
      </c>
      <c r="L10534">
        <v>20</v>
      </c>
      <c r="M10534">
        <v>5</v>
      </c>
      <c r="N10534">
        <v>0</v>
      </c>
      <c r="O10534">
        <v>0</v>
      </c>
      <c r="P10534">
        <v>0</v>
      </c>
    </row>
    <row r="10535" spans="1:21" x14ac:dyDescent="0.25">
      <c r="A10535">
        <v>2012</v>
      </c>
      <c r="B10535" s="10" t="s">
        <v>676</v>
      </c>
      <c r="C10535">
        <v>86</v>
      </c>
      <c r="D10535" t="s">
        <v>661</v>
      </c>
      <c r="I10535" t="str">
        <f t="shared" si="131"/>
        <v/>
      </c>
      <c r="J10535" t="s">
        <v>80</v>
      </c>
      <c r="K10535">
        <v>30</v>
      </c>
      <c r="L10535">
        <v>25</v>
      </c>
      <c r="M10535">
        <v>25</v>
      </c>
      <c r="N10535">
        <v>0</v>
      </c>
      <c r="O10535">
        <v>0</v>
      </c>
      <c r="P10535">
        <v>0</v>
      </c>
    </row>
    <row r="10536" spans="1:21" x14ac:dyDescent="0.25">
      <c r="A10536">
        <v>2012</v>
      </c>
      <c r="B10536" s="10" t="s">
        <v>676</v>
      </c>
      <c r="C10536">
        <v>87</v>
      </c>
      <c r="D10536" t="s">
        <v>661</v>
      </c>
      <c r="F10536">
        <f>28*0.3048</f>
        <v>8.5343999999999998</v>
      </c>
      <c r="I10536">
        <f t="shared" si="131"/>
        <v>8.5343999999999998</v>
      </c>
      <c r="J10536" t="s">
        <v>78</v>
      </c>
      <c r="K10536">
        <v>20</v>
      </c>
      <c r="L10536">
        <v>20</v>
      </c>
      <c r="M10536">
        <v>25</v>
      </c>
      <c r="N10536">
        <v>0</v>
      </c>
      <c r="O10536">
        <v>0</v>
      </c>
      <c r="P10536">
        <v>10</v>
      </c>
    </row>
    <row r="10537" spans="1:21" x14ac:dyDescent="0.25">
      <c r="A10537">
        <v>2012</v>
      </c>
      <c r="B10537" s="10" t="s">
        <v>678</v>
      </c>
      <c r="C10537">
        <v>1</v>
      </c>
      <c r="D10537" t="s">
        <v>679</v>
      </c>
      <c r="E10537" t="s">
        <v>680</v>
      </c>
      <c r="F10537">
        <v>1</v>
      </c>
      <c r="G10537">
        <v>21</v>
      </c>
      <c r="H10537">
        <v>0</v>
      </c>
      <c r="I10537">
        <f t="shared" si="131"/>
        <v>1.021450459652707</v>
      </c>
      <c r="J10537" t="s">
        <v>85</v>
      </c>
      <c r="K10537">
        <v>12</v>
      </c>
      <c r="L10537">
        <v>8</v>
      </c>
      <c r="M10537">
        <v>6</v>
      </c>
      <c r="N10537">
        <v>0</v>
      </c>
      <c r="O10537">
        <v>0</v>
      </c>
      <c r="P10537">
        <v>0</v>
      </c>
      <c r="U10537" t="s">
        <v>681</v>
      </c>
    </row>
    <row r="10538" spans="1:21" x14ac:dyDescent="0.25">
      <c r="A10538">
        <v>2012</v>
      </c>
      <c r="B10538" s="10" t="s">
        <v>678</v>
      </c>
      <c r="D10538" t="s">
        <v>679</v>
      </c>
      <c r="E10538" t="s">
        <v>682</v>
      </c>
      <c r="F10538">
        <v>1</v>
      </c>
      <c r="G10538">
        <v>5</v>
      </c>
      <c r="H10538">
        <v>0</v>
      </c>
      <c r="I10538">
        <f t="shared" si="131"/>
        <v>1.0050251256281408</v>
      </c>
      <c r="U10538" t="s">
        <v>683</v>
      </c>
    </row>
    <row r="10539" spans="1:21" x14ac:dyDescent="0.25">
      <c r="A10539">
        <v>2012</v>
      </c>
      <c r="B10539" s="10" t="s">
        <v>678</v>
      </c>
      <c r="C10539">
        <v>2</v>
      </c>
      <c r="D10539" t="s">
        <v>679</v>
      </c>
      <c r="E10539" t="s">
        <v>684</v>
      </c>
      <c r="F10539">
        <v>1</v>
      </c>
      <c r="G10539">
        <v>11</v>
      </c>
      <c r="H10539">
        <v>0</v>
      </c>
      <c r="I10539">
        <f t="shared" si="131"/>
        <v>1.0111223458038423</v>
      </c>
      <c r="J10539" t="s">
        <v>239</v>
      </c>
      <c r="K10539">
        <v>5</v>
      </c>
      <c r="L10539">
        <v>4</v>
      </c>
      <c r="M10539">
        <v>2</v>
      </c>
      <c r="N10539">
        <v>0</v>
      </c>
      <c r="O10539">
        <v>0</v>
      </c>
      <c r="P10539">
        <v>0</v>
      </c>
      <c r="U10539" t="s">
        <v>685</v>
      </c>
    </row>
    <row r="10540" spans="1:21" x14ac:dyDescent="0.25">
      <c r="A10540">
        <v>2012</v>
      </c>
      <c r="B10540" s="10" t="s">
        <v>678</v>
      </c>
      <c r="C10540">
        <v>3</v>
      </c>
      <c r="D10540" t="s">
        <v>679</v>
      </c>
      <c r="E10540" t="s">
        <v>684</v>
      </c>
      <c r="F10540">
        <v>1</v>
      </c>
      <c r="I10540">
        <f t="shared" si="131"/>
        <v>1</v>
      </c>
      <c r="J10540" t="s">
        <v>239</v>
      </c>
      <c r="K10540">
        <v>5</v>
      </c>
      <c r="L10540">
        <v>5</v>
      </c>
      <c r="M10540">
        <v>2</v>
      </c>
      <c r="N10540">
        <v>0</v>
      </c>
      <c r="O10540">
        <v>0</v>
      </c>
      <c r="P10540">
        <v>0</v>
      </c>
    </row>
    <row r="10541" spans="1:21" x14ac:dyDescent="0.25">
      <c r="A10541">
        <v>2012</v>
      </c>
      <c r="B10541" s="10" t="s">
        <v>678</v>
      </c>
      <c r="C10541">
        <v>4</v>
      </c>
      <c r="D10541" t="s">
        <v>679</v>
      </c>
      <c r="E10541" t="s">
        <v>686</v>
      </c>
      <c r="F10541">
        <v>1</v>
      </c>
      <c r="G10541">
        <v>13</v>
      </c>
      <c r="H10541">
        <v>0</v>
      </c>
      <c r="I10541">
        <f t="shared" si="131"/>
        <v>1.0131712259371835</v>
      </c>
      <c r="J10541" t="s">
        <v>239</v>
      </c>
      <c r="K10541">
        <v>5</v>
      </c>
      <c r="L10541">
        <v>4</v>
      </c>
      <c r="M10541">
        <v>2</v>
      </c>
      <c r="N10541">
        <v>0</v>
      </c>
      <c r="O10541">
        <v>0</v>
      </c>
      <c r="P10541">
        <v>0</v>
      </c>
      <c r="U10541" t="s">
        <v>687</v>
      </c>
    </row>
    <row r="10542" spans="1:21" x14ac:dyDescent="0.25">
      <c r="A10542">
        <v>2012</v>
      </c>
      <c r="B10542" s="10" t="s">
        <v>678</v>
      </c>
      <c r="C10542">
        <v>5</v>
      </c>
      <c r="D10542" t="s">
        <v>679</v>
      </c>
      <c r="E10542" t="s">
        <v>686</v>
      </c>
      <c r="F10542">
        <v>1</v>
      </c>
      <c r="I10542">
        <f t="shared" si="131"/>
        <v>1</v>
      </c>
      <c r="J10542" t="s">
        <v>239</v>
      </c>
      <c r="K10542">
        <v>5</v>
      </c>
      <c r="L10542">
        <v>3</v>
      </c>
      <c r="M10542">
        <v>2</v>
      </c>
      <c r="N10542">
        <v>0</v>
      </c>
      <c r="O10542">
        <v>0</v>
      </c>
      <c r="P10542">
        <v>0</v>
      </c>
    </row>
    <row r="10543" spans="1:21" x14ac:dyDescent="0.25">
      <c r="A10543">
        <v>2012</v>
      </c>
      <c r="B10543" s="10" t="s">
        <v>678</v>
      </c>
      <c r="C10543">
        <v>6</v>
      </c>
      <c r="D10543" t="s">
        <v>679</v>
      </c>
      <c r="E10543" t="s">
        <v>686</v>
      </c>
      <c r="F10543">
        <v>1</v>
      </c>
      <c r="I10543">
        <f t="shared" si="131"/>
        <v>1</v>
      </c>
      <c r="J10543" t="s">
        <v>239</v>
      </c>
      <c r="K10543">
        <v>5</v>
      </c>
      <c r="L10543">
        <v>4</v>
      </c>
      <c r="M10543">
        <v>2</v>
      </c>
      <c r="N10543">
        <v>0</v>
      </c>
      <c r="O10543">
        <v>0</v>
      </c>
      <c r="P10543">
        <v>0</v>
      </c>
    </row>
    <row r="10544" spans="1:21" x14ac:dyDescent="0.25">
      <c r="A10544">
        <v>2012</v>
      </c>
      <c r="B10544" s="10" t="s">
        <v>678</v>
      </c>
      <c r="C10544">
        <v>7</v>
      </c>
      <c r="D10544" t="s">
        <v>679</v>
      </c>
      <c r="E10544" t="s">
        <v>688</v>
      </c>
      <c r="F10544">
        <v>1</v>
      </c>
      <c r="G10544">
        <v>15</v>
      </c>
      <c r="H10544">
        <v>0</v>
      </c>
      <c r="I10544">
        <f t="shared" si="131"/>
        <v>1.0152284263959392</v>
      </c>
      <c r="J10544" t="s">
        <v>99</v>
      </c>
      <c r="K10544">
        <v>10</v>
      </c>
      <c r="L10544">
        <v>7</v>
      </c>
      <c r="M10544">
        <v>4</v>
      </c>
      <c r="N10544">
        <v>0</v>
      </c>
      <c r="O10544">
        <v>0</v>
      </c>
      <c r="P10544">
        <v>0</v>
      </c>
      <c r="U10544" t="s">
        <v>689</v>
      </c>
    </row>
    <row r="10545" spans="1:21" x14ac:dyDescent="0.25">
      <c r="A10545">
        <v>2012</v>
      </c>
      <c r="B10545" s="10" t="s">
        <v>678</v>
      </c>
      <c r="C10545">
        <v>8</v>
      </c>
      <c r="D10545" t="s">
        <v>679</v>
      </c>
      <c r="E10545" t="s">
        <v>688</v>
      </c>
      <c r="F10545">
        <v>1</v>
      </c>
      <c r="I10545">
        <f t="shared" si="131"/>
        <v>1</v>
      </c>
      <c r="J10545" t="s">
        <v>239</v>
      </c>
      <c r="K10545">
        <v>5</v>
      </c>
      <c r="L10545">
        <v>3</v>
      </c>
      <c r="M10545">
        <v>1</v>
      </c>
      <c r="N10545">
        <v>0</v>
      </c>
      <c r="O10545">
        <v>0</v>
      </c>
      <c r="P10545">
        <v>0</v>
      </c>
    </row>
    <row r="10546" spans="1:21" x14ac:dyDescent="0.25">
      <c r="A10546">
        <v>2012</v>
      </c>
      <c r="B10546" s="10" t="s">
        <v>678</v>
      </c>
      <c r="D10546" t="s">
        <v>679</v>
      </c>
      <c r="E10546" t="s">
        <v>690</v>
      </c>
      <c r="F10546">
        <v>1</v>
      </c>
      <c r="G10546">
        <v>0</v>
      </c>
      <c r="H10546">
        <v>0</v>
      </c>
      <c r="I10546">
        <f t="shared" si="131"/>
        <v>1</v>
      </c>
      <c r="U10546" t="s">
        <v>691</v>
      </c>
    </row>
    <row r="10547" spans="1:21" x14ac:dyDescent="0.25">
      <c r="A10547">
        <v>2012</v>
      </c>
      <c r="B10547" s="10" t="s">
        <v>692</v>
      </c>
      <c r="D10547" t="s">
        <v>679</v>
      </c>
      <c r="E10547" t="s">
        <v>680</v>
      </c>
      <c r="F10547">
        <v>1</v>
      </c>
      <c r="G10547">
        <v>8</v>
      </c>
      <c r="H10547">
        <v>0</v>
      </c>
      <c r="I10547">
        <f t="shared" si="131"/>
        <v>1.0080645161290323</v>
      </c>
      <c r="U10547" t="s">
        <v>693</v>
      </c>
    </row>
    <row r="10548" spans="1:21" x14ac:dyDescent="0.25">
      <c r="A10548">
        <v>2012</v>
      </c>
      <c r="B10548" s="10" t="s">
        <v>692</v>
      </c>
      <c r="C10548">
        <v>9</v>
      </c>
      <c r="D10548" t="s">
        <v>679</v>
      </c>
      <c r="E10548" t="s">
        <v>682</v>
      </c>
      <c r="F10548">
        <v>1</v>
      </c>
      <c r="G10548">
        <v>76</v>
      </c>
      <c r="H10548">
        <v>0</v>
      </c>
      <c r="I10548">
        <f t="shared" si="131"/>
        <v>1.0822510822510822</v>
      </c>
      <c r="J10548" t="s">
        <v>88</v>
      </c>
      <c r="K10548">
        <v>30</v>
      </c>
      <c r="L10548">
        <v>30</v>
      </c>
      <c r="M10548">
        <v>18</v>
      </c>
      <c r="N10548">
        <v>0</v>
      </c>
      <c r="O10548">
        <v>0</v>
      </c>
      <c r="P10548">
        <v>0</v>
      </c>
      <c r="U10548" t="s">
        <v>694</v>
      </c>
    </row>
    <row r="10549" spans="1:21" x14ac:dyDescent="0.25">
      <c r="A10549">
        <v>2012</v>
      </c>
      <c r="B10549" s="10" t="s">
        <v>692</v>
      </c>
      <c r="C10549">
        <v>10</v>
      </c>
      <c r="D10549" t="s">
        <v>679</v>
      </c>
      <c r="E10549" t="s">
        <v>682</v>
      </c>
      <c r="F10549">
        <v>1</v>
      </c>
      <c r="I10549">
        <f t="shared" ref="I10549:I10612" si="132">IF($F10549&gt;0, $F10549/(1000-$G10549)*1000,"")</f>
        <v>1</v>
      </c>
      <c r="J10549" t="s">
        <v>85</v>
      </c>
      <c r="K10549">
        <v>4</v>
      </c>
      <c r="L10549">
        <v>2</v>
      </c>
      <c r="M10549">
        <v>8</v>
      </c>
      <c r="N10549">
        <v>0</v>
      </c>
      <c r="O10549">
        <v>0</v>
      </c>
      <c r="P10549">
        <v>0</v>
      </c>
    </row>
    <row r="10550" spans="1:21" x14ac:dyDescent="0.25">
      <c r="A10550">
        <v>2012</v>
      </c>
      <c r="B10550" s="10" t="s">
        <v>692</v>
      </c>
      <c r="C10550">
        <v>11</v>
      </c>
      <c r="D10550" t="s">
        <v>679</v>
      </c>
      <c r="E10550" t="s">
        <v>682</v>
      </c>
      <c r="F10550">
        <v>1</v>
      </c>
      <c r="I10550">
        <f t="shared" si="132"/>
        <v>1</v>
      </c>
      <c r="J10550" t="s">
        <v>88</v>
      </c>
      <c r="K10550">
        <v>60</v>
      </c>
      <c r="L10550">
        <v>35</v>
      </c>
      <c r="M10550">
        <v>32</v>
      </c>
      <c r="N10550">
        <v>0</v>
      </c>
      <c r="O10550">
        <v>0</v>
      </c>
      <c r="P10550">
        <v>40</v>
      </c>
    </row>
    <row r="10551" spans="1:21" x14ac:dyDescent="0.25">
      <c r="A10551">
        <v>2012</v>
      </c>
      <c r="B10551" s="10" t="s">
        <v>692</v>
      </c>
      <c r="D10551" t="s">
        <v>679</v>
      </c>
      <c r="E10551" t="s">
        <v>684</v>
      </c>
      <c r="F10551">
        <v>1</v>
      </c>
      <c r="G10551">
        <v>5</v>
      </c>
      <c r="H10551">
        <v>0</v>
      </c>
      <c r="I10551">
        <f t="shared" si="132"/>
        <v>1.0050251256281408</v>
      </c>
      <c r="U10551" t="s">
        <v>695</v>
      </c>
    </row>
    <row r="10552" spans="1:21" x14ac:dyDescent="0.25">
      <c r="A10552">
        <v>2012</v>
      </c>
      <c r="B10552" s="10" t="s">
        <v>692</v>
      </c>
      <c r="D10552" t="s">
        <v>679</v>
      </c>
      <c r="E10552" t="s">
        <v>686</v>
      </c>
      <c r="F10552">
        <v>1</v>
      </c>
      <c r="G10552">
        <v>2</v>
      </c>
      <c r="H10552">
        <v>0</v>
      </c>
      <c r="I10552">
        <f t="shared" si="132"/>
        <v>1.002004008016032</v>
      </c>
      <c r="U10552" t="s">
        <v>696</v>
      </c>
    </row>
    <row r="10553" spans="1:21" x14ac:dyDescent="0.25">
      <c r="A10553">
        <v>2012</v>
      </c>
      <c r="B10553" s="10" t="s">
        <v>692</v>
      </c>
      <c r="D10553" t="s">
        <v>679</v>
      </c>
      <c r="E10553" t="s">
        <v>688</v>
      </c>
      <c r="F10553">
        <v>1</v>
      </c>
      <c r="G10553">
        <v>5</v>
      </c>
      <c r="H10553">
        <v>0</v>
      </c>
      <c r="I10553">
        <f t="shared" si="132"/>
        <v>1.0050251256281408</v>
      </c>
      <c r="U10553" t="s">
        <v>697</v>
      </c>
    </row>
    <row r="10554" spans="1:21" x14ac:dyDescent="0.25">
      <c r="A10554">
        <v>2012</v>
      </c>
      <c r="B10554" s="10" t="s">
        <v>692</v>
      </c>
      <c r="D10554" t="s">
        <v>679</v>
      </c>
      <c r="E10554" t="s">
        <v>690</v>
      </c>
      <c r="F10554">
        <v>1</v>
      </c>
      <c r="G10554">
        <v>2</v>
      </c>
      <c r="H10554">
        <v>0</v>
      </c>
      <c r="I10554">
        <f t="shared" si="132"/>
        <v>1.002004008016032</v>
      </c>
      <c r="U10554" t="s">
        <v>698</v>
      </c>
    </row>
    <row r="10555" spans="1:21" x14ac:dyDescent="0.25">
      <c r="A10555">
        <v>2012</v>
      </c>
      <c r="B10555" s="10" t="s">
        <v>699</v>
      </c>
      <c r="D10555" t="s">
        <v>679</v>
      </c>
      <c r="E10555" t="s">
        <v>680</v>
      </c>
      <c r="F10555">
        <v>1</v>
      </c>
      <c r="G10555">
        <v>0</v>
      </c>
      <c r="H10555">
        <v>0</v>
      </c>
      <c r="I10555">
        <f t="shared" si="132"/>
        <v>1</v>
      </c>
      <c r="U10555" t="s">
        <v>700</v>
      </c>
    </row>
    <row r="10556" spans="1:21" x14ac:dyDescent="0.25">
      <c r="A10556">
        <v>2012</v>
      </c>
      <c r="B10556" s="10" t="s">
        <v>699</v>
      </c>
      <c r="D10556" t="s">
        <v>679</v>
      </c>
      <c r="E10556" t="s">
        <v>682</v>
      </c>
      <c r="F10556">
        <v>1</v>
      </c>
      <c r="G10556">
        <v>0</v>
      </c>
      <c r="H10556">
        <v>30</v>
      </c>
      <c r="I10556">
        <f t="shared" si="132"/>
        <v>1</v>
      </c>
      <c r="U10556" t="s">
        <v>701</v>
      </c>
    </row>
    <row r="10557" spans="1:21" x14ac:dyDescent="0.25">
      <c r="A10557">
        <v>2012</v>
      </c>
      <c r="B10557" s="10" t="s">
        <v>699</v>
      </c>
      <c r="D10557" t="s">
        <v>679</v>
      </c>
      <c r="E10557" t="s">
        <v>684</v>
      </c>
      <c r="F10557">
        <v>1</v>
      </c>
      <c r="G10557">
        <v>0</v>
      </c>
      <c r="H10557">
        <v>70</v>
      </c>
      <c r="I10557">
        <f t="shared" si="132"/>
        <v>1</v>
      </c>
      <c r="U10557" t="s">
        <v>702</v>
      </c>
    </row>
    <row r="10558" spans="1:21" x14ac:dyDescent="0.25">
      <c r="A10558">
        <v>2012</v>
      </c>
      <c r="B10558" s="10" t="s">
        <v>699</v>
      </c>
      <c r="D10558" t="s">
        <v>679</v>
      </c>
      <c r="E10558" t="s">
        <v>686</v>
      </c>
      <c r="F10558">
        <v>1</v>
      </c>
      <c r="G10558">
        <v>0</v>
      </c>
      <c r="H10558">
        <v>370</v>
      </c>
      <c r="I10558">
        <f t="shared" si="132"/>
        <v>1</v>
      </c>
      <c r="U10558" t="s">
        <v>703</v>
      </c>
    </row>
    <row r="10559" spans="1:21" x14ac:dyDescent="0.25">
      <c r="A10559">
        <v>2012</v>
      </c>
      <c r="B10559" s="10" t="s">
        <v>699</v>
      </c>
      <c r="D10559" t="s">
        <v>679</v>
      </c>
      <c r="E10559" t="s">
        <v>688</v>
      </c>
      <c r="F10559">
        <v>1</v>
      </c>
      <c r="G10559">
        <v>0</v>
      </c>
      <c r="H10559">
        <v>40</v>
      </c>
      <c r="I10559">
        <f t="shared" si="132"/>
        <v>1</v>
      </c>
      <c r="U10559" t="s">
        <v>704</v>
      </c>
    </row>
    <row r="10560" spans="1:21" x14ac:dyDescent="0.25">
      <c r="A10560">
        <v>2012</v>
      </c>
      <c r="B10560" s="10" t="s">
        <v>699</v>
      </c>
      <c r="D10560" t="s">
        <v>679</v>
      </c>
      <c r="E10560" t="s">
        <v>690</v>
      </c>
      <c r="F10560">
        <v>1</v>
      </c>
      <c r="G10560">
        <v>0</v>
      </c>
      <c r="H10560">
        <v>70</v>
      </c>
      <c r="I10560">
        <f t="shared" si="132"/>
        <v>1</v>
      </c>
      <c r="U10560" t="s">
        <v>705</v>
      </c>
    </row>
    <row r="10561" spans="1:21" x14ac:dyDescent="0.25">
      <c r="A10561">
        <v>2012</v>
      </c>
      <c r="B10561" s="10" t="s">
        <v>706</v>
      </c>
      <c r="C10561">
        <v>12</v>
      </c>
      <c r="D10561" t="s">
        <v>679</v>
      </c>
      <c r="E10561" t="s">
        <v>680</v>
      </c>
      <c r="F10561">
        <v>6</v>
      </c>
      <c r="G10561">
        <v>97</v>
      </c>
      <c r="H10561">
        <v>0</v>
      </c>
      <c r="I10561">
        <f t="shared" si="132"/>
        <v>6.6445182724252492</v>
      </c>
      <c r="J10561" t="s">
        <v>85</v>
      </c>
      <c r="K10561">
        <v>15</v>
      </c>
      <c r="L10561">
        <v>8</v>
      </c>
      <c r="M10561">
        <v>7</v>
      </c>
      <c r="N10561">
        <v>0</v>
      </c>
      <c r="O10561">
        <v>0</v>
      </c>
      <c r="P10561">
        <v>0</v>
      </c>
      <c r="U10561" t="s">
        <v>707</v>
      </c>
    </row>
    <row r="10562" spans="1:21" x14ac:dyDescent="0.25">
      <c r="A10562">
        <v>2012</v>
      </c>
      <c r="B10562" s="10" t="s">
        <v>706</v>
      </c>
      <c r="C10562">
        <v>13</v>
      </c>
      <c r="D10562" t="s">
        <v>679</v>
      </c>
      <c r="E10562" t="s">
        <v>680</v>
      </c>
      <c r="F10562">
        <v>6</v>
      </c>
      <c r="I10562">
        <f t="shared" si="132"/>
        <v>6</v>
      </c>
      <c r="J10562" t="s">
        <v>82</v>
      </c>
      <c r="K10562">
        <v>18</v>
      </c>
      <c r="L10562">
        <v>18</v>
      </c>
      <c r="M10562">
        <v>22</v>
      </c>
      <c r="N10562">
        <v>0</v>
      </c>
      <c r="O10562">
        <v>0</v>
      </c>
      <c r="P10562">
        <v>0</v>
      </c>
    </row>
    <row r="10563" spans="1:21" x14ac:dyDescent="0.25">
      <c r="A10563">
        <v>2012</v>
      </c>
      <c r="B10563" s="10" t="s">
        <v>706</v>
      </c>
      <c r="C10563">
        <v>14</v>
      </c>
      <c r="D10563" t="s">
        <v>679</v>
      </c>
      <c r="E10563" t="s">
        <v>680</v>
      </c>
      <c r="F10563">
        <v>6</v>
      </c>
      <c r="I10563">
        <f t="shared" si="132"/>
        <v>6</v>
      </c>
      <c r="J10563" t="s">
        <v>239</v>
      </c>
      <c r="K10563">
        <v>8</v>
      </c>
      <c r="L10563">
        <v>8</v>
      </c>
      <c r="M10563">
        <v>1</v>
      </c>
      <c r="N10563">
        <v>0</v>
      </c>
      <c r="O10563">
        <v>0</v>
      </c>
      <c r="P10563">
        <v>0</v>
      </c>
    </row>
    <row r="10564" spans="1:21" x14ac:dyDescent="0.25">
      <c r="A10564">
        <v>2012</v>
      </c>
      <c r="B10564" s="10" t="s">
        <v>706</v>
      </c>
      <c r="C10564">
        <v>15</v>
      </c>
      <c r="D10564" t="s">
        <v>679</v>
      </c>
      <c r="E10564" t="s">
        <v>680</v>
      </c>
      <c r="F10564">
        <v>6</v>
      </c>
      <c r="I10564">
        <f t="shared" si="132"/>
        <v>6</v>
      </c>
      <c r="J10564" t="s">
        <v>85</v>
      </c>
      <c r="K10564">
        <v>10</v>
      </c>
      <c r="L10564">
        <v>7</v>
      </c>
      <c r="M10564">
        <v>8</v>
      </c>
      <c r="N10564">
        <v>0</v>
      </c>
      <c r="O10564">
        <v>0</v>
      </c>
      <c r="P10564">
        <v>0</v>
      </c>
    </row>
    <row r="10565" spans="1:21" x14ac:dyDescent="0.25">
      <c r="A10565">
        <v>2012</v>
      </c>
      <c r="B10565" s="10" t="s">
        <v>706</v>
      </c>
      <c r="C10565">
        <v>16</v>
      </c>
      <c r="D10565" t="s">
        <v>679</v>
      </c>
      <c r="E10565" t="s">
        <v>680</v>
      </c>
      <c r="F10565">
        <v>6</v>
      </c>
      <c r="I10565">
        <f t="shared" si="132"/>
        <v>6</v>
      </c>
      <c r="J10565" t="s">
        <v>82</v>
      </c>
      <c r="K10565">
        <v>10</v>
      </c>
      <c r="L10565">
        <v>10</v>
      </c>
      <c r="M10565">
        <v>3</v>
      </c>
      <c r="N10565">
        <v>0</v>
      </c>
      <c r="O10565">
        <v>0</v>
      </c>
      <c r="P10565">
        <v>0</v>
      </c>
    </row>
    <row r="10566" spans="1:21" x14ac:dyDescent="0.25">
      <c r="A10566">
        <v>2012</v>
      </c>
      <c r="B10566" s="10" t="s">
        <v>706</v>
      </c>
      <c r="C10566">
        <v>17</v>
      </c>
      <c r="D10566" t="s">
        <v>679</v>
      </c>
      <c r="E10566" t="s">
        <v>680</v>
      </c>
      <c r="F10566">
        <v>6</v>
      </c>
      <c r="I10566">
        <f t="shared" si="132"/>
        <v>6</v>
      </c>
      <c r="J10566" t="s">
        <v>82</v>
      </c>
      <c r="K10566">
        <v>32</v>
      </c>
      <c r="L10566">
        <v>38</v>
      </c>
      <c r="M10566">
        <v>18</v>
      </c>
      <c r="N10566">
        <v>0</v>
      </c>
      <c r="O10566">
        <v>0</v>
      </c>
      <c r="P10566">
        <v>30</v>
      </c>
    </row>
    <row r="10567" spans="1:21" x14ac:dyDescent="0.25">
      <c r="A10567">
        <v>2012</v>
      </c>
      <c r="B10567" s="10" t="s">
        <v>706</v>
      </c>
      <c r="C10567">
        <v>18</v>
      </c>
      <c r="D10567" t="s">
        <v>679</v>
      </c>
      <c r="E10567" t="s">
        <v>680</v>
      </c>
      <c r="F10567">
        <v>6</v>
      </c>
      <c r="I10567">
        <f t="shared" si="132"/>
        <v>6</v>
      </c>
      <c r="J10567" t="s">
        <v>82</v>
      </c>
      <c r="K10567">
        <v>17</v>
      </c>
      <c r="L10567">
        <v>10</v>
      </c>
      <c r="M10567">
        <v>4</v>
      </c>
      <c r="N10567">
        <v>0</v>
      </c>
      <c r="O10567">
        <v>0</v>
      </c>
      <c r="P10567">
        <v>0</v>
      </c>
    </row>
    <row r="10568" spans="1:21" x14ac:dyDescent="0.25">
      <c r="A10568">
        <v>2012</v>
      </c>
      <c r="B10568" s="10" t="s">
        <v>706</v>
      </c>
      <c r="C10568">
        <v>19</v>
      </c>
      <c r="D10568" t="s">
        <v>679</v>
      </c>
      <c r="E10568" t="s">
        <v>680</v>
      </c>
      <c r="F10568">
        <v>6</v>
      </c>
      <c r="I10568">
        <f t="shared" si="132"/>
        <v>6</v>
      </c>
      <c r="J10568" t="s">
        <v>82</v>
      </c>
      <c r="K10568">
        <v>20</v>
      </c>
      <c r="L10568">
        <v>10</v>
      </c>
      <c r="M10568">
        <v>8</v>
      </c>
      <c r="N10568">
        <v>0</v>
      </c>
      <c r="O10568">
        <v>0</v>
      </c>
      <c r="P10568">
        <v>15</v>
      </c>
    </row>
    <row r="10569" spans="1:21" x14ac:dyDescent="0.25">
      <c r="A10569">
        <v>2012</v>
      </c>
      <c r="B10569" s="10" t="s">
        <v>706</v>
      </c>
      <c r="C10569">
        <v>20</v>
      </c>
      <c r="D10569" t="s">
        <v>679</v>
      </c>
      <c r="E10569" t="s">
        <v>680</v>
      </c>
      <c r="F10569">
        <v>6</v>
      </c>
      <c r="I10569">
        <f t="shared" si="132"/>
        <v>6</v>
      </c>
      <c r="J10569" t="s">
        <v>82</v>
      </c>
      <c r="K10569">
        <v>10</v>
      </c>
      <c r="L10569">
        <v>8</v>
      </c>
      <c r="M10569">
        <v>4</v>
      </c>
      <c r="N10569">
        <v>0</v>
      </c>
      <c r="O10569">
        <v>0</v>
      </c>
      <c r="P10569">
        <v>0</v>
      </c>
    </row>
    <row r="10570" spans="1:21" x14ac:dyDescent="0.25">
      <c r="A10570">
        <v>2012</v>
      </c>
      <c r="B10570" s="10" t="s">
        <v>706</v>
      </c>
      <c r="C10570">
        <v>21</v>
      </c>
      <c r="D10570" t="s">
        <v>679</v>
      </c>
      <c r="E10570" t="s">
        <v>680</v>
      </c>
      <c r="F10570">
        <v>6</v>
      </c>
      <c r="I10570">
        <f t="shared" si="132"/>
        <v>6</v>
      </c>
      <c r="J10570" t="s">
        <v>82</v>
      </c>
      <c r="K10570">
        <v>12</v>
      </c>
      <c r="L10570">
        <v>10</v>
      </c>
      <c r="M10570">
        <v>9</v>
      </c>
      <c r="N10570">
        <v>0</v>
      </c>
      <c r="O10570">
        <v>0</v>
      </c>
      <c r="P10570">
        <v>0</v>
      </c>
    </row>
    <row r="10571" spans="1:21" x14ac:dyDescent="0.25">
      <c r="A10571">
        <v>2012</v>
      </c>
      <c r="B10571" s="10" t="s">
        <v>706</v>
      </c>
      <c r="C10571">
        <v>22</v>
      </c>
      <c r="D10571" t="s">
        <v>679</v>
      </c>
      <c r="E10571" t="s">
        <v>680</v>
      </c>
      <c r="F10571">
        <v>6</v>
      </c>
      <c r="I10571">
        <f t="shared" si="132"/>
        <v>6</v>
      </c>
      <c r="J10571" t="s">
        <v>82</v>
      </c>
      <c r="K10571">
        <v>14</v>
      </c>
      <c r="L10571">
        <v>7</v>
      </c>
      <c r="M10571">
        <v>8</v>
      </c>
      <c r="N10571">
        <v>0</v>
      </c>
      <c r="O10571">
        <v>0</v>
      </c>
      <c r="P10571">
        <v>50</v>
      </c>
    </row>
    <row r="10572" spans="1:21" x14ac:dyDescent="0.25">
      <c r="A10572">
        <v>2012</v>
      </c>
      <c r="B10572" s="10" t="s">
        <v>706</v>
      </c>
      <c r="C10572">
        <v>23</v>
      </c>
      <c r="D10572" t="s">
        <v>679</v>
      </c>
      <c r="E10572" t="s">
        <v>680</v>
      </c>
      <c r="F10572">
        <v>6</v>
      </c>
      <c r="I10572">
        <f t="shared" si="132"/>
        <v>6</v>
      </c>
      <c r="J10572" t="s">
        <v>225</v>
      </c>
      <c r="K10572">
        <v>8</v>
      </c>
      <c r="L10572">
        <v>3</v>
      </c>
      <c r="M10572">
        <v>8</v>
      </c>
      <c r="N10572">
        <v>0</v>
      </c>
      <c r="O10572">
        <v>0</v>
      </c>
      <c r="P10572">
        <v>0</v>
      </c>
    </row>
    <row r="10573" spans="1:21" x14ac:dyDescent="0.25">
      <c r="A10573">
        <v>2012</v>
      </c>
      <c r="B10573" s="10" t="s">
        <v>706</v>
      </c>
      <c r="C10573">
        <v>24</v>
      </c>
      <c r="D10573" t="s">
        <v>679</v>
      </c>
      <c r="E10573" t="s">
        <v>682</v>
      </c>
      <c r="F10573">
        <v>6</v>
      </c>
      <c r="G10573">
        <v>80</v>
      </c>
      <c r="H10573">
        <v>0</v>
      </c>
      <c r="I10573">
        <f t="shared" si="132"/>
        <v>6.5217391304347823</v>
      </c>
      <c r="J10573" t="s">
        <v>88</v>
      </c>
      <c r="K10573">
        <v>60</v>
      </c>
      <c r="L10573">
        <v>55</v>
      </c>
      <c r="M10573">
        <v>20</v>
      </c>
      <c r="N10573">
        <v>0</v>
      </c>
      <c r="O10573">
        <v>0</v>
      </c>
      <c r="P10573">
        <v>85</v>
      </c>
      <c r="U10573" t="s">
        <v>707</v>
      </c>
    </row>
    <row r="10574" spans="1:21" x14ac:dyDescent="0.25">
      <c r="A10574">
        <v>2012</v>
      </c>
      <c r="B10574" s="10" t="s">
        <v>706</v>
      </c>
      <c r="C10574">
        <v>25</v>
      </c>
      <c r="D10574" t="s">
        <v>679</v>
      </c>
      <c r="E10574" t="s">
        <v>682</v>
      </c>
      <c r="F10574">
        <v>6</v>
      </c>
      <c r="I10574">
        <f t="shared" si="132"/>
        <v>6</v>
      </c>
      <c r="J10574" t="s">
        <v>239</v>
      </c>
      <c r="K10574">
        <v>5</v>
      </c>
      <c r="L10574">
        <v>2</v>
      </c>
      <c r="M10574">
        <v>1</v>
      </c>
      <c r="N10574">
        <v>0</v>
      </c>
      <c r="O10574">
        <v>0</v>
      </c>
      <c r="P10574">
        <v>0</v>
      </c>
    </row>
    <row r="10575" spans="1:21" x14ac:dyDescent="0.25">
      <c r="A10575">
        <v>2012</v>
      </c>
      <c r="B10575" s="10" t="s">
        <v>706</v>
      </c>
      <c r="C10575">
        <v>26</v>
      </c>
      <c r="D10575" t="s">
        <v>679</v>
      </c>
      <c r="E10575" t="s">
        <v>682</v>
      </c>
      <c r="F10575">
        <v>6</v>
      </c>
      <c r="I10575">
        <f t="shared" si="132"/>
        <v>6</v>
      </c>
      <c r="J10575" t="s">
        <v>80</v>
      </c>
      <c r="K10575">
        <v>42</v>
      </c>
      <c r="L10575">
        <v>18</v>
      </c>
      <c r="M10575">
        <v>16</v>
      </c>
      <c r="N10575">
        <v>0</v>
      </c>
      <c r="O10575">
        <v>0</v>
      </c>
      <c r="P10575">
        <v>40</v>
      </c>
    </row>
    <row r="10576" spans="1:21" x14ac:dyDescent="0.25">
      <c r="A10576">
        <v>2012</v>
      </c>
      <c r="B10576" s="10" t="s">
        <v>706</v>
      </c>
      <c r="C10576">
        <v>27</v>
      </c>
      <c r="D10576" t="s">
        <v>679</v>
      </c>
      <c r="E10576" t="s">
        <v>682</v>
      </c>
      <c r="F10576">
        <v>6</v>
      </c>
      <c r="I10576">
        <f t="shared" si="132"/>
        <v>6</v>
      </c>
      <c r="J10576" t="s">
        <v>80</v>
      </c>
      <c r="K10576">
        <v>10</v>
      </c>
      <c r="L10576">
        <v>8</v>
      </c>
      <c r="M10576">
        <v>8</v>
      </c>
      <c r="N10576">
        <v>0</v>
      </c>
      <c r="O10576">
        <v>0</v>
      </c>
      <c r="P10576">
        <v>0</v>
      </c>
    </row>
    <row r="10577" spans="1:21" x14ac:dyDescent="0.25">
      <c r="A10577">
        <v>2012</v>
      </c>
      <c r="B10577" s="10" t="s">
        <v>706</v>
      </c>
      <c r="C10577">
        <v>28</v>
      </c>
      <c r="D10577" t="s">
        <v>679</v>
      </c>
      <c r="E10577" t="s">
        <v>682</v>
      </c>
      <c r="F10577">
        <v>6</v>
      </c>
      <c r="I10577">
        <f t="shared" si="132"/>
        <v>6</v>
      </c>
      <c r="J10577" t="s">
        <v>82</v>
      </c>
      <c r="K10577">
        <v>13</v>
      </c>
      <c r="L10577">
        <v>5</v>
      </c>
      <c r="M10577">
        <v>8</v>
      </c>
      <c r="N10577">
        <v>0</v>
      </c>
      <c r="O10577">
        <v>0</v>
      </c>
      <c r="P10577">
        <v>0</v>
      </c>
    </row>
    <row r="10578" spans="1:21" x14ac:dyDescent="0.25">
      <c r="A10578">
        <v>2012</v>
      </c>
      <c r="B10578" s="10" t="s">
        <v>706</v>
      </c>
      <c r="C10578">
        <v>29</v>
      </c>
      <c r="D10578" t="s">
        <v>679</v>
      </c>
      <c r="E10578" t="s">
        <v>684</v>
      </c>
      <c r="F10578">
        <v>6</v>
      </c>
      <c r="G10578">
        <v>55</v>
      </c>
      <c r="H10578">
        <v>0</v>
      </c>
      <c r="I10578">
        <f t="shared" si="132"/>
        <v>6.3492063492063489</v>
      </c>
      <c r="J10578" t="s">
        <v>82</v>
      </c>
      <c r="K10578">
        <v>20</v>
      </c>
      <c r="L10578">
        <v>20</v>
      </c>
      <c r="M10578">
        <v>13</v>
      </c>
      <c r="N10578">
        <v>0</v>
      </c>
      <c r="O10578">
        <v>0</v>
      </c>
      <c r="P10578">
        <v>0</v>
      </c>
      <c r="U10578" t="s">
        <v>708</v>
      </c>
    </row>
    <row r="10579" spans="1:21" x14ac:dyDescent="0.25">
      <c r="A10579">
        <v>2012</v>
      </c>
      <c r="B10579" s="10" t="s">
        <v>706</v>
      </c>
      <c r="C10579">
        <v>30</v>
      </c>
      <c r="D10579" t="s">
        <v>679</v>
      </c>
      <c r="E10579" t="s">
        <v>684</v>
      </c>
      <c r="F10579">
        <v>6</v>
      </c>
      <c r="I10579">
        <f t="shared" si="132"/>
        <v>6</v>
      </c>
      <c r="J10579" t="s">
        <v>82</v>
      </c>
      <c r="K10579">
        <v>10</v>
      </c>
      <c r="L10579">
        <v>10</v>
      </c>
      <c r="M10579">
        <v>6</v>
      </c>
      <c r="N10579">
        <v>0</v>
      </c>
      <c r="O10579">
        <v>0</v>
      </c>
      <c r="P10579">
        <v>0</v>
      </c>
    </row>
    <row r="10580" spans="1:21" x14ac:dyDescent="0.25">
      <c r="A10580">
        <v>2012</v>
      </c>
      <c r="B10580" s="10" t="s">
        <v>706</v>
      </c>
      <c r="C10580">
        <v>31</v>
      </c>
      <c r="D10580" t="s">
        <v>679</v>
      </c>
      <c r="E10580" t="s">
        <v>684</v>
      </c>
      <c r="F10580">
        <v>6</v>
      </c>
      <c r="I10580">
        <f t="shared" si="132"/>
        <v>6</v>
      </c>
      <c r="J10580" t="s">
        <v>88</v>
      </c>
      <c r="K10580">
        <v>26</v>
      </c>
      <c r="L10580">
        <v>20</v>
      </c>
      <c r="M10580">
        <v>22</v>
      </c>
      <c r="N10580">
        <v>0</v>
      </c>
      <c r="O10580">
        <v>0</v>
      </c>
      <c r="P10580">
        <v>10</v>
      </c>
      <c r="U10580" t="s">
        <v>709</v>
      </c>
    </row>
    <row r="10581" spans="1:21" x14ac:dyDescent="0.25">
      <c r="A10581">
        <v>2012</v>
      </c>
      <c r="B10581" s="10" t="s">
        <v>706</v>
      </c>
      <c r="C10581">
        <v>32</v>
      </c>
      <c r="D10581" t="s">
        <v>679</v>
      </c>
      <c r="E10581" t="s">
        <v>684</v>
      </c>
      <c r="F10581">
        <v>6</v>
      </c>
      <c r="I10581">
        <f t="shared" si="132"/>
        <v>6</v>
      </c>
      <c r="J10581" t="s">
        <v>88</v>
      </c>
      <c r="K10581">
        <v>12</v>
      </c>
      <c r="L10581">
        <v>12</v>
      </c>
      <c r="M10581">
        <v>5</v>
      </c>
      <c r="N10581">
        <v>0</v>
      </c>
      <c r="O10581">
        <v>0</v>
      </c>
      <c r="P10581">
        <v>0</v>
      </c>
    </row>
    <row r="10582" spans="1:21" x14ac:dyDescent="0.25">
      <c r="A10582">
        <v>2012</v>
      </c>
      <c r="B10582" s="10" t="s">
        <v>706</v>
      </c>
      <c r="C10582">
        <v>33</v>
      </c>
      <c r="D10582" t="s">
        <v>679</v>
      </c>
      <c r="E10582" t="s">
        <v>686</v>
      </c>
      <c r="F10582">
        <v>6</v>
      </c>
      <c r="G10582">
        <v>39</v>
      </c>
      <c r="H10582">
        <v>0</v>
      </c>
      <c r="I10582">
        <f t="shared" si="132"/>
        <v>6.2434963579604572</v>
      </c>
      <c r="J10582" t="s">
        <v>82</v>
      </c>
      <c r="K10582">
        <v>8</v>
      </c>
      <c r="L10582">
        <v>4</v>
      </c>
      <c r="M10582">
        <v>3</v>
      </c>
      <c r="N10582">
        <v>0</v>
      </c>
      <c r="O10582">
        <v>0</v>
      </c>
      <c r="P10582">
        <v>0</v>
      </c>
      <c r="U10582" t="s">
        <v>708</v>
      </c>
    </row>
    <row r="10583" spans="1:21" x14ac:dyDescent="0.25">
      <c r="A10583">
        <v>2012</v>
      </c>
      <c r="B10583" s="10" t="s">
        <v>706</v>
      </c>
      <c r="C10583">
        <v>34</v>
      </c>
      <c r="D10583" t="s">
        <v>679</v>
      </c>
      <c r="E10583" t="s">
        <v>686</v>
      </c>
      <c r="F10583">
        <v>6</v>
      </c>
      <c r="I10583">
        <f t="shared" si="132"/>
        <v>6</v>
      </c>
      <c r="J10583" t="s">
        <v>99</v>
      </c>
      <c r="K10583">
        <v>20</v>
      </c>
      <c r="L10583">
        <v>20</v>
      </c>
      <c r="M10583">
        <v>22</v>
      </c>
      <c r="N10583">
        <v>0</v>
      </c>
      <c r="O10583">
        <v>0</v>
      </c>
      <c r="P10583">
        <v>90</v>
      </c>
    </row>
    <row r="10584" spans="1:21" x14ac:dyDescent="0.25">
      <c r="A10584">
        <v>2012</v>
      </c>
      <c r="B10584" s="10" t="s">
        <v>706</v>
      </c>
      <c r="C10584">
        <v>35</v>
      </c>
      <c r="D10584" t="s">
        <v>679</v>
      </c>
      <c r="E10584" t="s">
        <v>686</v>
      </c>
      <c r="F10584">
        <v>6</v>
      </c>
      <c r="I10584">
        <f t="shared" si="132"/>
        <v>6</v>
      </c>
      <c r="J10584" t="s">
        <v>81</v>
      </c>
      <c r="K10584">
        <v>20</v>
      </c>
      <c r="L10584">
        <v>10</v>
      </c>
      <c r="M10584">
        <v>15</v>
      </c>
      <c r="N10584">
        <v>0</v>
      </c>
      <c r="O10584">
        <v>0</v>
      </c>
      <c r="P10584">
        <v>75</v>
      </c>
    </row>
    <row r="10585" spans="1:21" x14ac:dyDescent="0.25">
      <c r="A10585">
        <v>2012</v>
      </c>
      <c r="B10585" s="10" t="s">
        <v>706</v>
      </c>
      <c r="C10585">
        <v>36</v>
      </c>
      <c r="D10585" t="s">
        <v>679</v>
      </c>
      <c r="E10585" t="s">
        <v>686</v>
      </c>
      <c r="F10585">
        <v>6</v>
      </c>
      <c r="I10585">
        <f t="shared" si="132"/>
        <v>6</v>
      </c>
      <c r="J10585" t="s">
        <v>85</v>
      </c>
      <c r="K10585">
        <v>10</v>
      </c>
      <c r="L10585">
        <v>6</v>
      </c>
      <c r="M10585">
        <v>4</v>
      </c>
      <c r="N10585">
        <v>0</v>
      </c>
      <c r="O10585">
        <v>0</v>
      </c>
      <c r="P10585">
        <v>0</v>
      </c>
    </row>
    <row r="10586" spans="1:21" x14ac:dyDescent="0.25">
      <c r="A10586">
        <v>2012</v>
      </c>
      <c r="B10586" s="10" t="s">
        <v>706</v>
      </c>
      <c r="C10586">
        <v>37</v>
      </c>
      <c r="D10586" t="s">
        <v>679</v>
      </c>
      <c r="E10586" t="s">
        <v>686</v>
      </c>
      <c r="F10586">
        <v>6</v>
      </c>
      <c r="I10586">
        <f t="shared" si="132"/>
        <v>6</v>
      </c>
      <c r="J10586" t="s">
        <v>88</v>
      </c>
      <c r="K10586">
        <v>30</v>
      </c>
      <c r="L10586">
        <v>18</v>
      </c>
      <c r="M10586">
        <v>12</v>
      </c>
      <c r="N10586">
        <v>0</v>
      </c>
      <c r="O10586">
        <v>0</v>
      </c>
      <c r="P10586">
        <v>60</v>
      </c>
    </row>
    <row r="10587" spans="1:21" x14ac:dyDescent="0.25">
      <c r="A10587">
        <v>2012</v>
      </c>
      <c r="B10587" s="10" t="s">
        <v>706</v>
      </c>
      <c r="C10587">
        <v>38</v>
      </c>
      <c r="D10587" t="s">
        <v>679</v>
      </c>
      <c r="E10587" t="s">
        <v>688</v>
      </c>
      <c r="F10587">
        <v>6</v>
      </c>
      <c r="G10587">
        <v>105</v>
      </c>
      <c r="H10587">
        <v>0</v>
      </c>
      <c r="I10587">
        <f t="shared" si="132"/>
        <v>6.7039106145251397</v>
      </c>
      <c r="J10587" t="s">
        <v>82</v>
      </c>
      <c r="K10587">
        <v>40</v>
      </c>
      <c r="L10587">
        <v>20</v>
      </c>
      <c r="M10587">
        <v>16</v>
      </c>
      <c r="N10587">
        <v>0</v>
      </c>
      <c r="O10587">
        <v>0</v>
      </c>
      <c r="P10587">
        <v>0</v>
      </c>
      <c r="U10587" t="s">
        <v>710</v>
      </c>
    </row>
    <row r="10588" spans="1:21" x14ac:dyDescent="0.25">
      <c r="A10588">
        <v>2012</v>
      </c>
      <c r="B10588" s="10" t="s">
        <v>706</v>
      </c>
      <c r="C10588">
        <v>39</v>
      </c>
      <c r="D10588" t="s">
        <v>679</v>
      </c>
      <c r="E10588" t="s">
        <v>688</v>
      </c>
      <c r="F10588">
        <v>6</v>
      </c>
      <c r="I10588">
        <f t="shared" si="132"/>
        <v>6</v>
      </c>
      <c r="J10588" t="s">
        <v>124</v>
      </c>
      <c r="K10588">
        <v>16</v>
      </c>
      <c r="L10588">
        <v>16</v>
      </c>
      <c r="M10588">
        <v>4</v>
      </c>
      <c r="N10588">
        <v>0</v>
      </c>
      <c r="O10588">
        <v>0</v>
      </c>
      <c r="P10588">
        <v>0</v>
      </c>
    </row>
    <row r="10589" spans="1:21" x14ac:dyDescent="0.25">
      <c r="A10589">
        <v>2012</v>
      </c>
      <c r="B10589" s="10" t="s">
        <v>706</v>
      </c>
      <c r="C10589">
        <v>40</v>
      </c>
      <c r="D10589" t="s">
        <v>679</v>
      </c>
      <c r="E10589" t="s">
        <v>688</v>
      </c>
      <c r="F10589">
        <v>6</v>
      </c>
      <c r="I10589">
        <f t="shared" si="132"/>
        <v>6</v>
      </c>
      <c r="J10589" t="s">
        <v>85</v>
      </c>
      <c r="K10589">
        <v>6</v>
      </c>
      <c r="L10589">
        <v>3</v>
      </c>
      <c r="M10589">
        <v>5</v>
      </c>
      <c r="N10589">
        <v>0</v>
      </c>
      <c r="O10589">
        <v>0</v>
      </c>
      <c r="P10589">
        <v>0</v>
      </c>
    </row>
    <row r="10590" spans="1:21" x14ac:dyDescent="0.25">
      <c r="A10590">
        <v>2012</v>
      </c>
      <c r="B10590" s="10" t="s">
        <v>706</v>
      </c>
      <c r="C10590">
        <v>41</v>
      </c>
      <c r="D10590" t="s">
        <v>679</v>
      </c>
      <c r="E10590" t="s">
        <v>688</v>
      </c>
      <c r="F10590">
        <v>6</v>
      </c>
      <c r="I10590">
        <f t="shared" si="132"/>
        <v>6</v>
      </c>
      <c r="J10590" t="s">
        <v>80</v>
      </c>
      <c r="K10590">
        <v>12</v>
      </c>
      <c r="L10590">
        <v>10</v>
      </c>
      <c r="M10590">
        <v>3</v>
      </c>
      <c r="N10590">
        <v>0</v>
      </c>
      <c r="O10590">
        <v>0</v>
      </c>
      <c r="P10590">
        <v>0</v>
      </c>
    </row>
    <row r="10591" spans="1:21" x14ac:dyDescent="0.25">
      <c r="A10591">
        <v>2012</v>
      </c>
      <c r="B10591" s="10" t="s">
        <v>706</v>
      </c>
      <c r="C10591">
        <v>42</v>
      </c>
      <c r="D10591" t="s">
        <v>679</v>
      </c>
      <c r="E10591" t="s">
        <v>688</v>
      </c>
      <c r="F10591">
        <v>6</v>
      </c>
      <c r="I10591">
        <f t="shared" si="132"/>
        <v>6</v>
      </c>
      <c r="J10591" t="s">
        <v>88</v>
      </c>
      <c r="K10591">
        <v>30</v>
      </c>
      <c r="L10591">
        <v>22</v>
      </c>
      <c r="M10591">
        <v>13</v>
      </c>
      <c r="N10591">
        <v>0</v>
      </c>
      <c r="O10591">
        <v>0</v>
      </c>
      <c r="P10591">
        <v>25</v>
      </c>
      <c r="U10591" t="s">
        <v>711</v>
      </c>
    </row>
    <row r="10592" spans="1:21" x14ac:dyDescent="0.25">
      <c r="A10592">
        <v>2012</v>
      </c>
      <c r="B10592" s="10" t="s">
        <v>706</v>
      </c>
      <c r="C10592">
        <v>43</v>
      </c>
      <c r="D10592" t="s">
        <v>679</v>
      </c>
      <c r="E10592" t="s">
        <v>688</v>
      </c>
      <c r="F10592">
        <v>6</v>
      </c>
      <c r="I10592">
        <f t="shared" si="132"/>
        <v>6</v>
      </c>
      <c r="J10592" t="s">
        <v>83</v>
      </c>
      <c r="K10592">
        <v>60</v>
      </c>
      <c r="L10592">
        <v>45</v>
      </c>
      <c r="M10592">
        <v>32</v>
      </c>
      <c r="N10592">
        <v>0</v>
      </c>
      <c r="O10592">
        <v>0</v>
      </c>
      <c r="P10592">
        <v>100</v>
      </c>
    </row>
    <row r="10593" spans="1:21" x14ac:dyDescent="0.25">
      <c r="A10593">
        <v>2012</v>
      </c>
      <c r="B10593" s="10" t="s">
        <v>706</v>
      </c>
      <c r="C10593">
        <v>44</v>
      </c>
      <c r="D10593" t="s">
        <v>679</v>
      </c>
      <c r="E10593" t="s">
        <v>690</v>
      </c>
      <c r="F10593">
        <v>6</v>
      </c>
      <c r="G10593">
        <v>47</v>
      </c>
      <c r="H10593">
        <v>0</v>
      </c>
      <c r="I10593">
        <f t="shared" si="132"/>
        <v>6.2959076600209869</v>
      </c>
      <c r="J10593" t="s">
        <v>78</v>
      </c>
      <c r="K10593">
        <v>20</v>
      </c>
      <c r="L10593">
        <v>16</v>
      </c>
      <c r="M10593">
        <v>16</v>
      </c>
      <c r="N10593">
        <v>0</v>
      </c>
      <c r="O10593">
        <v>0</v>
      </c>
      <c r="P10593">
        <v>0</v>
      </c>
      <c r="U10593" t="s">
        <v>710</v>
      </c>
    </row>
    <row r="10594" spans="1:21" x14ac:dyDescent="0.25">
      <c r="A10594">
        <v>2012</v>
      </c>
      <c r="B10594" s="10" t="s">
        <v>706</v>
      </c>
      <c r="C10594">
        <v>45</v>
      </c>
      <c r="D10594" t="s">
        <v>679</v>
      </c>
      <c r="E10594" t="s">
        <v>690</v>
      </c>
      <c r="F10594">
        <v>6</v>
      </c>
      <c r="I10594">
        <f t="shared" si="132"/>
        <v>6</v>
      </c>
      <c r="J10594" t="s">
        <v>82</v>
      </c>
      <c r="K10594">
        <v>8</v>
      </c>
      <c r="L10594">
        <v>4</v>
      </c>
      <c r="M10594">
        <v>3</v>
      </c>
      <c r="N10594">
        <v>0</v>
      </c>
      <c r="O10594">
        <v>0</v>
      </c>
      <c r="P10594">
        <v>0</v>
      </c>
    </row>
    <row r="10595" spans="1:21" x14ac:dyDescent="0.25">
      <c r="A10595">
        <v>2012</v>
      </c>
      <c r="B10595" s="10" t="s">
        <v>706</v>
      </c>
      <c r="C10595">
        <v>46</v>
      </c>
      <c r="D10595" t="s">
        <v>679</v>
      </c>
      <c r="E10595" t="s">
        <v>690</v>
      </c>
      <c r="F10595">
        <v>6</v>
      </c>
      <c r="I10595">
        <f t="shared" si="132"/>
        <v>6</v>
      </c>
      <c r="J10595" t="s">
        <v>85</v>
      </c>
      <c r="K10595">
        <v>6</v>
      </c>
      <c r="L10595">
        <v>3</v>
      </c>
      <c r="M10595">
        <v>3</v>
      </c>
      <c r="N10595">
        <v>0</v>
      </c>
      <c r="O10595">
        <v>0</v>
      </c>
      <c r="P10595">
        <v>0</v>
      </c>
    </row>
    <row r="10596" spans="1:21" x14ac:dyDescent="0.25">
      <c r="A10596">
        <v>2012</v>
      </c>
      <c r="B10596" s="10" t="s">
        <v>706</v>
      </c>
      <c r="C10596">
        <v>47</v>
      </c>
      <c r="D10596" t="s">
        <v>679</v>
      </c>
      <c r="E10596" t="s">
        <v>690</v>
      </c>
      <c r="F10596">
        <v>6</v>
      </c>
      <c r="I10596">
        <f t="shared" si="132"/>
        <v>6</v>
      </c>
      <c r="J10596" t="s">
        <v>82</v>
      </c>
      <c r="K10596">
        <v>12</v>
      </c>
      <c r="L10596">
        <v>8</v>
      </c>
      <c r="M10596">
        <v>8</v>
      </c>
      <c r="N10596">
        <v>0</v>
      </c>
      <c r="O10596">
        <v>0</v>
      </c>
      <c r="P10596">
        <v>0</v>
      </c>
    </row>
    <row r="10597" spans="1:21" x14ac:dyDescent="0.25">
      <c r="A10597">
        <v>2012</v>
      </c>
      <c r="B10597" s="10" t="s">
        <v>706</v>
      </c>
      <c r="C10597">
        <v>48</v>
      </c>
      <c r="D10597" t="s">
        <v>679</v>
      </c>
      <c r="E10597" t="s">
        <v>690</v>
      </c>
      <c r="F10597">
        <v>6</v>
      </c>
      <c r="I10597">
        <f t="shared" si="132"/>
        <v>6</v>
      </c>
      <c r="J10597" t="s">
        <v>85</v>
      </c>
      <c r="K10597">
        <v>10</v>
      </c>
      <c r="L10597">
        <v>8</v>
      </c>
      <c r="M10597">
        <v>4</v>
      </c>
      <c r="N10597">
        <v>0</v>
      </c>
      <c r="O10597">
        <v>0</v>
      </c>
      <c r="P10597">
        <v>0</v>
      </c>
    </row>
    <row r="10598" spans="1:21" x14ac:dyDescent="0.25">
      <c r="A10598">
        <v>2012</v>
      </c>
      <c r="B10598" t="s">
        <v>102</v>
      </c>
      <c r="C10598">
        <v>1</v>
      </c>
      <c r="D10598" t="s">
        <v>665</v>
      </c>
      <c r="E10598">
        <v>1</v>
      </c>
      <c r="F10598">
        <v>25</v>
      </c>
      <c r="G10598">
        <v>210</v>
      </c>
      <c r="H10598">
        <v>0</v>
      </c>
      <c r="I10598">
        <f t="shared" si="132"/>
        <v>31.645569620253166</v>
      </c>
      <c r="J10598" t="s">
        <v>90</v>
      </c>
      <c r="K10598">
        <v>40</v>
      </c>
      <c r="L10598">
        <v>20</v>
      </c>
      <c r="M10598">
        <v>5</v>
      </c>
      <c r="N10598">
        <v>0</v>
      </c>
      <c r="O10598">
        <v>0</v>
      </c>
      <c r="P10598">
        <v>5</v>
      </c>
    </row>
    <row r="10599" spans="1:21" x14ac:dyDescent="0.25">
      <c r="A10599">
        <v>2012</v>
      </c>
      <c r="B10599" t="s">
        <v>102</v>
      </c>
      <c r="C10599">
        <v>2</v>
      </c>
      <c r="D10599" t="s">
        <v>665</v>
      </c>
      <c r="I10599" t="str">
        <f t="shared" si="132"/>
        <v/>
      </c>
      <c r="J10599" t="s">
        <v>80</v>
      </c>
      <c r="K10599">
        <v>60</v>
      </c>
      <c r="L10599">
        <v>40</v>
      </c>
      <c r="M10599">
        <v>25</v>
      </c>
      <c r="N10599">
        <v>0</v>
      </c>
      <c r="O10599">
        <v>0</v>
      </c>
      <c r="P10599">
        <v>0</v>
      </c>
      <c r="Q10599" t="s">
        <v>156</v>
      </c>
      <c r="S10599" t="s">
        <v>47</v>
      </c>
    </row>
    <row r="10600" spans="1:21" x14ac:dyDescent="0.25">
      <c r="A10600">
        <v>2012</v>
      </c>
      <c r="B10600" t="s">
        <v>102</v>
      </c>
      <c r="C10600">
        <v>3</v>
      </c>
      <c r="D10600" t="s">
        <v>665</v>
      </c>
      <c r="I10600" t="str">
        <f t="shared" si="132"/>
        <v/>
      </c>
      <c r="J10600" t="s">
        <v>90</v>
      </c>
      <c r="K10600">
        <v>30</v>
      </c>
      <c r="L10600">
        <v>20</v>
      </c>
      <c r="M10600">
        <v>25</v>
      </c>
      <c r="N10600">
        <v>0</v>
      </c>
      <c r="O10600">
        <v>0</v>
      </c>
      <c r="P10600">
        <v>0</v>
      </c>
      <c r="S10600" t="s">
        <v>31</v>
      </c>
    </row>
    <row r="10601" spans="1:21" x14ac:dyDescent="0.25">
      <c r="A10601">
        <v>2012</v>
      </c>
      <c r="B10601" t="s">
        <v>102</v>
      </c>
      <c r="C10601">
        <v>4</v>
      </c>
      <c r="D10601" t="s">
        <v>665</v>
      </c>
      <c r="I10601" t="str">
        <f t="shared" si="132"/>
        <v/>
      </c>
      <c r="J10601" t="s">
        <v>82</v>
      </c>
      <c r="K10601">
        <v>15</v>
      </c>
      <c r="L10601">
        <v>10</v>
      </c>
      <c r="M10601">
        <v>10</v>
      </c>
      <c r="N10601">
        <v>0</v>
      </c>
      <c r="O10601">
        <v>0</v>
      </c>
      <c r="P10601">
        <v>0</v>
      </c>
    </row>
    <row r="10602" spans="1:21" x14ac:dyDescent="0.25">
      <c r="A10602">
        <v>2012</v>
      </c>
      <c r="B10602" t="s">
        <v>102</v>
      </c>
      <c r="C10602">
        <v>5</v>
      </c>
      <c r="D10602" t="s">
        <v>665</v>
      </c>
      <c r="I10602" t="str">
        <f t="shared" si="132"/>
        <v/>
      </c>
      <c r="J10602" t="s">
        <v>124</v>
      </c>
      <c r="K10602">
        <v>45</v>
      </c>
      <c r="L10602">
        <v>30</v>
      </c>
      <c r="M10602">
        <v>25</v>
      </c>
      <c r="N10602">
        <v>0</v>
      </c>
      <c r="O10602">
        <v>0</v>
      </c>
      <c r="P10602">
        <v>0</v>
      </c>
      <c r="S10602" t="s">
        <v>31</v>
      </c>
      <c r="U10602" t="s">
        <v>712</v>
      </c>
    </row>
    <row r="10603" spans="1:21" x14ac:dyDescent="0.25">
      <c r="A10603">
        <v>2012</v>
      </c>
      <c r="B10603" t="s">
        <v>102</v>
      </c>
      <c r="C10603">
        <v>6</v>
      </c>
      <c r="D10603" t="s">
        <v>665</v>
      </c>
      <c r="I10603" t="str">
        <f t="shared" si="132"/>
        <v/>
      </c>
      <c r="J10603" t="s">
        <v>82</v>
      </c>
      <c r="K10603">
        <v>30</v>
      </c>
      <c r="L10603">
        <v>20</v>
      </c>
      <c r="M10603">
        <v>15</v>
      </c>
      <c r="N10603">
        <v>0</v>
      </c>
      <c r="O10603">
        <v>0</v>
      </c>
      <c r="P10603">
        <v>0</v>
      </c>
    </row>
    <row r="10604" spans="1:21" x14ac:dyDescent="0.25">
      <c r="A10604">
        <v>2012</v>
      </c>
      <c r="B10604" t="s">
        <v>102</v>
      </c>
      <c r="C10604">
        <v>7</v>
      </c>
      <c r="D10604" t="s">
        <v>665</v>
      </c>
      <c r="I10604" t="str">
        <f t="shared" si="132"/>
        <v/>
      </c>
      <c r="J10604" t="s">
        <v>85</v>
      </c>
      <c r="K10604">
        <v>25</v>
      </c>
      <c r="L10604">
        <v>25</v>
      </c>
      <c r="M10604">
        <v>15</v>
      </c>
      <c r="N10604">
        <v>0</v>
      </c>
      <c r="O10604">
        <v>0</v>
      </c>
      <c r="P10604">
        <v>0</v>
      </c>
    </row>
    <row r="10605" spans="1:21" x14ac:dyDescent="0.25">
      <c r="A10605">
        <v>2012</v>
      </c>
      <c r="B10605" t="s">
        <v>102</v>
      </c>
      <c r="C10605">
        <v>8</v>
      </c>
      <c r="D10605" t="s">
        <v>665</v>
      </c>
      <c r="I10605" t="str">
        <f t="shared" si="132"/>
        <v/>
      </c>
      <c r="J10605" t="s">
        <v>87</v>
      </c>
      <c r="K10605">
        <v>20</v>
      </c>
      <c r="L10605">
        <v>15</v>
      </c>
      <c r="M10605">
        <v>10</v>
      </c>
      <c r="N10605">
        <v>0</v>
      </c>
      <c r="O10605">
        <v>0</v>
      </c>
      <c r="P10605">
        <v>10</v>
      </c>
    </row>
    <row r="10606" spans="1:21" x14ac:dyDescent="0.25">
      <c r="A10606">
        <v>2012</v>
      </c>
      <c r="B10606" t="s">
        <v>102</v>
      </c>
      <c r="C10606">
        <v>9</v>
      </c>
      <c r="D10606" t="s">
        <v>665</v>
      </c>
      <c r="F10606">
        <v>25</v>
      </c>
      <c r="I10606">
        <f t="shared" si="132"/>
        <v>25</v>
      </c>
      <c r="J10606" t="s">
        <v>85</v>
      </c>
      <c r="K10606">
        <v>15</v>
      </c>
      <c r="L10606">
        <v>20</v>
      </c>
      <c r="M10606">
        <v>15</v>
      </c>
      <c r="N10606">
        <v>0</v>
      </c>
      <c r="O10606">
        <v>0</v>
      </c>
      <c r="P10606">
        <v>0</v>
      </c>
    </row>
    <row r="10607" spans="1:21" x14ac:dyDescent="0.25">
      <c r="A10607">
        <v>2012</v>
      </c>
      <c r="B10607" t="s">
        <v>102</v>
      </c>
      <c r="C10607">
        <v>10</v>
      </c>
      <c r="D10607" t="s">
        <v>665</v>
      </c>
      <c r="E10607">
        <v>2</v>
      </c>
      <c r="F10607">
        <v>25</v>
      </c>
      <c r="G10607">
        <v>140</v>
      </c>
      <c r="H10607">
        <v>0</v>
      </c>
      <c r="I10607">
        <f t="shared" si="132"/>
        <v>29.069767441860463</v>
      </c>
      <c r="J10607" t="s">
        <v>85</v>
      </c>
      <c r="K10607">
        <v>15</v>
      </c>
      <c r="L10607">
        <v>20</v>
      </c>
      <c r="M10607">
        <v>15</v>
      </c>
      <c r="N10607">
        <v>0</v>
      </c>
      <c r="O10607">
        <v>0</v>
      </c>
      <c r="P10607">
        <v>0</v>
      </c>
    </row>
    <row r="10608" spans="1:21" x14ac:dyDescent="0.25">
      <c r="A10608">
        <v>2012</v>
      </c>
      <c r="B10608" t="s">
        <v>102</v>
      </c>
      <c r="C10608">
        <v>11</v>
      </c>
      <c r="D10608" t="s">
        <v>665</v>
      </c>
      <c r="I10608" t="str">
        <f t="shared" si="132"/>
        <v/>
      </c>
      <c r="J10608" t="s">
        <v>90</v>
      </c>
      <c r="K10608">
        <v>40</v>
      </c>
      <c r="L10608">
        <v>20</v>
      </c>
      <c r="M10608">
        <v>35</v>
      </c>
      <c r="N10608">
        <v>0</v>
      </c>
      <c r="O10608">
        <v>0</v>
      </c>
      <c r="P10608">
        <v>0</v>
      </c>
    </row>
    <row r="10609" spans="1:17" x14ac:dyDescent="0.25">
      <c r="A10609">
        <v>2012</v>
      </c>
      <c r="B10609" t="s">
        <v>102</v>
      </c>
      <c r="C10609">
        <v>12</v>
      </c>
      <c r="D10609" t="s">
        <v>665</v>
      </c>
      <c r="I10609" t="str">
        <f t="shared" si="132"/>
        <v/>
      </c>
      <c r="J10609" t="s">
        <v>137</v>
      </c>
      <c r="K10609">
        <v>40</v>
      </c>
      <c r="L10609">
        <v>30</v>
      </c>
      <c r="M10609">
        <v>15</v>
      </c>
      <c r="N10609">
        <v>5</v>
      </c>
      <c r="O10609">
        <v>85</v>
      </c>
      <c r="P10609">
        <v>0</v>
      </c>
      <c r="Q10609" t="s">
        <v>48</v>
      </c>
    </row>
    <row r="10610" spans="1:17" x14ac:dyDescent="0.25">
      <c r="A10610">
        <v>2012</v>
      </c>
      <c r="B10610" t="s">
        <v>102</v>
      </c>
      <c r="C10610">
        <v>13</v>
      </c>
      <c r="D10610" t="s">
        <v>665</v>
      </c>
      <c r="I10610" t="str">
        <f t="shared" si="132"/>
        <v/>
      </c>
      <c r="J10610" t="s">
        <v>82</v>
      </c>
      <c r="K10610">
        <v>20</v>
      </c>
      <c r="L10610">
        <v>15</v>
      </c>
      <c r="M10610">
        <v>5</v>
      </c>
      <c r="N10610">
        <v>0</v>
      </c>
      <c r="O10610">
        <v>0</v>
      </c>
      <c r="P10610">
        <v>0</v>
      </c>
    </row>
    <row r="10611" spans="1:17" x14ac:dyDescent="0.25">
      <c r="A10611">
        <v>2012</v>
      </c>
      <c r="B10611" t="s">
        <v>102</v>
      </c>
      <c r="C10611">
        <v>14</v>
      </c>
      <c r="D10611" t="s">
        <v>665</v>
      </c>
      <c r="I10611" t="str">
        <f t="shared" si="132"/>
        <v/>
      </c>
      <c r="J10611" t="s">
        <v>673</v>
      </c>
      <c r="K10611">
        <v>50</v>
      </c>
      <c r="L10611">
        <v>40</v>
      </c>
      <c r="M10611">
        <v>25</v>
      </c>
      <c r="N10611">
        <v>0</v>
      </c>
      <c r="O10611">
        <v>0</v>
      </c>
      <c r="P10611">
        <v>40</v>
      </c>
    </row>
    <row r="10612" spans="1:17" x14ac:dyDescent="0.25">
      <c r="A10612">
        <v>2012</v>
      </c>
      <c r="B10612" t="s">
        <v>102</v>
      </c>
      <c r="C10612">
        <v>15</v>
      </c>
      <c r="D10612" t="s">
        <v>665</v>
      </c>
      <c r="I10612" t="str">
        <f t="shared" si="132"/>
        <v/>
      </c>
      <c r="J10612" t="s">
        <v>105</v>
      </c>
      <c r="K10612">
        <v>25</v>
      </c>
      <c r="L10612">
        <v>15</v>
      </c>
      <c r="M10612">
        <v>10</v>
      </c>
      <c r="N10612">
        <v>0</v>
      </c>
      <c r="O10612">
        <v>0</v>
      </c>
      <c r="P10612">
        <v>0</v>
      </c>
    </row>
    <row r="10613" spans="1:17" x14ac:dyDescent="0.25">
      <c r="A10613">
        <v>2012</v>
      </c>
      <c r="B10613" t="s">
        <v>102</v>
      </c>
      <c r="C10613">
        <v>16</v>
      </c>
      <c r="D10613" t="s">
        <v>665</v>
      </c>
      <c r="F10613">
        <v>25</v>
      </c>
      <c r="I10613">
        <f t="shared" ref="I10613:I10677" si="133">IF($F10613&gt;0, $F10613/(1000-$G10613)*1000,"")</f>
        <v>25</v>
      </c>
      <c r="J10613" t="s">
        <v>90</v>
      </c>
      <c r="K10613">
        <v>25</v>
      </c>
      <c r="L10613">
        <v>15</v>
      </c>
      <c r="M10613">
        <v>15</v>
      </c>
      <c r="N10613">
        <v>0</v>
      </c>
      <c r="O10613">
        <v>0</v>
      </c>
      <c r="P10613">
        <v>0</v>
      </c>
    </row>
    <row r="10614" spans="1:17" x14ac:dyDescent="0.25">
      <c r="A10614">
        <v>2012</v>
      </c>
      <c r="B10614" t="s">
        <v>102</v>
      </c>
      <c r="C10614">
        <v>17</v>
      </c>
      <c r="D10614" t="s">
        <v>665</v>
      </c>
      <c r="E10614">
        <v>3</v>
      </c>
      <c r="F10614">
        <v>25</v>
      </c>
      <c r="G10614">
        <v>180</v>
      </c>
      <c r="H10614">
        <v>0</v>
      </c>
      <c r="I10614">
        <f t="shared" si="133"/>
        <v>30.487804878048781</v>
      </c>
      <c r="J10614" t="s">
        <v>78</v>
      </c>
      <c r="K10614">
        <v>25</v>
      </c>
      <c r="L10614">
        <v>20</v>
      </c>
      <c r="M10614">
        <v>10</v>
      </c>
      <c r="N10614">
        <v>0</v>
      </c>
      <c r="O10614">
        <v>0</v>
      </c>
      <c r="P10614">
        <v>0</v>
      </c>
    </row>
    <row r="10615" spans="1:17" x14ac:dyDescent="0.25">
      <c r="A10615">
        <v>2012</v>
      </c>
      <c r="B10615" t="s">
        <v>102</v>
      </c>
      <c r="C10615">
        <v>18</v>
      </c>
      <c r="D10615" t="s">
        <v>665</v>
      </c>
      <c r="I10615" t="str">
        <f t="shared" si="133"/>
        <v/>
      </c>
      <c r="J10615" t="s">
        <v>78</v>
      </c>
      <c r="K10615">
        <v>40</v>
      </c>
      <c r="L10615">
        <v>30</v>
      </c>
      <c r="M10615">
        <v>25</v>
      </c>
      <c r="N10615">
        <v>0</v>
      </c>
      <c r="O10615">
        <v>0</v>
      </c>
      <c r="P10615">
        <v>0</v>
      </c>
    </row>
    <row r="10616" spans="1:17" x14ac:dyDescent="0.25">
      <c r="A10616">
        <v>2012</v>
      </c>
      <c r="B10616" t="s">
        <v>102</v>
      </c>
      <c r="C10616">
        <v>19</v>
      </c>
      <c r="D10616" t="s">
        <v>665</v>
      </c>
      <c r="I10616" t="str">
        <f t="shared" si="133"/>
        <v/>
      </c>
      <c r="J10616" t="s">
        <v>78</v>
      </c>
      <c r="K10616">
        <v>15</v>
      </c>
      <c r="L10616">
        <v>10</v>
      </c>
      <c r="M10616">
        <v>10</v>
      </c>
      <c r="N10616">
        <v>0</v>
      </c>
      <c r="O10616">
        <v>0</v>
      </c>
      <c r="P10616">
        <v>0</v>
      </c>
    </row>
    <row r="10617" spans="1:17" x14ac:dyDescent="0.25">
      <c r="A10617">
        <v>2012</v>
      </c>
      <c r="B10617" t="s">
        <v>102</v>
      </c>
      <c r="C10617">
        <v>20</v>
      </c>
      <c r="D10617" t="s">
        <v>665</v>
      </c>
      <c r="I10617" t="str">
        <f t="shared" si="133"/>
        <v/>
      </c>
      <c r="J10617" t="s">
        <v>78</v>
      </c>
      <c r="K10617">
        <v>20</v>
      </c>
      <c r="L10617">
        <v>10</v>
      </c>
      <c r="M10617">
        <v>10</v>
      </c>
      <c r="N10617">
        <v>0</v>
      </c>
      <c r="O10617">
        <v>0</v>
      </c>
      <c r="P10617">
        <v>0</v>
      </c>
    </row>
    <row r="10618" spans="1:17" x14ac:dyDescent="0.25">
      <c r="A10618">
        <v>2012</v>
      </c>
      <c r="B10618" t="s">
        <v>102</v>
      </c>
      <c r="C10618">
        <v>21</v>
      </c>
      <c r="D10618" t="s">
        <v>665</v>
      </c>
      <c r="I10618" t="str">
        <f t="shared" si="133"/>
        <v/>
      </c>
      <c r="J10618" t="s">
        <v>78</v>
      </c>
      <c r="K10618">
        <v>40</v>
      </c>
      <c r="L10618">
        <v>25</v>
      </c>
      <c r="M10618">
        <v>10</v>
      </c>
      <c r="N10618">
        <v>0</v>
      </c>
      <c r="O10618">
        <v>0</v>
      </c>
      <c r="P10618">
        <v>0</v>
      </c>
    </row>
    <row r="10619" spans="1:17" x14ac:dyDescent="0.25">
      <c r="A10619">
        <v>2012</v>
      </c>
      <c r="B10619" t="s">
        <v>102</v>
      </c>
      <c r="C10619">
        <v>22</v>
      </c>
      <c r="D10619" t="s">
        <v>665</v>
      </c>
      <c r="I10619" t="str">
        <f t="shared" si="133"/>
        <v/>
      </c>
      <c r="J10619" t="s">
        <v>82</v>
      </c>
      <c r="K10619">
        <v>20</v>
      </c>
      <c r="L10619">
        <v>15</v>
      </c>
      <c r="M10619">
        <v>20</v>
      </c>
      <c r="N10619">
        <v>0</v>
      </c>
      <c r="O10619">
        <v>0</v>
      </c>
      <c r="P10619">
        <v>0</v>
      </c>
    </row>
    <row r="10620" spans="1:17" x14ac:dyDescent="0.25">
      <c r="A10620">
        <v>2012</v>
      </c>
      <c r="B10620" t="s">
        <v>102</v>
      </c>
      <c r="C10620">
        <v>23</v>
      </c>
      <c r="D10620" t="s">
        <v>665</v>
      </c>
      <c r="I10620" t="str">
        <f t="shared" si="133"/>
        <v/>
      </c>
      <c r="J10620" t="s">
        <v>82</v>
      </c>
      <c r="K10620">
        <v>40</v>
      </c>
      <c r="L10620">
        <v>20</v>
      </c>
      <c r="M10620">
        <v>25</v>
      </c>
      <c r="N10620">
        <v>0</v>
      </c>
      <c r="O10620">
        <v>0</v>
      </c>
      <c r="P10620">
        <v>0</v>
      </c>
    </row>
    <row r="10621" spans="1:17" x14ac:dyDescent="0.25">
      <c r="A10621">
        <v>2012</v>
      </c>
      <c r="B10621" t="s">
        <v>102</v>
      </c>
      <c r="C10621">
        <v>24</v>
      </c>
      <c r="D10621" t="s">
        <v>665</v>
      </c>
      <c r="I10621" t="str">
        <f t="shared" si="133"/>
        <v/>
      </c>
      <c r="J10621" t="s">
        <v>87</v>
      </c>
      <c r="K10621">
        <v>20</v>
      </c>
      <c r="L10621">
        <v>10</v>
      </c>
      <c r="M10621">
        <v>10</v>
      </c>
      <c r="N10621">
        <v>0</v>
      </c>
      <c r="O10621">
        <v>0</v>
      </c>
      <c r="P10621">
        <v>0</v>
      </c>
    </row>
    <row r="10622" spans="1:17" x14ac:dyDescent="0.25">
      <c r="A10622">
        <v>2012</v>
      </c>
      <c r="B10622" t="s">
        <v>102</v>
      </c>
      <c r="C10622">
        <v>25</v>
      </c>
      <c r="D10622" t="s">
        <v>665</v>
      </c>
      <c r="I10622" t="str">
        <f t="shared" si="133"/>
        <v/>
      </c>
      <c r="J10622" t="s">
        <v>124</v>
      </c>
      <c r="K10622">
        <v>5</v>
      </c>
      <c r="L10622">
        <v>5</v>
      </c>
      <c r="M10622">
        <v>2</v>
      </c>
      <c r="N10622">
        <v>0</v>
      </c>
      <c r="O10622">
        <v>0</v>
      </c>
      <c r="P10622">
        <v>0</v>
      </c>
    </row>
    <row r="10623" spans="1:17" x14ac:dyDescent="0.25">
      <c r="A10623">
        <v>2012</v>
      </c>
      <c r="B10623" t="s">
        <v>102</v>
      </c>
      <c r="C10623">
        <v>26</v>
      </c>
      <c r="D10623" t="s">
        <v>665</v>
      </c>
      <c r="F10623">
        <v>25</v>
      </c>
      <c r="I10623">
        <f t="shared" si="133"/>
        <v>25</v>
      </c>
      <c r="J10623" t="s">
        <v>78</v>
      </c>
      <c r="K10623">
        <v>20</v>
      </c>
      <c r="L10623">
        <v>15</v>
      </c>
      <c r="M10623">
        <v>10</v>
      </c>
      <c r="N10623">
        <v>0</v>
      </c>
      <c r="O10623">
        <v>0</v>
      </c>
      <c r="P10623">
        <v>0</v>
      </c>
    </row>
    <row r="10624" spans="1:17" x14ac:dyDescent="0.25">
      <c r="A10624">
        <v>2012</v>
      </c>
      <c r="B10624" t="s">
        <v>102</v>
      </c>
      <c r="C10624">
        <v>27</v>
      </c>
      <c r="D10624" t="s">
        <v>661</v>
      </c>
      <c r="E10624">
        <v>4</v>
      </c>
      <c r="F10624">
        <v>25</v>
      </c>
      <c r="G10624">
        <v>360</v>
      </c>
      <c r="H10624">
        <v>0</v>
      </c>
      <c r="I10624">
        <f t="shared" si="133"/>
        <v>39.0625</v>
      </c>
      <c r="J10624" t="s">
        <v>90</v>
      </c>
      <c r="K10624">
        <v>30</v>
      </c>
      <c r="L10624">
        <v>20</v>
      </c>
      <c r="M10624">
        <v>5</v>
      </c>
      <c r="N10624">
        <v>0</v>
      </c>
      <c r="O10624">
        <v>0</v>
      </c>
      <c r="P10624">
        <v>0</v>
      </c>
    </row>
    <row r="10625" spans="1:17" x14ac:dyDescent="0.25">
      <c r="A10625">
        <v>2012</v>
      </c>
      <c r="B10625" t="s">
        <v>102</v>
      </c>
      <c r="C10625">
        <v>28</v>
      </c>
      <c r="D10625" t="s">
        <v>661</v>
      </c>
      <c r="I10625" t="str">
        <f t="shared" si="133"/>
        <v/>
      </c>
      <c r="J10625" t="s">
        <v>90</v>
      </c>
      <c r="K10625">
        <v>60</v>
      </c>
      <c r="L10625">
        <v>30</v>
      </c>
      <c r="M10625">
        <v>25</v>
      </c>
      <c r="N10625">
        <v>0</v>
      </c>
      <c r="O10625">
        <v>0</v>
      </c>
      <c r="P10625">
        <v>10</v>
      </c>
    </row>
    <row r="10626" spans="1:17" x14ac:dyDescent="0.25">
      <c r="A10626">
        <v>2012</v>
      </c>
      <c r="B10626" t="s">
        <v>102</v>
      </c>
      <c r="C10626">
        <v>29</v>
      </c>
      <c r="D10626" t="s">
        <v>661</v>
      </c>
      <c r="I10626" t="str">
        <f t="shared" si="133"/>
        <v/>
      </c>
      <c r="J10626" t="s">
        <v>90</v>
      </c>
      <c r="K10626">
        <v>40</v>
      </c>
      <c r="L10626">
        <v>25</v>
      </c>
      <c r="M10626">
        <v>10</v>
      </c>
      <c r="N10626">
        <v>0</v>
      </c>
      <c r="O10626">
        <v>5</v>
      </c>
      <c r="P10626">
        <v>0</v>
      </c>
    </row>
    <row r="10627" spans="1:17" x14ac:dyDescent="0.25">
      <c r="A10627">
        <v>2012</v>
      </c>
      <c r="B10627" t="s">
        <v>102</v>
      </c>
      <c r="C10627">
        <v>30</v>
      </c>
      <c r="D10627" t="s">
        <v>661</v>
      </c>
      <c r="I10627" t="str">
        <f t="shared" si="133"/>
        <v/>
      </c>
      <c r="J10627" t="s">
        <v>90</v>
      </c>
      <c r="K10627">
        <v>50</v>
      </c>
      <c r="L10627">
        <v>30</v>
      </c>
      <c r="M10627">
        <v>10</v>
      </c>
      <c r="N10627">
        <v>0</v>
      </c>
      <c r="O10627">
        <v>30</v>
      </c>
      <c r="P10627">
        <v>0</v>
      </c>
    </row>
    <row r="10628" spans="1:17" x14ac:dyDescent="0.25">
      <c r="A10628">
        <v>2012</v>
      </c>
      <c r="B10628" t="s">
        <v>102</v>
      </c>
      <c r="C10628">
        <v>31</v>
      </c>
      <c r="D10628" t="s">
        <v>661</v>
      </c>
      <c r="I10628" t="str">
        <f t="shared" si="133"/>
        <v/>
      </c>
      <c r="J10628" t="s">
        <v>79</v>
      </c>
      <c r="K10628">
        <v>40</v>
      </c>
      <c r="L10628">
        <v>20</v>
      </c>
      <c r="M10628">
        <v>40</v>
      </c>
      <c r="N10628">
        <v>0</v>
      </c>
      <c r="O10628">
        <v>10</v>
      </c>
      <c r="P10628">
        <v>0</v>
      </c>
    </row>
    <row r="10629" spans="1:17" x14ac:dyDescent="0.25">
      <c r="A10629">
        <v>2012</v>
      </c>
      <c r="B10629" t="s">
        <v>102</v>
      </c>
      <c r="C10629">
        <v>32</v>
      </c>
      <c r="D10629" t="s">
        <v>661</v>
      </c>
      <c r="I10629" t="str">
        <f t="shared" si="133"/>
        <v/>
      </c>
      <c r="J10629" t="s">
        <v>82</v>
      </c>
      <c r="K10629">
        <v>20</v>
      </c>
      <c r="L10629">
        <v>15</v>
      </c>
      <c r="M10629">
        <v>10</v>
      </c>
      <c r="N10629">
        <v>0</v>
      </c>
      <c r="O10629">
        <v>0</v>
      </c>
      <c r="P10629">
        <v>0</v>
      </c>
    </row>
    <row r="10630" spans="1:17" x14ac:dyDescent="0.25">
      <c r="A10630">
        <v>2012</v>
      </c>
      <c r="B10630" t="s">
        <v>102</v>
      </c>
      <c r="C10630">
        <v>33</v>
      </c>
      <c r="D10630" t="s">
        <v>661</v>
      </c>
      <c r="I10630" t="str">
        <f t="shared" si="133"/>
        <v/>
      </c>
      <c r="J10630" t="s">
        <v>82</v>
      </c>
      <c r="K10630">
        <v>10</v>
      </c>
      <c r="L10630">
        <v>5</v>
      </c>
      <c r="M10630">
        <v>10</v>
      </c>
      <c r="N10630">
        <v>0</v>
      </c>
      <c r="O10630">
        <v>0</v>
      </c>
      <c r="P10630">
        <v>0</v>
      </c>
    </row>
    <row r="10631" spans="1:17" x14ac:dyDescent="0.25">
      <c r="A10631">
        <v>2012</v>
      </c>
      <c r="B10631" t="s">
        <v>102</v>
      </c>
      <c r="C10631">
        <v>34</v>
      </c>
      <c r="D10631" t="s">
        <v>661</v>
      </c>
      <c r="I10631" t="str">
        <f t="shared" si="133"/>
        <v/>
      </c>
      <c r="J10631" t="s">
        <v>82</v>
      </c>
      <c r="K10631">
        <v>5</v>
      </c>
      <c r="L10631">
        <v>5</v>
      </c>
      <c r="M10631">
        <v>8</v>
      </c>
      <c r="N10631">
        <v>0</v>
      </c>
      <c r="O10631">
        <v>0</v>
      </c>
      <c r="P10631">
        <v>0</v>
      </c>
    </row>
    <row r="10632" spans="1:17" x14ac:dyDescent="0.25">
      <c r="A10632">
        <v>2012</v>
      </c>
      <c r="B10632" t="s">
        <v>102</v>
      </c>
      <c r="C10632">
        <v>35</v>
      </c>
      <c r="D10632" t="s">
        <v>661</v>
      </c>
      <c r="I10632" t="str">
        <f t="shared" si="133"/>
        <v/>
      </c>
      <c r="J10632" t="s">
        <v>82</v>
      </c>
      <c r="K10632">
        <v>10</v>
      </c>
      <c r="L10632">
        <v>15</v>
      </c>
      <c r="M10632">
        <v>8</v>
      </c>
      <c r="N10632">
        <v>0</v>
      </c>
      <c r="O10632">
        <v>15</v>
      </c>
      <c r="P10632">
        <v>0</v>
      </c>
      <c r="Q10632" t="s">
        <v>156</v>
      </c>
    </row>
    <row r="10633" spans="1:17" x14ac:dyDescent="0.25">
      <c r="A10633">
        <v>2012</v>
      </c>
      <c r="B10633" t="s">
        <v>102</v>
      </c>
      <c r="C10633">
        <v>36</v>
      </c>
      <c r="D10633" t="s">
        <v>661</v>
      </c>
      <c r="I10633" t="str">
        <f t="shared" si="133"/>
        <v/>
      </c>
      <c r="J10633" t="s">
        <v>323</v>
      </c>
      <c r="K10633">
        <v>25</v>
      </c>
      <c r="L10633">
        <v>20</v>
      </c>
      <c r="M10633">
        <v>5</v>
      </c>
      <c r="N10633">
        <v>0</v>
      </c>
      <c r="O10633">
        <v>0</v>
      </c>
      <c r="P10633">
        <v>0</v>
      </c>
    </row>
    <row r="10634" spans="1:17" x14ac:dyDescent="0.25">
      <c r="A10634">
        <v>2012</v>
      </c>
      <c r="B10634" t="s">
        <v>102</v>
      </c>
      <c r="C10634">
        <v>37</v>
      </c>
      <c r="D10634" t="s">
        <v>661</v>
      </c>
      <c r="I10634" t="str">
        <f t="shared" si="133"/>
        <v/>
      </c>
      <c r="J10634" t="s">
        <v>90</v>
      </c>
      <c r="K10634">
        <v>35</v>
      </c>
      <c r="L10634">
        <v>30</v>
      </c>
      <c r="M10634">
        <v>10</v>
      </c>
      <c r="N10634">
        <v>0</v>
      </c>
      <c r="O10634">
        <v>10</v>
      </c>
      <c r="P10634">
        <v>0</v>
      </c>
    </row>
    <row r="10635" spans="1:17" x14ac:dyDescent="0.25">
      <c r="A10635">
        <v>2012</v>
      </c>
      <c r="B10635" t="s">
        <v>102</v>
      </c>
      <c r="C10635">
        <v>38</v>
      </c>
      <c r="D10635" t="s">
        <v>661</v>
      </c>
      <c r="I10635" t="str">
        <f t="shared" si="133"/>
        <v/>
      </c>
      <c r="J10635" t="s">
        <v>80</v>
      </c>
      <c r="K10635">
        <v>60</v>
      </c>
      <c r="L10635">
        <v>50</v>
      </c>
      <c r="M10635">
        <v>30</v>
      </c>
      <c r="N10635">
        <v>0</v>
      </c>
      <c r="O10635">
        <v>10</v>
      </c>
      <c r="P10635">
        <v>60</v>
      </c>
    </row>
    <row r="10636" spans="1:17" x14ac:dyDescent="0.25">
      <c r="A10636">
        <v>2012</v>
      </c>
      <c r="B10636" t="s">
        <v>102</v>
      </c>
      <c r="C10636">
        <v>39</v>
      </c>
      <c r="D10636" t="s">
        <v>661</v>
      </c>
      <c r="I10636" t="str">
        <f t="shared" si="133"/>
        <v/>
      </c>
      <c r="J10636" t="s">
        <v>79</v>
      </c>
      <c r="K10636">
        <v>20</v>
      </c>
      <c r="L10636">
        <v>10</v>
      </c>
      <c r="M10636">
        <v>5</v>
      </c>
      <c r="N10636">
        <v>0</v>
      </c>
      <c r="O10636">
        <v>0</v>
      </c>
      <c r="P10636">
        <v>0</v>
      </c>
    </row>
    <row r="10637" spans="1:17" x14ac:dyDescent="0.25">
      <c r="A10637">
        <v>2012</v>
      </c>
      <c r="B10637" t="s">
        <v>102</v>
      </c>
      <c r="C10637">
        <v>40</v>
      </c>
      <c r="D10637" t="s">
        <v>661</v>
      </c>
      <c r="I10637" t="str">
        <f t="shared" si="133"/>
        <v/>
      </c>
      <c r="J10637" t="s">
        <v>79</v>
      </c>
      <c r="K10637">
        <v>10</v>
      </c>
      <c r="L10637">
        <v>5</v>
      </c>
      <c r="M10637">
        <v>10</v>
      </c>
      <c r="N10637">
        <v>0</v>
      </c>
      <c r="O10637">
        <v>0</v>
      </c>
      <c r="P10637">
        <v>0</v>
      </c>
    </row>
    <row r="10638" spans="1:17" x14ac:dyDescent="0.25">
      <c r="A10638">
        <v>2012</v>
      </c>
      <c r="B10638" t="s">
        <v>102</v>
      </c>
      <c r="C10638">
        <v>41</v>
      </c>
      <c r="D10638" t="s">
        <v>661</v>
      </c>
      <c r="I10638" t="str">
        <f t="shared" si="133"/>
        <v/>
      </c>
      <c r="J10638" t="s">
        <v>79</v>
      </c>
      <c r="K10638">
        <v>10</v>
      </c>
      <c r="L10638">
        <v>5</v>
      </c>
      <c r="M10638">
        <v>10</v>
      </c>
      <c r="N10638">
        <v>0</v>
      </c>
      <c r="O10638">
        <v>0</v>
      </c>
      <c r="P10638">
        <v>0</v>
      </c>
    </row>
    <row r="10639" spans="1:17" x14ac:dyDescent="0.25">
      <c r="A10639">
        <v>2012</v>
      </c>
      <c r="B10639" t="s">
        <v>102</v>
      </c>
      <c r="C10639">
        <v>42</v>
      </c>
      <c r="D10639" t="s">
        <v>661</v>
      </c>
      <c r="I10639" t="str">
        <f t="shared" si="133"/>
        <v/>
      </c>
      <c r="J10639" t="s">
        <v>79</v>
      </c>
      <c r="K10639">
        <v>30</v>
      </c>
      <c r="L10639">
        <v>25</v>
      </c>
      <c r="M10639">
        <v>10</v>
      </c>
      <c r="N10639">
        <v>0</v>
      </c>
      <c r="O10639">
        <v>5</v>
      </c>
      <c r="P10639">
        <v>0</v>
      </c>
    </row>
    <row r="10640" spans="1:17" x14ac:dyDescent="0.25">
      <c r="A10640">
        <v>2012</v>
      </c>
      <c r="B10640" t="s">
        <v>102</v>
      </c>
      <c r="C10640">
        <v>43</v>
      </c>
      <c r="D10640" t="s">
        <v>661</v>
      </c>
      <c r="I10640" t="str">
        <f t="shared" si="133"/>
        <v/>
      </c>
      <c r="J10640" t="s">
        <v>79</v>
      </c>
      <c r="K10640">
        <v>30</v>
      </c>
      <c r="L10640">
        <v>20</v>
      </c>
      <c r="M10640">
        <v>8</v>
      </c>
      <c r="N10640">
        <v>0</v>
      </c>
      <c r="O10640">
        <v>15</v>
      </c>
      <c r="P10640">
        <v>0</v>
      </c>
    </row>
    <row r="10641" spans="1:19" x14ac:dyDescent="0.25">
      <c r="A10641">
        <v>2012</v>
      </c>
      <c r="B10641" t="s">
        <v>102</v>
      </c>
      <c r="C10641">
        <v>44</v>
      </c>
      <c r="D10641" t="s">
        <v>661</v>
      </c>
      <c r="F10641">
        <v>25</v>
      </c>
      <c r="I10641">
        <f t="shared" si="133"/>
        <v>25</v>
      </c>
      <c r="J10641" t="s">
        <v>85</v>
      </c>
      <c r="K10641">
        <v>20</v>
      </c>
      <c r="L10641">
        <v>15</v>
      </c>
      <c r="M10641">
        <v>3</v>
      </c>
      <c r="N10641">
        <v>0</v>
      </c>
      <c r="O10641">
        <v>0</v>
      </c>
      <c r="P10641">
        <v>0</v>
      </c>
    </row>
    <row r="10642" spans="1:19" x14ac:dyDescent="0.25">
      <c r="A10642">
        <v>2012</v>
      </c>
      <c r="B10642" t="s">
        <v>102</v>
      </c>
      <c r="C10642">
        <v>45</v>
      </c>
      <c r="D10642" t="s">
        <v>661</v>
      </c>
      <c r="E10642">
        <v>5</v>
      </c>
      <c r="F10642">
        <v>25</v>
      </c>
      <c r="G10642">
        <v>210</v>
      </c>
      <c r="H10642">
        <v>0</v>
      </c>
      <c r="I10642">
        <f t="shared" si="133"/>
        <v>31.645569620253166</v>
      </c>
      <c r="J10642" t="s">
        <v>82</v>
      </c>
      <c r="K10642">
        <v>10</v>
      </c>
      <c r="L10642">
        <v>10</v>
      </c>
      <c r="M10642">
        <v>8</v>
      </c>
      <c r="N10642">
        <v>0</v>
      </c>
      <c r="O10642">
        <v>10</v>
      </c>
      <c r="P10642">
        <v>0</v>
      </c>
    </row>
    <row r="10643" spans="1:19" x14ac:dyDescent="0.25">
      <c r="A10643">
        <v>2012</v>
      </c>
      <c r="B10643" t="s">
        <v>102</v>
      </c>
      <c r="C10643">
        <v>46</v>
      </c>
      <c r="D10643" t="s">
        <v>661</v>
      </c>
      <c r="I10643" t="str">
        <f t="shared" si="133"/>
        <v/>
      </c>
      <c r="J10643" t="s">
        <v>82</v>
      </c>
      <c r="K10643">
        <v>35</v>
      </c>
      <c r="L10643">
        <v>30</v>
      </c>
      <c r="M10643">
        <v>40</v>
      </c>
      <c r="N10643">
        <v>10</v>
      </c>
      <c r="O10643">
        <v>30</v>
      </c>
      <c r="P10643">
        <v>0</v>
      </c>
      <c r="Q10643" t="s">
        <v>156</v>
      </c>
    </row>
    <row r="10644" spans="1:19" x14ac:dyDescent="0.25">
      <c r="A10644">
        <v>2012</v>
      </c>
      <c r="B10644" t="s">
        <v>102</v>
      </c>
      <c r="C10644">
        <v>47</v>
      </c>
      <c r="D10644" t="s">
        <v>661</v>
      </c>
      <c r="I10644" t="str">
        <f t="shared" si="133"/>
        <v/>
      </c>
      <c r="J10644" t="s">
        <v>82</v>
      </c>
      <c r="K10644">
        <v>10</v>
      </c>
      <c r="L10644">
        <v>10</v>
      </c>
      <c r="M10644">
        <v>10</v>
      </c>
      <c r="N10644">
        <v>0</v>
      </c>
      <c r="O10644">
        <v>60</v>
      </c>
      <c r="P10644">
        <v>0</v>
      </c>
    </row>
    <row r="10645" spans="1:19" x14ac:dyDescent="0.25">
      <c r="A10645">
        <v>2012</v>
      </c>
      <c r="B10645" t="s">
        <v>102</v>
      </c>
      <c r="C10645">
        <v>48</v>
      </c>
      <c r="D10645" t="s">
        <v>661</v>
      </c>
      <c r="I10645" t="str">
        <f t="shared" si="133"/>
        <v/>
      </c>
      <c r="J10645" t="s">
        <v>82</v>
      </c>
      <c r="K10645">
        <v>40</v>
      </c>
      <c r="L10645">
        <v>30</v>
      </c>
      <c r="M10645">
        <v>20</v>
      </c>
      <c r="N10645">
        <v>0</v>
      </c>
      <c r="O10645">
        <v>20</v>
      </c>
      <c r="P10645">
        <v>0</v>
      </c>
      <c r="Q10645" t="s">
        <v>156</v>
      </c>
    </row>
    <row r="10646" spans="1:19" x14ac:dyDescent="0.25">
      <c r="A10646">
        <v>2012</v>
      </c>
      <c r="B10646" t="s">
        <v>102</v>
      </c>
      <c r="C10646">
        <v>49</v>
      </c>
      <c r="D10646" t="s">
        <v>661</v>
      </c>
      <c r="I10646" t="str">
        <f t="shared" si="133"/>
        <v/>
      </c>
      <c r="J10646" t="s">
        <v>81</v>
      </c>
      <c r="K10646">
        <v>25</v>
      </c>
      <c r="L10646">
        <v>20</v>
      </c>
      <c r="M10646">
        <v>10</v>
      </c>
      <c r="N10646">
        <v>0</v>
      </c>
      <c r="O10646">
        <v>0</v>
      </c>
      <c r="P10646">
        <v>0</v>
      </c>
    </row>
    <row r="10647" spans="1:19" x14ac:dyDescent="0.25">
      <c r="A10647">
        <v>2012</v>
      </c>
      <c r="B10647" t="s">
        <v>102</v>
      </c>
      <c r="C10647">
        <v>50</v>
      </c>
      <c r="D10647" t="s">
        <v>661</v>
      </c>
      <c r="I10647" t="str">
        <f t="shared" si="133"/>
        <v/>
      </c>
      <c r="J10647" t="s">
        <v>79</v>
      </c>
      <c r="K10647">
        <v>40</v>
      </c>
      <c r="L10647">
        <v>30</v>
      </c>
      <c r="M10647">
        <v>25</v>
      </c>
      <c r="N10647">
        <v>0</v>
      </c>
      <c r="O10647">
        <v>5</v>
      </c>
      <c r="P10647">
        <v>0</v>
      </c>
    </row>
    <row r="10648" spans="1:19" x14ac:dyDescent="0.25">
      <c r="A10648">
        <v>2012</v>
      </c>
      <c r="B10648" t="s">
        <v>102</v>
      </c>
      <c r="C10648">
        <v>51</v>
      </c>
      <c r="D10648" t="s">
        <v>661</v>
      </c>
      <c r="I10648" t="str">
        <f t="shared" si="133"/>
        <v/>
      </c>
      <c r="J10648" t="s">
        <v>90</v>
      </c>
      <c r="K10648">
        <v>60</v>
      </c>
      <c r="L10648">
        <v>80</v>
      </c>
      <c r="M10648">
        <v>40</v>
      </c>
      <c r="N10648">
        <v>0</v>
      </c>
      <c r="O10648">
        <v>10</v>
      </c>
      <c r="P10648">
        <v>0</v>
      </c>
    </row>
    <row r="10649" spans="1:19" x14ac:dyDescent="0.25">
      <c r="A10649">
        <v>2012</v>
      </c>
      <c r="B10649" t="s">
        <v>102</v>
      </c>
      <c r="C10649">
        <v>52</v>
      </c>
      <c r="D10649" t="s">
        <v>661</v>
      </c>
      <c r="I10649" t="str">
        <f t="shared" si="133"/>
        <v/>
      </c>
      <c r="J10649" t="s">
        <v>80</v>
      </c>
      <c r="K10649">
        <v>30</v>
      </c>
      <c r="L10649">
        <v>20</v>
      </c>
      <c r="M10649">
        <v>10</v>
      </c>
      <c r="N10649">
        <v>0</v>
      </c>
      <c r="O10649">
        <v>0</v>
      </c>
      <c r="P10649">
        <v>0</v>
      </c>
    </row>
    <row r="10650" spans="1:19" x14ac:dyDescent="0.25">
      <c r="A10650">
        <v>2012</v>
      </c>
      <c r="B10650" t="s">
        <v>102</v>
      </c>
      <c r="C10650">
        <v>53</v>
      </c>
      <c r="D10650" t="s">
        <v>661</v>
      </c>
      <c r="I10650" t="str">
        <f t="shared" si="133"/>
        <v/>
      </c>
      <c r="J10650" t="s">
        <v>78</v>
      </c>
      <c r="K10650">
        <v>10</v>
      </c>
      <c r="L10650">
        <v>5</v>
      </c>
      <c r="M10650">
        <v>8</v>
      </c>
      <c r="N10650">
        <v>0</v>
      </c>
      <c r="O10650">
        <v>0</v>
      </c>
      <c r="P10650">
        <v>0</v>
      </c>
    </row>
    <row r="10651" spans="1:19" x14ac:dyDescent="0.25">
      <c r="A10651">
        <v>2012</v>
      </c>
      <c r="B10651" t="s">
        <v>102</v>
      </c>
      <c r="C10651">
        <v>54</v>
      </c>
      <c r="D10651" t="s">
        <v>661</v>
      </c>
      <c r="I10651" t="str">
        <f t="shared" si="133"/>
        <v/>
      </c>
      <c r="J10651" t="s">
        <v>85</v>
      </c>
      <c r="K10651">
        <v>20</v>
      </c>
      <c r="L10651">
        <v>15</v>
      </c>
      <c r="M10651">
        <v>10</v>
      </c>
      <c r="N10651">
        <v>0</v>
      </c>
      <c r="O10651">
        <v>0</v>
      </c>
      <c r="P10651">
        <v>0</v>
      </c>
    </row>
    <row r="10652" spans="1:19" x14ac:dyDescent="0.25">
      <c r="A10652">
        <v>2012</v>
      </c>
      <c r="B10652" t="s">
        <v>102</v>
      </c>
      <c r="C10652">
        <v>55</v>
      </c>
      <c r="D10652" t="s">
        <v>661</v>
      </c>
      <c r="F10652">
        <v>25</v>
      </c>
      <c r="I10652">
        <f t="shared" si="133"/>
        <v>25</v>
      </c>
      <c r="J10652" t="s">
        <v>81</v>
      </c>
      <c r="K10652">
        <v>30</v>
      </c>
      <c r="L10652">
        <v>20</v>
      </c>
      <c r="M10652">
        <v>10</v>
      </c>
      <c r="N10652">
        <v>0</v>
      </c>
      <c r="O10652">
        <v>0</v>
      </c>
      <c r="P10652">
        <v>0</v>
      </c>
    </row>
    <row r="10653" spans="1:19" x14ac:dyDescent="0.25">
      <c r="A10653">
        <v>2012</v>
      </c>
      <c r="B10653" t="s">
        <v>102</v>
      </c>
      <c r="C10653">
        <v>56</v>
      </c>
      <c r="D10653" t="s">
        <v>661</v>
      </c>
      <c r="E10653">
        <v>6</v>
      </c>
      <c r="F10653">
        <v>25</v>
      </c>
      <c r="G10653">
        <v>200</v>
      </c>
      <c r="H10653">
        <v>0</v>
      </c>
      <c r="I10653">
        <f t="shared" si="133"/>
        <v>31.25</v>
      </c>
      <c r="J10653" t="s">
        <v>82</v>
      </c>
      <c r="K10653">
        <v>25</v>
      </c>
      <c r="L10653">
        <v>20</v>
      </c>
      <c r="M10653">
        <v>25</v>
      </c>
      <c r="N10653">
        <v>0</v>
      </c>
      <c r="O10653">
        <v>30</v>
      </c>
      <c r="P10653">
        <v>0</v>
      </c>
      <c r="Q10653" t="s">
        <v>156</v>
      </c>
    </row>
    <row r="10654" spans="1:19" x14ac:dyDescent="0.25">
      <c r="A10654">
        <v>2012</v>
      </c>
      <c r="B10654" t="s">
        <v>102</v>
      </c>
      <c r="C10654">
        <v>57</v>
      </c>
      <c r="D10654" t="s">
        <v>661</v>
      </c>
      <c r="I10654" t="str">
        <f t="shared" si="133"/>
        <v/>
      </c>
      <c r="J10654" t="s">
        <v>82</v>
      </c>
      <c r="K10654">
        <v>30</v>
      </c>
      <c r="L10654">
        <v>20</v>
      </c>
      <c r="M10654">
        <v>25</v>
      </c>
      <c r="N10654">
        <v>0</v>
      </c>
      <c r="O10654">
        <v>40</v>
      </c>
      <c r="P10654">
        <v>0</v>
      </c>
      <c r="Q10654" t="s">
        <v>156</v>
      </c>
    </row>
    <row r="10655" spans="1:19" x14ac:dyDescent="0.25">
      <c r="A10655">
        <v>2012</v>
      </c>
      <c r="B10655" t="s">
        <v>102</v>
      </c>
      <c r="C10655">
        <v>58</v>
      </c>
      <c r="D10655" t="s">
        <v>661</v>
      </c>
      <c r="I10655" t="str">
        <f t="shared" si="133"/>
        <v/>
      </c>
      <c r="J10655" t="s">
        <v>82</v>
      </c>
      <c r="K10655">
        <v>10</v>
      </c>
      <c r="L10655">
        <v>5</v>
      </c>
      <c r="M10655">
        <v>10</v>
      </c>
      <c r="N10655">
        <v>0</v>
      </c>
      <c r="O10655">
        <v>5</v>
      </c>
      <c r="P10655">
        <v>0</v>
      </c>
      <c r="Q10655" t="s">
        <v>156</v>
      </c>
    </row>
    <row r="10656" spans="1:19" x14ac:dyDescent="0.25">
      <c r="A10656">
        <v>2012</v>
      </c>
      <c r="B10656" t="s">
        <v>102</v>
      </c>
      <c r="C10656">
        <v>59</v>
      </c>
      <c r="D10656" t="s">
        <v>661</v>
      </c>
      <c r="I10656" t="str">
        <f t="shared" si="133"/>
        <v/>
      </c>
      <c r="J10656" t="s">
        <v>79</v>
      </c>
      <c r="K10656">
        <v>20</v>
      </c>
      <c r="L10656">
        <v>15</v>
      </c>
      <c r="M10656">
        <v>5</v>
      </c>
      <c r="N10656">
        <v>0</v>
      </c>
      <c r="O10656">
        <v>0</v>
      </c>
      <c r="P10656">
        <v>0</v>
      </c>
      <c r="S10656" t="s">
        <v>47</v>
      </c>
    </row>
    <row r="10657" spans="1:17" x14ac:dyDescent="0.25">
      <c r="A10657">
        <v>2012</v>
      </c>
      <c r="B10657" t="s">
        <v>102</v>
      </c>
      <c r="C10657">
        <v>60</v>
      </c>
      <c r="D10657" t="s">
        <v>661</v>
      </c>
      <c r="I10657" t="str">
        <f t="shared" si="133"/>
        <v/>
      </c>
      <c r="J10657" t="s">
        <v>85</v>
      </c>
      <c r="K10657">
        <v>10</v>
      </c>
      <c r="L10657">
        <v>5</v>
      </c>
      <c r="M10657">
        <v>10</v>
      </c>
      <c r="N10657">
        <v>0</v>
      </c>
      <c r="O10657">
        <v>50</v>
      </c>
      <c r="P10657">
        <v>0</v>
      </c>
    </row>
    <row r="10658" spans="1:17" x14ac:dyDescent="0.25">
      <c r="A10658">
        <v>2012</v>
      </c>
      <c r="B10658" t="s">
        <v>102</v>
      </c>
      <c r="C10658">
        <v>61</v>
      </c>
      <c r="D10658" t="s">
        <v>661</v>
      </c>
      <c r="I10658" t="str">
        <f t="shared" si="133"/>
        <v/>
      </c>
      <c r="J10658" t="s">
        <v>80</v>
      </c>
      <c r="K10658">
        <v>15</v>
      </c>
      <c r="L10658">
        <v>10</v>
      </c>
      <c r="M10658">
        <v>10</v>
      </c>
      <c r="N10658">
        <v>0</v>
      </c>
      <c r="O10658">
        <v>0</v>
      </c>
      <c r="P10658">
        <v>0</v>
      </c>
    </row>
    <row r="10659" spans="1:17" x14ac:dyDescent="0.25">
      <c r="A10659">
        <v>2012</v>
      </c>
      <c r="B10659" t="s">
        <v>102</v>
      </c>
      <c r="C10659">
        <v>62</v>
      </c>
      <c r="D10659" t="s">
        <v>661</v>
      </c>
      <c r="I10659" t="str">
        <f t="shared" si="133"/>
        <v/>
      </c>
      <c r="J10659" t="s">
        <v>323</v>
      </c>
      <c r="K10659">
        <v>15</v>
      </c>
      <c r="L10659">
        <v>10</v>
      </c>
      <c r="M10659">
        <v>20</v>
      </c>
      <c r="N10659">
        <v>0</v>
      </c>
      <c r="O10659">
        <v>0</v>
      </c>
      <c r="P10659">
        <v>0</v>
      </c>
    </row>
    <row r="10660" spans="1:17" x14ac:dyDescent="0.25">
      <c r="A10660">
        <v>2012</v>
      </c>
      <c r="B10660" t="s">
        <v>102</v>
      </c>
      <c r="C10660">
        <v>63</v>
      </c>
      <c r="D10660" t="s">
        <v>661</v>
      </c>
      <c r="I10660" t="str">
        <f t="shared" si="133"/>
        <v/>
      </c>
      <c r="J10660" t="s">
        <v>90</v>
      </c>
      <c r="K10660">
        <v>30</v>
      </c>
      <c r="L10660">
        <v>15</v>
      </c>
      <c r="M10660">
        <v>5</v>
      </c>
      <c r="N10660">
        <v>0</v>
      </c>
      <c r="O10660">
        <v>0</v>
      </c>
      <c r="P10660">
        <v>0</v>
      </c>
    </row>
    <row r="10661" spans="1:17" x14ac:dyDescent="0.25">
      <c r="A10661">
        <v>2012</v>
      </c>
      <c r="B10661" t="s">
        <v>102</v>
      </c>
      <c r="C10661">
        <v>64</v>
      </c>
      <c r="D10661" t="s">
        <v>661</v>
      </c>
      <c r="I10661" t="str">
        <f t="shared" si="133"/>
        <v/>
      </c>
      <c r="J10661" t="s">
        <v>90</v>
      </c>
      <c r="K10661">
        <v>30</v>
      </c>
      <c r="L10661">
        <v>25</v>
      </c>
      <c r="M10661">
        <v>10</v>
      </c>
      <c r="N10661">
        <v>0</v>
      </c>
      <c r="O10661">
        <v>0</v>
      </c>
      <c r="P10661">
        <v>0</v>
      </c>
    </row>
    <row r="10662" spans="1:17" x14ac:dyDescent="0.25">
      <c r="A10662">
        <v>2012</v>
      </c>
      <c r="B10662" t="s">
        <v>102</v>
      </c>
      <c r="C10662">
        <v>65</v>
      </c>
      <c r="D10662" t="s">
        <v>661</v>
      </c>
      <c r="I10662" t="str">
        <f t="shared" si="133"/>
        <v/>
      </c>
      <c r="J10662" t="s">
        <v>82</v>
      </c>
      <c r="K10662">
        <v>25</v>
      </c>
      <c r="L10662">
        <v>20</v>
      </c>
      <c r="M10662">
        <v>10</v>
      </c>
      <c r="N10662">
        <v>0</v>
      </c>
      <c r="O10662">
        <v>0</v>
      </c>
      <c r="P10662">
        <v>0</v>
      </c>
    </row>
    <row r="10663" spans="1:17" x14ac:dyDescent="0.25">
      <c r="A10663">
        <v>2012</v>
      </c>
      <c r="B10663" t="s">
        <v>102</v>
      </c>
      <c r="C10663">
        <v>66</v>
      </c>
      <c r="D10663" t="s">
        <v>661</v>
      </c>
      <c r="I10663" t="str">
        <f t="shared" si="133"/>
        <v/>
      </c>
      <c r="J10663" t="s">
        <v>82</v>
      </c>
      <c r="K10663">
        <v>30</v>
      </c>
      <c r="L10663">
        <v>10</v>
      </c>
      <c r="M10663">
        <v>20</v>
      </c>
      <c r="N10663">
        <v>0</v>
      </c>
      <c r="O10663">
        <v>30</v>
      </c>
      <c r="P10663">
        <v>0</v>
      </c>
      <c r="Q10663" t="s">
        <v>156</v>
      </c>
    </row>
    <row r="10664" spans="1:17" x14ac:dyDescent="0.25">
      <c r="A10664">
        <v>2012</v>
      </c>
      <c r="B10664" t="s">
        <v>102</v>
      </c>
      <c r="C10664">
        <v>67</v>
      </c>
      <c r="D10664" t="s">
        <v>661</v>
      </c>
      <c r="F10664">
        <v>25</v>
      </c>
      <c r="I10664">
        <f t="shared" si="133"/>
        <v>25</v>
      </c>
      <c r="J10664" t="s">
        <v>78</v>
      </c>
      <c r="K10664">
        <v>25</v>
      </c>
      <c r="L10664">
        <v>20</v>
      </c>
      <c r="M10664">
        <v>10</v>
      </c>
      <c r="N10664">
        <v>0</v>
      </c>
      <c r="O10664">
        <v>30</v>
      </c>
      <c r="P10664">
        <v>0</v>
      </c>
      <c r="Q10664" t="s">
        <v>156</v>
      </c>
    </row>
    <row r="10665" spans="1:17" x14ac:dyDescent="0.25">
      <c r="A10665">
        <v>2012</v>
      </c>
      <c r="B10665" s="10" t="s">
        <v>676</v>
      </c>
      <c r="C10665" t="s">
        <v>713</v>
      </c>
      <c r="D10665" t="s">
        <v>665</v>
      </c>
      <c r="E10665">
        <v>1</v>
      </c>
      <c r="F10665">
        <v>6</v>
      </c>
      <c r="G10665">
        <v>0</v>
      </c>
      <c r="H10665">
        <v>0</v>
      </c>
      <c r="I10665">
        <f t="shared" si="133"/>
        <v>6</v>
      </c>
      <c r="J10665" t="s">
        <v>713</v>
      </c>
      <c r="K10665" t="s">
        <v>713</v>
      </c>
      <c r="L10665" t="s">
        <v>713</v>
      </c>
      <c r="M10665" t="s">
        <v>713</v>
      </c>
      <c r="N10665" t="s">
        <v>713</v>
      </c>
      <c r="O10665" t="s">
        <v>713</v>
      </c>
      <c r="P10665" t="s">
        <v>713</v>
      </c>
    </row>
    <row r="10666" spans="1:17" x14ac:dyDescent="0.25">
      <c r="A10666">
        <v>2012</v>
      </c>
      <c r="B10666" s="10" t="s">
        <v>676</v>
      </c>
      <c r="C10666" t="s">
        <v>713</v>
      </c>
      <c r="D10666" t="s">
        <v>665</v>
      </c>
      <c r="E10666">
        <v>2</v>
      </c>
      <c r="F10666">
        <v>6</v>
      </c>
      <c r="G10666">
        <v>0</v>
      </c>
      <c r="H10666">
        <v>0</v>
      </c>
      <c r="I10666">
        <f t="shared" si="133"/>
        <v>6</v>
      </c>
      <c r="J10666" t="s">
        <v>713</v>
      </c>
      <c r="K10666" t="s">
        <v>713</v>
      </c>
      <c r="L10666" t="s">
        <v>713</v>
      </c>
      <c r="M10666" t="s">
        <v>713</v>
      </c>
      <c r="N10666" t="s">
        <v>713</v>
      </c>
      <c r="O10666" t="s">
        <v>713</v>
      </c>
      <c r="P10666" t="s">
        <v>713</v>
      </c>
    </row>
    <row r="10667" spans="1:17" x14ac:dyDescent="0.25">
      <c r="A10667">
        <v>2012</v>
      </c>
      <c r="B10667" s="10" t="s">
        <v>676</v>
      </c>
      <c r="C10667" t="s">
        <v>713</v>
      </c>
      <c r="D10667" t="s">
        <v>665</v>
      </c>
      <c r="E10667">
        <v>3</v>
      </c>
      <c r="F10667">
        <v>6</v>
      </c>
      <c r="G10667">
        <v>0</v>
      </c>
      <c r="H10667">
        <v>0</v>
      </c>
      <c r="I10667">
        <f t="shared" si="133"/>
        <v>6</v>
      </c>
      <c r="J10667" t="s">
        <v>713</v>
      </c>
      <c r="K10667" t="s">
        <v>713</v>
      </c>
      <c r="L10667" t="s">
        <v>713</v>
      </c>
      <c r="M10667" t="s">
        <v>713</v>
      </c>
      <c r="N10667" t="s">
        <v>713</v>
      </c>
      <c r="O10667" t="s">
        <v>713</v>
      </c>
      <c r="P10667" t="s">
        <v>713</v>
      </c>
    </row>
    <row r="10668" spans="1:17" x14ac:dyDescent="0.25">
      <c r="A10668">
        <v>2012</v>
      </c>
      <c r="B10668" s="10" t="s">
        <v>676</v>
      </c>
      <c r="C10668" t="s">
        <v>713</v>
      </c>
      <c r="D10668" t="s">
        <v>661</v>
      </c>
      <c r="E10668">
        <v>4</v>
      </c>
      <c r="F10668">
        <v>6</v>
      </c>
      <c r="G10668">
        <v>0</v>
      </c>
      <c r="H10668">
        <v>0</v>
      </c>
      <c r="I10668">
        <f t="shared" si="133"/>
        <v>6</v>
      </c>
      <c r="J10668" t="s">
        <v>713</v>
      </c>
      <c r="K10668" t="s">
        <v>713</v>
      </c>
      <c r="L10668" t="s">
        <v>713</v>
      </c>
      <c r="M10668" t="s">
        <v>713</v>
      </c>
      <c r="N10668" t="s">
        <v>713</v>
      </c>
      <c r="O10668" t="s">
        <v>713</v>
      </c>
      <c r="P10668" t="s">
        <v>713</v>
      </c>
    </row>
    <row r="10669" spans="1:17" x14ac:dyDescent="0.25">
      <c r="A10669">
        <v>2012</v>
      </c>
      <c r="B10669" s="10" t="s">
        <v>676</v>
      </c>
      <c r="C10669" t="s">
        <v>713</v>
      </c>
      <c r="D10669" t="s">
        <v>661</v>
      </c>
      <c r="E10669">
        <v>5</v>
      </c>
      <c r="F10669">
        <v>6</v>
      </c>
      <c r="G10669">
        <v>0</v>
      </c>
      <c r="H10669">
        <v>0</v>
      </c>
      <c r="I10669">
        <f t="shared" si="133"/>
        <v>6</v>
      </c>
      <c r="J10669" t="s">
        <v>713</v>
      </c>
      <c r="K10669" t="s">
        <v>713</v>
      </c>
      <c r="L10669" t="s">
        <v>713</v>
      </c>
      <c r="M10669" t="s">
        <v>713</v>
      </c>
      <c r="N10669" t="s">
        <v>713</v>
      </c>
      <c r="O10669" t="s">
        <v>713</v>
      </c>
      <c r="P10669" t="s">
        <v>713</v>
      </c>
    </row>
    <row r="10670" spans="1:17" x14ac:dyDescent="0.25">
      <c r="A10670">
        <v>2012</v>
      </c>
      <c r="B10670" s="10" t="s">
        <v>676</v>
      </c>
      <c r="C10670" t="s">
        <v>713</v>
      </c>
      <c r="D10670" t="s">
        <v>661</v>
      </c>
      <c r="E10670">
        <v>6</v>
      </c>
      <c r="F10670">
        <v>6</v>
      </c>
      <c r="G10670">
        <v>0</v>
      </c>
      <c r="H10670">
        <v>0</v>
      </c>
      <c r="I10670">
        <f t="shared" si="133"/>
        <v>6</v>
      </c>
      <c r="J10670" t="s">
        <v>713</v>
      </c>
      <c r="K10670" t="s">
        <v>713</v>
      </c>
      <c r="L10670" t="s">
        <v>713</v>
      </c>
      <c r="M10670" t="s">
        <v>713</v>
      </c>
      <c r="N10670" t="s">
        <v>713</v>
      </c>
      <c r="O10670" t="s">
        <v>713</v>
      </c>
      <c r="P10670" t="s">
        <v>713</v>
      </c>
    </row>
    <row r="10671" spans="1:17" x14ac:dyDescent="0.25">
      <c r="A10671">
        <v>2012</v>
      </c>
      <c r="B10671" s="6" t="s">
        <v>73</v>
      </c>
      <c r="C10671" t="s">
        <v>713</v>
      </c>
      <c r="D10671" t="s">
        <v>661</v>
      </c>
      <c r="E10671">
        <v>1</v>
      </c>
      <c r="F10671">
        <v>6</v>
      </c>
      <c r="G10671">
        <v>0</v>
      </c>
      <c r="H10671">
        <v>0</v>
      </c>
      <c r="I10671">
        <f t="shared" si="133"/>
        <v>6</v>
      </c>
      <c r="J10671" t="s">
        <v>713</v>
      </c>
      <c r="K10671" t="s">
        <v>713</v>
      </c>
      <c r="L10671" t="s">
        <v>713</v>
      </c>
      <c r="M10671" t="s">
        <v>713</v>
      </c>
      <c r="N10671" t="s">
        <v>713</v>
      </c>
      <c r="O10671" t="s">
        <v>713</v>
      </c>
      <c r="P10671" t="s">
        <v>713</v>
      </c>
    </row>
    <row r="10672" spans="1:17" x14ac:dyDescent="0.25">
      <c r="A10672">
        <v>2012</v>
      </c>
      <c r="B10672" s="6" t="s">
        <v>73</v>
      </c>
      <c r="C10672" t="s">
        <v>713</v>
      </c>
      <c r="D10672" t="s">
        <v>661</v>
      </c>
      <c r="E10672">
        <v>2</v>
      </c>
      <c r="F10672">
        <v>6</v>
      </c>
      <c r="G10672">
        <v>0</v>
      </c>
      <c r="H10672">
        <v>0</v>
      </c>
      <c r="I10672">
        <f t="shared" si="133"/>
        <v>6</v>
      </c>
      <c r="J10672" t="s">
        <v>713</v>
      </c>
      <c r="K10672" t="s">
        <v>713</v>
      </c>
      <c r="L10672" t="s">
        <v>713</v>
      </c>
      <c r="M10672" t="s">
        <v>713</v>
      </c>
      <c r="N10672" t="s">
        <v>713</v>
      </c>
      <c r="O10672" t="s">
        <v>713</v>
      </c>
      <c r="P10672" t="s">
        <v>713</v>
      </c>
    </row>
    <row r="10673" spans="1:21" x14ac:dyDescent="0.25">
      <c r="A10673">
        <v>2012</v>
      </c>
      <c r="B10673" s="6" t="s">
        <v>73</v>
      </c>
      <c r="C10673" t="s">
        <v>713</v>
      </c>
      <c r="D10673" t="s">
        <v>661</v>
      </c>
      <c r="E10673">
        <v>3</v>
      </c>
      <c r="F10673">
        <v>6</v>
      </c>
      <c r="G10673">
        <v>0</v>
      </c>
      <c r="H10673">
        <v>0</v>
      </c>
      <c r="I10673">
        <f t="shared" si="133"/>
        <v>6</v>
      </c>
      <c r="J10673" t="s">
        <v>713</v>
      </c>
      <c r="K10673" t="s">
        <v>713</v>
      </c>
      <c r="L10673" t="s">
        <v>713</v>
      </c>
      <c r="M10673" t="s">
        <v>713</v>
      </c>
      <c r="N10673" t="s">
        <v>713</v>
      </c>
      <c r="O10673" t="s">
        <v>713</v>
      </c>
      <c r="P10673" t="s">
        <v>713</v>
      </c>
    </row>
    <row r="10674" spans="1:21" x14ac:dyDescent="0.25">
      <c r="A10674">
        <v>2012</v>
      </c>
      <c r="B10674" s="6" t="s">
        <v>73</v>
      </c>
      <c r="C10674" t="s">
        <v>713</v>
      </c>
      <c r="D10674" t="s">
        <v>665</v>
      </c>
      <c r="E10674">
        <v>4</v>
      </c>
      <c r="F10674">
        <v>6</v>
      </c>
      <c r="G10674">
        <v>0</v>
      </c>
      <c r="H10674">
        <v>0</v>
      </c>
      <c r="I10674">
        <f t="shared" si="133"/>
        <v>6</v>
      </c>
      <c r="J10674" t="s">
        <v>713</v>
      </c>
      <c r="K10674" t="s">
        <v>713</v>
      </c>
      <c r="L10674" t="s">
        <v>713</v>
      </c>
      <c r="M10674" t="s">
        <v>713</v>
      </c>
      <c r="N10674" t="s">
        <v>713</v>
      </c>
      <c r="O10674" t="s">
        <v>713</v>
      </c>
      <c r="P10674" t="s">
        <v>713</v>
      </c>
    </row>
    <row r="10675" spans="1:21" x14ac:dyDescent="0.25">
      <c r="A10675">
        <v>2012</v>
      </c>
      <c r="B10675" s="6" t="s">
        <v>73</v>
      </c>
      <c r="C10675">
        <v>1</v>
      </c>
      <c r="D10675" t="s">
        <v>665</v>
      </c>
      <c r="E10675">
        <v>5</v>
      </c>
      <c r="F10675">
        <v>6</v>
      </c>
      <c r="G10675">
        <v>30</v>
      </c>
      <c r="H10675">
        <v>0</v>
      </c>
      <c r="I10675">
        <f t="shared" si="133"/>
        <v>6.1855670103092777</v>
      </c>
      <c r="J10675" t="s">
        <v>88</v>
      </c>
      <c r="K10675">
        <v>30</v>
      </c>
      <c r="L10675">
        <v>20</v>
      </c>
      <c r="M10675">
        <v>30</v>
      </c>
      <c r="N10675">
        <v>0</v>
      </c>
      <c r="O10675">
        <v>0</v>
      </c>
      <c r="P10675">
        <v>40</v>
      </c>
    </row>
    <row r="10676" spans="1:21" x14ac:dyDescent="0.25">
      <c r="A10676">
        <v>2012</v>
      </c>
      <c r="B10676" s="6" t="s">
        <v>73</v>
      </c>
      <c r="C10676" t="s">
        <v>713</v>
      </c>
      <c r="D10676" t="s">
        <v>665</v>
      </c>
      <c r="E10676">
        <v>6</v>
      </c>
      <c r="F10676">
        <v>6</v>
      </c>
      <c r="G10676">
        <v>0</v>
      </c>
      <c r="H10676">
        <v>0</v>
      </c>
      <c r="I10676">
        <f t="shared" si="133"/>
        <v>6</v>
      </c>
      <c r="J10676" t="s">
        <v>713</v>
      </c>
      <c r="K10676" t="s">
        <v>713</v>
      </c>
      <c r="L10676" t="s">
        <v>713</v>
      </c>
      <c r="M10676" t="s">
        <v>713</v>
      </c>
      <c r="N10676" t="s">
        <v>713</v>
      </c>
      <c r="O10676" t="s">
        <v>713</v>
      </c>
      <c r="P10676" t="s">
        <v>713</v>
      </c>
    </row>
    <row r="10677" spans="1:21" x14ac:dyDescent="0.25">
      <c r="A10677">
        <v>2012</v>
      </c>
      <c r="B10677" t="s">
        <v>132</v>
      </c>
      <c r="C10677">
        <v>1</v>
      </c>
      <c r="D10677" t="s">
        <v>665</v>
      </c>
      <c r="E10677">
        <v>1</v>
      </c>
      <c r="F10677">
        <v>25</v>
      </c>
      <c r="G10677">
        <v>250</v>
      </c>
      <c r="H10677">
        <v>0</v>
      </c>
      <c r="I10677">
        <f t="shared" si="133"/>
        <v>33.333333333333336</v>
      </c>
      <c r="J10677" t="s">
        <v>427</v>
      </c>
      <c r="K10677">
        <v>10</v>
      </c>
      <c r="L10677">
        <v>10</v>
      </c>
      <c r="M10677">
        <v>2</v>
      </c>
    </row>
    <row r="10678" spans="1:21" x14ac:dyDescent="0.25">
      <c r="A10678">
        <v>2012</v>
      </c>
      <c r="B10678" t="s">
        <v>132</v>
      </c>
      <c r="C10678">
        <v>2</v>
      </c>
      <c r="D10678" t="s">
        <v>665</v>
      </c>
      <c r="E10678">
        <v>1</v>
      </c>
      <c r="J10678" t="s">
        <v>393</v>
      </c>
      <c r="K10678">
        <v>10</v>
      </c>
      <c r="L10678">
        <v>5</v>
      </c>
      <c r="M10678">
        <v>5</v>
      </c>
    </row>
    <row r="10679" spans="1:21" x14ac:dyDescent="0.25">
      <c r="A10679">
        <v>2012</v>
      </c>
      <c r="B10679" t="s">
        <v>132</v>
      </c>
      <c r="C10679">
        <v>3</v>
      </c>
      <c r="D10679" t="s">
        <v>665</v>
      </c>
      <c r="E10679">
        <v>1</v>
      </c>
      <c r="J10679" t="s">
        <v>393</v>
      </c>
      <c r="K10679">
        <v>35</v>
      </c>
      <c r="L10679">
        <v>30</v>
      </c>
      <c r="M10679">
        <v>30</v>
      </c>
    </row>
    <row r="10680" spans="1:21" x14ac:dyDescent="0.25">
      <c r="A10680">
        <v>2012</v>
      </c>
      <c r="B10680" t="s">
        <v>132</v>
      </c>
      <c r="C10680">
        <v>4</v>
      </c>
      <c r="D10680" t="s">
        <v>665</v>
      </c>
      <c r="E10680">
        <v>1</v>
      </c>
      <c r="J10680" t="s">
        <v>393</v>
      </c>
      <c r="K10680">
        <v>40</v>
      </c>
      <c r="L10680">
        <v>20</v>
      </c>
      <c r="M10680">
        <v>15</v>
      </c>
    </row>
    <row r="10681" spans="1:21" x14ac:dyDescent="0.25">
      <c r="A10681">
        <v>2012</v>
      </c>
      <c r="B10681" t="s">
        <v>132</v>
      </c>
      <c r="C10681">
        <v>5</v>
      </c>
      <c r="D10681" t="s">
        <v>665</v>
      </c>
      <c r="E10681">
        <v>1</v>
      </c>
      <c r="J10681" t="s">
        <v>393</v>
      </c>
      <c r="K10681">
        <v>25</v>
      </c>
      <c r="L10681">
        <v>20</v>
      </c>
      <c r="M10681">
        <v>20</v>
      </c>
    </row>
    <row r="10682" spans="1:21" x14ac:dyDescent="0.25">
      <c r="A10682">
        <v>2012</v>
      </c>
      <c r="B10682" t="s">
        <v>132</v>
      </c>
      <c r="C10682">
        <v>6</v>
      </c>
      <c r="D10682" t="s">
        <v>665</v>
      </c>
      <c r="E10682">
        <v>1</v>
      </c>
      <c r="J10682" t="s">
        <v>393</v>
      </c>
      <c r="K10682">
        <v>25</v>
      </c>
      <c r="L10682">
        <v>15</v>
      </c>
      <c r="M10682">
        <v>20</v>
      </c>
    </row>
    <row r="10683" spans="1:21" x14ac:dyDescent="0.25">
      <c r="A10683">
        <v>2012</v>
      </c>
      <c r="B10683" t="s">
        <v>132</v>
      </c>
      <c r="C10683">
        <v>7</v>
      </c>
      <c r="D10683" t="s">
        <v>665</v>
      </c>
      <c r="E10683">
        <v>1</v>
      </c>
      <c r="J10683" t="s">
        <v>392</v>
      </c>
      <c r="K10683">
        <v>10</v>
      </c>
      <c r="L10683">
        <v>10</v>
      </c>
      <c r="M10683">
        <v>10</v>
      </c>
    </row>
    <row r="10684" spans="1:21" x14ac:dyDescent="0.25">
      <c r="A10684">
        <v>2012</v>
      </c>
      <c r="B10684" t="s">
        <v>132</v>
      </c>
      <c r="C10684">
        <v>8</v>
      </c>
      <c r="D10684" t="s">
        <v>665</v>
      </c>
      <c r="E10684">
        <v>1</v>
      </c>
      <c r="J10684" t="s">
        <v>714</v>
      </c>
      <c r="K10684">
        <v>40</v>
      </c>
      <c r="L10684">
        <v>40</v>
      </c>
      <c r="M10684">
        <v>20</v>
      </c>
    </row>
    <row r="10685" spans="1:21" x14ac:dyDescent="0.25">
      <c r="A10685">
        <v>2012</v>
      </c>
      <c r="B10685" t="s">
        <v>132</v>
      </c>
      <c r="C10685">
        <v>9</v>
      </c>
      <c r="D10685" t="s">
        <v>665</v>
      </c>
      <c r="E10685">
        <v>1</v>
      </c>
      <c r="J10685" t="s">
        <v>427</v>
      </c>
      <c r="K10685">
        <v>40</v>
      </c>
      <c r="L10685">
        <v>30</v>
      </c>
      <c r="M10685">
        <v>20</v>
      </c>
    </row>
    <row r="10686" spans="1:21" x14ac:dyDescent="0.25">
      <c r="A10686">
        <v>2012</v>
      </c>
      <c r="B10686" t="s">
        <v>132</v>
      </c>
      <c r="C10686">
        <v>10</v>
      </c>
      <c r="D10686" t="s">
        <v>665</v>
      </c>
      <c r="E10686">
        <v>1</v>
      </c>
      <c r="J10686" t="s">
        <v>390</v>
      </c>
      <c r="K10686">
        <v>20</v>
      </c>
      <c r="L10686">
        <v>15</v>
      </c>
      <c r="M10686">
        <v>10</v>
      </c>
      <c r="U10686" t="s">
        <v>715</v>
      </c>
    </row>
    <row r="10687" spans="1:21" x14ac:dyDescent="0.25">
      <c r="A10687">
        <v>2012</v>
      </c>
      <c r="B10687" t="s">
        <v>132</v>
      </c>
      <c r="C10687">
        <v>11</v>
      </c>
      <c r="D10687" t="s">
        <v>665</v>
      </c>
      <c r="E10687">
        <v>1</v>
      </c>
      <c r="J10687" t="s">
        <v>393</v>
      </c>
      <c r="K10687">
        <v>15</v>
      </c>
      <c r="L10687">
        <v>5</v>
      </c>
      <c r="M10687">
        <v>5</v>
      </c>
    </row>
    <row r="10688" spans="1:21" x14ac:dyDescent="0.25">
      <c r="A10688">
        <v>2012</v>
      </c>
      <c r="B10688" t="s">
        <v>132</v>
      </c>
      <c r="C10688">
        <v>12</v>
      </c>
      <c r="D10688" t="s">
        <v>665</v>
      </c>
      <c r="E10688">
        <v>1</v>
      </c>
      <c r="J10688" t="s">
        <v>393</v>
      </c>
      <c r="K10688">
        <v>5</v>
      </c>
      <c r="L10688">
        <v>10</v>
      </c>
      <c r="M10688">
        <v>5</v>
      </c>
    </row>
    <row r="10689" spans="1:19" x14ac:dyDescent="0.25">
      <c r="A10689">
        <v>2012</v>
      </c>
      <c r="B10689" t="s">
        <v>132</v>
      </c>
      <c r="C10689">
        <v>13</v>
      </c>
      <c r="D10689" t="s">
        <v>665</v>
      </c>
      <c r="E10689">
        <v>1</v>
      </c>
      <c r="J10689" t="s">
        <v>427</v>
      </c>
      <c r="K10689">
        <v>30</v>
      </c>
      <c r="L10689">
        <v>25</v>
      </c>
      <c r="M10689">
        <v>20</v>
      </c>
    </row>
    <row r="10690" spans="1:19" x14ac:dyDescent="0.25">
      <c r="A10690">
        <v>2012</v>
      </c>
      <c r="B10690" t="s">
        <v>132</v>
      </c>
      <c r="C10690">
        <v>14</v>
      </c>
      <c r="D10690" t="s">
        <v>665</v>
      </c>
      <c r="E10690">
        <v>1</v>
      </c>
      <c r="J10690" t="s">
        <v>393</v>
      </c>
      <c r="K10690">
        <v>20</v>
      </c>
      <c r="L10690">
        <v>15</v>
      </c>
      <c r="M10690">
        <v>10</v>
      </c>
    </row>
    <row r="10691" spans="1:19" x14ac:dyDescent="0.25">
      <c r="A10691">
        <v>2012</v>
      </c>
      <c r="B10691" t="s">
        <v>132</v>
      </c>
      <c r="C10691">
        <v>15</v>
      </c>
      <c r="D10691" t="s">
        <v>665</v>
      </c>
      <c r="E10691">
        <v>1</v>
      </c>
      <c r="J10691" t="s">
        <v>427</v>
      </c>
      <c r="K10691">
        <v>20</v>
      </c>
      <c r="L10691">
        <v>10</v>
      </c>
      <c r="M10691">
        <v>10</v>
      </c>
    </row>
    <row r="10692" spans="1:19" x14ac:dyDescent="0.25">
      <c r="A10692">
        <v>2012</v>
      </c>
      <c r="B10692" t="s">
        <v>132</v>
      </c>
      <c r="C10692">
        <v>1</v>
      </c>
      <c r="D10692" t="s">
        <v>665</v>
      </c>
      <c r="E10692">
        <v>2</v>
      </c>
      <c r="F10692">
        <v>25</v>
      </c>
      <c r="G10692">
        <v>180</v>
      </c>
      <c r="H10692">
        <v>130</v>
      </c>
      <c r="I10692">
        <f t="shared" ref="I10692" si="134">IF($F10692&gt;0, $F10692/(1000-$G10692)*1000,"")</f>
        <v>30.487804878048781</v>
      </c>
      <c r="J10692" t="s">
        <v>392</v>
      </c>
      <c r="K10692">
        <v>5</v>
      </c>
      <c r="L10692">
        <v>5</v>
      </c>
      <c r="M10692">
        <v>2</v>
      </c>
    </row>
    <row r="10693" spans="1:19" x14ac:dyDescent="0.25">
      <c r="A10693">
        <v>2012</v>
      </c>
      <c r="B10693" t="s">
        <v>132</v>
      </c>
      <c r="C10693">
        <v>2</v>
      </c>
      <c r="D10693" t="s">
        <v>665</v>
      </c>
      <c r="E10693">
        <v>2</v>
      </c>
      <c r="J10693" t="s">
        <v>393</v>
      </c>
      <c r="K10693">
        <v>20</v>
      </c>
      <c r="L10693">
        <v>15</v>
      </c>
      <c r="M10693">
        <v>10</v>
      </c>
    </row>
    <row r="10694" spans="1:19" x14ac:dyDescent="0.25">
      <c r="A10694">
        <v>2012</v>
      </c>
      <c r="B10694" t="s">
        <v>132</v>
      </c>
      <c r="C10694">
        <v>3</v>
      </c>
      <c r="D10694" t="s">
        <v>665</v>
      </c>
      <c r="E10694">
        <v>2</v>
      </c>
      <c r="J10694" t="s">
        <v>393</v>
      </c>
      <c r="K10694">
        <v>10</v>
      </c>
      <c r="L10694">
        <v>10</v>
      </c>
      <c r="M10694">
        <v>15</v>
      </c>
    </row>
    <row r="10695" spans="1:19" x14ac:dyDescent="0.25">
      <c r="A10695">
        <v>2012</v>
      </c>
      <c r="B10695" t="s">
        <v>132</v>
      </c>
      <c r="C10695">
        <v>4</v>
      </c>
      <c r="D10695" t="s">
        <v>665</v>
      </c>
      <c r="E10695">
        <v>2</v>
      </c>
      <c r="J10695" t="s">
        <v>398</v>
      </c>
      <c r="K10695">
        <v>20</v>
      </c>
      <c r="L10695">
        <v>15</v>
      </c>
      <c r="M10695">
        <v>10</v>
      </c>
      <c r="P10695">
        <v>90</v>
      </c>
    </row>
    <row r="10696" spans="1:19" x14ac:dyDescent="0.25">
      <c r="A10696">
        <v>2012</v>
      </c>
      <c r="B10696" t="s">
        <v>132</v>
      </c>
      <c r="C10696">
        <v>5</v>
      </c>
      <c r="D10696" t="s">
        <v>665</v>
      </c>
      <c r="E10696">
        <v>2</v>
      </c>
      <c r="J10696" t="s">
        <v>393</v>
      </c>
      <c r="K10696">
        <v>20</v>
      </c>
      <c r="L10696">
        <v>18</v>
      </c>
      <c r="M10696">
        <v>15</v>
      </c>
      <c r="P10696">
        <v>30</v>
      </c>
    </row>
    <row r="10697" spans="1:19" x14ac:dyDescent="0.25">
      <c r="A10697">
        <v>2012</v>
      </c>
      <c r="B10697" t="s">
        <v>132</v>
      </c>
      <c r="C10697">
        <v>6</v>
      </c>
      <c r="D10697" t="s">
        <v>665</v>
      </c>
      <c r="E10697">
        <v>2</v>
      </c>
      <c r="J10697" t="s">
        <v>393</v>
      </c>
      <c r="K10697">
        <v>12</v>
      </c>
      <c r="L10697">
        <v>10</v>
      </c>
      <c r="M10697">
        <v>10</v>
      </c>
    </row>
    <row r="10698" spans="1:19" x14ac:dyDescent="0.25">
      <c r="A10698">
        <v>2012</v>
      </c>
      <c r="B10698" t="s">
        <v>132</v>
      </c>
      <c r="C10698">
        <v>7</v>
      </c>
      <c r="D10698" t="s">
        <v>665</v>
      </c>
      <c r="E10698">
        <v>2</v>
      </c>
      <c r="J10698" t="s">
        <v>393</v>
      </c>
      <c r="K10698">
        <v>10</v>
      </c>
      <c r="L10698">
        <v>8</v>
      </c>
      <c r="M10698">
        <v>2</v>
      </c>
      <c r="P10698">
        <v>30</v>
      </c>
    </row>
    <row r="10699" spans="1:19" x14ac:dyDescent="0.25">
      <c r="A10699">
        <v>2012</v>
      </c>
      <c r="B10699" t="s">
        <v>132</v>
      </c>
      <c r="C10699">
        <v>8</v>
      </c>
      <c r="D10699" t="s">
        <v>665</v>
      </c>
      <c r="E10699">
        <v>2</v>
      </c>
      <c r="J10699" t="s">
        <v>392</v>
      </c>
      <c r="K10699">
        <v>40</v>
      </c>
      <c r="L10699">
        <v>25</v>
      </c>
      <c r="M10699">
        <v>15</v>
      </c>
      <c r="S10699" t="s">
        <v>47</v>
      </c>
    </row>
    <row r="10700" spans="1:19" x14ac:dyDescent="0.25">
      <c r="A10700">
        <v>2012</v>
      </c>
      <c r="B10700" t="s">
        <v>132</v>
      </c>
      <c r="C10700">
        <v>9</v>
      </c>
      <c r="D10700" t="s">
        <v>665</v>
      </c>
      <c r="E10700">
        <v>2</v>
      </c>
      <c r="J10700" t="s">
        <v>393</v>
      </c>
      <c r="K10700">
        <v>20</v>
      </c>
      <c r="L10700">
        <v>15</v>
      </c>
      <c r="M10700">
        <v>10</v>
      </c>
      <c r="Q10700" t="s">
        <v>156</v>
      </c>
    </row>
    <row r="10701" spans="1:19" x14ac:dyDescent="0.25">
      <c r="A10701">
        <v>2012</v>
      </c>
      <c r="B10701" t="s">
        <v>132</v>
      </c>
      <c r="C10701">
        <v>10</v>
      </c>
      <c r="D10701" t="s">
        <v>665</v>
      </c>
      <c r="E10701">
        <v>2</v>
      </c>
      <c r="J10701" t="s">
        <v>427</v>
      </c>
      <c r="K10701">
        <v>100</v>
      </c>
      <c r="L10701">
        <v>80</v>
      </c>
      <c r="M10701">
        <v>40</v>
      </c>
      <c r="P10701">
        <v>15</v>
      </c>
      <c r="S10701" t="s">
        <v>47</v>
      </c>
    </row>
    <row r="10702" spans="1:19" x14ac:dyDescent="0.25">
      <c r="A10702">
        <v>2012</v>
      </c>
      <c r="B10702" t="s">
        <v>132</v>
      </c>
      <c r="C10702">
        <v>1</v>
      </c>
      <c r="D10702" t="s">
        <v>665</v>
      </c>
      <c r="E10702">
        <v>3</v>
      </c>
      <c r="F10702">
        <v>25</v>
      </c>
      <c r="G10702">
        <v>140</v>
      </c>
      <c r="H10702">
        <v>0</v>
      </c>
      <c r="I10702">
        <f t="shared" ref="I10702" si="135">IF($F10702&gt;0, $F10702/(1000-$G10702)*1000,"")</f>
        <v>29.069767441860463</v>
      </c>
      <c r="J10702" t="s">
        <v>393</v>
      </c>
      <c r="K10702">
        <v>40</v>
      </c>
      <c r="L10702">
        <v>30</v>
      </c>
      <c r="M10702">
        <v>25</v>
      </c>
      <c r="P10702">
        <v>30</v>
      </c>
    </row>
    <row r="10703" spans="1:19" x14ac:dyDescent="0.25">
      <c r="A10703">
        <v>2012</v>
      </c>
      <c r="B10703" t="s">
        <v>132</v>
      </c>
      <c r="C10703">
        <v>2</v>
      </c>
      <c r="D10703" t="s">
        <v>665</v>
      </c>
      <c r="E10703">
        <v>3</v>
      </c>
      <c r="J10703" t="s">
        <v>392</v>
      </c>
      <c r="K10703">
        <v>5</v>
      </c>
      <c r="L10703">
        <v>5</v>
      </c>
      <c r="M10703">
        <v>2</v>
      </c>
    </row>
    <row r="10704" spans="1:19" x14ac:dyDescent="0.25">
      <c r="A10704">
        <v>2012</v>
      </c>
      <c r="B10704" t="s">
        <v>132</v>
      </c>
      <c r="C10704">
        <v>3</v>
      </c>
      <c r="D10704" t="s">
        <v>665</v>
      </c>
      <c r="E10704">
        <v>3</v>
      </c>
      <c r="J10704" t="s">
        <v>714</v>
      </c>
      <c r="K10704">
        <v>10</v>
      </c>
      <c r="L10704">
        <v>10</v>
      </c>
      <c r="M10704">
        <v>5</v>
      </c>
    </row>
    <row r="10705" spans="1:17" x14ac:dyDescent="0.25">
      <c r="A10705">
        <v>2012</v>
      </c>
      <c r="B10705" t="s">
        <v>132</v>
      </c>
      <c r="C10705">
        <v>4</v>
      </c>
      <c r="D10705" t="s">
        <v>665</v>
      </c>
      <c r="E10705">
        <v>3</v>
      </c>
      <c r="J10705" t="s">
        <v>714</v>
      </c>
      <c r="K10705">
        <v>10</v>
      </c>
      <c r="L10705">
        <v>5</v>
      </c>
      <c r="M10705">
        <v>2</v>
      </c>
    </row>
    <row r="10706" spans="1:17" x14ac:dyDescent="0.25">
      <c r="A10706">
        <v>2012</v>
      </c>
      <c r="B10706" t="s">
        <v>132</v>
      </c>
      <c r="C10706">
        <v>5</v>
      </c>
      <c r="D10706" t="s">
        <v>665</v>
      </c>
      <c r="E10706">
        <v>3</v>
      </c>
      <c r="J10706" t="s">
        <v>393</v>
      </c>
      <c r="K10706">
        <v>15</v>
      </c>
      <c r="L10706">
        <v>10</v>
      </c>
      <c r="M10706">
        <v>10</v>
      </c>
    </row>
    <row r="10707" spans="1:17" x14ac:dyDescent="0.25">
      <c r="A10707">
        <v>2012</v>
      </c>
      <c r="B10707" t="s">
        <v>132</v>
      </c>
      <c r="C10707">
        <v>6</v>
      </c>
      <c r="D10707" t="s">
        <v>665</v>
      </c>
      <c r="E10707">
        <v>3</v>
      </c>
      <c r="J10707" t="s">
        <v>393</v>
      </c>
      <c r="K10707">
        <v>10</v>
      </c>
      <c r="L10707">
        <v>5</v>
      </c>
      <c r="M10707">
        <v>10</v>
      </c>
    </row>
    <row r="10708" spans="1:17" x14ac:dyDescent="0.25">
      <c r="A10708">
        <v>2012</v>
      </c>
      <c r="B10708" t="s">
        <v>132</v>
      </c>
      <c r="C10708">
        <v>7</v>
      </c>
      <c r="D10708" t="s">
        <v>665</v>
      </c>
      <c r="E10708">
        <v>3</v>
      </c>
      <c r="J10708" t="s">
        <v>394</v>
      </c>
      <c r="K10708">
        <v>20</v>
      </c>
      <c r="L10708">
        <v>15</v>
      </c>
      <c r="M10708">
        <v>5</v>
      </c>
    </row>
    <row r="10709" spans="1:17" x14ac:dyDescent="0.25">
      <c r="A10709">
        <v>2012</v>
      </c>
      <c r="B10709" t="s">
        <v>132</v>
      </c>
      <c r="C10709">
        <v>8</v>
      </c>
      <c r="D10709" t="s">
        <v>665</v>
      </c>
      <c r="E10709">
        <v>3</v>
      </c>
      <c r="J10709" t="s">
        <v>390</v>
      </c>
      <c r="K10709">
        <v>5</v>
      </c>
      <c r="L10709">
        <v>5</v>
      </c>
      <c r="M10709">
        <v>2</v>
      </c>
    </row>
    <row r="10710" spans="1:17" x14ac:dyDescent="0.25">
      <c r="A10710">
        <v>2012</v>
      </c>
      <c r="B10710" t="s">
        <v>132</v>
      </c>
      <c r="C10710">
        <v>9</v>
      </c>
      <c r="D10710" t="s">
        <v>665</v>
      </c>
      <c r="E10710">
        <v>3</v>
      </c>
      <c r="J10710" t="s">
        <v>427</v>
      </c>
      <c r="K10710">
        <v>15</v>
      </c>
      <c r="L10710">
        <v>20</v>
      </c>
      <c r="M10710">
        <v>5</v>
      </c>
    </row>
    <row r="10711" spans="1:17" x14ac:dyDescent="0.25">
      <c r="A10711">
        <v>2012</v>
      </c>
      <c r="B10711" t="s">
        <v>132</v>
      </c>
      <c r="C10711">
        <v>10</v>
      </c>
      <c r="D10711" t="s">
        <v>665</v>
      </c>
      <c r="E10711">
        <v>3</v>
      </c>
      <c r="J10711" t="s">
        <v>427</v>
      </c>
      <c r="K10711">
        <v>15</v>
      </c>
      <c r="L10711">
        <v>15</v>
      </c>
      <c r="M10711">
        <v>10</v>
      </c>
    </row>
    <row r="10712" spans="1:17" x14ac:dyDescent="0.25">
      <c r="A10712">
        <v>2012</v>
      </c>
      <c r="B10712" t="s">
        <v>132</v>
      </c>
      <c r="C10712">
        <v>11</v>
      </c>
      <c r="D10712" t="s">
        <v>665</v>
      </c>
      <c r="E10712">
        <v>3</v>
      </c>
      <c r="J10712" t="s">
        <v>393</v>
      </c>
      <c r="K10712">
        <v>10</v>
      </c>
      <c r="L10712">
        <v>5</v>
      </c>
      <c r="M10712">
        <v>10</v>
      </c>
    </row>
    <row r="10713" spans="1:17" x14ac:dyDescent="0.25">
      <c r="A10713">
        <v>2012</v>
      </c>
      <c r="B10713" t="s">
        <v>132</v>
      </c>
      <c r="C10713">
        <v>1</v>
      </c>
      <c r="D10713" t="s">
        <v>661</v>
      </c>
      <c r="E10713">
        <v>4</v>
      </c>
      <c r="F10713">
        <v>25</v>
      </c>
      <c r="G10713">
        <v>185</v>
      </c>
      <c r="H10713">
        <v>10</v>
      </c>
      <c r="I10713">
        <f t="shared" ref="I10713" si="136">IF($F10713&gt;0, $F10713/(1000-$G10713)*1000,"")</f>
        <v>30.674846625766872</v>
      </c>
      <c r="J10713" t="s">
        <v>388</v>
      </c>
      <c r="K10713">
        <v>35</v>
      </c>
      <c r="L10713">
        <v>30</v>
      </c>
      <c r="M10713">
        <v>20</v>
      </c>
    </row>
    <row r="10714" spans="1:17" x14ac:dyDescent="0.25">
      <c r="A10714">
        <v>2012</v>
      </c>
      <c r="B10714" t="s">
        <v>132</v>
      </c>
      <c r="C10714">
        <v>2</v>
      </c>
      <c r="D10714" t="s">
        <v>661</v>
      </c>
      <c r="E10714">
        <v>4</v>
      </c>
      <c r="J10714" t="s">
        <v>392</v>
      </c>
      <c r="K10714">
        <v>45</v>
      </c>
      <c r="L10714">
        <v>35</v>
      </c>
      <c r="M10714">
        <v>20</v>
      </c>
    </row>
    <row r="10715" spans="1:17" x14ac:dyDescent="0.25">
      <c r="A10715">
        <v>2012</v>
      </c>
      <c r="B10715" t="s">
        <v>132</v>
      </c>
      <c r="C10715">
        <v>3</v>
      </c>
      <c r="D10715" t="s">
        <v>661</v>
      </c>
      <c r="E10715">
        <v>4</v>
      </c>
      <c r="J10715" t="s">
        <v>393</v>
      </c>
      <c r="K10715">
        <v>20</v>
      </c>
      <c r="L10715">
        <v>10</v>
      </c>
      <c r="M10715">
        <v>5</v>
      </c>
      <c r="O10715">
        <v>10</v>
      </c>
    </row>
    <row r="10716" spans="1:17" x14ac:dyDescent="0.25">
      <c r="A10716">
        <v>2012</v>
      </c>
      <c r="B10716" t="s">
        <v>132</v>
      </c>
      <c r="C10716">
        <v>4</v>
      </c>
      <c r="D10716" t="s">
        <v>661</v>
      </c>
      <c r="E10716">
        <v>4</v>
      </c>
      <c r="J10716" t="s">
        <v>393</v>
      </c>
      <c r="K10716">
        <v>5</v>
      </c>
      <c r="L10716">
        <v>5</v>
      </c>
      <c r="M10716">
        <v>5</v>
      </c>
    </row>
    <row r="10717" spans="1:17" x14ac:dyDescent="0.25">
      <c r="A10717">
        <v>2012</v>
      </c>
      <c r="B10717" t="s">
        <v>132</v>
      </c>
      <c r="C10717">
        <v>5</v>
      </c>
      <c r="D10717" t="s">
        <v>661</v>
      </c>
      <c r="E10717">
        <v>4</v>
      </c>
      <c r="J10717" t="s">
        <v>393</v>
      </c>
      <c r="K10717">
        <v>8</v>
      </c>
      <c r="L10717">
        <v>5</v>
      </c>
      <c r="M10717">
        <v>5</v>
      </c>
      <c r="O10717">
        <v>10</v>
      </c>
      <c r="Q10717" t="s">
        <v>156</v>
      </c>
    </row>
    <row r="10718" spans="1:17" x14ac:dyDescent="0.25">
      <c r="A10718">
        <v>2012</v>
      </c>
      <c r="B10718" t="s">
        <v>132</v>
      </c>
      <c r="C10718">
        <v>6</v>
      </c>
      <c r="D10718" t="s">
        <v>661</v>
      </c>
      <c r="E10718">
        <v>4</v>
      </c>
      <c r="J10718" t="s">
        <v>393</v>
      </c>
      <c r="K10718">
        <v>15</v>
      </c>
      <c r="L10718">
        <v>10</v>
      </c>
      <c r="M10718">
        <v>7</v>
      </c>
      <c r="O10718">
        <v>10</v>
      </c>
      <c r="Q10718" t="s">
        <v>156</v>
      </c>
    </row>
    <row r="10719" spans="1:17" x14ac:dyDescent="0.25">
      <c r="A10719">
        <v>2012</v>
      </c>
      <c r="B10719" t="s">
        <v>132</v>
      </c>
      <c r="C10719">
        <v>7</v>
      </c>
      <c r="D10719" t="s">
        <v>661</v>
      </c>
      <c r="E10719">
        <v>4</v>
      </c>
      <c r="J10719" t="s">
        <v>389</v>
      </c>
      <c r="K10719">
        <v>4</v>
      </c>
      <c r="L10719">
        <v>10</v>
      </c>
      <c r="M10719">
        <v>20</v>
      </c>
    </row>
    <row r="10720" spans="1:17" x14ac:dyDescent="0.25">
      <c r="A10720">
        <v>2012</v>
      </c>
      <c r="B10720" t="s">
        <v>132</v>
      </c>
      <c r="C10720">
        <v>8</v>
      </c>
      <c r="D10720" t="s">
        <v>661</v>
      </c>
      <c r="E10720">
        <v>4</v>
      </c>
      <c r="J10720" t="s">
        <v>393</v>
      </c>
      <c r="K10720">
        <v>5</v>
      </c>
      <c r="L10720">
        <v>5</v>
      </c>
      <c r="M10720">
        <v>5</v>
      </c>
    </row>
    <row r="10721" spans="1:17" x14ac:dyDescent="0.25">
      <c r="A10721">
        <v>2012</v>
      </c>
      <c r="B10721" t="s">
        <v>132</v>
      </c>
      <c r="C10721">
        <v>9</v>
      </c>
      <c r="D10721" t="s">
        <v>661</v>
      </c>
      <c r="E10721">
        <v>4</v>
      </c>
      <c r="J10721" t="s">
        <v>390</v>
      </c>
      <c r="K10721">
        <v>12</v>
      </c>
      <c r="L10721">
        <v>10</v>
      </c>
      <c r="M10721">
        <v>5</v>
      </c>
    </row>
    <row r="10722" spans="1:17" x14ac:dyDescent="0.25">
      <c r="A10722">
        <v>2012</v>
      </c>
      <c r="B10722" t="s">
        <v>132</v>
      </c>
      <c r="C10722">
        <v>10</v>
      </c>
      <c r="D10722" t="s">
        <v>661</v>
      </c>
      <c r="E10722">
        <v>4</v>
      </c>
      <c r="J10722" t="s">
        <v>398</v>
      </c>
      <c r="K10722">
        <v>10</v>
      </c>
      <c r="L10722">
        <v>5</v>
      </c>
      <c r="M10722">
        <v>8</v>
      </c>
      <c r="P10722">
        <v>60</v>
      </c>
    </row>
    <row r="10723" spans="1:17" x14ac:dyDescent="0.25">
      <c r="A10723">
        <v>2012</v>
      </c>
      <c r="B10723" t="s">
        <v>132</v>
      </c>
      <c r="C10723">
        <v>11</v>
      </c>
      <c r="D10723" t="s">
        <v>661</v>
      </c>
      <c r="E10723">
        <v>4</v>
      </c>
      <c r="J10723" t="s">
        <v>391</v>
      </c>
      <c r="K10723">
        <v>15</v>
      </c>
      <c r="L10723">
        <v>10</v>
      </c>
      <c r="M10723">
        <v>10</v>
      </c>
    </row>
    <row r="10724" spans="1:17" x14ac:dyDescent="0.25">
      <c r="A10724">
        <v>2012</v>
      </c>
      <c r="B10724" t="s">
        <v>132</v>
      </c>
      <c r="C10724">
        <v>12</v>
      </c>
      <c r="D10724" t="s">
        <v>661</v>
      </c>
      <c r="E10724">
        <v>4</v>
      </c>
      <c r="J10724" t="s">
        <v>389</v>
      </c>
      <c r="K10724">
        <v>20</v>
      </c>
      <c r="L10724">
        <v>20</v>
      </c>
      <c r="M10724">
        <v>10</v>
      </c>
    </row>
    <row r="10725" spans="1:17" x14ac:dyDescent="0.25">
      <c r="A10725">
        <v>2012</v>
      </c>
      <c r="B10725" t="s">
        <v>132</v>
      </c>
      <c r="C10725">
        <v>13</v>
      </c>
      <c r="D10725" t="s">
        <v>661</v>
      </c>
      <c r="E10725">
        <v>4</v>
      </c>
      <c r="J10725" t="s">
        <v>393</v>
      </c>
      <c r="K10725">
        <v>10</v>
      </c>
      <c r="L10725">
        <v>3</v>
      </c>
      <c r="M10725">
        <v>10</v>
      </c>
    </row>
    <row r="10726" spans="1:17" x14ac:dyDescent="0.25">
      <c r="A10726">
        <v>2012</v>
      </c>
      <c r="B10726" t="s">
        <v>132</v>
      </c>
      <c r="C10726">
        <v>14</v>
      </c>
      <c r="D10726" t="s">
        <v>661</v>
      </c>
      <c r="E10726">
        <v>4</v>
      </c>
      <c r="J10726" t="s">
        <v>398</v>
      </c>
      <c r="K10726">
        <v>40</v>
      </c>
      <c r="L10726">
        <v>30</v>
      </c>
      <c r="M10726">
        <v>10</v>
      </c>
      <c r="P10726">
        <v>95</v>
      </c>
    </row>
    <row r="10727" spans="1:17" x14ac:dyDescent="0.25">
      <c r="A10727">
        <v>2012</v>
      </c>
      <c r="B10727" t="s">
        <v>132</v>
      </c>
      <c r="C10727">
        <v>1</v>
      </c>
      <c r="D10727" t="s">
        <v>661</v>
      </c>
      <c r="E10727">
        <v>5</v>
      </c>
      <c r="F10727">
        <v>25</v>
      </c>
      <c r="G10727">
        <v>150</v>
      </c>
      <c r="H10727">
        <v>150</v>
      </c>
      <c r="I10727">
        <f t="shared" ref="I10727" si="137">IF($F10727&gt;0, $F10727/(1000-$G10727)*1000,"")</f>
        <v>29.411764705882351</v>
      </c>
      <c r="J10727" t="s">
        <v>393</v>
      </c>
      <c r="K10727">
        <v>50</v>
      </c>
      <c r="L10727">
        <v>40</v>
      </c>
      <c r="M10727">
        <v>20</v>
      </c>
      <c r="O10727">
        <v>20</v>
      </c>
      <c r="Q10727" t="s">
        <v>156</v>
      </c>
    </row>
    <row r="10728" spans="1:17" x14ac:dyDescent="0.25">
      <c r="A10728">
        <v>2012</v>
      </c>
      <c r="B10728" t="s">
        <v>132</v>
      </c>
      <c r="C10728">
        <v>2</v>
      </c>
      <c r="D10728" t="s">
        <v>661</v>
      </c>
      <c r="E10728">
        <v>5</v>
      </c>
      <c r="J10728" t="s">
        <v>393</v>
      </c>
      <c r="K10728">
        <v>10</v>
      </c>
      <c r="L10728">
        <v>5</v>
      </c>
      <c r="M10728">
        <v>5</v>
      </c>
    </row>
    <row r="10729" spans="1:17" x14ac:dyDescent="0.25">
      <c r="A10729">
        <v>2012</v>
      </c>
      <c r="B10729" t="s">
        <v>132</v>
      </c>
      <c r="C10729">
        <v>3</v>
      </c>
      <c r="D10729" t="s">
        <v>661</v>
      </c>
      <c r="E10729">
        <v>5</v>
      </c>
      <c r="J10729" t="s">
        <v>388</v>
      </c>
      <c r="K10729">
        <v>10</v>
      </c>
      <c r="L10729">
        <v>5</v>
      </c>
      <c r="M10729">
        <v>5</v>
      </c>
      <c r="P10729">
        <v>60</v>
      </c>
    </row>
    <row r="10730" spans="1:17" x14ac:dyDescent="0.25">
      <c r="A10730">
        <v>2012</v>
      </c>
      <c r="B10730" t="s">
        <v>132</v>
      </c>
      <c r="C10730">
        <v>4</v>
      </c>
      <c r="D10730" t="s">
        <v>661</v>
      </c>
      <c r="E10730">
        <v>5</v>
      </c>
      <c r="J10730" t="s">
        <v>393</v>
      </c>
      <c r="K10730">
        <v>12</v>
      </c>
      <c r="L10730">
        <v>10</v>
      </c>
      <c r="M10730">
        <v>3</v>
      </c>
    </row>
    <row r="10731" spans="1:17" x14ac:dyDescent="0.25">
      <c r="A10731">
        <v>2012</v>
      </c>
      <c r="B10731" t="s">
        <v>132</v>
      </c>
      <c r="C10731">
        <v>5</v>
      </c>
      <c r="D10731" t="s">
        <v>661</v>
      </c>
      <c r="E10731">
        <v>5</v>
      </c>
      <c r="J10731" t="s">
        <v>390</v>
      </c>
      <c r="K10731">
        <v>5</v>
      </c>
      <c r="L10731">
        <v>5</v>
      </c>
      <c r="M10731">
        <v>3</v>
      </c>
    </row>
    <row r="10732" spans="1:17" x14ac:dyDescent="0.25">
      <c r="A10732">
        <v>2012</v>
      </c>
      <c r="B10732" t="s">
        <v>132</v>
      </c>
      <c r="C10732">
        <v>6</v>
      </c>
      <c r="D10732" t="s">
        <v>661</v>
      </c>
      <c r="E10732">
        <v>5</v>
      </c>
      <c r="J10732" t="s">
        <v>398</v>
      </c>
      <c r="K10732">
        <v>10</v>
      </c>
      <c r="L10732">
        <v>20</v>
      </c>
      <c r="M10732">
        <v>4</v>
      </c>
    </row>
    <row r="10733" spans="1:17" x14ac:dyDescent="0.25">
      <c r="A10733">
        <v>2012</v>
      </c>
      <c r="B10733" t="s">
        <v>132</v>
      </c>
      <c r="C10733">
        <v>7</v>
      </c>
      <c r="D10733" t="s">
        <v>661</v>
      </c>
      <c r="E10733">
        <v>5</v>
      </c>
      <c r="J10733" t="s">
        <v>398</v>
      </c>
      <c r="K10733">
        <v>15</v>
      </c>
      <c r="L10733">
        <v>10</v>
      </c>
      <c r="M10733">
        <v>4</v>
      </c>
      <c r="P10733">
        <v>70</v>
      </c>
    </row>
    <row r="10734" spans="1:17" x14ac:dyDescent="0.25">
      <c r="A10734">
        <v>2012</v>
      </c>
      <c r="B10734" t="s">
        <v>132</v>
      </c>
      <c r="C10734">
        <v>8</v>
      </c>
      <c r="D10734" t="s">
        <v>661</v>
      </c>
      <c r="E10734">
        <v>5</v>
      </c>
      <c r="J10734" t="s">
        <v>388</v>
      </c>
      <c r="K10734">
        <v>10</v>
      </c>
      <c r="L10734">
        <v>5</v>
      </c>
      <c r="M10734">
        <v>5</v>
      </c>
    </row>
    <row r="10735" spans="1:17" x14ac:dyDescent="0.25">
      <c r="A10735">
        <v>2012</v>
      </c>
      <c r="B10735" t="s">
        <v>132</v>
      </c>
      <c r="C10735">
        <v>9</v>
      </c>
      <c r="D10735" t="s">
        <v>661</v>
      </c>
      <c r="E10735">
        <v>5</v>
      </c>
      <c r="J10735" t="s">
        <v>388</v>
      </c>
      <c r="K10735">
        <v>10</v>
      </c>
      <c r="L10735">
        <v>5</v>
      </c>
      <c r="M10735">
        <v>5</v>
      </c>
    </row>
    <row r="10736" spans="1:17" x14ac:dyDescent="0.25">
      <c r="A10736">
        <v>2012</v>
      </c>
      <c r="B10736" t="s">
        <v>132</v>
      </c>
      <c r="C10736">
        <v>10</v>
      </c>
      <c r="D10736" t="s">
        <v>661</v>
      </c>
      <c r="E10736">
        <v>5</v>
      </c>
      <c r="J10736" t="s">
        <v>398</v>
      </c>
      <c r="K10736">
        <v>35</v>
      </c>
      <c r="L10736">
        <v>30</v>
      </c>
      <c r="M10736">
        <v>15</v>
      </c>
    </row>
    <row r="10737" spans="1:17" x14ac:dyDescent="0.25">
      <c r="A10737">
        <v>2012</v>
      </c>
      <c r="B10737" t="s">
        <v>132</v>
      </c>
      <c r="C10737">
        <v>11</v>
      </c>
      <c r="D10737" t="s">
        <v>661</v>
      </c>
      <c r="E10737">
        <v>5</v>
      </c>
      <c r="J10737" t="s">
        <v>393</v>
      </c>
      <c r="K10737">
        <v>20</v>
      </c>
      <c r="L10737">
        <v>10</v>
      </c>
      <c r="M10737">
        <v>3</v>
      </c>
    </row>
    <row r="10738" spans="1:17" x14ac:dyDescent="0.25">
      <c r="A10738">
        <v>2012</v>
      </c>
      <c r="B10738" t="s">
        <v>132</v>
      </c>
      <c r="C10738">
        <v>12</v>
      </c>
      <c r="D10738" t="s">
        <v>661</v>
      </c>
      <c r="E10738">
        <v>5</v>
      </c>
      <c r="J10738" t="s">
        <v>388</v>
      </c>
      <c r="K10738">
        <v>20</v>
      </c>
      <c r="L10738">
        <v>25</v>
      </c>
      <c r="M10738">
        <v>15</v>
      </c>
    </row>
    <row r="10739" spans="1:17" x14ac:dyDescent="0.25">
      <c r="A10739">
        <v>2012</v>
      </c>
      <c r="B10739" t="s">
        <v>132</v>
      </c>
      <c r="C10739">
        <v>13</v>
      </c>
      <c r="D10739" t="s">
        <v>661</v>
      </c>
      <c r="E10739">
        <v>5</v>
      </c>
      <c r="J10739" t="s">
        <v>393</v>
      </c>
      <c r="K10739">
        <v>10</v>
      </c>
      <c r="L10739">
        <v>5</v>
      </c>
      <c r="M10739">
        <v>5</v>
      </c>
    </row>
    <row r="10740" spans="1:17" x14ac:dyDescent="0.25">
      <c r="A10740">
        <v>2012</v>
      </c>
      <c r="B10740" t="s">
        <v>132</v>
      </c>
      <c r="C10740">
        <v>14</v>
      </c>
      <c r="D10740" t="s">
        <v>661</v>
      </c>
      <c r="E10740">
        <v>5</v>
      </c>
      <c r="J10740" t="s">
        <v>390</v>
      </c>
      <c r="K10740">
        <v>5</v>
      </c>
      <c r="L10740">
        <v>5</v>
      </c>
      <c r="M10740">
        <v>5</v>
      </c>
    </row>
    <row r="10741" spans="1:17" x14ac:dyDescent="0.25">
      <c r="A10741">
        <v>2012</v>
      </c>
      <c r="B10741" t="s">
        <v>132</v>
      </c>
      <c r="C10741">
        <v>1</v>
      </c>
      <c r="D10741" t="s">
        <v>661</v>
      </c>
      <c r="E10741">
        <v>6</v>
      </c>
      <c r="F10741">
        <v>25</v>
      </c>
      <c r="G10741">
        <v>185</v>
      </c>
      <c r="H10741">
        <v>40</v>
      </c>
      <c r="I10741">
        <f t="shared" ref="I10741" si="138">IF($F10741&gt;0, $F10741/(1000-$G10741)*1000,"")</f>
        <v>30.674846625766872</v>
      </c>
      <c r="J10741" t="s">
        <v>389</v>
      </c>
      <c r="K10741">
        <v>35</v>
      </c>
      <c r="L10741">
        <v>30</v>
      </c>
      <c r="M10741">
        <v>10</v>
      </c>
      <c r="O10741">
        <v>5</v>
      </c>
    </row>
    <row r="10742" spans="1:17" x14ac:dyDescent="0.25">
      <c r="A10742">
        <v>2012</v>
      </c>
      <c r="B10742" t="s">
        <v>132</v>
      </c>
      <c r="C10742">
        <v>2</v>
      </c>
      <c r="D10742" t="s">
        <v>661</v>
      </c>
      <c r="E10742">
        <v>6</v>
      </c>
      <c r="J10742" t="s">
        <v>393</v>
      </c>
      <c r="K10742">
        <v>20</v>
      </c>
      <c r="L10742">
        <v>10</v>
      </c>
      <c r="M10742">
        <v>10</v>
      </c>
    </row>
    <row r="10743" spans="1:17" x14ac:dyDescent="0.25">
      <c r="A10743">
        <v>2012</v>
      </c>
      <c r="B10743" t="s">
        <v>132</v>
      </c>
      <c r="C10743">
        <v>3</v>
      </c>
      <c r="D10743" t="s">
        <v>661</v>
      </c>
      <c r="E10743">
        <v>6</v>
      </c>
      <c r="J10743" t="s">
        <v>393</v>
      </c>
      <c r="K10743">
        <v>40</v>
      </c>
      <c r="L10743">
        <v>30</v>
      </c>
      <c r="M10743">
        <v>10</v>
      </c>
      <c r="O10743">
        <v>40</v>
      </c>
      <c r="Q10743" t="s">
        <v>156</v>
      </c>
    </row>
    <row r="10744" spans="1:17" x14ac:dyDescent="0.25">
      <c r="A10744">
        <v>2012</v>
      </c>
      <c r="B10744" t="s">
        <v>132</v>
      </c>
      <c r="C10744">
        <v>4</v>
      </c>
      <c r="D10744" t="s">
        <v>661</v>
      </c>
      <c r="E10744">
        <v>6</v>
      </c>
      <c r="J10744" t="s">
        <v>393</v>
      </c>
      <c r="K10744">
        <v>15</v>
      </c>
      <c r="L10744">
        <v>10</v>
      </c>
      <c r="M10744">
        <v>8</v>
      </c>
      <c r="O10744">
        <v>10</v>
      </c>
      <c r="Q10744" t="s">
        <v>156</v>
      </c>
    </row>
    <row r="10745" spans="1:17" x14ac:dyDescent="0.25">
      <c r="A10745">
        <v>2012</v>
      </c>
      <c r="B10745" t="s">
        <v>132</v>
      </c>
      <c r="C10745">
        <v>5</v>
      </c>
      <c r="D10745" t="s">
        <v>661</v>
      </c>
      <c r="E10745">
        <v>6</v>
      </c>
      <c r="J10745" t="s">
        <v>393</v>
      </c>
      <c r="K10745">
        <v>5</v>
      </c>
      <c r="L10745">
        <v>5</v>
      </c>
      <c r="M10745">
        <v>5</v>
      </c>
    </row>
    <row r="10746" spans="1:17" x14ac:dyDescent="0.25">
      <c r="A10746">
        <v>2012</v>
      </c>
      <c r="B10746" t="s">
        <v>132</v>
      </c>
      <c r="C10746">
        <v>6</v>
      </c>
      <c r="D10746" t="s">
        <v>661</v>
      </c>
      <c r="E10746">
        <v>6</v>
      </c>
      <c r="J10746" t="s">
        <v>393</v>
      </c>
      <c r="K10746">
        <v>10</v>
      </c>
      <c r="L10746">
        <v>5</v>
      </c>
      <c r="M10746">
        <v>5</v>
      </c>
      <c r="O10746">
        <v>10</v>
      </c>
      <c r="Q10746" t="s">
        <v>156</v>
      </c>
    </row>
    <row r="10747" spans="1:17" x14ac:dyDescent="0.25">
      <c r="A10747">
        <v>2012</v>
      </c>
      <c r="B10747" t="s">
        <v>132</v>
      </c>
      <c r="C10747">
        <v>7</v>
      </c>
      <c r="D10747" t="s">
        <v>661</v>
      </c>
      <c r="E10747">
        <v>6</v>
      </c>
      <c r="J10747" t="s">
        <v>393</v>
      </c>
      <c r="K10747">
        <v>15</v>
      </c>
      <c r="L10747">
        <v>5</v>
      </c>
      <c r="M10747">
        <v>5</v>
      </c>
    </row>
    <row r="10748" spans="1:17" x14ac:dyDescent="0.25">
      <c r="A10748">
        <v>2012</v>
      </c>
      <c r="B10748" t="s">
        <v>132</v>
      </c>
      <c r="C10748">
        <v>8</v>
      </c>
      <c r="D10748" t="s">
        <v>661</v>
      </c>
      <c r="E10748">
        <v>6</v>
      </c>
      <c r="J10748" t="s">
        <v>389</v>
      </c>
      <c r="K10748">
        <v>40</v>
      </c>
      <c r="L10748">
        <v>30</v>
      </c>
      <c r="M10748">
        <v>10</v>
      </c>
    </row>
    <row r="10749" spans="1:17" x14ac:dyDescent="0.25">
      <c r="A10749">
        <v>2012</v>
      </c>
      <c r="B10749" t="s">
        <v>132</v>
      </c>
      <c r="C10749">
        <v>9</v>
      </c>
      <c r="D10749" t="s">
        <v>661</v>
      </c>
      <c r="E10749">
        <v>6</v>
      </c>
      <c r="J10749" t="s">
        <v>398</v>
      </c>
      <c r="K10749">
        <v>10</v>
      </c>
      <c r="L10749">
        <v>8</v>
      </c>
      <c r="M10749">
        <v>4</v>
      </c>
    </row>
    <row r="10750" spans="1:17" x14ac:dyDescent="0.25">
      <c r="A10750">
        <v>2012</v>
      </c>
      <c r="B10750" t="s">
        <v>132</v>
      </c>
      <c r="C10750">
        <v>10</v>
      </c>
      <c r="D10750" t="s">
        <v>661</v>
      </c>
      <c r="E10750">
        <v>6</v>
      </c>
      <c r="J10750" t="s">
        <v>398</v>
      </c>
      <c r="K10750">
        <v>5</v>
      </c>
      <c r="L10750">
        <v>5</v>
      </c>
      <c r="M10750">
        <v>8</v>
      </c>
    </row>
    <row r="10751" spans="1:17" x14ac:dyDescent="0.25">
      <c r="A10751">
        <v>2012</v>
      </c>
      <c r="B10751" t="s">
        <v>132</v>
      </c>
      <c r="C10751">
        <v>11</v>
      </c>
      <c r="D10751" t="s">
        <v>661</v>
      </c>
      <c r="E10751">
        <v>6</v>
      </c>
      <c r="J10751" t="s">
        <v>398</v>
      </c>
      <c r="K10751">
        <v>10</v>
      </c>
      <c r="L10751">
        <v>5</v>
      </c>
      <c r="M10751">
        <v>4</v>
      </c>
    </row>
    <row r="10752" spans="1:17" x14ac:dyDescent="0.25">
      <c r="A10752">
        <v>2012</v>
      </c>
      <c r="B10752" t="s">
        <v>132</v>
      </c>
      <c r="C10752">
        <v>12</v>
      </c>
      <c r="D10752" t="s">
        <v>661</v>
      </c>
      <c r="E10752">
        <v>6</v>
      </c>
      <c r="J10752" t="s">
        <v>714</v>
      </c>
      <c r="K10752">
        <v>10</v>
      </c>
      <c r="L10752">
        <v>5</v>
      </c>
      <c r="M10752">
        <v>4</v>
      </c>
    </row>
    <row r="10753" spans="1:17" x14ac:dyDescent="0.25">
      <c r="A10753">
        <v>2012</v>
      </c>
      <c r="B10753" t="s">
        <v>132</v>
      </c>
      <c r="C10753">
        <v>13</v>
      </c>
      <c r="D10753" t="s">
        <v>661</v>
      </c>
      <c r="E10753">
        <v>6</v>
      </c>
      <c r="J10753" t="s">
        <v>393</v>
      </c>
      <c r="K10753">
        <v>30</v>
      </c>
      <c r="L10753">
        <v>25</v>
      </c>
      <c r="M10753">
        <v>25</v>
      </c>
    </row>
    <row r="10754" spans="1:17" x14ac:dyDescent="0.25">
      <c r="A10754">
        <v>2012</v>
      </c>
      <c r="B10754" t="s">
        <v>132</v>
      </c>
      <c r="C10754">
        <v>14</v>
      </c>
      <c r="D10754" t="s">
        <v>661</v>
      </c>
      <c r="E10754">
        <v>6</v>
      </c>
      <c r="J10754" t="s">
        <v>393</v>
      </c>
      <c r="K10754">
        <v>10</v>
      </c>
      <c r="L10754">
        <v>8</v>
      </c>
      <c r="M10754">
        <v>3</v>
      </c>
    </row>
    <row r="10755" spans="1:17" x14ac:dyDescent="0.25">
      <c r="A10755">
        <v>2012</v>
      </c>
      <c r="B10755" t="s">
        <v>132</v>
      </c>
      <c r="C10755">
        <v>15</v>
      </c>
      <c r="D10755" t="s">
        <v>661</v>
      </c>
      <c r="E10755">
        <v>6</v>
      </c>
      <c r="J10755" t="s">
        <v>714</v>
      </c>
      <c r="K10755">
        <v>10</v>
      </c>
      <c r="L10755">
        <v>5</v>
      </c>
      <c r="M10755">
        <v>3</v>
      </c>
    </row>
    <row r="10756" spans="1:17" x14ac:dyDescent="0.25">
      <c r="A10756">
        <v>2012</v>
      </c>
      <c r="B10756" t="s">
        <v>132</v>
      </c>
      <c r="C10756">
        <v>16</v>
      </c>
      <c r="D10756" t="s">
        <v>661</v>
      </c>
      <c r="E10756">
        <v>6</v>
      </c>
      <c r="J10756" t="s">
        <v>393</v>
      </c>
      <c r="K10756">
        <v>8</v>
      </c>
      <c r="L10756">
        <v>5</v>
      </c>
      <c r="M10756">
        <v>4</v>
      </c>
    </row>
    <row r="10757" spans="1:17" x14ac:dyDescent="0.25">
      <c r="A10757">
        <v>2012</v>
      </c>
      <c r="B10757" t="s">
        <v>132</v>
      </c>
      <c r="C10757">
        <v>17</v>
      </c>
      <c r="D10757" t="s">
        <v>661</v>
      </c>
      <c r="E10757">
        <v>6</v>
      </c>
      <c r="J10757" t="s">
        <v>393</v>
      </c>
      <c r="K10757">
        <v>5</v>
      </c>
      <c r="L10757">
        <v>5</v>
      </c>
      <c r="M10757">
        <v>3</v>
      </c>
      <c r="Q10757" t="s">
        <v>156</v>
      </c>
    </row>
    <row r="10758" spans="1:17" x14ac:dyDescent="0.25">
      <c r="A10758">
        <v>2013</v>
      </c>
      <c r="B10758" s="6" t="s">
        <v>71</v>
      </c>
      <c r="C10758">
        <v>1</v>
      </c>
      <c r="D10758" t="s">
        <v>716</v>
      </c>
      <c r="E10758">
        <v>1</v>
      </c>
      <c r="F10758">
        <f>44*0.3048</f>
        <v>13.411200000000001</v>
      </c>
      <c r="G10758">
        <v>3</v>
      </c>
      <c r="H10758">
        <v>50</v>
      </c>
      <c r="I10758">
        <f>(SUM(G10758:G10767))/(1000-H10758)*1000</f>
        <v>147.36842105263156</v>
      </c>
      <c r="J10758" t="s">
        <v>393</v>
      </c>
      <c r="K10758">
        <v>8</v>
      </c>
      <c r="L10758">
        <v>5</v>
      </c>
      <c r="M10758">
        <v>2</v>
      </c>
      <c r="N10758">
        <v>0</v>
      </c>
      <c r="O10758">
        <v>0</v>
      </c>
      <c r="P10758">
        <v>0</v>
      </c>
    </row>
    <row r="10759" spans="1:17" x14ac:dyDescent="0.25">
      <c r="A10759">
        <v>2013</v>
      </c>
      <c r="B10759" s="6" t="s">
        <v>71</v>
      </c>
      <c r="C10759">
        <v>2</v>
      </c>
      <c r="D10759" t="s">
        <v>716</v>
      </c>
      <c r="G10759">
        <v>15</v>
      </c>
      <c r="J10759" t="s">
        <v>388</v>
      </c>
      <c r="K10759">
        <v>30</v>
      </c>
      <c r="L10759">
        <v>15</v>
      </c>
      <c r="M10759">
        <v>40</v>
      </c>
      <c r="N10759">
        <v>0</v>
      </c>
      <c r="O10759">
        <v>0</v>
      </c>
      <c r="P10759">
        <v>65</v>
      </c>
    </row>
    <row r="10760" spans="1:17" x14ac:dyDescent="0.25">
      <c r="A10760">
        <v>2013</v>
      </c>
      <c r="B10760" s="6" t="s">
        <v>71</v>
      </c>
      <c r="C10760">
        <v>3</v>
      </c>
      <c r="D10760" t="s">
        <v>716</v>
      </c>
      <c r="G10760">
        <v>15</v>
      </c>
      <c r="J10760" t="s">
        <v>436</v>
      </c>
      <c r="K10760">
        <v>20</v>
      </c>
      <c r="L10760">
        <v>10</v>
      </c>
      <c r="M10760">
        <v>2</v>
      </c>
      <c r="N10760">
        <v>0</v>
      </c>
      <c r="O10760">
        <v>0</v>
      </c>
      <c r="P10760">
        <v>0</v>
      </c>
    </row>
    <row r="10761" spans="1:17" x14ac:dyDescent="0.25">
      <c r="A10761">
        <v>2013</v>
      </c>
      <c r="B10761" s="6" t="s">
        <v>71</v>
      </c>
      <c r="C10761">
        <v>4</v>
      </c>
      <c r="D10761" t="s">
        <v>716</v>
      </c>
      <c r="G10761">
        <v>15</v>
      </c>
      <c r="J10761" t="s">
        <v>393</v>
      </c>
      <c r="K10761">
        <v>20</v>
      </c>
      <c r="L10761">
        <v>15</v>
      </c>
      <c r="M10761">
        <v>5</v>
      </c>
      <c r="N10761">
        <v>0</v>
      </c>
      <c r="O10761">
        <v>0</v>
      </c>
      <c r="P10761">
        <v>0</v>
      </c>
      <c r="Q10761" t="s">
        <v>156</v>
      </c>
    </row>
    <row r="10762" spans="1:17" x14ac:dyDescent="0.25">
      <c r="A10762">
        <v>2013</v>
      </c>
      <c r="B10762" s="6" t="s">
        <v>71</v>
      </c>
      <c r="C10762">
        <v>5</v>
      </c>
      <c r="D10762" t="s">
        <v>716</v>
      </c>
      <c r="G10762">
        <v>30</v>
      </c>
      <c r="J10762" t="s">
        <v>392</v>
      </c>
      <c r="K10762">
        <v>30</v>
      </c>
      <c r="L10762">
        <v>30</v>
      </c>
      <c r="M10762">
        <v>10</v>
      </c>
      <c r="N10762">
        <v>0</v>
      </c>
      <c r="O10762">
        <v>0</v>
      </c>
      <c r="P10762">
        <v>0</v>
      </c>
    </row>
    <row r="10763" spans="1:17" x14ac:dyDescent="0.25">
      <c r="A10763">
        <v>2013</v>
      </c>
      <c r="B10763" s="6" t="s">
        <v>71</v>
      </c>
      <c r="C10763">
        <v>6</v>
      </c>
      <c r="D10763" t="s">
        <v>716</v>
      </c>
      <c r="G10763">
        <v>20</v>
      </c>
      <c r="J10763" t="s">
        <v>393</v>
      </c>
      <c r="K10763">
        <v>30</v>
      </c>
      <c r="L10763">
        <v>20</v>
      </c>
      <c r="M10763">
        <v>20</v>
      </c>
      <c r="N10763">
        <v>0</v>
      </c>
      <c r="O10763">
        <v>0</v>
      </c>
      <c r="P10763">
        <v>25</v>
      </c>
      <c r="Q10763" t="s">
        <v>156</v>
      </c>
    </row>
    <row r="10764" spans="1:17" x14ac:dyDescent="0.25">
      <c r="A10764">
        <v>2013</v>
      </c>
      <c r="B10764" s="6" t="s">
        <v>71</v>
      </c>
      <c r="C10764">
        <v>7</v>
      </c>
      <c r="D10764" t="s">
        <v>716</v>
      </c>
      <c r="G10764">
        <v>10</v>
      </c>
      <c r="J10764" t="s">
        <v>390</v>
      </c>
      <c r="K10764">
        <v>10</v>
      </c>
      <c r="L10764">
        <v>5</v>
      </c>
      <c r="M10764">
        <v>5</v>
      </c>
      <c r="N10764">
        <v>0</v>
      </c>
      <c r="O10764">
        <v>0</v>
      </c>
      <c r="P10764">
        <v>0</v>
      </c>
    </row>
    <row r="10765" spans="1:17" x14ac:dyDescent="0.25">
      <c r="A10765">
        <v>2013</v>
      </c>
      <c r="B10765" s="6" t="s">
        <v>71</v>
      </c>
      <c r="C10765">
        <v>8</v>
      </c>
      <c r="D10765" t="s">
        <v>716</v>
      </c>
      <c r="G10765">
        <v>5</v>
      </c>
      <c r="J10765" t="s">
        <v>393</v>
      </c>
      <c r="K10765">
        <v>10</v>
      </c>
      <c r="L10765">
        <v>10</v>
      </c>
      <c r="M10765">
        <v>15</v>
      </c>
      <c r="N10765">
        <v>0</v>
      </c>
      <c r="O10765">
        <v>0</v>
      </c>
      <c r="P10765">
        <v>0</v>
      </c>
    </row>
    <row r="10766" spans="1:17" x14ac:dyDescent="0.25">
      <c r="A10766">
        <v>2013</v>
      </c>
      <c r="B10766" s="6" t="s">
        <v>71</v>
      </c>
      <c r="C10766">
        <v>9</v>
      </c>
      <c r="D10766" t="s">
        <v>716</v>
      </c>
      <c r="G10766">
        <v>15</v>
      </c>
      <c r="J10766" t="s">
        <v>393</v>
      </c>
      <c r="K10766">
        <v>18</v>
      </c>
      <c r="L10766">
        <v>10</v>
      </c>
      <c r="M10766">
        <v>10</v>
      </c>
      <c r="N10766">
        <v>0</v>
      </c>
      <c r="O10766">
        <v>0</v>
      </c>
      <c r="P10766">
        <v>0</v>
      </c>
    </row>
    <row r="10767" spans="1:17" x14ac:dyDescent="0.25">
      <c r="A10767">
        <v>2013</v>
      </c>
      <c r="B10767" s="6" t="s">
        <v>71</v>
      </c>
      <c r="C10767">
        <v>10</v>
      </c>
      <c r="D10767" t="s">
        <v>716</v>
      </c>
      <c r="G10767">
        <v>12</v>
      </c>
      <c r="J10767" t="s">
        <v>392</v>
      </c>
      <c r="K10767">
        <v>35</v>
      </c>
      <c r="L10767">
        <v>25</v>
      </c>
      <c r="M10767">
        <v>20</v>
      </c>
      <c r="N10767">
        <v>0</v>
      </c>
      <c r="O10767">
        <v>0</v>
      </c>
      <c r="P10767">
        <v>0</v>
      </c>
    </row>
    <row r="10768" spans="1:17" x14ac:dyDescent="0.25">
      <c r="A10768">
        <v>2013</v>
      </c>
      <c r="B10768" s="6" t="s">
        <v>71</v>
      </c>
      <c r="C10768">
        <v>11</v>
      </c>
      <c r="D10768" t="s">
        <v>716</v>
      </c>
      <c r="E10768">
        <v>2</v>
      </c>
      <c r="F10768">
        <f>44*0.3048</f>
        <v>13.411200000000001</v>
      </c>
      <c r="G10768">
        <v>15</v>
      </c>
      <c r="H10768">
        <v>60</v>
      </c>
      <c r="I10768">
        <f>(SUM(G10768:G10777))/(1000-H10768)*1000</f>
        <v>202.12765957446808</v>
      </c>
      <c r="J10768" t="s">
        <v>393</v>
      </c>
      <c r="K10768">
        <v>30</v>
      </c>
      <c r="L10768">
        <v>15</v>
      </c>
      <c r="M10768">
        <v>5</v>
      </c>
      <c r="N10768">
        <v>0</v>
      </c>
      <c r="O10768">
        <v>0</v>
      </c>
      <c r="P10768">
        <v>10</v>
      </c>
    </row>
    <row r="10769" spans="1:21" x14ac:dyDescent="0.25">
      <c r="A10769">
        <v>2013</v>
      </c>
      <c r="B10769" s="6" t="s">
        <v>71</v>
      </c>
      <c r="C10769">
        <v>12</v>
      </c>
      <c r="D10769" t="s">
        <v>716</v>
      </c>
      <c r="G10769">
        <v>20</v>
      </c>
      <c r="J10769" t="s">
        <v>393</v>
      </c>
      <c r="K10769">
        <v>25</v>
      </c>
      <c r="L10769">
        <v>25</v>
      </c>
      <c r="M10769">
        <v>10</v>
      </c>
      <c r="N10769">
        <v>0</v>
      </c>
      <c r="O10769">
        <v>0</v>
      </c>
      <c r="P10769">
        <v>10</v>
      </c>
      <c r="Q10769" t="s">
        <v>156</v>
      </c>
    </row>
    <row r="10770" spans="1:21" x14ac:dyDescent="0.25">
      <c r="A10770">
        <v>2013</v>
      </c>
      <c r="B10770" s="6" t="s">
        <v>71</v>
      </c>
      <c r="C10770">
        <v>13</v>
      </c>
      <c r="D10770" t="s">
        <v>716</v>
      </c>
      <c r="G10770">
        <v>30</v>
      </c>
      <c r="J10770" t="s">
        <v>388</v>
      </c>
      <c r="K10770">
        <v>50</v>
      </c>
      <c r="L10770">
        <v>30</v>
      </c>
      <c r="M10770">
        <v>40</v>
      </c>
      <c r="N10770">
        <v>0</v>
      </c>
      <c r="O10770">
        <v>0</v>
      </c>
      <c r="P10770">
        <v>10</v>
      </c>
    </row>
    <row r="10771" spans="1:21" x14ac:dyDescent="0.25">
      <c r="A10771">
        <v>2013</v>
      </c>
      <c r="B10771" s="6" t="s">
        <v>71</v>
      </c>
      <c r="C10771">
        <v>14</v>
      </c>
      <c r="D10771" t="s">
        <v>716</v>
      </c>
      <c r="G10771">
        <v>10</v>
      </c>
      <c r="J10771" t="s">
        <v>393</v>
      </c>
      <c r="K10771">
        <v>25</v>
      </c>
      <c r="L10771">
        <v>20</v>
      </c>
      <c r="M10771">
        <v>15</v>
      </c>
      <c r="N10771">
        <v>0</v>
      </c>
      <c r="O10771">
        <v>0</v>
      </c>
      <c r="P10771">
        <v>0</v>
      </c>
    </row>
    <row r="10772" spans="1:21" x14ac:dyDescent="0.25">
      <c r="A10772">
        <v>2013</v>
      </c>
      <c r="B10772" s="6" t="s">
        <v>71</v>
      </c>
      <c r="C10772">
        <v>15</v>
      </c>
      <c r="D10772" t="s">
        <v>716</v>
      </c>
      <c r="G10772">
        <v>15</v>
      </c>
      <c r="J10772" t="s">
        <v>388</v>
      </c>
      <c r="K10772">
        <v>20</v>
      </c>
      <c r="L10772">
        <v>15</v>
      </c>
      <c r="M10772">
        <v>2</v>
      </c>
      <c r="N10772">
        <v>0</v>
      </c>
      <c r="O10772">
        <v>0</v>
      </c>
      <c r="P10772">
        <v>0</v>
      </c>
    </row>
    <row r="10773" spans="1:21" x14ac:dyDescent="0.25">
      <c r="A10773">
        <v>2013</v>
      </c>
      <c r="B10773" s="6" t="s">
        <v>71</v>
      </c>
      <c r="C10773">
        <v>16</v>
      </c>
      <c r="D10773" t="s">
        <v>716</v>
      </c>
      <c r="G10773">
        <v>5</v>
      </c>
      <c r="J10773" t="s">
        <v>393</v>
      </c>
      <c r="K10773">
        <v>5</v>
      </c>
      <c r="L10773">
        <v>5</v>
      </c>
      <c r="M10773">
        <v>2</v>
      </c>
      <c r="N10773">
        <v>0</v>
      </c>
      <c r="O10773">
        <v>0</v>
      </c>
      <c r="P10773">
        <v>0</v>
      </c>
    </row>
    <row r="10774" spans="1:21" x14ac:dyDescent="0.25">
      <c r="A10774">
        <v>2013</v>
      </c>
      <c r="B10774" s="6" t="s">
        <v>71</v>
      </c>
      <c r="C10774">
        <v>17</v>
      </c>
      <c r="D10774" t="s">
        <v>716</v>
      </c>
      <c r="G10774">
        <v>15</v>
      </c>
      <c r="J10774" t="s">
        <v>393</v>
      </c>
      <c r="K10774">
        <v>20</v>
      </c>
      <c r="L10774">
        <v>15</v>
      </c>
      <c r="M10774">
        <v>5</v>
      </c>
      <c r="N10774">
        <v>0</v>
      </c>
      <c r="O10774">
        <v>0</v>
      </c>
      <c r="P10774">
        <v>0</v>
      </c>
    </row>
    <row r="10775" spans="1:21" x14ac:dyDescent="0.25">
      <c r="A10775">
        <v>2013</v>
      </c>
      <c r="B10775" s="6" t="s">
        <v>71</v>
      </c>
      <c r="C10775">
        <v>18</v>
      </c>
      <c r="D10775" t="s">
        <v>716</v>
      </c>
      <c r="G10775">
        <v>40</v>
      </c>
      <c r="J10775" t="s">
        <v>394</v>
      </c>
      <c r="K10775">
        <v>45</v>
      </c>
      <c r="L10775">
        <v>40</v>
      </c>
      <c r="M10775">
        <v>10</v>
      </c>
      <c r="N10775">
        <v>0</v>
      </c>
      <c r="O10775">
        <v>0</v>
      </c>
      <c r="P10775">
        <v>0</v>
      </c>
    </row>
    <row r="10776" spans="1:21" x14ac:dyDescent="0.25">
      <c r="A10776">
        <v>2013</v>
      </c>
      <c r="B10776" s="6" t="s">
        <v>71</v>
      </c>
      <c r="C10776">
        <v>19</v>
      </c>
      <c r="D10776" t="s">
        <v>716</v>
      </c>
      <c r="G10776">
        <v>30</v>
      </c>
      <c r="J10776" t="s">
        <v>393</v>
      </c>
      <c r="K10776">
        <v>35</v>
      </c>
      <c r="L10776">
        <v>25</v>
      </c>
      <c r="M10776">
        <v>15</v>
      </c>
      <c r="N10776">
        <v>0</v>
      </c>
      <c r="O10776">
        <v>0</v>
      </c>
      <c r="P10776">
        <v>0</v>
      </c>
    </row>
    <row r="10777" spans="1:21" x14ac:dyDescent="0.25">
      <c r="A10777">
        <v>2013</v>
      </c>
      <c r="B10777" s="6" t="s">
        <v>71</v>
      </c>
      <c r="C10777">
        <v>20</v>
      </c>
      <c r="D10777" t="s">
        <v>716</v>
      </c>
      <c r="G10777">
        <v>10</v>
      </c>
      <c r="J10777" t="s">
        <v>394</v>
      </c>
      <c r="K10777">
        <v>60</v>
      </c>
      <c r="L10777">
        <v>30</v>
      </c>
      <c r="M10777">
        <v>15</v>
      </c>
      <c r="N10777">
        <v>0</v>
      </c>
      <c r="O10777">
        <v>0</v>
      </c>
      <c r="P10777">
        <v>0</v>
      </c>
      <c r="Q10777" t="s">
        <v>156</v>
      </c>
    </row>
    <row r="10778" spans="1:21" x14ac:dyDescent="0.25">
      <c r="A10778">
        <v>2013</v>
      </c>
      <c r="B10778" s="6" t="s">
        <v>71</v>
      </c>
      <c r="C10778">
        <v>21</v>
      </c>
      <c r="D10778" t="s">
        <v>717</v>
      </c>
      <c r="E10778">
        <v>3</v>
      </c>
      <c r="F10778">
        <v>12</v>
      </c>
      <c r="G10778">
        <v>5</v>
      </c>
      <c r="H10778">
        <v>10</v>
      </c>
      <c r="I10778">
        <f>(SUM(G10778:G10793))/(1000-H10778)*1000</f>
        <v>283.83838383838383</v>
      </c>
      <c r="J10778" t="s">
        <v>390</v>
      </c>
      <c r="K10778">
        <v>7</v>
      </c>
      <c r="L10778">
        <v>7</v>
      </c>
      <c r="M10778">
        <v>6</v>
      </c>
      <c r="N10778">
        <v>0</v>
      </c>
      <c r="O10778">
        <v>0</v>
      </c>
      <c r="P10778">
        <v>0</v>
      </c>
    </row>
    <row r="10779" spans="1:21" x14ac:dyDescent="0.25">
      <c r="A10779">
        <v>2013</v>
      </c>
      <c r="B10779" s="6" t="s">
        <v>71</v>
      </c>
      <c r="C10779">
        <v>22</v>
      </c>
      <c r="D10779" t="s">
        <v>717</v>
      </c>
      <c r="G10779">
        <v>12</v>
      </c>
      <c r="J10779" t="s">
        <v>393</v>
      </c>
      <c r="K10779">
        <v>9</v>
      </c>
      <c r="L10779">
        <v>10</v>
      </c>
      <c r="M10779">
        <v>20</v>
      </c>
      <c r="N10779">
        <v>0</v>
      </c>
      <c r="O10779">
        <v>0</v>
      </c>
      <c r="P10779">
        <v>0</v>
      </c>
    </row>
    <row r="10780" spans="1:21" x14ac:dyDescent="0.25">
      <c r="A10780">
        <v>2013</v>
      </c>
      <c r="B10780" s="6" t="s">
        <v>71</v>
      </c>
      <c r="C10780">
        <v>23</v>
      </c>
      <c r="D10780" t="s">
        <v>717</v>
      </c>
      <c r="G10780">
        <v>3</v>
      </c>
      <c r="J10780" t="s">
        <v>392</v>
      </c>
      <c r="K10780">
        <v>23</v>
      </c>
      <c r="L10780">
        <v>10</v>
      </c>
      <c r="M10780">
        <v>5</v>
      </c>
      <c r="N10780">
        <v>0</v>
      </c>
      <c r="O10780">
        <v>0</v>
      </c>
      <c r="P10780">
        <v>60</v>
      </c>
    </row>
    <row r="10781" spans="1:21" x14ac:dyDescent="0.25">
      <c r="A10781">
        <v>2013</v>
      </c>
      <c r="B10781" s="6" t="s">
        <v>71</v>
      </c>
      <c r="C10781">
        <v>24</v>
      </c>
      <c r="D10781" t="s">
        <v>717</v>
      </c>
      <c r="G10781">
        <v>15</v>
      </c>
      <c r="J10781" t="s">
        <v>399</v>
      </c>
      <c r="K10781">
        <v>26</v>
      </c>
      <c r="L10781">
        <v>24</v>
      </c>
      <c r="M10781">
        <v>20</v>
      </c>
      <c r="N10781">
        <v>0</v>
      </c>
      <c r="O10781">
        <v>0</v>
      </c>
      <c r="P10781">
        <v>10</v>
      </c>
      <c r="U10781" t="s">
        <v>718</v>
      </c>
    </row>
    <row r="10782" spans="1:21" x14ac:dyDescent="0.25">
      <c r="A10782">
        <v>2013</v>
      </c>
      <c r="B10782" s="6" t="s">
        <v>71</v>
      </c>
      <c r="C10782">
        <v>25</v>
      </c>
      <c r="D10782" t="s">
        <v>717</v>
      </c>
      <c r="G10782">
        <v>5</v>
      </c>
      <c r="J10782" t="s">
        <v>393</v>
      </c>
      <c r="K10782">
        <v>30</v>
      </c>
      <c r="L10782">
        <v>20</v>
      </c>
      <c r="M10782">
        <v>24</v>
      </c>
      <c r="N10782">
        <v>0</v>
      </c>
      <c r="O10782">
        <v>0</v>
      </c>
      <c r="P10782">
        <v>30</v>
      </c>
      <c r="Q10782" t="s">
        <v>156</v>
      </c>
    </row>
    <row r="10783" spans="1:21" x14ac:dyDescent="0.25">
      <c r="A10783">
        <v>2013</v>
      </c>
      <c r="B10783" s="6" t="s">
        <v>71</v>
      </c>
      <c r="C10783">
        <v>26</v>
      </c>
      <c r="D10783" t="s">
        <v>717</v>
      </c>
      <c r="G10783">
        <v>10</v>
      </c>
      <c r="J10783" t="s">
        <v>393</v>
      </c>
      <c r="K10783">
        <v>10</v>
      </c>
      <c r="L10783">
        <v>20</v>
      </c>
      <c r="M10783">
        <v>15</v>
      </c>
      <c r="N10783">
        <v>0</v>
      </c>
      <c r="O10783">
        <v>0</v>
      </c>
      <c r="P10783">
        <v>0</v>
      </c>
      <c r="Q10783" t="s">
        <v>156</v>
      </c>
    </row>
    <row r="10784" spans="1:21" x14ac:dyDescent="0.25">
      <c r="A10784">
        <v>2013</v>
      </c>
      <c r="B10784" s="6" t="s">
        <v>71</v>
      </c>
      <c r="C10784">
        <v>27</v>
      </c>
      <c r="D10784" t="s">
        <v>717</v>
      </c>
      <c r="G10784">
        <v>4</v>
      </c>
      <c r="J10784" t="s">
        <v>393</v>
      </c>
      <c r="K10784">
        <v>5</v>
      </c>
      <c r="L10784">
        <v>5</v>
      </c>
      <c r="M10784">
        <v>5</v>
      </c>
      <c r="N10784">
        <v>0</v>
      </c>
      <c r="O10784">
        <v>0</v>
      </c>
      <c r="P10784">
        <v>0</v>
      </c>
      <c r="Q10784" t="s">
        <v>156</v>
      </c>
    </row>
    <row r="10785" spans="1:21" x14ac:dyDescent="0.25">
      <c r="A10785">
        <v>2013</v>
      </c>
      <c r="B10785" s="6" t="s">
        <v>71</v>
      </c>
      <c r="C10785">
        <v>28</v>
      </c>
      <c r="D10785" t="s">
        <v>717</v>
      </c>
      <c r="G10785">
        <v>30</v>
      </c>
      <c r="J10785" t="s">
        <v>388</v>
      </c>
      <c r="K10785">
        <v>57</v>
      </c>
      <c r="L10785">
        <v>57</v>
      </c>
      <c r="M10785">
        <v>75</v>
      </c>
      <c r="N10785">
        <v>0</v>
      </c>
      <c r="O10785">
        <v>0</v>
      </c>
      <c r="P10785">
        <v>50</v>
      </c>
    </row>
    <row r="10786" spans="1:21" x14ac:dyDescent="0.25">
      <c r="A10786">
        <v>2013</v>
      </c>
      <c r="B10786" s="6" t="s">
        <v>71</v>
      </c>
      <c r="C10786">
        <v>29</v>
      </c>
      <c r="D10786" t="s">
        <v>717</v>
      </c>
      <c r="G10786">
        <v>60</v>
      </c>
      <c r="J10786" t="s">
        <v>388</v>
      </c>
      <c r="K10786">
        <v>60</v>
      </c>
      <c r="L10786">
        <v>80</v>
      </c>
      <c r="M10786">
        <v>150</v>
      </c>
      <c r="N10786">
        <v>0</v>
      </c>
      <c r="O10786">
        <v>0</v>
      </c>
      <c r="P10786">
        <v>10</v>
      </c>
    </row>
    <row r="10787" spans="1:21" x14ac:dyDescent="0.25">
      <c r="A10787">
        <v>2013</v>
      </c>
      <c r="B10787" s="6" t="s">
        <v>71</v>
      </c>
      <c r="C10787">
        <v>30</v>
      </c>
      <c r="D10787" t="s">
        <v>717</v>
      </c>
      <c r="G10787">
        <v>40</v>
      </c>
      <c r="J10787" t="s">
        <v>389</v>
      </c>
      <c r="K10787">
        <v>40</v>
      </c>
      <c r="L10787">
        <v>60</v>
      </c>
      <c r="M10787">
        <v>60</v>
      </c>
      <c r="N10787">
        <v>0</v>
      </c>
      <c r="O10787">
        <v>0</v>
      </c>
      <c r="P10787">
        <v>0</v>
      </c>
    </row>
    <row r="10788" spans="1:21" x14ac:dyDescent="0.25">
      <c r="A10788">
        <v>2013</v>
      </c>
      <c r="B10788" s="6" t="s">
        <v>71</v>
      </c>
      <c r="C10788">
        <v>31</v>
      </c>
      <c r="D10788" t="s">
        <v>717</v>
      </c>
      <c r="G10788">
        <v>5</v>
      </c>
      <c r="J10788" t="s">
        <v>393</v>
      </c>
      <c r="K10788">
        <v>10</v>
      </c>
      <c r="L10788">
        <v>18</v>
      </c>
      <c r="M10788">
        <v>1</v>
      </c>
      <c r="N10788">
        <v>0</v>
      </c>
      <c r="O10788">
        <v>0</v>
      </c>
      <c r="P10788">
        <v>2</v>
      </c>
    </row>
    <row r="10789" spans="1:21" x14ac:dyDescent="0.25">
      <c r="A10789">
        <v>2013</v>
      </c>
      <c r="B10789" s="6" t="s">
        <v>71</v>
      </c>
      <c r="C10789">
        <v>32</v>
      </c>
      <c r="D10789" t="s">
        <v>717</v>
      </c>
      <c r="G10789">
        <v>6</v>
      </c>
      <c r="J10789" t="s">
        <v>389</v>
      </c>
      <c r="K10789">
        <v>7</v>
      </c>
      <c r="L10789">
        <v>15</v>
      </c>
      <c r="M10789">
        <v>1</v>
      </c>
      <c r="N10789">
        <v>0</v>
      </c>
      <c r="O10789">
        <v>0</v>
      </c>
      <c r="P10789">
        <v>0</v>
      </c>
      <c r="S10789" t="s">
        <v>47</v>
      </c>
      <c r="U10789" t="s">
        <v>719</v>
      </c>
    </row>
    <row r="10790" spans="1:21" x14ac:dyDescent="0.25">
      <c r="A10790">
        <v>2013</v>
      </c>
      <c r="B10790" s="6" t="s">
        <v>71</v>
      </c>
      <c r="C10790">
        <v>33</v>
      </c>
      <c r="D10790" t="s">
        <v>717</v>
      </c>
      <c r="G10790">
        <v>6</v>
      </c>
      <c r="J10790" t="s">
        <v>393</v>
      </c>
      <c r="K10790">
        <v>15</v>
      </c>
      <c r="L10790">
        <v>5</v>
      </c>
      <c r="M10790">
        <v>15</v>
      </c>
      <c r="N10790">
        <v>0</v>
      </c>
      <c r="O10790">
        <v>0</v>
      </c>
      <c r="P10790">
        <v>20</v>
      </c>
    </row>
    <row r="10791" spans="1:21" x14ac:dyDescent="0.25">
      <c r="A10791">
        <v>2013</v>
      </c>
      <c r="B10791" s="6" t="s">
        <v>71</v>
      </c>
      <c r="C10791">
        <v>34</v>
      </c>
      <c r="D10791" t="s">
        <v>717</v>
      </c>
      <c r="G10791">
        <v>60</v>
      </c>
      <c r="J10791" t="s">
        <v>398</v>
      </c>
      <c r="K10791">
        <v>120</v>
      </c>
      <c r="L10791">
        <v>90</v>
      </c>
      <c r="M10791">
        <v>25</v>
      </c>
      <c r="N10791">
        <v>0</v>
      </c>
      <c r="O10791">
        <v>0</v>
      </c>
      <c r="P10791">
        <v>50</v>
      </c>
    </row>
    <row r="10792" spans="1:21" x14ac:dyDescent="0.25">
      <c r="A10792">
        <v>2013</v>
      </c>
      <c r="B10792" s="6" t="s">
        <v>71</v>
      </c>
      <c r="C10792">
        <v>35</v>
      </c>
      <c r="D10792" t="s">
        <v>717</v>
      </c>
      <c r="G10792">
        <v>15</v>
      </c>
      <c r="J10792" t="s">
        <v>389</v>
      </c>
      <c r="K10792">
        <v>15</v>
      </c>
      <c r="L10792">
        <v>13</v>
      </c>
      <c r="M10792">
        <v>46</v>
      </c>
      <c r="N10792">
        <v>0</v>
      </c>
      <c r="O10792">
        <v>0</v>
      </c>
      <c r="P10792">
        <v>0</v>
      </c>
    </row>
    <row r="10793" spans="1:21" x14ac:dyDescent="0.25">
      <c r="A10793">
        <v>2013</v>
      </c>
      <c r="B10793" s="6" t="s">
        <v>71</v>
      </c>
      <c r="C10793">
        <v>36</v>
      </c>
      <c r="D10793" t="s">
        <v>717</v>
      </c>
      <c r="G10793">
        <v>5</v>
      </c>
      <c r="J10793" t="s">
        <v>393</v>
      </c>
      <c r="K10793">
        <v>20</v>
      </c>
      <c r="L10793">
        <v>10</v>
      </c>
      <c r="M10793">
        <v>6</v>
      </c>
      <c r="N10793">
        <v>0</v>
      </c>
      <c r="O10793">
        <v>0</v>
      </c>
      <c r="P10793">
        <v>40</v>
      </c>
      <c r="Q10793" t="s">
        <v>156</v>
      </c>
    </row>
    <row r="10794" spans="1:21" x14ac:dyDescent="0.25">
      <c r="A10794">
        <v>2013</v>
      </c>
      <c r="B10794" s="6" t="s">
        <v>71</v>
      </c>
      <c r="C10794">
        <v>37</v>
      </c>
      <c r="D10794" t="s">
        <v>717</v>
      </c>
      <c r="E10794">
        <v>4</v>
      </c>
      <c r="F10794">
        <v>12</v>
      </c>
      <c r="G10794">
        <v>4</v>
      </c>
      <c r="H10794">
        <v>20</v>
      </c>
      <c r="I10794">
        <f>(SUM(G10794:G10807))/(1000-H10794)*1000</f>
        <v>132.65306122448982</v>
      </c>
      <c r="J10794" t="s">
        <v>389</v>
      </c>
      <c r="K10794">
        <v>57</v>
      </c>
      <c r="L10794">
        <v>54</v>
      </c>
      <c r="M10794">
        <v>90</v>
      </c>
      <c r="N10794">
        <v>0</v>
      </c>
      <c r="O10794">
        <v>0</v>
      </c>
      <c r="P10794">
        <v>50</v>
      </c>
    </row>
    <row r="10795" spans="1:21" x14ac:dyDescent="0.25">
      <c r="A10795">
        <v>2013</v>
      </c>
      <c r="B10795" s="6" t="s">
        <v>71</v>
      </c>
      <c r="C10795">
        <v>38</v>
      </c>
      <c r="D10795" t="s">
        <v>717</v>
      </c>
      <c r="G10795">
        <v>7</v>
      </c>
      <c r="J10795" t="s">
        <v>393</v>
      </c>
      <c r="K10795">
        <v>12</v>
      </c>
      <c r="L10795">
        <v>5</v>
      </c>
      <c r="M10795">
        <v>4</v>
      </c>
      <c r="N10795">
        <v>0</v>
      </c>
      <c r="O10795">
        <v>0</v>
      </c>
      <c r="P10795">
        <v>0</v>
      </c>
    </row>
    <row r="10796" spans="1:21" x14ac:dyDescent="0.25">
      <c r="A10796">
        <v>2013</v>
      </c>
      <c r="B10796" s="6" t="s">
        <v>71</v>
      </c>
      <c r="C10796">
        <v>39</v>
      </c>
      <c r="D10796" t="s">
        <v>717</v>
      </c>
      <c r="G10796">
        <v>20</v>
      </c>
      <c r="J10796" t="s">
        <v>398</v>
      </c>
      <c r="K10796">
        <v>40</v>
      </c>
      <c r="L10796">
        <v>9</v>
      </c>
      <c r="M10796">
        <v>25</v>
      </c>
      <c r="N10796">
        <v>0</v>
      </c>
      <c r="O10796">
        <v>0</v>
      </c>
      <c r="P10796">
        <v>2</v>
      </c>
    </row>
    <row r="10797" spans="1:21" x14ac:dyDescent="0.25">
      <c r="A10797">
        <v>2013</v>
      </c>
      <c r="B10797" s="6" t="s">
        <v>71</v>
      </c>
      <c r="C10797">
        <v>40</v>
      </c>
      <c r="D10797" t="s">
        <v>717</v>
      </c>
      <c r="G10797">
        <v>1</v>
      </c>
      <c r="J10797" t="s">
        <v>398</v>
      </c>
      <c r="K10797">
        <v>5</v>
      </c>
      <c r="L10797">
        <v>1</v>
      </c>
      <c r="M10797">
        <v>2</v>
      </c>
      <c r="N10797">
        <v>0</v>
      </c>
      <c r="O10797">
        <v>0</v>
      </c>
      <c r="P10797">
        <v>0</v>
      </c>
    </row>
    <row r="10798" spans="1:21" x14ac:dyDescent="0.25">
      <c r="A10798">
        <v>2013</v>
      </c>
      <c r="B10798" s="6" t="s">
        <v>71</v>
      </c>
      <c r="C10798">
        <v>41</v>
      </c>
      <c r="D10798" t="s">
        <v>717</v>
      </c>
      <c r="G10798">
        <v>4</v>
      </c>
      <c r="J10798" t="s">
        <v>392</v>
      </c>
      <c r="K10798">
        <v>30</v>
      </c>
      <c r="L10798">
        <v>30</v>
      </c>
      <c r="M10798">
        <v>40</v>
      </c>
      <c r="N10798">
        <v>0</v>
      </c>
      <c r="O10798">
        <v>0</v>
      </c>
      <c r="P10798">
        <v>70</v>
      </c>
    </row>
    <row r="10799" spans="1:21" x14ac:dyDescent="0.25">
      <c r="A10799">
        <v>2013</v>
      </c>
      <c r="B10799" s="6" t="s">
        <v>71</v>
      </c>
      <c r="C10799">
        <v>42</v>
      </c>
      <c r="D10799" t="s">
        <v>717</v>
      </c>
      <c r="G10799">
        <v>12</v>
      </c>
      <c r="J10799" t="s">
        <v>398</v>
      </c>
      <c r="K10799">
        <v>9</v>
      </c>
      <c r="L10799">
        <v>26</v>
      </c>
      <c r="M10799">
        <v>24</v>
      </c>
      <c r="N10799">
        <v>0</v>
      </c>
      <c r="O10799">
        <v>0</v>
      </c>
      <c r="P10799">
        <v>0</v>
      </c>
    </row>
    <row r="10800" spans="1:21" x14ac:dyDescent="0.25">
      <c r="A10800">
        <v>2013</v>
      </c>
      <c r="B10800" s="6" t="s">
        <v>71</v>
      </c>
      <c r="C10800">
        <v>43</v>
      </c>
      <c r="D10800" t="s">
        <v>717</v>
      </c>
      <c r="G10800">
        <v>10</v>
      </c>
      <c r="J10800" t="s">
        <v>398</v>
      </c>
      <c r="K10800">
        <v>10</v>
      </c>
      <c r="L10800">
        <v>10</v>
      </c>
      <c r="M10800">
        <v>10</v>
      </c>
      <c r="N10800">
        <v>0</v>
      </c>
      <c r="O10800">
        <v>0</v>
      </c>
      <c r="P10800">
        <v>0</v>
      </c>
    </row>
    <row r="10801" spans="1:18" x14ac:dyDescent="0.25">
      <c r="A10801">
        <v>2013</v>
      </c>
      <c r="B10801" s="6" t="s">
        <v>71</v>
      </c>
      <c r="C10801">
        <v>44</v>
      </c>
      <c r="D10801" t="s">
        <v>717</v>
      </c>
      <c r="G10801">
        <v>5</v>
      </c>
      <c r="J10801" t="s">
        <v>393</v>
      </c>
      <c r="K10801">
        <v>18</v>
      </c>
      <c r="L10801">
        <v>10</v>
      </c>
      <c r="M10801">
        <v>15</v>
      </c>
      <c r="N10801">
        <v>0</v>
      </c>
      <c r="O10801">
        <v>0</v>
      </c>
      <c r="P10801">
        <v>0</v>
      </c>
    </row>
    <row r="10802" spans="1:18" x14ac:dyDescent="0.25">
      <c r="A10802">
        <v>2013</v>
      </c>
      <c r="B10802" s="6" t="s">
        <v>71</v>
      </c>
      <c r="C10802">
        <v>45</v>
      </c>
      <c r="D10802" t="s">
        <v>717</v>
      </c>
      <c r="G10802">
        <v>3</v>
      </c>
      <c r="J10802" t="s">
        <v>393</v>
      </c>
      <c r="K10802">
        <v>12</v>
      </c>
      <c r="L10802">
        <v>3</v>
      </c>
      <c r="M10802">
        <v>5</v>
      </c>
      <c r="N10802">
        <v>0</v>
      </c>
      <c r="O10802">
        <v>0</v>
      </c>
      <c r="P10802">
        <v>70</v>
      </c>
    </row>
    <row r="10803" spans="1:18" x14ac:dyDescent="0.25">
      <c r="A10803">
        <v>2013</v>
      </c>
      <c r="B10803" s="6" t="s">
        <v>71</v>
      </c>
      <c r="C10803">
        <v>46</v>
      </c>
      <c r="D10803" t="s">
        <v>717</v>
      </c>
      <c r="G10803">
        <v>15</v>
      </c>
      <c r="J10803" t="s">
        <v>393</v>
      </c>
      <c r="K10803">
        <v>15</v>
      </c>
      <c r="L10803">
        <v>11</v>
      </c>
      <c r="M10803">
        <v>17</v>
      </c>
      <c r="N10803">
        <v>0</v>
      </c>
      <c r="O10803">
        <v>0</v>
      </c>
      <c r="P10803">
        <v>10</v>
      </c>
    </row>
    <row r="10804" spans="1:18" x14ac:dyDescent="0.25">
      <c r="A10804">
        <v>2013</v>
      </c>
      <c r="B10804" s="6" t="s">
        <v>71</v>
      </c>
      <c r="C10804">
        <v>47</v>
      </c>
      <c r="D10804" t="s">
        <v>717</v>
      </c>
      <c r="G10804">
        <v>4</v>
      </c>
      <c r="J10804" t="s">
        <v>393</v>
      </c>
      <c r="K10804">
        <v>8</v>
      </c>
      <c r="L10804">
        <v>7</v>
      </c>
      <c r="M10804">
        <v>7</v>
      </c>
      <c r="N10804">
        <v>0</v>
      </c>
      <c r="O10804">
        <v>0</v>
      </c>
      <c r="P10804">
        <v>0</v>
      </c>
    </row>
    <row r="10805" spans="1:18" x14ac:dyDescent="0.25">
      <c r="A10805">
        <v>2013</v>
      </c>
      <c r="B10805" s="6" t="s">
        <v>71</v>
      </c>
      <c r="C10805">
        <v>48</v>
      </c>
      <c r="D10805" t="s">
        <v>717</v>
      </c>
      <c r="G10805">
        <v>20</v>
      </c>
      <c r="J10805" t="s">
        <v>389</v>
      </c>
      <c r="K10805">
        <v>17</v>
      </c>
      <c r="L10805">
        <v>30</v>
      </c>
      <c r="M10805">
        <v>20</v>
      </c>
      <c r="N10805">
        <v>0</v>
      </c>
      <c r="O10805">
        <v>0</v>
      </c>
      <c r="P10805">
        <v>0</v>
      </c>
      <c r="Q10805" t="s">
        <v>719</v>
      </c>
    </row>
    <row r="10806" spans="1:18" x14ac:dyDescent="0.25">
      <c r="A10806">
        <v>2013</v>
      </c>
      <c r="B10806" s="6" t="s">
        <v>71</v>
      </c>
      <c r="C10806">
        <v>49</v>
      </c>
      <c r="D10806" t="s">
        <v>717</v>
      </c>
      <c r="G10806">
        <v>20</v>
      </c>
      <c r="J10806" t="s">
        <v>398</v>
      </c>
      <c r="K10806">
        <v>20</v>
      </c>
      <c r="L10806">
        <v>18</v>
      </c>
      <c r="M10806">
        <v>22</v>
      </c>
      <c r="N10806">
        <v>0</v>
      </c>
      <c r="O10806">
        <v>0</v>
      </c>
      <c r="P10806">
        <v>0</v>
      </c>
    </row>
    <row r="10807" spans="1:18" x14ac:dyDescent="0.25">
      <c r="A10807">
        <v>2013</v>
      </c>
      <c r="B10807" s="6" t="s">
        <v>71</v>
      </c>
      <c r="C10807">
        <v>50</v>
      </c>
      <c r="D10807" t="s">
        <v>717</v>
      </c>
      <c r="G10807">
        <v>5</v>
      </c>
      <c r="J10807" t="s">
        <v>393</v>
      </c>
      <c r="K10807">
        <v>5</v>
      </c>
      <c r="L10807">
        <v>5</v>
      </c>
      <c r="M10807">
        <v>7</v>
      </c>
      <c r="N10807">
        <v>0</v>
      </c>
      <c r="O10807">
        <v>0</v>
      </c>
      <c r="P10807">
        <v>5</v>
      </c>
      <c r="R10807" t="s">
        <v>156</v>
      </c>
    </row>
    <row r="10808" spans="1:18" x14ac:dyDescent="0.25">
      <c r="A10808">
        <v>2013</v>
      </c>
      <c r="B10808" s="6" t="s">
        <v>71</v>
      </c>
      <c r="C10808">
        <v>51</v>
      </c>
      <c r="D10808" t="s">
        <v>720</v>
      </c>
      <c r="E10808">
        <v>5</v>
      </c>
      <c r="F10808">
        <f>48*0.3048</f>
        <v>14.630400000000002</v>
      </c>
      <c r="G10808">
        <v>5</v>
      </c>
      <c r="H10808">
        <v>0</v>
      </c>
      <c r="I10808">
        <f>(SUM(G10808:G10823))/(1000-H10808)*1000</f>
        <v>183</v>
      </c>
      <c r="J10808" t="s">
        <v>714</v>
      </c>
      <c r="K10808">
        <v>10</v>
      </c>
      <c r="L10808">
        <v>8</v>
      </c>
      <c r="M10808">
        <v>3</v>
      </c>
      <c r="N10808">
        <v>0</v>
      </c>
      <c r="O10808">
        <v>0</v>
      </c>
      <c r="P10808">
        <v>0</v>
      </c>
    </row>
    <row r="10809" spans="1:18" x14ac:dyDescent="0.25">
      <c r="A10809">
        <v>2013</v>
      </c>
      <c r="B10809" s="6" t="s">
        <v>71</v>
      </c>
      <c r="C10809">
        <v>52</v>
      </c>
      <c r="D10809" t="s">
        <v>720</v>
      </c>
      <c r="G10809">
        <v>2</v>
      </c>
      <c r="J10809" t="s">
        <v>393</v>
      </c>
      <c r="K10809">
        <v>15</v>
      </c>
      <c r="L10809">
        <v>3</v>
      </c>
      <c r="M10809">
        <v>10</v>
      </c>
      <c r="N10809">
        <v>0</v>
      </c>
      <c r="O10809">
        <v>0</v>
      </c>
      <c r="P10809">
        <v>5</v>
      </c>
    </row>
    <row r="10810" spans="1:18" x14ac:dyDescent="0.25">
      <c r="A10810">
        <v>2013</v>
      </c>
      <c r="B10810" s="6" t="s">
        <v>71</v>
      </c>
      <c r="C10810">
        <v>53</v>
      </c>
      <c r="D10810" t="s">
        <v>720</v>
      </c>
      <c r="G10810">
        <v>4</v>
      </c>
      <c r="J10810" t="s">
        <v>391</v>
      </c>
      <c r="K10810">
        <v>4</v>
      </c>
      <c r="L10810">
        <v>10</v>
      </c>
      <c r="M10810">
        <v>7</v>
      </c>
      <c r="N10810">
        <v>0</v>
      </c>
      <c r="O10810">
        <v>0</v>
      </c>
      <c r="P10810">
        <v>0</v>
      </c>
    </row>
    <row r="10811" spans="1:18" x14ac:dyDescent="0.25">
      <c r="A10811">
        <v>2013</v>
      </c>
      <c r="B10811" s="6" t="s">
        <v>71</v>
      </c>
      <c r="C10811">
        <v>54</v>
      </c>
      <c r="D10811" t="s">
        <v>720</v>
      </c>
      <c r="G10811">
        <v>9</v>
      </c>
      <c r="J10811" t="s">
        <v>721</v>
      </c>
      <c r="K10811">
        <v>10</v>
      </c>
      <c r="L10811">
        <v>9</v>
      </c>
      <c r="M10811">
        <v>5</v>
      </c>
      <c r="N10811">
        <v>0</v>
      </c>
      <c r="O10811">
        <v>0</v>
      </c>
      <c r="P10811">
        <v>0</v>
      </c>
      <c r="Q10811" t="s">
        <v>722</v>
      </c>
    </row>
    <row r="10812" spans="1:18" x14ac:dyDescent="0.25">
      <c r="A10812">
        <v>2013</v>
      </c>
      <c r="B10812" s="6" t="s">
        <v>71</v>
      </c>
      <c r="C10812">
        <v>55</v>
      </c>
      <c r="D10812" t="s">
        <v>720</v>
      </c>
      <c r="G10812">
        <v>20</v>
      </c>
      <c r="J10812" t="s">
        <v>393</v>
      </c>
      <c r="K10812">
        <v>22</v>
      </c>
      <c r="L10812">
        <v>15</v>
      </c>
      <c r="M10812">
        <v>20</v>
      </c>
      <c r="N10812">
        <v>0</v>
      </c>
      <c r="O10812">
        <v>0</v>
      </c>
      <c r="P10812">
        <v>30</v>
      </c>
    </row>
    <row r="10813" spans="1:18" x14ac:dyDescent="0.25">
      <c r="A10813">
        <v>2013</v>
      </c>
      <c r="B10813" s="6" t="s">
        <v>71</v>
      </c>
      <c r="C10813">
        <v>56</v>
      </c>
      <c r="D10813" t="s">
        <v>720</v>
      </c>
      <c r="G10813">
        <v>22</v>
      </c>
      <c r="J10813" t="s">
        <v>391</v>
      </c>
      <c r="K10813">
        <v>22</v>
      </c>
      <c r="L10813">
        <v>15</v>
      </c>
      <c r="M10813">
        <v>18</v>
      </c>
      <c r="N10813">
        <v>0</v>
      </c>
      <c r="O10813">
        <v>0</v>
      </c>
      <c r="P10813">
        <v>0</v>
      </c>
    </row>
    <row r="10814" spans="1:18" x14ac:dyDescent="0.25">
      <c r="A10814">
        <v>2013</v>
      </c>
      <c r="B10814" s="6" t="s">
        <v>71</v>
      </c>
      <c r="C10814">
        <v>57</v>
      </c>
      <c r="D10814" t="s">
        <v>720</v>
      </c>
      <c r="G10814">
        <v>12</v>
      </c>
      <c r="J10814" t="s">
        <v>398</v>
      </c>
      <c r="K10814">
        <v>25</v>
      </c>
      <c r="L10814">
        <v>12</v>
      </c>
      <c r="M10814">
        <v>8</v>
      </c>
      <c r="N10814">
        <v>0</v>
      </c>
      <c r="O10814">
        <v>0</v>
      </c>
      <c r="P10814">
        <v>0</v>
      </c>
    </row>
    <row r="10815" spans="1:18" x14ac:dyDescent="0.25">
      <c r="A10815">
        <v>2013</v>
      </c>
      <c r="B10815" s="6" t="s">
        <v>71</v>
      </c>
      <c r="C10815">
        <v>58</v>
      </c>
      <c r="D10815" t="s">
        <v>720</v>
      </c>
      <c r="G10815">
        <v>2</v>
      </c>
      <c r="J10815" t="s">
        <v>425</v>
      </c>
      <c r="K10815">
        <v>2</v>
      </c>
      <c r="L10815">
        <v>4</v>
      </c>
      <c r="M10815">
        <v>2</v>
      </c>
      <c r="N10815">
        <v>0</v>
      </c>
      <c r="O10815">
        <v>0</v>
      </c>
      <c r="P10815">
        <v>0</v>
      </c>
    </row>
    <row r="10816" spans="1:18" x14ac:dyDescent="0.25">
      <c r="A10816">
        <v>2013</v>
      </c>
      <c r="B10816" s="6" t="s">
        <v>71</v>
      </c>
      <c r="C10816">
        <v>59</v>
      </c>
      <c r="D10816" t="s">
        <v>720</v>
      </c>
      <c r="G10816">
        <v>3</v>
      </c>
      <c r="J10816" t="s">
        <v>723</v>
      </c>
      <c r="K10816">
        <v>5</v>
      </c>
      <c r="L10816">
        <v>4</v>
      </c>
      <c r="M10816">
        <v>2</v>
      </c>
      <c r="N10816">
        <v>0</v>
      </c>
      <c r="O10816">
        <v>0</v>
      </c>
      <c r="P10816">
        <v>0</v>
      </c>
    </row>
    <row r="10817" spans="1:21" x14ac:dyDescent="0.25">
      <c r="A10817">
        <v>2013</v>
      </c>
      <c r="B10817" s="6" t="s">
        <v>71</v>
      </c>
      <c r="C10817">
        <v>60</v>
      </c>
      <c r="D10817" t="s">
        <v>720</v>
      </c>
      <c r="G10817">
        <v>7</v>
      </c>
      <c r="J10817" t="s">
        <v>390</v>
      </c>
      <c r="K10817">
        <v>8</v>
      </c>
      <c r="L10817">
        <v>6</v>
      </c>
      <c r="M10817">
        <v>6</v>
      </c>
      <c r="N10817">
        <v>0</v>
      </c>
      <c r="O10817">
        <v>0</v>
      </c>
      <c r="P10817">
        <v>0</v>
      </c>
    </row>
    <row r="10818" spans="1:21" x14ac:dyDescent="0.25">
      <c r="A10818">
        <v>2013</v>
      </c>
      <c r="B10818" s="6" t="s">
        <v>71</v>
      </c>
      <c r="C10818">
        <v>61</v>
      </c>
      <c r="D10818" t="s">
        <v>720</v>
      </c>
      <c r="G10818">
        <v>33</v>
      </c>
      <c r="J10818" t="s">
        <v>392</v>
      </c>
      <c r="K10818">
        <v>45</v>
      </c>
      <c r="L10818">
        <v>40</v>
      </c>
      <c r="M10818">
        <v>15</v>
      </c>
      <c r="N10818">
        <v>0</v>
      </c>
      <c r="O10818">
        <v>0</v>
      </c>
      <c r="P10818">
        <v>0</v>
      </c>
    </row>
    <row r="10819" spans="1:21" x14ac:dyDescent="0.25">
      <c r="A10819">
        <v>2013</v>
      </c>
      <c r="B10819" s="6" t="s">
        <v>71</v>
      </c>
      <c r="C10819">
        <v>62</v>
      </c>
      <c r="D10819" t="s">
        <v>720</v>
      </c>
      <c r="G10819">
        <v>8</v>
      </c>
      <c r="J10819" t="s">
        <v>714</v>
      </c>
      <c r="K10819">
        <v>10</v>
      </c>
      <c r="L10819">
        <v>7</v>
      </c>
      <c r="M10819">
        <v>3</v>
      </c>
      <c r="N10819">
        <v>0</v>
      </c>
      <c r="O10819">
        <v>0</v>
      </c>
      <c r="P10819">
        <v>0</v>
      </c>
    </row>
    <row r="10820" spans="1:21" x14ac:dyDescent="0.25">
      <c r="A10820">
        <v>2013</v>
      </c>
      <c r="B10820" s="6" t="s">
        <v>71</v>
      </c>
      <c r="C10820">
        <v>63</v>
      </c>
      <c r="D10820" t="s">
        <v>720</v>
      </c>
      <c r="G10820">
        <v>6</v>
      </c>
      <c r="J10820" t="s">
        <v>393</v>
      </c>
      <c r="K10820">
        <v>14</v>
      </c>
      <c r="L10820">
        <v>18</v>
      </c>
      <c r="M10820">
        <v>6</v>
      </c>
      <c r="N10820">
        <v>0</v>
      </c>
      <c r="O10820">
        <v>0</v>
      </c>
      <c r="P10820">
        <v>0</v>
      </c>
    </row>
    <row r="10821" spans="1:21" x14ac:dyDescent="0.25">
      <c r="A10821">
        <v>2013</v>
      </c>
      <c r="B10821" s="6" t="s">
        <v>71</v>
      </c>
      <c r="C10821">
        <v>64</v>
      </c>
      <c r="D10821" t="s">
        <v>720</v>
      </c>
      <c r="G10821">
        <v>6</v>
      </c>
      <c r="J10821" t="s">
        <v>392</v>
      </c>
      <c r="K10821">
        <v>45</v>
      </c>
      <c r="L10821">
        <v>30</v>
      </c>
      <c r="M10821">
        <v>30</v>
      </c>
      <c r="N10821">
        <v>0</v>
      </c>
      <c r="O10821">
        <v>0</v>
      </c>
      <c r="P10821">
        <v>60</v>
      </c>
    </row>
    <row r="10822" spans="1:21" x14ac:dyDescent="0.25">
      <c r="A10822">
        <v>2013</v>
      </c>
      <c r="B10822" s="6" t="s">
        <v>71</v>
      </c>
      <c r="C10822">
        <v>65</v>
      </c>
      <c r="D10822" t="s">
        <v>720</v>
      </c>
      <c r="G10822">
        <v>4</v>
      </c>
      <c r="J10822" t="s">
        <v>393</v>
      </c>
      <c r="K10822">
        <v>13</v>
      </c>
      <c r="L10822">
        <v>6</v>
      </c>
      <c r="M10822">
        <v>5</v>
      </c>
      <c r="N10822">
        <v>0</v>
      </c>
      <c r="O10822">
        <v>0</v>
      </c>
      <c r="P10822">
        <v>0</v>
      </c>
    </row>
    <row r="10823" spans="1:21" x14ac:dyDescent="0.25">
      <c r="A10823">
        <v>2013</v>
      </c>
      <c r="B10823" s="6" t="s">
        <v>71</v>
      </c>
      <c r="C10823">
        <v>66</v>
      </c>
      <c r="D10823" t="s">
        <v>720</v>
      </c>
      <c r="G10823">
        <v>40</v>
      </c>
      <c r="J10823" t="s">
        <v>393</v>
      </c>
      <c r="K10823">
        <v>25</v>
      </c>
      <c r="L10823">
        <v>30</v>
      </c>
      <c r="M10823">
        <v>18</v>
      </c>
      <c r="N10823">
        <v>0</v>
      </c>
      <c r="O10823">
        <v>0</v>
      </c>
      <c r="P10823">
        <v>0</v>
      </c>
    </row>
    <row r="10824" spans="1:21" x14ac:dyDescent="0.25">
      <c r="A10824">
        <v>2013</v>
      </c>
      <c r="B10824" s="6" t="s">
        <v>71</v>
      </c>
      <c r="C10824">
        <v>67</v>
      </c>
      <c r="D10824" t="s">
        <v>362</v>
      </c>
      <c r="E10824">
        <v>6</v>
      </c>
      <c r="F10824">
        <v>10.4</v>
      </c>
      <c r="G10824">
        <v>20</v>
      </c>
      <c r="H10824">
        <v>180</v>
      </c>
      <c r="I10824">
        <f>(SUM(G10824:G10845))/(1000-H10824)*1000</f>
        <v>451.21951219512198</v>
      </c>
      <c r="J10824" t="s">
        <v>388</v>
      </c>
      <c r="K10824">
        <v>50</v>
      </c>
      <c r="L10824">
        <v>20</v>
      </c>
      <c r="M10824">
        <v>30</v>
      </c>
    </row>
    <row r="10825" spans="1:21" x14ac:dyDescent="0.25">
      <c r="A10825">
        <v>2013</v>
      </c>
      <c r="B10825" s="6" t="s">
        <v>71</v>
      </c>
      <c r="C10825">
        <v>68</v>
      </c>
      <c r="D10825" t="s">
        <v>362</v>
      </c>
      <c r="G10825">
        <v>10</v>
      </c>
      <c r="J10825" t="s">
        <v>393</v>
      </c>
      <c r="K10825">
        <v>10</v>
      </c>
      <c r="L10825">
        <v>5</v>
      </c>
      <c r="M10825">
        <v>8</v>
      </c>
    </row>
    <row r="10826" spans="1:21" x14ac:dyDescent="0.25">
      <c r="A10826">
        <v>2013</v>
      </c>
      <c r="B10826" s="6" t="s">
        <v>71</v>
      </c>
      <c r="C10826">
        <v>69</v>
      </c>
      <c r="D10826" t="s">
        <v>362</v>
      </c>
      <c r="G10826">
        <v>20</v>
      </c>
      <c r="J10826" t="s">
        <v>398</v>
      </c>
      <c r="K10826">
        <v>30</v>
      </c>
      <c r="L10826">
        <v>20</v>
      </c>
      <c r="M10826">
        <v>15</v>
      </c>
    </row>
    <row r="10827" spans="1:21" x14ac:dyDescent="0.25">
      <c r="A10827">
        <v>2013</v>
      </c>
      <c r="B10827" s="6" t="s">
        <v>71</v>
      </c>
      <c r="C10827">
        <v>70</v>
      </c>
      <c r="D10827" t="s">
        <v>362</v>
      </c>
      <c r="G10827">
        <v>20</v>
      </c>
      <c r="J10827" t="s">
        <v>389</v>
      </c>
      <c r="K10827">
        <v>25</v>
      </c>
      <c r="L10827">
        <v>25</v>
      </c>
      <c r="M10827">
        <v>20</v>
      </c>
    </row>
    <row r="10828" spans="1:21" x14ac:dyDescent="0.25">
      <c r="A10828">
        <v>2013</v>
      </c>
      <c r="B10828" s="6" t="s">
        <v>71</v>
      </c>
      <c r="C10828">
        <v>71</v>
      </c>
      <c r="D10828" t="s">
        <v>362</v>
      </c>
      <c r="G10828">
        <v>10</v>
      </c>
      <c r="J10828" t="s">
        <v>398</v>
      </c>
      <c r="K10828">
        <v>10</v>
      </c>
      <c r="L10828">
        <v>5</v>
      </c>
      <c r="M10828">
        <v>5</v>
      </c>
    </row>
    <row r="10829" spans="1:21" x14ac:dyDescent="0.25">
      <c r="A10829">
        <v>2013</v>
      </c>
      <c r="B10829" s="6" t="s">
        <v>71</v>
      </c>
      <c r="C10829">
        <v>72</v>
      </c>
      <c r="D10829" t="s">
        <v>362</v>
      </c>
      <c r="G10829">
        <v>30</v>
      </c>
      <c r="J10829" t="s">
        <v>392</v>
      </c>
      <c r="K10829">
        <v>30</v>
      </c>
      <c r="L10829">
        <v>20</v>
      </c>
      <c r="M10829">
        <v>10</v>
      </c>
      <c r="P10829">
        <v>10</v>
      </c>
      <c r="S10829" t="s">
        <v>724</v>
      </c>
      <c r="U10829" t="s">
        <v>619</v>
      </c>
    </row>
    <row r="10830" spans="1:21" x14ac:dyDescent="0.25">
      <c r="A10830">
        <v>2013</v>
      </c>
      <c r="B10830" s="6" t="s">
        <v>71</v>
      </c>
      <c r="C10830">
        <v>73</v>
      </c>
      <c r="D10830" t="s">
        <v>362</v>
      </c>
      <c r="G10830">
        <v>5</v>
      </c>
      <c r="J10830" t="s">
        <v>398</v>
      </c>
      <c r="K10830">
        <v>5</v>
      </c>
      <c r="L10830">
        <v>5</v>
      </c>
      <c r="M10830">
        <v>10</v>
      </c>
      <c r="S10830" t="s">
        <v>724</v>
      </c>
      <c r="U10830" t="s">
        <v>619</v>
      </c>
    </row>
    <row r="10831" spans="1:21" x14ac:dyDescent="0.25">
      <c r="A10831">
        <v>2013</v>
      </c>
      <c r="B10831" s="6" t="s">
        <v>71</v>
      </c>
      <c r="C10831">
        <v>74</v>
      </c>
      <c r="D10831" t="s">
        <v>362</v>
      </c>
      <c r="G10831">
        <v>30</v>
      </c>
      <c r="J10831" t="s">
        <v>389</v>
      </c>
      <c r="K10831">
        <v>30</v>
      </c>
      <c r="L10831">
        <v>20</v>
      </c>
      <c r="M10831">
        <v>10</v>
      </c>
    </row>
    <row r="10832" spans="1:21" x14ac:dyDescent="0.25">
      <c r="A10832">
        <v>2013</v>
      </c>
      <c r="B10832" s="6" t="s">
        <v>71</v>
      </c>
      <c r="C10832">
        <v>75</v>
      </c>
      <c r="D10832" t="s">
        <v>362</v>
      </c>
      <c r="G10832">
        <v>5</v>
      </c>
      <c r="J10832" t="s">
        <v>445</v>
      </c>
      <c r="K10832">
        <v>10</v>
      </c>
      <c r="L10832">
        <v>10</v>
      </c>
      <c r="M10832">
        <v>5</v>
      </c>
      <c r="P10832">
        <v>30</v>
      </c>
    </row>
    <row r="10833" spans="1:17" x14ac:dyDescent="0.25">
      <c r="A10833">
        <v>2013</v>
      </c>
      <c r="B10833" s="6" t="s">
        <v>71</v>
      </c>
      <c r="C10833">
        <v>76</v>
      </c>
      <c r="D10833" t="s">
        <v>362</v>
      </c>
      <c r="G10833">
        <v>20</v>
      </c>
      <c r="J10833" t="s">
        <v>390</v>
      </c>
      <c r="K10833">
        <v>20</v>
      </c>
      <c r="L10833">
        <v>15</v>
      </c>
      <c r="M10833">
        <v>10</v>
      </c>
    </row>
    <row r="10834" spans="1:17" x14ac:dyDescent="0.25">
      <c r="A10834">
        <v>2013</v>
      </c>
      <c r="B10834" s="6" t="s">
        <v>71</v>
      </c>
      <c r="C10834">
        <v>77</v>
      </c>
      <c r="D10834" t="s">
        <v>362</v>
      </c>
      <c r="G10834">
        <v>5</v>
      </c>
      <c r="J10834" t="s">
        <v>389</v>
      </c>
      <c r="K10834">
        <v>20</v>
      </c>
      <c r="L10834">
        <v>20</v>
      </c>
      <c r="M10834">
        <v>15</v>
      </c>
      <c r="P10834">
        <v>50</v>
      </c>
    </row>
    <row r="10835" spans="1:17" x14ac:dyDescent="0.25">
      <c r="A10835">
        <v>2013</v>
      </c>
      <c r="B10835" s="6" t="s">
        <v>71</v>
      </c>
      <c r="C10835">
        <v>78</v>
      </c>
      <c r="D10835" t="s">
        <v>362</v>
      </c>
      <c r="G10835">
        <v>10</v>
      </c>
      <c r="J10835" t="s">
        <v>393</v>
      </c>
      <c r="K10835">
        <v>20</v>
      </c>
      <c r="L10835">
        <v>10</v>
      </c>
      <c r="M10835">
        <v>5</v>
      </c>
    </row>
    <row r="10836" spans="1:17" x14ac:dyDescent="0.25">
      <c r="A10836">
        <v>2013</v>
      </c>
      <c r="B10836" s="6" t="s">
        <v>71</v>
      </c>
      <c r="C10836">
        <v>79</v>
      </c>
      <c r="D10836" t="s">
        <v>362</v>
      </c>
      <c r="G10836">
        <v>20</v>
      </c>
      <c r="J10836" t="s">
        <v>389</v>
      </c>
      <c r="K10836">
        <v>20</v>
      </c>
      <c r="L10836">
        <v>10</v>
      </c>
      <c r="M10836">
        <v>5</v>
      </c>
    </row>
    <row r="10837" spans="1:17" x14ac:dyDescent="0.25">
      <c r="A10837">
        <v>2013</v>
      </c>
      <c r="B10837" s="6" t="s">
        <v>71</v>
      </c>
      <c r="C10837">
        <v>80</v>
      </c>
      <c r="D10837" t="s">
        <v>362</v>
      </c>
      <c r="G10837">
        <v>50</v>
      </c>
      <c r="J10837" t="s">
        <v>388</v>
      </c>
      <c r="K10837">
        <v>70</v>
      </c>
      <c r="L10837">
        <v>60</v>
      </c>
      <c r="M10837">
        <v>60</v>
      </c>
    </row>
    <row r="10838" spans="1:17" x14ac:dyDescent="0.25">
      <c r="A10838">
        <v>2013</v>
      </c>
      <c r="B10838" s="6" t="s">
        <v>71</v>
      </c>
      <c r="C10838">
        <v>81</v>
      </c>
      <c r="D10838" t="s">
        <v>362</v>
      </c>
      <c r="G10838">
        <v>10</v>
      </c>
      <c r="J10838" t="s">
        <v>393</v>
      </c>
      <c r="K10838">
        <v>25</v>
      </c>
      <c r="L10838">
        <v>25</v>
      </c>
      <c r="M10838">
        <v>10</v>
      </c>
    </row>
    <row r="10839" spans="1:17" x14ac:dyDescent="0.25">
      <c r="A10839">
        <v>2013</v>
      </c>
      <c r="B10839" s="6" t="s">
        <v>71</v>
      </c>
      <c r="C10839">
        <v>82</v>
      </c>
      <c r="D10839" t="s">
        <v>362</v>
      </c>
      <c r="G10839">
        <v>30</v>
      </c>
      <c r="J10839" t="s">
        <v>393</v>
      </c>
      <c r="K10839">
        <v>40</v>
      </c>
      <c r="L10839">
        <v>30</v>
      </c>
      <c r="M10839">
        <v>5</v>
      </c>
    </row>
    <row r="10840" spans="1:17" x14ac:dyDescent="0.25">
      <c r="A10840">
        <v>2013</v>
      </c>
      <c r="B10840" s="6" t="s">
        <v>71</v>
      </c>
      <c r="C10840">
        <v>83</v>
      </c>
      <c r="D10840" t="s">
        <v>362</v>
      </c>
      <c r="G10840">
        <v>15</v>
      </c>
      <c r="J10840" t="s">
        <v>399</v>
      </c>
      <c r="K10840">
        <v>15</v>
      </c>
      <c r="L10840">
        <v>15</v>
      </c>
      <c r="M10840">
        <v>20</v>
      </c>
    </row>
    <row r="10841" spans="1:17" x14ac:dyDescent="0.25">
      <c r="A10841">
        <v>2013</v>
      </c>
      <c r="B10841" s="6" t="s">
        <v>71</v>
      </c>
      <c r="C10841">
        <v>84</v>
      </c>
      <c r="D10841" t="s">
        <v>362</v>
      </c>
      <c r="G10841">
        <v>10</v>
      </c>
      <c r="J10841" t="s">
        <v>393</v>
      </c>
      <c r="K10841">
        <v>10</v>
      </c>
      <c r="L10841">
        <v>5</v>
      </c>
      <c r="M10841">
        <v>5</v>
      </c>
      <c r="P10841">
        <v>30</v>
      </c>
    </row>
    <row r="10842" spans="1:17" x14ac:dyDescent="0.25">
      <c r="A10842">
        <v>2013</v>
      </c>
      <c r="B10842" s="6" t="s">
        <v>71</v>
      </c>
      <c r="C10842">
        <v>85</v>
      </c>
      <c r="D10842" t="s">
        <v>362</v>
      </c>
      <c r="G10842">
        <v>10</v>
      </c>
      <c r="J10842" t="s">
        <v>390</v>
      </c>
      <c r="K10842">
        <v>20</v>
      </c>
      <c r="L10842">
        <v>15</v>
      </c>
      <c r="M10842">
        <v>5</v>
      </c>
    </row>
    <row r="10843" spans="1:17" x14ac:dyDescent="0.25">
      <c r="A10843">
        <v>2013</v>
      </c>
      <c r="B10843" s="6" t="s">
        <v>71</v>
      </c>
      <c r="C10843">
        <v>86</v>
      </c>
      <c r="D10843" t="s">
        <v>362</v>
      </c>
      <c r="G10843">
        <v>20</v>
      </c>
      <c r="J10843" t="s">
        <v>389</v>
      </c>
      <c r="K10843">
        <v>110</v>
      </c>
      <c r="L10843">
        <v>40</v>
      </c>
      <c r="M10843">
        <v>70</v>
      </c>
      <c r="P10843">
        <v>10</v>
      </c>
    </row>
    <row r="10844" spans="1:17" x14ac:dyDescent="0.25">
      <c r="A10844">
        <v>2013</v>
      </c>
      <c r="B10844" s="6" t="s">
        <v>71</v>
      </c>
      <c r="C10844">
        <v>87</v>
      </c>
      <c r="D10844" t="s">
        <v>362</v>
      </c>
      <c r="G10844">
        <v>10</v>
      </c>
      <c r="J10844" t="s">
        <v>389</v>
      </c>
      <c r="K10844">
        <v>50</v>
      </c>
      <c r="L10844">
        <v>40</v>
      </c>
      <c r="M10844">
        <v>40</v>
      </c>
    </row>
    <row r="10845" spans="1:17" x14ac:dyDescent="0.25">
      <c r="A10845">
        <v>2013</v>
      </c>
      <c r="B10845" s="6" t="s">
        <v>71</v>
      </c>
      <c r="C10845">
        <v>88</v>
      </c>
      <c r="D10845" t="s">
        <v>362</v>
      </c>
      <c r="G10845">
        <v>10</v>
      </c>
      <c r="J10845" t="s">
        <v>388</v>
      </c>
      <c r="K10845">
        <v>20</v>
      </c>
      <c r="L10845">
        <v>5</v>
      </c>
      <c r="M10845">
        <v>10</v>
      </c>
    </row>
    <row r="10846" spans="1:17" x14ac:dyDescent="0.25">
      <c r="A10846">
        <v>2013</v>
      </c>
      <c r="B10846" s="6" t="s">
        <v>71</v>
      </c>
      <c r="C10846">
        <v>89</v>
      </c>
      <c r="D10846" t="s">
        <v>362</v>
      </c>
      <c r="E10846">
        <v>7</v>
      </c>
      <c r="F10846">
        <v>11.4</v>
      </c>
      <c r="G10846">
        <v>10</v>
      </c>
      <c r="H10846">
        <v>40</v>
      </c>
      <c r="I10846">
        <f>(SUM(G10846:G10861))/(1000-H10846)*1000</f>
        <v>135.41666666666666</v>
      </c>
      <c r="J10846" t="s">
        <v>390</v>
      </c>
      <c r="K10846">
        <v>20</v>
      </c>
      <c r="L10846">
        <v>10</v>
      </c>
      <c r="M10846">
        <v>5</v>
      </c>
    </row>
    <row r="10847" spans="1:17" x14ac:dyDescent="0.25">
      <c r="A10847">
        <v>2013</v>
      </c>
      <c r="B10847" s="6" t="s">
        <v>71</v>
      </c>
      <c r="C10847">
        <v>90</v>
      </c>
      <c r="D10847" t="s">
        <v>362</v>
      </c>
      <c r="G10847">
        <v>10</v>
      </c>
      <c r="J10847" t="s">
        <v>393</v>
      </c>
      <c r="K10847">
        <v>30</v>
      </c>
      <c r="L10847">
        <v>10</v>
      </c>
      <c r="M10847">
        <v>10</v>
      </c>
      <c r="P10847">
        <v>60</v>
      </c>
      <c r="Q10847" t="s">
        <v>725</v>
      </c>
    </row>
    <row r="10848" spans="1:17" x14ac:dyDescent="0.25">
      <c r="A10848">
        <v>2013</v>
      </c>
      <c r="B10848" s="6" t="s">
        <v>71</v>
      </c>
      <c r="C10848">
        <v>91</v>
      </c>
      <c r="D10848" t="s">
        <v>362</v>
      </c>
      <c r="G10848">
        <v>5</v>
      </c>
      <c r="J10848" t="s">
        <v>398</v>
      </c>
      <c r="K10848">
        <v>10</v>
      </c>
      <c r="L10848">
        <v>10</v>
      </c>
      <c r="M10848">
        <v>5</v>
      </c>
    </row>
    <row r="10849" spans="1:21" x14ac:dyDescent="0.25">
      <c r="A10849">
        <v>2013</v>
      </c>
      <c r="B10849" s="6" t="s">
        <v>71</v>
      </c>
      <c r="C10849">
        <v>92</v>
      </c>
      <c r="D10849" t="s">
        <v>362</v>
      </c>
      <c r="G10849">
        <v>5</v>
      </c>
      <c r="J10849" t="s">
        <v>388</v>
      </c>
      <c r="K10849">
        <v>30</v>
      </c>
      <c r="L10849">
        <v>10</v>
      </c>
      <c r="M10849">
        <v>10</v>
      </c>
      <c r="P10849">
        <v>60</v>
      </c>
    </row>
    <row r="10850" spans="1:21" x14ac:dyDescent="0.25">
      <c r="A10850">
        <v>2013</v>
      </c>
      <c r="B10850" s="6" t="s">
        <v>71</v>
      </c>
      <c r="C10850">
        <v>93</v>
      </c>
      <c r="D10850" t="s">
        <v>362</v>
      </c>
      <c r="G10850">
        <v>5</v>
      </c>
      <c r="J10850" t="s">
        <v>398</v>
      </c>
      <c r="K10850">
        <v>10</v>
      </c>
      <c r="L10850">
        <v>10</v>
      </c>
      <c r="M10850">
        <v>5</v>
      </c>
      <c r="P10850">
        <v>50</v>
      </c>
    </row>
    <row r="10851" spans="1:21" x14ac:dyDescent="0.25">
      <c r="A10851">
        <v>2013</v>
      </c>
      <c r="B10851" s="6" t="s">
        <v>71</v>
      </c>
      <c r="C10851">
        <v>94</v>
      </c>
      <c r="D10851" t="s">
        <v>362</v>
      </c>
      <c r="G10851">
        <v>5</v>
      </c>
      <c r="J10851" t="s">
        <v>393</v>
      </c>
      <c r="K10851">
        <v>20</v>
      </c>
      <c r="L10851">
        <v>20</v>
      </c>
      <c r="M10851">
        <v>10</v>
      </c>
    </row>
    <row r="10852" spans="1:21" x14ac:dyDescent="0.25">
      <c r="A10852">
        <v>2013</v>
      </c>
      <c r="B10852" s="6" t="s">
        <v>71</v>
      </c>
      <c r="C10852">
        <v>95</v>
      </c>
      <c r="D10852" t="s">
        <v>362</v>
      </c>
      <c r="G10852">
        <v>10</v>
      </c>
      <c r="J10852" t="s">
        <v>398</v>
      </c>
      <c r="K10852">
        <v>30</v>
      </c>
      <c r="L10852">
        <v>10</v>
      </c>
      <c r="M10852">
        <v>10</v>
      </c>
    </row>
    <row r="10853" spans="1:21" x14ac:dyDescent="0.25">
      <c r="A10853">
        <v>2013</v>
      </c>
      <c r="B10853" s="6" t="s">
        <v>71</v>
      </c>
      <c r="C10853">
        <v>96</v>
      </c>
      <c r="D10853" t="s">
        <v>362</v>
      </c>
      <c r="G10853">
        <v>5</v>
      </c>
      <c r="J10853" t="s">
        <v>392</v>
      </c>
      <c r="K10853">
        <v>40</v>
      </c>
      <c r="L10853">
        <v>30</v>
      </c>
      <c r="M10853">
        <v>10</v>
      </c>
      <c r="S10853" t="s">
        <v>47</v>
      </c>
      <c r="U10853" t="s">
        <v>619</v>
      </c>
    </row>
    <row r="10854" spans="1:21" x14ac:dyDescent="0.25">
      <c r="A10854">
        <v>2013</v>
      </c>
      <c r="B10854" s="6" t="s">
        <v>71</v>
      </c>
      <c r="C10854">
        <v>97</v>
      </c>
      <c r="D10854" t="s">
        <v>362</v>
      </c>
      <c r="G10854">
        <v>5</v>
      </c>
      <c r="J10854" t="s">
        <v>393</v>
      </c>
      <c r="K10854">
        <v>10</v>
      </c>
      <c r="L10854">
        <v>10</v>
      </c>
      <c r="M10854">
        <v>5</v>
      </c>
    </row>
    <row r="10855" spans="1:21" x14ac:dyDescent="0.25">
      <c r="A10855">
        <v>2013</v>
      </c>
      <c r="B10855" s="6" t="s">
        <v>71</v>
      </c>
      <c r="C10855">
        <v>98</v>
      </c>
      <c r="D10855" t="s">
        <v>362</v>
      </c>
      <c r="G10855">
        <v>10</v>
      </c>
      <c r="J10855" t="s">
        <v>389</v>
      </c>
      <c r="K10855">
        <v>20</v>
      </c>
      <c r="L10855">
        <v>20</v>
      </c>
      <c r="M10855">
        <v>10</v>
      </c>
    </row>
    <row r="10856" spans="1:21" x14ac:dyDescent="0.25">
      <c r="A10856">
        <v>2013</v>
      </c>
      <c r="B10856" s="6" t="s">
        <v>71</v>
      </c>
      <c r="C10856">
        <v>99</v>
      </c>
      <c r="D10856" t="s">
        <v>362</v>
      </c>
      <c r="G10856">
        <v>5</v>
      </c>
      <c r="J10856" t="s">
        <v>388</v>
      </c>
      <c r="K10856">
        <v>50</v>
      </c>
      <c r="L10856">
        <v>50</v>
      </c>
      <c r="M10856">
        <v>40</v>
      </c>
      <c r="P10856">
        <v>60</v>
      </c>
    </row>
    <row r="10857" spans="1:21" x14ac:dyDescent="0.25">
      <c r="A10857">
        <v>2013</v>
      </c>
      <c r="B10857" s="6" t="s">
        <v>71</v>
      </c>
      <c r="C10857">
        <v>100</v>
      </c>
      <c r="D10857" t="s">
        <v>362</v>
      </c>
      <c r="G10857">
        <v>20</v>
      </c>
      <c r="J10857" t="s">
        <v>389</v>
      </c>
      <c r="K10857">
        <v>50</v>
      </c>
      <c r="L10857">
        <v>30</v>
      </c>
      <c r="M10857">
        <v>30</v>
      </c>
      <c r="P10857">
        <v>10</v>
      </c>
    </row>
    <row r="10858" spans="1:21" x14ac:dyDescent="0.25">
      <c r="A10858">
        <v>2013</v>
      </c>
      <c r="B10858" s="6" t="s">
        <v>71</v>
      </c>
      <c r="C10858">
        <v>101</v>
      </c>
      <c r="D10858" t="s">
        <v>362</v>
      </c>
      <c r="G10858">
        <v>5</v>
      </c>
      <c r="J10858" t="s">
        <v>393</v>
      </c>
      <c r="K10858">
        <v>20</v>
      </c>
      <c r="L10858">
        <v>10</v>
      </c>
      <c r="M10858">
        <v>5</v>
      </c>
      <c r="Q10858" t="s">
        <v>725</v>
      </c>
    </row>
    <row r="10859" spans="1:21" x14ac:dyDescent="0.25">
      <c r="A10859">
        <v>2013</v>
      </c>
      <c r="B10859" s="6" t="s">
        <v>71</v>
      </c>
      <c r="C10859">
        <v>102</v>
      </c>
      <c r="D10859" t="s">
        <v>362</v>
      </c>
      <c r="G10859">
        <v>15</v>
      </c>
      <c r="J10859" t="s">
        <v>393</v>
      </c>
      <c r="K10859">
        <v>25</v>
      </c>
      <c r="L10859">
        <v>20</v>
      </c>
      <c r="M10859">
        <v>10</v>
      </c>
      <c r="Q10859" t="s">
        <v>195</v>
      </c>
    </row>
    <row r="10860" spans="1:21" x14ac:dyDescent="0.25">
      <c r="A10860">
        <v>2013</v>
      </c>
      <c r="B10860" s="6" t="s">
        <v>71</v>
      </c>
      <c r="C10860">
        <v>103</v>
      </c>
      <c r="D10860" t="s">
        <v>362</v>
      </c>
      <c r="G10860">
        <v>5</v>
      </c>
      <c r="J10860" t="s">
        <v>393</v>
      </c>
      <c r="K10860">
        <v>5</v>
      </c>
      <c r="L10860">
        <v>5</v>
      </c>
      <c r="M10860">
        <v>5</v>
      </c>
      <c r="Q10860" t="s">
        <v>726</v>
      </c>
    </row>
    <row r="10861" spans="1:21" x14ac:dyDescent="0.25">
      <c r="A10861">
        <v>2013</v>
      </c>
      <c r="B10861" s="6" t="s">
        <v>71</v>
      </c>
      <c r="C10861">
        <v>104</v>
      </c>
      <c r="D10861" t="s">
        <v>362</v>
      </c>
      <c r="G10861">
        <v>10</v>
      </c>
      <c r="J10861" t="s">
        <v>389</v>
      </c>
      <c r="K10861">
        <v>20</v>
      </c>
      <c r="L10861">
        <v>10</v>
      </c>
      <c r="M10861">
        <v>5</v>
      </c>
    </row>
    <row r="10862" spans="1:21" x14ac:dyDescent="0.25">
      <c r="A10862">
        <v>2013</v>
      </c>
      <c r="B10862" s="6" t="s">
        <v>68</v>
      </c>
      <c r="C10862">
        <v>1</v>
      </c>
      <c r="D10862" t="s">
        <v>716</v>
      </c>
      <c r="E10862">
        <v>1</v>
      </c>
      <c r="F10862">
        <f>38*0.3048</f>
        <v>11.5824</v>
      </c>
      <c r="G10862">
        <v>10</v>
      </c>
      <c r="H10862">
        <v>30</v>
      </c>
      <c r="I10862">
        <f>(SUM(G10862:G10870))/(1000-H10862)*1000</f>
        <v>118.55670103092783</v>
      </c>
      <c r="J10862" t="s">
        <v>393</v>
      </c>
      <c r="K10862">
        <v>15</v>
      </c>
      <c r="L10862">
        <v>10</v>
      </c>
      <c r="M10862">
        <v>15</v>
      </c>
      <c r="Q10862" t="s">
        <v>156</v>
      </c>
    </row>
    <row r="10863" spans="1:21" x14ac:dyDescent="0.25">
      <c r="A10863">
        <v>2013</v>
      </c>
      <c r="B10863" s="6" t="s">
        <v>68</v>
      </c>
      <c r="C10863">
        <v>2</v>
      </c>
      <c r="D10863" t="s">
        <v>716</v>
      </c>
      <c r="G10863">
        <v>5</v>
      </c>
      <c r="J10863" t="s">
        <v>393</v>
      </c>
      <c r="K10863">
        <v>5</v>
      </c>
      <c r="L10863">
        <v>5</v>
      </c>
      <c r="M10863">
        <v>2</v>
      </c>
    </row>
    <row r="10864" spans="1:21" x14ac:dyDescent="0.25">
      <c r="A10864">
        <v>2013</v>
      </c>
      <c r="B10864" s="6" t="s">
        <v>68</v>
      </c>
      <c r="C10864">
        <v>3</v>
      </c>
      <c r="D10864" t="s">
        <v>716</v>
      </c>
      <c r="G10864">
        <v>10</v>
      </c>
      <c r="J10864" t="s">
        <v>393</v>
      </c>
      <c r="K10864">
        <v>30</v>
      </c>
      <c r="L10864">
        <v>25</v>
      </c>
      <c r="M10864">
        <v>10</v>
      </c>
      <c r="P10864">
        <v>5</v>
      </c>
    </row>
    <row r="10865" spans="1:21" x14ac:dyDescent="0.25">
      <c r="A10865">
        <v>2013</v>
      </c>
      <c r="B10865" s="6" t="s">
        <v>68</v>
      </c>
      <c r="C10865">
        <v>4</v>
      </c>
      <c r="D10865" t="s">
        <v>716</v>
      </c>
      <c r="G10865">
        <v>10</v>
      </c>
      <c r="J10865" t="s">
        <v>393</v>
      </c>
      <c r="K10865">
        <v>20</v>
      </c>
      <c r="L10865">
        <v>10</v>
      </c>
      <c r="M10865">
        <v>5</v>
      </c>
    </row>
    <row r="10866" spans="1:21" x14ac:dyDescent="0.25">
      <c r="A10866">
        <v>2013</v>
      </c>
      <c r="B10866" s="6" t="s">
        <v>68</v>
      </c>
      <c r="C10866">
        <v>5</v>
      </c>
      <c r="D10866" t="s">
        <v>716</v>
      </c>
      <c r="G10866">
        <v>10</v>
      </c>
      <c r="J10866" t="s">
        <v>427</v>
      </c>
      <c r="K10866">
        <v>60</v>
      </c>
      <c r="L10866">
        <v>30</v>
      </c>
      <c r="M10866">
        <v>15</v>
      </c>
      <c r="P10866">
        <v>15</v>
      </c>
    </row>
    <row r="10867" spans="1:21" x14ac:dyDescent="0.25">
      <c r="A10867">
        <v>2013</v>
      </c>
      <c r="B10867" s="6" t="s">
        <v>68</v>
      </c>
      <c r="C10867">
        <v>6</v>
      </c>
      <c r="D10867" t="s">
        <v>716</v>
      </c>
      <c r="G10867">
        <v>20</v>
      </c>
      <c r="J10867" t="s">
        <v>393</v>
      </c>
      <c r="K10867">
        <v>30</v>
      </c>
      <c r="L10867">
        <v>20</v>
      </c>
      <c r="M10867">
        <v>25</v>
      </c>
    </row>
    <row r="10868" spans="1:21" x14ac:dyDescent="0.25">
      <c r="A10868">
        <v>2013</v>
      </c>
      <c r="B10868" s="6" t="s">
        <v>68</v>
      </c>
      <c r="C10868">
        <v>7</v>
      </c>
      <c r="D10868" t="s">
        <v>716</v>
      </c>
      <c r="G10868">
        <v>15</v>
      </c>
      <c r="J10868" t="s">
        <v>398</v>
      </c>
      <c r="K10868">
        <v>20</v>
      </c>
      <c r="L10868">
        <v>15</v>
      </c>
      <c r="M10868">
        <v>15</v>
      </c>
    </row>
    <row r="10869" spans="1:21" x14ac:dyDescent="0.25">
      <c r="A10869">
        <v>2013</v>
      </c>
      <c r="B10869" s="6" t="s">
        <v>68</v>
      </c>
      <c r="C10869">
        <v>8</v>
      </c>
      <c r="D10869" t="s">
        <v>716</v>
      </c>
      <c r="G10869">
        <v>15</v>
      </c>
      <c r="J10869" t="s">
        <v>393</v>
      </c>
      <c r="K10869">
        <v>15</v>
      </c>
      <c r="L10869">
        <v>15</v>
      </c>
      <c r="M10869">
        <v>20</v>
      </c>
      <c r="P10869">
        <v>10</v>
      </c>
      <c r="Q10869" t="s">
        <v>156</v>
      </c>
    </row>
    <row r="10870" spans="1:21" x14ac:dyDescent="0.25">
      <c r="A10870">
        <v>2013</v>
      </c>
      <c r="B10870" s="6" t="s">
        <v>68</v>
      </c>
      <c r="C10870">
        <v>9</v>
      </c>
      <c r="D10870" t="s">
        <v>716</v>
      </c>
      <c r="G10870">
        <v>20</v>
      </c>
      <c r="J10870" t="s">
        <v>391</v>
      </c>
      <c r="K10870">
        <v>20</v>
      </c>
      <c r="L10870">
        <v>15</v>
      </c>
      <c r="M10870">
        <v>10</v>
      </c>
    </row>
    <row r="10871" spans="1:21" x14ac:dyDescent="0.25">
      <c r="A10871">
        <v>2013</v>
      </c>
      <c r="B10871" s="6" t="s">
        <v>68</v>
      </c>
      <c r="C10871">
        <v>10</v>
      </c>
      <c r="D10871" t="s">
        <v>716</v>
      </c>
      <c r="E10871">
        <v>2</v>
      </c>
      <c r="F10871">
        <f>38*0.3048</f>
        <v>11.5824</v>
      </c>
      <c r="G10871">
        <v>5</v>
      </c>
      <c r="H10871">
        <v>0</v>
      </c>
      <c r="I10871">
        <f>(SUM(G10871:G10878))/(1000-H10871)*1000</f>
        <v>115</v>
      </c>
      <c r="J10871" t="s">
        <v>427</v>
      </c>
      <c r="K10871">
        <v>25</v>
      </c>
      <c r="L10871">
        <v>20</v>
      </c>
      <c r="M10871">
        <v>5</v>
      </c>
    </row>
    <row r="10872" spans="1:21" x14ac:dyDescent="0.25">
      <c r="A10872">
        <v>2013</v>
      </c>
      <c r="B10872" s="6" t="s">
        <v>68</v>
      </c>
      <c r="C10872">
        <v>11</v>
      </c>
      <c r="D10872" t="s">
        <v>716</v>
      </c>
      <c r="G10872">
        <v>30</v>
      </c>
      <c r="J10872" t="s">
        <v>392</v>
      </c>
      <c r="K10872">
        <v>30</v>
      </c>
      <c r="L10872">
        <v>30</v>
      </c>
      <c r="M10872">
        <v>20</v>
      </c>
      <c r="P10872">
        <v>15</v>
      </c>
      <c r="U10872" t="s">
        <v>727</v>
      </c>
    </row>
    <row r="10873" spans="1:21" x14ac:dyDescent="0.25">
      <c r="A10873">
        <v>2013</v>
      </c>
      <c r="B10873" s="6" t="s">
        <v>68</v>
      </c>
      <c r="C10873">
        <v>12</v>
      </c>
      <c r="D10873" t="s">
        <v>716</v>
      </c>
      <c r="G10873">
        <v>20</v>
      </c>
      <c r="J10873" t="s">
        <v>397</v>
      </c>
      <c r="K10873">
        <v>15</v>
      </c>
      <c r="L10873">
        <v>15</v>
      </c>
      <c r="M10873">
        <v>20</v>
      </c>
    </row>
    <row r="10874" spans="1:21" x14ac:dyDescent="0.25">
      <c r="A10874">
        <v>2013</v>
      </c>
      <c r="B10874" s="6" t="s">
        <v>68</v>
      </c>
      <c r="C10874">
        <v>13</v>
      </c>
      <c r="D10874" t="s">
        <v>716</v>
      </c>
      <c r="G10874">
        <v>5</v>
      </c>
      <c r="J10874" t="s">
        <v>390</v>
      </c>
      <c r="K10874">
        <v>5</v>
      </c>
      <c r="L10874">
        <v>5</v>
      </c>
      <c r="M10874">
        <v>5</v>
      </c>
    </row>
    <row r="10875" spans="1:21" x14ac:dyDescent="0.25">
      <c r="A10875">
        <v>2013</v>
      </c>
      <c r="B10875" s="6" t="s">
        <v>68</v>
      </c>
      <c r="C10875">
        <v>14</v>
      </c>
      <c r="D10875" t="s">
        <v>716</v>
      </c>
      <c r="G10875">
        <v>15</v>
      </c>
      <c r="J10875" t="s">
        <v>393</v>
      </c>
      <c r="K10875">
        <v>20</v>
      </c>
      <c r="L10875">
        <v>15</v>
      </c>
      <c r="M10875">
        <v>15</v>
      </c>
    </row>
    <row r="10876" spans="1:21" x14ac:dyDescent="0.25">
      <c r="A10876">
        <v>2013</v>
      </c>
      <c r="B10876" s="6" t="s">
        <v>68</v>
      </c>
      <c r="C10876">
        <v>15</v>
      </c>
      <c r="D10876" t="s">
        <v>716</v>
      </c>
      <c r="G10876">
        <v>15</v>
      </c>
      <c r="J10876" t="s">
        <v>393</v>
      </c>
      <c r="K10876">
        <v>20</v>
      </c>
      <c r="L10876">
        <v>10</v>
      </c>
      <c r="M10876">
        <v>15</v>
      </c>
      <c r="N10876">
        <v>1</v>
      </c>
      <c r="P10876">
        <v>5</v>
      </c>
      <c r="Q10876" t="s">
        <v>156</v>
      </c>
    </row>
    <row r="10877" spans="1:21" x14ac:dyDescent="0.25">
      <c r="A10877">
        <v>2013</v>
      </c>
      <c r="B10877" s="6" t="s">
        <v>68</v>
      </c>
      <c r="C10877">
        <v>16</v>
      </c>
      <c r="D10877" t="s">
        <v>716</v>
      </c>
      <c r="G10877">
        <v>20</v>
      </c>
      <c r="J10877" t="s">
        <v>392</v>
      </c>
      <c r="K10877">
        <v>25</v>
      </c>
      <c r="L10877">
        <v>15</v>
      </c>
      <c r="M10877">
        <v>10</v>
      </c>
    </row>
    <row r="10878" spans="1:21" x14ac:dyDescent="0.25">
      <c r="A10878">
        <v>2013</v>
      </c>
      <c r="B10878" s="6" t="s">
        <v>68</v>
      </c>
      <c r="C10878">
        <v>17</v>
      </c>
      <c r="D10878" t="s">
        <v>716</v>
      </c>
      <c r="G10878">
        <v>5</v>
      </c>
      <c r="J10878" t="s">
        <v>393</v>
      </c>
      <c r="K10878">
        <v>45</v>
      </c>
      <c r="L10878">
        <v>15</v>
      </c>
      <c r="M10878">
        <v>20</v>
      </c>
      <c r="P10878">
        <v>30</v>
      </c>
      <c r="U10878" t="s">
        <v>727</v>
      </c>
    </row>
    <row r="10879" spans="1:21" x14ac:dyDescent="0.25">
      <c r="A10879">
        <v>2013</v>
      </c>
      <c r="B10879" s="6" t="s">
        <v>68</v>
      </c>
      <c r="C10879">
        <v>18</v>
      </c>
      <c r="D10879" t="s">
        <v>717</v>
      </c>
      <c r="E10879">
        <v>3</v>
      </c>
      <c r="F10879">
        <f>40*0.3048</f>
        <v>12.192</v>
      </c>
      <c r="G10879">
        <v>3</v>
      </c>
      <c r="H10879">
        <v>0</v>
      </c>
      <c r="I10879">
        <f>(SUM(G10879:G10886))/(1000-H10879)*1000</f>
        <v>89</v>
      </c>
      <c r="J10879" t="s">
        <v>390</v>
      </c>
      <c r="K10879">
        <v>10</v>
      </c>
      <c r="L10879">
        <v>3</v>
      </c>
      <c r="M10879">
        <v>5</v>
      </c>
    </row>
    <row r="10880" spans="1:21" x14ac:dyDescent="0.25">
      <c r="A10880">
        <v>2013</v>
      </c>
      <c r="B10880" s="6" t="s">
        <v>68</v>
      </c>
      <c r="C10880">
        <v>19</v>
      </c>
      <c r="D10880" t="s">
        <v>717</v>
      </c>
      <c r="G10880">
        <v>5</v>
      </c>
      <c r="J10880" t="s">
        <v>393</v>
      </c>
      <c r="K10880">
        <v>5</v>
      </c>
      <c r="L10880">
        <v>3</v>
      </c>
      <c r="M10880">
        <v>0</v>
      </c>
    </row>
    <row r="10881" spans="1:17" x14ac:dyDescent="0.25">
      <c r="A10881">
        <v>2013</v>
      </c>
      <c r="B10881" s="6" t="s">
        <v>68</v>
      </c>
      <c r="C10881">
        <v>20</v>
      </c>
      <c r="D10881" t="s">
        <v>717</v>
      </c>
      <c r="G10881">
        <v>10</v>
      </c>
      <c r="J10881" t="s">
        <v>393</v>
      </c>
      <c r="K10881">
        <v>20</v>
      </c>
      <c r="L10881">
        <v>30</v>
      </c>
      <c r="M10881">
        <v>30</v>
      </c>
      <c r="P10881">
        <v>5</v>
      </c>
    </row>
    <row r="10882" spans="1:17" x14ac:dyDescent="0.25">
      <c r="A10882">
        <v>2013</v>
      </c>
      <c r="B10882" s="6" t="s">
        <v>68</v>
      </c>
      <c r="C10882">
        <v>21</v>
      </c>
      <c r="D10882" t="s">
        <v>717</v>
      </c>
      <c r="G10882">
        <v>7</v>
      </c>
      <c r="J10882" t="s">
        <v>397</v>
      </c>
      <c r="K10882">
        <v>30</v>
      </c>
      <c r="L10882">
        <v>10</v>
      </c>
      <c r="M10882">
        <v>30</v>
      </c>
      <c r="P10882">
        <v>5</v>
      </c>
    </row>
    <row r="10883" spans="1:17" x14ac:dyDescent="0.25">
      <c r="A10883">
        <v>2013</v>
      </c>
      <c r="B10883" s="6" t="s">
        <v>68</v>
      </c>
      <c r="C10883">
        <v>22</v>
      </c>
      <c r="D10883" t="s">
        <v>717</v>
      </c>
      <c r="G10883">
        <v>5</v>
      </c>
      <c r="J10883" t="s">
        <v>393</v>
      </c>
      <c r="K10883">
        <v>10</v>
      </c>
      <c r="L10883">
        <v>10</v>
      </c>
      <c r="M10883">
        <v>5</v>
      </c>
    </row>
    <row r="10884" spans="1:17" x14ac:dyDescent="0.25">
      <c r="A10884">
        <v>2013</v>
      </c>
      <c r="B10884" s="6" t="s">
        <v>68</v>
      </c>
      <c r="C10884">
        <v>23</v>
      </c>
      <c r="D10884" t="s">
        <v>717</v>
      </c>
      <c r="G10884">
        <v>22</v>
      </c>
      <c r="J10884" t="s">
        <v>454</v>
      </c>
      <c r="K10884">
        <v>50</v>
      </c>
      <c r="L10884">
        <v>40</v>
      </c>
      <c r="M10884">
        <v>15</v>
      </c>
    </row>
    <row r="10885" spans="1:17" x14ac:dyDescent="0.25">
      <c r="A10885">
        <v>2013</v>
      </c>
      <c r="B10885" s="6" t="s">
        <v>68</v>
      </c>
      <c r="C10885">
        <v>24</v>
      </c>
      <c r="D10885" t="s">
        <v>717</v>
      </c>
      <c r="G10885">
        <v>5</v>
      </c>
      <c r="J10885" t="s">
        <v>393</v>
      </c>
      <c r="K10885">
        <v>5</v>
      </c>
      <c r="L10885">
        <v>4</v>
      </c>
      <c r="M10885">
        <v>2</v>
      </c>
    </row>
    <row r="10886" spans="1:17" x14ac:dyDescent="0.25">
      <c r="A10886">
        <v>2013</v>
      </c>
      <c r="B10886" s="6" t="s">
        <v>68</v>
      </c>
      <c r="C10886">
        <v>25</v>
      </c>
      <c r="D10886" t="s">
        <v>717</v>
      </c>
      <c r="G10886">
        <v>32</v>
      </c>
      <c r="J10886" t="s">
        <v>393</v>
      </c>
      <c r="K10886">
        <v>40</v>
      </c>
      <c r="L10886">
        <v>50</v>
      </c>
      <c r="M10886">
        <v>20</v>
      </c>
      <c r="P10886">
        <v>40</v>
      </c>
    </row>
    <row r="10887" spans="1:17" x14ac:dyDescent="0.25">
      <c r="A10887">
        <v>2013</v>
      </c>
      <c r="B10887" s="6" t="s">
        <v>68</v>
      </c>
      <c r="C10887">
        <v>26</v>
      </c>
      <c r="D10887" t="s">
        <v>717</v>
      </c>
      <c r="E10887">
        <v>4</v>
      </c>
      <c r="F10887">
        <f>40*0.3048</f>
        <v>12.192</v>
      </c>
      <c r="G10887">
        <v>4</v>
      </c>
      <c r="H10887">
        <v>0</v>
      </c>
      <c r="I10887">
        <f>(SUM(G10887:G10898))/(1000-H10887)*1000</f>
        <v>124</v>
      </c>
      <c r="J10887" t="s">
        <v>393</v>
      </c>
      <c r="K10887">
        <v>10</v>
      </c>
      <c r="L10887">
        <v>10</v>
      </c>
      <c r="M10887">
        <v>10</v>
      </c>
      <c r="Q10887" t="s">
        <v>156</v>
      </c>
    </row>
    <row r="10888" spans="1:17" x14ac:dyDescent="0.25">
      <c r="A10888">
        <v>2013</v>
      </c>
      <c r="B10888" s="6" t="s">
        <v>68</v>
      </c>
      <c r="C10888">
        <v>27</v>
      </c>
      <c r="D10888" t="s">
        <v>717</v>
      </c>
      <c r="G10888">
        <v>10</v>
      </c>
      <c r="J10888" t="s">
        <v>393</v>
      </c>
      <c r="K10888">
        <v>18</v>
      </c>
      <c r="L10888">
        <v>10</v>
      </c>
      <c r="M10888">
        <v>10</v>
      </c>
    </row>
    <row r="10889" spans="1:17" x14ac:dyDescent="0.25">
      <c r="A10889">
        <v>2013</v>
      </c>
      <c r="B10889" s="6" t="s">
        <v>68</v>
      </c>
      <c r="C10889">
        <v>28</v>
      </c>
      <c r="D10889" t="s">
        <v>717</v>
      </c>
      <c r="G10889">
        <v>3</v>
      </c>
      <c r="J10889" t="s">
        <v>393</v>
      </c>
      <c r="K10889">
        <v>3</v>
      </c>
      <c r="L10889">
        <v>3</v>
      </c>
      <c r="M10889">
        <v>2</v>
      </c>
    </row>
    <row r="10890" spans="1:17" x14ac:dyDescent="0.25">
      <c r="A10890">
        <v>2013</v>
      </c>
      <c r="B10890" s="6" t="s">
        <v>68</v>
      </c>
      <c r="C10890">
        <v>29</v>
      </c>
      <c r="D10890" t="s">
        <v>717</v>
      </c>
      <c r="G10890">
        <v>10</v>
      </c>
      <c r="J10890" t="s">
        <v>393</v>
      </c>
      <c r="K10890">
        <v>10</v>
      </c>
      <c r="L10890">
        <v>10</v>
      </c>
      <c r="M10890">
        <v>10</v>
      </c>
    </row>
    <row r="10891" spans="1:17" x14ac:dyDescent="0.25">
      <c r="A10891">
        <v>2013</v>
      </c>
      <c r="B10891" s="6" t="s">
        <v>68</v>
      </c>
      <c r="C10891">
        <v>30</v>
      </c>
      <c r="D10891" t="s">
        <v>717</v>
      </c>
      <c r="G10891">
        <v>5</v>
      </c>
      <c r="J10891" t="s">
        <v>430</v>
      </c>
      <c r="K10891">
        <v>5</v>
      </c>
      <c r="L10891">
        <v>10</v>
      </c>
      <c r="M10891">
        <v>1</v>
      </c>
    </row>
    <row r="10892" spans="1:17" x14ac:dyDescent="0.25">
      <c r="A10892">
        <v>2013</v>
      </c>
      <c r="B10892" s="6" t="s">
        <v>68</v>
      </c>
      <c r="C10892">
        <v>31</v>
      </c>
      <c r="D10892" t="s">
        <v>717</v>
      </c>
      <c r="G10892">
        <v>4</v>
      </c>
      <c r="J10892" t="s">
        <v>397</v>
      </c>
      <c r="K10892">
        <v>4</v>
      </c>
      <c r="L10892">
        <v>10</v>
      </c>
      <c r="M10892">
        <v>15</v>
      </c>
    </row>
    <row r="10893" spans="1:17" x14ac:dyDescent="0.25">
      <c r="A10893">
        <v>2013</v>
      </c>
      <c r="B10893" s="6" t="s">
        <v>68</v>
      </c>
      <c r="C10893">
        <v>32</v>
      </c>
      <c r="D10893" t="s">
        <v>717</v>
      </c>
      <c r="G10893">
        <v>12</v>
      </c>
      <c r="J10893" t="s">
        <v>454</v>
      </c>
      <c r="K10893">
        <v>12</v>
      </c>
      <c r="L10893">
        <v>15</v>
      </c>
      <c r="M10893">
        <v>5</v>
      </c>
    </row>
    <row r="10894" spans="1:17" x14ac:dyDescent="0.25">
      <c r="A10894">
        <v>2013</v>
      </c>
      <c r="B10894" s="6" t="s">
        <v>68</v>
      </c>
      <c r="C10894">
        <v>33</v>
      </c>
      <c r="D10894" t="s">
        <v>717</v>
      </c>
      <c r="G10894">
        <v>15</v>
      </c>
      <c r="J10894" t="s">
        <v>393</v>
      </c>
      <c r="K10894">
        <v>15</v>
      </c>
      <c r="L10894">
        <v>15</v>
      </c>
      <c r="M10894">
        <v>20</v>
      </c>
      <c r="P10894">
        <v>20</v>
      </c>
    </row>
    <row r="10895" spans="1:17" x14ac:dyDescent="0.25">
      <c r="A10895">
        <v>2013</v>
      </c>
      <c r="B10895" s="6" t="s">
        <v>68</v>
      </c>
      <c r="C10895">
        <v>34</v>
      </c>
      <c r="D10895" t="s">
        <v>717</v>
      </c>
      <c r="G10895">
        <v>20</v>
      </c>
      <c r="J10895" t="s">
        <v>393</v>
      </c>
      <c r="K10895">
        <v>20</v>
      </c>
      <c r="L10895">
        <v>20</v>
      </c>
      <c r="M10895">
        <v>2</v>
      </c>
      <c r="P10895">
        <v>1</v>
      </c>
    </row>
    <row r="10896" spans="1:17" x14ac:dyDescent="0.25">
      <c r="A10896">
        <v>2013</v>
      </c>
      <c r="B10896" s="6" t="s">
        <v>68</v>
      </c>
      <c r="C10896">
        <v>35</v>
      </c>
      <c r="D10896" t="s">
        <v>717</v>
      </c>
      <c r="G10896">
        <v>5</v>
      </c>
      <c r="J10896" t="s">
        <v>393</v>
      </c>
      <c r="K10896">
        <v>5</v>
      </c>
      <c r="L10896">
        <v>20</v>
      </c>
      <c r="M10896">
        <v>1</v>
      </c>
      <c r="P10896">
        <v>5</v>
      </c>
      <c r="Q10896" t="s">
        <v>156</v>
      </c>
    </row>
    <row r="10897" spans="1:19" x14ac:dyDescent="0.25">
      <c r="A10897">
        <v>2013</v>
      </c>
      <c r="B10897" s="6" t="s">
        <v>68</v>
      </c>
      <c r="C10897">
        <v>36</v>
      </c>
      <c r="D10897" t="s">
        <v>717</v>
      </c>
      <c r="G10897">
        <v>20</v>
      </c>
      <c r="J10897" t="s">
        <v>393</v>
      </c>
      <c r="K10897">
        <v>20</v>
      </c>
      <c r="L10897">
        <v>30</v>
      </c>
      <c r="M10897">
        <v>25</v>
      </c>
    </row>
    <row r="10898" spans="1:19" x14ac:dyDescent="0.25">
      <c r="A10898">
        <v>2013</v>
      </c>
      <c r="B10898" s="6" t="s">
        <v>68</v>
      </c>
      <c r="C10898">
        <v>37</v>
      </c>
      <c r="D10898" t="s">
        <v>717</v>
      </c>
      <c r="G10898">
        <v>16</v>
      </c>
      <c r="J10898" t="s">
        <v>438</v>
      </c>
      <c r="K10898">
        <v>16</v>
      </c>
      <c r="L10898">
        <v>16</v>
      </c>
      <c r="M10898">
        <v>10</v>
      </c>
      <c r="Q10898" t="s">
        <v>156</v>
      </c>
    </row>
    <row r="10899" spans="1:19" x14ac:dyDescent="0.25">
      <c r="A10899">
        <v>2013</v>
      </c>
      <c r="B10899" s="6" t="s">
        <v>68</v>
      </c>
      <c r="C10899">
        <v>38</v>
      </c>
      <c r="D10899" t="s">
        <v>720</v>
      </c>
      <c r="E10899">
        <v>5</v>
      </c>
      <c r="F10899">
        <v>12</v>
      </c>
      <c r="G10899">
        <v>5</v>
      </c>
      <c r="H10899">
        <v>10</v>
      </c>
      <c r="I10899">
        <f>(SUM(G10899:G10914))/(1000-H10899)*1000</f>
        <v>287.87878787878788</v>
      </c>
      <c r="J10899" t="s">
        <v>392</v>
      </c>
      <c r="K10899">
        <v>30</v>
      </c>
      <c r="L10899">
        <v>5</v>
      </c>
      <c r="M10899">
        <v>5</v>
      </c>
    </row>
    <row r="10900" spans="1:19" x14ac:dyDescent="0.25">
      <c r="A10900">
        <v>2013</v>
      </c>
      <c r="B10900" s="6" t="s">
        <v>68</v>
      </c>
      <c r="C10900">
        <v>39</v>
      </c>
      <c r="D10900" t="s">
        <v>720</v>
      </c>
      <c r="G10900">
        <v>5</v>
      </c>
      <c r="J10900" t="s">
        <v>728</v>
      </c>
      <c r="K10900">
        <v>5</v>
      </c>
      <c r="L10900">
        <v>5</v>
      </c>
      <c r="M10900">
        <v>2</v>
      </c>
    </row>
    <row r="10901" spans="1:19" x14ac:dyDescent="0.25">
      <c r="A10901">
        <v>2013</v>
      </c>
      <c r="B10901" s="6" t="s">
        <v>68</v>
      </c>
      <c r="C10901">
        <v>40</v>
      </c>
      <c r="D10901" t="s">
        <v>720</v>
      </c>
      <c r="G10901">
        <v>10</v>
      </c>
      <c r="J10901" t="s">
        <v>714</v>
      </c>
      <c r="K10901">
        <v>10</v>
      </c>
      <c r="L10901">
        <v>5</v>
      </c>
      <c r="M10901">
        <v>2</v>
      </c>
      <c r="S10901" t="s">
        <v>47</v>
      </c>
    </row>
    <row r="10902" spans="1:19" x14ac:dyDescent="0.25">
      <c r="A10902">
        <v>2013</v>
      </c>
      <c r="B10902" s="6" t="s">
        <v>68</v>
      </c>
      <c r="C10902">
        <v>41</v>
      </c>
      <c r="D10902" t="s">
        <v>720</v>
      </c>
      <c r="G10902">
        <v>25</v>
      </c>
      <c r="J10902" t="s">
        <v>390</v>
      </c>
      <c r="K10902">
        <v>30</v>
      </c>
      <c r="L10902">
        <v>10</v>
      </c>
      <c r="M10902">
        <v>15</v>
      </c>
      <c r="P10902">
        <v>5</v>
      </c>
    </row>
    <row r="10903" spans="1:19" x14ac:dyDescent="0.25">
      <c r="A10903">
        <v>2013</v>
      </c>
      <c r="B10903" s="6" t="s">
        <v>68</v>
      </c>
      <c r="C10903">
        <v>42</v>
      </c>
      <c r="D10903" t="s">
        <v>720</v>
      </c>
      <c r="G10903">
        <v>20</v>
      </c>
      <c r="J10903" t="s">
        <v>427</v>
      </c>
      <c r="K10903">
        <v>20</v>
      </c>
      <c r="L10903">
        <v>15</v>
      </c>
      <c r="M10903">
        <v>20</v>
      </c>
    </row>
    <row r="10904" spans="1:19" x14ac:dyDescent="0.25">
      <c r="A10904">
        <v>2013</v>
      </c>
      <c r="B10904" s="6" t="s">
        <v>68</v>
      </c>
      <c r="C10904">
        <v>43</v>
      </c>
      <c r="D10904" t="s">
        <v>720</v>
      </c>
      <c r="G10904">
        <v>20</v>
      </c>
      <c r="J10904" t="s">
        <v>398</v>
      </c>
      <c r="K10904">
        <v>20</v>
      </c>
      <c r="L10904">
        <v>15</v>
      </c>
      <c r="M10904">
        <v>25</v>
      </c>
      <c r="P10904">
        <v>5</v>
      </c>
    </row>
    <row r="10905" spans="1:19" x14ac:dyDescent="0.25">
      <c r="A10905">
        <v>2013</v>
      </c>
      <c r="B10905" s="6" t="s">
        <v>68</v>
      </c>
      <c r="C10905">
        <v>44</v>
      </c>
      <c r="D10905" t="s">
        <v>720</v>
      </c>
      <c r="G10905">
        <v>20</v>
      </c>
      <c r="J10905" t="s">
        <v>393</v>
      </c>
      <c r="K10905">
        <v>20</v>
      </c>
      <c r="L10905">
        <v>20</v>
      </c>
      <c r="M10905">
        <v>25</v>
      </c>
      <c r="O10905">
        <v>20</v>
      </c>
      <c r="P10905">
        <v>10</v>
      </c>
    </row>
    <row r="10906" spans="1:19" x14ac:dyDescent="0.25">
      <c r="A10906">
        <v>2013</v>
      </c>
      <c r="B10906" s="6" t="s">
        <v>68</v>
      </c>
      <c r="C10906">
        <v>45</v>
      </c>
      <c r="D10906" t="s">
        <v>720</v>
      </c>
      <c r="G10906">
        <v>30</v>
      </c>
      <c r="J10906" t="s">
        <v>389</v>
      </c>
      <c r="K10906">
        <v>30</v>
      </c>
      <c r="L10906">
        <v>30</v>
      </c>
      <c r="M10906">
        <v>30</v>
      </c>
    </row>
    <row r="10907" spans="1:19" x14ac:dyDescent="0.25">
      <c r="A10907">
        <v>2013</v>
      </c>
      <c r="B10907" s="6" t="s">
        <v>68</v>
      </c>
      <c r="C10907">
        <v>46</v>
      </c>
      <c r="D10907" t="s">
        <v>720</v>
      </c>
      <c r="G10907">
        <v>20</v>
      </c>
      <c r="J10907" t="s">
        <v>389</v>
      </c>
      <c r="K10907">
        <v>30</v>
      </c>
      <c r="L10907">
        <v>40</v>
      </c>
      <c r="M10907">
        <v>20</v>
      </c>
    </row>
    <row r="10908" spans="1:19" x14ac:dyDescent="0.25">
      <c r="A10908">
        <v>2013</v>
      </c>
      <c r="B10908" s="6" t="s">
        <v>68</v>
      </c>
      <c r="C10908">
        <v>47</v>
      </c>
      <c r="D10908" t="s">
        <v>720</v>
      </c>
      <c r="G10908">
        <v>25</v>
      </c>
      <c r="J10908" t="s">
        <v>391</v>
      </c>
      <c r="K10908">
        <v>30</v>
      </c>
      <c r="L10908">
        <v>25</v>
      </c>
      <c r="M10908">
        <v>5</v>
      </c>
    </row>
    <row r="10909" spans="1:19" x14ac:dyDescent="0.25">
      <c r="A10909">
        <v>2013</v>
      </c>
      <c r="B10909" s="6" t="s">
        <v>68</v>
      </c>
      <c r="C10909">
        <v>48</v>
      </c>
      <c r="D10909" t="s">
        <v>720</v>
      </c>
      <c r="G10909">
        <v>5</v>
      </c>
      <c r="J10909" t="s">
        <v>393</v>
      </c>
      <c r="K10909">
        <v>55</v>
      </c>
      <c r="L10909">
        <v>25</v>
      </c>
      <c r="M10909">
        <v>10</v>
      </c>
      <c r="P10909">
        <v>20</v>
      </c>
    </row>
    <row r="10910" spans="1:19" x14ac:dyDescent="0.25">
      <c r="A10910">
        <v>2013</v>
      </c>
      <c r="B10910" s="6" t="s">
        <v>68</v>
      </c>
      <c r="C10910">
        <v>49</v>
      </c>
      <c r="D10910" t="s">
        <v>720</v>
      </c>
      <c r="G10910">
        <v>10</v>
      </c>
      <c r="J10910" t="s">
        <v>729</v>
      </c>
      <c r="K10910">
        <v>15</v>
      </c>
      <c r="L10910">
        <v>10</v>
      </c>
      <c r="M10910">
        <v>2</v>
      </c>
    </row>
    <row r="10911" spans="1:19" x14ac:dyDescent="0.25">
      <c r="A10911">
        <v>2013</v>
      </c>
      <c r="B10911" s="6" t="s">
        <v>68</v>
      </c>
      <c r="C10911">
        <v>50</v>
      </c>
      <c r="D10911" t="s">
        <v>720</v>
      </c>
      <c r="G10911">
        <v>50</v>
      </c>
      <c r="J10911" t="s">
        <v>399</v>
      </c>
      <c r="K10911">
        <v>60</v>
      </c>
      <c r="L10911">
        <v>50</v>
      </c>
      <c r="M10911">
        <v>30</v>
      </c>
    </row>
    <row r="10912" spans="1:19" x14ac:dyDescent="0.25">
      <c r="A10912">
        <v>2013</v>
      </c>
      <c r="B10912" s="6" t="s">
        <v>68</v>
      </c>
      <c r="C10912">
        <v>51</v>
      </c>
      <c r="D10912" t="s">
        <v>720</v>
      </c>
      <c r="G10912">
        <v>5</v>
      </c>
      <c r="J10912" t="s">
        <v>436</v>
      </c>
      <c r="K10912">
        <v>15</v>
      </c>
      <c r="L10912">
        <v>10</v>
      </c>
      <c r="M10912">
        <v>5</v>
      </c>
    </row>
    <row r="10913" spans="1:19" x14ac:dyDescent="0.25">
      <c r="A10913">
        <v>2013</v>
      </c>
      <c r="B10913" s="6" t="s">
        <v>68</v>
      </c>
      <c r="C10913">
        <v>52</v>
      </c>
      <c r="D10913" t="s">
        <v>720</v>
      </c>
      <c r="G10913">
        <v>5</v>
      </c>
      <c r="J10913" t="s">
        <v>390</v>
      </c>
      <c r="K10913">
        <v>5</v>
      </c>
      <c r="L10913">
        <v>5</v>
      </c>
      <c r="M10913">
        <v>2</v>
      </c>
      <c r="S10913" t="s">
        <v>47</v>
      </c>
    </row>
    <row r="10914" spans="1:19" x14ac:dyDescent="0.25">
      <c r="A10914">
        <v>2013</v>
      </c>
      <c r="B10914" s="6" t="s">
        <v>68</v>
      </c>
      <c r="C10914">
        <v>53</v>
      </c>
      <c r="D10914" t="s">
        <v>720</v>
      </c>
      <c r="G10914">
        <v>30</v>
      </c>
      <c r="J10914" t="s">
        <v>393</v>
      </c>
      <c r="K10914">
        <v>30</v>
      </c>
      <c r="L10914">
        <v>40</v>
      </c>
      <c r="M10914">
        <v>20</v>
      </c>
      <c r="P10914">
        <v>10</v>
      </c>
    </row>
    <row r="10915" spans="1:19" x14ac:dyDescent="0.25">
      <c r="A10915">
        <v>2013</v>
      </c>
      <c r="B10915" s="6" t="s">
        <v>68</v>
      </c>
      <c r="C10915">
        <v>54</v>
      </c>
      <c r="D10915" t="s">
        <v>720</v>
      </c>
      <c r="E10915">
        <v>6</v>
      </c>
      <c r="F10915">
        <v>12</v>
      </c>
      <c r="G10915">
        <v>20</v>
      </c>
      <c r="H10915">
        <v>10</v>
      </c>
      <c r="I10915">
        <f>(SUM(G10915:G10922))/(1000-H10915)*1000</f>
        <v>156.56565656565658</v>
      </c>
      <c r="J10915" t="s">
        <v>392</v>
      </c>
      <c r="K10915">
        <v>25</v>
      </c>
      <c r="L10915">
        <v>10</v>
      </c>
      <c r="M10915">
        <v>5</v>
      </c>
    </row>
    <row r="10916" spans="1:19" x14ac:dyDescent="0.25">
      <c r="A10916">
        <v>2013</v>
      </c>
      <c r="B10916" s="6" t="s">
        <v>68</v>
      </c>
      <c r="C10916">
        <v>55</v>
      </c>
      <c r="D10916" t="s">
        <v>720</v>
      </c>
      <c r="G10916">
        <v>25</v>
      </c>
      <c r="J10916" t="s">
        <v>392</v>
      </c>
      <c r="K10916">
        <v>60</v>
      </c>
      <c r="L10916">
        <v>30</v>
      </c>
      <c r="M10916">
        <v>15</v>
      </c>
    </row>
    <row r="10917" spans="1:19" x14ac:dyDescent="0.25">
      <c r="A10917">
        <v>2013</v>
      </c>
      <c r="B10917" s="6" t="s">
        <v>68</v>
      </c>
      <c r="C10917">
        <v>56</v>
      </c>
      <c r="D10917" t="s">
        <v>720</v>
      </c>
      <c r="G10917">
        <v>10</v>
      </c>
      <c r="J10917" t="s">
        <v>723</v>
      </c>
      <c r="K10917">
        <v>20</v>
      </c>
      <c r="L10917">
        <v>20</v>
      </c>
      <c r="M10917">
        <v>15</v>
      </c>
      <c r="P10917">
        <v>15</v>
      </c>
    </row>
    <row r="10918" spans="1:19" x14ac:dyDescent="0.25">
      <c r="A10918">
        <v>2013</v>
      </c>
      <c r="B10918" s="6" t="s">
        <v>68</v>
      </c>
      <c r="C10918">
        <v>57</v>
      </c>
      <c r="D10918" t="s">
        <v>720</v>
      </c>
      <c r="G10918">
        <v>25</v>
      </c>
      <c r="J10918" t="s">
        <v>427</v>
      </c>
      <c r="K10918">
        <v>20</v>
      </c>
      <c r="L10918">
        <v>20</v>
      </c>
      <c r="M10918">
        <v>25</v>
      </c>
    </row>
    <row r="10919" spans="1:19" x14ac:dyDescent="0.25">
      <c r="A10919">
        <v>2013</v>
      </c>
      <c r="B10919" s="6" t="s">
        <v>68</v>
      </c>
      <c r="C10919">
        <v>58</v>
      </c>
      <c r="D10919" t="s">
        <v>720</v>
      </c>
      <c r="G10919">
        <v>15</v>
      </c>
      <c r="J10919" t="s">
        <v>393</v>
      </c>
      <c r="K10919">
        <v>15</v>
      </c>
      <c r="L10919">
        <v>10</v>
      </c>
      <c r="M10919">
        <v>10</v>
      </c>
    </row>
    <row r="10920" spans="1:19" x14ac:dyDescent="0.25">
      <c r="A10920">
        <v>2013</v>
      </c>
      <c r="B10920" s="6" t="s">
        <v>68</v>
      </c>
      <c r="C10920">
        <v>59</v>
      </c>
      <c r="D10920" t="s">
        <v>720</v>
      </c>
      <c r="G10920">
        <v>20</v>
      </c>
      <c r="J10920" t="s">
        <v>436</v>
      </c>
      <c r="K10920">
        <v>30</v>
      </c>
      <c r="L10920">
        <v>25</v>
      </c>
      <c r="M10920">
        <v>20</v>
      </c>
    </row>
    <row r="10921" spans="1:19" x14ac:dyDescent="0.25">
      <c r="A10921">
        <v>2013</v>
      </c>
      <c r="B10921" s="6" t="s">
        <v>68</v>
      </c>
      <c r="C10921">
        <v>60</v>
      </c>
      <c r="D10921" t="s">
        <v>720</v>
      </c>
      <c r="G10921">
        <v>15</v>
      </c>
      <c r="J10921" t="s">
        <v>399</v>
      </c>
      <c r="K10921">
        <v>25</v>
      </c>
      <c r="L10921">
        <v>20</v>
      </c>
      <c r="M10921">
        <v>15</v>
      </c>
      <c r="P10921">
        <v>10</v>
      </c>
    </row>
    <row r="10922" spans="1:19" x14ac:dyDescent="0.25">
      <c r="A10922">
        <v>2013</v>
      </c>
      <c r="B10922" s="6" t="s">
        <v>68</v>
      </c>
      <c r="C10922">
        <v>61</v>
      </c>
      <c r="D10922" t="s">
        <v>720</v>
      </c>
      <c r="G10922">
        <v>25</v>
      </c>
      <c r="J10922" t="s">
        <v>393</v>
      </c>
      <c r="K10922">
        <v>20</v>
      </c>
      <c r="L10922">
        <v>20</v>
      </c>
      <c r="M10922">
        <v>25</v>
      </c>
    </row>
    <row r="10923" spans="1:19" x14ac:dyDescent="0.25">
      <c r="A10923">
        <v>2013</v>
      </c>
      <c r="B10923" s="6" t="s">
        <v>52</v>
      </c>
      <c r="C10923">
        <v>1</v>
      </c>
      <c r="D10923" t="s">
        <v>716</v>
      </c>
      <c r="E10923">
        <v>1</v>
      </c>
      <c r="F10923">
        <f>35*0.3048</f>
        <v>10.668000000000001</v>
      </c>
      <c r="G10923">
        <v>20</v>
      </c>
      <c r="H10923">
        <v>0</v>
      </c>
      <c r="I10923">
        <f>(SUM(G10923:G10941))/(1000-H10923)*1000</f>
        <v>381</v>
      </c>
      <c r="J10923" t="s">
        <v>386</v>
      </c>
      <c r="K10923">
        <v>35</v>
      </c>
      <c r="L10923">
        <v>30</v>
      </c>
      <c r="M10923">
        <v>30</v>
      </c>
    </row>
    <row r="10924" spans="1:19" x14ac:dyDescent="0.25">
      <c r="A10924">
        <v>2013</v>
      </c>
      <c r="B10924" s="6" t="s">
        <v>52</v>
      </c>
      <c r="C10924">
        <v>2</v>
      </c>
      <c r="D10924" t="s">
        <v>716</v>
      </c>
      <c r="G10924">
        <v>40</v>
      </c>
      <c r="J10924" t="s">
        <v>388</v>
      </c>
      <c r="K10924">
        <v>45</v>
      </c>
      <c r="L10924">
        <v>35</v>
      </c>
      <c r="M10924">
        <v>60</v>
      </c>
      <c r="P10924">
        <v>75</v>
      </c>
    </row>
    <row r="10925" spans="1:19" x14ac:dyDescent="0.25">
      <c r="A10925">
        <v>2013</v>
      </c>
      <c r="B10925" s="6" t="s">
        <v>52</v>
      </c>
      <c r="C10925">
        <v>3</v>
      </c>
      <c r="D10925" t="s">
        <v>716</v>
      </c>
      <c r="G10925">
        <v>15</v>
      </c>
      <c r="J10925" t="s">
        <v>386</v>
      </c>
      <c r="K10925">
        <v>35</v>
      </c>
      <c r="L10925">
        <v>15</v>
      </c>
      <c r="M10925">
        <v>30</v>
      </c>
      <c r="P10925">
        <v>50</v>
      </c>
    </row>
    <row r="10926" spans="1:19" x14ac:dyDescent="0.25">
      <c r="A10926">
        <v>2013</v>
      </c>
      <c r="B10926" s="6" t="s">
        <v>52</v>
      </c>
      <c r="C10926">
        <v>4</v>
      </c>
      <c r="D10926" t="s">
        <v>716</v>
      </c>
      <c r="G10926">
        <v>5</v>
      </c>
      <c r="J10926" t="s">
        <v>397</v>
      </c>
      <c r="K10926">
        <v>25</v>
      </c>
      <c r="L10926">
        <v>10</v>
      </c>
      <c r="M10926">
        <v>20</v>
      </c>
      <c r="P10926">
        <v>30</v>
      </c>
    </row>
    <row r="10927" spans="1:19" x14ac:dyDescent="0.25">
      <c r="A10927">
        <v>2013</v>
      </c>
      <c r="B10927" s="6" t="s">
        <v>52</v>
      </c>
      <c r="C10927">
        <v>5</v>
      </c>
      <c r="D10927" t="s">
        <v>716</v>
      </c>
      <c r="G10927">
        <v>20</v>
      </c>
      <c r="J10927" t="s">
        <v>398</v>
      </c>
      <c r="K10927">
        <v>20</v>
      </c>
      <c r="L10927">
        <v>20</v>
      </c>
      <c r="M10927">
        <v>20</v>
      </c>
      <c r="P10927">
        <v>5</v>
      </c>
    </row>
    <row r="10928" spans="1:19" x14ac:dyDescent="0.25">
      <c r="A10928">
        <v>2013</v>
      </c>
      <c r="B10928" s="6" t="s">
        <v>52</v>
      </c>
      <c r="C10928">
        <v>6</v>
      </c>
      <c r="D10928" t="s">
        <v>716</v>
      </c>
      <c r="G10928">
        <v>15</v>
      </c>
      <c r="J10928" t="s">
        <v>389</v>
      </c>
      <c r="K10928">
        <v>15</v>
      </c>
      <c r="L10928">
        <v>10</v>
      </c>
      <c r="M10928">
        <v>5</v>
      </c>
    </row>
    <row r="10929" spans="1:16" x14ac:dyDescent="0.25">
      <c r="A10929">
        <v>2013</v>
      </c>
      <c r="B10929" s="6" t="s">
        <v>52</v>
      </c>
      <c r="C10929">
        <v>7</v>
      </c>
      <c r="D10929" t="s">
        <v>716</v>
      </c>
      <c r="G10929">
        <v>8</v>
      </c>
      <c r="J10929" t="s">
        <v>393</v>
      </c>
      <c r="K10929">
        <v>10</v>
      </c>
      <c r="L10929">
        <v>8</v>
      </c>
      <c r="M10929">
        <v>2</v>
      </c>
    </row>
    <row r="10930" spans="1:16" x14ac:dyDescent="0.25">
      <c r="A10930">
        <v>2013</v>
      </c>
      <c r="B10930" s="6" t="s">
        <v>52</v>
      </c>
      <c r="C10930">
        <v>8</v>
      </c>
      <c r="D10930" t="s">
        <v>716</v>
      </c>
      <c r="G10930">
        <v>8</v>
      </c>
      <c r="J10930" t="s">
        <v>392</v>
      </c>
      <c r="K10930">
        <v>8</v>
      </c>
      <c r="L10930">
        <v>5</v>
      </c>
      <c r="M10930">
        <v>3</v>
      </c>
    </row>
    <row r="10931" spans="1:16" x14ac:dyDescent="0.25">
      <c r="A10931">
        <v>2013</v>
      </c>
      <c r="B10931" s="6" t="s">
        <v>52</v>
      </c>
      <c r="C10931">
        <v>9</v>
      </c>
      <c r="D10931" t="s">
        <v>716</v>
      </c>
      <c r="G10931">
        <v>45</v>
      </c>
      <c r="J10931" t="s">
        <v>386</v>
      </c>
      <c r="K10931">
        <v>45</v>
      </c>
      <c r="L10931">
        <v>35</v>
      </c>
      <c r="M10931">
        <v>15</v>
      </c>
    </row>
    <row r="10932" spans="1:16" x14ac:dyDescent="0.25">
      <c r="A10932">
        <v>2013</v>
      </c>
      <c r="B10932" s="6" t="s">
        <v>52</v>
      </c>
      <c r="C10932">
        <v>10</v>
      </c>
      <c r="D10932" t="s">
        <v>716</v>
      </c>
      <c r="G10932">
        <v>40</v>
      </c>
      <c r="J10932" t="s">
        <v>392</v>
      </c>
      <c r="K10932">
        <v>50</v>
      </c>
      <c r="L10932">
        <v>40</v>
      </c>
      <c r="M10932">
        <v>25</v>
      </c>
    </row>
    <row r="10933" spans="1:16" x14ac:dyDescent="0.25">
      <c r="A10933">
        <v>2013</v>
      </c>
      <c r="B10933" s="6" t="s">
        <v>52</v>
      </c>
      <c r="C10933">
        <v>11</v>
      </c>
      <c r="D10933" t="s">
        <v>716</v>
      </c>
      <c r="G10933">
        <v>25</v>
      </c>
      <c r="J10933" t="s">
        <v>389</v>
      </c>
      <c r="K10933">
        <v>50</v>
      </c>
      <c r="L10933">
        <v>20</v>
      </c>
      <c r="M10933">
        <v>30</v>
      </c>
      <c r="P10933">
        <v>35</v>
      </c>
    </row>
    <row r="10934" spans="1:16" x14ac:dyDescent="0.25">
      <c r="A10934">
        <v>2013</v>
      </c>
      <c r="B10934" s="6" t="s">
        <v>52</v>
      </c>
      <c r="C10934">
        <v>12</v>
      </c>
      <c r="D10934" t="s">
        <v>716</v>
      </c>
      <c r="G10934">
        <v>45</v>
      </c>
      <c r="J10934" t="s">
        <v>427</v>
      </c>
      <c r="K10934">
        <v>75</v>
      </c>
      <c r="L10934">
        <v>45</v>
      </c>
      <c r="M10934">
        <v>30</v>
      </c>
    </row>
    <row r="10935" spans="1:16" x14ac:dyDescent="0.25">
      <c r="A10935">
        <v>2013</v>
      </c>
      <c r="B10935" s="6" t="s">
        <v>52</v>
      </c>
      <c r="C10935">
        <v>13</v>
      </c>
      <c r="D10935" t="s">
        <v>716</v>
      </c>
      <c r="G10935">
        <v>10</v>
      </c>
      <c r="J10935" t="s">
        <v>393</v>
      </c>
      <c r="K10935">
        <v>20</v>
      </c>
      <c r="L10935">
        <v>15</v>
      </c>
      <c r="M10935">
        <v>8</v>
      </c>
    </row>
    <row r="10936" spans="1:16" x14ac:dyDescent="0.25">
      <c r="A10936">
        <v>2013</v>
      </c>
      <c r="B10936" s="6" t="s">
        <v>52</v>
      </c>
      <c r="C10936">
        <v>14</v>
      </c>
      <c r="D10936" t="s">
        <v>716</v>
      </c>
      <c r="G10936">
        <v>5</v>
      </c>
      <c r="J10936" t="s">
        <v>393</v>
      </c>
      <c r="K10936">
        <v>15</v>
      </c>
      <c r="L10936">
        <v>10</v>
      </c>
      <c r="M10936">
        <v>15</v>
      </c>
      <c r="P10936">
        <v>5</v>
      </c>
    </row>
    <row r="10937" spans="1:16" x14ac:dyDescent="0.25">
      <c r="A10937">
        <v>2013</v>
      </c>
      <c r="B10937" s="6" t="s">
        <v>52</v>
      </c>
      <c r="C10937">
        <v>15</v>
      </c>
      <c r="D10937" t="s">
        <v>716</v>
      </c>
      <c r="G10937">
        <v>10</v>
      </c>
      <c r="J10937" t="s">
        <v>714</v>
      </c>
      <c r="K10937">
        <v>15</v>
      </c>
      <c r="L10937">
        <v>15</v>
      </c>
      <c r="M10937">
        <v>5</v>
      </c>
    </row>
    <row r="10938" spans="1:16" x14ac:dyDescent="0.25">
      <c r="A10938">
        <v>2013</v>
      </c>
      <c r="B10938" s="6" t="s">
        <v>52</v>
      </c>
      <c r="C10938">
        <v>16</v>
      </c>
      <c r="D10938" t="s">
        <v>716</v>
      </c>
      <c r="G10938">
        <v>15</v>
      </c>
      <c r="J10938" t="s">
        <v>390</v>
      </c>
      <c r="K10938">
        <v>20</v>
      </c>
      <c r="L10938">
        <v>15</v>
      </c>
      <c r="M10938">
        <v>15</v>
      </c>
    </row>
    <row r="10939" spans="1:16" x14ac:dyDescent="0.25">
      <c r="A10939">
        <v>2013</v>
      </c>
      <c r="B10939" s="6" t="s">
        <v>52</v>
      </c>
      <c r="C10939">
        <v>17</v>
      </c>
      <c r="D10939" t="s">
        <v>716</v>
      </c>
      <c r="G10939">
        <v>15</v>
      </c>
      <c r="J10939" t="s">
        <v>389</v>
      </c>
      <c r="K10939">
        <v>40</v>
      </c>
      <c r="L10939">
        <v>25</v>
      </c>
      <c r="M10939">
        <v>10</v>
      </c>
      <c r="P10939">
        <v>40</v>
      </c>
    </row>
    <row r="10940" spans="1:16" x14ac:dyDescent="0.25">
      <c r="A10940">
        <v>2013</v>
      </c>
      <c r="B10940" s="6" t="s">
        <v>52</v>
      </c>
      <c r="C10940">
        <v>18</v>
      </c>
      <c r="D10940" t="s">
        <v>716</v>
      </c>
      <c r="G10940">
        <v>10</v>
      </c>
      <c r="J10940" t="s">
        <v>393</v>
      </c>
      <c r="K10940">
        <v>25</v>
      </c>
      <c r="L10940">
        <v>15</v>
      </c>
      <c r="M10940">
        <v>5</v>
      </c>
    </row>
    <row r="10941" spans="1:16" x14ac:dyDescent="0.25">
      <c r="A10941">
        <v>2013</v>
      </c>
      <c r="B10941" s="6" t="s">
        <v>52</v>
      </c>
      <c r="C10941">
        <v>19</v>
      </c>
      <c r="D10941" t="s">
        <v>716</v>
      </c>
      <c r="G10941">
        <v>30</v>
      </c>
      <c r="J10941" t="s">
        <v>393</v>
      </c>
      <c r="K10941">
        <v>40</v>
      </c>
      <c r="L10941">
        <v>35</v>
      </c>
      <c r="M10941">
        <v>10</v>
      </c>
    </row>
    <row r="10942" spans="1:16" x14ac:dyDescent="0.25">
      <c r="A10942">
        <v>2013</v>
      </c>
      <c r="B10942" s="6" t="s">
        <v>52</v>
      </c>
      <c r="C10942">
        <v>20</v>
      </c>
      <c r="D10942" t="s">
        <v>716</v>
      </c>
      <c r="E10942">
        <v>2</v>
      </c>
      <c r="F10942">
        <f>36*0.3048</f>
        <v>10.972800000000001</v>
      </c>
      <c r="G10942">
        <v>15</v>
      </c>
      <c r="H10942">
        <v>0</v>
      </c>
      <c r="I10942">
        <f>(SUM(G10942:G10952))/(1000-H10942)*1000</f>
        <v>260</v>
      </c>
      <c r="J10942" t="s">
        <v>393</v>
      </c>
      <c r="K10942">
        <v>25</v>
      </c>
      <c r="L10942">
        <v>20</v>
      </c>
      <c r="M10942">
        <v>30</v>
      </c>
    </row>
    <row r="10943" spans="1:16" x14ac:dyDescent="0.25">
      <c r="A10943">
        <v>2013</v>
      </c>
      <c r="B10943" s="6" t="s">
        <v>52</v>
      </c>
      <c r="C10943">
        <v>21</v>
      </c>
      <c r="D10943" t="s">
        <v>716</v>
      </c>
      <c r="G10943">
        <v>20</v>
      </c>
      <c r="J10943" t="s">
        <v>427</v>
      </c>
      <c r="K10943">
        <v>95</v>
      </c>
      <c r="L10943">
        <v>55</v>
      </c>
      <c r="M10943">
        <v>50</v>
      </c>
    </row>
    <row r="10944" spans="1:16" x14ac:dyDescent="0.25">
      <c r="A10944">
        <v>2013</v>
      </c>
      <c r="B10944" s="6" t="s">
        <v>52</v>
      </c>
      <c r="C10944">
        <v>22</v>
      </c>
      <c r="D10944" t="s">
        <v>716</v>
      </c>
      <c r="G10944">
        <v>10</v>
      </c>
      <c r="J10944" t="s">
        <v>388</v>
      </c>
      <c r="K10944">
        <v>15</v>
      </c>
      <c r="L10944">
        <v>10</v>
      </c>
      <c r="M10944">
        <v>8</v>
      </c>
    </row>
    <row r="10945" spans="1:16" x14ac:dyDescent="0.25">
      <c r="A10945">
        <v>2013</v>
      </c>
      <c r="B10945" s="6" t="s">
        <v>52</v>
      </c>
      <c r="C10945">
        <v>23</v>
      </c>
      <c r="D10945" t="s">
        <v>716</v>
      </c>
      <c r="G10945">
        <v>50</v>
      </c>
      <c r="J10945" t="s">
        <v>389</v>
      </c>
      <c r="K10945">
        <v>70</v>
      </c>
      <c r="L10945">
        <v>60</v>
      </c>
      <c r="M10945">
        <v>35</v>
      </c>
      <c r="P10945">
        <v>10</v>
      </c>
    </row>
    <row r="10946" spans="1:16" x14ac:dyDescent="0.25">
      <c r="A10946">
        <v>2013</v>
      </c>
      <c r="B10946" s="6" t="s">
        <v>52</v>
      </c>
      <c r="C10946">
        <v>24</v>
      </c>
      <c r="D10946" t="s">
        <v>716</v>
      </c>
      <c r="G10946">
        <v>25</v>
      </c>
      <c r="J10946" t="s">
        <v>399</v>
      </c>
      <c r="K10946">
        <v>35</v>
      </c>
      <c r="L10946">
        <v>25</v>
      </c>
      <c r="M10946">
        <v>20</v>
      </c>
    </row>
    <row r="10947" spans="1:16" x14ac:dyDescent="0.25">
      <c r="A10947">
        <v>2013</v>
      </c>
      <c r="B10947" s="6" t="s">
        <v>52</v>
      </c>
      <c r="C10947">
        <v>25</v>
      </c>
      <c r="D10947" t="s">
        <v>716</v>
      </c>
      <c r="G10947">
        <v>60</v>
      </c>
      <c r="J10947" t="s">
        <v>427</v>
      </c>
      <c r="K10947">
        <v>70</v>
      </c>
      <c r="L10947">
        <v>55</v>
      </c>
      <c r="M10947">
        <v>35</v>
      </c>
      <c r="P10947">
        <v>1</v>
      </c>
    </row>
    <row r="10948" spans="1:16" x14ac:dyDescent="0.25">
      <c r="A10948">
        <v>2013</v>
      </c>
      <c r="B10948" s="6" t="s">
        <v>52</v>
      </c>
      <c r="C10948">
        <v>26</v>
      </c>
      <c r="D10948" t="s">
        <v>716</v>
      </c>
      <c r="G10948">
        <v>25</v>
      </c>
      <c r="J10948" t="s">
        <v>386</v>
      </c>
      <c r="K10948">
        <v>70</v>
      </c>
      <c r="L10948">
        <v>30</v>
      </c>
      <c r="M10948">
        <v>35</v>
      </c>
      <c r="P10948">
        <v>45</v>
      </c>
    </row>
    <row r="10949" spans="1:16" x14ac:dyDescent="0.25">
      <c r="A10949">
        <v>2013</v>
      </c>
      <c r="B10949" s="6" t="s">
        <v>52</v>
      </c>
      <c r="C10949">
        <v>27</v>
      </c>
      <c r="D10949" t="s">
        <v>716</v>
      </c>
      <c r="G10949">
        <v>15</v>
      </c>
      <c r="J10949" t="s">
        <v>386</v>
      </c>
      <c r="K10949">
        <v>20</v>
      </c>
      <c r="L10949">
        <v>15</v>
      </c>
      <c r="M10949">
        <v>10</v>
      </c>
    </row>
    <row r="10950" spans="1:16" x14ac:dyDescent="0.25">
      <c r="A10950">
        <v>2013</v>
      </c>
      <c r="B10950" s="6" t="s">
        <v>52</v>
      </c>
      <c r="C10950">
        <v>28</v>
      </c>
      <c r="D10950" t="s">
        <v>716</v>
      </c>
      <c r="G10950">
        <v>15</v>
      </c>
      <c r="J10950" t="s">
        <v>393</v>
      </c>
      <c r="K10950">
        <v>20</v>
      </c>
      <c r="L10950">
        <v>15</v>
      </c>
      <c r="M10950">
        <v>5</v>
      </c>
    </row>
    <row r="10951" spans="1:16" x14ac:dyDescent="0.25">
      <c r="A10951">
        <v>2013</v>
      </c>
      <c r="B10951" s="6" t="s">
        <v>52</v>
      </c>
      <c r="C10951">
        <v>29</v>
      </c>
      <c r="D10951" t="s">
        <v>716</v>
      </c>
      <c r="G10951">
        <v>20</v>
      </c>
      <c r="J10951" t="s">
        <v>393</v>
      </c>
      <c r="K10951">
        <v>25</v>
      </c>
      <c r="L10951">
        <v>20</v>
      </c>
      <c r="M10951">
        <v>15</v>
      </c>
    </row>
    <row r="10952" spans="1:16" x14ac:dyDescent="0.25">
      <c r="A10952">
        <v>2013</v>
      </c>
      <c r="B10952" s="6" t="s">
        <v>52</v>
      </c>
      <c r="C10952">
        <v>30</v>
      </c>
      <c r="D10952" t="s">
        <v>716</v>
      </c>
      <c r="G10952">
        <v>5</v>
      </c>
      <c r="J10952" t="s">
        <v>427</v>
      </c>
      <c r="K10952">
        <v>75</v>
      </c>
      <c r="L10952">
        <v>60</v>
      </c>
      <c r="M10952">
        <v>70</v>
      </c>
    </row>
    <row r="10953" spans="1:16" x14ac:dyDescent="0.25">
      <c r="A10953">
        <v>2013</v>
      </c>
      <c r="B10953" s="6" t="s">
        <v>52</v>
      </c>
      <c r="C10953">
        <v>31</v>
      </c>
      <c r="D10953" t="s">
        <v>717</v>
      </c>
      <c r="E10953">
        <v>3</v>
      </c>
      <c r="F10953">
        <f>35*0.3048</f>
        <v>10.668000000000001</v>
      </c>
      <c r="G10953">
        <v>25</v>
      </c>
      <c r="H10953">
        <v>0</v>
      </c>
      <c r="I10953">
        <f>(SUM(G10953:G10967))/(1000-H10953)*1000</f>
        <v>269</v>
      </c>
      <c r="J10953" t="s">
        <v>389</v>
      </c>
      <c r="K10953">
        <v>70</v>
      </c>
      <c r="L10953">
        <v>70</v>
      </c>
      <c r="M10953">
        <v>60</v>
      </c>
    </row>
    <row r="10954" spans="1:16" x14ac:dyDescent="0.25">
      <c r="A10954">
        <v>2013</v>
      </c>
      <c r="B10954" s="6" t="s">
        <v>52</v>
      </c>
      <c r="C10954">
        <v>32</v>
      </c>
      <c r="D10954" t="s">
        <v>717</v>
      </c>
      <c r="G10954">
        <v>15</v>
      </c>
      <c r="J10954" t="s">
        <v>386</v>
      </c>
      <c r="K10954">
        <v>25</v>
      </c>
      <c r="L10954">
        <v>30</v>
      </c>
      <c r="M10954">
        <v>25</v>
      </c>
    </row>
    <row r="10955" spans="1:16" x14ac:dyDescent="0.25">
      <c r="A10955">
        <v>2013</v>
      </c>
      <c r="B10955" s="6" t="s">
        <v>52</v>
      </c>
      <c r="C10955">
        <v>33</v>
      </c>
      <c r="D10955" t="s">
        <v>717</v>
      </c>
      <c r="G10955">
        <v>10</v>
      </c>
      <c r="J10955" t="s">
        <v>389</v>
      </c>
      <c r="K10955">
        <v>70</v>
      </c>
      <c r="L10955">
        <v>40</v>
      </c>
      <c r="M10955">
        <v>60</v>
      </c>
    </row>
    <row r="10956" spans="1:16" x14ac:dyDescent="0.25">
      <c r="A10956">
        <v>2013</v>
      </c>
      <c r="B10956" s="6" t="s">
        <v>52</v>
      </c>
      <c r="C10956">
        <v>34</v>
      </c>
      <c r="D10956" t="s">
        <v>717</v>
      </c>
      <c r="G10956">
        <v>17</v>
      </c>
      <c r="J10956" t="s">
        <v>389</v>
      </c>
      <c r="K10956">
        <v>40</v>
      </c>
      <c r="L10956">
        <v>30</v>
      </c>
      <c r="M10956">
        <v>10</v>
      </c>
    </row>
    <row r="10957" spans="1:16" x14ac:dyDescent="0.25">
      <c r="A10957">
        <v>2013</v>
      </c>
      <c r="B10957" s="6" t="s">
        <v>52</v>
      </c>
      <c r="C10957">
        <v>35</v>
      </c>
      <c r="D10957" t="s">
        <v>717</v>
      </c>
      <c r="G10957">
        <v>20</v>
      </c>
      <c r="J10957" t="s">
        <v>389</v>
      </c>
      <c r="K10957">
        <v>70</v>
      </c>
      <c r="L10957">
        <v>50</v>
      </c>
      <c r="M10957">
        <v>60</v>
      </c>
    </row>
    <row r="10958" spans="1:16" x14ac:dyDescent="0.25">
      <c r="A10958">
        <v>2013</v>
      </c>
      <c r="B10958" s="6" t="s">
        <v>52</v>
      </c>
      <c r="C10958">
        <v>36</v>
      </c>
      <c r="D10958" t="s">
        <v>717</v>
      </c>
      <c r="G10958">
        <v>7</v>
      </c>
      <c r="J10958" t="s">
        <v>390</v>
      </c>
      <c r="K10958">
        <v>10</v>
      </c>
      <c r="L10958">
        <v>10</v>
      </c>
      <c r="M10958">
        <v>10</v>
      </c>
    </row>
    <row r="10959" spans="1:16" x14ac:dyDescent="0.25">
      <c r="A10959">
        <v>2013</v>
      </c>
      <c r="B10959" s="6" t="s">
        <v>52</v>
      </c>
      <c r="C10959">
        <v>37</v>
      </c>
      <c r="D10959" t="s">
        <v>717</v>
      </c>
      <c r="G10959">
        <v>20</v>
      </c>
      <c r="J10959" t="s">
        <v>386</v>
      </c>
      <c r="K10959">
        <v>40</v>
      </c>
      <c r="L10959">
        <v>20</v>
      </c>
      <c r="M10959">
        <v>15</v>
      </c>
    </row>
    <row r="10960" spans="1:16" x14ac:dyDescent="0.25">
      <c r="A10960">
        <v>2013</v>
      </c>
      <c r="B10960" s="6" t="s">
        <v>52</v>
      </c>
      <c r="C10960">
        <v>38</v>
      </c>
      <c r="D10960" t="s">
        <v>717</v>
      </c>
      <c r="G10960">
        <v>40</v>
      </c>
      <c r="J10960" t="s">
        <v>389</v>
      </c>
      <c r="K10960">
        <v>70</v>
      </c>
      <c r="L10960">
        <v>80</v>
      </c>
      <c r="M10960">
        <v>65</v>
      </c>
    </row>
    <row r="10961" spans="1:21" x14ac:dyDescent="0.25">
      <c r="A10961">
        <v>2013</v>
      </c>
      <c r="B10961" s="6" t="s">
        <v>52</v>
      </c>
      <c r="C10961">
        <v>39</v>
      </c>
      <c r="D10961" t="s">
        <v>717</v>
      </c>
      <c r="G10961">
        <v>5</v>
      </c>
      <c r="J10961" t="s">
        <v>393</v>
      </c>
      <c r="K10961">
        <v>10</v>
      </c>
      <c r="L10961">
        <v>20</v>
      </c>
      <c r="M10961">
        <v>20</v>
      </c>
      <c r="P10961">
        <v>20</v>
      </c>
    </row>
    <row r="10962" spans="1:21" x14ac:dyDescent="0.25">
      <c r="A10962">
        <v>2013</v>
      </c>
      <c r="B10962" s="6" t="s">
        <v>52</v>
      </c>
      <c r="C10962">
        <v>40</v>
      </c>
      <c r="D10962" t="s">
        <v>717</v>
      </c>
      <c r="G10962">
        <v>20</v>
      </c>
      <c r="J10962" t="s">
        <v>445</v>
      </c>
      <c r="K10962">
        <v>20</v>
      </c>
      <c r="L10962">
        <v>20</v>
      </c>
      <c r="M10962">
        <v>10</v>
      </c>
      <c r="P10962">
        <v>2</v>
      </c>
    </row>
    <row r="10963" spans="1:21" x14ac:dyDescent="0.25">
      <c r="A10963">
        <v>2013</v>
      </c>
      <c r="B10963" s="6" t="s">
        <v>52</v>
      </c>
      <c r="C10963">
        <v>41</v>
      </c>
      <c r="D10963" t="s">
        <v>717</v>
      </c>
      <c r="G10963">
        <v>10</v>
      </c>
      <c r="J10963" t="s">
        <v>393</v>
      </c>
      <c r="K10963">
        <v>10</v>
      </c>
      <c r="L10963">
        <v>10</v>
      </c>
      <c r="M10963">
        <v>20</v>
      </c>
    </row>
    <row r="10964" spans="1:21" x14ac:dyDescent="0.25">
      <c r="A10964">
        <v>2013</v>
      </c>
      <c r="B10964" s="6" t="s">
        <v>52</v>
      </c>
      <c r="C10964">
        <v>42</v>
      </c>
      <c r="D10964" t="s">
        <v>717</v>
      </c>
      <c r="G10964">
        <v>15</v>
      </c>
      <c r="J10964" t="s">
        <v>398</v>
      </c>
      <c r="K10964">
        <v>30</v>
      </c>
      <c r="L10964">
        <v>20</v>
      </c>
      <c r="M10964">
        <v>15</v>
      </c>
    </row>
    <row r="10965" spans="1:21" x14ac:dyDescent="0.25">
      <c r="A10965">
        <v>2013</v>
      </c>
      <c r="B10965" s="6" t="s">
        <v>52</v>
      </c>
      <c r="C10965">
        <v>43</v>
      </c>
      <c r="D10965" t="s">
        <v>717</v>
      </c>
      <c r="G10965">
        <v>45</v>
      </c>
      <c r="J10965" t="s">
        <v>389</v>
      </c>
      <c r="K10965">
        <v>40</v>
      </c>
      <c r="L10965">
        <v>50</v>
      </c>
      <c r="M10965">
        <v>40</v>
      </c>
    </row>
    <row r="10966" spans="1:21" x14ac:dyDescent="0.25">
      <c r="A10966">
        <v>2013</v>
      </c>
      <c r="B10966" s="6" t="s">
        <v>52</v>
      </c>
      <c r="C10966">
        <v>44</v>
      </c>
      <c r="D10966" t="s">
        <v>717</v>
      </c>
      <c r="G10966">
        <v>10</v>
      </c>
      <c r="J10966" t="s">
        <v>388</v>
      </c>
      <c r="K10966">
        <v>60</v>
      </c>
      <c r="L10966">
        <v>60</v>
      </c>
      <c r="M10966">
        <v>70</v>
      </c>
      <c r="P10966">
        <v>40</v>
      </c>
    </row>
    <row r="10967" spans="1:21" x14ac:dyDescent="0.25">
      <c r="A10967">
        <v>2013</v>
      </c>
      <c r="B10967" s="6" t="s">
        <v>52</v>
      </c>
      <c r="C10967">
        <v>45</v>
      </c>
      <c r="D10967" t="s">
        <v>717</v>
      </c>
      <c r="G10967">
        <v>10</v>
      </c>
      <c r="J10967" t="s">
        <v>389</v>
      </c>
      <c r="K10967">
        <v>30</v>
      </c>
      <c r="L10967">
        <v>30</v>
      </c>
      <c r="M10967">
        <v>35</v>
      </c>
      <c r="S10967" t="s">
        <v>47</v>
      </c>
      <c r="U10967" t="s">
        <v>730</v>
      </c>
    </row>
    <row r="10968" spans="1:21" x14ac:dyDescent="0.25">
      <c r="A10968">
        <v>2013</v>
      </c>
      <c r="B10968" s="6" t="s">
        <v>52</v>
      </c>
      <c r="C10968">
        <v>46</v>
      </c>
      <c r="D10968" t="s">
        <v>717</v>
      </c>
      <c r="E10968">
        <v>4</v>
      </c>
      <c r="F10968">
        <f>36*0.3048</f>
        <v>10.972800000000001</v>
      </c>
      <c r="G10968">
        <v>15</v>
      </c>
      <c r="H10968">
        <v>0</v>
      </c>
      <c r="I10968">
        <f>(SUM(G10968:G10981))/(1000-H10968)*1000</f>
        <v>161</v>
      </c>
      <c r="J10968" t="s">
        <v>398</v>
      </c>
      <c r="K10968">
        <v>20</v>
      </c>
      <c r="L10968">
        <v>20</v>
      </c>
      <c r="M10968">
        <v>10</v>
      </c>
    </row>
    <row r="10969" spans="1:21" x14ac:dyDescent="0.25">
      <c r="A10969">
        <v>2013</v>
      </c>
      <c r="B10969" s="6" t="s">
        <v>52</v>
      </c>
      <c r="C10969">
        <v>47</v>
      </c>
      <c r="D10969" t="s">
        <v>717</v>
      </c>
      <c r="G10969">
        <v>15</v>
      </c>
      <c r="J10969" t="s">
        <v>386</v>
      </c>
      <c r="K10969">
        <v>20</v>
      </c>
      <c r="L10969">
        <v>20</v>
      </c>
      <c r="M10969">
        <v>15</v>
      </c>
    </row>
    <row r="10970" spans="1:21" x14ac:dyDescent="0.25">
      <c r="A10970">
        <v>2013</v>
      </c>
      <c r="B10970" s="6" t="s">
        <v>52</v>
      </c>
      <c r="C10970">
        <v>48</v>
      </c>
      <c r="D10970" t="s">
        <v>717</v>
      </c>
      <c r="G10970">
        <v>5</v>
      </c>
      <c r="J10970" t="s">
        <v>392</v>
      </c>
      <c r="K10970">
        <v>10</v>
      </c>
      <c r="L10970">
        <v>10</v>
      </c>
      <c r="M10970">
        <v>5</v>
      </c>
    </row>
    <row r="10971" spans="1:21" x14ac:dyDescent="0.25">
      <c r="A10971">
        <v>2013</v>
      </c>
      <c r="B10971" s="6" t="s">
        <v>52</v>
      </c>
      <c r="C10971">
        <v>49</v>
      </c>
      <c r="D10971" t="s">
        <v>717</v>
      </c>
      <c r="G10971">
        <v>40</v>
      </c>
      <c r="J10971" t="s">
        <v>386</v>
      </c>
      <c r="K10971">
        <v>50</v>
      </c>
      <c r="L10971">
        <v>50</v>
      </c>
      <c r="M10971">
        <v>25</v>
      </c>
      <c r="P10971">
        <v>70</v>
      </c>
    </row>
    <row r="10972" spans="1:21" x14ac:dyDescent="0.25">
      <c r="A10972">
        <v>2013</v>
      </c>
      <c r="B10972" s="6" t="s">
        <v>52</v>
      </c>
      <c r="C10972">
        <v>50</v>
      </c>
      <c r="D10972" t="s">
        <v>717</v>
      </c>
      <c r="G10972">
        <v>5</v>
      </c>
      <c r="J10972" t="s">
        <v>389</v>
      </c>
      <c r="K10972">
        <v>20</v>
      </c>
      <c r="L10972">
        <v>20</v>
      </c>
      <c r="M10972">
        <v>20</v>
      </c>
      <c r="P10972">
        <v>40</v>
      </c>
    </row>
    <row r="10973" spans="1:21" x14ac:dyDescent="0.25">
      <c r="A10973">
        <v>2013</v>
      </c>
      <c r="B10973" s="6" t="s">
        <v>52</v>
      </c>
      <c r="C10973">
        <v>51</v>
      </c>
      <c r="D10973" t="s">
        <v>717</v>
      </c>
      <c r="G10973">
        <v>15</v>
      </c>
      <c r="J10973" t="s">
        <v>397</v>
      </c>
      <c r="K10973">
        <v>35</v>
      </c>
      <c r="L10973">
        <v>25</v>
      </c>
      <c r="M10973">
        <v>20</v>
      </c>
    </row>
    <row r="10974" spans="1:21" x14ac:dyDescent="0.25">
      <c r="A10974">
        <v>2013</v>
      </c>
      <c r="B10974" s="6" t="s">
        <v>52</v>
      </c>
      <c r="C10974">
        <v>52</v>
      </c>
      <c r="D10974" t="s">
        <v>717</v>
      </c>
      <c r="G10974">
        <v>3</v>
      </c>
      <c r="J10974" t="s">
        <v>392</v>
      </c>
      <c r="K10974">
        <v>3</v>
      </c>
      <c r="L10974">
        <v>3</v>
      </c>
      <c r="M10974">
        <v>1</v>
      </c>
    </row>
    <row r="10975" spans="1:21" x14ac:dyDescent="0.25">
      <c r="A10975">
        <v>2013</v>
      </c>
      <c r="B10975" s="6" t="s">
        <v>52</v>
      </c>
      <c r="C10975">
        <v>53</v>
      </c>
      <c r="D10975" t="s">
        <v>717</v>
      </c>
      <c r="G10975">
        <v>3</v>
      </c>
      <c r="J10975" t="s">
        <v>392</v>
      </c>
      <c r="K10975">
        <v>3</v>
      </c>
      <c r="L10975">
        <v>3</v>
      </c>
      <c r="M10975">
        <v>1</v>
      </c>
    </row>
    <row r="10976" spans="1:21" x14ac:dyDescent="0.25">
      <c r="A10976">
        <v>2013</v>
      </c>
      <c r="B10976" s="6" t="s">
        <v>52</v>
      </c>
      <c r="C10976">
        <v>54</v>
      </c>
      <c r="D10976" t="s">
        <v>717</v>
      </c>
      <c r="G10976">
        <v>3</v>
      </c>
      <c r="J10976" t="s">
        <v>393</v>
      </c>
      <c r="K10976">
        <v>3</v>
      </c>
      <c r="L10976">
        <v>3</v>
      </c>
      <c r="M10976">
        <v>1</v>
      </c>
    </row>
    <row r="10977" spans="1:21" x14ac:dyDescent="0.25">
      <c r="A10977">
        <v>2013</v>
      </c>
      <c r="B10977" s="6" t="s">
        <v>52</v>
      </c>
      <c r="C10977">
        <v>55</v>
      </c>
      <c r="D10977" t="s">
        <v>717</v>
      </c>
      <c r="G10977">
        <v>10</v>
      </c>
      <c r="J10977" t="s">
        <v>390</v>
      </c>
      <c r="K10977">
        <v>10</v>
      </c>
      <c r="L10977">
        <v>5</v>
      </c>
      <c r="M10977">
        <v>5</v>
      </c>
    </row>
    <row r="10978" spans="1:21" x14ac:dyDescent="0.25">
      <c r="A10978">
        <v>2013</v>
      </c>
      <c r="B10978" s="6" t="s">
        <v>52</v>
      </c>
      <c r="C10978">
        <v>56</v>
      </c>
      <c r="D10978" t="s">
        <v>717</v>
      </c>
      <c r="G10978">
        <v>20</v>
      </c>
      <c r="J10978" t="s">
        <v>389</v>
      </c>
      <c r="K10978">
        <v>50</v>
      </c>
      <c r="L10978">
        <v>60</v>
      </c>
      <c r="M10978">
        <v>55</v>
      </c>
      <c r="P10978">
        <v>20</v>
      </c>
    </row>
    <row r="10979" spans="1:21" x14ac:dyDescent="0.25">
      <c r="A10979">
        <v>2013</v>
      </c>
      <c r="B10979" s="6" t="s">
        <v>52</v>
      </c>
      <c r="C10979">
        <v>57</v>
      </c>
      <c r="D10979" t="s">
        <v>717</v>
      </c>
      <c r="G10979">
        <v>10</v>
      </c>
      <c r="J10979" t="s">
        <v>389</v>
      </c>
      <c r="K10979">
        <v>60</v>
      </c>
      <c r="L10979">
        <v>60</v>
      </c>
      <c r="M10979">
        <v>60</v>
      </c>
    </row>
    <row r="10980" spans="1:21" x14ac:dyDescent="0.25">
      <c r="A10980">
        <v>2013</v>
      </c>
      <c r="B10980" s="6" t="s">
        <v>52</v>
      </c>
      <c r="C10980">
        <v>58</v>
      </c>
      <c r="D10980" t="s">
        <v>717</v>
      </c>
      <c r="G10980">
        <v>7</v>
      </c>
      <c r="J10980" t="s">
        <v>397</v>
      </c>
      <c r="K10980">
        <v>10</v>
      </c>
      <c r="L10980">
        <v>10</v>
      </c>
      <c r="M10980">
        <v>10</v>
      </c>
    </row>
    <row r="10981" spans="1:21" x14ac:dyDescent="0.25">
      <c r="A10981">
        <v>2013</v>
      </c>
      <c r="B10981" s="6" t="s">
        <v>52</v>
      </c>
      <c r="C10981">
        <v>59</v>
      </c>
      <c r="D10981" t="s">
        <v>717</v>
      </c>
      <c r="G10981">
        <v>10</v>
      </c>
      <c r="J10981" t="s">
        <v>388</v>
      </c>
      <c r="K10981">
        <v>20</v>
      </c>
      <c r="L10981">
        <v>10</v>
      </c>
      <c r="M10981">
        <v>20</v>
      </c>
    </row>
    <row r="10982" spans="1:21" x14ac:dyDescent="0.25">
      <c r="A10982">
        <v>2013</v>
      </c>
      <c r="B10982" s="6" t="s">
        <v>52</v>
      </c>
      <c r="C10982">
        <v>60</v>
      </c>
      <c r="D10982" t="s">
        <v>731</v>
      </c>
      <c r="E10982">
        <v>5</v>
      </c>
      <c r="F10982">
        <f>32*0.3048</f>
        <v>9.7536000000000005</v>
      </c>
      <c r="G10982">
        <v>12</v>
      </c>
      <c r="H10982">
        <v>0</v>
      </c>
      <c r="I10982">
        <f>(SUM(G10982:G10994))/(1000-H10982)*1000</f>
        <v>238</v>
      </c>
      <c r="J10982" t="s">
        <v>388</v>
      </c>
      <c r="K10982">
        <v>12</v>
      </c>
      <c r="L10982">
        <v>8</v>
      </c>
      <c r="M10982">
        <v>9</v>
      </c>
    </row>
    <row r="10983" spans="1:21" x14ac:dyDescent="0.25">
      <c r="A10983">
        <v>2013</v>
      </c>
      <c r="B10983" s="6" t="s">
        <v>52</v>
      </c>
      <c r="C10983">
        <v>61</v>
      </c>
      <c r="D10983" t="s">
        <v>731</v>
      </c>
      <c r="G10983">
        <v>12</v>
      </c>
      <c r="J10983" t="s">
        <v>388</v>
      </c>
      <c r="K10983">
        <v>12</v>
      </c>
      <c r="L10983">
        <v>12</v>
      </c>
      <c r="M10983">
        <v>4</v>
      </c>
    </row>
    <row r="10984" spans="1:21" x14ac:dyDescent="0.25">
      <c r="A10984">
        <v>2013</v>
      </c>
      <c r="B10984" s="6" t="s">
        <v>52</v>
      </c>
      <c r="C10984">
        <v>62</v>
      </c>
      <c r="D10984" t="s">
        <v>731</v>
      </c>
      <c r="G10984">
        <v>14</v>
      </c>
      <c r="J10984" t="s">
        <v>402</v>
      </c>
      <c r="K10984">
        <v>14</v>
      </c>
      <c r="L10984">
        <v>22</v>
      </c>
      <c r="M10984">
        <v>16</v>
      </c>
    </row>
    <row r="10985" spans="1:21" x14ac:dyDescent="0.25">
      <c r="A10985">
        <v>2013</v>
      </c>
      <c r="B10985" s="6" t="s">
        <v>52</v>
      </c>
      <c r="C10985">
        <v>63</v>
      </c>
      <c r="D10985" t="s">
        <v>731</v>
      </c>
      <c r="G10985">
        <v>3</v>
      </c>
      <c r="J10985" t="s">
        <v>732</v>
      </c>
      <c r="K10985">
        <v>3</v>
      </c>
      <c r="L10985">
        <v>4</v>
      </c>
      <c r="M10985">
        <v>95</v>
      </c>
    </row>
    <row r="10986" spans="1:21" x14ac:dyDescent="0.25">
      <c r="A10986">
        <v>2013</v>
      </c>
      <c r="B10986" s="6" t="s">
        <v>52</v>
      </c>
      <c r="C10986">
        <v>64</v>
      </c>
      <c r="D10986" t="s">
        <v>731</v>
      </c>
      <c r="G10986">
        <v>16</v>
      </c>
      <c r="J10986" t="s">
        <v>732</v>
      </c>
      <c r="K10986">
        <v>53</v>
      </c>
      <c r="L10986">
        <v>38</v>
      </c>
      <c r="M10986">
        <v>42</v>
      </c>
    </row>
    <row r="10987" spans="1:21" x14ac:dyDescent="0.25">
      <c r="A10987">
        <v>2013</v>
      </c>
      <c r="B10987" s="6" t="s">
        <v>52</v>
      </c>
      <c r="C10987">
        <v>65</v>
      </c>
      <c r="D10987" t="s">
        <v>731</v>
      </c>
      <c r="G10987">
        <v>58</v>
      </c>
      <c r="J10987" t="s">
        <v>402</v>
      </c>
      <c r="K10987">
        <v>76</v>
      </c>
      <c r="L10987">
        <v>50</v>
      </c>
      <c r="M10987">
        <v>46</v>
      </c>
      <c r="P10987">
        <v>50</v>
      </c>
    </row>
    <row r="10988" spans="1:21" x14ac:dyDescent="0.25">
      <c r="A10988">
        <v>2013</v>
      </c>
      <c r="B10988" s="6" t="s">
        <v>52</v>
      </c>
      <c r="C10988">
        <v>66</v>
      </c>
      <c r="D10988" t="s">
        <v>731</v>
      </c>
      <c r="G10988">
        <v>6</v>
      </c>
      <c r="J10988" t="s">
        <v>388</v>
      </c>
      <c r="K10988">
        <v>6</v>
      </c>
      <c r="L10988">
        <v>12</v>
      </c>
      <c r="M10988">
        <v>40</v>
      </c>
      <c r="P10988">
        <v>75</v>
      </c>
    </row>
    <row r="10989" spans="1:21" x14ac:dyDescent="0.25">
      <c r="A10989">
        <v>2013</v>
      </c>
      <c r="B10989" s="6" t="s">
        <v>52</v>
      </c>
      <c r="C10989">
        <v>67</v>
      </c>
      <c r="D10989" t="s">
        <v>731</v>
      </c>
      <c r="G10989">
        <v>18</v>
      </c>
      <c r="J10989" t="s">
        <v>388</v>
      </c>
      <c r="K10989">
        <v>50</v>
      </c>
      <c r="L10989">
        <v>40</v>
      </c>
      <c r="M10989">
        <v>50</v>
      </c>
      <c r="P10989">
        <v>75</v>
      </c>
    </row>
    <row r="10990" spans="1:21" x14ac:dyDescent="0.25">
      <c r="A10990">
        <v>2013</v>
      </c>
      <c r="B10990" s="6" t="s">
        <v>52</v>
      </c>
      <c r="C10990">
        <v>68</v>
      </c>
      <c r="D10990" t="s">
        <v>731</v>
      </c>
      <c r="G10990">
        <v>19</v>
      </c>
      <c r="J10990" t="s">
        <v>389</v>
      </c>
      <c r="K10990">
        <v>60</v>
      </c>
      <c r="L10990">
        <v>20</v>
      </c>
      <c r="M10990">
        <v>14</v>
      </c>
    </row>
    <row r="10991" spans="1:21" x14ac:dyDescent="0.25">
      <c r="A10991">
        <v>2013</v>
      </c>
      <c r="B10991" s="6" t="s">
        <v>52</v>
      </c>
      <c r="C10991">
        <v>69</v>
      </c>
      <c r="D10991" t="s">
        <v>731</v>
      </c>
      <c r="G10991">
        <v>15</v>
      </c>
      <c r="J10991" t="s">
        <v>732</v>
      </c>
      <c r="K10991">
        <v>15</v>
      </c>
      <c r="L10991">
        <v>18</v>
      </c>
      <c r="M10991">
        <v>2</v>
      </c>
    </row>
    <row r="10992" spans="1:21" x14ac:dyDescent="0.25">
      <c r="A10992">
        <v>2013</v>
      </c>
      <c r="B10992" s="6" t="s">
        <v>52</v>
      </c>
      <c r="C10992">
        <v>70</v>
      </c>
      <c r="D10992" t="s">
        <v>731</v>
      </c>
      <c r="G10992">
        <v>24</v>
      </c>
      <c r="J10992" t="s">
        <v>388</v>
      </c>
      <c r="K10992">
        <v>100</v>
      </c>
      <c r="L10992">
        <v>85</v>
      </c>
      <c r="M10992">
        <v>75</v>
      </c>
      <c r="N10992">
        <v>5</v>
      </c>
      <c r="P10992">
        <v>75</v>
      </c>
      <c r="U10992" t="s">
        <v>129</v>
      </c>
    </row>
    <row r="10993" spans="1:16" x14ac:dyDescent="0.25">
      <c r="A10993">
        <v>2013</v>
      </c>
      <c r="B10993" s="6" t="s">
        <v>52</v>
      </c>
      <c r="C10993">
        <v>71</v>
      </c>
      <c r="D10993" t="s">
        <v>731</v>
      </c>
      <c r="G10993">
        <v>16</v>
      </c>
      <c r="J10993" t="s">
        <v>389</v>
      </c>
      <c r="K10993">
        <v>100</v>
      </c>
      <c r="L10993">
        <v>90</v>
      </c>
      <c r="M10993">
        <v>45</v>
      </c>
      <c r="P10993">
        <v>80</v>
      </c>
    </row>
    <row r="10994" spans="1:16" x14ac:dyDescent="0.25">
      <c r="A10994">
        <v>2013</v>
      </c>
      <c r="B10994" s="6" t="s">
        <v>52</v>
      </c>
      <c r="C10994">
        <v>72</v>
      </c>
      <c r="D10994" t="s">
        <v>731</v>
      </c>
      <c r="G10994">
        <v>25</v>
      </c>
      <c r="J10994" t="s">
        <v>398</v>
      </c>
      <c r="K10994">
        <v>30</v>
      </c>
      <c r="L10994">
        <v>20</v>
      </c>
      <c r="M10994">
        <v>12</v>
      </c>
    </row>
    <row r="10995" spans="1:16" x14ac:dyDescent="0.25">
      <c r="A10995">
        <v>2013</v>
      </c>
      <c r="B10995" s="6" t="s">
        <v>52</v>
      </c>
      <c r="C10995">
        <v>73</v>
      </c>
      <c r="D10995" t="s">
        <v>731</v>
      </c>
      <c r="E10995">
        <v>6</v>
      </c>
      <c r="F10995">
        <f>32*0.3048</f>
        <v>9.7536000000000005</v>
      </c>
      <c r="G10995">
        <v>16</v>
      </c>
      <c r="H10995">
        <v>25</v>
      </c>
      <c r="I10995">
        <f>(SUM(G10995:G11003))/(1000-H10995)*1000</f>
        <v>182.56410256410257</v>
      </c>
      <c r="J10995" t="s">
        <v>732</v>
      </c>
      <c r="K10995">
        <v>16</v>
      </c>
      <c r="L10995">
        <v>12</v>
      </c>
      <c r="M10995">
        <v>2</v>
      </c>
    </row>
    <row r="10996" spans="1:16" x14ac:dyDescent="0.25">
      <c r="A10996">
        <v>2013</v>
      </c>
      <c r="B10996" s="6" t="s">
        <v>52</v>
      </c>
      <c r="C10996">
        <v>74</v>
      </c>
      <c r="D10996" t="s">
        <v>731</v>
      </c>
      <c r="G10996">
        <v>22</v>
      </c>
      <c r="J10996" t="s">
        <v>445</v>
      </c>
      <c r="K10996">
        <v>22</v>
      </c>
      <c r="L10996">
        <v>16</v>
      </c>
      <c r="M10996">
        <v>4</v>
      </c>
      <c r="O10996">
        <v>25</v>
      </c>
    </row>
    <row r="10997" spans="1:16" x14ac:dyDescent="0.25">
      <c r="A10997">
        <v>2013</v>
      </c>
      <c r="B10997" s="6" t="s">
        <v>52</v>
      </c>
      <c r="C10997">
        <v>75</v>
      </c>
      <c r="D10997" t="s">
        <v>731</v>
      </c>
      <c r="G10997">
        <v>4</v>
      </c>
      <c r="J10997" t="s">
        <v>392</v>
      </c>
      <c r="K10997">
        <v>10</v>
      </c>
      <c r="L10997">
        <v>20</v>
      </c>
      <c r="M10997">
        <v>3</v>
      </c>
    </row>
    <row r="10998" spans="1:16" x14ac:dyDescent="0.25">
      <c r="A10998">
        <v>2013</v>
      </c>
      <c r="B10998" s="6" t="s">
        <v>52</v>
      </c>
      <c r="C10998">
        <v>76</v>
      </c>
      <c r="D10998" t="s">
        <v>731</v>
      </c>
      <c r="G10998">
        <v>22</v>
      </c>
      <c r="J10998" t="s">
        <v>386</v>
      </c>
      <c r="K10998">
        <v>22</v>
      </c>
      <c r="L10998">
        <v>28</v>
      </c>
      <c r="M10998">
        <v>10</v>
      </c>
    </row>
    <row r="10999" spans="1:16" x14ac:dyDescent="0.25">
      <c r="A10999">
        <v>2013</v>
      </c>
      <c r="B10999" s="6" t="s">
        <v>52</v>
      </c>
      <c r="C10999">
        <v>77</v>
      </c>
      <c r="D10999" t="s">
        <v>731</v>
      </c>
      <c r="G10999">
        <v>50</v>
      </c>
      <c r="J10999" t="s">
        <v>389</v>
      </c>
      <c r="K10999">
        <v>80</v>
      </c>
      <c r="L10999">
        <v>60</v>
      </c>
      <c r="M10999">
        <v>100</v>
      </c>
      <c r="P10999">
        <v>10</v>
      </c>
    </row>
    <row r="11000" spans="1:16" x14ac:dyDescent="0.25">
      <c r="A11000">
        <v>2013</v>
      </c>
      <c r="B11000" s="6" t="s">
        <v>52</v>
      </c>
      <c r="C11000">
        <v>78</v>
      </c>
      <c r="D11000" t="s">
        <v>731</v>
      </c>
      <c r="G11000">
        <v>30</v>
      </c>
      <c r="J11000" t="s">
        <v>392</v>
      </c>
      <c r="K11000">
        <v>30</v>
      </c>
      <c r="L11000">
        <v>22</v>
      </c>
      <c r="M11000">
        <v>14</v>
      </c>
    </row>
    <row r="11001" spans="1:16" x14ac:dyDescent="0.25">
      <c r="A11001">
        <v>2013</v>
      </c>
      <c r="B11001" s="6" t="s">
        <v>52</v>
      </c>
      <c r="C11001">
        <v>79</v>
      </c>
      <c r="D11001" t="s">
        <v>731</v>
      </c>
      <c r="G11001">
        <v>20</v>
      </c>
      <c r="J11001" t="s">
        <v>392</v>
      </c>
      <c r="K11001">
        <v>20</v>
      </c>
      <c r="L11001">
        <v>30</v>
      </c>
      <c r="M11001">
        <v>12</v>
      </c>
      <c r="P11001">
        <v>20</v>
      </c>
    </row>
    <row r="11002" spans="1:16" x14ac:dyDescent="0.25">
      <c r="A11002">
        <v>2013</v>
      </c>
      <c r="B11002" s="6" t="s">
        <v>52</v>
      </c>
      <c r="C11002">
        <v>80</v>
      </c>
      <c r="D11002" t="s">
        <v>731</v>
      </c>
      <c r="G11002">
        <v>4</v>
      </c>
      <c r="J11002" t="s">
        <v>732</v>
      </c>
      <c r="K11002">
        <v>4</v>
      </c>
      <c r="L11002">
        <v>8</v>
      </c>
      <c r="M11002">
        <v>3</v>
      </c>
    </row>
    <row r="11003" spans="1:16" x14ac:dyDescent="0.25">
      <c r="A11003">
        <v>2013</v>
      </c>
      <c r="B11003" s="6" t="s">
        <v>52</v>
      </c>
      <c r="C11003">
        <v>81</v>
      </c>
      <c r="D11003" t="s">
        <v>731</v>
      </c>
      <c r="G11003">
        <v>10</v>
      </c>
      <c r="J11003" t="s">
        <v>397</v>
      </c>
      <c r="K11003">
        <v>35</v>
      </c>
      <c r="L11003">
        <v>22</v>
      </c>
      <c r="M11003">
        <v>24</v>
      </c>
      <c r="P11003">
        <v>15</v>
      </c>
    </row>
    <row r="11004" spans="1:16" x14ac:dyDescent="0.25">
      <c r="A11004">
        <v>2013</v>
      </c>
      <c r="B11004" s="6" t="s">
        <v>42</v>
      </c>
      <c r="C11004">
        <v>1</v>
      </c>
      <c r="D11004" t="s">
        <v>716</v>
      </c>
      <c r="E11004">
        <v>1</v>
      </c>
      <c r="F11004">
        <f>38*0.3048</f>
        <v>11.5824</v>
      </c>
      <c r="G11004">
        <v>20</v>
      </c>
      <c r="H11004">
        <v>50</v>
      </c>
      <c r="I11004">
        <f>(SUM(G11004:G11013))/(1000-H11004)*1000</f>
        <v>94.736842105263165</v>
      </c>
      <c r="J11004" t="s">
        <v>390</v>
      </c>
      <c r="K11004">
        <v>35</v>
      </c>
      <c r="L11004">
        <v>15</v>
      </c>
      <c r="M11004">
        <v>10</v>
      </c>
    </row>
    <row r="11005" spans="1:16" x14ac:dyDescent="0.25">
      <c r="A11005">
        <v>2013</v>
      </c>
      <c r="B11005" s="6" t="s">
        <v>42</v>
      </c>
      <c r="C11005">
        <v>2</v>
      </c>
      <c r="D11005" t="s">
        <v>716</v>
      </c>
      <c r="G11005">
        <v>5</v>
      </c>
      <c r="J11005" t="s">
        <v>390</v>
      </c>
      <c r="K11005">
        <v>25</v>
      </c>
      <c r="L11005">
        <v>20</v>
      </c>
      <c r="M11005">
        <v>15</v>
      </c>
    </row>
    <row r="11006" spans="1:16" x14ac:dyDescent="0.25">
      <c r="A11006">
        <v>2013</v>
      </c>
      <c r="B11006" s="6" t="s">
        <v>42</v>
      </c>
      <c r="C11006">
        <v>3</v>
      </c>
      <c r="D11006" t="s">
        <v>716</v>
      </c>
      <c r="G11006">
        <v>2</v>
      </c>
      <c r="J11006" t="s">
        <v>390</v>
      </c>
      <c r="K11006">
        <v>10</v>
      </c>
      <c r="L11006">
        <v>8</v>
      </c>
      <c r="M11006">
        <v>8</v>
      </c>
    </row>
    <row r="11007" spans="1:16" x14ac:dyDescent="0.25">
      <c r="A11007">
        <v>2013</v>
      </c>
      <c r="B11007" s="6" t="s">
        <v>42</v>
      </c>
      <c r="C11007">
        <v>4</v>
      </c>
      <c r="D11007" t="s">
        <v>716</v>
      </c>
      <c r="G11007">
        <v>3</v>
      </c>
      <c r="J11007" t="s">
        <v>390</v>
      </c>
      <c r="K11007">
        <v>13</v>
      </c>
      <c r="L11007">
        <v>9</v>
      </c>
      <c r="M11007">
        <v>7</v>
      </c>
    </row>
    <row r="11008" spans="1:16" x14ac:dyDescent="0.25">
      <c r="A11008">
        <v>2013</v>
      </c>
      <c r="B11008" s="6" t="s">
        <v>42</v>
      </c>
      <c r="C11008">
        <v>5</v>
      </c>
      <c r="D11008" t="s">
        <v>716</v>
      </c>
      <c r="G11008">
        <v>15</v>
      </c>
      <c r="J11008" t="s">
        <v>390</v>
      </c>
      <c r="K11008">
        <v>27</v>
      </c>
      <c r="L11008">
        <v>24</v>
      </c>
      <c r="M11008">
        <v>10</v>
      </c>
    </row>
    <row r="11009" spans="1:16" x14ac:dyDescent="0.25">
      <c r="A11009">
        <v>2013</v>
      </c>
      <c r="B11009" s="6" t="s">
        <v>42</v>
      </c>
      <c r="C11009">
        <v>6</v>
      </c>
      <c r="D11009" t="s">
        <v>716</v>
      </c>
      <c r="G11009">
        <v>2</v>
      </c>
      <c r="J11009" t="s">
        <v>392</v>
      </c>
      <c r="K11009">
        <v>16</v>
      </c>
      <c r="L11009">
        <v>13</v>
      </c>
      <c r="M11009">
        <v>5</v>
      </c>
    </row>
    <row r="11010" spans="1:16" x14ac:dyDescent="0.25">
      <c r="A11010">
        <v>2013</v>
      </c>
      <c r="B11010" s="6" t="s">
        <v>42</v>
      </c>
      <c r="C11010">
        <v>7</v>
      </c>
      <c r="D11010" t="s">
        <v>716</v>
      </c>
      <c r="G11010">
        <v>3</v>
      </c>
      <c r="J11010" t="s">
        <v>390</v>
      </c>
      <c r="K11010">
        <v>10</v>
      </c>
      <c r="L11010">
        <v>6</v>
      </c>
      <c r="M11010">
        <v>3</v>
      </c>
    </row>
    <row r="11011" spans="1:16" x14ac:dyDescent="0.25">
      <c r="A11011">
        <v>2013</v>
      </c>
      <c r="B11011" s="6" t="s">
        <v>42</v>
      </c>
      <c r="C11011">
        <v>8</v>
      </c>
      <c r="D11011" t="s">
        <v>716</v>
      </c>
      <c r="G11011">
        <v>14</v>
      </c>
      <c r="J11011" t="s">
        <v>393</v>
      </c>
      <c r="K11011">
        <v>14</v>
      </c>
      <c r="L11011">
        <v>13</v>
      </c>
      <c r="M11011">
        <v>16</v>
      </c>
    </row>
    <row r="11012" spans="1:16" x14ac:dyDescent="0.25">
      <c r="A11012">
        <v>2013</v>
      </c>
      <c r="B11012" s="6" t="s">
        <v>42</v>
      </c>
      <c r="C11012">
        <v>9</v>
      </c>
      <c r="D11012" t="s">
        <v>716</v>
      </c>
      <c r="G11012">
        <v>6</v>
      </c>
      <c r="J11012" t="s">
        <v>390</v>
      </c>
      <c r="K11012">
        <v>8</v>
      </c>
      <c r="L11012">
        <v>5</v>
      </c>
      <c r="M11012">
        <v>4</v>
      </c>
    </row>
    <row r="11013" spans="1:16" x14ac:dyDescent="0.25">
      <c r="A11013">
        <v>2013</v>
      </c>
      <c r="B11013" s="6" t="s">
        <v>42</v>
      </c>
      <c r="C11013">
        <v>10</v>
      </c>
      <c r="D11013" t="s">
        <v>716</v>
      </c>
      <c r="G11013">
        <v>20</v>
      </c>
      <c r="J11013" t="s">
        <v>390</v>
      </c>
      <c r="K11013">
        <v>36</v>
      </c>
      <c r="L11013">
        <v>26</v>
      </c>
      <c r="M11013">
        <v>15</v>
      </c>
    </row>
    <row r="11014" spans="1:16" x14ac:dyDescent="0.25">
      <c r="A11014">
        <v>2013</v>
      </c>
      <c r="B11014" s="6" t="s">
        <v>42</v>
      </c>
      <c r="C11014">
        <v>11</v>
      </c>
      <c r="D11014" t="s">
        <v>716</v>
      </c>
      <c r="E11014">
        <v>2</v>
      </c>
      <c r="F11014">
        <f>38*0.3048</f>
        <v>11.5824</v>
      </c>
      <c r="G11014">
        <v>20</v>
      </c>
      <c r="H11014">
        <v>0</v>
      </c>
      <c r="I11014">
        <f>(SUM(G11014:G11028))/(1000-H11014)*1000</f>
        <v>181</v>
      </c>
      <c r="J11014" t="s">
        <v>427</v>
      </c>
      <c r="K11014">
        <v>20</v>
      </c>
      <c r="L11014">
        <v>20</v>
      </c>
      <c r="M11014">
        <v>20</v>
      </c>
    </row>
    <row r="11015" spans="1:16" x14ac:dyDescent="0.25">
      <c r="A11015">
        <v>2013</v>
      </c>
      <c r="B11015" s="6" t="s">
        <v>42</v>
      </c>
      <c r="C11015">
        <v>12</v>
      </c>
      <c r="D11015" t="s">
        <v>716</v>
      </c>
      <c r="G11015">
        <v>2</v>
      </c>
      <c r="J11015" t="s">
        <v>454</v>
      </c>
      <c r="K11015">
        <v>14</v>
      </c>
      <c r="L11015">
        <v>10</v>
      </c>
      <c r="M11015">
        <v>6</v>
      </c>
    </row>
    <row r="11016" spans="1:16" x14ac:dyDescent="0.25">
      <c r="A11016">
        <v>2013</v>
      </c>
      <c r="B11016" s="6" t="s">
        <v>42</v>
      </c>
      <c r="C11016">
        <v>13</v>
      </c>
      <c r="D11016" t="s">
        <v>716</v>
      </c>
      <c r="G11016">
        <v>4</v>
      </c>
      <c r="J11016" t="s">
        <v>427</v>
      </c>
      <c r="K11016">
        <v>60</v>
      </c>
      <c r="L11016">
        <v>40</v>
      </c>
      <c r="M11016">
        <v>40</v>
      </c>
      <c r="P11016">
        <v>40</v>
      </c>
    </row>
    <row r="11017" spans="1:16" x14ac:dyDescent="0.25">
      <c r="A11017">
        <v>2013</v>
      </c>
      <c r="B11017" s="6" t="s">
        <v>42</v>
      </c>
      <c r="C11017">
        <v>14</v>
      </c>
      <c r="D11017" t="s">
        <v>716</v>
      </c>
      <c r="G11017">
        <v>8</v>
      </c>
      <c r="J11017" t="s">
        <v>386</v>
      </c>
      <c r="K11017">
        <v>20</v>
      </c>
      <c r="L11017">
        <v>10</v>
      </c>
      <c r="M11017">
        <v>2</v>
      </c>
    </row>
    <row r="11018" spans="1:16" x14ac:dyDescent="0.25">
      <c r="A11018">
        <v>2013</v>
      </c>
      <c r="B11018" s="6" t="s">
        <v>42</v>
      </c>
      <c r="C11018">
        <v>15</v>
      </c>
      <c r="D11018" t="s">
        <v>716</v>
      </c>
      <c r="G11018">
        <v>40</v>
      </c>
      <c r="J11018" t="s">
        <v>386</v>
      </c>
      <c r="K11018">
        <v>48</v>
      </c>
      <c r="L11018">
        <v>36</v>
      </c>
      <c r="M11018">
        <v>25</v>
      </c>
    </row>
    <row r="11019" spans="1:16" x14ac:dyDescent="0.25">
      <c r="A11019">
        <v>2013</v>
      </c>
      <c r="B11019" s="6" t="s">
        <v>42</v>
      </c>
      <c r="C11019">
        <v>16</v>
      </c>
      <c r="D11019" t="s">
        <v>716</v>
      </c>
      <c r="G11019">
        <v>14</v>
      </c>
      <c r="J11019" t="s">
        <v>390</v>
      </c>
      <c r="K11019">
        <v>17</v>
      </c>
      <c r="L11019">
        <v>14</v>
      </c>
      <c r="M11019">
        <v>4</v>
      </c>
    </row>
    <row r="11020" spans="1:16" x14ac:dyDescent="0.25">
      <c r="A11020">
        <v>2013</v>
      </c>
      <c r="B11020" s="6" t="s">
        <v>42</v>
      </c>
      <c r="C11020">
        <v>17</v>
      </c>
      <c r="D11020" t="s">
        <v>716</v>
      </c>
      <c r="G11020">
        <v>20</v>
      </c>
      <c r="J11020" t="s">
        <v>386</v>
      </c>
      <c r="K11020">
        <v>25</v>
      </c>
      <c r="L11020">
        <v>20</v>
      </c>
      <c r="M11020">
        <v>6</v>
      </c>
    </row>
    <row r="11021" spans="1:16" x14ac:dyDescent="0.25">
      <c r="A11021">
        <v>2013</v>
      </c>
      <c r="B11021" s="6" t="s">
        <v>42</v>
      </c>
      <c r="C11021">
        <v>18</v>
      </c>
      <c r="D11021" t="s">
        <v>716</v>
      </c>
      <c r="G11021">
        <v>13</v>
      </c>
      <c r="J11021" t="s">
        <v>427</v>
      </c>
      <c r="K11021">
        <v>45</v>
      </c>
      <c r="L11021">
        <v>40</v>
      </c>
      <c r="M11021">
        <v>40</v>
      </c>
    </row>
    <row r="11022" spans="1:16" x14ac:dyDescent="0.25">
      <c r="A11022">
        <v>2013</v>
      </c>
      <c r="B11022" s="6" t="s">
        <v>42</v>
      </c>
      <c r="C11022">
        <v>19</v>
      </c>
      <c r="D11022" t="s">
        <v>716</v>
      </c>
      <c r="G11022">
        <v>13</v>
      </c>
      <c r="J11022" t="s">
        <v>386</v>
      </c>
      <c r="K11022">
        <v>18</v>
      </c>
      <c r="L11022">
        <v>13</v>
      </c>
      <c r="M11022">
        <v>10</v>
      </c>
    </row>
    <row r="11023" spans="1:16" x14ac:dyDescent="0.25">
      <c r="A11023">
        <v>2013</v>
      </c>
      <c r="B11023" s="6" t="s">
        <v>42</v>
      </c>
      <c r="C11023">
        <v>20</v>
      </c>
      <c r="D11023" t="s">
        <v>716</v>
      </c>
      <c r="G11023">
        <v>10</v>
      </c>
      <c r="J11023" t="s">
        <v>390</v>
      </c>
      <c r="K11023">
        <v>11</v>
      </c>
      <c r="L11023">
        <v>7</v>
      </c>
      <c r="M11023">
        <v>7</v>
      </c>
    </row>
    <row r="11024" spans="1:16" x14ac:dyDescent="0.25">
      <c r="A11024">
        <v>2013</v>
      </c>
      <c r="B11024" s="6" t="s">
        <v>42</v>
      </c>
      <c r="C11024">
        <v>21</v>
      </c>
      <c r="D11024" t="s">
        <v>716</v>
      </c>
      <c r="G11024">
        <v>8</v>
      </c>
      <c r="J11024" t="s">
        <v>393</v>
      </c>
      <c r="K11024">
        <v>27</v>
      </c>
      <c r="L11024">
        <v>22</v>
      </c>
      <c r="M11024">
        <v>25</v>
      </c>
    </row>
    <row r="11025" spans="1:21" x14ac:dyDescent="0.25">
      <c r="A11025">
        <v>2013</v>
      </c>
      <c r="B11025" s="6" t="s">
        <v>42</v>
      </c>
      <c r="C11025">
        <v>22</v>
      </c>
      <c r="D11025" t="s">
        <v>716</v>
      </c>
      <c r="G11025">
        <v>5</v>
      </c>
      <c r="J11025" t="s">
        <v>390</v>
      </c>
      <c r="K11025">
        <v>20</v>
      </c>
      <c r="L11025">
        <v>10</v>
      </c>
      <c r="M11025">
        <v>13</v>
      </c>
    </row>
    <row r="11026" spans="1:21" x14ac:dyDescent="0.25">
      <c r="A11026">
        <v>2013</v>
      </c>
      <c r="B11026" s="6" t="s">
        <v>42</v>
      </c>
      <c r="C11026">
        <v>23</v>
      </c>
      <c r="D11026" t="s">
        <v>716</v>
      </c>
      <c r="G11026">
        <v>10</v>
      </c>
      <c r="J11026" t="s">
        <v>393</v>
      </c>
      <c r="K11026">
        <v>22</v>
      </c>
      <c r="L11026">
        <v>14</v>
      </c>
      <c r="M11026">
        <v>18</v>
      </c>
    </row>
    <row r="11027" spans="1:21" x14ac:dyDescent="0.25">
      <c r="A11027">
        <v>2013</v>
      </c>
      <c r="B11027" s="6" t="s">
        <v>42</v>
      </c>
      <c r="C11027">
        <v>24</v>
      </c>
      <c r="D11027" t="s">
        <v>716</v>
      </c>
      <c r="G11027">
        <v>11</v>
      </c>
      <c r="J11027" t="s">
        <v>393</v>
      </c>
      <c r="K11027">
        <v>20</v>
      </c>
      <c r="L11027">
        <v>16</v>
      </c>
      <c r="M11027">
        <v>5</v>
      </c>
    </row>
    <row r="11028" spans="1:21" x14ac:dyDescent="0.25">
      <c r="A11028">
        <v>2013</v>
      </c>
      <c r="B11028" s="6" t="s">
        <v>42</v>
      </c>
      <c r="C11028">
        <v>25</v>
      </c>
      <c r="D11028" t="s">
        <v>716</v>
      </c>
      <c r="G11028">
        <v>3</v>
      </c>
      <c r="J11028" t="s">
        <v>714</v>
      </c>
      <c r="K11028">
        <v>14</v>
      </c>
      <c r="L11028">
        <v>11</v>
      </c>
      <c r="M11028">
        <v>9</v>
      </c>
    </row>
    <row r="11029" spans="1:21" x14ac:dyDescent="0.25">
      <c r="A11029">
        <v>2013</v>
      </c>
      <c r="B11029" s="6" t="s">
        <v>42</v>
      </c>
      <c r="C11029">
        <v>26</v>
      </c>
      <c r="D11029" t="s">
        <v>716</v>
      </c>
      <c r="E11029">
        <v>3</v>
      </c>
      <c r="F11029">
        <f>38*0.3048</f>
        <v>11.5824</v>
      </c>
      <c r="G11029">
        <v>10</v>
      </c>
      <c r="H11029">
        <v>70</v>
      </c>
      <c r="I11029">
        <f>(SUM(G11029:G11040))/(1000-H11029)*1000</f>
        <v>161.29032258064515</v>
      </c>
      <c r="J11029" t="s">
        <v>390</v>
      </c>
      <c r="K11029">
        <v>13</v>
      </c>
      <c r="L11029">
        <v>10</v>
      </c>
      <c r="M11029">
        <v>8</v>
      </c>
    </row>
    <row r="11030" spans="1:21" x14ac:dyDescent="0.25">
      <c r="A11030">
        <v>2013</v>
      </c>
      <c r="B11030" s="6" t="s">
        <v>42</v>
      </c>
      <c r="C11030">
        <v>27</v>
      </c>
      <c r="D11030" t="s">
        <v>716</v>
      </c>
      <c r="G11030">
        <v>10</v>
      </c>
      <c r="J11030" t="s">
        <v>390</v>
      </c>
      <c r="K11030">
        <v>13</v>
      </c>
      <c r="L11030">
        <v>11</v>
      </c>
      <c r="M11030">
        <v>12</v>
      </c>
    </row>
    <row r="11031" spans="1:21" x14ac:dyDescent="0.25">
      <c r="A11031">
        <v>2013</v>
      </c>
      <c r="B11031" s="6" t="s">
        <v>42</v>
      </c>
      <c r="C11031">
        <v>28</v>
      </c>
      <c r="D11031" t="s">
        <v>716</v>
      </c>
      <c r="G11031">
        <v>10</v>
      </c>
      <c r="J11031" t="s">
        <v>390</v>
      </c>
      <c r="K11031">
        <v>20</v>
      </c>
      <c r="L11031">
        <v>16</v>
      </c>
      <c r="M11031">
        <v>10</v>
      </c>
    </row>
    <row r="11032" spans="1:21" x14ac:dyDescent="0.25">
      <c r="A11032">
        <v>2013</v>
      </c>
      <c r="B11032" s="6" t="s">
        <v>42</v>
      </c>
      <c r="C11032">
        <v>29</v>
      </c>
      <c r="D11032" t="s">
        <v>716</v>
      </c>
      <c r="G11032">
        <v>16</v>
      </c>
      <c r="J11032" t="s">
        <v>390</v>
      </c>
      <c r="K11032">
        <v>20</v>
      </c>
      <c r="L11032">
        <v>13</v>
      </c>
      <c r="M11032">
        <v>12</v>
      </c>
    </row>
    <row r="11033" spans="1:21" x14ac:dyDescent="0.25">
      <c r="A11033">
        <v>2013</v>
      </c>
      <c r="B11033" s="6" t="s">
        <v>42</v>
      </c>
      <c r="C11033">
        <v>30</v>
      </c>
      <c r="D11033" t="s">
        <v>716</v>
      </c>
      <c r="G11033">
        <v>20</v>
      </c>
      <c r="J11033" t="s">
        <v>388</v>
      </c>
      <c r="K11033">
        <v>20</v>
      </c>
      <c r="L11033">
        <v>21</v>
      </c>
      <c r="M11033">
        <v>19</v>
      </c>
    </row>
    <row r="11034" spans="1:21" x14ac:dyDescent="0.25">
      <c r="A11034">
        <v>2013</v>
      </c>
      <c r="B11034" s="6" t="s">
        <v>42</v>
      </c>
      <c r="C11034">
        <v>31</v>
      </c>
      <c r="D11034" t="s">
        <v>716</v>
      </c>
      <c r="G11034">
        <v>12</v>
      </c>
      <c r="J11034" t="s">
        <v>388</v>
      </c>
      <c r="K11034">
        <v>12</v>
      </c>
      <c r="L11034">
        <v>11</v>
      </c>
      <c r="M11034">
        <v>15</v>
      </c>
    </row>
    <row r="11035" spans="1:21" x14ac:dyDescent="0.25">
      <c r="A11035">
        <v>2013</v>
      </c>
      <c r="B11035" s="6" t="s">
        <v>42</v>
      </c>
      <c r="C11035">
        <v>32</v>
      </c>
      <c r="D11035" t="s">
        <v>716</v>
      </c>
      <c r="G11035">
        <v>3</v>
      </c>
      <c r="J11035" t="s">
        <v>388</v>
      </c>
      <c r="K11035">
        <v>7</v>
      </c>
      <c r="L11035">
        <v>8</v>
      </c>
      <c r="M11035">
        <v>8</v>
      </c>
    </row>
    <row r="11036" spans="1:21" x14ac:dyDescent="0.25">
      <c r="A11036">
        <v>2013</v>
      </c>
      <c r="B11036" s="6" t="s">
        <v>42</v>
      </c>
      <c r="C11036">
        <v>33</v>
      </c>
      <c r="D11036" t="s">
        <v>716</v>
      </c>
      <c r="G11036">
        <v>20</v>
      </c>
      <c r="J11036" t="s">
        <v>388</v>
      </c>
      <c r="K11036">
        <v>27</v>
      </c>
      <c r="L11036">
        <v>13</v>
      </c>
      <c r="M11036">
        <v>20</v>
      </c>
    </row>
    <row r="11037" spans="1:21" x14ac:dyDescent="0.25">
      <c r="A11037">
        <v>2013</v>
      </c>
      <c r="B11037" s="6" t="s">
        <v>42</v>
      </c>
      <c r="C11037">
        <v>34</v>
      </c>
      <c r="D11037" t="s">
        <v>716</v>
      </c>
      <c r="G11037">
        <v>12</v>
      </c>
      <c r="J11037" t="s">
        <v>392</v>
      </c>
      <c r="K11037">
        <v>22</v>
      </c>
      <c r="L11037">
        <v>16</v>
      </c>
      <c r="M11037">
        <v>4</v>
      </c>
    </row>
    <row r="11038" spans="1:21" x14ac:dyDescent="0.25">
      <c r="A11038">
        <v>2013</v>
      </c>
      <c r="B11038" s="6" t="s">
        <v>42</v>
      </c>
      <c r="C11038">
        <v>35</v>
      </c>
      <c r="D11038" t="s">
        <v>716</v>
      </c>
      <c r="G11038">
        <v>11</v>
      </c>
      <c r="J11038" t="s">
        <v>398</v>
      </c>
      <c r="K11038">
        <v>13</v>
      </c>
      <c r="L11038">
        <v>11</v>
      </c>
      <c r="M11038">
        <v>10</v>
      </c>
    </row>
    <row r="11039" spans="1:21" x14ac:dyDescent="0.25">
      <c r="A11039">
        <v>2013</v>
      </c>
      <c r="B11039" s="6" t="s">
        <v>42</v>
      </c>
      <c r="C11039">
        <v>36</v>
      </c>
      <c r="D11039" t="s">
        <v>716</v>
      </c>
      <c r="G11039">
        <v>16</v>
      </c>
      <c r="J11039" t="s">
        <v>399</v>
      </c>
      <c r="K11039">
        <v>16</v>
      </c>
      <c r="L11039">
        <v>10</v>
      </c>
      <c r="M11039">
        <v>5</v>
      </c>
    </row>
    <row r="11040" spans="1:21" x14ac:dyDescent="0.25">
      <c r="A11040">
        <v>2013</v>
      </c>
      <c r="B11040" s="6" t="s">
        <v>42</v>
      </c>
      <c r="C11040">
        <v>37</v>
      </c>
      <c r="D11040" t="s">
        <v>716</v>
      </c>
      <c r="G11040">
        <v>10</v>
      </c>
      <c r="J11040" t="s">
        <v>397</v>
      </c>
      <c r="K11040">
        <v>10</v>
      </c>
      <c r="L11040">
        <v>12</v>
      </c>
      <c r="M11040">
        <v>6</v>
      </c>
      <c r="U11040" t="s">
        <v>733</v>
      </c>
    </row>
    <row r="11041" spans="1:17" x14ac:dyDescent="0.25">
      <c r="A11041">
        <v>2013</v>
      </c>
      <c r="B11041" s="6" t="s">
        <v>42</v>
      </c>
      <c r="C11041">
        <v>38</v>
      </c>
      <c r="D11041" t="s">
        <v>717</v>
      </c>
      <c r="E11041">
        <v>1</v>
      </c>
      <c r="F11041">
        <f>38*0.3048</f>
        <v>11.5824</v>
      </c>
      <c r="G11041">
        <v>10</v>
      </c>
      <c r="H11041">
        <v>0</v>
      </c>
      <c r="I11041">
        <f>(SUM(G11041:G11048))/(1000-H11041)*1000</f>
        <v>84</v>
      </c>
      <c r="J11041" t="s">
        <v>390</v>
      </c>
      <c r="K11041">
        <v>20</v>
      </c>
      <c r="L11041">
        <v>10</v>
      </c>
      <c r="M11041">
        <v>10</v>
      </c>
    </row>
    <row r="11042" spans="1:17" x14ac:dyDescent="0.25">
      <c r="A11042">
        <v>2013</v>
      </c>
      <c r="B11042" s="6" t="s">
        <v>42</v>
      </c>
      <c r="C11042">
        <v>39</v>
      </c>
      <c r="D11042" t="s">
        <v>717</v>
      </c>
      <c r="G11042">
        <v>7</v>
      </c>
      <c r="J11042" t="s">
        <v>393</v>
      </c>
      <c r="K11042">
        <v>10</v>
      </c>
      <c r="L11042">
        <v>7</v>
      </c>
      <c r="M11042">
        <v>2</v>
      </c>
    </row>
    <row r="11043" spans="1:17" x14ac:dyDescent="0.25">
      <c r="A11043">
        <v>2013</v>
      </c>
      <c r="B11043" s="6" t="s">
        <v>42</v>
      </c>
      <c r="C11043">
        <v>40</v>
      </c>
      <c r="D11043" t="s">
        <v>717</v>
      </c>
      <c r="G11043">
        <v>23</v>
      </c>
      <c r="J11043" t="s">
        <v>390</v>
      </c>
      <c r="K11043">
        <v>20</v>
      </c>
      <c r="L11043">
        <v>23</v>
      </c>
      <c r="M11043">
        <v>20</v>
      </c>
    </row>
    <row r="11044" spans="1:17" x14ac:dyDescent="0.25">
      <c r="A11044">
        <v>2013</v>
      </c>
      <c r="B11044" s="6" t="s">
        <v>42</v>
      </c>
      <c r="C11044">
        <v>41</v>
      </c>
      <c r="D11044" t="s">
        <v>717</v>
      </c>
      <c r="G11044">
        <v>17</v>
      </c>
      <c r="J11044" t="s">
        <v>390</v>
      </c>
      <c r="K11044">
        <v>20</v>
      </c>
      <c r="L11044">
        <v>20</v>
      </c>
      <c r="M11044">
        <v>5</v>
      </c>
    </row>
    <row r="11045" spans="1:17" x14ac:dyDescent="0.25">
      <c r="A11045">
        <v>2013</v>
      </c>
      <c r="B11045" s="6" t="s">
        <v>42</v>
      </c>
      <c r="C11045">
        <v>42</v>
      </c>
      <c r="D11045" t="s">
        <v>717</v>
      </c>
      <c r="G11045">
        <v>5</v>
      </c>
      <c r="J11045" t="s">
        <v>390</v>
      </c>
      <c r="K11045">
        <v>17</v>
      </c>
      <c r="L11045">
        <v>10</v>
      </c>
      <c r="M11045">
        <v>10</v>
      </c>
    </row>
    <row r="11046" spans="1:17" x14ac:dyDescent="0.25">
      <c r="A11046">
        <v>2013</v>
      </c>
      <c r="B11046" s="6" t="s">
        <v>42</v>
      </c>
      <c r="C11046">
        <v>43</v>
      </c>
      <c r="D11046" t="s">
        <v>717</v>
      </c>
      <c r="G11046">
        <v>5</v>
      </c>
      <c r="J11046" t="s">
        <v>398</v>
      </c>
      <c r="K11046">
        <v>5</v>
      </c>
      <c r="L11046">
        <v>5</v>
      </c>
      <c r="M11046">
        <v>2</v>
      </c>
    </row>
    <row r="11047" spans="1:17" x14ac:dyDescent="0.25">
      <c r="A11047">
        <v>2013</v>
      </c>
      <c r="B11047" s="6" t="s">
        <v>42</v>
      </c>
      <c r="C11047">
        <v>44</v>
      </c>
      <c r="D11047" t="s">
        <v>717</v>
      </c>
      <c r="G11047">
        <v>5</v>
      </c>
      <c r="J11047" t="s">
        <v>392</v>
      </c>
      <c r="K11047">
        <v>5</v>
      </c>
      <c r="L11047">
        <v>2</v>
      </c>
      <c r="M11047">
        <v>1</v>
      </c>
    </row>
    <row r="11048" spans="1:17" x14ac:dyDescent="0.25">
      <c r="A11048">
        <v>2013</v>
      </c>
      <c r="B11048" s="6" t="s">
        <v>42</v>
      </c>
      <c r="C11048">
        <v>45</v>
      </c>
      <c r="D11048" t="s">
        <v>717</v>
      </c>
      <c r="G11048">
        <v>12</v>
      </c>
      <c r="J11048" t="s">
        <v>436</v>
      </c>
      <c r="K11048">
        <v>20</v>
      </c>
      <c r="L11048">
        <v>20</v>
      </c>
      <c r="M11048">
        <v>1</v>
      </c>
      <c r="O11048">
        <v>10</v>
      </c>
    </row>
    <row r="11049" spans="1:17" x14ac:dyDescent="0.25">
      <c r="A11049">
        <v>2013</v>
      </c>
      <c r="B11049" s="6" t="s">
        <v>42</v>
      </c>
      <c r="C11049">
        <v>46</v>
      </c>
      <c r="D11049" t="s">
        <v>717</v>
      </c>
      <c r="E11049">
        <v>2</v>
      </c>
      <c r="F11049">
        <f>38*0.3048</f>
        <v>11.5824</v>
      </c>
      <c r="G11049">
        <v>10</v>
      </c>
      <c r="H11049">
        <v>0</v>
      </c>
      <c r="I11049">
        <f>(SUM(G11049:G11054))/(1000-H11049)*1000</f>
        <v>104</v>
      </c>
      <c r="J11049" t="s">
        <v>393</v>
      </c>
      <c r="K11049">
        <v>30</v>
      </c>
      <c r="L11049">
        <v>30</v>
      </c>
      <c r="M11049">
        <v>5</v>
      </c>
    </row>
    <row r="11050" spans="1:17" x14ac:dyDescent="0.25">
      <c r="A11050">
        <v>2013</v>
      </c>
      <c r="B11050" s="6" t="s">
        <v>42</v>
      </c>
      <c r="C11050">
        <v>47</v>
      </c>
      <c r="D11050" t="s">
        <v>717</v>
      </c>
      <c r="G11050">
        <v>5</v>
      </c>
      <c r="J11050" t="s">
        <v>392</v>
      </c>
      <c r="K11050">
        <v>20</v>
      </c>
      <c r="L11050">
        <v>20</v>
      </c>
      <c r="M11050">
        <v>5</v>
      </c>
      <c r="P11050">
        <v>15</v>
      </c>
      <c r="Q11050" t="s">
        <v>156</v>
      </c>
    </row>
    <row r="11051" spans="1:17" x14ac:dyDescent="0.25">
      <c r="A11051">
        <v>2013</v>
      </c>
      <c r="B11051" s="6" t="s">
        <v>42</v>
      </c>
      <c r="C11051">
        <v>48</v>
      </c>
      <c r="D11051" t="s">
        <v>717</v>
      </c>
      <c r="G11051">
        <v>20</v>
      </c>
      <c r="J11051" t="s">
        <v>390</v>
      </c>
      <c r="K11051">
        <v>17</v>
      </c>
      <c r="L11051">
        <v>12</v>
      </c>
      <c r="M11051">
        <v>7</v>
      </c>
      <c r="P11051">
        <v>1</v>
      </c>
    </row>
    <row r="11052" spans="1:17" x14ac:dyDescent="0.25">
      <c r="A11052">
        <v>2013</v>
      </c>
      <c r="B11052" s="6" t="s">
        <v>42</v>
      </c>
      <c r="C11052">
        <v>49</v>
      </c>
      <c r="D11052" t="s">
        <v>717</v>
      </c>
      <c r="G11052">
        <v>25</v>
      </c>
      <c r="J11052" t="s">
        <v>397</v>
      </c>
      <c r="K11052">
        <v>30</v>
      </c>
      <c r="L11052">
        <v>30</v>
      </c>
      <c r="M11052">
        <v>15</v>
      </c>
      <c r="P11052">
        <v>20</v>
      </c>
    </row>
    <row r="11053" spans="1:17" x14ac:dyDescent="0.25">
      <c r="A11053">
        <v>2013</v>
      </c>
      <c r="B11053" s="6" t="s">
        <v>42</v>
      </c>
      <c r="C11053">
        <v>50</v>
      </c>
      <c r="D11053" t="s">
        <v>717</v>
      </c>
      <c r="G11053">
        <v>24</v>
      </c>
      <c r="J11053" t="s">
        <v>397</v>
      </c>
      <c r="K11053">
        <v>25</v>
      </c>
      <c r="L11053">
        <v>25</v>
      </c>
      <c r="M11053">
        <v>20</v>
      </c>
      <c r="P11053">
        <v>40</v>
      </c>
    </row>
    <row r="11054" spans="1:17" x14ac:dyDescent="0.25">
      <c r="A11054">
        <v>2013</v>
      </c>
      <c r="B11054" s="6" t="s">
        <v>42</v>
      </c>
      <c r="C11054">
        <v>51</v>
      </c>
      <c r="D11054" t="s">
        <v>717</v>
      </c>
      <c r="G11054">
        <v>20</v>
      </c>
      <c r="J11054" t="s">
        <v>390</v>
      </c>
      <c r="K11054">
        <v>22</v>
      </c>
      <c r="L11054">
        <v>17</v>
      </c>
      <c r="M11054">
        <v>10</v>
      </c>
    </row>
    <row r="11055" spans="1:17" x14ac:dyDescent="0.25">
      <c r="A11055">
        <v>2013</v>
      </c>
      <c r="B11055" s="6" t="s">
        <v>42</v>
      </c>
      <c r="C11055">
        <v>52</v>
      </c>
      <c r="D11055" t="s">
        <v>717</v>
      </c>
      <c r="E11055">
        <v>3</v>
      </c>
      <c r="F11055">
        <f>38*0.3048</f>
        <v>11.5824</v>
      </c>
      <c r="G11055">
        <v>2</v>
      </c>
      <c r="H11055">
        <v>0</v>
      </c>
      <c r="I11055">
        <f>(SUM(G11055:G11059))/(1000-H11055)*1000</f>
        <v>39</v>
      </c>
      <c r="J11055" t="s">
        <v>390</v>
      </c>
      <c r="K11055">
        <v>10</v>
      </c>
      <c r="L11055">
        <v>10</v>
      </c>
      <c r="M11055">
        <v>5</v>
      </c>
    </row>
    <row r="11056" spans="1:17" x14ac:dyDescent="0.25">
      <c r="A11056">
        <v>2013</v>
      </c>
      <c r="B11056" s="6" t="s">
        <v>42</v>
      </c>
      <c r="C11056">
        <v>53</v>
      </c>
      <c r="D11056" t="s">
        <v>717</v>
      </c>
      <c r="G11056">
        <v>10</v>
      </c>
      <c r="J11056" t="s">
        <v>390</v>
      </c>
      <c r="K11056">
        <v>20</v>
      </c>
      <c r="L11056">
        <v>20</v>
      </c>
      <c r="M11056">
        <v>10</v>
      </c>
    </row>
    <row r="11057" spans="1:16" x14ac:dyDescent="0.25">
      <c r="A11057">
        <v>2013</v>
      </c>
      <c r="B11057" s="6" t="s">
        <v>42</v>
      </c>
      <c r="C11057">
        <v>54</v>
      </c>
      <c r="D11057" t="s">
        <v>717</v>
      </c>
      <c r="G11057">
        <v>10</v>
      </c>
      <c r="J11057" t="s">
        <v>390</v>
      </c>
      <c r="K11057">
        <v>10</v>
      </c>
      <c r="L11057">
        <v>17</v>
      </c>
      <c r="M11057">
        <v>7</v>
      </c>
    </row>
    <row r="11058" spans="1:16" x14ac:dyDescent="0.25">
      <c r="A11058">
        <v>2013</v>
      </c>
      <c r="B11058" s="6" t="s">
        <v>42</v>
      </c>
      <c r="C11058">
        <v>55</v>
      </c>
      <c r="D11058" t="s">
        <v>717</v>
      </c>
      <c r="G11058">
        <v>15</v>
      </c>
      <c r="J11058" t="s">
        <v>386</v>
      </c>
      <c r="K11058">
        <v>40</v>
      </c>
      <c r="L11058">
        <v>45</v>
      </c>
      <c r="M11058">
        <v>40</v>
      </c>
      <c r="P11058">
        <v>80</v>
      </c>
    </row>
    <row r="11059" spans="1:16" x14ac:dyDescent="0.25">
      <c r="A11059">
        <v>2013</v>
      </c>
      <c r="B11059" s="6" t="s">
        <v>42</v>
      </c>
      <c r="C11059">
        <v>56</v>
      </c>
      <c r="D11059" t="s">
        <v>717</v>
      </c>
      <c r="G11059">
        <v>2</v>
      </c>
      <c r="J11059" t="s">
        <v>397</v>
      </c>
      <c r="K11059">
        <v>12</v>
      </c>
      <c r="L11059">
        <v>15</v>
      </c>
      <c r="M11059">
        <v>10</v>
      </c>
      <c r="P11059">
        <v>80</v>
      </c>
    </row>
    <row r="11060" spans="1:16" x14ac:dyDescent="0.25">
      <c r="A11060">
        <v>2013</v>
      </c>
      <c r="B11060" s="6" t="s">
        <v>42</v>
      </c>
      <c r="C11060">
        <v>57</v>
      </c>
      <c r="D11060" t="s">
        <v>717</v>
      </c>
      <c r="E11060">
        <v>4</v>
      </c>
      <c r="F11060">
        <f>38*0.3048</f>
        <v>11.5824</v>
      </c>
      <c r="G11060">
        <v>7</v>
      </c>
      <c r="H11060">
        <v>0</v>
      </c>
      <c r="I11060">
        <f>(SUM(G11060:G11072))/(1000-H11060)*1000</f>
        <v>116</v>
      </c>
      <c r="J11060" t="s">
        <v>390</v>
      </c>
      <c r="K11060">
        <v>7</v>
      </c>
      <c r="L11060">
        <v>7</v>
      </c>
      <c r="M11060">
        <v>5</v>
      </c>
    </row>
    <row r="11061" spans="1:16" x14ac:dyDescent="0.25">
      <c r="A11061">
        <v>2013</v>
      </c>
      <c r="B11061" s="6" t="s">
        <v>42</v>
      </c>
      <c r="C11061">
        <v>58</v>
      </c>
      <c r="D11061" t="s">
        <v>717</v>
      </c>
      <c r="G11061">
        <v>10</v>
      </c>
      <c r="J11061" t="s">
        <v>390</v>
      </c>
      <c r="K11061">
        <v>10</v>
      </c>
      <c r="L11061">
        <v>10</v>
      </c>
      <c r="M11061">
        <v>5</v>
      </c>
    </row>
    <row r="11062" spans="1:16" x14ac:dyDescent="0.25">
      <c r="A11062">
        <v>2013</v>
      </c>
      <c r="B11062" s="6" t="s">
        <v>42</v>
      </c>
      <c r="C11062">
        <v>59</v>
      </c>
      <c r="D11062" t="s">
        <v>717</v>
      </c>
      <c r="G11062">
        <v>7</v>
      </c>
      <c r="J11062" t="s">
        <v>390</v>
      </c>
      <c r="K11062">
        <v>10</v>
      </c>
      <c r="L11062">
        <v>5</v>
      </c>
      <c r="M11062">
        <v>5</v>
      </c>
    </row>
    <row r="11063" spans="1:16" x14ac:dyDescent="0.25">
      <c r="A11063">
        <v>2013</v>
      </c>
      <c r="B11063" s="6" t="s">
        <v>42</v>
      </c>
      <c r="C11063">
        <v>60</v>
      </c>
      <c r="D11063" t="s">
        <v>717</v>
      </c>
      <c r="G11063">
        <v>10</v>
      </c>
      <c r="J11063" t="s">
        <v>390</v>
      </c>
      <c r="K11063">
        <v>20</v>
      </c>
      <c r="L11063">
        <v>15</v>
      </c>
      <c r="M11063">
        <v>5</v>
      </c>
    </row>
    <row r="11064" spans="1:16" x14ac:dyDescent="0.25">
      <c r="A11064">
        <v>2013</v>
      </c>
      <c r="B11064" s="6" t="s">
        <v>42</v>
      </c>
      <c r="C11064">
        <v>61</v>
      </c>
      <c r="D11064" t="s">
        <v>717</v>
      </c>
      <c r="G11064">
        <v>20</v>
      </c>
      <c r="J11064" t="s">
        <v>392</v>
      </c>
      <c r="K11064">
        <v>20</v>
      </c>
      <c r="L11064">
        <v>20</v>
      </c>
      <c r="M11064">
        <v>10</v>
      </c>
      <c r="P11064">
        <v>10</v>
      </c>
    </row>
    <row r="11065" spans="1:16" x14ac:dyDescent="0.25">
      <c r="A11065">
        <v>2013</v>
      </c>
      <c r="B11065" s="6" t="s">
        <v>42</v>
      </c>
      <c r="C11065">
        <v>62</v>
      </c>
      <c r="D11065" t="s">
        <v>717</v>
      </c>
      <c r="G11065">
        <v>7</v>
      </c>
      <c r="J11065" t="s">
        <v>390</v>
      </c>
      <c r="K11065">
        <v>10</v>
      </c>
      <c r="L11065">
        <v>5</v>
      </c>
      <c r="M11065">
        <v>5</v>
      </c>
    </row>
    <row r="11066" spans="1:16" x14ac:dyDescent="0.25">
      <c r="A11066">
        <v>2013</v>
      </c>
      <c r="B11066" s="6" t="s">
        <v>42</v>
      </c>
      <c r="C11066">
        <v>63</v>
      </c>
      <c r="D11066" t="s">
        <v>717</v>
      </c>
      <c r="G11066">
        <v>10</v>
      </c>
      <c r="J11066" t="s">
        <v>392</v>
      </c>
      <c r="K11066">
        <v>10</v>
      </c>
      <c r="L11066">
        <v>10</v>
      </c>
      <c r="M11066">
        <v>5</v>
      </c>
    </row>
    <row r="11067" spans="1:16" x14ac:dyDescent="0.25">
      <c r="A11067">
        <v>2013</v>
      </c>
      <c r="B11067" s="6" t="s">
        <v>42</v>
      </c>
      <c r="C11067">
        <v>64</v>
      </c>
      <c r="D11067" t="s">
        <v>717</v>
      </c>
      <c r="G11067">
        <v>4</v>
      </c>
      <c r="J11067" t="s">
        <v>392</v>
      </c>
      <c r="K11067">
        <v>10</v>
      </c>
      <c r="L11067">
        <v>15</v>
      </c>
      <c r="M11067">
        <v>2</v>
      </c>
      <c r="P11067">
        <v>30</v>
      </c>
    </row>
    <row r="11068" spans="1:16" x14ac:dyDescent="0.25">
      <c r="A11068">
        <v>2013</v>
      </c>
      <c r="B11068" s="6" t="s">
        <v>42</v>
      </c>
      <c r="C11068">
        <v>65</v>
      </c>
      <c r="D11068" t="s">
        <v>717</v>
      </c>
      <c r="G11068">
        <v>9</v>
      </c>
      <c r="J11068" t="s">
        <v>393</v>
      </c>
      <c r="K11068">
        <v>9</v>
      </c>
      <c r="L11068">
        <v>9</v>
      </c>
      <c r="M11068">
        <v>2</v>
      </c>
    </row>
    <row r="11069" spans="1:16" x14ac:dyDescent="0.25">
      <c r="A11069">
        <v>2013</v>
      </c>
      <c r="B11069" s="6" t="s">
        <v>42</v>
      </c>
      <c r="C11069">
        <v>66</v>
      </c>
      <c r="D11069" t="s">
        <v>717</v>
      </c>
      <c r="G11069">
        <v>10</v>
      </c>
      <c r="J11069" t="s">
        <v>390</v>
      </c>
      <c r="K11069">
        <v>15</v>
      </c>
      <c r="L11069">
        <v>10</v>
      </c>
      <c r="M11069">
        <v>10</v>
      </c>
    </row>
    <row r="11070" spans="1:16" x14ac:dyDescent="0.25">
      <c r="A11070">
        <v>2013</v>
      </c>
      <c r="B11070" s="6" t="s">
        <v>42</v>
      </c>
      <c r="C11070">
        <v>67</v>
      </c>
      <c r="D11070" t="s">
        <v>717</v>
      </c>
      <c r="G11070">
        <v>12</v>
      </c>
      <c r="J11070" t="s">
        <v>397</v>
      </c>
      <c r="K11070">
        <v>25</v>
      </c>
      <c r="L11070">
        <v>25</v>
      </c>
      <c r="M11070">
        <v>22</v>
      </c>
      <c r="P11070">
        <v>60</v>
      </c>
    </row>
    <row r="11071" spans="1:16" x14ac:dyDescent="0.25">
      <c r="A11071">
        <v>2013</v>
      </c>
      <c r="B11071" s="6" t="s">
        <v>42</v>
      </c>
      <c r="C11071">
        <v>68</v>
      </c>
      <c r="D11071" t="s">
        <v>717</v>
      </c>
      <c r="G11071">
        <v>5</v>
      </c>
      <c r="J11071" t="s">
        <v>390</v>
      </c>
      <c r="K11071">
        <v>5</v>
      </c>
      <c r="L11071">
        <v>2</v>
      </c>
      <c r="M11071">
        <v>2</v>
      </c>
    </row>
    <row r="11072" spans="1:16" x14ac:dyDescent="0.25">
      <c r="A11072">
        <v>2013</v>
      </c>
      <c r="B11072" s="6" t="s">
        <v>42</v>
      </c>
      <c r="C11072">
        <v>69</v>
      </c>
      <c r="D11072" t="s">
        <v>717</v>
      </c>
      <c r="G11072">
        <v>5</v>
      </c>
      <c r="J11072" t="s">
        <v>390</v>
      </c>
      <c r="K11072">
        <v>10</v>
      </c>
      <c r="L11072">
        <v>10</v>
      </c>
      <c r="M11072">
        <v>1</v>
      </c>
    </row>
    <row r="11073" spans="1:16" x14ac:dyDescent="0.25">
      <c r="A11073">
        <v>2013</v>
      </c>
      <c r="B11073" s="6" t="s">
        <v>42</v>
      </c>
      <c r="C11073">
        <v>70</v>
      </c>
      <c r="D11073" t="s">
        <v>731</v>
      </c>
      <c r="E11073">
        <v>5</v>
      </c>
      <c r="F11073">
        <f>37*0.3048</f>
        <v>11.277600000000001</v>
      </c>
      <c r="G11073">
        <v>15</v>
      </c>
      <c r="H11073">
        <v>6</v>
      </c>
      <c r="I11073">
        <f>(SUM(G11073:G11081))/(1000-H11073)*1000</f>
        <v>123.74245472837023</v>
      </c>
      <c r="J11073" t="s">
        <v>732</v>
      </c>
      <c r="K11073">
        <v>28</v>
      </c>
      <c r="L11073">
        <v>24</v>
      </c>
      <c r="M11073">
        <v>6</v>
      </c>
    </row>
    <row r="11074" spans="1:16" x14ac:dyDescent="0.25">
      <c r="A11074">
        <v>2013</v>
      </c>
      <c r="B11074" s="6" t="s">
        <v>42</v>
      </c>
      <c r="C11074">
        <v>71</v>
      </c>
      <c r="D11074" t="s">
        <v>731</v>
      </c>
      <c r="G11074">
        <v>6</v>
      </c>
      <c r="J11074" t="s">
        <v>732</v>
      </c>
      <c r="K11074">
        <v>6</v>
      </c>
      <c r="L11074">
        <v>14</v>
      </c>
      <c r="M11074">
        <v>8</v>
      </c>
    </row>
    <row r="11075" spans="1:16" x14ac:dyDescent="0.25">
      <c r="A11075">
        <v>2013</v>
      </c>
      <c r="B11075" s="6" t="s">
        <v>42</v>
      </c>
      <c r="C11075">
        <v>72</v>
      </c>
      <c r="D11075" t="s">
        <v>731</v>
      </c>
      <c r="G11075">
        <v>33</v>
      </c>
      <c r="J11075" t="s">
        <v>398</v>
      </c>
      <c r="K11075">
        <v>50</v>
      </c>
      <c r="L11075">
        <v>42</v>
      </c>
      <c r="M11075">
        <v>22</v>
      </c>
    </row>
    <row r="11076" spans="1:16" x14ac:dyDescent="0.25">
      <c r="A11076">
        <v>2013</v>
      </c>
      <c r="B11076" s="6" t="s">
        <v>42</v>
      </c>
      <c r="C11076">
        <v>73</v>
      </c>
      <c r="D11076" t="s">
        <v>731</v>
      </c>
      <c r="G11076">
        <v>4</v>
      </c>
      <c r="J11076" t="s">
        <v>398</v>
      </c>
      <c r="K11076">
        <v>8</v>
      </c>
      <c r="L11076">
        <v>6</v>
      </c>
      <c r="M11076">
        <v>5</v>
      </c>
    </row>
    <row r="11077" spans="1:16" x14ac:dyDescent="0.25">
      <c r="A11077">
        <v>2013</v>
      </c>
      <c r="B11077" s="6" t="s">
        <v>42</v>
      </c>
      <c r="C11077">
        <v>74</v>
      </c>
      <c r="D11077" t="s">
        <v>731</v>
      </c>
      <c r="G11077">
        <v>16</v>
      </c>
      <c r="J11077" t="s">
        <v>732</v>
      </c>
      <c r="K11077">
        <v>28</v>
      </c>
      <c r="L11077">
        <v>16</v>
      </c>
      <c r="M11077">
        <v>20</v>
      </c>
    </row>
    <row r="11078" spans="1:16" x14ac:dyDescent="0.25">
      <c r="A11078">
        <v>2013</v>
      </c>
      <c r="B11078" s="6" t="s">
        <v>42</v>
      </c>
      <c r="C11078">
        <v>75</v>
      </c>
      <c r="D11078" t="s">
        <v>731</v>
      </c>
      <c r="G11078">
        <v>15</v>
      </c>
      <c r="J11078" t="s">
        <v>427</v>
      </c>
      <c r="K11078">
        <v>15</v>
      </c>
      <c r="L11078">
        <v>20</v>
      </c>
      <c r="M11078">
        <v>23</v>
      </c>
    </row>
    <row r="11079" spans="1:16" x14ac:dyDescent="0.25">
      <c r="A11079">
        <v>2013</v>
      </c>
      <c r="B11079" s="6" t="s">
        <v>42</v>
      </c>
      <c r="C11079">
        <v>76</v>
      </c>
      <c r="D11079" t="s">
        <v>731</v>
      </c>
      <c r="G11079">
        <v>11</v>
      </c>
      <c r="J11079" t="s">
        <v>390</v>
      </c>
      <c r="K11079">
        <v>32</v>
      </c>
      <c r="L11079">
        <v>20</v>
      </c>
      <c r="M11079">
        <v>14</v>
      </c>
    </row>
    <row r="11080" spans="1:16" x14ac:dyDescent="0.25">
      <c r="A11080">
        <v>2013</v>
      </c>
      <c r="B11080" s="6" t="s">
        <v>42</v>
      </c>
      <c r="C11080">
        <v>77</v>
      </c>
      <c r="D11080" t="s">
        <v>731</v>
      </c>
      <c r="G11080">
        <v>11</v>
      </c>
      <c r="J11080" t="s">
        <v>392</v>
      </c>
      <c r="K11080">
        <v>14</v>
      </c>
      <c r="L11080">
        <v>14</v>
      </c>
      <c r="M11080">
        <v>12</v>
      </c>
    </row>
    <row r="11081" spans="1:16" x14ac:dyDescent="0.25">
      <c r="A11081">
        <v>2013</v>
      </c>
      <c r="B11081" s="6" t="s">
        <v>42</v>
      </c>
      <c r="C11081">
        <v>78</v>
      </c>
      <c r="D11081" t="s">
        <v>731</v>
      </c>
      <c r="G11081">
        <v>12</v>
      </c>
      <c r="J11081" t="s">
        <v>390</v>
      </c>
      <c r="K11081">
        <v>18</v>
      </c>
      <c r="L11081">
        <v>12</v>
      </c>
      <c r="M11081">
        <v>6</v>
      </c>
    </row>
    <row r="11082" spans="1:16" x14ac:dyDescent="0.25">
      <c r="A11082">
        <v>2013</v>
      </c>
      <c r="B11082" s="6" t="s">
        <v>42</v>
      </c>
      <c r="C11082">
        <v>79</v>
      </c>
      <c r="D11082" t="s">
        <v>731</v>
      </c>
      <c r="E11082">
        <v>6</v>
      </c>
      <c r="F11082">
        <f>37*0.3048</f>
        <v>11.277600000000001</v>
      </c>
      <c r="G11082">
        <v>40</v>
      </c>
      <c r="H11082">
        <v>4</v>
      </c>
      <c r="I11082">
        <f>(SUM(G11082:G11095))/(1000-H11082)*1000</f>
        <v>254.01606425702812</v>
      </c>
      <c r="J11082" t="s">
        <v>392</v>
      </c>
      <c r="K11082">
        <v>40</v>
      </c>
      <c r="L11082">
        <v>33</v>
      </c>
      <c r="M11082">
        <v>25</v>
      </c>
      <c r="P11082">
        <v>10</v>
      </c>
    </row>
    <row r="11083" spans="1:16" x14ac:dyDescent="0.25">
      <c r="A11083">
        <v>2013</v>
      </c>
      <c r="B11083" s="6" t="s">
        <v>42</v>
      </c>
      <c r="C11083">
        <v>80</v>
      </c>
      <c r="D11083" t="s">
        <v>731</v>
      </c>
      <c r="G11083">
        <v>7</v>
      </c>
      <c r="J11083" t="s">
        <v>389</v>
      </c>
      <c r="K11083">
        <v>40</v>
      </c>
      <c r="L11083">
        <v>38</v>
      </c>
      <c r="M11083">
        <v>16</v>
      </c>
      <c r="P11083">
        <v>50</v>
      </c>
    </row>
    <row r="11084" spans="1:16" x14ac:dyDescent="0.25">
      <c r="A11084">
        <v>2013</v>
      </c>
      <c r="B11084" s="6" t="s">
        <v>42</v>
      </c>
      <c r="C11084">
        <v>81</v>
      </c>
      <c r="D11084" t="s">
        <v>731</v>
      </c>
      <c r="G11084">
        <v>5</v>
      </c>
      <c r="J11084" t="s">
        <v>386</v>
      </c>
      <c r="K11084">
        <v>30</v>
      </c>
      <c r="L11084">
        <v>35</v>
      </c>
      <c r="M11084">
        <v>22</v>
      </c>
      <c r="P11084">
        <v>50</v>
      </c>
    </row>
    <row r="11085" spans="1:16" x14ac:dyDescent="0.25">
      <c r="A11085">
        <v>2013</v>
      </c>
      <c r="B11085" s="6" t="s">
        <v>42</v>
      </c>
      <c r="C11085">
        <v>82</v>
      </c>
      <c r="D11085" t="s">
        <v>731</v>
      </c>
      <c r="G11085">
        <v>33</v>
      </c>
      <c r="J11085" t="s">
        <v>389</v>
      </c>
      <c r="K11085">
        <v>50</v>
      </c>
      <c r="L11085">
        <v>35</v>
      </c>
      <c r="M11085">
        <v>38</v>
      </c>
    </row>
    <row r="11086" spans="1:16" x14ac:dyDescent="0.25">
      <c r="A11086">
        <v>2013</v>
      </c>
      <c r="B11086" s="6" t="s">
        <v>42</v>
      </c>
      <c r="C11086">
        <v>83</v>
      </c>
      <c r="D11086" t="s">
        <v>731</v>
      </c>
      <c r="G11086">
        <v>10</v>
      </c>
      <c r="J11086" t="s">
        <v>388</v>
      </c>
      <c r="K11086">
        <v>10</v>
      </c>
      <c r="L11086">
        <v>12</v>
      </c>
      <c r="M11086">
        <v>16</v>
      </c>
    </row>
    <row r="11087" spans="1:16" x14ac:dyDescent="0.25">
      <c r="A11087">
        <v>2013</v>
      </c>
      <c r="B11087" s="6" t="s">
        <v>42</v>
      </c>
      <c r="C11087">
        <v>84</v>
      </c>
      <c r="D11087" t="s">
        <v>731</v>
      </c>
      <c r="G11087">
        <v>20</v>
      </c>
      <c r="J11087" t="s">
        <v>392</v>
      </c>
      <c r="K11087">
        <v>20</v>
      </c>
      <c r="L11087">
        <v>15</v>
      </c>
      <c r="M11087">
        <v>18</v>
      </c>
    </row>
    <row r="11088" spans="1:16" x14ac:dyDescent="0.25">
      <c r="A11088">
        <v>2013</v>
      </c>
      <c r="B11088" s="6" t="s">
        <v>42</v>
      </c>
      <c r="C11088">
        <v>85</v>
      </c>
      <c r="D11088" t="s">
        <v>731</v>
      </c>
      <c r="G11088">
        <v>42</v>
      </c>
      <c r="J11088" t="s">
        <v>389</v>
      </c>
      <c r="K11088">
        <v>42</v>
      </c>
      <c r="L11088">
        <v>58</v>
      </c>
      <c r="M11088">
        <v>25</v>
      </c>
    </row>
    <row r="11089" spans="1:16" x14ac:dyDescent="0.25">
      <c r="A11089">
        <v>2013</v>
      </c>
      <c r="B11089" s="6" t="s">
        <v>42</v>
      </c>
      <c r="C11089">
        <v>86</v>
      </c>
      <c r="D11089" t="s">
        <v>731</v>
      </c>
      <c r="G11089">
        <v>32</v>
      </c>
      <c r="J11089" t="s">
        <v>386</v>
      </c>
      <c r="K11089">
        <v>32</v>
      </c>
      <c r="L11089">
        <v>30</v>
      </c>
      <c r="M11089">
        <v>12</v>
      </c>
    </row>
    <row r="11090" spans="1:16" x14ac:dyDescent="0.25">
      <c r="A11090">
        <v>2013</v>
      </c>
      <c r="B11090" s="6" t="s">
        <v>42</v>
      </c>
      <c r="C11090">
        <v>87</v>
      </c>
      <c r="D11090" t="s">
        <v>731</v>
      </c>
      <c r="G11090">
        <v>10</v>
      </c>
      <c r="J11090" t="s">
        <v>390</v>
      </c>
      <c r="K11090">
        <v>10</v>
      </c>
      <c r="L11090">
        <v>10</v>
      </c>
      <c r="M11090">
        <v>5</v>
      </c>
    </row>
    <row r="11091" spans="1:16" x14ac:dyDescent="0.25">
      <c r="A11091">
        <v>2013</v>
      </c>
      <c r="B11091" s="6" t="s">
        <v>42</v>
      </c>
      <c r="C11091">
        <v>88</v>
      </c>
      <c r="D11091" t="s">
        <v>731</v>
      </c>
      <c r="G11091">
        <v>10</v>
      </c>
      <c r="J11091" t="s">
        <v>732</v>
      </c>
      <c r="K11091">
        <v>15</v>
      </c>
      <c r="L11091">
        <v>8</v>
      </c>
      <c r="M11091">
        <v>5</v>
      </c>
    </row>
    <row r="11092" spans="1:16" x14ac:dyDescent="0.25">
      <c r="A11092">
        <v>2013</v>
      </c>
      <c r="B11092" s="6" t="s">
        <v>42</v>
      </c>
      <c r="C11092">
        <v>89</v>
      </c>
      <c r="D11092" t="s">
        <v>731</v>
      </c>
      <c r="G11092">
        <v>20</v>
      </c>
      <c r="J11092" t="s">
        <v>386</v>
      </c>
      <c r="K11092">
        <v>30</v>
      </c>
      <c r="L11092">
        <v>23</v>
      </c>
      <c r="M11092">
        <v>7</v>
      </c>
    </row>
    <row r="11093" spans="1:16" x14ac:dyDescent="0.25">
      <c r="A11093">
        <v>2013</v>
      </c>
      <c r="B11093" s="6" t="s">
        <v>42</v>
      </c>
      <c r="C11093">
        <v>90</v>
      </c>
      <c r="D11093" t="s">
        <v>731</v>
      </c>
      <c r="G11093">
        <v>8</v>
      </c>
      <c r="J11093" t="s">
        <v>390</v>
      </c>
      <c r="K11093">
        <v>15</v>
      </c>
      <c r="L11093">
        <v>8</v>
      </c>
      <c r="M11093">
        <v>8</v>
      </c>
    </row>
    <row r="11094" spans="1:16" x14ac:dyDescent="0.25">
      <c r="A11094">
        <v>2013</v>
      </c>
      <c r="B11094" s="6" t="s">
        <v>42</v>
      </c>
      <c r="C11094">
        <v>91</v>
      </c>
      <c r="D11094" t="s">
        <v>731</v>
      </c>
      <c r="G11094">
        <v>4</v>
      </c>
      <c r="J11094" t="s">
        <v>732</v>
      </c>
      <c r="K11094">
        <v>13</v>
      </c>
      <c r="L11094">
        <v>7</v>
      </c>
      <c r="M11094">
        <v>7</v>
      </c>
    </row>
    <row r="11095" spans="1:16" x14ac:dyDescent="0.25">
      <c r="A11095">
        <v>2013</v>
      </c>
      <c r="B11095" s="6" t="s">
        <v>42</v>
      </c>
      <c r="C11095">
        <v>92</v>
      </c>
      <c r="D11095" t="s">
        <v>731</v>
      </c>
      <c r="G11095">
        <v>12</v>
      </c>
      <c r="J11095" t="s">
        <v>399</v>
      </c>
      <c r="K11095">
        <v>40</v>
      </c>
      <c r="L11095">
        <v>35</v>
      </c>
      <c r="M11095">
        <v>5</v>
      </c>
      <c r="P11095">
        <v>25</v>
      </c>
    </row>
    <row r="11096" spans="1:16" x14ac:dyDescent="0.25">
      <c r="A11096">
        <v>2013</v>
      </c>
      <c r="B11096" s="6" t="s">
        <v>42</v>
      </c>
      <c r="C11096">
        <v>93</v>
      </c>
      <c r="D11096" t="s">
        <v>716</v>
      </c>
      <c r="E11096">
        <v>7</v>
      </c>
      <c r="F11096">
        <f>40*0.3048</f>
        <v>12.192</v>
      </c>
      <c r="G11096">
        <v>15</v>
      </c>
      <c r="H11096">
        <v>0</v>
      </c>
      <c r="I11096">
        <f>SUM(G11096:G11105)</f>
        <v>160</v>
      </c>
      <c r="J11096" t="s">
        <v>393</v>
      </c>
      <c r="K11096">
        <v>20</v>
      </c>
      <c r="L11096">
        <v>10</v>
      </c>
      <c r="M11096">
        <v>10</v>
      </c>
      <c r="P11096">
        <v>5</v>
      </c>
    </row>
    <row r="11097" spans="1:16" x14ac:dyDescent="0.25">
      <c r="A11097">
        <v>2013</v>
      </c>
      <c r="B11097" s="6" t="s">
        <v>42</v>
      </c>
      <c r="C11097">
        <v>94</v>
      </c>
      <c r="D11097" t="s">
        <v>716</v>
      </c>
      <c r="G11097">
        <v>15</v>
      </c>
      <c r="J11097" t="s">
        <v>397</v>
      </c>
      <c r="K11097">
        <v>30</v>
      </c>
      <c r="L11097">
        <v>40</v>
      </c>
      <c r="M11097">
        <v>40</v>
      </c>
      <c r="P11097">
        <v>25</v>
      </c>
    </row>
    <row r="11098" spans="1:16" x14ac:dyDescent="0.25">
      <c r="A11098">
        <v>2013</v>
      </c>
      <c r="B11098" s="6" t="s">
        <v>42</v>
      </c>
      <c r="C11098">
        <v>95</v>
      </c>
      <c r="D11098" t="s">
        <v>716</v>
      </c>
      <c r="G11098">
        <v>20</v>
      </c>
      <c r="J11098" t="s">
        <v>392</v>
      </c>
      <c r="K11098">
        <v>30</v>
      </c>
      <c r="L11098">
        <v>20</v>
      </c>
      <c r="M11098">
        <v>10</v>
      </c>
    </row>
    <row r="11099" spans="1:16" x14ac:dyDescent="0.25">
      <c r="A11099">
        <v>2013</v>
      </c>
      <c r="B11099" s="6" t="s">
        <v>42</v>
      </c>
      <c r="C11099">
        <v>96</v>
      </c>
      <c r="D11099" t="s">
        <v>716</v>
      </c>
      <c r="G11099">
        <v>20</v>
      </c>
      <c r="J11099" t="s">
        <v>399</v>
      </c>
      <c r="K11099">
        <v>20</v>
      </c>
      <c r="L11099">
        <v>20</v>
      </c>
      <c r="M11099">
        <v>10</v>
      </c>
    </row>
    <row r="11100" spans="1:16" x14ac:dyDescent="0.25">
      <c r="A11100">
        <v>2013</v>
      </c>
      <c r="B11100" s="6" t="s">
        <v>42</v>
      </c>
      <c r="C11100">
        <v>97</v>
      </c>
      <c r="D11100" t="s">
        <v>716</v>
      </c>
      <c r="G11100">
        <v>30</v>
      </c>
      <c r="J11100" t="s">
        <v>392</v>
      </c>
      <c r="K11100">
        <v>30</v>
      </c>
      <c r="L11100">
        <v>30</v>
      </c>
      <c r="M11100">
        <v>15</v>
      </c>
    </row>
    <row r="11101" spans="1:16" x14ac:dyDescent="0.25">
      <c r="A11101">
        <v>2013</v>
      </c>
      <c r="B11101" s="6" t="s">
        <v>42</v>
      </c>
      <c r="C11101">
        <v>98</v>
      </c>
      <c r="D11101" t="s">
        <v>716</v>
      </c>
      <c r="G11101">
        <v>10</v>
      </c>
      <c r="J11101" t="s">
        <v>398</v>
      </c>
      <c r="K11101">
        <v>20</v>
      </c>
      <c r="L11101">
        <v>15</v>
      </c>
      <c r="M11101">
        <v>10</v>
      </c>
      <c r="P11101">
        <v>25</v>
      </c>
    </row>
    <row r="11102" spans="1:16" x14ac:dyDescent="0.25">
      <c r="A11102">
        <v>2013</v>
      </c>
      <c r="B11102" s="6" t="s">
        <v>42</v>
      </c>
      <c r="C11102">
        <v>99</v>
      </c>
      <c r="D11102" t="s">
        <v>716</v>
      </c>
      <c r="G11102">
        <v>15</v>
      </c>
      <c r="J11102" t="s">
        <v>397</v>
      </c>
      <c r="K11102">
        <v>20</v>
      </c>
      <c r="L11102">
        <v>15</v>
      </c>
      <c r="M11102">
        <v>20</v>
      </c>
    </row>
    <row r="11103" spans="1:16" x14ac:dyDescent="0.25">
      <c r="A11103">
        <v>2013</v>
      </c>
      <c r="B11103" s="6" t="s">
        <v>42</v>
      </c>
      <c r="C11103">
        <v>100</v>
      </c>
      <c r="D11103" t="s">
        <v>716</v>
      </c>
      <c r="G11103">
        <v>5</v>
      </c>
      <c r="J11103" t="s">
        <v>390</v>
      </c>
      <c r="K11103">
        <v>15</v>
      </c>
      <c r="L11103">
        <v>10</v>
      </c>
      <c r="M11103">
        <v>10</v>
      </c>
    </row>
    <row r="11104" spans="1:16" x14ac:dyDescent="0.25">
      <c r="A11104">
        <v>2013</v>
      </c>
      <c r="B11104" s="6" t="s">
        <v>42</v>
      </c>
      <c r="C11104">
        <v>101</v>
      </c>
      <c r="D11104" t="s">
        <v>716</v>
      </c>
      <c r="G11104">
        <v>20</v>
      </c>
      <c r="J11104" t="s">
        <v>393</v>
      </c>
      <c r="K11104">
        <v>20</v>
      </c>
      <c r="L11104">
        <v>15</v>
      </c>
      <c r="M11104">
        <v>5</v>
      </c>
    </row>
    <row r="11105" spans="1:21" x14ac:dyDescent="0.25">
      <c r="A11105">
        <v>2013</v>
      </c>
      <c r="B11105" s="6" t="s">
        <v>42</v>
      </c>
      <c r="C11105">
        <v>102</v>
      </c>
      <c r="D11105" t="s">
        <v>716</v>
      </c>
      <c r="G11105">
        <v>10</v>
      </c>
      <c r="J11105" t="s">
        <v>390</v>
      </c>
      <c r="K11105">
        <v>10</v>
      </c>
      <c r="L11105">
        <v>5</v>
      </c>
      <c r="M11105">
        <v>2</v>
      </c>
      <c r="N11105">
        <v>1</v>
      </c>
    </row>
    <row r="11106" spans="1:21" x14ac:dyDescent="0.25">
      <c r="A11106">
        <v>2013</v>
      </c>
      <c r="B11106" s="6" t="s">
        <v>42</v>
      </c>
      <c r="C11106">
        <v>103</v>
      </c>
      <c r="D11106" t="s">
        <v>716</v>
      </c>
      <c r="E11106">
        <v>8</v>
      </c>
      <c r="F11106">
        <f>40*0.3048</f>
        <v>12.192</v>
      </c>
      <c r="G11106">
        <v>15</v>
      </c>
      <c r="I11106">
        <f>SUM(G11106:G11118)</f>
        <v>190</v>
      </c>
      <c r="J11106" t="s">
        <v>386</v>
      </c>
      <c r="K11106">
        <v>15</v>
      </c>
      <c r="L11106">
        <v>15</v>
      </c>
      <c r="M11106">
        <v>5</v>
      </c>
    </row>
    <row r="11107" spans="1:21" x14ac:dyDescent="0.25">
      <c r="A11107">
        <v>2013</v>
      </c>
      <c r="B11107" s="6" t="s">
        <v>42</v>
      </c>
      <c r="C11107">
        <v>104</v>
      </c>
      <c r="D11107" t="s">
        <v>716</v>
      </c>
      <c r="G11107">
        <v>15</v>
      </c>
      <c r="J11107" t="s">
        <v>390</v>
      </c>
      <c r="K11107">
        <v>20</v>
      </c>
      <c r="L11107">
        <v>15</v>
      </c>
      <c r="M11107">
        <v>5</v>
      </c>
    </row>
    <row r="11108" spans="1:21" x14ac:dyDescent="0.25">
      <c r="A11108">
        <v>2013</v>
      </c>
      <c r="B11108" s="6" t="s">
        <v>42</v>
      </c>
      <c r="C11108">
        <v>105</v>
      </c>
      <c r="D11108" t="s">
        <v>716</v>
      </c>
      <c r="G11108">
        <v>20</v>
      </c>
      <c r="J11108" t="s">
        <v>393</v>
      </c>
      <c r="K11108">
        <v>25</v>
      </c>
      <c r="L11108">
        <v>20</v>
      </c>
      <c r="M11108">
        <v>20</v>
      </c>
      <c r="P11108">
        <v>5</v>
      </c>
    </row>
    <row r="11109" spans="1:21" x14ac:dyDescent="0.25">
      <c r="A11109">
        <v>2013</v>
      </c>
      <c r="B11109" s="6" t="s">
        <v>42</v>
      </c>
      <c r="C11109">
        <v>106</v>
      </c>
      <c r="D11109" t="s">
        <v>716</v>
      </c>
      <c r="G11109">
        <v>20</v>
      </c>
      <c r="J11109" t="s">
        <v>392</v>
      </c>
      <c r="K11109">
        <v>25</v>
      </c>
      <c r="L11109">
        <v>20</v>
      </c>
      <c r="M11109">
        <v>20</v>
      </c>
    </row>
    <row r="11110" spans="1:21" x14ac:dyDescent="0.25">
      <c r="A11110">
        <v>2013</v>
      </c>
      <c r="B11110" s="6" t="s">
        <v>42</v>
      </c>
      <c r="C11110">
        <v>107</v>
      </c>
      <c r="D11110" t="s">
        <v>716</v>
      </c>
      <c r="G11110">
        <v>20</v>
      </c>
      <c r="J11110" t="s">
        <v>386</v>
      </c>
      <c r="K11110">
        <v>40</v>
      </c>
      <c r="L11110">
        <v>25</v>
      </c>
      <c r="M11110">
        <v>10</v>
      </c>
    </row>
    <row r="11111" spans="1:21" x14ac:dyDescent="0.25">
      <c r="A11111">
        <v>2013</v>
      </c>
      <c r="B11111" s="6" t="s">
        <v>42</v>
      </c>
      <c r="C11111">
        <v>108</v>
      </c>
      <c r="D11111" t="s">
        <v>716</v>
      </c>
      <c r="G11111">
        <v>10</v>
      </c>
      <c r="J11111" t="s">
        <v>393</v>
      </c>
      <c r="K11111">
        <v>15</v>
      </c>
      <c r="L11111">
        <v>10</v>
      </c>
      <c r="M11111">
        <v>10</v>
      </c>
    </row>
    <row r="11112" spans="1:21" x14ac:dyDescent="0.25">
      <c r="A11112">
        <v>2013</v>
      </c>
      <c r="B11112" s="6" t="s">
        <v>42</v>
      </c>
      <c r="C11112">
        <v>109</v>
      </c>
      <c r="D11112" t="s">
        <v>716</v>
      </c>
      <c r="G11112">
        <v>10</v>
      </c>
      <c r="J11112" t="s">
        <v>392</v>
      </c>
      <c r="K11112">
        <v>12</v>
      </c>
      <c r="L11112">
        <v>10</v>
      </c>
      <c r="M11112">
        <v>5</v>
      </c>
    </row>
    <row r="11113" spans="1:21" x14ac:dyDescent="0.25">
      <c r="A11113">
        <v>2013</v>
      </c>
      <c r="B11113" s="6" t="s">
        <v>42</v>
      </c>
      <c r="C11113">
        <v>110</v>
      </c>
      <c r="D11113" t="s">
        <v>716</v>
      </c>
      <c r="G11113">
        <v>5</v>
      </c>
      <c r="J11113" t="s">
        <v>393</v>
      </c>
      <c r="K11113">
        <v>30</v>
      </c>
      <c r="L11113">
        <v>20</v>
      </c>
      <c r="M11113">
        <v>25</v>
      </c>
      <c r="P11113">
        <v>40</v>
      </c>
    </row>
    <row r="11114" spans="1:21" x14ac:dyDescent="0.25">
      <c r="A11114">
        <v>2013</v>
      </c>
      <c r="B11114" s="6" t="s">
        <v>42</v>
      </c>
      <c r="C11114">
        <v>111</v>
      </c>
      <c r="D11114" t="s">
        <v>716</v>
      </c>
      <c r="G11114">
        <v>10</v>
      </c>
      <c r="J11114" t="s">
        <v>390</v>
      </c>
      <c r="K11114">
        <v>10</v>
      </c>
      <c r="L11114">
        <v>10</v>
      </c>
      <c r="M11114">
        <v>3</v>
      </c>
    </row>
    <row r="11115" spans="1:21" x14ac:dyDescent="0.25">
      <c r="A11115">
        <v>2013</v>
      </c>
      <c r="B11115" s="6" t="s">
        <v>42</v>
      </c>
      <c r="C11115">
        <v>112</v>
      </c>
      <c r="D11115" t="s">
        <v>716</v>
      </c>
      <c r="G11115">
        <v>5</v>
      </c>
      <c r="J11115" t="s">
        <v>390</v>
      </c>
      <c r="K11115">
        <v>15</v>
      </c>
      <c r="L11115">
        <v>10</v>
      </c>
      <c r="M11115">
        <v>5</v>
      </c>
    </row>
    <row r="11116" spans="1:21" x14ac:dyDescent="0.25">
      <c r="A11116">
        <v>2013</v>
      </c>
      <c r="B11116" s="6" t="s">
        <v>42</v>
      </c>
      <c r="C11116">
        <v>113</v>
      </c>
      <c r="D11116" t="s">
        <v>716</v>
      </c>
      <c r="G11116">
        <v>30</v>
      </c>
      <c r="J11116" t="s">
        <v>392</v>
      </c>
      <c r="K11116">
        <v>30</v>
      </c>
      <c r="L11116">
        <v>30</v>
      </c>
      <c r="M11116">
        <v>5</v>
      </c>
      <c r="P11116">
        <v>5</v>
      </c>
    </row>
    <row r="11117" spans="1:21" x14ac:dyDescent="0.25">
      <c r="A11117">
        <v>2013</v>
      </c>
      <c r="B11117" s="6" t="s">
        <v>42</v>
      </c>
      <c r="C11117">
        <v>114</v>
      </c>
      <c r="D11117" t="s">
        <v>716</v>
      </c>
      <c r="G11117">
        <v>10</v>
      </c>
      <c r="J11117" t="s">
        <v>390</v>
      </c>
      <c r="K11117">
        <v>25</v>
      </c>
      <c r="L11117">
        <v>20</v>
      </c>
      <c r="M11117">
        <v>15</v>
      </c>
      <c r="P11117">
        <v>5</v>
      </c>
    </row>
    <row r="11118" spans="1:21" x14ac:dyDescent="0.25">
      <c r="A11118">
        <v>2013</v>
      </c>
      <c r="B11118" s="6" t="s">
        <v>42</v>
      </c>
      <c r="C11118">
        <v>115</v>
      </c>
      <c r="D11118" t="s">
        <v>716</v>
      </c>
      <c r="G11118">
        <v>20</v>
      </c>
      <c r="J11118" t="s">
        <v>392</v>
      </c>
      <c r="K11118">
        <v>25</v>
      </c>
      <c r="L11118">
        <v>20</v>
      </c>
      <c r="M11118">
        <v>5</v>
      </c>
      <c r="S11118" t="s">
        <v>47</v>
      </c>
      <c r="U11118" t="s">
        <v>734</v>
      </c>
    </row>
    <row r="11119" spans="1:21" x14ac:dyDescent="0.25">
      <c r="A11119">
        <v>2013</v>
      </c>
      <c r="B11119" s="6" t="s">
        <v>42</v>
      </c>
      <c r="C11119">
        <v>116</v>
      </c>
      <c r="D11119" t="s">
        <v>716</v>
      </c>
      <c r="E11119">
        <v>9</v>
      </c>
      <c r="F11119">
        <f>40*0.3048</f>
        <v>12.192</v>
      </c>
      <c r="G11119">
        <v>20</v>
      </c>
      <c r="I11119">
        <f>SUM(G11119:G11127)</f>
        <v>170</v>
      </c>
      <c r="J11119" t="s">
        <v>392</v>
      </c>
      <c r="K11119">
        <v>30</v>
      </c>
      <c r="L11119">
        <v>20</v>
      </c>
      <c r="M11119">
        <v>5</v>
      </c>
    </row>
    <row r="11120" spans="1:21" x14ac:dyDescent="0.25">
      <c r="A11120">
        <v>2013</v>
      </c>
      <c r="B11120" s="6" t="s">
        <v>42</v>
      </c>
      <c r="C11120">
        <v>117</v>
      </c>
      <c r="D11120" t="s">
        <v>716</v>
      </c>
      <c r="G11120">
        <v>10</v>
      </c>
      <c r="J11120" t="s">
        <v>390</v>
      </c>
      <c r="K11120">
        <v>15</v>
      </c>
      <c r="L11120">
        <v>10</v>
      </c>
      <c r="M11120">
        <v>5</v>
      </c>
      <c r="P11120">
        <v>2</v>
      </c>
    </row>
    <row r="11121" spans="1:16" x14ac:dyDescent="0.25">
      <c r="A11121">
        <v>2013</v>
      </c>
      <c r="B11121" s="6" t="s">
        <v>42</v>
      </c>
      <c r="C11121">
        <v>118</v>
      </c>
      <c r="D11121" t="s">
        <v>716</v>
      </c>
      <c r="G11121">
        <v>5</v>
      </c>
      <c r="J11121" t="s">
        <v>392</v>
      </c>
      <c r="K11121">
        <v>5</v>
      </c>
      <c r="L11121">
        <v>5</v>
      </c>
      <c r="M11121">
        <v>2</v>
      </c>
    </row>
    <row r="11122" spans="1:16" x14ac:dyDescent="0.25">
      <c r="A11122">
        <v>2013</v>
      </c>
      <c r="B11122" s="6" t="s">
        <v>42</v>
      </c>
      <c r="C11122">
        <v>119</v>
      </c>
      <c r="D11122" t="s">
        <v>716</v>
      </c>
      <c r="G11122">
        <v>20</v>
      </c>
      <c r="J11122" t="s">
        <v>386</v>
      </c>
      <c r="K11122">
        <v>20</v>
      </c>
      <c r="L11122">
        <v>20</v>
      </c>
      <c r="M11122">
        <v>5</v>
      </c>
    </row>
    <row r="11123" spans="1:16" x14ac:dyDescent="0.25">
      <c r="A11123">
        <v>2013</v>
      </c>
      <c r="B11123" s="6" t="s">
        <v>42</v>
      </c>
      <c r="C11123">
        <v>120</v>
      </c>
      <c r="D11123" t="s">
        <v>716</v>
      </c>
      <c r="G11123">
        <v>20</v>
      </c>
      <c r="J11123" t="s">
        <v>393</v>
      </c>
      <c r="K11123">
        <v>25</v>
      </c>
      <c r="L11123">
        <v>20</v>
      </c>
      <c r="M11123">
        <v>5</v>
      </c>
      <c r="P11123">
        <v>5</v>
      </c>
    </row>
    <row r="11124" spans="1:16" x14ac:dyDescent="0.25">
      <c r="A11124">
        <v>2013</v>
      </c>
      <c r="B11124" s="6" t="s">
        <v>42</v>
      </c>
      <c r="C11124">
        <v>121</v>
      </c>
      <c r="D11124" t="s">
        <v>716</v>
      </c>
      <c r="G11124">
        <v>20</v>
      </c>
      <c r="J11124" t="s">
        <v>389</v>
      </c>
      <c r="K11124">
        <v>20</v>
      </c>
      <c r="L11124">
        <v>20</v>
      </c>
      <c r="M11124">
        <v>10</v>
      </c>
    </row>
    <row r="11125" spans="1:16" x14ac:dyDescent="0.25">
      <c r="A11125">
        <v>2013</v>
      </c>
      <c r="B11125" s="6" t="s">
        <v>42</v>
      </c>
      <c r="C11125">
        <v>122</v>
      </c>
      <c r="D11125" t="s">
        <v>716</v>
      </c>
      <c r="G11125">
        <v>40</v>
      </c>
      <c r="J11125" t="s">
        <v>386</v>
      </c>
      <c r="K11125">
        <v>45</v>
      </c>
      <c r="L11125">
        <v>35</v>
      </c>
      <c r="M11125">
        <v>30</v>
      </c>
      <c r="P11125">
        <v>15</v>
      </c>
    </row>
    <row r="11126" spans="1:16" x14ac:dyDescent="0.25">
      <c r="A11126">
        <v>2013</v>
      </c>
      <c r="B11126" s="6" t="s">
        <v>42</v>
      </c>
      <c r="C11126">
        <v>123</v>
      </c>
      <c r="D11126" t="s">
        <v>716</v>
      </c>
      <c r="G11126">
        <v>20</v>
      </c>
      <c r="J11126" t="s">
        <v>397</v>
      </c>
      <c r="K11126">
        <v>25</v>
      </c>
      <c r="L11126">
        <v>15</v>
      </c>
      <c r="M11126">
        <v>5</v>
      </c>
    </row>
    <row r="11127" spans="1:16" x14ac:dyDescent="0.25">
      <c r="A11127">
        <v>2013</v>
      </c>
      <c r="B11127" s="6" t="s">
        <v>42</v>
      </c>
      <c r="C11127">
        <v>124</v>
      </c>
      <c r="D11127" t="s">
        <v>716</v>
      </c>
      <c r="G11127">
        <v>15</v>
      </c>
      <c r="J11127" t="s">
        <v>393</v>
      </c>
      <c r="K11127">
        <v>20</v>
      </c>
      <c r="L11127">
        <v>15</v>
      </c>
      <c r="M11127">
        <v>15</v>
      </c>
      <c r="P11127">
        <v>2</v>
      </c>
    </row>
    <row r="11128" spans="1:16" x14ac:dyDescent="0.25">
      <c r="A11128">
        <v>2013</v>
      </c>
      <c r="B11128" s="6" t="s">
        <v>42</v>
      </c>
      <c r="C11128">
        <v>125</v>
      </c>
      <c r="D11128" t="s">
        <v>716</v>
      </c>
      <c r="E11128">
        <v>10</v>
      </c>
      <c r="F11128">
        <f>40*0.3048</f>
        <v>12.192</v>
      </c>
      <c r="G11128">
        <v>25</v>
      </c>
      <c r="I11128">
        <f>SUM(G11128:G11138)</f>
        <v>248</v>
      </c>
      <c r="J11128" t="s">
        <v>393</v>
      </c>
      <c r="K11128">
        <v>25</v>
      </c>
      <c r="L11128">
        <v>25</v>
      </c>
      <c r="M11128">
        <v>12</v>
      </c>
      <c r="P11128">
        <v>10</v>
      </c>
    </row>
    <row r="11129" spans="1:16" x14ac:dyDescent="0.25">
      <c r="A11129">
        <v>2013</v>
      </c>
      <c r="B11129" s="6" t="s">
        <v>42</v>
      </c>
      <c r="C11129">
        <v>126</v>
      </c>
      <c r="D11129" t="s">
        <v>716</v>
      </c>
      <c r="G11129">
        <v>30</v>
      </c>
      <c r="J11129" t="s">
        <v>392</v>
      </c>
      <c r="K11129">
        <v>35</v>
      </c>
      <c r="L11129">
        <v>25</v>
      </c>
      <c r="M11129">
        <v>15</v>
      </c>
    </row>
    <row r="11130" spans="1:16" x14ac:dyDescent="0.25">
      <c r="A11130">
        <v>2013</v>
      </c>
      <c r="B11130" s="6" t="s">
        <v>42</v>
      </c>
      <c r="C11130">
        <v>127</v>
      </c>
      <c r="D11130" t="s">
        <v>716</v>
      </c>
      <c r="G11130">
        <v>15</v>
      </c>
      <c r="J11130" t="s">
        <v>386</v>
      </c>
      <c r="K11130">
        <v>20</v>
      </c>
      <c r="L11130">
        <v>12</v>
      </c>
      <c r="M11130">
        <v>5</v>
      </c>
    </row>
    <row r="11131" spans="1:16" x14ac:dyDescent="0.25">
      <c r="A11131">
        <v>2013</v>
      </c>
      <c r="B11131" s="6" t="s">
        <v>42</v>
      </c>
      <c r="C11131">
        <v>128</v>
      </c>
      <c r="D11131" t="s">
        <v>716</v>
      </c>
      <c r="G11131">
        <v>8</v>
      </c>
      <c r="J11131" t="s">
        <v>390</v>
      </c>
      <c r="K11131">
        <v>8</v>
      </c>
      <c r="L11131">
        <v>8</v>
      </c>
      <c r="M11131">
        <v>5</v>
      </c>
    </row>
    <row r="11132" spans="1:16" x14ac:dyDescent="0.25">
      <c r="A11132">
        <v>2013</v>
      </c>
      <c r="B11132" s="6" t="s">
        <v>42</v>
      </c>
      <c r="C11132">
        <v>129</v>
      </c>
      <c r="D11132" t="s">
        <v>716</v>
      </c>
      <c r="G11132">
        <v>10</v>
      </c>
      <c r="J11132" t="s">
        <v>393</v>
      </c>
      <c r="K11132">
        <v>15</v>
      </c>
      <c r="L11132">
        <v>10</v>
      </c>
      <c r="M11132">
        <v>10</v>
      </c>
    </row>
    <row r="11133" spans="1:16" x14ac:dyDescent="0.25">
      <c r="A11133">
        <v>2013</v>
      </c>
      <c r="B11133" s="6" t="s">
        <v>42</v>
      </c>
      <c r="C11133">
        <v>130</v>
      </c>
      <c r="D11133" t="s">
        <v>716</v>
      </c>
      <c r="G11133">
        <v>30</v>
      </c>
      <c r="J11133" t="s">
        <v>386</v>
      </c>
      <c r="K11133">
        <v>30</v>
      </c>
      <c r="L11133">
        <v>30</v>
      </c>
      <c r="M11133">
        <v>12</v>
      </c>
      <c r="P11133">
        <v>10</v>
      </c>
    </row>
    <row r="11134" spans="1:16" x14ac:dyDescent="0.25">
      <c r="A11134">
        <v>2013</v>
      </c>
      <c r="B11134" s="6" t="s">
        <v>42</v>
      </c>
      <c r="C11134">
        <v>131</v>
      </c>
      <c r="D11134" t="s">
        <v>716</v>
      </c>
      <c r="G11134">
        <v>10</v>
      </c>
      <c r="J11134" t="s">
        <v>427</v>
      </c>
      <c r="K11134">
        <v>30</v>
      </c>
      <c r="L11134">
        <v>15</v>
      </c>
      <c r="M11134">
        <v>15</v>
      </c>
    </row>
    <row r="11135" spans="1:16" x14ac:dyDescent="0.25">
      <c r="A11135">
        <v>2013</v>
      </c>
      <c r="B11135" s="6" t="s">
        <v>42</v>
      </c>
      <c r="C11135">
        <v>132</v>
      </c>
      <c r="D11135" t="s">
        <v>716</v>
      </c>
      <c r="G11135">
        <v>15</v>
      </c>
      <c r="J11135" t="s">
        <v>398</v>
      </c>
      <c r="K11135">
        <v>15</v>
      </c>
      <c r="L11135">
        <v>15</v>
      </c>
      <c r="M11135">
        <v>10</v>
      </c>
    </row>
    <row r="11136" spans="1:16" x14ac:dyDescent="0.25">
      <c r="A11136">
        <v>2013</v>
      </c>
      <c r="B11136" s="6" t="s">
        <v>42</v>
      </c>
      <c r="C11136">
        <v>133</v>
      </c>
      <c r="D11136" t="s">
        <v>716</v>
      </c>
      <c r="G11136">
        <v>50</v>
      </c>
      <c r="J11136" t="s">
        <v>398</v>
      </c>
      <c r="K11136">
        <v>50</v>
      </c>
      <c r="L11136">
        <v>50</v>
      </c>
      <c r="M11136">
        <v>15</v>
      </c>
      <c r="P11136">
        <v>35</v>
      </c>
    </row>
    <row r="11137" spans="1:21" x14ac:dyDescent="0.25">
      <c r="A11137">
        <v>2013</v>
      </c>
      <c r="B11137" s="6" t="s">
        <v>42</v>
      </c>
      <c r="C11137">
        <v>134</v>
      </c>
      <c r="D11137" t="s">
        <v>716</v>
      </c>
      <c r="G11137">
        <v>30</v>
      </c>
      <c r="J11137" t="s">
        <v>386</v>
      </c>
      <c r="K11137">
        <v>35</v>
      </c>
      <c r="L11137">
        <v>30</v>
      </c>
      <c r="M11137">
        <v>20</v>
      </c>
    </row>
    <row r="11138" spans="1:21" x14ac:dyDescent="0.25">
      <c r="A11138">
        <v>2013</v>
      </c>
      <c r="B11138" s="6" t="s">
        <v>42</v>
      </c>
      <c r="C11138">
        <v>135</v>
      </c>
      <c r="D11138" t="s">
        <v>716</v>
      </c>
      <c r="G11138">
        <v>25</v>
      </c>
      <c r="J11138" t="s">
        <v>390</v>
      </c>
      <c r="K11138">
        <v>30</v>
      </c>
      <c r="L11138">
        <v>25</v>
      </c>
      <c r="M11138">
        <v>10</v>
      </c>
    </row>
    <row r="11139" spans="1:21" x14ac:dyDescent="0.25">
      <c r="A11139">
        <v>2013</v>
      </c>
      <c r="B11139" s="6" t="s">
        <v>42</v>
      </c>
      <c r="C11139">
        <v>136</v>
      </c>
      <c r="D11139" t="s">
        <v>716</v>
      </c>
      <c r="E11139">
        <v>11</v>
      </c>
      <c r="F11139">
        <f>F11128</f>
        <v>12.192</v>
      </c>
      <c r="G11139">
        <v>10</v>
      </c>
      <c r="I11139">
        <f>SUM(G11139:G11151)</f>
        <v>133</v>
      </c>
      <c r="J11139" t="s">
        <v>399</v>
      </c>
      <c r="K11139">
        <v>15</v>
      </c>
      <c r="L11139">
        <v>15</v>
      </c>
      <c r="M11139">
        <v>10</v>
      </c>
    </row>
    <row r="11140" spans="1:21" x14ac:dyDescent="0.25">
      <c r="A11140">
        <v>2013</v>
      </c>
      <c r="B11140" s="6" t="s">
        <v>42</v>
      </c>
      <c r="C11140">
        <v>137</v>
      </c>
      <c r="D11140" t="s">
        <v>716</v>
      </c>
      <c r="G11140">
        <v>5</v>
      </c>
      <c r="J11140" t="s">
        <v>393</v>
      </c>
      <c r="K11140">
        <v>10</v>
      </c>
      <c r="L11140">
        <v>5</v>
      </c>
      <c r="M11140">
        <v>5</v>
      </c>
    </row>
    <row r="11141" spans="1:21" x14ac:dyDescent="0.25">
      <c r="A11141">
        <v>2013</v>
      </c>
      <c r="B11141" s="6" t="s">
        <v>42</v>
      </c>
      <c r="C11141">
        <v>138</v>
      </c>
      <c r="D11141" t="s">
        <v>716</v>
      </c>
      <c r="G11141">
        <v>5</v>
      </c>
      <c r="J11141" t="s">
        <v>390</v>
      </c>
      <c r="K11141">
        <v>30</v>
      </c>
      <c r="L11141">
        <v>20</v>
      </c>
      <c r="M11141">
        <v>15</v>
      </c>
      <c r="P11141">
        <v>85</v>
      </c>
    </row>
    <row r="11142" spans="1:21" x14ac:dyDescent="0.25">
      <c r="A11142">
        <v>2013</v>
      </c>
      <c r="B11142" s="6" t="s">
        <v>42</v>
      </c>
      <c r="C11142">
        <v>139</v>
      </c>
      <c r="D11142" t="s">
        <v>716</v>
      </c>
      <c r="G11142">
        <v>25</v>
      </c>
      <c r="J11142" t="s">
        <v>393</v>
      </c>
      <c r="K11142">
        <v>30</v>
      </c>
      <c r="L11142">
        <v>20</v>
      </c>
      <c r="M11142">
        <v>30</v>
      </c>
    </row>
    <row r="11143" spans="1:21" x14ac:dyDescent="0.25">
      <c r="A11143">
        <v>2013</v>
      </c>
      <c r="B11143" s="6" t="s">
        <v>42</v>
      </c>
      <c r="C11143">
        <v>140</v>
      </c>
      <c r="D11143" t="s">
        <v>716</v>
      </c>
      <c r="G11143">
        <v>8</v>
      </c>
      <c r="J11143" t="s">
        <v>436</v>
      </c>
      <c r="K11143">
        <v>5</v>
      </c>
      <c r="L11143">
        <v>8</v>
      </c>
      <c r="M11143">
        <v>2</v>
      </c>
      <c r="S11143" t="s">
        <v>47</v>
      </c>
      <c r="U11143" t="s">
        <v>719</v>
      </c>
    </row>
    <row r="11144" spans="1:21" x14ac:dyDescent="0.25">
      <c r="A11144">
        <v>2013</v>
      </c>
      <c r="B11144" s="6" t="s">
        <v>42</v>
      </c>
      <c r="C11144">
        <v>141</v>
      </c>
      <c r="D11144" t="s">
        <v>716</v>
      </c>
      <c r="G11144">
        <v>10</v>
      </c>
      <c r="J11144" t="s">
        <v>427</v>
      </c>
      <c r="K11144">
        <v>25</v>
      </c>
      <c r="L11144">
        <v>20</v>
      </c>
      <c r="M11144">
        <v>10</v>
      </c>
    </row>
    <row r="11145" spans="1:21" x14ac:dyDescent="0.25">
      <c r="A11145">
        <v>2013</v>
      </c>
      <c r="B11145" s="6" t="s">
        <v>42</v>
      </c>
      <c r="C11145">
        <v>142</v>
      </c>
      <c r="D11145" t="s">
        <v>716</v>
      </c>
      <c r="G11145">
        <v>5</v>
      </c>
      <c r="J11145" t="s">
        <v>390</v>
      </c>
      <c r="K11145">
        <v>15</v>
      </c>
      <c r="L11145">
        <v>10</v>
      </c>
      <c r="M11145">
        <v>5</v>
      </c>
      <c r="P11145">
        <v>5</v>
      </c>
    </row>
    <row r="11146" spans="1:21" x14ac:dyDescent="0.25">
      <c r="A11146">
        <v>2013</v>
      </c>
      <c r="B11146" s="6" t="s">
        <v>42</v>
      </c>
      <c r="C11146">
        <v>143</v>
      </c>
      <c r="D11146" t="s">
        <v>716</v>
      </c>
      <c r="G11146">
        <v>15</v>
      </c>
      <c r="J11146" t="s">
        <v>390</v>
      </c>
      <c r="K11146">
        <v>25</v>
      </c>
      <c r="L11146">
        <v>20</v>
      </c>
      <c r="M11146">
        <v>10</v>
      </c>
    </row>
    <row r="11147" spans="1:21" x14ac:dyDescent="0.25">
      <c r="A11147">
        <v>2013</v>
      </c>
      <c r="B11147" s="6" t="s">
        <v>42</v>
      </c>
      <c r="C11147">
        <v>144</v>
      </c>
      <c r="D11147" t="s">
        <v>716</v>
      </c>
      <c r="G11147">
        <v>5</v>
      </c>
      <c r="J11147" t="s">
        <v>392</v>
      </c>
      <c r="K11147">
        <v>5</v>
      </c>
      <c r="L11147">
        <v>5</v>
      </c>
      <c r="M11147">
        <v>5</v>
      </c>
    </row>
    <row r="11148" spans="1:21" x14ac:dyDescent="0.25">
      <c r="A11148">
        <v>2013</v>
      </c>
      <c r="B11148" s="6" t="s">
        <v>42</v>
      </c>
      <c r="C11148">
        <v>145</v>
      </c>
      <c r="D11148" t="s">
        <v>716</v>
      </c>
      <c r="G11148">
        <v>5</v>
      </c>
      <c r="J11148" t="s">
        <v>398</v>
      </c>
      <c r="K11148">
        <v>5</v>
      </c>
      <c r="L11148">
        <v>5</v>
      </c>
      <c r="M11148">
        <v>5</v>
      </c>
    </row>
    <row r="11149" spans="1:21" x14ac:dyDescent="0.25">
      <c r="A11149">
        <v>2013</v>
      </c>
      <c r="B11149" s="6" t="s">
        <v>42</v>
      </c>
      <c r="C11149">
        <v>146</v>
      </c>
      <c r="D11149" t="s">
        <v>716</v>
      </c>
      <c r="G11149">
        <v>10</v>
      </c>
      <c r="J11149" t="s">
        <v>390</v>
      </c>
      <c r="K11149">
        <v>10</v>
      </c>
      <c r="L11149">
        <v>10</v>
      </c>
      <c r="M11149">
        <v>5</v>
      </c>
    </row>
    <row r="11150" spans="1:21" x14ac:dyDescent="0.25">
      <c r="A11150">
        <v>2013</v>
      </c>
      <c r="B11150" s="6" t="s">
        <v>42</v>
      </c>
      <c r="C11150">
        <v>147</v>
      </c>
      <c r="D11150" t="s">
        <v>716</v>
      </c>
      <c r="G11150">
        <v>15</v>
      </c>
      <c r="J11150" t="s">
        <v>393</v>
      </c>
      <c r="K11150">
        <v>35</v>
      </c>
      <c r="L11150">
        <v>30</v>
      </c>
      <c r="M11150">
        <v>25</v>
      </c>
    </row>
    <row r="11151" spans="1:21" x14ac:dyDescent="0.25">
      <c r="A11151">
        <v>2013</v>
      </c>
      <c r="B11151" s="6" t="s">
        <v>42</v>
      </c>
      <c r="C11151">
        <v>148</v>
      </c>
      <c r="D11151" t="s">
        <v>716</v>
      </c>
      <c r="G11151">
        <v>15</v>
      </c>
      <c r="J11151" t="s">
        <v>398</v>
      </c>
      <c r="K11151">
        <v>15</v>
      </c>
      <c r="L11151">
        <v>15</v>
      </c>
      <c r="M11151">
        <v>10</v>
      </c>
    </row>
    <row r="11152" spans="1:21" x14ac:dyDescent="0.25">
      <c r="A11152">
        <v>2013</v>
      </c>
      <c r="B11152" s="6" t="s">
        <v>20</v>
      </c>
      <c r="C11152">
        <v>1</v>
      </c>
      <c r="D11152" t="s">
        <v>716</v>
      </c>
      <c r="E11152">
        <v>1</v>
      </c>
      <c r="F11152">
        <f>32*0.3048</f>
        <v>9.7536000000000005</v>
      </c>
      <c r="G11152">
        <v>130</v>
      </c>
      <c r="H11152">
        <v>0</v>
      </c>
      <c r="I11152">
        <f>(SUM(G11152:G11162))/(1000-H11152)*1000</f>
        <v>394</v>
      </c>
      <c r="J11152" t="s">
        <v>388</v>
      </c>
      <c r="K11152">
        <v>230</v>
      </c>
      <c r="L11152">
        <v>130</v>
      </c>
      <c r="M11152">
        <v>65</v>
      </c>
      <c r="P11152">
        <v>60</v>
      </c>
    </row>
    <row r="11153" spans="1:16" x14ac:dyDescent="0.25">
      <c r="A11153">
        <v>2013</v>
      </c>
      <c r="B11153" s="6" t="s">
        <v>20</v>
      </c>
      <c r="C11153">
        <v>2</v>
      </c>
      <c r="D11153" t="s">
        <v>716</v>
      </c>
      <c r="G11153">
        <v>15</v>
      </c>
      <c r="J11153" t="s">
        <v>393</v>
      </c>
      <c r="K11153">
        <v>30</v>
      </c>
      <c r="L11153">
        <v>12</v>
      </c>
      <c r="M11153">
        <v>3</v>
      </c>
      <c r="P11153">
        <v>10</v>
      </c>
    </row>
    <row r="11154" spans="1:16" x14ac:dyDescent="0.25">
      <c r="A11154">
        <v>2013</v>
      </c>
      <c r="B11154" s="6" t="s">
        <v>20</v>
      </c>
      <c r="C11154">
        <v>3</v>
      </c>
      <c r="D11154" t="s">
        <v>716</v>
      </c>
      <c r="G11154">
        <v>24</v>
      </c>
      <c r="J11154" t="s">
        <v>398</v>
      </c>
      <c r="K11154">
        <v>24</v>
      </c>
      <c r="L11154">
        <v>20</v>
      </c>
      <c r="M11154">
        <v>15</v>
      </c>
    </row>
    <row r="11155" spans="1:16" x14ac:dyDescent="0.25">
      <c r="A11155">
        <v>2013</v>
      </c>
      <c r="B11155" s="6" t="s">
        <v>20</v>
      </c>
      <c r="C11155">
        <v>4</v>
      </c>
      <c r="D11155" t="s">
        <v>716</v>
      </c>
      <c r="G11155">
        <v>20</v>
      </c>
      <c r="J11155" t="s">
        <v>398</v>
      </c>
      <c r="K11155">
        <v>40</v>
      </c>
      <c r="L11155">
        <v>24</v>
      </c>
      <c r="M11155">
        <v>38</v>
      </c>
    </row>
    <row r="11156" spans="1:16" x14ac:dyDescent="0.25">
      <c r="A11156">
        <v>2013</v>
      </c>
      <c r="B11156" s="6" t="s">
        <v>20</v>
      </c>
      <c r="C11156">
        <v>5</v>
      </c>
      <c r="D11156" t="s">
        <v>716</v>
      </c>
      <c r="G11156">
        <v>8</v>
      </c>
      <c r="J11156" t="s">
        <v>398</v>
      </c>
      <c r="K11156">
        <v>8</v>
      </c>
      <c r="L11156">
        <v>8</v>
      </c>
      <c r="M11156">
        <v>5</v>
      </c>
    </row>
    <row r="11157" spans="1:16" x14ac:dyDescent="0.25">
      <c r="A11157">
        <v>2013</v>
      </c>
      <c r="B11157" s="6" t="s">
        <v>20</v>
      </c>
      <c r="C11157">
        <v>6</v>
      </c>
      <c r="D11157" t="s">
        <v>716</v>
      </c>
      <c r="G11157">
        <v>15</v>
      </c>
      <c r="J11157" t="s">
        <v>398</v>
      </c>
      <c r="K11157">
        <v>25</v>
      </c>
      <c r="L11157">
        <v>15</v>
      </c>
      <c r="M11157">
        <v>20</v>
      </c>
    </row>
    <row r="11158" spans="1:16" x14ac:dyDescent="0.25">
      <c r="A11158">
        <v>2013</v>
      </c>
      <c r="B11158" s="6" t="s">
        <v>20</v>
      </c>
      <c r="C11158">
        <v>7</v>
      </c>
      <c r="D11158" t="s">
        <v>716</v>
      </c>
      <c r="G11158">
        <v>80</v>
      </c>
      <c r="J11158" t="s">
        <v>388</v>
      </c>
      <c r="K11158">
        <v>80</v>
      </c>
      <c r="L11158">
        <v>75</v>
      </c>
      <c r="M11158">
        <v>40</v>
      </c>
      <c r="P11158">
        <v>40</v>
      </c>
    </row>
    <row r="11159" spans="1:16" x14ac:dyDescent="0.25">
      <c r="A11159">
        <v>2013</v>
      </c>
      <c r="B11159" s="6" t="s">
        <v>20</v>
      </c>
      <c r="C11159">
        <v>8</v>
      </c>
      <c r="D11159" t="s">
        <v>716</v>
      </c>
      <c r="G11159">
        <v>16</v>
      </c>
      <c r="J11159" t="s">
        <v>393</v>
      </c>
      <c r="K11159">
        <v>24</v>
      </c>
      <c r="L11159">
        <v>20</v>
      </c>
      <c r="M11159">
        <v>20</v>
      </c>
    </row>
    <row r="11160" spans="1:16" x14ac:dyDescent="0.25">
      <c r="A11160">
        <v>2013</v>
      </c>
      <c r="B11160" s="6" t="s">
        <v>20</v>
      </c>
      <c r="C11160">
        <v>9</v>
      </c>
      <c r="D11160" t="s">
        <v>716</v>
      </c>
      <c r="G11160">
        <v>48</v>
      </c>
      <c r="J11160" t="s">
        <v>388</v>
      </c>
      <c r="K11160">
        <v>48</v>
      </c>
      <c r="L11160">
        <v>39</v>
      </c>
      <c r="M11160">
        <v>20</v>
      </c>
      <c r="P11160">
        <v>30</v>
      </c>
    </row>
    <row r="11161" spans="1:16" x14ac:dyDescent="0.25">
      <c r="A11161">
        <v>2013</v>
      </c>
      <c r="B11161" s="6" t="s">
        <v>20</v>
      </c>
      <c r="C11161">
        <v>10</v>
      </c>
      <c r="D11161" t="s">
        <v>716</v>
      </c>
      <c r="G11161">
        <v>24</v>
      </c>
      <c r="J11161" t="s">
        <v>398</v>
      </c>
      <c r="K11161">
        <v>26</v>
      </c>
      <c r="L11161">
        <v>20</v>
      </c>
      <c r="M11161">
        <v>15</v>
      </c>
    </row>
    <row r="11162" spans="1:16" x14ac:dyDescent="0.25">
      <c r="A11162">
        <v>2013</v>
      </c>
      <c r="B11162" s="6" t="s">
        <v>20</v>
      </c>
      <c r="C11162">
        <v>11</v>
      </c>
      <c r="D11162" t="s">
        <v>716</v>
      </c>
      <c r="G11162">
        <v>14</v>
      </c>
      <c r="J11162" t="s">
        <v>714</v>
      </c>
      <c r="K11162">
        <v>20</v>
      </c>
      <c r="L11162">
        <v>20</v>
      </c>
      <c r="M11162">
        <v>3</v>
      </c>
    </row>
    <row r="11163" spans="1:16" x14ac:dyDescent="0.25">
      <c r="A11163">
        <v>2013</v>
      </c>
      <c r="B11163" s="6" t="s">
        <v>20</v>
      </c>
      <c r="C11163">
        <v>12</v>
      </c>
      <c r="D11163" t="s">
        <v>716</v>
      </c>
      <c r="G11163">
        <v>35</v>
      </c>
      <c r="J11163" t="s">
        <v>402</v>
      </c>
      <c r="K11163">
        <v>120</v>
      </c>
      <c r="L11163">
        <v>100</v>
      </c>
      <c r="M11163">
        <v>60</v>
      </c>
    </row>
    <row r="11164" spans="1:16" x14ac:dyDescent="0.25">
      <c r="A11164">
        <v>2013</v>
      </c>
      <c r="B11164" s="6" t="s">
        <v>20</v>
      </c>
      <c r="C11164">
        <v>13</v>
      </c>
      <c r="D11164" t="s">
        <v>716</v>
      </c>
      <c r="E11164">
        <v>2</v>
      </c>
      <c r="F11164">
        <f>32*0.3048</f>
        <v>9.7536000000000005</v>
      </c>
      <c r="G11164">
        <v>10</v>
      </c>
      <c r="H11164">
        <v>0</v>
      </c>
      <c r="I11164">
        <f>(SUM(G11164:G11174))/(1000-H11164)*1000</f>
        <v>354</v>
      </c>
      <c r="J11164" t="s">
        <v>393</v>
      </c>
      <c r="K11164">
        <v>20</v>
      </c>
      <c r="L11164">
        <v>15</v>
      </c>
      <c r="M11164">
        <v>2</v>
      </c>
    </row>
    <row r="11165" spans="1:16" x14ac:dyDescent="0.25">
      <c r="A11165">
        <v>2013</v>
      </c>
      <c r="B11165" s="6" t="s">
        <v>20</v>
      </c>
      <c r="C11165">
        <v>14</v>
      </c>
      <c r="D11165" t="s">
        <v>716</v>
      </c>
      <c r="G11165">
        <v>14</v>
      </c>
      <c r="J11165" t="s">
        <v>398</v>
      </c>
      <c r="K11165">
        <v>20</v>
      </c>
      <c r="L11165">
        <v>16</v>
      </c>
      <c r="M11165">
        <v>14</v>
      </c>
    </row>
    <row r="11166" spans="1:16" x14ac:dyDescent="0.25">
      <c r="A11166">
        <v>2013</v>
      </c>
      <c r="B11166" s="6" t="s">
        <v>20</v>
      </c>
      <c r="C11166">
        <v>15</v>
      </c>
      <c r="D11166" t="s">
        <v>716</v>
      </c>
      <c r="G11166">
        <v>68</v>
      </c>
      <c r="J11166" t="s">
        <v>388</v>
      </c>
      <c r="K11166">
        <v>135</v>
      </c>
      <c r="L11166">
        <v>75</v>
      </c>
      <c r="M11166">
        <v>50</v>
      </c>
      <c r="P11166">
        <v>70</v>
      </c>
    </row>
    <row r="11167" spans="1:16" x14ac:dyDescent="0.25">
      <c r="A11167">
        <v>2013</v>
      </c>
      <c r="B11167" s="6" t="s">
        <v>20</v>
      </c>
      <c r="C11167">
        <v>16</v>
      </c>
      <c r="D11167" t="s">
        <v>716</v>
      </c>
      <c r="G11167">
        <v>5</v>
      </c>
      <c r="J11167" t="s">
        <v>388</v>
      </c>
      <c r="K11167">
        <v>48</v>
      </c>
      <c r="L11167">
        <v>40</v>
      </c>
      <c r="M11167">
        <v>40</v>
      </c>
    </row>
    <row r="11168" spans="1:16" x14ac:dyDescent="0.25">
      <c r="A11168">
        <v>2013</v>
      </c>
      <c r="B11168" s="6" t="s">
        <v>20</v>
      </c>
      <c r="C11168">
        <v>17</v>
      </c>
      <c r="D11168" t="s">
        <v>716</v>
      </c>
      <c r="G11168">
        <v>40</v>
      </c>
      <c r="J11168" t="s">
        <v>389</v>
      </c>
      <c r="K11168">
        <v>300</v>
      </c>
      <c r="L11168">
        <v>270</v>
      </c>
      <c r="M11168">
        <v>200</v>
      </c>
      <c r="P11168">
        <v>40</v>
      </c>
    </row>
    <row r="11169" spans="1:21" x14ac:dyDescent="0.25">
      <c r="A11169">
        <v>2013</v>
      </c>
      <c r="B11169" s="6" t="s">
        <v>20</v>
      </c>
      <c r="C11169">
        <v>18</v>
      </c>
      <c r="D11169" t="s">
        <v>716</v>
      </c>
      <c r="G11169">
        <v>70</v>
      </c>
      <c r="J11169" t="s">
        <v>427</v>
      </c>
      <c r="K11169">
        <v>90</v>
      </c>
      <c r="L11169">
        <v>70</v>
      </c>
      <c r="M11169">
        <v>80</v>
      </c>
      <c r="O11169">
        <v>2</v>
      </c>
      <c r="P11169">
        <v>50</v>
      </c>
    </row>
    <row r="11170" spans="1:21" x14ac:dyDescent="0.25">
      <c r="A11170">
        <v>2013</v>
      </c>
      <c r="B11170" s="6" t="s">
        <v>20</v>
      </c>
      <c r="C11170">
        <v>19</v>
      </c>
      <c r="D11170" t="s">
        <v>716</v>
      </c>
      <c r="G11170">
        <v>22</v>
      </c>
      <c r="J11170" t="s">
        <v>389</v>
      </c>
      <c r="K11170">
        <v>25</v>
      </c>
      <c r="L11170">
        <v>20</v>
      </c>
      <c r="M11170">
        <v>18</v>
      </c>
    </row>
    <row r="11171" spans="1:21" x14ac:dyDescent="0.25">
      <c r="A11171">
        <v>2013</v>
      </c>
      <c r="B11171" s="6" t="s">
        <v>20</v>
      </c>
      <c r="C11171">
        <v>20</v>
      </c>
      <c r="D11171" t="s">
        <v>716</v>
      </c>
      <c r="G11171">
        <v>40</v>
      </c>
      <c r="J11171" t="s">
        <v>427</v>
      </c>
      <c r="K11171">
        <v>100</v>
      </c>
      <c r="L11171">
        <v>80</v>
      </c>
      <c r="M11171">
        <v>60</v>
      </c>
      <c r="P11171">
        <v>40</v>
      </c>
      <c r="U11171" t="s">
        <v>735</v>
      </c>
    </row>
    <row r="11172" spans="1:21" x14ac:dyDescent="0.25">
      <c r="A11172">
        <v>2013</v>
      </c>
      <c r="B11172" s="6" t="s">
        <v>20</v>
      </c>
      <c r="C11172">
        <v>21</v>
      </c>
      <c r="D11172" t="s">
        <v>716</v>
      </c>
      <c r="G11172">
        <v>15</v>
      </c>
      <c r="J11172" t="s">
        <v>393</v>
      </c>
      <c r="K11172">
        <v>30</v>
      </c>
      <c r="L11172">
        <v>20</v>
      </c>
      <c r="M11172">
        <v>5</v>
      </c>
    </row>
    <row r="11173" spans="1:21" x14ac:dyDescent="0.25">
      <c r="A11173">
        <v>2013</v>
      </c>
      <c r="B11173" s="6" t="s">
        <v>20</v>
      </c>
      <c r="C11173">
        <v>22</v>
      </c>
      <c r="D11173" t="s">
        <v>716</v>
      </c>
      <c r="G11173">
        <v>40</v>
      </c>
      <c r="J11173" t="s">
        <v>398</v>
      </c>
      <c r="K11173">
        <v>50</v>
      </c>
      <c r="L11173">
        <v>35</v>
      </c>
      <c r="M11173">
        <v>25</v>
      </c>
    </row>
    <row r="11174" spans="1:21" x14ac:dyDescent="0.25">
      <c r="A11174">
        <v>2013</v>
      </c>
      <c r="B11174" s="6" t="s">
        <v>20</v>
      </c>
      <c r="C11174">
        <v>23</v>
      </c>
      <c r="D11174" t="s">
        <v>716</v>
      </c>
      <c r="G11174">
        <v>30</v>
      </c>
      <c r="J11174" t="s">
        <v>393</v>
      </c>
      <c r="K11174">
        <v>40</v>
      </c>
      <c r="L11174">
        <v>25</v>
      </c>
      <c r="M11174">
        <v>50</v>
      </c>
      <c r="P11174">
        <v>30</v>
      </c>
    </row>
    <row r="11175" spans="1:21" x14ac:dyDescent="0.25">
      <c r="A11175">
        <v>2013</v>
      </c>
      <c r="B11175" s="6" t="s">
        <v>20</v>
      </c>
      <c r="C11175">
        <v>24</v>
      </c>
      <c r="D11175" t="s">
        <v>716</v>
      </c>
      <c r="E11175">
        <v>3</v>
      </c>
      <c r="F11175">
        <f>32*0.3048</f>
        <v>9.7536000000000005</v>
      </c>
      <c r="G11175">
        <v>20</v>
      </c>
      <c r="H11175">
        <v>0</v>
      </c>
      <c r="I11175">
        <f>(SUM(G11175:G11185))/(1000-H11175)*1000</f>
        <v>295</v>
      </c>
      <c r="J11175" t="s">
        <v>729</v>
      </c>
      <c r="K11175">
        <v>20</v>
      </c>
      <c r="L11175">
        <v>10</v>
      </c>
      <c r="M11175">
        <v>5</v>
      </c>
    </row>
    <row r="11176" spans="1:21" x14ac:dyDescent="0.25">
      <c r="A11176">
        <v>2013</v>
      </c>
      <c r="B11176" s="6" t="s">
        <v>20</v>
      </c>
      <c r="C11176">
        <v>25</v>
      </c>
      <c r="D11176" t="s">
        <v>716</v>
      </c>
      <c r="G11176">
        <v>15</v>
      </c>
      <c r="J11176" t="s">
        <v>397</v>
      </c>
      <c r="K11176">
        <v>15</v>
      </c>
      <c r="L11176">
        <v>14</v>
      </c>
      <c r="M11176">
        <v>15</v>
      </c>
    </row>
    <row r="11177" spans="1:21" x14ac:dyDescent="0.25">
      <c r="A11177">
        <v>2013</v>
      </c>
      <c r="B11177" s="6" t="s">
        <v>20</v>
      </c>
      <c r="C11177">
        <v>26</v>
      </c>
      <c r="D11177" t="s">
        <v>716</v>
      </c>
      <c r="G11177">
        <v>40</v>
      </c>
      <c r="J11177" t="s">
        <v>389</v>
      </c>
      <c r="K11177">
        <v>60</v>
      </c>
      <c r="L11177">
        <v>40</v>
      </c>
      <c r="M11177">
        <v>40</v>
      </c>
    </row>
    <row r="11178" spans="1:21" x14ac:dyDescent="0.25">
      <c r="A11178">
        <v>2013</v>
      </c>
      <c r="B11178" s="6" t="s">
        <v>20</v>
      </c>
      <c r="C11178">
        <v>27</v>
      </c>
      <c r="D11178" t="s">
        <v>716</v>
      </c>
      <c r="G11178">
        <v>10</v>
      </c>
      <c r="J11178" t="s">
        <v>393</v>
      </c>
      <c r="K11178">
        <v>30</v>
      </c>
      <c r="L11178">
        <v>15</v>
      </c>
      <c r="M11178">
        <v>20</v>
      </c>
    </row>
    <row r="11179" spans="1:21" x14ac:dyDescent="0.25">
      <c r="A11179">
        <v>2013</v>
      </c>
      <c r="B11179" s="6" t="s">
        <v>20</v>
      </c>
      <c r="C11179">
        <v>28</v>
      </c>
      <c r="D11179" t="s">
        <v>716</v>
      </c>
      <c r="G11179">
        <v>55</v>
      </c>
      <c r="J11179" t="s">
        <v>388</v>
      </c>
      <c r="K11179">
        <v>300</v>
      </c>
      <c r="L11179">
        <v>280</v>
      </c>
      <c r="M11179">
        <v>140</v>
      </c>
      <c r="P11179">
        <v>75</v>
      </c>
    </row>
    <row r="11180" spans="1:21" x14ac:dyDescent="0.25">
      <c r="A11180">
        <v>2013</v>
      </c>
      <c r="B11180" s="6" t="s">
        <v>20</v>
      </c>
      <c r="C11180">
        <v>29</v>
      </c>
      <c r="D11180" t="s">
        <v>716</v>
      </c>
      <c r="G11180">
        <v>20</v>
      </c>
      <c r="J11180" t="s">
        <v>393</v>
      </c>
      <c r="K11180">
        <v>30</v>
      </c>
      <c r="L11180">
        <v>20</v>
      </c>
      <c r="M11180">
        <v>20</v>
      </c>
    </row>
    <row r="11181" spans="1:21" x14ac:dyDescent="0.25">
      <c r="A11181">
        <v>2013</v>
      </c>
      <c r="B11181" s="6" t="s">
        <v>20</v>
      </c>
      <c r="C11181">
        <v>30</v>
      </c>
      <c r="D11181" t="s">
        <v>716</v>
      </c>
      <c r="G11181">
        <v>55</v>
      </c>
      <c r="J11181" t="s">
        <v>398</v>
      </c>
      <c r="K11181">
        <v>55</v>
      </c>
      <c r="L11181">
        <v>50</v>
      </c>
      <c r="M11181">
        <v>25</v>
      </c>
    </row>
    <row r="11182" spans="1:21" x14ac:dyDescent="0.25">
      <c r="A11182">
        <v>2013</v>
      </c>
      <c r="B11182" s="6" t="s">
        <v>20</v>
      </c>
      <c r="C11182">
        <v>31</v>
      </c>
      <c r="D11182" t="s">
        <v>716</v>
      </c>
      <c r="G11182">
        <v>20</v>
      </c>
      <c r="J11182" t="s">
        <v>398</v>
      </c>
      <c r="K11182">
        <v>35</v>
      </c>
      <c r="L11182">
        <v>20</v>
      </c>
      <c r="M11182">
        <v>12</v>
      </c>
    </row>
    <row r="11183" spans="1:21" x14ac:dyDescent="0.25">
      <c r="A11183">
        <v>2013</v>
      </c>
      <c r="B11183" s="6" t="s">
        <v>20</v>
      </c>
      <c r="C11183">
        <v>32</v>
      </c>
      <c r="D11183" t="s">
        <v>716</v>
      </c>
      <c r="G11183">
        <v>30</v>
      </c>
      <c r="J11183" t="s">
        <v>398</v>
      </c>
      <c r="K11183">
        <v>30</v>
      </c>
      <c r="L11183">
        <v>30</v>
      </c>
      <c r="M11183">
        <v>25</v>
      </c>
    </row>
    <row r="11184" spans="1:21" x14ac:dyDescent="0.25">
      <c r="A11184">
        <v>2013</v>
      </c>
      <c r="B11184" s="6" t="s">
        <v>20</v>
      </c>
      <c r="C11184">
        <v>33</v>
      </c>
      <c r="D11184" t="s">
        <v>716</v>
      </c>
      <c r="G11184">
        <v>10</v>
      </c>
      <c r="J11184" t="s">
        <v>388</v>
      </c>
      <c r="K11184">
        <v>20</v>
      </c>
      <c r="L11184">
        <v>10</v>
      </c>
      <c r="M11184">
        <v>10</v>
      </c>
    </row>
    <row r="11185" spans="1:21" x14ac:dyDescent="0.25">
      <c r="A11185">
        <v>2013</v>
      </c>
      <c r="B11185" s="6" t="s">
        <v>20</v>
      </c>
      <c r="C11185">
        <v>34</v>
      </c>
      <c r="D11185" t="s">
        <v>716</v>
      </c>
      <c r="G11185">
        <v>20</v>
      </c>
      <c r="J11185" t="s">
        <v>393</v>
      </c>
      <c r="K11185">
        <v>50</v>
      </c>
      <c r="L11185">
        <v>30</v>
      </c>
      <c r="M11185">
        <v>40</v>
      </c>
      <c r="P11185">
        <v>50</v>
      </c>
    </row>
    <row r="11186" spans="1:21" x14ac:dyDescent="0.25">
      <c r="A11186">
        <v>2013</v>
      </c>
      <c r="B11186" s="6" t="s">
        <v>20</v>
      </c>
      <c r="C11186">
        <v>35</v>
      </c>
      <c r="D11186" t="s">
        <v>717</v>
      </c>
      <c r="E11186">
        <v>4</v>
      </c>
      <c r="F11186">
        <f>32*0.3048</f>
        <v>9.7536000000000005</v>
      </c>
      <c r="G11186">
        <v>10</v>
      </c>
      <c r="H11186">
        <v>0</v>
      </c>
      <c r="I11186">
        <f>(SUM(G11186:G11195))/(1000-H11186)*1000</f>
        <v>135</v>
      </c>
      <c r="J11186" t="s">
        <v>389</v>
      </c>
      <c r="K11186">
        <v>200</v>
      </c>
      <c r="L11186">
        <v>130</v>
      </c>
      <c r="M11186">
        <v>150</v>
      </c>
      <c r="P11186">
        <v>90</v>
      </c>
    </row>
    <row r="11187" spans="1:21" x14ac:dyDescent="0.25">
      <c r="A11187">
        <v>2013</v>
      </c>
      <c r="B11187" s="6" t="s">
        <v>20</v>
      </c>
      <c r="C11187">
        <v>36</v>
      </c>
      <c r="D11187" t="s">
        <v>717</v>
      </c>
      <c r="G11187">
        <v>4</v>
      </c>
      <c r="J11187" t="s">
        <v>393</v>
      </c>
      <c r="K11187">
        <v>10</v>
      </c>
      <c r="L11187">
        <v>15</v>
      </c>
      <c r="M11187">
        <v>12</v>
      </c>
    </row>
    <row r="11188" spans="1:21" x14ac:dyDescent="0.25">
      <c r="A11188">
        <v>2013</v>
      </c>
      <c r="B11188" s="6" t="s">
        <v>20</v>
      </c>
      <c r="C11188">
        <v>37</v>
      </c>
      <c r="D11188" t="s">
        <v>717</v>
      </c>
      <c r="G11188">
        <v>5</v>
      </c>
      <c r="J11188" t="s">
        <v>398</v>
      </c>
      <c r="K11188">
        <v>20</v>
      </c>
      <c r="L11188">
        <v>15</v>
      </c>
      <c r="M11188">
        <v>15</v>
      </c>
    </row>
    <row r="11189" spans="1:21" x14ac:dyDescent="0.25">
      <c r="A11189">
        <v>2013</v>
      </c>
      <c r="B11189" s="6" t="s">
        <v>20</v>
      </c>
      <c r="C11189">
        <v>38</v>
      </c>
      <c r="D11189" t="s">
        <v>717</v>
      </c>
      <c r="G11189">
        <v>12</v>
      </c>
      <c r="J11189" t="s">
        <v>389</v>
      </c>
      <c r="K11189">
        <v>20</v>
      </c>
      <c r="L11189">
        <v>12</v>
      </c>
      <c r="M11189">
        <v>25</v>
      </c>
      <c r="N11189">
        <v>2</v>
      </c>
      <c r="U11189" t="s">
        <v>149</v>
      </c>
    </row>
    <row r="11190" spans="1:21" x14ac:dyDescent="0.25">
      <c r="A11190">
        <v>2013</v>
      </c>
      <c r="B11190" s="6" t="s">
        <v>20</v>
      </c>
      <c r="C11190">
        <v>39</v>
      </c>
      <c r="D11190" t="s">
        <v>717</v>
      </c>
      <c r="G11190">
        <v>10</v>
      </c>
      <c r="J11190" t="s">
        <v>393</v>
      </c>
      <c r="K11190">
        <v>12</v>
      </c>
      <c r="L11190">
        <v>10</v>
      </c>
      <c r="M11190">
        <v>20</v>
      </c>
    </row>
    <row r="11191" spans="1:21" x14ac:dyDescent="0.25">
      <c r="A11191">
        <v>2013</v>
      </c>
      <c r="B11191" s="6" t="s">
        <v>20</v>
      </c>
      <c r="C11191">
        <v>40</v>
      </c>
      <c r="D11191" t="s">
        <v>717</v>
      </c>
      <c r="G11191">
        <v>5</v>
      </c>
      <c r="J11191" t="s">
        <v>390</v>
      </c>
      <c r="K11191">
        <v>10</v>
      </c>
      <c r="L11191">
        <v>10</v>
      </c>
      <c r="M11191">
        <v>10</v>
      </c>
    </row>
    <row r="11192" spans="1:21" x14ac:dyDescent="0.25">
      <c r="A11192">
        <v>2013</v>
      </c>
      <c r="B11192" s="6" t="s">
        <v>20</v>
      </c>
      <c r="C11192">
        <v>41</v>
      </c>
      <c r="D11192" t="s">
        <v>717</v>
      </c>
      <c r="G11192">
        <v>20</v>
      </c>
      <c r="J11192" t="s">
        <v>389</v>
      </c>
      <c r="K11192">
        <v>25</v>
      </c>
      <c r="L11192">
        <v>40</v>
      </c>
      <c r="M11192">
        <v>55</v>
      </c>
      <c r="N11192">
        <v>2</v>
      </c>
      <c r="P11192">
        <v>20</v>
      </c>
      <c r="U11192" t="s">
        <v>736</v>
      </c>
    </row>
    <row r="11193" spans="1:21" x14ac:dyDescent="0.25">
      <c r="A11193">
        <v>2013</v>
      </c>
      <c r="B11193" s="6" t="s">
        <v>20</v>
      </c>
      <c r="C11193">
        <v>42</v>
      </c>
      <c r="D11193" t="s">
        <v>717</v>
      </c>
      <c r="G11193">
        <v>10</v>
      </c>
      <c r="J11193" t="s">
        <v>393</v>
      </c>
      <c r="K11193">
        <v>30</v>
      </c>
      <c r="L11193">
        <v>35</v>
      </c>
      <c r="M11193">
        <v>20</v>
      </c>
      <c r="P11193">
        <v>30</v>
      </c>
    </row>
    <row r="11194" spans="1:21" x14ac:dyDescent="0.25">
      <c r="A11194">
        <v>2013</v>
      </c>
      <c r="B11194" s="6" t="s">
        <v>20</v>
      </c>
      <c r="C11194">
        <v>43</v>
      </c>
      <c r="D11194" t="s">
        <v>717</v>
      </c>
      <c r="G11194">
        <v>19</v>
      </c>
      <c r="J11194" t="s">
        <v>393</v>
      </c>
      <c r="K11194">
        <v>20</v>
      </c>
      <c r="L11194">
        <v>30</v>
      </c>
      <c r="M11194">
        <v>15</v>
      </c>
    </row>
    <row r="11195" spans="1:21" x14ac:dyDescent="0.25">
      <c r="A11195">
        <v>2013</v>
      </c>
      <c r="B11195" s="6" t="s">
        <v>20</v>
      </c>
      <c r="C11195">
        <v>44</v>
      </c>
      <c r="D11195" t="s">
        <v>717</v>
      </c>
      <c r="G11195">
        <v>40</v>
      </c>
      <c r="J11195" t="s">
        <v>389</v>
      </c>
      <c r="K11195">
        <v>100</v>
      </c>
      <c r="L11195">
        <v>40</v>
      </c>
      <c r="M11195">
        <v>45</v>
      </c>
      <c r="N11195">
        <v>5</v>
      </c>
      <c r="P11195">
        <v>20</v>
      </c>
      <c r="U11195" t="s">
        <v>737</v>
      </c>
    </row>
    <row r="11196" spans="1:21" x14ac:dyDescent="0.25">
      <c r="A11196">
        <v>2013</v>
      </c>
      <c r="B11196" s="6" t="s">
        <v>20</v>
      </c>
      <c r="C11196">
        <v>45</v>
      </c>
      <c r="D11196" t="s">
        <v>717</v>
      </c>
      <c r="E11196">
        <v>5</v>
      </c>
      <c r="F11196">
        <f>32*0.3048</f>
        <v>9.7536000000000005</v>
      </c>
      <c r="G11196">
        <v>45</v>
      </c>
      <c r="H11196">
        <v>0</v>
      </c>
      <c r="I11196">
        <f>(SUM(G11196:G11208))/(1000-H11196)*1000</f>
        <v>271</v>
      </c>
      <c r="J11196" t="s">
        <v>389</v>
      </c>
      <c r="K11196">
        <v>45</v>
      </c>
      <c r="L11196">
        <v>45</v>
      </c>
      <c r="M11196">
        <v>80</v>
      </c>
      <c r="P11196">
        <v>10</v>
      </c>
    </row>
    <row r="11197" spans="1:21" x14ac:dyDescent="0.25">
      <c r="A11197">
        <v>2013</v>
      </c>
      <c r="B11197" s="6" t="s">
        <v>20</v>
      </c>
      <c r="C11197">
        <v>46</v>
      </c>
      <c r="D11197" t="s">
        <v>717</v>
      </c>
      <c r="G11197">
        <v>2</v>
      </c>
      <c r="J11197" t="s">
        <v>386</v>
      </c>
      <c r="K11197">
        <v>20</v>
      </c>
      <c r="L11197">
        <v>15</v>
      </c>
      <c r="M11197">
        <v>30</v>
      </c>
      <c r="P11197">
        <v>40</v>
      </c>
    </row>
    <row r="11198" spans="1:21" x14ac:dyDescent="0.25">
      <c r="A11198">
        <v>2013</v>
      </c>
      <c r="B11198" s="6" t="s">
        <v>20</v>
      </c>
      <c r="C11198">
        <v>47</v>
      </c>
      <c r="D11198" t="s">
        <v>717</v>
      </c>
      <c r="G11198">
        <v>35</v>
      </c>
      <c r="J11198" t="s">
        <v>392</v>
      </c>
      <c r="K11198">
        <v>35</v>
      </c>
      <c r="L11198">
        <v>30</v>
      </c>
      <c r="M11198">
        <v>20</v>
      </c>
    </row>
    <row r="11199" spans="1:21" x14ac:dyDescent="0.25">
      <c r="A11199">
        <v>2013</v>
      </c>
      <c r="B11199" s="6" t="s">
        <v>20</v>
      </c>
      <c r="C11199">
        <v>48</v>
      </c>
      <c r="D11199" t="s">
        <v>717</v>
      </c>
      <c r="G11199">
        <v>45</v>
      </c>
      <c r="J11199" t="s">
        <v>386</v>
      </c>
      <c r="K11199">
        <v>50</v>
      </c>
      <c r="L11199">
        <v>40</v>
      </c>
      <c r="M11199">
        <v>30</v>
      </c>
    </row>
    <row r="11200" spans="1:21" x14ac:dyDescent="0.25">
      <c r="A11200">
        <v>2013</v>
      </c>
      <c r="B11200" s="6" t="s">
        <v>20</v>
      </c>
      <c r="C11200">
        <v>49</v>
      </c>
      <c r="D11200" t="s">
        <v>717</v>
      </c>
      <c r="G11200">
        <v>20</v>
      </c>
      <c r="J11200" t="s">
        <v>386</v>
      </c>
      <c r="K11200">
        <v>20</v>
      </c>
      <c r="L11200">
        <v>10</v>
      </c>
      <c r="M11200">
        <v>10</v>
      </c>
    </row>
    <row r="11201" spans="1:21" x14ac:dyDescent="0.25">
      <c r="A11201">
        <v>2013</v>
      </c>
      <c r="B11201" s="6" t="s">
        <v>20</v>
      </c>
      <c r="C11201">
        <v>50</v>
      </c>
      <c r="D11201" t="s">
        <v>717</v>
      </c>
      <c r="G11201">
        <v>35</v>
      </c>
      <c r="J11201" t="s">
        <v>386</v>
      </c>
      <c r="K11201">
        <v>60</v>
      </c>
      <c r="L11201">
        <v>60</v>
      </c>
      <c r="M11201">
        <v>60</v>
      </c>
    </row>
    <row r="11202" spans="1:21" x14ac:dyDescent="0.25">
      <c r="A11202">
        <v>2013</v>
      </c>
      <c r="B11202" s="6" t="s">
        <v>20</v>
      </c>
      <c r="C11202">
        <v>51</v>
      </c>
      <c r="D11202" t="s">
        <v>717</v>
      </c>
      <c r="G11202">
        <v>10</v>
      </c>
      <c r="J11202" t="s">
        <v>392</v>
      </c>
      <c r="K11202">
        <v>40</v>
      </c>
      <c r="L11202">
        <v>40</v>
      </c>
      <c r="M11202">
        <v>10</v>
      </c>
      <c r="S11202" t="s">
        <v>47</v>
      </c>
      <c r="U11202" t="s">
        <v>719</v>
      </c>
    </row>
    <row r="11203" spans="1:21" x14ac:dyDescent="0.25">
      <c r="A11203">
        <v>2013</v>
      </c>
      <c r="B11203" s="6" t="s">
        <v>20</v>
      </c>
      <c r="C11203">
        <v>52</v>
      </c>
      <c r="D11203" t="s">
        <v>717</v>
      </c>
      <c r="G11203">
        <v>10</v>
      </c>
      <c r="J11203" t="s">
        <v>392</v>
      </c>
      <c r="K11203">
        <v>30</v>
      </c>
      <c r="L11203">
        <v>25</v>
      </c>
      <c r="M11203">
        <v>22</v>
      </c>
    </row>
    <row r="11204" spans="1:21" x14ac:dyDescent="0.25">
      <c r="A11204">
        <v>2013</v>
      </c>
      <c r="B11204" s="6" t="s">
        <v>20</v>
      </c>
      <c r="C11204">
        <v>53</v>
      </c>
      <c r="D11204" t="s">
        <v>717</v>
      </c>
      <c r="G11204">
        <v>5</v>
      </c>
      <c r="J11204" t="s">
        <v>392</v>
      </c>
      <c r="K11204">
        <v>5</v>
      </c>
      <c r="L11204">
        <v>5</v>
      </c>
      <c r="M11204">
        <v>2</v>
      </c>
    </row>
    <row r="11205" spans="1:21" x14ac:dyDescent="0.25">
      <c r="A11205">
        <v>2013</v>
      </c>
      <c r="B11205" s="6" t="s">
        <v>20</v>
      </c>
      <c r="C11205">
        <v>54</v>
      </c>
      <c r="D11205" t="s">
        <v>717</v>
      </c>
      <c r="G11205">
        <v>7</v>
      </c>
      <c r="J11205" t="s">
        <v>390</v>
      </c>
      <c r="K11205">
        <v>10</v>
      </c>
      <c r="L11205">
        <v>10</v>
      </c>
      <c r="M11205">
        <v>10</v>
      </c>
    </row>
    <row r="11206" spans="1:21" x14ac:dyDescent="0.25">
      <c r="A11206">
        <v>2013</v>
      </c>
      <c r="B11206" s="6" t="s">
        <v>20</v>
      </c>
      <c r="C11206">
        <v>55</v>
      </c>
      <c r="D11206" t="s">
        <v>717</v>
      </c>
      <c r="G11206">
        <v>12</v>
      </c>
      <c r="J11206" t="s">
        <v>393</v>
      </c>
      <c r="K11206">
        <v>12</v>
      </c>
      <c r="L11206">
        <v>10</v>
      </c>
      <c r="M11206">
        <v>15</v>
      </c>
    </row>
    <row r="11207" spans="1:21" x14ac:dyDescent="0.25">
      <c r="A11207">
        <v>2013</v>
      </c>
      <c r="B11207" s="6" t="s">
        <v>20</v>
      </c>
      <c r="C11207">
        <v>56</v>
      </c>
      <c r="D11207" t="s">
        <v>717</v>
      </c>
      <c r="G11207">
        <v>30</v>
      </c>
      <c r="J11207" t="s">
        <v>386</v>
      </c>
      <c r="K11207">
        <v>50</v>
      </c>
      <c r="L11207">
        <v>30</v>
      </c>
      <c r="M11207">
        <v>40</v>
      </c>
      <c r="P11207">
        <v>30</v>
      </c>
    </row>
    <row r="11208" spans="1:21" x14ac:dyDescent="0.25">
      <c r="A11208">
        <v>2013</v>
      </c>
      <c r="B11208" s="6" t="s">
        <v>20</v>
      </c>
      <c r="C11208">
        <v>57</v>
      </c>
      <c r="D11208" t="s">
        <v>717</v>
      </c>
      <c r="G11208">
        <v>15</v>
      </c>
      <c r="J11208" t="s">
        <v>386</v>
      </c>
      <c r="K11208">
        <v>20</v>
      </c>
      <c r="L11208">
        <v>22</v>
      </c>
      <c r="M11208">
        <v>15</v>
      </c>
      <c r="P11208">
        <v>20</v>
      </c>
    </row>
    <row r="11209" spans="1:21" x14ac:dyDescent="0.25">
      <c r="A11209">
        <v>2013</v>
      </c>
      <c r="B11209" s="6" t="s">
        <v>20</v>
      </c>
      <c r="C11209">
        <v>58</v>
      </c>
      <c r="D11209" t="s">
        <v>717</v>
      </c>
      <c r="E11209">
        <v>6</v>
      </c>
      <c r="F11209">
        <f>32*0.3048</f>
        <v>9.7536000000000005</v>
      </c>
      <c r="G11209">
        <v>20</v>
      </c>
      <c r="H11209">
        <v>50</v>
      </c>
      <c r="I11209">
        <f>(SUM(G11209:G11220))/(1000-H11209)*1000</f>
        <v>182.10526315789474</v>
      </c>
      <c r="J11209" t="s">
        <v>389</v>
      </c>
      <c r="K11209">
        <v>110</v>
      </c>
      <c r="L11209">
        <v>120</v>
      </c>
      <c r="M11209">
        <v>120</v>
      </c>
      <c r="P11209">
        <v>60</v>
      </c>
    </row>
    <row r="11210" spans="1:21" x14ac:dyDescent="0.25">
      <c r="A11210">
        <v>2013</v>
      </c>
      <c r="B11210" s="6" t="s">
        <v>20</v>
      </c>
      <c r="C11210">
        <v>59</v>
      </c>
      <c r="D11210" t="s">
        <v>717</v>
      </c>
      <c r="G11210">
        <v>15</v>
      </c>
      <c r="J11210" t="s">
        <v>389</v>
      </c>
      <c r="K11210">
        <v>90</v>
      </c>
      <c r="L11210">
        <v>60</v>
      </c>
      <c r="M11210">
        <v>80</v>
      </c>
      <c r="P11210">
        <v>70</v>
      </c>
    </row>
    <row r="11211" spans="1:21" x14ac:dyDescent="0.25">
      <c r="A11211">
        <v>2013</v>
      </c>
      <c r="B11211" s="6" t="s">
        <v>20</v>
      </c>
      <c r="C11211">
        <v>60</v>
      </c>
      <c r="D11211" t="s">
        <v>717</v>
      </c>
      <c r="G11211">
        <v>15</v>
      </c>
      <c r="J11211" t="s">
        <v>389</v>
      </c>
      <c r="K11211">
        <v>90</v>
      </c>
      <c r="L11211">
        <v>100</v>
      </c>
      <c r="M11211">
        <v>100</v>
      </c>
      <c r="P11211">
        <v>80</v>
      </c>
    </row>
    <row r="11212" spans="1:21" x14ac:dyDescent="0.25">
      <c r="A11212">
        <v>2013</v>
      </c>
      <c r="B11212" s="6" t="s">
        <v>20</v>
      </c>
      <c r="C11212">
        <v>61</v>
      </c>
      <c r="D11212" t="s">
        <v>717</v>
      </c>
      <c r="G11212">
        <v>15</v>
      </c>
      <c r="J11212" t="s">
        <v>389</v>
      </c>
      <c r="K11212">
        <v>100</v>
      </c>
      <c r="L11212">
        <v>80</v>
      </c>
      <c r="M11212">
        <v>140</v>
      </c>
      <c r="P11212">
        <v>5</v>
      </c>
    </row>
    <row r="11213" spans="1:21" x14ac:dyDescent="0.25">
      <c r="A11213">
        <v>2013</v>
      </c>
      <c r="B11213" s="6" t="s">
        <v>20</v>
      </c>
      <c r="C11213">
        <v>62</v>
      </c>
      <c r="D11213" t="s">
        <v>717</v>
      </c>
      <c r="G11213">
        <v>20</v>
      </c>
      <c r="J11213" t="s">
        <v>389</v>
      </c>
      <c r="K11213">
        <v>30</v>
      </c>
      <c r="L11213">
        <v>40</v>
      </c>
      <c r="M11213">
        <v>85</v>
      </c>
    </row>
    <row r="11214" spans="1:21" x14ac:dyDescent="0.25">
      <c r="A11214">
        <v>2013</v>
      </c>
      <c r="B11214" s="6" t="s">
        <v>20</v>
      </c>
      <c r="C11214">
        <v>63</v>
      </c>
      <c r="D11214" t="s">
        <v>717</v>
      </c>
      <c r="G11214">
        <v>3</v>
      </c>
      <c r="J11214" t="s">
        <v>393</v>
      </c>
      <c r="K11214">
        <v>10</v>
      </c>
      <c r="L11214">
        <v>10</v>
      </c>
      <c r="M11214">
        <v>0</v>
      </c>
    </row>
    <row r="11215" spans="1:21" x14ac:dyDescent="0.25">
      <c r="A11215">
        <v>2013</v>
      </c>
      <c r="B11215" s="6" t="s">
        <v>20</v>
      </c>
      <c r="C11215">
        <v>64</v>
      </c>
      <c r="D11215" t="s">
        <v>717</v>
      </c>
      <c r="G11215">
        <v>10</v>
      </c>
      <c r="J11215" t="s">
        <v>389</v>
      </c>
      <c r="K11215">
        <v>20</v>
      </c>
      <c r="L11215">
        <v>20</v>
      </c>
      <c r="M11215">
        <v>20</v>
      </c>
    </row>
    <row r="11216" spans="1:21" x14ac:dyDescent="0.25">
      <c r="A11216">
        <v>2013</v>
      </c>
      <c r="B11216" s="6" t="s">
        <v>20</v>
      </c>
      <c r="C11216">
        <v>65</v>
      </c>
      <c r="D11216" t="s">
        <v>717</v>
      </c>
      <c r="G11216">
        <v>15</v>
      </c>
      <c r="J11216" t="s">
        <v>398</v>
      </c>
      <c r="K11216">
        <v>20</v>
      </c>
      <c r="L11216">
        <v>20</v>
      </c>
      <c r="M11216">
        <v>10</v>
      </c>
    </row>
    <row r="11217" spans="1:21" x14ac:dyDescent="0.25">
      <c r="A11217">
        <v>2013</v>
      </c>
      <c r="B11217" s="6" t="s">
        <v>20</v>
      </c>
      <c r="C11217">
        <v>66</v>
      </c>
      <c r="D11217" t="s">
        <v>717</v>
      </c>
      <c r="G11217">
        <v>15</v>
      </c>
      <c r="J11217" t="s">
        <v>398</v>
      </c>
      <c r="K11217">
        <v>40</v>
      </c>
      <c r="L11217">
        <v>30</v>
      </c>
      <c r="M11217">
        <v>10</v>
      </c>
    </row>
    <row r="11218" spans="1:21" x14ac:dyDescent="0.25">
      <c r="A11218">
        <v>2013</v>
      </c>
      <c r="B11218" s="6" t="s">
        <v>20</v>
      </c>
      <c r="C11218">
        <v>67</v>
      </c>
      <c r="D11218" t="s">
        <v>717</v>
      </c>
      <c r="G11218">
        <v>10</v>
      </c>
      <c r="J11218" t="s">
        <v>393</v>
      </c>
      <c r="K11218">
        <v>20</v>
      </c>
      <c r="L11218">
        <v>10</v>
      </c>
      <c r="M11218">
        <v>10</v>
      </c>
    </row>
    <row r="11219" spans="1:21" x14ac:dyDescent="0.25">
      <c r="A11219">
        <v>2013</v>
      </c>
      <c r="B11219" s="6" t="s">
        <v>20</v>
      </c>
      <c r="C11219">
        <v>68</v>
      </c>
      <c r="D11219" t="s">
        <v>717</v>
      </c>
      <c r="G11219">
        <v>15</v>
      </c>
      <c r="J11219" t="s">
        <v>388</v>
      </c>
      <c r="K11219">
        <v>60</v>
      </c>
      <c r="L11219">
        <v>60</v>
      </c>
      <c r="M11219">
        <v>70</v>
      </c>
      <c r="P11219">
        <v>30</v>
      </c>
    </row>
    <row r="11220" spans="1:21" x14ac:dyDescent="0.25">
      <c r="A11220">
        <v>2013</v>
      </c>
      <c r="B11220" s="6" t="s">
        <v>20</v>
      </c>
      <c r="C11220">
        <v>69</v>
      </c>
      <c r="D11220" t="s">
        <v>717</v>
      </c>
      <c r="G11220">
        <v>20</v>
      </c>
      <c r="J11220" t="s">
        <v>393</v>
      </c>
      <c r="K11220">
        <v>20</v>
      </c>
      <c r="L11220">
        <v>15</v>
      </c>
      <c r="M11220">
        <v>15</v>
      </c>
      <c r="P11220">
        <v>5</v>
      </c>
      <c r="U11220" t="s">
        <v>738</v>
      </c>
    </row>
    <row r="11221" spans="1:21" x14ac:dyDescent="0.25">
      <c r="A11221">
        <v>2013</v>
      </c>
      <c r="B11221" s="6" t="s">
        <v>20</v>
      </c>
      <c r="C11221">
        <v>70</v>
      </c>
      <c r="D11221" t="s">
        <v>731</v>
      </c>
      <c r="E11221">
        <v>7</v>
      </c>
      <c r="F11221">
        <f>27*0.3048</f>
        <v>8.2295999999999996</v>
      </c>
      <c r="G11221">
        <v>3</v>
      </c>
      <c r="H11221">
        <v>0</v>
      </c>
      <c r="I11221">
        <f>(SUM(G11221:G11229))/(1000-H11221)*1000</f>
        <v>97</v>
      </c>
      <c r="J11221" t="s">
        <v>732</v>
      </c>
      <c r="K11221">
        <v>15</v>
      </c>
      <c r="L11221">
        <v>8</v>
      </c>
      <c r="M11221">
        <v>6</v>
      </c>
    </row>
    <row r="11222" spans="1:21" x14ac:dyDescent="0.25">
      <c r="A11222">
        <v>2013</v>
      </c>
      <c r="B11222" s="6" t="s">
        <v>20</v>
      </c>
      <c r="C11222">
        <v>71</v>
      </c>
      <c r="D11222" t="s">
        <v>731</v>
      </c>
      <c r="G11222">
        <v>14</v>
      </c>
      <c r="J11222" t="s">
        <v>398</v>
      </c>
      <c r="K11222">
        <v>12</v>
      </c>
      <c r="L11222">
        <v>10</v>
      </c>
      <c r="M11222">
        <v>8</v>
      </c>
    </row>
    <row r="11223" spans="1:21" x14ac:dyDescent="0.25">
      <c r="A11223">
        <v>2013</v>
      </c>
      <c r="B11223" s="6" t="s">
        <v>20</v>
      </c>
      <c r="C11223">
        <v>72</v>
      </c>
      <c r="D11223" t="s">
        <v>731</v>
      </c>
      <c r="G11223">
        <v>2</v>
      </c>
      <c r="J11223" t="s">
        <v>732</v>
      </c>
      <c r="K11223">
        <v>15</v>
      </c>
      <c r="L11223">
        <v>6</v>
      </c>
      <c r="M11223">
        <v>12</v>
      </c>
    </row>
    <row r="11224" spans="1:21" x14ac:dyDescent="0.25">
      <c r="A11224">
        <v>2013</v>
      </c>
      <c r="B11224" s="6" t="s">
        <v>20</v>
      </c>
      <c r="C11224">
        <v>73</v>
      </c>
      <c r="D11224" t="s">
        <v>731</v>
      </c>
      <c r="G11224">
        <v>15</v>
      </c>
      <c r="J11224" t="s">
        <v>390</v>
      </c>
      <c r="K11224">
        <v>20</v>
      </c>
      <c r="L11224">
        <v>12</v>
      </c>
      <c r="M11224">
        <v>14</v>
      </c>
      <c r="P11224">
        <v>5</v>
      </c>
    </row>
    <row r="11225" spans="1:21" x14ac:dyDescent="0.25">
      <c r="A11225">
        <v>2013</v>
      </c>
      <c r="B11225" s="6" t="s">
        <v>20</v>
      </c>
      <c r="C11225">
        <v>74</v>
      </c>
      <c r="D11225" t="s">
        <v>731</v>
      </c>
      <c r="G11225">
        <v>4</v>
      </c>
      <c r="J11225" t="s">
        <v>732</v>
      </c>
      <c r="K11225">
        <v>20</v>
      </c>
      <c r="L11225">
        <v>4</v>
      </c>
      <c r="M11225">
        <v>30</v>
      </c>
      <c r="P11225">
        <v>40</v>
      </c>
    </row>
    <row r="11226" spans="1:21" x14ac:dyDescent="0.25">
      <c r="A11226">
        <v>2013</v>
      </c>
      <c r="B11226" s="6" t="s">
        <v>20</v>
      </c>
      <c r="C11226">
        <v>75</v>
      </c>
      <c r="D11226" t="s">
        <v>731</v>
      </c>
      <c r="G11226">
        <v>10</v>
      </c>
      <c r="J11226" t="s">
        <v>732</v>
      </c>
      <c r="K11226">
        <v>14</v>
      </c>
      <c r="L11226">
        <v>10</v>
      </c>
      <c r="M11226">
        <v>8</v>
      </c>
    </row>
    <row r="11227" spans="1:21" x14ac:dyDescent="0.25">
      <c r="A11227">
        <v>2013</v>
      </c>
      <c r="B11227" s="6" t="s">
        <v>20</v>
      </c>
      <c r="C11227">
        <v>76</v>
      </c>
      <c r="D11227" t="s">
        <v>731</v>
      </c>
      <c r="G11227">
        <v>10</v>
      </c>
      <c r="J11227" t="s">
        <v>386</v>
      </c>
      <c r="K11227">
        <v>20</v>
      </c>
      <c r="L11227">
        <v>18</v>
      </c>
      <c r="M11227">
        <v>10</v>
      </c>
    </row>
    <row r="11228" spans="1:21" x14ac:dyDescent="0.25">
      <c r="A11228">
        <v>2013</v>
      </c>
      <c r="B11228" s="6" t="s">
        <v>20</v>
      </c>
      <c r="C11228">
        <v>77</v>
      </c>
      <c r="D11228" t="s">
        <v>731</v>
      </c>
      <c r="G11228">
        <v>10</v>
      </c>
      <c r="J11228" t="s">
        <v>732</v>
      </c>
      <c r="K11228">
        <v>40</v>
      </c>
      <c r="L11228">
        <v>10</v>
      </c>
      <c r="M11228">
        <v>30</v>
      </c>
      <c r="P11228">
        <v>70</v>
      </c>
    </row>
    <row r="11229" spans="1:21" x14ac:dyDescent="0.25">
      <c r="A11229">
        <v>2013</v>
      </c>
      <c r="B11229" s="6" t="s">
        <v>20</v>
      </c>
      <c r="C11229">
        <v>78</v>
      </c>
      <c r="D11229" t="s">
        <v>731</v>
      </c>
      <c r="G11229">
        <v>29</v>
      </c>
      <c r="J11229" t="s">
        <v>386</v>
      </c>
      <c r="K11229">
        <v>42</v>
      </c>
      <c r="L11229">
        <v>30</v>
      </c>
      <c r="M11229">
        <v>14</v>
      </c>
      <c r="P11229">
        <v>5</v>
      </c>
    </row>
    <row r="11230" spans="1:21" x14ac:dyDescent="0.25">
      <c r="A11230">
        <v>2013</v>
      </c>
      <c r="B11230" s="6" t="s">
        <v>20</v>
      </c>
      <c r="C11230">
        <v>79</v>
      </c>
      <c r="D11230" t="s">
        <v>731</v>
      </c>
      <c r="E11230">
        <v>8</v>
      </c>
      <c r="F11230">
        <f>30*0.3048</f>
        <v>9.1440000000000001</v>
      </c>
      <c r="G11230">
        <v>110</v>
      </c>
      <c r="H11230">
        <v>0</v>
      </c>
      <c r="I11230">
        <f>(SUM(G11230:G11245))/(1000-H11230)*1000</f>
        <v>277</v>
      </c>
      <c r="J11230" t="s">
        <v>389</v>
      </c>
      <c r="K11230">
        <v>200</v>
      </c>
      <c r="L11230">
        <v>130</v>
      </c>
      <c r="M11230">
        <v>130</v>
      </c>
      <c r="P11230">
        <v>50</v>
      </c>
    </row>
    <row r="11231" spans="1:21" x14ac:dyDescent="0.25">
      <c r="A11231">
        <v>2013</v>
      </c>
      <c r="B11231" s="6" t="s">
        <v>20</v>
      </c>
      <c r="C11231">
        <v>80</v>
      </c>
      <c r="D11231" t="s">
        <v>731</v>
      </c>
      <c r="G11231">
        <v>20</v>
      </c>
      <c r="J11231" t="s">
        <v>732</v>
      </c>
      <c r="K11231">
        <v>20</v>
      </c>
      <c r="L11231">
        <v>28</v>
      </c>
      <c r="M11231">
        <v>26</v>
      </c>
    </row>
    <row r="11232" spans="1:21" x14ac:dyDescent="0.25">
      <c r="A11232">
        <v>2013</v>
      </c>
      <c r="B11232" s="6" t="s">
        <v>20</v>
      </c>
      <c r="C11232">
        <v>81</v>
      </c>
      <c r="D11232" t="s">
        <v>731</v>
      </c>
      <c r="G11232">
        <v>18</v>
      </c>
      <c r="J11232" t="s">
        <v>732</v>
      </c>
      <c r="K11232">
        <v>22</v>
      </c>
      <c r="L11232">
        <v>18</v>
      </c>
      <c r="M11232">
        <v>13</v>
      </c>
    </row>
    <row r="11233" spans="1:21" x14ac:dyDescent="0.25">
      <c r="A11233">
        <v>2013</v>
      </c>
      <c r="B11233" s="6" t="s">
        <v>20</v>
      </c>
      <c r="C11233">
        <v>82</v>
      </c>
      <c r="D11233" t="s">
        <v>731</v>
      </c>
      <c r="G11233">
        <v>14</v>
      </c>
      <c r="J11233" t="s">
        <v>732</v>
      </c>
      <c r="K11233">
        <v>25</v>
      </c>
      <c r="L11233">
        <v>25</v>
      </c>
      <c r="M11233">
        <v>18</v>
      </c>
    </row>
    <row r="11234" spans="1:21" x14ac:dyDescent="0.25">
      <c r="A11234">
        <v>2013</v>
      </c>
      <c r="B11234" s="6" t="s">
        <v>20</v>
      </c>
      <c r="C11234">
        <v>83</v>
      </c>
      <c r="D11234" t="s">
        <v>731</v>
      </c>
      <c r="G11234">
        <v>8</v>
      </c>
      <c r="J11234" t="s">
        <v>389</v>
      </c>
      <c r="K11234">
        <v>25</v>
      </c>
      <c r="L11234">
        <v>18</v>
      </c>
      <c r="M11234">
        <v>6</v>
      </c>
    </row>
    <row r="11235" spans="1:21" x14ac:dyDescent="0.25">
      <c r="A11235">
        <v>2013</v>
      </c>
      <c r="B11235" s="6" t="s">
        <v>20</v>
      </c>
      <c r="C11235">
        <v>84</v>
      </c>
      <c r="D11235" t="s">
        <v>731</v>
      </c>
      <c r="G11235">
        <v>6</v>
      </c>
      <c r="J11235" t="s">
        <v>732</v>
      </c>
      <c r="K11235">
        <v>20</v>
      </c>
      <c r="L11235">
        <v>6</v>
      </c>
      <c r="M11235">
        <v>16</v>
      </c>
    </row>
    <row r="11236" spans="1:21" x14ac:dyDescent="0.25">
      <c r="A11236">
        <v>2013</v>
      </c>
      <c r="B11236" s="6" t="s">
        <v>20</v>
      </c>
      <c r="C11236">
        <v>85</v>
      </c>
      <c r="D11236" t="s">
        <v>731</v>
      </c>
      <c r="G11236">
        <v>4</v>
      </c>
      <c r="J11236" t="s">
        <v>732</v>
      </c>
      <c r="K11236">
        <v>15</v>
      </c>
      <c r="L11236">
        <v>10</v>
      </c>
      <c r="M11236">
        <v>15</v>
      </c>
    </row>
    <row r="11237" spans="1:21" x14ac:dyDescent="0.25">
      <c r="A11237">
        <v>2013</v>
      </c>
      <c r="B11237" s="6" t="s">
        <v>20</v>
      </c>
      <c r="C11237">
        <v>86</v>
      </c>
      <c r="D11237" t="s">
        <v>731</v>
      </c>
      <c r="G11237">
        <v>12</v>
      </c>
      <c r="J11237" t="s">
        <v>732</v>
      </c>
      <c r="K11237">
        <v>22</v>
      </c>
      <c r="L11237">
        <v>12</v>
      </c>
      <c r="M11237">
        <v>20</v>
      </c>
    </row>
    <row r="11238" spans="1:21" x14ac:dyDescent="0.25">
      <c r="A11238">
        <v>2013</v>
      </c>
      <c r="B11238" s="6" t="s">
        <v>20</v>
      </c>
      <c r="C11238">
        <v>87</v>
      </c>
      <c r="D11238" t="s">
        <v>731</v>
      </c>
      <c r="G11238">
        <v>20</v>
      </c>
      <c r="J11238" t="s">
        <v>732</v>
      </c>
      <c r="K11238">
        <v>20</v>
      </c>
      <c r="L11238">
        <v>20</v>
      </c>
      <c r="M11238">
        <v>18</v>
      </c>
    </row>
    <row r="11239" spans="1:21" x14ac:dyDescent="0.25">
      <c r="A11239">
        <v>2013</v>
      </c>
      <c r="B11239" s="6" t="s">
        <v>20</v>
      </c>
      <c r="C11239">
        <v>88</v>
      </c>
      <c r="D11239" t="s">
        <v>731</v>
      </c>
      <c r="G11239">
        <v>10</v>
      </c>
      <c r="J11239" t="s">
        <v>732</v>
      </c>
      <c r="K11239">
        <v>22</v>
      </c>
      <c r="L11239">
        <v>14</v>
      </c>
      <c r="M11239">
        <v>16</v>
      </c>
    </row>
    <row r="11240" spans="1:21" x14ac:dyDescent="0.25">
      <c r="A11240">
        <v>2013</v>
      </c>
      <c r="B11240" s="6" t="s">
        <v>20</v>
      </c>
      <c r="C11240">
        <v>89</v>
      </c>
      <c r="D11240" t="s">
        <v>731</v>
      </c>
      <c r="G11240">
        <v>2</v>
      </c>
      <c r="J11240" t="s">
        <v>732</v>
      </c>
      <c r="K11240">
        <v>8</v>
      </c>
      <c r="L11240">
        <v>8</v>
      </c>
      <c r="M11240">
        <v>3</v>
      </c>
    </row>
    <row r="11241" spans="1:21" x14ac:dyDescent="0.25">
      <c r="A11241">
        <v>2013</v>
      </c>
      <c r="B11241" s="6" t="s">
        <v>20</v>
      </c>
      <c r="C11241">
        <v>90</v>
      </c>
      <c r="D11241" t="s">
        <v>731</v>
      </c>
      <c r="G11241">
        <v>5</v>
      </c>
      <c r="J11241" t="s">
        <v>732</v>
      </c>
      <c r="K11241">
        <v>6</v>
      </c>
      <c r="L11241">
        <v>6</v>
      </c>
      <c r="M11241">
        <v>3</v>
      </c>
    </row>
    <row r="11242" spans="1:21" x14ac:dyDescent="0.25">
      <c r="A11242">
        <v>2013</v>
      </c>
      <c r="B11242" s="6" t="s">
        <v>20</v>
      </c>
      <c r="C11242">
        <v>91</v>
      </c>
      <c r="D11242" t="s">
        <v>731</v>
      </c>
      <c r="G11242">
        <v>10</v>
      </c>
      <c r="J11242" t="s">
        <v>732</v>
      </c>
      <c r="K11242">
        <v>10</v>
      </c>
      <c r="L11242">
        <v>12</v>
      </c>
      <c r="M11242">
        <v>6</v>
      </c>
    </row>
    <row r="11243" spans="1:21" x14ac:dyDescent="0.25">
      <c r="A11243">
        <v>2013</v>
      </c>
      <c r="B11243" s="6" t="s">
        <v>20</v>
      </c>
      <c r="C11243">
        <v>92</v>
      </c>
      <c r="D11243" t="s">
        <v>731</v>
      </c>
      <c r="G11243">
        <v>10</v>
      </c>
      <c r="J11243" t="s">
        <v>398</v>
      </c>
      <c r="K11243">
        <v>20</v>
      </c>
      <c r="L11243">
        <v>20</v>
      </c>
      <c r="M11243">
        <v>12</v>
      </c>
    </row>
    <row r="11244" spans="1:21" x14ac:dyDescent="0.25">
      <c r="A11244">
        <v>2013</v>
      </c>
      <c r="B11244" s="6" t="s">
        <v>20</v>
      </c>
      <c r="C11244">
        <v>93</v>
      </c>
      <c r="D11244" t="s">
        <v>731</v>
      </c>
      <c r="G11244">
        <v>10</v>
      </c>
      <c r="J11244" t="s">
        <v>391</v>
      </c>
      <c r="K11244">
        <v>25</v>
      </c>
      <c r="L11244">
        <v>15</v>
      </c>
      <c r="M11244">
        <v>14</v>
      </c>
    </row>
    <row r="11245" spans="1:21" x14ac:dyDescent="0.25">
      <c r="A11245">
        <v>2013</v>
      </c>
      <c r="B11245" s="6" t="s">
        <v>20</v>
      </c>
      <c r="C11245">
        <v>94</v>
      </c>
      <c r="D11245" t="s">
        <v>731</v>
      </c>
      <c r="G11245">
        <v>18</v>
      </c>
      <c r="J11245" t="s">
        <v>732</v>
      </c>
      <c r="K11245">
        <v>40</v>
      </c>
      <c r="L11245">
        <v>18</v>
      </c>
      <c r="M11245">
        <v>28</v>
      </c>
    </row>
    <row r="11246" spans="1:21" x14ac:dyDescent="0.25">
      <c r="A11246">
        <v>2013</v>
      </c>
      <c r="B11246" s="6" t="s">
        <v>63</v>
      </c>
      <c r="C11246">
        <v>1</v>
      </c>
      <c r="D11246" t="s">
        <v>716</v>
      </c>
      <c r="E11246">
        <v>1</v>
      </c>
      <c r="F11246">
        <f>42*0.3048</f>
        <v>12.801600000000001</v>
      </c>
      <c r="G11246">
        <v>25</v>
      </c>
      <c r="H11246">
        <v>40</v>
      </c>
      <c r="I11246">
        <f>(SUM(G11246:G11266))/(1000-H11246)*1000</f>
        <v>337.5</v>
      </c>
      <c r="J11246" t="s">
        <v>394</v>
      </c>
      <c r="K11246">
        <v>86</v>
      </c>
      <c r="L11246">
        <v>67</v>
      </c>
      <c r="M11246">
        <v>65</v>
      </c>
      <c r="U11246" t="s">
        <v>739</v>
      </c>
    </row>
    <row r="11247" spans="1:21" x14ac:dyDescent="0.25">
      <c r="A11247">
        <v>2013</v>
      </c>
      <c r="B11247" s="6" t="s">
        <v>63</v>
      </c>
      <c r="C11247">
        <v>2</v>
      </c>
      <c r="D11247" t="s">
        <v>716</v>
      </c>
      <c r="G11247">
        <v>10</v>
      </c>
      <c r="J11247" t="s">
        <v>393</v>
      </c>
      <c r="K11247">
        <v>20</v>
      </c>
      <c r="L11247">
        <v>10</v>
      </c>
      <c r="M11247">
        <v>28</v>
      </c>
      <c r="P11247">
        <v>35</v>
      </c>
    </row>
    <row r="11248" spans="1:21" x14ac:dyDescent="0.25">
      <c r="A11248">
        <v>2013</v>
      </c>
      <c r="B11248" s="6" t="s">
        <v>63</v>
      </c>
      <c r="C11248">
        <v>3</v>
      </c>
      <c r="D11248" t="s">
        <v>716</v>
      </c>
      <c r="G11248">
        <v>10</v>
      </c>
      <c r="J11248" t="s">
        <v>425</v>
      </c>
      <c r="K11248">
        <v>10</v>
      </c>
      <c r="L11248">
        <v>5</v>
      </c>
      <c r="M11248">
        <v>4</v>
      </c>
      <c r="P11248">
        <v>5</v>
      </c>
    </row>
    <row r="11249" spans="1:21" x14ac:dyDescent="0.25">
      <c r="A11249">
        <v>2013</v>
      </c>
      <c r="B11249" s="6" t="s">
        <v>63</v>
      </c>
      <c r="C11249">
        <v>4</v>
      </c>
      <c r="D11249" t="s">
        <v>716</v>
      </c>
      <c r="G11249">
        <v>10</v>
      </c>
      <c r="J11249" t="s">
        <v>427</v>
      </c>
      <c r="K11249">
        <v>10</v>
      </c>
      <c r="L11249">
        <v>10</v>
      </c>
      <c r="M11249">
        <v>5</v>
      </c>
    </row>
    <row r="11250" spans="1:21" x14ac:dyDescent="0.25">
      <c r="A11250">
        <v>2013</v>
      </c>
      <c r="B11250" s="6" t="s">
        <v>63</v>
      </c>
      <c r="C11250">
        <v>5</v>
      </c>
      <c r="D11250" t="s">
        <v>716</v>
      </c>
      <c r="G11250">
        <v>20</v>
      </c>
      <c r="J11250" t="s">
        <v>390</v>
      </c>
      <c r="K11250">
        <v>20</v>
      </c>
      <c r="L11250">
        <v>15</v>
      </c>
      <c r="M11250">
        <v>10</v>
      </c>
    </row>
    <row r="11251" spans="1:21" x14ac:dyDescent="0.25">
      <c r="A11251">
        <v>2013</v>
      </c>
      <c r="B11251" s="6" t="s">
        <v>63</v>
      </c>
      <c r="C11251">
        <v>6</v>
      </c>
      <c r="D11251" t="s">
        <v>716</v>
      </c>
      <c r="G11251">
        <v>13</v>
      </c>
      <c r="J11251" t="s">
        <v>393</v>
      </c>
      <c r="K11251">
        <v>24</v>
      </c>
      <c r="L11251">
        <v>12</v>
      </c>
      <c r="M11251">
        <v>12</v>
      </c>
    </row>
    <row r="11252" spans="1:21" x14ac:dyDescent="0.25">
      <c r="A11252">
        <v>2013</v>
      </c>
      <c r="B11252" s="6" t="s">
        <v>63</v>
      </c>
      <c r="C11252">
        <v>7</v>
      </c>
      <c r="D11252" t="s">
        <v>716</v>
      </c>
      <c r="G11252">
        <v>12</v>
      </c>
      <c r="J11252" t="s">
        <v>390</v>
      </c>
      <c r="K11252">
        <v>12</v>
      </c>
      <c r="L11252">
        <v>8</v>
      </c>
      <c r="M11252">
        <v>5</v>
      </c>
    </row>
    <row r="11253" spans="1:21" x14ac:dyDescent="0.25">
      <c r="A11253">
        <v>2013</v>
      </c>
      <c r="B11253" s="6" t="s">
        <v>63</v>
      </c>
      <c r="C11253">
        <v>8</v>
      </c>
      <c r="D11253" t="s">
        <v>716</v>
      </c>
      <c r="G11253">
        <v>20</v>
      </c>
      <c r="J11253" t="s">
        <v>393</v>
      </c>
      <c r="K11253">
        <v>20</v>
      </c>
      <c r="L11253">
        <v>16</v>
      </c>
      <c r="M11253">
        <v>18</v>
      </c>
    </row>
    <row r="11254" spans="1:21" x14ac:dyDescent="0.25">
      <c r="A11254">
        <v>2013</v>
      </c>
      <c r="B11254" s="6" t="s">
        <v>63</v>
      </c>
      <c r="C11254">
        <v>9</v>
      </c>
      <c r="D11254" t="s">
        <v>716</v>
      </c>
      <c r="G11254">
        <v>12</v>
      </c>
      <c r="J11254" t="s">
        <v>390</v>
      </c>
      <c r="K11254">
        <v>17</v>
      </c>
      <c r="L11254">
        <v>12</v>
      </c>
      <c r="M11254">
        <v>8</v>
      </c>
      <c r="P11254">
        <v>2</v>
      </c>
      <c r="U11254" t="s">
        <v>477</v>
      </c>
    </row>
    <row r="11255" spans="1:21" x14ac:dyDescent="0.25">
      <c r="A11255">
        <v>2013</v>
      </c>
      <c r="B11255" s="6" t="s">
        <v>63</v>
      </c>
      <c r="C11255">
        <v>10</v>
      </c>
      <c r="D11255" t="s">
        <v>716</v>
      </c>
      <c r="G11255">
        <v>4</v>
      </c>
      <c r="J11255" t="s">
        <v>427</v>
      </c>
      <c r="K11255">
        <v>14</v>
      </c>
      <c r="L11255">
        <v>14</v>
      </c>
      <c r="M11255">
        <v>3</v>
      </c>
    </row>
    <row r="11256" spans="1:21" x14ac:dyDescent="0.25">
      <c r="A11256">
        <v>2013</v>
      </c>
      <c r="B11256" s="6" t="s">
        <v>63</v>
      </c>
      <c r="C11256">
        <v>11</v>
      </c>
      <c r="D11256" t="s">
        <v>716</v>
      </c>
      <c r="G11256">
        <v>8</v>
      </c>
      <c r="J11256" t="s">
        <v>398</v>
      </c>
      <c r="K11256">
        <v>18</v>
      </c>
      <c r="L11256">
        <v>15</v>
      </c>
      <c r="M11256">
        <v>6</v>
      </c>
    </row>
    <row r="11257" spans="1:21" x14ac:dyDescent="0.25">
      <c r="A11257">
        <v>2013</v>
      </c>
      <c r="B11257" s="6" t="s">
        <v>63</v>
      </c>
      <c r="C11257">
        <v>12</v>
      </c>
      <c r="D11257" t="s">
        <v>716</v>
      </c>
      <c r="G11257">
        <v>12</v>
      </c>
      <c r="J11257" t="s">
        <v>390</v>
      </c>
      <c r="K11257">
        <v>25</v>
      </c>
      <c r="L11257">
        <v>13</v>
      </c>
      <c r="M11257">
        <v>5</v>
      </c>
    </row>
    <row r="11258" spans="1:21" x14ac:dyDescent="0.25">
      <c r="A11258">
        <v>2013</v>
      </c>
      <c r="B11258" s="6" t="s">
        <v>63</v>
      </c>
      <c r="C11258">
        <v>13</v>
      </c>
      <c r="D11258" t="s">
        <v>716</v>
      </c>
      <c r="G11258">
        <v>10</v>
      </c>
      <c r="J11258" t="s">
        <v>390</v>
      </c>
      <c r="K11258">
        <v>12</v>
      </c>
      <c r="L11258">
        <v>8</v>
      </c>
      <c r="M11258">
        <v>2</v>
      </c>
    </row>
    <row r="11259" spans="1:21" x14ac:dyDescent="0.25">
      <c r="A11259">
        <v>2013</v>
      </c>
      <c r="B11259" s="6" t="s">
        <v>63</v>
      </c>
      <c r="C11259">
        <v>14</v>
      </c>
      <c r="D11259" t="s">
        <v>716</v>
      </c>
      <c r="G11259">
        <v>25</v>
      </c>
      <c r="J11259" t="s">
        <v>427</v>
      </c>
      <c r="K11259">
        <v>150</v>
      </c>
      <c r="L11259">
        <v>80</v>
      </c>
      <c r="M11259">
        <v>70</v>
      </c>
      <c r="O11259">
        <v>20</v>
      </c>
      <c r="P11259">
        <v>30</v>
      </c>
      <c r="U11259" t="s">
        <v>740</v>
      </c>
    </row>
    <row r="11260" spans="1:21" x14ac:dyDescent="0.25">
      <c r="A11260">
        <v>2013</v>
      </c>
      <c r="B11260" s="6" t="s">
        <v>63</v>
      </c>
      <c r="C11260">
        <v>15</v>
      </c>
      <c r="D11260" t="s">
        <v>716</v>
      </c>
      <c r="G11260">
        <v>5</v>
      </c>
      <c r="J11260" t="s">
        <v>427</v>
      </c>
      <c r="K11260">
        <v>60</v>
      </c>
      <c r="L11260">
        <v>18</v>
      </c>
      <c r="M11260">
        <v>20</v>
      </c>
    </row>
    <row r="11261" spans="1:21" x14ac:dyDescent="0.25">
      <c r="A11261">
        <v>2013</v>
      </c>
      <c r="B11261" s="6" t="s">
        <v>63</v>
      </c>
      <c r="C11261">
        <v>16</v>
      </c>
      <c r="D11261" t="s">
        <v>716</v>
      </c>
      <c r="G11261">
        <v>30</v>
      </c>
      <c r="J11261" t="s">
        <v>388</v>
      </c>
      <c r="K11261">
        <v>53</v>
      </c>
      <c r="L11261">
        <v>32</v>
      </c>
      <c r="M11261">
        <v>35</v>
      </c>
      <c r="P11261">
        <v>45</v>
      </c>
    </row>
    <row r="11262" spans="1:21" x14ac:dyDescent="0.25">
      <c r="A11262">
        <v>2013</v>
      </c>
      <c r="B11262" s="6" t="s">
        <v>63</v>
      </c>
      <c r="C11262">
        <v>17</v>
      </c>
      <c r="D11262" t="s">
        <v>716</v>
      </c>
      <c r="G11262">
        <v>5</v>
      </c>
      <c r="J11262" t="s">
        <v>394</v>
      </c>
      <c r="K11262">
        <v>53</v>
      </c>
      <c r="L11262">
        <v>20</v>
      </c>
      <c r="M11262">
        <v>14</v>
      </c>
    </row>
    <row r="11263" spans="1:21" x14ac:dyDescent="0.25">
      <c r="A11263">
        <v>2013</v>
      </c>
      <c r="B11263" s="6" t="s">
        <v>63</v>
      </c>
      <c r="C11263">
        <v>18</v>
      </c>
      <c r="D11263" t="s">
        <v>716</v>
      </c>
      <c r="G11263">
        <v>38</v>
      </c>
      <c r="J11263" t="s">
        <v>394</v>
      </c>
      <c r="K11263">
        <v>89</v>
      </c>
      <c r="L11263">
        <v>42</v>
      </c>
      <c r="M11263">
        <v>27</v>
      </c>
    </row>
    <row r="11264" spans="1:21" x14ac:dyDescent="0.25">
      <c r="A11264">
        <v>2013</v>
      </c>
      <c r="B11264" s="6" t="s">
        <v>63</v>
      </c>
      <c r="C11264">
        <v>19</v>
      </c>
      <c r="D11264" t="s">
        <v>716</v>
      </c>
      <c r="G11264">
        <v>18</v>
      </c>
      <c r="J11264" t="s">
        <v>427</v>
      </c>
      <c r="K11264">
        <v>58</v>
      </c>
      <c r="L11264">
        <v>47</v>
      </c>
      <c r="M11264">
        <v>48</v>
      </c>
    </row>
    <row r="11265" spans="1:16" x14ac:dyDescent="0.25">
      <c r="A11265">
        <v>2013</v>
      </c>
      <c r="B11265" s="6" t="s">
        <v>63</v>
      </c>
      <c r="C11265">
        <v>20</v>
      </c>
      <c r="D11265" t="s">
        <v>716</v>
      </c>
      <c r="G11265">
        <v>14</v>
      </c>
      <c r="J11265" t="s">
        <v>397</v>
      </c>
      <c r="K11265">
        <v>14</v>
      </c>
      <c r="L11265">
        <v>14</v>
      </c>
      <c r="M11265">
        <v>20</v>
      </c>
    </row>
    <row r="11266" spans="1:16" x14ac:dyDescent="0.25">
      <c r="A11266">
        <v>2013</v>
      </c>
      <c r="B11266" s="6" t="s">
        <v>63</v>
      </c>
      <c r="C11266">
        <v>21</v>
      </c>
      <c r="D11266" t="s">
        <v>716</v>
      </c>
      <c r="G11266">
        <v>23</v>
      </c>
      <c r="J11266" t="s">
        <v>390</v>
      </c>
      <c r="K11266">
        <v>28</v>
      </c>
      <c r="L11266">
        <v>27</v>
      </c>
      <c r="M11266">
        <v>30</v>
      </c>
    </row>
    <row r="11267" spans="1:16" x14ac:dyDescent="0.25">
      <c r="A11267">
        <v>2013</v>
      </c>
      <c r="B11267" s="6" t="s">
        <v>63</v>
      </c>
      <c r="C11267">
        <v>22</v>
      </c>
      <c r="D11267" t="s">
        <v>716</v>
      </c>
      <c r="E11267">
        <v>2</v>
      </c>
      <c r="F11267">
        <f>30*0.3048</f>
        <v>9.1440000000000001</v>
      </c>
      <c r="G11267">
        <v>20</v>
      </c>
      <c r="H11267">
        <v>0</v>
      </c>
      <c r="I11267">
        <f>(SUM(G11267:G11279))/(1000-H11267)*1000</f>
        <v>159</v>
      </c>
      <c r="J11267" t="s">
        <v>392</v>
      </c>
      <c r="K11267">
        <v>23</v>
      </c>
      <c r="L11267">
        <v>20</v>
      </c>
      <c r="M11267">
        <v>5</v>
      </c>
    </row>
    <row r="11268" spans="1:16" x14ac:dyDescent="0.25">
      <c r="A11268">
        <v>2013</v>
      </c>
      <c r="B11268" s="6" t="s">
        <v>63</v>
      </c>
      <c r="C11268">
        <v>23</v>
      </c>
      <c r="D11268" t="s">
        <v>716</v>
      </c>
      <c r="G11268">
        <v>29</v>
      </c>
      <c r="J11268" t="s">
        <v>392</v>
      </c>
      <c r="K11268">
        <v>30</v>
      </c>
      <c r="L11268">
        <v>29</v>
      </c>
      <c r="M11268">
        <v>18</v>
      </c>
      <c r="P11268">
        <v>45</v>
      </c>
    </row>
    <row r="11269" spans="1:16" x14ac:dyDescent="0.25">
      <c r="A11269">
        <v>2013</v>
      </c>
      <c r="B11269" s="6" t="s">
        <v>63</v>
      </c>
      <c r="C11269">
        <v>24</v>
      </c>
      <c r="D11269" t="s">
        <v>716</v>
      </c>
      <c r="G11269">
        <v>5</v>
      </c>
      <c r="J11269" t="s">
        <v>436</v>
      </c>
      <c r="K11269">
        <v>8</v>
      </c>
      <c r="L11269">
        <v>5</v>
      </c>
      <c r="M11269">
        <v>2</v>
      </c>
    </row>
    <row r="11270" spans="1:16" x14ac:dyDescent="0.25">
      <c r="A11270">
        <v>2013</v>
      </c>
      <c r="B11270" s="6" t="s">
        <v>63</v>
      </c>
      <c r="C11270">
        <v>25</v>
      </c>
      <c r="D11270" t="s">
        <v>716</v>
      </c>
      <c r="G11270">
        <v>10</v>
      </c>
      <c r="J11270" t="s">
        <v>393</v>
      </c>
      <c r="K11270">
        <v>10</v>
      </c>
      <c r="L11270">
        <v>7</v>
      </c>
      <c r="M11270">
        <v>3</v>
      </c>
    </row>
    <row r="11271" spans="1:16" x14ac:dyDescent="0.25">
      <c r="A11271">
        <v>2013</v>
      </c>
      <c r="B11271" s="6" t="s">
        <v>63</v>
      </c>
      <c r="C11271">
        <v>26</v>
      </c>
      <c r="D11271" t="s">
        <v>716</v>
      </c>
      <c r="G11271">
        <v>16</v>
      </c>
      <c r="J11271" t="s">
        <v>388</v>
      </c>
      <c r="K11271">
        <v>32</v>
      </c>
      <c r="L11271">
        <v>27</v>
      </c>
      <c r="M11271">
        <v>17</v>
      </c>
      <c r="O11271">
        <v>40</v>
      </c>
    </row>
    <row r="11272" spans="1:16" x14ac:dyDescent="0.25">
      <c r="A11272">
        <v>2013</v>
      </c>
      <c r="B11272" s="6" t="s">
        <v>63</v>
      </c>
      <c r="C11272">
        <v>27</v>
      </c>
      <c r="D11272" t="s">
        <v>716</v>
      </c>
      <c r="G11272">
        <v>12</v>
      </c>
      <c r="J11272" t="s">
        <v>393</v>
      </c>
      <c r="K11272">
        <v>20</v>
      </c>
      <c r="L11272">
        <v>14</v>
      </c>
      <c r="M11272">
        <v>13</v>
      </c>
    </row>
    <row r="11273" spans="1:16" x14ac:dyDescent="0.25">
      <c r="A11273">
        <v>2013</v>
      </c>
      <c r="B11273" s="6" t="s">
        <v>63</v>
      </c>
      <c r="C11273">
        <v>28</v>
      </c>
      <c r="D11273" t="s">
        <v>716</v>
      </c>
      <c r="G11273">
        <v>7</v>
      </c>
      <c r="J11273" t="s">
        <v>436</v>
      </c>
      <c r="K11273">
        <v>7</v>
      </c>
      <c r="L11273">
        <v>5</v>
      </c>
      <c r="M11273">
        <v>2</v>
      </c>
    </row>
    <row r="11274" spans="1:16" x14ac:dyDescent="0.25">
      <c r="A11274">
        <v>2013</v>
      </c>
      <c r="B11274" s="6" t="s">
        <v>63</v>
      </c>
      <c r="C11274">
        <v>29</v>
      </c>
      <c r="D11274" t="s">
        <v>716</v>
      </c>
      <c r="G11274">
        <v>9</v>
      </c>
      <c r="J11274" t="s">
        <v>393</v>
      </c>
      <c r="K11274">
        <v>9</v>
      </c>
      <c r="L11274">
        <v>8</v>
      </c>
      <c r="M11274">
        <v>12</v>
      </c>
    </row>
    <row r="11275" spans="1:16" x14ac:dyDescent="0.25">
      <c r="A11275">
        <v>2013</v>
      </c>
      <c r="B11275" s="6" t="s">
        <v>63</v>
      </c>
      <c r="C11275">
        <v>30</v>
      </c>
      <c r="D11275" t="s">
        <v>716</v>
      </c>
      <c r="G11275">
        <v>2</v>
      </c>
      <c r="J11275" t="s">
        <v>397</v>
      </c>
      <c r="K11275">
        <v>35</v>
      </c>
      <c r="L11275">
        <v>28</v>
      </c>
      <c r="M11275">
        <v>26</v>
      </c>
      <c r="P11275">
        <v>95</v>
      </c>
    </row>
    <row r="11276" spans="1:16" x14ac:dyDescent="0.25">
      <c r="A11276">
        <v>2013</v>
      </c>
      <c r="B11276" s="6" t="s">
        <v>63</v>
      </c>
      <c r="C11276">
        <v>31</v>
      </c>
      <c r="D11276" t="s">
        <v>716</v>
      </c>
      <c r="G11276">
        <v>7</v>
      </c>
      <c r="J11276" t="s">
        <v>393</v>
      </c>
      <c r="K11276">
        <v>18</v>
      </c>
      <c r="L11276">
        <v>8</v>
      </c>
      <c r="M11276">
        <v>10</v>
      </c>
    </row>
    <row r="11277" spans="1:16" x14ac:dyDescent="0.25">
      <c r="A11277">
        <v>2013</v>
      </c>
      <c r="B11277" s="6" t="s">
        <v>63</v>
      </c>
      <c r="C11277">
        <v>32</v>
      </c>
      <c r="D11277" t="s">
        <v>716</v>
      </c>
      <c r="G11277">
        <v>12</v>
      </c>
      <c r="J11277" t="s">
        <v>386</v>
      </c>
      <c r="K11277">
        <v>12</v>
      </c>
      <c r="L11277">
        <v>11</v>
      </c>
      <c r="M11277">
        <v>9</v>
      </c>
    </row>
    <row r="11278" spans="1:16" x14ac:dyDescent="0.25">
      <c r="A11278">
        <v>2013</v>
      </c>
      <c r="B11278" s="6" t="s">
        <v>63</v>
      </c>
      <c r="C11278">
        <v>33</v>
      </c>
      <c r="D11278" t="s">
        <v>716</v>
      </c>
      <c r="G11278">
        <v>15</v>
      </c>
      <c r="J11278" t="s">
        <v>392</v>
      </c>
      <c r="K11278">
        <v>15</v>
      </c>
      <c r="L11278">
        <v>15</v>
      </c>
      <c r="M11278">
        <v>4</v>
      </c>
    </row>
    <row r="11279" spans="1:16" x14ac:dyDescent="0.25">
      <c r="A11279">
        <v>2013</v>
      </c>
      <c r="B11279" s="6" t="s">
        <v>63</v>
      </c>
      <c r="C11279">
        <v>34</v>
      </c>
      <c r="D11279" t="s">
        <v>716</v>
      </c>
      <c r="G11279">
        <v>15</v>
      </c>
      <c r="J11279" t="s">
        <v>392</v>
      </c>
      <c r="K11279">
        <v>64</v>
      </c>
      <c r="L11279">
        <v>16</v>
      </c>
      <c r="M11279">
        <v>10</v>
      </c>
      <c r="P11279">
        <v>50</v>
      </c>
    </row>
    <row r="11280" spans="1:16" x14ac:dyDescent="0.25">
      <c r="A11280">
        <v>2013</v>
      </c>
      <c r="B11280" s="6" t="s">
        <v>63</v>
      </c>
      <c r="C11280">
        <v>35</v>
      </c>
      <c r="D11280" t="s">
        <v>741</v>
      </c>
      <c r="E11280">
        <v>3</v>
      </c>
      <c r="F11280">
        <v>14</v>
      </c>
      <c r="G11280">
        <v>10</v>
      </c>
      <c r="H11280">
        <v>160</v>
      </c>
      <c r="I11280">
        <f>(SUM(G11280:G11295))/(1000-H11280)*1000</f>
        <v>279.76190476190476</v>
      </c>
      <c r="J11280" t="s">
        <v>390</v>
      </c>
      <c r="K11280">
        <v>10</v>
      </c>
      <c r="L11280">
        <v>5</v>
      </c>
      <c r="M11280">
        <v>3</v>
      </c>
    </row>
    <row r="11281" spans="1:21" x14ac:dyDescent="0.25">
      <c r="A11281">
        <v>2013</v>
      </c>
      <c r="B11281" s="6" t="s">
        <v>63</v>
      </c>
      <c r="C11281">
        <v>36</v>
      </c>
      <c r="D11281" t="s">
        <v>741</v>
      </c>
      <c r="G11281">
        <v>15</v>
      </c>
      <c r="J11281" t="s">
        <v>397</v>
      </c>
      <c r="K11281">
        <v>20</v>
      </c>
      <c r="L11281">
        <v>10</v>
      </c>
      <c r="M11281">
        <v>25</v>
      </c>
      <c r="O11281">
        <v>10</v>
      </c>
    </row>
    <row r="11282" spans="1:21" x14ac:dyDescent="0.25">
      <c r="A11282">
        <v>2013</v>
      </c>
      <c r="B11282" s="6" t="s">
        <v>63</v>
      </c>
      <c r="C11282">
        <v>37</v>
      </c>
      <c r="D11282" t="s">
        <v>741</v>
      </c>
      <c r="G11282">
        <v>15</v>
      </c>
      <c r="J11282" t="s">
        <v>418</v>
      </c>
      <c r="K11282">
        <v>20</v>
      </c>
      <c r="L11282">
        <v>15</v>
      </c>
      <c r="M11282">
        <v>2</v>
      </c>
    </row>
    <row r="11283" spans="1:21" x14ac:dyDescent="0.25">
      <c r="A11283">
        <v>2013</v>
      </c>
      <c r="B11283" s="6" t="s">
        <v>63</v>
      </c>
      <c r="C11283">
        <v>38</v>
      </c>
      <c r="D11283" t="s">
        <v>741</v>
      </c>
      <c r="G11283">
        <v>20</v>
      </c>
      <c r="J11283" t="s">
        <v>393</v>
      </c>
      <c r="K11283">
        <v>25</v>
      </c>
      <c r="L11283">
        <v>10</v>
      </c>
      <c r="M11283">
        <v>10</v>
      </c>
      <c r="O11283">
        <v>10</v>
      </c>
      <c r="Q11283" t="s">
        <v>156</v>
      </c>
      <c r="U11283" t="s">
        <v>742</v>
      </c>
    </row>
    <row r="11284" spans="1:21" x14ac:dyDescent="0.25">
      <c r="A11284">
        <v>2013</v>
      </c>
      <c r="B11284" s="6" t="s">
        <v>63</v>
      </c>
      <c r="C11284">
        <v>39</v>
      </c>
      <c r="D11284" t="s">
        <v>741</v>
      </c>
      <c r="G11284">
        <v>20</v>
      </c>
      <c r="J11284" t="s">
        <v>392</v>
      </c>
      <c r="K11284">
        <v>20</v>
      </c>
      <c r="L11284">
        <v>10</v>
      </c>
      <c r="M11284">
        <v>5</v>
      </c>
    </row>
    <row r="11285" spans="1:21" x14ac:dyDescent="0.25">
      <c r="A11285">
        <v>2013</v>
      </c>
      <c r="B11285" s="6" t="s">
        <v>63</v>
      </c>
      <c r="C11285">
        <v>40</v>
      </c>
      <c r="D11285" t="s">
        <v>741</v>
      </c>
      <c r="G11285">
        <v>20</v>
      </c>
      <c r="J11285" t="s">
        <v>392</v>
      </c>
      <c r="K11285">
        <v>40</v>
      </c>
      <c r="L11285">
        <v>25</v>
      </c>
      <c r="M11285">
        <v>5</v>
      </c>
      <c r="O11285">
        <v>30</v>
      </c>
      <c r="S11285" t="s">
        <v>47</v>
      </c>
      <c r="U11285" t="s">
        <v>743</v>
      </c>
    </row>
    <row r="11286" spans="1:21" x14ac:dyDescent="0.25">
      <c r="A11286">
        <v>2013</v>
      </c>
      <c r="B11286" s="6" t="s">
        <v>63</v>
      </c>
      <c r="C11286">
        <v>41</v>
      </c>
      <c r="D11286" t="s">
        <v>741</v>
      </c>
      <c r="G11286">
        <v>40</v>
      </c>
      <c r="J11286" t="s">
        <v>389</v>
      </c>
      <c r="K11286">
        <v>50</v>
      </c>
      <c r="L11286">
        <v>25</v>
      </c>
      <c r="M11286">
        <v>10</v>
      </c>
      <c r="O11286">
        <v>20</v>
      </c>
    </row>
    <row r="11287" spans="1:21" x14ac:dyDescent="0.25">
      <c r="A11287">
        <v>2013</v>
      </c>
      <c r="B11287" s="6" t="s">
        <v>63</v>
      </c>
      <c r="C11287">
        <v>42</v>
      </c>
      <c r="D11287" t="s">
        <v>741</v>
      </c>
      <c r="G11287">
        <v>10</v>
      </c>
      <c r="J11287" t="s">
        <v>389</v>
      </c>
      <c r="K11287">
        <v>20</v>
      </c>
      <c r="L11287">
        <v>10</v>
      </c>
      <c r="M11287">
        <v>10</v>
      </c>
      <c r="O11287">
        <v>30</v>
      </c>
    </row>
    <row r="11288" spans="1:21" x14ac:dyDescent="0.25">
      <c r="A11288">
        <v>2013</v>
      </c>
      <c r="B11288" s="6" t="s">
        <v>63</v>
      </c>
      <c r="C11288">
        <v>43</v>
      </c>
      <c r="D11288" t="s">
        <v>741</v>
      </c>
      <c r="G11288">
        <v>10</v>
      </c>
      <c r="J11288" t="s">
        <v>391</v>
      </c>
      <c r="K11288">
        <v>40</v>
      </c>
      <c r="L11288">
        <v>20</v>
      </c>
      <c r="M11288">
        <v>5</v>
      </c>
      <c r="O11288">
        <v>5</v>
      </c>
      <c r="P11288">
        <v>50</v>
      </c>
    </row>
    <row r="11289" spans="1:21" x14ac:dyDescent="0.25">
      <c r="A11289">
        <v>2013</v>
      </c>
      <c r="B11289" s="6" t="s">
        <v>63</v>
      </c>
      <c r="C11289">
        <v>44</v>
      </c>
      <c r="D11289" t="s">
        <v>741</v>
      </c>
      <c r="G11289">
        <v>10</v>
      </c>
      <c r="J11289" t="s">
        <v>389</v>
      </c>
      <c r="K11289">
        <v>35</v>
      </c>
      <c r="L11289">
        <v>30</v>
      </c>
      <c r="M11289">
        <v>25</v>
      </c>
      <c r="O11289">
        <v>10</v>
      </c>
    </row>
    <row r="11290" spans="1:21" x14ac:dyDescent="0.25">
      <c r="A11290">
        <v>2013</v>
      </c>
      <c r="B11290" s="6" t="s">
        <v>63</v>
      </c>
      <c r="C11290">
        <v>45</v>
      </c>
      <c r="D11290" t="s">
        <v>741</v>
      </c>
      <c r="G11290">
        <v>5</v>
      </c>
      <c r="J11290" t="s">
        <v>391</v>
      </c>
      <c r="K11290">
        <v>10</v>
      </c>
      <c r="L11290">
        <v>5</v>
      </c>
      <c r="M11290">
        <v>2</v>
      </c>
    </row>
    <row r="11291" spans="1:21" x14ac:dyDescent="0.25">
      <c r="A11291">
        <v>2013</v>
      </c>
      <c r="B11291" s="6" t="s">
        <v>63</v>
      </c>
      <c r="C11291">
        <v>46</v>
      </c>
      <c r="D11291" t="s">
        <v>741</v>
      </c>
      <c r="G11291">
        <v>5</v>
      </c>
      <c r="J11291" t="s">
        <v>393</v>
      </c>
      <c r="K11291">
        <v>10</v>
      </c>
      <c r="L11291">
        <v>5</v>
      </c>
      <c r="M11291">
        <v>10</v>
      </c>
    </row>
    <row r="11292" spans="1:21" x14ac:dyDescent="0.25">
      <c r="A11292">
        <v>2013</v>
      </c>
      <c r="B11292" s="6" t="s">
        <v>63</v>
      </c>
      <c r="C11292">
        <v>47</v>
      </c>
      <c r="D11292" t="s">
        <v>741</v>
      </c>
      <c r="G11292">
        <v>10</v>
      </c>
      <c r="J11292" t="s">
        <v>388</v>
      </c>
      <c r="K11292">
        <v>12</v>
      </c>
      <c r="L11292">
        <v>10</v>
      </c>
      <c r="M11292">
        <v>10</v>
      </c>
      <c r="O11292">
        <v>10</v>
      </c>
    </row>
    <row r="11293" spans="1:21" x14ac:dyDescent="0.25">
      <c r="A11293">
        <v>2013</v>
      </c>
      <c r="B11293" s="6" t="s">
        <v>63</v>
      </c>
      <c r="C11293">
        <v>48</v>
      </c>
      <c r="D11293" t="s">
        <v>741</v>
      </c>
      <c r="G11293">
        <v>30</v>
      </c>
      <c r="J11293" t="s">
        <v>436</v>
      </c>
      <c r="K11293">
        <v>30</v>
      </c>
      <c r="L11293">
        <v>20</v>
      </c>
      <c r="M11293">
        <v>25</v>
      </c>
    </row>
    <row r="11294" spans="1:21" x14ac:dyDescent="0.25">
      <c r="A11294">
        <v>2013</v>
      </c>
      <c r="B11294" s="6" t="s">
        <v>63</v>
      </c>
      <c r="C11294">
        <v>49</v>
      </c>
      <c r="D11294" t="s">
        <v>741</v>
      </c>
      <c r="G11294">
        <v>10</v>
      </c>
      <c r="J11294" t="s">
        <v>397</v>
      </c>
      <c r="K11294">
        <v>25</v>
      </c>
      <c r="L11294">
        <v>20</v>
      </c>
      <c r="M11294">
        <v>40</v>
      </c>
    </row>
    <row r="11295" spans="1:21" x14ac:dyDescent="0.25">
      <c r="A11295">
        <v>2013</v>
      </c>
      <c r="B11295" s="6" t="s">
        <v>63</v>
      </c>
      <c r="C11295">
        <v>50</v>
      </c>
      <c r="D11295" t="s">
        <v>741</v>
      </c>
      <c r="G11295">
        <v>5</v>
      </c>
      <c r="J11295" t="s">
        <v>438</v>
      </c>
      <c r="K11295">
        <v>35</v>
      </c>
      <c r="L11295">
        <v>15</v>
      </c>
      <c r="M11295">
        <v>12</v>
      </c>
      <c r="O11295">
        <v>20</v>
      </c>
      <c r="P11295">
        <v>50</v>
      </c>
    </row>
    <row r="11296" spans="1:21" x14ac:dyDescent="0.25">
      <c r="A11296">
        <v>2013</v>
      </c>
      <c r="B11296" s="6" t="s">
        <v>63</v>
      </c>
      <c r="C11296">
        <v>51</v>
      </c>
      <c r="D11296" t="s">
        <v>741</v>
      </c>
      <c r="E11296">
        <v>4</v>
      </c>
      <c r="F11296">
        <f>35*0.3048</f>
        <v>10.668000000000001</v>
      </c>
      <c r="G11296">
        <v>10</v>
      </c>
      <c r="H11296">
        <v>0</v>
      </c>
      <c r="I11296">
        <f>(SUM(G11296:G11308))/(1000-H11296)*1000</f>
        <v>150</v>
      </c>
      <c r="J11296" t="s">
        <v>393</v>
      </c>
      <c r="K11296">
        <v>25</v>
      </c>
      <c r="L11296">
        <v>15</v>
      </c>
      <c r="M11296">
        <v>10</v>
      </c>
      <c r="O11296">
        <v>20</v>
      </c>
      <c r="Q11296" t="s">
        <v>156</v>
      </c>
      <c r="U11296" t="s">
        <v>744</v>
      </c>
    </row>
    <row r="11297" spans="1:21" x14ac:dyDescent="0.25">
      <c r="A11297">
        <v>2013</v>
      </c>
      <c r="B11297" s="6" t="s">
        <v>63</v>
      </c>
      <c r="C11297">
        <v>52</v>
      </c>
      <c r="D11297" t="s">
        <v>741</v>
      </c>
      <c r="G11297">
        <v>35</v>
      </c>
      <c r="J11297" t="s">
        <v>397</v>
      </c>
      <c r="K11297">
        <v>40</v>
      </c>
      <c r="L11297">
        <v>25</v>
      </c>
      <c r="M11297">
        <v>45</v>
      </c>
    </row>
    <row r="11298" spans="1:21" x14ac:dyDescent="0.25">
      <c r="A11298">
        <v>2013</v>
      </c>
      <c r="B11298" s="6" t="s">
        <v>63</v>
      </c>
      <c r="C11298">
        <v>53</v>
      </c>
      <c r="D11298" t="s">
        <v>741</v>
      </c>
      <c r="G11298">
        <v>15</v>
      </c>
      <c r="J11298" t="s">
        <v>729</v>
      </c>
      <c r="K11298">
        <v>20</v>
      </c>
      <c r="L11298">
        <v>10</v>
      </c>
      <c r="M11298">
        <v>5</v>
      </c>
    </row>
    <row r="11299" spans="1:21" x14ac:dyDescent="0.25">
      <c r="A11299">
        <v>2013</v>
      </c>
      <c r="B11299" s="6" t="s">
        <v>63</v>
      </c>
      <c r="C11299">
        <v>54</v>
      </c>
      <c r="D11299" t="s">
        <v>741</v>
      </c>
      <c r="G11299">
        <v>10</v>
      </c>
      <c r="J11299" t="s">
        <v>714</v>
      </c>
      <c r="K11299">
        <v>20</v>
      </c>
      <c r="L11299">
        <v>10</v>
      </c>
      <c r="M11299">
        <v>15</v>
      </c>
    </row>
    <row r="11300" spans="1:21" x14ac:dyDescent="0.25">
      <c r="A11300">
        <v>2013</v>
      </c>
      <c r="B11300" s="6" t="s">
        <v>63</v>
      </c>
      <c r="C11300">
        <v>55</v>
      </c>
      <c r="D11300" t="s">
        <v>741</v>
      </c>
      <c r="G11300">
        <v>5</v>
      </c>
      <c r="J11300" t="s">
        <v>393</v>
      </c>
      <c r="K11300">
        <v>12</v>
      </c>
      <c r="L11300">
        <v>10</v>
      </c>
      <c r="M11300">
        <v>10</v>
      </c>
    </row>
    <row r="11301" spans="1:21" x14ac:dyDescent="0.25">
      <c r="A11301">
        <v>2013</v>
      </c>
      <c r="B11301" s="6" t="s">
        <v>63</v>
      </c>
      <c r="C11301">
        <v>56</v>
      </c>
      <c r="D11301" t="s">
        <v>741</v>
      </c>
      <c r="G11301">
        <v>5</v>
      </c>
      <c r="J11301" t="s">
        <v>392</v>
      </c>
      <c r="K11301">
        <v>40</v>
      </c>
      <c r="L11301">
        <v>25</v>
      </c>
      <c r="M11301">
        <v>20</v>
      </c>
      <c r="O11301">
        <v>20</v>
      </c>
      <c r="P11301">
        <v>40</v>
      </c>
      <c r="U11301" t="s">
        <v>745</v>
      </c>
    </row>
    <row r="11302" spans="1:21" x14ac:dyDescent="0.25">
      <c r="A11302">
        <v>2013</v>
      </c>
      <c r="B11302" s="6" t="s">
        <v>63</v>
      </c>
      <c r="C11302">
        <v>57</v>
      </c>
      <c r="D11302" t="s">
        <v>741</v>
      </c>
      <c r="G11302">
        <v>20</v>
      </c>
      <c r="J11302" t="s">
        <v>393</v>
      </c>
      <c r="K11302">
        <v>10</v>
      </c>
      <c r="L11302">
        <v>5</v>
      </c>
      <c r="M11302">
        <v>10</v>
      </c>
    </row>
    <row r="11303" spans="1:21" x14ac:dyDescent="0.25">
      <c r="A11303">
        <v>2013</v>
      </c>
      <c r="B11303" s="6" t="s">
        <v>63</v>
      </c>
      <c r="C11303">
        <v>58</v>
      </c>
      <c r="D11303" t="s">
        <v>741</v>
      </c>
      <c r="G11303">
        <v>20</v>
      </c>
      <c r="J11303" t="s">
        <v>398</v>
      </c>
      <c r="K11303">
        <v>20</v>
      </c>
      <c r="L11303">
        <v>15</v>
      </c>
      <c r="M11303">
        <v>10</v>
      </c>
    </row>
    <row r="11304" spans="1:21" x14ac:dyDescent="0.25">
      <c r="A11304">
        <v>2013</v>
      </c>
      <c r="B11304" s="6" t="s">
        <v>63</v>
      </c>
      <c r="C11304">
        <v>59</v>
      </c>
      <c r="D11304" t="s">
        <v>741</v>
      </c>
      <c r="G11304">
        <v>5</v>
      </c>
      <c r="J11304" t="s">
        <v>390</v>
      </c>
      <c r="K11304">
        <v>5</v>
      </c>
      <c r="L11304">
        <v>5</v>
      </c>
      <c r="M11304">
        <v>5</v>
      </c>
    </row>
    <row r="11305" spans="1:21" x14ac:dyDescent="0.25">
      <c r="A11305">
        <v>2013</v>
      </c>
      <c r="B11305" s="6" t="s">
        <v>63</v>
      </c>
      <c r="C11305">
        <v>60</v>
      </c>
      <c r="D11305" t="s">
        <v>741</v>
      </c>
      <c r="G11305">
        <v>10</v>
      </c>
      <c r="J11305" t="s">
        <v>393</v>
      </c>
      <c r="K11305">
        <v>10</v>
      </c>
      <c r="L11305">
        <v>5</v>
      </c>
      <c r="M11305">
        <v>10</v>
      </c>
    </row>
    <row r="11306" spans="1:21" x14ac:dyDescent="0.25">
      <c r="A11306">
        <v>2013</v>
      </c>
      <c r="B11306" s="6" t="s">
        <v>63</v>
      </c>
      <c r="C11306">
        <v>61</v>
      </c>
      <c r="D11306" t="s">
        <v>741</v>
      </c>
      <c r="G11306">
        <v>5</v>
      </c>
      <c r="J11306" t="s">
        <v>393</v>
      </c>
      <c r="K11306">
        <v>5</v>
      </c>
      <c r="L11306">
        <v>5</v>
      </c>
      <c r="M11306">
        <v>5</v>
      </c>
    </row>
    <row r="11307" spans="1:21" x14ac:dyDescent="0.25">
      <c r="A11307">
        <v>2013</v>
      </c>
      <c r="B11307" s="6" t="s">
        <v>63</v>
      </c>
      <c r="C11307">
        <v>62</v>
      </c>
      <c r="D11307" t="s">
        <v>741</v>
      </c>
      <c r="G11307">
        <v>5</v>
      </c>
      <c r="J11307" t="s">
        <v>393</v>
      </c>
      <c r="K11307">
        <v>10</v>
      </c>
      <c r="L11307">
        <v>5</v>
      </c>
      <c r="M11307">
        <v>5</v>
      </c>
      <c r="O11307">
        <v>20</v>
      </c>
      <c r="Q11307" t="s">
        <v>156</v>
      </c>
      <c r="U11307" t="s">
        <v>746</v>
      </c>
    </row>
    <row r="11308" spans="1:21" x14ac:dyDescent="0.25">
      <c r="A11308">
        <v>2013</v>
      </c>
      <c r="B11308" s="6" t="s">
        <v>63</v>
      </c>
      <c r="C11308">
        <v>63</v>
      </c>
      <c r="D11308" t="s">
        <v>741</v>
      </c>
      <c r="G11308">
        <v>5</v>
      </c>
      <c r="J11308" t="s">
        <v>393</v>
      </c>
      <c r="K11308">
        <v>20</v>
      </c>
      <c r="L11308">
        <v>10</v>
      </c>
      <c r="M11308">
        <v>5</v>
      </c>
      <c r="O11308">
        <v>30</v>
      </c>
      <c r="Q11308" t="s">
        <v>156</v>
      </c>
      <c r="U11308" t="s">
        <v>747</v>
      </c>
    </row>
    <row r="11309" spans="1:21" x14ac:dyDescent="0.25">
      <c r="A11309">
        <v>2013</v>
      </c>
      <c r="B11309" s="6" t="s">
        <v>63</v>
      </c>
      <c r="C11309">
        <v>64</v>
      </c>
      <c r="D11309" t="s">
        <v>717</v>
      </c>
      <c r="E11309">
        <v>5</v>
      </c>
      <c r="F11309">
        <v>14</v>
      </c>
      <c r="G11309">
        <v>15</v>
      </c>
      <c r="H11309">
        <v>40</v>
      </c>
      <c r="I11309">
        <f>(SUM(G11309:G11324))/(1000-H11309)*1000</f>
        <v>195.83333333333334</v>
      </c>
      <c r="J11309" t="s">
        <v>424</v>
      </c>
      <c r="K11309">
        <v>50</v>
      </c>
      <c r="L11309">
        <v>30</v>
      </c>
      <c r="M11309">
        <v>5</v>
      </c>
    </row>
    <row r="11310" spans="1:21" x14ac:dyDescent="0.25">
      <c r="A11310">
        <v>2013</v>
      </c>
      <c r="B11310" s="6" t="s">
        <v>63</v>
      </c>
      <c r="C11310">
        <v>65</v>
      </c>
      <c r="D11310" t="s">
        <v>717</v>
      </c>
      <c r="G11310">
        <v>10</v>
      </c>
      <c r="J11310" t="s">
        <v>390</v>
      </c>
      <c r="K11310">
        <v>20</v>
      </c>
      <c r="L11310">
        <v>20</v>
      </c>
      <c r="M11310">
        <v>20</v>
      </c>
    </row>
    <row r="11311" spans="1:21" x14ac:dyDescent="0.25">
      <c r="A11311">
        <v>2013</v>
      </c>
      <c r="B11311" s="6" t="s">
        <v>63</v>
      </c>
      <c r="C11311">
        <v>66</v>
      </c>
      <c r="D11311" t="s">
        <v>717</v>
      </c>
      <c r="G11311">
        <v>12</v>
      </c>
      <c r="J11311" t="s">
        <v>393</v>
      </c>
      <c r="K11311">
        <v>20</v>
      </c>
      <c r="L11311">
        <v>20</v>
      </c>
      <c r="M11311">
        <v>20</v>
      </c>
      <c r="N11311">
        <v>5</v>
      </c>
      <c r="O11311">
        <v>5</v>
      </c>
      <c r="P11311">
        <v>10</v>
      </c>
      <c r="Q11311" t="s">
        <v>363</v>
      </c>
      <c r="U11311" t="s">
        <v>748</v>
      </c>
    </row>
    <row r="11312" spans="1:21" x14ac:dyDescent="0.25">
      <c r="A11312">
        <v>2013</v>
      </c>
      <c r="B11312" s="6" t="s">
        <v>63</v>
      </c>
      <c r="C11312">
        <v>67</v>
      </c>
      <c r="D11312" t="s">
        <v>717</v>
      </c>
      <c r="G11312">
        <v>3</v>
      </c>
      <c r="J11312" t="s">
        <v>393</v>
      </c>
      <c r="K11312">
        <v>20</v>
      </c>
      <c r="L11312">
        <v>10</v>
      </c>
      <c r="M11312">
        <v>20</v>
      </c>
    </row>
    <row r="11313" spans="1:21" x14ac:dyDescent="0.25">
      <c r="A11313">
        <v>2013</v>
      </c>
      <c r="B11313" s="6" t="s">
        <v>63</v>
      </c>
      <c r="C11313">
        <v>68</v>
      </c>
      <c r="D11313" t="s">
        <v>717</v>
      </c>
      <c r="G11313">
        <v>12</v>
      </c>
      <c r="J11313" t="s">
        <v>389</v>
      </c>
      <c r="K11313">
        <v>50</v>
      </c>
      <c r="L11313">
        <v>30</v>
      </c>
      <c r="M11313">
        <v>40</v>
      </c>
      <c r="P11313">
        <v>20</v>
      </c>
    </row>
    <row r="11314" spans="1:21" x14ac:dyDescent="0.25">
      <c r="A11314">
        <v>2013</v>
      </c>
      <c r="B11314" s="6" t="s">
        <v>63</v>
      </c>
      <c r="C11314">
        <v>69</v>
      </c>
      <c r="D11314" t="s">
        <v>717</v>
      </c>
      <c r="G11314">
        <v>30</v>
      </c>
      <c r="J11314" t="s">
        <v>389</v>
      </c>
      <c r="K11314">
        <v>80</v>
      </c>
      <c r="L11314">
        <v>30</v>
      </c>
      <c r="M11314">
        <v>30</v>
      </c>
    </row>
    <row r="11315" spans="1:21" x14ac:dyDescent="0.25">
      <c r="A11315">
        <v>2013</v>
      </c>
      <c r="B11315" s="6" t="s">
        <v>63</v>
      </c>
      <c r="C11315">
        <v>70</v>
      </c>
      <c r="D11315" t="s">
        <v>717</v>
      </c>
      <c r="G11315">
        <v>20</v>
      </c>
      <c r="J11315" t="s">
        <v>393</v>
      </c>
      <c r="K11315">
        <v>20</v>
      </c>
      <c r="L11315">
        <v>20</v>
      </c>
      <c r="M11315">
        <v>20</v>
      </c>
    </row>
    <row r="11316" spans="1:21" x14ac:dyDescent="0.25">
      <c r="A11316">
        <v>2013</v>
      </c>
      <c r="B11316" s="6" t="s">
        <v>63</v>
      </c>
      <c r="C11316">
        <v>71</v>
      </c>
      <c r="D11316" t="s">
        <v>717</v>
      </c>
      <c r="G11316">
        <v>20</v>
      </c>
      <c r="J11316" t="s">
        <v>389</v>
      </c>
      <c r="K11316">
        <v>50</v>
      </c>
      <c r="L11316">
        <v>40</v>
      </c>
      <c r="M11316">
        <v>10</v>
      </c>
    </row>
    <row r="11317" spans="1:21" x14ac:dyDescent="0.25">
      <c r="A11317">
        <v>2013</v>
      </c>
      <c r="B11317" s="6" t="s">
        <v>63</v>
      </c>
      <c r="C11317">
        <v>72</v>
      </c>
      <c r="D11317" t="s">
        <v>717</v>
      </c>
      <c r="G11317">
        <v>12</v>
      </c>
      <c r="J11317" t="s">
        <v>427</v>
      </c>
      <c r="K11317">
        <v>110</v>
      </c>
      <c r="L11317">
        <v>100</v>
      </c>
      <c r="M11317">
        <v>120</v>
      </c>
      <c r="P11317">
        <v>90</v>
      </c>
    </row>
    <row r="11318" spans="1:21" x14ac:dyDescent="0.25">
      <c r="A11318">
        <v>2013</v>
      </c>
      <c r="B11318" s="6" t="s">
        <v>63</v>
      </c>
      <c r="C11318">
        <v>73</v>
      </c>
      <c r="D11318" t="s">
        <v>717</v>
      </c>
      <c r="G11318">
        <v>13</v>
      </c>
      <c r="J11318" t="s">
        <v>390</v>
      </c>
      <c r="K11318">
        <v>13</v>
      </c>
      <c r="L11318">
        <v>15</v>
      </c>
      <c r="M11318">
        <v>15</v>
      </c>
    </row>
    <row r="11319" spans="1:21" x14ac:dyDescent="0.25">
      <c r="A11319">
        <v>2013</v>
      </c>
      <c r="B11319" s="6" t="s">
        <v>63</v>
      </c>
      <c r="C11319">
        <v>74</v>
      </c>
      <c r="D11319" t="s">
        <v>717</v>
      </c>
      <c r="G11319">
        <v>3</v>
      </c>
      <c r="J11319" t="s">
        <v>427</v>
      </c>
      <c r="K11319">
        <v>30</v>
      </c>
      <c r="L11319">
        <v>10</v>
      </c>
      <c r="M11319">
        <v>10</v>
      </c>
    </row>
    <row r="11320" spans="1:21" x14ac:dyDescent="0.25">
      <c r="A11320">
        <v>2013</v>
      </c>
      <c r="B11320" s="6" t="s">
        <v>63</v>
      </c>
      <c r="C11320">
        <v>75</v>
      </c>
      <c r="D11320" t="s">
        <v>717</v>
      </c>
      <c r="G11320">
        <v>9</v>
      </c>
      <c r="J11320" t="s">
        <v>389</v>
      </c>
      <c r="K11320">
        <v>20</v>
      </c>
      <c r="L11320">
        <v>20</v>
      </c>
      <c r="M11320">
        <v>20</v>
      </c>
    </row>
    <row r="11321" spans="1:21" x14ac:dyDescent="0.25">
      <c r="A11321">
        <v>2013</v>
      </c>
      <c r="B11321" s="6" t="s">
        <v>63</v>
      </c>
      <c r="C11321">
        <v>76</v>
      </c>
      <c r="D11321" t="s">
        <v>717</v>
      </c>
      <c r="G11321">
        <v>12</v>
      </c>
      <c r="J11321" t="s">
        <v>392</v>
      </c>
      <c r="K11321">
        <v>20</v>
      </c>
      <c r="L11321">
        <v>15</v>
      </c>
      <c r="M11321">
        <v>5</v>
      </c>
    </row>
    <row r="11322" spans="1:21" x14ac:dyDescent="0.25">
      <c r="A11322">
        <v>2013</v>
      </c>
      <c r="B11322" s="6" t="s">
        <v>63</v>
      </c>
      <c r="C11322">
        <v>77</v>
      </c>
      <c r="D11322" t="s">
        <v>717</v>
      </c>
      <c r="G11322">
        <v>10</v>
      </c>
      <c r="J11322" t="s">
        <v>427</v>
      </c>
      <c r="K11322">
        <v>20</v>
      </c>
      <c r="L11322">
        <v>25</v>
      </c>
      <c r="M11322">
        <v>40</v>
      </c>
    </row>
    <row r="11323" spans="1:21" x14ac:dyDescent="0.25">
      <c r="A11323">
        <v>2013</v>
      </c>
      <c r="B11323" s="6" t="s">
        <v>63</v>
      </c>
      <c r="C11323">
        <v>78</v>
      </c>
      <c r="D11323" t="s">
        <v>717</v>
      </c>
      <c r="G11323">
        <v>2</v>
      </c>
      <c r="J11323" t="s">
        <v>393</v>
      </c>
      <c r="K11323">
        <v>15</v>
      </c>
      <c r="L11323">
        <v>25</v>
      </c>
      <c r="M11323">
        <v>12</v>
      </c>
      <c r="N11323">
        <v>20</v>
      </c>
      <c r="P11323">
        <v>10</v>
      </c>
      <c r="Q11323" t="s">
        <v>48</v>
      </c>
      <c r="U11323" t="s">
        <v>259</v>
      </c>
    </row>
    <row r="11324" spans="1:21" x14ac:dyDescent="0.25">
      <c r="A11324">
        <v>2013</v>
      </c>
      <c r="B11324" s="6" t="s">
        <v>63</v>
      </c>
      <c r="C11324">
        <v>79</v>
      </c>
      <c r="D11324" t="s">
        <v>717</v>
      </c>
      <c r="G11324">
        <v>5</v>
      </c>
      <c r="J11324" t="s">
        <v>390</v>
      </c>
      <c r="K11324">
        <v>60</v>
      </c>
      <c r="L11324">
        <v>30</v>
      </c>
      <c r="M11324">
        <v>40</v>
      </c>
    </row>
    <row r="11325" spans="1:21" x14ac:dyDescent="0.25">
      <c r="A11325">
        <v>2013</v>
      </c>
      <c r="B11325" s="6" t="s">
        <v>63</v>
      </c>
      <c r="C11325">
        <v>80</v>
      </c>
      <c r="D11325" t="s">
        <v>717</v>
      </c>
      <c r="E11325">
        <v>6</v>
      </c>
      <c r="F11325">
        <f>35*0.3048</f>
        <v>10.668000000000001</v>
      </c>
      <c r="G11325">
        <v>20</v>
      </c>
      <c r="H11325">
        <v>0</v>
      </c>
      <c r="I11325">
        <f>(SUM(G11325:G11335))/(1000-H11325)*1000</f>
        <v>89</v>
      </c>
      <c r="J11325" t="s">
        <v>392</v>
      </c>
      <c r="K11325">
        <v>35</v>
      </c>
      <c r="L11325">
        <v>25</v>
      </c>
      <c r="M11325">
        <v>10</v>
      </c>
      <c r="P11325">
        <v>2</v>
      </c>
    </row>
    <row r="11326" spans="1:21" x14ac:dyDescent="0.25">
      <c r="A11326">
        <v>2013</v>
      </c>
      <c r="B11326" s="6" t="s">
        <v>63</v>
      </c>
      <c r="C11326">
        <v>81</v>
      </c>
      <c r="D11326" t="s">
        <v>717</v>
      </c>
      <c r="G11326">
        <v>5</v>
      </c>
      <c r="J11326" t="s">
        <v>389</v>
      </c>
      <c r="K11326">
        <v>30</v>
      </c>
      <c r="L11326">
        <v>30</v>
      </c>
      <c r="M11326">
        <v>50</v>
      </c>
      <c r="P11326">
        <v>5</v>
      </c>
    </row>
    <row r="11327" spans="1:21" x14ac:dyDescent="0.25">
      <c r="A11327">
        <v>2013</v>
      </c>
      <c r="B11327" s="6" t="s">
        <v>63</v>
      </c>
      <c r="C11327">
        <v>82</v>
      </c>
      <c r="D11327" t="s">
        <v>717</v>
      </c>
      <c r="G11327">
        <v>5</v>
      </c>
      <c r="J11327" t="s">
        <v>392</v>
      </c>
      <c r="K11327">
        <v>50</v>
      </c>
      <c r="L11327">
        <v>35</v>
      </c>
      <c r="M11327">
        <v>25</v>
      </c>
      <c r="P11327">
        <v>20</v>
      </c>
    </row>
    <row r="11328" spans="1:21" x14ac:dyDescent="0.25">
      <c r="A11328">
        <v>2013</v>
      </c>
      <c r="B11328" s="6" t="s">
        <v>63</v>
      </c>
      <c r="C11328">
        <v>83</v>
      </c>
      <c r="D11328" t="s">
        <v>717</v>
      </c>
      <c r="G11328">
        <v>5</v>
      </c>
      <c r="J11328" t="s">
        <v>389</v>
      </c>
      <c r="K11328">
        <v>20</v>
      </c>
      <c r="L11328">
        <v>20</v>
      </c>
      <c r="M11328">
        <v>25</v>
      </c>
    </row>
    <row r="11329" spans="1:16" x14ac:dyDescent="0.25">
      <c r="A11329">
        <v>2013</v>
      </c>
      <c r="B11329" s="6" t="s">
        <v>63</v>
      </c>
      <c r="C11329">
        <v>84</v>
      </c>
      <c r="D11329" t="s">
        <v>717</v>
      </c>
      <c r="G11329">
        <v>5</v>
      </c>
      <c r="J11329" t="s">
        <v>393</v>
      </c>
      <c r="K11329">
        <v>15</v>
      </c>
      <c r="L11329">
        <v>20</v>
      </c>
      <c r="M11329">
        <v>20</v>
      </c>
      <c r="P11329">
        <v>5</v>
      </c>
    </row>
    <row r="11330" spans="1:16" x14ac:dyDescent="0.25">
      <c r="A11330">
        <v>2013</v>
      </c>
      <c r="B11330" s="6" t="s">
        <v>63</v>
      </c>
      <c r="C11330">
        <v>85</v>
      </c>
      <c r="D11330" t="s">
        <v>717</v>
      </c>
      <c r="G11330">
        <v>7</v>
      </c>
      <c r="J11330" t="s">
        <v>398</v>
      </c>
      <c r="K11330">
        <v>12</v>
      </c>
      <c r="L11330">
        <v>7</v>
      </c>
      <c r="M11330">
        <v>10</v>
      </c>
    </row>
    <row r="11331" spans="1:16" x14ac:dyDescent="0.25">
      <c r="A11331">
        <v>2013</v>
      </c>
      <c r="B11331" s="6" t="s">
        <v>63</v>
      </c>
      <c r="C11331">
        <v>86</v>
      </c>
      <c r="D11331" t="s">
        <v>717</v>
      </c>
      <c r="G11331">
        <v>10</v>
      </c>
      <c r="J11331" t="s">
        <v>393</v>
      </c>
      <c r="K11331">
        <v>30</v>
      </c>
      <c r="L11331">
        <v>40</v>
      </c>
      <c r="M11331">
        <v>30</v>
      </c>
    </row>
    <row r="11332" spans="1:16" x14ac:dyDescent="0.25">
      <c r="A11332">
        <v>2013</v>
      </c>
      <c r="B11332" s="6" t="s">
        <v>63</v>
      </c>
      <c r="C11332">
        <v>87</v>
      </c>
      <c r="D11332" t="s">
        <v>717</v>
      </c>
      <c r="G11332">
        <v>10</v>
      </c>
      <c r="J11332" t="s">
        <v>393</v>
      </c>
      <c r="K11332">
        <v>22</v>
      </c>
      <c r="L11332">
        <v>20</v>
      </c>
      <c r="M11332">
        <v>25</v>
      </c>
    </row>
    <row r="11333" spans="1:16" x14ac:dyDescent="0.25">
      <c r="A11333">
        <v>2013</v>
      </c>
      <c r="B11333" s="6" t="s">
        <v>63</v>
      </c>
      <c r="C11333">
        <v>88</v>
      </c>
      <c r="D11333" t="s">
        <v>717</v>
      </c>
      <c r="G11333">
        <v>5</v>
      </c>
      <c r="J11333" t="s">
        <v>390</v>
      </c>
      <c r="K11333">
        <v>5</v>
      </c>
      <c r="L11333">
        <v>5</v>
      </c>
      <c r="M11333">
        <v>5</v>
      </c>
    </row>
    <row r="11334" spans="1:16" x14ac:dyDescent="0.25">
      <c r="A11334">
        <v>2013</v>
      </c>
      <c r="B11334" s="6" t="s">
        <v>63</v>
      </c>
      <c r="C11334">
        <v>89</v>
      </c>
      <c r="D11334" t="s">
        <v>717</v>
      </c>
      <c r="G11334">
        <v>12</v>
      </c>
      <c r="J11334" t="s">
        <v>393</v>
      </c>
      <c r="K11334">
        <v>20</v>
      </c>
      <c r="L11334">
        <v>22</v>
      </c>
      <c r="M11334">
        <v>22</v>
      </c>
    </row>
    <row r="11335" spans="1:16" x14ac:dyDescent="0.25">
      <c r="A11335">
        <v>2013</v>
      </c>
      <c r="B11335" s="6" t="s">
        <v>63</v>
      </c>
      <c r="C11335">
        <v>90</v>
      </c>
      <c r="D11335" t="s">
        <v>717</v>
      </c>
      <c r="G11335">
        <v>5</v>
      </c>
      <c r="J11335" t="s">
        <v>393</v>
      </c>
      <c r="K11335">
        <v>10</v>
      </c>
      <c r="L11335">
        <v>12</v>
      </c>
      <c r="M11335">
        <v>15</v>
      </c>
    </row>
    <row r="11336" spans="1:16" x14ac:dyDescent="0.25">
      <c r="A11336">
        <v>2013</v>
      </c>
      <c r="B11336" s="6" t="s">
        <v>63</v>
      </c>
      <c r="C11336">
        <v>91</v>
      </c>
      <c r="D11336" t="s">
        <v>716</v>
      </c>
      <c r="E11336">
        <v>7</v>
      </c>
      <c r="F11336">
        <f>45*0.3048</f>
        <v>13.716000000000001</v>
      </c>
      <c r="G11336">
        <v>20</v>
      </c>
      <c r="H11336">
        <v>0</v>
      </c>
      <c r="I11336">
        <f>SUM(G11336:G11349)</f>
        <v>267</v>
      </c>
      <c r="J11336" t="s">
        <v>392</v>
      </c>
      <c r="K11336">
        <v>30</v>
      </c>
      <c r="L11336">
        <v>18</v>
      </c>
      <c r="M11336">
        <v>5</v>
      </c>
    </row>
    <row r="11337" spans="1:16" x14ac:dyDescent="0.25">
      <c r="A11337">
        <v>2013</v>
      </c>
      <c r="B11337" s="6" t="s">
        <v>63</v>
      </c>
      <c r="C11337">
        <v>92</v>
      </c>
      <c r="D11337" t="s">
        <v>716</v>
      </c>
      <c r="G11337">
        <v>15</v>
      </c>
      <c r="J11337" t="s">
        <v>427</v>
      </c>
      <c r="K11337">
        <v>30</v>
      </c>
      <c r="L11337">
        <v>40</v>
      </c>
      <c r="M11337">
        <v>20</v>
      </c>
      <c r="P11337">
        <v>60</v>
      </c>
    </row>
    <row r="11338" spans="1:16" x14ac:dyDescent="0.25">
      <c r="A11338">
        <v>2013</v>
      </c>
      <c r="B11338" s="6" t="s">
        <v>63</v>
      </c>
      <c r="C11338">
        <v>93</v>
      </c>
      <c r="D11338" t="s">
        <v>716</v>
      </c>
      <c r="G11338">
        <v>10</v>
      </c>
      <c r="J11338" t="s">
        <v>393</v>
      </c>
      <c r="K11338">
        <v>10</v>
      </c>
      <c r="L11338">
        <v>8</v>
      </c>
      <c r="M11338">
        <v>15</v>
      </c>
    </row>
    <row r="11339" spans="1:16" x14ac:dyDescent="0.25">
      <c r="A11339">
        <v>2013</v>
      </c>
      <c r="B11339" s="6" t="s">
        <v>63</v>
      </c>
      <c r="C11339">
        <v>94</v>
      </c>
      <c r="D11339" t="s">
        <v>716</v>
      </c>
      <c r="G11339">
        <v>10</v>
      </c>
      <c r="J11339" t="s">
        <v>388</v>
      </c>
      <c r="K11339">
        <v>10</v>
      </c>
      <c r="L11339">
        <v>5</v>
      </c>
      <c r="M11339">
        <v>15</v>
      </c>
    </row>
    <row r="11340" spans="1:16" x14ac:dyDescent="0.25">
      <c r="A11340">
        <v>2013</v>
      </c>
      <c r="B11340" s="6" t="s">
        <v>63</v>
      </c>
      <c r="C11340">
        <v>95</v>
      </c>
      <c r="D11340" t="s">
        <v>716</v>
      </c>
      <c r="G11340">
        <v>15</v>
      </c>
      <c r="J11340" t="s">
        <v>427</v>
      </c>
      <c r="K11340">
        <v>40</v>
      </c>
      <c r="L11340">
        <v>25</v>
      </c>
      <c r="M11340">
        <v>10</v>
      </c>
      <c r="P11340">
        <v>5</v>
      </c>
    </row>
    <row r="11341" spans="1:16" x14ac:dyDescent="0.25">
      <c r="A11341">
        <v>2013</v>
      </c>
      <c r="B11341" s="6" t="s">
        <v>63</v>
      </c>
      <c r="C11341">
        <v>96</v>
      </c>
      <c r="D11341" t="s">
        <v>716</v>
      </c>
      <c r="G11341">
        <v>10</v>
      </c>
      <c r="J11341" t="s">
        <v>427</v>
      </c>
      <c r="K11341">
        <v>55</v>
      </c>
      <c r="L11341">
        <v>30</v>
      </c>
      <c r="M11341">
        <v>40</v>
      </c>
      <c r="P11341">
        <v>50</v>
      </c>
    </row>
    <row r="11342" spans="1:16" x14ac:dyDescent="0.25">
      <c r="A11342">
        <v>2013</v>
      </c>
      <c r="B11342" s="6" t="s">
        <v>63</v>
      </c>
      <c r="C11342">
        <v>97</v>
      </c>
      <c r="D11342" t="s">
        <v>716</v>
      </c>
      <c r="G11342">
        <v>12</v>
      </c>
      <c r="J11342" t="s">
        <v>430</v>
      </c>
      <c r="K11342">
        <v>12</v>
      </c>
      <c r="L11342">
        <v>12</v>
      </c>
      <c r="M11342">
        <v>5</v>
      </c>
    </row>
    <row r="11343" spans="1:16" x14ac:dyDescent="0.25">
      <c r="A11343">
        <v>2013</v>
      </c>
      <c r="B11343" s="6" t="s">
        <v>63</v>
      </c>
      <c r="C11343">
        <v>98</v>
      </c>
      <c r="D11343" t="s">
        <v>716</v>
      </c>
      <c r="G11343">
        <v>30</v>
      </c>
      <c r="J11343" t="s">
        <v>386</v>
      </c>
      <c r="K11343">
        <v>60</v>
      </c>
      <c r="L11343">
        <v>45</v>
      </c>
      <c r="M11343">
        <v>45</v>
      </c>
      <c r="P11343">
        <v>40</v>
      </c>
    </row>
    <row r="11344" spans="1:16" x14ac:dyDescent="0.25">
      <c r="A11344">
        <v>2013</v>
      </c>
      <c r="B11344" s="6" t="s">
        <v>63</v>
      </c>
      <c r="C11344">
        <v>99</v>
      </c>
      <c r="D11344" t="s">
        <v>716</v>
      </c>
      <c r="G11344">
        <v>10</v>
      </c>
      <c r="J11344" t="s">
        <v>390</v>
      </c>
      <c r="K11344">
        <v>40</v>
      </c>
      <c r="L11344">
        <v>25</v>
      </c>
      <c r="M11344">
        <v>15</v>
      </c>
    </row>
    <row r="11345" spans="1:16" x14ac:dyDescent="0.25">
      <c r="A11345">
        <v>2013</v>
      </c>
      <c r="B11345" s="6" t="s">
        <v>63</v>
      </c>
      <c r="C11345">
        <v>100</v>
      </c>
      <c r="D11345" t="s">
        <v>716</v>
      </c>
      <c r="G11345">
        <v>35</v>
      </c>
      <c r="J11345" t="s">
        <v>389</v>
      </c>
      <c r="K11345">
        <v>50</v>
      </c>
      <c r="L11345">
        <v>45</v>
      </c>
      <c r="M11345">
        <v>50</v>
      </c>
      <c r="P11345">
        <v>50</v>
      </c>
    </row>
    <row r="11346" spans="1:16" x14ac:dyDescent="0.25">
      <c r="A11346">
        <v>2013</v>
      </c>
      <c r="B11346" s="6" t="s">
        <v>63</v>
      </c>
      <c r="C11346">
        <v>101</v>
      </c>
      <c r="D11346" t="s">
        <v>716</v>
      </c>
      <c r="G11346">
        <v>25</v>
      </c>
      <c r="J11346" t="s">
        <v>427</v>
      </c>
      <c r="K11346">
        <v>120</v>
      </c>
      <c r="L11346">
        <v>80</v>
      </c>
      <c r="M11346">
        <v>90</v>
      </c>
      <c r="P11346">
        <v>75</v>
      </c>
    </row>
    <row r="11347" spans="1:16" x14ac:dyDescent="0.25">
      <c r="A11347">
        <v>2013</v>
      </c>
      <c r="B11347" s="6" t="s">
        <v>63</v>
      </c>
      <c r="C11347">
        <v>102</v>
      </c>
      <c r="D11347" t="s">
        <v>716</v>
      </c>
      <c r="G11347">
        <v>45</v>
      </c>
      <c r="J11347" t="s">
        <v>427</v>
      </c>
      <c r="K11347">
        <v>50</v>
      </c>
      <c r="L11347">
        <v>40</v>
      </c>
      <c r="M11347">
        <v>50</v>
      </c>
      <c r="P11347">
        <v>10</v>
      </c>
    </row>
    <row r="11348" spans="1:16" x14ac:dyDescent="0.25">
      <c r="A11348">
        <v>2013</v>
      </c>
      <c r="B11348" s="6" t="s">
        <v>63</v>
      </c>
      <c r="C11348">
        <v>103</v>
      </c>
      <c r="D11348" t="s">
        <v>716</v>
      </c>
      <c r="G11348">
        <v>15</v>
      </c>
      <c r="J11348" t="s">
        <v>393</v>
      </c>
      <c r="K11348">
        <v>15</v>
      </c>
      <c r="L11348">
        <v>10</v>
      </c>
      <c r="M11348">
        <v>15</v>
      </c>
      <c r="P11348">
        <v>5</v>
      </c>
    </row>
    <row r="11349" spans="1:16" x14ac:dyDescent="0.25">
      <c r="A11349">
        <v>2013</v>
      </c>
      <c r="B11349" s="6" t="s">
        <v>63</v>
      </c>
      <c r="C11349">
        <v>104</v>
      </c>
      <c r="D11349" t="s">
        <v>716</v>
      </c>
      <c r="G11349">
        <v>15</v>
      </c>
      <c r="J11349" t="s">
        <v>427</v>
      </c>
      <c r="K11349">
        <v>50</v>
      </c>
      <c r="L11349">
        <v>30</v>
      </c>
      <c r="M11349">
        <v>25</v>
      </c>
      <c r="P11349">
        <v>5</v>
      </c>
    </row>
    <row r="11350" spans="1:16" x14ac:dyDescent="0.25">
      <c r="A11350">
        <v>2013</v>
      </c>
      <c r="B11350" s="6" t="s">
        <v>63</v>
      </c>
      <c r="C11350">
        <v>105</v>
      </c>
      <c r="D11350" t="s">
        <v>716</v>
      </c>
      <c r="E11350">
        <v>8</v>
      </c>
      <c r="F11350">
        <f>F11336</f>
        <v>13.716000000000001</v>
      </c>
      <c r="G11350">
        <v>20</v>
      </c>
      <c r="I11350">
        <f>SUM(G11350:G11365)</f>
        <v>298</v>
      </c>
      <c r="J11350" t="s">
        <v>427</v>
      </c>
      <c r="K11350">
        <v>70</v>
      </c>
      <c r="L11350">
        <v>40</v>
      </c>
      <c r="M11350">
        <v>15</v>
      </c>
      <c r="P11350">
        <v>1</v>
      </c>
    </row>
    <row r="11351" spans="1:16" x14ac:dyDescent="0.25">
      <c r="A11351">
        <v>2013</v>
      </c>
      <c r="B11351" s="6" t="s">
        <v>63</v>
      </c>
      <c r="C11351">
        <v>106</v>
      </c>
      <c r="D11351" t="s">
        <v>716</v>
      </c>
      <c r="G11351">
        <v>20</v>
      </c>
      <c r="J11351" t="s">
        <v>397</v>
      </c>
      <c r="K11351">
        <v>20</v>
      </c>
      <c r="L11351">
        <v>20</v>
      </c>
      <c r="M11351">
        <v>10</v>
      </c>
    </row>
    <row r="11352" spans="1:16" x14ac:dyDescent="0.25">
      <c r="A11352">
        <v>2013</v>
      </c>
      <c r="B11352" s="6" t="s">
        <v>63</v>
      </c>
      <c r="C11352">
        <v>107</v>
      </c>
      <c r="D11352" t="s">
        <v>716</v>
      </c>
      <c r="G11352">
        <v>10</v>
      </c>
      <c r="J11352" t="s">
        <v>393</v>
      </c>
      <c r="K11352">
        <v>10</v>
      </c>
      <c r="L11352">
        <v>8</v>
      </c>
      <c r="M11352">
        <v>10</v>
      </c>
    </row>
    <row r="11353" spans="1:16" x14ac:dyDescent="0.25">
      <c r="A11353">
        <v>2013</v>
      </c>
      <c r="B11353" s="6" t="s">
        <v>63</v>
      </c>
      <c r="C11353">
        <v>108</v>
      </c>
      <c r="D11353" t="s">
        <v>716</v>
      </c>
      <c r="G11353">
        <v>10</v>
      </c>
      <c r="J11353" t="s">
        <v>392</v>
      </c>
      <c r="K11353">
        <v>20</v>
      </c>
      <c r="L11353">
        <v>15</v>
      </c>
      <c r="M11353">
        <v>10</v>
      </c>
    </row>
    <row r="11354" spans="1:16" x14ac:dyDescent="0.25">
      <c r="A11354">
        <v>2013</v>
      </c>
      <c r="B11354" s="6" t="s">
        <v>63</v>
      </c>
      <c r="C11354">
        <v>109</v>
      </c>
      <c r="D11354" t="s">
        <v>716</v>
      </c>
      <c r="G11354">
        <v>8</v>
      </c>
      <c r="J11354" t="s">
        <v>393</v>
      </c>
      <c r="K11354">
        <v>10</v>
      </c>
      <c r="L11354">
        <v>10</v>
      </c>
      <c r="M11354">
        <v>15</v>
      </c>
      <c r="P11354">
        <v>5</v>
      </c>
    </row>
    <row r="11355" spans="1:16" x14ac:dyDescent="0.25">
      <c r="A11355">
        <v>2013</v>
      </c>
      <c r="B11355" s="6" t="s">
        <v>63</v>
      </c>
      <c r="C11355">
        <v>110</v>
      </c>
      <c r="D11355" t="s">
        <v>716</v>
      </c>
      <c r="G11355">
        <v>25</v>
      </c>
      <c r="J11355" t="s">
        <v>386</v>
      </c>
      <c r="K11355">
        <v>25</v>
      </c>
      <c r="L11355">
        <v>20</v>
      </c>
      <c r="M11355">
        <v>10</v>
      </c>
    </row>
    <row r="11356" spans="1:16" x14ac:dyDescent="0.25">
      <c r="A11356">
        <v>2013</v>
      </c>
      <c r="B11356" s="6" t="s">
        <v>63</v>
      </c>
      <c r="C11356">
        <v>111</v>
      </c>
      <c r="D11356" t="s">
        <v>716</v>
      </c>
      <c r="G11356">
        <v>30</v>
      </c>
      <c r="J11356" t="s">
        <v>397</v>
      </c>
      <c r="K11356">
        <v>45</v>
      </c>
      <c r="L11356">
        <v>35</v>
      </c>
      <c r="M11356">
        <v>40</v>
      </c>
      <c r="P11356">
        <v>10</v>
      </c>
    </row>
    <row r="11357" spans="1:16" x14ac:dyDescent="0.25">
      <c r="A11357">
        <v>2013</v>
      </c>
      <c r="B11357" s="6" t="s">
        <v>63</v>
      </c>
      <c r="C11357">
        <v>112</v>
      </c>
      <c r="D11357" t="s">
        <v>716</v>
      </c>
      <c r="G11357">
        <v>10</v>
      </c>
      <c r="J11357" t="s">
        <v>390</v>
      </c>
      <c r="K11357">
        <v>20</v>
      </c>
      <c r="L11357">
        <v>15</v>
      </c>
      <c r="M11357">
        <v>20</v>
      </c>
    </row>
    <row r="11358" spans="1:16" x14ac:dyDescent="0.25">
      <c r="A11358">
        <v>2013</v>
      </c>
      <c r="B11358" s="6" t="s">
        <v>63</v>
      </c>
      <c r="C11358">
        <v>113</v>
      </c>
      <c r="D11358" t="s">
        <v>716</v>
      </c>
      <c r="G11358">
        <v>10</v>
      </c>
      <c r="J11358" t="s">
        <v>391</v>
      </c>
      <c r="K11358">
        <v>15</v>
      </c>
      <c r="L11358">
        <v>10</v>
      </c>
      <c r="M11358">
        <v>10</v>
      </c>
      <c r="P11358">
        <v>10</v>
      </c>
    </row>
    <row r="11359" spans="1:16" x14ac:dyDescent="0.25">
      <c r="A11359">
        <v>2013</v>
      </c>
      <c r="B11359" s="6" t="s">
        <v>63</v>
      </c>
      <c r="C11359">
        <v>114</v>
      </c>
      <c r="D11359" t="s">
        <v>716</v>
      </c>
      <c r="G11359">
        <v>10</v>
      </c>
      <c r="J11359" t="s">
        <v>392</v>
      </c>
      <c r="K11359">
        <v>15</v>
      </c>
      <c r="L11359">
        <v>10</v>
      </c>
      <c r="M11359">
        <v>5</v>
      </c>
    </row>
    <row r="11360" spans="1:16" x14ac:dyDescent="0.25">
      <c r="A11360">
        <v>2013</v>
      </c>
      <c r="B11360" s="6" t="s">
        <v>63</v>
      </c>
      <c r="C11360">
        <v>115</v>
      </c>
      <c r="D11360" t="s">
        <v>716</v>
      </c>
      <c r="G11360">
        <v>20</v>
      </c>
      <c r="J11360" t="s">
        <v>389</v>
      </c>
      <c r="K11360">
        <v>25</v>
      </c>
      <c r="L11360">
        <v>25</v>
      </c>
      <c r="M11360">
        <v>10</v>
      </c>
    </row>
    <row r="11361" spans="1:16" x14ac:dyDescent="0.25">
      <c r="A11361">
        <v>2013</v>
      </c>
      <c r="B11361" s="6" t="s">
        <v>63</v>
      </c>
      <c r="C11361">
        <v>116</v>
      </c>
      <c r="D11361" t="s">
        <v>716</v>
      </c>
      <c r="G11361">
        <v>30</v>
      </c>
      <c r="J11361" t="s">
        <v>398</v>
      </c>
      <c r="K11361">
        <v>40</v>
      </c>
      <c r="L11361">
        <v>30</v>
      </c>
      <c r="M11361">
        <v>20</v>
      </c>
      <c r="P11361">
        <v>50</v>
      </c>
    </row>
    <row r="11362" spans="1:16" x14ac:dyDescent="0.25">
      <c r="A11362">
        <v>2013</v>
      </c>
      <c r="B11362" s="6" t="s">
        <v>63</v>
      </c>
      <c r="C11362">
        <v>117</v>
      </c>
      <c r="D11362" t="s">
        <v>716</v>
      </c>
      <c r="G11362">
        <v>10</v>
      </c>
      <c r="J11362" t="s">
        <v>389</v>
      </c>
      <c r="K11362">
        <v>20</v>
      </c>
      <c r="L11362">
        <v>15</v>
      </c>
      <c r="M11362">
        <v>5</v>
      </c>
    </row>
    <row r="11363" spans="1:16" x14ac:dyDescent="0.25">
      <c r="A11363">
        <v>2013</v>
      </c>
      <c r="B11363" s="6" t="s">
        <v>63</v>
      </c>
      <c r="C11363">
        <v>118</v>
      </c>
      <c r="D11363" t="s">
        <v>716</v>
      </c>
      <c r="G11363">
        <v>30</v>
      </c>
      <c r="J11363" t="s">
        <v>427</v>
      </c>
      <c r="K11363">
        <v>45</v>
      </c>
      <c r="L11363">
        <v>40</v>
      </c>
      <c r="M11363">
        <v>25</v>
      </c>
      <c r="P11363">
        <v>1</v>
      </c>
    </row>
    <row r="11364" spans="1:16" x14ac:dyDescent="0.25">
      <c r="A11364">
        <v>2013</v>
      </c>
      <c r="B11364" s="6" t="s">
        <v>63</v>
      </c>
      <c r="C11364">
        <v>119</v>
      </c>
      <c r="D11364" t="s">
        <v>716</v>
      </c>
      <c r="G11364">
        <v>20</v>
      </c>
      <c r="J11364" t="s">
        <v>393</v>
      </c>
      <c r="K11364">
        <v>20</v>
      </c>
      <c r="L11364">
        <v>20</v>
      </c>
      <c r="M11364">
        <v>5</v>
      </c>
      <c r="P11364">
        <v>5</v>
      </c>
    </row>
    <row r="11365" spans="1:16" x14ac:dyDescent="0.25">
      <c r="A11365">
        <v>2013</v>
      </c>
      <c r="B11365" s="6" t="s">
        <v>63</v>
      </c>
      <c r="C11365">
        <v>120</v>
      </c>
      <c r="D11365" t="s">
        <v>716</v>
      </c>
      <c r="G11365">
        <v>35</v>
      </c>
      <c r="J11365" t="s">
        <v>389</v>
      </c>
      <c r="K11365">
        <v>35</v>
      </c>
      <c r="L11365">
        <v>30</v>
      </c>
      <c r="M11365">
        <v>30</v>
      </c>
      <c r="P11365">
        <v>1</v>
      </c>
    </row>
    <row r="11366" spans="1:16" x14ac:dyDescent="0.25">
      <c r="A11366">
        <v>2013</v>
      </c>
      <c r="B11366" s="10" t="s">
        <v>749</v>
      </c>
      <c r="C11366">
        <v>1</v>
      </c>
      <c r="D11366" t="s">
        <v>716</v>
      </c>
      <c r="E11366">
        <v>1</v>
      </c>
      <c r="F11366">
        <f>32*0.3048</f>
        <v>9.7536000000000005</v>
      </c>
      <c r="G11366">
        <v>10</v>
      </c>
      <c r="H11366">
        <v>10</v>
      </c>
      <c r="I11366">
        <f>(SUM(G11366:G11381))/(1000-H11366)*1000</f>
        <v>207.07070707070707</v>
      </c>
      <c r="J11366" t="s">
        <v>390</v>
      </c>
      <c r="K11366">
        <v>30</v>
      </c>
      <c r="L11366">
        <v>25</v>
      </c>
      <c r="M11366">
        <v>25</v>
      </c>
      <c r="P11366">
        <v>25</v>
      </c>
    </row>
    <row r="11367" spans="1:16" x14ac:dyDescent="0.25">
      <c r="A11367">
        <v>2013</v>
      </c>
      <c r="B11367" s="10" t="s">
        <v>749</v>
      </c>
      <c r="C11367">
        <v>2</v>
      </c>
      <c r="D11367" t="s">
        <v>716</v>
      </c>
      <c r="G11367">
        <v>10</v>
      </c>
      <c r="J11367" t="s">
        <v>393</v>
      </c>
      <c r="K11367">
        <v>20</v>
      </c>
      <c r="L11367">
        <v>20</v>
      </c>
      <c r="M11367">
        <v>20</v>
      </c>
    </row>
    <row r="11368" spans="1:16" x14ac:dyDescent="0.25">
      <c r="A11368">
        <v>2013</v>
      </c>
      <c r="B11368" s="10" t="s">
        <v>749</v>
      </c>
      <c r="C11368">
        <v>3</v>
      </c>
      <c r="D11368" t="s">
        <v>716</v>
      </c>
      <c r="G11368">
        <v>10</v>
      </c>
      <c r="J11368" t="s">
        <v>392</v>
      </c>
      <c r="K11368">
        <v>15</v>
      </c>
      <c r="L11368">
        <v>10</v>
      </c>
      <c r="M11368">
        <v>10</v>
      </c>
    </row>
    <row r="11369" spans="1:16" x14ac:dyDescent="0.25">
      <c r="A11369">
        <v>2013</v>
      </c>
      <c r="B11369" s="10" t="s">
        <v>749</v>
      </c>
      <c r="C11369">
        <v>4</v>
      </c>
      <c r="D11369" t="s">
        <v>716</v>
      </c>
      <c r="G11369">
        <v>5</v>
      </c>
      <c r="J11369" t="s">
        <v>390</v>
      </c>
      <c r="K11369">
        <v>5</v>
      </c>
      <c r="L11369">
        <v>5</v>
      </c>
      <c r="M11369">
        <v>3</v>
      </c>
    </row>
    <row r="11370" spans="1:16" x14ac:dyDescent="0.25">
      <c r="A11370">
        <v>2013</v>
      </c>
      <c r="B11370" s="10" t="s">
        <v>749</v>
      </c>
      <c r="C11370">
        <v>5</v>
      </c>
      <c r="D11370" t="s">
        <v>716</v>
      </c>
      <c r="G11370">
        <v>25</v>
      </c>
      <c r="J11370" t="s">
        <v>390</v>
      </c>
      <c r="K11370">
        <v>25</v>
      </c>
      <c r="L11370">
        <v>20</v>
      </c>
      <c r="M11370">
        <v>15</v>
      </c>
    </row>
    <row r="11371" spans="1:16" x14ac:dyDescent="0.25">
      <c r="A11371">
        <v>2013</v>
      </c>
      <c r="B11371" s="10" t="s">
        <v>749</v>
      </c>
      <c r="C11371">
        <v>6</v>
      </c>
      <c r="D11371" t="s">
        <v>716</v>
      </c>
      <c r="G11371">
        <v>5</v>
      </c>
      <c r="J11371" t="s">
        <v>388</v>
      </c>
      <c r="K11371">
        <v>25</v>
      </c>
      <c r="L11371">
        <v>20</v>
      </c>
      <c r="M11371">
        <v>15</v>
      </c>
    </row>
    <row r="11372" spans="1:16" x14ac:dyDescent="0.25">
      <c r="A11372">
        <v>2013</v>
      </c>
      <c r="B11372" s="10" t="s">
        <v>749</v>
      </c>
      <c r="C11372">
        <v>7</v>
      </c>
      <c r="D11372" t="s">
        <v>716</v>
      </c>
      <c r="G11372">
        <v>5</v>
      </c>
      <c r="J11372" t="s">
        <v>393</v>
      </c>
      <c r="K11372">
        <v>5</v>
      </c>
      <c r="L11372">
        <v>5</v>
      </c>
      <c r="M11372">
        <v>2</v>
      </c>
    </row>
    <row r="11373" spans="1:16" x14ac:dyDescent="0.25">
      <c r="A11373">
        <v>2013</v>
      </c>
      <c r="B11373" s="10" t="s">
        <v>749</v>
      </c>
      <c r="C11373">
        <v>8</v>
      </c>
      <c r="D11373" t="s">
        <v>716</v>
      </c>
      <c r="G11373">
        <v>15</v>
      </c>
      <c r="J11373" t="s">
        <v>393</v>
      </c>
      <c r="K11373">
        <v>20</v>
      </c>
      <c r="L11373">
        <v>10</v>
      </c>
      <c r="M11373">
        <v>20</v>
      </c>
    </row>
    <row r="11374" spans="1:16" x14ac:dyDescent="0.25">
      <c r="A11374">
        <v>2013</v>
      </c>
      <c r="B11374" s="10" t="s">
        <v>749</v>
      </c>
      <c r="C11374">
        <v>9</v>
      </c>
      <c r="D11374" t="s">
        <v>716</v>
      </c>
      <c r="G11374">
        <v>10</v>
      </c>
      <c r="J11374" t="s">
        <v>390</v>
      </c>
      <c r="K11374">
        <v>15</v>
      </c>
      <c r="L11374">
        <v>10</v>
      </c>
      <c r="M11374">
        <v>10</v>
      </c>
    </row>
    <row r="11375" spans="1:16" x14ac:dyDescent="0.25">
      <c r="A11375">
        <v>2013</v>
      </c>
      <c r="B11375" s="10" t="s">
        <v>749</v>
      </c>
      <c r="C11375">
        <v>10</v>
      </c>
      <c r="D11375" t="s">
        <v>716</v>
      </c>
      <c r="G11375">
        <v>10</v>
      </c>
      <c r="J11375" t="s">
        <v>393</v>
      </c>
      <c r="K11375">
        <v>20</v>
      </c>
      <c r="L11375">
        <v>15</v>
      </c>
      <c r="M11375">
        <v>20</v>
      </c>
    </row>
    <row r="11376" spans="1:16" x14ac:dyDescent="0.25">
      <c r="A11376">
        <v>2013</v>
      </c>
      <c r="B11376" s="10" t="s">
        <v>749</v>
      </c>
      <c r="C11376">
        <v>11</v>
      </c>
      <c r="D11376" t="s">
        <v>716</v>
      </c>
      <c r="G11376">
        <v>30</v>
      </c>
      <c r="J11376" t="s">
        <v>393</v>
      </c>
      <c r="K11376">
        <v>35</v>
      </c>
      <c r="L11376">
        <v>30</v>
      </c>
      <c r="M11376">
        <v>25</v>
      </c>
    </row>
    <row r="11377" spans="1:21" x14ac:dyDescent="0.25">
      <c r="A11377">
        <v>2013</v>
      </c>
      <c r="B11377" s="10" t="s">
        <v>749</v>
      </c>
      <c r="C11377">
        <v>12</v>
      </c>
      <c r="D11377" t="s">
        <v>716</v>
      </c>
      <c r="G11377">
        <v>30</v>
      </c>
      <c r="J11377" t="s">
        <v>393</v>
      </c>
      <c r="K11377">
        <v>30</v>
      </c>
      <c r="L11377">
        <v>10</v>
      </c>
      <c r="M11377">
        <v>15</v>
      </c>
    </row>
    <row r="11378" spans="1:21" x14ac:dyDescent="0.25">
      <c r="A11378">
        <v>2013</v>
      </c>
      <c r="B11378" s="10" t="s">
        <v>749</v>
      </c>
      <c r="C11378">
        <v>13</v>
      </c>
      <c r="D11378" t="s">
        <v>716</v>
      </c>
      <c r="G11378">
        <v>15</v>
      </c>
      <c r="J11378" t="s">
        <v>399</v>
      </c>
      <c r="K11378">
        <v>15</v>
      </c>
      <c r="L11378">
        <v>10</v>
      </c>
      <c r="M11378">
        <v>12</v>
      </c>
    </row>
    <row r="11379" spans="1:21" x14ac:dyDescent="0.25">
      <c r="A11379">
        <v>2013</v>
      </c>
      <c r="B11379" s="10" t="s">
        <v>749</v>
      </c>
      <c r="C11379">
        <v>14</v>
      </c>
      <c r="D11379" t="s">
        <v>716</v>
      </c>
      <c r="G11379">
        <v>15</v>
      </c>
      <c r="J11379" t="s">
        <v>388</v>
      </c>
      <c r="K11379">
        <v>30</v>
      </c>
      <c r="L11379">
        <v>20</v>
      </c>
      <c r="M11379">
        <v>30</v>
      </c>
      <c r="P11379">
        <v>15</v>
      </c>
    </row>
    <row r="11380" spans="1:21" x14ac:dyDescent="0.25">
      <c r="A11380">
        <v>2013</v>
      </c>
      <c r="B11380" s="10" t="s">
        <v>749</v>
      </c>
      <c r="C11380">
        <v>15</v>
      </c>
      <c r="D11380" t="s">
        <v>716</v>
      </c>
      <c r="G11380">
        <v>5</v>
      </c>
      <c r="J11380" t="s">
        <v>393</v>
      </c>
      <c r="K11380">
        <v>25</v>
      </c>
      <c r="L11380">
        <v>20</v>
      </c>
      <c r="M11380">
        <v>20</v>
      </c>
    </row>
    <row r="11381" spans="1:21" x14ac:dyDescent="0.25">
      <c r="A11381">
        <v>2013</v>
      </c>
      <c r="B11381" s="10" t="s">
        <v>749</v>
      </c>
      <c r="C11381">
        <v>16</v>
      </c>
      <c r="D11381" t="s">
        <v>716</v>
      </c>
      <c r="G11381">
        <v>5</v>
      </c>
      <c r="J11381" t="s">
        <v>388</v>
      </c>
      <c r="K11381">
        <v>30</v>
      </c>
      <c r="L11381">
        <v>20</v>
      </c>
      <c r="M11381">
        <v>60</v>
      </c>
      <c r="P11381">
        <v>40</v>
      </c>
    </row>
    <row r="11382" spans="1:21" x14ac:dyDescent="0.25">
      <c r="A11382">
        <v>2013</v>
      </c>
      <c r="B11382" s="10" t="s">
        <v>749</v>
      </c>
      <c r="C11382">
        <v>17</v>
      </c>
      <c r="D11382" t="s">
        <v>716</v>
      </c>
      <c r="E11382">
        <v>2</v>
      </c>
      <c r="F11382">
        <f>32*0.3048</f>
        <v>9.7536000000000005</v>
      </c>
      <c r="G11382">
        <v>90</v>
      </c>
      <c r="H11382">
        <v>0</v>
      </c>
      <c r="I11382">
        <f>(SUM(G11382:G11393))/(1000-H11382)*1000</f>
        <v>260</v>
      </c>
      <c r="J11382" t="s">
        <v>427</v>
      </c>
      <c r="K11382">
        <v>100</v>
      </c>
      <c r="L11382">
        <v>50</v>
      </c>
      <c r="M11382">
        <v>50</v>
      </c>
      <c r="P11382">
        <v>20</v>
      </c>
      <c r="U11382" t="s">
        <v>750</v>
      </c>
    </row>
    <row r="11383" spans="1:21" x14ac:dyDescent="0.25">
      <c r="A11383">
        <v>2013</v>
      </c>
      <c r="B11383" s="10" t="s">
        <v>749</v>
      </c>
      <c r="C11383">
        <v>18</v>
      </c>
      <c r="D11383" t="s">
        <v>716</v>
      </c>
      <c r="G11383">
        <v>10</v>
      </c>
      <c r="J11383" t="s">
        <v>427</v>
      </c>
      <c r="K11383">
        <v>60</v>
      </c>
      <c r="L11383">
        <v>15</v>
      </c>
      <c r="M11383">
        <v>30</v>
      </c>
    </row>
    <row r="11384" spans="1:21" x14ac:dyDescent="0.25">
      <c r="A11384">
        <v>2013</v>
      </c>
      <c r="B11384" s="10" t="s">
        <v>749</v>
      </c>
      <c r="C11384">
        <v>19</v>
      </c>
      <c r="D11384" t="s">
        <v>716</v>
      </c>
      <c r="G11384">
        <v>40</v>
      </c>
      <c r="J11384" t="s">
        <v>390</v>
      </c>
      <c r="K11384">
        <v>40</v>
      </c>
      <c r="L11384">
        <v>40</v>
      </c>
      <c r="M11384">
        <v>15</v>
      </c>
    </row>
    <row r="11385" spans="1:21" x14ac:dyDescent="0.25">
      <c r="A11385">
        <v>2013</v>
      </c>
      <c r="B11385" s="10" t="s">
        <v>749</v>
      </c>
      <c r="C11385">
        <v>20</v>
      </c>
      <c r="D11385" t="s">
        <v>716</v>
      </c>
      <c r="G11385">
        <v>20</v>
      </c>
      <c r="J11385" t="s">
        <v>397</v>
      </c>
      <c r="K11385">
        <v>25</v>
      </c>
      <c r="L11385">
        <v>20</v>
      </c>
      <c r="M11385">
        <v>35</v>
      </c>
    </row>
    <row r="11386" spans="1:21" x14ac:dyDescent="0.25">
      <c r="A11386">
        <v>2013</v>
      </c>
      <c r="B11386" s="10" t="s">
        <v>749</v>
      </c>
      <c r="C11386">
        <v>21</v>
      </c>
      <c r="D11386" t="s">
        <v>716</v>
      </c>
      <c r="G11386">
        <v>15</v>
      </c>
      <c r="J11386" t="s">
        <v>397</v>
      </c>
      <c r="K11386">
        <v>16</v>
      </c>
      <c r="L11386">
        <v>15</v>
      </c>
      <c r="M11386">
        <v>20</v>
      </c>
    </row>
    <row r="11387" spans="1:21" x14ac:dyDescent="0.25">
      <c r="A11387">
        <v>2013</v>
      </c>
      <c r="B11387" s="10" t="s">
        <v>749</v>
      </c>
      <c r="C11387">
        <v>22</v>
      </c>
      <c r="D11387" t="s">
        <v>716</v>
      </c>
      <c r="G11387">
        <v>10</v>
      </c>
      <c r="J11387" t="s">
        <v>393</v>
      </c>
      <c r="K11387">
        <v>25</v>
      </c>
      <c r="L11387">
        <v>20</v>
      </c>
      <c r="M11387">
        <v>25</v>
      </c>
      <c r="P11387">
        <v>25</v>
      </c>
    </row>
    <row r="11388" spans="1:21" x14ac:dyDescent="0.25">
      <c r="A11388">
        <v>2013</v>
      </c>
      <c r="B11388" s="10" t="s">
        <v>749</v>
      </c>
      <c r="C11388">
        <v>23</v>
      </c>
      <c r="D11388" t="s">
        <v>716</v>
      </c>
      <c r="G11388">
        <v>10</v>
      </c>
      <c r="J11388" t="s">
        <v>388</v>
      </c>
      <c r="K11388">
        <v>40</v>
      </c>
      <c r="L11388">
        <v>20</v>
      </c>
      <c r="M11388">
        <v>30</v>
      </c>
      <c r="P11388">
        <v>40</v>
      </c>
    </row>
    <row r="11389" spans="1:21" x14ac:dyDescent="0.25">
      <c r="A11389">
        <v>2013</v>
      </c>
      <c r="B11389" s="10" t="s">
        <v>749</v>
      </c>
      <c r="C11389">
        <v>24</v>
      </c>
      <c r="D11389" t="s">
        <v>716</v>
      </c>
      <c r="G11389">
        <v>15</v>
      </c>
      <c r="J11389" t="s">
        <v>390</v>
      </c>
      <c r="K11389">
        <v>25</v>
      </c>
      <c r="L11389">
        <v>15</v>
      </c>
      <c r="M11389">
        <v>20</v>
      </c>
    </row>
    <row r="11390" spans="1:21" x14ac:dyDescent="0.25">
      <c r="A11390">
        <v>2013</v>
      </c>
      <c r="B11390" s="10" t="s">
        <v>749</v>
      </c>
      <c r="C11390">
        <v>25</v>
      </c>
      <c r="D11390" t="s">
        <v>716</v>
      </c>
      <c r="G11390">
        <v>10</v>
      </c>
      <c r="J11390" t="s">
        <v>393</v>
      </c>
      <c r="K11390">
        <v>20</v>
      </c>
      <c r="L11390">
        <v>10</v>
      </c>
      <c r="M11390">
        <v>5</v>
      </c>
    </row>
    <row r="11391" spans="1:21" x14ac:dyDescent="0.25">
      <c r="A11391">
        <v>2013</v>
      </c>
      <c r="B11391" s="10" t="s">
        <v>749</v>
      </c>
      <c r="C11391">
        <v>26</v>
      </c>
      <c r="D11391" t="s">
        <v>716</v>
      </c>
      <c r="G11391">
        <v>5</v>
      </c>
      <c r="J11391" t="s">
        <v>427</v>
      </c>
      <c r="K11391">
        <v>20</v>
      </c>
      <c r="L11391">
        <v>10</v>
      </c>
      <c r="M11391">
        <v>5</v>
      </c>
    </row>
    <row r="11392" spans="1:21" x14ac:dyDescent="0.25">
      <c r="A11392">
        <v>2013</v>
      </c>
      <c r="B11392" s="10" t="s">
        <v>749</v>
      </c>
      <c r="C11392">
        <v>27</v>
      </c>
      <c r="D11392" t="s">
        <v>716</v>
      </c>
      <c r="G11392">
        <v>15</v>
      </c>
      <c r="J11392" t="s">
        <v>390</v>
      </c>
      <c r="K11392">
        <v>15</v>
      </c>
      <c r="L11392">
        <v>10</v>
      </c>
      <c r="M11392">
        <v>5</v>
      </c>
    </row>
    <row r="11393" spans="1:21" x14ac:dyDescent="0.25">
      <c r="A11393">
        <v>2013</v>
      </c>
      <c r="B11393" s="10" t="s">
        <v>749</v>
      </c>
      <c r="C11393">
        <v>28</v>
      </c>
      <c r="D11393" t="s">
        <v>716</v>
      </c>
      <c r="G11393">
        <v>20</v>
      </c>
      <c r="J11393" t="s">
        <v>386</v>
      </c>
      <c r="K11393">
        <v>20</v>
      </c>
      <c r="L11393">
        <v>20</v>
      </c>
      <c r="M11393">
        <v>20</v>
      </c>
    </row>
    <row r="11394" spans="1:21" x14ac:dyDescent="0.25">
      <c r="A11394">
        <v>2013</v>
      </c>
      <c r="B11394" s="10" t="s">
        <v>749</v>
      </c>
      <c r="C11394">
        <v>29</v>
      </c>
      <c r="D11394" t="s">
        <v>741</v>
      </c>
      <c r="E11394">
        <v>3</v>
      </c>
      <c r="F11394">
        <v>8</v>
      </c>
      <c r="G11394">
        <v>20</v>
      </c>
      <c r="H11394">
        <v>0</v>
      </c>
      <c r="I11394">
        <f>(SUM(G11394:G11407))/(1000-H11394)*1000</f>
        <v>190</v>
      </c>
      <c r="J11394" t="s">
        <v>392</v>
      </c>
      <c r="K11394">
        <v>30</v>
      </c>
      <c r="L11394">
        <v>22</v>
      </c>
      <c r="M11394">
        <v>20</v>
      </c>
      <c r="P11394">
        <v>10</v>
      </c>
    </row>
    <row r="11395" spans="1:21" x14ac:dyDescent="0.25">
      <c r="A11395">
        <v>2013</v>
      </c>
      <c r="B11395" s="10" t="s">
        <v>749</v>
      </c>
      <c r="C11395">
        <v>30</v>
      </c>
      <c r="D11395" t="s">
        <v>741</v>
      </c>
      <c r="G11395">
        <v>10</v>
      </c>
      <c r="J11395" t="s">
        <v>721</v>
      </c>
      <c r="K11395">
        <v>20</v>
      </c>
      <c r="L11395">
        <v>10</v>
      </c>
      <c r="M11395">
        <v>4</v>
      </c>
    </row>
    <row r="11396" spans="1:21" x14ac:dyDescent="0.25">
      <c r="A11396">
        <v>2013</v>
      </c>
      <c r="B11396" s="10" t="s">
        <v>749</v>
      </c>
      <c r="C11396">
        <v>31</v>
      </c>
      <c r="D11396" t="s">
        <v>741</v>
      </c>
      <c r="G11396">
        <v>5</v>
      </c>
      <c r="J11396" t="s">
        <v>393</v>
      </c>
      <c r="K11396">
        <v>12</v>
      </c>
      <c r="L11396">
        <v>10</v>
      </c>
      <c r="M11396">
        <v>10</v>
      </c>
    </row>
    <row r="11397" spans="1:21" x14ac:dyDescent="0.25">
      <c r="A11397">
        <v>2013</v>
      </c>
      <c r="B11397" s="10" t="s">
        <v>749</v>
      </c>
      <c r="C11397">
        <v>32</v>
      </c>
      <c r="D11397" t="s">
        <v>741</v>
      </c>
      <c r="G11397">
        <v>10</v>
      </c>
      <c r="J11397" t="s">
        <v>388</v>
      </c>
      <c r="K11397">
        <v>15</v>
      </c>
      <c r="L11397">
        <v>10</v>
      </c>
      <c r="M11397">
        <v>10</v>
      </c>
      <c r="O11397">
        <v>10</v>
      </c>
    </row>
    <row r="11398" spans="1:21" x14ac:dyDescent="0.25">
      <c r="A11398">
        <v>2013</v>
      </c>
      <c r="B11398" s="10" t="s">
        <v>749</v>
      </c>
      <c r="C11398">
        <v>33</v>
      </c>
      <c r="D11398" t="s">
        <v>741</v>
      </c>
      <c r="G11398">
        <v>5</v>
      </c>
      <c r="J11398" t="s">
        <v>388</v>
      </c>
      <c r="K11398">
        <v>8</v>
      </c>
      <c r="L11398">
        <v>5</v>
      </c>
      <c r="M11398">
        <v>10</v>
      </c>
    </row>
    <row r="11399" spans="1:21" x14ac:dyDescent="0.25">
      <c r="A11399">
        <v>2013</v>
      </c>
      <c r="B11399" s="10" t="s">
        <v>749</v>
      </c>
      <c r="C11399">
        <v>34</v>
      </c>
      <c r="D11399" t="s">
        <v>741</v>
      </c>
      <c r="G11399">
        <v>10</v>
      </c>
      <c r="J11399" t="s">
        <v>714</v>
      </c>
      <c r="K11399">
        <v>10</v>
      </c>
      <c r="L11399">
        <v>5</v>
      </c>
      <c r="M11399">
        <v>10</v>
      </c>
      <c r="Q11399" t="s">
        <v>156</v>
      </c>
      <c r="U11399" t="s">
        <v>725</v>
      </c>
    </row>
    <row r="11400" spans="1:21" x14ac:dyDescent="0.25">
      <c r="A11400">
        <v>2013</v>
      </c>
      <c r="B11400" s="10" t="s">
        <v>749</v>
      </c>
      <c r="C11400">
        <v>35</v>
      </c>
      <c r="D11400" t="s">
        <v>741</v>
      </c>
      <c r="G11400">
        <v>10</v>
      </c>
      <c r="J11400" t="s">
        <v>393</v>
      </c>
      <c r="K11400">
        <v>20</v>
      </c>
      <c r="L11400">
        <v>13</v>
      </c>
      <c r="M11400">
        <v>10</v>
      </c>
      <c r="O11400">
        <v>20</v>
      </c>
      <c r="Q11400" t="s">
        <v>156</v>
      </c>
      <c r="U11400" t="s">
        <v>725</v>
      </c>
    </row>
    <row r="11401" spans="1:21" x14ac:dyDescent="0.25">
      <c r="A11401">
        <v>2013</v>
      </c>
      <c r="B11401" s="10" t="s">
        <v>749</v>
      </c>
      <c r="C11401">
        <v>36</v>
      </c>
      <c r="D11401" t="s">
        <v>741</v>
      </c>
      <c r="G11401">
        <v>20</v>
      </c>
      <c r="J11401" t="s">
        <v>389</v>
      </c>
      <c r="K11401">
        <v>28</v>
      </c>
      <c r="L11401">
        <v>20</v>
      </c>
      <c r="M11401">
        <v>15</v>
      </c>
    </row>
    <row r="11402" spans="1:21" x14ac:dyDescent="0.25">
      <c r="A11402">
        <v>2013</v>
      </c>
      <c r="B11402" s="10" t="s">
        <v>749</v>
      </c>
      <c r="C11402">
        <v>37</v>
      </c>
      <c r="D11402" t="s">
        <v>741</v>
      </c>
      <c r="G11402">
        <v>5</v>
      </c>
      <c r="J11402" t="s">
        <v>393</v>
      </c>
      <c r="K11402">
        <v>5</v>
      </c>
      <c r="L11402">
        <v>5</v>
      </c>
      <c r="M11402">
        <v>2</v>
      </c>
      <c r="O11402">
        <v>15</v>
      </c>
      <c r="Q11402" t="s">
        <v>156</v>
      </c>
      <c r="U11402" t="s">
        <v>725</v>
      </c>
    </row>
    <row r="11403" spans="1:21" x14ac:dyDescent="0.25">
      <c r="A11403">
        <v>2013</v>
      </c>
      <c r="B11403" s="10" t="s">
        <v>749</v>
      </c>
      <c r="C11403">
        <v>38</v>
      </c>
      <c r="D11403" t="s">
        <v>741</v>
      </c>
      <c r="G11403">
        <v>20</v>
      </c>
      <c r="J11403" t="s">
        <v>388</v>
      </c>
      <c r="K11403">
        <v>80</v>
      </c>
      <c r="L11403">
        <v>40</v>
      </c>
      <c r="M11403">
        <v>10</v>
      </c>
      <c r="O11403">
        <v>20</v>
      </c>
      <c r="P11403">
        <v>20</v>
      </c>
    </row>
    <row r="11404" spans="1:21" x14ac:dyDescent="0.25">
      <c r="A11404">
        <v>2013</v>
      </c>
      <c r="B11404" s="10" t="s">
        <v>749</v>
      </c>
      <c r="C11404">
        <v>39</v>
      </c>
      <c r="D11404" t="s">
        <v>741</v>
      </c>
      <c r="G11404">
        <v>40</v>
      </c>
      <c r="J11404" t="s">
        <v>721</v>
      </c>
      <c r="K11404">
        <v>50</v>
      </c>
      <c r="L11404">
        <v>30</v>
      </c>
      <c r="M11404">
        <v>5</v>
      </c>
      <c r="O11404">
        <v>20</v>
      </c>
    </row>
    <row r="11405" spans="1:21" x14ac:dyDescent="0.25">
      <c r="A11405">
        <v>2013</v>
      </c>
      <c r="B11405" s="10" t="s">
        <v>749</v>
      </c>
      <c r="C11405">
        <v>40</v>
      </c>
      <c r="D11405" t="s">
        <v>741</v>
      </c>
      <c r="G11405">
        <v>20</v>
      </c>
      <c r="J11405" t="s">
        <v>388</v>
      </c>
      <c r="K11405">
        <v>70</v>
      </c>
      <c r="L11405">
        <v>50</v>
      </c>
      <c r="M11405">
        <v>15</v>
      </c>
      <c r="P11405">
        <v>30</v>
      </c>
      <c r="U11405" t="s">
        <v>751</v>
      </c>
    </row>
    <row r="11406" spans="1:21" x14ac:dyDescent="0.25">
      <c r="A11406">
        <v>2013</v>
      </c>
      <c r="B11406" s="10" t="s">
        <v>749</v>
      </c>
      <c r="C11406">
        <v>41</v>
      </c>
      <c r="D11406" t="s">
        <v>741</v>
      </c>
      <c r="G11406">
        <v>5</v>
      </c>
      <c r="J11406" t="s">
        <v>393</v>
      </c>
      <c r="K11406">
        <v>15</v>
      </c>
      <c r="L11406">
        <v>10</v>
      </c>
      <c r="M11406">
        <v>5</v>
      </c>
      <c r="P11406">
        <v>10</v>
      </c>
      <c r="Q11406" t="s">
        <v>156</v>
      </c>
      <c r="U11406" t="s">
        <v>725</v>
      </c>
    </row>
    <row r="11407" spans="1:21" x14ac:dyDescent="0.25">
      <c r="A11407">
        <v>2013</v>
      </c>
      <c r="B11407" s="10" t="s">
        <v>749</v>
      </c>
      <c r="C11407">
        <v>42</v>
      </c>
      <c r="D11407" t="s">
        <v>741</v>
      </c>
      <c r="G11407">
        <v>10</v>
      </c>
      <c r="J11407" t="s">
        <v>390</v>
      </c>
      <c r="K11407">
        <v>10</v>
      </c>
      <c r="L11407">
        <v>5</v>
      </c>
      <c r="M11407">
        <v>10</v>
      </c>
    </row>
    <row r="11408" spans="1:21" x14ac:dyDescent="0.25">
      <c r="A11408">
        <v>2013</v>
      </c>
      <c r="B11408" s="10" t="s">
        <v>749</v>
      </c>
      <c r="C11408">
        <v>43</v>
      </c>
      <c r="D11408" t="s">
        <v>741</v>
      </c>
      <c r="E11408">
        <v>4</v>
      </c>
      <c r="F11408">
        <v>9</v>
      </c>
      <c r="G11408">
        <v>20</v>
      </c>
      <c r="H11408">
        <v>0</v>
      </c>
      <c r="I11408">
        <f>(SUM(G11408:G11420)/(1000-H11408)*1000)</f>
        <v>160</v>
      </c>
      <c r="J11408" t="s">
        <v>393</v>
      </c>
      <c r="K11408">
        <v>25</v>
      </c>
      <c r="L11408">
        <v>20</v>
      </c>
      <c r="M11408">
        <v>10</v>
      </c>
      <c r="N11408">
        <v>30</v>
      </c>
      <c r="P11408">
        <v>10</v>
      </c>
      <c r="Q11408" t="s">
        <v>156</v>
      </c>
      <c r="U11408" t="s">
        <v>752</v>
      </c>
    </row>
    <row r="11409" spans="1:21" x14ac:dyDescent="0.25">
      <c r="A11409">
        <v>2013</v>
      </c>
      <c r="B11409" s="10" t="s">
        <v>749</v>
      </c>
      <c r="C11409">
        <v>44</v>
      </c>
      <c r="D11409" t="s">
        <v>741</v>
      </c>
      <c r="G11409">
        <v>5</v>
      </c>
      <c r="J11409" t="s">
        <v>388</v>
      </c>
      <c r="K11409">
        <v>30</v>
      </c>
      <c r="L11409">
        <v>20</v>
      </c>
      <c r="M11409">
        <v>20</v>
      </c>
      <c r="P11409">
        <v>30</v>
      </c>
    </row>
    <row r="11410" spans="1:21" x14ac:dyDescent="0.25">
      <c r="A11410">
        <v>2013</v>
      </c>
      <c r="B11410" s="10" t="s">
        <v>749</v>
      </c>
      <c r="C11410">
        <v>45</v>
      </c>
      <c r="D11410" t="s">
        <v>741</v>
      </c>
      <c r="G11410">
        <v>15</v>
      </c>
      <c r="J11410" t="s">
        <v>392</v>
      </c>
      <c r="K11410">
        <v>40</v>
      </c>
      <c r="L11410">
        <v>20</v>
      </c>
      <c r="M11410">
        <v>20</v>
      </c>
    </row>
    <row r="11411" spans="1:21" x14ac:dyDescent="0.25">
      <c r="A11411">
        <v>2013</v>
      </c>
      <c r="B11411" s="10" t="s">
        <v>749</v>
      </c>
      <c r="C11411">
        <v>46</v>
      </c>
      <c r="D11411" t="s">
        <v>741</v>
      </c>
      <c r="G11411">
        <v>5</v>
      </c>
      <c r="J11411" t="s">
        <v>393</v>
      </c>
      <c r="K11411">
        <v>20</v>
      </c>
      <c r="L11411">
        <v>15</v>
      </c>
      <c r="M11411">
        <v>10</v>
      </c>
    </row>
    <row r="11412" spans="1:21" x14ac:dyDescent="0.25">
      <c r="A11412">
        <v>2013</v>
      </c>
      <c r="B11412" s="10" t="s">
        <v>749</v>
      </c>
      <c r="C11412">
        <v>47</v>
      </c>
      <c r="D11412" t="s">
        <v>741</v>
      </c>
      <c r="G11412">
        <v>30</v>
      </c>
      <c r="J11412" t="s">
        <v>390</v>
      </c>
      <c r="K11412">
        <v>40</v>
      </c>
      <c r="L11412">
        <v>30</v>
      </c>
      <c r="M11412">
        <v>20</v>
      </c>
    </row>
    <row r="11413" spans="1:21" x14ac:dyDescent="0.25">
      <c r="A11413">
        <v>2013</v>
      </c>
      <c r="B11413" s="10" t="s">
        <v>749</v>
      </c>
      <c r="C11413">
        <v>48</v>
      </c>
      <c r="D11413" t="s">
        <v>741</v>
      </c>
      <c r="G11413">
        <v>5</v>
      </c>
      <c r="J11413" t="s">
        <v>454</v>
      </c>
      <c r="K11413">
        <v>10</v>
      </c>
      <c r="L11413">
        <v>8</v>
      </c>
      <c r="M11413">
        <v>10</v>
      </c>
    </row>
    <row r="11414" spans="1:21" x14ac:dyDescent="0.25">
      <c r="A11414">
        <v>2013</v>
      </c>
      <c r="B11414" s="10" t="s">
        <v>749</v>
      </c>
      <c r="C11414">
        <v>49</v>
      </c>
      <c r="D11414" t="s">
        <v>741</v>
      </c>
      <c r="G11414">
        <v>5</v>
      </c>
      <c r="J11414" t="s">
        <v>398</v>
      </c>
      <c r="K11414">
        <v>15</v>
      </c>
      <c r="L11414">
        <v>10</v>
      </c>
      <c r="M11414">
        <v>5</v>
      </c>
    </row>
    <row r="11415" spans="1:21" x14ac:dyDescent="0.25">
      <c r="A11415">
        <v>2013</v>
      </c>
      <c r="B11415" s="10" t="s">
        <v>749</v>
      </c>
      <c r="C11415">
        <v>50</v>
      </c>
      <c r="D11415" t="s">
        <v>741</v>
      </c>
      <c r="G11415">
        <v>20</v>
      </c>
      <c r="J11415" t="s">
        <v>399</v>
      </c>
      <c r="K11415">
        <v>30</v>
      </c>
      <c r="L11415">
        <v>20</v>
      </c>
      <c r="M11415">
        <v>10</v>
      </c>
    </row>
    <row r="11416" spans="1:21" x14ac:dyDescent="0.25">
      <c r="A11416">
        <v>2013</v>
      </c>
      <c r="B11416" s="10" t="s">
        <v>749</v>
      </c>
      <c r="C11416">
        <v>51</v>
      </c>
      <c r="D11416" t="s">
        <v>741</v>
      </c>
      <c r="G11416">
        <v>5</v>
      </c>
      <c r="J11416" t="s">
        <v>393</v>
      </c>
      <c r="K11416">
        <v>5</v>
      </c>
      <c r="L11416">
        <v>5</v>
      </c>
      <c r="M11416">
        <v>5</v>
      </c>
    </row>
    <row r="11417" spans="1:21" x14ac:dyDescent="0.25">
      <c r="A11417">
        <v>2013</v>
      </c>
      <c r="B11417" s="10" t="s">
        <v>749</v>
      </c>
      <c r="C11417">
        <v>52</v>
      </c>
      <c r="D11417" t="s">
        <v>741</v>
      </c>
      <c r="G11417">
        <v>10</v>
      </c>
      <c r="J11417" t="s">
        <v>398</v>
      </c>
      <c r="K11417">
        <v>15</v>
      </c>
      <c r="L11417">
        <v>5</v>
      </c>
      <c r="M11417">
        <v>5</v>
      </c>
    </row>
    <row r="11418" spans="1:21" x14ac:dyDescent="0.25">
      <c r="A11418">
        <v>2013</v>
      </c>
      <c r="B11418" s="10" t="s">
        <v>749</v>
      </c>
      <c r="C11418">
        <v>53</v>
      </c>
      <c r="D11418" t="s">
        <v>741</v>
      </c>
      <c r="G11418">
        <v>5</v>
      </c>
      <c r="J11418" t="s">
        <v>393</v>
      </c>
      <c r="K11418">
        <v>5</v>
      </c>
      <c r="L11418">
        <v>5</v>
      </c>
      <c r="M11418">
        <v>5</v>
      </c>
      <c r="O11418">
        <v>20</v>
      </c>
      <c r="Q11418" t="s">
        <v>156</v>
      </c>
      <c r="U11418" t="s">
        <v>753</v>
      </c>
    </row>
    <row r="11419" spans="1:21" x14ac:dyDescent="0.25">
      <c r="A11419">
        <v>2013</v>
      </c>
      <c r="B11419" s="10" t="s">
        <v>749</v>
      </c>
      <c r="C11419">
        <v>54</v>
      </c>
      <c r="D11419" t="s">
        <v>741</v>
      </c>
      <c r="G11419">
        <v>15</v>
      </c>
      <c r="J11419" t="s">
        <v>393</v>
      </c>
      <c r="K11419">
        <v>20</v>
      </c>
      <c r="L11419">
        <v>10</v>
      </c>
      <c r="M11419">
        <v>10</v>
      </c>
    </row>
    <row r="11420" spans="1:21" x14ac:dyDescent="0.25">
      <c r="A11420">
        <v>2013</v>
      </c>
      <c r="B11420" s="10" t="s">
        <v>749</v>
      </c>
      <c r="C11420">
        <v>55</v>
      </c>
      <c r="D11420" t="s">
        <v>741</v>
      </c>
      <c r="G11420">
        <v>20</v>
      </c>
      <c r="J11420" t="s">
        <v>390</v>
      </c>
      <c r="K11420">
        <v>25</v>
      </c>
      <c r="L11420">
        <v>10</v>
      </c>
      <c r="M11420">
        <v>10</v>
      </c>
      <c r="P11420">
        <v>20</v>
      </c>
    </row>
    <row r="11421" spans="1:21" x14ac:dyDescent="0.25">
      <c r="A11421">
        <v>2013</v>
      </c>
      <c r="B11421" s="10" t="s">
        <v>749</v>
      </c>
      <c r="C11421">
        <v>56</v>
      </c>
      <c r="D11421" t="s">
        <v>717</v>
      </c>
      <c r="E11421">
        <v>5</v>
      </c>
      <c r="F11421">
        <v>8.5</v>
      </c>
      <c r="G11421">
        <v>10</v>
      </c>
      <c r="H11421">
        <v>0</v>
      </c>
      <c r="I11421">
        <f>(SUM(G11421:G11428))/(1000-H11421)*1000</f>
        <v>59</v>
      </c>
      <c r="J11421" t="s">
        <v>390</v>
      </c>
      <c r="K11421">
        <v>20</v>
      </c>
      <c r="L11421">
        <v>15</v>
      </c>
      <c r="M11421">
        <v>10</v>
      </c>
      <c r="O11421">
        <v>20</v>
      </c>
      <c r="U11421" t="s">
        <v>754</v>
      </c>
    </row>
    <row r="11422" spans="1:21" x14ac:dyDescent="0.25">
      <c r="A11422">
        <v>2013</v>
      </c>
      <c r="B11422" s="10" t="s">
        <v>749</v>
      </c>
      <c r="C11422">
        <v>57</v>
      </c>
      <c r="D11422" t="s">
        <v>717</v>
      </c>
      <c r="G11422">
        <v>5</v>
      </c>
      <c r="J11422" t="s">
        <v>386</v>
      </c>
      <c r="K11422">
        <v>10</v>
      </c>
      <c r="L11422">
        <v>10</v>
      </c>
      <c r="M11422">
        <v>10</v>
      </c>
    </row>
    <row r="11423" spans="1:21" x14ac:dyDescent="0.25">
      <c r="A11423">
        <v>2013</v>
      </c>
      <c r="B11423" s="10" t="s">
        <v>749</v>
      </c>
      <c r="C11423">
        <v>58</v>
      </c>
      <c r="D11423" t="s">
        <v>717</v>
      </c>
      <c r="G11423">
        <v>5</v>
      </c>
      <c r="J11423" t="s">
        <v>393</v>
      </c>
      <c r="K11423">
        <v>40</v>
      </c>
      <c r="L11423">
        <v>20</v>
      </c>
      <c r="M11423">
        <v>40</v>
      </c>
      <c r="P11423">
        <v>20</v>
      </c>
    </row>
    <row r="11424" spans="1:21" x14ac:dyDescent="0.25">
      <c r="A11424">
        <v>2013</v>
      </c>
      <c r="B11424" s="10" t="s">
        <v>749</v>
      </c>
      <c r="C11424">
        <v>59</v>
      </c>
      <c r="D11424" t="s">
        <v>717</v>
      </c>
      <c r="G11424">
        <v>25</v>
      </c>
      <c r="J11424" t="s">
        <v>392</v>
      </c>
      <c r="K11424">
        <v>30</v>
      </c>
      <c r="L11424">
        <v>30</v>
      </c>
      <c r="M11424">
        <v>35</v>
      </c>
    </row>
    <row r="11425" spans="1:17" x14ac:dyDescent="0.25">
      <c r="A11425">
        <v>2013</v>
      </c>
      <c r="B11425" s="10" t="s">
        <v>749</v>
      </c>
      <c r="C11425">
        <v>60</v>
      </c>
      <c r="D11425" t="s">
        <v>717</v>
      </c>
      <c r="G11425">
        <v>5</v>
      </c>
      <c r="J11425" t="s">
        <v>390</v>
      </c>
      <c r="K11425">
        <v>5</v>
      </c>
      <c r="L11425">
        <v>5</v>
      </c>
      <c r="M11425">
        <v>5</v>
      </c>
    </row>
    <row r="11426" spans="1:17" x14ac:dyDescent="0.25">
      <c r="A11426">
        <v>2013</v>
      </c>
      <c r="B11426" s="10" t="s">
        <v>749</v>
      </c>
      <c r="C11426">
        <v>61</v>
      </c>
      <c r="D11426" t="s">
        <v>717</v>
      </c>
      <c r="G11426">
        <v>2</v>
      </c>
      <c r="J11426" t="s">
        <v>388</v>
      </c>
      <c r="K11426">
        <v>35</v>
      </c>
      <c r="L11426">
        <v>40</v>
      </c>
      <c r="M11426">
        <v>80</v>
      </c>
      <c r="P11426">
        <v>50</v>
      </c>
    </row>
    <row r="11427" spans="1:17" x14ac:dyDescent="0.25">
      <c r="A11427">
        <v>2013</v>
      </c>
      <c r="B11427" s="10" t="s">
        <v>749</v>
      </c>
      <c r="C11427">
        <v>62</v>
      </c>
      <c r="D11427" t="s">
        <v>717</v>
      </c>
      <c r="G11427">
        <v>2</v>
      </c>
      <c r="J11427" t="s">
        <v>390</v>
      </c>
      <c r="K11427">
        <v>15</v>
      </c>
      <c r="L11427">
        <v>15</v>
      </c>
      <c r="M11427">
        <v>20</v>
      </c>
    </row>
    <row r="11428" spans="1:17" x14ac:dyDescent="0.25">
      <c r="A11428">
        <v>2013</v>
      </c>
      <c r="B11428" s="10" t="s">
        <v>749</v>
      </c>
      <c r="C11428">
        <v>63</v>
      </c>
      <c r="D11428" t="s">
        <v>717</v>
      </c>
      <c r="G11428">
        <v>5</v>
      </c>
      <c r="J11428" t="s">
        <v>392</v>
      </c>
      <c r="K11428">
        <v>20</v>
      </c>
      <c r="L11428">
        <v>25</v>
      </c>
      <c r="M11428">
        <v>20</v>
      </c>
    </row>
    <row r="11429" spans="1:17" x14ac:dyDescent="0.25">
      <c r="A11429">
        <v>2013</v>
      </c>
      <c r="B11429" s="10" t="s">
        <v>749</v>
      </c>
      <c r="C11429">
        <v>64</v>
      </c>
      <c r="D11429" t="s">
        <v>717</v>
      </c>
      <c r="E11429">
        <v>6</v>
      </c>
      <c r="F11429">
        <v>8.5</v>
      </c>
      <c r="G11429">
        <v>7</v>
      </c>
      <c r="H11429">
        <v>0</v>
      </c>
      <c r="I11429">
        <f>(SUM(G11429:G11434))/(1000-H11429)*1000</f>
        <v>74</v>
      </c>
      <c r="J11429" t="s">
        <v>393</v>
      </c>
      <c r="K11429">
        <v>60</v>
      </c>
      <c r="L11429">
        <v>55</v>
      </c>
      <c r="M11429">
        <v>75</v>
      </c>
      <c r="P11429">
        <v>30</v>
      </c>
      <c r="Q11429" t="s">
        <v>156</v>
      </c>
    </row>
    <row r="11430" spans="1:17" x14ac:dyDescent="0.25">
      <c r="A11430">
        <v>2013</v>
      </c>
      <c r="B11430" s="10" t="s">
        <v>749</v>
      </c>
      <c r="C11430">
        <v>65</v>
      </c>
      <c r="D11430" t="s">
        <v>717</v>
      </c>
      <c r="G11430">
        <v>5</v>
      </c>
      <c r="J11430" t="s">
        <v>390</v>
      </c>
      <c r="K11430">
        <v>5</v>
      </c>
      <c r="L11430">
        <v>4</v>
      </c>
      <c r="M11430">
        <v>2</v>
      </c>
    </row>
    <row r="11431" spans="1:17" x14ac:dyDescent="0.25">
      <c r="A11431">
        <v>2013</v>
      </c>
      <c r="B11431" s="10" t="s">
        <v>749</v>
      </c>
      <c r="C11431">
        <v>66</v>
      </c>
      <c r="D11431" t="s">
        <v>717</v>
      </c>
      <c r="G11431">
        <v>4</v>
      </c>
      <c r="J11431" t="s">
        <v>398</v>
      </c>
      <c r="K11431">
        <v>15</v>
      </c>
      <c r="L11431">
        <v>10</v>
      </c>
      <c r="M11431">
        <v>15</v>
      </c>
    </row>
    <row r="11432" spans="1:17" x14ac:dyDescent="0.25">
      <c r="A11432">
        <v>2013</v>
      </c>
      <c r="B11432" s="10" t="s">
        <v>749</v>
      </c>
      <c r="C11432">
        <v>67</v>
      </c>
      <c r="D11432" t="s">
        <v>717</v>
      </c>
      <c r="G11432">
        <v>3</v>
      </c>
      <c r="J11432" t="s">
        <v>398</v>
      </c>
      <c r="K11432">
        <v>10</v>
      </c>
      <c r="L11432">
        <v>10</v>
      </c>
      <c r="M11432">
        <v>10</v>
      </c>
    </row>
    <row r="11433" spans="1:17" x14ac:dyDescent="0.25">
      <c r="A11433">
        <v>2013</v>
      </c>
      <c r="B11433" s="10" t="s">
        <v>749</v>
      </c>
      <c r="C11433">
        <v>68</v>
      </c>
      <c r="D11433" t="s">
        <v>717</v>
      </c>
      <c r="G11433">
        <v>15</v>
      </c>
      <c r="J11433" t="s">
        <v>424</v>
      </c>
      <c r="K11433">
        <v>30</v>
      </c>
      <c r="L11433">
        <v>30</v>
      </c>
      <c r="M11433">
        <v>5</v>
      </c>
    </row>
    <row r="11434" spans="1:17" x14ac:dyDescent="0.25">
      <c r="A11434">
        <v>2013</v>
      </c>
      <c r="B11434" s="10" t="s">
        <v>749</v>
      </c>
      <c r="C11434">
        <v>69</v>
      </c>
      <c r="D11434" t="s">
        <v>717</v>
      </c>
      <c r="G11434">
        <v>40</v>
      </c>
      <c r="J11434" t="s">
        <v>399</v>
      </c>
      <c r="K11434">
        <v>40</v>
      </c>
      <c r="L11434">
        <v>30</v>
      </c>
      <c r="M11434">
        <v>20</v>
      </c>
      <c r="P11434">
        <v>10</v>
      </c>
    </row>
    <row r="11435" spans="1:17" x14ac:dyDescent="0.25">
      <c r="A11435">
        <v>2013</v>
      </c>
      <c r="B11435" s="10" t="s">
        <v>75</v>
      </c>
      <c r="C11435">
        <v>1</v>
      </c>
      <c r="D11435" t="s">
        <v>716</v>
      </c>
      <c r="E11435">
        <v>1</v>
      </c>
      <c r="F11435">
        <f>20*0.3048</f>
        <v>6.0960000000000001</v>
      </c>
      <c r="G11435">
        <v>5</v>
      </c>
      <c r="H11435">
        <v>0</v>
      </c>
      <c r="I11435">
        <f>(SUM(G11435:G11447))/(1000-H11435)*1000</f>
        <v>352</v>
      </c>
      <c r="J11435" t="s">
        <v>393</v>
      </c>
      <c r="K11435">
        <v>16</v>
      </c>
      <c r="L11435">
        <v>10</v>
      </c>
      <c r="M11435">
        <v>17</v>
      </c>
    </row>
    <row r="11436" spans="1:17" x14ac:dyDescent="0.25">
      <c r="A11436">
        <v>2013</v>
      </c>
      <c r="B11436" s="10" t="s">
        <v>75</v>
      </c>
      <c r="C11436">
        <v>2</v>
      </c>
      <c r="D11436" t="s">
        <v>716</v>
      </c>
      <c r="G11436">
        <v>15</v>
      </c>
      <c r="J11436" t="s">
        <v>714</v>
      </c>
      <c r="K11436">
        <v>22</v>
      </c>
      <c r="L11436">
        <v>16</v>
      </c>
      <c r="M11436">
        <v>8</v>
      </c>
      <c r="Q11436" t="s">
        <v>363</v>
      </c>
    </row>
    <row r="11437" spans="1:17" x14ac:dyDescent="0.25">
      <c r="A11437">
        <v>2013</v>
      </c>
      <c r="B11437" s="10" t="s">
        <v>75</v>
      </c>
      <c r="C11437">
        <v>3</v>
      </c>
      <c r="D11437" t="s">
        <v>716</v>
      </c>
      <c r="G11437">
        <v>90</v>
      </c>
      <c r="J11437" t="s">
        <v>427</v>
      </c>
      <c r="K11437">
        <v>140</v>
      </c>
      <c r="L11437">
        <v>94</v>
      </c>
      <c r="M11437">
        <v>140</v>
      </c>
      <c r="P11437">
        <v>50</v>
      </c>
    </row>
    <row r="11438" spans="1:17" x14ac:dyDescent="0.25">
      <c r="A11438">
        <v>2013</v>
      </c>
      <c r="B11438" s="10" t="s">
        <v>75</v>
      </c>
      <c r="C11438">
        <v>4</v>
      </c>
      <c r="D11438" t="s">
        <v>716</v>
      </c>
      <c r="G11438">
        <v>20</v>
      </c>
      <c r="J11438" t="s">
        <v>388</v>
      </c>
      <c r="K11438">
        <v>70</v>
      </c>
      <c r="L11438">
        <v>50</v>
      </c>
      <c r="M11438">
        <v>60</v>
      </c>
      <c r="P11438">
        <v>60</v>
      </c>
    </row>
    <row r="11439" spans="1:17" x14ac:dyDescent="0.25">
      <c r="A11439">
        <v>2013</v>
      </c>
      <c r="B11439" s="10" t="s">
        <v>75</v>
      </c>
      <c r="C11439">
        <v>5</v>
      </c>
      <c r="D11439" t="s">
        <v>716</v>
      </c>
      <c r="G11439">
        <v>20</v>
      </c>
      <c r="J11439" t="s">
        <v>388</v>
      </c>
      <c r="K11439">
        <v>43</v>
      </c>
      <c r="L11439">
        <v>40</v>
      </c>
      <c r="M11439">
        <v>30</v>
      </c>
      <c r="P11439">
        <v>70</v>
      </c>
    </row>
    <row r="11440" spans="1:17" x14ac:dyDescent="0.25">
      <c r="A11440">
        <v>2013</v>
      </c>
      <c r="B11440" s="10" t="s">
        <v>75</v>
      </c>
      <c r="C11440">
        <v>6</v>
      </c>
      <c r="D11440" t="s">
        <v>716</v>
      </c>
      <c r="G11440">
        <v>40</v>
      </c>
      <c r="J11440" t="s">
        <v>388</v>
      </c>
      <c r="K11440">
        <v>80</v>
      </c>
      <c r="L11440">
        <v>35</v>
      </c>
      <c r="M11440">
        <v>25</v>
      </c>
    </row>
    <row r="11441" spans="1:21" x14ac:dyDescent="0.25">
      <c r="A11441">
        <v>2013</v>
      </c>
      <c r="B11441" s="10" t="s">
        <v>75</v>
      </c>
      <c r="C11441">
        <v>7</v>
      </c>
      <c r="D11441" t="s">
        <v>716</v>
      </c>
      <c r="G11441">
        <v>50</v>
      </c>
      <c r="J11441" t="s">
        <v>397</v>
      </c>
      <c r="K11441">
        <v>50</v>
      </c>
      <c r="L11441">
        <v>25</v>
      </c>
      <c r="M11441">
        <v>30</v>
      </c>
    </row>
    <row r="11442" spans="1:21" x14ac:dyDescent="0.25">
      <c r="A11442">
        <v>2013</v>
      </c>
      <c r="B11442" s="10" t="s">
        <v>75</v>
      </c>
      <c r="C11442">
        <v>8</v>
      </c>
      <c r="D11442" t="s">
        <v>716</v>
      </c>
      <c r="G11442">
        <v>40</v>
      </c>
      <c r="J11442" t="s">
        <v>398</v>
      </c>
      <c r="K11442">
        <v>60</v>
      </c>
      <c r="L11442">
        <v>50</v>
      </c>
      <c r="M11442">
        <v>20</v>
      </c>
    </row>
    <row r="11443" spans="1:21" x14ac:dyDescent="0.25">
      <c r="A11443">
        <v>2013</v>
      </c>
      <c r="B11443" s="10" t="s">
        <v>75</v>
      </c>
      <c r="C11443">
        <v>9</v>
      </c>
      <c r="D11443" t="s">
        <v>716</v>
      </c>
      <c r="G11443">
        <v>35</v>
      </c>
      <c r="J11443" t="s">
        <v>388</v>
      </c>
      <c r="K11443">
        <v>35</v>
      </c>
      <c r="L11443">
        <v>40</v>
      </c>
      <c r="M11443">
        <v>30</v>
      </c>
      <c r="P11443">
        <v>50</v>
      </c>
    </row>
    <row r="11444" spans="1:21" x14ac:dyDescent="0.25">
      <c r="A11444">
        <v>2013</v>
      </c>
      <c r="B11444" s="10" t="s">
        <v>75</v>
      </c>
      <c r="C11444">
        <v>10</v>
      </c>
      <c r="D11444" t="s">
        <v>716</v>
      </c>
      <c r="G11444">
        <v>5</v>
      </c>
      <c r="J11444" t="s">
        <v>393</v>
      </c>
      <c r="K11444">
        <v>22</v>
      </c>
      <c r="L11444">
        <v>14</v>
      </c>
      <c r="M11444">
        <v>22</v>
      </c>
      <c r="P11444">
        <v>5</v>
      </c>
    </row>
    <row r="11445" spans="1:21" x14ac:dyDescent="0.25">
      <c r="A11445">
        <v>2013</v>
      </c>
      <c r="B11445" s="10" t="s">
        <v>75</v>
      </c>
      <c r="C11445">
        <v>11</v>
      </c>
      <c r="D11445" t="s">
        <v>716</v>
      </c>
      <c r="G11445">
        <v>5</v>
      </c>
      <c r="J11445" t="s">
        <v>388</v>
      </c>
      <c r="K11445">
        <v>10</v>
      </c>
      <c r="L11445">
        <v>5</v>
      </c>
      <c r="M11445">
        <v>5</v>
      </c>
    </row>
    <row r="11446" spans="1:21" x14ac:dyDescent="0.25">
      <c r="A11446">
        <v>2013</v>
      </c>
      <c r="B11446" s="10" t="s">
        <v>75</v>
      </c>
      <c r="C11446">
        <v>12</v>
      </c>
      <c r="D11446" t="s">
        <v>716</v>
      </c>
      <c r="G11446">
        <v>15</v>
      </c>
      <c r="J11446" t="s">
        <v>393</v>
      </c>
      <c r="K11446">
        <v>18</v>
      </c>
      <c r="L11446">
        <v>14</v>
      </c>
      <c r="M11446">
        <v>10</v>
      </c>
    </row>
    <row r="11447" spans="1:21" x14ac:dyDescent="0.25">
      <c r="A11447">
        <v>2013</v>
      </c>
      <c r="B11447" s="10" t="s">
        <v>75</v>
      </c>
      <c r="C11447">
        <v>13</v>
      </c>
      <c r="D11447" t="s">
        <v>716</v>
      </c>
      <c r="G11447">
        <v>12</v>
      </c>
      <c r="J11447" t="s">
        <v>393</v>
      </c>
      <c r="K11447">
        <v>25</v>
      </c>
      <c r="L11447">
        <v>10</v>
      </c>
      <c r="M11447">
        <v>10</v>
      </c>
    </row>
    <row r="11448" spans="1:21" x14ac:dyDescent="0.25">
      <c r="A11448">
        <v>2013</v>
      </c>
      <c r="B11448" s="10" t="s">
        <v>75</v>
      </c>
      <c r="C11448">
        <v>14</v>
      </c>
      <c r="D11448" t="s">
        <v>716</v>
      </c>
      <c r="E11448">
        <v>2</v>
      </c>
      <c r="F11448">
        <f>20*0.3048</f>
        <v>6.0960000000000001</v>
      </c>
      <c r="G11448">
        <v>5</v>
      </c>
      <c r="H11448">
        <v>0</v>
      </c>
      <c r="I11448">
        <f>(SUM(G11448:G11465))/(1000-H11448)*1000</f>
        <v>226</v>
      </c>
      <c r="J11448" t="s">
        <v>388</v>
      </c>
      <c r="K11448">
        <v>70</v>
      </c>
      <c r="L11448">
        <v>60</v>
      </c>
      <c r="M11448">
        <v>20</v>
      </c>
      <c r="P11448">
        <v>40</v>
      </c>
    </row>
    <row r="11449" spans="1:21" x14ac:dyDescent="0.25">
      <c r="A11449">
        <v>2013</v>
      </c>
      <c r="B11449" s="10" t="s">
        <v>75</v>
      </c>
      <c r="C11449">
        <v>15</v>
      </c>
      <c r="D11449" t="s">
        <v>716</v>
      </c>
      <c r="G11449">
        <v>10</v>
      </c>
      <c r="J11449" t="s">
        <v>430</v>
      </c>
      <c r="K11449">
        <v>15</v>
      </c>
      <c r="L11449">
        <v>10</v>
      </c>
      <c r="M11449">
        <v>5</v>
      </c>
    </row>
    <row r="11450" spans="1:21" x14ac:dyDescent="0.25">
      <c r="A11450">
        <v>2013</v>
      </c>
      <c r="B11450" s="10" t="s">
        <v>75</v>
      </c>
      <c r="C11450">
        <v>16</v>
      </c>
      <c r="D11450" t="s">
        <v>716</v>
      </c>
      <c r="G11450">
        <v>16</v>
      </c>
      <c r="J11450" t="s">
        <v>393</v>
      </c>
      <c r="K11450">
        <v>25</v>
      </c>
      <c r="L11450">
        <v>20</v>
      </c>
      <c r="M11450">
        <v>20</v>
      </c>
      <c r="P11450">
        <v>5</v>
      </c>
      <c r="U11450" t="s">
        <v>755</v>
      </c>
    </row>
    <row r="11451" spans="1:21" x14ac:dyDescent="0.25">
      <c r="A11451">
        <v>2013</v>
      </c>
      <c r="B11451" s="10" t="s">
        <v>75</v>
      </c>
      <c r="C11451">
        <v>17</v>
      </c>
      <c r="D11451" t="s">
        <v>716</v>
      </c>
      <c r="G11451">
        <v>20</v>
      </c>
      <c r="J11451" t="s">
        <v>714</v>
      </c>
      <c r="K11451">
        <v>20</v>
      </c>
      <c r="L11451">
        <v>15</v>
      </c>
      <c r="M11451">
        <v>10</v>
      </c>
    </row>
    <row r="11452" spans="1:21" x14ac:dyDescent="0.25">
      <c r="A11452">
        <v>2013</v>
      </c>
      <c r="B11452" s="10" t="s">
        <v>75</v>
      </c>
      <c r="C11452">
        <v>18</v>
      </c>
      <c r="D11452" t="s">
        <v>716</v>
      </c>
      <c r="G11452">
        <v>10</v>
      </c>
      <c r="J11452" t="s">
        <v>388</v>
      </c>
      <c r="K11452">
        <v>35</v>
      </c>
      <c r="L11452">
        <v>20</v>
      </c>
      <c r="M11452">
        <v>20</v>
      </c>
      <c r="P11452">
        <v>30</v>
      </c>
    </row>
    <row r="11453" spans="1:21" x14ac:dyDescent="0.25">
      <c r="A11453">
        <v>2013</v>
      </c>
      <c r="B11453" s="10" t="s">
        <v>75</v>
      </c>
      <c r="C11453">
        <v>19</v>
      </c>
      <c r="D11453" t="s">
        <v>716</v>
      </c>
      <c r="G11453">
        <v>5</v>
      </c>
      <c r="J11453" t="s">
        <v>393</v>
      </c>
      <c r="K11453">
        <v>15</v>
      </c>
      <c r="L11453">
        <v>10</v>
      </c>
      <c r="M11453">
        <v>12</v>
      </c>
    </row>
    <row r="11454" spans="1:21" x14ac:dyDescent="0.25">
      <c r="A11454">
        <v>2013</v>
      </c>
      <c r="B11454" s="10" t="s">
        <v>75</v>
      </c>
      <c r="C11454">
        <v>20</v>
      </c>
      <c r="D11454" t="s">
        <v>716</v>
      </c>
      <c r="G11454">
        <v>5</v>
      </c>
      <c r="J11454" t="s">
        <v>393</v>
      </c>
      <c r="K11454">
        <v>15</v>
      </c>
      <c r="L11454">
        <v>10</v>
      </c>
      <c r="M11454">
        <v>20</v>
      </c>
      <c r="P11454">
        <v>5</v>
      </c>
    </row>
    <row r="11455" spans="1:21" x14ac:dyDescent="0.25">
      <c r="A11455">
        <v>2013</v>
      </c>
      <c r="B11455" s="10" t="s">
        <v>75</v>
      </c>
      <c r="C11455">
        <v>21</v>
      </c>
      <c r="D11455" t="s">
        <v>716</v>
      </c>
      <c r="G11455">
        <v>10</v>
      </c>
      <c r="J11455" t="s">
        <v>393</v>
      </c>
      <c r="K11455">
        <v>10</v>
      </c>
      <c r="L11455">
        <v>5</v>
      </c>
      <c r="M11455">
        <v>5</v>
      </c>
    </row>
    <row r="11456" spans="1:21" x14ac:dyDescent="0.25">
      <c r="A11456">
        <v>2013</v>
      </c>
      <c r="B11456" s="10" t="s">
        <v>75</v>
      </c>
      <c r="C11456">
        <v>22</v>
      </c>
      <c r="D11456" t="s">
        <v>716</v>
      </c>
      <c r="G11456">
        <v>20</v>
      </c>
      <c r="J11456" t="s">
        <v>393</v>
      </c>
      <c r="K11456">
        <v>20</v>
      </c>
      <c r="L11456">
        <v>15</v>
      </c>
      <c r="M11456">
        <v>20</v>
      </c>
    </row>
    <row r="11457" spans="1:16" x14ac:dyDescent="0.25">
      <c r="A11457">
        <v>2013</v>
      </c>
      <c r="B11457" s="10" t="s">
        <v>75</v>
      </c>
      <c r="C11457">
        <v>23</v>
      </c>
      <c r="D11457" t="s">
        <v>716</v>
      </c>
      <c r="G11457">
        <v>20</v>
      </c>
      <c r="J11457" t="s">
        <v>388</v>
      </c>
      <c r="K11457">
        <v>20</v>
      </c>
      <c r="L11457">
        <v>15</v>
      </c>
      <c r="M11457">
        <v>20</v>
      </c>
    </row>
    <row r="11458" spans="1:16" x14ac:dyDescent="0.25">
      <c r="A11458">
        <v>2013</v>
      </c>
      <c r="B11458" s="10" t="s">
        <v>75</v>
      </c>
      <c r="C11458">
        <v>24</v>
      </c>
      <c r="D11458" t="s">
        <v>716</v>
      </c>
      <c r="G11458">
        <v>30</v>
      </c>
      <c r="J11458" t="s">
        <v>388</v>
      </c>
      <c r="K11458">
        <v>30</v>
      </c>
      <c r="L11458">
        <v>25</v>
      </c>
      <c r="M11458">
        <v>25</v>
      </c>
    </row>
    <row r="11459" spans="1:16" x14ac:dyDescent="0.25">
      <c r="A11459">
        <v>2013</v>
      </c>
      <c r="B11459" s="10" t="s">
        <v>75</v>
      </c>
      <c r="C11459">
        <v>25</v>
      </c>
      <c r="D11459" t="s">
        <v>716</v>
      </c>
      <c r="G11459">
        <v>5</v>
      </c>
      <c r="J11459" t="s">
        <v>756</v>
      </c>
      <c r="K11459">
        <v>15</v>
      </c>
      <c r="L11459">
        <v>10</v>
      </c>
      <c r="M11459">
        <v>5</v>
      </c>
    </row>
    <row r="11460" spans="1:16" x14ac:dyDescent="0.25">
      <c r="A11460">
        <v>2013</v>
      </c>
      <c r="B11460" s="10" t="s">
        <v>75</v>
      </c>
      <c r="C11460">
        <v>26</v>
      </c>
      <c r="D11460" t="s">
        <v>716</v>
      </c>
      <c r="G11460">
        <v>20</v>
      </c>
      <c r="J11460" t="s">
        <v>390</v>
      </c>
      <c r="K11460">
        <v>60</v>
      </c>
      <c r="L11460">
        <v>40</v>
      </c>
      <c r="M11460">
        <v>25</v>
      </c>
      <c r="P11460">
        <v>2</v>
      </c>
    </row>
    <row r="11461" spans="1:16" x14ac:dyDescent="0.25">
      <c r="A11461">
        <v>2013</v>
      </c>
      <c r="B11461" s="10" t="s">
        <v>75</v>
      </c>
      <c r="C11461">
        <v>27</v>
      </c>
      <c r="D11461" t="s">
        <v>716</v>
      </c>
      <c r="G11461">
        <v>10</v>
      </c>
      <c r="J11461" t="s">
        <v>393</v>
      </c>
      <c r="K11461">
        <v>20</v>
      </c>
      <c r="L11461">
        <v>15</v>
      </c>
      <c r="M11461">
        <v>5</v>
      </c>
    </row>
    <row r="11462" spans="1:16" x14ac:dyDescent="0.25">
      <c r="A11462">
        <v>2013</v>
      </c>
      <c r="B11462" s="10" t="s">
        <v>75</v>
      </c>
      <c r="C11462">
        <v>28</v>
      </c>
      <c r="D11462" t="s">
        <v>716</v>
      </c>
      <c r="G11462">
        <v>10</v>
      </c>
      <c r="J11462" t="s">
        <v>393</v>
      </c>
      <c r="K11462">
        <v>10</v>
      </c>
      <c r="L11462">
        <v>10</v>
      </c>
      <c r="M11462">
        <v>5</v>
      </c>
    </row>
    <row r="11463" spans="1:16" x14ac:dyDescent="0.25">
      <c r="A11463">
        <v>2013</v>
      </c>
      <c r="B11463" s="10" t="s">
        <v>75</v>
      </c>
      <c r="C11463">
        <v>29</v>
      </c>
      <c r="D11463" t="s">
        <v>716</v>
      </c>
      <c r="G11463">
        <v>10</v>
      </c>
      <c r="J11463" t="s">
        <v>393</v>
      </c>
      <c r="K11463">
        <v>30</v>
      </c>
      <c r="L11463">
        <v>20</v>
      </c>
      <c r="M11463">
        <v>10</v>
      </c>
    </row>
    <row r="11464" spans="1:16" x14ac:dyDescent="0.25">
      <c r="A11464">
        <v>2013</v>
      </c>
      <c r="B11464" s="10" t="s">
        <v>75</v>
      </c>
      <c r="C11464">
        <v>30</v>
      </c>
      <c r="D11464" t="s">
        <v>716</v>
      </c>
      <c r="G11464">
        <v>15</v>
      </c>
      <c r="J11464" t="s">
        <v>393</v>
      </c>
      <c r="K11464">
        <v>15</v>
      </c>
      <c r="L11464">
        <v>10</v>
      </c>
      <c r="M11464">
        <v>20</v>
      </c>
    </row>
    <row r="11465" spans="1:16" x14ac:dyDescent="0.25">
      <c r="A11465">
        <v>2013</v>
      </c>
      <c r="B11465" s="10" t="s">
        <v>75</v>
      </c>
      <c r="C11465">
        <v>31</v>
      </c>
      <c r="D11465" t="s">
        <v>716</v>
      </c>
      <c r="G11465">
        <v>5</v>
      </c>
      <c r="J11465" t="s">
        <v>393</v>
      </c>
      <c r="K11465">
        <v>20</v>
      </c>
      <c r="L11465">
        <v>10</v>
      </c>
      <c r="M11465">
        <v>15</v>
      </c>
    </row>
    <row r="11466" spans="1:16" x14ac:dyDescent="0.25">
      <c r="A11466">
        <v>2013</v>
      </c>
      <c r="B11466" s="10" t="s">
        <v>75</v>
      </c>
      <c r="C11466">
        <v>32</v>
      </c>
      <c r="D11466" t="s">
        <v>716</v>
      </c>
      <c r="E11466">
        <v>3</v>
      </c>
      <c r="F11466">
        <f>20*0.3048</f>
        <v>6.0960000000000001</v>
      </c>
      <c r="G11466">
        <v>5</v>
      </c>
      <c r="H11466">
        <v>0</v>
      </c>
      <c r="I11466">
        <f>(SUM(G11466:G11482))/(1000-H11466)*1000</f>
        <v>240</v>
      </c>
      <c r="J11466" t="s">
        <v>393</v>
      </c>
      <c r="K11466">
        <v>5</v>
      </c>
      <c r="L11466">
        <v>3</v>
      </c>
      <c r="M11466">
        <v>2</v>
      </c>
    </row>
    <row r="11467" spans="1:16" x14ac:dyDescent="0.25">
      <c r="A11467">
        <v>2013</v>
      </c>
      <c r="B11467" s="10" t="s">
        <v>75</v>
      </c>
      <c r="C11467">
        <v>33</v>
      </c>
      <c r="D11467" t="s">
        <v>716</v>
      </c>
      <c r="G11467">
        <v>10</v>
      </c>
      <c r="J11467" t="s">
        <v>397</v>
      </c>
      <c r="K11467">
        <v>50</v>
      </c>
      <c r="L11467">
        <v>20</v>
      </c>
      <c r="M11467">
        <v>50</v>
      </c>
      <c r="P11467">
        <v>25</v>
      </c>
    </row>
    <row r="11468" spans="1:16" x14ac:dyDescent="0.25">
      <c r="A11468">
        <v>2013</v>
      </c>
      <c r="B11468" s="10" t="s">
        <v>75</v>
      </c>
      <c r="C11468">
        <v>34</v>
      </c>
      <c r="D11468" t="s">
        <v>716</v>
      </c>
      <c r="G11468">
        <v>10</v>
      </c>
      <c r="J11468" t="s">
        <v>392</v>
      </c>
      <c r="K11468">
        <v>15</v>
      </c>
      <c r="L11468">
        <v>15</v>
      </c>
      <c r="M11468">
        <v>5</v>
      </c>
    </row>
    <row r="11469" spans="1:16" x14ac:dyDescent="0.25">
      <c r="A11469">
        <v>2013</v>
      </c>
      <c r="B11469" s="10" t="s">
        <v>75</v>
      </c>
      <c r="C11469">
        <v>35</v>
      </c>
      <c r="D11469" t="s">
        <v>716</v>
      </c>
      <c r="G11469">
        <v>45</v>
      </c>
      <c r="J11469" t="s">
        <v>397</v>
      </c>
      <c r="K11469">
        <v>90</v>
      </c>
      <c r="L11469">
        <v>80</v>
      </c>
      <c r="M11469">
        <v>60</v>
      </c>
      <c r="P11469">
        <v>50</v>
      </c>
    </row>
    <row r="11470" spans="1:16" x14ac:dyDescent="0.25">
      <c r="A11470">
        <v>2013</v>
      </c>
      <c r="B11470" s="10" t="s">
        <v>75</v>
      </c>
      <c r="C11470">
        <v>36</v>
      </c>
      <c r="D11470" t="s">
        <v>716</v>
      </c>
      <c r="G11470">
        <v>15</v>
      </c>
      <c r="J11470" t="s">
        <v>389</v>
      </c>
      <c r="K11470">
        <v>35</v>
      </c>
      <c r="L11470">
        <v>20</v>
      </c>
      <c r="M11470">
        <v>5</v>
      </c>
    </row>
    <row r="11471" spans="1:16" x14ac:dyDescent="0.25">
      <c r="A11471">
        <v>2013</v>
      </c>
      <c r="B11471" s="10" t="s">
        <v>75</v>
      </c>
      <c r="C11471">
        <v>37</v>
      </c>
      <c r="D11471" t="s">
        <v>716</v>
      </c>
      <c r="G11471">
        <v>15</v>
      </c>
      <c r="J11471" t="s">
        <v>399</v>
      </c>
      <c r="K11471">
        <v>15</v>
      </c>
      <c r="L11471">
        <v>10</v>
      </c>
      <c r="M11471">
        <v>5</v>
      </c>
    </row>
    <row r="11472" spans="1:16" x14ac:dyDescent="0.25">
      <c r="A11472">
        <v>2013</v>
      </c>
      <c r="B11472" s="10" t="s">
        <v>75</v>
      </c>
      <c r="C11472">
        <v>38</v>
      </c>
      <c r="D11472" t="s">
        <v>716</v>
      </c>
      <c r="G11472">
        <v>20</v>
      </c>
      <c r="J11472" t="s">
        <v>393</v>
      </c>
      <c r="K11472">
        <v>20</v>
      </c>
      <c r="L11472">
        <v>5</v>
      </c>
      <c r="M11472">
        <v>5</v>
      </c>
    </row>
    <row r="11473" spans="1:16" x14ac:dyDescent="0.25">
      <c r="A11473">
        <v>2013</v>
      </c>
      <c r="B11473" s="10" t="s">
        <v>75</v>
      </c>
      <c r="C11473">
        <v>39</v>
      </c>
      <c r="D11473" t="s">
        <v>716</v>
      </c>
      <c r="G11473">
        <v>10</v>
      </c>
      <c r="J11473" t="s">
        <v>393</v>
      </c>
      <c r="K11473">
        <v>30</v>
      </c>
      <c r="L11473">
        <v>30</v>
      </c>
      <c r="M11473">
        <v>25</v>
      </c>
      <c r="P11473">
        <v>30</v>
      </c>
    </row>
    <row r="11474" spans="1:16" x14ac:dyDescent="0.25">
      <c r="A11474">
        <v>2013</v>
      </c>
      <c r="B11474" s="10" t="s">
        <v>75</v>
      </c>
      <c r="C11474">
        <v>40</v>
      </c>
      <c r="D11474" t="s">
        <v>716</v>
      </c>
      <c r="G11474">
        <v>5</v>
      </c>
      <c r="J11474" t="s">
        <v>398</v>
      </c>
      <c r="K11474">
        <v>20</v>
      </c>
      <c r="L11474">
        <v>10</v>
      </c>
      <c r="M11474">
        <v>5</v>
      </c>
    </row>
    <row r="11475" spans="1:16" x14ac:dyDescent="0.25">
      <c r="A11475">
        <v>2013</v>
      </c>
      <c r="B11475" s="10" t="s">
        <v>75</v>
      </c>
      <c r="C11475">
        <v>41</v>
      </c>
      <c r="D11475" t="s">
        <v>716</v>
      </c>
      <c r="G11475">
        <v>10</v>
      </c>
      <c r="J11475" t="s">
        <v>397</v>
      </c>
      <c r="K11475">
        <v>20</v>
      </c>
      <c r="L11475">
        <v>20</v>
      </c>
      <c r="M11475">
        <v>20</v>
      </c>
    </row>
    <row r="11476" spans="1:16" x14ac:dyDescent="0.25">
      <c r="A11476">
        <v>2013</v>
      </c>
      <c r="B11476" s="10" t="s">
        <v>75</v>
      </c>
      <c r="C11476">
        <v>42</v>
      </c>
      <c r="D11476" t="s">
        <v>716</v>
      </c>
      <c r="G11476">
        <v>20</v>
      </c>
      <c r="J11476" t="s">
        <v>393</v>
      </c>
      <c r="K11476">
        <v>30</v>
      </c>
      <c r="L11476">
        <v>20</v>
      </c>
      <c r="M11476">
        <v>40</v>
      </c>
      <c r="P11476">
        <v>10</v>
      </c>
    </row>
    <row r="11477" spans="1:16" x14ac:dyDescent="0.25">
      <c r="A11477">
        <v>2013</v>
      </c>
      <c r="B11477" s="10" t="s">
        <v>75</v>
      </c>
      <c r="C11477">
        <v>43</v>
      </c>
      <c r="D11477" t="s">
        <v>716</v>
      </c>
      <c r="G11477">
        <v>10</v>
      </c>
      <c r="J11477" t="s">
        <v>392</v>
      </c>
      <c r="K11477">
        <v>40</v>
      </c>
      <c r="L11477">
        <v>15</v>
      </c>
      <c r="M11477">
        <v>5</v>
      </c>
    </row>
    <row r="11478" spans="1:16" x14ac:dyDescent="0.25">
      <c r="A11478">
        <v>2013</v>
      </c>
      <c r="B11478" s="10" t="s">
        <v>75</v>
      </c>
      <c r="C11478">
        <v>44</v>
      </c>
      <c r="D11478" t="s">
        <v>716</v>
      </c>
      <c r="G11478">
        <v>15</v>
      </c>
      <c r="J11478" t="s">
        <v>388</v>
      </c>
      <c r="K11478">
        <v>80</v>
      </c>
      <c r="L11478">
        <v>60</v>
      </c>
      <c r="M11478">
        <v>50</v>
      </c>
      <c r="P11478">
        <v>70</v>
      </c>
    </row>
    <row r="11479" spans="1:16" x14ac:dyDescent="0.25">
      <c r="A11479">
        <v>2013</v>
      </c>
      <c r="B11479" s="10" t="s">
        <v>75</v>
      </c>
      <c r="C11479">
        <v>45</v>
      </c>
      <c r="D11479" t="s">
        <v>716</v>
      </c>
      <c r="G11479">
        <v>10</v>
      </c>
      <c r="J11479" t="s">
        <v>393</v>
      </c>
      <c r="K11479">
        <v>10</v>
      </c>
      <c r="L11479">
        <v>10</v>
      </c>
      <c r="M11479">
        <v>5</v>
      </c>
    </row>
    <row r="11480" spans="1:16" x14ac:dyDescent="0.25">
      <c r="A11480">
        <v>2013</v>
      </c>
      <c r="B11480" s="10" t="s">
        <v>75</v>
      </c>
      <c r="C11480">
        <v>46</v>
      </c>
      <c r="D11480" t="s">
        <v>716</v>
      </c>
      <c r="G11480">
        <v>10</v>
      </c>
      <c r="J11480" t="s">
        <v>393</v>
      </c>
      <c r="K11480">
        <v>10</v>
      </c>
      <c r="L11480">
        <v>5</v>
      </c>
      <c r="M11480">
        <v>10</v>
      </c>
    </row>
    <row r="11481" spans="1:16" x14ac:dyDescent="0.25">
      <c r="A11481">
        <v>2013</v>
      </c>
      <c r="B11481" s="10" t="s">
        <v>75</v>
      </c>
      <c r="C11481">
        <v>47</v>
      </c>
      <c r="D11481" t="s">
        <v>716</v>
      </c>
      <c r="G11481">
        <v>20</v>
      </c>
      <c r="J11481" t="s">
        <v>398</v>
      </c>
      <c r="K11481">
        <v>30</v>
      </c>
      <c r="L11481">
        <v>20</v>
      </c>
      <c r="M11481">
        <v>5</v>
      </c>
    </row>
    <row r="11482" spans="1:16" x14ac:dyDescent="0.25">
      <c r="A11482">
        <v>2013</v>
      </c>
      <c r="B11482" s="10" t="s">
        <v>75</v>
      </c>
      <c r="C11482">
        <v>48</v>
      </c>
      <c r="D11482" t="s">
        <v>716</v>
      </c>
      <c r="G11482">
        <v>10</v>
      </c>
      <c r="J11482" t="s">
        <v>388</v>
      </c>
      <c r="K11482">
        <v>100</v>
      </c>
      <c r="L11482">
        <v>65</v>
      </c>
      <c r="M11482">
        <v>60</v>
      </c>
      <c r="P11482">
        <v>40</v>
      </c>
    </row>
    <row r="11483" spans="1:16" x14ac:dyDescent="0.25">
      <c r="A11483">
        <v>2013</v>
      </c>
      <c r="B11483" s="10" t="s">
        <v>75</v>
      </c>
      <c r="C11483">
        <v>49</v>
      </c>
      <c r="D11483" t="s">
        <v>717</v>
      </c>
      <c r="E11483">
        <v>4</v>
      </c>
      <c r="F11483">
        <f>20*0.3048</f>
        <v>6.0960000000000001</v>
      </c>
      <c r="G11483">
        <v>140</v>
      </c>
      <c r="H11483">
        <v>0</v>
      </c>
      <c r="I11483">
        <f>(SUM(G11483:G11497))/(1000-H11483)*1000</f>
        <v>450</v>
      </c>
      <c r="J11483" t="s">
        <v>388</v>
      </c>
      <c r="K11483">
        <v>140</v>
      </c>
      <c r="L11483">
        <v>70</v>
      </c>
      <c r="M11483">
        <v>20</v>
      </c>
      <c r="P11483">
        <v>20</v>
      </c>
    </row>
    <row r="11484" spans="1:16" x14ac:dyDescent="0.25">
      <c r="A11484">
        <v>2013</v>
      </c>
      <c r="B11484" s="10" t="s">
        <v>75</v>
      </c>
      <c r="C11484">
        <v>50</v>
      </c>
      <c r="D11484" t="s">
        <v>717</v>
      </c>
      <c r="G11484">
        <v>65</v>
      </c>
      <c r="J11484" t="s">
        <v>388</v>
      </c>
      <c r="K11484">
        <v>90</v>
      </c>
      <c r="L11484">
        <v>60</v>
      </c>
      <c r="M11484">
        <v>150</v>
      </c>
      <c r="P11484">
        <v>40</v>
      </c>
    </row>
    <row r="11485" spans="1:16" x14ac:dyDescent="0.25">
      <c r="A11485">
        <v>2013</v>
      </c>
      <c r="B11485" s="10" t="s">
        <v>75</v>
      </c>
      <c r="C11485">
        <v>51</v>
      </c>
      <c r="D11485" t="s">
        <v>717</v>
      </c>
      <c r="G11485">
        <v>15</v>
      </c>
      <c r="J11485" t="s">
        <v>390</v>
      </c>
      <c r="K11485">
        <v>40</v>
      </c>
      <c r="L11485">
        <v>20</v>
      </c>
      <c r="M11485">
        <v>20</v>
      </c>
    </row>
    <row r="11486" spans="1:16" x14ac:dyDescent="0.25">
      <c r="A11486">
        <v>2013</v>
      </c>
      <c r="B11486" s="10" t="s">
        <v>75</v>
      </c>
      <c r="C11486">
        <v>52</v>
      </c>
      <c r="D11486" t="s">
        <v>717</v>
      </c>
      <c r="G11486">
        <v>40</v>
      </c>
      <c r="J11486" t="s">
        <v>388</v>
      </c>
      <c r="K11486">
        <v>60</v>
      </c>
      <c r="L11486">
        <v>50</v>
      </c>
      <c r="M11486">
        <v>70</v>
      </c>
    </row>
    <row r="11487" spans="1:16" x14ac:dyDescent="0.25">
      <c r="A11487">
        <v>2013</v>
      </c>
      <c r="B11487" s="10" t="s">
        <v>75</v>
      </c>
      <c r="C11487">
        <v>53</v>
      </c>
      <c r="D11487" t="s">
        <v>717</v>
      </c>
      <c r="G11487">
        <v>5</v>
      </c>
      <c r="J11487" t="s">
        <v>390</v>
      </c>
      <c r="K11487">
        <v>15</v>
      </c>
      <c r="L11487">
        <v>10</v>
      </c>
      <c r="M11487">
        <v>10</v>
      </c>
    </row>
    <row r="11488" spans="1:16" x14ac:dyDescent="0.25">
      <c r="A11488">
        <v>2013</v>
      </c>
      <c r="B11488" s="10" t="s">
        <v>75</v>
      </c>
      <c r="C11488">
        <v>54</v>
      </c>
      <c r="D11488" t="s">
        <v>717</v>
      </c>
      <c r="G11488">
        <v>20</v>
      </c>
      <c r="J11488" t="s">
        <v>388</v>
      </c>
      <c r="K11488">
        <v>70</v>
      </c>
      <c r="L11488">
        <v>65</v>
      </c>
      <c r="M11488">
        <v>65</v>
      </c>
      <c r="P11488">
        <v>20</v>
      </c>
    </row>
    <row r="11489" spans="1:21" x14ac:dyDescent="0.25">
      <c r="A11489">
        <v>2013</v>
      </c>
      <c r="B11489" s="10" t="s">
        <v>75</v>
      </c>
      <c r="C11489">
        <v>55</v>
      </c>
      <c r="D11489" t="s">
        <v>717</v>
      </c>
      <c r="G11489">
        <v>5</v>
      </c>
      <c r="J11489" t="s">
        <v>393</v>
      </c>
      <c r="K11489">
        <v>45</v>
      </c>
      <c r="L11489">
        <v>45</v>
      </c>
      <c r="M11489">
        <v>60</v>
      </c>
      <c r="N11489">
        <v>5</v>
      </c>
      <c r="O11489">
        <v>10</v>
      </c>
      <c r="P11489">
        <v>50</v>
      </c>
    </row>
    <row r="11490" spans="1:21" x14ac:dyDescent="0.25">
      <c r="A11490">
        <v>2013</v>
      </c>
      <c r="B11490" s="10" t="s">
        <v>75</v>
      </c>
      <c r="C11490">
        <v>56</v>
      </c>
      <c r="D11490" t="s">
        <v>717</v>
      </c>
      <c r="G11490">
        <v>20</v>
      </c>
      <c r="J11490" t="s">
        <v>424</v>
      </c>
      <c r="K11490">
        <v>40</v>
      </c>
      <c r="L11490">
        <v>25</v>
      </c>
      <c r="M11490">
        <v>10</v>
      </c>
      <c r="P11490">
        <v>5</v>
      </c>
    </row>
    <row r="11491" spans="1:21" x14ac:dyDescent="0.25">
      <c r="A11491">
        <v>2013</v>
      </c>
      <c r="B11491" s="10" t="s">
        <v>75</v>
      </c>
      <c r="C11491">
        <v>57</v>
      </c>
      <c r="D11491" t="s">
        <v>717</v>
      </c>
      <c r="G11491">
        <v>10</v>
      </c>
      <c r="J11491" t="s">
        <v>393</v>
      </c>
      <c r="K11491">
        <v>20</v>
      </c>
      <c r="L11491">
        <v>30</v>
      </c>
      <c r="M11491">
        <v>1</v>
      </c>
    </row>
    <row r="11492" spans="1:21" x14ac:dyDescent="0.25">
      <c r="A11492">
        <v>2013</v>
      </c>
      <c r="B11492" s="10" t="s">
        <v>75</v>
      </c>
      <c r="C11492">
        <v>58</v>
      </c>
      <c r="D11492" t="s">
        <v>717</v>
      </c>
      <c r="G11492">
        <v>5</v>
      </c>
      <c r="J11492" t="s">
        <v>393</v>
      </c>
      <c r="K11492">
        <v>10</v>
      </c>
      <c r="L11492">
        <v>10</v>
      </c>
      <c r="M11492">
        <v>1</v>
      </c>
    </row>
    <row r="11493" spans="1:21" x14ac:dyDescent="0.25">
      <c r="A11493">
        <v>2013</v>
      </c>
      <c r="B11493" s="10" t="s">
        <v>75</v>
      </c>
      <c r="C11493">
        <v>59</v>
      </c>
      <c r="D11493" t="s">
        <v>717</v>
      </c>
      <c r="G11493">
        <v>90</v>
      </c>
      <c r="J11493" t="s">
        <v>388</v>
      </c>
      <c r="K11493">
        <v>150</v>
      </c>
      <c r="L11493">
        <v>100</v>
      </c>
      <c r="M11493">
        <v>180</v>
      </c>
      <c r="N11493">
        <v>5</v>
      </c>
      <c r="P11493">
        <v>10</v>
      </c>
      <c r="U11493" t="s">
        <v>757</v>
      </c>
    </row>
    <row r="11494" spans="1:21" x14ac:dyDescent="0.25">
      <c r="A11494">
        <v>2013</v>
      </c>
      <c r="B11494" s="10" t="s">
        <v>75</v>
      </c>
      <c r="C11494">
        <v>60</v>
      </c>
      <c r="D11494" t="s">
        <v>717</v>
      </c>
      <c r="G11494">
        <v>10</v>
      </c>
      <c r="J11494" t="s">
        <v>393</v>
      </c>
      <c r="K11494">
        <v>20</v>
      </c>
      <c r="L11494">
        <v>10</v>
      </c>
      <c r="M11494">
        <v>20</v>
      </c>
    </row>
    <row r="11495" spans="1:21" x14ac:dyDescent="0.25">
      <c r="A11495">
        <v>2013</v>
      </c>
      <c r="B11495" s="10" t="s">
        <v>75</v>
      </c>
      <c r="C11495">
        <v>61</v>
      </c>
      <c r="D11495" t="s">
        <v>717</v>
      </c>
      <c r="G11495">
        <v>13</v>
      </c>
      <c r="J11495" t="s">
        <v>389</v>
      </c>
      <c r="K11495">
        <v>20</v>
      </c>
      <c r="L11495">
        <v>35</v>
      </c>
      <c r="M11495">
        <v>45</v>
      </c>
    </row>
    <row r="11496" spans="1:21" x14ac:dyDescent="0.25">
      <c r="A11496">
        <v>2013</v>
      </c>
      <c r="B11496" s="10" t="s">
        <v>75</v>
      </c>
      <c r="C11496">
        <v>62</v>
      </c>
      <c r="D11496" t="s">
        <v>717</v>
      </c>
      <c r="G11496">
        <v>2</v>
      </c>
      <c r="J11496" t="s">
        <v>393</v>
      </c>
      <c r="K11496">
        <v>30</v>
      </c>
      <c r="L11496">
        <v>35</v>
      </c>
      <c r="M11496">
        <v>25</v>
      </c>
      <c r="N11496">
        <v>2</v>
      </c>
      <c r="Q11496" t="s">
        <v>48</v>
      </c>
    </row>
    <row r="11497" spans="1:21" x14ac:dyDescent="0.25">
      <c r="A11497">
        <v>2013</v>
      </c>
      <c r="B11497" s="10" t="s">
        <v>75</v>
      </c>
      <c r="C11497">
        <v>63</v>
      </c>
      <c r="D11497" t="s">
        <v>717</v>
      </c>
      <c r="G11497">
        <v>10</v>
      </c>
      <c r="J11497" t="s">
        <v>388</v>
      </c>
      <c r="K11497">
        <v>110</v>
      </c>
      <c r="L11497">
        <v>100</v>
      </c>
      <c r="M11497">
        <v>90</v>
      </c>
    </row>
    <row r="11498" spans="1:21" x14ac:dyDescent="0.25">
      <c r="A11498">
        <v>2013</v>
      </c>
      <c r="B11498" s="10" t="s">
        <v>75</v>
      </c>
      <c r="C11498">
        <v>64</v>
      </c>
      <c r="D11498" t="s">
        <v>717</v>
      </c>
      <c r="E11498">
        <v>5</v>
      </c>
      <c r="F11498">
        <f>20*0.3048</f>
        <v>6.0960000000000001</v>
      </c>
      <c r="G11498">
        <v>5</v>
      </c>
      <c r="H11498">
        <v>0</v>
      </c>
      <c r="I11498">
        <f>(SUM(G11498:G11510))/(1000-H11498)*1000</f>
        <v>174</v>
      </c>
      <c r="J11498" t="s">
        <v>398</v>
      </c>
      <c r="K11498">
        <v>5</v>
      </c>
      <c r="L11498">
        <v>2</v>
      </c>
      <c r="M11498">
        <v>2</v>
      </c>
    </row>
    <row r="11499" spans="1:21" x14ac:dyDescent="0.25">
      <c r="A11499">
        <v>2013</v>
      </c>
      <c r="B11499" s="10" t="s">
        <v>75</v>
      </c>
      <c r="C11499">
        <v>65</v>
      </c>
      <c r="D11499" t="s">
        <v>717</v>
      </c>
      <c r="G11499">
        <v>10</v>
      </c>
      <c r="J11499" t="s">
        <v>393</v>
      </c>
      <c r="K11499">
        <v>25</v>
      </c>
      <c r="L11499">
        <v>20</v>
      </c>
      <c r="M11499">
        <v>25</v>
      </c>
      <c r="P11499">
        <v>20</v>
      </c>
      <c r="Q11499" t="s">
        <v>156</v>
      </c>
    </row>
    <row r="11500" spans="1:21" x14ac:dyDescent="0.25">
      <c r="A11500">
        <v>2013</v>
      </c>
      <c r="B11500" s="10" t="s">
        <v>75</v>
      </c>
      <c r="C11500">
        <v>66</v>
      </c>
      <c r="D11500" t="s">
        <v>717</v>
      </c>
      <c r="G11500">
        <v>3</v>
      </c>
      <c r="J11500" t="s">
        <v>390</v>
      </c>
      <c r="K11500">
        <v>5</v>
      </c>
      <c r="L11500">
        <v>10</v>
      </c>
      <c r="M11500">
        <v>5</v>
      </c>
    </row>
    <row r="11501" spans="1:21" x14ac:dyDescent="0.25">
      <c r="A11501">
        <v>2013</v>
      </c>
      <c r="B11501" s="10" t="s">
        <v>75</v>
      </c>
      <c r="C11501">
        <v>67</v>
      </c>
      <c r="D11501" t="s">
        <v>717</v>
      </c>
      <c r="G11501">
        <v>10</v>
      </c>
      <c r="J11501" t="s">
        <v>393</v>
      </c>
      <c r="K11501">
        <v>18</v>
      </c>
      <c r="L11501">
        <v>10</v>
      </c>
      <c r="M11501">
        <v>15</v>
      </c>
    </row>
    <row r="11502" spans="1:21" x14ac:dyDescent="0.25">
      <c r="A11502">
        <v>2013</v>
      </c>
      <c r="B11502" s="10" t="s">
        <v>75</v>
      </c>
      <c r="C11502">
        <v>68</v>
      </c>
      <c r="D11502" t="s">
        <v>717</v>
      </c>
      <c r="G11502">
        <v>5</v>
      </c>
      <c r="J11502" t="s">
        <v>393</v>
      </c>
      <c r="K11502">
        <v>30</v>
      </c>
      <c r="L11502">
        <v>22</v>
      </c>
      <c r="M11502">
        <v>20</v>
      </c>
      <c r="P11502">
        <v>10</v>
      </c>
    </row>
    <row r="11503" spans="1:21" x14ac:dyDescent="0.25">
      <c r="A11503">
        <v>2013</v>
      </c>
      <c r="B11503" s="10" t="s">
        <v>75</v>
      </c>
      <c r="C11503">
        <v>69</v>
      </c>
      <c r="D11503" t="s">
        <v>717</v>
      </c>
      <c r="G11503">
        <v>70</v>
      </c>
      <c r="J11503" t="s">
        <v>388</v>
      </c>
      <c r="K11503">
        <v>70</v>
      </c>
      <c r="L11503">
        <v>70</v>
      </c>
      <c r="M11503">
        <v>70</v>
      </c>
      <c r="P11503">
        <v>5</v>
      </c>
    </row>
    <row r="11504" spans="1:21" x14ac:dyDescent="0.25">
      <c r="A11504">
        <v>2013</v>
      </c>
      <c r="B11504" s="10" t="s">
        <v>75</v>
      </c>
      <c r="C11504">
        <v>70</v>
      </c>
      <c r="D11504" t="s">
        <v>717</v>
      </c>
      <c r="G11504">
        <v>10</v>
      </c>
      <c r="J11504" t="s">
        <v>397</v>
      </c>
      <c r="K11504">
        <v>90</v>
      </c>
      <c r="L11504">
        <v>60</v>
      </c>
      <c r="M11504">
        <v>55</v>
      </c>
    </row>
    <row r="11505" spans="1:17" x14ac:dyDescent="0.25">
      <c r="A11505">
        <v>2013</v>
      </c>
      <c r="B11505" s="10" t="s">
        <v>75</v>
      </c>
      <c r="C11505">
        <v>71</v>
      </c>
      <c r="D11505" t="s">
        <v>717</v>
      </c>
      <c r="G11505">
        <v>10</v>
      </c>
      <c r="J11505" t="s">
        <v>397</v>
      </c>
      <c r="K11505">
        <v>60</v>
      </c>
      <c r="L11505">
        <v>30</v>
      </c>
      <c r="M11505">
        <v>40</v>
      </c>
    </row>
    <row r="11506" spans="1:17" x14ac:dyDescent="0.25">
      <c r="A11506">
        <v>2013</v>
      </c>
      <c r="B11506" s="10" t="s">
        <v>75</v>
      </c>
      <c r="C11506">
        <v>72</v>
      </c>
      <c r="D11506" t="s">
        <v>717</v>
      </c>
      <c r="G11506">
        <v>10</v>
      </c>
      <c r="J11506" t="s">
        <v>386</v>
      </c>
      <c r="K11506">
        <v>15</v>
      </c>
      <c r="L11506">
        <v>18</v>
      </c>
      <c r="M11506">
        <v>20</v>
      </c>
    </row>
    <row r="11507" spans="1:17" x14ac:dyDescent="0.25">
      <c r="A11507">
        <v>2013</v>
      </c>
      <c r="B11507" s="10" t="s">
        <v>75</v>
      </c>
      <c r="C11507">
        <v>73</v>
      </c>
      <c r="D11507" t="s">
        <v>717</v>
      </c>
      <c r="G11507">
        <v>4</v>
      </c>
      <c r="J11507" t="s">
        <v>393</v>
      </c>
      <c r="K11507">
        <v>15</v>
      </c>
      <c r="L11507">
        <v>15</v>
      </c>
      <c r="M11507">
        <v>15</v>
      </c>
    </row>
    <row r="11508" spans="1:17" x14ac:dyDescent="0.25">
      <c r="A11508">
        <v>2013</v>
      </c>
      <c r="B11508" s="10" t="s">
        <v>75</v>
      </c>
      <c r="C11508">
        <v>74</v>
      </c>
      <c r="D11508" t="s">
        <v>717</v>
      </c>
      <c r="G11508">
        <v>10</v>
      </c>
      <c r="J11508" t="s">
        <v>393</v>
      </c>
      <c r="K11508">
        <v>20</v>
      </c>
      <c r="L11508">
        <v>20</v>
      </c>
      <c r="M11508">
        <v>22</v>
      </c>
    </row>
    <row r="11509" spans="1:17" x14ac:dyDescent="0.25">
      <c r="A11509">
        <v>2013</v>
      </c>
      <c r="B11509" s="10" t="s">
        <v>75</v>
      </c>
      <c r="C11509">
        <v>75</v>
      </c>
      <c r="D11509" t="s">
        <v>717</v>
      </c>
      <c r="G11509">
        <v>12</v>
      </c>
      <c r="J11509" t="s">
        <v>388</v>
      </c>
      <c r="K11509">
        <v>40</v>
      </c>
      <c r="L11509">
        <v>20</v>
      </c>
      <c r="M11509">
        <v>50</v>
      </c>
      <c r="P11509">
        <v>10</v>
      </c>
    </row>
    <row r="11510" spans="1:17" x14ac:dyDescent="0.25">
      <c r="A11510">
        <v>2013</v>
      </c>
      <c r="B11510" s="10" t="s">
        <v>75</v>
      </c>
      <c r="C11510">
        <v>76</v>
      </c>
      <c r="D11510" t="s">
        <v>717</v>
      </c>
      <c r="G11510">
        <v>15</v>
      </c>
      <c r="J11510" t="s">
        <v>393</v>
      </c>
      <c r="K11510">
        <v>40</v>
      </c>
      <c r="L11510">
        <v>45</v>
      </c>
      <c r="M11510">
        <v>40</v>
      </c>
      <c r="P11510">
        <v>10</v>
      </c>
      <c r="Q11510" t="s">
        <v>156</v>
      </c>
    </row>
    <row r="11511" spans="1:17" x14ac:dyDescent="0.25">
      <c r="A11511">
        <v>2013</v>
      </c>
      <c r="B11511" s="10" t="s">
        <v>75</v>
      </c>
      <c r="C11511">
        <v>77</v>
      </c>
      <c r="D11511" t="s">
        <v>720</v>
      </c>
      <c r="E11511">
        <v>6</v>
      </c>
      <c r="F11511">
        <f>20*0.3048</f>
        <v>6.0960000000000001</v>
      </c>
      <c r="G11511">
        <v>15</v>
      </c>
      <c r="H11511">
        <v>0</v>
      </c>
      <c r="I11511">
        <f>(SUM(G11511:G11534))/(1000-H11511)*1000</f>
        <v>344</v>
      </c>
      <c r="J11511" t="s">
        <v>391</v>
      </c>
      <c r="K11511">
        <v>20</v>
      </c>
      <c r="L11511">
        <v>20</v>
      </c>
      <c r="M11511">
        <v>5</v>
      </c>
    </row>
    <row r="11512" spans="1:17" x14ac:dyDescent="0.25">
      <c r="A11512">
        <v>2013</v>
      </c>
      <c r="B11512" s="10" t="s">
        <v>75</v>
      </c>
      <c r="C11512">
        <v>78</v>
      </c>
      <c r="D11512" t="s">
        <v>720</v>
      </c>
      <c r="G11512">
        <v>2</v>
      </c>
      <c r="J11512" t="s">
        <v>393</v>
      </c>
      <c r="K11512">
        <v>5</v>
      </c>
      <c r="L11512">
        <v>5</v>
      </c>
      <c r="M11512">
        <v>5</v>
      </c>
      <c r="P11512">
        <v>15</v>
      </c>
    </row>
    <row r="11513" spans="1:17" x14ac:dyDescent="0.25">
      <c r="A11513">
        <v>2013</v>
      </c>
      <c r="B11513" s="10" t="s">
        <v>75</v>
      </c>
      <c r="C11513">
        <v>79</v>
      </c>
      <c r="D11513" t="s">
        <v>720</v>
      </c>
      <c r="G11513">
        <v>6</v>
      </c>
      <c r="J11513" t="s">
        <v>393</v>
      </c>
      <c r="K11513">
        <v>60</v>
      </c>
      <c r="L11513">
        <v>30</v>
      </c>
      <c r="M11513">
        <v>10</v>
      </c>
    </row>
    <row r="11514" spans="1:17" x14ac:dyDescent="0.25">
      <c r="A11514">
        <v>2013</v>
      </c>
      <c r="B11514" s="10" t="s">
        <v>75</v>
      </c>
      <c r="C11514">
        <v>80</v>
      </c>
      <c r="D11514" t="s">
        <v>720</v>
      </c>
      <c r="G11514">
        <v>10</v>
      </c>
      <c r="J11514" t="s">
        <v>393</v>
      </c>
      <c r="K11514">
        <v>30</v>
      </c>
      <c r="L11514">
        <v>20</v>
      </c>
      <c r="M11514">
        <v>5</v>
      </c>
    </row>
    <row r="11515" spans="1:17" x14ac:dyDescent="0.25">
      <c r="A11515">
        <v>2013</v>
      </c>
      <c r="B11515" s="10" t="s">
        <v>75</v>
      </c>
      <c r="C11515">
        <v>81</v>
      </c>
      <c r="D11515" t="s">
        <v>720</v>
      </c>
      <c r="G11515">
        <v>20</v>
      </c>
      <c r="J11515" t="s">
        <v>393</v>
      </c>
      <c r="K11515">
        <v>20</v>
      </c>
      <c r="L11515">
        <v>15</v>
      </c>
      <c r="M11515">
        <v>30</v>
      </c>
    </row>
    <row r="11516" spans="1:17" x14ac:dyDescent="0.25">
      <c r="A11516">
        <v>2013</v>
      </c>
      <c r="B11516" s="10" t="s">
        <v>75</v>
      </c>
      <c r="C11516">
        <v>82</v>
      </c>
      <c r="D11516" t="s">
        <v>720</v>
      </c>
      <c r="G11516">
        <v>15</v>
      </c>
      <c r="J11516" t="s">
        <v>454</v>
      </c>
      <c r="K11516">
        <v>10</v>
      </c>
      <c r="L11516">
        <v>10</v>
      </c>
      <c r="M11516">
        <v>5</v>
      </c>
    </row>
    <row r="11517" spans="1:17" x14ac:dyDescent="0.25">
      <c r="A11517">
        <v>2013</v>
      </c>
      <c r="B11517" s="10" t="s">
        <v>75</v>
      </c>
      <c r="C11517">
        <v>83</v>
      </c>
      <c r="D11517" t="s">
        <v>720</v>
      </c>
      <c r="G11517">
        <v>5</v>
      </c>
      <c r="J11517" t="s">
        <v>393</v>
      </c>
      <c r="K11517">
        <v>20</v>
      </c>
      <c r="L11517">
        <v>25</v>
      </c>
      <c r="M11517">
        <v>5</v>
      </c>
    </row>
    <row r="11518" spans="1:17" x14ac:dyDescent="0.25">
      <c r="A11518">
        <v>2013</v>
      </c>
      <c r="B11518" s="10" t="s">
        <v>75</v>
      </c>
      <c r="C11518">
        <v>84</v>
      </c>
      <c r="D11518" t="s">
        <v>720</v>
      </c>
      <c r="G11518">
        <v>10</v>
      </c>
      <c r="J11518" t="s">
        <v>393</v>
      </c>
      <c r="K11518">
        <v>10</v>
      </c>
      <c r="L11518">
        <v>5</v>
      </c>
      <c r="M11518">
        <v>10</v>
      </c>
    </row>
    <row r="11519" spans="1:17" x14ac:dyDescent="0.25">
      <c r="A11519">
        <v>2013</v>
      </c>
      <c r="B11519" s="10" t="s">
        <v>75</v>
      </c>
      <c r="C11519">
        <v>85</v>
      </c>
      <c r="D11519" t="s">
        <v>720</v>
      </c>
      <c r="G11519">
        <v>10</v>
      </c>
      <c r="J11519" t="s">
        <v>390</v>
      </c>
      <c r="K11519">
        <v>10</v>
      </c>
      <c r="L11519">
        <v>10</v>
      </c>
      <c r="M11519">
        <v>5</v>
      </c>
    </row>
    <row r="11520" spans="1:17" x14ac:dyDescent="0.25">
      <c r="A11520">
        <v>2013</v>
      </c>
      <c r="B11520" s="10" t="s">
        <v>75</v>
      </c>
      <c r="C11520">
        <v>86</v>
      </c>
      <c r="D11520" t="s">
        <v>720</v>
      </c>
      <c r="G11520">
        <v>5</v>
      </c>
      <c r="J11520" t="s">
        <v>393</v>
      </c>
      <c r="K11520">
        <v>20</v>
      </c>
      <c r="L11520">
        <v>10</v>
      </c>
      <c r="M11520">
        <v>5</v>
      </c>
    </row>
    <row r="11521" spans="1:19" x14ac:dyDescent="0.25">
      <c r="A11521">
        <v>2013</v>
      </c>
      <c r="B11521" s="10" t="s">
        <v>75</v>
      </c>
      <c r="C11521">
        <v>87</v>
      </c>
      <c r="D11521" t="s">
        <v>720</v>
      </c>
      <c r="G11521">
        <v>5</v>
      </c>
      <c r="J11521" t="s">
        <v>391</v>
      </c>
      <c r="K11521">
        <v>5</v>
      </c>
      <c r="L11521">
        <v>2</v>
      </c>
      <c r="M11521">
        <v>4</v>
      </c>
    </row>
    <row r="11522" spans="1:19" x14ac:dyDescent="0.25">
      <c r="A11522">
        <v>2013</v>
      </c>
      <c r="B11522" s="10" t="s">
        <v>75</v>
      </c>
      <c r="C11522">
        <v>88</v>
      </c>
      <c r="D11522" t="s">
        <v>720</v>
      </c>
      <c r="G11522">
        <v>35</v>
      </c>
      <c r="J11522" t="s">
        <v>397</v>
      </c>
      <c r="K11522">
        <v>45</v>
      </c>
      <c r="L11522">
        <v>50</v>
      </c>
      <c r="M11522">
        <v>10</v>
      </c>
      <c r="P11522">
        <v>10</v>
      </c>
    </row>
    <row r="11523" spans="1:19" x14ac:dyDescent="0.25">
      <c r="A11523">
        <v>2013</v>
      </c>
      <c r="B11523" s="10" t="s">
        <v>75</v>
      </c>
      <c r="C11523">
        <v>89</v>
      </c>
      <c r="D11523" t="s">
        <v>720</v>
      </c>
      <c r="G11523">
        <v>10</v>
      </c>
      <c r="J11523" t="s">
        <v>758</v>
      </c>
      <c r="K11523">
        <v>20</v>
      </c>
      <c r="L11523">
        <v>15</v>
      </c>
      <c r="M11523">
        <v>10</v>
      </c>
    </row>
    <row r="11524" spans="1:19" x14ac:dyDescent="0.25">
      <c r="A11524">
        <v>2013</v>
      </c>
      <c r="B11524" s="10" t="s">
        <v>75</v>
      </c>
      <c r="C11524">
        <v>90</v>
      </c>
      <c r="D11524" t="s">
        <v>720</v>
      </c>
      <c r="G11524">
        <v>15</v>
      </c>
      <c r="J11524" t="s">
        <v>393</v>
      </c>
      <c r="K11524">
        <v>10</v>
      </c>
      <c r="L11524">
        <v>25</v>
      </c>
      <c r="M11524">
        <v>20</v>
      </c>
    </row>
    <row r="11525" spans="1:19" x14ac:dyDescent="0.25">
      <c r="A11525">
        <v>2013</v>
      </c>
      <c r="B11525" s="10" t="s">
        <v>75</v>
      </c>
      <c r="C11525">
        <v>91</v>
      </c>
      <c r="D11525" t="s">
        <v>720</v>
      </c>
      <c r="G11525">
        <v>18</v>
      </c>
      <c r="J11525" t="s">
        <v>393</v>
      </c>
      <c r="K11525">
        <v>30</v>
      </c>
      <c r="L11525">
        <v>20</v>
      </c>
      <c r="M11525">
        <v>15</v>
      </c>
    </row>
    <row r="11526" spans="1:19" x14ac:dyDescent="0.25">
      <c r="A11526">
        <v>2013</v>
      </c>
      <c r="B11526" s="10" t="s">
        <v>75</v>
      </c>
      <c r="C11526">
        <v>92</v>
      </c>
      <c r="D11526" t="s">
        <v>720</v>
      </c>
      <c r="G11526">
        <v>10</v>
      </c>
      <c r="J11526" t="s">
        <v>393</v>
      </c>
      <c r="K11526">
        <v>30</v>
      </c>
      <c r="L11526">
        <v>50</v>
      </c>
      <c r="M11526">
        <v>15</v>
      </c>
    </row>
    <row r="11527" spans="1:19" x14ac:dyDescent="0.25">
      <c r="A11527">
        <v>2013</v>
      </c>
      <c r="B11527" s="10" t="s">
        <v>75</v>
      </c>
      <c r="C11527">
        <v>93</v>
      </c>
      <c r="D11527" t="s">
        <v>720</v>
      </c>
      <c r="G11527">
        <v>18</v>
      </c>
      <c r="J11527" t="s">
        <v>729</v>
      </c>
      <c r="K11527">
        <v>25</v>
      </c>
      <c r="L11527">
        <v>20</v>
      </c>
      <c r="M11527">
        <v>5</v>
      </c>
      <c r="P11527">
        <v>20</v>
      </c>
    </row>
    <row r="11528" spans="1:19" x14ac:dyDescent="0.25">
      <c r="A11528">
        <v>2013</v>
      </c>
      <c r="B11528" s="10" t="s">
        <v>75</v>
      </c>
      <c r="C11528">
        <v>94</v>
      </c>
      <c r="D11528" t="s">
        <v>720</v>
      </c>
      <c r="G11528">
        <v>20</v>
      </c>
      <c r="J11528" t="s">
        <v>393</v>
      </c>
      <c r="K11528">
        <v>25</v>
      </c>
      <c r="L11528">
        <v>45</v>
      </c>
      <c r="M11528">
        <v>20</v>
      </c>
      <c r="P11528">
        <v>30</v>
      </c>
    </row>
    <row r="11529" spans="1:19" x14ac:dyDescent="0.25">
      <c r="A11529">
        <v>2013</v>
      </c>
      <c r="B11529" s="10" t="s">
        <v>75</v>
      </c>
      <c r="C11529">
        <v>95</v>
      </c>
      <c r="D11529" t="s">
        <v>720</v>
      </c>
      <c r="G11529">
        <v>15</v>
      </c>
      <c r="J11529" t="s">
        <v>393</v>
      </c>
      <c r="K11529">
        <v>40</v>
      </c>
      <c r="L11529">
        <v>25</v>
      </c>
      <c r="M11529">
        <v>5</v>
      </c>
      <c r="P11529">
        <v>50</v>
      </c>
    </row>
    <row r="11530" spans="1:19" x14ac:dyDescent="0.25">
      <c r="A11530">
        <v>2013</v>
      </c>
      <c r="B11530" s="10" t="s">
        <v>75</v>
      </c>
      <c r="C11530">
        <v>96</v>
      </c>
      <c r="D11530" t="s">
        <v>720</v>
      </c>
      <c r="G11530">
        <v>10</v>
      </c>
      <c r="J11530" t="s">
        <v>392</v>
      </c>
      <c r="K11530">
        <v>15</v>
      </c>
      <c r="L11530">
        <v>15</v>
      </c>
      <c r="M11530">
        <v>15</v>
      </c>
    </row>
    <row r="11531" spans="1:19" x14ac:dyDescent="0.25">
      <c r="A11531">
        <v>2013</v>
      </c>
      <c r="B11531" s="10" t="s">
        <v>75</v>
      </c>
      <c r="C11531">
        <v>97</v>
      </c>
      <c r="D11531" t="s">
        <v>720</v>
      </c>
      <c r="G11531">
        <v>30</v>
      </c>
      <c r="J11531" t="s">
        <v>389</v>
      </c>
      <c r="K11531">
        <v>40</v>
      </c>
      <c r="L11531">
        <v>40</v>
      </c>
      <c r="M11531">
        <v>10</v>
      </c>
      <c r="P11531">
        <v>70</v>
      </c>
      <c r="S11531" t="s">
        <v>151</v>
      </c>
    </row>
    <row r="11532" spans="1:19" x14ac:dyDescent="0.25">
      <c r="A11532">
        <v>2013</v>
      </c>
      <c r="B11532" s="10" t="s">
        <v>75</v>
      </c>
      <c r="C11532">
        <v>98</v>
      </c>
      <c r="D11532" t="s">
        <v>720</v>
      </c>
      <c r="G11532">
        <v>10</v>
      </c>
      <c r="J11532" t="s">
        <v>393</v>
      </c>
      <c r="K11532">
        <v>20</v>
      </c>
      <c r="L11532">
        <v>10</v>
      </c>
      <c r="M11532">
        <v>10</v>
      </c>
    </row>
    <row r="11533" spans="1:19" x14ac:dyDescent="0.25">
      <c r="A11533">
        <v>2013</v>
      </c>
      <c r="B11533" s="10" t="s">
        <v>75</v>
      </c>
      <c r="C11533">
        <v>99</v>
      </c>
      <c r="D11533" t="s">
        <v>720</v>
      </c>
      <c r="G11533">
        <v>10</v>
      </c>
      <c r="J11533" t="s">
        <v>393</v>
      </c>
      <c r="K11533">
        <v>20</v>
      </c>
      <c r="L11533">
        <v>20</v>
      </c>
      <c r="M11533">
        <v>25</v>
      </c>
    </row>
    <row r="11534" spans="1:19" x14ac:dyDescent="0.25">
      <c r="A11534">
        <v>2013</v>
      </c>
      <c r="B11534" s="10" t="s">
        <v>75</v>
      </c>
      <c r="C11534">
        <v>100</v>
      </c>
      <c r="D11534" t="s">
        <v>720</v>
      </c>
      <c r="G11534">
        <v>40</v>
      </c>
      <c r="J11534" t="s">
        <v>388</v>
      </c>
      <c r="K11534">
        <v>60</v>
      </c>
      <c r="L11534">
        <v>5</v>
      </c>
      <c r="M11534">
        <v>5</v>
      </c>
      <c r="N11534">
        <v>5</v>
      </c>
    </row>
    <row r="11535" spans="1:19" x14ac:dyDescent="0.25">
      <c r="A11535">
        <v>2013</v>
      </c>
      <c r="B11535" s="6" t="s">
        <v>73</v>
      </c>
      <c r="C11535">
        <v>1</v>
      </c>
      <c r="D11535" t="s">
        <v>716</v>
      </c>
      <c r="E11535">
        <v>1</v>
      </c>
      <c r="F11535">
        <f>33*0.3048</f>
        <v>10.058400000000001</v>
      </c>
      <c r="G11535">
        <v>7</v>
      </c>
      <c r="H11535">
        <v>0</v>
      </c>
      <c r="I11535">
        <f>(SUM(G11535:G11546))/(1000-H11535)*1000</f>
        <v>84</v>
      </c>
      <c r="J11535" t="s">
        <v>388</v>
      </c>
      <c r="K11535">
        <v>40</v>
      </c>
      <c r="L11535">
        <v>25</v>
      </c>
      <c r="M11535">
        <v>42</v>
      </c>
      <c r="P11535">
        <v>50</v>
      </c>
    </row>
    <row r="11536" spans="1:19" x14ac:dyDescent="0.25">
      <c r="A11536">
        <v>2013</v>
      </c>
      <c r="B11536" s="6" t="s">
        <v>73</v>
      </c>
      <c r="C11536">
        <v>2</v>
      </c>
      <c r="D11536" t="s">
        <v>716</v>
      </c>
      <c r="G11536">
        <v>8</v>
      </c>
      <c r="J11536" t="s">
        <v>390</v>
      </c>
      <c r="K11536">
        <v>17</v>
      </c>
      <c r="L11536">
        <v>13</v>
      </c>
      <c r="M11536">
        <v>13</v>
      </c>
    </row>
    <row r="11537" spans="1:16" x14ac:dyDescent="0.25">
      <c r="A11537">
        <v>2013</v>
      </c>
      <c r="B11537" s="6" t="s">
        <v>73</v>
      </c>
      <c r="C11537">
        <v>3</v>
      </c>
      <c r="D11537" t="s">
        <v>716</v>
      </c>
      <c r="G11537">
        <v>5</v>
      </c>
      <c r="J11537" t="s">
        <v>392</v>
      </c>
      <c r="K11537">
        <v>12</v>
      </c>
      <c r="L11537">
        <v>10</v>
      </c>
      <c r="M11537">
        <v>4</v>
      </c>
    </row>
    <row r="11538" spans="1:16" x14ac:dyDescent="0.25">
      <c r="A11538">
        <v>2013</v>
      </c>
      <c r="B11538" s="6" t="s">
        <v>73</v>
      </c>
      <c r="C11538">
        <v>4</v>
      </c>
      <c r="D11538" t="s">
        <v>716</v>
      </c>
      <c r="G11538">
        <v>7</v>
      </c>
      <c r="J11538" t="s">
        <v>393</v>
      </c>
      <c r="K11538">
        <v>26</v>
      </c>
      <c r="L11538">
        <v>22</v>
      </c>
      <c r="M11538">
        <v>22</v>
      </c>
    </row>
    <row r="11539" spans="1:16" x14ac:dyDescent="0.25">
      <c r="A11539">
        <v>2013</v>
      </c>
      <c r="B11539" s="6" t="s">
        <v>73</v>
      </c>
      <c r="C11539">
        <v>5</v>
      </c>
      <c r="D11539" t="s">
        <v>716</v>
      </c>
      <c r="G11539">
        <v>13</v>
      </c>
      <c r="J11539" t="s">
        <v>388</v>
      </c>
      <c r="K11539">
        <v>65</v>
      </c>
      <c r="L11539">
        <v>35</v>
      </c>
      <c r="M11539">
        <v>20</v>
      </c>
      <c r="P11539">
        <v>50</v>
      </c>
    </row>
    <row r="11540" spans="1:16" x14ac:dyDescent="0.25">
      <c r="A11540">
        <v>2013</v>
      </c>
      <c r="B11540" s="6" t="s">
        <v>73</v>
      </c>
      <c r="C11540">
        <v>6</v>
      </c>
      <c r="D11540" t="s">
        <v>716</v>
      </c>
      <c r="G11540">
        <v>5</v>
      </c>
      <c r="J11540" t="s">
        <v>393</v>
      </c>
      <c r="K11540">
        <v>20</v>
      </c>
      <c r="L11540">
        <v>12</v>
      </c>
      <c r="M11540">
        <v>15</v>
      </c>
    </row>
    <row r="11541" spans="1:16" x14ac:dyDescent="0.25">
      <c r="A11541">
        <v>2013</v>
      </c>
      <c r="B11541" s="6" t="s">
        <v>73</v>
      </c>
      <c r="C11541">
        <v>7</v>
      </c>
      <c r="D11541" t="s">
        <v>716</v>
      </c>
      <c r="G11541">
        <v>10</v>
      </c>
      <c r="J11541" t="s">
        <v>398</v>
      </c>
      <c r="K11541">
        <v>10</v>
      </c>
      <c r="L11541">
        <v>10</v>
      </c>
      <c r="M11541">
        <v>10</v>
      </c>
    </row>
    <row r="11542" spans="1:16" x14ac:dyDescent="0.25">
      <c r="A11542">
        <v>2013</v>
      </c>
      <c r="B11542" s="6" t="s">
        <v>73</v>
      </c>
      <c r="C11542">
        <v>8</v>
      </c>
      <c r="D11542" t="s">
        <v>716</v>
      </c>
      <c r="G11542">
        <v>5</v>
      </c>
      <c r="J11542" t="s">
        <v>393</v>
      </c>
      <c r="K11542">
        <v>15</v>
      </c>
      <c r="L11542">
        <v>15</v>
      </c>
      <c r="M11542">
        <v>12</v>
      </c>
      <c r="P11542">
        <v>25</v>
      </c>
    </row>
    <row r="11543" spans="1:16" x14ac:dyDescent="0.25">
      <c r="A11543">
        <v>2013</v>
      </c>
      <c r="B11543" s="6" t="s">
        <v>73</v>
      </c>
      <c r="C11543">
        <v>9</v>
      </c>
      <c r="D11543" t="s">
        <v>716</v>
      </c>
      <c r="G11543">
        <v>8</v>
      </c>
      <c r="J11543" t="s">
        <v>390</v>
      </c>
      <c r="K11543">
        <v>10</v>
      </c>
      <c r="L11543">
        <v>8</v>
      </c>
      <c r="M11543">
        <v>5</v>
      </c>
    </row>
    <row r="11544" spans="1:16" x14ac:dyDescent="0.25">
      <c r="A11544">
        <v>2013</v>
      </c>
      <c r="B11544" s="6" t="s">
        <v>73</v>
      </c>
      <c r="C11544">
        <v>10</v>
      </c>
      <c r="D11544" t="s">
        <v>716</v>
      </c>
      <c r="G11544">
        <v>5</v>
      </c>
      <c r="J11544" t="s">
        <v>436</v>
      </c>
      <c r="K11544">
        <v>15</v>
      </c>
      <c r="L11544">
        <v>10</v>
      </c>
      <c r="M11544">
        <v>12</v>
      </c>
    </row>
    <row r="11545" spans="1:16" x14ac:dyDescent="0.25">
      <c r="A11545">
        <v>2013</v>
      </c>
      <c r="B11545" s="6" t="s">
        <v>73</v>
      </c>
      <c r="C11545">
        <v>11</v>
      </c>
      <c r="D11545" t="s">
        <v>716</v>
      </c>
      <c r="G11545">
        <v>5</v>
      </c>
      <c r="J11545" t="s">
        <v>397</v>
      </c>
      <c r="K11545">
        <v>17</v>
      </c>
      <c r="L11545">
        <v>12</v>
      </c>
      <c r="M11545">
        <v>6</v>
      </c>
    </row>
    <row r="11546" spans="1:16" x14ac:dyDescent="0.25">
      <c r="A11546">
        <v>2013</v>
      </c>
      <c r="B11546" s="6" t="s">
        <v>73</v>
      </c>
      <c r="C11546">
        <v>12</v>
      </c>
      <c r="D11546" t="s">
        <v>716</v>
      </c>
      <c r="G11546">
        <v>6</v>
      </c>
      <c r="J11546" t="s">
        <v>397</v>
      </c>
      <c r="K11546">
        <v>20</v>
      </c>
      <c r="L11546">
        <v>18</v>
      </c>
      <c r="M11546">
        <v>6</v>
      </c>
    </row>
    <row r="11547" spans="1:16" x14ac:dyDescent="0.25">
      <c r="A11547">
        <v>2013</v>
      </c>
      <c r="B11547" s="6" t="s">
        <v>73</v>
      </c>
      <c r="C11547">
        <v>13</v>
      </c>
      <c r="D11547" t="s">
        <v>716</v>
      </c>
      <c r="E11547">
        <v>2</v>
      </c>
      <c r="F11547">
        <f>33*0.3048</f>
        <v>10.058400000000001</v>
      </c>
      <c r="G11547">
        <v>4</v>
      </c>
      <c r="H11547">
        <v>0</v>
      </c>
      <c r="I11547">
        <f>(SUM(G11547:G11554))/(1000-H11547)*1000</f>
        <v>80</v>
      </c>
      <c r="J11547" t="s">
        <v>388</v>
      </c>
      <c r="K11547">
        <v>15</v>
      </c>
      <c r="L11547">
        <v>12</v>
      </c>
      <c r="M11547">
        <v>18</v>
      </c>
    </row>
    <row r="11548" spans="1:16" x14ac:dyDescent="0.25">
      <c r="A11548">
        <v>2013</v>
      </c>
      <c r="B11548" s="6" t="s">
        <v>73</v>
      </c>
      <c r="C11548">
        <v>14</v>
      </c>
      <c r="D11548" t="s">
        <v>716</v>
      </c>
      <c r="G11548">
        <v>6</v>
      </c>
      <c r="J11548" t="s">
        <v>388</v>
      </c>
      <c r="K11548">
        <v>26</v>
      </c>
      <c r="L11548">
        <v>17</v>
      </c>
      <c r="M11548">
        <v>10</v>
      </c>
      <c r="P11548">
        <v>20</v>
      </c>
    </row>
    <row r="11549" spans="1:16" x14ac:dyDescent="0.25">
      <c r="A11549">
        <v>2013</v>
      </c>
      <c r="B11549" s="6" t="s">
        <v>73</v>
      </c>
      <c r="C11549">
        <v>15</v>
      </c>
      <c r="D11549" t="s">
        <v>716</v>
      </c>
      <c r="G11549">
        <v>10</v>
      </c>
      <c r="J11549" t="s">
        <v>398</v>
      </c>
      <c r="K11549">
        <v>18</v>
      </c>
      <c r="L11549">
        <v>13</v>
      </c>
      <c r="M11549">
        <v>6</v>
      </c>
    </row>
    <row r="11550" spans="1:16" x14ac:dyDescent="0.25">
      <c r="A11550">
        <v>2013</v>
      </c>
      <c r="B11550" s="6" t="s">
        <v>73</v>
      </c>
      <c r="C11550">
        <v>16</v>
      </c>
      <c r="D11550" t="s">
        <v>716</v>
      </c>
      <c r="G11550">
        <v>25</v>
      </c>
      <c r="J11550" t="s">
        <v>390</v>
      </c>
      <c r="K11550">
        <v>30</v>
      </c>
      <c r="L11550">
        <v>30</v>
      </c>
      <c r="M11550">
        <v>20</v>
      </c>
    </row>
    <row r="11551" spans="1:16" x14ac:dyDescent="0.25">
      <c r="A11551">
        <v>2013</v>
      </c>
      <c r="B11551" s="6" t="s">
        <v>73</v>
      </c>
      <c r="C11551">
        <v>17</v>
      </c>
      <c r="D11551" t="s">
        <v>716</v>
      </c>
      <c r="G11551">
        <v>5</v>
      </c>
      <c r="J11551" t="s">
        <v>388</v>
      </c>
      <c r="K11551">
        <v>5</v>
      </c>
      <c r="L11551">
        <v>5</v>
      </c>
      <c r="M11551">
        <v>2</v>
      </c>
      <c r="P11551">
        <v>30</v>
      </c>
    </row>
    <row r="11552" spans="1:16" x14ac:dyDescent="0.25">
      <c r="A11552">
        <v>2013</v>
      </c>
      <c r="B11552" s="6" t="s">
        <v>73</v>
      </c>
      <c r="C11552">
        <v>18</v>
      </c>
      <c r="D11552" t="s">
        <v>716</v>
      </c>
      <c r="G11552">
        <v>5</v>
      </c>
      <c r="J11552" t="s">
        <v>390</v>
      </c>
      <c r="K11552">
        <v>8</v>
      </c>
      <c r="L11552">
        <v>5</v>
      </c>
      <c r="M11552">
        <v>3</v>
      </c>
    </row>
    <row r="11553" spans="1:16" x14ac:dyDescent="0.25">
      <c r="A11553">
        <v>2013</v>
      </c>
      <c r="B11553" s="6" t="s">
        <v>73</v>
      </c>
      <c r="C11553">
        <v>19</v>
      </c>
      <c r="D11553" t="s">
        <v>716</v>
      </c>
      <c r="G11553">
        <v>10</v>
      </c>
      <c r="J11553" t="s">
        <v>388</v>
      </c>
      <c r="K11553">
        <v>50</v>
      </c>
      <c r="L11553">
        <v>30</v>
      </c>
      <c r="M11553">
        <v>12</v>
      </c>
      <c r="P11553">
        <v>40</v>
      </c>
    </row>
    <row r="11554" spans="1:16" x14ac:dyDescent="0.25">
      <c r="A11554">
        <v>2013</v>
      </c>
      <c r="B11554" s="6" t="s">
        <v>73</v>
      </c>
      <c r="C11554">
        <v>20</v>
      </c>
      <c r="D11554" t="s">
        <v>716</v>
      </c>
      <c r="G11554">
        <v>15</v>
      </c>
      <c r="J11554" t="s">
        <v>393</v>
      </c>
      <c r="K11554">
        <v>40</v>
      </c>
      <c r="L11554">
        <v>28</v>
      </c>
      <c r="M11554">
        <v>16</v>
      </c>
      <c r="P11554">
        <v>50</v>
      </c>
    </row>
    <row r="11555" spans="1:16" x14ac:dyDescent="0.25">
      <c r="A11555">
        <v>2013</v>
      </c>
      <c r="B11555" s="6" t="s">
        <v>73</v>
      </c>
      <c r="C11555">
        <v>21</v>
      </c>
      <c r="D11555" t="s">
        <v>716</v>
      </c>
      <c r="E11555">
        <v>3</v>
      </c>
      <c r="F11555">
        <f>33*0.3048</f>
        <v>10.058400000000001</v>
      </c>
      <c r="G11555">
        <v>30</v>
      </c>
      <c r="H11555">
        <v>0</v>
      </c>
      <c r="I11555">
        <f>(SUM(G11555:G11568))/(1000-H11555)*1000</f>
        <v>198</v>
      </c>
      <c r="J11555" t="s">
        <v>388</v>
      </c>
      <c r="K11555">
        <v>68</v>
      </c>
      <c r="L11555">
        <v>66</v>
      </c>
      <c r="M11555">
        <v>23</v>
      </c>
      <c r="P11555">
        <v>20</v>
      </c>
    </row>
    <row r="11556" spans="1:16" x14ac:dyDescent="0.25">
      <c r="A11556">
        <v>2013</v>
      </c>
      <c r="B11556" s="6" t="s">
        <v>73</v>
      </c>
      <c r="C11556">
        <v>22</v>
      </c>
      <c r="D11556" t="s">
        <v>716</v>
      </c>
      <c r="G11556">
        <v>5</v>
      </c>
      <c r="J11556" t="s">
        <v>392</v>
      </c>
      <c r="K11556">
        <v>20</v>
      </c>
      <c r="L11556">
        <v>10</v>
      </c>
      <c r="M11556">
        <v>15</v>
      </c>
    </row>
    <row r="11557" spans="1:16" x14ac:dyDescent="0.25">
      <c r="A11557">
        <v>2013</v>
      </c>
      <c r="B11557" s="6" t="s">
        <v>73</v>
      </c>
      <c r="C11557">
        <v>23</v>
      </c>
      <c r="D11557" t="s">
        <v>716</v>
      </c>
      <c r="G11557">
        <v>10</v>
      </c>
      <c r="J11557" t="s">
        <v>392</v>
      </c>
      <c r="K11557">
        <v>30</v>
      </c>
      <c r="L11557">
        <v>28</v>
      </c>
      <c r="M11557">
        <v>26</v>
      </c>
    </row>
    <row r="11558" spans="1:16" x14ac:dyDescent="0.25">
      <c r="A11558">
        <v>2013</v>
      </c>
      <c r="B11558" s="6" t="s">
        <v>73</v>
      </c>
      <c r="C11558">
        <v>24</v>
      </c>
      <c r="D11558" t="s">
        <v>716</v>
      </c>
      <c r="G11558">
        <v>5</v>
      </c>
      <c r="J11558" t="s">
        <v>393</v>
      </c>
      <c r="K11558">
        <v>20</v>
      </c>
      <c r="L11558">
        <v>15</v>
      </c>
      <c r="M11558">
        <v>20</v>
      </c>
      <c r="P11558">
        <v>10</v>
      </c>
    </row>
    <row r="11559" spans="1:16" x14ac:dyDescent="0.25">
      <c r="A11559">
        <v>2013</v>
      </c>
      <c r="B11559" s="6" t="s">
        <v>73</v>
      </c>
      <c r="C11559">
        <v>25</v>
      </c>
      <c r="D11559" t="s">
        <v>716</v>
      </c>
      <c r="G11559">
        <v>5</v>
      </c>
      <c r="J11559" t="s">
        <v>397</v>
      </c>
      <c r="K11559">
        <v>10</v>
      </c>
      <c r="L11559">
        <v>5</v>
      </c>
      <c r="M11559">
        <v>5</v>
      </c>
      <c r="P11559">
        <v>20</v>
      </c>
    </row>
    <row r="11560" spans="1:16" x14ac:dyDescent="0.25">
      <c r="A11560">
        <v>2013</v>
      </c>
      <c r="B11560" s="6" t="s">
        <v>73</v>
      </c>
      <c r="C11560">
        <v>26</v>
      </c>
      <c r="D11560" t="s">
        <v>716</v>
      </c>
      <c r="G11560">
        <v>20</v>
      </c>
      <c r="J11560" t="s">
        <v>390</v>
      </c>
      <c r="K11560">
        <v>20</v>
      </c>
      <c r="L11560">
        <v>20</v>
      </c>
      <c r="M11560">
        <v>15</v>
      </c>
      <c r="P11560">
        <v>5</v>
      </c>
    </row>
    <row r="11561" spans="1:16" x14ac:dyDescent="0.25">
      <c r="A11561">
        <v>2013</v>
      </c>
      <c r="B11561" s="6" t="s">
        <v>73</v>
      </c>
      <c r="C11561">
        <v>27</v>
      </c>
      <c r="D11561" t="s">
        <v>716</v>
      </c>
      <c r="G11561">
        <v>15</v>
      </c>
      <c r="J11561" t="s">
        <v>393</v>
      </c>
      <c r="K11561">
        <v>20</v>
      </c>
      <c r="L11561">
        <v>18</v>
      </c>
      <c r="M11561">
        <v>12</v>
      </c>
    </row>
    <row r="11562" spans="1:16" x14ac:dyDescent="0.25">
      <c r="A11562">
        <v>2013</v>
      </c>
      <c r="B11562" s="6" t="s">
        <v>73</v>
      </c>
      <c r="C11562">
        <v>28</v>
      </c>
      <c r="D11562" t="s">
        <v>716</v>
      </c>
      <c r="G11562">
        <v>15</v>
      </c>
      <c r="J11562" t="s">
        <v>388</v>
      </c>
      <c r="K11562">
        <v>15</v>
      </c>
      <c r="L11562">
        <v>15</v>
      </c>
      <c r="M11562">
        <v>20</v>
      </c>
    </row>
    <row r="11563" spans="1:16" x14ac:dyDescent="0.25">
      <c r="A11563">
        <v>2013</v>
      </c>
      <c r="B11563" s="6" t="s">
        <v>73</v>
      </c>
      <c r="C11563">
        <v>29</v>
      </c>
      <c r="D11563" t="s">
        <v>716</v>
      </c>
      <c r="G11563">
        <v>15</v>
      </c>
      <c r="J11563" t="s">
        <v>393</v>
      </c>
      <c r="K11563">
        <v>15</v>
      </c>
      <c r="L11563">
        <v>10</v>
      </c>
      <c r="M11563">
        <v>15</v>
      </c>
    </row>
    <row r="11564" spans="1:16" x14ac:dyDescent="0.25">
      <c r="A11564">
        <v>2013</v>
      </c>
      <c r="B11564" s="6" t="s">
        <v>73</v>
      </c>
      <c r="C11564">
        <v>30</v>
      </c>
      <c r="D11564" t="s">
        <v>716</v>
      </c>
      <c r="G11564">
        <v>18</v>
      </c>
      <c r="J11564" t="s">
        <v>388</v>
      </c>
      <c r="K11564">
        <v>50</v>
      </c>
      <c r="L11564">
        <v>30</v>
      </c>
      <c r="M11564">
        <v>25</v>
      </c>
      <c r="P11564">
        <v>40</v>
      </c>
    </row>
    <row r="11565" spans="1:16" x14ac:dyDescent="0.25">
      <c r="A11565">
        <v>2013</v>
      </c>
      <c r="B11565" s="6" t="s">
        <v>73</v>
      </c>
      <c r="C11565">
        <v>31</v>
      </c>
      <c r="D11565" t="s">
        <v>716</v>
      </c>
      <c r="G11565">
        <v>10</v>
      </c>
      <c r="J11565" t="s">
        <v>393</v>
      </c>
      <c r="K11565">
        <v>15</v>
      </c>
      <c r="L11565">
        <v>10</v>
      </c>
      <c r="M11565">
        <v>10</v>
      </c>
      <c r="P11565">
        <v>25</v>
      </c>
    </row>
    <row r="11566" spans="1:16" x14ac:dyDescent="0.25">
      <c r="A11566">
        <v>2013</v>
      </c>
      <c r="B11566" s="6" t="s">
        <v>73</v>
      </c>
      <c r="C11566">
        <v>32</v>
      </c>
      <c r="D11566" t="s">
        <v>716</v>
      </c>
      <c r="G11566">
        <v>10</v>
      </c>
      <c r="J11566" t="s">
        <v>398</v>
      </c>
      <c r="K11566">
        <v>30</v>
      </c>
      <c r="L11566">
        <v>20</v>
      </c>
      <c r="M11566">
        <v>20</v>
      </c>
    </row>
    <row r="11567" spans="1:16" x14ac:dyDescent="0.25">
      <c r="A11567">
        <v>2013</v>
      </c>
      <c r="B11567" s="6" t="s">
        <v>73</v>
      </c>
      <c r="C11567">
        <v>33</v>
      </c>
      <c r="D11567" t="s">
        <v>716</v>
      </c>
      <c r="G11567">
        <v>20</v>
      </c>
      <c r="J11567" t="s">
        <v>393</v>
      </c>
      <c r="K11567">
        <v>35</v>
      </c>
      <c r="L11567">
        <v>25</v>
      </c>
      <c r="M11567">
        <v>35</v>
      </c>
      <c r="P11567">
        <v>10</v>
      </c>
    </row>
    <row r="11568" spans="1:16" x14ac:dyDescent="0.25">
      <c r="A11568">
        <v>2013</v>
      </c>
      <c r="B11568" s="6" t="s">
        <v>73</v>
      </c>
      <c r="C11568">
        <v>34</v>
      </c>
      <c r="D11568" t="s">
        <v>716</v>
      </c>
      <c r="G11568">
        <v>20</v>
      </c>
      <c r="J11568" t="s">
        <v>398</v>
      </c>
      <c r="K11568">
        <v>40</v>
      </c>
      <c r="L11568">
        <v>25</v>
      </c>
      <c r="M11568">
        <v>35</v>
      </c>
    </row>
    <row r="11569" spans="1:21" x14ac:dyDescent="0.25">
      <c r="A11569">
        <v>2013</v>
      </c>
      <c r="B11569" s="6" t="s">
        <v>73</v>
      </c>
      <c r="C11569">
        <v>35</v>
      </c>
      <c r="D11569" t="s">
        <v>717</v>
      </c>
      <c r="E11569">
        <v>4</v>
      </c>
      <c r="F11569">
        <f>33*0.3048</f>
        <v>10.058400000000001</v>
      </c>
      <c r="G11569">
        <v>8</v>
      </c>
      <c r="H11569">
        <v>0</v>
      </c>
      <c r="I11569">
        <f>(SUM(G11569:G11574))/(1000-H11569)*1000</f>
        <v>91</v>
      </c>
      <c r="J11569" t="s">
        <v>445</v>
      </c>
      <c r="K11569">
        <v>30</v>
      </c>
      <c r="L11569">
        <v>25</v>
      </c>
      <c r="M11569">
        <v>15</v>
      </c>
    </row>
    <row r="11570" spans="1:21" x14ac:dyDescent="0.25">
      <c r="A11570">
        <v>2013</v>
      </c>
      <c r="B11570" s="6" t="s">
        <v>73</v>
      </c>
      <c r="C11570">
        <v>36</v>
      </c>
      <c r="D11570" t="s">
        <v>717</v>
      </c>
      <c r="G11570">
        <v>3</v>
      </c>
      <c r="J11570" t="s">
        <v>393</v>
      </c>
      <c r="K11570">
        <v>20</v>
      </c>
      <c r="L11570">
        <v>10</v>
      </c>
      <c r="M11570">
        <v>20</v>
      </c>
      <c r="P11570">
        <v>10</v>
      </c>
      <c r="S11570" t="s">
        <v>47</v>
      </c>
      <c r="U11570" t="s">
        <v>722</v>
      </c>
    </row>
    <row r="11571" spans="1:21" x14ac:dyDescent="0.25">
      <c r="A11571">
        <v>2013</v>
      </c>
      <c r="B11571" s="6" t="s">
        <v>73</v>
      </c>
      <c r="C11571">
        <v>37</v>
      </c>
      <c r="D11571" t="s">
        <v>717</v>
      </c>
      <c r="G11571">
        <v>5</v>
      </c>
      <c r="J11571" t="s">
        <v>390</v>
      </c>
      <c r="K11571">
        <v>5</v>
      </c>
      <c r="L11571">
        <v>4</v>
      </c>
      <c r="M11571">
        <v>4</v>
      </c>
    </row>
    <row r="11572" spans="1:21" x14ac:dyDescent="0.25">
      <c r="A11572">
        <v>2013</v>
      </c>
      <c r="B11572" s="6" t="s">
        <v>73</v>
      </c>
      <c r="C11572">
        <v>38</v>
      </c>
      <c r="D11572" t="s">
        <v>717</v>
      </c>
      <c r="G11572">
        <v>5</v>
      </c>
      <c r="J11572" t="s">
        <v>392</v>
      </c>
      <c r="K11572">
        <v>20</v>
      </c>
      <c r="L11572">
        <v>25</v>
      </c>
      <c r="M11572">
        <v>10</v>
      </c>
    </row>
    <row r="11573" spans="1:21" x14ac:dyDescent="0.25">
      <c r="A11573">
        <v>2013</v>
      </c>
      <c r="B11573" s="6" t="s">
        <v>73</v>
      </c>
      <c r="C11573">
        <v>39</v>
      </c>
      <c r="D11573" t="s">
        <v>717</v>
      </c>
      <c r="G11573">
        <v>5</v>
      </c>
      <c r="J11573" t="s">
        <v>445</v>
      </c>
      <c r="K11573">
        <v>10</v>
      </c>
      <c r="L11573">
        <v>7</v>
      </c>
      <c r="M11573">
        <v>2</v>
      </c>
    </row>
    <row r="11574" spans="1:21" x14ac:dyDescent="0.25">
      <c r="A11574">
        <v>2013</v>
      </c>
      <c r="B11574" s="6" t="s">
        <v>73</v>
      </c>
      <c r="C11574">
        <v>40</v>
      </c>
      <c r="D11574" t="s">
        <v>717</v>
      </c>
      <c r="G11574">
        <v>65</v>
      </c>
      <c r="J11574" t="s">
        <v>389</v>
      </c>
      <c r="K11574">
        <v>80</v>
      </c>
      <c r="L11574">
        <v>100</v>
      </c>
      <c r="M11574">
        <v>120</v>
      </c>
      <c r="P11574">
        <v>20</v>
      </c>
    </row>
    <row r="11575" spans="1:21" x14ac:dyDescent="0.25">
      <c r="A11575">
        <v>2013</v>
      </c>
      <c r="B11575" s="6" t="s">
        <v>73</v>
      </c>
      <c r="C11575">
        <v>41</v>
      </c>
      <c r="D11575" t="s">
        <v>717</v>
      </c>
      <c r="E11575">
        <v>5</v>
      </c>
      <c r="F11575">
        <f>33*0.3048</f>
        <v>10.058400000000001</v>
      </c>
      <c r="G11575">
        <v>10</v>
      </c>
      <c r="H11575">
        <v>0</v>
      </c>
      <c r="I11575">
        <f>(SUM(G11575:G11582))/(1000-H11575)*1000</f>
        <v>57</v>
      </c>
      <c r="J11575" t="s">
        <v>393</v>
      </c>
      <c r="K11575">
        <v>10</v>
      </c>
      <c r="L11575">
        <v>10</v>
      </c>
      <c r="M11575">
        <v>10</v>
      </c>
    </row>
    <row r="11576" spans="1:21" x14ac:dyDescent="0.25">
      <c r="A11576">
        <v>2013</v>
      </c>
      <c r="B11576" s="6" t="s">
        <v>73</v>
      </c>
      <c r="C11576">
        <v>42</v>
      </c>
      <c r="D11576" t="s">
        <v>717</v>
      </c>
      <c r="G11576">
        <v>2</v>
      </c>
      <c r="J11576" t="s">
        <v>393</v>
      </c>
      <c r="K11576">
        <v>20</v>
      </c>
      <c r="L11576">
        <v>10</v>
      </c>
      <c r="M11576">
        <v>10</v>
      </c>
      <c r="P11576">
        <v>30</v>
      </c>
    </row>
    <row r="11577" spans="1:21" x14ac:dyDescent="0.25">
      <c r="A11577">
        <v>2013</v>
      </c>
      <c r="B11577" s="6" t="s">
        <v>73</v>
      </c>
      <c r="C11577">
        <v>43</v>
      </c>
      <c r="D11577" t="s">
        <v>717</v>
      </c>
      <c r="G11577">
        <v>5</v>
      </c>
      <c r="J11577" t="s">
        <v>390</v>
      </c>
      <c r="K11577">
        <v>5</v>
      </c>
      <c r="L11577">
        <v>5</v>
      </c>
      <c r="M11577">
        <v>5</v>
      </c>
    </row>
    <row r="11578" spans="1:21" x14ac:dyDescent="0.25">
      <c r="A11578">
        <v>2013</v>
      </c>
      <c r="B11578" s="6" t="s">
        <v>73</v>
      </c>
      <c r="C11578">
        <v>44</v>
      </c>
      <c r="D11578" t="s">
        <v>717</v>
      </c>
      <c r="G11578">
        <v>10</v>
      </c>
      <c r="J11578" t="s">
        <v>393</v>
      </c>
      <c r="K11578">
        <v>10</v>
      </c>
      <c r="L11578">
        <v>10</v>
      </c>
      <c r="M11578">
        <v>15</v>
      </c>
    </row>
    <row r="11579" spans="1:21" x14ac:dyDescent="0.25">
      <c r="A11579">
        <v>2013</v>
      </c>
      <c r="B11579" s="6" t="s">
        <v>73</v>
      </c>
      <c r="C11579">
        <v>45</v>
      </c>
      <c r="D11579" t="s">
        <v>717</v>
      </c>
      <c r="G11579">
        <v>15</v>
      </c>
      <c r="J11579" t="s">
        <v>389</v>
      </c>
      <c r="K11579">
        <v>40</v>
      </c>
      <c r="L11579">
        <v>40</v>
      </c>
      <c r="M11579">
        <v>30</v>
      </c>
      <c r="P11579">
        <v>70</v>
      </c>
      <c r="S11579" t="s">
        <v>47</v>
      </c>
      <c r="U11579" t="s">
        <v>759</v>
      </c>
    </row>
    <row r="11580" spans="1:21" x14ac:dyDescent="0.25">
      <c r="A11580">
        <v>2013</v>
      </c>
      <c r="B11580" s="6" t="s">
        <v>73</v>
      </c>
      <c r="C11580">
        <v>46</v>
      </c>
      <c r="D11580" t="s">
        <v>717</v>
      </c>
      <c r="G11580">
        <v>5</v>
      </c>
      <c r="J11580" t="s">
        <v>392</v>
      </c>
      <c r="K11580">
        <v>20</v>
      </c>
      <c r="L11580">
        <v>15</v>
      </c>
      <c r="M11580">
        <v>6</v>
      </c>
    </row>
    <row r="11581" spans="1:21" x14ac:dyDescent="0.25">
      <c r="A11581">
        <v>2013</v>
      </c>
      <c r="B11581" s="6" t="s">
        <v>73</v>
      </c>
      <c r="C11581">
        <v>47</v>
      </c>
      <c r="D11581" t="s">
        <v>717</v>
      </c>
      <c r="G11581">
        <v>5</v>
      </c>
      <c r="J11581" t="s">
        <v>390</v>
      </c>
      <c r="K11581">
        <v>5</v>
      </c>
      <c r="L11581">
        <v>5</v>
      </c>
      <c r="M11581">
        <v>5</v>
      </c>
      <c r="O11581">
        <v>10</v>
      </c>
    </row>
    <row r="11582" spans="1:21" x14ac:dyDescent="0.25">
      <c r="A11582">
        <v>2013</v>
      </c>
      <c r="B11582" s="6" t="s">
        <v>73</v>
      </c>
      <c r="C11582">
        <v>48</v>
      </c>
      <c r="D11582" t="s">
        <v>717</v>
      </c>
      <c r="G11582">
        <v>5</v>
      </c>
      <c r="J11582" t="s">
        <v>390</v>
      </c>
      <c r="K11582">
        <v>5</v>
      </c>
      <c r="L11582">
        <v>10</v>
      </c>
      <c r="M11582">
        <v>5</v>
      </c>
    </row>
    <row r="11583" spans="1:21" x14ac:dyDescent="0.25">
      <c r="A11583">
        <v>2013</v>
      </c>
      <c r="B11583" s="6" t="s">
        <v>73</v>
      </c>
      <c r="C11583">
        <v>49</v>
      </c>
      <c r="D11583" t="s">
        <v>717</v>
      </c>
      <c r="E11583">
        <v>6</v>
      </c>
      <c r="F11583">
        <f>33*0.3048</f>
        <v>10.058400000000001</v>
      </c>
      <c r="G11583">
        <v>5</v>
      </c>
      <c r="H11583">
        <v>0</v>
      </c>
      <c r="I11583">
        <f>(SUM(G11583:G11590))/(1000-H11583)*1000</f>
        <v>84</v>
      </c>
      <c r="J11583" t="s">
        <v>393</v>
      </c>
      <c r="K11583">
        <v>5</v>
      </c>
      <c r="L11583">
        <v>5</v>
      </c>
      <c r="M11583">
        <v>5</v>
      </c>
    </row>
    <row r="11584" spans="1:21" x14ac:dyDescent="0.25">
      <c r="A11584">
        <v>2013</v>
      </c>
      <c r="B11584" s="6" t="s">
        <v>73</v>
      </c>
      <c r="C11584">
        <v>50</v>
      </c>
      <c r="D11584" t="s">
        <v>717</v>
      </c>
      <c r="G11584">
        <v>7</v>
      </c>
      <c r="J11584" t="s">
        <v>760</v>
      </c>
      <c r="K11584">
        <v>10</v>
      </c>
      <c r="L11584">
        <v>10</v>
      </c>
      <c r="M11584">
        <v>5</v>
      </c>
    </row>
    <row r="11585" spans="1:21" x14ac:dyDescent="0.25">
      <c r="A11585">
        <v>2013</v>
      </c>
      <c r="B11585" s="6" t="s">
        <v>73</v>
      </c>
      <c r="C11585">
        <v>51</v>
      </c>
      <c r="D11585" t="s">
        <v>717</v>
      </c>
      <c r="G11585">
        <v>10</v>
      </c>
      <c r="J11585" t="s">
        <v>393</v>
      </c>
      <c r="K11585">
        <v>15</v>
      </c>
      <c r="L11585">
        <v>15</v>
      </c>
      <c r="M11585">
        <v>17</v>
      </c>
      <c r="S11585" t="s">
        <v>47</v>
      </c>
      <c r="U11585" t="s">
        <v>719</v>
      </c>
    </row>
    <row r="11586" spans="1:21" x14ac:dyDescent="0.25">
      <c r="A11586">
        <v>2013</v>
      </c>
      <c r="B11586" s="6" t="s">
        <v>73</v>
      </c>
      <c r="C11586">
        <v>52</v>
      </c>
      <c r="D11586" t="s">
        <v>717</v>
      </c>
      <c r="G11586">
        <v>10</v>
      </c>
      <c r="J11586" t="s">
        <v>397</v>
      </c>
      <c r="K11586">
        <v>15</v>
      </c>
      <c r="L11586">
        <v>15</v>
      </c>
      <c r="M11586">
        <v>20</v>
      </c>
      <c r="O11586">
        <v>20</v>
      </c>
      <c r="U11586" t="s">
        <v>761</v>
      </c>
    </row>
    <row r="11587" spans="1:21" x14ac:dyDescent="0.25">
      <c r="A11587">
        <v>2013</v>
      </c>
      <c r="B11587" s="6" t="s">
        <v>73</v>
      </c>
      <c r="C11587">
        <v>53</v>
      </c>
      <c r="D11587" t="s">
        <v>717</v>
      </c>
      <c r="G11587">
        <v>10</v>
      </c>
      <c r="J11587" t="s">
        <v>462</v>
      </c>
      <c r="K11587">
        <v>20</v>
      </c>
      <c r="L11587">
        <v>20</v>
      </c>
      <c r="M11587">
        <v>15</v>
      </c>
    </row>
    <row r="11588" spans="1:21" x14ac:dyDescent="0.25">
      <c r="A11588">
        <v>2013</v>
      </c>
      <c r="B11588" s="6" t="s">
        <v>73</v>
      </c>
      <c r="C11588">
        <v>54</v>
      </c>
      <c r="D11588" t="s">
        <v>717</v>
      </c>
      <c r="G11588">
        <v>20</v>
      </c>
      <c r="J11588" t="s">
        <v>389</v>
      </c>
      <c r="K11588">
        <v>30</v>
      </c>
      <c r="L11588">
        <v>30</v>
      </c>
      <c r="M11588">
        <v>20</v>
      </c>
    </row>
    <row r="11589" spans="1:21" x14ac:dyDescent="0.25">
      <c r="A11589">
        <v>2013</v>
      </c>
      <c r="B11589" s="6" t="s">
        <v>73</v>
      </c>
      <c r="C11589">
        <v>55</v>
      </c>
      <c r="D11589" t="s">
        <v>717</v>
      </c>
      <c r="G11589">
        <v>12</v>
      </c>
      <c r="J11589" t="s">
        <v>394</v>
      </c>
      <c r="K11589">
        <v>15</v>
      </c>
      <c r="L11589">
        <v>15</v>
      </c>
      <c r="M11589">
        <v>12</v>
      </c>
    </row>
    <row r="11590" spans="1:21" x14ac:dyDescent="0.25">
      <c r="A11590">
        <v>2013</v>
      </c>
      <c r="B11590" s="6" t="s">
        <v>73</v>
      </c>
      <c r="C11590">
        <v>56</v>
      </c>
      <c r="D11590" t="s">
        <v>717</v>
      </c>
      <c r="G11590">
        <v>10</v>
      </c>
      <c r="J11590" t="s">
        <v>393</v>
      </c>
      <c r="K11590">
        <v>50</v>
      </c>
      <c r="L11590">
        <v>50</v>
      </c>
      <c r="M11590">
        <v>45</v>
      </c>
      <c r="P11590">
        <v>70</v>
      </c>
    </row>
    <row r="11591" spans="1:21" x14ac:dyDescent="0.25">
      <c r="A11591">
        <v>2013</v>
      </c>
      <c r="B11591" s="6" t="s">
        <v>70</v>
      </c>
      <c r="C11591">
        <v>1</v>
      </c>
      <c r="D11591" t="s">
        <v>716</v>
      </c>
      <c r="E11591">
        <v>1</v>
      </c>
      <c r="F11591">
        <f>35*0.3048</f>
        <v>10.668000000000001</v>
      </c>
      <c r="G11591">
        <v>12</v>
      </c>
      <c r="H11591">
        <v>0</v>
      </c>
      <c r="I11591">
        <f>(SUM(G11591:G11600))/(1000-H11591)*1000</f>
        <v>124</v>
      </c>
      <c r="J11591" t="s">
        <v>390</v>
      </c>
      <c r="K11591">
        <v>50</v>
      </c>
      <c r="L11591">
        <v>25</v>
      </c>
      <c r="M11591">
        <v>22</v>
      </c>
    </row>
    <row r="11592" spans="1:21" x14ac:dyDescent="0.25">
      <c r="A11592">
        <v>2013</v>
      </c>
      <c r="B11592" s="6" t="s">
        <v>70</v>
      </c>
      <c r="C11592">
        <v>2</v>
      </c>
      <c r="D11592" t="s">
        <v>716</v>
      </c>
      <c r="G11592">
        <v>10</v>
      </c>
      <c r="J11592" t="s">
        <v>393</v>
      </c>
      <c r="K11592">
        <v>35</v>
      </c>
      <c r="L11592">
        <v>22</v>
      </c>
      <c r="M11592">
        <v>22</v>
      </c>
    </row>
    <row r="11593" spans="1:21" x14ac:dyDescent="0.25">
      <c r="A11593">
        <v>2013</v>
      </c>
      <c r="B11593" s="6" t="s">
        <v>70</v>
      </c>
      <c r="C11593">
        <v>3</v>
      </c>
      <c r="D11593" t="s">
        <v>716</v>
      </c>
      <c r="G11593">
        <v>25</v>
      </c>
      <c r="J11593" t="s">
        <v>427</v>
      </c>
      <c r="K11593">
        <v>35</v>
      </c>
      <c r="L11593">
        <v>35</v>
      </c>
      <c r="M11593">
        <v>15</v>
      </c>
    </row>
    <row r="11594" spans="1:21" x14ac:dyDescent="0.25">
      <c r="A11594">
        <v>2013</v>
      </c>
      <c r="B11594" s="6" t="s">
        <v>70</v>
      </c>
      <c r="C11594">
        <v>4</v>
      </c>
      <c r="D11594" t="s">
        <v>716</v>
      </c>
      <c r="G11594">
        <v>5</v>
      </c>
      <c r="J11594" t="s">
        <v>393</v>
      </c>
      <c r="K11594">
        <v>5</v>
      </c>
      <c r="L11594">
        <v>5</v>
      </c>
      <c r="M11594">
        <v>3</v>
      </c>
    </row>
    <row r="11595" spans="1:21" x14ac:dyDescent="0.25">
      <c r="A11595">
        <v>2013</v>
      </c>
      <c r="B11595" s="6" t="s">
        <v>70</v>
      </c>
      <c r="C11595">
        <v>5</v>
      </c>
      <c r="D11595" t="s">
        <v>716</v>
      </c>
      <c r="G11595">
        <v>12</v>
      </c>
      <c r="J11595" t="s">
        <v>390</v>
      </c>
      <c r="K11595">
        <v>20</v>
      </c>
      <c r="L11595">
        <v>15</v>
      </c>
      <c r="M11595">
        <v>20</v>
      </c>
    </row>
    <row r="11596" spans="1:21" x14ac:dyDescent="0.25">
      <c r="A11596">
        <v>2013</v>
      </c>
      <c r="B11596" s="6" t="s">
        <v>70</v>
      </c>
      <c r="C11596">
        <v>6</v>
      </c>
      <c r="D11596" t="s">
        <v>716</v>
      </c>
      <c r="G11596">
        <v>20</v>
      </c>
      <c r="J11596" t="s">
        <v>393</v>
      </c>
      <c r="K11596">
        <v>40</v>
      </c>
      <c r="L11596">
        <v>30</v>
      </c>
      <c r="M11596">
        <v>20</v>
      </c>
      <c r="P11596">
        <v>20</v>
      </c>
    </row>
    <row r="11597" spans="1:21" x14ac:dyDescent="0.25">
      <c r="A11597">
        <v>2013</v>
      </c>
      <c r="B11597" s="6" t="s">
        <v>70</v>
      </c>
      <c r="C11597">
        <v>7</v>
      </c>
      <c r="D11597" t="s">
        <v>716</v>
      </c>
      <c r="G11597">
        <v>15</v>
      </c>
      <c r="J11597" t="s">
        <v>390</v>
      </c>
      <c r="K11597">
        <v>20</v>
      </c>
      <c r="L11597">
        <v>20</v>
      </c>
      <c r="M11597">
        <v>10</v>
      </c>
    </row>
    <row r="11598" spans="1:21" x14ac:dyDescent="0.25">
      <c r="A11598">
        <v>2013</v>
      </c>
      <c r="B11598" s="6" t="s">
        <v>70</v>
      </c>
      <c r="C11598">
        <v>8</v>
      </c>
      <c r="D11598" t="s">
        <v>716</v>
      </c>
      <c r="G11598">
        <v>16</v>
      </c>
      <c r="J11598" t="s">
        <v>388</v>
      </c>
      <c r="K11598">
        <v>80</v>
      </c>
      <c r="L11598">
        <v>60</v>
      </c>
      <c r="M11598">
        <v>40</v>
      </c>
      <c r="P11598">
        <v>75</v>
      </c>
    </row>
    <row r="11599" spans="1:21" x14ac:dyDescent="0.25">
      <c r="A11599">
        <v>2013</v>
      </c>
      <c r="B11599" s="6" t="s">
        <v>70</v>
      </c>
      <c r="C11599">
        <v>9</v>
      </c>
      <c r="D11599" t="s">
        <v>716</v>
      </c>
      <c r="G11599">
        <v>4</v>
      </c>
      <c r="J11599" t="s">
        <v>397</v>
      </c>
      <c r="K11599">
        <v>15</v>
      </c>
      <c r="L11599">
        <v>15</v>
      </c>
      <c r="M11599">
        <v>2</v>
      </c>
    </row>
    <row r="11600" spans="1:21" x14ac:dyDescent="0.25">
      <c r="A11600">
        <v>2013</v>
      </c>
      <c r="B11600" s="6" t="s">
        <v>70</v>
      </c>
      <c r="C11600">
        <v>10</v>
      </c>
      <c r="D11600" t="s">
        <v>716</v>
      </c>
      <c r="G11600">
        <v>5</v>
      </c>
      <c r="J11600" t="s">
        <v>393</v>
      </c>
      <c r="K11600">
        <v>30</v>
      </c>
      <c r="L11600">
        <v>20</v>
      </c>
      <c r="M11600">
        <v>20</v>
      </c>
      <c r="P11600">
        <v>10</v>
      </c>
      <c r="Q11600" t="s">
        <v>156</v>
      </c>
    </row>
    <row r="11601" spans="1:17" x14ac:dyDescent="0.25">
      <c r="A11601">
        <v>2013</v>
      </c>
      <c r="B11601" s="6" t="s">
        <v>70</v>
      </c>
      <c r="C11601">
        <v>11</v>
      </c>
      <c r="D11601" t="s">
        <v>716</v>
      </c>
      <c r="E11601">
        <v>2</v>
      </c>
      <c r="F11601">
        <f>35*0.3048</f>
        <v>10.668000000000001</v>
      </c>
      <c r="G11601">
        <v>15</v>
      </c>
      <c r="H11601">
        <v>0</v>
      </c>
      <c r="I11601">
        <f>(SUM(G11601:G11614))/(1000-H11601)*1000</f>
        <v>122</v>
      </c>
      <c r="J11601" t="s">
        <v>427</v>
      </c>
      <c r="K11601">
        <v>25</v>
      </c>
      <c r="L11601">
        <v>15</v>
      </c>
      <c r="M11601">
        <v>15</v>
      </c>
    </row>
    <row r="11602" spans="1:17" x14ac:dyDescent="0.25">
      <c r="A11602">
        <v>2013</v>
      </c>
      <c r="B11602" s="6" t="s">
        <v>70</v>
      </c>
      <c r="C11602">
        <v>12</v>
      </c>
      <c r="D11602" t="s">
        <v>716</v>
      </c>
      <c r="G11602">
        <v>8</v>
      </c>
      <c r="J11602" t="s">
        <v>390</v>
      </c>
      <c r="K11602">
        <v>20</v>
      </c>
      <c r="L11602">
        <v>16</v>
      </c>
      <c r="M11602">
        <v>10</v>
      </c>
    </row>
    <row r="11603" spans="1:17" x14ac:dyDescent="0.25">
      <c r="A11603">
        <v>2013</v>
      </c>
      <c r="B11603" s="6" t="s">
        <v>70</v>
      </c>
      <c r="C11603">
        <v>13</v>
      </c>
      <c r="D11603" t="s">
        <v>716</v>
      </c>
      <c r="G11603">
        <v>5</v>
      </c>
      <c r="J11603" t="s">
        <v>390</v>
      </c>
      <c r="K11603">
        <v>30</v>
      </c>
      <c r="L11603">
        <v>20</v>
      </c>
      <c r="M11603">
        <v>15</v>
      </c>
    </row>
    <row r="11604" spans="1:17" x14ac:dyDescent="0.25">
      <c r="A11604">
        <v>2013</v>
      </c>
      <c r="B11604" s="6" t="s">
        <v>70</v>
      </c>
      <c r="C11604">
        <v>14</v>
      </c>
      <c r="D11604" t="s">
        <v>716</v>
      </c>
      <c r="G11604">
        <v>5</v>
      </c>
      <c r="J11604" t="s">
        <v>393</v>
      </c>
      <c r="K11604">
        <v>15</v>
      </c>
      <c r="L11604">
        <v>12</v>
      </c>
      <c r="M11604">
        <v>12</v>
      </c>
      <c r="Q11604" t="s">
        <v>156</v>
      </c>
    </row>
    <row r="11605" spans="1:17" x14ac:dyDescent="0.25">
      <c r="A11605">
        <v>2013</v>
      </c>
      <c r="B11605" s="6" t="s">
        <v>70</v>
      </c>
      <c r="C11605">
        <v>15</v>
      </c>
      <c r="D11605" t="s">
        <v>716</v>
      </c>
      <c r="G11605">
        <v>3</v>
      </c>
      <c r="J11605" t="s">
        <v>398</v>
      </c>
      <c r="K11605">
        <v>10</v>
      </c>
      <c r="L11605">
        <v>5</v>
      </c>
      <c r="M11605">
        <v>8</v>
      </c>
    </row>
    <row r="11606" spans="1:17" x14ac:dyDescent="0.25">
      <c r="A11606">
        <v>2013</v>
      </c>
      <c r="B11606" s="6" t="s">
        <v>70</v>
      </c>
      <c r="C11606">
        <v>16</v>
      </c>
      <c r="D11606" t="s">
        <v>716</v>
      </c>
      <c r="G11606">
        <v>10</v>
      </c>
      <c r="J11606" t="s">
        <v>390</v>
      </c>
      <c r="K11606">
        <v>20</v>
      </c>
      <c r="L11606">
        <v>18</v>
      </c>
      <c r="M11606">
        <v>10</v>
      </c>
    </row>
    <row r="11607" spans="1:17" x14ac:dyDescent="0.25">
      <c r="A11607">
        <v>2013</v>
      </c>
      <c r="B11607" s="6" t="s">
        <v>70</v>
      </c>
      <c r="C11607">
        <v>17</v>
      </c>
      <c r="D11607" t="s">
        <v>716</v>
      </c>
      <c r="G11607">
        <v>6</v>
      </c>
      <c r="J11607" t="s">
        <v>390</v>
      </c>
      <c r="K11607">
        <v>25</v>
      </c>
      <c r="L11607">
        <v>17</v>
      </c>
      <c r="M11607">
        <v>25</v>
      </c>
    </row>
    <row r="11608" spans="1:17" x14ac:dyDescent="0.25">
      <c r="A11608">
        <v>2013</v>
      </c>
      <c r="B11608" s="6" t="s">
        <v>70</v>
      </c>
      <c r="C11608">
        <v>18</v>
      </c>
      <c r="D11608" t="s">
        <v>716</v>
      </c>
      <c r="G11608">
        <v>20</v>
      </c>
      <c r="J11608" t="s">
        <v>390</v>
      </c>
      <c r="K11608">
        <v>25</v>
      </c>
      <c r="L11608">
        <v>15</v>
      </c>
      <c r="M11608">
        <v>15</v>
      </c>
      <c r="P11608">
        <v>5</v>
      </c>
    </row>
    <row r="11609" spans="1:17" x14ac:dyDescent="0.25">
      <c r="A11609">
        <v>2013</v>
      </c>
      <c r="B11609" s="6" t="s">
        <v>70</v>
      </c>
      <c r="C11609">
        <v>19</v>
      </c>
      <c r="D11609" t="s">
        <v>716</v>
      </c>
      <c r="G11609">
        <v>5</v>
      </c>
      <c r="J11609" t="s">
        <v>393</v>
      </c>
      <c r="K11609">
        <v>10</v>
      </c>
      <c r="L11609">
        <v>10</v>
      </c>
      <c r="M11609">
        <v>3</v>
      </c>
    </row>
    <row r="11610" spans="1:17" x14ac:dyDescent="0.25">
      <c r="A11610">
        <v>2013</v>
      </c>
      <c r="B11610" s="6" t="s">
        <v>70</v>
      </c>
      <c r="C11610">
        <v>20</v>
      </c>
      <c r="D11610" t="s">
        <v>716</v>
      </c>
      <c r="G11610">
        <v>10</v>
      </c>
      <c r="J11610" t="s">
        <v>390</v>
      </c>
      <c r="K11610">
        <v>20</v>
      </c>
      <c r="L11610">
        <v>20</v>
      </c>
      <c r="M11610">
        <v>15</v>
      </c>
    </row>
    <row r="11611" spans="1:17" x14ac:dyDescent="0.25">
      <c r="A11611">
        <v>2013</v>
      </c>
      <c r="B11611" s="6" t="s">
        <v>70</v>
      </c>
      <c r="C11611">
        <v>21</v>
      </c>
      <c r="D11611" t="s">
        <v>716</v>
      </c>
      <c r="G11611">
        <v>10</v>
      </c>
      <c r="J11611" t="s">
        <v>430</v>
      </c>
      <c r="K11611">
        <v>12</v>
      </c>
      <c r="L11611">
        <v>10</v>
      </c>
      <c r="M11611">
        <v>3</v>
      </c>
    </row>
    <row r="11612" spans="1:17" x14ac:dyDescent="0.25">
      <c r="A11612">
        <v>2013</v>
      </c>
      <c r="B11612" s="6" t="s">
        <v>70</v>
      </c>
      <c r="C11612">
        <v>22</v>
      </c>
      <c r="D11612" t="s">
        <v>716</v>
      </c>
      <c r="G11612">
        <v>5</v>
      </c>
      <c r="J11612" t="s">
        <v>390</v>
      </c>
      <c r="K11612">
        <v>15</v>
      </c>
      <c r="L11612">
        <v>10</v>
      </c>
      <c r="M11612">
        <v>5</v>
      </c>
      <c r="P11612">
        <v>5</v>
      </c>
    </row>
    <row r="11613" spans="1:17" x14ac:dyDescent="0.25">
      <c r="A11613">
        <v>2013</v>
      </c>
      <c r="B11613" s="6" t="s">
        <v>70</v>
      </c>
      <c r="C11613">
        <v>23</v>
      </c>
      <c r="D11613" t="s">
        <v>716</v>
      </c>
      <c r="G11613">
        <v>10</v>
      </c>
      <c r="J11613" t="s">
        <v>393</v>
      </c>
      <c r="K11613">
        <v>15</v>
      </c>
      <c r="L11613">
        <v>10</v>
      </c>
      <c r="M11613">
        <v>15</v>
      </c>
    </row>
    <row r="11614" spans="1:17" x14ac:dyDescent="0.25">
      <c r="A11614">
        <v>2013</v>
      </c>
      <c r="B11614" s="6" t="s">
        <v>70</v>
      </c>
      <c r="C11614">
        <v>24</v>
      </c>
      <c r="D11614" t="s">
        <v>716</v>
      </c>
      <c r="G11614">
        <v>10</v>
      </c>
      <c r="J11614" t="s">
        <v>390</v>
      </c>
      <c r="K11614">
        <v>22</v>
      </c>
      <c r="L11614">
        <v>10</v>
      </c>
      <c r="M11614">
        <v>10</v>
      </c>
    </row>
    <row r="11615" spans="1:17" x14ac:dyDescent="0.25">
      <c r="A11615">
        <v>2013</v>
      </c>
      <c r="B11615" s="6" t="s">
        <v>70</v>
      </c>
      <c r="C11615">
        <v>25</v>
      </c>
      <c r="D11615" t="s">
        <v>716</v>
      </c>
      <c r="E11615">
        <v>3</v>
      </c>
      <c r="F11615">
        <f>35*0.3048</f>
        <v>10.668000000000001</v>
      </c>
      <c r="G11615">
        <v>5</v>
      </c>
      <c r="H11615">
        <v>0</v>
      </c>
      <c r="I11615">
        <f>(SUM(G11615:G11623))/(1000-H11615)*1000</f>
        <v>94</v>
      </c>
      <c r="J11615" t="s">
        <v>390</v>
      </c>
      <c r="K11615">
        <v>10</v>
      </c>
      <c r="L11615">
        <v>5</v>
      </c>
      <c r="M11615">
        <v>5</v>
      </c>
    </row>
    <row r="11616" spans="1:17" x14ac:dyDescent="0.25">
      <c r="A11616">
        <v>2013</v>
      </c>
      <c r="B11616" s="6" t="s">
        <v>70</v>
      </c>
      <c r="C11616">
        <v>26</v>
      </c>
      <c r="D11616" t="s">
        <v>716</v>
      </c>
      <c r="G11616">
        <v>3</v>
      </c>
      <c r="J11616" t="s">
        <v>392</v>
      </c>
      <c r="K11616">
        <v>10</v>
      </c>
      <c r="L11616">
        <v>5</v>
      </c>
      <c r="M11616">
        <v>2</v>
      </c>
    </row>
    <row r="11617" spans="1:17" x14ac:dyDescent="0.25">
      <c r="A11617">
        <v>2013</v>
      </c>
      <c r="B11617" s="6" t="s">
        <v>70</v>
      </c>
      <c r="C11617">
        <v>27</v>
      </c>
      <c r="D11617" t="s">
        <v>716</v>
      </c>
      <c r="G11617">
        <v>4</v>
      </c>
      <c r="J11617" t="s">
        <v>393</v>
      </c>
      <c r="K11617">
        <v>10</v>
      </c>
      <c r="L11617">
        <v>8</v>
      </c>
      <c r="M11617">
        <v>10</v>
      </c>
    </row>
    <row r="11618" spans="1:17" x14ac:dyDescent="0.25">
      <c r="A11618">
        <v>2013</v>
      </c>
      <c r="B11618" s="6" t="s">
        <v>70</v>
      </c>
      <c r="C11618">
        <v>28</v>
      </c>
      <c r="D11618" t="s">
        <v>716</v>
      </c>
      <c r="G11618">
        <v>28</v>
      </c>
      <c r="J11618" t="s">
        <v>392</v>
      </c>
      <c r="K11618">
        <v>100</v>
      </c>
      <c r="L11618">
        <v>80</v>
      </c>
      <c r="M11618">
        <v>55</v>
      </c>
    </row>
    <row r="11619" spans="1:17" x14ac:dyDescent="0.25">
      <c r="A11619">
        <v>2013</v>
      </c>
      <c r="B11619" s="6" t="s">
        <v>70</v>
      </c>
      <c r="C11619">
        <v>29</v>
      </c>
      <c r="D11619" t="s">
        <v>716</v>
      </c>
      <c r="G11619">
        <v>25</v>
      </c>
      <c r="J11619" t="s">
        <v>390</v>
      </c>
      <c r="K11619">
        <v>30</v>
      </c>
      <c r="L11619">
        <v>25</v>
      </c>
      <c r="M11619">
        <v>20</v>
      </c>
    </row>
    <row r="11620" spans="1:17" x14ac:dyDescent="0.25">
      <c r="A11620">
        <v>2013</v>
      </c>
      <c r="B11620" s="6" t="s">
        <v>70</v>
      </c>
      <c r="C11620">
        <v>30</v>
      </c>
      <c r="D11620" t="s">
        <v>716</v>
      </c>
      <c r="G11620">
        <v>5</v>
      </c>
      <c r="J11620" t="s">
        <v>436</v>
      </c>
      <c r="K11620">
        <v>10</v>
      </c>
      <c r="L11620">
        <v>8</v>
      </c>
      <c r="M11620">
        <v>5</v>
      </c>
    </row>
    <row r="11621" spans="1:17" x14ac:dyDescent="0.25">
      <c r="A11621">
        <v>2013</v>
      </c>
      <c r="B11621" s="6" t="s">
        <v>70</v>
      </c>
      <c r="C11621">
        <v>31</v>
      </c>
      <c r="D11621" t="s">
        <v>716</v>
      </c>
      <c r="G11621">
        <v>12</v>
      </c>
      <c r="J11621" t="s">
        <v>390</v>
      </c>
      <c r="K11621">
        <v>30</v>
      </c>
      <c r="L11621">
        <v>25</v>
      </c>
      <c r="M11621">
        <v>15</v>
      </c>
    </row>
    <row r="11622" spans="1:17" x14ac:dyDescent="0.25">
      <c r="A11622">
        <v>2013</v>
      </c>
      <c r="B11622" s="6" t="s">
        <v>70</v>
      </c>
      <c r="C11622">
        <v>32</v>
      </c>
      <c r="D11622" t="s">
        <v>716</v>
      </c>
      <c r="G11622">
        <v>4</v>
      </c>
      <c r="J11622" t="s">
        <v>393</v>
      </c>
      <c r="K11622">
        <v>12</v>
      </c>
      <c r="L11622">
        <v>8</v>
      </c>
      <c r="M11622">
        <v>5</v>
      </c>
    </row>
    <row r="11623" spans="1:17" x14ac:dyDescent="0.25">
      <c r="A11623">
        <v>2013</v>
      </c>
      <c r="B11623" s="6" t="s">
        <v>70</v>
      </c>
      <c r="C11623">
        <v>33</v>
      </c>
      <c r="D11623" t="s">
        <v>716</v>
      </c>
      <c r="G11623">
        <v>8</v>
      </c>
      <c r="J11623" t="s">
        <v>390</v>
      </c>
      <c r="K11623">
        <v>20</v>
      </c>
      <c r="L11623">
        <v>20</v>
      </c>
      <c r="M11623">
        <v>15</v>
      </c>
    </row>
    <row r="11624" spans="1:17" x14ac:dyDescent="0.25">
      <c r="A11624">
        <v>2013</v>
      </c>
      <c r="B11624" s="6" t="s">
        <v>70</v>
      </c>
      <c r="C11624">
        <v>34</v>
      </c>
      <c r="D11624" t="s">
        <v>717</v>
      </c>
      <c r="E11624">
        <v>4</v>
      </c>
      <c r="F11624">
        <f>35*0.3048</f>
        <v>10.668000000000001</v>
      </c>
      <c r="G11624">
        <v>3</v>
      </c>
      <c r="H11624">
        <v>0</v>
      </c>
      <c r="I11624">
        <f>(SUM(G11624:G11635))/(1000-H11624)*1000</f>
        <v>88</v>
      </c>
      <c r="J11624" t="s">
        <v>390</v>
      </c>
      <c r="K11624">
        <v>5</v>
      </c>
      <c r="L11624">
        <v>8</v>
      </c>
      <c r="M11624">
        <v>2</v>
      </c>
    </row>
    <row r="11625" spans="1:17" x14ac:dyDescent="0.25">
      <c r="A11625">
        <v>2013</v>
      </c>
      <c r="B11625" s="6" t="s">
        <v>70</v>
      </c>
      <c r="C11625">
        <v>35</v>
      </c>
      <c r="D11625" t="s">
        <v>717</v>
      </c>
      <c r="G11625">
        <v>5</v>
      </c>
      <c r="J11625" t="s">
        <v>393</v>
      </c>
      <c r="K11625">
        <v>25</v>
      </c>
      <c r="L11625">
        <v>30</v>
      </c>
      <c r="M11625">
        <v>30</v>
      </c>
      <c r="Q11625" t="s">
        <v>156</v>
      </c>
    </row>
    <row r="11626" spans="1:17" x14ac:dyDescent="0.25">
      <c r="A11626">
        <v>2013</v>
      </c>
      <c r="B11626" s="6" t="s">
        <v>70</v>
      </c>
      <c r="C11626">
        <v>36</v>
      </c>
      <c r="D11626" t="s">
        <v>717</v>
      </c>
      <c r="G11626">
        <v>10</v>
      </c>
      <c r="J11626" t="s">
        <v>390</v>
      </c>
      <c r="K11626">
        <v>10</v>
      </c>
      <c r="L11626">
        <v>15</v>
      </c>
      <c r="M11626">
        <v>10</v>
      </c>
    </row>
    <row r="11627" spans="1:17" x14ac:dyDescent="0.25">
      <c r="A11627">
        <v>2013</v>
      </c>
      <c r="B11627" s="6" t="s">
        <v>70</v>
      </c>
      <c r="C11627">
        <v>37</v>
      </c>
      <c r="D11627" t="s">
        <v>717</v>
      </c>
      <c r="G11627">
        <v>5</v>
      </c>
      <c r="J11627" t="s">
        <v>390</v>
      </c>
      <c r="K11627">
        <v>15</v>
      </c>
      <c r="L11627">
        <v>10</v>
      </c>
      <c r="M11627">
        <v>3</v>
      </c>
    </row>
    <row r="11628" spans="1:17" x14ac:dyDescent="0.25">
      <c r="A11628">
        <v>2013</v>
      </c>
      <c r="B11628" s="6" t="s">
        <v>70</v>
      </c>
      <c r="C11628">
        <v>38</v>
      </c>
      <c r="D11628" t="s">
        <v>717</v>
      </c>
      <c r="G11628">
        <v>3</v>
      </c>
      <c r="J11628" t="s">
        <v>389</v>
      </c>
      <c r="K11628">
        <v>50</v>
      </c>
      <c r="L11628">
        <v>40</v>
      </c>
      <c r="M11628">
        <v>170</v>
      </c>
    </row>
    <row r="11629" spans="1:17" x14ac:dyDescent="0.25">
      <c r="A11629">
        <v>2013</v>
      </c>
      <c r="B11629" s="6" t="s">
        <v>70</v>
      </c>
      <c r="C11629">
        <v>39</v>
      </c>
      <c r="D11629" t="s">
        <v>717</v>
      </c>
      <c r="G11629">
        <v>2</v>
      </c>
      <c r="J11629" t="s">
        <v>762</v>
      </c>
      <c r="K11629">
        <v>10</v>
      </c>
      <c r="L11629">
        <v>5</v>
      </c>
      <c r="M11629">
        <v>5</v>
      </c>
    </row>
    <row r="11630" spans="1:17" x14ac:dyDescent="0.25">
      <c r="A11630">
        <v>2013</v>
      </c>
      <c r="B11630" s="6" t="s">
        <v>70</v>
      </c>
      <c r="C11630">
        <v>40</v>
      </c>
      <c r="D11630" t="s">
        <v>717</v>
      </c>
      <c r="G11630">
        <v>10</v>
      </c>
      <c r="J11630" t="s">
        <v>429</v>
      </c>
      <c r="K11630">
        <v>10</v>
      </c>
      <c r="L11630">
        <v>10</v>
      </c>
      <c r="M11630">
        <v>4</v>
      </c>
    </row>
    <row r="11631" spans="1:17" x14ac:dyDescent="0.25">
      <c r="A11631">
        <v>2013</v>
      </c>
      <c r="B11631" s="6" t="s">
        <v>70</v>
      </c>
      <c r="C11631">
        <v>41</v>
      </c>
      <c r="D11631" t="s">
        <v>717</v>
      </c>
      <c r="G11631">
        <v>7</v>
      </c>
      <c r="J11631" t="s">
        <v>390</v>
      </c>
      <c r="K11631">
        <v>10</v>
      </c>
      <c r="L11631">
        <v>10</v>
      </c>
      <c r="M11631">
        <v>10</v>
      </c>
    </row>
    <row r="11632" spans="1:17" x14ac:dyDescent="0.25">
      <c r="A11632">
        <v>2013</v>
      </c>
      <c r="B11632" s="6" t="s">
        <v>70</v>
      </c>
      <c r="C11632">
        <v>42</v>
      </c>
      <c r="D11632" t="s">
        <v>717</v>
      </c>
      <c r="G11632">
        <v>20</v>
      </c>
      <c r="J11632" t="s">
        <v>390</v>
      </c>
      <c r="K11632">
        <v>20</v>
      </c>
      <c r="L11632">
        <v>15</v>
      </c>
      <c r="M11632">
        <v>15</v>
      </c>
    </row>
    <row r="11633" spans="1:16" x14ac:dyDescent="0.25">
      <c r="A11633">
        <v>2013</v>
      </c>
      <c r="B11633" s="6" t="s">
        <v>70</v>
      </c>
      <c r="C11633">
        <v>43</v>
      </c>
      <c r="D11633" t="s">
        <v>717</v>
      </c>
      <c r="G11633">
        <v>15</v>
      </c>
      <c r="J11633" t="s">
        <v>393</v>
      </c>
      <c r="K11633">
        <v>15</v>
      </c>
      <c r="L11633">
        <v>15</v>
      </c>
      <c r="M11633">
        <v>30</v>
      </c>
    </row>
    <row r="11634" spans="1:16" x14ac:dyDescent="0.25">
      <c r="A11634">
        <v>2013</v>
      </c>
      <c r="B11634" s="6" t="s">
        <v>70</v>
      </c>
      <c r="C11634">
        <v>44</v>
      </c>
      <c r="D11634" t="s">
        <v>717</v>
      </c>
      <c r="G11634">
        <v>5</v>
      </c>
      <c r="J11634" t="s">
        <v>393</v>
      </c>
      <c r="K11634">
        <v>10</v>
      </c>
      <c r="L11634">
        <v>10</v>
      </c>
      <c r="M11634">
        <v>7</v>
      </c>
      <c r="O11634">
        <v>40</v>
      </c>
    </row>
    <row r="11635" spans="1:16" x14ac:dyDescent="0.25">
      <c r="A11635">
        <v>2013</v>
      </c>
      <c r="B11635" s="6" t="s">
        <v>70</v>
      </c>
      <c r="C11635">
        <v>45</v>
      </c>
      <c r="D11635" t="s">
        <v>717</v>
      </c>
      <c r="G11635">
        <v>3</v>
      </c>
      <c r="J11635" t="s">
        <v>393</v>
      </c>
      <c r="K11635">
        <v>10</v>
      </c>
      <c r="L11635">
        <v>10</v>
      </c>
      <c r="M11635">
        <v>10</v>
      </c>
    </row>
    <row r="11636" spans="1:16" x14ac:dyDescent="0.25">
      <c r="A11636">
        <v>2013</v>
      </c>
      <c r="B11636" s="6" t="s">
        <v>70</v>
      </c>
      <c r="C11636">
        <v>46</v>
      </c>
      <c r="D11636" t="s">
        <v>717</v>
      </c>
      <c r="E11636">
        <v>5</v>
      </c>
      <c r="F11636">
        <f>35*0.3048</f>
        <v>10.668000000000001</v>
      </c>
      <c r="G11636">
        <v>15</v>
      </c>
      <c r="H11636">
        <v>0</v>
      </c>
      <c r="I11636">
        <f>(SUM(G11636:G11643))/(1000-H11636)*1000</f>
        <v>84</v>
      </c>
      <c r="J11636" t="s">
        <v>393</v>
      </c>
      <c r="K11636">
        <v>20</v>
      </c>
      <c r="L11636">
        <v>20</v>
      </c>
      <c r="M11636">
        <v>10</v>
      </c>
      <c r="P11636">
        <v>5</v>
      </c>
    </row>
    <row r="11637" spans="1:16" x14ac:dyDescent="0.25">
      <c r="A11637">
        <v>2013</v>
      </c>
      <c r="B11637" s="6" t="s">
        <v>70</v>
      </c>
      <c r="C11637">
        <v>47</v>
      </c>
      <c r="D11637" t="s">
        <v>717</v>
      </c>
      <c r="G11637">
        <v>5</v>
      </c>
      <c r="J11637" t="s">
        <v>390</v>
      </c>
      <c r="K11637">
        <v>5</v>
      </c>
      <c r="L11637">
        <v>5</v>
      </c>
      <c r="M11637">
        <v>5</v>
      </c>
    </row>
    <row r="11638" spans="1:16" x14ac:dyDescent="0.25">
      <c r="A11638">
        <v>2013</v>
      </c>
      <c r="B11638" s="6" t="s">
        <v>70</v>
      </c>
      <c r="C11638">
        <v>48</v>
      </c>
      <c r="D11638" t="s">
        <v>717</v>
      </c>
      <c r="G11638">
        <v>15</v>
      </c>
      <c r="J11638" t="s">
        <v>388</v>
      </c>
      <c r="K11638">
        <v>40</v>
      </c>
      <c r="L11638">
        <v>40</v>
      </c>
      <c r="M11638">
        <v>25</v>
      </c>
      <c r="P11638">
        <v>10</v>
      </c>
    </row>
    <row r="11639" spans="1:16" x14ac:dyDescent="0.25">
      <c r="A11639">
        <v>2013</v>
      </c>
      <c r="B11639" s="6" t="s">
        <v>70</v>
      </c>
      <c r="C11639">
        <v>49</v>
      </c>
      <c r="D11639" t="s">
        <v>717</v>
      </c>
      <c r="G11639">
        <v>15</v>
      </c>
      <c r="J11639" t="s">
        <v>393</v>
      </c>
      <c r="K11639">
        <v>40</v>
      </c>
      <c r="L11639">
        <v>40</v>
      </c>
      <c r="M11639">
        <v>40</v>
      </c>
      <c r="P11639">
        <v>10</v>
      </c>
    </row>
    <row r="11640" spans="1:16" x14ac:dyDescent="0.25">
      <c r="A11640">
        <v>2013</v>
      </c>
      <c r="B11640" s="6" t="s">
        <v>70</v>
      </c>
      <c r="C11640">
        <v>50</v>
      </c>
      <c r="D11640" t="s">
        <v>717</v>
      </c>
      <c r="G11640">
        <v>2</v>
      </c>
      <c r="J11640" t="s">
        <v>390</v>
      </c>
      <c r="K11640">
        <v>10</v>
      </c>
      <c r="L11640">
        <v>5</v>
      </c>
      <c r="M11640">
        <v>5</v>
      </c>
    </row>
    <row r="11641" spans="1:16" x14ac:dyDescent="0.25">
      <c r="A11641">
        <v>2013</v>
      </c>
      <c r="B11641" s="6" t="s">
        <v>70</v>
      </c>
      <c r="C11641">
        <v>51</v>
      </c>
      <c r="D11641" t="s">
        <v>717</v>
      </c>
      <c r="G11641">
        <v>10</v>
      </c>
      <c r="J11641" t="s">
        <v>393</v>
      </c>
      <c r="K11641">
        <v>55</v>
      </c>
      <c r="L11641">
        <v>40</v>
      </c>
      <c r="M11641">
        <v>55</v>
      </c>
      <c r="P11641">
        <v>10</v>
      </c>
    </row>
    <row r="11642" spans="1:16" x14ac:dyDescent="0.25">
      <c r="A11642">
        <v>2013</v>
      </c>
      <c r="B11642" s="6" t="s">
        <v>70</v>
      </c>
      <c r="C11642">
        <v>52</v>
      </c>
      <c r="D11642" t="s">
        <v>717</v>
      </c>
      <c r="G11642">
        <v>20</v>
      </c>
      <c r="J11642" t="s">
        <v>390</v>
      </c>
      <c r="K11642">
        <v>20</v>
      </c>
      <c r="L11642">
        <v>25</v>
      </c>
      <c r="M11642">
        <v>5</v>
      </c>
      <c r="P11642">
        <v>2</v>
      </c>
    </row>
    <row r="11643" spans="1:16" x14ac:dyDescent="0.25">
      <c r="A11643">
        <v>2013</v>
      </c>
      <c r="B11643" s="6" t="s">
        <v>70</v>
      </c>
      <c r="C11643">
        <v>53</v>
      </c>
      <c r="D11643" t="s">
        <v>717</v>
      </c>
      <c r="G11643">
        <v>2</v>
      </c>
      <c r="J11643" t="s">
        <v>390</v>
      </c>
      <c r="K11643">
        <v>15</v>
      </c>
      <c r="L11643">
        <v>7</v>
      </c>
      <c r="M11643">
        <v>5</v>
      </c>
      <c r="P11643">
        <v>2</v>
      </c>
    </row>
    <row r="11644" spans="1:16" x14ac:dyDescent="0.25">
      <c r="A11644">
        <v>2013</v>
      </c>
      <c r="B11644" s="6" t="s">
        <v>70</v>
      </c>
      <c r="C11644">
        <v>54</v>
      </c>
      <c r="D11644" t="s">
        <v>717</v>
      </c>
      <c r="E11644">
        <v>6</v>
      </c>
      <c r="F11644">
        <f>35*0.3048</f>
        <v>10.668000000000001</v>
      </c>
      <c r="G11644">
        <v>2</v>
      </c>
      <c r="H11644">
        <v>0</v>
      </c>
      <c r="I11644">
        <f>(SUM(G11644:G11660))/(1000-H11644)*1000</f>
        <v>145</v>
      </c>
      <c r="J11644" t="s">
        <v>389</v>
      </c>
      <c r="K11644">
        <v>30</v>
      </c>
      <c r="L11644">
        <v>25</v>
      </c>
      <c r="M11644">
        <v>50</v>
      </c>
      <c r="P11644">
        <v>50</v>
      </c>
    </row>
    <row r="11645" spans="1:16" x14ac:dyDescent="0.25">
      <c r="A11645">
        <v>2013</v>
      </c>
      <c r="B11645" s="6" t="s">
        <v>70</v>
      </c>
      <c r="C11645">
        <v>55</v>
      </c>
      <c r="D11645" t="s">
        <v>717</v>
      </c>
      <c r="G11645">
        <v>5</v>
      </c>
      <c r="J11645" t="s">
        <v>390</v>
      </c>
      <c r="K11645">
        <v>12</v>
      </c>
      <c r="L11645">
        <v>10</v>
      </c>
      <c r="M11645">
        <v>2</v>
      </c>
    </row>
    <row r="11646" spans="1:16" x14ac:dyDescent="0.25">
      <c r="A11646">
        <v>2013</v>
      </c>
      <c r="B11646" s="6" t="s">
        <v>70</v>
      </c>
      <c r="C11646">
        <v>56</v>
      </c>
      <c r="D11646" t="s">
        <v>717</v>
      </c>
      <c r="G11646">
        <v>10</v>
      </c>
      <c r="J11646" t="s">
        <v>389</v>
      </c>
      <c r="K11646">
        <v>22</v>
      </c>
      <c r="L11646">
        <v>20</v>
      </c>
      <c r="M11646">
        <v>30</v>
      </c>
    </row>
    <row r="11647" spans="1:16" x14ac:dyDescent="0.25">
      <c r="A11647">
        <v>2013</v>
      </c>
      <c r="B11647" s="6" t="s">
        <v>70</v>
      </c>
      <c r="C11647">
        <v>57</v>
      </c>
      <c r="D11647" t="s">
        <v>717</v>
      </c>
      <c r="G11647">
        <v>5</v>
      </c>
      <c r="J11647" t="s">
        <v>393</v>
      </c>
      <c r="K11647">
        <v>5</v>
      </c>
      <c r="L11647">
        <v>5</v>
      </c>
      <c r="M11647">
        <v>5</v>
      </c>
    </row>
    <row r="11648" spans="1:16" x14ac:dyDescent="0.25">
      <c r="A11648">
        <v>2013</v>
      </c>
      <c r="B11648" s="6" t="s">
        <v>70</v>
      </c>
      <c r="C11648">
        <v>58</v>
      </c>
      <c r="D11648" t="s">
        <v>717</v>
      </c>
      <c r="G11648">
        <v>2</v>
      </c>
      <c r="J11648" t="s">
        <v>388</v>
      </c>
      <c r="K11648">
        <v>100</v>
      </c>
      <c r="L11648">
        <v>100</v>
      </c>
      <c r="M11648">
        <v>200</v>
      </c>
      <c r="P11648">
        <v>50</v>
      </c>
    </row>
    <row r="11649" spans="1:21" x14ac:dyDescent="0.25">
      <c r="A11649">
        <v>2013</v>
      </c>
      <c r="B11649" s="6" t="s">
        <v>70</v>
      </c>
      <c r="C11649">
        <v>59</v>
      </c>
      <c r="D11649" t="s">
        <v>717</v>
      </c>
      <c r="G11649">
        <v>10</v>
      </c>
      <c r="J11649" t="s">
        <v>393</v>
      </c>
      <c r="K11649">
        <v>15</v>
      </c>
      <c r="L11649">
        <v>12</v>
      </c>
      <c r="M11649">
        <v>20</v>
      </c>
    </row>
    <row r="11650" spans="1:21" x14ac:dyDescent="0.25">
      <c r="A11650">
        <v>2013</v>
      </c>
      <c r="B11650" s="6" t="s">
        <v>70</v>
      </c>
      <c r="C11650">
        <v>60</v>
      </c>
      <c r="D11650" t="s">
        <v>717</v>
      </c>
      <c r="G11650">
        <v>10</v>
      </c>
      <c r="J11650" t="s">
        <v>393</v>
      </c>
      <c r="K11650">
        <v>15</v>
      </c>
      <c r="L11650">
        <v>12</v>
      </c>
      <c r="M11650">
        <v>15</v>
      </c>
      <c r="O11650">
        <v>5</v>
      </c>
      <c r="Q11650" t="s">
        <v>156</v>
      </c>
      <c r="U11650" t="s">
        <v>763</v>
      </c>
    </row>
    <row r="11651" spans="1:21" x14ac:dyDescent="0.25">
      <c r="A11651">
        <v>2013</v>
      </c>
      <c r="B11651" s="6" t="s">
        <v>70</v>
      </c>
      <c r="C11651">
        <v>61</v>
      </c>
      <c r="D11651" t="s">
        <v>717</v>
      </c>
      <c r="G11651">
        <v>10</v>
      </c>
      <c r="J11651" t="s">
        <v>390</v>
      </c>
      <c r="K11651">
        <v>10</v>
      </c>
      <c r="L11651">
        <v>5</v>
      </c>
      <c r="M11651">
        <v>2</v>
      </c>
    </row>
    <row r="11652" spans="1:21" x14ac:dyDescent="0.25">
      <c r="A11652">
        <v>2013</v>
      </c>
      <c r="B11652" s="6" t="s">
        <v>70</v>
      </c>
      <c r="C11652">
        <v>62</v>
      </c>
      <c r="D11652" t="s">
        <v>717</v>
      </c>
      <c r="G11652">
        <v>10</v>
      </c>
      <c r="J11652" t="s">
        <v>393</v>
      </c>
      <c r="K11652">
        <v>20</v>
      </c>
      <c r="L11652">
        <v>20</v>
      </c>
      <c r="M11652">
        <v>27</v>
      </c>
      <c r="P11652">
        <v>5</v>
      </c>
    </row>
    <row r="11653" spans="1:21" x14ac:dyDescent="0.25">
      <c r="A11653">
        <v>2013</v>
      </c>
      <c r="B11653" s="6" t="s">
        <v>70</v>
      </c>
      <c r="C11653">
        <v>63</v>
      </c>
      <c r="D11653" t="s">
        <v>717</v>
      </c>
      <c r="G11653">
        <v>15</v>
      </c>
      <c r="J11653" t="s">
        <v>399</v>
      </c>
      <c r="K11653">
        <v>40</v>
      </c>
      <c r="L11653">
        <v>25</v>
      </c>
      <c r="M11653">
        <v>25</v>
      </c>
    </row>
    <row r="11654" spans="1:21" x14ac:dyDescent="0.25">
      <c r="A11654">
        <v>2013</v>
      </c>
      <c r="B11654" s="6" t="s">
        <v>70</v>
      </c>
      <c r="C11654">
        <v>64</v>
      </c>
      <c r="D11654" t="s">
        <v>717</v>
      </c>
      <c r="G11654">
        <v>2</v>
      </c>
      <c r="J11654" t="s">
        <v>393</v>
      </c>
      <c r="K11654">
        <v>5</v>
      </c>
      <c r="L11654">
        <v>5</v>
      </c>
      <c r="M11654">
        <v>5</v>
      </c>
    </row>
    <row r="11655" spans="1:21" x14ac:dyDescent="0.25">
      <c r="A11655">
        <v>2013</v>
      </c>
      <c r="B11655" s="6" t="s">
        <v>70</v>
      </c>
      <c r="C11655">
        <v>65</v>
      </c>
      <c r="D11655" t="s">
        <v>717</v>
      </c>
      <c r="G11655">
        <v>2</v>
      </c>
      <c r="J11655" t="s">
        <v>425</v>
      </c>
      <c r="K11655">
        <v>5</v>
      </c>
      <c r="L11655">
        <v>10</v>
      </c>
      <c r="M11655">
        <v>5</v>
      </c>
      <c r="P11655">
        <v>10</v>
      </c>
    </row>
    <row r="11656" spans="1:21" x14ac:dyDescent="0.25">
      <c r="A11656">
        <v>2013</v>
      </c>
      <c r="B11656" s="6" t="s">
        <v>70</v>
      </c>
      <c r="C11656">
        <v>66</v>
      </c>
      <c r="D11656" t="s">
        <v>717</v>
      </c>
      <c r="G11656">
        <v>32</v>
      </c>
      <c r="J11656" t="s">
        <v>389</v>
      </c>
      <c r="K11656">
        <v>140</v>
      </c>
      <c r="L11656">
        <v>150</v>
      </c>
      <c r="M11656">
        <v>170</v>
      </c>
      <c r="P11656">
        <v>50</v>
      </c>
      <c r="U11656" t="s">
        <v>764</v>
      </c>
    </row>
    <row r="11657" spans="1:21" x14ac:dyDescent="0.25">
      <c r="A11657">
        <v>2013</v>
      </c>
      <c r="B11657" s="6" t="s">
        <v>70</v>
      </c>
      <c r="C11657">
        <v>67</v>
      </c>
      <c r="D11657" t="s">
        <v>717</v>
      </c>
      <c r="G11657">
        <v>10</v>
      </c>
      <c r="J11657" t="s">
        <v>393</v>
      </c>
      <c r="K11657">
        <v>30</v>
      </c>
      <c r="L11657">
        <v>25</v>
      </c>
      <c r="M11657">
        <v>25</v>
      </c>
      <c r="P11657">
        <v>5</v>
      </c>
    </row>
    <row r="11658" spans="1:21" x14ac:dyDescent="0.25">
      <c r="A11658">
        <v>2013</v>
      </c>
      <c r="B11658" s="6" t="s">
        <v>70</v>
      </c>
      <c r="C11658">
        <v>68</v>
      </c>
      <c r="D11658" t="s">
        <v>717</v>
      </c>
      <c r="G11658">
        <v>10</v>
      </c>
      <c r="J11658" t="s">
        <v>389</v>
      </c>
      <c r="K11658">
        <v>12</v>
      </c>
      <c r="L11658">
        <v>12</v>
      </c>
      <c r="M11658">
        <v>50</v>
      </c>
      <c r="U11658" t="s">
        <v>765</v>
      </c>
    </row>
    <row r="11659" spans="1:21" x14ac:dyDescent="0.25">
      <c r="A11659">
        <v>2013</v>
      </c>
      <c r="B11659" s="6" t="s">
        <v>70</v>
      </c>
      <c r="C11659">
        <v>69</v>
      </c>
      <c r="D11659" t="s">
        <v>717</v>
      </c>
      <c r="G11659">
        <v>5</v>
      </c>
      <c r="J11659" t="s">
        <v>398</v>
      </c>
      <c r="K11659">
        <v>35</v>
      </c>
      <c r="L11659">
        <v>20</v>
      </c>
      <c r="M11659">
        <v>30</v>
      </c>
      <c r="P11659">
        <v>60</v>
      </c>
    </row>
    <row r="11660" spans="1:21" x14ac:dyDescent="0.25">
      <c r="A11660">
        <v>2013</v>
      </c>
      <c r="B11660" s="6" t="s">
        <v>70</v>
      </c>
      <c r="C11660">
        <v>70</v>
      </c>
      <c r="D11660" t="s">
        <v>717</v>
      </c>
      <c r="G11660">
        <v>5</v>
      </c>
      <c r="J11660" t="s">
        <v>389</v>
      </c>
      <c r="K11660">
        <v>12</v>
      </c>
      <c r="L11660">
        <v>10</v>
      </c>
      <c r="M11660">
        <v>20</v>
      </c>
    </row>
    <row r="11661" spans="1:21" x14ac:dyDescent="0.25">
      <c r="A11661">
        <v>2013</v>
      </c>
      <c r="B11661" s="6" t="s">
        <v>70</v>
      </c>
      <c r="C11661">
        <v>71</v>
      </c>
      <c r="D11661" t="s">
        <v>716</v>
      </c>
      <c r="E11661">
        <v>7</v>
      </c>
      <c r="F11661">
        <f>35*0.3048</f>
        <v>10.668000000000001</v>
      </c>
      <c r="G11661">
        <v>10</v>
      </c>
      <c r="I11661">
        <f>SUM(G11661:G11676)</f>
        <v>228</v>
      </c>
      <c r="J11661" t="s">
        <v>393</v>
      </c>
      <c r="K11661">
        <v>15</v>
      </c>
      <c r="L11661">
        <v>5</v>
      </c>
      <c r="M11661">
        <v>10</v>
      </c>
      <c r="U11661" t="s">
        <v>766</v>
      </c>
    </row>
    <row r="11662" spans="1:21" x14ac:dyDescent="0.25">
      <c r="A11662">
        <v>2013</v>
      </c>
      <c r="B11662" s="6" t="s">
        <v>70</v>
      </c>
      <c r="C11662">
        <v>72</v>
      </c>
      <c r="D11662" t="s">
        <v>716</v>
      </c>
      <c r="G11662">
        <v>25</v>
      </c>
      <c r="J11662" t="s">
        <v>389</v>
      </c>
      <c r="K11662">
        <v>40</v>
      </c>
      <c r="L11662">
        <v>35</v>
      </c>
      <c r="M11662">
        <v>15</v>
      </c>
    </row>
    <row r="11663" spans="1:21" x14ac:dyDescent="0.25">
      <c r="A11663">
        <v>2013</v>
      </c>
      <c r="B11663" s="6" t="s">
        <v>70</v>
      </c>
      <c r="C11663">
        <v>73</v>
      </c>
      <c r="D11663" t="s">
        <v>716</v>
      </c>
      <c r="G11663">
        <v>5</v>
      </c>
      <c r="J11663" t="s">
        <v>390</v>
      </c>
      <c r="K11663">
        <v>10</v>
      </c>
      <c r="L11663">
        <v>5</v>
      </c>
      <c r="M11663">
        <v>10</v>
      </c>
    </row>
    <row r="11664" spans="1:21" x14ac:dyDescent="0.25">
      <c r="A11664">
        <v>2013</v>
      </c>
      <c r="B11664" s="6" t="s">
        <v>70</v>
      </c>
      <c r="C11664">
        <v>74</v>
      </c>
      <c r="D11664" t="s">
        <v>716</v>
      </c>
      <c r="G11664">
        <v>20</v>
      </c>
      <c r="J11664" t="s">
        <v>427</v>
      </c>
      <c r="K11664">
        <v>25</v>
      </c>
      <c r="L11664">
        <v>15</v>
      </c>
      <c r="M11664">
        <v>10</v>
      </c>
    </row>
    <row r="11665" spans="1:21" x14ac:dyDescent="0.25">
      <c r="A11665">
        <v>2013</v>
      </c>
      <c r="B11665" s="6" t="s">
        <v>70</v>
      </c>
      <c r="C11665">
        <v>75</v>
      </c>
      <c r="D11665" t="s">
        <v>716</v>
      </c>
      <c r="G11665">
        <v>5</v>
      </c>
      <c r="J11665" t="s">
        <v>427</v>
      </c>
      <c r="K11665">
        <v>20</v>
      </c>
      <c r="L11665">
        <v>15</v>
      </c>
      <c r="M11665">
        <v>5</v>
      </c>
    </row>
    <row r="11666" spans="1:21" x14ac:dyDescent="0.25">
      <c r="A11666">
        <v>2013</v>
      </c>
      <c r="B11666" s="6" t="s">
        <v>70</v>
      </c>
      <c r="C11666">
        <v>76</v>
      </c>
      <c r="D11666" t="s">
        <v>716</v>
      </c>
      <c r="G11666">
        <v>8</v>
      </c>
      <c r="J11666" t="s">
        <v>393</v>
      </c>
      <c r="K11666">
        <v>20</v>
      </c>
      <c r="L11666">
        <v>12</v>
      </c>
      <c r="M11666">
        <v>3</v>
      </c>
    </row>
    <row r="11667" spans="1:21" x14ac:dyDescent="0.25">
      <c r="A11667">
        <v>2013</v>
      </c>
      <c r="B11667" s="6" t="s">
        <v>70</v>
      </c>
      <c r="C11667">
        <v>77</v>
      </c>
      <c r="D11667" t="s">
        <v>716</v>
      </c>
      <c r="G11667">
        <v>15</v>
      </c>
      <c r="J11667" t="s">
        <v>392</v>
      </c>
      <c r="K11667">
        <v>25</v>
      </c>
      <c r="L11667">
        <v>15</v>
      </c>
      <c r="M11667">
        <v>3</v>
      </c>
    </row>
    <row r="11668" spans="1:21" x14ac:dyDescent="0.25">
      <c r="A11668">
        <v>2013</v>
      </c>
      <c r="B11668" s="6" t="s">
        <v>70</v>
      </c>
      <c r="C11668">
        <v>78</v>
      </c>
      <c r="D11668" t="s">
        <v>716</v>
      </c>
      <c r="G11668">
        <v>20</v>
      </c>
      <c r="J11668" t="s">
        <v>388</v>
      </c>
      <c r="K11668">
        <v>80</v>
      </c>
      <c r="L11668">
        <v>50</v>
      </c>
      <c r="M11668">
        <v>30</v>
      </c>
      <c r="P11668">
        <v>70</v>
      </c>
    </row>
    <row r="11669" spans="1:21" x14ac:dyDescent="0.25">
      <c r="A11669">
        <v>2013</v>
      </c>
      <c r="B11669" s="6" t="s">
        <v>70</v>
      </c>
      <c r="C11669">
        <v>79</v>
      </c>
      <c r="D11669" t="s">
        <v>716</v>
      </c>
      <c r="G11669">
        <v>10</v>
      </c>
      <c r="J11669" t="s">
        <v>714</v>
      </c>
      <c r="K11669">
        <v>15</v>
      </c>
      <c r="L11669">
        <v>5</v>
      </c>
      <c r="M11669">
        <v>2</v>
      </c>
    </row>
    <row r="11670" spans="1:21" x14ac:dyDescent="0.25">
      <c r="A11670">
        <v>2013</v>
      </c>
      <c r="B11670" s="6" t="s">
        <v>70</v>
      </c>
      <c r="C11670">
        <v>80</v>
      </c>
      <c r="D11670" t="s">
        <v>716</v>
      </c>
      <c r="G11670">
        <v>10</v>
      </c>
      <c r="J11670" t="s">
        <v>393</v>
      </c>
      <c r="K11670">
        <v>10</v>
      </c>
      <c r="L11670">
        <v>5</v>
      </c>
      <c r="M11670">
        <v>10</v>
      </c>
    </row>
    <row r="11671" spans="1:21" x14ac:dyDescent="0.25">
      <c r="A11671">
        <v>2013</v>
      </c>
      <c r="B11671" s="6" t="s">
        <v>70</v>
      </c>
      <c r="C11671">
        <v>81</v>
      </c>
      <c r="D11671" t="s">
        <v>716</v>
      </c>
      <c r="G11671">
        <v>10</v>
      </c>
      <c r="J11671" t="s">
        <v>398</v>
      </c>
      <c r="K11671">
        <v>20</v>
      </c>
      <c r="L11671">
        <v>20</v>
      </c>
      <c r="M11671">
        <v>10</v>
      </c>
    </row>
    <row r="11672" spans="1:21" x14ac:dyDescent="0.25">
      <c r="A11672">
        <v>2013</v>
      </c>
      <c r="B11672" s="6" t="s">
        <v>70</v>
      </c>
      <c r="C11672">
        <v>82</v>
      </c>
      <c r="D11672" t="s">
        <v>716</v>
      </c>
      <c r="G11672">
        <v>10</v>
      </c>
      <c r="J11672" t="s">
        <v>393</v>
      </c>
      <c r="K11672">
        <v>10</v>
      </c>
      <c r="L11672">
        <v>10</v>
      </c>
      <c r="M11672">
        <v>10</v>
      </c>
    </row>
    <row r="11673" spans="1:21" x14ac:dyDescent="0.25">
      <c r="A11673">
        <v>2013</v>
      </c>
      <c r="B11673" s="6" t="s">
        <v>70</v>
      </c>
      <c r="C11673">
        <v>83</v>
      </c>
      <c r="D11673" t="s">
        <v>716</v>
      </c>
      <c r="G11673">
        <v>10</v>
      </c>
      <c r="J11673" t="s">
        <v>392</v>
      </c>
      <c r="K11673">
        <v>25</v>
      </c>
      <c r="L11673">
        <v>20</v>
      </c>
      <c r="M11673">
        <v>10</v>
      </c>
    </row>
    <row r="11674" spans="1:21" x14ac:dyDescent="0.25">
      <c r="A11674">
        <v>2013</v>
      </c>
      <c r="B11674" s="6" t="s">
        <v>70</v>
      </c>
      <c r="C11674">
        <v>84</v>
      </c>
      <c r="D11674" t="s">
        <v>716</v>
      </c>
      <c r="G11674">
        <v>10</v>
      </c>
      <c r="J11674" t="s">
        <v>393</v>
      </c>
      <c r="K11674">
        <v>30</v>
      </c>
      <c r="L11674">
        <v>20</v>
      </c>
      <c r="M11674">
        <v>30</v>
      </c>
      <c r="P11674">
        <v>10</v>
      </c>
    </row>
    <row r="11675" spans="1:21" x14ac:dyDescent="0.25">
      <c r="A11675">
        <v>2013</v>
      </c>
      <c r="B11675" s="6" t="s">
        <v>70</v>
      </c>
      <c r="C11675">
        <v>85</v>
      </c>
      <c r="D11675" t="s">
        <v>716</v>
      </c>
      <c r="G11675">
        <v>35</v>
      </c>
      <c r="J11675" t="s">
        <v>427</v>
      </c>
      <c r="K11675">
        <v>35</v>
      </c>
      <c r="L11675">
        <v>30</v>
      </c>
      <c r="M11675">
        <v>10</v>
      </c>
    </row>
    <row r="11676" spans="1:21" x14ac:dyDescent="0.25">
      <c r="A11676">
        <v>2013</v>
      </c>
      <c r="B11676" s="6" t="s">
        <v>70</v>
      </c>
      <c r="C11676">
        <v>86</v>
      </c>
      <c r="D11676" t="s">
        <v>716</v>
      </c>
      <c r="G11676">
        <v>25</v>
      </c>
      <c r="J11676" t="s">
        <v>388</v>
      </c>
      <c r="K11676">
        <v>25</v>
      </c>
      <c r="L11676">
        <v>30</v>
      </c>
      <c r="M11676">
        <v>20</v>
      </c>
      <c r="P11676">
        <v>20</v>
      </c>
    </row>
    <row r="11677" spans="1:21" x14ac:dyDescent="0.25">
      <c r="A11677">
        <v>2013</v>
      </c>
      <c r="B11677" s="6" t="s">
        <v>70</v>
      </c>
      <c r="C11677">
        <v>87</v>
      </c>
      <c r="D11677" t="s">
        <v>716</v>
      </c>
      <c r="E11677">
        <v>8</v>
      </c>
      <c r="G11677">
        <v>5</v>
      </c>
      <c r="I11677">
        <f>SUM(G11677:G11688)</f>
        <v>146</v>
      </c>
      <c r="J11677" t="s">
        <v>389</v>
      </c>
      <c r="K11677">
        <v>40</v>
      </c>
      <c r="L11677">
        <v>25</v>
      </c>
      <c r="M11677">
        <v>55</v>
      </c>
      <c r="P11677">
        <v>20</v>
      </c>
      <c r="U11677" t="s">
        <v>766</v>
      </c>
    </row>
    <row r="11678" spans="1:21" x14ac:dyDescent="0.25">
      <c r="A11678">
        <v>2013</v>
      </c>
      <c r="B11678" s="6" t="s">
        <v>70</v>
      </c>
      <c r="C11678">
        <v>88</v>
      </c>
      <c r="D11678" t="s">
        <v>716</v>
      </c>
      <c r="G11678">
        <v>3</v>
      </c>
      <c r="J11678" t="s">
        <v>392</v>
      </c>
      <c r="K11678">
        <v>10</v>
      </c>
      <c r="L11678">
        <v>10</v>
      </c>
      <c r="M11678">
        <v>2</v>
      </c>
    </row>
    <row r="11679" spans="1:21" x14ac:dyDescent="0.25">
      <c r="A11679">
        <v>2013</v>
      </c>
      <c r="B11679" s="6" t="s">
        <v>70</v>
      </c>
      <c r="C11679">
        <v>89</v>
      </c>
      <c r="D11679" t="s">
        <v>716</v>
      </c>
      <c r="G11679">
        <v>10</v>
      </c>
      <c r="J11679" t="s">
        <v>388</v>
      </c>
      <c r="K11679">
        <v>40</v>
      </c>
      <c r="L11679">
        <v>25</v>
      </c>
      <c r="M11679">
        <v>40</v>
      </c>
      <c r="P11679">
        <v>75</v>
      </c>
    </row>
    <row r="11680" spans="1:21" x14ac:dyDescent="0.25">
      <c r="A11680">
        <v>2013</v>
      </c>
      <c r="B11680" s="6" t="s">
        <v>70</v>
      </c>
      <c r="C11680">
        <v>90</v>
      </c>
      <c r="D11680" t="s">
        <v>716</v>
      </c>
      <c r="G11680">
        <v>15</v>
      </c>
      <c r="J11680" t="s">
        <v>390</v>
      </c>
      <c r="K11680">
        <v>25</v>
      </c>
      <c r="L11680">
        <v>20</v>
      </c>
      <c r="M11680">
        <v>20</v>
      </c>
    </row>
    <row r="11681" spans="1:16" x14ac:dyDescent="0.25">
      <c r="A11681">
        <v>2013</v>
      </c>
      <c r="B11681" s="6" t="s">
        <v>70</v>
      </c>
      <c r="C11681">
        <v>91</v>
      </c>
      <c r="D11681" t="s">
        <v>716</v>
      </c>
      <c r="G11681">
        <v>30</v>
      </c>
      <c r="J11681" t="s">
        <v>390</v>
      </c>
      <c r="K11681">
        <v>30</v>
      </c>
      <c r="L11681">
        <v>20</v>
      </c>
      <c r="M11681">
        <v>20</v>
      </c>
    </row>
    <row r="11682" spans="1:16" x14ac:dyDescent="0.25">
      <c r="A11682">
        <v>2013</v>
      </c>
      <c r="B11682" s="6" t="s">
        <v>70</v>
      </c>
      <c r="C11682">
        <v>92</v>
      </c>
      <c r="D11682" t="s">
        <v>716</v>
      </c>
      <c r="G11682">
        <v>10</v>
      </c>
      <c r="J11682" t="s">
        <v>390</v>
      </c>
      <c r="K11682">
        <v>20</v>
      </c>
      <c r="L11682">
        <v>15</v>
      </c>
      <c r="M11682">
        <v>10</v>
      </c>
    </row>
    <row r="11683" spans="1:16" x14ac:dyDescent="0.25">
      <c r="A11683">
        <v>2013</v>
      </c>
      <c r="B11683" s="6" t="s">
        <v>70</v>
      </c>
      <c r="C11683">
        <v>93</v>
      </c>
      <c r="D11683" t="s">
        <v>716</v>
      </c>
      <c r="G11683">
        <v>20</v>
      </c>
      <c r="J11683" t="s">
        <v>392</v>
      </c>
      <c r="K11683">
        <v>40</v>
      </c>
      <c r="L11683">
        <v>35</v>
      </c>
      <c r="M11683">
        <v>15</v>
      </c>
    </row>
    <row r="11684" spans="1:16" x14ac:dyDescent="0.25">
      <c r="A11684">
        <v>2013</v>
      </c>
      <c r="B11684" s="6" t="s">
        <v>70</v>
      </c>
      <c r="C11684">
        <v>94</v>
      </c>
      <c r="D11684" t="s">
        <v>716</v>
      </c>
      <c r="G11684">
        <v>18</v>
      </c>
      <c r="J11684" t="s">
        <v>398</v>
      </c>
      <c r="K11684">
        <v>25</v>
      </c>
      <c r="L11684">
        <v>20</v>
      </c>
      <c r="M11684">
        <v>10</v>
      </c>
    </row>
    <row r="11685" spans="1:16" x14ac:dyDescent="0.25">
      <c r="A11685">
        <v>2013</v>
      </c>
      <c r="B11685" s="6" t="s">
        <v>70</v>
      </c>
      <c r="C11685">
        <v>95</v>
      </c>
      <c r="D11685" t="s">
        <v>716</v>
      </c>
      <c r="G11685">
        <v>5</v>
      </c>
      <c r="J11685" t="s">
        <v>393</v>
      </c>
      <c r="K11685">
        <v>12</v>
      </c>
      <c r="L11685">
        <v>10</v>
      </c>
      <c r="M11685">
        <v>10</v>
      </c>
      <c r="P11685">
        <v>15</v>
      </c>
    </row>
    <row r="11686" spans="1:16" x14ac:dyDescent="0.25">
      <c r="A11686">
        <v>2013</v>
      </c>
      <c r="B11686" s="6" t="s">
        <v>70</v>
      </c>
      <c r="C11686">
        <v>96</v>
      </c>
      <c r="D11686" t="s">
        <v>716</v>
      </c>
      <c r="G11686">
        <v>10</v>
      </c>
      <c r="J11686" t="s">
        <v>714</v>
      </c>
      <c r="K11686">
        <v>10</v>
      </c>
      <c r="L11686">
        <v>5</v>
      </c>
      <c r="M11686">
        <v>5</v>
      </c>
      <c r="P11686">
        <v>5</v>
      </c>
    </row>
    <row r="11687" spans="1:16" x14ac:dyDescent="0.25">
      <c r="A11687">
        <v>2013</v>
      </c>
      <c r="B11687" s="6" t="s">
        <v>70</v>
      </c>
      <c r="C11687">
        <v>97</v>
      </c>
      <c r="D11687" t="s">
        <v>716</v>
      </c>
      <c r="G11687">
        <v>10</v>
      </c>
      <c r="J11687" t="s">
        <v>390</v>
      </c>
      <c r="K11687">
        <v>10</v>
      </c>
      <c r="L11687">
        <v>5</v>
      </c>
      <c r="M11687">
        <v>15</v>
      </c>
    </row>
    <row r="11688" spans="1:16" x14ac:dyDescent="0.25">
      <c r="A11688">
        <v>2013</v>
      </c>
      <c r="B11688" s="6" t="s">
        <v>70</v>
      </c>
      <c r="C11688">
        <v>98</v>
      </c>
      <c r="D11688" t="s">
        <v>716</v>
      </c>
      <c r="G11688">
        <v>10</v>
      </c>
      <c r="J11688" t="s">
        <v>390</v>
      </c>
      <c r="K11688">
        <v>10</v>
      </c>
      <c r="L11688">
        <v>10</v>
      </c>
      <c r="M11688">
        <v>20</v>
      </c>
    </row>
    <row r="11689" spans="1:16" x14ac:dyDescent="0.25">
      <c r="A11689">
        <v>2014</v>
      </c>
      <c r="B11689" s="6" t="s">
        <v>71</v>
      </c>
      <c r="C11689">
        <v>1</v>
      </c>
      <c r="D11689" t="s">
        <v>716</v>
      </c>
      <c r="E11689">
        <v>1</v>
      </c>
      <c r="F11689">
        <v>42</v>
      </c>
      <c r="G11689">
        <v>40</v>
      </c>
      <c r="H11689">
        <v>120</v>
      </c>
      <c r="I11689">
        <f>(SUM(G11689:G11693))/(1000-H11689)*1000</f>
        <v>160.22727272727272</v>
      </c>
      <c r="J11689" t="s">
        <v>388</v>
      </c>
      <c r="K11689">
        <v>180</v>
      </c>
      <c r="L11689">
        <v>180</v>
      </c>
      <c r="M11689">
        <v>120</v>
      </c>
      <c r="P11689">
        <v>80</v>
      </c>
    </row>
    <row r="11690" spans="1:16" x14ac:dyDescent="0.25">
      <c r="A11690">
        <v>2014</v>
      </c>
      <c r="B11690" s="6" t="s">
        <v>71</v>
      </c>
      <c r="C11690">
        <v>2</v>
      </c>
      <c r="D11690" t="s">
        <v>716</v>
      </c>
      <c r="G11690">
        <v>20</v>
      </c>
      <c r="J11690" t="s">
        <v>389</v>
      </c>
      <c r="K11690">
        <v>50</v>
      </c>
      <c r="L11690">
        <v>25</v>
      </c>
      <c r="M11690">
        <v>15</v>
      </c>
    </row>
    <row r="11691" spans="1:16" x14ac:dyDescent="0.25">
      <c r="A11691">
        <v>2014</v>
      </c>
      <c r="B11691" s="6" t="s">
        <v>71</v>
      </c>
      <c r="C11691">
        <v>3</v>
      </c>
      <c r="D11691" t="s">
        <v>716</v>
      </c>
      <c r="G11691">
        <v>46</v>
      </c>
      <c r="J11691" t="s">
        <v>391</v>
      </c>
      <c r="K11691">
        <v>200</v>
      </c>
      <c r="L11691">
        <v>80</v>
      </c>
      <c r="M11691">
        <v>15</v>
      </c>
      <c r="P11691">
        <v>50</v>
      </c>
    </row>
    <row r="11692" spans="1:16" x14ac:dyDescent="0.25">
      <c r="A11692">
        <v>2014</v>
      </c>
      <c r="B11692" s="6" t="s">
        <v>71</v>
      </c>
      <c r="C11692">
        <v>4</v>
      </c>
      <c r="D11692" t="s">
        <v>716</v>
      </c>
      <c r="G11692">
        <v>15</v>
      </c>
      <c r="J11692" t="s">
        <v>388</v>
      </c>
      <c r="K11692">
        <v>15</v>
      </c>
      <c r="L11692">
        <v>10</v>
      </c>
      <c r="M11692">
        <v>10</v>
      </c>
    </row>
    <row r="11693" spans="1:16" x14ac:dyDescent="0.25">
      <c r="A11693">
        <v>2014</v>
      </c>
      <c r="B11693" s="6" t="s">
        <v>71</v>
      </c>
      <c r="C11693">
        <v>5</v>
      </c>
      <c r="D11693" t="s">
        <v>716</v>
      </c>
      <c r="G11693">
        <v>20</v>
      </c>
      <c r="J11693" t="s">
        <v>393</v>
      </c>
      <c r="K11693">
        <v>20</v>
      </c>
      <c r="L11693">
        <v>20</v>
      </c>
      <c r="M11693">
        <v>5</v>
      </c>
    </row>
    <row r="11694" spans="1:16" x14ac:dyDescent="0.25">
      <c r="A11694">
        <v>2014</v>
      </c>
      <c r="B11694" s="6" t="s">
        <v>71</v>
      </c>
      <c r="C11694">
        <v>6</v>
      </c>
      <c r="D11694" t="s">
        <v>716</v>
      </c>
      <c r="E11694">
        <v>2</v>
      </c>
      <c r="F11694">
        <v>42</v>
      </c>
      <c r="G11694">
        <v>8</v>
      </c>
      <c r="H11694">
        <v>50</v>
      </c>
      <c r="I11694" s="31">
        <f>(SUM(G11693:G11704))/(1000-H11693)*1000</f>
        <v>174</v>
      </c>
      <c r="J11694" t="s">
        <v>392</v>
      </c>
      <c r="K11694">
        <v>10</v>
      </c>
      <c r="L11694">
        <v>10</v>
      </c>
      <c r="M11694">
        <v>2</v>
      </c>
    </row>
    <row r="11695" spans="1:16" x14ac:dyDescent="0.25">
      <c r="A11695">
        <v>2014</v>
      </c>
      <c r="B11695" s="6" t="s">
        <v>71</v>
      </c>
      <c r="C11695">
        <v>7</v>
      </c>
      <c r="D11695" t="s">
        <v>716</v>
      </c>
      <c r="G11695">
        <v>10</v>
      </c>
      <c r="J11695" t="s">
        <v>393</v>
      </c>
      <c r="K11695">
        <v>20</v>
      </c>
      <c r="L11695">
        <v>10</v>
      </c>
      <c r="M11695">
        <v>10</v>
      </c>
    </row>
    <row r="11696" spans="1:16" x14ac:dyDescent="0.25">
      <c r="A11696">
        <v>2014</v>
      </c>
      <c r="B11696" s="6" t="s">
        <v>71</v>
      </c>
      <c r="C11696">
        <v>8</v>
      </c>
      <c r="D11696" t="s">
        <v>716</v>
      </c>
      <c r="G11696">
        <v>15</v>
      </c>
      <c r="J11696" t="s">
        <v>397</v>
      </c>
      <c r="K11696">
        <v>25</v>
      </c>
      <c r="L11696">
        <v>20</v>
      </c>
      <c r="M11696">
        <v>15</v>
      </c>
    </row>
    <row r="11697" spans="1:16" x14ac:dyDescent="0.25">
      <c r="A11697">
        <v>2014</v>
      </c>
      <c r="B11697" s="6" t="s">
        <v>71</v>
      </c>
      <c r="C11697">
        <v>9</v>
      </c>
      <c r="D11697" t="s">
        <v>716</v>
      </c>
      <c r="G11697">
        <v>15</v>
      </c>
      <c r="J11697" t="s">
        <v>427</v>
      </c>
      <c r="K11697">
        <v>25</v>
      </c>
      <c r="L11697">
        <v>25</v>
      </c>
      <c r="M11697">
        <v>5</v>
      </c>
    </row>
    <row r="11698" spans="1:16" x14ac:dyDescent="0.25">
      <c r="A11698">
        <v>2014</v>
      </c>
      <c r="B11698" s="6" t="s">
        <v>71</v>
      </c>
      <c r="C11698">
        <v>10</v>
      </c>
      <c r="D11698" t="s">
        <v>716</v>
      </c>
      <c r="G11698">
        <v>16</v>
      </c>
      <c r="J11698" t="s">
        <v>389</v>
      </c>
      <c r="K11698">
        <v>20</v>
      </c>
      <c r="L11698">
        <v>15</v>
      </c>
      <c r="M11698">
        <v>2</v>
      </c>
    </row>
    <row r="11699" spans="1:16" x14ac:dyDescent="0.25">
      <c r="A11699">
        <v>2014</v>
      </c>
      <c r="B11699" s="6" t="s">
        <v>71</v>
      </c>
      <c r="C11699">
        <v>11</v>
      </c>
      <c r="D11699" t="s">
        <v>716</v>
      </c>
      <c r="G11699">
        <v>40</v>
      </c>
      <c r="J11699" t="s">
        <v>389</v>
      </c>
      <c r="K11699">
        <v>40</v>
      </c>
      <c r="L11699">
        <v>40</v>
      </c>
      <c r="M11699">
        <v>40</v>
      </c>
    </row>
    <row r="11700" spans="1:16" x14ac:dyDescent="0.25">
      <c r="A11700">
        <v>2014</v>
      </c>
      <c r="B11700" s="6" t="s">
        <v>71</v>
      </c>
      <c r="C11700">
        <v>12</v>
      </c>
      <c r="D11700" t="s">
        <v>716</v>
      </c>
      <c r="G11700">
        <v>10</v>
      </c>
      <c r="J11700" t="s">
        <v>393</v>
      </c>
      <c r="K11700">
        <v>10</v>
      </c>
      <c r="L11700">
        <v>10</v>
      </c>
      <c r="M11700">
        <v>2</v>
      </c>
    </row>
    <row r="11701" spans="1:16" x14ac:dyDescent="0.25">
      <c r="A11701">
        <v>2014</v>
      </c>
      <c r="B11701" s="6" t="s">
        <v>71</v>
      </c>
      <c r="C11701">
        <v>13</v>
      </c>
      <c r="D11701" t="s">
        <v>716</v>
      </c>
      <c r="G11701">
        <v>10</v>
      </c>
      <c r="J11701" t="s">
        <v>393</v>
      </c>
      <c r="K11701">
        <v>30</v>
      </c>
      <c r="L11701">
        <v>20</v>
      </c>
      <c r="M11701">
        <v>5</v>
      </c>
      <c r="P11701">
        <v>50</v>
      </c>
    </row>
    <row r="11702" spans="1:16" x14ac:dyDescent="0.25">
      <c r="A11702">
        <v>2014</v>
      </c>
      <c r="B11702" s="6" t="s">
        <v>71</v>
      </c>
      <c r="C11702">
        <v>14</v>
      </c>
      <c r="D11702" t="s">
        <v>716</v>
      </c>
      <c r="G11702">
        <v>5</v>
      </c>
      <c r="J11702" t="s">
        <v>393</v>
      </c>
      <c r="K11702">
        <v>20</v>
      </c>
      <c r="L11702">
        <v>5</v>
      </c>
      <c r="M11702">
        <v>15</v>
      </c>
    </row>
    <row r="11703" spans="1:16" x14ac:dyDescent="0.25">
      <c r="A11703">
        <v>2014</v>
      </c>
      <c r="B11703" s="6" t="s">
        <v>71</v>
      </c>
      <c r="C11703">
        <v>15</v>
      </c>
      <c r="D11703" t="s">
        <v>716</v>
      </c>
      <c r="G11703">
        <v>10</v>
      </c>
      <c r="J11703" t="s">
        <v>397</v>
      </c>
      <c r="K11703">
        <v>20</v>
      </c>
      <c r="L11703">
        <v>15</v>
      </c>
      <c r="M11703">
        <v>20</v>
      </c>
    </row>
    <row r="11704" spans="1:16" x14ac:dyDescent="0.25">
      <c r="A11704">
        <v>2014</v>
      </c>
      <c r="B11704" s="6" t="s">
        <v>71</v>
      </c>
      <c r="C11704">
        <v>16</v>
      </c>
      <c r="D11704" t="s">
        <v>716</v>
      </c>
      <c r="G11704">
        <v>15</v>
      </c>
      <c r="J11704" t="s">
        <v>393</v>
      </c>
      <c r="K11704">
        <v>20</v>
      </c>
      <c r="L11704">
        <v>10</v>
      </c>
      <c r="M11704">
        <v>15</v>
      </c>
    </row>
    <row r="11705" spans="1:16" x14ac:dyDescent="0.25">
      <c r="A11705">
        <v>2014</v>
      </c>
      <c r="B11705" s="6" t="s">
        <v>71</v>
      </c>
      <c r="C11705">
        <v>17</v>
      </c>
      <c r="D11705" t="s">
        <v>716</v>
      </c>
      <c r="E11705">
        <v>3</v>
      </c>
      <c r="F11705">
        <v>42</v>
      </c>
      <c r="G11705">
        <v>5</v>
      </c>
      <c r="H11705">
        <v>0</v>
      </c>
      <c r="I11705" s="31">
        <f>(SUM(G11705:G11718))/(1000-H11705)*1000</f>
        <v>142</v>
      </c>
      <c r="J11705" t="s">
        <v>398</v>
      </c>
      <c r="K11705">
        <v>60</v>
      </c>
      <c r="L11705">
        <v>30</v>
      </c>
      <c r="M11705">
        <v>25</v>
      </c>
      <c r="P11705">
        <v>80</v>
      </c>
    </row>
    <row r="11706" spans="1:16" x14ac:dyDescent="0.25">
      <c r="A11706">
        <v>2014</v>
      </c>
      <c r="B11706" s="6" t="s">
        <v>71</v>
      </c>
      <c r="C11706">
        <v>18</v>
      </c>
      <c r="D11706" t="s">
        <v>716</v>
      </c>
      <c r="G11706">
        <v>5</v>
      </c>
      <c r="J11706" t="s">
        <v>390</v>
      </c>
      <c r="K11706">
        <v>5</v>
      </c>
      <c r="L11706">
        <v>5</v>
      </c>
      <c r="M11706">
        <v>3</v>
      </c>
    </row>
    <row r="11707" spans="1:16" x14ac:dyDescent="0.25">
      <c r="A11707">
        <v>2014</v>
      </c>
      <c r="B11707" s="6" t="s">
        <v>71</v>
      </c>
      <c r="C11707">
        <v>19</v>
      </c>
      <c r="D11707" t="s">
        <v>716</v>
      </c>
      <c r="G11707">
        <v>5</v>
      </c>
      <c r="J11707" t="s">
        <v>393</v>
      </c>
      <c r="K11707">
        <v>30</v>
      </c>
      <c r="L11707">
        <v>20</v>
      </c>
      <c r="M11707">
        <v>10</v>
      </c>
    </row>
    <row r="11708" spans="1:16" x14ac:dyDescent="0.25">
      <c r="A11708">
        <v>2014</v>
      </c>
      <c r="B11708" s="6" t="s">
        <v>71</v>
      </c>
      <c r="C11708">
        <v>20</v>
      </c>
      <c r="D11708" t="s">
        <v>716</v>
      </c>
      <c r="G11708">
        <v>16</v>
      </c>
      <c r="J11708" t="s">
        <v>389</v>
      </c>
      <c r="K11708">
        <v>25</v>
      </c>
      <c r="L11708">
        <v>15</v>
      </c>
      <c r="M11708">
        <v>10</v>
      </c>
    </row>
    <row r="11709" spans="1:16" x14ac:dyDescent="0.25">
      <c r="A11709">
        <v>2014</v>
      </c>
      <c r="B11709" s="6" t="s">
        <v>71</v>
      </c>
      <c r="C11709">
        <v>21</v>
      </c>
      <c r="D11709" t="s">
        <v>716</v>
      </c>
      <c r="G11709">
        <v>5</v>
      </c>
      <c r="J11709" t="s">
        <v>767</v>
      </c>
      <c r="K11709">
        <v>5</v>
      </c>
      <c r="L11709">
        <v>8</v>
      </c>
      <c r="M11709">
        <v>3</v>
      </c>
    </row>
    <row r="11710" spans="1:16" x14ac:dyDescent="0.25">
      <c r="A11710">
        <v>2014</v>
      </c>
      <c r="B11710" s="6" t="s">
        <v>71</v>
      </c>
      <c r="C11710">
        <v>22</v>
      </c>
      <c r="D11710" t="s">
        <v>716</v>
      </c>
      <c r="G11710">
        <v>35</v>
      </c>
      <c r="J11710" t="s">
        <v>389</v>
      </c>
      <c r="K11710">
        <v>40</v>
      </c>
      <c r="L11710">
        <v>40</v>
      </c>
      <c r="M11710">
        <v>25</v>
      </c>
    </row>
    <row r="11711" spans="1:16" x14ac:dyDescent="0.25">
      <c r="A11711">
        <v>2014</v>
      </c>
      <c r="B11711" s="6" t="s">
        <v>71</v>
      </c>
      <c r="C11711">
        <v>23</v>
      </c>
      <c r="D11711" t="s">
        <v>716</v>
      </c>
      <c r="G11711">
        <v>5</v>
      </c>
      <c r="J11711" t="s">
        <v>768</v>
      </c>
      <c r="K11711">
        <v>15</v>
      </c>
      <c r="L11711">
        <v>5</v>
      </c>
      <c r="M11711">
        <v>5</v>
      </c>
    </row>
    <row r="11712" spans="1:16" x14ac:dyDescent="0.25">
      <c r="A11712">
        <v>2014</v>
      </c>
      <c r="B11712" s="6" t="s">
        <v>71</v>
      </c>
      <c r="C11712">
        <v>24</v>
      </c>
      <c r="D11712" t="s">
        <v>716</v>
      </c>
      <c r="G11712">
        <v>5</v>
      </c>
      <c r="J11712" t="s">
        <v>427</v>
      </c>
      <c r="K11712">
        <v>15</v>
      </c>
      <c r="L11712">
        <v>10</v>
      </c>
      <c r="M11712">
        <v>5</v>
      </c>
    </row>
    <row r="11713" spans="1:21" x14ac:dyDescent="0.25">
      <c r="A11713">
        <v>2014</v>
      </c>
      <c r="B11713" s="6" t="s">
        <v>71</v>
      </c>
      <c r="C11713">
        <v>25</v>
      </c>
      <c r="D11713" t="s">
        <v>716</v>
      </c>
      <c r="G11713">
        <v>5</v>
      </c>
      <c r="J11713" t="s">
        <v>430</v>
      </c>
      <c r="K11713">
        <v>5</v>
      </c>
      <c r="L11713">
        <v>5</v>
      </c>
      <c r="M11713">
        <v>3</v>
      </c>
    </row>
    <row r="11714" spans="1:21" x14ac:dyDescent="0.25">
      <c r="A11714">
        <v>2014</v>
      </c>
      <c r="B11714" s="6" t="s">
        <v>71</v>
      </c>
      <c r="C11714">
        <v>26</v>
      </c>
      <c r="D11714" t="s">
        <v>716</v>
      </c>
      <c r="G11714">
        <v>10</v>
      </c>
      <c r="J11714" t="s">
        <v>427</v>
      </c>
      <c r="K11714">
        <v>10</v>
      </c>
      <c r="L11714">
        <v>10</v>
      </c>
      <c r="M11714">
        <v>10</v>
      </c>
    </row>
    <row r="11715" spans="1:21" x14ac:dyDescent="0.25">
      <c r="A11715">
        <v>2014</v>
      </c>
      <c r="B11715" s="6" t="s">
        <v>71</v>
      </c>
      <c r="C11715">
        <v>27</v>
      </c>
      <c r="D11715" t="s">
        <v>716</v>
      </c>
      <c r="G11715">
        <v>5</v>
      </c>
      <c r="J11715" t="s">
        <v>388</v>
      </c>
      <c r="K11715">
        <v>20</v>
      </c>
      <c r="L11715">
        <v>20</v>
      </c>
      <c r="M11715">
        <v>20</v>
      </c>
    </row>
    <row r="11716" spans="1:21" x14ac:dyDescent="0.25">
      <c r="A11716">
        <v>2014</v>
      </c>
      <c r="B11716" s="6" t="s">
        <v>71</v>
      </c>
      <c r="C11716">
        <v>28</v>
      </c>
      <c r="D11716" t="s">
        <v>716</v>
      </c>
      <c r="G11716">
        <v>10</v>
      </c>
      <c r="J11716" t="s">
        <v>388</v>
      </c>
      <c r="K11716">
        <v>10</v>
      </c>
      <c r="L11716">
        <v>10</v>
      </c>
      <c r="M11716">
        <v>5</v>
      </c>
    </row>
    <row r="11717" spans="1:21" x14ac:dyDescent="0.25">
      <c r="A11717">
        <v>2014</v>
      </c>
      <c r="B11717" s="6" t="s">
        <v>71</v>
      </c>
      <c r="C11717">
        <v>29</v>
      </c>
      <c r="D11717" t="s">
        <v>716</v>
      </c>
      <c r="G11717">
        <v>15</v>
      </c>
      <c r="J11717" t="s">
        <v>436</v>
      </c>
      <c r="K11717">
        <v>15</v>
      </c>
      <c r="L11717">
        <v>15</v>
      </c>
      <c r="M11717">
        <v>5</v>
      </c>
    </row>
    <row r="11718" spans="1:21" x14ac:dyDescent="0.25">
      <c r="A11718">
        <v>2014</v>
      </c>
      <c r="B11718" s="6" t="s">
        <v>71</v>
      </c>
      <c r="C11718">
        <v>30</v>
      </c>
      <c r="D11718" t="s">
        <v>716</v>
      </c>
      <c r="G11718">
        <v>16</v>
      </c>
      <c r="J11718" t="s">
        <v>397</v>
      </c>
      <c r="K11718">
        <v>20</v>
      </c>
      <c r="L11718">
        <v>20</v>
      </c>
      <c r="M11718">
        <v>15</v>
      </c>
    </row>
    <row r="11719" spans="1:21" x14ac:dyDescent="0.25">
      <c r="A11719">
        <v>2014</v>
      </c>
      <c r="B11719" s="6" t="s">
        <v>71</v>
      </c>
      <c r="C11719">
        <v>31</v>
      </c>
      <c r="D11719" t="s">
        <v>769</v>
      </c>
      <c r="E11719">
        <v>4</v>
      </c>
      <c r="F11719">
        <v>39</v>
      </c>
      <c r="G11719">
        <v>17</v>
      </c>
      <c r="H11719">
        <v>0</v>
      </c>
      <c r="I11719" s="31">
        <f>(SUM(G11719:G11726))/(1000-H11719)*1000</f>
        <v>135</v>
      </c>
      <c r="J11719" t="s">
        <v>393</v>
      </c>
      <c r="K11719">
        <v>17</v>
      </c>
      <c r="L11719">
        <v>11</v>
      </c>
      <c r="M11719">
        <v>12</v>
      </c>
      <c r="P11719">
        <v>12</v>
      </c>
    </row>
    <row r="11720" spans="1:21" x14ac:dyDescent="0.25">
      <c r="A11720">
        <v>2014</v>
      </c>
      <c r="B11720" s="6" t="s">
        <v>71</v>
      </c>
      <c r="C11720">
        <v>32</v>
      </c>
      <c r="D11720" t="s">
        <v>769</v>
      </c>
      <c r="G11720">
        <v>30</v>
      </c>
      <c r="J11720" t="s">
        <v>398</v>
      </c>
      <c r="K11720">
        <v>80</v>
      </c>
      <c r="L11720">
        <v>30</v>
      </c>
      <c r="M11720">
        <v>6</v>
      </c>
    </row>
    <row r="11721" spans="1:21" x14ac:dyDescent="0.25">
      <c r="A11721">
        <v>2014</v>
      </c>
      <c r="B11721" s="6" t="s">
        <v>71</v>
      </c>
      <c r="C11721">
        <v>33</v>
      </c>
      <c r="D11721" t="s">
        <v>769</v>
      </c>
      <c r="G11721">
        <v>3</v>
      </c>
      <c r="J11721" t="s">
        <v>393</v>
      </c>
      <c r="K11721">
        <v>4</v>
      </c>
      <c r="L11721">
        <v>5</v>
      </c>
      <c r="M11721">
        <v>0</v>
      </c>
    </row>
    <row r="11722" spans="1:21" x14ac:dyDescent="0.25">
      <c r="A11722">
        <v>2014</v>
      </c>
      <c r="B11722" s="6" t="s">
        <v>71</v>
      </c>
      <c r="C11722">
        <v>34</v>
      </c>
      <c r="D11722" t="s">
        <v>769</v>
      </c>
      <c r="G11722">
        <v>4</v>
      </c>
      <c r="J11722" t="s">
        <v>393</v>
      </c>
      <c r="K11722">
        <v>15</v>
      </c>
      <c r="L11722">
        <v>5</v>
      </c>
      <c r="M11722">
        <v>0</v>
      </c>
    </row>
    <row r="11723" spans="1:21" x14ac:dyDescent="0.25">
      <c r="A11723">
        <v>2014</v>
      </c>
      <c r="B11723" s="6" t="s">
        <v>71</v>
      </c>
      <c r="C11723">
        <v>35</v>
      </c>
      <c r="D11723" t="s">
        <v>769</v>
      </c>
      <c r="G11723">
        <v>23</v>
      </c>
      <c r="J11723" t="s">
        <v>393</v>
      </c>
      <c r="K11723">
        <v>23</v>
      </c>
      <c r="L11723">
        <v>15</v>
      </c>
      <c r="M11723">
        <v>20</v>
      </c>
    </row>
    <row r="11724" spans="1:21" x14ac:dyDescent="0.25">
      <c r="A11724">
        <v>2014</v>
      </c>
      <c r="B11724" s="6" t="s">
        <v>71</v>
      </c>
      <c r="C11724">
        <v>36</v>
      </c>
      <c r="D11724" t="s">
        <v>769</v>
      </c>
      <c r="G11724">
        <v>40</v>
      </c>
      <c r="J11724" t="s">
        <v>398</v>
      </c>
      <c r="K11724">
        <v>200</v>
      </c>
      <c r="L11724">
        <v>50</v>
      </c>
      <c r="M11724">
        <v>15</v>
      </c>
    </row>
    <row r="11725" spans="1:21" x14ac:dyDescent="0.25">
      <c r="A11725">
        <v>2014</v>
      </c>
      <c r="B11725" s="6" t="s">
        <v>71</v>
      </c>
      <c r="C11725">
        <v>37</v>
      </c>
      <c r="D11725" t="s">
        <v>769</v>
      </c>
      <c r="G11725">
        <v>10</v>
      </c>
      <c r="J11725" t="s">
        <v>393</v>
      </c>
      <c r="K11725">
        <v>10</v>
      </c>
      <c r="L11725">
        <v>5</v>
      </c>
      <c r="M11725">
        <v>0</v>
      </c>
    </row>
    <row r="11726" spans="1:21" x14ac:dyDescent="0.25">
      <c r="A11726">
        <v>2014</v>
      </c>
      <c r="B11726" s="6" t="s">
        <v>71</v>
      </c>
      <c r="C11726">
        <v>38</v>
      </c>
      <c r="D11726" t="s">
        <v>769</v>
      </c>
      <c r="G11726">
        <v>8</v>
      </c>
      <c r="J11726" t="s">
        <v>393</v>
      </c>
      <c r="K11726">
        <v>10</v>
      </c>
      <c r="L11726">
        <v>8</v>
      </c>
      <c r="M11726">
        <v>8</v>
      </c>
      <c r="P11726">
        <v>50</v>
      </c>
      <c r="S11726" t="s">
        <v>31</v>
      </c>
      <c r="U11726" t="s">
        <v>616</v>
      </c>
    </row>
    <row r="11727" spans="1:21" x14ac:dyDescent="0.25">
      <c r="A11727">
        <v>2014</v>
      </c>
      <c r="B11727" s="6" t="s">
        <v>71</v>
      </c>
      <c r="C11727">
        <v>39</v>
      </c>
      <c r="D11727" t="s">
        <v>769</v>
      </c>
      <c r="E11727">
        <v>5</v>
      </c>
      <c r="F11727">
        <v>39</v>
      </c>
      <c r="G11727">
        <v>4</v>
      </c>
      <c r="H11727">
        <v>0</v>
      </c>
      <c r="I11727" s="31">
        <f>(SUM(G11727:G11735))/(1000-H11727)*1000</f>
        <v>118</v>
      </c>
      <c r="J11727" t="s">
        <v>397</v>
      </c>
      <c r="K11727">
        <v>4</v>
      </c>
      <c r="L11727">
        <v>3</v>
      </c>
      <c r="M11727">
        <v>2</v>
      </c>
    </row>
    <row r="11728" spans="1:21" x14ac:dyDescent="0.25">
      <c r="A11728">
        <v>2014</v>
      </c>
      <c r="B11728" s="6" t="s">
        <v>71</v>
      </c>
      <c r="C11728">
        <v>40</v>
      </c>
      <c r="D11728" t="s">
        <v>769</v>
      </c>
      <c r="G11728">
        <v>15</v>
      </c>
      <c r="J11728" t="s">
        <v>388</v>
      </c>
      <c r="K11728">
        <v>15</v>
      </c>
      <c r="L11728">
        <v>10</v>
      </c>
      <c r="M11728">
        <v>10</v>
      </c>
      <c r="P11728">
        <v>10</v>
      </c>
      <c r="S11728" t="s">
        <v>31</v>
      </c>
    </row>
    <row r="11729" spans="1:21" x14ac:dyDescent="0.25">
      <c r="A11729">
        <v>2014</v>
      </c>
      <c r="B11729" s="6" t="s">
        <v>71</v>
      </c>
      <c r="C11729">
        <v>41</v>
      </c>
      <c r="D11729" t="s">
        <v>769</v>
      </c>
      <c r="G11729">
        <v>8</v>
      </c>
      <c r="J11729" t="s">
        <v>393</v>
      </c>
      <c r="K11729">
        <v>8</v>
      </c>
      <c r="L11729">
        <v>6</v>
      </c>
      <c r="M11729">
        <v>3</v>
      </c>
      <c r="P11729">
        <v>50</v>
      </c>
    </row>
    <row r="11730" spans="1:21" x14ac:dyDescent="0.25">
      <c r="A11730">
        <v>2014</v>
      </c>
      <c r="B11730" s="6" t="s">
        <v>71</v>
      </c>
      <c r="C11730">
        <v>42</v>
      </c>
      <c r="D11730" t="s">
        <v>769</v>
      </c>
      <c r="G11730">
        <v>35</v>
      </c>
      <c r="J11730" t="s">
        <v>392</v>
      </c>
      <c r="K11730">
        <v>50</v>
      </c>
      <c r="L11730">
        <v>35</v>
      </c>
      <c r="M11730">
        <v>10</v>
      </c>
    </row>
    <row r="11731" spans="1:21" x14ac:dyDescent="0.25">
      <c r="A11731">
        <v>2014</v>
      </c>
      <c r="B11731" s="6" t="s">
        <v>71</v>
      </c>
      <c r="C11731">
        <v>43</v>
      </c>
      <c r="D11731" t="s">
        <v>769</v>
      </c>
      <c r="G11731">
        <v>20</v>
      </c>
      <c r="J11731" t="s">
        <v>393</v>
      </c>
      <c r="K11731">
        <v>20</v>
      </c>
      <c r="L11731">
        <v>15</v>
      </c>
      <c r="M11731">
        <v>15</v>
      </c>
    </row>
    <row r="11732" spans="1:21" x14ac:dyDescent="0.25">
      <c r="A11732">
        <v>2014</v>
      </c>
      <c r="B11732" s="6" t="s">
        <v>71</v>
      </c>
      <c r="C11732">
        <v>44</v>
      </c>
      <c r="D11732" t="s">
        <v>769</v>
      </c>
      <c r="G11732">
        <v>15</v>
      </c>
      <c r="J11732" t="s">
        <v>398</v>
      </c>
      <c r="K11732">
        <v>15</v>
      </c>
      <c r="L11732">
        <v>8</v>
      </c>
      <c r="M11732">
        <v>4</v>
      </c>
    </row>
    <row r="11733" spans="1:21" x14ac:dyDescent="0.25">
      <c r="A11733">
        <v>2014</v>
      </c>
      <c r="B11733" s="6" t="s">
        <v>71</v>
      </c>
      <c r="C11733">
        <v>45</v>
      </c>
      <c r="D11733" t="s">
        <v>769</v>
      </c>
      <c r="G11733">
        <v>6</v>
      </c>
      <c r="J11733" t="s">
        <v>390</v>
      </c>
      <c r="K11733">
        <v>6</v>
      </c>
      <c r="L11733">
        <v>4</v>
      </c>
      <c r="M11733">
        <v>3</v>
      </c>
    </row>
    <row r="11734" spans="1:21" x14ac:dyDescent="0.25">
      <c r="A11734">
        <v>2014</v>
      </c>
      <c r="B11734" s="6" t="s">
        <v>71</v>
      </c>
      <c r="C11734">
        <v>46</v>
      </c>
      <c r="D11734" t="s">
        <v>769</v>
      </c>
      <c r="G11734">
        <v>10</v>
      </c>
      <c r="J11734" t="s">
        <v>393</v>
      </c>
      <c r="K11734">
        <v>10</v>
      </c>
      <c r="L11734">
        <v>8</v>
      </c>
      <c r="M11734">
        <v>2</v>
      </c>
    </row>
    <row r="11735" spans="1:21" x14ac:dyDescent="0.25">
      <c r="A11735">
        <v>2014</v>
      </c>
      <c r="B11735" s="6" t="s">
        <v>71</v>
      </c>
      <c r="C11735">
        <v>47</v>
      </c>
      <c r="D11735" t="s">
        <v>769</v>
      </c>
      <c r="G11735">
        <v>5</v>
      </c>
      <c r="J11735" t="s">
        <v>389</v>
      </c>
      <c r="K11735">
        <v>10</v>
      </c>
      <c r="L11735">
        <v>5</v>
      </c>
      <c r="M11735">
        <v>2</v>
      </c>
    </row>
    <row r="11736" spans="1:21" x14ac:dyDescent="0.25">
      <c r="A11736">
        <v>2014</v>
      </c>
      <c r="B11736" s="6" t="s">
        <v>71</v>
      </c>
      <c r="C11736">
        <v>48</v>
      </c>
      <c r="D11736" t="s">
        <v>769</v>
      </c>
      <c r="E11736">
        <v>6</v>
      </c>
      <c r="F11736">
        <v>39</v>
      </c>
      <c r="G11736">
        <v>35</v>
      </c>
      <c r="H11736">
        <v>0</v>
      </c>
      <c r="I11736" s="31">
        <f>(SUM(G11736:G11744))/(1000-H11736)*1000</f>
        <v>233</v>
      </c>
      <c r="J11736" t="s">
        <v>389</v>
      </c>
      <c r="K11736">
        <v>35</v>
      </c>
      <c r="L11736">
        <v>15</v>
      </c>
      <c r="M11736">
        <v>10</v>
      </c>
    </row>
    <row r="11737" spans="1:21" x14ac:dyDescent="0.25">
      <c r="A11737">
        <v>2014</v>
      </c>
      <c r="B11737" s="6" t="s">
        <v>71</v>
      </c>
      <c r="C11737">
        <v>49</v>
      </c>
      <c r="D11737" t="s">
        <v>769</v>
      </c>
      <c r="G11737">
        <v>28</v>
      </c>
      <c r="J11737" t="s">
        <v>393</v>
      </c>
      <c r="K11737">
        <v>28</v>
      </c>
      <c r="L11737">
        <v>5</v>
      </c>
      <c r="M11737">
        <v>0</v>
      </c>
    </row>
    <row r="11738" spans="1:21" x14ac:dyDescent="0.25">
      <c r="A11738">
        <v>2014</v>
      </c>
      <c r="B11738" s="6" t="s">
        <v>71</v>
      </c>
      <c r="C11738">
        <v>50</v>
      </c>
      <c r="D11738" t="s">
        <v>769</v>
      </c>
      <c r="G11738">
        <v>80</v>
      </c>
      <c r="J11738" t="s">
        <v>389</v>
      </c>
      <c r="K11738">
        <v>80</v>
      </c>
      <c r="L11738">
        <v>20</v>
      </c>
      <c r="M11738">
        <v>10</v>
      </c>
      <c r="P11738">
        <v>10</v>
      </c>
      <c r="S11738" t="s">
        <v>31</v>
      </c>
    </row>
    <row r="11739" spans="1:21" x14ac:dyDescent="0.25">
      <c r="A11739">
        <v>2014</v>
      </c>
      <c r="B11739" s="6" t="s">
        <v>71</v>
      </c>
      <c r="C11739">
        <v>51</v>
      </c>
      <c r="D11739" t="s">
        <v>769</v>
      </c>
      <c r="G11739">
        <v>20</v>
      </c>
      <c r="J11739" t="s">
        <v>389</v>
      </c>
      <c r="K11739">
        <v>20</v>
      </c>
      <c r="L11739">
        <v>20</v>
      </c>
      <c r="M11739">
        <v>5</v>
      </c>
      <c r="O11739">
        <v>10</v>
      </c>
    </row>
    <row r="11740" spans="1:21" x14ac:dyDescent="0.25">
      <c r="A11740">
        <v>2014</v>
      </c>
      <c r="B11740" s="6" t="s">
        <v>71</v>
      </c>
      <c r="C11740">
        <v>52</v>
      </c>
      <c r="D11740" t="s">
        <v>769</v>
      </c>
      <c r="G11740">
        <v>5</v>
      </c>
      <c r="J11740" t="s">
        <v>393</v>
      </c>
      <c r="K11740">
        <v>30</v>
      </c>
      <c r="L11740">
        <v>5</v>
      </c>
      <c r="M11740">
        <v>0</v>
      </c>
    </row>
    <row r="11741" spans="1:21" x14ac:dyDescent="0.25">
      <c r="A11741">
        <v>2014</v>
      </c>
      <c r="B11741" s="6" t="s">
        <v>71</v>
      </c>
      <c r="C11741">
        <v>53</v>
      </c>
      <c r="D11741" t="s">
        <v>769</v>
      </c>
      <c r="G11741">
        <v>10</v>
      </c>
      <c r="J11741" t="s">
        <v>398</v>
      </c>
      <c r="K11741">
        <v>40</v>
      </c>
      <c r="L11741">
        <v>15</v>
      </c>
      <c r="M11741">
        <v>3</v>
      </c>
    </row>
    <row r="11742" spans="1:21" x14ac:dyDescent="0.25">
      <c r="A11742">
        <v>2014</v>
      </c>
      <c r="B11742" s="6" t="s">
        <v>71</v>
      </c>
      <c r="C11742">
        <v>54</v>
      </c>
      <c r="D11742" t="s">
        <v>769</v>
      </c>
      <c r="G11742">
        <v>5</v>
      </c>
      <c r="J11742" t="s">
        <v>390</v>
      </c>
      <c r="K11742">
        <v>5</v>
      </c>
      <c r="L11742">
        <v>3</v>
      </c>
      <c r="M11742">
        <v>2</v>
      </c>
    </row>
    <row r="11743" spans="1:21" x14ac:dyDescent="0.25">
      <c r="A11743">
        <v>2014</v>
      </c>
      <c r="B11743" s="6" t="s">
        <v>71</v>
      </c>
      <c r="C11743">
        <v>55</v>
      </c>
      <c r="D11743" t="s">
        <v>769</v>
      </c>
      <c r="G11743">
        <v>45</v>
      </c>
      <c r="J11743" t="s">
        <v>392</v>
      </c>
      <c r="K11743">
        <v>45</v>
      </c>
      <c r="L11743">
        <v>25</v>
      </c>
      <c r="M11743">
        <v>0</v>
      </c>
      <c r="S11743" t="s">
        <v>31</v>
      </c>
      <c r="U11743" t="s">
        <v>616</v>
      </c>
    </row>
    <row r="11744" spans="1:21" x14ac:dyDescent="0.25">
      <c r="A11744">
        <v>2014</v>
      </c>
      <c r="B11744" s="6" t="s">
        <v>71</v>
      </c>
      <c r="C11744">
        <v>56</v>
      </c>
      <c r="D11744" t="s">
        <v>769</v>
      </c>
      <c r="G11744">
        <v>5</v>
      </c>
      <c r="J11744" t="s">
        <v>393</v>
      </c>
      <c r="K11744">
        <v>5</v>
      </c>
      <c r="L11744">
        <v>5</v>
      </c>
      <c r="M11744">
        <v>0</v>
      </c>
      <c r="P11744">
        <v>3</v>
      </c>
    </row>
    <row r="11745" spans="1:16" x14ac:dyDescent="0.25">
      <c r="A11745">
        <v>2014</v>
      </c>
      <c r="B11745" s="6" t="s">
        <v>71</v>
      </c>
      <c r="C11745">
        <v>57</v>
      </c>
      <c r="D11745" t="s">
        <v>769</v>
      </c>
      <c r="E11745">
        <v>7</v>
      </c>
      <c r="F11745">
        <v>41</v>
      </c>
      <c r="G11745">
        <v>40</v>
      </c>
      <c r="H11745">
        <v>0</v>
      </c>
      <c r="I11745" s="31">
        <f>(SUM(G11745:G11769))/(1000-H11745)*1000</f>
        <v>303</v>
      </c>
      <c r="J11745" t="s">
        <v>388</v>
      </c>
      <c r="K11745">
        <v>40</v>
      </c>
      <c r="L11745">
        <v>25</v>
      </c>
      <c r="M11745">
        <v>5</v>
      </c>
    </row>
    <row r="11746" spans="1:16" x14ac:dyDescent="0.25">
      <c r="A11746">
        <v>2014</v>
      </c>
      <c r="B11746" s="6" t="s">
        <v>71</v>
      </c>
      <c r="C11746">
        <v>58</v>
      </c>
      <c r="D11746" t="s">
        <v>769</v>
      </c>
      <c r="G11746">
        <v>10</v>
      </c>
      <c r="J11746" t="s">
        <v>393</v>
      </c>
      <c r="K11746">
        <v>30</v>
      </c>
      <c r="L11746">
        <v>5</v>
      </c>
      <c r="M11746">
        <v>12</v>
      </c>
    </row>
    <row r="11747" spans="1:16" x14ac:dyDescent="0.25">
      <c r="A11747">
        <v>2014</v>
      </c>
      <c r="B11747" s="6" t="s">
        <v>71</v>
      </c>
      <c r="C11747">
        <v>59</v>
      </c>
      <c r="D11747" t="s">
        <v>769</v>
      </c>
      <c r="G11747">
        <v>12</v>
      </c>
      <c r="J11747" t="s">
        <v>393</v>
      </c>
      <c r="K11747">
        <v>25</v>
      </c>
      <c r="L11747">
        <v>15</v>
      </c>
      <c r="M11747">
        <v>10</v>
      </c>
      <c r="P11747">
        <v>25</v>
      </c>
    </row>
    <row r="11748" spans="1:16" x14ac:dyDescent="0.25">
      <c r="A11748">
        <v>2014</v>
      </c>
      <c r="B11748" s="6" t="s">
        <v>71</v>
      </c>
      <c r="C11748">
        <v>60</v>
      </c>
      <c r="D11748" t="s">
        <v>769</v>
      </c>
      <c r="G11748">
        <v>6</v>
      </c>
      <c r="J11748" t="s">
        <v>390</v>
      </c>
      <c r="K11748">
        <v>6</v>
      </c>
      <c r="L11748">
        <v>5</v>
      </c>
      <c r="M11748">
        <v>30</v>
      </c>
    </row>
    <row r="11749" spans="1:16" x14ac:dyDescent="0.25">
      <c r="A11749">
        <v>2014</v>
      </c>
      <c r="B11749" s="6" t="s">
        <v>71</v>
      </c>
      <c r="C11749">
        <v>61</v>
      </c>
      <c r="D11749" t="s">
        <v>769</v>
      </c>
      <c r="G11749">
        <v>30</v>
      </c>
      <c r="J11749" t="s">
        <v>388</v>
      </c>
      <c r="K11749">
        <v>45</v>
      </c>
      <c r="L11749">
        <v>30</v>
      </c>
      <c r="M11749">
        <v>6</v>
      </c>
    </row>
    <row r="11750" spans="1:16" x14ac:dyDescent="0.25">
      <c r="A11750">
        <v>2014</v>
      </c>
      <c r="B11750" s="6" t="s">
        <v>71</v>
      </c>
      <c r="C11750">
        <v>62</v>
      </c>
      <c r="D11750" t="s">
        <v>769</v>
      </c>
      <c r="G11750">
        <v>7</v>
      </c>
      <c r="J11750" t="s">
        <v>393</v>
      </c>
      <c r="K11750">
        <v>50</v>
      </c>
      <c r="L11750">
        <v>20</v>
      </c>
      <c r="M11750">
        <v>15</v>
      </c>
      <c r="P11750">
        <v>5</v>
      </c>
    </row>
    <row r="11751" spans="1:16" x14ac:dyDescent="0.25">
      <c r="A11751">
        <v>2014</v>
      </c>
      <c r="B11751" s="6" t="s">
        <v>71</v>
      </c>
      <c r="C11751">
        <v>63</v>
      </c>
      <c r="D11751" t="s">
        <v>769</v>
      </c>
      <c r="G11751">
        <v>5</v>
      </c>
      <c r="J11751" t="s">
        <v>392</v>
      </c>
      <c r="K11751">
        <v>5</v>
      </c>
      <c r="L11751">
        <v>5</v>
      </c>
      <c r="M11751">
        <v>5</v>
      </c>
    </row>
    <row r="11752" spans="1:16" x14ac:dyDescent="0.25">
      <c r="A11752">
        <v>2014</v>
      </c>
      <c r="B11752" s="6" t="s">
        <v>71</v>
      </c>
      <c r="C11752">
        <v>64</v>
      </c>
      <c r="D11752" t="s">
        <v>769</v>
      </c>
      <c r="G11752">
        <v>4</v>
      </c>
      <c r="J11752" t="s">
        <v>393</v>
      </c>
      <c r="K11752">
        <v>5</v>
      </c>
      <c r="L11752">
        <v>4</v>
      </c>
      <c r="M11752">
        <v>2</v>
      </c>
      <c r="P11752">
        <v>3</v>
      </c>
    </row>
    <row r="11753" spans="1:16" x14ac:dyDescent="0.25">
      <c r="A11753">
        <v>2014</v>
      </c>
      <c r="B11753" s="6" t="s">
        <v>71</v>
      </c>
      <c r="C11753">
        <v>65</v>
      </c>
      <c r="D11753" t="s">
        <v>769</v>
      </c>
      <c r="G11753">
        <v>6</v>
      </c>
      <c r="J11753" t="s">
        <v>389</v>
      </c>
      <c r="K11753">
        <v>8</v>
      </c>
      <c r="L11753">
        <v>6</v>
      </c>
      <c r="M11753">
        <v>6</v>
      </c>
    </row>
    <row r="11754" spans="1:16" x14ac:dyDescent="0.25">
      <c r="A11754">
        <v>2014</v>
      </c>
      <c r="B11754" s="6" t="s">
        <v>71</v>
      </c>
      <c r="C11754">
        <v>66</v>
      </c>
      <c r="D11754" t="s">
        <v>769</v>
      </c>
      <c r="G11754">
        <v>7</v>
      </c>
      <c r="J11754" t="s">
        <v>393</v>
      </c>
      <c r="K11754">
        <v>9</v>
      </c>
      <c r="L11754">
        <v>6</v>
      </c>
      <c r="M11754">
        <v>4</v>
      </c>
    </row>
    <row r="11755" spans="1:16" x14ac:dyDescent="0.25">
      <c r="A11755">
        <v>2014</v>
      </c>
      <c r="B11755" s="6" t="s">
        <v>71</v>
      </c>
      <c r="C11755">
        <v>67</v>
      </c>
      <c r="D11755" t="s">
        <v>769</v>
      </c>
      <c r="G11755">
        <v>4</v>
      </c>
      <c r="J11755" t="s">
        <v>770</v>
      </c>
      <c r="K11755">
        <v>4</v>
      </c>
      <c r="L11755">
        <v>4</v>
      </c>
      <c r="M11755">
        <v>1</v>
      </c>
    </row>
    <row r="11756" spans="1:16" x14ac:dyDescent="0.25">
      <c r="A11756">
        <v>2014</v>
      </c>
      <c r="B11756" s="6" t="s">
        <v>71</v>
      </c>
      <c r="C11756">
        <v>68</v>
      </c>
      <c r="D11756" t="s">
        <v>769</v>
      </c>
      <c r="G11756">
        <v>8</v>
      </c>
      <c r="J11756" t="s">
        <v>398</v>
      </c>
      <c r="K11756">
        <v>8</v>
      </c>
      <c r="L11756">
        <v>4</v>
      </c>
      <c r="M11756">
        <v>2</v>
      </c>
      <c r="P11756">
        <v>50</v>
      </c>
    </row>
    <row r="11757" spans="1:16" x14ac:dyDescent="0.25">
      <c r="A11757">
        <v>2014</v>
      </c>
      <c r="B11757" s="6" t="s">
        <v>71</v>
      </c>
      <c r="C11757">
        <v>69</v>
      </c>
      <c r="D11757" t="s">
        <v>769</v>
      </c>
      <c r="G11757">
        <v>5</v>
      </c>
      <c r="J11757" t="s">
        <v>390</v>
      </c>
      <c r="K11757">
        <v>5</v>
      </c>
      <c r="L11757">
        <v>4</v>
      </c>
      <c r="M11757">
        <v>2</v>
      </c>
    </row>
    <row r="11758" spans="1:16" x14ac:dyDescent="0.25">
      <c r="A11758">
        <v>2014</v>
      </c>
      <c r="B11758" s="6" t="s">
        <v>71</v>
      </c>
      <c r="C11758">
        <v>70</v>
      </c>
      <c r="D11758" t="s">
        <v>769</v>
      </c>
      <c r="G11758">
        <v>3</v>
      </c>
      <c r="J11758" t="s">
        <v>462</v>
      </c>
      <c r="K11758">
        <v>20</v>
      </c>
      <c r="L11758">
        <v>20</v>
      </c>
      <c r="M11758">
        <v>5</v>
      </c>
    </row>
    <row r="11759" spans="1:16" x14ac:dyDescent="0.25">
      <c r="A11759">
        <v>2014</v>
      </c>
      <c r="B11759" s="6" t="s">
        <v>71</v>
      </c>
      <c r="C11759">
        <v>71</v>
      </c>
      <c r="D11759" t="s">
        <v>769</v>
      </c>
      <c r="G11759">
        <v>3</v>
      </c>
      <c r="J11759" t="s">
        <v>393</v>
      </c>
      <c r="K11759">
        <v>20</v>
      </c>
      <c r="L11759">
        <v>15</v>
      </c>
      <c r="M11759">
        <v>10</v>
      </c>
    </row>
    <row r="11760" spans="1:16" x14ac:dyDescent="0.25">
      <c r="A11760">
        <v>2014</v>
      </c>
      <c r="B11760" s="6" t="s">
        <v>71</v>
      </c>
      <c r="C11760">
        <v>72</v>
      </c>
      <c r="D11760" t="s">
        <v>769</v>
      </c>
      <c r="G11760">
        <v>8</v>
      </c>
      <c r="J11760" t="s">
        <v>389</v>
      </c>
      <c r="K11760">
        <v>10</v>
      </c>
      <c r="L11760">
        <v>10</v>
      </c>
      <c r="M11760">
        <v>2</v>
      </c>
      <c r="N11760">
        <v>2</v>
      </c>
      <c r="P11760">
        <v>2</v>
      </c>
    </row>
    <row r="11761" spans="1:19" x14ac:dyDescent="0.25">
      <c r="A11761">
        <v>2014</v>
      </c>
      <c r="B11761" s="6" t="s">
        <v>71</v>
      </c>
      <c r="C11761">
        <v>73</v>
      </c>
      <c r="D11761" t="s">
        <v>769</v>
      </c>
      <c r="G11761">
        <v>10</v>
      </c>
      <c r="J11761" t="s">
        <v>388</v>
      </c>
      <c r="K11761">
        <v>10</v>
      </c>
      <c r="L11761">
        <v>5</v>
      </c>
      <c r="M11761">
        <v>2</v>
      </c>
    </row>
    <row r="11762" spans="1:19" x14ac:dyDescent="0.25">
      <c r="A11762">
        <v>2014</v>
      </c>
      <c r="B11762" s="6" t="s">
        <v>71</v>
      </c>
      <c r="C11762">
        <v>74</v>
      </c>
      <c r="D11762" t="s">
        <v>769</v>
      </c>
      <c r="G11762">
        <v>5</v>
      </c>
      <c r="J11762" t="s">
        <v>393</v>
      </c>
      <c r="K11762">
        <v>5</v>
      </c>
      <c r="L11762">
        <v>5</v>
      </c>
      <c r="M11762">
        <v>1</v>
      </c>
    </row>
    <row r="11763" spans="1:19" x14ac:dyDescent="0.25">
      <c r="A11763">
        <v>2014</v>
      </c>
      <c r="B11763" s="6" t="s">
        <v>71</v>
      </c>
      <c r="C11763">
        <v>75</v>
      </c>
      <c r="D11763" t="s">
        <v>769</v>
      </c>
      <c r="G11763">
        <v>25</v>
      </c>
      <c r="J11763" t="s">
        <v>388</v>
      </c>
      <c r="K11763">
        <v>25</v>
      </c>
      <c r="L11763">
        <v>10</v>
      </c>
      <c r="M11763">
        <v>2</v>
      </c>
      <c r="P11763">
        <v>10</v>
      </c>
      <c r="S11763" t="s">
        <v>47</v>
      </c>
    </row>
    <row r="11764" spans="1:19" x14ac:dyDescent="0.25">
      <c r="A11764">
        <v>2014</v>
      </c>
      <c r="B11764" s="6" t="s">
        <v>71</v>
      </c>
      <c r="C11764">
        <v>76</v>
      </c>
      <c r="D11764" t="s">
        <v>769</v>
      </c>
      <c r="G11764">
        <v>15</v>
      </c>
      <c r="J11764" t="s">
        <v>389</v>
      </c>
      <c r="K11764">
        <v>15</v>
      </c>
      <c r="L11764">
        <v>10</v>
      </c>
      <c r="M11764">
        <v>10</v>
      </c>
    </row>
    <row r="11765" spans="1:19" x14ac:dyDescent="0.25">
      <c r="A11765">
        <v>2014</v>
      </c>
      <c r="B11765" s="6" t="s">
        <v>71</v>
      </c>
      <c r="C11765">
        <v>77</v>
      </c>
      <c r="D11765" t="s">
        <v>769</v>
      </c>
      <c r="G11765">
        <v>60</v>
      </c>
      <c r="J11765" t="s">
        <v>388</v>
      </c>
      <c r="K11765">
        <v>70</v>
      </c>
      <c r="L11765">
        <v>30</v>
      </c>
      <c r="M11765">
        <v>4</v>
      </c>
      <c r="P11765">
        <v>10</v>
      </c>
    </row>
    <row r="11766" spans="1:19" x14ac:dyDescent="0.25">
      <c r="A11766">
        <v>2014</v>
      </c>
      <c r="B11766" s="6" t="s">
        <v>71</v>
      </c>
      <c r="C11766">
        <v>78</v>
      </c>
      <c r="D11766" t="s">
        <v>769</v>
      </c>
      <c r="G11766">
        <v>10</v>
      </c>
      <c r="J11766" t="s">
        <v>394</v>
      </c>
      <c r="K11766">
        <v>40</v>
      </c>
      <c r="L11766">
        <v>20</v>
      </c>
      <c r="M11766">
        <v>3</v>
      </c>
    </row>
    <row r="11767" spans="1:19" x14ac:dyDescent="0.25">
      <c r="A11767">
        <v>2014</v>
      </c>
      <c r="B11767" s="6" t="s">
        <v>71</v>
      </c>
      <c r="C11767">
        <v>79</v>
      </c>
      <c r="D11767" t="s">
        <v>769</v>
      </c>
      <c r="G11767">
        <v>5</v>
      </c>
      <c r="J11767" t="s">
        <v>389</v>
      </c>
      <c r="K11767">
        <v>5</v>
      </c>
      <c r="L11767">
        <v>5</v>
      </c>
      <c r="M11767">
        <v>0</v>
      </c>
    </row>
    <row r="11768" spans="1:19" x14ac:dyDescent="0.25">
      <c r="A11768">
        <v>2014</v>
      </c>
      <c r="B11768" s="6" t="s">
        <v>71</v>
      </c>
      <c r="C11768">
        <v>80</v>
      </c>
      <c r="D11768" t="s">
        <v>769</v>
      </c>
      <c r="G11768">
        <v>10</v>
      </c>
      <c r="J11768" t="s">
        <v>389</v>
      </c>
      <c r="K11768">
        <v>45</v>
      </c>
      <c r="L11768">
        <v>30</v>
      </c>
      <c r="M11768">
        <v>10</v>
      </c>
      <c r="P11768">
        <v>2</v>
      </c>
    </row>
    <row r="11769" spans="1:19" x14ac:dyDescent="0.25">
      <c r="A11769">
        <v>2014</v>
      </c>
      <c r="B11769" s="6" t="s">
        <v>71</v>
      </c>
      <c r="C11769">
        <v>81</v>
      </c>
      <c r="D11769" t="s">
        <v>769</v>
      </c>
      <c r="G11769">
        <v>5</v>
      </c>
      <c r="J11769" t="s">
        <v>390</v>
      </c>
      <c r="K11769">
        <v>5</v>
      </c>
      <c r="L11769">
        <v>5</v>
      </c>
      <c r="M11769">
        <v>1</v>
      </c>
    </row>
    <row r="11770" spans="1:19" x14ac:dyDescent="0.25">
      <c r="A11770">
        <v>2014</v>
      </c>
      <c r="B11770" s="6" t="s">
        <v>71</v>
      </c>
      <c r="C11770">
        <v>82</v>
      </c>
      <c r="D11770" t="s">
        <v>716</v>
      </c>
      <c r="E11770">
        <v>8</v>
      </c>
      <c r="F11770">
        <v>35</v>
      </c>
      <c r="G11770">
        <v>10</v>
      </c>
      <c r="H11770">
        <v>40</v>
      </c>
      <c r="I11770" s="31">
        <f>(SUM(G11770:G11784))/(1000-H11770)*1000</f>
        <v>163.54166666666666</v>
      </c>
      <c r="J11770" t="s">
        <v>393</v>
      </c>
      <c r="K11770">
        <v>15</v>
      </c>
      <c r="L11770">
        <v>10</v>
      </c>
      <c r="M11770">
        <v>10</v>
      </c>
    </row>
    <row r="11771" spans="1:19" x14ac:dyDescent="0.25">
      <c r="A11771">
        <v>2014</v>
      </c>
      <c r="B11771" s="6" t="s">
        <v>71</v>
      </c>
      <c r="C11771">
        <v>83</v>
      </c>
      <c r="D11771" t="s">
        <v>716</v>
      </c>
      <c r="G11771">
        <v>10</v>
      </c>
      <c r="J11771" t="s">
        <v>390</v>
      </c>
      <c r="K11771">
        <v>12</v>
      </c>
      <c r="L11771">
        <v>10</v>
      </c>
      <c r="M11771">
        <v>5</v>
      </c>
    </row>
    <row r="11772" spans="1:19" x14ac:dyDescent="0.25">
      <c r="A11772">
        <v>2014</v>
      </c>
      <c r="B11772" s="6" t="s">
        <v>71</v>
      </c>
      <c r="C11772">
        <v>84</v>
      </c>
      <c r="D11772" t="s">
        <v>716</v>
      </c>
      <c r="G11772">
        <v>8</v>
      </c>
      <c r="J11772" t="s">
        <v>392</v>
      </c>
      <c r="K11772">
        <v>25</v>
      </c>
      <c r="L11772">
        <v>18</v>
      </c>
      <c r="M11772">
        <v>15</v>
      </c>
    </row>
    <row r="11773" spans="1:19" x14ac:dyDescent="0.25">
      <c r="A11773">
        <v>2014</v>
      </c>
      <c r="B11773" s="6" t="s">
        <v>71</v>
      </c>
      <c r="C11773">
        <v>85</v>
      </c>
      <c r="D11773" t="s">
        <v>716</v>
      </c>
      <c r="G11773">
        <v>20</v>
      </c>
      <c r="J11773" t="s">
        <v>392</v>
      </c>
      <c r="K11773">
        <v>25</v>
      </c>
      <c r="L11773">
        <v>15</v>
      </c>
      <c r="M11773">
        <v>15</v>
      </c>
    </row>
    <row r="11774" spans="1:19" x14ac:dyDescent="0.25">
      <c r="A11774">
        <v>2014</v>
      </c>
      <c r="B11774" s="6" t="s">
        <v>71</v>
      </c>
      <c r="C11774">
        <v>86</v>
      </c>
      <c r="D11774" t="s">
        <v>716</v>
      </c>
      <c r="G11774">
        <v>5</v>
      </c>
      <c r="J11774" t="s">
        <v>393</v>
      </c>
      <c r="K11774">
        <v>10</v>
      </c>
      <c r="L11774">
        <v>5</v>
      </c>
      <c r="M11774">
        <v>5</v>
      </c>
    </row>
    <row r="11775" spans="1:19" x14ac:dyDescent="0.25">
      <c r="A11775">
        <v>2014</v>
      </c>
      <c r="B11775" s="6" t="s">
        <v>71</v>
      </c>
      <c r="C11775">
        <v>87</v>
      </c>
      <c r="D11775" t="s">
        <v>716</v>
      </c>
      <c r="G11775">
        <v>20</v>
      </c>
      <c r="J11775" t="s">
        <v>398</v>
      </c>
      <c r="K11775">
        <v>20</v>
      </c>
      <c r="L11775">
        <v>15</v>
      </c>
      <c r="M11775">
        <v>10</v>
      </c>
    </row>
    <row r="11776" spans="1:19" x14ac:dyDescent="0.25">
      <c r="A11776">
        <v>2014</v>
      </c>
      <c r="B11776" s="6" t="s">
        <v>71</v>
      </c>
      <c r="C11776">
        <v>88</v>
      </c>
      <c r="D11776" t="s">
        <v>716</v>
      </c>
      <c r="G11776">
        <v>10</v>
      </c>
      <c r="J11776" t="s">
        <v>390</v>
      </c>
      <c r="K11776">
        <v>15</v>
      </c>
      <c r="L11776">
        <v>15</v>
      </c>
      <c r="M11776">
        <v>10</v>
      </c>
    </row>
    <row r="11777" spans="1:16" x14ac:dyDescent="0.25">
      <c r="A11777">
        <v>2014</v>
      </c>
      <c r="B11777" s="6" t="s">
        <v>71</v>
      </c>
      <c r="C11777">
        <v>89</v>
      </c>
      <c r="D11777" t="s">
        <v>716</v>
      </c>
      <c r="G11777">
        <v>2</v>
      </c>
      <c r="J11777" t="s">
        <v>390</v>
      </c>
      <c r="K11777">
        <v>10</v>
      </c>
      <c r="L11777">
        <v>10</v>
      </c>
      <c r="M11777">
        <v>5</v>
      </c>
      <c r="P11777">
        <v>50</v>
      </c>
    </row>
    <row r="11778" spans="1:16" x14ac:dyDescent="0.25">
      <c r="A11778">
        <v>2014</v>
      </c>
      <c r="B11778" s="6" t="s">
        <v>71</v>
      </c>
      <c r="C11778">
        <v>90</v>
      </c>
      <c r="D11778" t="s">
        <v>716</v>
      </c>
      <c r="G11778">
        <v>12</v>
      </c>
      <c r="J11778" t="s">
        <v>393</v>
      </c>
      <c r="K11778">
        <v>15</v>
      </c>
      <c r="L11778">
        <v>12</v>
      </c>
      <c r="M11778">
        <v>15</v>
      </c>
    </row>
    <row r="11779" spans="1:16" x14ac:dyDescent="0.25">
      <c r="A11779">
        <v>2014</v>
      </c>
      <c r="B11779" s="6" t="s">
        <v>71</v>
      </c>
      <c r="C11779">
        <v>91</v>
      </c>
      <c r="D11779" t="s">
        <v>716</v>
      </c>
      <c r="G11779">
        <v>1</v>
      </c>
      <c r="J11779" t="s">
        <v>392</v>
      </c>
      <c r="K11779">
        <v>10</v>
      </c>
      <c r="L11779">
        <v>10</v>
      </c>
      <c r="M11779">
        <v>5</v>
      </c>
    </row>
    <row r="11780" spans="1:16" x14ac:dyDescent="0.25">
      <c r="A11780">
        <v>2014</v>
      </c>
      <c r="B11780" s="6" t="s">
        <v>71</v>
      </c>
      <c r="C11780">
        <v>92</v>
      </c>
      <c r="D11780" t="s">
        <v>716</v>
      </c>
      <c r="G11780">
        <v>8</v>
      </c>
      <c r="J11780" t="s">
        <v>768</v>
      </c>
      <c r="K11780">
        <v>10</v>
      </c>
      <c r="L11780">
        <v>5</v>
      </c>
      <c r="M11780">
        <v>5</v>
      </c>
    </row>
    <row r="11781" spans="1:16" x14ac:dyDescent="0.25">
      <c r="A11781">
        <v>2014</v>
      </c>
      <c r="B11781" s="6" t="s">
        <v>71</v>
      </c>
      <c r="C11781">
        <v>93</v>
      </c>
      <c r="D11781" t="s">
        <v>716</v>
      </c>
      <c r="G11781">
        <v>10</v>
      </c>
      <c r="J11781" t="s">
        <v>393</v>
      </c>
      <c r="K11781">
        <v>20</v>
      </c>
      <c r="L11781">
        <v>15</v>
      </c>
      <c r="M11781">
        <v>8</v>
      </c>
    </row>
    <row r="11782" spans="1:16" x14ac:dyDescent="0.25">
      <c r="A11782">
        <v>2014</v>
      </c>
      <c r="B11782" s="6" t="s">
        <v>71</v>
      </c>
      <c r="C11782">
        <v>94</v>
      </c>
      <c r="D11782" t="s">
        <v>716</v>
      </c>
      <c r="G11782">
        <v>6</v>
      </c>
      <c r="J11782" t="s">
        <v>390</v>
      </c>
      <c r="K11782">
        <v>10</v>
      </c>
      <c r="L11782">
        <v>10</v>
      </c>
      <c r="M11782">
        <v>8</v>
      </c>
    </row>
    <row r="11783" spans="1:16" x14ac:dyDescent="0.25">
      <c r="A11783">
        <v>2014</v>
      </c>
      <c r="B11783" s="6" t="s">
        <v>71</v>
      </c>
      <c r="C11783">
        <v>95</v>
      </c>
      <c r="D11783" t="s">
        <v>716</v>
      </c>
      <c r="G11783">
        <v>15</v>
      </c>
      <c r="J11783" t="s">
        <v>390</v>
      </c>
      <c r="K11783">
        <v>15</v>
      </c>
      <c r="L11783">
        <v>15</v>
      </c>
      <c r="M11783">
        <v>10</v>
      </c>
    </row>
    <row r="11784" spans="1:16" x14ac:dyDescent="0.25">
      <c r="A11784">
        <v>2014</v>
      </c>
      <c r="B11784" s="6" t="s">
        <v>71</v>
      </c>
      <c r="C11784">
        <v>96</v>
      </c>
      <c r="D11784" t="s">
        <v>716</v>
      </c>
      <c r="G11784">
        <v>20</v>
      </c>
      <c r="J11784" t="s">
        <v>427</v>
      </c>
      <c r="K11784">
        <v>40</v>
      </c>
      <c r="L11784">
        <v>30</v>
      </c>
      <c r="M11784">
        <v>25</v>
      </c>
    </row>
    <row r="11785" spans="1:16" x14ac:dyDescent="0.25">
      <c r="A11785">
        <v>2014</v>
      </c>
      <c r="B11785" s="6" t="s">
        <v>71</v>
      </c>
      <c r="C11785">
        <v>97</v>
      </c>
      <c r="D11785" t="s">
        <v>716</v>
      </c>
      <c r="E11785">
        <v>9</v>
      </c>
      <c r="F11785">
        <v>35</v>
      </c>
      <c r="G11785">
        <v>8</v>
      </c>
      <c r="H11785">
        <v>0</v>
      </c>
      <c r="I11785" s="31">
        <f>(SUM(G11785:G11805))/(1000-H11785)*1000</f>
        <v>375</v>
      </c>
      <c r="J11785" t="s">
        <v>390</v>
      </c>
      <c r="K11785">
        <v>10</v>
      </c>
      <c r="L11785">
        <v>10</v>
      </c>
      <c r="M11785">
        <v>8</v>
      </c>
    </row>
    <row r="11786" spans="1:16" x14ac:dyDescent="0.25">
      <c r="A11786">
        <v>2014</v>
      </c>
      <c r="B11786" s="6" t="s">
        <v>71</v>
      </c>
      <c r="C11786">
        <v>98</v>
      </c>
      <c r="D11786" t="s">
        <v>716</v>
      </c>
      <c r="G11786">
        <v>10</v>
      </c>
      <c r="J11786" t="s">
        <v>390</v>
      </c>
      <c r="K11786">
        <v>22</v>
      </c>
      <c r="L11786">
        <v>14</v>
      </c>
      <c r="M11786">
        <v>10</v>
      </c>
    </row>
    <row r="11787" spans="1:16" x14ac:dyDescent="0.25">
      <c r="A11787">
        <v>2014</v>
      </c>
      <c r="B11787" s="6" t="s">
        <v>71</v>
      </c>
      <c r="C11787">
        <v>99</v>
      </c>
      <c r="D11787" t="s">
        <v>716</v>
      </c>
      <c r="G11787">
        <v>5</v>
      </c>
      <c r="J11787" t="s">
        <v>390</v>
      </c>
      <c r="K11787">
        <v>10</v>
      </c>
      <c r="L11787">
        <v>8</v>
      </c>
      <c r="M11787">
        <v>5</v>
      </c>
    </row>
    <row r="11788" spans="1:16" x14ac:dyDescent="0.25">
      <c r="A11788">
        <v>2014</v>
      </c>
      <c r="B11788" s="6" t="s">
        <v>71</v>
      </c>
      <c r="C11788">
        <v>100</v>
      </c>
      <c r="D11788" t="s">
        <v>716</v>
      </c>
      <c r="G11788">
        <v>20</v>
      </c>
      <c r="J11788" t="s">
        <v>398</v>
      </c>
      <c r="K11788">
        <v>40</v>
      </c>
      <c r="L11788">
        <v>35</v>
      </c>
      <c r="M11788">
        <v>20</v>
      </c>
    </row>
    <row r="11789" spans="1:16" x14ac:dyDescent="0.25">
      <c r="A11789">
        <v>2014</v>
      </c>
      <c r="B11789" s="6" t="s">
        <v>71</v>
      </c>
      <c r="C11789">
        <v>101</v>
      </c>
      <c r="D11789" t="s">
        <v>716</v>
      </c>
      <c r="G11789">
        <v>5</v>
      </c>
      <c r="J11789" t="s">
        <v>392</v>
      </c>
      <c r="K11789">
        <v>8</v>
      </c>
      <c r="L11789">
        <v>5</v>
      </c>
      <c r="M11789">
        <v>5</v>
      </c>
      <c r="P11789">
        <v>20</v>
      </c>
    </row>
    <row r="11790" spans="1:16" x14ac:dyDescent="0.25">
      <c r="A11790">
        <v>2014</v>
      </c>
      <c r="B11790" s="6" t="s">
        <v>71</v>
      </c>
      <c r="C11790">
        <v>102</v>
      </c>
      <c r="D11790" t="s">
        <v>716</v>
      </c>
      <c r="G11790">
        <v>20</v>
      </c>
      <c r="J11790" t="s">
        <v>393</v>
      </c>
      <c r="K11790">
        <v>30</v>
      </c>
      <c r="L11790">
        <v>20</v>
      </c>
      <c r="M11790">
        <v>20</v>
      </c>
      <c r="P11790">
        <v>10</v>
      </c>
    </row>
    <row r="11791" spans="1:16" x14ac:dyDescent="0.25">
      <c r="A11791">
        <v>2014</v>
      </c>
      <c r="B11791" s="6" t="s">
        <v>71</v>
      </c>
      <c r="C11791">
        <v>103</v>
      </c>
      <c r="D11791" t="s">
        <v>716</v>
      </c>
      <c r="G11791">
        <v>5</v>
      </c>
      <c r="J11791" t="s">
        <v>439</v>
      </c>
      <c r="K11791">
        <v>8</v>
      </c>
      <c r="L11791">
        <v>8</v>
      </c>
      <c r="M11791">
        <v>5</v>
      </c>
    </row>
    <row r="11792" spans="1:16" x14ac:dyDescent="0.25">
      <c r="A11792">
        <v>2014</v>
      </c>
      <c r="B11792" s="6" t="s">
        <v>71</v>
      </c>
      <c r="C11792">
        <v>104</v>
      </c>
      <c r="D11792" t="s">
        <v>716</v>
      </c>
      <c r="G11792">
        <v>5</v>
      </c>
      <c r="J11792" t="s">
        <v>393</v>
      </c>
      <c r="K11792">
        <v>15</v>
      </c>
      <c r="L11792">
        <v>5</v>
      </c>
      <c r="M11792">
        <v>5</v>
      </c>
    </row>
    <row r="11793" spans="1:17" x14ac:dyDescent="0.25">
      <c r="A11793">
        <v>2014</v>
      </c>
      <c r="B11793" s="6" t="s">
        <v>71</v>
      </c>
      <c r="C11793">
        <v>105</v>
      </c>
      <c r="D11793" t="s">
        <v>716</v>
      </c>
      <c r="G11793">
        <v>5</v>
      </c>
      <c r="J11793" t="s">
        <v>390</v>
      </c>
      <c r="K11793">
        <v>10</v>
      </c>
      <c r="L11793">
        <v>8</v>
      </c>
      <c r="M11793">
        <v>5</v>
      </c>
    </row>
    <row r="11794" spans="1:17" x14ac:dyDescent="0.25">
      <c r="A11794">
        <v>2014</v>
      </c>
      <c r="B11794" s="6" t="s">
        <v>71</v>
      </c>
      <c r="C11794">
        <v>106</v>
      </c>
      <c r="D11794" t="s">
        <v>716</v>
      </c>
      <c r="G11794">
        <v>12</v>
      </c>
      <c r="J11794" t="s">
        <v>398</v>
      </c>
      <c r="K11794">
        <v>25</v>
      </c>
      <c r="L11794">
        <v>18</v>
      </c>
      <c r="M11794">
        <v>12</v>
      </c>
    </row>
    <row r="11795" spans="1:17" x14ac:dyDescent="0.25">
      <c r="A11795">
        <v>2014</v>
      </c>
      <c r="B11795" s="6" t="s">
        <v>71</v>
      </c>
      <c r="C11795">
        <v>107</v>
      </c>
      <c r="D11795" t="s">
        <v>716</v>
      </c>
      <c r="G11795">
        <v>35</v>
      </c>
      <c r="J11795" t="s">
        <v>393</v>
      </c>
      <c r="K11795">
        <v>45</v>
      </c>
      <c r="L11795">
        <v>30</v>
      </c>
      <c r="M11795">
        <v>35</v>
      </c>
      <c r="P11795">
        <v>5</v>
      </c>
      <c r="Q11795" t="s">
        <v>156</v>
      </c>
    </row>
    <row r="11796" spans="1:17" x14ac:dyDescent="0.25">
      <c r="A11796">
        <v>2014</v>
      </c>
      <c r="B11796" s="6" t="s">
        <v>71</v>
      </c>
      <c r="C11796">
        <v>108</v>
      </c>
      <c r="D11796" t="s">
        <v>716</v>
      </c>
      <c r="G11796">
        <v>20</v>
      </c>
      <c r="J11796" t="s">
        <v>388</v>
      </c>
      <c r="K11796">
        <v>35</v>
      </c>
      <c r="L11796">
        <v>20</v>
      </c>
      <c r="M11796">
        <v>20</v>
      </c>
    </row>
    <row r="11797" spans="1:17" x14ac:dyDescent="0.25">
      <c r="A11797">
        <v>2014</v>
      </c>
      <c r="B11797" s="6" t="s">
        <v>71</v>
      </c>
      <c r="C11797">
        <v>109</v>
      </c>
      <c r="D11797" t="s">
        <v>716</v>
      </c>
      <c r="G11797">
        <v>10</v>
      </c>
      <c r="J11797" t="s">
        <v>393</v>
      </c>
      <c r="K11797">
        <v>20</v>
      </c>
      <c r="L11797">
        <v>12</v>
      </c>
      <c r="M11797">
        <v>10</v>
      </c>
    </row>
    <row r="11798" spans="1:17" x14ac:dyDescent="0.25">
      <c r="A11798">
        <v>2014</v>
      </c>
      <c r="B11798" s="6" t="s">
        <v>71</v>
      </c>
      <c r="C11798">
        <v>110</v>
      </c>
      <c r="D11798" t="s">
        <v>716</v>
      </c>
      <c r="G11798">
        <v>10</v>
      </c>
      <c r="J11798" t="s">
        <v>391</v>
      </c>
      <c r="K11798">
        <v>15</v>
      </c>
      <c r="L11798">
        <v>10</v>
      </c>
      <c r="M11798">
        <v>10</v>
      </c>
    </row>
    <row r="11799" spans="1:17" x14ac:dyDescent="0.25">
      <c r="A11799">
        <v>2014</v>
      </c>
      <c r="B11799" s="6" t="s">
        <v>71</v>
      </c>
      <c r="C11799">
        <v>111</v>
      </c>
      <c r="D11799" t="s">
        <v>716</v>
      </c>
      <c r="G11799">
        <v>20</v>
      </c>
      <c r="J11799" t="s">
        <v>398</v>
      </c>
      <c r="K11799">
        <v>30</v>
      </c>
      <c r="L11799">
        <v>18</v>
      </c>
      <c r="M11799">
        <v>25</v>
      </c>
    </row>
    <row r="11800" spans="1:17" x14ac:dyDescent="0.25">
      <c r="A11800">
        <v>2014</v>
      </c>
      <c r="B11800" s="6" t="s">
        <v>71</v>
      </c>
      <c r="C11800">
        <v>112</v>
      </c>
      <c r="D11800" t="s">
        <v>716</v>
      </c>
      <c r="G11800">
        <v>5</v>
      </c>
      <c r="J11800" t="s">
        <v>393</v>
      </c>
      <c r="K11800">
        <v>15</v>
      </c>
      <c r="L11800">
        <v>15</v>
      </c>
      <c r="M11800">
        <v>15</v>
      </c>
    </row>
    <row r="11801" spans="1:17" x14ac:dyDescent="0.25">
      <c r="A11801">
        <v>2014</v>
      </c>
      <c r="B11801" s="6" t="s">
        <v>71</v>
      </c>
      <c r="C11801">
        <v>113</v>
      </c>
      <c r="D11801" t="s">
        <v>716</v>
      </c>
      <c r="G11801">
        <v>5</v>
      </c>
      <c r="J11801" t="s">
        <v>389</v>
      </c>
      <c r="K11801">
        <v>10</v>
      </c>
      <c r="L11801">
        <v>10</v>
      </c>
      <c r="M11801">
        <v>5</v>
      </c>
      <c r="Q11801" t="s">
        <v>156</v>
      </c>
    </row>
    <row r="11802" spans="1:17" x14ac:dyDescent="0.25">
      <c r="A11802">
        <v>2014</v>
      </c>
      <c r="B11802" s="6" t="s">
        <v>71</v>
      </c>
      <c r="C11802">
        <v>114</v>
      </c>
      <c r="D11802" t="s">
        <v>716</v>
      </c>
      <c r="G11802">
        <v>25</v>
      </c>
      <c r="J11802" t="s">
        <v>388</v>
      </c>
      <c r="K11802">
        <v>40</v>
      </c>
      <c r="L11802">
        <v>20</v>
      </c>
      <c r="M11802">
        <v>25</v>
      </c>
    </row>
    <row r="11803" spans="1:17" x14ac:dyDescent="0.25">
      <c r="A11803">
        <v>2014</v>
      </c>
      <c r="B11803" s="6" t="s">
        <v>71</v>
      </c>
      <c r="C11803">
        <v>115</v>
      </c>
      <c r="D11803" t="s">
        <v>716</v>
      </c>
      <c r="G11803">
        <v>100</v>
      </c>
      <c r="J11803" t="s">
        <v>389</v>
      </c>
      <c r="K11803">
        <v>120</v>
      </c>
      <c r="L11803">
        <v>10</v>
      </c>
      <c r="M11803">
        <v>100</v>
      </c>
    </row>
    <row r="11804" spans="1:17" x14ac:dyDescent="0.25">
      <c r="A11804">
        <v>2014</v>
      </c>
      <c r="B11804" s="6" t="s">
        <v>71</v>
      </c>
      <c r="C11804">
        <v>116</v>
      </c>
      <c r="D11804" t="s">
        <v>716</v>
      </c>
      <c r="G11804">
        <v>10</v>
      </c>
      <c r="J11804" t="s">
        <v>393</v>
      </c>
      <c r="K11804">
        <v>35</v>
      </c>
      <c r="L11804">
        <v>20</v>
      </c>
      <c r="M11804">
        <v>10</v>
      </c>
    </row>
    <row r="11805" spans="1:17" x14ac:dyDescent="0.25">
      <c r="A11805">
        <v>2014</v>
      </c>
      <c r="B11805" s="6" t="s">
        <v>71</v>
      </c>
      <c r="C11805">
        <v>117</v>
      </c>
      <c r="D11805" t="s">
        <v>716</v>
      </c>
      <c r="G11805">
        <v>40</v>
      </c>
      <c r="J11805" t="s">
        <v>389</v>
      </c>
      <c r="K11805">
        <v>70</v>
      </c>
      <c r="L11805">
        <v>40</v>
      </c>
      <c r="M11805">
        <v>40</v>
      </c>
    </row>
    <row r="11806" spans="1:17" x14ac:dyDescent="0.25">
      <c r="A11806">
        <v>2014</v>
      </c>
      <c r="B11806" s="10" t="s">
        <v>75</v>
      </c>
      <c r="C11806">
        <v>1</v>
      </c>
      <c r="D11806" t="s">
        <v>716</v>
      </c>
      <c r="E11806">
        <v>1</v>
      </c>
      <c r="F11806">
        <v>15</v>
      </c>
      <c r="G11806">
        <v>20</v>
      </c>
      <c r="H11806">
        <v>0</v>
      </c>
      <c r="I11806" s="31">
        <f>(SUM(G11806:G11819))/(1000-H11806)*1000</f>
        <v>310</v>
      </c>
      <c r="J11806" t="s">
        <v>390</v>
      </c>
      <c r="K11806">
        <v>30</v>
      </c>
      <c r="L11806">
        <v>30</v>
      </c>
      <c r="M11806">
        <v>40</v>
      </c>
    </row>
    <row r="11807" spans="1:17" x14ac:dyDescent="0.25">
      <c r="A11807">
        <v>2014</v>
      </c>
      <c r="B11807" s="10" t="s">
        <v>75</v>
      </c>
      <c r="C11807">
        <v>2</v>
      </c>
      <c r="D11807" t="s">
        <v>716</v>
      </c>
      <c r="G11807">
        <v>30</v>
      </c>
      <c r="J11807" t="s">
        <v>393</v>
      </c>
      <c r="K11807">
        <v>50</v>
      </c>
      <c r="L11807">
        <v>30</v>
      </c>
      <c r="M11807">
        <v>20</v>
      </c>
      <c r="P11807">
        <v>10</v>
      </c>
    </row>
    <row r="11808" spans="1:17" x14ac:dyDescent="0.25">
      <c r="A11808">
        <v>2014</v>
      </c>
      <c r="B11808" s="10" t="s">
        <v>75</v>
      </c>
      <c r="C11808">
        <v>3</v>
      </c>
      <c r="D11808" t="s">
        <v>716</v>
      </c>
      <c r="G11808">
        <v>75</v>
      </c>
      <c r="J11808" t="s">
        <v>389</v>
      </c>
      <c r="K11808">
        <v>80</v>
      </c>
      <c r="L11808">
        <v>68</v>
      </c>
      <c r="M11808">
        <v>120</v>
      </c>
    </row>
    <row r="11809" spans="1:16" x14ac:dyDescent="0.25">
      <c r="A11809">
        <v>2014</v>
      </c>
      <c r="B11809" s="10" t="s">
        <v>75</v>
      </c>
      <c r="C11809">
        <v>4</v>
      </c>
      <c r="D11809" t="s">
        <v>716</v>
      </c>
      <c r="G11809">
        <v>10</v>
      </c>
      <c r="J11809" t="s">
        <v>392</v>
      </c>
      <c r="K11809">
        <v>30</v>
      </c>
      <c r="L11809">
        <v>15</v>
      </c>
      <c r="M11809">
        <v>10</v>
      </c>
      <c r="P11809">
        <v>20</v>
      </c>
    </row>
    <row r="11810" spans="1:16" x14ac:dyDescent="0.25">
      <c r="A11810">
        <v>2014</v>
      </c>
      <c r="B11810" s="10" t="s">
        <v>75</v>
      </c>
      <c r="C11810">
        <v>5</v>
      </c>
      <c r="D11810" t="s">
        <v>716</v>
      </c>
      <c r="G11810">
        <v>20</v>
      </c>
      <c r="J11810" t="s">
        <v>390</v>
      </c>
      <c r="K11810">
        <v>30</v>
      </c>
      <c r="L11810">
        <v>20</v>
      </c>
      <c r="M11810">
        <v>10</v>
      </c>
    </row>
    <row r="11811" spans="1:16" x14ac:dyDescent="0.25">
      <c r="A11811">
        <v>2014</v>
      </c>
      <c r="B11811" s="10" t="s">
        <v>75</v>
      </c>
      <c r="C11811">
        <v>6</v>
      </c>
      <c r="D11811" t="s">
        <v>716</v>
      </c>
      <c r="G11811">
        <v>20</v>
      </c>
      <c r="J11811" t="s">
        <v>393</v>
      </c>
      <c r="K11811">
        <v>50</v>
      </c>
      <c r="L11811">
        <v>25</v>
      </c>
      <c r="M11811">
        <v>20</v>
      </c>
    </row>
    <row r="11812" spans="1:16" x14ac:dyDescent="0.25">
      <c r="A11812">
        <v>2014</v>
      </c>
      <c r="B11812" s="10" t="s">
        <v>75</v>
      </c>
      <c r="C11812">
        <v>7</v>
      </c>
      <c r="D11812" t="s">
        <v>716</v>
      </c>
      <c r="G11812">
        <v>25</v>
      </c>
      <c r="J11812" t="s">
        <v>393</v>
      </c>
      <c r="K11812">
        <v>40</v>
      </c>
      <c r="L11812">
        <v>25</v>
      </c>
      <c r="M11812">
        <v>20</v>
      </c>
    </row>
    <row r="11813" spans="1:16" x14ac:dyDescent="0.25">
      <c r="A11813">
        <v>2014</v>
      </c>
      <c r="B11813" s="10" t="s">
        <v>75</v>
      </c>
      <c r="C11813">
        <v>8</v>
      </c>
      <c r="D11813" t="s">
        <v>716</v>
      </c>
      <c r="G11813">
        <v>15</v>
      </c>
      <c r="J11813" t="s">
        <v>393</v>
      </c>
      <c r="K11813">
        <v>30</v>
      </c>
      <c r="L11813">
        <v>20</v>
      </c>
      <c r="M11813">
        <v>20</v>
      </c>
    </row>
    <row r="11814" spans="1:16" x14ac:dyDescent="0.25">
      <c r="A11814">
        <v>2014</v>
      </c>
      <c r="B11814" s="10" t="s">
        <v>75</v>
      </c>
      <c r="C11814">
        <v>9</v>
      </c>
      <c r="D11814" t="s">
        <v>716</v>
      </c>
      <c r="G11814">
        <v>15</v>
      </c>
      <c r="J11814" t="s">
        <v>390</v>
      </c>
      <c r="K11814">
        <v>15</v>
      </c>
      <c r="L11814">
        <v>15</v>
      </c>
      <c r="M11814">
        <v>5</v>
      </c>
    </row>
    <row r="11815" spans="1:16" x14ac:dyDescent="0.25">
      <c r="A11815">
        <v>2014</v>
      </c>
      <c r="B11815" s="10" t="s">
        <v>75</v>
      </c>
      <c r="C11815">
        <v>10</v>
      </c>
      <c r="D11815" t="s">
        <v>716</v>
      </c>
      <c r="G11815">
        <v>10</v>
      </c>
      <c r="J11815" t="s">
        <v>393</v>
      </c>
      <c r="K11815">
        <v>20</v>
      </c>
      <c r="L11815">
        <v>10</v>
      </c>
      <c r="M11815">
        <v>10</v>
      </c>
    </row>
    <row r="11816" spans="1:16" x14ac:dyDescent="0.25">
      <c r="A11816">
        <v>2014</v>
      </c>
      <c r="B11816" s="10" t="s">
        <v>75</v>
      </c>
      <c r="C11816">
        <v>11</v>
      </c>
      <c r="D11816" t="s">
        <v>716</v>
      </c>
      <c r="G11816">
        <v>5</v>
      </c>
      <c r="J11816" t="s">
        <v>393</v>
      </c>
      <c r="K11816">
        <v>15</v>
      </c>
      <c r="L11816">
        <v>5</v>
      </c>
      <c r="M11816">
        <v>5</v>
      </c>
    </row>
    <row r="11817" spans="1:16" x14ac:dyDescent="0.25">
      <c r="A11817">
        <v>2014</v>
      </c>
      <c r="B11817" s="10" t="s">
        <v>75</v>
      </c>
      <c r="C11817">
        <v>12</v>
      </c>
      <c r="D11817" t="s">
        <v>716</v>
      </c>
      <c r="G11817">
        <v>50</v>
      </c>
      <c r="J11817" t="s">
        <v>388</v>
      </c>
      <c r="K11817">
        <v>100</v>
      </c>
      <c r="L11817">
        <v>80</v>
      </c>
      <c r="M11817">
        <v>50</v>
      </c>
    </row>
    <row r="11818" spans="1:16" x14ac:dyDescent="0.25">
      <c r="A11818">
        <v>2014</v>
      </c>
      <c r="B11818" s="10" t="s">
        <v>75</v>
      </c>
      <c r="C11818">
        <v>13</v>
      </c>
      <c r="D11818" t="s">
        <v>716</v>
      </c>
      <c r="G11818">
        <v>5</v>
      </c>
      <c r="J11818" t="s">
        <v>397</v>
      </c>
      <c r="K11818">
        <v>25</v>
      </c>
      <c r="L11818">
        <v>20</v>
      </c>
      <c r="M11818">
        <v>5</v>
      </c>
    </row>
    <row r="11819" spans="1:16" x14ac:dyDescent="0.25">
      <c r="A11819">
        <v>2014</v>
      </c>
      <c r="B11819" s="10" t="s">
        <v>75</v>
      </c>
      <c r="C11819">
        <v>14</v>
      </c>
      <c r="D11819" t="s">
        <v>716</v>
      </c>
      <c r="G11819">
        <v>10</v>
      </c>
      <c r="J11819" t="s">
        <v>397</v>
      </c>
      <c r="K11819">
        <v>20</v>
      </c>
      <c r="L11819">
        <v>15</v>
      </c>
      <c r="M11819">
        <v>15</v>
      </c>
    </row>
    <row r="11820" spans="1:16" x14ac:dyDescent="0.25">
      <c r="A11820">
        <v>2014</v>
      </c>
      <c r="B11820" s="10" t="s">
        <v>75</v>
      </c>
      <c r="C11820">
        <v>15</v>
      </c>
      <c r="D11820" t="s">
        <v>716</v>
      </c>
      <c r="E11820">
        <v>2</v>
      </c>
      <c r="F11820">
        <v>15</v>
      </c>
      <c r="G11820">
        <v>20</v>
      </c>
      <c r="H11820">
        <v>0</v>
      </c>
      <c r="I11820" s="31">
        <f>(SUM(G11820:G11832))/(1000-H11820)*1000</f>
        <v>230</v>
      </c>
      <c r="J11820" t="s">
        <v>399</v>
      </c>
      <c r="K11820">
        <v>25</v>
      </c>
      <c r="L11820">
        <v>25</v>
      </c>
      <c r="M11820">
        <v>10</v>
      </c>
    </row>
    <row r="11821" spans="1:16" x14ac:dyDescent="0.25">
      <c r="A11821">
        <v>2014</v>
      </c>
      <c r="B11821" s="10" t="s">
        <v>75</v>
      </c>
      <c r="C11821">
        <v>16</v>
      </c>
      <c r="D11821" t="s">
        <v>716</v>
      </c>
      <c r="G11821">
        <v>10</v>
      </c>
      <c r="J11821" t="s">
        <v>388</v>
      </c>
      <c r="K11821">
        <v>15</v>
      </c>
      <c r="L11821">
        <v>10</v>
      </c>
      <c r="M11821">
        <v>10</v>
      </c>
    </row>
    <row r="11822" spans="1:16" x14ac:dyDescent="0.25">
      <c r="A11822">
        <v>2014</v>
      </c>
      <c r="B11822" s="10" t="s">
        <v>75</v>
      </c>
      <c r="C11822">
        <v>17</v>
      </c>
      <c r="D11822" t="s">
        <v>716</v>
      </c>
      <c r="G11822">
        <v>30</v>
      </c>
      <c r="J11822" t="s">
        <v>392</v>
      </c>
      <c r="K11822">
        <v>80</v>
      </c>
      <c r="L11822">
        <v>40</v>
      </c>
      <c r="M11822">
        <v>15</v>
      </c>
      <c r="P11822">
        <v>40</v>
      </c>
    </row>
    <row r="11823" spans="1:16" x14ac:dyDescent="0.25">
      <c r="A11823">
        <v>2014</v>
      </c>
      <c r="B11823" s="10" t="s">
        <v>75</v>
      </c>
      <c r="C11823">
        <v>18</v>
      </c>
      <c r="D11823" t="s">
        <v>716</v>
      </c>
      <c r="G11823">
        <v>20</v>
      </c>
      <c r="J11823" t="s">
        <v>398</v>
      </c>
      <c r="K11823">
        <v>20</v>
      </c>
      <c r="L11823">
        <v>20</v>
      </c>
      <c r="M11823">
        <v>15</v>
      </c>
      <c r="P11823">
        <v>15</v>
      </c>
    </row>
    <row r="11824" spans="1:16" x14ac:dyDescent="0.25">
      <c r="A11824">
        <v>2014</v>
      </c>
      <c r="B11824" s="10" t="s">
        <v>75</v>
      </c>
      <c r="C11824">
        <v>19</v>
      </c>
      <c r="D11824" t="s">
        <v>716</v>
      </c>
      <c r="G11824">
        <v>25</v>
      </c>
      <c r="J11824" t="s">
        <v>393</v>
      </c>
      <c r="K11824">
        <v>30</v>
      </c>
      <c r="L11824">
        <v>15</v>
      </c>
      <c r="M11824">
        <v>10</v>
      </c>
      <c r="P11824">
        <v>50</v>
      </c>
    </row>
    <row r="11825" spans="1:21" x14ac:dyDescent="0.25">
      <c r="A11825">
        <v>2014</v>
      </c>
      <c r="B11825" s="10" t="s">
        <v>75</v>
      </c>
      <c r="C11825">
        <v>20</v>
      </c>
      <c r="D11825" t="s">
        <v>716</v>
      </c>
      <c r="G11825">
        <v>5</v>
      </c>
      <c r="J11825" t="s">
        <v>393</v>
      </c>
      <c r="K11825">
        <v>10</v>
      </c>
      <c r="L11825">
        <v>10</v>
      </c>
      <c r="M11825">
        <v>5</v>
      </c>
    </row>
    <row r="11826" spans="1:21" x14ac:dyDescent="0.25">
      <c r="A11826">
        <v>2014</v>
      </c>
      <c r="B11826" s="10" t="s">
        <v>75</v>
      </c>
      <c r="C11826">
        <v>21</v>
      </c>
      <c r="D11826" t="s">
        <v>716</v>
      </c>
      <c r="G11826">
        <v>25</v>
      </c>
      <c r="J11826" t="s">
        <v>397</v>
      </c>
      <c r="K11826">
        <v>50</v>
      </c>
      <c r="L11826">
        <v>25</v>
      </c>
      <c r="M11826">
        <v>30</v>
      </c>
    </row>
    <row r="11827" spans="1:21" x14ac:dyDescent="0.25">
      <c r="A11827">
        <v>2014</v>
      </c>
      <c r="B11827" s="10" t="s">
        <v>75</v>
      </c>
      <c r="C11827">
        <v>22</v>
      </c>
      <c r="D11827" t="s">
        <v>716</v>
      </c>
      <c r="G11827">
        <v>30</v>
      </c>
      <c r="J11827" t="s">
        <v>397</v>
      </c>
      <c r="K11827">
        <v>55</v>
      </c>
      <c r="L11827">
        <v>35</v>
      </c>
      <c r="M11827">
        <v>60</v>
      </c>
      <c r="P11827">
        <v>10</v>
      </c>
    </row>
    <row r="11828" spans="1:21" x14ac:dyDescent="0.25">
      <c r="A11828">
        <v>2014</v>
      </c>
      <c r="B11828" s="10" t="s">
        <v>75</v>
      </c>
      <c r="C11828">
        <v>23</v>
      </c>
      <c r="D11828" t="s">
        <v>716</v>
      </c>
      <c r="G11828">
        <v>20</v>
      </c>
      <c r="J11828" t="s">
        <v>393</v>
      </c>
      <c r="K11828">
        <v>30</v>
      </c>
      <c r="L11828">
        <v>25</v>
      </c>
      <c r="M11828">
        <v>20</v>
      </c>
      <c r="P11828">
        <v>25</v>
      </c>
    </row>
    <row r="11829" spans="1:21" x14ac:dyDescent="0.25">
      <c r="A11829">
        <v>2014</v>
      </c>
      <c r="B11829" s="10" t="s">
        <v>75</v>
      </c>
      <c r="C11829">
        <v>24</v>
      </c>
      <c r="D11829" t="s">
        <v>716</v>
      </c>
      <c r="G11829">
        <v>15</v>
      </c>
      <c r="J11829" t="s">
        <v>390</v>
      </c>
      <c r="K11829">
        <v>15</v>
      </c>
      <c r="L11829">
        <v>15</v>
      </c>
      <c r="M11829">
        <v>5</v>
      </c>
    </row>
    <row r="11830" spans="1:21" x14ac:dyDescent="0.25">
      <c r="A11830">
        <v>2014</v>
      </c>
      <c r="B11830" s="10" t="s">
        <v>75</v>
      </c>
      <c r="C11830">
        <v>25</v>
      </c>
      <c r="D11830" t="s">
        <v>716</v>
      </c>
      <c r="G11830">
        <v>10</v>
      </c>
      <c r="J11830" t="s">
        <v>390</v>
      </c>
      <c r="K11830">
        <v>10</v>
      </c>
      <c r="L11830">
        <v>10</v>
      </c>
      <c r="M11830">
        <v>2</v>
      </c>
    </row>
    <row r="11831" spans="1:21" x14ac:dyDescent="0.25">
      <c r="A11831">
        <v>2014</v>
      </c>
      <c r="B11831" s="10" t="s">
        <v>75</v>
      </c>
      <c r="C11831">
        <v>26</v>
      </c>
      <c r="D11831" t="s">
        <v>716</v>
      </c>
      <c r="G11831">
        <v>5</v>
      </c>
      <c r="J11831" t="s">
        <v>388</v>
      </c>
      <c r="K11831">
        <v>20</v>
      </c>
      <c r="L11831">
        <v>15</v>
      </c>
      <c r="M11831">
        <v>10</v>
      </c>
      <c r="P11831">
        <v>15</v>
      </c>
      <c r="U11831" t="s">
        <v>771</v>
      </c>
    </row>
    <row r="11832" spans="1:21" x14ac:dyDescent="0.25">
      <c r="A11832">
        <v>2014</v>
      </c>
      <c r="B11832" s="10" t="s">
        <v>75</v>
      </c>
      <c r="C11832">
        <v>27</v>
      </c>
      <c r="D11832" t="s">
        <v>716</v>
      </c>
      <c r="G11832">
        <v>15</v>
      </c>
      <c r="J11832" t="s">
        <v>390</v>
      </c>
      <c r="K11832">
        <v>30</v>
      </c>
      <c r="L11832">
        <v>20</v>
      </c>
      <c r="M11832">
        <v>20</v>
      </c>
      <c r="P11832">
        <v>15</v>
      </c>
    </row>
    <row r="11833" spans="1:21" x14ac:dyDescent="0.25">
      <c r="A11833">
        <v>2014</v>
      </c>
      <c r="B11833" s="10" t="s">
        <v>75</v>
      </c>
      <c r="C11833">
        <v>28</v>
      </c>
      <c r="D11833" t="s">
        <v>716</v>
      </c>
      <c r="E11833">
        <v>3</v>
      </c>
      <c r="F11833">
        <v>18</v>
      </c>
      <c r="G11833">
        <v>20</v>
      </c>
      <c r="H11833">
        <v>0</v>
      </c>
      <c r="I11833" s="31">
        <f>(SUM(G11833:G11845))/(1000-H11833)*1000</f>
        <v>222</v>
      </c>
      <c r="J11833" t="s">
        <v>389</v>
      </c>
      <c r="K11833">
        <v>30</v>
      </c>
      <c r="L11833">
        <v>20</v>
      </c>
      <c r="M11833">
        <v>15</v>
      </c>
    </row>
    <row r="11834" spans="1:21" x14ac:dyDescent="0.25">
      <c r="A11834">
        <v>2014</v>
      </c>
      <c r="B11834" s="10" t="s">
        <v>75</v>
      </c>
      <c r="C11834">
        <v>29</v>
      </c>
      <c r="D11834" t="s">
        <v>716</v>
      </c>
      <c r="G11834">
        <v>30</v>
      </c>
      <c r="J11834" t="s">
        <v>393</v>
      </c>
      <c r="K11834">
        <v>20</v>
      </c>
      <c r="L11834">
        <v>15</v>
      </c>
      <c r="M11834">
        <v>15</v>
      </c>
    </row>
    <row r="11835" spans="1:21" x14ac:dyDescent="0.25">
      <c r="A11835">
        <v>2014</v>
      </c>
      <c r="B11835" s="10" t="s">
        <v>75</v>
      </c>
      <c r="C11835">
        <v>30</v>
      </c>
      <c r="D11835" t="s">
        <v>716</v>
      </c>
      <c r="G11835">
        <v>15</v>
      </c>
      <c r="J11835" t="s">
        <v>397</v>
      </c>
      <c r="K11835">
        <v>60</v>
      </c>
      <c r="L11835">
        <v>30</v>
      </c>
      <c r="M11835">
        <v>5</v>
      </c>
      <c r="P11835">
        <v>5</v>
      </c>
    </row>
    <row r="11836" spans="1:21" x14ac:dyDescent="0.25">
      <c r="A11836">
        <v>2014</v>
      </c>
      <c r="B11836" s="10" t="s">
        <v>75</v>
      </c>
      <c r="C11836">
        <v>31</v>
      </c>
      <c r="D11836" t="s">
        <v>716</v>
      </c>
      <c r="G11836">
        <v>15</v>
      </c>
      <c r="J11836" t="s">
        <v>393</v>
      </c>
      <c r="K11836">
        <v>15</v>
      </c>
      <c r="L11836">
        <v>15</v>
      </c>
      <c r="M11836">
        <v>2</v>
      </c>
    </row>
    <row r="11837" spans="1:21" x14ac:dyDescent="0.25">
      <c r="A11837">
        <v>2014</v>
      </c>
      <c r="B11837" s="10" t="s">
        <v>75</v>
      </c>
      <c r="C11837">
        <v>32</v>
      </c>
      <c r="D11837" t="s">
        <v>716</v>
      </c>
      <c r="G11837">
        <v>5</v>
      </c>
      <c r="J11837" t="s">
        <v>393</v>
      </c>
      <c r="K11837">
        <v>15</v>
      </c>
      <c r="L11837">
        <v>10</v>
      </c>
      <c r="M11837">
        <v>5</v>
      </c>
    </row>
    <row r="11838" spans="1:21" x14ac:dyDescent="0.25">
      <c r="A11838">
        <v>2014</v>
      </c>
      <c r="B11838" s="10" t="s">
        <v>75</v>
      </c>
      <c r="C11838">
        <v>33</v>
      </c>
      <c r="D11838" t="s">
        <v>716</v>
      </c>
      <c r="G11838">
        <v>10</v>
      </c>
      <c r="J11838" t="s">
        <v>768</v>
      </c>
      <c r="K11838">
        <v>10</v>
      </c>
      <c r="L11838">
        <v>10</v>
      </c>
      <c r="M11838">
        <v>5</v>
      </c>
    </row>
    <row r="11839" spans="1:21" x14ac:dyDescent="0.25">
      <c r="A11839">
        <v>2014</v>
      </c>
      <c r="B11839" s="10" t="s">
        <v>75</v>
      </c>
      <c r="C11839">
        <v>34</v>
      </c>
      <c r="D11839" t="s">
        <v>716</v>
      </c>
      <c r="G11839">
        <v>5</v>
      </c>
      <c r="J11839" t="s">
        <v>393</v>
      </c>
      <c r="K11839">
        <v>10</v>
      </c>
      <c r="L11839">
        <v>5</v>
      </c>
      <c r="M11839">
        <v>10</v>
      </c>
    </row>
    <row r="11840" spans="1:21" x14ac:dyDescent="0.25">
      <c r="A11840">
        <v>2014</v>
      </c>
      <c r="B11840" s="10" t="s">
        <v>75</v>
      </c>
      <c r="C11840">
        <v>35</v>
      </c>
      <c r="D11840" t="s">
        <v>716</v>
      </c>
      <c r="G11840">
        <v>30</v>
      </c>
      <c r="J11840" t="s">
        <v>388</v>
      </c>
      <c r="K11840">
        <v>100</v>
      </c>
      <c r="L11840">
        <v>100</v>
      </c>
      <c r="M11840">
        <v>50</v>
      </c>
      <c r="P11840">
        <v>75</v>
      </c>
    </row>
    <row r="11841" spans="1:21" x14ac:dyDescent="0.25">
      <c r="A11841">
        <v>2014</v>
      </c>
      <c r="B11841" s="10" t="s">
        <v>75</v>
      </c>
      <c r="C11841">
        <v>36</v>
      </c>
      <c r="D11841" t="s">
        <v>716</v>
      </c>
      <c r="G11841">
        <v>20</v>
      </c>
      <c r="J11841" t="s">
        <v>393</v>
      </c>
      <c r="K11841">
        <v>20</v>
      </c>
      <c r="L11841">
        <v>10</v>
      </c>
      <c r="M11841">
        <v>10</v>
      </c>
    </row>
    <row r="11842" spans="1:21" x14ac:dyDescent="0.25">
      <c r="A11842">
        <v>2014</v>
      </c>
      <c r="B11842" s="10" t="s">
        <v>75</v>
      </c>
      <c r="C11842">
        <v>37</v>
      </c>
      <c r="D11842" t="s">
        <v>716</v>
      </c>
      <c r="G11842">
        <v>35</v>
      </c>
      <c r="J11842" t="s">
        <v>393</v>
      </c>
      <c r="K11842">
        <v>50</v>
      </c>
      <c r="L11842">
        <v>30</v>
      </c>
      <c r="M11842">
        <v>25</v>
      </c>
    </row>
    <row r="11843" spans="1:21" x14ac:dyDescent="0.25">
      <c r="A11843">
        <v>2014</v>
      </c>
      <c r="B11843" s="10" t="s">
        <v>75</v>
      </c>
      <c r="C11843">
        <v>38</v>
      </c>
      <c r="D11843" t="s">
        <v>716</v>
      </c>
      <c r="G11843">
        <v>15</v>
      </c>
      <c r="J11843" t="s">
        <v>393</v>
      </c>
      <c r="K11843">
        <v>20</v>
      </c>
      <c r="L11843">
        <v>15</v>
      </c>
      <c r="M11843">
        <v>15</v>
      </c>
    </row>
    <row r="11844" spans="1:21" x14ac:dyDescent="0.25">
      <c r="A11844">
        <v>2014</v>
      </c>
      <c r="B11844" s="10" t="s">
        <v>75</v>
      </c>
      <c r="C11844">
        <v>39</v>
      </c>
      <c r="D11844" t="s">
        <v>716</v>
      </c>
      <c r="G11844">
        <v>20</v>
      </c>
      <c r="J11844" t="s">
        <v>388</v>
      </c>
      <c r="K11844">
        <v>20</v>
      </c>
      <c r="L11844">
        <v>20</v>
      </c>
      <c r="M11844">
        <v>10</v>
      </c>
    </row>
    <row r="11845" spans="1:21" x14ac:dyDescent="0.25">
      <c r="A11845">
        <v>2014</v>
      </c>
      <c r="B11845" s="10" t="s">
        <v>75</v>
      </c>
      <c r="C11845">
        <v>40</v>
      </c>
      <c r="D11845" t="s">
        <v>716</v>
      </c>
      <c r="G11845">
        <v>2</v>
      </c>
      <c r="J11845" t="s">
        <v>388</v>
      </c>
      <c r="K11845">
        <v>5</v>
      </c>
      <c r="L11845">
        <v>5</v>
      </c>
      <c r="M11845">
        <v>5</v>
      </c>
    </row>
    <row r="11846" spans="1:21" x14ac:dyDescent="0.25">
      <c r="A11846">
        <v>2014</v>
      </c>
      <c r="B11846" s="10" t="s">
        <v>75</v>
      </c>
      <c r="C11846">
        <v>41</v>
      </c>
      <c r="D11846" t="s">
        <v>769</v>
      </c>
      <c r="E11846">
        <v>4</v>
      </c>
      <c r="F11846">
        <v>18</v>
      </c>
      <c r="G11846">
        <v>40</v>
      </c>
      <c r="H11846">
        <v>0</v>
      </c>
      <c r="I11846" s="31">
        <f>(SUM(G11846:G11856))/(1000-H11846)*1000</f>
        <v>335</v>
      </c>
      <c r="J11846" t="s">
        <v>388</v>
      </c>
      <c r="K11846">
        <v>40</v>
      </c>
      <c r="L11846">
        <v>40</v>
      </c>
      <c r="M11846">
        <v>10</v>
      </c>
      <c r="P11846">
        <v>40</v>
      </c>
    </row>
    <row r="11847" spans="1:21" x14ac:dyDescent="0.25">
      <c r="A11847">
        <v>2014</v>
      </c>
      <c r="B11847" s="10" t="s">
        <v>75</v>
      </c>
      <c r="C11847">
        <v>42</v>
      </c>
      <c r="D11847" t="s">
        <v>769</v>
      </c>
      <c r="G11847">
        <v>10</v>
      </c>
      <c r="J11847" t="s">
        <v>389</v>
      </c>
      <c r="K11847">
        <v>10</v>
      </c>
      <c r="L11847">
        <v>10</v>
      </c>
      <c r="M11847">
        <v>10</v>
      </c>
    </row>
    <row r="11848" spans="1:21" x14ac:dyDescent="0.25">
      <c r="A11848">
        <v>2014</v>
      </c>
      <c r="B11848" s="10" t="s">
        <v>75</v>
      </c>
      <c r="C11848">
        <v>43</v>
      </c>
      <c r="D11848" t="s">
        <v>769</v>
      </c>
      <c r="G11848">
        <v>30</v>
      </c>
      <c r="J11848" t="s">
        <v>388</v>
      </c>
      <c r="K11848">
        <v>150</v>
      </c>
      <c r="L11848">
        <v>30</v>
      </c>
      <c r="M11848">
        <v>10</v>
      </c>
      <c r="P11848">
        <v>40</v>
      </c>
    </row>
    <row r="11849" spans="1:21" x14ac:dyDescent="0.25">
      <c r="A11849">
        <v>2014</v>
      </c>
      <c r="B11849" s="10" t="s">
        <v>75</v>
      </c>
      <c r="C11849">
        <v>44</v>
      </c>
      <c r="D11849" t="s">
        <v>769</v>
      </c>
      <c r="G11849">
        <v>60</v>
      </c>
      <c r="J11849" t="s">
        <v>388</v>
      </c>
      <c r="K11849">
        <v>60</v>
      </c>
      <c r="L11849">
        <v>30</v>
      </c>
      <c r="M11849">
        <v>10</v>
      </c>
      <c r="P11849">
        <v>60</v>
      </c>
    </row>
    <row r="11850" spans="1:21" x14ac:dyDescent="0.25">
      <c r="A11850">
        <v>2014</v>
      </c>
      <c r="B11850" s="10" t="s">
        <v>75</v>
      </c>
      <c r="C11850">
        <v>45</v>
      </c>
      <c r="D11850" t="s">
        <v>769</v>
      </c>
      <c r="G11850">
        <v>100</v>
      </c>
      <c r="J11850" t="s">
        <v>389</v>
      </c>
      <c r="K11850">
        <v>100</v>
      </c>
      <c r="L11850">
        <v>80</v>
      </c>
      <c r="M11850">
        <v>120</v>
      </c>
      <c r="P11850">
        <v>20</v>
      </c>
    </row>
    <row r="11851" spans="1:21" x14ac:dyDescent="0.25">
      <c r="A11851">
        <v>2014</v>
      </c>
      <c r="B11851" s="10" t="s">
        <v>75</v>
      </c>
      <c r="C11851">
        <v>46</v>
      </c>
      <c r="D11851" t="s">
        <v>769</v>
      </c>
      <c r="G11851">
        <v>10</v>
      </c>
      <c r="J11851" t="s">
        <v>398</v>
      </c>
      <c r="K11851">
        <v>10</v>
      </c>
      <c r="L11851">
        <v>6</v>
      </c>
      <c r="M11851">
        <v>4</v>
      </c>
      <c r="P11851">
        <v>50</v>
      </c>
    </row>
    <row r="11852" spans="1:21" x14ac:dyDescent="0.25">
      <c r="A11852">
        <v>2014</v>
      </c>
      <c r="B11852" s="10" t="s">
        <v>75</v>
      </c>
      <c r="C11852">
        <v>47</v>
      </c>
      <c r="D11852" t="s">
        <v>769</v>
      </c>
      <c r="G11852">
        <v>20</v>
      </c>
      <c r="J11852" t="s">
        <v>393</v>
      </c>
      <c r="K11852">
        <v>120</v>
      </c>
      <c r="L11852">
        <v>20</v>
      </c>
      <c r="M11852">
        <v>20</v>
      </c>
      <c r="P11852">
        <v>10</v>
      </c>
    </row>
    <row r="11853" spans="1:21" x14ac:dyDescent="0.25">
      <c r="A11853">
        <v>2014</v>
      </c>
      <c r="B11853" s="10" t="s">
        <v>75</v>
      </c>
      <c r="C11853">
        <v>48</v>
      </c>
      <c r="D11853" t="s">
        <v>769</v>
      </c>
      <c r="G11853">
        <v>10</v>
      </c>
      <c r="J11853" t="s">
        <v>388</v>
      </c>
      <c r="K11853">
        <v>200</v>
      </c>
      <c r="L11853">
        <v>50</v>
      </c>
      <c r="M11853">
        <v>10</v>
      </c>
      <c r="P11853">
        <v>5</v>
      </c>
    </row>
    <row r="11854" spans="1:21" x14ac:dyDescent="0.25">
      <c r="A11854">
        <v>2014</v>
      </c>
      <c r="B11854" s="10" t="s">
        <v>75</v>
      </c>
      <c r="C11854">
        <v>49</v>
      </c>
      <c r="D11854" t="s">
        <v>769</v>
      </c>
      <c r="G11854">
        <v>25</v>
      </c>
      <c r="J11854" t="s">
        <v>772</v>
      </c>
      <c r="K11854">
        <v>40</v>
      </c>
      <c r="L11854">
        <v>25</v>
      </c>
      <c r="M11854">
        <v>5</v>
      </c>
    </row>
    <row r="11855" spans="1:21" x14ac:dyDescent="0.25">
      <c r="A11855">
        <v>2014</v>
      </c>
      <c r="B11855" s="10" t="s">
        <v>75</v>
      </c>
      <c r="C11855">
        <v>50</v>
      </c>
      <c r="D11855" t="s">
        <v>769</v>
      </c>
      <c r="G11855">
        <v>15</v>
      </c>
      <c r="J11855" t="s">
        <v>398</v>
      </c>
      <c r="K11855">
        <v>15</v>
      </c>
      <c r="L11855">
        <v>15</v>
      </c>
      <c r="M11855">
        <v>4</v>
      </c>
    </row>
    <row r="11856" spans="1:21" x14ac:dyDescent="0.25">
      <c r="A11856">
        <v>2014</v>
      </c>
      <c r="B11856" s="10" t="s">
        <v>75</v>
      </c>
      <c r="C11856">
        <v>51</v>
      </c>
      <c r="D11856" t="s">
        <v>769</v>
      </c>
      <c r="G11856">
        <v>15</v>
      </c>
      <c r="J11856" t="s">
        <v>397</v>
      </c>
      <c r="K11856">
        <v>25</v>
      </c>
      <c r="L11856">
        <v>15</v>
      </c>
      <c r="M11856">
        <v>10</v>
      </c>
      <c r="S11856" t="s">
        <v>151</v>
      </c>
      <c r="U11856" t="s">
        <v>773</v>
      </c>
    </row>
    <row r="11857" spans="1:21" x14ac:dyDescent="0.25">
      <c r="A11857">
        <v>2014</v>
      </c>
      <c r="B11857" s="10" t="s">
        <v>75</v>
      </c>
      <c r="C11857">
        <v>52</v>
      </c>
      <c r="D11857" t="s">
        <v>769</v>
      </c>
      <c r="E11857">
        <v>5</v>
      </c>
      <c r="F11857">
        <v>20</v>
      </c>
      <c r="G11857">
        <v>300</v>
      </c>
      <c r="H11857">
        <v>0</v>
      </c>
      <c r="I11857" s="31">
        <f>(SUM(G11857:G11865))/(1000-H11857)*1000</f>
        <v>447</v>
      </c>
      <c r="J11857" t="s">
        <v>388</v>
      </c>
      <c r="K11857">
        <v>300</v>
      </c>
      <c r="L11857">
        <v>300</v>
      </c>
      <c r="M11857">
        <v>10</v>
      </c>
      <c r="P11857">
        <v>90</v>
      </c>
    </row>
    <row r="11858" spans="1:21" x14ac:dyDescent="0.25">
      <c r="A11858">
        <v>2014</v>
      </c>
      <c r="B11858" s="10" t="s">
        <v>75</v>
      </c>
      <c r="C11858">
        <v>53</v>
      </c>
      <c r="D11858" t="s">
        <v>769</v>
      </c>
      <c r="G11858">
        <v>10</v>
      </c>
      <c r="J11858" t="s">
        <v>393</v>
      </c>
      <c r="K11858">
        <v>20</v>
      </c>
      <c r="L11858">
        <v>10</v>
      </c>
      <c r="M11858">
        <v>5</v>
      </c>
      <c r="P11858">
        <v>50</v>
      </c>
    </row>
    <row r="11859" spans="1:21" x14ac:dyDescent="0.25">
      <c r="A11859">
        <v>2014</v>
      </c>
      <c r="B11859" s="10" t="s">
        <v>75</v>
      </c>
      <c r="C11859">
        <v>54</v>
      </c>
      <c r="D11859" t="s">
        <v>769</v>
      </c>
      <c r="G11859">
        <v>5</v>
      </c>
      <c r="J11859" t="s">
        <v>393</v>
      </c>
      <c r="K11859">
        <v>45</v>
      </c>
      <c r="L11859">
        <v>30</v>
      </c>
      <c r="M11859">
        <v>10</v>
      </c>
      <c r="P11859">
        <v>20</v>
      </c>
    </row>
    <row r="11860" spans="1:21" x14ac:dyDescent="0.25">
      <c r="A11860">
        <v>2014</v>
      </c>
      <c r="B11860" s="10" t="s">
        <v>75</v>
      </c>
      <c r="C11860">
        <v>55</v>
      </c>
      <c r="D11860" t="s">
        <v>769</v>
      </c>
      <c r="G11860">
        <v>8</v>
      </c>
      <c r="J11860" t="s">
        <v>393</v>
      </c>
      <c r="K11860">
        <v>8</v>
      </c>
      <c r="L11860">
        <v>4</v>
      </c>
      <c r="M11860">
        <v>3</v>
      </c>
      <c r="P11860">
        <v>30</v>
      </c>
    </row>
    <row r="11861" spans="1:21" x14ac:dyDescent="0.25">
      <c r="A11861">
        <v>2014</v>
      </c>
      <c r="B11861" s="10" t="s">
        <v>75</v>
      </c>
      <c r="C11861">
        <v>56</v>
      </c>
      <c r="D11861" t="s">
        <v>769</v>
      </c>
      <c r="G11861">
        <v>45</v>
      </c>
      <c r="J11861" t="s">
        <v>388</v>
      </c>
      <c r="K11861">
        <v>50</v>
      </c>
      <c r="L11861">
        <v>45</v>
      </c>
      <c r="M11861">
        <v>5</v>
      </c>
      <c r="P11861">
        <v>30</v>
      </c>
    </row>
    <row r="11862" spans="1:21" x14ac:dyDescent="0.25">
      <c r="A11862">
        <v>2014</v>
      </c>
      <c r="B11862" s="10" t="s">
        <v>75</v>
      </c>
      <c r="C11862">
        <v>57</v>
      </c>
      <c r="D11862" t="s">
        <v>769</v>
      </c>
      <c r="G11862">
        <v>15</v>
      </c>
      <c r="J11862" t="s">
        <v>388</v>
      </c>
      <c r="K11862">
        <v>15</v>
      </c>
      <c r="L11862">
        <v>10</v>
      </c>
      <c r="M11862">
        <v>0</v>
      </c>
      <c r="P11862">
        <v>10</v>
      </c>
    </row>
    <row r="11863" spans="1:21" x14ac:dyDescent="0.25">
      <c r="A11863">
        <v>2014</v>
      </c>
      <c r="B11863" s="10" t="s">
        <v>75</v>
      </c>
      <c r="C11863">
        <v>58</v>
      </c>
      <c r="D11863" t="s">
        <v>769</v>
      </c>
      <c r="G11863">
        <v>40</v>
      </c>
      <c r="J11863" t="s">
        <v>389</v>
      </c>
      <c r="K11863">
        <v>300</v>
      </c>
      <c r="L11863">
        <v>100</v>
      </c>
      <c r="M11863">
        <v>0</v>
      </c>
      <c r="P11863">
        <v>5</v>
      </c>
    </row>
    <row r="11864" spans="1:21" x14ac:dyDescent="0.25">
      <c r="A11864">
        <v>2014</v>
      </c>
      <c r="B11864" s="10" t="s">
        <v>75</v>
      </c>
      <c r="C11864">
        <v>59</v>
      </c>
      <c r="D11864" t="s">
        <v>769</v>
      </c>
      <c r="G11864">
        <v>20</v>
      </c>
      <c r="J11864" t="s">
        <v>398</v>
      </c>
      <c r="K11864">
        <v>30</v>
      </c>
      <c r="L11864">
        <v>30</v>
      </c>
      <c r="M11864">
        <v>5</v>
      </c>
      <c r="P11864">
        <v>95</v>
      </c>
    </row>
    <row r="11865" spans="1:21" x14ac:dyDescent="0.25">
      <c r="A11865">
        <v>2014</v>
      </c>
      <c r="B11865" s="10" t="s">
        <v>75</v>
      </c>
      <c r="C11865">
        <v>60</v>
      </c>
      <c r="D11865" t="s">
        <v>769</v>
      </c>
      <c r="G11865">
        <v>4</v>
      </c>
      <c r="J11865" t="s">
        <v>390</v>
      </c>
      <c r="K11865">
        <v>5</v>
      </c>
      <c r="L11865">
        <v>1</v>
      </c>
      <c r="M11865">
        <v>2</v>
      </c>
      <c r="N11865">
        <v>10</v>
      </c>
      <c r="O11865">
        <v>10</v>
      </c>
      <c r="P11865">
        <v>30</v>
      </c>
      <c r="Q11865" t="s">
        <v>774</v>
      </c>
      <c r="U11865" t="s">
        <v>774</v>
      </c>
    </row>
    <row r="11866" spans="1:21" x14ac:dyDescent="0.25">
      <c r="A11866">
        <v>2014</v>
      </c>
      <c r="B11866" s="10" t="s">
        <v>75</v>
      </c>
      <c r="C11866">
        <v>61</v>
      </c>
      <c r="D11866" t="s">
        <v>769</v>
      </c>
      <c r="E11866">
        <v>6</v>
      </c>
      <c r="F11866">
        <v>20</v>
      </c>
      <c r="G11866">
        <v>11</v>
      </c>
      <c r="H11866">
        <v>0</v>
      </c>
      <c r="I11866" s="31">
        <f>(SUM(G11866:G11874))/(1000-H11866)*1000</f>
        <v>245</v>
      </c>
      <c r="J11866" t="s">
        <v>393</v>
      </c>
      <c r="K11866">
        <v>15</v>
      </c>
      <c r="L11866">
        <v>11</v>
      </c>
      <c r="M11866">
        <v>10</v>
      </c>
      <c r="P11866">
        <v>40</v>
      </c>
    </row>
    <row r="11867" spans="1:21" x14ac:dyDescent="0.25">
      <c r="A11867">
        <v>2014</v>
      </c>
      <c r="B11867" s="10" t="s">
        <v>75</v>
      </c>
      <c r="C11867">
        <v>62</v>
      </c>
      <c r="D11867" t="s">
        <v>769</v>
      </c>
      <c r="G11867">
        <v>20</v>
      </c>
      <c r="J11867" t="s">
        <v>393</v>
      </c>
      <c r="K11867">
        <v>30</v>
      </c>
      <c r="L11867">
        <v>20</v>
      </c>
      <c r="M11867">
        <v>10</v>
      </c>
    </row>
    <row r="11868" spans="1:21" x14ac:dyDescent="0.25">
      <c r="A11868">
        <v>2014</v>
      </c>
      <c r="B11868" s="10" t="s">
        <v>75</v>
      </c>
      <c r="C11868">
        <v>63</v>
      </c>
      <c r="D11868" t="s">
        <v>769</v>
      </c>
      <c r="G11868">
        <v>15</v>
      </c>
      <c r="J11868" t="s">
        <v>393</v>
      </c>
      <c r="K11868">
        <v>30</v>
      </c>
      <c r="L11868">
        <v>15</v>
      </c>
      <c r="M11868">
        <v>5</v>
      </c>
    </row>
    <row r="11869" spans="1:21" x14ac:dyDescent="0.25">
      <c r="A11869">
        <v>2014</v>
      </c>
      <c r="B11869" s="10" t="s">
        <v>75</v>
      </c>
      <c r="C11869">
        <v>64</v>
      </c>
      <c r="D11869" t="s">
        <v>769</v>
      </c>
      <c r="G11869">
        <v>20</v>
      </c>
      <c r="J11869" t="s">
        <v>390</v>
      </c>
      <c r="K11869">
        <v>20</v>
      </c>
      <c r="L11869">
        <v>20</v>
      </c>
      <c r="M11869">
        <v>10</v>
      </c>
    </row>
    <row r="11870" spans="1:21" x14ac:dyDescent="0.25">
      <c r="A11870">
        <v>2014</v>
      </c>
      <c r="B11870" s="10" t="s">
        <v>75</v>
      </c>
      <c r="C11870">
        <v>65</v>
      </c>
      <c r="D11870" t="s">
        <v>769</v>
      </c>
      <c r="G11870">
        <v>12</v>
      </c>
      <c r="J11870" t="s">
        <v>393</v>
      </c>
      <c r="K11870">
        <v>12</v>
      </c>
      <c r="L11870">
        <v>5</v>
      </c>
      <c r="M11870">
        <v>10</v>
      </c>
    </row>
    <row r="11871" spans="1:21" x14ac:dyDescent="0.25">
      <c r="A11871">
        <v>2014</v>
      </c>
      <c r="B11871" s="10" t="s">
        <v>75</v>
      </c>
      <c r="C11871">
        <v>66</v>
      </c>
      <c r="D11871" t="s">
        <v>769</v>
      </c>
      <c r="G11871">
        <v>17</v>
      </c>
      <c r="J11871" t="s">
        <v>390</v>
      </c>
      <c r="K11871">
        <v>17</v>
      </c>
      <c r="L11871">
        <v>5</v>
      </c>
      <c r="M11871">
        <v>0</v>
      </c>
    </row>
    <row r="11872" spans="1:21" x14ac:dyDescent="0.25">
      <c r="A11872">
        <v>2014</v>
      </c>
      <c r="B11872" s="10" t="s">
        <v>75</v>
      </c>
      <c r="C11872">
        <v>67</v>
      </c>
      <c r="D11872" t="s">
        <v>769</v>
      </c>
      <c r="G11872">
        <v>10</v>
      </c>
      <c r="J11872" t="s">
        <v>388</v>
      </c>
      <c r="K11872">
        <v>10</v>
      </c>
      <c r="L11872">
        <v>7</v>
      </c>
      <c r="M11872">
        <v>8</v>
      </c>
      <c r="S11872" t="s">
        <v>47</v>
      </c>
    </row>
    <row r="11873" spans="1:21" x14ac:dyDescent="0.25">
      <c r="A11873">
        <v>2014</v>
      </c>
      <c r="B11873" s="10" t="s">
        <v>75</v>
      </c>
      <c r="C11873">
        <v>68</v>
      </c>
      <c r="D11873" t="s">
        <v>769</v>
      </c>
      <c r="G11873">
        <v>95</v>
      </c>
      <c r="J11873" t="s">
        <v>388</v>
      </c>
      <c r="K11873">
        <v>150</v>
      </c>
      <c r="L11873">
        <v>95</v>
      </c>
      <c r="M11873">
        <v>10</v>
      </c>
      <c r="P11873">
        <v>5</v>
      </c>
    </row>
    <row r="11874" spans="1:21" x14ac:dyDescent="0.25">
      <c r="A11874">
        <v>2014</v>
      </c>
      <c r="B11874" s="10" t="s">
        <v>75</v>
      </c>
      <c r="C11874">
        <v>69</v>
      </c>
      <c r="D11874" t="s">
        <v>769</v>
      </c>
      <c r="G11874">
        <v>45</v>
      </c>
      <c r="J11874" t="s">
        <v>389</v>
      </c>
      <c r="K11874">
        <v>45</v>
      </c>
      <c r="L11874">
        <v>20</v>
      </c>
      <c r="M11874">
        <v>0</v>
      </c>
    </row>
    <row r="11875" spans="1:21" x14ac:dyDescent="0.25">
      <c r="A11875">
        <v>2014</v>
      </c>
      <c r="B11875" s="10" t="s">
        <v>75</v>
      </c>
      <c r="C11875">
        <v>70</v>
      </c>
      <c r="D11875" t="s">
        <v>769</v>
      </c>
      <c r="E11875">
        <v>7</v>
      </c>
      <c r="F11875">
        <v>20</v>
      </c>
      <c r="G11875">
        <v>25</v>
      </c>
      <c r="H11875">
        <v>0</v>
      </c>
      <c r="I11875" s="31">
        <f>(SUM(G11875:G11894))/(1000-H11875)*1000</f>
        <v>294</v>
      </c>
      <c r="J11875" t="s">
        <v>388</v>
      </c>
      <c r="K11875">
        <v>45</v>
      </c>
      <c r="L11875">
        <v>25</v>
      </c>
      <c r="M11875">
        <v>10</v>
      </c>
      <c r="P11875">
        <v>80</v>
      </c>
    </row>
    <row r="11876" spans="1:21" x14ac:dyDescent="0.25">
      <c r="A11876">
        <v>2014</v>
      </c>
      <c r="B11876" s="10" t="s">
        <v>75</v>
      </c>
      <c r="C11876">
        <v>71</v>
      </c>
      <c r="D11876" t="s">
        <v>769</v>
      </c>
      <c r="G11876">
        <v>8</v>
      </c>
      <c r="J11876" t="s">
        <v>398</v>
      </c>
      <c r="K11876">
        <v>8</v>
      </c>
      <c r="L11876">
        <v>5</v>
      </c>
      <c r="M11876">
        <v>3</v>
      </c>
    </row>
    <row r="11877" spans="1:21" x14ac:dyDescent="0.25">
      <c r="A11877">
        <v>2014</v>
      </c>
      <c r="B11877" s="10" t="s">
        <v>75</v>
      </c>
      <c r="C11877">
        <v>72</v>
      </c>
      <c r="D11877" t="s">
        <v>769</v>
      </c>
      <c r="G11877">
        <v>20</v>
      </c>
      <c r="J11877" t="s">
        <v>393</v>
      </c>
      <c r="K11877">
        <v>45</v>
      </c>
      <c r="L11877">
        <v>20</v>
      </c>
      <c r="M11877">
        <v>30</v>
      </c>
      <c r="P11877">
        <v>10</v>
      </c>
    </row>
    <row r="11878" spans="1:21" x14ac:dyDescent="0.25">
      <c r="A11878">
        <v>2014</v>
      </c>
      <c r="B11878" s="10" t="s">
        <v>75</v>
      </c>
      <c r="C11878">
        <v>73</v>
      </c>
      <c r="D11878" t="s">
        <v>769</v>
      </c>
      <c r="G11878">
        <v>30</v>
      </c>
      <c r="J11878" t="s">
        <v>392</v>
      </c>
      <c r="K11878">
        <v>30</v>
      </c>
      <c r="L11878">
        <v>50</v>
      </c>
      <c r="M11878">
        <v>0</v>
      </c>
      <c r="O11878">
        <v>5</v>
      </c>
      <c r="P11878">
        <v>3</v>
      </c>
      <c r="S11878" t="s">
        <v>31</v>
      </c>
      <c r="U11878" t="s">
        <v>616</v>
      </c>
    </row>
    <row r="11879" spans="1:21" x14ac:dyDescent="0.25">
      <c r="A11879">
        <v>2014</v>
      </c>
      <c r="B11879" s="10" t="s">
        <v>75</v>
      </c>
      <c r="C11879">
        <v>74</v>
      </c>
      <c r="D11879" t="s">
        <v>769</v>
      </c>
      <c r="G11879">
        <v>6</v>
      </c>
      <c r="J11879" t="s">
        <v>393</v>
      </c>
      <c r="K11879">
        <v>8</v>
      </c>
      <c r="L11879">
        <v>6</v>
      </c>
      <c r="M11879">
        <v>4</v>
      </c>
    </row>
    <row r="11880" spans="1:21" x14ac:dyDescent="0.25">
      <c r="A11880">
        <v>2014</v>
      </c>
      <c r="B11880" s="10" t="s">
        <v>75</v>
      </c>
      <c r="C11880">
        <v>75</v>
      </c>
      <c r="D11880" t="s">
        <v>769</v>
      </c>
      <c r="G11880">
        <v>6</v>
      </c>
      <c r="J11880" t="s">
        <v>389</v>
      </c>
      <c r="K11880">
        <v>45</v>
      </c>
      <c r="L11880">
        <v>30</v>
      </c>
      <c r="M11880">
        <v>25</v>
      </c>
      <c r="S11880" t="s">
        <v>31</v>
      </c>
      <c r="U11880" t="s">
        <v>615</v>
      </c>
    </row>
    <row r="11881" spans="1:21" x14ac:dyDescent="0.25">
      <c r="A11881">
        <v>2014</v>
      </c>
      <c r="B11881" s="10" t="s">
        <v>75</v>
      </c>
      <c r="C11881">
        <v>76</v>
      </c>
      <c r="D11881" t="s">
        <v>769</v>
      </c>
      <c r="G11881">
        <v>7</v>
      </c>
      <c r="J11881" t="s">
        <v>393</v>
      </c>
      <c r="K11881">
        <v>7</v>
      </c>
      <c r="L11881">
        <v>5</v>
      </c>
      <c r="M11881">
        <v>3</v>
      </c>
    </row>
    <row r="11882" spans="1:21" x14ac:dyDescent="0.25">
      <c r="A11882">
        <v>2014</v>
      </c>
      <c r="B11882" s="10" t="s">
        <v>75</v>
      </c>
      <c r="C11882">
        <v>77</v>
      </c>
      <c r="D11882" t="s">
        <v>769</v>
      </c>
      <c r="G11882">
        <v>11</v>
      </c>
      <c r="J11882" t="s">
        <v>393</v>
      </c>
      <c r="K11882">
        <v>11</v>
      </c>
      <c r="L11882">
        <v>4</v>
      </c>
      <c r="M11882">
        <v>5</v>
      </c>
      <c r="P11882">
        <v>5</v>
      </c>
    </row>
    <row r="11883" spans="1:21" x14ac:dyDescent="0.25">
      <c r="A11883">
        <v>2014</v>
      </c>
      <c r="B11883" s="10" t="s">
        <v>75</v>
      </c>
      <c r="C11883">
        <v>78</v>
      </c>
      <c r="D11883" t="s">
        <v>769</v>
      </c>
      <c r="G11883">
        <v>30</v>
      </c>
      <c r="J11883" t="s">
        <v>389</v>
      </c>
      <c r="K11883">
        <v>35</v>
      </c>
      <c r="L11883">
        <v>25</v>
      </c>
      <c r="M11883">
        <v>20</v>
      </c>
    </row>
    <row r="11884" spans="1:21" x14ac:dyDescent="0.25">
      <c r="A11884">
        <v>2014</v>
      </c>
      <c r="B11884" s="10" t="s">
        <v>75</v>
      </c>
      <c r="C11884">
        <v>79</v>
      </c>
      <c r="D11884" t="s">
        <v>769</v>
      </c>
      <c r="G11884">
        <v>11</v>
      </c>
      <c r="J11884" t="s">
        <v>398</v>
      </c>
      <c r="K11884">
        <v>11</v>
      </c>
      <c r="L11884">
        <v>2</v>
      </c>
      <c r="M11884">
        <v>5</v>
      </c>
    </row>
    <row r="11885" spans="1:21" x14ac:dyDescent="0.25">
      <c r="A11885">
        <v>2014</v>
      </c>
      <c r="B11885" s="10" t="s">
        <v>75</v>
      </c>
      <c r="C11885">
        <v>80</v>
      </c>
      <c r="D11885" t="s">
        <v>769</v>
      </c>
      <c r="G11885">
        <v>10</v>
      </c>
      <c r="J11885" t="s">
        <v>389</v>
      </c>
      <c r="K11885">
        <v>10</v>
      </c>
      <c r="L11885">
        <v>8</v>
      </c>
      <c r="M11885">
        <v>12</v>
      </c>
    </row>
    <row r="11886" spans="1:21" x14ac:dyDescent="0.25">
      <c r="A11886">
        <v>2014</v>
      </c>
      <c r="B11886" s="10" t="s">
        <v>75</v>
      </c>
      <c r="C11886">
        <v>81</v>
      </c>
      <c r="D11886" t="s">
        <v>769</v>
      </c>
      <c r="G11886">
        <v>13</v>
      </c>
      <c r="J11886" t="s">
        <v>425</v>
      </c>
      <c r="K11886">
        <v>13</v>
      </c>
      <c r="L11886">
        <v>8</v>
      </c>
      <c r="M11886">
        <v>5</v>
      </c>
    </row>
    <row r="11887" spans="1:21" x14ac:dyDescent="0.25">
      <c r="A11887">
        <v>2014</v>
      </c>
      <c r="B11887" s="10" t="s">
        <v>75</v>
      </c>
      <c r="C11887">
        <v>82</v>
      </c>
      <c r="D11887" t="s">
        <v>769</v>
      </c>
      <c r="G11887">
        <v>35</v>
      </c>
      <c r="J11887" t="s">
        <v>389</v>
      </c>
      <c r="K11887">
        <v>35</v>
      </c>
      <c r="L11887">
        <v>30</v>
      </c>
      <c r="M11887">
        <v>25</v>
      </c>
    </row>
    <row r="11888" spans="1:21" x14ac:dyDescent="0.25">
      <c r="A11888">
        <v>2014</v>
      </c>
      <c r="B11888" s="10" t="s">
        <v>75</v>
      </c>
      <c r="C11888">
        <v>83</v>
      </c>
      <c r="D11888" t="s">
        <v>769</v>
      </c>
      <c r="G11888">
        <v>5</v>
      </c>
      <c r="J11888" t="s">
        <v>420</v>
      </c>
      <c r="K11888">
        <v>5</v>
      </c>
      <c r="L11888">
        <v>3</v>
      </c>
      <c r="M11888">
        <v>0</v>
      </c>
      <c r="S11888" t="s">
        <v>47</v>
      </c>
    </row>
    <row r="11889" spans="1:21" x14ac:dyDescent="0.25">
      <c r="A11889">
        <v>2014</v>
      </c>
      <c r="B11889" s="10" t="s">
        <v>75</v>
      </c>
      <c r="C11889">
        <v>84</v>
      </c>
      <c r="D11889" t="s">
        <v>769</v>
      </c>
      <c r="G11889">
        <v>23</v>
      </c>
      <c r="J11889" t="s">
        <v>399</v>
      </c>
      <c r="K11889">
        <v>23</v>
      </c>
      <c r="L11889">
        <v>20</v>
      </c>
      <c r="M11889">
        <v>15</v>
      </c>
    </row>
    <row r="11890" spans="1:21" x14ac:dyDescent="0.25">
      <c r="A11890">
        <v>2014</v>
      </c>
      <c r="B11890" s="10" t="s">
        <v>75</v>
      </c>
      <c r="C11890">
        <v>85</v>
      </c>
      <c r="D11890" t="s">
        <v>769</v>
      </c>
      <c r="G11890">
        <v>20</v>
      </c>
      <c r="J11890" t="s">
        <v>388</v>
      </c>
      <c r="K11890">
        <v>20</v>
      </c>
      <c r="L11890">
        <v>15</v>
      </c>
      <c r="M11890">
        <v>10</v>
      </c>
      <c r="P11890">
        <v>10</v>
      </c>
    </row>
    <row r="11891" spans="1:21" x14ac:dyDescent="0.25">
      <c r="A11891">
        <v>2014</v>
      </c>
      <c r="B11891" s="10" t="s">
        <v>75</v>
      </c>
      <c r="C11891">
        <v>86</v>
      </c>
      <c r="D11891" t="s">
        <v>769</v>
      </c>
      <c r="G11891">
        <v>10</v>
      </c>
      <c r="J11891" t="s">
        <v>393</v>
      </c>
      <c r="K11891">
        <v>10</v>
      </c>
      <c r="L11891">
        <v>10</v>
      </c>
      <c r="M11891">
        <v>10</v>
      </c>
      <c r="N11891">
        <v>10</v>
      </c>
      <c r="P11891">
        <v>30</v>
      </c>
      <c r="Q11891" t="s">
        <v>156</v>
      </c>
    </row>
    <row r="11892" spans="1:21" x14ac:dyDescent="0.25">
      <c r="A11892">
        <v>2014</v>
      </c>
      <c r="B11892" s="10" t="s">
        <v>75</v>
      </c>
      <c r="C11892">
        <v>87</v>
      </c>
      <c r="D11892" t="s">
        <v>769</v>
      </c>
      <c r="G11892">
        <v>12</v>
      </c>
      <c r="J11892" t="s">
        <v>430</v>
      </c>
      <c r="K11892">
        <v>12</v>
      </c>
      <c r="L11892">
        <v>10</v>
      </c>
      <c r="M11892">
        <v>0</v>
      </c>
    </row>
    <row r="11893" spans="1:21" x14ac:dyDescent="0.25">
      <c r="A11893">
        <v>2014</v>
      </c>
      <c r="B11893" s="10" t="s">
        <v>75</v>
      </c>
      <c r="C11893">
        <v>88</v>
      </c>
      <c r="D11893" t="s">
        <v>769</v>
      </c>
      <c r="G11893">
        <v>4</v>
      </c>
      <c r="J11893" t="s">
        <v>397</v>
      </c>
      <c r="K11893">
        <v>80</v>
      </c>
      <c r="L11893">
        <v>80</v>
      </c>
      <c r="M11893">
        <v>0</v>
      </c>
      <c r="O11893">
        <v>20</v>
      </c>
      <c r="P11893">
        <v>20</v>
      </c>
      <c r="Q11893" t="s">
        <v>156</v>
      </c>
    </row>
    <row r="11894" spans="1:21" x14ac:dyDescent="0.25">
      <c r="A11894">
        <v>2014</v>
      </c>
      <c r="B11894" s="10" t="s">
        <v>75</v>
      </c>
      <c r="C11894">
        <v>89</v>
      </c>
      <c r="D11894" t="s">
        <v>769</v>
      </c>
      <c r="G11894">
        <v>8</v>
      </c>
      <c r="J11894" t="s">
        <v>394</v>
      </c>
      <c r="K11894">
        <v>20</v>
      </c>
      <c r="L11894">
        <v>20</v>
      </c>
      <c r="M11894">
        <v>20</v>
      </c>
      <c r="P11894">
        <v>30</v>
      </c>
    </row>
    <row r="11895" spans="1:21" x14ac:dyDescent="0.25">
      <c r="A11895">
        <v>2014</v>
      </c>
      <c r="B11895" s="10" t="s">
        <v>75</v>
      </c>
      <c r="C11895">
        <v>90</v>
      </c>
      <c r="D11895" t="s">
        <v>769</v>
      </c>
      <c r="E11895">
        <v>8</v>
      </c>
      <c r="F11895">
        <v>20</v>
      </c>
      <c r="G11895">
        <v>45</v>
      </c>
      <c r="H11895">
        <v>0</v>
      </c>
      <c r="I11895" s="31">
        <f>(SUM(G11895:G11909))/(1000-H11895)*1000</f>
        <v>303</v>
      </c>
      <c r="J11895" t="s">
        <v>388</v>
      </c>
      <c r="K11895">
        <v>45</v>
      </c>
      <c r="L11895">
        <v>30</v>
      </c>
      <c r="M11895">
        <v>10</v>
      </c>
      <c r="P11895">
        <v>10</v>
      </c>
    </row>
    <row r="11896" spans="1:21" x14ac:dyDescent="0.25">
      <c r="A11896">
        <v>2014</v>
      </c>
      <c r="B11896" s="10" t="s">
        <v>75</v>
      </c>
      <c r="C11896">
        <v>91</v>
      </c>
      <c r="D11896" t="s">
        <v>769</v>
      </c>
      <c r="G11896">
        <v>50</v>
      </c>
      <c r="J11896" t="s">
        <v>388</v>
      </c>
      <c r="K11896">
        <v>35</v>
      </c>
      <c r="L11896">
        <v>30</v>
      </c>
      <c r="M11896">
        <v>25</v>
      </c>
      <c r="P11896">
        <v>50</v>
      </c>
    </row>
    <row r="11897" spans="1:21" x14ac:dyDescent="0.25">
      <c r="A11897">
        <v>2014</v>
      </c>
      <c r="B11897" s="10" t="s">
        <v>75</v>
      </c>
      <c r="C11897">
        <v>92</v>
      </c>
      <c r="D11897" t="s">
        <v>769</v>
      </c>
      <c r="G11897">
        <v>25</v>
      </c>
      <c r="J11897" t="s">
        <v>386</v>
      </c>
      <c r="K11897">
        <v>200</v>
      </c>
      <c r="L11897">
        <v>120</v>
      </c>
      <c r="M11897">
        <v>80</v>
      </c>
      <c r="S11897" t="s">
        <v>31</v>
      </c>
      <c r="U11897" t="s">
        <v>615</v>
      </c>
    </row>
    <row r="11898" spans="1:21" x14ac:dyDescent="0.25">
      <c r="A11898">
        <v>2014</v>
      </c>
      <c r="B11898" s="10" t="s">
        <v>75</v>
      </c>
      <c r="C11898">
        <v>93</v>
      </c>
      <c r="D11898" t="s">
        <v>769</v>
      </c>
      <c r="G11898">
        <v>20</v>
      </c>
      <c r="J11898" t="s">
        <v>389</v>
      </c>
      <c r="K11898">
        <v>35</v>
      </c>
      <c r="L11898">
        <v>20</v>
      </c>
      <c r="M11898">
        <v>10</v>
      </c>
      <c r="S11898" t="s">
        <v>31</v>
      </c>
      <c r="U11898" t="s">
        <v>615</v>
      </c>
    </row>
    <row r="11899" spans="1:21" x14ac:dyDescent="0.25">
      <c r="A11899">
        <v>2014</v>
      </c>
      <c r="B11899" s="10" t="s">
        <v>75</v>
      </c>
      <c r="C11899">
        <v>94</v>
      </c>
      <c r="D11899" t="s">
        <v>769</v>
      </c>
      <c r="G11899">
        <v>25</v>
      </c>
      <c r="J11899" t="s">
        <v>398</v>
      </c>
      <c r="K11899">
        <v>25</v>
      </c>
      <c r="L11899">
        <v>20</v>
      </c>
      <c r="M11899">
        <v>5</v>
      </c>
    </row>
    <row r="11900" spans="1:21" x14ac:dyDescent="0.25">
      <c r="A11900">
        <v>2014</v>
      </c>
      <c r="B11900" s="10" t="s">
        <v>75</v>
      </c>
      <c r="C11900">
        <v>95</v>
      </c>
      <c r="D11900" t="s">
        <v>769</v>
      </c>
      <c r="G11900">
        <v>15</v>
      </c>
      <c r="J11900" t="s">
        <v>398</v>
      </c>
      <c r="K11900">
        <v>15</v>
      </c>
      <c r="L11900">
        <v>10</v>
      </c>
      <c r="M11900">
        <v>5</v>
      </c>
      <c r="P11900">
        <v>10</v>
      </c>
    </row>
    <row r="11901" spans="1:21" x14ac:dyDescent="0.25">
      <c r="A11901">
        <v>2014</v>
      </c>
      <c r="B11901" s="10" t="s">
        <v>75</v>
      </c>
      <c r="C11901">
        <v>96</v>
      </c>
      <c r="D11901" t="s">
        <v>769</v>
      </c>
      <c r="G11901">
        <v>20</v>
      </c>
      <c r="J11901" t="s">
        <v>393</v>
      </c>
      <c r="K11901">
        <v>20</v>
      </c>
      <c r="L11901">
        <v>15</v>
      </c>
      <c r="M11901">
        <v>2</v>
      </c>
    </row>
    <row r="11902" spans="1:21" x14ac:dyDescent="0.25">
      <c r="A11902">
        <v>2014</v>
      </c>
      <c r="B11902" s="10" t="s">
        <v>75</v>
      </c>
      <c r="C11902">
        <v>97</v>
      </c>
      <c r="D11902" t="s">
        <v>769</v>
      </c>
      <c r="G11902">
        <v>10</v>
      </c>
      <c r="J11902" t="s">
        <v>389</v>
      </c>
      <c r="K11902">
        <v>10</v>
      </c>
      <c r="L11902">
        <v>5</v>
      </c>
      <c r="M11902">
        <v>5</v>
      </c>
      <c r="O11902">
        <v>5</v>
      </c>
      <c r="S11902" t="s">
        <v>31</v>
      </c>
      <c r="U11902" t="s">
        <v>615</v>
      </c>
    </row>
    <row r="11903" spans="1:21" x14ac:dyDescent="0.25">
      <c r="A11903">
        <v>2014</v>
      </c>
      <c r="B11903" s="10" t="s">
        <v>75</v>
      </c>
      <c r="C11903">
        <v>98</v>
      </c>
      <c r="D11903" t="s">
        <v>769</v>
      </c>
      <c r="G11903">
        <v>10</v>
      </c>
      <c r="J11903" t="s">
        <v>393</v>
      </c>
      <c r="K11903">
        <v>25</v>
      </c>
      <c r="L11903">
        <v>15</v>
      </c>
      <c r="M11903">
        <v>4</v>
      </c>
      <c r="P11903">
        <v>30</v>
      </c>
    </row>
    <row r="11904" spans="1:21" x14ac:dyDescent="0.25">
      <c r="A11904">
        <v>2014</v>
      </c>
      <c r="B11904" s="10" t="s">
        <v>75</v>
      </c>
      <c r="C11904">
        <v>99</v>
      </c>
      <c r="D11904" t="s">
        <v>769</v>
      </c>
      <c r="G11904">
        <v>25</v>
      </c>
      <c r="J11904" t="s">
        <v>388</v>
      </c>
      <c r="K11904">
        <v>35</v>
      </c>
      <c r="L11904">
        <v>30</v>
      </c>
      <c r="M11904">
        <v>5</v>
      </c>
      <c r="P11904">
        <v>40</v>
      </c>
    </row>
    <row r="11905" spans="1:21" x14ac:dyDescent="0.25">
      <c r="A11905">
        <v>2014</v>
      </c>
      <c r="B11905" s="10" t="s">
        <v>75</v>
      </c>
      <c r="C11905">
        <v>100</v>
      </c>
      <c r="D11905" t="s">
        <v>769</v>
      </c>
      <c r="G11905">
        <v>30</v>
      </c>
      <c r="J11905" t="s">
        <v>388</v>
      </c>
      <c r="K11905">
        <v>45</v>
      </c>
      <c r="L11905">
        <v>30</v>
      </c>
      <c r="M11905">
        <v>10</v>
      </c>
      <c r="O11905">
        <v>10</v>
      </c>
      <c r="P11905">
        <v>10</v>
      </c>
    </row>
    <row r="11906" spans="1:21" x14ac:dyDescent="0.25">
      <c r="A11906">
        <v>2014</v>
      </c>
      <c r="B11906" s="10" t="s">
        <v>75</v>
      </c>
      <c r="C11906">
        <v>101</v>
      </c>
      <c r="D11906" t="s">
        <v>769</v>
      </c>
      <c r="G11906">
        <v>12</v>
      </c>
      <c r="J11906" t="s">
        <v>390</v>
      </c>
      <c r="K11906">
        <v>12</v>
      </c>
      <c r="L11906">
        <v>10</v>
      </c>
      <c r="M11906">
        <v>5</v>
      </c>
    </row>
    <row r="11907" spans="1:21" x14ac:dyDescent="0.25">
      <c r="A11907">
        <v>2014</v>
      </c>
      <c r="B11907" s="10" t="s">
        <v>75</v>
      </c>
      <c r="C11907">
        <v>102</v>
      </c>
      <c r="D11907" t="s">
        <v>769</v>
      </c>
      <c r="G11907">
        <v>5</v>
      </c>
      <c r="J11907" t="s">
        <v>397</v>
      </c>
      <c r="K11907">
        <v>30</v>
      </c>
      <c r="L11907">
        <v>20</v>
      </c>
      <c r="M11907">
        <v>5</v>
      </c>
    </row>
    <row r="11908" spans="1:21" x14ac:dyDescent="0.25">
      <c r="A11908">
        <v>2014</v>
      </c>
      <c r="B11908" s="10" t="s">
        <v>75</v>
      </c>
      <c r="C11908">
        <v>103</v>
      </c>
      <c r="D11908" t="s">
        <v>769</v>
      </c>
      <c r="G11908">
        <v>8</v>
      </c>
      <c r="J11908" t="s">
        <v>390</v>
      </c>
      <c r="K11908">
        <v>13</v>
      </c>
      <c r="L11908">
        <v>8</v>
      </c>
      <c r="M11908">
        <v>5</v>
      </c>
    </row>
    <row r="11909" spans="1:21" x14ac:dyDescent="0.25">
      <c r="A11909">
        <v>2014</v>
      </c>
      <c r="B11909" s="10" t="s">
        <v>75</v>
      </c>
      <c r="C11909">
        <v>104</v>
      </c>
      <c r="D11909" t="s">
        <v>769</v>
      </c>
      <c r="G11909">
        <v>3</v>
      </c>
      <c r="J11909" t="s">
        <v>397</v>
      </c>
      <c r="K11909">
        <v>40</v>
      </c>
      <c r="L11909">
        <v>25</v>
      </c>
      <c r="M11909">
        <v>20</v>
      </c>
      <c r="P11909">
        <v>5</v>
      </c>
      <c r="S11909" t="s">
        <v>47</v>
      </c>
    </row>
    <row r="11910" spans="1:21" x14ac:dyDescent="0.25">
      <c r="A11910">
        <v>2014</v>
      </c>
      <c r="B11910" s="10" t="s">
        <v>75</v>
      </c>
      <c r="C11910">
        <v>105</v>
      </c>
      <c r="D11910" t="s">
        <v>716</v>
      </c>
      <c r="E11910">
        <v>9</v>
      </c>
      <c r="F11910">
        <v>20</v>
      </c>
      <c r="G11910">
        <v>10</v>
      </c>
      <c r="H11910">
        <v>50</v>
      </c>
      <c r="I11910" s="31">
        <f>(SUM(G11910:G11928))/(1000-H11910)*1000</f>
        <v>249.47368421052633</v>
      </c>
      <c r="J11910" t="s">
        <v>397</v>
      </c>
      <c r="K11910">
        <v>30</v>
      </c>
      <c r="L11910">
        <v>20</v>
      </c>
      <c r="M11910">
        <v>10</v>
      </c>
    </row>
    <row r="11911" spans="1:21" x14ac:dyDescent="0.25">
      <c r="A11911">
        <v>2014</v>
      </c>
      <c r="B11911" s="10" t="s">
        <v>75</v>
      </c>
      <c r="C11911">
        <v>106</v>
      </c>
      <c r="D11911" t="s">
        <v>716</v>
      </c>
      <c r="G11911">
        <v>10</v>
      </c>
      <c r="J11911" t="s">
        <v>389</v>
      </c>
      <c r="K11911">
        <v>15</v>
      </c>
      <c r="L11911">
        <v>10</v>
      </c>
      <c r="M11911">
        <v>10</v>
      </c>
    </row>
    <row r="11912" spans="1:21" x14ac:dyDescent="0.25">
      <c r="A11912">
        <v>2014</v>
      </c>
      <c r="B11912" s="10" t="s">
        <v>75</v>
      </c>
      <c r="C11912">
        <v>107</v>
      </c>
      <c r="D11912" t="s">
        <v>716</v>
      </c>
      <c r="G11912">
        <v>20</v>
      </c>
      <c r="J11912" t="s">
        <v>389</v>
      </c>
      <c r="K11912">
        <v>50</v>
      </c>
      <c r="L11912">
        <v>20</v>
      </c>
      <c r="M11912">
        <v>10</v>
      </c>
    </row>
    <row r="11913" spans="1:21" x14ac:dyDescent="0.25">
      <c r="A11913">
        <v>2014</v>
      </c>
      <c r="B11913" s="10" t="s">
        <v>75</v>
      </c>
      <c r="C11913">
        <v>108</v>
      </c>
      <c r="D11913" t="s">
        <v>716</v>
      </c>
      <c r="G11913">
        <v>10</v>
      </c>
      <c r="J11913" t="s">
        <v>393</v>
      </c>
      <c r="K11913">
        <v>20</v>
      </c>
      <c r="L11913">
        <v>15</v>
      </c>
      <c r="M11913">
        <v>10</v>
      </c>
      <c r="S11913" t="s">
        <v>31</v>
      </c>
      <c r="U11913" t="s">
        <v>775</v>
      </c>
    </row>
    <row r="11914" spans="1:21" x14ac:dyDescent="0.25">
      <c r="A11914">
        <v>2014</v>
      </c>
      <c r="B11914" s="10" t="s">
        <v>75</v>
      </c>
      <c r="C11914">
        <v>109</v>
      </c>
      <c r="D11914" t="s">
        <v>716</v>
      </c>
      <c r="G11914">
        <v>15</v>
      </c>
      <c r="J11914" t="s">
        <v>388</v>
      </c>
      <c r="K11914">
        <v>40</v>
      </c>
      <c r="L11914">
        <v>30</v>
      </c>
      <c r="M11914">
        <v>20</v>
      </c>
      <c r="P11914">
        <v>40</v>
      </c>
    </row>
    <row r="11915" spans="1:21" x14ac:dyDescent="0.25">
      <c r="A11915">
        <v>2014</v>
      </c>
      <c r="B11915" s="10" t="s">
        <v>75</v>
      </c>
      <c r="C11915">
        <v>110</v>
      </c>
      <c r="D11915" t="s">
        <v>716</v>
      </c>
      <c r="G11915">
        <v>5</v>
      </c>
      <c r="J11915" t="s">
        <v>393</v>
      </c>
      <c r="K11915">
        <v>35</v>
      </c>
      <c r="L11915">
        <v>30</v>
      </c>
      <c r="M11915">
        <v>20</v>
      </c>
      <c r="P11915">
        <v>50</v>
      </c>
    </row>
    <row r="11916" spans="1:21" x14ac:dyDescent="0.25">
      <c r="A11916">
        <v>2014</v>
      </c>
      <c r="B11916" s="10" t="s">
        <v>75</v>
      </c>
      <c r="C11916">
        <v>111</v>
      </c>
      <c r="D11916" t="s">
        <v>716</v>
      </c>
      <c r="G11916">
        <v>10</v>
      </c>
      <c r="J11916" t="s">
        <v>391</v>
      </c>
      <c r="K11916">
        <v>30</v>
      </c>
      <c r="L11916">
        <v>10</v>
      </c>
      <c r="M11916">
        <v>15</v>
      </c>
    </row>
    <row r="11917" spans="1:21" x14ac:dyDescent="0.25">
      <c r="A11917">
        <v>2014</v>
      </c>
      <c r="B11917" s="10" t="s">
        <v>75</v>
      </c>
      <c r="C11917">
        <v>112</v>
      </c>
      <c r="D11917" t="s">
        <v>716</v>
      </c>
      <c r="G11917">
        <v>10</v>
      </c>
      <c r="J11917" t="s">
        <v>393</v>
      </c>
      <c r="K11917">
        <v>15</v>
      </c>
      <c r="L11917">
        <v>10</v>
      </c>
      <c r="M11917">
        <v>10</v>
      </c>
    </row>
    <row r="11918" spans="1:21" x14ac:dyDescent="0.25">
      <c r="A11918">
        <v>2014</v>
      </c>
      <c r="B11918" s="10" t="s">
        <v>75</v>
      </c>
      <c r="C11918">
        <v>113</v>
      </c>
      <c r="D11918" t="s">
        <v>716</v>
      </c>
      <c r="G11918">
        <v>10</v>
      </c>
      <c r="J11918" t="s">
        <v>392</v>
      </c>
      <c r="K11918">
        <v>20</v>
      </c>
      <c r="L11918">
        <v>10</v>
      </c>
      <c r="M11918">
        <v>10</v>
      </c>
    </row>
    <row r="11919" spans="1:21" x14ac:dyDescent="0.25">
      <c r="A11919">
        <v>2014</v>
      </c>
      <c r="B11919" s="10" t="s">
        <v>75</v>
      </c>
      <c r="C11919">
        <v>114</v>
      </c>
      <c r="D11919" t="s">
        <v>716</v>
      </c>
      <c r="G11919">
        <v>15</v>
      </c>
      <c r="J11919" t="s">
        <v>393</v>
      </c>
      <c r="K11919">
        <v>15</v>
      </c>
      <c r="L11919">
        <v>10</v>
      </c>
      <c r="M11919">
        <v>10</v>
      </c>
    </row>
    <row r="11920" spans="1:21" x14ac:dyDescent="0.25">
      <c r="A11920">
        <v>2014</v>
      </c>
      <c r="B11920" s="10" t="s">
        <v>75</v>
      </c>
      <c r="C11920">
        <v>115</v>
      </c>
      <c r="D11920" t="s">
        <v>716</v>
      </c>
      <c r="G11920">
        <v>20</v>
      </c>
      <c r="J11920" t="s">
        <v>393</v>
      </c>
      <c r="K11920">
        <v>20</v>
      </c>
      <c r="L11920">
        <v>15</v>
      </c>
      <c r="M11920">
        <v>10</v>
      </c>
      <c r="P11920">
        <v>40</v>
      </c>
    </row>
    <row r="11921" spans="1:21" x14ac:dyDescent="0.25">
      <c r="A11921">
        <v>2014</v>
      </c>
      <c r="B11921" s="10" t="s">
        <v>75</v>
      </c>
      <c r="C11921">
        <v>116</v>
      </c>
      <c r="D11921" t="s">
        <v>716</v>
      </c>
      <c r="G11921">
        <v>15</v>
      </c>
      <c r="J11921" t="s">
        <v>393</v>
      </c>
      <c r="K11921">
        <v>15</v>
      </c>
      <c r="L11921">
        <v>15</v>
      </c>
      <c r="M11921">
        <v>10</v>
      </c>
    </row>
    <row r="11922" spans="1:21" x14ac:dyDescent="0.25">
      <c r="A11922">
        <v>2014</v>
      </c>
      <c r="B11922" s="10" t="s">
        <v>75</v>
      </c>
      <c r="C11922">
        <v>117</v>
      </c>
      <c r="D11922" t="s">
        <v>716</v>
      </c>
      <c r="G11922">
        <v>5</v>
      </c>
      <c r="J11922" t="s">
        <v>393</v>
      </c>
      <c r="K11922">
        <v>5</v>
      </c>
      <c r="L11922">
        <v>5</v>
      </c>
      <c r="M11922">
        <v>3</v>
      </c>
    </row>
    <row r="11923" spans="1:21" x14ac:dyDescent="0.25">
      <c r="A11923">
        <v>2014</v>
      </c>
      <c r="B11923" s="10" t="s">
        <v>75</v>
      </c>
      <c r="C11923">
        <v>118</v>
      </c>
      <c r="D11923" t="s">
        <v>716</v>
      </c>
      <c r="G11923">
        <v>5</v>
      </c>
      <c r="J11923" t="s">
        <v>393</v>
      </c>
      <c r="K11923">
        <v>10</v>
      </c>
      <c r="L11923">
        <v>5</v>
      </c>
      <c r="M11923">
        <v>5</v>
      </c>
    </row>
    <row r="11924" spans="1:21" x14ac:dyDescent="0.25">
      <c r="A11924">
        <v>2014</v>
      </c>
      <c r="B11924" s="10" t="s">
        <v>75</v>
      </c>
      <c r="C11924">
        <v>119</v>
      </c>
      <c r="D11924" t="s">
        <v>716</v>
      </c>
      <c r="G11924">
        <v>30</v>
      </c>
      <c r="J11924" t="s">
        <v>392</v>
      </c>
      <c r="K11924">
        <v>40</v>
      </c>
      <c r="L11924">
        <v>35</v>
      </c>
      <c r="M11924">
        <v>20</v>
      </c>
      <c r="S11924" t="s">
        <v>47</v>
      </c>
      <c r="U11924" t="s">
        <v>759</v>
      </c>
    </row>
    <row r="11925" spans="1:21" x14ac:dyDescent="0.25">
      <c r="A11925">
        <v>2014</v>
      </c>
      <c r="B11925" s="10" t="s">
        <v>75</v>
      </c>
      <c r="C11925">
        <v>120</v>
      </c>
      <c r="D11925" t="s">
        <v>716</v>
      </c>
      <c r="G11925">
        <v>15</v>
      </c>
      <c r="J11925" t="s">
        <v>393</v>
      </c>
      <c r="K11925">
        <v>8</v>
      </c>
      <c r="L11925">
        <v>5</v>
      </c>
      <c r="M11925">
        <v>3</v>
      </c>
    </row>
    <row r="11926" spans="1:21" x14ac:dyDescent="0.25">
      <c r="A11926">
        <v>2014</v>
      </c>
      <c r="B11926" s="10" t="s">
        <v>75</v>
      </c>
      <c r="C11926">
        <v>121</v>
      </c>
      <c r="D11926" t="s">
        <v>716</v>
      </c>
      <c r="G11926">
        <v>12</v>
      </c>
      <c r="J11926" t="s">
        <v>393</v>
      </c>
      <c r="K11926">
        <v>12</v>
      </c>
      <c r="L11926">
        <v>20</v>
      </c>
      <c r="M11926">
        <v>10</v>
      </c>
    </row>
    <row r="11927" spans="1:21" x14ac:dyDescent="0.25">
      <c r="A11927">
        <v>2014</v>
      </c>
      <c r="B11927" s="10" t="s">
        <v>75</v>
      </c>
      <c r="C11927">
        <v>122</v>
      </c>
      <c r="D11927" t="s">
        <v>716</v>
      </c>
      <c r="G11927">
        <v>10</v>
      </c>
      <c r="J11927" t="s">
        <v>393</v>
      </c>
      <c r="K11927">
        <v>15</v>
      </c>
      <c r="L11927">
        <v>10</v>
      </c>
      <c r="M11927">
        <v>10</v>
      </c>
    </row>
    <row r="11928" spans="1:21" x14ac:dyDescent="0.25">
      <c r="A11928">
        <v>2014</v>
      </c>
      <c r="B11928" s="10" t="s">
        <v>75</v>
      </c>
      <c r="C11928">
        <v>123</v>
      </c>
      <c r="D11928" t="s">
        <v>716</v>
      </c>
      <c r="G11928">
        <v>10</v>
      </c>
      <c r="J11928" t="s">
        <v>390</v>
      </c>
      <c r="K11928">
        <v>30</v>
      </c>
      <c r="L11928">
        <v>25</v>
      </c>
      <c r="M11928">
        <v>15</v>
      </c>
    </row>
    <row r="11929" spans="1:21" x14ac:dyDescent="0.25">
      <c r="A11929">
        <v>2014</v>
      </c>
      <c r="B11929" s="10" t="s">
        <v>75</v>
      </c>
      <c r="C11929">
        <v>124</v>
      </c>
      <c r="D11929" t="s">
        <v>716</v>
      </c>
      <c r="E11929">
        <v>10</v>
      </c>
      <c r="F11929">
        <v>20</v>
      </c>
      <c r="G11929">
        <v>100</v>
      </c>
      <c r="H11929">
        <v>80</v>
      </c>
      <c r="I11929" s="31">
        <f>(SUM(G11929:G11943))/(1000-H11929)*1000</f>
        <v>402.17391304347825</v>
      </c>
      <c r="J11929" t="s">
        <v>394</v>
      </c>
      <c r="K11929">
        <v>100</v>
      </c>
      <c r="L11929">
        <v>80</v>
      </c>
      <c r="M11929">
        <v>60</v>
      </c>
    </row>
    <row r="11930" spans="1:21" x14ac:dyDescent="0.25">
      <c r="A11930">
        <v>2014</v>
      </c>
      <c r="B11930" s="10" t="s">
        <v>75</v>
      </c>
      <c r="C11930">
        <v>125</v>
      </c>
      <c r="D11930" t="s">
        <v>716</v>
      </c>
      <c r="G11930">
        <v>5</v>
      </c>
      <c r="J11930" t="s">
        <v>393</v>
      </c>
      <c r="K11930">
        <v>8</v>
      </c>
      <c r="L11930">
        <v>5</v>
      </c>
      <c r="M11930">
        <v>5</v>
      </c>
    </row>
    <row r="11931" spans="1:21" x14ac:dyDescent="0.25">
      <c r="A11931">
        <v>2014</v>
      </c>
      <c r="B11931" s="10" t="s">
        <v>75</v>
      </c>
      <c r="C11931">
        <v>126</v>
      </c>
      <c r="D11931" t="s">
        <v>716</v>
      </c>
      <c r="G11931">
        <v>5</v>
      </c>
      <c r="J11931" t="s">
        <v>398</v>
      </c>
      <c r="K11931">
        <v>25</v>
      </c>
      <c r="L11931">
        <v>20</v>
      </c>
      <c r="M11931">
        <v>10</v>
      </c>
    </row>
    <row r="11932" spans="1:21" x14ac:dyDescent="0.25">
      <c r="A11932">
        <v>2014</v>
      </c>
      <c r="B11932" s="10" t="s">
        <v>75</v>
      </c>
      <c r="C11932">
        <v>127</v>
      </c>
      <c r="D11932" t="s">
        <v>716</v>
      </c>
      <c r="G11932">
        <v>20</v>
      </c>
      <c r="J11932" t="s">
        <v>388</v>
      </c>
      <c r="K11932">
        <v>20</v>
      </c>
      <c r="L11932">
        <v>15</v>
      </c>
      <c r="M11932">
        <v>20</v>
      </c>
    </row>
    <row r="11933" spans="1:21" x14ac:dyDescent="0.25">
      <c r="A11933">
        <v>2014</v>
      </c>
      <c r="B11933" s="10" t="s">
        <v>75</v>
      </c>
      <c r="C11933">
        <v>128</v>
      </c>
      <c r="D11933" t="s">
        <v>716</v>
      </c>
      <c r="G11933">
        <v>20</v>
      </c>
      <c r="J11933" t="s">
        <v>393</v>
      </c>
      <c r="K11933">
        <v>30</v>
      </c>
      <c r="L11933">
        <v>15</v>
      </c>
      <c r="M11933">
        <v>15</v>
      </c>
      <c r="P11933">
        <v>10</v>
      </c>
    </row>
    <row r="11934" spans="1:21" x14ac:dyDescent="0.25">
      <c r="A11934">
        <v>2014</v>
      </c>
      <c r="B11934" s="10" t="s">
        <v>75</v>
      </c>
      <c r="C11934">
        <v>129</v>
      </c>
      <c r="D11934" t="s">
        <v>716</v>
      </c>
      <c r="G11934">
        <v>20</v>
      </c>
      <c r="J11934" t="s">
        <v>392</v>
      </c>
      <c r="K11934">
        <v>80</v>
      </c>
      <c r="L11934">
        <v>40</v>
      </c>
      <c r="M11934">
        <v>50</v>
      </c>
    </row>
    <row r="11935" spans="1:21" x14ac:dyDescent="0.25">
      <c r="A11935">
        <v>2014</v>
      </c>
      <c r="B11935" s="10" t="s">
        <v>75</v>
      </c>
      <c r="C11935">
        <v>130</v>
      </c>
      <c r="D11935" t="s">
        <v>716</v>
      </c>
      <c r="G11935">
        <v>15</v>
      </c>
      <c r="J11935" t="s">
        <v>393</v>
      </c>
      <c r="K11935">
        <v>20</v>
      </c>
      <c r="L11935">
        <v>15</v>
      </c>
      <c r="M11935">
        <v>10</v>
      </c>
    </row>
    <row r="11936" spans="1:21" x14ac:dyDescent="0.25">
      <c r="A11936">
        <v>2014</v>
      </c>
      <c r="B11936" s="10" t="s">
        <v>75</v>
      </c>
      <c r="C11936">
        <v>131</v>
      </c>
      <c r="D11936" t="s">
        <v>716</v>
      </c>
      <c r="G11936">
        <v>10</v>
      </c>
      <c r="J11936" t="s">
        <v>756</v>
      </c>
      <c r="K11936">
        <v>20</v>
      </c>
      <c r="L11936">
        <v>20</v>
      </c>
      <c r="M11936">
        <v>15</v>
      </c>
      <c r="P11936">
        <v>85</v>
      </c>
    </row>
    <row r="11937" spans="1:20" x14ac:dyDescent="0.25">
      <c r="A11937">
        <v>2014</v>
      </c>
      <c r="B11937" s="10" t="s">
        <v>75</v>
      </c>
      <c r="C11937">
        <v>132</v>
      </c>
      <c r="D11937" t="s">
        <v>716</v>
      </c>
      <c r="G11937">
        <v>15</v>
      </c>
      <c r="J11937" t="s">
        <v>393</v>
      </c>
      <c r="K11937">
        <v>20</v>
      </c>
      <c r="L11937">
        <v>15</v>
      </c>
      <c r="M11937">
        <v>15</v>
      </c>
      <c r="P11937">
        <v>30</v>
      </c>
    </row>
    <row r="11938" spans="1:20" x14ac:dyDescent="0.25">
      <c r="A11938">
        <v>2014</v>
      </c>
      <c r="B11938" s="10" t="s">
        <v>75</v>
      </c>
      <c r="C11938">
        <v>133</v>
      </c>
      <c r="D11938" t="s">
        <v>716</v>
      </c>
      <c r="G11938">
        <v>15</v>
      </c>
      <c r="J11938" t="s">
        <v>397</v>
      </c>
      <c r="K11938">
        <v>30</v>
      </c>
      <c r="L11938">
        <v>25</v>
      </c>
      <c r="M11938">
        <v>30</v>
      </c>
    </row>
    <row r="11939" spans="1:20" x14ac:dyDescent="0.25">
      <c r="A11939">
        <v>2014</v>
      </c>
      <c r="B11939" s="10" t="s">
        <v>75</v>
      </c>
      <c r="C11939">
        <v>134</v>
      </c>
      <c r="D11939" t="s">
        <v>716</v>
      </c>
      <c r="G11939">
        <v>10</v>
      </c>
      <c r="J11939" t="s">
        <v>388</v>
      </c>
      <c r="K11939">
        <v>15</v>
      </c>
      <c r="L11939">
        <v>10</v>
      </c>
      <c r="M11939">
        <v>10</v>
      </c>
      <c r="P11939">
        <v>5</v>
      </c>
    </row>
    <row r="11940" spans="1:20" x14ac:dyDescent="0.25">
      <c r="A11940">
        <v>2014</v>
      </c>
      <c r="B11940" s="10" t="s">
        <v>75</v>
      </c>
      <c r="C11940">
        <v>135</v>
      </c>
      <c r="D11940" t="s">
        <v>716</v>
      </c>
      <c r="G11940">
        <v>35</v>
      </c>
      <c r="J11940" t="s">
        <v>389</v>
      </c>
      <c r="K11940">
        <v>90</v>
      </c>
      <c r="L11940">
        <v>50</v>
      </c>
      <c r="M11940">
        <v>50</v>
      </c>
      <c r="P11940">
        <v>65</v>
      </c>
    </row>
    <row r="11941" spans="1:20" x14ac:dyDescent="0.25">
      <c r="A11941">
        <v>2014</v>
      </c>
      <c r="B11941" s="10" t="s">
        <v>75</v>
      </c>
      <c r="C11941">
        <v>136</v>
      </c>
      <c r="D11941" t="s">
        <v>716</v>
      </c>
      <c r="G11941">
        <v>20</v>
      </c>
      <c r="J11941" t="s">
        <v>393</v>
      </c>
      <c r="K11941">
        <v>50</v>
      </c>
      <c r="L11941">
        <v>50</v>
      </c>
      <c r="M11941">
        <v>30</v>
      </c>
      <c r="P11941">
        <v>20</v>
      </c>
    </row>
    <row r="11942" spans="1:20" x14ac:dyDescent="0.25">
      <c r="A11942">
        <v>2014</v>
      </c>
      <c r="B11942" s="10" t="s">
        <v>75</v>
      </c>
      <c r="C11942">
        <v>137</v>
      </c>
      <c r="D11942" t="s">
        <v>716</v>
      </c>
      <c r="G11942">
        <v>65</v>
      </c>
      <c r="J11942" t="s">
        <v>388</v>
      </c>
      <c r="K11942">
        <v>80</v>
      </c>
      <c r="L11942">
        <v>60</v>
      </c>
      <c r="M11942">
        <v>40</v>
      </c>
      <c r="P11942">
        <v>10</v>
      </c>
    </row>
    <row r="11943" spans="1:20" x14ac:dyDescent="0.25">
      <c r="A11943">
        <v>2014</v>
      </c>
      <c r="B11943" s="10" t="s">
        <v>75</v>
      </c>
      <c r="C11943">
        <v>138</v>
      </c>
      <c r="D11943" t="s">
        <v>716</v>
      </c>
      <c r="G11943">
        <v>15</v>
      </c>
      <c r="J11943" t="s">
        <v>430</v>
      </c>
      <c r="K11943">
        <v>20</v>
      </c>
      <c r="L11943">
        <v>15</v>
      </c>
      <c r="M11943">
        <v>5</v>
      </c>
    </row>
    <row r="11944" spans="1:20" x14ac:dyDescent="0.25">
      <c r="A11944">
        <v>2014</v>
      </c>
      <c r="B11944" s="10" t="s">
        <v>776</v>
      </c>
      <c r="C11944">
        <v>1</v>
      </c>
      <c r="D11944" t="s">
        <v>716</v>
      </c>
      <c r="E11944">
        <v>1</v>
      </c>
      <c r="F11944">
        <v>35</v>
      </c>
      <c r="G11944">
        <v>20</v>
      </c>
      <c r="H11944">
        <v>0</v>
      </c>
      <c r="I11944" s="32">
        <f>(SUM(G11944:G11953))/(1000-H11944)*1000</f>
        <v>95</v>
      </c>
      <c r="J11944" t="s">
        <v>427</v>
      </c>
      <c r="K11944">
        <v>20</v>
      </c>
      <c r="L11944">
        <v>20</v>
      </c>
      <c r="M11944">
        <v>10</v>
      </c>
    </row>
    <row r="11945" spans="1:20" x14ac:dyDescent="0.25">
      <c r="A11945">
        <v>2014</v>
      </c>
      <c r="B11945" s="10" t="s">
        <v>776</v>
      </c>
      <c r="C11945">
        <v>2</v>
      </c>
      <c r="D11945" t="s">
        <v>716</v>
      </c>
      <c r="G11945">
        <v>8</v>
      </c>
      <c r="J11945" t="s">
        <v>393</v>
      </c>
      <c r="K11945">
        <v>10</v>
      </c>
      <c r="L11945">
        <v>10</v>
      </c>
      <c r="M11945">
        <v>20</v>
      </c>
      <c r="P11945">
        <v>5</v>
      </c>
    </row>
    <row r="11946" spans="1:20" x14ac:dyDescent="0.25">
      <c r="A11946">
        <v>2014</v>
      </c>
      <c r="B11946" s="10" t="s">
        <v>776</v>
      </c>
      <c r="C11946">
        <v>3</v>
      </c>
      <c r="D11946" t="s">
        <v>716</v>
      </c>
      <c r="G11946">
        <v>20</v>
      </c>
      <c r="J11946" t="s">
        <v>393</v>
      </c>
      <c r="K11946">
        <v>20</v>
      </c>
      <c r="L11946">
        <v>20</v>
      </c>
      <c r="M11946">
        <v>5</v>
      </c>
      <c r="T11946" t="s">
        <v>74</v>
      </c>
    </row>
    <row r="11947" spans="1:20" x14ac:dyDescent="0.25">
      <c r="A11947">
        <v>2014</v>
      </c>
      <c r="B11947" s="10" t="s">
        <v>776</v>
      </c>
      <c r="C11947">
        <v>4</v>
      </c>
      <c r="D11947" t="s">
        <v>716</v>
      </c>
      <c r="G11947">
        <v>10</v>
      </c>
      <c r="J11947" t="s">
        <v>390</v>
      </c>
      <c r="K11947">
        <v>10</v>
      </c>
      <c r="L11947">
        <v>10</v>
      </c>
      <c r="M11947">
        <v>10</v>
      </c>
    </row>
    <row r="11948" spans="1:20" x14ac:dyDescent="0.25">
      <c r="A11948">
        <v>2014</v>
      </c>
      <c r="B11948" s="10" t="s">
        <v>776</v>
      </c>
      <c r="C11948">
        <v>5</v>
      </c>
      <c r="D11948" t="s">
        <v>716</v>
      </c>
      <c r="G11948">
        <v>3</v>
      </c>
      <c r="J11948" t="s">
        <v>393</v>
      </c>
      <c r="K11948">
        <v>30</v>
      </c>
      <c r="L11948">
        <v>15</v>
      </c>
      <c r="M11948">
        <v>15</v>
      </c>
    </row>
    <row r="11949" spans="1:20" x14ac:dyDescent="0.25">
      <c r="A11949">
        <v>2014</v>
      </c>
      <c r="B11949" s="10" t="s">
        <v>776</v>
      </c>
      <c r="C11949">
        <v>6</v>
      </c>
      <c r="D11949" t="s">
        <v>716</v>
      </c>
      <c r="G11949">
        <v>5</v>
      </c>
      <c r="J11949" t="s">
        <v>393</v>
      </c>
      <c r="K11949">
        <v>25</v>
      </c>
      <c r="L11949">
        <v>15</v>
      </c>
      <c r="M11949">
        <v>20</v>
      </c>
    </row>
    <row r="11950" spans="1:20" x14ac:dyDescent="0.25">
      <c r="A11950">
        <v>2014</v>
      </c>
      <c r="B11950" s="10" t="s">
        <v>776</v>
      </c>
      <c r="C11950">
        <v>7</v>
      </c>
      <c r="D11950" t="s">
        <v>716</v>
      </c>
      <c r="G11950">
        <v>5</v>
      </c>
      <c r="J11950" t="s">
        <v>390</v>
      </c>
      <c r="K11950">
        <v>8</v>
      </c>
      <c r="L11950">
        <v>5</v>
      </c>
      <c r="M11950">
        <v>5</v>
      </c>
    </row>
    <row r="11951" spans="1:20" x14ac:dyDescent="0.25">
      <c r="A11951">
        <v>2014</v>
      </c>
      <c r="B11951" s="10" t="s">
        <v>776</v>
      </c>
      <c r="C11951">
        <v>8</v>
      </c>
      <c r="D11951" t="s">
        <v>716</v>
      </c>
      <c r="G11951">
        <v>4</v>
      </c>
      <c r="J11951" t="s">
        <v>388</v>
      </c>
      <c r="K11951">
        <v>5</v>
      </c>
      <c r="L11951">
        <v>3</v>
      </c>
      <c r="M11951">
        <v>5</v>
      </c>
    </row>
    <row r="11952" spans="1:20" x14ac:dyDescent="0.25">
      <c r="A11952">
        <v>2014</v>
      </c>
      <c r="B11952" s="10" t="s">
        <v>776</v>
      </c>
      <c r="C11952">
        <v>9</v>
      </c>
      <c r="D11952" t="s">
        <v>716</v>
      </c>
      <c r="G11952">
        <v>15</v>
      </c>
      <c r="J11952" t="s">
        <v>390</v>
      </c>
      <c r="K11952">
        <v>20</v>
      </c>
      <c r="L11952">
        <v>10</v>
      </c>
      <c r="M11952">
        <v>5</v>
      </c>
    </row>
    <row r="11953" spans="1:16" x14ac:dyDescent="0.25">
      <c r="A11953">
        <v>2014</v>
      </c>
      <c r="B11953" s="10" t="s">
        <v>776</v>
      </c>
      <c r="C11953">
        <v>10</v>
      </c>
      <c r="D11953" t="s">
        <v>716</v>
      </c>
      <c r="G11953">
        <v>5</v>
      </c>
      <c r="J11953" t="s">
        <v>393</v>
      </c>
      <c r="K11953">
        <v>30</v>
      </c>
      <c r="L11953">
        <v>10</v>
      </c>
      <c r="M11953">
        <v>15</v>
      </c>
    </row>
    <row r="11954" spans="1:16" x14ac:dyDescent="0.25">
      <c r="A11954">
        <v>2014</v>
      </c>
      <c r="B11954" s="10" t="s">
        <v>776</v>
      </c>
      <c r="C11954">
        <v>11</v>
      </c>
      <c r="D11954" t="s">
        <v>716</v>
      </c>
      <c r="E11954">
        <v>2</v>
      </c>
      <c r="F11954">
        <v>35</v>
      </c>
      <c r="G11954">
        <v>10</v>
      </c>
      <c r="H11954">
        <v>0</v>
      </c>
      <c r="I11954" s="32">
        <f>(SUM(G11954:G11964))/(1000-H11954)*1000</f>
        <v>145</v>
      </c>
      <c r="J11954" t="s">
        <v>390</v>
      </c>
      <c r="K11954">
        <v>10</v>
      </c>
      <c r="L11954">
        <v>10</v>
      </c>
      <c r="M11954">
        <v>3</v>
      </c>
    </row>
    <row r="11955" spans="1:16" x14ac:dyDescent="0.25">
      <c r="A11955">
        <v>2014</v>
      </c>
      <c r="B11955" s="10" t="s">
        <v>776</v>
      </c>
      <c r="C11955">
        <v>12</v>
      </c>
      <c r="D11955" t="s">
        <v>716</v>
      </c>
      <c r="G11955">
        <v>15</v>
      </c>
      <c r="J11955" t="s">
        <v>388</v>
      </c>
      <c r="K11955">
        <v>30</v>
      </c>
      <c r="L11955">
        <v>30</v>
      </c>
      <c r="M11955">
        <v>20</v>
      </c>
      <c r="P11955">
        <v>15</v>
      </c>
    </row>
    <row r="11956" spans="1:16" x14ac:dyDescent="0.25">
      <c r="A11956">
        <v>2014</v>
      </c>
      <c r="B11956" s="10" t="s">
        <v>776</v>
      </c>
      <c r="C11956">
        <v>13</v>
      </c>
      <c r="D11956" t="s">
        <v>716</v>
      </c>
      <c r="G11956">
        <v>10</v>
      </c>
      <c r="J11956" t="s">
        <v>393</v>
      </c>
      <c r="K11956">
        <v>10</v>
      </c>
      <c r="L11956">
        <v>5</v>
      </c>
      <c r="M11956">
        <v>10</v>
      </c>
    </row>
    <row r="11957" spans="1:16" x14ac:dyDescent="0.25">
      <c r="A11957">
        <v>2014</v>
      </c>
      <c r="B11957" s="10" t="s">
        <v>776</v>
      </c>
      <c r="C11957">
        <v>14</v>
      </c>
      <c r="D11957" t="s">
        <v>716</v>
      </c>
      <c r="G11957">
        <v>15</v>
      </c>
      <c r="J11957" t="s">
        <v>389</v>
      </c>
      <c r="K11957">
        <v>25</v>
      </c>
      <c r="L11957">
        <v>20</v>
      </c>
      <c r="M11957">
        <v>5</v>
      </c>
    </row>
    <row r="11958" spans="1:16" x14ac:dyDescent="0.25">
      <c r="A11958">
        <v>2014</v>
      </c>
      <c r="B11958" s="10" t="s">
        <v>776</v>
      </c>
      <c r="C11958">
        <v>15</v>
      </c>
      <c r="D11958" t="s">
        <v>716</v>
      </c>
      <c r="G11958">
        <v>15</v>
      </c>
      <c r="J11958" t="s">
        <v>390</v>
      </c>
      <c r="K11958">
        <v>25</v>
      </c>
      <c r="L11958">
        <v>15</v>
      </c>
      <c r="M11958">
        <v>5</v>
      </c>
    </row>
    <row r="11959" spans="1:16" x14ac:dyDescent="0.25">
      <c r="A11959">
        <v>2014</v>
      </c>
      <c r="B11959" s="10" t="s">
        <v>776</v>
      </c>
      <c r="C11959">
        <v>16</v>
      </c>
      <c r="D11959" t="s">
        <v>716</v>
      </c>
      <c r="G11959">
        <v>10</v>
      </c>
      <c r="J11959" t="s">
        <v>390</v>
      </c>
      <c r="K11959">
        <v>25</v>
      </c>
      <c r="L11959">
        <v>20</v>
      </c>
      <c r="M11959">
        <v>3</v>
      </c>
    </row>
    <row r="11960" spans="1:16" x14ac:dyDescent="0.25">
      <c r="A11960">
        <v>2014</v>
      </c>
      <c r="B11960" s="10" t="s">
        <v>776</v>
      </c>
      <c r="C11960">
        <v>17</v>
      </c>
      <c r="D11960" t="s">
        <v>716</v>
      </c>
      <c r="G11960">
        <v>20</v>
      </c>
      <c r="J11960" t="s">
        <v>390</v>
      </c>
      <c r="K11960">
        <v>25</v>
      </c>
      <c r="L11960">
        <v>20</v>
      </c>
      <c r="M11960">
        <v>10</v>
      </c>
    </row>
    <row r="11961" spans="1:16" x14ac:dyDescent="0.25">
      <c r="A11961">
        <v>2014</v>
      </c>
      <c r="B11961" s="10" t="s">
        <v>776</v>
      </c>
      <c r="C11961">
        <v>18</v>
      </c>
      <c r="D11961" t="s">
        <v>716</v>
      </c>
      <c r="G11961">
        <v>15</v>
      </c>
      <c r="J11961" t="s">
        <v>390</v>
      </c>
      <c r="K11961">
        <v>15</v>
      </c>
      <c r="L11961">
        <v>15</v>
      </c>
      <c r="M11961">
        <v>10</v>
      </c>
    </row>
    <row r="11962" spans="1:16" x14ac:dyDescent="0.25">
      <c r="A11962">
        <v>2014</v>
      </c>
      <c r="B11962" s="10" t="s">
        <v>776</v>
      </c>
      <c r="C11962">
        <v>19</v>
      </c>
      <c r="D11962" t="s">
        <v>716</v>
      </c>
      <c r="G11962">
        <v>15</v>
      </c>
      <c r="J11962" t="s">
        <v>393</v>
      </c>
      <c r="K11962">
        <v>15</v>
      </c>
      <c r="L11962">
        <v>15</v>
      </c>
      <c r="M11962">
        <v>10</v>
      </c>
    </row>
    <row r="11963" spans="1:16" x14ac:dyDescent="0.25">
      <c r="A11963">
        <v>2014</v>
      </c>
      <c r="B11963" s="10" t="s">
        <v>776</v>
      </c>
      <c r="C11963">
        <v>20</v>
      </c>
      <c r="D11963" t="s">
        <v>716</v>
      </c>
      <c r="G11963">
        <v>10</v>
      </c>
      <c r="J11963" t="s">
        <v>390</v>
      </c>
      <c r="K11963">
        <v>10</v>
      </c>
      <c r="L11963">
        <v>10</v>
      </c>
      <c r="M11963">
        <v>3</v>
      </c>
    </row>
    <row r="11964" spans="1:16" x14ac:dyDescent="0.25">
      <c r="A11964">
        <v>2014</v>
      </c>
      <c r="B11964" s="10" t="s">
        <v>776</v>
      </c>
      <c r="C11964">
        <v>21</v>
      </c>
      <c r="D11964" t="s">
        <v>716</v>
      </c>
      <c r="G11964">
        <v>10</v>
      </c>
      <c r="J11964" t="s">
        <v>388</v>
      </c>
      <c r="K11964">
        <v>15</v>
      </c>
      <c r="L11964">
        <v>10</v>
      </c>
      <c r="M11964">
        <v>20</v>
      </c>
    </row>
    <row r="11965" spans="1:16" x14ac:dyDescent="0.25">
      <c r="A11965">
        <v>2014</v>
      </c>
      <c r="B11965" s="10" t="s">
        <v>776</v>
      </c>
      <c r="C11965">
        <v>22</v>
      </c>
      <c r="D11965" t="s">
        <v>716</v>
      </c>
      <c r="E11965">
        <v>3</v>
      </c>
      <c r="F11965">
        <v>35</v>
      </c>
      <c r="G11965">
        <v>10</v>
      </c>
      <c r="H11965">
        <v>0</v>
      </c>
      <c r="I11965" s="32">
        <f>(SUM(G11965:G11975))/(1000-H11965)*1000</f>
        <v>178</v>
      </c>
      <c r="J11965" t="s">
        <v>390</v>
      </c>
      <c r="K11965">
        <v>10</v>
      </c>
      <c r="L11965">
        <v>10</v>
      </c>
      <c r="M11965">
        <v>3</v>
      </c>
    </row>
    <row r="11966" spans="1:16" x14ac:dyDescent="0.25">
      <c r="A11966">
        <v>2014</v>
      </c>
      <c r="B11966" s="10" t="s">
        <v>776</v>
      </c>
      <c r="C11966">
        <v>23</v>
      </c>
      <c r="D11966" t="s">
        <v>716</v>
      </c>
      <c r="G11966">
        <v>25</v>
      </c>
      <c r="J11966" t="s">
        <v>388</v>
      </c>
      <c r="K11966">
        <v>25</v>
      </c>
      <c r="L11966">
        <v>20</v>
      </c>
      <c r="M11966">
        <v>20</v>
      </c>
    </row>
    <row r="11967" spans="1:16" x14ac:dyDescent="0.25">
      <c r="A11967">
        <v>2014</v>
      </c>
      <c r="B11967" s="10" t="s">
        <v>776</v>
      </c>
      <c r="C11967">
        <v>24</v>
      </c>
      <c r="D11967" t="s">
        <v>716</v>
      </c>
      <c r="G11967">
        <v>10</v>
      </c>
      <c r="J11967" t="s">
        <v>390</v>
      </c>
      <c r="K11967">
        <v>10</v>
      </c>
      <c r="L11967">
        <v>10</v>
      </c>
      <c r="M11967">
        <v>3</v>
      </c>
    </row>
    <row r="11968" spans="1:16" x14ac:dyDescent="0.25">
      <c r="A11968">
        <v>2014</v>
      </c>
      <c r="B11968" s="10" t="s">
        <v>776</v>
      </c>
      <c r="C11968">
        <v>25</v>
      </c>
      <c r="D11968" t="s">
        <v>716</v>
      </c>
      <c r="G11968">
        <v>3</v>
      </c>
      <c r="J11968" t="s">
        <v>388</v>
      </c>
      <c r="K11968">
        <v>12</v>
      </c>
      <c r="L11968">
        <v>6</v>
      </c>
      <c r="M11968">
        <v>5</v>
      </c>
    </row>
    <row r="11969" spans="1:21" x14ac:dyDescent="0.25">
      <c r="A11969">
        <v>2014</v>
      </c>
      <c r="B11969" s="10" t="s">
        <v>776</v>
      </c>
      <c r="C11969">
        <v>26</v>
      </c>
      <c r="D11969" t="s">
        <v>716</v>
      </c>
      <c r="G11969">
        <v>40</v>
      </c>
      <c r="J11969" t="s">
        <v>777</v>
      </c>
      <c r="K11969">
        <v>45</v>
      </c>
      <c r="L11969">
        <v>30</v>
      </c>
      <c r="M11969">
        <v>10</v>
      </c>
    </row>
    <row r="11970" spans="1:21" x14ac:dyDescent="0.25">
      <c r="A11970">
        <v>2014</v>
      </c>
      <c r="B11970" s="10" t="s">
        <v>776</v>
      </c>
      <c r="C11970">
        <v>27</v>
      </c>
      <c r="D11970" t="s">
        <v>716</v>
      </c>
      <c r="G11970">
        <v>10</v>
      </c>
      <c r="J11970" t="s">
        <v>393</v>
      </c>
      <c r="K11970">
        <v>20</v>
      </c>
      <c r="L11970">
        <v>15</v>
      </c>
      <c r="M11970">
        <v>5</v>
      </c>
    </row>
    <row r="11971" spans="1:21" x14ac:dyDescent="0.25">
      <c r="A11971">
        <v>2014</v>
      </c>
      <c r="B11971" s="10" t="s">
        <v>776</v>
      </c>
      <c r="C11971">
        <v>28</v>
      </c>
      <c r="D11971" t="s">
        <v>716</v>
      </c>
      <c r="G11971">
        <v>10</v>
      </c>
      <c r="J11971" t="s">
        <v>393</v>
      </c>
      <c r="K11971">
        <v>20</v>
      </c>
      <c r="L11971">
        <v>15</v>
      </c>
      <c r="M11971">
        <v>20</v>
      </c>
    </row>
    <row r="11972" spans="1:21" x14ac:dyDescent="0.25">
      <c r="A11972">
        <v>2014</v>
      </c>
      <c r="B11972" s="10" t="s">
        <v>776</v>
      </c>
      <c r="C11972">
        <v>29</v>
      </c>
      <c r="D11972" t="s">
        <v>716</v>
      </c>
      <c r="G11972">
        <v>20</v>
      </c>
      <c r="J11972" t="s">
        <v>392</v>
      </c>
      <c r="K11972">
        <v>30</v>
      </c>
      <c r="L11972">
        <v>20</v>
      </c>
      <c r="M11972">
        <v>10</v>
      </c>
    </row>
    <row r="11973" spans="1:21" x14ac:dyDescent="0.25">
      <c r="A11973">
        <v>2014</v>
      </c>
      <c r="B11973" s="10" t="s">
        <v>776</v>
      </c>
      <c r="C11973">
        <v>30</v>
      </c>
      <c r="D11973" t="s">
        <v>716</v>
      </c>
      <c r="G11973">
        <v>25</v>
      </c>
      <c r="J11973" t="s">
        <v>393</v>
      </c>
      <c r="K11973">
        <v>25</v>
      </c>
      <c r="L11973">
        <v>10</v>
      </c>
      <c r="M11973">
        <v>20</v>
      </c>
    </row>
    <row r="11974" spans="1:21" x14ac:dyDescent="0.25">
      <c r="A11974">
        <v>2014</v>
      </c>
      <c r="B11974" s="10" t="s">
        <v>776</v>
      </c>
      <c r="C11974">
        <v>31</v>
      </c>
      <c r="D11974" t="s">
        <v>716</v>
      </c>
      <c r="G11974">
        <v>15</v>
      </c>
      <c r="J11974" t="s">
        <v>393</v>
      </c>
      <c r="K11974">
        <v>20</v>
      </c>
      <c r="L11974">
        <v>15</v>
      </c>
      <c r="M11974">
        <v>20</v>
      </c>
    </row>
    <row r="11975" spans="1:21" x14ac:dyDescent="0.25">
      <c r="A11975">
        <v>2014</v>
      </c>
      <c r="B11975" s="10" t="s">
        <v>776</v>
      </c>
      <c r="C11975">
        <v>32</v>
      </c>
      <c r="D11975" t="s">
        <v>716</v>
      </c>
      <c r="G11975">
        <v>10</v>
      </c>
      <c r="J11975" t="s">
        <v>768</v>
      </c>
      <c r="K11975">
        <v>25</v>
      </c>
      <c r="L11975">
        <v>15</v>
      </c>
      <c r="M11975">
        <v>10</v>
      </c>
    </row>
    <row r="11976" spans="1:21" x14ac:dyDescent="0.25">
      <c r="A11976">
        <v>2014</v>
      </c>
      <c r="B11976" s="10" t="s">
        <v>776</v>
      </c>
      <c r="C11976">
        <v>33</v>
      </c>
      <c r="D11976" t="s">
        <v>769</v>
      </c>
      <c r="E11976">
        <v>4</v>
      </c>
      <c r="F11976">
        <v>30</v>
      </c>
      <c r="G11976">
        <v>8</v>
      </c>
      <c r="H11976">
        <v>5</v>
      </c>
      <c r="I11976" s="32">
        <f>(SUM(G11976:G11983))/(1000-H11976)*1000</f>
        <v>84.422110552763812</v>
      </c>
      <c r="J11976" t="s">
        <v>393</v>
      </c>
      <c r="K11976">
        <v>30</v>
      </c>
      <c r="L11976">
        <v>18</v>
      </c>
      <c r="M11976">
        <v>19</v>
      </c>
      <c r="N11976">
        <v>3</v>
      </c>
    </row>
    <row r="11977" spans="1:21" x14ac:dyDescent="0.25">
      <c r="A11977">
        <v>2014</v>
      </c>
      <c r="B11977" s="10" t="s">
        <v>776</v>
      </c>
      <c r="C11977">
        <v>34</v>
      </c>
      <c r="D11977" t="s">
        <v>769</v>
      </c>
      <c r="G11977">
        <v>2</v>
      </c>
      <c r="J11977" t="s">
        <v>390</v>
      </c>
      <c r="K11977">
        <v>7</v>
      </c>
      <c r="L11977">
        <v>3</v>
      </c>
      <c r="M11977">
        <v>2</v>
      </c>
      <c r="S11977" t="s">
        <v>47</v>
      </c>
      <c r="U11977" t="s">
        <v>778</v>
      </c>
    </row>
    <row r="11978" spans="1:21" x14ac:dyDescent="0.25">
      <c r="A11978">
        <v>2014</v>
      </c>
      <c r="B11978" s="10" t="s">
        <v>776</v>
      </c>
      <c r="C11978">
        <v>35</v>
      </c>
      <c r="D11978" t="s">
        <v>769</v>
      </c>
      <c r="G11978">
        <v>5</v>
      </c>
      <c r="J11978" t="s">
        <v>393</v>
      </c>
      <c r="K11978">
        <v>10</v>
      </c>
      <c r="L11978">
        <v>4</v>
      </c>
      <c r="M11978">
        <v>10</v>
      </c>
      <c r="S11978" t="s">
        <v>47</v>
      </c>
    </row>
    <row r="11979" spans="1:21" x14ac:dyDescent="0.25">
      <c r="A11979">
        <v>2014</v>
      </c>
      <c r="B11979" s="10" t="s">
        <v>776</v>
      </c>
      <c r="C11979">
        <v>36</v>
      </c>
      <c r="D11979" t="s">
        <v>769</v>
      </c>
      <c r="G11979">
        <v>13</v>
      </c>
      <c r="J11979" t="s">
        <v>393</v>
      </c>
      <c r="K11979">
        <v>25</v>
      </c>
      <c r="L11979">
        <v>8</v>
      </c>
      <c r="M11979">
        <v>17</v>
      </c>
      <c r="S11979" t="s">
        <v>47</v>
      </c>
      <c r="U11979" t="s">
        <v>730</v>
      </c>
    </row>
    <row r="11980" spans="1:21" x14ac:dyDescent="0.25">
      <c r="A11980">
        <v>2014</v>
      </c>
      <c r="B11980" s="10" t="s">
        <v>776</v>
      </c>
      <c r="C11980">
        <v>37</v>
      </c>
      <c r="D11980" t="s">
        <v>769</v>
      </c>
      <c r="G11980">
        <v>15</v>
      </c>
      <c r="J11980" t="s">
        <v>388</v>
      </c>
      <c r="K11980">
        <v>50</v>
      </c>
      <c r="L11980">
        <v>20</v>
      </c>
      <c r="M11980">
        <v>0</v>
      </c>
      <c r="P11980">
        <v>20</v>
      </c>
    </row>
    <row r="11981" spans="1:21" x14ac:dyDescent="0.25">
      <c r="A11981">
        <v>2014</v>
      </c>
      <c r="B11981" s="10" t="s">
        <v>776</v>
      </c>
      <c r="C11981">
        <v>38</v>
      </c>
      <c r="D11981" t="s">
        <v>769</v>
      </c>
      <c r="G11981">
        <v>25</v>
      </c>
      <c r="J11981" t="s">
        <v>393</v>
      </c>
      <c r="K11981">
        <v>25</v>
      </c>
      <c r="L11981">
        <v>20</v>
      </c>
      <c r="M11981">
        <v>20</v>
      </c>
    </row>
    <row r="11982" spans="1:21" x14ac:dyDescent="0.25">
      <c r="A11982">
        <v>2014</v>
      </c>
      <c r="B11982" s="10" t="s">
        <v>776</v>
      </c>
      <c r="C11982">
        <v>39</v>
      </c>
      <c r="D11982" t="s">
        <v>769</v>
      </c>
      <c r="G11982">
        <v>9</v>
      </c>
      <c r="J11982" t="s">
        <v>393</v>
      </c>
      <c r="K11982">
        <v>10</v>
      </c>
      <c r="L11982">
        <v>7</v>
      </c>
      <c r="M11982">
        <v>25</v>
      </c>
    </row>
    <row r="11983" spans="1:21" x14ac:dyDescent="0.25">
      <c r="A11983">
        <v>2014</v>
      </c>
      <c r="B11983" s="10" t="s">
        <v>776</v>
      </c>
      <c r="C11983">
        <v>40</v>
      </c>
      <c r="D11983" t="s">
        <v>769</v>
      </c>
      <c r="G11983">
        <v>7</v>
      </c>
      <c r="J11983" t="s">
        <v>393</v>
      </c>
      <c r="K11983">
        <v>24</v>
      </c>
      <c r="L11983">
        <v>10</v>
      </c>
      <c r="M11983">
        <v>16</v>
      </c>
    </row>
    <row r="11984" spans="1:21" x14ac:dyDescent="0.25">
      <c r="A11984">
        <v>2014</v>
      </c>
      <c r="B11984" s="10" t="s">
        <v>776</v>
      </c>
      <c r="C11984">
        <v>41</v>
      </c>
      <c r="D11984" t="s">
        <v>769</v>
      </c>
      <c r="E11984">
        <v>5</v>
      </c>
      <c r="F11984">
        <v>25</v>
      </c>
      <c r="G11984">
        <v>35</v>
      </c>
      <c r="H11984">
        <v>0</v>
      </c>
      <c r="I11984" s="32">
        <f>(SUM(G11984:G11988))/(1000-H11984)*1000</f>
        <v>198</v>
      </c>
      <c r="J11984" t="s">
        <v>728</v>
      </c>
      <c r="K11984">
        <v>45</v>
      </c>
      <c r="L11984">
        <v>45</v>
      </c>
      <c r="M11984">
        <v>22</v>
      </c>
    </row>
    <row r="11985" spans="1:21" x14ac:dyDescent="0.25">
      <c r="A11985">
        <v>2014</v>
      </c>
      <c r="B11985" s="10" t="s">
        <v>776</v>
      </c>
      <c r="C11985">
        <v>42</v>
      </c>
      <c r="D11985" t="s">
        <v>769</v>
      </c>
      <c r="G11985">
        <v>4</v>
      </c>
      <c r="J11985" t="s">
        <v>728</v>
      </c>
      <c r="K11985">
        <v>35</v>
      </c>
      <c r="L11985">
        <v>28</v>
      </c>
      <c r="M11985">
        <v>27</v>
      </c>
    </row>
    <row r="11986" spans="1:21" x14ac:dyDescent="0.25">
      <c r="A11986">
        <v>2014</v>
      </c>
      <c r="B11986" s="10" t="s">
        <v>776</v>
      </c>
      <c r="C11986">
        <v>43</v>
      </c>
      <c r="D11986" t="s">
        <v>769</v>
      </c>
      <c r="G11986">
        <v>38</v>
      </c>
      <c r="J11986" t="s">
        <v>779</v>
      </c>
      <c r="K11986">
        <v>120</v>
      </c>
      <c r="L11986">
        <v>59</v>
      </c>
      <c r="M11986">
        <v>0</v>
      </c>
      <c r="U11986" t="s">
        <v>780</v>
      </c>
    </row>
    <row r="11987" spans="1:21" x14ac:dyDescent="0.25">
      <c r="A11987">
        <v>2014</v>
      </c>
      <c r="B11987" s="10" t="s">
        <v>776</v>
      </c>
      <c r="C11987">
        <v>44</v>
      </c>
      <c r="D11987" t="s">
        <v>769</v>
      </c>
      <c r="G11987">
        <v>100</v>
      </c>
      <c r="J11987" t="s">
        <v>728</v>
      </c>
      <c r="K11987">
        <v>180</v>
      </c>
      <c r="L11987">
        <v>100</v>
      </c>
      <c r="M11987">
        <v>0</v>
      </c>
    </row>
    <row r="11988" spans="1:21" x14ac:dyDescent="0.25">
      <c r="A11988">
        <v>2014</v>
      </c>
      <c r="B11988" s="10" t="s">
        <v>776</v>
      </c>
      <c r="C11988">
        <v>45</v>
      </c>
      <c r="D11988" t="s">
        <v>769</v>
      </c>
      <c r="G11988">
        <v>21</v>
      </c>
      <c r="J11988" t="s">
        <v>386</v>
      </c>
      <c r="K11988">
        <v>21</v>
      </c>
      <c r="L11988">
        <v>18</v>
      </c>
      <c r="M11988">
        <v>11</v>
      </c>
    </row>
    <row r="11989" spans="1:21" x14ac:dyDescent="0.25">
      <c r="A11989">
        <v>2014</v>
      </c>
      <c r="B11989" s="10" t="s">
        <v>776</v>
      </c>
      <c r="C11989">
        <v>46</v>
      </c>
      <c r="D11989" t="s">
        <v>769</v>
      </c>
      <c r="E11989">
        <v>6</v>
      </c>
      <c r="F11989">
        <v>29</v>
      </c>
      <c r="G11989">
        <v>4</v>
      </c>
      <c r="H11989">
        <v>0</v>
      </c>
      <c r="I11989" s="32">
        <f>(SUM(G11989:G11993))/(1000-H11989)*1000</f>
        <v>60</v>
      </c>
      <c r="J11989" t="s">
        <v>393</v>
      </c>
      <c r="K11989">
        <v>25</v>
      </c>
      <c r="L11989">
        <v>9</v>
      </c>
      <c r="M11989">
        <v>13</v>
      </c>
    </row>
    <row r="11990" spans="1:21" x14ac:dyDescent="0.25">
      <c r="A11990">
        <v>2014</v>
      </c>
      <c r="B11990" s="10" t="s">
        <v>776</v>
      </c>
      <c r="C11990">
        <v>47</v>
      </c>
      <c r="D11990" t="s">
        <v>769</v>
      </c>
      <c r="G11990">
        <v>13</v>
      </c>
      <c r="J11990" t="s">
        <v>393</v>
      </c>
      <c r="K11990">
        <v>13</v>
      </c>
      <c r="L11990">
        <v>11</v>
      </c>
      <c r="M11990">
        <v>15</v>
      </c>
    </row>
    <row r="11991" spans="1:21" x14ac:dyDescent="0.25">
      <c r="A11991">
        <v>2014</v>
      </c>
      <c r="B11991" s="10" t="s">
        <v>776</v>
      </c>
      <c r="C11991">
        <v>48</v>
      </c>
      <c r="D11991" t="s">
        <v>769</v>
      </c>
      <c r="G11991">
        <v>9</v>
      </c>
      <c r="J11991" t="s">
        <v>398</v>
      </c>
      <c r="K11991">
        <v>9</v>
      </c>
      <c r="L11991">
        <v>7</v>
      </c>
      <c r="M11991">
        <v>5</v>
      </c>
    </row>
    <row r="11992" spans="1:21" x14ac:dyDescent="0.25">
      <c r="A11992">
        <v>2014</v>
      </c>
      <c r="B11992" s="10" t="s">
        <v>776</v>
      </c>
      <c r="C11992">
        <v>49</v>
      </c>
      <c r="D11992" t="s">
        <v>769</v>
      </c>
      <c r="G11992">
        <v>12</v>
      </c>
      <c r="J11992" t="s">
        <v>390</v>
      </c>
      <c r="K11992">
        <v>12</v>
      </c>
      <c r="L11992">
        <v>12</v>
      </c>
      <c r="M11992">
        <v>0</v>
      </c>
    </row>
    <row r="11993" spans="1:21" x14ac:dyDescent="0.25">
      <c r="A11993">
        <v>2014</v>
      </c>
      <c r="B11993" s="10" t="s">
        <v>776</v>
      </c>
      <c r="C11993">
        <v>50</v>
      </c>
      <c r="D11993" t="s">
        <v>769</v>
      </c>
      <c r="G11993">
        <v>22</v>
      </c>
      <c r="J11993" t="s">
        <v>392</v>
      </c>
      <c r="K11993">
        <v>22</v>
      </c>
      <c r="L11993">
        <v>15</v>
      </c>
      <c r="M11993">
        <v>0</v>
      </c>
    </row>
    <row r="11994" spans="1:21" x14ac:dyDescent="0.25">
      <c r="A11994">
        <v>2014</v>
      </c>
      <c r="B11994" s="10" t="s">
        <v>776</v>
      </c>
      <c r="C11994">
        <v>51</v>
      </c>
      <c r="D11994" t="s">
        <v>716</v>
      </c>
      <c r="E11994">
        <v>7</v>
      </c>
      <c r="F11994">
        <v>32</v>
      </c>
      <c r="G11994">
        <v>8</v>
      </c>
      <c r="H11994">
        <v>0</v>
      </c>
      <c r="I11994" s="32">
        <f>(SUM(G11994:G12006))/(1000-H11994)*1000</f>
        <v>94</v>
      </c>
      <c r="J11994" t="s">
        <v>388</v>
      </c>
      <c r="K11994">
        <v>10</v>
      </c>
      <c r="L11994">
        <v>10</v>
      </c>
      <c r="M11994">
        <v>10</v>
      </c>
    </row>
    <row r="11995" spans="1:21" x14ac:dyDescent="0.25">
      <c r="A11995">
        <v>2014</v>
      </c>
      <c r="B11995" s="10" t="s">
        <v>776</v>
      </c>
      <c r="C11995">
        <v>52</v>
      </c>
      <c r="D11995" t="s">
        <v>716</v>
      </c>
      <c r="G11995">
        <v>15</v>
      </c>
      <c r="J11995" t="s">
        <v>393</v>
      </c>
      <c r="K11995">
        <v>30</v>
      </c>
      <c r="L11995">
        <v>20</v>
      </c>
      <c r="M11995">
        <v>15</v>
      </c>
      <c r="P11995">
        <v>10</v>
      </c>
    </row>
    <row r="11996" spans="1:21" x14ac:dyDescent="0.25">
      <c r="A11996">
        <v>2014</v>
      </c>
      <c r="B11996" s="10" t="s">
        <v>776</v>
      </c>
      <c r="C11996">
        <v>53</v>
      </c>
      <c r="D11996" t="s">
        <v>716</v>
      </c>
      <c r="G11996">
        <v>5</v>
      </c>
      <c r="J11996" t="s">
        <v>393</v>
      </c>
      <c r="K11996">
        <v>10</v>
      </c>
      <c r="L11996">
        <v>10</v>
      </c>
      <c r="M11996">
        <v>15</v>
      </c>
    </row>
    <row r="11997" spans="1:21" x14ac:dyDescent="0.25">
      <c r="A11997">
        <v>2014</v>
      </c>
      <c r="B11997" s="10" t="s">
        <v>776</v>
      </c>
      <c r="C11997">
        <v>54</v>
      </c>
      <c r="D11997" t="s">
        <v>716</v>
      </c>
      <c r="G11997">
        <v>5</v>
      </c>
      <c r="J11997" t="s">
        <v>388</v>
      </c>
      <c r="K11997">
        <v>15</v>
      </c>
      <c r="L11997">
        <v>10</v>
      </c>
      <c r="M11997">
        <v>10</v>
      </c>
    </row>
    <row r="11998" spans="1:21" x14ac:dyDescent="0.25">
      <c r="A11998">
        <v>2014</v>
      </c>
      <c r="B11998" s="10" t="s">
        <v>776</v>
      </c>
      <c r="C11998">
        <v>55</v>
      </c>
      <c r="D11998" t="s">
        <v>716</v>
      </c>
      <c r="G11998">
        <v>10</v>
      </c>
      <c r="J11998" t="s">
        <v>436</v>
      </c>
      <c r="K11998">
        <v>10</v>
      </c>
      <c r="L11998">
        <v>5</v>
      </c>
      <c r="M11998">
        <v>5</v>
      </c>
    </row>
    <row r="11999" spans="1:21" x14ac:dyDescent="0.25">
      <c r="A11999">
        <v>2014</v>
      </c>
      <c r="B11999" s="10" t="s">
        <v>776</v>
      </c>
      <c r="C11999">
        <v>56</v>
      </c>
      <c r="D11999" t="s">
        <v>716</v>
      </c>
      <c r="G11999">
        <v>2</v>
      </c>
      <c r="J11999" t="s">
        <v>390</v>
      </c>
      <c r="K11999">
        <v>10</v>
      </c>
      <c r="L11999">
        <v>10</v>
      </c>
      <c r="M11999">
        <v>3</v>
      </c>
    </row>
    <row r="12000" spans="1:21" x14ac:dyDescent="0.25">
      <c r="A12000">
        <v>2014</v>
      </c>
      <c r="B12000" s="10" t="s">
        <v>776</v>
      </c>
      <c r="C12000">
        <v>57</v>
      </c>
      <c r="D12000" t="s">
        <v>716</v>
      </c>
      <c r="G12000">
        <v>2</v>
      </c>
      <c r="J12000" t="s">
        <v>393</v>
      </c>
      <c r="K12000">
        <v>35</v>
      </c>
      <c r="L12000">
        <v>15</v>
      </c>
      <c r="M12000">
        <v>15</v>
      </c>
      <c r="P12000">
        <v>5</v>
      </c>
      <c r="Q12000" t="s">
        <v>156</v>
      </c>
    </row>
    <row r="12001" spans="1:17" x14ac:dyDescent="0.25">
      <c r="A12001">
        <v>2014</v>
      </c>
      <c r="B12001" s="10" t="s">
        <v>776</v>
      </c>
      <c r="C12001">
        <v>58</v>
      </c>
      <c r="D12001" t="s">
        <v>716</v>
      </c>
      <c r="G12001">
        <v>5</v>
      </c>
      <c r="J12001" t="s">
        <v>393</v>
      </c>
      <c r="K12001">
        <v>12</v>
      </c>
      <c r="L12001">
        <v>10</v>
      </c>
      <c r="M12001">
        <v>3</v>
      </c>
    </row>
    <row r="12002" spans="1:17" x14ac:dyDescent="0.25">
      <c r="A12002">
        <v>2014</v>
      </c>
      <c r="B12002" s="10" t="s">
        <v>776</v>
      </c>
      <c r="C12002">
        <v>59</v>
      </c>
      <c r="D12002" t="s">
        <v>716</v>
      </c>
      <c r="G12002">
        <v>4</v>
      </c>
      <c r="J12002" t="s">
        <v>390</v>
      </c>
      <c r="K12002">
        <v>4</v>
      </c>
      <c r="L12002">
        <v>4</v>
      </c>
      <c r="M12002">
        <v>2</v>
      </c>
    </row>
    <row r="12003" spans="1:17" x14ac:dyDescent="0.25">
      <c r="A12003">
        <v>2014</v>
      </c>
      <c r="B12003" s="10" t="s">
        <v>776</v>
      </c>
      <c r="C12003">
        <v>60</v>
      </c>
      <c r="D12003" t="s">
        <v>716</v>
      </c>
      <c r="G12003">
        <v>5</v>
      </c>
      <c r="J12003" t="s">
        <v>393</v>
      </c>
      <c r="K12003">
        <v>20</v>
      </c>
      <c r="L12003">
        <v>10</v>
      </c>
      <c r="M12003">
        <v>15</v>
      </c>
      <c r="P12003">
        <v>2</v>
      </c>
    </row>
    <row r="12004" spans="1:17" x14ac:dyDescent="0.25">
      <c r="A12004">
        <v>2014</v>
      </c>
      <c r="B12004" s="10" t="s">
        <v>776</v>
      </c>
      <c r="C12004">
        <v>61</v>
      </c>
      <c r="D12004" t="s">
        <v>716</v>
      </c>
      <c r="G12004">
        <v>10</v>
      </c>
      <c r="J12004" t="s">
        <v>393</v>
      </c>
      <c r="K12004">
        <v>10</v>
      </c>
      <c r="L12004">
        <v>10</v>
      </c>
      <c r="M12004">
        <v>2</v>
      </c>
    </row>
    <row r="12005" spans="1:17" x14ac:dyDescent="0.25">
      <c r="A12005">
        <v>2014</v>
      </c>
      <c r="B12005" s="10" t="s">
        <v>776</v>
      </c>
      <c r="C12005">
        <v>62</v>
      </c>
      <c r="D12005" t="s">
        <v>716</v>
      </c>
      <c r="G12005">
        <v>3</v>
      </c>
      <c r="J12005" t="s">
        <v>393</v>
      </c>
      <c r="K12005">
        <v>25</v>
      </c>
      <c r="L12005">
        <v>20</v>
      </c>
      <c r="M12005">
        <v>10</v>
      </c>
      <c r="P12005">
        <v>90</v>
      </c>
    </row>
    <row r="12006" spans="1:17" x14ac:dyDescent="0.25">
      <c r="A12006">
        <v>2014</v>
      </c>
      <c r="B12006" s="10" t="s">
        <v>776</v>
      </c>
      <c r="C12006">
        <v>63</v>
      </c>
      <c r="D12006" t="s">
        <v>716</v>
      </c>
      <c r="G12006">
        <v>20</v>
      </c>
      <c r="J12006" t="s">
        <v>392</v>
      </c>
      <c r="K12006">
        <v>25</v>
      </c>
      <c r="L12006">
        <v>20</v>
      </c>
      <c r="M12006">
        <v>15</v>
      </c>
    </row>
    <row r="12007" spans="1:17" x14ac:dyDescent="0.25">
      <c r="A12007">
        <v>2014</v>
      </c>
      <c r="B12007" s="10" t="s">
        <v>776</v>
      </c>
      <c r="C12007">
        <v>64</v>
      </c>
      <c r="D12007" t="s">
        <v>716</v>
      </c>
      <c r="E12007">
        <v>8</v>
      </c>
      <c r="F12007">
        <v>32</v>
      </c>
      <c r="G12007">
        <v>10</v>
      </c>
      <c r="H12007">
        <v>0</v>
      </c>
      <c r="I12007" s="32">
        <f>(SUM(G12007:G12021))/(1000-H12007)*1000</f>
        <v>126</v>
      </c>
      <c r="J12007" t="s">
        <v>393</v>
      </c>
      <c r="K12007">
        <v>20</v>
      </c>
      <c r="L12007">
        <v>15</v>
      </c>
      <c r="M12007">
        <v>20</v>
      </c>
    </row>
    <row r="12008" spans="1:17" x14ac:dyDescent="0.25">
      <c r="A12008">
        <v>2014</v>
      </c>
      <c r="B12008" s="10" t="s">
        <v>776</v>
      </c>
      <c r="C12008">
        <v>65</v>
      </c>
      <c r="D12008" t="s">
        <v>716</v>
      </c>
      <c r="G12008">
        <v>10</v>
      </c>
      <c r="J12008" t="s">
        <v>393</v>
      </c>
      <c r="K12008">
        <v>20</v>
      </c>
      <c r="L12008">
        <v>10</v>
      </c>
      <c r="M12008">
        <v>15</v>
      </c>
      <c r="O12008">
        <v>5</v>
      </c>
      <c r="P12008">
        <v>10</v>
      </c>
      <c r="Q12008" t="s">
        <v>156</v>
      </c>
    </row>
    <row r="12009" spans="1:17" x14ac:dyDescent="0.25">
      <c r="A12009">
        <v>2014</v>
      </c>
      <c r="B12009" s="10" t="s">
        <v>776</v>
      </c>
      <c r="C12009">
        <v>66</v>
      </c>
      <c r="D12009" t="s">
        <v>716</v>
      </c>
      <c r="G12009">
        <v>20</v>
      </c>
      <c r="J12009" t="s">
        <v>390</v>
      </c>
      <c r="K12009">
        <v>30</v>
      </c>
      <c r="L12009">
        <v>25</v>
      </c>
      <c r="M12009">
        <v>15</v>
      </c>
    </row>
    <row r="12010" spans="1:17" x14ac:dyDescent="0.25">
      <c r="A12010">
        <v>2014</v>
      </c>
      <c r="B12010" s="10" t="s">
        <v>776</v>
      </c>
      <c r="C12010">
        <v>67</v>
      </c>
      <c r="D12010" t="s">
        <v>716</v>
      </c>
      <c r="G12010">
        <v>5</v>
      </c>
      <c r="J12010" t="s">
        <v>390</v>
      </c>
      <c r="K12010">
        <v>5</v>
      </c>
      <c r="L12010">
        <v>5</v>
      </c>
      <c r="M12010">
        <v>3</v>
      </c>
    </row>
    <row r="12011" spans="1:17" x14ac:dyDescent="0.25">
      <c r="A12011">
        <v>2014</v>
      </c>
      <c r="B12011" s="10" t="s">
        <v>776</v>
      </c>
      <c r="C12011">
        <v>68</v>
      </c>
      <c r="D12011" t="s">
        <v>716</v>
      </c>
      <c r="G12011">
        <v>10</v>
      </c>
      <c r="J12011" t="s">
        <v>393</v>
      </c>
      <c r="K12011">
        <v>15</v>
      </c>
      <c r="L12011">
        <v>12</v>
      </c>
      <c r="M12011">
        <v>10</v>
      </c>
    </row>
    <row r="12012" spans="1:17" x14ac:dyDescent="0.25">
      <c r="A12012">
        <v>2014</v>
      </c>
      <c r="B12012" s="10" t="s">
        <v>776</v>
      </c>
      <c r="C12012">
        <v>69</v>
      </c>
      <c r="D12012" t="s">
        <v>716</v>
      </c>
      <c r="G12012">
        <v>5</v>
      </c>
      <c r="J12012" t="s">
        <v>393</v>
      </c>
      <c r="K12012">
        <v>12</v>
      </c>
      <c r="L12012">
        <v>10</v>
      </c>
      <c r="M12012">
        <v>10</v>
      </c>
    </row>
    <row r="12013" spans="1:17" x14ac:dyDescent="0.25">
      <c r="A12013">
        <v>2014</v>
      </c>
      <c r="B12013" s="10" t="s">
        <v>776</v>
      </c>
      <c r="C12013">
        <v>70</v>
      </c>
      <c r="D12013" t="s">
        <v>716</v>
      </c>
      <c r="G12013">
        <v>15</v>
      </c>
      <c r="J12013" t="s">
        <v>398</v>
      </c>
      <c r="K12013">
        <v>25</v>
      </c>
      <c r="L12013">
        <v>20</v>
      </c>
      <c r="M12013">
        <v>10</v>
      </c>
    </row>
    <row r="12014" spans="1:17" x14ac:dyDescent="0.25">
      <c r="A12014">
        <v>2014</v>
      </c>
      <c r="B12014" s="10" t="s">
        <v>776</v>
      </c>
      <c r="C12014">
        <v>71</v>
      </c>
      <c r="D12014" t="s">
        <v>716</v>
      </c>
      <c r="G12014">
        <v>10</v>
      </c>
      <c r="J12014" t="s">
        <v>390</v>
      </c>
      <c r="K12014">
        <v>12</v>
      </c>
      <c r="L12014">
        <v>10</v>
      </c>
      <c r="M12014">
        <v>10</v>
      </c>
    </row>
    <row r="12015" spans="1:17" x14ac:dyDescent="0.25">
      <c r="A12015">
        <v>2014</v>
      </c>
      <c r="B12015" s="10" t="s">
        <v>776</v>
      </c>
      <c r="C12015">
        <v>72</v>
      </c>
      <c r="D12015" t="s">
        <v>716</v>
      </c>
      <c r="G12015">
        <v>10</v>
      </c>
      <c r="J12015" t="s">
        <v>390</v>
      </c>
      <c r="K12015">
        <v>12</v>
      </c>
      <c r="L12015">
        <v>10</v>
      </c>
      <c r="M12015">
        <v>8</v>
      </c>
    </row>
    <row r="12016" spans="1:17" x14ac:dyDescent="0.25">
      <c r="A12016">
        <v>2014</v>
      </c>
      <c r="B12016" s="10" t="s">
        <v>776</v>
      </c>
      <c r="C12016">
        <v>73</v>
      </c>
      <c r="D12016" t="s">
        <v>716</v>
      </c>
      <c r="G12016">
        <v>2</v>
      </c>
      <c r="J12016" t="s">
        <v>393</v>
      </c>
      <c r="K12016">
        <v>7</v>
      </c>
      <c r="L12016">
        <v>5</v>
      </c>
      <c r="M12016">
        <v>5</v>
      </c>
    </row>
    <row r="12017" spans="1:21" x14ac:dyDescent="0.25">
      <c r="A12017">
        <v>2014</v>
      </c>
      <c r="B12017" s="10" t="s">
        <v>776</v>
      </c>
      <c r="C12017">
        <v>74</v>
      </c>
      <c r="D12017" t="s">
        <v>716</v>
      </c>
      <c r="G12017">
        <v>8</v>
      </c>
      <c r="J12017" t="s">
        <v>390</v>
      </c>
      <c r="K12017">
        <v>15</v>
      </c>
      <c r="L12017">
        <v>10</v>
      </c>
      <c r="M12017">
        <v>5</v>
      </c>
      <c r="P12017">
        <v>30</v>
      </c>
      <c r="S12017" t="s">
        <v>47</v>
      </c>
      <c r="U12017" t="s">
        <v>722</v>
      </c>
    </row>
    <row r="12018" spans="1:21" x14ac:dyDescent="0.25">
      <c r="A12018">
        <v>2014</v>
      </c>
      <c r="B12018" s="10" t="s">
        <v>776</v>
      </c>
      <c r="C12018">
        <v>75</v>
      </c>
      <c r="D12018" t="s">
        <v>716</v>
      </c>
      <c r="G12018">
        <v>2</v>
      </c>
      <c r="J12018" t="s">
        <v>393</v>
      </c>
      <c r="K12018">
        <v>25</v>
      </c>
      <c r="L12018">
        <v>20</v>
      </c>
      <c r="M12018">
        <v>20</v>
      </c>
      <c r="P12018">
        <v>10</v>
      </c>
    </row>
    <row r="12019" spans="1:21" x14ac:dyDescent="0.25">
      <c r="A12019">
        <v>2014</v>
      </c>
      <c r="B12019" s="10" t="s">
        <v>776</v>
      </c>
      <c r="C12019">
        <v>76</v>
      </c>
      <c r="D12019" t="s">
        <v>716</v>
      </c>
      <c r="G12019">
        <v>5</v>
      </c>
      <c r="J12019" t="s">
        <v>393</v>
      </c>
      <c r="K12019">
        <v>15</v>
      </c>
      <c r="L12019">
        <v>10</v>
      </c>
      <c r="M12019">
        <v>10</v>
      </c>
    </row>
    <row r="12020" spans="1:21" x14ac:dyDescent="0.25">
      <c r="A12020">
        <v>2014</v>
      </c>
      <c r="B12020" s="10" t="s">
        <v>776</v>
      </c>
      <c r="C12020">
        <v>77</v>
      </c>
      <c r="D12020" t="s">
        <v>716</v>
      </c>
      <c r="G12020">
        <v>10</v>
      </c>
      <c r="J12020" t="s">
        <v>388</v>
      </c>
      <c r="K12020">
        <v>10</v>
      </c>
      <c r="L12020">
        <v>10</v>
      </c>
      <c r="M12020">
        <v>8</v>
      </c>
      <c r="P12020">
        <v>35</v>
      </c>
    </row>
    <row r="12021" spans="1:21" x14ac:dyDescent="0.25">
      <c r="A12021">
        <v>2014</v>
      </c>
      <c r="B12021" s="10" t="s">
        <v>776</v>
      </c>
      <c r="C12021">
        <v>78</v>
      </c>
      <c r="D12021" t="s">
        <v>716</v>
      </c>
      <c r="G12021">
        <v>4</v>
      </c>
      <c r="J12021" t="s">
        <v>393</v>
      </c>
      <c r="K12021">
        <v>12</v>
      </c>
      <c r="L12021">
        <v>10</v>
      </c>
      <c r="M12021">
        <v>5</v>
      </c>
    </row>
    <row r="12022" spans="1:21" x14ac:dyDescent="0.25">
      <c r="A12022">
        <v>2014</v>
      </c>
      <c r="B12022" s="10" t="s">
        <v>776</v>
      </c>
      <c r="C12022">
        <v>79</v>
      </c>
      <c r="D12022" t="s">
        <v>769</v>
      </c>
      <c r="E12022">
        <v>9</v>
      </c>
      <c r="F12022">
        <v>36</v>
      </c>
      <c r="G12022">
        <v>3</v>
      </c>
      <c r="H12022">
        <v>0</v>
      </c>
      <c r="I12022" s="32">
        <f>(SUM(G12022:G12037))/(1000-H12022)*1000</f>
        <v>182</v>
      </c>
      <c r="J12022" t="s">
        <v>393</v>
      </c>
      <c r="K12022">
        <v>45</v>
      </c>
      <c r="L12022">
        <v>30</v>
      </c>
      <c r="M12022">
        <v>20</v>
      </c>
      <c r="P12022">
        <v>5</v>
      </c>
    </row>
    <row r="12023" spans="1:21" x14ac:dyDescent="0.25">
      <c r="A12023">
        <v>2014</v>
      </c>
      <c r="B12023" s="10" t="s">
        <v>776</v>
      </c>
      <c r="C12023">
        <v>80</v>
      </c>
      <c r="D12023" t="s">
        <v>769</v>
      </c>
      <c r="G12023">
        <v>5</v>
      </c>
      <c r="J12023" t="s">
        <v>390</v>
      </c>
      <c r="K12023">
        <v>6</v>
      </c>
      <c r="L12023">
        <v>5</v>
      </c>
      <c r="M12023">
        <v>3</v>
      </c>
    </row>
    <row r="12024" spans="1:21" x14ac:dyDescent="0.25">
      <c r="A12024">
        <v>2014</v>
      </c>
      <c r="B12024" s="10" t="s">
        <v>776</v>
      </c>
      <c r="C12024">
        <v>81</v>
      </c>
      <c r="D12024" t="s">
        <v>769</v>
      </c>
      <c r="G12024">
        <v>5</v>
      </c>
      <c r="J12024" t="s">
        <v>390</v>
      </c>
      <c r="K12024">
        <v>7</v>
      </c>
      <c r="L12024">
        <v>5</v>
      </c>
      <c r="M12024">
        <v>2</v>
      </c>
    </row>
    <row r="12025" spans="1:21" x14ac:dyDescent="0.25">
      <c r="A12025">
        <v>2014</v>
      </c>
      <c r="B12025" s="10" t="s">
        <v>776</v>
      </c>
      <c r="C12025">
        <v>82</v>
      </c>
      <c r="D12025" t="s">
        <v>769</v>
      </c>
      <c r="G12025">
        <v>8</v>
      </c>
      <c r="J12025" t="s">
        <v>393</v>
      </c>
      <c r="K12025">
        <v>8</v>
      </c>
      <c r="L12025">
        <v>4</v>
      </c>
      <c r="M12025">
        <v>2</v>
      </c>
    </row>
    <row r="12026" spans="1:21" x14ac:dyDescent="0.25">
      <c r="A12026">
        <v>2014</v>
      </c>
      <c r="B12026" s="10" t="s">
        <v>776</v>
      </c>
      <c r="C12026">
        <v>83</v>
      </c>
      <c r="D12026" t="s">
        <v>769</v>
      </c>
      <c r="G12026">
        <v>6</v>
      </c>
      <c r="J12026" t="s">
        <v>390</v>
      </c>
      <c r="K12026">
        <v>10</v>
      </c>
      <c r="L12026">
        <v>5</v>
      </c>
      <c r="M12026">
        <v>2</v>
      </c>
    </row>
    <row r="12027" spans="1:21" x14ac:dyDescent="0.25">
      <c r="A12027">
        <v>2014</v>
      </c>
      <c r="B12027" s="10" t="s">
        <v>776</v>
      </c>
      <c r="C12027">
        <v>84</v>
      </c>
      <c r="D12027" t="s">
        <v>769</v>
      </c>
      <c r="G12027">
        <v>15</v>
      </c>
      <c r="J12027" t="s">
        <v>393</v>
      </c>
      <c r="K12027">
        <v>15</v>
      </c>
      <c r="L12027">
        <v>12</v>
      </c>
      <c r="M12027">
        <v>12</v>
      </c>
      <c r="P12027">
        <v>5</v>
      </c>
    </row>
    <row r="12028" spans="1:21" x14ac:dyDescent="0.25">
      <c r="A12028">
        <v>2014</v>
      </c>
      <c r="B12028" s="10" t="s">
        <v>776</v>
      </c>
      <c r="C12028">
        <v>85</v>
      </c>
      <c r="D12028" t="s">
        <v>769</v>
      </c>
      <c r="G12028">
        <v>9</v>
      </c>
      <c r="J12028" t="s">
        <v>390</v>
      </c>
      <c r="K12028">
        <v>13</v>
      </c>
      <c r="L12028">
        <v>9</v>
      </c>
      <c r="M12028">
        <v>4</v>
      </c>
    </row>
    <row r="12029" spans="1:21" x14ac:dyDescent="0.25">
      <c r="A12029">
        <v>2014</v>
      </c>
      <c r="B12029" s="10" t="s">
        <v>776</v>
      </c>
      <c r="C12029">
        <v>86</v>
      </c>
      <c r="D12029" t="s">
        <v>769</v>
      </c>
      <c r="G12029">
        <v>4</v>
      </c>
      <c r="J12029" t="s">
        <v>393</v>
      </c>
      <c r="K12029">
        <v>4</v>
      </c>
      <c r="L12029">
        <v>4</v>
      </c>
      <c r="M12029">
        <v>1</v>
      </c>
    </row>
    <row r="12030" spans="1:21" x14ac:dyDescent="0.25">
      <c r="A12030">
        <v>2014</v>
      </c>
      <c r="B12030" s="10" t="s">
        <v>776</v>
      </c>
      <c r="C12030">
        <v>87</v>
      </c>
      <c r="D12030" t="s">
        <v>769</v>
      </c>
      <c r="G12030">
        <v>8</v>
      </c>
      <c r="J12030" t="s">
        <v>390</v>
      </c>
      <c r="K12030">
        <v>8</v>
      </c>
      <c r="L12030">
        <v>7</v>
      </c>
      <c r="M12030">
        <v>2</v>
      </c>
    </row>
    <row r="12031" spans="1:21" x14ac:dyDescent="0.25">
      <c r="A12031">
        <v>2014</v>
      </c>
      <c r="B12031" s="10" t="s">
        <v>776</v>
      </c>
      <c r="C12031">
        <v>88</v>
      </c>
      <c r="D12031" t="s">
        <v>769</v>
      </c>
      <c r="G12031">
        <v>10</v>
      </c>
      <c r="J12031" t="s">
        <v>390</v>
      </c>
      <c r="K12031">
        <v>10</v>
      </c>
      <c r="L12031">
        <v>6</v>
      </c>
      <c r="M12031">
        <v>2</v>
      </c>
    </row>
    <row r="12032" spans="1:21" x14ac:dyDescent="0.25">
      <c r="A12032">
        <v>2014</v>
      </c>
      <c r="B12032" s="10" t="s">
        <v>776</v>
      </c>
      <c r="C12032">
        <v>89</v>
      </c>
      <c r="D12032" t="s">
        <v>769</v>
      </c>
      <c r="G12032">
        <v>45</v>
      </c>
      <c r="J12032" t="s">
        <v>393</v>
      </c>
      <c r="K12032">
        <v>45</v>
      </c>
      <c r="L12032">
        <v>40</v>
      </c>
      <c r="M12032">
        <v>12</v>
      </c>
    </row>
    <row r="12033" spans="1:17" x14ac:dyDescent="0.25">
      <c r="A12033">
        <v>2014</v>
      </c>
      <c r="B12033" s="10" t="s">
        <v>776</v>
      </c>
      <c r="C12033">
        <v>90</v>
      </c>
      <c r="D12033" t="s">
        <v>769</v>
      </c>
      <c r="G12033">
        <v>20</v>
      </c>
      <c r="J12033" t="s">
        <v>388</v>
      </c>
      <c r="K12033">
        <v>20</v>
      </c>
      <c r="L12033">
        <v>10</v>
      </c>
      <c r="M12033">
        <v>5</v>
      </c>
      <c r="P12033">
        <v>30</v>
      </c>
    </row>
    <row r="12034" spans="1:17" x14ac:dyDescent="0.25">
      <c r="A12034">
        <v>2014</v>
      </c>
      <c r="B12034" s="10" t="s">
        <v>776</v>
      </c>
      <c r="C12034">
        <v>91</v>
      </c>
      <c r="D12034" t="s">
        <v>769</v>
      </c>
      <c r="G12034">
        <v>10</v>
      </c>
      <c r="J12034" t="s">
        <v>388</v>
      </c>
      <c r="K12034">
        <v>10</v>
      </c>
      <c r="L12034">
        <v>8</v>
      </c>
      <c r="M12034">
        <v>4</v>
      </c>
    </row>
    <row r="12035" spans="1:17" x14ac:dyDescent="0.25">
      <c r="A12035">
        <v>2014</v>
      </c>
      <c r="B12035" s="10" t="s">
        <v>776</v>
      </c>
      <c r="C12035">
        <v>92</v>
      </c>
      <c r="D12035" t="s">
        <v>769</v>
      </c>
      <c r="G12035">
        <v>8</v>
      </c>
      <c r="J12035" t="s">
        <v>390</v>
      </c>
      <c r="K12035">
        <v>8</v>
      </c>
      <c r="L12035">
        <v>4</v>
      </c>
      <c r="M12035">
        <v>3</v>
      </c>
    </row>
    <row r="12036" spans="1:17" x14ac:dyDescent="0.25">
      <c r="A12036">
        <v>2014</v>
      </c>
      <c r="B12036" s="10" t="s">
        <v>776</v>
      </c>
      <c r="C12036">
        <v>93</v>
      </c>
      <c r="D12036" t="s">
        <v>769</v>
      </c>
      <c r="G12036">
        <v>15</v>
      </c>
      <c r="J12036" t="s">
        <v>393</v>
      </c>
      <c r="K12036">
        <v>15</v>
      </c>
      <c r="L12036">
        <v>7</v>
      </c>
      <c r="M12036">
        <v>7</v>
      </c>
    </row>
    <row r="12037" spans="1:17" x14ac:dyDescent="0.25">
      <c r="A12037">
        <v>2014</v>
      </c>
      <c r="B12037" s="10" t="s">
        <v>776</v>
      </c>
      <c r="C12037">
        <v>94</v>
      </c>
      <c r="D12037" t="s">
        <v>769</v>
      </c>
      <c r="G12037">
        <v>11</v>
      </c>
      <c r="J12037" t="s">
        <v>398</v>
      </c>
      <c r="K12037">
        <v>11</v>
      </c>
      <c r="L12037">
        <v>9</v>
      </c>
      <c r="M12037">
        <v>3</v>
      </c>
    </row>
    <row r="12038" spans="1:17" x14ac:dyDescent="0.25">
      <c r="A12038">
        <v>2014</v>
      </c>
      <c r="B12038" s="10" t="s">
        <v>776</v>
      </c>
      <c r="C12038">
        <v>95</v>
      </c>
      <c r="D12038" t="s">
        <v>769</v>
      </c>
      <c r="E12038">
        <v>10</v>
      </c>
      <c r="F12038">
        <v>36</v>
      </c>
      <c r="G12038">
        <v>6</v>
      </c>
      <c r="H12038">
        <v>0</v>
      </c>
      <c r="I12038" s="32">
        <f>(SUM(G12038:G12049))/(1000-H12038)*1000</f>
        <v>228</v>
      </c>
      <c r="J12038" t="s">
        <v>390</v>
      </c>
      <c r="K12038">
        <v>6</v>
      </c>
      <c r="L12038">
        <v>6</v>
      </c>
      <c r="M12038">
        <v>3</v>
      </c>
    </row>
    <row r="12039" spans="1:17" x14ac:dyDescent="0.25">
      <c r="A12039">
        <v>2014</v>
      </c>
      <c r="B12039" s="10" t="s">
        <v>776</v>
      </c>
      <c r="C12039">
        <v>96</v>
      </c>
      <c r="D12039" t="s">
        <v>769</v>
      </c>
      <c r="G12039">
        <v>8</v>
      </c>
      <c r="J12039" t="s">
        <v>393</v>
      </c>
      <c r="K12039">
        <v>8</v>
      </c>
      <c r="L12039">
        <v>7</v>
      </c>
      <c r="M12039">
        <v>5</v>
      </c>
    </row>
    <row r="12040" spans="1:17" x14ac:dyDescent="0.25">
      <c r="A12040">
        <v>2014</v>
      </c>
      <c r="B12040" s="10" t="s">
        <v>776</v>
      </c>
      <c r="C12040">
        <v>97</v>
      </c>
      <c r="D12040" t="s">
        <v>769</v>
      </c>
      <c r="G12040">
        <v>11</v>
      </c>
      <c r="J12040" t="s">
        <v>392</v>
      </c>
      <c r="K12040">
        <v>11</v>
      </c>
      <c r="L12040">
        <v>10</v>
      </c>
      <c r="M12040">
        <v>3</v>
      </c>
      <c r="P12040">
        <v>60</v>
      </c>
      <c r="Q12040" t="s">
        <v>156</v>
      </c>
    </row>
    <row r="12041" spans="1:17" x14ac:dyDescent="0.25">
      <c r="A12041">
        <v>2014</v>
      </c>
      <c r="B12041" s="10" t="s">
        <v>776</v>
      </c>
      <c r="C12041">
        <v>98</v>
      </c>
      <c r="D12041" t="s">
        <v>769</v>
      </c>
      <c r="G12041">
        <v>25</v>
      </c>
      <c r="J12041" t="s">
        <v>388</v>
      </c>
      <c r="K12041">
        <v>25</v>
      </c>
      <c r="L12041">
        <v>10</v>
      </c>
      <c r="M12041">
        <v>4</v>
      </c>
    </row>
    <row r="12042" spans="1:17" x14ac:dyDescent="0.25">
      <c r="A12042">
        <v>2014</v>
      </c>
      <c r="B12042" s="10" t="s">
        <v>776</v>
      </c>
      <c r="C12042">
        <v>99</v>
      </c>
      <c r="D12042" t="s">
        <v>769</v>
      </c>
      <c r="G12042">
        <v>20</v>
      </c>
      <c r="J12042" t="s">
        <v>389</v>
      </c>
      <c r="K12042">
        <v>20</v>
      </c>
      <c r="L12042">
        <v>5</v>
      </c>
      <c r="M12042">
        <v>10</v>
      </c>
      <c r="O12042">
        <v>10</v>
      </c>
      <c r="P12042">
        <v>30</v>
      </c>
    </row>
    <row r="12043" spans="1:17" x14ac:dyDescent="0.25">
      <c r="A12043">
        <v>2014</v>
      </c>
      <c r="B12043" s="10" t="s">
        <v>776</v>
      </c>
      <c r="C12043">
        <v>100</v>
      </c>
      <c r="D12043" t="s">
        <v>769</v>
      </c>
      <c r="G12043">
        <v>35</v>
      </c>
      <c r="J12043" t="s">
        <v>388</v>
      </c>
      <c r="K12043">
        <v>35</v>
      </c>
      <c r="L12043">
        <v>20</v>
      </c>
      <c r="M12043">
        <v>8</v>
      </c>
      <c r="P12043">
        <v>10</v>
      </c>
    </row>
    <row r="12044" spans="1:17" x14ac:dyDescent="0.25">
      <c r="A12044">
        <v>2014</v>
      </c>
      <c r="B12044" s="10" t="s">
        <v>776</v>
      </c>
      <c r="C12044">
        <v>101</v>
      </c>
      <c r="D12044" t="s">
        <v>769</v>
      </c>
      <c r="G12044">
        <v>35</v>
      </c>
      <c r="J12044" t="s">
        <v>389</v>
      </c>
      <c r="K12044">
        <v>120</v>
      </c>
      <c r="L12044">
        <v>50</v>
      </c>
      <c r="M12044">
        <v>80</v>
      </c>
    </row>
    <row r="12045" spans="1:17" x14ac:dyDescent="0.25">
      <c r="A12045">
        <v>2014</v>
      </c>
      <c r="B12045" s="10" t="s">
        <v>776</v>
      </c>
      <c r="C12045">
        <v>102</v>
      </c>
      <c r="D12045" t="s">
        <v>769</v>
      </c>
      <c r="G12045">
        <v>20</v>
      </c>
      <c r="J12045" t="s">
        <v>398</v>
      </c>
      <c r="K12045">
        <v>20</v>
      </c>
      <c r="L12045">
        <v>5</v>
      </c>
      <c r="M12045">
        <v>2</v>
      </c>
    </row>
    <row r="12046" spans="1:17" x14ac:dyDescent="0.25">
      <c r="A12046">
        <v>2014</v>
      </c>
      <c r="B12046" s="10" t="s">
        <v>776</v>
      </c>
      <c r="C12046">
        <v>103</v>
      </c>
      <c r="D12046" t="s">
        <v>769</v>
      </c>
      <c r="G12046">
        <v>15</v>
      </c>
      <c r="J12046" t="s">
        <v>388</v>
      </c>
      <c r="K12046">
        <v>15</v>
      </c>
      <c r="L12046">
        <v>15</v>
      </c>
      <c r="M12046">
        <v>4</v>
      </c>
    </row>
    <row r="12047" spans="1:17" x14ac:dyDescent="0.25">
      <c r="A12047">
        <v>2014</v>
      </c>
      <c r="B12047" s="10" t="s">
        <v>776</v>
      </c>
      <c r="C12047">
        <v>104</v>
      </c>
      <c r="D12047" t="s">
        <v>769</v>
      </c>
      <c r="G12047">
        <v>8</v>
      </c>
      <c r="J12047" t="s">
        <v>393</v>
      </c>
      <c r="K12047">
        <v>8</v>
      </c>
      <c r="L12047">
        <v>4</v>
      </c>
      <c r="M12047">
        <v>8</v>
      </c>
    </row>
    <row r="12048" spans="1:17" x14ac:dyDescent="0.25">
      <c r="A12048">
        <v>2014</v>
      </c>
      <c r="B12048" s="10" t="s">
        <v>776</v>
      </c>
      <c r="C12048">
        <v>105</v>
      </c>
      <c r="D12048" t="s">
        <v>769</v>
      </c>
      <c r="G12048">
        <v>30</v>
      </c>
      <c r="J12048" t="s">
        <v>388</v>
      </c>
      <c r="K12048">
        <v>30</v>
      </c>
      <c r="L12048">
        <v>15</v>
      </c>
      <c r="M12048">
        <v>4</v>
      </c>
    </row>
    <row r="12049" spans="1:13" x14ac:dyDescent="0.25">
      <c r="A12049">
        <v>2014</v>
      </c>
      <c r="B12049" s="10" t="s">
        <v>776</v>
      </c>
      <c r="C12049">
        <v>106</v>
      </c>
      <c r="D12049" t="s">
        <v>769</v>
      </c>
      <c r="G12049">
        <v>15</v>
      </c>
      <c r="J12049" t="s">
        <v>393</v>
      </c>
      <c r="K12049">
        <v>15</v>
      </c>
      <c r="L12049">
        <v>8</v>
      </c>
      <c r="M12049">
        <v>5</v>
      </c>
    </row>
    <row r="12050" spans="1:13" x14ac:dyDescent="0.25">
      <c r="A12050">
        <v>2014</v>
      </c>
      <c r="B12050" s="6" t="s">
        <v>20</v>
      </c>
      <c r="C12050">
        <v>1</v>
      </c>
      <c r="D12050" t="s">
        <v>716</v>
      </c>
      <c r="E12050">
        <v>1</v>
      </c>
      <c r="F12050">
        <v>29</v>
      </c>
      <c r="G12050">
        <v>10</v>
      </c>
      <c r="H12050">
        <v>0</v>
      </c>
      <c r="I12050" s="32">
        <f>(SUM(G12050:G12060))/(1000-H12050)*1000</f>
        <v>360</v>
      </c>
      <c r="J12050" t="s">
        <v>388</v>
      </c>
      <c r="K12050">
        <v>15</v>
      </c>
      <c r="L12050">
        <v>10</v>
      </c>
      <c r="M12050">
        <v>15</v>
      </c>
    </row>
    <row r="12051" spans="1:13" x14ac:dyDescent="0.25">
      <c r="A12051">
        <v>2014</v>
      </c>
      <c r="B12051" s="6" t="s">
        <v>20</v>
      </c>
      <c r="C12051">
        <v>2</v>
      </c>
      <c r="D12051" t="s">
        <v>716</v>
      </c>
      <c r="G12051">
        <v>10</v>
      </c>
      <c r="J12051" t="s">
        <v>393</v>
      </c>
      <c r="K12051">
        <v>35</v>
      </c>
      <c r="L12051">
        <v>30</v>
      </c>
      <c r="M12051">
        <v>15</v>
      </c>
    </row>
    <row r="12052" spans="1:13" x14ac:dyDescent="0.25">
      <c r="A12052">
        <v>2014</v>
      </c>
      <c r="B12052" s="6" t="s">
        <v>20</v>
      </c>
      <c r="C12052">
        <v>3</v>
      </c>
      <c r="D12052" t="s">
        <v>716</v>
      </c>
      <c r="G12052">
        <v>10</v>
      </c>
      <c r="J12052" t="s">
        <v>393</v>
      </c>
      <c r="K12052">
        <v>30</v>
      </c>
      <c r="L12052">
        <v>15</v>
      </c>
      <c r="M12052">
        <v>5</v>
      </c>
    </row>
    <row r="12053" spans="1:13" x14ac:dyDescent="0.25">
      <c r="A12053">
        <v>2014</v>
      </c>
      <c r="B12053" s="6" t="s">
        <v>20</v>
      </c>
      <c r="C12053">
        <v>4</v>
      </c>
      <c r="D12053" t="s">
        <v>716</v>
      </c>
      <c r="G12053">
        <v>20</v>
      </c>
      <c r="J12053" t="s">
        <v>445</v>
      </c>
      <c r="K12053">
        <v>20</v>
      </c>
      <c r="L12053">
        <v>10</v>
      </c>
      <c r="M12053">
        <v>10</v>
      </c>
    </row>
    <row r="12054" spans="1:13" x14ac:dyDescent="0.25">
      <c r="A12054">
        <v>2014</v>
      </c>
      <c r="B12054" s="6" t="s">
        <v>20</v>
      </c>
      <c r="C12054">
        <v>5</v>
      </c>
      <c r="D12054" t="s">
        <v>716</v>
      </c>
      <c r="G12054">
        <v>65</v>
      </c>
      <c r="J12054" t="s">
        <v>388</v>
      </c>
      <c r="K12054">
        <v>120</v>
      </c>
      <c r="L12054">
        <v>100</v>
      </c>
      <c r="M12054">
        <v>40</v>
      </c>
    </row>
    <row r="12055" spans="1:13" x14ac:dyDescent="0.25">
      <c r="A12055">
        <v>2014</v>
      </c>
      <c r="B12055" s="6" t="s">
        <v>20</v>
      </c>
      <c r="C12055">
        <v>6</v>
      </c>
      <c r="D12055" t="s">
        <v>716</v>
      </c>
      <c r="G12055">
        <v>110</v>
      </c>
      <c r="J12055" t="s">
        <v>389</v>
      </c>
      <c r="K12055">
        <v>200</v>
      </c>
      <c r="L12055">
        <v>150</v>
      </c>
      <c r="M12055">
        <v>150</v>
      </c>
    </row>
    <row r="12056" spans="1:13" x14ac:dyDescent="0.25">
      <c r="A12056">
        <v>2014</v>
      </c>
      <c r="B12056" s="6" t="s">
        <v>20</v>
      </c>
      <c r="C12056">
        <v>7</v>
      </c>
      <c r="D12056" t="s">
        <v>716</v>
      </c>
      <c r="G12056">
        <v>15</v>
      </c>
      <c r="J12056" t="s">
        <v>388</v>
      </c>
      <c r="K12056">
        <v>55</v>
      </c>
      <c r="L12056">
        <v>30</v>
      </c>
      <c r="M12056">
        <v>20</v>
      </c>
    </row>
    <row r="12057" spans="1:13" x14ac:dyDescent="0.25">
      <c r="A12057">
        <v>2014</v>
      </c>
      <c r="B12057" s="6" t="s">
        <v>20</v>
      </c>
      <c r="C12057">
        <v>8</v>
      </c>
      <c r="D12057" t="s">
        <v>716</v>
      </c>
      <c r="G12057">
        <v>40</v>
      </c>
      <c r="J12057" t="s">
        <v>389</v>
      </c>
      <c r="K12057">
        <v>350</v>
      </c>
      <c r="L12057">
        <v>350</v>
      </c>
      <c r="M12057">
        <v>250</v>
      </c>
    </row>
    <row r="12058" spans="1:13" x14ac:dyDescent="0.25">
      <c r="A12058">
        <v>2014</v>
      </c>
      <c r="B12058" s="6" t="s">
        <v>20</v>
      </c>
      <c r="C12058">
        <v>9</v>
      </c>
      <c r="D12058" t="s">
        <v>716</v>
      </c>
      <c r="G12058">
        <v>30</v>
      </c>
      <c r="J12058" t="s">
        <v>388</v>
      </c>
      <c r="K12058">
        <v>50</v>
      </c>
      <c r="L12058">
        <v>40</v>
      </c>
      <c r="M12058">
        <v>20</v>
      </c>
    </row>
    <row r="12059" spans="1:13" x14ac:dyDescent="0.25">
      <c r="A12059">
        <v>2014</v>
      </c>
      <c r="B12059" s="6" t="s">
        <v>20</v>
      </c>
      <c r="C12059">
        <v>10</v>
      </c>
      <c r="D12059" t="s">
        <v>716</v>
      </c>
      <c r="G12059">
        <v>35</v>
      </c>
      <c r="J12059" t="s">
        <v>388</v>
      </c>
      <c r="K12059">
        <v>200</v>
      </c>
      <c r="L12059">
        <v>150</v>
      </c>
      <c r="M12059">
        <v>70</v>
      </c>
    </row>
    <row r="12060" spans="1:13" x14ac:dyDescent="0.25">
      <c r="A12060">
        <v>2014</v>
      </c>
      <c r="B12060" s="6" t="s">
        <v>20</v>
      </c>
      <c r="C12060">
        <v>11</v>
      </c>
      <c r="D12060" t="s">
        <v>716</v>
      </c>
      <c r="G12060">
        <v>15</v>
      </c>
      <c r="J12060" t="s">
        <v>388</v>
      </c>
      <c r="K12060">
        <v>70</v>
      </c>
      <c r="L12060">
        <v>40</v>
      </c>
      <c r="M12060">
        <v>20</v>
      </c>
    </row>
    <row r="12061" spans="1:13" x14ac:dyDescent="0.25">
      <c r="A12061">
        <v>2014</v>
      </c>
      <c r="B12061" s="6" t="s">
        <v>20</v>
      </c>
      <c r="C12061">
        <v>12</v>
      </c>
      <c r="D12061" t="s">
        <v>716</v>
      </c>
      <c r="E12061">
        <v>2</v>
      </c>
      <c r="F12061">
        <v>29</v>
      </c>
      <c r="G12061">
        <v>10</v>
      </c>
      <c r="H12061">
        <v>0</v>
      </c>
      <c r="I12061" s="32">
        <f>(SUM(G12061:G12072))/(1000-H12061)*1000</f>
        <v>230</v>
      </c>
      <c r="J12061" t="s">
        <v>393</v>
      </c>
      <c r="K12061">
        <v>15</v>
      </c>
      <c r="L12061">
        <v>10</v>
      </c>
      <c r="M12061">
        <v>2</v>
      </c>
    </row>
    <row r="12062" spans="1:13" x14ac:dyDescent="0.25">
      <c r="A12062">
        <v>2014</v>
      </c>
      <c r="B12062" s="6" t="s">
        <v>20</v>
      </c>
      <c r="C12062">
        <v>13</v>
      </c>
      <c r="D12062" t="s">
        <v>716</v>
      </c>
      <c r="G12062">
        <v>20</v>
      </c>
      <c r="J12062" t="s">
        <v>398</v>
      </c>
      <c r="K12062">
        <v>30</v>
      </c>
      <c r="L12062">
        <v>20</v>
      </c>
      <c r="M12062">
        <v>15</v>
      </c>
    </row>
    <row r="12063" spans="1:13" x14ac:dyDescent="0.25">
      <c r="A12063">
        <v>2014</v>
      </c>
      <c r="B12063" s="6" t="s">
        <v>20</v>
      </c>
      <c r="C12063">
        <v>14</v>
      </c>
      <c r="D12063" t="s">
        <v>716</v>
      </c>
      <c r="G12063">
        <v>15</v>
      </c>
      <c r="J12063" t="s">
        <v>393</v>
      </c>
      <c r="K12063">
        <v>15</v>
      </c>
      <c r="L12063">
        <v>15</v>
      </c>
      <c r="M12063">
        <v>5</v>
      </c>
    </row>
    <row r="12064" spans="1:13" x14ac:dyDescent="0.25">
      <c r="A12064">
        <v>2014</v>
      </c>
      <c r="B12064" s="6" t="s">
        <v>20</v>
      </c>
      <c r="C12064">
        <v>15</v>
      </c>
      <c r="D12064" t="s">
        <v>716</v>
      </c>
      <c r="G12064">
        <v>30</v>
      </c>
      <c r="J12064" t="s">
        <v>393</v>
      </c>
      <c r="K12064">
        <v>50</v>
      </c>
      <c r="L12064">
        <v>30</v>
      </c>
      <c r="M12064">
        <v>10</v>
      </c>
    </row>
    <row r="12065" spans="1:13" x14ac:dyDescent="0.25">
      <c r="A12065">
        <v>2014</v>
      </c>
      <c r="B12065" s="6" t="s">
        <v>20</v>
      </c>
      <c r="C12065">
        <v>16</v>
      </c>
      <c r="D12065" t="s">
        <v>716</v>
      </c>
      <c r="G12065">
        <v>20</v>
      </c>
      <c r="J12065" t="s">
        <v>393</v>
      </c>
      <c r="K12065">
        <v>40</v>
      </c>
      <c r="L12065">
        <v>40</v>
      </c>
      <c r="M12065">
        <v>10</v>
      </c>
    </row>
    <row r="12066" spans="1:13" x14ac:dyDescent="0.25">
      <c r="A12066">
        <v>2014</v>
      </c>
      <c r="B12066" s="6" t="s">
        <v>20</v>
      </c>
      <c r="C12066">
        <v>17</v>
      </c>
      <c r="D12066" t="s">
        <v>716</v>
      </c>
      <c r="G12066">
        <v>20</v>
      </c>
      <c r="J12066" t="s">
        <v>398</v>
      </c>
      <c r="K12066">
        <v>20</v>
      </c>
      <c r="L12066">
        <v>20</v>
      </c>
      <c r="M12066">
        <v>10</v>
      </c>
    </row>
    <row r="12067" spans="1:13" x14ac:dyDescent="0.25">
      <c r="A12067">
        <v>2014</v>
      </c>
      <c r="B12067" s="6" t="s">
        <v>20</v>
      </c>
      <c r="C12067">
        <v>18</v>
      </c>
      <c r="D12067" t="s">
        <v>716</v>
      </c>
      <c r="G12067">
        <v>20</v>
      </c>
      <c r="J12067" t="s">
        <v>391</v>
      </c>
      <c r="K12067">
        <v>20</v>
      </c>
      <c r="L12067">
        <v>20</v>
      </c>
      <c r="M12067">
        <v>10</v>
      </c>
    </row>
    <row r="12068" spans="1:13" x14ac:dyDescent="0.25">
      <c r="A12068">
        <v>2014</v>
      </c>
      <c r="B12068" s="6" t="s">
        <v>20</v>
      </c>
      <c r="C12068">
        <v>19</v>
      </c>
      <c r="D12068" t="s">
        <v>716</v>
      </c>
      <c r="G12068">
        <v>25</v>
      </c>
      <c r="J12068" t="s">
        <v>393</v>
      </c>
      <c r="K12068">
        <v>30</v>
      </c>
      <c r="L12068">
        <v>20</v>
      </c>
      <c r="M12068">
        <v>10</v>
      </c>
    </row>
    <row r="12069" spans="1:13" x14ac:dyDescent="0.25">
      <c r="A12069">
        <v>2014</v>
      </c>
      <c r="B12069" s="6" t="s">
        <v>20</v>
      </c>
      <c r="C12069">
        <v>20</v>
      </c>
      <c r="D12069" t="s">
        <v>716</v>
      </c>
      <c r="G12069">
        <v>20</v>
      </c>
      <c r="J12069" t="s">
        <v>391</v>
      </c>
      <c r="K12069">
        <v>40</v>
      </c>
      <c r="L12069">
        <v>20</v>
      </c>
      <c r="M12069">
        <v>10</v>
      </c>
    </row>
    <row r="12070" spans="1:13" x14ac:dyDescent="0.25">
      <c r="A12070">
        <v>2014</v>
      </c>
      <c r="B12070" s="6" t="s">
        <v>20</v>
      </c>
      <c r="C12070">
        <v>21</v>
      </c>
      <c r="D12070" t="s">
        <v>716</v>
      </c>
      <c r="G12070">
        <v>20</v>
      </c>
      <c r="J12070" t="s">
        <v>430</v>
      </c>
      <c r="K12070">
        <v>20</v>
      </c>
      <c r="L12070">
        <v>15</v>
      </c>
      <c r="M12070">
        <v>5</v>
      </c>
    </row>
    <row r="12071" spans="1:13" x14ac:dyDescent="0.25">
      <c r="A12071">
        <v>2014</v>
      </c>
      <c r="B12071" s="6" t="s">
        <v>20</v>
      </c>
      <c r="C12071">
        <v>22</v>
      </c>
      <c r="D12071" t="s">
        <v>716</v>
      </c>
      <c r="G12071">
        <v>20</v>
      </c>
      <c r="J12071" t="s">
        <v>390</v>
      </c>
      <c r="K12071">
        <v>20</v>
      </c>
      <c r="L12071">
        <v>15</v>
      </c>
      <c r="M12071">
        <v>5</v>
      </c>
    </row>
    <row r="12072" spans="1:13" x14ac:dyDescent="0.25">
      <c r="A12072">
        <v>2014</v>
      </c>
      <c r="B12072" s="6" t="s">
        <v>20</v>
      </c>
      <c r="C12072">
        <v>23</v>
      </c>
      <c r="D12072" t="s">
        <v>716</v>
      </c>
      <c r="G12072">
        <v>10</v>
      </c>
      <c r="J12072" t="s">
        <v>430</v>
      </c>
      <c r="K12072">
        <v>15</v>
      </c>
      <c r="L12072">
        <v>10</v>
      </c>
      <c r="M12072">
        <v>5</v>
      </c>
    </row>
    <row r="12073" spans="1:13" x14ac:dyDescent="0.25">
      <c r="A12073">
        <v>2014</v>
      </c>
      <c r="B12073" s="6" t="s">
        <v>20</v>
      </c>
      <c r="C12073">
        <v>24</v>
      </c>
      <c r="D12073" t="s">
        <v>716</v>
      </c>
      <c r="E12073">
        <v>3</v>
      </c>
      <c r="F12073">
        <v>29</v>
      </c>
      <c r="G12073">
        <v>65</v>
      </c>
      <c r="H12073">
        <v>0</v>
      </c>
      <c r="I12073" s="32">
        <f>(SUM(G12073:G12083))/(1000-H12073)*1000</f>
        <v>390</v>
      </c>
      <c r="J12073" t="s">
        <v>389</v>
      </c>
      <c r="K12073">
        <v>300</v>
      </c>
      <c r="L12073">
        <v>200</v>
      </c>
      <c r="M12073">
        <v>300</v>
      </c>
    </row>
    <row r="12074" spans="1:13" x14ac:dyDescent="0.25">
      <c r="A12074">
        <v>2014</v>
      </c>
      <c r="B12074" s="6" t="s">
        <v>20</v>
      </c>
      <c r="C12074">
        <v>25</v>
      </c>
      <c r="D12074" t="s">
        <v>716</v>
      </c>
      <c r="G12074">
        <v>55</v>
      </c>
      <c r="J12074" t="s">
        <v>398</v>
      </c>
      <c r="K12074">
        <v>40</v>
      </c>
      <c r="L12074">
        <v>60</v>
      </c>
      <c r="M12074">
        <v>20</v>
      </c>
    </row>
    <row r="12075" spans="1:13" x14ac:dyDescent="0.25">
      <c r="A12075">
        <v>2014</v>
      </c>
      <c r="B12075" s="6" t="s">
        <v>20</v>
      </c>
      <c r="C12075">
        <v>26</v>
      </c>
      <c r="D12075" t="s">
        <v>716</v>
      </c>
      <c r="G12075">
        <v>10</v>
      </c>
      <c r="J12075" t="s">
        <v>393</v>
      </c>
      <c r="K12075">
        <v>15</v>
      </c>
      <c r="L12075">
        <v>10</v>
      </c>
      <c r="M12075">
        <v>10</v>
      </c>
    </row>
    <row r="12076" spans="1:13" x14ac:dyDescent="0.25">
      <c r="A12076">
        <v>2014</v>
      </c>
      <c r="B12076" s="6" t="s">
        <v>20</v>
      </c>
      <c r="C12076">
        <v>27</v>
      </c>
      <c r="D12076" t="s">
        <v>716</v>
      </c>
      <c r="G12076">
        <v>10</v>
      </c>
      <c r="J12076" t="s">
        <v>393</v>
      </c>
      <c r="K12076">
        <v>15</v>
      </c>
      <c r="L12076">
        <v>10</v>
      </c>
      <c r="M12076">
        <v>10</v>
      </c>
    </row>
    <row r="12077" spans="1:13" x14ac:dyDescent="0.25">
      <c r="A12077">
        <v>2014</v>
      </c>
      <c r="B12077" s="6" t="s">
        <v>20</v>
      </c>
      <c r="C12077">
        <v>28</v>
      </c>
      <c r="D12077" t="s">
        <v>716</v>
      </c>
      <c r="G12077">
        <v>30</v>
      </c>
      <c r="J12077" t="s">
        <v>393</v>
      </c>
      <c r="K12077">
        <v>30</v>
      </c>
      <c r="L12077">
        <v>20</v>
      </c>
      <c r="M12077">
        <v>20</v>
      </c>
    </row>
    <row r="12078" spans="1:13" x14ac:dyDescent="0.25">
      <c r="A12078">
        <v>2014</v>
      </c>
      <c r="B12078" s="6" t="s">
        <v>20</v>
      </c>
      <c r="C12078">
        <v>29</v>
      </c>
      <c r="D12078" t="s">
        <v>716</v>
      </c>
      <c r="G12078">
        <v>15</v>
      </c>
      <c r="J12078" t="s">
        <v>388</v>
      </c>
      <c r="K12078">
        <v>70</v>
      </c>
      <c r="L12078">
        <v>60</v>
      </c>
      <c r="M12078">
        <v>30</v>
      </c>
    </row>
    <row r="12079" spans="1:13" x14ac:dyDescent="0.25">
      <c r="A12079">
        <v>2014</v>
      </c>
      <c r="B12079" s="6" t="s">
        <v>20</v>
      </c>
      <c r="C12079">
        <v>30</v>
      </c>
      <c r="D12079" t="s">
        <v>716</v>
      </c>
      <c r="G12079">
        <v>150</v>
      </c>
      <c r="J12079" t="s">
        <v>389</v>
      </c>
      <c r="K12079">
        <v>250</v>
      </c>
      <c r="L12079">
        <v>120</v>
      </c>
      <c r="M12079">
        <v>150</v>
      </c>
    </row>
    <row r="12080" spans="1:13" x14ac:dyDescent="0.25">
      <c r="A12080">
        <v>2014</v>
      </c>
      <c r="B12080" s="6" t="s">
        <v>20</v>
      </c>
      <c r="C12080">
        <v>31</v>
      </c>
      <c r="D12080" t="s">
        <v>716</v>
      </c>
      <c r="G12080">
        <v>15</v>
      </c>
      <c r="J12080" t="s">
        <v>398</v>
      </c>
      <c r="K12080">
        <v>40</v>
      </c>
      <c r="L12080">
        <v>20</v>
      </c>
      <c r="M12080">
        <v>10</v>
      </c>
    </row>
    <row r="12081" spans="1:13" x14ac:dyDescent="0.25">
      <c r="A12081">
        <v>2014</v>
      </c>
      <c r="B12081" s="6" t="s">
        <v>20</v>
      </c>
      <c r="C12081">
        <v>32</v>
      </c>
      <c r="D12081" t="s">
        <v>716</v>
      </c>
      <c r="G12081">
        <v>10</v>
      </c>
      <c r="J12081" t="s">
        <v>393</v>
      </c>
      <c r="K12081">
        <v>20</v>
      </c>
      <c r="L12081">
        <v>10</v>
      </c>
      <c r="M12081">
        <v>2</v>
      </c>
    </row>
    <row r="12082" spans="1:13" x14ac:dyDescent="0.25">
      <c r="A12082">
        <v>2014</v>
      </c>
      <c r="B12082" s="6" t="s">
        <v>20</v>
      </c>
      <c r="C12082">
        <v>33</v>
      </c>
      <c r="D12082" t="s">
        <v>716</v>
      </c>
      <c r="G12082">
        <v>15</v>
      </c>
      <c r="J12082" t="s">
        <v>393</v>
      </c>
      <c r="K12082">
        <v>20</v>
      </c>
      <c r="L12082">
        <v>5</v>
      </c>
      <c r="M12082">
        <v>10</v>
      </c>
    </row>
    <row r="12083" spans="1:13" x14ac:dyDescent="0.25">
      <c r="A12083">
        <v>2014</v>
      </c>
      <c r="B12083" s="6" t="s">
        <v>20</v>
      </c>
      <c r="C12083">
        <v>34</v>
      </c>
      <c r="D12083" t="s">
        <v>716</v>
      </c>
      <c r="G12083">
        <v>15</v>
      </c>
      <c r="J12083" t="s">
        <v>398</v>
      </c>
      <c r="K12083">
        <v>35</v>
      </c>
      <c r="L12083">
        <v>20</v>
      </c>
      <c r="M12083">
        <v>10</v>
      </c>
    </row>
    <row r="12084" spans="1:13" x14ac:dyDescent="0.25">
      <c r="A12084">
        <v>2014</v>
      </c>
      <c r="B12084" s="6" t="s">
        <v>20</v>
      </c>
      <c r="C12084">
        <v>35</v>
      </c>
      <c r="D12084" t="s">
        <v>769</v>
      </c>
      <c r="E12084">
        <v>4</v>
      </c>
      <c r="F12084">
        <v>25</v>
      </c>
      <c r="G12084">
        <v>250</v>
      </c>
      <c r="H12084">
        <v>0</v>
      </c>
      <c r="I12084" s="32">
        <f>(SUM(G12084:G12091))/(1000-H12084)*1000</f>
        <v>650</v>
      </c>
      <c r="J12084" t="s">
        <v>388</v>
      </c>
      <c r="K12084">
        <v>260</v>
      </c>
      <c r="L12084">
        <v>50</v>
      </c>
      <c r="M12084">
        <v>20</v>
      </c>
    </row>
    <row r="12085" spans="1:13" x14ac:dyDescent="0.25">
      <c r="A12085">
        <v>2014</v>
      </c>
      <c r="B12085" s="6" t="s">
        <v>20</v>
      </c>
      <c r="C12085">
        <v>36</v>
      </c>
      <c r="D12085" t="s">
        <v>769</v>
      </c>
      <c r="G12085">
        <v>15</v>
      </c>
      <c r="J12085" t="s">
        <v>398</v>
      </c>
      <c r="K12085">
        <v>15</v>
      </c>
      <c r="L12085">
        <v>15</v>
      </c>
      <c r="M12085">
        <v>15</v>
      </c>
    </row>
    <row r="12086" spans="1:13" x14ac:dyDescent="0.25">
      <c r="A12086">
        <v>2014</v>
      </c>
      <c r="B12086" s="6" t="s">
        <v>20</v>
      </c>
      <c r="C12086">
        <v>37</v>
      </c>
      <c r="D12086" t="s">
        <v>769</v>
      </c>
      <c r="G12086">
        <v>5</v>
      </c>
      <c r="J12086" t="s">
        <v>398</v>
      </c>
      <c r="K12086">
        <v>6</v>
      </c>
      <c r="L12086">
        <v>6</v>
      </c>
      <c r="M12086">
        <v>4</v>
      </c>
    </row>
    <row r="12087" spans="1:13" x14ac:dyDescent="0.25">
      <c r="A12087">
        <v>2014</v>
      </c>
      <c r="B12087" s="6" t="s">
        <v>20</v>
      </c>
      <c r="C12087">
        <v>38</v>
      </c>
      <c r="D12087" t="s">
        <v>769</v>
      </c>
      <c r="G12087">
        <v>25</v>
      </c>
      <c r="J12087" t="s">
        <v>398</v>
      </c>
      <c r="K12087">
        <v>36</v>
      </c>
      <c r="L12087">
        <v>25</v>
      </c>
      <c r="M12087">
        <v>6</v>
      </c>
    </row>
    <row r="12088" spans="1:13" x14ac:dyDescent="0.25">
      <c r="A12088">
        <v>2014</v>
      </c>
      <c r="B12088" s="6" t="s">
        <v>20</v>
      </c>
      <c r="C12088">
        <v>39</v>
      </c>
      <c r="D12088" t="s">
        <v>769</v>
      </c>
      <c r="G12088">
        <v>250</v>
      </c>
      <c r="J12088" t="s">
        <v>388</v>
      </c>
      <c r="K12088">
        <v>250</v>
      </c>
      <c r="L12088">
        <v>200</v>
      </c>
      <c r="M12088">
        <v>20</v>
      </c>
    </row>
    <row r="12089" spans="1:13" x14ac:dyDescent="0.25">
      <c r="A12089">
        <v>2014</v>
      </c>
      <c r="B12089" s="6" t="s">
        <v>20</v>
      </c>
      <c r="C12089">
        <v>40</v>
      </c>
      <c r="D12089" t="s">
        <v>769</v>
      </c>
      <c r="G12089">
        <v>4</v>
      </c>
      <c r="J12089" t="s">
        <v>390</v>
      </c>
      <c r="K12089">
        <v>8</v>
      </c>
      <c r="L12089">
        <v>4</v>
      </c>
      <c r="M12089">
        <v>3</v>
      </c>
    </row>
    <row r="12090" spans="1:13" x14ac:dyDescent="0.25">
      <c r="A12090">
        <v>2014</v>
      </c>
      <c r="B12090" s="6" t="s">
        <v>20</v>
      </c>
      <c r="C12090">
        <v>41</v>
      </c>
      <c r="D12090" t="s">
        <v>769</v>
      </c>
      <c r="G12090">
        <v>90</v>
      </c>
      <c r="J12090" t="s">
        <v>388</v>
      </c>
      <c r="K12090">
        <v>90</v>
      </c>
      <c r="L12090">
        <v>30</v>
      </c>
      <c r="M12090">
        <v>0</v>
      </c>
    </row>
    <row r="12091" spans="1:13" x14ac:dyDescent="0.25">
      <c r="A12091">
        <v>2014</v>
      </c>
      <c r="B12091" s="6" t="s">
        <v>20</v>
      </c>
      <c r="C12091">
        <v>42</v>
      </c>
      <c r="D12091" t="s">
        <v>769</v>
      </c>
      <c r="G12091">
        <v>11</v>
      </c>
      <c r="J12091" t="s">
        <v>393</v>
      </c>
      <c r="K12091">
        <v>11</v>
      </c>
      <c r="L12091">
        <v>6</v>
      </c>
      <c r="M12091">
        <v>6</v>
      </c>
    </row>
    <row r="12092" spans="1:13" x14ac:dyDescent="0.25">
      <c r="A12092">
        <v>2014</v>
      </c>
      <c r="B12092" s="6" t="s">
        <v>20</v>
      </c>
      <c r="C12092">
        <v>43</v>
      </c>
      <c r="D12092" t="s">
        <v>769</v>
      </c>
      <c r="E12092">
        <v>5</v>
      </c>
      <c r="F12092">
        <v>25</v>
      </c>
      <c r="G12092">
        <v>40</v>
      </c>
      <c r="H12092">
        <v>0</v>
      </c>
      <c r="I12092" s="32">
        <f>(SUM(G12092:G12098))/(1000-H12092)*1000</f>
        <v>257</v>
      </c>
      <c r="J12092" t="s">
        <v>388</v>
      </c>
      <c r="K12092">
        <v>40</v>
      </c>
      <c r="L12092">
        <v>30</v>
      </c>
      <c r="M12092">
        <v>15</v>
      </c>
    </row>
    <row r="12093" spans="1:13" x14ac:dyDescent="0.25">
      <c r="A12093">
        <v>2014</v>
      </c>
      <c r="B12093" s="6" t="s">
        <v>20</v>
      </c>
      <c r="C12093">
        <v>44</v>
      </c>
      <c r="D12093" t="s">
        <v>769</v>
      </c>
      <c r="G12093">
        <v>6</v>
      </c>
      <c r="J12093" t="s">
        <v>390</v>
      </c>
      <c r="K12093">
        <v>6</v>
      </c>
      <c r="L12093">
        <v>2</v>
      </c>
      <c r="M12093">
        <v>0</v>
      </c>
    </row>
    <row r="12094" spans="1:13" x14ac:dyDescent="0.25">
      <c r="A12094">
        <v>2014</v>
      </c>
      <c r="B12094" s="6" t="s">
        <v>20</v>
      </c>
      <c r="C12094">
        <v>45</v>
      </c>
      <c r="D12094" t="s">
        <v>769</v>
      </c>
      <c r="G12094">
        <v>75</v>
      </c>
      <c r="J12094" t="s">
        <v>398</v>
      </c>
      <c r="K12094">
        <v>75</v>
      </c>
      <c r="L12094">
        <v>45</v>
      </c>
      <c r="M12094">
        <v>9</v>
      </c>
    </row>
    <row r="12095" spans="1:13" x14ac:dyDescent="0.25">
      <c r="A12095">
        <v>2014</v>
      </c>
      <c r="B12095" s="6" t="s">
        <v>20</v>
      </c>
      <c r="C12095">
        <v>46</v>
      </c>
      <c r="D12095" t="s">
        <v>769</v>
      </c>
      <c r="G12095">
        <v>14</v>
      </c>
      <c r="J12095" t="s">
        <v>393</v>
      </c>
      <c r="K12095">
        <v>14</v>
      </c>
      <c r="L12095">
        <v>12</v>
      </c>
      <c r="M12095">
        <v>12</v>
      </c>
    </row>
    <row r="12096" spans="1:13" x14ac:dyDescent="0.25">
      <c r="A12096">
        <v>2014</v>
      </c>
      <c r="B12096" s="6" t="s">
        <v>20</v>
      </c>
      <c r="C12096">
        <v>47</v>
      </c>
      <c r="D12096" t="s">
        <v>769</v>
      </c>
      <c r="G12096">
        <v>50</v>
      </c>
      <c r="J12096" t="s">
        <v>388</v>
      </c>
      <c r="K12096">
        <v>140</v>
      </c>
      <c r="L12096">
        <v>50</v>
      </c>
      <c r="M12096">
        <v>15</v>
      </c>
    </row>
    <row r="12097" spans="1:21" x14ac:dyDescent="0.25">
      <c r="A12097">
        <v>2014</v>
      </c>
      <c r="B12097" s="6" t="s">
        <v>20</v>
      </c>
      <c r="C12097">
        <v>48</v>
      </c>
      <c r="D12097" t="s">
        <v>769</v>
      </c>
      <c r="G12097">
        <v>2</v>
      </c>
      <c r="J12097" t="s">
        <v>393</v>
      </c>
      <c r="K12097">
        <v>16</v>
      </c>
      <c r="L12097">
        <v>4</v>
      </c>
      <c r="M12097">
        <v>14</v>
      </c>
    </row>
    <row r="12098" spans="1:21" x14ac:dyDescent="0.25">
      <c r="A12098">
        <v>2014</v>
      </c>
      <c r="B12098" s="6" t="s">
        <v>20</v>
      </c>
      <c r="C12098">
        <v>49</v>
      </c>
      <c r="D12098" t="s">
        <v>769</v>
      </c>
      <c r="G12098">
        <v>70</v>
      </c>
      <c r="J12098" t="s">
        <v>388</v>
      </c>
      <c r="K12098">
        <v>100</v>
      </c>
      <c r="L12098">
        <v>70</v>
      </c>
      <c r="M12098">
        <v>15</v>
      </c>
    </row>
    <row r="12099" spans="1:21" x14ac:dyDescent="0.25">
      <c r="A12099">
        <v>2014</v>
      </c>
      <c r="B12099" s="6" t="s">
        <v>20</v>
      </c>
      <c r="C12099">
        <v>50</v>
      </c>
      <c r="D12099" t="s">
        <v>769</v>
      </c>
      <c r="E12099">
        <v>6</v>
      </c>
      <c r="F12099">
        <v>25</v>
      </c>
      <c r="G12099">
        <v>40</v>
      </c>
      <c r="H12099">
        <v>0</v>
      </c>
      <c r="I12099" s="32">
        <f>(SUM(G12099:G12101))/(1000-H12099)*1000</f>
        <v>55</v>
      </c>
      <c r="J12099" t="s">
        <v>389</v>
      </c>
      <c r="K12099">
        <v>60</v>
      </c>
      <c r="L12099">
        <v>40</v>
      </c>
      <c r="M12099">
        <v>0</v>
      </c>
    </row>
    <row r="12100" spans="1:21" x14ac:dyDescent="0.25">
      <c r="A12100">
        <v>2014</v>
      </c>
      <c r="B12100" s="6" t="s">
        <v>20</v>
      </c>
      <c r="C12100">
        <v>51</v>
      </c>
      <c r="D12100" t="s">
        <v>769</v>
      </c>
      <c r="G12100">
        <v>5</v>
      </c>
      <c r="J12100" t="s">
        <v>389</v>
      </c>
      <c r="K12100">
        <v>20</v>
      </c>
      <c r="L12100">
        <v>20</v>
      </c>
      <c r="M12100">
        <v>0</v>
      </c>
    </row>
    <row r="12101" spans="1:21" x14ac:dyDescent="0.25">
      <c r="A12101">
        <v>2014</v>
      </c>
      <c r="B12101" s="6" t="s">
        <v>20</v>
      </c>
      <c r="C12101">
        <v>52</v>
      </c>
      <c r="D12101" t="s">
        <v>769</v>
      </c>
      <c r="G12101">
        <v>10</v>
      </c>
      <c r="J12101" t="s">
        <v>393</v>
      </c>
      <c r="K12101">
        <v>10</v>
      </c>
      <c r="L12101">
        <v>5</v>
      </c>
      <c r="M12101">
        <v>0</v>
      </c>
    </row>
    <row r="12102" spans="1:21" x14ac:dyDescent="0.25">
      <c r="A12102">
        <v>2014</v>
      </c>
      <c r="B12102" s="6" t="s">
        <v>20</v>
      </c>
      <c r="C12102">
        <v>53</v>
      </c>
      <c r="D12102" t="s">
        <v>716</v>
      </c>
      <c r="E12102">
        <v>7</v>
      </c>
      <c r="F12102">
        <v>27</v>
      </c>
      <c r="G12102">
        <v>15</v>
      </c>
      <c r="H12102">
        <v>0</v>
      </c>
      <c r="I12102" s="32">
        <f>(SUM(G12102:G12119))/(1000-H12102)*1000</f>
        <v>137</v>
      </c>
      <c r="J12102" t="s">
        <v>388</v>
      </c>
      <c r="K12102">
        <v>45</v>
      </c>
      <c r="L12102">
        <v>25</v>
      </c>
      <c r="M12102">
        <v>20</v>
      </c>
      <c r="S12102" t="s">
        <v>47</v>
      </c>
      <c r="U12102" t="s">
        <v>722</v>
      </c>
    </row>
    <row r="12103" spans="1:21" x14ac:dyDescent="0.25">
      <c r="A12103">
        <v>2014</v>
      </c>
      <c r="B12103" s="6" t="s">
        <v>20</v>
      </c>
      <c r="C12103">
        <v>54</v>
      </c>
      <c r="D12103" t="s">
        <v>716</v>
      </c>
      <c r="G12103">
        <v>10</v>
      </c>
      <c r="J12103" t="s">
        <v>398</v>
      </c>
      <c r="K12103">
        <v>15</v>
      </c>
      <c r="L12103">
        <v>15</v>
      </c>
      <c r="M12103">
        <v>8</v>
      </c>
    </row>
    <row r="12104" spans="1:21" x14ac:dyDescent="0.25">
      <c r="A12104">
        <v>2014</v>
      </c>
      <c r="B12104" s="6" t="s">
        <v>20</v>
      </c>
      <c r="C12104">
        <v>55</v>
      </c>
      <c r="D12104" t="s">
        <v>716</v>
      </c>
      <c r="G12104">
        <v>2</v>
      </c>
      <c r="J12104" t="s">
        <v>393</v>
      </c>
      <c r="K12104">
        <v>5</v>
      </c>
      <c r="L12104">
        <v>5</v>
      </c>
      <c r="M12104">
        <v>2</v>
      </c>
    </row>
    <row r="12105" spans="1:21" x14ac:dyDescent="0.25">
      <c r="A12105">
        <v>2014</v>
      </c>
      <c r="B12105" s="6" t="s">
        <v>20</v>
      </c>
      <c r="C12105">
        <v>56</v>
      </c>
      <c r="D12105" t="s">
        <v>716</v>
      </c>
      <c r="G12105">
        <v>6</v>
      </c>
      <c r="J12105" t="s">
        <v>393</v>
      </c>
      <c r="K12105">
        <v>8</v>
      </c>
      <c r="L12105">
        <v>5</v>
      </c>
      <c r="M12105">
        <v>3</v>
      </c>
    </row>
    <row r="12106" spans="1:21" x14ac:dyDescent="0.25">
      <c r="A12106">
        <v>2014</v>
      </c>
      <c r="B12106" s="6" t="s">
        <v>20</v>
      </c>
      <c r="C12106">
        <v>57</v>
      </c>
      <c r="D12106" t="s">
        <v>716</v>
      </c>
      <c r="G12106">
        <v>5</v>
      </c>
      <c r="J12106" t="s">
        <v>398</v>
      </c>
      <c r="K12106">
        <v>25</v>
      </c>
      <c r="L12106">
        <v>15</v>
      </c>
      <c r="M12106">
        <v>10</v>
      </c>
    </row>
    <row r="12107" spans="1:21" x14ac:dyDescent="0.25">
      <c r="A12107">
        <v>2014</v>
      </c>
      <c r="B12107" s="6" t="s">
        <v>20</v>
      </c>
      <c r="C12107">
        <v>58</v>
      </c>
      <c r="D12107" t="s">
        <v>716</v>
      </c>
      <c r="G12107">
        <v>5</v>
      </c>
      <c r="J12107" t="s">
        <v>393</v>
      </c>
      <c r="K12107">
        <v>12</v>
      </c>
      <c r="L12107">
        <v>10</v>
      </c>
      <c r="M12107">
        <v>8</v>
      </c>
    </row>
    <row r="12108" spans="1:21" x14ac:dyDescent="0.25">
      <c r="A12108">
        <v>2014</v>
      </c>
      <c r="B12108" s="6" t="s">
        <v>20</v>
      </c>
      <c r="C12108">
        <v>59</v>
      </c>
      <c r="D12108" t="s">
        <v>716</v>
      </c>
      <c r="G12108">
        <v>10</v>
      </c>
      <c r="J12108" t="s">
        <v>388</v>
      </c>
      <c r="K12108">
        <v>100</v>
      </c>
      <c r="L12108">
        <v>50</v>
      </c>
      <c r="M12108">
        <v>30</v>
      </c>
      <c r="P12108">
        <v>70</v>
      </c>
    </row>
    <row r="12109" spans="1:21" x14ac:dyDescent="0.25">
      <c r="A12109">
        <v>2014</v>
      </c>
      <c r="B12109" s="6" t="s">
        <v>20</v>
      </c>
      <c r="C12109">
        <v>60</v>
      </c>
      <c r="D12109" t="s">
        <v>716</v>
      </c>
      <c r="G12109">
        <v>1</v>
      </c>
      <c r="J12109" t="s">
        <v>393</v>
      </c>
      <c r="K12109">
        <v>10</v>
      </c>
      <c r="L12109">
        <v>5</v>
      </c>
      <c r="M12109">
        <v>10</v>
      </c>
    </row>
    <row r="12110" spans="1:21" x14ac:dyDescent="0.25">
      <c r="A12110">
        <v>2014</v>
      </c>
      <c r="B12110" s="6" t="s">
        <v>20</v>
      </c>
      <c r="C12110">
        <v>61</v>
      </c>
      <c r="D12110" t="s">
        <v>716</v>
      </c>
      <c r="G12110">
        <v>5</v>
      </c>
      <c r="J12110" t="s">
        <v>398</v>
      </c>
      <c r="K12110">
        <v>25</v>
      </c>
      <c r="L12110">
        <v>20</v>
      </c>
      <c r="M12110">
        <v>5</v>
      </c>
    </row>
    <row r="12111" spans="1:21" x14ac:dyDescent="0.25">
      <c r="A12111">
        <v>2014</v>
      </c>
      <c r="B12111" s="6" t="s">
        <v>20</v>
      </c>
      <c r="C12111">
        <v>62</v>
      </c>
      <c r="D12111" t="s">
        <v>716</v>
      </c>
      <c r="G12111">
        <v>5</v>
      </c>
      <c r="J12111" t="s">
        <v>393</v>
      </c>
      <c r="K12111">
        <v>20</v>
      </c>
      <c r="L12111">
        <v>15</v>
      </c>
      <c r="M12111">
        <v>5</v>
      </c>
      <c r="O12111">
        <v>5</v>
      </c>
      <c r="P12111">
        <v>5</v>
      </c>
    </row>
    <row r="12112" spans="1:21" x14ac:dyDescent="0.25">
      <c r="A12112">
        <v>2014</v>
      </c>
      <c r="B12112" s="6" t="s">
        <v>20</v>
      </c>
      <c r="C12112">
        <v>63</v>
      </c>
      <c r="D12112" t="s">
        <v>716</v>
      </c>
      <c r="G12112">
        <v>20</v>
      </c>
      <c r="J12112" t="s">
        <v>402</v>
      </c>
      <c r="K12112">
        <v>30</v>
      </c>
      <c r="L12112">
        <v>25</v>
      </c>
      <c r="M12112">
        <v>12</v>
      </c>
    </row>
    <row r="12113" spans="1:21" x14ac:dyDescent="0.25">
      <c r="A12113">
        <v>2014</v>
      </c>
      <c r="B12113" s="6" t="s">
        <v>20</v>
      </c>
      <c r="C12113">
        <v>64</v>
      </c>
      <c r="D12113" t="s">
        <v>716</v>
      </c>
      <c r="G12113">
        <v>28</v>
      </c>
      <c r="J12113" t="s">
        <v>402</v>
      </c>
      <c r="K12113">
        <v>45</v>
      </c>
      <c r="L12113">
        <v>30</v>
      </c>
      <c r="M12113">
        <v>25</v>
      </c>
      <c r="S12113" t="s">
        <v>47</v>
      </c>
      <c r="U12113" t="s">
        <v>734</v>
      </c>
    </row>
    <row r="12114" spans="1:21" x14ac:dyDescent="0.25">
      <c r="A12114">
        <v>2014</v>
      </c>
      <c r="B12114" s="6" t="s">
        <v>20</v>
      </c>
      <c r="C12114">
        <v>65</v>
      </c>
      <c r="D12114" t="s">
        <v>716</v>
      </c>
      <c r="G12114">
        <v>2</v>
      </c>
      <c r="J12114" t="s">
        <v>388</v>
      </c>
      <c r="K12114">
        <v>10</v>
      </c>
      <c r="L12114">
        <v>8</v>
      </c>
      <c r="M12114">
        <v>10</v>
      </c>
    </row>
    <row r="12115" spans="1:21" x14ac:dyDescent="0.25">
      <c r="A12115">
        <v>2014</v>
      </c>
      <c r="B12115" s="6" t="s">
        <v>20</v>
      </c>
      <c r="C12115">
        <v>66</v>
      </c>
      <c r="D12115" t="s">
        <v>716</v>
      </c>
      <c r="G12115">
        <v>13</v>
      </c>
      <c r="J12115" t="s">
        <v>398</v>
      </c>
      <c r="K12115">
        <v>20</v>
      </c>
      <c r="L12115">
        <v>15</v>
      </c>
      <c r="M12115">
        <v>10</v>
      </c>
    </row>
    <row r="12116" spans="1:21" x14ac:dyDescent="0.25">
      <c r="A12116">
        <v>2014</v>
      </c>
      <c r="B12116" s="6" t="s">
        <v>20</v>
      </c>
      <c r="C12116">
        <v>67</v>
      </c>
      <c r="D12116" t="s">
        <v>716</v>
      </c>
      <c r="G12116">
        <v>2</v>
      </c>
      <c r="J12116" t="s">
        <v>393</v>
      </c>
      <c r="K12116">
        <v>30</v>
      </c>
      <c r="L12116">
        <v>15</v>
      </c>
      <c r="M12116">
        <v>15</v>
      </c>
    </row>
    <row r="12117" spans="1:21" x14ac:dyDescent="0.25">
      <c r="A12117">
        <v>2014</v>
      </c>
      <c r="B12117" s="6" t="s">
        <v>20</v>
      </c>
      <c r="C12117">
        <v>68</v>
      </c>
      <c r="D12117" t="s">
        <v>716</v>
      </c>
      <c r="G12117">
        <v>5</v>
      </c>
      <c r="J12117" t="s">
        <v>398</v>
      </c>
      <c r="K12117">
        <v>25</v>
      </c>
      <c r="L12117">
        <v>20</v>
      </c>
      <c r="M12117">
        <v>10</v>
      </c>
    </row>
    <row r="12118" spans="1:21" x14ac:dyDescent="0.25">
      <c r="A12118">
        <v>2014</v>
      </c>
      <c r="B12118" s="6" t="s">
        <v>20</v>
      </c>
      <c r="C12118">
        <v>69</v>
      </c>
      <c r="D12118" t="s">
        <v>716</v>
      </c>
      <c r="G12118">
        <v>1</v>
      </c>
      <c r="J12118" t="s">
        <v>389</v>
      </c>
      <c r="K12118">
        <v>5</v>
      </c>
      <c r="L12118">
        <v>3</v>
      </c>
      <c r="M12118">
        <v>2</v>
      </c>
    </row>
    <row r="12119" spans="1:21" x14ac:dyDescent="0.25">
      <c r="A12119">
        <v>2014</v>
      </c>
      <c r="B12119" s="6" t="s">
        <v>20</v>
      </c>
      <c r="C12119">
        <v>70</v>
      </c>
      <c r="D12119" t="s">
        <v>716</v>
      </c>
      <c r="G12119">
        <v>2</v>
      </c>
      <c r="J12119" t="s">
        <v>391</v>
      </c>
      <c r="K12119">
        <v>10</v>
      </c>
      <c r="L12119">
        <v>8</v>
      </c>
      <c r="M12119">
        <v>5</v>
      </c>
    </row>
    <row r="12120" spans="1:21" x14ac:dyDescent="0.25">
      <c r="A12120">
        <v>2014</v>
      </c>
      <c r="B12120" s="6" t="s">
        <v>20</v>
      </c>
      <c r="C12120">
        <v>71</v>
      </c>
      <c r="D12120" t="s">
        <v>716</v>
      </c>
      <c r="E12120">
        <v>8</v>
      </c>
      <c r="F12120">
        <v>27</v>
      </c>
      <c r="G12120">
        <v>12</v>
      </c>
      <c r="H12120">
        <v>40</v>
      </c>
      <c r="I12120" s="32">
        <f>(SUM(G12120:G12131))/(1000-H12120)*1000</f>
        <v>282.29166666666669</v>
      </c>
      <c r="J12120" t="s">
        <v>393</v>
      </c>
      <c r="K12120">
        <v>12</v>
      </c>
      <c r="L12120">
        <v>10</v>
      </c>
      <c r="M12120">
        <v>3</v>
      </c>
    </row>
    <row r="12121" spans="1:21" x14ac:dyDescent="0.25">
      <c r="A12121">
        <v>2014</v>
      </c>
      <c r="B12121" s="6" t="s">
        <v>20</v>
      </c>
      <c r="C12121">
        <v>72</v>
      </c>
      <c r="D12121" t="s">
        <v>716</v>
      </c>
      <c r="G12121">
        <v>3</v>
      </c>
      <c r="J12121" t="s">
        <v>393</v>
      </c>
      <c r="K12121">
        <v>25</v>
      </c>
      <c r="L12121">
        <v>10</v>
      </c>
      <c r="M12121">
        <v>10</v>
      </c>
    </row>
    <row r="12122" spans="1:21" x14ac:dyDescent="0.25">
      <c r="A12122">
        <v>2014</v>
      </c>
      <c r="B12122" s="6" t="s">
        <v>20</v>
      </c>
      <c r="C12122">
        <v>73</v>
      </c>
      <c r="D12122" t="s">
        <v>716</v>
      </c>
      <c r="G12122">
        <v>10</v>
      </c>
      <c r="J12122" t="s">
        <v>398</v>
      </c>
      <c r="K12122">
        <v>30</v>
      </c>
      <c r="L12122">
        <v>15</v>
      </c>
      <c r="M12122">
        <v>10</v>
      </c>
    </row>
    <row r="12123" spans="1:21" x14ac:dyDescent="0.25">
      <c r="A12123">
        <v>2014</v>
      </c>
      <c r="B12123" s="6" t="s">
        <v>20</v>
      </c>
      <c r="C12123">
        <v>74</v>
      </c>
      <c r="D12123" t="s">
        <v>716</v>
      </c>
      <c r="G12123">
        <v>25</v>
      </c>
      <c r="J12123" t="s">
        <v>388</v>
      </c>
      <c r="K12123">
        <v>120</v>
      </c>
      <c r="L12123">
        <v>80</v>
      </c>
      <c r="M12123">
        <v>20</v>
      </c>
      <c r="P12123">
        <v>70</v>
      </c>
    </row>
    <row r="12124" spans="1:21" x14ac:dyDescent="0.25">
      <c r="A12124">
        <v>2014</v>
      </c>
      <c r="B12124" s="6" t="s">
        <v>20</v>
      </c>
      <c r="C12124">
        <v>75</v>
      </c>
      <c r="D12124" t="s">
        <v>716</v>
      </c>
      <c r="G12124">
        <v>35</v>
      </c>
      <c r="J12124" t="s">
        <v>388</v>
      </c>
      <c r="K12124">
        <v>50</v>
      </c>
      <c r="L12124">
        <v>40</v>
      </c>
      <c r="M12124">
        <v>20</v>
      </c>
      <c r="P12124">
        <v>20</v>
      </c>
    </row>
    <row r="12125" spans="1:21" x14ac:dyDescent="0.25">
      <c r="A12125">
        <v>2014</v>
      </c>
      <c r="B12125" s="6" t="s">
        <v>20</v>
      </c>
      <c r="C12125">
        <v>76</v>
      </c>
      <c r="D12125" t="s">
        <v>716</v>
      </c>
      <c r="G12125">
        <v>8</v>
      </c>
      <c r="J12125" t="s">
        <v>389</v>
      </c>
      <c r="K12125">
        <v>25</v>
      </c>
      <c r="L12125">
        <v>15</v>
      </c>
      <c r="M12125">
        <v>15</v>
      </c>
    </row>
    <row r="12126" spans="1:21" x14ac:dyDescent="0.25">
      <c r="A12126">
        <v>2014</v>
      </c>
      <c r="B12126" s="6" t="s">
        <v>20</v>
      </c>
      <c r="C12126">
        <v>77</v>
      </c>
      <c r="D12126" t="s">
        <v>716</v>
      </c>
      <c r="G12126">
        <v>20</v>
      </c>
      <c r="J12126" t="s">
        <v>388</v>
      </c>
      <c r="K12126">
        <v>90</v>
      </c>
      <c r="L12126">
        <v>50</v>
      </c>
      <c r="M12126">
        <v>20</v>
      </c>
      <c r="P12126">
        <v>20</v>
      </c>
    </row>
    <row r="12127" spans="1:21" x14ac:dyDescent="0.25">
      <c r="A12127">
        <v>2014</v>
      </c>
      <c r="B12127" s="6" t="s">
        <v>20</v>
      </c>
      <c r="C12127">
        <v>78</v>
      </c>
      <c r="D12127" t="s">
        <v>716</v>
      </c>
      <c r="G12127">
        <v>70</v>
      </c>
      <c r="J12127" t="s">
        <v>388</v>
      </c>
      <c r="K12127">
        <v>200</v>
      </c>
      <c r="L12127">
        <v>110</v>
      </c>
      <c r="M12127">
        <v>40</v>
      </c>
      <c r="P12127">
        <v>30</v>
      </c>
    </row>
    <row r="12128" spans="1:21" x14ac:dyDescent="0.25">
      <c r="A12128">
        <v>2014</v>
      </c>
      <c r="B12128" s="6" t="s">
        <v>20</v>
      </c>
      <c r="C12128">
        <v>79</v>
      </c>
      <c r="D12128" t="s">
        <v>716</v>
      </c>
      <c r="G12128">
        <v>10</v>
      </c>
      <c r="J12128" t="s">
        <v>430</v>
      </c>
      <c r="K12128">
        <v>15</v>
      </c>
      <c r="L12128">
        <v>12</v>
      </c>
      <c r="M12128">
        <v>3</v>
      </c>
    </row>
    <row r="12129" spans="1:16" x14ac:dyDescent="0.25">
      <c r="A12129">
        <v>2014</v>
      </c>
      <c r="B12129" s="6" t="s">
        <v>20</v>
      </c>
      <c r="C12129">
        <v>80</v>
      </c>
      <c r="D12129" t="s">
        <v>716</v>
      </c>
      <c r="G12129">
        <v>55</v>
      </c>
      <c r="J12129" t="s">
        <v>388</v>
      </c>
      <c r="K12129">
        <v>200</v>
      </c>
      <c r="L12129">
        <v>120</v>
      </c>
      <c r="M12129">
        <v>35</v>
      </c>
      <c r="P12129">
        <v>30</v>
      </c>
    </row>
    <row r="12130" spans="1:16" x14ac:dyDescent="0.25">
      <c r="A12130">
        <v>2014</v>
      </c>
      <c r="B12130" s="6" t="s">
        <v>20</v>
      </c>
      <c r="C12130">
        <v>81</v>
      </c>
      <c r="D12130" t="s">
        <v>716</v>
      </c>
      <c r="G12130">
        <v>20</v>
      </c>
      <c r="J12130" t="s">
        <v>393</v>
      </c>
      <c r="K12130">
        <v>40</v>
      </c>
      <c r="L12130">
        <v>25</v>
      </c>
      <c r="M12130">
        <v>20</v>
      </c>
      <c r="P12130">
        <v>20</v>
      </c>
    </row>
    <row r="12131" spans="1:16" x14ac:dyDescent="0.25">
      <c r="A12131">
        <v>2014</v>
      </c>
      <c r="B12131" s="6" t="s">
        <v>20</v>
      </c>
      <c r="C12131">
        <v>82</v>
      </c>
      <c r="D12131" t="s">
        <v>716</v>
      </c>
      <c r="G12131">
        <v>3</v>
      </c>
      <c r="J12131" t="s">
        <v>393</v>
      </c>
      <c r="K12131">
        <v>15</v>
      </c>
      <c r="L12131">
        <v>10</v>
      </c>
      <c r="M12131">
        <v>10</v>
      </c>
    </row>
    <row r="12132" spans="1:16" x14ac:dyDescent="0.25">
      <c r="A12132">
        <v>2014</v>
      </c>
      <c r="B12132" s="6" t="s">
        <v>20</v>
      </c>
      <c r="C12132">
        <v>83</v>
      </c>
      <c r="D12132" t="s">
        <v>716</v>
      </c>
      <c r="E12132">
        <v>9</v>
      </c>
      <c r="F12132">
        <v>27</v>
      </c>
      <c r="G12132">
        <v>15</v>
      </c>
      <c r="H12132">
        <v>0</v>
      </c>
      <c r="I12132" s="32">
        <f>(SUM(G12132:G12149))/(1000-H12132)*1000</f>
        <v>95</v>
      </c>
      <c r="J12132" t="s">
        <v>399</v>
      </c>
      <c r="K12132">
        <v>25</v>
      </c>
      <c r="L12132">
        <v>20</v>
      </c>
      <c r="M12132">
        <v>15</v>
      </c>
      <c r="P12132">
        <v>10</v>
      </c>
    </row>
    <row r="12133" spans="1:16" x14ac:dyDescent="0.25">
      <c r="A12133">
        <v>2014</v>
      </c>
      <c r="B12133" s="6" t="s">
        <v>20</v>
      </c>
      <c r="C12133">
        <v>84</v>
      </c>
      <c r="D12133" t="s">
        <v>716</v>
      </c>
      <c r="G12133">
        <v>2</v>
      </c>
      <c r="J12133" t="s">
        <v>388</v>
      </c>
      <c r="K12133">
        <v>15</v>
      </c>
      <c r="L12133">
        <v>15</v>
      </c>
      <c r="M12133">
        <v>10</v>
      </c>
      <c r="P12133">
        <v>10</v>
      </c>
    </row>
    <row r="12134" spans="1:16" x14ac:dyDescent="0.25">
      <c r="A12134">
        <v>2014</v>
      </c>
      <c r="B12134" s="6" t="s">
        <v>20</v>
      </c>
      <c r="C12134">
        <v>85</v>
      </c>
      <c r="D12134" t="s">
        <v>716</v>
      </c>
      <c r="G12134">
        <v>1</v>
      </c>
      <c r="J12134" t="s">
        <v>393</v>
      </c>
      <c r="K12134">
        <v>20</v>
      </c>
      <c r="L12134">
        <v>15</v>
      </c>
      <c r="M12134">
        <v>15</v>
      </c>
      <c r="P12134">
        <v>5</v>
      </c>
    </row>
    <row r="12135" spans="1:16" x14ac:dyDescent="0.25">
      <c r="A12135">
        <v>2014</v>
      </c>
      <c r="B12135" s="6" t="s">
        <v>20</v>
      </c>
      <c r="C12135">
        <v>86</v>
      </c>
      <c r="D12135" t="s">
        <v>716</v>
      </c>
      <c r="G12135">
        <v>1</v>
      </c>
      <c r="J12135" t="s">
        <v>393</v>
      </c>
      <c r="K12135">
        <v>20</v>
      </c>
      <c r="L12135">
        <v>15</v>
      </c>
      <c r="M12135">
        <v>15</v>
      </c>
      <c r="P12135">
        <v>20</v>
      </c>
    </row>
    <row r="12136" spans="1:16" x14ac:dyDescent="0.25">
      <c r="A12136">
        <v>2014</v>
      </c>
      <c r="B12136" s="6" t="s">
        <v>20</v>
      </c>
      <c r="C12136">
        <v>87</v>
      </c>
      <c r="D12136" t="s">
        <v>716</v>
      </c>
      <c r="G12136">
        <v>2</v>
      </c>
      <c r="J12136" t="s">
        <v>393</v>
      </c>
      <c r="K12136">
        <v>15</v>
      </c>
      <c r="L12136">
        <v>15</v>
      </c>
      <c r="M12136">
        <v>20</v>
      </c>
      <c r="P12136">
        <v>10</v>
      </c>
    </row>
    <row r="12137" spans="1:16" x14ac:dyDescent="0.25">
      <c r="A12137">
        <v>2014</v>
      </c>
      <c r="B12137" s="6" t="s">
        <v>20</v>
      </c>
      <c r="C12137">
        <v>88</v>
      </c>
      <c r="D12137" t="s">
        <v>716</v>
      </c>
      <c r="G12137">
        <v>10</v>
      </c>
      <c r="J12137" t="s">
        <v>388</v>
      </c>
      <c r="K12137">
        <v>10</v>
      </c>
      <c r="L12137">
        <v>15</v>
      </c>
      <c r="M12137">
        <v>10</v>
      </c>
    </row>
    <row r="12138" spans="1:16" x14ac:dyDescent="0.25">
      <c r="A12138">
        <v>2014</v>
      </c>
      <c r="B12138" s="6" t="s">
        <v>20</v>
      </c>
      <c r="C12138">
        <v>89</v>
      </c>
      <c r="D12138" t="s">
        <v>716</v>
      </c>
      <c r="G12138">
        <v>2</v>
      </c>
      <c r="J12138" t="s">
        <v>388</v>
      </c>
      <c r="K12138">
        <v>120</v>
      </c>
      <c r="L12138">
        <v>80</v>
      </c>
      <c r="M12138">
        <v>90</v>
      </c>
      <c r="P12138">
        <v>50</v>
      </c>
    </row>
    <row r="12139" spans="1:16" x14ac:dyDescent="0.25">
      <c r="A12139">
        <v>2014</v>
      </c>
      <c r="B12139" s="6" t="s">
        <v>20</v>
      </c>
      <c r="C12139">
        <v>90</v>
      </c>
      <c r="D12139" t="s">
        <v>716</v>
      </c>
      <c r="G12139">
        <v>2</v>
      </c>
      <c r="J12139" t="s">
        <v>388</v>
      </c>
      <c r="K12139">
        <v>20</v>
      </c>
      <c r="L12139">
        <v>5</v>
      </c>
      <c r="M12139">
        <v>10</v>
      </c>
      <c r="P12139">
        <v>20</v>
      </c>
    </row>
    <row r="12140" spans="1:16" x14ac:dyDescent="0.25">
      <c r="A12140">
        <v>2014</v>
      </c>
      <c r="B12140" s="6" t="s">
        <v>20</v>
      </c>
      <c r="C12140">
        <v>91</v>
      </c>
      <c r="D12140" t="s">
        <v>716</v>
      </c>
      <c r="G12140">
        <v>10</v>
      </c>
      <c r="J12140" t="s">
        <v>392</v>
      </c>
      <c r="K12140">
        <v>40</v>
      </c>
      <c r="L12140">
        <v>35</v>
      </c>
      <c r="M12140">
        <v>12</v>
      </c>
    </row>
    <row r="12141" spans="1:16" x14ac:dyDescent="0.25">
      <c r="A12141">
        <v>2014</v>
      </c>
      <c r="B12141" s="6" t="s">
        <v>20</v>
      </c>
      <c r="C12141">
        <v>92</v>
      </c>
      <c r="D12141" t="s">
        <v>716</v>
      </c>
      <c r="G12141">
        <v>5</v>
      </c>
      <c r="J12141" t="s">
        <v>393</v>
      </c>
      <c r="K12141">
        <v>5</v>
      </c>
      <c r="L12141">
        <v>5</v>
      </c>
      <c r="M12141">
        <v>2</v>
      </c>
    </row>
    <row r="12142" spans="1:16" x14ac:dyDescent="0.25">
      <c r="A12142">
        <v>2014</v>
      </c>
      <c r="B12142" s="6" t="s">
        <v>20</v>
      </c>
      <c r="C12142">
        <v>93</v>
      </c>
      <c r="D12142" t="s">
        <v>716</v>
      </c>
      <c r="G12142">
        <v>15</v>
      </c>
      <c r="J12142" t="s">
        <v>386</v>
      </c>
      <c r="K12142">
        <v>110</v>
      </c>
      <c r="L12142">
        <v>50</v>
      </c>
      <c r="M12142">
        <v>20</v>
      </c>
    </row>
    <row r="12143" spans="1:16" x14ac:dyDescent="0.25">
      <c r="A12143">
        <v>2014</v>
      </c>
      <c r="B12143" s="6" t="s">
        <v>20</v>
      </c>
      <c r="C12143">
        <v>94</v>
      </c>
      <c r="D12143" t="s">
        <v>716</v>
      </c>
      <c r="G12143">
        <v>15</v>
      </c>
      <c r="J12143" t="s">
        <v>390</v>
      </c>
      <c r="K12143">
        <v>15</v>
      </c>
      <c r="L12143">
        <v>15</v>
      </c>
      <c r="M12143">
        <v>10</v>
      </c>
    </row>
    <row r="12144" spans="1:16" x14ac:dyDescent="0.25">
      <c r="A12144">
        <v>2014</v>
      </c>
      <c r="B12144" s="6" t="s">
        <v>20</v>
      </c>
      <c r="C12144">
        <v>95</v>
      </c>
      <c r="D12144" t="s">
        <v>716</v>
      </c>
      <c r="G12144">
        <v>2</v>
      </c>
      <c r="J12144" t="s">
        <v>392</v>
      </c>
      <c r="K12144">
        <v>20</v>
      </c>
      <c r="L12144">
        <v>10</v>
      </c>
      <c r="M12144">
        <v>5</v>
      </c>
    </row>
    <row r="12145" spans="1:17" x14ac:dyDescent="0.25">
      <c r="A12145">
        <v>2014</v>
      </c>
      <c r="B12145" s="6" t="s">
        <v>20</v>
      </c>
      <c r="C12145">
        <v>96</v>
      </c>
      <c r="D12145" t="s">
        <v>716</v>
      </c>
      <c r="G12145">
        <v>2</v>
      </c>
      <c r="J12145" t="s">
        <v>392</v>
      </c>
      <c r="K12145">
        <v>90</v>
      </c>
      <c r="L12145">
        <v>80</v>
      </c>
      <c r="M12145">
        <v>35</v>
      </c>
      <c r="P12145">
        <v>80</v>
      </c>
      <c r="Q12145" t="s">
        <v>156</v>
      </c>
    </row>
    <row r="12146" spans="1:17" x14ac:dyDescent="0.25">
      <c r="A12146">
        <v>2014</v>
      </c>
      <c r="B12146" s="6" t="s">
        <v>20</v>
      </c>
      <c r="C12146">
        <v>97</v>
      </c>
      <c r="D12146" t="s">
        <v>716</v>
      </c>
      <c r="G12146">
        <v>1</v>
      </c>
      <c r="J12146" t="s">
        <v>386</v>
      </c>
      <c r="K12146">
        <v>10</v>
      </c>
      <c r="L12146">
        <v>15</v>
      </c>
      <c r="M12146">
        <v>10</v>
      </c>
    </row>
    <row r="12147" spans="1:17" x14ac:dyDescent="0.25">
      <c r="A12147">
        <v>2014</v>
      </c>
      <c r="B12147" s="6" t="s">
        <v>20</v>
      </c>
      <c r="C12147">
        <v>98</v>
      </c>
      <c r="D12147" t="s">
        <v>716</v>
      </c>
      <c r="G12147">
        <v>5</v>
      </c>
      <c r="J12147" t="s">
        <v>390</v>
      </c>
      <c r="K12147">
        <v>10</v>
      </c>
      <c r="L12147">
        <v>5</v>
      </c>
      <c r="M12147">
        <v>5</v>
      </c>
    </row>
    <row r="12148" spans="1:17" x14ac:dyDescent="0.25">
      <c r="A12148">
        <v>2014</v>
      </c>
      <c r="B12148" s="6" t="s">
        <v>20</v>
      </c>
      <c r="C12148">
        <v>99</v>
      </c>
      <c r="D12148" t="s">
        <v>716</v>
      </c>
      <c r="G12148">
        <v>3</v>
      </c>
      <c r="J12148" t="s">
        <v>393</v>
      </c>
      <c r="K12148">
        <v>5</v>
      </c>
      <c r="L12148">
        <v>5</v>
      </c>
      <c r="M12148">
        <v>2</v>
      </c>
    </row>
    <row r="12149" spans="1:17" x14ac:dyDescent="0.25">
      <c r="A12149">
        <v>2014</v>
      </c>
      <c r="B12149" s="6" t="s">
        <v>20</v>
      </c>
      <c r="C12149">
        <v>100</v>
      </c>
      <c r="D12149" t="s">
        <v>716</v>
      </c>
      <c r="G12149">
        <v>2</v>
      </c>
      <c r="J12149" t="s">
        <v>393</v>
      </c>
      <c r="K12149">
        <v>8</v>
      </c>
      <c r="L12149">
        <v>5</v>
      </c>
      <c r="M12149">
        <v>3</v>
      </c>
    </row>
    <row r="12150" spans="1:17" x14ac:dyDescent="0.25">
      <c r="A12150">
        <v>2014</v>
      </c>
      <c r="B12150" s="6" t="s">
        <v>68</v>
      </c>
      <c r="C12150">
        <v>1</v>
      </c>
      <c r="D12150" t="s">
        <v>716</v>
      </c>
      <c r="E12150">
        <v>1</v>
      </c>
      <c r="F12150">
        <v>37</v>
      </c>
      <c r="G12150">
        <v>10</v>
      </c>
      <c r="H12150">
        <v>50</v>
      </c>
      <c r="I12150" s="32">
        <f>(SUM(G12150:G12156))/(1000-H12150)*1000</f>
        <v>48.421052631578945</v>
      </c>
      <c r="J12150" t="s">
        <v>392</v>
      </c>
      <c r="K12150">
        <v>20</v>
      </c>
      <c r="L12150">
        <v>15</v>
      </c>
      <c r="M12150">
        <v>5</v>
      </c>
    </row>
    <row r="12151" spans="1:17" x14ac:dyDescent="0.25">
      <c r="A12151">
        <v>2014</v>
      </c>
      <c r="B12151" s="6" t="s">
        <v>68</v>
      </c>
      <c r="C12151">
        <v>2</v>
      </c>
      <c r="D12151" t="s">
        <v>716</v>
      </c>
      <c r="G12151">
        <v>3</v>
      </c>
      <c r="J12151" t="s">
        <v>427</v>
      </c>
      <c r="K12151">
        <v>20</v>
      </c>
      <c r="L12151">
        <v>15</v>
      </c>
      <c r="M12151">
        <v>5</v>
      </c>
    </row>
    <row r="12152" spans="1:17" x14ac:dyDescent="0.25">
      <c r="A12152">
        <v>2014</v>
      </c>
      <c r="B12152" s="6" t="s">
        <v>68</v>
      </c>
      <c r="C12152">
        <v>3</v>
      </c>
      <c r="D12152" t="s">
        <v>716</v>
      </c>
      <c r="G12152">
        <v>5</v>
      </c>
      <c r="J12152" t="s">
        <v>397</v>
      </c>
      <c r="K12152">
        <v>40</v>
      </c>
      <c r="L12152">
        <v>15</v>
      </c>
      <c r="M12152">
        <v>25</v>
      </c>
      <c r="P12152">
        <v>30</v>
      </c>
    </row>
    <row r="12153" spans="1:17" x14ac:dyDescent="0.25">
      <c r="A12153">
        <v>2014</v>
      </c>
      <c r="B12153" s="6" t="s">
        <v>68</v>
      </c>
      <c r="C12153">
        <v>4</v>
      </c>
      <c r="D12153" t="s">
        <v>716</v>
      </c>
      <c r="G12153">
        <v>10</v>
      </c>
      <c r="J12153" t="s">
        <v>393</v>
      </c>
      <c r="K12153">
        <v>50</v>
      </c>
      <c r="L12153">
        <v>15</v>
      </c>
      <c r="M12153">
        <v>30</v>
      </c>
      <c r="P12153">
        <v>35</v>
      </c>
    </row>
    <row r="12154" spans="1:17" x14ac:dyDescent="0.25">
      <c r="A12154">
        <v>2014</v>
      </c>
      <c r="B12154" s="6" t="s">
        <v>68</v>
      </c>
      <c r="C12154">
        <v>5</v>
      </c>
      <c r="D12154" t="s">
        <v>716</v>
      </c>
      <c r="G12154">
        <v>5</v>
      </c>
      <c r="J12154" t="s">
        <v>390</v>
      </c>
      <c r="K12154">
        <v>10</v>
      </c>
      <c r="L12154">
        <v>5</v>
      </c>
      <c r="M12154">
        <v>5</v>
      </c>
    </row>
    <row r="12155" spans="1:17" x14ac:dyDescent="0.25">
      <c r="A12155">
        <v>2014</v>
      </c>
      <c r="B12155" s="6" t="s">
        <v>68</v>
      </c>
      <c r="C12155">
        <v>6</v>
      </c>
      <c r="D12155" t="s">
        <v>716</v>
      </c>
      <c r="G12155">
        <v>10</v>
      </c>
      <c r="J12155" t="s">
        <v>397</v>
      </c>
      <c r="K12155">
        <v>40</v>
      </c>
      <c r="L12155">
        <v>30</v>
      </c>
      <c r="M12155">
        <v>30</v>
      </c>
      <c r="P12155">
        <v>60</v>
      </c>
    </row>
    <row r="12156" spans="1:17" x14ac:dyDescent="0.25">
      <c r="A12156">
        <v>2014</v>
      </c>
      <c r="B12156" s="6" t="s">
        <v>68</v>
      </c>
      <c r="C12156">
        <v>7</v>
      </c>
      <c r="D12156" t="s">
        <v>716</v>
      </c>
      <c r="G12156">
        <v>3</v>
      </c>
      <c r="J12156" t="s">
        <v>397</v>
      </c>
      <c r="K12156">
        <v>10</v>
      </c>
      <c r="L12156">
        <v>10</v>
      </c>
      <c r="M12156">
        <v>5</v>
      </c>
      <c r="P12156">
        <v>1</v>
      </c>
    </row>
    <row r="12157" spans="1:17" x14ac:dyDescent="0.25">
      <c r="A12157">
        <v>2014</v>
      </c>
      <c r="B12157" s="6" t="s">
        <v>68</v>
      </c>
      <c r="C12157">
        <v>8</v>
      </c>
      <c r="D12157" t="s">
        <v>716</v>
      </c>
      <c r="E12157">
        <v>2</v>
      </c>
      <c r="F12157">
        <v>37</v>
      </c>
      <c r="G12157">
        <v>6</v>
      </c>
      <c r="H12157">
        <v>10</v>
      </c>
      <c r="I12157" s="32">
        <f>(SUM(G12157:G12173))/(1000-H12157)*1000</f>
        <v>155.55555555555557</v>
      </c>
      <c r="J12157" t="s">
        <v>723</v>
      </c>
      <c r="K12157">
        <v>10</v>
      </c>
      <c r="L12157">
        <v>10</v>
      </c>
      <c r="M12157">
        <v>2</v>
      </c>
    </row>
    <row r="12158" spans="1:17" x14ac:dyDescent="0.25">
      <c r="A12158">
        <v>2014</v>
      </c>
      <c r="B12158" s="6" t="s">
        <v>68</v>
      </c>
      <c r="C12158">
        <v>9</v>
      </c>
      <c r="D12158" t="s">
        <v>716</v>
      </c>
      <c r="G12158">
        <v>5</v>
      </c>
      <c r="J12158" t="s">
        <v>397</v>
      </c>
      <c r="K12158">
        <v>150</v>
      </c>
      <c r="L12158">
        <v>100</v>
      </c>
      <c r="M12158">
        <v>50</v>
      </c>
      <c r="P12158">
        <v>50</v>
      </c>
    </row>
    <row r="12159" spans="1:17" x14ac:dyDescent="0.25">
      <c r="A12159">
        <v>2014</v>
      </c>
      <c r="B12159" s="6" t="s">
        <v>68</v>
      </c>
      <c r="C12159">
        <v>10</v>
      </c>
      <c r="D12159" t="s">
        <v>716</v>
      </c>
      <c r="G12159">
        <v>10</v>
      </c>
      <c r="J12159" t="s">
        <v>424</v>
      </c>
      <c r="K12159">
        <v>220</v>
      </c>
      <c r="L12159">
        <v>150</v>
      </c>
      <c r="M12159">
        <v>100</v>
      </c>
      <c r="P12159">
        <v>10</v>
      </c>
    </row>
    <row r="12160" spans="1:17" x14ac:dyDescent="0.25">
      <c r="A12160">
        <v>2014</v>
      </c>
      <c r="B12160" s="6" t="s">
        <v>68</v>
      </c>
      <c r="C12160">
        <v>11</v>
      </c>
      <c r="D12160" t="s">
        <v>716</v>
      </c>
      <c r="G12160">
        <v>20</v>
      </c>
      <c r="J12160" t="s">
        <v>393</v>
      </c>
      <c r="K12160">
        <v>35</v>
      </c>
      <c r="L12160">
        <v>20</v>
      </c>
      <c r="M12160">
        <v>16</v>
      </c>
      <c r="P12160">
        <v>5</v>
      </c>
    </row>
    <row r="12161" spans="1:16" x14ac:dyDescent="0.25">
      <c r="A12161">
        <v>2014</v>
      </c>
      <c r="B12161" s="6" t="s">
        <v>68</v>
      </c>
      <c r="C12161">
        <v>12</v>
      </c>
      <c r="D12161" t="s">
        <v>716</v>
      </c>
      <c r="G12161">
        <v>3</v>
      </c>
      <c r="J12161" t="s">
        <v>393</v>
      </c>
      <c r="K12161">
        <v>20</v>
      </c>
      <c r="L12161">
        <v>20</v>
      </c>
      <c r="M12161">
        <v>2</v>
      </c>
      <c r="P12161">
        <v>5</v>
      </c>
    </row>
    <row r="12162" spans="1:16" x14ac:dyDescent="0.25">
      <c r="A12162">
        <v>2014</v>
      </c>
      <c r="B12162" s="6" t="s">
        <v>68</v>
      </c>
      <c r="C12162">
        <v>13</v>
      </c>
      <c r="D12162" t="s">
        <v>716</v>
      </c>
      <c r="G12162">
        <v>10</v>
      </c>
      <c r="J12162" t="s">
        <v>393</v>
      </c>
      <c r="K12162">
        <v>25</v>
      </c>
      <c r="L12162">
        <v>10</v>
      </c>
      <c r="M12162">
        <v>15</v>
      </c>
    </row>
    <row r="12163" spans="1:16" x14ac:dyDescent="0.25">
      <c r="A12163">
        <v>2014</v>
      </c>
      <c r="B12163" s="6" t="s">
        <v>68</v>
      </c>
      <c r="C12163">
        <v>14</v>
      </c>
      <c r="D12163" t="s">
        <v>716</v>
      </c>
      <c r="G12163">
        <v>5</v>
      </c>
      <c r="J12163" t="s">
        <v>398</v>
      </c>
      <c r="K12163">
        <v>15</v>
      </c>
      <c r="L12163">
        <v>10</v>
      </c>
      <c r="M12163">
        <v>10</v>
      </c>
    </row>
    <row r="12164" spans="1:16" x14ac:dyDescent="0.25">
      <c r="A12164">
        <v>2014</v>
      </c>
      <c r="B12164" s="6" t="s">
        <v>68</v>
      </c>
      <c r="C12164">
        <v>15</v>
      </c>
      <c r="D12164" t="s">
        <v>716</v>
      </c>
      <c r="G12164">
        <v>3</v>
      </c>
      <c r="J12164" t="s">
        <v>390</v>
      </c>
      <c r="K12164">
        <v>10</v>
      </c>
      <c r="L12164">
        <v>5</v>
      </c>
      <c r="M12164">
        <v>10</v>
      </c>
    </row>
    <row r="12165" spans="1:16" x14ac:dyDescent="0.25">
      <c r="A12165">
        <v>2014</v>
      </c>
      <c r="B12165" s="6" t="s">
        <v>68</v>
      </c>
      <c r="C12165">
        <v>16</v>
      </c>
      <c r="D12165" t="s">
        <v>716</v>
      </c>
      <c r="G12165">
        <v>10</v>
      </c>
      <c r="J12165" t="s">
        <v>427</v>
      </c>
      <c r="K12165">
        <v>25</v>
      </c>
      <c r="L12165">
        <v>20</v>
      </c>
      <c r="M12165">
        <v>5</v>
      </c>
    </row>
    <row r="12166" spans="1:16" x14ac:dyDescent="0.25">
      <c r="A12166">
        <v>2014</v>
      </c>
      <c r="B12166" s="6" t="s">
        <v>68</v>
      </c>
      <c r="C12166">
        <v>17</v>
      </c>
      <c r="D12166" t="s">
        <v>716</v>
      </c>
      <c r="G12166">
        <v>15</v>
      </c>
      <c r="J12166" t="s">
        <v>393</v>
      </c>
      <c r="K12166">
        <v>25</v>
      </c>
      <c r="L12166">
        <v>20</v>
      </c>
      <c r="M12166">
        <v>15</v>
      </c>
    </row>
    <row r="12167" spans="1:16" x14ac:dyDescent="0.25">
      <c r="A12167">
        <v>2014</v>
      </c>
      <c r="B12167" s="6" t="s">
        <v>68</v>
      </c>
      <c r="C12167">
        <v>18</v>
      </c>
      <c r="D12167" t="s">
        <v>716</v>
      </c>
      <c r="G12167">
        <v>2</v>
      </c>
      <c r="J12167" t="s">
        <v>390</v>
      </c>
      <c r="K12167">
        <v>20</v>
      </c>
      <c r="L12167">
        <v>10</v>
      </c>
      <c r="M12167">
        <v>15</v>
      </c>
    </row>
    <row r="12168" spans="1:16" x14ac:dyDescent="0.25">
      <c r="A12168">
        <v>2014</v>
      </c>
      <c r="B12168" s="6" t="s">
        <v>68</v>
      </c>
      <c r="C12168">
        <v>19</v>
      </c>
      <c r="D12168" t="s">
        <v>716</v>
      </c>
      <c r="G12168">
        <v>5</v>
      </c>
      <c r="J12168" t="s">
        <v>391</v>
      </c>
      <c r="K12168">
        <v>10</v>
      </c>
      <c r="L12168">
        <v>10</v>
      </c>
      <c r="M12168">
        <v>5</v>
      </c>
    </row>
    <row r="12169" spans="1:16" x14ac:dyDescent="0.25">
      <c r="A12169">
        <v>2014</v>
      </c>
      <c r="B12169" s="6" t="s">
        <v>68</v>
      </c>
      <c r="C12169">
        <v>20</v>
      </c>
      <c r="D12169" t="s">
        <v>716</v>
      </c>
      <c r="G12169">
        <v>5</v>
      </c>
      <c r="J12169" t="s">
        <v>393</v>
      </c>
      <c r="K12169">
        <v>30</v>
      </c>
      <c r="L12169">
        <v>20</v>
      </c>
      <c r="M12169">
        <v>10</v>
      </c>
    </row>
    <row r="12170" spans="1:16" x14ac:dyDescent="0.25">
      <c r="A12170">
        <v>2014</v>
      </c>
      <c r="B12170" s="6" t="s">
        <v>68</v>
      </c>
      <c r="C12170">
        <v>21</v>
      </c>
      <c r="D12170" t="s">
        <v>716</v>
      </c>
      <c r="G12170">
        <v>20</v>
      </c>
      <c r="J12170" t="s">
        <v>397</v>
      </c>
      <c r="K12170">
        <v>20</v>
      </c>
      <c r="L12170">
        <v>15</v>
      </c>
      <c r="M12170">
        <v>15</v>
      </c>
    </row>
    <row r="12171" spans="1:16" x14ac:dyDescent="0.25">
      <c r="A12171">
        <v>2014</v>
      </c>
      <c r="B12171" s="6" t="s">
        <v>68</v>
      </c>
      <c r="C12171">
        <v>22</v>
      </c>
      <c r="D12171" t="s">
        <v>716</v>
      </c>
      <c r="G12171">
        <v>20</v>
      </c>
      <c r="J12171" t="s">
        <v>427</v>
      </c>
      <c r="K12171">
        <v>30</v>
      </c>
      <c r="L12171">
        <v>20</v>
      </c>
      <c r="M12171">
        <v>15</v>
      </c>
      <c r="P12171">
        <v>1</v>
      </c>
    </row>
    <row r="12172" spans="1:16" x14ac:dyDescent="0.25">
      <c r="A12172">
        <v>2014</v>
      </c>
      <c r="B12172" s="6" t="s">
        <v>68</v>
      </c>
      <c r="C12172">
        <v>23</v>
      </c>
      <c r="D12172" t="s">
        <v>716</v>
      </c>
      <c r="G12172">
        <v>5</v>
      </c>
      <c r="J12172" t="s">
        <v>427</v>
      </c>
      <c r="K12172">
        <v>15</v>
      </c>
      <c r="L12172">
        <v>15</v>
      </c>
      <c r="M12172">
        <v>10</v>
      </c>
    </row>
    <row r="12173" spans="1:16" x14ac:dyDescent="0.25">
      <c r="A12173">
        <v>2014</v>
      </c>
      <c r="B12173" s="6" t="s">
        <v>68</v>
      </c>
      <c r="C12173">
        <v>24</v>
      </c>
      <c r="D12173" t="s">
        <v>716</v>
      </c>
      <c r="G12173">
        <v>10</v>
      </c>
      <c r="J12173" t="s">
        <v>392</v>
      </c>
      <c r="K12173">
        <v>20</v>
      </c>
      <c r="L12173">
        <v>15</v>
      </c>
      <c r="M12173">
        <v>10</v>
      </c>
    </row>
    <row r="12174" spans="1:16" x14ac:dyDescent="0.25">
      <c r="A12174">
        <v>2014</v>
      </c>
      <c r="B12174" s="6" t="s">
        <v>68</v>
      </c>
      <c r="C12174">
        <v>25</v>
      </c>
      <c r="D12174" t="s">
        <v>716</v>
      </c>
      <c r="E12174">
        <v>3</v>
      </c>
      <c r="F12174">
        <v>37</v>
      </c>
      <c r="G12174">
        <v>15</v>
      </c>
      <c r="H12174">
        <v>0</v>
      </c>
      <c r="I12174" s="32">
        <f>(SUM(G12174:G12187))/(1000-H12174)*1000</f>
        <v>146</v>
      </c>
      <c r="J12174" t="s">
        <v>393</v>
      </c>
      <c r="K12174">
        <v>30</v>
      </c>
      <c r="L12174">
        <v>20</v>
      </c>
      <c r="M12174">
        <v>10</v>
      </c>
    </row>
    <row r="12175" spans="1:16" x14ac:dyDescent="0.25">
      <c r="A12175">
        <v>2014</v>
      </c>
      <c r="B12175" s="6" t="s">
        <v>68</v>
      </c>
      <c r="C12175">
        <v>26</v>
      </c>
      <c r="D12175" t="s">
        <v>716</v>
      </c>
      <c r="G12175">
        <v>10</v>
      </c>
      <c r="J12175" t="s">
        <v>418</v>
      </c>
      <c r="K12175">
        <v>10</v>
      </c>
      <c r="L12175">
        <v>10</v>
      </c>
      <c r="M12175">
        <v>10</v>
      </c>
    </row>
    <row r="12176" spans="1:16" x14ac:dyDescent="0.25">
      <c r="A12176">
        <v>2014</v>
      </c>
      <c r="B12176" s="6" t="s">
        <v>68</v>
      </c>
      <c r="C12176">
        <v>27</v>
      </c>
      <c r="D12176" t="s">
        <v>716</v>
      </c>
      <c r="G12176">
        <v>10</v>
      </c>
      <c r="J12176" t="s">
        <v>768</v>
      </c>
      <c r="K12176">
        <v>10</v>
      </c>
      <c r="L12176">
        <v>10</v>
      </c>
      <c r="M12176">
        <v>3</v>
      </c>
    </row>
    <row r="12177" spans="1:16" x14ac:dyDescent="0.25">
      <c r="A12177">
        <v>2014</v>
      </c>
      <c r="B12177" s="6" t="s">
        <v>68</v>
      </c>
      <c r="C12177">
        <v>28</v>
      </c>
      <c r="D12177" t="s">
        <v>716</v>
      </c>
      <c r="G12177">
        <v>6</v>
      </c>
      <c r="J12177" t="s">
        <v>393</v>
      </c>
      <c r="K12177">
        <v>35</v>
      </c>
      <c r="L12177">
        <v>15</v>
      </c>
      <c r="M12177">
        <v>15</v>
      </c>
      <c r="P12177">
        <v>50</v>
      </c>
    </row>
    <row r="12178" spans="1:16" x14ac:dyDescent="0.25">
      <c r="A12178">
        <v>2014</v>
      </c>
      <c r="B12178" s="6" t="s">
        <v>68</v>
      </c>
      <c r="C12178">
        <v>29</v>
      </c>
      <c r="D12178" t="s">
        <v>716</v>
      </c>
      <c r="G12178">
        <v>25</v>
      </c>
      <c r="J12178" t="s">
        <v>427</v>
      </c>
      <c r="K12178">
        <v>25</v>
      </c>
      <c r="L12178">
        <v>20</v>
      </c>
      <c r="M12178">
        <v>20</v>
      </c>
    </row>
    <row r="12179" spans="1:16" x14ac:dyDescent="0.25">
      <c r="A12179">
        <v>2014</v>
      </c>
      <c r="B12179" s="6" t="s">
        <v>68</v>
      </c>
      <c r="C12179">
        <v>30</v>
      </c>
      <c r="D12179" t="s">
        <v>716</v>
      </c>
      <c r="G12179">
        <v>5</v>
      </c>
      <c r="J12179" t="s">
        <v>392</v>
      </c>
      <c r="K12179">
        <v>40</v>
      </c>
      <c r="L12179">
        <v>30</v>
      </c>
      <c r="M12179">
        <v>20</v>
      </c>
    </row>
    <row r="12180" spans="1:16" x14ac:dyDescent="0.25">
      <c r="A12180">
        <v>2014</v>
      </c>
      <c r="B12180" s="6" t="s">
        <v>68</v>
      </c>
      <c r="C12180">
        <v>31</v>
      </c>
      <c r="D12180" t="s">
        <v>716</v>
      </c>
      <c r="G12180">
        <v>10</v>
      </c>
      <c r="J12180" t="s">
        <v>392</v>
      </c>
      <c r="K12180">
        <v>40</v>
      </c>
      <c r="L12180">
        <v>15</v>
      </c>
      <c r="M12180">
        <v>10</v>
      </c>
    </row>
    <row r="12181" spans="1:16" x14ac:dyDescent="0.25">
      <c r="A12181">
        <v>2014</v>
      </c>
      <c r="B12181" s="6" t="s">
        <v>68</v>
      </c>
      <c r="C12181">
        <v>32</v>
      </c>
      <c r="D12181" t="s">
        <v>716</v>
      </c>
      <c r="G12181">
        <v>10</v>
      </c>
      <c r="J12181" t="s">
        <v>393</v>
      </c>
      <c r="K12181">
        <v>40</v>
      </c>
      <c r="L12181">
        <v>25</v>
      </c>
      <c r="M12181">
        <v>25</v>
      </c>
    </row>
    <row r="12182" spans="1:16" x14ac:dyDescent="0.25">
      <c r="A12182">
        <v>2014</v>
      </c>
      <c r="B12182" s="6" t="s">
        <v>68</v>
      </c>
      <c r="C12182">
        <v>33</v>
      </c>
      <c r="D12182" t="s">
        <v>716</v>
      </c>
      <c r="G12182">
        <v>10</v>
      </c>
      <c r="J12182" t="s">
        <v>393</v>
      </c>
      <c r="K12182">
        <v>40</v>
      </c>
      <c r="L12182">
        <v>15</v>
      </c>
      <c r="M12182">
        <v>15</v>
      </c>
    </row>
    <row r="12183" spans="1:16" x14ac:dyDescent="0.25">
      <c r="A12183">
        <v>2014</v>
      </c>
      <c r="B12183" s="6" t="s">
        <v>68</v>
      </c>
      <c r="C12183">
        <v>34</v>
      </c>
      <c r="D12183" t="s">
        <v>716</v>
      </c>
      <c r="G12183">
        <v>10</v>
      </c>
      <c r="J12183" t="s">
        <v>393</v>
      </c>
      <c r="K12183">
        <v>20</v>
      </c>
      <c r="L12183">
        <v>10</v>
      </c>
      <c r="M12183">
        <v>10</v>
      </c>
    </row>
    <row r="12184" spans="1:16" x14ac:dyDescent="0.25">
      <c r="A12184">
        <v>2014</v>
      </c>
      <c r="B12184" s="6" t="s">
        <v>68</v>
      </c>
      <c r="C12184">
        <v>35</v>
      </c>
      <c r="D12184" t="s">
        <v>716</v>
      </c>
      <c r="G12184">
        <v>10</v>
      </c>
      <c r="J12184" t="s">
        <v>393</v>
      </c>
      <c r="K12184">
        <v>40</v>
      </c>
      <c r="L12184">
        <v>15</v>
      </c>
      <c r="M12184">
        <v>10</v>
      </c>
    </row>
    <row r="12185" spans="1:16" x14ac:dyDescent="0.25">
      <c r="A12185">
        <v>2014</v>
      </c>
      <c r="B12185" s="6" t="s">
        <v>68</v>
      </c>
      <c r="C12185">
        <v>36</v>
      </c>
      <c r="D12185" t="s">
        <v>716</v>
      </c>
      <c r="G12185">
        <v>10</v>
      </c>
      <c r="J12185" t="s">
        <v>430</v>
      </c>
      <c r="K12185">
        <v>15</v>
      </c>
      <c r="L12185">
        <v>15</v>
      </c>
      <c r="M12185">
        <v>5</v>
      </c>
    </row>
    <row r="12186" spans="1:16" x14ac:dyDescent="0.25">
      <c r="A12186">
        <v>2014</v>
      </c>
      <c r="B12186" s="6" t="s">
        <v>68</v>
      </c>
      <c r="C12186">
        <v>37</v>
      </c>
      <c r="D12186" t="s">
        <v>716</v>
      </c>
      <c r="G12186">
        <v>10</v>
      </c>
      <c r="J12186" t="s">
        <v>392</v>
      </c>
      <c r="K12186">
        <v>40</v>
      </c>
      <c r="L12186">
        <v>40</v>
      </c>
      <c r="M12186">
        <v>10</v>
      </c>
    </row>
    <row r="12187" spans="1:16" x14ac:dyDescent="0.25">
      <c r="A12187">
        <v>2014</v>
      </c>
      <c r="B12187" s="6" t="s">
        <v>68</v>
      </c>
      <c r="C12187">
        <v>38</v>
      </c>
      <c r="D12187" t="s">
        <v>716</v>
      </c>
      <c r="G12187">
        <v>5</v>
      </c>
      <c r="J12187" t="s">
        <v>392</v>
      </c>
      <c r="K12187">
        <v>20</v>
      </c>
      <c r="L12187">
        <v>15</v>
      </c>
      <c r="M12187">
        <v>10</v>
      </c>
    </row>
    <row r="12188" spans="1:16" x14ac:dyDescent="0.25">
      <c r="A12188">
        <v>2014</v>
      </c>
      <c r="B12188" s="6" t="s">
        <v>68</v>
      </c>
      <c r="C12188">
        <v>39</v>
      </c>
      <c r="D12188" t="s">
        <v>769</v>
      </c>
      <c r="E12188">
        <v>4</v>
      </c>
      <c r="F12188">
        <v>37</v>
      </c>
      <c r="G12188">
        <v>8</v>
      </c>
      <c r="H12188">
        <v>0</v>
      </c>
      <c r="I12188" s="32">
        <f>(SUM(G12188:G12195))/(1000-H12188)*1000</f>
        <v>119</v>
      </c>
      <c r="J12188" t="s">
        <v>397</v>
      </c>
      <c r="K12188">
        <v>30</v>
      </c>
      <c r="L12188">
        <v>10</v>
      </c>
      <c r="M12188">
        <v>0</v>
      </c>
    </row>
    <row r="12189" spans="1:16" x14ac:dyDescent="0.25">
      <c r="A12189">
        <v>2014</v>
      </c>
      <c r="B12189" s="6" t="s">
        <v>68</v>
      </c>
      <c r="C12189">
        <v>40</v>
      </c>
      <c r="D12189" t="s">
        <v>769</v>
      </c>
      <c r="G12189">
        <v>25</v>
      </c>
      <c r="J12189" t="s">
        <v>393</v>
      </c>
      <c r="K12189">
        <v>45</v>
      </c>
      <c r="L12189">
        <v>30</v>
      </c>
      <c r="M12189">
        <v>20</v>
      </c>
      <c r="P12189">
        <v>50</v>
      </c>
    </row>
    <row r="12190" spans="1:16" x14ac:dyDescent="0.25">
      <c r="A12190">
        <v>2014</v>
      </c>
      <c r="B12190" s="6" t="s">
        <v>68</v>
      </c>
      <c r="C12190">
        <v>41</v>
      </c>
      <c r="D12190" t="s">
        <v>769</v>
      </c>
      <c r="G12190">
        <v>20</v>
      </c>
      <c r="J12190" t="s">
        <v>393</v>
      </c>
      <c r="K12190">
        <v>20</v>
      </c>
      <c r="L12190">
        <v>15</v>
      </c>
      <c r="M12190">
        <v>10</v>
      </c>
      <c r="P12190">
        <v>10</v>
      </c>
    </row>
    <row r="12191" spans="1:16" x14ac:dyDescent="0.25">
      <c r="A12191">
        <v>2014</v>
      </c>
      <c r="B12191" s="6" t="s">
        <v>68</v>
      </c>
      <c r="C12191">
        <v>42</v>
      </c>
      <c r="D12191" t="s">
        <v>769</v>
      </c>
      <c r="G12191">
        <v>10</v>
      </c>
      <c r="J12191" t="s">
        <v>393</v>
      </c>
      <c r="K12191">
        <v>10</v>
      </c>
      <c r="L12191">
        <v>10</v>
      </c>
      <c r="M12191">
        <v>0</v>
      </c>
    </row>
    <row r="12192" spans="1:16" x14ac:dyDescent="0.25">
      <c r="A12192">
        <v>2014</v>
      </c>
      <c r="B12192" s="6" t="s">
        <v>68</v>
      </c>
      <c r="C12192">
        <v>43</v>
      </c>
      <c r="D12192" t="s">
        <v>769</v>
      </c>
      <c r="G12192">
        <v>25</v>
      </c>
      <c r="J12192" t="s">
        <v>398</v>
      </c>
      <c r="K12192">
        <v>35</v>
      </c>
      <c r="L12192">
        <v>25</v>
      </c>
      <c r="M12192">
        <v>6</v>
      </c>
      <c r="P12192">
        <v>3</v>
      </c>
    </row>
    <row r="12193" spans="1:21" x14ac:dyDescent="0.25">
      <c r="A12193">
        <v>2014</v>
      </c>
      <c r="B12193" s="6" t="s">
        <v>68</v>
      </c>
      <c r="C12193">
        <v>44</v>
      </c>
      <c r="D12193" t="s">
        <v>769</v>
      </c>
      <c r="G12193">
        <v>15</v>
      </c>
      <c r="J12193" t="s">
        <v>389</v>
      </c>
      <c r="K12193">
        <v>50</v>
      </c>
      <c r="L12193">
        <v>30</v>
      </c>
      <c r="M12193">
        <v>0</v>
      </c>
      <c r="S12193" t="s">
        <v>31</v>
      </c>
      <c r="U12193" t="s">
        <v>781</v>
      </c>
    </row>
    <row r="12194" spans="1:21" x14ac:dyDescent="0.25">
      <c r="A12194">
        <v>2014</v>
      </c>
      <c r="B12194" s="6" t="s">
        <v>68</v>
      </c>
      <c r="C12194">
        <v>45</v>
      </c>
      <c r="D12194" t="s">
        <v>769</v>
      </c>
      <c r="G12194">
        <v>2</v>
      </c>
      <c r="J12194" t="s">
        <v>397</v>
      </c>
      <c r="K12194">
        <v>10</v>
      </c>
      <c r="L12194">
        <v>7</v>
      </c>
      <c r="M12194">
        <v>0</v>
      </c>
    </row>
    <row r="12195" spans="1:21" x14ac:dyDescent="0.25">
      <c r="A12195">
        <v>2014</v>
      </c>
      <c r="B12195" s="6" t="s">
        <v>68</v>
      </c>
      <c r="C12195">
        <v>46</v>
      </c>
      <c r="D12195" t="s">
        <v>769</v>
      </c>
      <c r="G12195">
        <v>14</v>
      </c>
      <c r="J12195" t="s">
        <v>397</v>
      </c>
      <c r="K12195">
        <v>14</v>
      </c>
      <c r="L12195">
        <v>10</v>
      </c>
      <c r="M12195">
        <v>5</v>
      </c>
    </row>
    <row r="12196" spans="1:21" x14ac:dyDescent="0.25">
      <c r="A12196">
        <v>2014</v>
      </c>
      <c r="B12196" s="6" t="s">
        <v>68</v>
      </c>
      <c r="C12196">
        <v>47</v>
      </c>
      <c r="D12196" t="s">
        <v>769</v>
      </c>
      <c r="E12196">
        <v>5</v>
      </c>
      <c r="F12196">
        <v>36</v>
      </c>
      <c r="G12196">
        <v>12</v>
      </c>
      <c r="H12196">
        <v>0</v>
      </c>
      <c r="I12196" s="32">
        <f>(SUM(G12196:G12208))/(1000-H12196)*1000</f>
        <v>141</v>
      </c>
      <c r="J12196" t="s">
        <v>393</v>
      </c>
      <c r="K12196">
        <v>15</v>
      </c>
      <c r="L12196">
        <v>12</v>
      </c>
      <c r="M12196">
        <v>0</v>
      </c>
      <c r="P12196">
        <v>50</v>
      </c>
    </row>
    <row r="12197" spans="1:21" x14ac:dyDescent="0.25">
      <c r="A12197">
        <v>2014</v>
      </c>
      <c r="B12197" s="6" t="s">
        <v>68</v>
      </c>
      <c r="C12197">
        <v>48</v>
      </c>
      <c r="D12197" t="s">
        <v>769</v>
      </c>
      <c r="G12197">
        <v>2</v>
      </c>
      <c r="J12197" t="s">
        <v>392</v>
      </c>
      <c r="K12197">
        <v>2</v>
      </c>
      <c r="L12197">
        <v>2</v>
      </c>
      <c r="M12197">
        <v>0</v>
      </c>
    </row>
    <row r="12198" spans="1:21" x14ac:dyDescent="0.25">
      <c r="A12198">
        <v>2014</v>
      </c>
      <c r="B12198" s="6" t="s">
        <v>68</v>
      </c>
      <c r="C12198">
        <v>49</v>
      </c>
      <c r="D12198" t="s">
        <v>769</v>
      </c>
      <c r="G12198">
        <v>4</v>
      </c>
      <c r="J12198" t="s">
        <v>390</v>
      </c>
      <c r="K12198">
        <v>6</v>
      </c>
      <c r="L12198">
        <v>4</v>
      </c>
      <c r="M12198">
        <v>0</v>
      </c>
    </row>
    <row r="12199" spans="1:21" x14ac:dyDescent="0.25">
      <c r="A12199">
        <v>2014</v>
      </c>
      <c r="B12199" s="6" t="s">
        <v>68</v>
      </c>
      <c r="C12199">
        <v>50</v>
      </c>
      <c r="D12199" t="s">
        <v>769</v>
      </c>
      <c r="G12199">
        <v>10</v>
      </c>
      <c r="J12199" t="s">
        <v>392</v>
      </c>
      <c r="K12199">
        <v>15</v>
      </c>
      <c r="L12199">
        <v>10</v>
      </c>
      <c r="M12199">
        <v>0</v>
      </c>
    </row>
    <row r="12200" spans="1:21" x14ac:dyDescent="0.25">
      <c r="A12200">
        <v>2014</v>
      </c>
      <c r="B12200" s="6" t="s">
        <v>68</v>
      </c>
      <c r="C12200">
        <v>51</v>
      </c>
      <c r="D12200" t="s">
        <v>769</v>
      </c>
      <c r="G12200">
        <v>6</v>
      </c>
      <c r="J12200" t="s">
        <v>394</v>
      </c>
      <c r="K12200">
        <v>7</v>
      </c>
      <c r="L12200">
        <v>4</v>
      </c>
      <c r="M12200">
        <v>2</v>
      </c>
      <c r="S12200" t="s">
        <v>31</v>
      </c>
      <c r="U12200" t="s">
        <v>782</v>
      </c>
    </row>
    <row r="12201" spans="1:21" x14ac:dyDescent="0.25">
      <c r="A12201">
        <v>2014</v>
      </c>
      <c r="B12201" s="6" t="s">
        <v>68</v>
      </c>
      <c r="C12201">
        <v>52</v>
      </c>
      <c r="D12201" t="s">
        <v>769</v>
      </c>
      <c r="G12201">
        <v>4</v>
      </c>
      <c r="J12201" t="s">
        <v>398</v>
      </c>
      <c r="K12201">
        <v>8</v>
      </c>
      <c r="L12201">
        <v>4</v>
      </c>
      <c r="M12201">
        <v>4</v>
      </c>
    </row>
    <row r="12202" spans="1:21" x14ac:dyDescent="0.25">
      <c r="A12202">
        <v>2014</v>
      </c>
      <c r="B12202" s="6" t="s">
        <v>68</v>
      </c>
      <c r="C12202">
        <v>53</v>
      </c>
      <c r="D12202" t="s">
        <v>769</v>
      </c>
      <c r="G12202">
        <v>30</v>
      </c>
      <c r="J12202" t="s">
        <v>389</v>
      </c>
      <c r="K12202">
        <v>70</v>
      </c>
      <c r="L12202">
        <v>35</v>
      </c>
      <c r="M12202">
        <v>0</v>
      </c>
    </row>
    <row r="12203" spans="1:21" x14ac:dyDescent="0.25">
      <c r="A12203">
        <v>2014</v>
      </c>
      <c r="B12203" s="6" t="s">
        <v>68</v>
      </c>
      <c r="C12203">
        <v>54</v>
      </c>
      <c r="D12203" t="s">
        <v>769</v>
      </c>
      <c r="G12203">
        <v>6</v>
      </c>
      <c r="J12203" t="s">
        <v>390</v>
      </c>
      <c r="K12203">
        <v>6</v>
      </c>
      <c r="L12203">
        <v>2</v>
      </c>
      <c r="M12203">
        <v>0</v>
      </c>
    </row>
    <row r="12204" spans="1:21" x14ac:dyDescent="0.25">
      <c r="A12204">
        <v>2014</v>
      </c>
      <c r="B12204" s="6" t="s">
        <v>68</v>
      </c>
      <c r="C12204">
        <v>55</v>
      </c>
      <c r="D12204" t="s">
        <v>769</v>
      </c>
      <c r="G12204">
        <v>8</v>
      </c>
      <c r="J12204" t="s">
        <v>398</v>
      </c>
      <c r="K12204">
        <v>8</v>
      </c>
      <c r="L12204">
        <v>8</v>
      </c>
      <c r="M12204">
        <v>1</v>
      </c>
    </row>
    <row r="12205" spans="1:21" x14ac:dyDescent="0.25">
      <c r="A12205">
        <v>2014</v>
      </c>
      <c r="B12205" s="6" t="s">
        <v>68</v>
      </c>
      <c r="C12205">
        <v>56</v>
      </c>
      <c r="D12205" t="s">
        <v>769</v>
      </c>
      <c r="G12205">
        <v>12</v>
      </c>
      <c r="J12205" t="s">
        <v>392</v>
      </c>
      <c r="K12205">
        <v>20</v>
      </c>
      <c r="L12205">
        <v>50</v>
      </c>
      <c r="M12205">
        <v>0</v>
      </c>
    </row>
    <row r="12206" spans="1:21" x14ac:dyDescent="0.25">
      <c r="A12206">
        <v>2014</v>
      </c>
      <c r="B12206" s="6" t="s">
        <v>68</v>
      </c>
      <c r="C12206">
        <v>57</v>
      </c>
      <c r="D12206" t="s">
        <v>769</v>
      </c>
      <c r="G12206">
        <v>25</v>
      </c>
      <c r="J12206" t="s">
        <v>389</v>
      </c>
      <c r="K12206">
        <v>25</v>
      </c>
      <c r="L12206">
        <v>10</v>
      </c>
      <c r="M12206">
        <v>6</v>
      </c>
      <c r="P12206">
        <v>40</v>
      </c>
    </row>
    <row r="12207" spans="1:21" x14ac:dyDescent="0.25">
      <c r="A12207">
        <v>2014</v>
      </c>
      <c r="B12207" s="6" t="s">
        <v>68</v>
      </c>
      <c r="C12207">
        <v>58</v>
      </c>
      <c r="D12207" t="s">
        <v>769</v>
      </c>
      <c r="G12207">
        <v>5</v>
      </c>
      <c r="J12207" t="s">
        <v>398</v>
      </c>
      <c r="K12207">
        <v>8</v>
      </c>
      <c r="L12207">
        <v>5</v>
      </c>
      <c r="M12207">
        <v>2</v>
      </c>
    </row>
    <row r="12208" spans="1:21" x14ac:dyDescent="0.25">
      <c r="A12208">
        <v>2014</v>
      </c>
      <c r="B12208" s="6" t="s">
        <v>68</v>
      </c>
      <c r="C12208">
        <v>59</v>
      </c>
      <c r="D12208" t="s">
        <v>769</v>
      </c>
      <c r="G12208">
        <v>17</v>
      </c>
      <c r="J12208" t="s">
        <v>389</v>
      </c>
      <c r="K12208">
        <v>20</v>
      </c>
      <c r="L12208">
        <v>17</v>
      </c>
      <c r="M12208">
        <v>8</v>
      </c>
    </row>
    <row r="12209" spans="1:21" x14ac:dyDescent="0.25">
      <c r="A12209">
        <v>2014</v>
      </c>
      <c r="B12209" s="6" t="s">
        <v>68</v>
      </c>
      <c r="C12209">
        <v>60</v>
      </c>
      <c r="D12209" t="s">
        <v>769</v>
      </c>
      <c r="E12209">
        <v>6</v>
      </c>
      <c r="F12209">
        <v>36</v>
      </c>
      <c r="G12209">
        <v>4</v>
      </c>
      <c r="H12209">
        <v>0</v>
      </c>
      <c r="I12209" s="32">
        <f>(SUM(G12209:G12219))/(1000-H12209)*1000</f>
        <v>169</v>
      </c>
      <c r="J12209" t="s">
        <v>393</v>
      </c>
      <c r="K12209">
        <v>10</v>
      </c>
      <c r="L12209">
        <v>5</v>
      </c>
      <c r="M12209">
        <v>0</v>
      </c>
    </row>
    <row r="12210" spans="1:21" x14ac:dyDescent="0.25">
      <c r="A12210">
        <v>2014</v>
      </c>
      <c r="B12210" s="6" t="s">
        <v>68</v>
      </c>
      <c r="C12210">
        <v>61</v>
      </c>
      <c r="D12210" t="s">
        <v>769</v>
      </c>
      <c r="G12210">
        <v>8</v>
      </c>
      <c r="J12210" t="s">
        <v>390</v>
      </c>
      <c r="K12210">
        <v>8</v>
      </c>
      <c r="L12210">
        <v>8</v>
      </c>
      <c r="M12210">
        <v>4</v>
      </c>
    </row>
    <row r="12211" spans="1:21" x14ac:dyDescent="0.25">
      <c r="A12211">
        <v>2014</v>
      </c>
      <c r="B12211" s="6" t="s">
        <v>68</v>
      </c>
      <c r="C12211">
        <v>62</v>
      </c>
      <c r="D12211" t="s">
        <v>769</v>
      </c>
      <c r="G12211">
        <v>20</v>
      </c>
      <c r="J12211" t="s">
        <v>393</v>
      </c>
      <c r="K12211">
        <v>20</v>
      </c>
      <c r="L12211">
        <v>15</v>
      </c>
      <c r="M12211">
        <v>0</v>
      </c>
    </row>
    <row r="12212" spans="1:21" x14ac:dyDescent="0.25">
      <c r="A12212">
        <v>2014</v>
      </c>
      <c r="B12212" s="6" t="s">
        <v>68</v>
      </c>
      <c r="C12212">
        <v>63</v>
      </c>
      <c r="D12212" t="s">
        <v>769</v>
      </c>
      <c r="G12212">
        <v>15</v>
      </c>
      <c r="J12212" t="s">
        <v>389</v>
      </c>
      <c r="K12212">
        <v>20</v>
      </c>
      <c r="L12212">
        <v>15</v>
      </c>
      <c r="M12212">
        <v>0</v>
      </c>
      <c r="P12212">
        <v>80</v>
      </c>
    </row>
    <row r="12213" spans="1:21" x14ac:dyDescent="0.25">
      <c r="A12213">
        <v>2014</v>
      </c>
      <c r="B12213" s="6" t="s">
        <v>68</v>
      </c>
      <c r="C12213">
        <v>64</v>
      </c>
      <c r="D12213" t="s">
        <v>769</v>
      </c>
      <c r="G12213">
        <v>45</v>
      </c>
      <c r="J12213" t="s">
        <v>397</v>
      </c>
      <c r="K12213">
        <v>85</v>
      </c>
      <c r="L12213">
        <v>45</v>
      </c>
      <c r="M12213">
        <v>15</v>
      </c>
      <c r="P12213">
        <v>20</v>
      </c>
    </row>
    <row r="12214" spans="1:21" x14ac:dyDescent="0.25">
      <c r="A12214">
        <v>2014</v>
      </c>
      <c r="B12214" s="6" t="s">
        <v>68</v>
      </c>
      <c r="C12214">
        <v>65</v>
      </c>
      <c r="D12214" t="s">
        <v>769</v>
      </c>
      <c r="G12214">
        <v>20</v>
      </c>
      <c r="J12214" t="s">
        <v>389</v>
      </c>
      <c r="K12214">
        <v>50</v>
      </c>
      <c r="L12214">
        <v>20</v>
      </c>
      <c r="M12214">
        <v>15</v>
      </c>
      <c r="S12214" t="s">
        <v>31</v>
      </c>
      <c r="U12214" t="s">
        <v>615</v>
      </c>
    </row>
    <row r="12215" spans="1:21" x14ac:dyDescent="0.25">
      <c r="A12215">
        <v>2014</v>
      </c>
      <c r="B12215" s="6" t="s">
        <v>68</v>
      </c>
      <c r="C12215">
        <v>66</v>
      </c>
      <c r="D12215" t="s">
        <v>769</v>
      </c>
      <c r="G12215">
        <v>8</v>
      </c>
      <c r="J12215" t="s">
        <v>393</v>
      </c>
      <c r="K12215">
        <v>7</v>
      </c>
      <c r="L12215">
        <v>7</v>
      </c>
      <c r="M12215">
        <v>0</v>
      </c>
    </row>
    <row r="12216" spans="1:21" x14ac:dyDescent="0.25">
      <c r="A12216">
        <v>2014</v>
      </c>
      <c r="B12216" s="6" t="s">
        <v>68</v>
      </c>
      <c r="C12216">
        <v>67</v>
      </c>
      <c r="D12216" t="s">
        <v>769</v>
      </c>
      <c r="G12216">
        <v>5</v>
      </c>
      <c r="J12216" t="s">
        <v>390</v>
      </c>
      <c r="K12216">
        <v>5</v>
      </c>
      <c r="L12216">
        <v>4</v>
      </c>
      <c r="M12216">
        <v>1</v>
      </c>
    </row>
    <row r="12217" spans="1:21" x14ac:dyDescent="0.25">
      <c r="A12217">
        <v>2014</v>
      </c>
      <c r="B12217" s="6" t="s">
        <v>68</v>
      </c>
      <c r="C12217">
        <v>68</v>
      </c>
      <c r="D12217" t="s">
        <v>769</v>
      </c>
      <c r="G12217">
        <v>25</v>
      </c>
      <c r="J12217" t="s">
        <v>393</v>
      </c>
      <c r="K12217">
        <v>25</v>
      </c>
      <c r="L12217">
        <v>20</v>
      </c>
      <c r="M12217">
        <v>0</v>
      </c>
      <c r="P12217">
        <v>50</v>
      </c>
    </row>
    <row r="12218" spans="1:21" x14ac:dyDescent="0.25">
      <c r="A12218">
        <v>2014</v>
      </c>
      <c r="B12218" s="6" t="s">
        <v>68</v>
      </c>
      <c r="C12218">
        <v>69</v>
      </c>
      <c r="D12218" t="s">
        <v>769</v>
      </c>
      <c r="G12218">
        <v>10</v>
      </c>
      <c r="J12218" t="s">
        <v>393</v>
      </c>
      <c r="K12218">
        <v>10</v>
      </c>
      <c r="L12218">
        <v>5</v>
      </c>
      <c r="M12218">
        <v>1</v>
      </c>
    </row>
    <row r="12219" spans="1:21" x14ac:dyDescent="0.25">
      <c r="A12219">
        <v>2014</v>
      </c>
      <c r="B12219" s="6" t="s">
        <v>68</v>
      </c>
      <c r="C12219">
        <v>70</v>
      </c>
      <c r="D12219" t="s">
        <v>769</v>
      </c>
      <c r="G12219">
        <v>9</v>
      </c>
      <c r="J12219" t="s">
        <v>392</v>
      </c>
      <c r="K12219">
        <v>9</v>
      </c>
      <c r="L12219">
        <v>9</v>
      </c>
      <c r="M12219">
        <v>4</v>
      </c>
    </row>
    <row r="12220" spans="1:21" x14ac:dyDescent="0.25">
      <c r="A12220">
        <v>2014</v>
      </c>
      <c r="B12220" s="6" t="s">
        <v>68</v>
      </c>
      <c r="C12220">
        <v>71</v>
      </c>
      <c r="D12220" t="s">
        <v>716</v>
      </c>
      <c r="E12220">
        <v>7</v>
      </c>
      <c r="F12220">
        <v>35</v>
      </c>
      <c r="G12220">
        <v>4</v>
      </c>
      <c r="H12220">
        <v>0</v>
      </c>
      <c r="I12220" s="32">
        <f>(SUM(G12220:G12238))/(1000-H12220)*1000</f>
        <v>111</v>
      </c>
      <c r="J12220" t="s">
        <v>438</v>
      </c>
      <c r="K12220">
        <v>25</v>
      </c>
      <c r="L12220">
        <v>15</v>
      </c>
      <c r="M12220">
        <v>15</v>
      </c>
    </row>
    <row r="12221" spans="1:21" x14ac:dyDescent="0.25">
      <c r="A12221">
        <v>2014</v>
      </c>
      <c r="B12221" s="6" t="s">
        <v>68</v>
      </c>
      <c r="C12221">
        <v>72</v>
      </c>
      <c r="D12221" t="s">
        <v>716</v>
      </c>
      <c r="G12221">
        <v>5</v>
      </c>
      <c r="J12221" t="s">
        <v>427</v>
      </c>
      <c r="K12221">
        <v>40</v>
      </c>
      <c r="L12221">
        <v>15</v>
      </c>
      <c r="M12221">
        <v>25</v>
      </c>
    </row>
    <row r="12222" spans="1:21" x14ac:dyDescent="0.25">
      <c r="A12222">
        <v>2014</v>
      </c>
      <c r="B12222" s="6" t="s">
        <v>68</v>
      </c>
      <c r="C12222">
        <v>73</v>
      </c>
      <c r="D12222" t="s">
        <v>716</v>
      </c>
      <c r="G12222">
        <v>2</v>
      </c>
      <c r="J12222" t="s">
        <v>390</v>
      </c>
      <c r="K12222">
        <v>8</v>
      </c>
      <c r="L12222">
        <v>8</v>
      </c>
      <c r="M12222">
        <v>4</v>
      </c>
    </row>
    <row r="12223" spans="1:21" x14ac:dyDescent="0.25">
      <c r="A12223">
        <v>2014</v>
      </c>
      <c r="B12223" s="6" t="s">
        <v>68</v>
      </c>
      <c r="C12223">
        <v>74</v>
      </c>
      <c r="D12223" t="s">
        <v>716</v>
      </c>
      <c r="G12223">
        <v>1</v>
      </c>
      <c r="J12223" t="s">
        <v>425</v>
      </c>
      <c r="K12223">
        <v>10</v>
      </c>
      <c r="L12223">
        <v>5</v>
      </c>
      <c r="M12223">
        <v>10</v>
      </c>
    </row>
    <row r="12224" spans="1:21" x14ac:dyDescent="0.25">
      <c r="A12224">
        <v>2014</v>
      </c>
      <c r="B12224" s="6" t="s">
        <v>68</v>
      </c>
      <c r="C12224">
        <v>75</v>
      </c>
      <c r="D12224" t="s">
        <v>716</v>
      </c>
      <c r="G12224">
        <v>10</v>
      </c>
      <c r="J12224" t="s">
        <v>427</v>
      </c>
      <c r="K12224">
        <v>20</v>
      </c>
      <c r="L12224">
        <v>15</v>
      </c>
      <c r="M12224">
        <v>5</v>
      </c>
    </row>
    <row r="12225" spans="1:17" x14ac:dyDescent="0.25">
      <c r="A12225">
        <v>2014</v>
      </c>
      <c r="B12225" s="6" t="s">
        <v>68</v>
      </c>
      <c r="C12225">
        <v>76</v>
      </c>
      <c r="D12225" t="s">
        <v>716</v>
      </c>
      <c r="G12225">
        <v>3</v>
      </c>
      <c r="J12225" t="s">
        <v>390</v>
      </c>
      <c r="K12225">
        <v>10</v>
      </c>
      <c r="L12225">
        <v>8</v>
      </c>
      <c r="M12225">
        <v>5</v>
      </c>
      <c r="P12225">
        <v>75</v>
      </c>
    </row>
    <row r="12226" spans="1:17" x14ac:dyDescent="0.25">
      <c r="A12226">
        <v>2014</v>
      </c>
      <c r="B12226" s="6" t="s">
        <v>68</v>
      </c>
      <c r="C12226">
        <v>77</v>
      </c>
      <c r="D12226" t="s">
        <v>716</v>
      </c>
      <c r="G12226">
        <v>5</v>
      </c>
      <c r="J12226" t="s">
        <v>393</v>
      </c>
      <c r="K12226">
        <v>12</v>
      </c>
      <c r="L12226">
        <v>8</v>
      </c>
      <c r="M12226">
        <v>5</v>
      </c>
    </row>
    <row r="12227" spans="1:17" x14ac:dyDescent="0.25">
      <c r="A12227">
        <v>2014</v>
      </c>
      <c r="B12227" s="6" t="s">
        <v>68</v>
      </c>
      <c r="C12227">
        <v>78</v>
      </c>
      <c r="D12227" t="s">
        <v>716</v>
      </c>
      <c r="G12227">
        <v>12</v>
      </c>
      <c r="J12227" t="s">
        <v>393</v>
      </c>
      <c r="K12227">
        <v>22</v>
      </c>
      <c r="L12227">
        <v>12</v>
      </c>
      <c r="M12227">
        <v>10</v>
      </c>
    </row>
    <row r="12228" spans="1:17" x14ac:dyDescent="0.25">
      <c r="A12228">
        <v>2014</v>
      </c>
      <c r="B12228" s="6" t="s">
        <v>68</v>
      </c>
      <c r="C12228">
        <v>79</v>
      </c>
      <c r="D12228" t="s">
        <v>716</v>
      </c>
      <c r="G12228">
        <v>15</v>
      </c>
      <c r="J12228" t="s">
        <v>397</v>
      </c>
      <c r="K12228">
        <v>20</v>
      </c>
      <c r="L12228">
        <v>20</v>
      </c>
      <c r="M12228">
        <v>30</v>
      </c>
      <c r="P12228">
        <v>40</v>
      </c>
    </row>
    <row r="12229" spans="1:17" x14ac:dyDescent="0.25">
      <c r="A12229">
        <v>2014</v>
      </c>
      <c r="B12229" s="6" t="s">
        <v>68</v>
      </c>
      <c r="C12229">
        <v>80</v>
      </c>
      <c r="D12229" t="s">
        <v>716</v>
      </c>
      <c r="G12229">
        <v>3</v>
      </c>
      <c r="J12229" t="s">
        <v>397</v>
      </c>
      <c r="K12229">
        <v>40</v>
      </c>
      <c r="L12229">
        <v>25</v>
      </c>
      <c r="M12229">
        <v>20</v>
      </c>
      <c r="P12229">
        <v>20</v>
      </c>
    </row>
    <row r="12230" spans="1:17" x14ac:dyDescent="0.25">
      <c r="A12230">
        <v>2014</v>
      </c>
      <c r="B12230" s="6" t="s">
        <v>68</v>
      </c>
      <c r="C12230">
        <v>81</v>
      </c>
      <c r="D12230" t="s">
        <v>716</v>
      </c>
      <c r="G12230">
        <v>2</v>
      </c>
      <c r="J12230" t="s">
        <v>390</v>
      </c>
      <c r="K12230">
        <v>8</v>
      </c>
      <c r="L12230">
        <v>5</v>
      </c>
      <c r="M12230">
        <v>5</v>
      </c>
      <c r="P12230">
        <v>30</v>
      </c>
    </row>
    <row r="12231" spans="1:17" x14ac:dyDescent="0.25">
      <c r="A12231">
        <v>2014</v>
      </c>
      <c r="B12231" s="6" t="s">
        <v>68</v>
      </c>
      <c r="C12231">
        <v>82</v>
      </c>
      <c r="D12231" t="s">
        <v>716</v>
      </c>
      <c r="G12231">
        <v>5</v>
      </c>
      <c r="J12231" t="s">
        <v>390</v>
      </c>
      <c r="K12231">
        <v>5</v>
      </c>
      <c r="L12231">
        <v>5</v>
      </c>
      <c r="M12231">
        <v>3</v>
      </c>
    </row>
    <row r="12232" spans="1:17" x14ac:dyDescent="0.25">
      <c r="A12232">
        <v>2014</v>
      </c>
      <c r="B12232" s="6" t="s">
        <v>68</v>
      </c>
      <c r="C12232">
        <v>83</v>
      </c>
      <c r="D12232" t="s">
        <v>716</v>
      </c>
      <c r="G12232">
        <v>10</v>
      </c>
      <c r="J12232" t="s">
        <v>390</v>
      </c>
      <c r="K12232">
        <v>15</v>
      </c>
      <c r="L12232">
        <v>12</v>
      </c>
      <c r="M12232">
        <v>8</v>
      </c>
    </row>
    <row r="12233" spans="1:17" x14ac:dyDescent="0.25">
      <c r="A12233">
        <v>2014</v>
      </c>
      <c r="B12233" s="6" t="s">
        <v>68</v>
      </c>
      <c r="C12233">
        <v>84</v>
      </c>
      <c r="D12233" t="s">
        <v>716</v>
      </c>
      <c r="G12233">
        <v>15</v>
      </c>
      <c r="J12233" t="s">
        <v>393</v>
      </c>
      <c r="K12233">
        <v>15</v>
      </c>
      <c r="L12233">
        <v>15</v>
      </c>
      <c r="M12233">
        <v>20</v>
      </c>
      <c r="P12233">
        <v>15</v>
      </c>
    </row>
    <row r="12234" spans="1:17" x14ac:dyDescent="0.25">
      <c r="A12234">
        <v>2014</v>
      </c>
      <c r="B12234" s="6" t="s">
        <v>68</v>
      </c>
      <c r="C12234">
        <v>85</v>
      </c>
      <c r="D12234" t="s">
        <v>716</v>
      </c>
      <c r="G12234">
        <v>5</v>
      </c>
      <c r="J12234" t="s">
        <v>768</v>
      </c>
      <c r="K12234">
        <v>5</v>
      </c>
      <c r="L12234">
        <v>5</v>
      </c>
      <c r="M12234">
        <v>2</v>
      </c>
    </row>
    <row r="12235" spans="1:17" x14ac:dyDescent="0.25">
      <c r="A12235">
        <v>2014</v>
      </c>
      <c r="B12235" s="6" t="s">
        <v>68</v>
      </c>
      <c r="C12235">
        <v>86</v>
      </c>
      <c r="D12235" t="s">
        <v>716</v>
      </c>
      <c r="G12235">
        <v>5</v>
      </c>
      <c r="J12235" t="s">
        <v>390</v>
      </c>
      <c r="K12235">
        <v>10</v>
      </c>
      <c r="L12235">
        <v>5</v>
      </c>
      <c r="M12235">
        <v>5</v>
      </c>
    </row>
    <row r="12236" spans="1:17" x14ac:dyDescent="0.25">
      <c r="A12236">
        <v>2014</v>
      </c>
      <c r="B12236" s="6" t="s">
        <v>68</v>
      </c>
      <c r="C12236">
        <v>87</v>
      </c>
      <c r="D12236" t="s">
        <v>716</v>
      </c>
      <c r="G12236">
        <v>3</v>
      </c>
      <c r="J12236" t="s">
        <v>393</v>
      </c>
      <c r="K12236">
        <v>10</v>
      </c>
      <c r="L12236">
        <v>10</v>
      </c>
      <c r="M12236">
        <v>10</v>
      </c>
      <c r="P12236">
        <v>10</v>
      </c>
      <c r="Q12236" t="s">
        <v>156</v>
      </c>
    </row>
    <row r="12237" spans="1:17" x14ac:dyDescent="0.25">
      <c r="A12237">
        <v>2014</v>
      </c>
      <c r="B12237" s="6" t="s">
        <v>68</v>
      </c>
      <c r="C12237">
        <v>88</v>
      </c>
      <c r="D12237" t="s">
        <v>716</v>
      </c>
      <c r="G12237">
        <v>3</v>
      </c>
      <c r="J12237" t="s">
        <v>393</v>
      </c>
      <c r="K12237">
        <v>10</v>
      </c>
      <c r="L12237">
        <v>5</v>
      </c>
      <c r="M12237">
        <v>5</v>
      </c>
    </row>
    <row r="12238" spans="1:17" x14ac:dyDescent="0.25">
      <c r="A12238">
        <v>2014</v>
      </c>
      <c r="B12238" s="6" t="s">
        <v>68</v>
      </c>
      <c r="C12238">
        <v>89</v>
      </c>
      <c r="D12238" t="s">
        <v>716</v>
      </c>
      <c r="G12238">
        <v>3</v>
      </c>
      <c r="J12238" t="s">
        <v>392</v>
      </c>
      <c r="K12238">
        <v>10</v>
      </c>
      <c r="L12238">
        <v>5</v>
      </c>
      <c r="M12238">
        <v>5</v>
      </c>
    </row>
    <row r="12239" spans="1:17" x14ac:dyDescent="0.25">
      <c r="A12239">
        <v>2014</v>
      </c>
      <c r="B12239" s="6" t="s">
        <v>68</v>
      </c>
      <c r="C12239">
        <v>90</v>
      </c>
      <c r="D12239" t="s">
        <v>716</v>
      </c>
      <c r="E12239">
        <v>8</v>
      </c>
      <c r="F12239">
        <v>35</v>
      </c>
      <c r="G12239">
        <v>10</v>
      </c>
      <c r="H12239">
        <v>0</v>
      </c>
      <c r="I12239" s="32">
        <f>(SUM(G12239:G12262))/(1000-H12239)*1000</f>
        <v>239</v>
      </c>
      <c r="J12239" t="s">
        <v>390</v>
      </c>
      <c r="K12239">
        <v>12</v>
      </c>
      <c r="L12239">
        <v>10</v>
      </c>
      <c r="M12239">
        <v>5</v>
      </c>
    </row>
    <row r="12240" spans="1:17" x14ac:dyDescent="0.25">
      <c r="A12240">
        <v>2014</v>
      </c>
      <c r="B12240" s="6" t="s">
        <v>68</v>
      </c>
      <c r="C12240">
        <v>91</v>
      </c>
      <c r="D12240" t="s">
        <v>716</v>
      </c>
      <c r="G12240">
        <v>2</v>
      </c>
      <c r="J12240" t="s">
        <v>393</v>
      </c>
      <c r="K12240">
        <v>10</v>
      </c>
      <c r="L12240">
        <v>5</v>
      </c>
      <c r="M12240">
        <v>18</v>
      </c>
    </row>
    <row r="12241" spans="1:21" x14ac:dyDescent="0.25">
      <c r="A12241">
        <v>2014</v>
      </c>
      <c r="B12241" s="6" t="s">
        <v>68</v>
      </c>
      <c r="C12241">
        <v>92</v>
      </c>
      <c r="D12241" t="s">
        <v>716</v>
      </c>
      <c r="G12241">
        <v>25</v>
      </c>
      <c r="J12241" t="s">
        <v>427</v>
      </c>
      <c r="K12241">
        <v>60</v>
      </c>
      <c r="L12241">
        <v>40</v>
      </c>
      <c r="M12241">
        <v>25</v>
      </c>
      <c r="P12241">
        <v>40</v>
      </c>
      <c r="U12241" t="s">
        <v>764</v>
      </c>
    </row>
    <row r="12242" spans="1:21" x14ac:dyDescent="0.25">
      <c r="A12242">
        <v>2014</v>
      </c>
      <c r="B12242" s="6" t="s">
        <v>68</v>
      </c>
      <c r="C12242">
        <v>93</v>
      </c>
      <c r="D12242" t="s">
        <v>716</v>
      </c>
      <c r="G12242">
        <v>10</v>
      </c>
      <c r="J12242" t="s">
        <v>756</v>
      </c>
      <c r="K12242">
        <v>10</v>
      </c>
      <c r="L12242">
        <v>5</v>
      </c>
      <c r="M12242">
        <v>5</v>
      </c>
    </row>
    <row r="12243" spans="1:21" x14ac:dyDescent="0.25">
      <c r="A12243">
        <v>2014</v>
      </c>
      <c r="B12243" s="6" t="s">
        <v>68</v>
      </c>
      <c r="C12243">
        <v>94</v>
      </c>
      <c r="D12243" t="s">
        <v>716</v>
      </c>
      <c r="G12243">
        <v>10</v>
      </c>
      <c r="J12243" t="s">
        <v>427</v>
      </c>
      <c r="K12243">
        <v>30</v>
      </c>
      <c r="L12243">
        <v>20</v>
      </c>
      <c r="M12243">
        <v>20</v>
      </c>
      <c r="P12243">
        <v>30</v>
      </c>
    </row>
    <row r="12244" spans="1:21" x14ac:dyDescent="0.25">
      <c r="A12244">
        <v>2014</v>
      </c>
      <c r="B12244" s="6" t="s">
        <v>68</v>
      </c>
      <c r="C12244">
        <v>95</v>
      </c>
      <c r="D12244" t="s">
        <v>716</v>
      </c>
      <c r="G12244">
        <v>10</v>
      </c>
      <c r="J12244" t="s">
        <v>388</v>
      </c>
      <c r="K12244">
        <v>30</v>
      </c>
      <c r="L12244">
        <v>15</v>
      </c>
      <c r="M12244">
        <v>15</v>
      </c>
    </row>
    <row r="12245" spans="1:21" x14ac:dyDescent="0.25">
      <c r="A12245">
        <v>2014</v>
      </c>
      <c r="B12245" s="6" t="s">
        <v>68</v>
      </c>
      <c r="C12245">
        <v>96</v>
      </c>
      <c r="D12245" t="s">
        <v>716</v>
      </c>
      <c r="G12245">
        <v>10</v>
      </c>
      <c r="J12245" t="s">
        <v>393</v>
      </c>
      <c r="K12245">
        <v>25</v>
      </c>
      <c r="L12245">
        <v>15</v>
      </c>
      <c r="M12245">
        <v>10</v>
      </c>
    </row>
    <row r="12246" spans="1:21" x14ac:dyDescent="0.25">
      <c r="A12246">
        <v>2014</v>
      </c>
      <c r="B12246" s="6" t="s">
        <v>68</v>
      </c>
      <c r="C12246">
        <v>97</v>
      </c>
      <c r="D12246" t="s">
        <v>716</v>
      </c>
      <c r="G12246">
        <v>5</v>
      </c>
      <c r="J12246" t="s">
        <v>393</v>
      </c>
      <c r="K12246">
        <v>25</v>
      </c>
      <c r="L12246">
        <v>10</v>
      </c>
      <c r="M12246">
        <v>15</v>
      </c>
    </row>
    <row r="12247" spans="1:21" x14ac:dyDescent="0.25">
      <c r="A12247">
        <v>2014</v>
      </c>
      <c r="B12247" s="6" t="s">
        <v>68</v>
      </c>
      <c r="C12247">
        <v>98</v>
      </c>
      <c r="D12247" t="s">
        <v>716</v>
      </c>
      <c r="G12247">
        <v>10</v>
      </c>
      <c r="J12247" t="s">
        <v>393</v>
      </c>
      <c r="K12247">
        <v>30</v>
      </c>
      <c r="L12247">
        <v>15</v>
      </c>
      <c r="M12247">
        <v>10</v>
      </c>
    </row>
    <row r="12248" spans="1:21" x14ac:dyDescent="0.25">
      <c r="A12248">
        <v>2014</v>
      </c>
      <c r="B12248" s="6" t="s">
        <v>68</v>
      </c>
      <c r="C12248">
        <v>99</v>
      </c>
      <c r="D12248" t="s">
        <v>716</v>
      </c>
      <c r="G12248">
        <v>15</v>
      </c>
      <c r="J12248" t="s">
        <v>393</v>
      </c>
      <c r="K12248">
        <v>15</v>
      </c>
      <c r="L12248">
        <v>15</v>
      </c>
      <c r="M12248">
        <v>10</v>
      </c>
    </row>
    <row r="12249" spans="1:21" x14ac:dyDescent="0.25">
      <c r="A12249">
        <v>2014</v>
      </c>
      <c r="B12249" s="6" t="s">
        <v>68</v>
      </c>
      <c r="C12249">
        <v>100</v>
      </c>
      <c r="D12249" t="s">
        <v>716</v>
      </c>
      <c r="G12249">
        <v>10</v>
      </c>
      <c r="J12249" t="s">
        <v>392</v>
      </c>
      <c r="K12249">
        <v>20</v>
      </c>
      <c r="L12249">
        <v>15</v>
      </c>
      <c r="M12249">
        <v>10</v>
      </c>
    </row>
    <row r="12250" spans="1:21" x14ac:dyDescent="0.25">
      <c r="A12250">
        <v>2014</v>
      </c>
      <c r="B12250" s="6" t="s">
        <v>68</v>
      </c>
      <c r="C12250">
        <v>101</v>
      </c>
      <c r="D12250" t="s">
        <v>716</v>
      </c>
      <c r="G12250">
        <v>3</v>
      </c>
      <c r="J12250" t="s">
        <v>392</v>
      </c>
      <c r="K12250">
        <v>15</v>
      </c>
      <c r="L12250">
        <v>10</v>
      </c>
      <c r="M12250">
        <v>10</v>
      </c>
    </row>
    <row r="12251" spans="1:21" x14ac:dyDescent="0.25">
      <c r="A12251">
        <v>2014</v>
      </c>
      <c r="B12251" s="6" t="s">
        <v>68</v>
      </c>
      <c r="C12251">
        <v>102</v>
      </c>
      <c r="D12251" t="s">
        <v>716</v>
      </c>
      <c r="G12251">
        <v>2</v>
      </c>
      <c r="J12251" t="s">
        <v>393</v>
      </c>
      <c r="K12251">
        <v>15</v>
      </c>
      <c r="L12251">
        <v>10</v>
      </c>
      <c r="M12251">
        <v>10</v>
      </c>
    </row>
    <row r="12252" spans="1:21" x14ac:dyDescent="0.25">
      <c r="A12252">
        <v>2014</v>
      </c>
      <c r="B12252" s="6" t="s">
        <v>68</v>
      </c>
      <c r="C12252">
        <v>103</v>
      </c>
      <c r="D12252" t="s">
        <v>716</v>
      </c>
      <c r="G12252">
        <v>10</v>
      </c>
      <c r="J12252" t="s">
        <v>393</v>
      </c>
      <c r="K12252">
        <v>45</v>
      </c>
      <c r="L12252">
        <v>40</v>
      </c>
      <c r="M12252">
        <v>25</v>
      </c>
      <c r="P12252">
        <v>10</v>
      </c>
    </row>
    <row r="12253" spans="1:21" x14ac:dyDescent="0.25">
      <c r="A12253">
        <v>2014</v>
      </c>
      <c r="B12253" s="6" t="s">
        <v>68</v>
      </c>
      <c r="C12253">
        <v>104</v>
      </c>
      <c r="D12253" t="s">
        <v>716</v>
      </c>
      <c r="G12253">
        <v>20</v>
      </c>
      <c r="J12253" t="s">
        <v>392</v>
      </c>
      <c r="K12253">
        <v>20</v>
      </c>
      <c r="L12253">
        <v>20</v>
      </c>
      <c r="M12253">
        <v>10</v>
      </c>
    </row>
    <row r="12254" spans="1:21" x14ac:dyDescent="0.25">
      <c r="A12254">
        <v>2014</v>
      </c>
      <c r="B12254" s="6" t="s">
        <v>68</v>
      </c>
      <c r="C12254">
        <v>105</v>
      </c>
      <c r="D12254" t="s">
        <v>716</v>
      </c>
      <c r="G12254">
        <v>20</v>
      </c>
      <c r="J12254" t="s">
        <v>398</v>
      </c>
      <c r="K12254">
        <v>45</v>
      </c>
      <c r="L12254">
        <v>30</v>
      </c>
      <c r="M12254">
        <v>15</v>
      </c>
    </row>
    <row r="12255" spans="1:21" x14ac:dyDescent="0.25">
      <c r="A12255">
        <v>2014</v>
      </c>
      <c r="B12255" s="6" t="s">
        <v>68</v>
      </c>
      <c r="C12255">
        <v>106</v>
      </c>
      <c r="D12255" t="s">
        <v>716</v>
      </c>
      <c r="G12255">
        <v>15</v>
      </c>
      <c r="J12255" t="s">
        <v>393</v>
      </c>
      <c r="K12255">
        <v>30</v>
      </c>
      <c r="L12255">
        <v>25</v>
      </c>
      <c r="M12255">
        <v>25</v>
      </c>
    </row>
    <row r="12256" spans="1:21" x14ac:dyDescent="0.25">
      <c r="A12256">
        <v>2014</v>
      </c>
      <c r="B12256" s="6" t="s">
        <v>68</v>
      </c>
      <c r="C12256">
        <v>107</v>
      </c>
      <c r="D12256" t="s">
        <v>716</v>
      </c>
      <c r="G12256">
        <v>2</v>
      </c>
      <c r="J12256" t="s">
        <v>393</v>
      </c>
      <c r="K12256">
        <v>20</v>
      </c>
      <c r="L12256">
        <v>10</v>
      </c>
      <c r="M12256">
        <v>15</v>
      </c>
    </row>
    <row r="12257" spans="1:17" x14ac:dyDescent="0.25">
      <c r="A12257">
        <v>2014</v>
      </c>
      <c r="B12257" s="6" t="s">
        <v>68</v>
      </c>
      <c r="C12257">
        <v>108</v>
      </c>
      <c r="D12257" t="s">
        <v>716</v>
      </c>
      <c r="G12257">
        <v>10</v>
      </c>
      <c r="J12257" t="s">
        <v>393</v>
      </c>
      <c r="K12257">
        <v>15</v>
      </c>
      <c r="L12257">
        <v>15</v>
      </c>
      <c r="M12257">
        <v>10</v>
      </c>
    </row>
    <row r="12258" spans="1:17" x14ac:dyDescent="0.25">
      <c r="A12258">
        <v>2014</v>
      </c>
      <c r="B12258" s="6" t="s">
        <v>68</v>
      </c>
      <c r="C12258">
        <v>109</v>
      </c>
      <c r="D12258" t="s">
        <v>716</v>
      </c>
      <c r="G12258">
        <v>5</v>
      </c>
      <c r="J12258" t="s">
        <v>393</v>
      </c>
      <c r="K12258">
        <v>10</v>
      </c>
      <c r="L12258">
        <v>5</v>
      </c>
      <c r="M12258">
        <v>5</v>
      </c>
    </row>
    <row r="12259" spans="1:17" x14ac:dyDescent="0.25">
      <c r="A12259">
        <v>2014</v>
      </c>
      <c r="B12259" s="6" t="s">
        <v>68</v>
      </c>
      <c r="C12259">
        <v>110</v>
      </c>
      <c r="D12259" t="s">
        <v>716</v>
      </c>
      <c r="G12259">
        <v>5</v>
      </c>
      <c r="J12259" t="s">
        <v>390</v>
      </c>
      <c r="K12259">
        <v>5</v>
      </c>
      <c r="L12259">
        <v>5</v>
      </c>
      <c r="M12259">
        <v>5</v>
      </c>
    </row>
    <row r="12260" spans="1:17" x14ac:dyDescent="0.25">
      <c r="A12260">
        <v>2014</v>
      </c>
      <c r="B12260" s="6" t="s">
        <v>68</v>
      </c>
      <c r="C12260">
        <v>111</v>
      </c>
      <c r="D12260" t="s">
        <v>716</v>
      </c>
      <c r="G12260">
        <v>5</v>
      </c>
      <c r="J12260" t="s">
        <v>427</v>
      </c>
      <c r="K12260">
        <v>10</v>
      </c>
      <c r="L12260">
        <v>30</v>
      </c>
      <c r="M12260">
        <v>15</v>
      </c>
    </row>
    <row r="12261" spans="1:17" x14ac:dyDescent="0.25">
      <c r="A12261">
        <v>2014</v>
      </c>
      <c r="B12261" s="6" t="s">
        <v>68</v>
      </c>
      <c r="C12261">
        <v>112</v>
      </c>
      <c r="D12261" t="s">
        <v>716</v>
      </c>
      <c r="G12261">
        <v>15</v>
      </c>
      <c r="J12261" t="s">
        <v>427</v>
      </c>
      <c r="K12261">
        <v>30</v>
      </c>
      <c r="L12261">
        <v>10</v>
      </c>
      <c r="M12261">
        <v>5</v>
      </c>
    </row>
    <row r="12262" spans="1:17" x14ac:dyDescent="0.25">
      <c r="A12262">
        <v>2014</v>
      </c>
      <c r="B12262" s="6" t="s">
        <v>68</v>
      </c>
      <c r="C12262">
        <v>113</v>
      </c>
      <c r="D12262" t="s">
        <v>716</v>
      </c>
      <c r="G12262">
        <v>10</v>
      </c>
      <c r="J12262" t="s">
        <v>393</v>
      </c>
      <c r="K12262">
        <v>30</v>
      </c>
      <c r="L12262">
        <v>15</v>
      </c>
      <c r="M12262">
        <v>10</v>
      </c>
    </row>
    <row r="12263" spans="1:17" x14ac:dyDescent="0.25">
      <c r="A12263">
        <v>2014</v>
      </c>
      <c r="B12263" s="6" t="s">
        <v>52</v>
      </c>
      <c r="C12263">
        <v>1</v>
      </c>
      <c r="D12263" t="s">
        <v>716</v>
      </c>
      <c r="E12263">
        <v>1</v>
      </c>
      <c r="F12263">
        <v>32</v>
      </c>
      <c r="G12263">
        <v>25</v>
      </c>
      <c r="H12263">
        <v>0</v>
      </c>
      <c r="I12263" s="32">
        <f>(SUM(G12263:G12274))/(1000-H12263)*1000</f>
        <v>235</v>
      </c>
      <c r="J12263" t="s">
        <v>388</v>
      </c>
      <c r="K12263">
        <v>40</v>
      </c>
      <c r="L12263">
        <v>20</v>
      </c>
      <c r="M12263">
        <v>25</v>
      </c>
      <c r="O12263">
        <v>1</v>
      </c>
    </row>
    <row r="12264" spans="1:17" x14ac:dyDescent="0.25">
      <c r="A12264">
        <v>2014</v>
      </c>
      <c r="B12264" s="6" t="s">
        <v>52</v>
      </c>
      <c r="C12264">
        <v>2</v>
      </c>
      <c r="D12264" t="s">
        <v>716</v>
      </c>
      <c r="G12264">
        <v>15</v>
      </c>
      <c r="J12264" t="s">
        <v>398</v>
      </c>
      <c r="K12264">
        <v>25</v>
      </c>
      <c r="L12264">
        <v>20</v>
      </c>
      <c r="M12264">
        <v>10</v>
      </c>
    </row>
    <row r="12265" spans="1:17" x14ac:dyDescent="0.25">
      <c r="A12265">
        <v>2014</v>
      </c>
      <c r="B12265" s="6" t="s">
        <v>52</v>
      </c>
      <c r="C12265">
        <v>3</v>
      </c>
      <c r="D12265" t="s">
        <v>716</v>
      </c>
      <c r="G12265">
        <v>15</v>
      </c>
      <c r="J12265" t="s">
        <v>388</v>
      </c>
      <c r="K12265">
        <v>20</v>
      </c>
      <c r="L12265">
        <v>15</v>
      </c>
      <c r="M12265">
        <v>15</v>
      </c>
    </row>
    <row r="12266" spans="1:17" x14ac:dyDescent="0.25">
      <c r="A12266">
        <v>2014</v>
      </c>
      <c r="B12266" s="6" t="s">
        <v>52</v>
      </c>
      <c r="C12266">
        <v>4</v>
      </c>
      <c r="D12266" t="s">
        <v>716</v>
      </c>
      <c r="G12266">
        <v>10</v>
      </c>
      <c r="J12266" t="s">
        <v>398</v>
      </c>
      <c r="K12266">
        <v>10</v>
      </c>
      <c r="L12266">
        <v>5</v>
      </c>
      <c r="M12266">
        <v>16</v>
      </c>
    </row>
    <row r="12267" spans="1:17" x14ac:dyDescent="0.25">
      <c r="A12267">
        <v>2014</v>
      </c>
      <c r="B12267" s="6" t="s">
        <v>52</v>
      </c>
      <c r="C12267">
        <v>5</v>
      </c>
      <c r="D12267" t="s">
        <v>716</v>
      </c>
      <c r="G12267">
        <v>20</v>
      </c>
      <c r="J12267" t="s">
        <v>393</v>
      </c>
      <c r="K12267">
        <v>25</v>
      </c>
      <c r="L12267">
        <v>20</v>
      </c>
      <c r="M12267">
        <v>5</v>
      </c>
    </row>
    <row r="12268" spans="1:17" x14ac:dyDescent="0.25">
      <c r="A12268">
        <v>2014</v>
      </c>
      <c r="B12268" s="6" t="s">
        <v>52</v>
      </c>
      <c r="C12268">
        <v>6</v>
      </c>
      <c r="D12268" t="s">
        <v>716</v>
      </c>
      <c r="G12268">
        <v>30</v>
      </c>
      <c r="J12268" t="s">
        <v>393</v>
      </c>
      <c r="K12268">
        <v>50</v>
      </c>
      <c r="L12268">
        <v>35</v>
      </c>
      <c r="M12268">
        <v>10</v>
      </c>
      <c r="P12268">
        <v>1</v>
      </c>
      <c r="Q12268" t="s">
        <v>156</v>
      </c>
    </row>
    <row r="12269" spans="1:17" x14ac:dyDescent="0.25">
      <c r="A12269">
        <v>2014</v>
      </c>
      <c r="B12269" s="6" t="s">
        <v>52</v>
      </c>
      <c r="C12269">
        <v>7</v>
      </c>
      <c r="D12269" t="s">
        <v>716</v>
      </c>
      <c r="G12269">
        <v>25</v>
      </c>
      <c r="J12269" t="s">
        <v>392</v>
      </c>
      <c r="K12269">
        <v>25</v>
      </c>
      <c r="L12269">
        <v>25</v>
      </c>
      <c r="M12269">
        <v>10</v>
      </c>
    </row>
    <row r="12270" spans="1:17" x14ac:dyDescent="0.25">
      <c r="A12270">
        <v>2014</v>
      </c>
      <c r="B12270" s="6" t="s">
        <v>52</v>
      </c>
      <c r="C12270">
        <v>8</v>
      </c>
      <c r="D12270" t="s">
        <v>716</v>
      </c>
      <c r="G12270">
        <v>15</v>
      </c>
      <c r="J12270" t="s">
        <v>389</v>
      </c>
      <c r="K12270">
        <v>20</v>
      </c>
      <c r="L12270">
        <v>10</v>
      </c>
      <c r="M12270">
        <v>15</v>
      </c>
    </row>
    <row r="12271" spans="1:17" x14ac:dyDescent="0.25">
      <c r="A12271">
        <v>2014</v>
      </c>
      <c r="B12271" s="6" t="s">
        <v>52</v>
      </c>
      <c r="C12271">
        <v>9</v>
      </c>
      <c r="D12271" t="s">
        <v>716</v>
      </c>
      <c r="G12271">
        <v>15</v>
      </c>
      <c r="J12271" t="s">
        <v>390</v>
      </c>
      <c r="K12271">
        <v>20</v>
      </c>
      <c r="L12271">
        <v>15</v>
      </c>
      <c r="M12271">
        <v>10</v>
      </c>
    </row>
    <row r="12272" spans="1:17" x14ac:dyDescent="0.25">
      <c r="A12272">
        <v>2014</v>
      </c>
      <c r="B12272" s="6" t="s">
        <v>52</v>
      </c>
      <c r="C12272">
        <v>10</v>
      </c>
      <c r="D12272" t="s">
        <v>716</v>
      </c>
      <c r="G12272">
        <v>20</v>
      </c>
      <c r="J12272" t="s">
        <v>398</v>
      </c>
      <c r="K12272">
        <v>40</v>
      </c>
      <c r="L12272">
        <v>35</v>
      </c>
      <c r="M12272">
        <v>20</v>
      </c>
      <c r="P12272">
        <v>5</v>
      </c>
    </row>
    <row r="12273" spans="1:16" x14ac:dyDescent="0.25">
      <c r="A12273">
        <v>2014</v>
      </c>
      <c r="B12273" s="6" t="s">
        <v>52</v>
      </c>
      <c r="C12273">
        <v>11</v>
      </c>
      <c r="D12273" t="s">
        <v>716</v>
      </c>
      <c r="G12273">
        <v>10</v>
      </c>
      <c r="J12273" t="s">
        <v>393</v>
      </c>
      <c r="K12273">
        <v>25</v>
      </c>
      <c r="L12273">
        <v>15</v>
      </c>
      <c r="M12273">
        <v>3</v>
      </c>
    </row>
    <row r="12274" spans="1:16" x14ac:dyDescent="0.25">
      <c r="A12274">
        <v>2014</v>
      </c>
      <c r="B12274" s="6" t="s">
        <v>52</v>
      </c>
      <c r="C12274">
        <v>12</v>
      </c>
      <c r="D12274" t="s">
        <v>716</v>
      </c>
      <c r="G12274">
        <v>35</v>
      </c>
      <c r="J12274" t="s">
        <v>389</v>
      </c>
      <c r="K12274">
        <v>65</v>
      </c>
      <c r="L12274">
        <v>45</v>
      </c>
      <c r="M12274">
        <v>30</v>
      </c>
    </row>
    <row r="12275" spans="1:16" x14ac:dyDescent="0.25">
      <c r="A12275">
        <v>2014</v>
      </c>
      <c r="B12275" s="6" t="s">
        <v>52</v>
      </c>
      <c r="C12275">
        <v>13</v>
      </c>
      <c r="D12275" t="s">
        <v>716</v>
      </c>
      <c r="E12275">
        <v>2</v>
      </c>
      <c r="F12275">
        <v>32</v>
      </c>
      <c r="G12275">
        <v>38</v>
      </c>
      <c r="H12275">
        <v>0</v>
      </c>
      <c r="I12275" s="32">
        <f>(SUM(G12275:G12285))/(1000-H12275)*1000</f>
        <v>278</v>
      </c>
      <c r="J12275" t="s">
        <v>388</v>
      </c>
      <c r="K12275">
        <v>30</v>
      </c>
      <c r="L12275">
        <v>20</v>
      </c>
      <c r="M12275">
        <v>10</v>
      </c>
    </row>
    <row r="12276" spans="1:16" x14ac:dyDescent="0.25">
      <c r="A12276">
        <v>2014</v>
      </c>
      <c r="B12276" s="6" t="s">
        <v>52</v>
      </c>
      <c r="C12276">
        <v>14</v>
      </c>
      <c r="D12276" t="s">
        <v>716</v>
      </c>
      <c r="G12276">
        <v>20</v>
      </c>
      <c r="J12276" t="s">
        <v>393</v>
      </c>
      <c r="K12276">
        <v>20</v>
      </c>
      <c r="L12276">
        <v>10</v>
      </c>
      <c r="M12276">
        <v>5</v>
      </c>
    </row>
    <row r="12277" spans="1:16" x14ac:dyDescent="0.25">
      <c r="A12277">
        <v>2014</v>
      </c>
      <c r="B12277" s="6" t="s">
        <v>52</v>
      </c>
      <c r="C12277">
        <v>15</v>
      </c>
      <c r="D12277" t="s">
        <v>716</v>
      </c>
      <c r="G12277">
        <v>20</v>
      </c>
      <c r="J12277" t="s">
        <v>397</v>
      </c>
      <c r="K12277">
        <v>30</v>
      </c>
      <c r="L12277">
        <v>20</v>
      </c>
      <c r="M12277">
        <v>2</v>
      </c>
    </row>
    <row r="12278" spans="1:16" x14ac:dyDescent="0.25">
      <c r="A12278">
        <v>2014</v>
      </c>
      <c r="B12278" s="6" t="s">
        <v>52</v>
      </c>
      <c r="C12278">
        <v>16</v>
      </c>
      <c r="D12278" t="s">
        <v>716</v>
      </c>
      <c r="G12278">
        <v>20</v>
      </c>
      <c r="J12278" t="s">
        <v>398</v>
      </c>
      <c r="K12278">
        <v>25</v>
      </c>
      <c r="L12278">
        <v>20</v>
      </c>
      <c r="M12278">
        <v>5</v>
      </c>
    </row>
    <row r="12279" spans="1:16" x14ac:dyDescent="0.25">
      <c r="A12279">
        <v>2014</v>
      </c>
      <c r="B12279" s="6" t="s">
        <v>52</v>
      </c>
      <c r="C12279">
        <v>17</v>
      </c>
      <c r="D12279" t="s">
        <v>716</v>
      </c>
      <c r="G12279">
        <v>50</v>
      </c>
      <c r="J12279" t="s">
        <v>389</v>
      </c>
      <c r="K12279">
        <v>65</v>
      </c>
      <c r="L12279">
        <v>50</v>
      </c>
      <c r="M12279">
        <v>30</v>
      </c>
    </row>
    <row r="12280" spans="1:16" x14ac:dyDescent="0.25">
      <c r="A12280">
        <v>2014</v>
      </c>
      <c r="B12280" s="6" t="s">
        <v>52</v>
      </c>
      <c r="C12280">
        <v>18</v>
      </c>
      <c r="D12280" t="s">
        <v>716</v>
      </c>
      <c r="G12280">
        <v>30</v>
      </c>
      <c r="J12280" t="s">
        <v>393</v>
      </c>
      <c r="K12280">
        <v>30</v>
      </c>
      <c r="L12280">
        <v>25</v>
      </c>
      <c r="M12280">
        <v>20</v>
      </c>
    </row>
    <row r="12281" spans="1:16" x14ac:dyDescent="0.25">
      <c r="A12281">
        <v>2014</v>
      </c>
      <c r="B12281" s="6" t="s">
        <v>52</v>
      </c>
      <c r="C12281">
        <v>19</v>
      </c>
      <c r="D12281" t="s">
        <v>716</v>
      </c>
      <c r="G12281">
        <v>30</v>
      </c>
      <c r="J12281" t="s">
        <v>389</v>
      </c>
      <c r="K12281">
        <v>30</v>
      </c>
      <c r="L12281">
        <v>30</v>
      </c>
      <c r="M12281">
        <v>25</v>
      </c>
    </row>
    <row r="12282" spans="1:16" x14ac:dyDescent="0.25">
      <c r="A12282">
        <v>2014</v>
      </c>
      <c r="B12282" s="6" t="s">
        <v>52</v>
      </c>
      <c r="C12282">
        <v>20</v>
      </c>
      <c r="D12282" t="s">
        <v>716</v>
      </c>
      <c r="G12282">
        <v>25</v>
      </c>
      <c r="J12282" t="s">
        <v>398</v>
      </c>
      <c r="K12282">
        <v>40</v>
      </c>
      <c r="L12282">
        <v>30</v>
      </c>
      <c r="M12282">
        <v>20</v>
      </c>
    </row>
    <row r="12283" spans="1:16" x14ac:dyDescent="0.25">
      <c r="A12283">
        <v>2014</v>
      </c>
      <c r="B12283" s="6" t="s">
        <v>52</v>
      </c>
      <c r="C12283">
        <v>21</v>
      </c>
      <c r="D12283" t="s">
        <v>716</v>
      </c>
      <c r="G12283">
        <v>15</v>
      </c>
      <c r="J12283" t="s">
        <v>398</v>
      </c>
      <c r="K12283">
        <v>20</v>
      </c>
      <c r="L12283">
        <v>10</v>
      </c>
      <c r="M12283">
        <v>10</v>
      </c>
    </row>
    <row r="12284" spans="1:16" x14ac:dyDescent="0.25">
      <c r="A12284">
        <v>2014</v>
      </c>
      <c r="B12284" s="6" t="s">
        <v>52</v>
      </c>
      <c r="C12284">
        <v>22</v>
      </c>
      <c r="D12284" t="s">
        <v>716</v>
      </c>
      <c r="G12284">
        <v>15</v>
      </c>
      <c r="J12284" t="s">
        <v>393</v>
      </c>
      <c r="K12284">
        <v>25</v>
      </c>
      <c r="L12284">
        <v>20</v>
      </c>
      <c r="M12284">
        <v>10</v>
      </c>
    </row>
    <row r="12285" spans="1:16" x14ac:dyDescent="0.25">
      <c r="A12285">
        <v>2014</v>
      </c>
      <c r="B12285" s="6" t="s">
        <v>52</v>
      </c>
      <c r="C12285">
        <v>23</v>
      </c>
      <c r="D12285" t="s">
        <v>716</v>
      </c>
      <c r="G12285">
        <v>15</v>
      </c>
      <c r="J12285" t="s">
        <v>389</v>
      </c>
      <c r="K12285">
        <v>15</v>
      </c>
      <c r="L12285">
        <v>15</v>
      </c>
      <c r="M12285">
        <v>10</v>
      </c>
    </row>
    <row r="12286" spans="1:16" x14ac:dyDescent="0.25">
      <c r="A12286">
        <v>2014</v>
      </c>
      <c r="B12286" s="6" t="s">
        <v>52</v>
      </c>
      <c r="C12286">
        <v>24</v>
      </c>
      <c r="D12286" t="s">
        <v>716</v>
      </c>
      <c r="E12286">
        <v>3</v>
      </c>
      <c r="F12286">
        <v>32</v>
      </c>
      <c r="G12286">
        <v>100</v>
      </c>
      <c r="H12286">
        <v>0</v>
      </c>
      <c r="I12286" s="32">
        <f>(SUM(G12286:G12296))/(1000-H12286)*1000</f>
        <v>290</v>
      </c>
      <c r="J12286" t="s">
        <v>389</v>
      </c>
      <c r="K12286">
        <v>200</v>
      </c>
      <c r="L12286">
        <v>150</v>
      </c>
      <c r="M12286">
        <v>150</v>
      </c>
      <c r="P12286">
        <v>75</v>
      </c>
    </row>
    <row r="12287" spans="1:16" x14ac:dyDescent="0.25">
      <c r="A12287">
        <v>2014</v>
      </c>
      <c r="B12287" s="6" t="s">
        <v>52</v>
      </c>
      <c r="C12287">
        <v>25</v>
      </c>
      <c r="D12287" t="s">
        <v>716</v>
      </c>
      <c r="G12287">
        <v>20</v>
      </c>
      <c r="J12287" t="s">
        <v>389</v>
      </c>
      <c r="K12287">
        <v>40</v>
      </c>
      <c r="L12287">
        <v>25</v>
      </c>
      <c r="M12287">
        <v>25</v>
      </c>
    </row>
    <row r="12288" spans="1:16" x14ac:dyDescent="0.25">
      <c r="A12288">
        <v>2014</v>
      </c>
      <c r="B12288" s="6" t="s">
        <v>52</v>
      </c>
      <c r="C12288">
        <v>26</v>
      </c>
      <c r="D12288" t="s">
        <v>716</v>
      </c>
      <c r="G12288">
        <v>20</v>
      </c>
      <c r="J12288" t="s">
        <v>389</v>
      </c>
      <c r="K12288">
        <v>25</v>
      </c>
      <c r="L12288">
        <v>15</v>
      </c>
      <c r="M12288">
        <v>10</v>
      </c>
    </row>
    <row r="12289" spans="1:21" x14ac:dyDescent="0.25">
      <c r="A12289">
        <v>2014</v>
      </c>
      <c r="B12289" s="6" t="s">
        <v>52</v>
      </c>
      <c r="C12289">
        <v>27</v>
      </c>
      <c r="D12289" t="s">
        <v>716</v>
      </c>
      <c r="G12289">
        <v>25</v>
      </c>
      <c r="J12289" t="s">
        <v>386</v>
      </c>
      <c r="K12289">
        <v>50</v>
      </c>
      <c r="L12289">
        <v>30</v>
      </c>
      <c r="M12289">
        <v>15</v>
      </c>
    </row>
    <row r="12290" spans="1:21" x14ac:dyDescent="0.25">
      <c r="A12290">
        <v>2014</v>
      </c>
      <c r="B12290" s="6" t="s">
        <v>52</v>
      </c>
      <c r="C12290">
        <v>28</v>
      </c>
      <c r="D12290" t="s">
        <v>716</v>
      </c>
      <c r="G12290">
        <v>20</v>
      </c>
      <c r="J12290" t="s">
        <v>392</v>
      </c>
      <c r="K12290">
        <v>40</v>
      </c>
      <c r="L12290">
        <v>20</v>
      </c>
      <c r="M12290">
        <v>10</v>
      </c>
    </row>
    <row r="12291" spans="1:21" x14ac:dyDescent="0.25">
      <c r="A12291">
        <v>2014</v>
      </c>
      <c r="B12291" s="6" t="s">
        <v>52</v>
      </c>
      <c r="C12291">
        <v>29</v>
      </c>
      <c r="D12291" t="s">
        <v>716</v>
      </c>
      <c r="G12291">
        <v>15</v>
      </c>
      <c r="J12291" t="s">
        <v>392</v>
      </c>
      <c r="K12291">
        <v>15</v>
      </c>
      <c r="L12291">
        <v>15</v>
      </c>
      <c r="M12291">
        <v>5</v>
      </c>
    </row>
    <row r="12292" spans="1:21" x14ac:dyDescent="0.25">
      <c r="A12292">
        <v>2014</v>
      </c>
      <c r="B12292" s="6" t="s">
        <v>52</v>
      </c>
      <c r="C12292">
        <v>30</v>
      </c>
      <c r="D12292" t="s">
        <v>716</v>
      </c>
      <c r="G12292">
        <v>20</v>
      </c>
      <c r="J12292" t="s">
        <v>391</v>
      </c>
      <c r="K12292">
        <v>25</v>
      </c>
      <c r="L12292">
        <v>20</v>
      </c>
      <c r="M12292">
        <v>10</v>
      </c>
    </row>
    <row r="12293" spans="1:21" x14ac:dyDescent="0.25">
      <c r="A12293">
        <v>2014</v>
      </c>
      <c r="B12293" s="6" t="s">
        <v>52</v>
      </c>
      <c r="C12293">
        <v>31</v>
      </c>
      <c r="D12293" t="s">
        <v>716</v>
      </c>
      <c r="G12293">
        <v>30</v>
      </c>
      <c r="J12293" t="s">
        <v>386</v>
      </c>
      <c r="K12293">
        <v>50</v>
      </c>
      <c r="L12293">
        <v>40</v>
      </c>
      <c r="M12293">
        <v>10</v>
      </c>
      <c r="P12293">
        <v>20</v>
      </c>
    </row>
    <row r="12294" spans="1:21" x14ac:dyDescent="0.25">
      <c r="A12294">
        <v>2014</v>
      </c>
      <c r="B12294" s="6" t="s">
        <v>52</v>
      </c>
      <c r="C12294">
        <v>32</v>
      </c>
      <c r="D12294" t="s">
        <v>716</v>
      </c>
      <c r="G12294">
        <v>10</v>
      </c>
      <c r="J12294" t="s">
        <v>388</v>
      </c>
      <c r="K12294">
        <v>20</v>
      </c>
      <c r="L12294">
        <v>10</v>
      </c>
      <c r="M12294">
        <v>10</v>
      </c>
    </row>
    <row r="12295" spans="1:21" x14ac:dyDescent="0.25">
      <c r="A12295">
        <v>2014</v>
      </c>
      <c r="B12295" s="6" t="s">
        <v>52</v>
      </c>
      <c r="C12295">
        <v>33</v>
      </c>
      <c r="D12295" t="s">
        <v>716</v>
      </c>
      <c r="G12295">
        <v>5</v>
      </c>
      <c r="J12295" t="s">
        <v>392</v>
      </c>
      <c r="K12295">
        <v>20</v>
      </c>
      <c r="L12295">
        <v>10</v>
      </c>
      <c r="M12295">
        <v>10</v>
      </c>
    </row>
    <row r="12296" spans="1:21" x14ac:dyDescent="0.25">
      <c r="A12296">
        <v>2014</v>
      </c>
      <c r="B12296" s="6" t="s">
        <v>52</v>
      </c>
      <c r="C12296">
        <v>34</v>
      </c>
      <c r="D12296" t="s">
        <v>716</v>
      </c>
      <c r="G12296">
        <v>25</v>
      </c>
      <c r="J12296" t="s">
        <v>397</v>
      </c>
      <c r="K12296">
        <v>30</v>
      </c>
      <c r="L12296">
        <v>25</v>
      </c>
      <c r="M12296">
        <v>20</v>
      </c>
    </row>
    <row r="12297" spans="1:21" x14ac:dyDescent="0.25">
      <c r="A12297">
        <v>2014</v>
      </c>
      <c r="B12297" s="6" t="s">
        <v>52</v>
      </c>
      <c r="C12297">
        <v>35</v>
      </c>
      <c r="D12297" t="s">
        <v>769</v>
      </c>
      <c r="E12297">
        <v>4</v>
      </c>
      <c r="F12297">
        <v>31</v>
      </c>
      <c r="G12297">
        <v>12</v>
      </c>
      <c r="H12297">
        <v>5</v>
      </c>
      <c r="I12297" s="32">
        <f>(SUM(G12297:G12304))/(1000-H12297)*1000</f>
        <v>267.33668341708545</v>
      </c>
      <c r="J12297" t="s">
        <v>393</v>
      </c>
      <c r="K12297">
        <v>17</v>
      </c>
      <c r="L12297">
        <v>12</v>
      </c>
      <c r="M12297">
        <v>20</v>
      </c>
      <c r="S12297" t="s">
        <v>47</v>
      </c>
    </row>
    <row r="12298" spans="1:21" x14ac:dyDescent="0.25">
      <c r="A12298">
        <v>2014</v>
      </c>
      <c r="B12298" s="6" t="s">
        <v>52</v>
      </c>
      <c r="C12298">
        <v>36</v>
      </c>
      <c r="D12298" t="s">
        <v>769</v>
      </c>
      <c r="G12298">
        <v>15</v>
      </c>
      <c r="J12298" t="s">
        <v>389</v>
      </c>
      <c r="K12298">
        <v>60</v>
      </c>
      <c r="L12298">
        <v>20</v>
      </c>
      <c r="M12298">
        <v>0</v>
      </c>
      <c r="N12298">
        <v>5</v>
      </c>
    </row>
    <row r="12299" spans="1:21" x14ac:dyDescent="0.25">
      <c r="A12299">
        <v>2014</v>
      </c>
      <c r="B12299" s="6" t="s">
        <v>52</v>
      </c>
      <c r="C12299">
        <v>37</v>
      </c>
      <c r="D12299" t="s">
        <v>769</v>
      </c>
      <c r="G12299">
        <v>40</v>
      </c>
      <c r="J12299" t="s">
        <v>783</v>
      </c>
      <c r="K12299">
        <v>40</v>
      </c>
      <c r="L12299">
        <v>40</v>
      </c>
      <c r="M12299" t="s">
        <v>713</v>
      </c>
    </row>
    <row r="12300" spans="1:21" x14ac:dyDescent="0.25">
      <c r="A12300">
        <v>2014</v>
      </c>
      <c r="B12300" s="6" t="s">
        <v>52</v>
      </c>
      <c r="C12300">
        <v>38</v>
      </c>
      <c r="D12300" t="s">
        <v>769</v>
      </c>
      <c r="G12300">
        <v>30</v>
      </c>
      <c r="J12300" t="s">
        <v>393</v>
      </c>
      <c r="K12300">
        <v>40</v>
      </c>
      <c r="L12300">
        <v>30</v>
      </c>
      <c r="M12300">
        <v>0</v>
      </c>
      <c r="P12300">
        <v>5</v>
      </c>
    </row>
    <row r="12301" spans="1:21" x14ac:dyDescent="0.25">
      <c r="A12301">
        <v>2014</v>
      </c>
      <c r="B12301" s="6" t="s">
        <v>52</v>
      </c>
      <c r="C12301">
        <v>39</v>
      </c>
      <c r="D12301" t="s">
        <v>769</v>
      </c>
      <c r="G12301">
        <v>4</v>
      </c>
      <c r="J12301" t="s">
        <v>388</v>
      </c>
      <c r="K12301">
        <v>10</v>
      </c>
      <c r="L12301">
        <v>9</v>
      </c>
      <c r="M12301">
        <v>0</v>
      </c>
    </row>
    <row r="12302" spans="1:21" x14ac:dyDescent="0.25">
      <c r="A12302">
        <v>2014</v>
      </c>
      <c r="B12302" s="6" t="s">
        <v>52</v>
      </c>
      <c r="C12302">
        <v>40</v>
      </c>
      <c r="D12302" t="s">
        <v>769</v>
      </c>
      <c r="G12302">
        <v>20</v>
      </c>
      <c r="J12302" t="s">
        <v>389</v>
      </c>
      <c r="K12302">
        <v>20</v>
      </c>
      <c r="L12302">
        <v>15</v>
      </c>
      <c r="M12302">
        <v>0</v>
      </c>
      <c r="N12302">
        <v>5</v>
      </c>
      <c r="S12302" t="s">
        <v>47</v>
      </c>
      <c r="U12302" t="s">
        <v>722</v>
      </c>
    </row>
    <row r="12303" spans="1:21" x14ac:dyDescent="0.25">
      <c r="A12303">
        <v>2014</v>
      </c>
      <c r="B12303" s="6" t="s">
        <v>52</v>
      </c>
      <c r="C12303">
        <v>41</v>
      </c>
      <c r="D12303" t="s">
        <v>769</v>
      </c>
      <c r="G12303">
        <v>15</v>
      </c>
      <c r="J12303" t="s">
        <v>393</v>
      </c>
      <c r="K12303">
        <v>15</v>
      </c>
      <c r="L12303">
        <v>10</v>
      </c>
      <c r="M12303">
        <v>0</v>
      </c>
    </row>
    <row r="12304" spans="1:21" x14ac:dyDescent="0.25">
      <c r="A12304">
        <v>2014</v>
      </c>
      <c r="B12304" s="6" t="s">
        <v>52</v>
      </c>
      <c r="C12304">
        <v>42</v>
      </c>
      <c r="D12304" t="s">
        <v>769</v>
      </c>
      <c r="G12304">
        <v>130</v>
      </c>
      <c r="J12304" t="s">
        <v>389</v>
      </c>
      <c r="K12304">
        <v>130</v>
      </c>
      <c r="L12304">
        <v>120</v>
      </c>
      <c r="M12304">
        <v>0</v>
      </c>
      <c r="O12304">
        <v>5</v>
      </c>
    </row>
    <row r="12305" spans="1:21" x14ac:dyDescent="0.25">
      <c r="A12305">
        <v>2014</v>
      </c>
      <c r="B12305" s="6" t="s">
        <v>52</v>
      </c>
      <c r="C12305">
        <v>43</v>
      </c>
      <c r="D12305" t="s">
        <v>769</v>
      </c>
      <c r="E12305">
        <v>5</v>
      </c>
      <c r="F12305">
        <v>31</v>
      </c>
      <c r="G12305">
        <v>35</v>
      </c>
      <c r="H12305">
        <v>0</v>
      </c>
      <c r="I12305" s="32">
        <f>(SUM(G12305:G12309))/(1000-H12305)*1000</f>
        <v>115</v>
      </c>
      <c r="J12305" t="s">
        <v>389</v>
      </c>
      <c r="K12305">
        <v>45</v>
      </c>
      <c r="L12305">
        <v>35</v>
      </c>
      <c r="M12305">
        <v>100</v>
      </c>
    </row>
    <row r="12306" spans="1:21" x14ac:dyDescent="0.25">
      <c r="A12306">
        <v>2014</v>
      </c>
      <c r="B12306" s="6" t="s">
        <v>52</v>
      </c>
      <c r="C12306">
        <v>44</v>
      </c>
      <c r="D12306" t="s">
        <v>769</v>
      </c>
      <c r="G12306">
        <v>20</v>
      </c>
      <c r="J12306" t="s">
        <v>398</v>
      </c>
      <c r="K12306">
        <v>20</v>
      </c>
      <c r="L12306">
        <v>20</v>
      </c>
      <c r="M12306">
        <v>10</v>
      </c>
    </row>
    <row r="12307" spans="1:21" x14ac:dyDescent="0.25">
      <c r="A12307">
        <v>2014</v>
      </c>
      <c r="B12307" s="6" t="s">
        <v>52</v>
      </c>
      <c r="C12307">
        <v>45</v>
      </c>
      <c r="D12307" t="s">
        <v>769</v>
      </c>
      <c r="G12307">
        <v>20</v>
      </c>
      <c r="J12307" t="s">
        <v>389</v>
      </c>
      <c r="K12307">
        <v>20</v>
      </c>
      <c r="L12307">
        <v>9</v>
      </c>
      <c r="M12307">
        <v>0</v>
      </c>
    </row>
    <row r="12308" spans="1:21" x14ac:dyDescent="0.25">
      <c r="A12308">
        <v>2014</v>
      </c>
      <c r="B12308" s="6" t="s">
        <v>52</v>
      </c>
      <c r="C12308">
        <v>46</v>
      </c>
      <c r="D12308" t="s">
        <v>769</v>
      </c>
      <c r="G12308">
        <v>30</v>
      </c>
      <c r="J12308" t="s">
        <v>388</v>
      </c>
      <c r="K12308">
        <v>40</v>
      </c>
      <c r="L12308">
        <v>30</v>
      </c>
      <c r="M12308">
        <v>5</v>
      </c>
    </row>
    <row r="12309" spans="1:21" x14ac:dyDescent="0.25">
      <c r="A12309">
        <v>2014</v>
      </c>
      <c r="B12309" s="6" t="s">
        <v>52</v>
      </c>
      <c r="C12309">
        <v>47</v>
      </c>
      <c r="D12309" t="s">
        <v>769</v>
      </c>
      <c r="G12309">
        <v>10</v>
      </c>
      <c r="J12309" t="s">
        <v>393</v>
      </c>
      <c r="K12309">
        <v>15</v>
      </c>
      <c r="L12309">
        <v>10</v>
      </c>
      <c r="M12309">
        <v>15</v>
      </c>
    </row>
    <row r="12310" spans="1:21" x14ac:dyDescent="0.25">
      <c r="A12310">
        <v>2014</v>
      </c>
      <c r="B12310" s="6" t="s">
        <v>52</v>
      </c>
      <c r="C12310">
        <v>48</v>
      </c>
      <c r="D12310" t="s">
        <v>769</v>
      </c>
      <c r="E12310">
        <v>6</v>
      </c>
      <c r="F12310">
        <v>31</v>
      </c>
      <c r="G12310">
        <v>25</v>
      </c>
      <c r="H12310">
        <v>0</v>
      </c>
      <c r="I12310" s="32">
        <f>(SUM(G12310:G12316))/(1000-H12310)*1000</f>
        <v>263</v>
      </c>
      <c r="J12310" t="s">
        <v>389</v>
      </c>
      <c r="K12310">
        <v>35</v>
      </c>
      <c r="L12310">
        <v>25</v>
      </c>
      <c r="M12310">
        <v>0</v>
      </c>
      <c r="S12310" t="s">
        <v>31</v>
      </c>
      <c r="U12310" t="s">
        <v>615</v>
      </c>
    </row>
    <row r="12311" spans="1:21" x14ac:dyDescent="0.25">
      <c r="A12311">
        <v>2014</v>
      </c>
      <c r="B12311" s="6" t="s">
        <v>52</v>
      </c>
      <c r="C12311">
        <v>49</v>
      </c>
      <c r="D12311" t="s">
        <v>769</v>
      </c>
      <c r="G12311">
        <v>8</v>
      </c>
      <c r="J12311" t="s">
        <v>398</v>
      </c>
      <c r="K12311">
        <v>8</v>
      </c>
      <c r="L12311">
        <v>5</v>
      </c>
      <c r="M12311">
        <v>2</v>
      </c>
      <c r="S12311" t="s">
        <v>31</v>
      </c>
      <c r="U12311" t="s">
        <v>616</v>
      </c>
    </row>
    <row r="12312" spans="1:21" x14ac:dyDescent="0.25">
      <c r="A12312">
        <v>2014</v>
      </c>
      <c r="B12312" s="6" t="s">
        <v>52</v>
      </c>
      <c r="C12312">
        <v>50</v>
      </c>
      <c r="D12312" t="s">
        <v>769</v>
      </c>
      <c r="G12312">
        <v>120</v>
      </c>
      <c r="J12312" t="s">
        <v>389</v>
      </c>
      <c r="K12312">
        <v>120</v>
      </c>
      <c r="L12312">
        <v>80</v>
      </c>
      <c r="M12312">
        <v>0</v>
      </c>
      <c r="S12312" t="s">
        <v>31</v>
      </c>
      <c r="U12312" t="s">
        <v>615</v>
      </c>
    </row>
    <row r="12313" spans="1:21" x14ac:dyDescent="0.25">
      <c r="A12313">
        <v>2014</v>
      </c>
      <c r="B12313" s="6" t="s">
        <v>52</v>
      </c>
      <c r="C12313">
        <v>51</v>
      </c>
      <c r="D12313" t="s">
        <v>769</v>
      </c>
      <c r="G12313">
        <v>40</v>
      </c>
      <c r="J12313" t="s">
        <v>388</v>
      </c>
      <c r="K12313">
        <v>40</v>
      </c>
      <c r="L12313">
        <v>20</v>
      </c>
      <c r="M12313">
        <v>0</v>
      </c>
      <c r="S12313" t="s">
        <v>31</v>
      </c>
      <c r="U12313" t="s">
        <v>615</v>
      </c>
    </row>
    <row r="12314" spans="1:21" x14ac:dyDescent="0.25">
      <c r="A12314">
        <v>2014</v>
      </c>
      <c r="B12314" s="6" t="s">
        <v>52</v>
      </c>
      <c r="C12314">
        <v>52</v>
      </c>
      <c r="D12314" t="s">
        <v>769</v>
      </c>
      <c r="G12314">
        <v>30</v>
      </c>
      <c r="J12314" t="s">
        <v>392</v>
      </c>
      <c r="K12314">
        <v>30</v>
      </c>
      <c r="L12314">
        <v>10</v>
      </c>
      <c r="M12314">
        <v>0</v>
      </c>
      <c r="S12314" t="s">
        <v>31</v>
      </c>
      <c r="U12314" t="s">
        <v>615</v>
      </c>
    </row>
    <row r="12315" spans="1:21" x14ac:dyDescent="0.25">
      <c r="A12315">
        <v>2014</v>
      </c>
      <c r="B12315" s="6" t="s">
        <v>52</v>
      </c>
      <c r="C12315">
        <v>53</v>
      </c>
      <c r="D12315" t="s">
        <v>769</v>
      </c>
      <c r="G12315">
        <v>30</v>
      </c>
      <c r="J12315" t="s">
        <v>388</v>
      </c>
      <c r="K12315">
        <v>30</v>
      </c>
      <c r="L12315">
        <v>30</v>
      </c>
      <c r="M12315">
        <v>0</v>
      </c>
      <c r="S12315" t="s">
        <v>31</v>
      </c>
      <c r="U12315" t="s">
        <v>615</v>
      </c>
    </row>
    <row r="12316" spans="1:21" x14ac:dyDescent="0.25">
      <c r="A12316">
        <v>2014</v>
      </c>
      <c r="B12316" s="6" t="s">
        <v>52</v>
      </c>
      <c r="C12316">
        <v>54</v>
      </c>
      <c r="D12316" t="s">
        <v>769</v>
      </c>
      <c r="G12316">
        <v>10</v>
      </c>
      <c r="J12316" t="s">
        <v>389</v>
      </c>
      <c r="K12316">
        <v>10</v>
      </c>
      <c r="L12316">
        <v>10</v>
      </c>
      <c r="M12316">
        <v>0</v>
      </c>
      <c r="N12316">
        <v>0</v>
      </c>
      <c r="O12316">
        <v>0</v>
      </c>
      <c r="P12316">
        <v>0</v>
      </c>
    </row>
    <row r="12317" spans="1:21" x14ac:dyDescent="0.25">
      <c r="A12317">
        <v>2014</v>
      </c>
      <c r="B12317" s="6" t="s">
        <v>52</v>
      </c>
      <c r="C12317">
        <v>55</v>
      </c>
      <c r="D12317" t="s">
        <v>716</v>
      </c>
      <c r="E12317">
        <v>7</v>
      </c>
      <c r="F12317">
        <v>39</v>
      </c>
      <c r="G12317">
        <v>10</v>
      </c>
      <c r="H12317">
        <v>0</v>
      </c>
      <c r="I12317" s="32">
        <f>(SUM(G12317:G12327))/(1000-H12317)*1000</f>
        <v>167</v>
      </c>
      <c r="J12317" t="s">
        <v>390</v>
      </c>
      <c r="K12317">
        <v>15</v>
      </c>
      <c r="L12317">
        <v>15</v>
      </c>
      <c r="M12317">
        <v>5</v>
      </c>
    </row>
    <row r="12318" spans="1:21" x14ac:dyDescent="0.25">
      <c r="A12318">
        <v>2014</v>
      </c>
      <c r="B12318" s="6" t="s">
        <v>52</v>
      </c>
      <c r="C12318">
        <v>56</v>
      </c>
      <c r="D12318" t="s">
        <v>716</v>
      </c>
      <c r="G12318">
        <v>10</v>
      </c>
      <c r="J12318" t="s">
        <v>393</v>
      </c>
      <c r="K12318">
        <v>25</v>
      </c>
      <c r="L12318">
        <v>20</v>
      </c>
      <c r="M12318">
        <v>10</v>
      </c>
      <c r="P12318">
        <v>10</v>
      </c>
    </row>
    <row r="12319" spans="1:21" x14ac:dyDescent="0.25">
      <c r="A12319">
        <v>2014</v>
      </c>
      <c r="B12319" s="6" t="s">
        <v>52</v>
      </c>
      <c r="C12319">
        <v>57</v>
      </c>
      <c r="D12319" t="s">
        <v>716</v>
      </c>
      <c r="G12319">
        <v>7</v>
      </c>
      <c r="J12319" t="s">
        <v>398</v>
      </c>
      <c r="K12319">
        <v>12</v>
      </c>
      <c r="L12319">
        <v>10</v>
      </c>
      <c r="M12319">
        <v>5</v>
      </c>
    </row>
    <row r="12320" spans="1:21" x14ac:dyDescent="0.25">
      <c r="A12320">
        <v>2014</v>
      </c>
      <c r="B12320" s="6" t="s">
        <v>52</v>
      </c>
      <c r="C12320">
        <v>58</v>
      </c>
      <c r="D12320" t="s">
        <v>716</v>
      </c>
      <c r="G12320">
        <v>50</v>
      </c>
      <c r="J12320" t="s">
        <v>386</v>
      </c>
      <c r="K12320">
        <v>70</v>
      </c>
      <c r="L12320">
        <v>60</v>
      </c>
      <c r="M12320">
        <v>50</v>
      </c>
    </row>
    <row r="12321" spans="1:21" x14ac:dyDescent="0.25">
      <c r="A12321">
        <v>2014</v>
      </c>
      <c r="B12321" s="6" t="s">
        <v>52</v>
      </c>
      <c r="C12321">
        <v>59</v>
      </c>
      <c r="D12321" t="s">
        <v>716</v>
      </c>
      <c r="G12321">
        <v>5</v>
      </c>
      <c r="J12321" t="s">
        <v>388</v>
      </c>
      <c r="K12321">
        <v>10</v>
      </c>
      <c r="L12321">
        <v>8</v>
      </c>
      <c r="M12321">
        <v>12</v>
      </c>
    </row>
    <row r="12322" spans="1:21" x14ac:dyDescent="0.25">
      <c r="A12322">
        <v>2014</v>
      </c>
      <c r="B12322" s="6" t="s">
        <v>52</v>
      </c>
      <c r="C12322">
        <v>60</v>
      </c>
      <c r="D12322" t="s">
        <v>716</v>
      </c>
      <c r="G12322">
        <v>18</v>
      </c>
      <c r="J12322" t="s">
        <v>393</v>
      </c>
      <c r="K12322">
        <v>40</v>
      </c>
      <c r="L12322">
        <v>40</v>
      </c>
      <c r="M12322">
        <v>60</v>
      </c>
      <c r="P12322">
        <v>25</v>
      </c>
    </row>
    <row r="12323" spans="1:21" x14ac:dyDescent="0.25">
      <c r="A12323">
        <v>2014</v>
      </c>
      <c r="B12323" s="6" t="s">
        <v>52</v>
      </c>
      <c r="C12323">
        <v>61</v>
      </c>
      <c r="D12323" t="s">
        <v>716</v>
      </c>
      <c r="G12323">
        <v>5</v>
      </c>
      <c r="J12323" t="s">
        <v>393</v>
      </c>
      <c r="K12323">
        <v>20</v>
      </c>
      <c r="L12323">
        <v>15</v>
      </c>
      <c r="M12323">
        <v>10</v>
      </c>
    </row>
    <row r="12324" spans="1:21" x14ac:dyDescent="0.25">
      <c r="A12324">
        <v>2014</v>
      </c>
      <c r="B12324" s="6" t="s">
        <v>52</v>
      </c>
      <c r="C12324">
        <v>62</v>
      </c>
      <c r="D12324" t="s">
        <v>716</v>
      </c>
      <c r="G12324">
        <v>15</v>
      </c>
      <c r="J12324" t="s">
        <v>393</v>
      </c>
      <c r="K12324">
        <v>30</v>
      </c>
      <c r="L12324">
        <v>25</v>
      </c>
      <c r="M12324">
        <v>15</v>
      </c>
      <c r="P12324">
        <v>35</v>
      </c>
    </row>
    <row r="12325" spans="1:21" x14ac:dyDescent="0.25">
      <c r="A12325">
        <v>2014</v>
      </c>
      <c r="B12325" s="6" t="s">
        <v>52</v>
      </c>
      <c r="C12325">
        <v>63</v>
      </c>
      <c r="D12325" t="s">
        <v>716</v>
      </c>
      <c r="G12325">
        <v>5</v>
      </c>
      <c r="J12325" t="s">
        <v>390</v>
      </c>
      <c r="K12325">
        <v>10</v>
      </c>
      <c r="L12325">
        <v>5</v>
      </c>
      <c r="M12325">
        <v>5</v>
      </c>
    </row>
    <row r="12326" spans="1:21" x14ac:dyDescent="0.25">
      <c r="A12326">
        <v>2014</v>
      </c>
      <c r="B12326" s="6" t="s">
        <v>52</v>
      </c>
      <c r="C12326">
        <v>64</v>
      </c>
      <c r="D12326" t="s">
        <v>716</v>
      </c>
      <c r="G12326">
        <v>2</v>
      </c>
      <c r="J12326" t="s">
        <v>392</v>
      </c>
      <c r="K12326">
        <v>30</v>
      </c>
      <c r="L12326">
        <v>25</v>
      </c>
      <c r="M12326">
        <v>10</v>
      </c>
    </row>
    <row r="12327" spans="1:21" x14ac:dyDescent="0.25">
      <c r="A12327">
        <v>2014</v>
      </c>
      <c r="B12327" s="6" t="s">
        <v>52</v>
      </c>
      <c r="C12327">
        <v>65</v>
      </c>
      <c r="D12327" t="s">
        <v>716</v>
      </c>
      <c r="G12327">
        <v>40</v>
      </c>
      <c r="J12327" t="s">
        <v>393</v>
      </c>
      <c r="K12327">
        <v>65</v>
      </c>
      <c r="L12327">
        <v>35</v>
      </c>
      <c r="M12327">
        <v>20</v>
      </c>
      <c r="P12327">
        <v>5</v>
      </c>
    </row>
    <row r="12328" spans="1:21" x14ac:dyDescent="0.25">
      <c r="A12328">
        <v>2014</v>
      </c>
      <c r="B12328" s="6" t="s">
        <v>52</v>
      </c>
      <c r="C12328">
        <v>66</v>
      </c>
      <c r="D12328" t="s">
        <v>716</v>
      </c>
      <c r="E12328">
        <v>8</v>
      </c>
      <c r="F12328">
        <v>37</v>
      </c>
      <c r="G12328">
        <v>10</v>
      </c>
      <c r="H12328">
        <v>0</v>
      </c>
      <c r="I12328" s="32">
        <f>(SUM(G12328:G12338))/(1000-H12328)*1000</f>
        <v>91</v>
      </c>
      <c r="J12328" t="s">
        <v>393</v>
      </c>
      <c r="K12328">
        <v>40</v>
      </c>
      <c r="L12328">
        <v>40</v>
      </c>
      <c r="M12328">
        <v>20</v>
      </c>
      <c r="P12328">
        <v>10</v>
      </c>
    </row>
    <row r="12329" spans="1:21" x14ac:dyDescent="0.25">
      <c r="A12329">
        <v>2014</v>
      </c>
      <c r="B12329" s="6" t="s">
        <v>52</v>
      </c>
      <c r="C12329">
        <v>67</v>
      </c>
      <c r="D12329" t="s">
        <v>716</v>
      </c>
      <c r="G12329">
        <v>5</v>
      </c>
      <c r="J12329" t="s">
        <v>436</v>
      </c>
      <c r="K12329">
        <v>12</v>
      </c>
      <c r="L12329">
        <v>10</v>
      </c>
      <c r="M12329">
        <v>2</v>
      </c>
    </row>
    <row r="12330" spans="1:21" x14ac:dyDescent="0.25">
      <c r="A12330">
        <v>2014</v>
      </c>
      <c r="B12330" s="6" t="s">
        <v>52</v>
      </c>
      <c r="C12330">
        <v>68</v>
      </c>
      <c r="D12330" t="s">
        <v>716</v>
      </c>
      <c r="G12330">
        <v>2</v>
      </c>
      <c r="J12330" t="s">
        <v>436</v>
      </c>
      <c r="K12330">
        <v>12</v>
      </c>
      <c r="L12330">
        <v>10</v>
      </c>
      <c r="M12330">
        <v>5</v>
      </c>
    </row>
    <row r="12331" spans="1:21" x14ac:dyDescent="0.25">
      <c r="A12331">
        <v>2014</v>
      </c>
      <c r="B12331" s="6" t="s">
        <v>52</v>
      </c>
      <c r="C12331">
        <v>69</v>
      </c>
      <c r="D12331" t="s">
        <v>716</v>
      </c>
      <c r="G12331">
        <v>5</v>
      </c>
      <c r="J12331" t="s">
        <v>392</v>
      </c>
      <c r="K12331">
        <v>12</v>
      </c>
      <c r="L12331">
        <v>10</v>
      </c>
      <c r="M12331">
        <v>5</v>
      </c>
      <c r="S12331" t="s">
        <v>47</v>
      </c>
      <c r="U12331" t="s">
        <v>784</v>
      </c>
    </row>
    <row r="12332" spans="1:21" x14ac:dyDescent="0.25">
      <c r="A12332">
        <v>2014</v>
      </c>
      <c r="B12332" s="6" t="s">
        <v>52</v>
      </c>
      <c r="C12332">
        <v>70</v>
      </c>
      <c r="D12332" t="s">
        <v>716</v>
      </c>
      <c r="G12332">
        <v>10</v>
      </c>
      <c r="J12332" t="s">
        <v>392</v>
      </c>
      <c r="K12332">
        <v>25</v>
      </c>
      <c r="L12332">
        <v>25</v>
      </c>
      <c r="M12332">
        <v>15</v>
      </c>
    </row>
    <row r="12333" spans="1:21" x14ac:dyDescent="0.25">
      <c r="A12333">
        <v>2014</v>
      </c>
      <c r="B12333" s="6" t="s">
        <v>52</v>
      </c>
      <c r="C12333">
        <v>71</v>
      </c>
      <c r="D12333" t="s">
        <v>716</v>
      </c>
      <c r="G12333">
        <v>5</v>
      </c>
      <c r="J12333" t="s">
        <v>393</v>
      </c>
      <c r="K12333">
        <v>50</v>
      </c>
      <c r="L12333">
        <v>45</v>
      </c>
      <c r="M12333">
        <v>30</v>
      </c>
    </row>
    <row r="12334" spans="1:21" x14ac:dyDescent="0.25">
      <c r="A12334">
        <v>2014</v>
      </c>
      <c r="B12334" s="6" t="s">
        <v>52</v>
      </c>
      <c r="C12334">
        <v>72</v>
      </c>
      <c r="D12334" t="s">
        <v>716</v>
      </c>
      <c r="G12334">
        <v>5</v>
      </c>
      <c r="J12334" t="s">
        <v>388</v>
      </c>
      <c r="K12334">
        <v>25</v>
      </c>
      <c r="L12334">
        <v>18</v>
      </c>
      <c r="M12334">
        <v>20</v>
      </c>
      <c r="P12334">
        <v>10</v>
      </c>
    </row>
    <row r="12335" spans="1:21" x14ac:dyDescent="0.25">
      <c r="A12335">
        <v>2014</v>
      </c>
      <c r="B12335" s="6" t="s">
        <v>52</v>
      </c>
      <c r="C12335">
        <v>73</v>
      </c>
      <c r="D12335" t="s">
        <v>716</v>
      </c>
      <c r="G12335">
        <v>5</v>
      </c>
      <c r="J12335" t="s">
        <v>393</v>
      </c>
      <c r="K12335">
        <v>10</v>
      </c>
      <c r="L12335">
        <v>5</v>
      </c>
      <c r="M12335">
        <v>5</v>
      </c>
    </row>
    <row r="12336" spans="1:21" x14ac:dyDescent="0.25">
      <c r="A12336">
        <v>2014</v>
      </c>
      <c r="B12336" s="6" t="s">
        <v>52</v>
      </c>
      <c r="C12336">
        <v>74</v>
      </c>
      <c r="D12336" t="s">
        <v>716</v>
      </c>
      <c r="G12336">
        <v>1</v>
      </c>
      <c r="J12336" t="s">
        <v>390</v>
      </c>
      <c r="K12336">
        <v>10</v>
      </c>
      <c r="L12336">
        <v>5</v>
      </c>
      <c r="M12336">
        <v>3</v>
      </c>
    </row>
    <row r="12337" spans="1:21" x14ac:dyDescent="0.25">
      <c r="A12337">
        <v>2014</v>
      </c>
      <c r="B12337" s="6" t="s">
        <v>52</v>
      </c>
      <c r="C12337">
        <v>75</v>
      </c>
      <c r="D12337" t="s">
        <v>716</v>
      </c>
      <c r="G12337">
        <v>40</v>
      </c>
      <c r="J12337" t="s">
        <v>386</v>
      </c>
      <c r="K12337">
        <v>75</v>
      </c>
      <c r="L12337">
        <v>50</v>
      </c>
      <c r="M12337">
        <v>40</v>
      </c>
      <c r="P12337">
        <v>5</v>
      </c>
    </row>
    <row r="12338" spans="1:21" x14ac:dyDescent="0.25">
      <c r="A12338">
        <v>2014</v>
      </c>
      <c r="B12338" s="6" t="s">
        <v>52</v>
      </c>
      <c r="C12338">
        <v>76</v>
      </c>
      <c r="D12338" t="s">
        <v>716</v>
      </c>
      <c r="G12338">
        <v>3</v>
      </c>
      <c r="J12338" t="s">
        <v>389</v>
      </c>
      <c r="K12338">
        <v>30</v>
      </c>
      <c r="L12338">
        <v>25</v>
      </c>
      <c r="M12338">
        <v>10</v>
      </c>
    </row>
    <row r="12339" spans="1:21" x14ac:dyDescent="0.25">
      <c r="A12339">
        <v>2014</v>
      </c>
      <c r="B12339" s="6" t="s">
        <v>52</v>
      </c>
      <c r="C12339">
        <v>77</v>
      </c>
      <c r="D12339" t="s">
        <v>716</v>
      </c>
      <c r="E12339">
        <v>9</v>
      </c>
      <c r="F12339">
        <v>38</v>
      </c>
      <c r="G12339">
        <v>85</v>
      </c>
      <c r="H12339">
        <v>130</v>
      </c>
      <c r="I12339" s="32">
        <f>(SUM(G12339:G12352))/(1000-H12339)*1000</f>
        <v>305.74712643678157</v>
      </c>
      <c r="J12339" t="s">
        <v>389</v>
      </c>
      <c r="K12339">
        <v>130</v>
      </c>
      <c r="L12339">
        <v>90</v>
      </c>
      <c r="M12339">
        <v>45</v>
      </c>
      <c r="P12339">
        <v>15</v>
      </c>
    </row>
    <row r="12340" spans="1:21" x14ac:dyDescent="0.25">
      <c r="A12340">
        <v>2014</v>
      </c>
      <c r="B12340" s="6" t="s">
        <v>52</v>
      </c>
      <c r="C12340">
        <v>78</v>
      </c>
      <c r="D12340" t="s">
        <v>716</v>
      </c>
      <c r="G12340">
        <v>75</v>
      </c>
      <c r="J12340" t="s">
        <v>389</v>
      </c>
      <c r="K12340">
        <v>140</v>
      </c>
      <c r="L12340">
        <v>110</v>
      </c>
      <c r="M12340">
        <v>60</v>
      </c>
      <c r="P12340">
        <v>1</v>
      </c>
    </row>
    <row r="12341" spans="1:21" x14ac:dyDescent="0.25">
      <c r="A12341">
        <v>2014</v>
      </c>
      <c r="B12341" s="6" t="s">
        <v>52</v>
      </c>
      <c r="C12341">
        <v>79</v>
      </c>
      <c r="D12341" t="s">
        <v>716</v>
      </c>
      <c r="G12341">
        <v>10</v>
      </c>
      <c r="J12341" t="s">
        <v>770</v>
      </c>
      <c r="K12341">
        <v>10</v>
      </c>
      <c r="L12341">
        <v>8</v>
      </c>
      <c r="M12341">
        <v>10</v>
      </c>
    </row>
    <row r="12342" spans="1:21" x14ac:dyDescent="0.25">
      <c r="A12342">
        <v>2014</v>
      </c>
      <c r="B12342" s="6" t="s">
        <v>52</v>
      </c>
      <c r="C12342">
        <v>80</v>
      </c>
      <c r="D12342" t="s">
        <v>716</v>
      </c>
      <c r="G12342">
        <v>12</v>
      </c>
      <c r="J12342" t="s">
        <v>398</v>
      </c>
      <c r="K12342">
        <v>25</v>
      </c>
      <c r="L12342">
        <v>15</v>
      </c>
      <c r="M12342">
        <v>10</v>
      </c>
      <c r="P12342">
        <v>10</v>
      </c>
    </row>
    <row r="12343" spans="1:21" x14ac:dyDescent="0.25">
      <c r="A12343">
        <v>2014</v>
      </c>
      <c r="B12343" s="6" t="s">
        <v>52</v>
      </c>
      <c r="C12343">
        <v>81</v>
      </c>
      <c r="D12343" t="s">
        <v>716</v>
      </c>
      <c r="G12343">
        <v>2</v>
      </c>
      <c r="J12343" t="s">
        <v>386</v>
      </c>
      <c r="K12343">
        <v>25</v>
      </c>
      <c r="L12343">
        <v>15</v>
      </c>
      <c r="M12343">
        <v>5</v>
      </c>
    </row>
    <row r="12344" spans="1:21" x14ac:dyDescent="0.25">
      <c r="A12344">
        <v>2014</v>
      </c>
      <c r="B12344" s="6" t="s">
        <v>52</v>
      </c>
      <c r="C12344">
        <v>82</v>
      </c>
      <c r="D12344" t="s">
        <v>716</v>
      </c>
      <c r="G12344">
        <v>1</v>
      </c>
      <c r="J12344" t="s">
        <v>398</v>
      </c>
      <c r="K12344">
        <v>10</v>
      </c>
      <c r="L12344">
        <v>5</v>
      </c>
      <c r="M12344">
        <v>5</v>
      </c>
    </row>
    <row r="12345" spans="1:21" x14ac:dyDescent="0.25">
      <c r="A12345">
        <v>2014</v>
      </c>
      <c r="B12345" s="6" t="s">
        <v>52</v>
      </c>
      <c r="C12345">
        <v>83</v>
      </c>
      <c r="D12345" t="s">
        <v>716</v>
      </c>
      <c r="G12345">
        <v>3</v>
      </c>
      <c r="J12345" t="s">
        <v>386</v>
      </c>
      <c r="K12345">
        <v>15</v>
      </c>
      <c r="L12345">
        <v>12</v>
      </c>
      <c r="M12345">
        <v>5</v>
      </c>
    </row>
    <row r="12346" spans="1:21" x14ac:dyDescent="0.25">
      <c r="A12346">
        <v>2014</v>
      </c>
      <c r="B12346" s="6" t="s">
        <v>52</v>
      </c>
      <c r="C12346">
        <v>84</v>
      </c>
      <c r="D12346" t="s">
        <v>716</v>
      </c>
      <c r="G12346">
        <v>5</v>
      </c>
      <c r="J12346" t="s">
        <v>390</v>
      </c>
      <c r="K12346">
        <v>12</v>
      </c>
      <c r="L12346">
        <v>10</v>
      </c>
      <c r="M12346">
        <v>10</v>
      </c>
    </row>
    <row r="12347" spans="1:21" x14ac:dyDescent="0.25">
      <c r="A12347">
        <v>2014</v>
      </c>
      <c r="B12347" s="6" t="s">
        <v>52</v>
      </c>
      <c r="C12347">
        <v>85</v>
      </c>
      <c r="D12347" t="s">
        <v>716</v>
      </c>
      <c r="G12347">
        <v>25</v>
      </c>
      <c r="J12347" t="s">
        <v>392</v>
      </c>
      <c r="K12347">
        <v>35</v>
      </c>
      <c r="L12347">
        <v>25</v>
      </c>
      <c r="M12347">
        <v>15</v>
      </c>
      <c r="P12347">
        <v>10</v>
      </c>
    </row>
    <row r="12348" spans="1:21" x14ac:dyDescent="0.25">
      <c r="A12348">
        <v>2014</v>
      </c>
      <c r="B12348" s="6" t="s">
        <v>52</v>
      </c>
      <c r="C12348">
        <v>86</v>
      </c>
      <c r="D12348" t="s">
        <v>716</v>
      </c>
      <c r="G12348">
        <v>10</v>
      </c>
      <c r="J12348" t="s">
        <v>388</v>
      </c>
      <c r="K12348">
        <v>40</v>
      </c>
      <c r="L12348">
        <v>25</v>
      </c>
      <c r="M12348">
        <v>30</v>
      </c>
    </row>
    <row r="12349" spans="1:21" x14ac:dyDescent="0.25">
      <c r="A12349">
        <v>2014</v>
      </c>
      <c r="B12349" s="6" t="s">
        <v>52</v>
      </c>
      <c r="C12349">
        <v>87</v>
      </c>
      <c r="D12349" t="s">
        <v>716</v>
      </c>
      <c r="G12349">
        <v>3</v>
      </c>
      <c r="J12349" t="s">
        <v>392</v>
      </c>
      <c r="K12349">
        <v>10</v>
      </c>
      <c r="L12349">
        <v>5</v>
      </c>
      <c r="M12349">
        <v>3</v>
      </c>
      <c r="S12349" t="s">
        <v>31</v>
      </c>
      <c r="U12349" t="s">
        <v>785</v>
      </c>
    </row>
    <row r="12350" spans="1:21" x14ac:dyDescent="0.25">
      <c r="A12350">
        <v>2014</v>
      </c>
      <c r="B12350" s="6" t="s">
        <v>52</v>
      </c>
      <c r="C12350">
        <v>88</v>
      </c>
      <c r="D12350" t="s">
        <v>716</v>
      </c>
      <c r="G12350">
        <v>20</v>
      </c>
      <c r="J12350" t="s">
        <v>392</v>
      </c>
      <c r="K12350">
        <v>30</v>
      </c>
      <c r="L12350">
        <v>30</v>
      </c>
      <c r="M12350">
        <v>20</v>
      </c>
      <c r="P12350">
        <v>10</v>
      </c>
    </row>
    <row r="12351" spans="1:21" x14ac:dyDescent="0.25">
      <c r="A12351">
        <v>2014</v>
      </c>
      <c r="B12351" s="6" t="s">
        <v>52</v>
      </c>
      <c r="C12351">
        <v>89</v>
      </c>
      <c r="D12351" t="s">
        <v>716</v>
      </c>
      <c r="G12351">
        <v>5</v>
      </c>
      <c r="J12351" t="s">
        <v>397</v>
      </c>
      <c r="K12351">
        <v>20</v>
      </c>
      <c r="L12351">
        <v>20</v>
      </c>
      <c r="M12351">
        <v>20</v>
      </c>
    </row>
    <row r="12352" spans="1:21" x14ac:dyDescent="0.25">
      <c r="A12352">
        <v>2014</v>
      </c>
      <c r="B12352" s="6" t="s">
        <v>52</v>
      </c>
      <c r="C12352">
        <v>90</v>
      </c>
      <c r="D12352" t="s">
        <v>716</v>
      </c>
      <c r="G12352">
        <v>10</v>
      </c>
      <c r="J12352" t="s">
        <v>392</v>
      </c>
      <c r="K12352">
        <v>30</v>
      </c>
      <c r="L12352">
        <v>25</v>
      </c>
      <c r="M12352">
        <v>15</v>
      </c>
      <c r="S12352" t="s">
        <v>31</v>
      </c>
      <c r="U12352" t="s">
        <v>786</v>
      </c>
    </row>
    <row r="12353" spans="1:21" x14ac:dyDescent="0.25">
      <c r="A12353">
        <v>2014</v>
      </c>
      <c r="B12353" s="6" t="s">
        <v>52</v>
      </c>
      <c r="C12353">
        <v>91</v>
      </c>
      <c r="D12353" t="s">
        <v>716</v>
      </c>
      <c r="E12353">
        <v>10</v>
      </c>
      <c r="F12353">
        <v>37</v>
      </c>
      <c r="G12353">
        <v>35</v>
      </c>
      <c r="H12353">
        <v>0</v>
      </c>
      <c r="I12353" s="32">
        <f>(SUM(G12353:G12366))/(1000-H12353)*1000</f>
        <v>179</v>
      </c>
      <c r="J12353" t="s">
        <v>389</v>
      </c>
      <c r="K12353">
        <v>50</v>
      </c>
      <c r="L12353">
        <v>35</v>
      </c>
      <c r="M12353">
        <v>35</v>
      </c>
    </row>
    <row r="12354" spans="1:21" x14ac:dyDescent="0.25">
      <c r="A12354">
        <v>2014</v>
      </c>
      <c r="B12354" s="6" t="s">
        <v>52</v>
      </c>
      <c r="C12354">
        <v>92</v>
      </c>
      <c r="D12354" t="s">
        <v>716</v>
      </c>
      <c r="G12354">
        <v>2</v>
      </c>
      <c r="J12354" t="s">
        <v>398</v>
      </c>
      <c r="K12354">
        <v>15</v>
      </c>
      <c r="L12354">
        <v>10</v>
      </c>
      <c r="M12354">
        <v>10</v>
      </c>
    </row>
    <row r="12355" spans="1:21" x14ac:dyDescent="0.25">
      <c r="A12355">
        <v>2014</v>
      </c>
      <c r="B12355" s="6" t="s">
        <v>52</v>
      </c>
      <c r="C12355">
        <v>93</v>
      </c>
      <c r="D12355" t="s">
        <v>716</v>
      </c>
      <c r="G12355">
        <v>2</v>
      </c>
      <c r="J12355" t="s">
        <v>392</v>
      </c>
      <c r="K12355">
        <v>5</v>
      </c>
      <c r="L12355">
        <v>5</v>
      </c>
      <c r="M12355">
        <v>2</v>
      </c>
    </row>
    <row r="12356" spans="1:21" x14ac:dyDescent="0.25">
      <c r="A12356">
        <v>2014</v>
      </c>
      <c r="B12356" s="6" t="s">
        <v>52</v>
      </c>
      <c r="C12356">
        <v>94</v>
      </c>
      <c r="D12356" t="s">
        <v>716</v>
      </c>
      <c r="G12356">
        <v>5</v>
      </c>
      <c r="J12356" t="s">
        <v>388</v>
      </c>
      <c r="K12356">
        <v>20</v>
      </c>
      <c r="L12356">
        <v>15</v>
      </c>
      <c r="M12356">
        <v>15</v>
      </c>
      <c r="S12356" t="s">
        <v>47</v>
      </c>
      <c r="U12356" t="s">
        <v>787</v>
      </c>
    </row>
    <row r="12357" spans="1:21" x14ac:dyDescent="0.25">
      <c r="A12357">
        <v>2014</v>
      </c>
      <c r="B12357" s="6" t="s">
        <v>52</v>
      </c>
      <c r="C12357">
        <v>95</v>
      </c>
      <c r="D12357" t="s">
        <v>716</v>
      </c>
      <c r="G12357">
        <v>15</v>
      </c>
      <c r="J12357" t="s">
        <v>386</v>
      </c>
      <c r="K12357">
        <v>20</v>
      </c>
      <c r="L12357">
        <v>20</v>
      </c>
      <c r="M12357">
        <v>10</v>
      </c>
    </row>
    <row r="12358" spans="1:21" x14ac:dyDescent="0.25">
      <c r="A12358">
        <v>2014</v>
      </c>
      <c r="B12358" s="6" t="s">
        <v>52</v>
      </c>
      <c r="C12358">
        <v>96</v>
      </c>
      <c r="D12358" t="s">
        <v>716</v>
      </c>
      <c r="G12358">
        <v>10</v>
      </c>
      <c r="J12358" t="s">
        <v>398</v>
      </c>
      <c r="K12358">
        <v>25</v>
      </c>
      <c r="L12358">
        <v>15</v>
      </c>
      <c r="M12358">
        <v>10</v>
      </c>
      <c r="P12358">
        <v>30</v>
      </c>
    </row>
    <row r="12359" spans="1:21" x14ac:dyDescent="0.25">
      <c r="A12359">
        <v>2014</v>
      </c>
      <c r="B12359" s="6" t="s">
        <v>52</v>
      </c>
      <c r="C12359">
        <v>97</v>
      </c>
      <c r="D12359" t="s">
        <v>716</v>
      </c>
      <c r="G12359">
        <v>5</v>
      </c>
      <c r="J12359" t="s">
        <v>392</v>
      </c>
      <c r="K12359">
        <v>50</v>
      </c>
      <c r="L12359">
        <v>35</v>
      </c>
      <c r="M12359">
        <v>20</v>
      </c>
    </row>
    <row r="12360" spans="1:21" x14ac:dyDescent="0.25">
      <c r="A12360">
        <v>2014</v>
      </c>
      <c r="B12360" s="6" t="s">
        <v>52</v>
      </c>
      <c r="C12360">
        <v>98</v>
      </c>
      <c r="D12360" t="s">
        <v>716</v>
      </c>
      <c r="G12360">
        <v>5</v>
      </c>
      <c r="J12360" t="s">
        <v>420</v>
      </c>
      <c r="K12360">
        <v>5</v>
      </c>
      <c r="L12360">
        <v>5</v>
      </c>
      <c r="M12360">
        <v>2</v>
      </c>
      <c r="S12360" t="s">
        <v>47</v>
      </c>
      <c r="U12360" t="s">
        <v>619</v>
      </c>
    </row>
    <row r="12361" spans="1:21" x14ac:dyDescent="0.25">
      <c r="A12361">
        <v>2014</v>
      </c>
      <c r="B12361" s="6" t="s">
        <v>52</v>
      </c>
      <c r="C12361">
        <v>99</v>
      </c>
      <c r="D12361" t="s">
        <v>716</v>
      </c>
      <c r="G12361">
        <v>4</v>
      </c>
      <c r="J12361" t="s">
        <v>436</v>
      </c>
      <c r="K12361">
        <v>4</v>
      </c>
      <c r="L12361">
        <v>4</v>
      </c>
      <c r="M12361">
        <v>2</v>
      </c>
    </row>
    <row r="12362" spans="1:21" x14ac:dyDescent="0.25">
      <c r="A12362">
        <v>2014</v>
      </c>
      <c r="B12362" s="6" t="s">
        <v>52</v>
      </c>
      <c r="C12362">
        <v>100</v>
      </c>
      <c r="D12362" t="s">
        <v>716</v>
      </c>
      <c r="G12362">
        <v>35</v>
      </c>
      <c r="J12362" t="s">
        <v>386</v>
      </c>
      <c r="K12362">
        <v>100</v>
      </c>
      <c r="L12362">
        <v>90</v>
      </c>
      <c r="M12362">
        <v>40</v>
      </c>
    </row>
    <row r="12363" spans="1:21" x14ac:dyDescent="0.25">
      <c r="A12363">
        <v>2014</v>
      </c>
      <c r="B12363" s="6" t="s">
        <v>52</v>
      </c>
      <c r="C12363">
        <v>101</v>
      </c>
      <c r="D12363" t="s">
        <v>716</v>
      </c>
      <c r="G12363">
        <v>8</v>
      </c>
      <c r="J12363" t="s">
        <v>386</v>
      </c>
      <c r="K12363">
        <v>90</v>
      </c>
      <c r="L12363">
        <v>60</v>
      </c>
      <c r="M12363">
        <v>35</v>
      </c>
    </row>
    <row r="12364" spans="1:21" x14ac:dyDescent="0.25">
      <c r="A12364">
        <v>2014</v>
      </c>
      <c r="B12364" s="6" t="s">
        <v>52</v>
      </c>
      <c r="C12364">
        <v>102</v>
      </c>
      <c r="D12364" t="s">
        <v>716</v>
      </c>
      <c r="G12364">
        <v>12</v>
      </c>
      <c r="J12364" t="s">
        <v>392</v>
      </c>
      <c r="K12364">
        <v>15</v>
      </c>
      <c r="L12364">
        <v>12</v>
      </c>
      <c r="M12364">
        <v>5</v>
      </c>
      <c r="Q12364" t="s">
        <v>156</v>
      </c>
    </row>
    <row r="12365" spans="1:21" x14ac:dyDescent="0.25">
      <c r="A12365">
        <v>2014</v>
      </c>
      <c r="B12365" s="6" t="s">
        <v>52</v>
      </c>
      <c r="C12365">
        <v>103</v>
      </c>
      <c r="D12365" t="s">
        <v>716</v>
      </c>
      <c r="G12365">
        <v>25</v>
      </c>
      <c r="J12365" t="s">
        <v>386</v>
      </c>
      <c r="K12365">
        <v>60</v>
      </c>
      <c r="L12365">
        <v>50</v>
      </c>
      <c r="M12365">
        <v>50</v>
      </c>
    </row>
    <row r="12366" spans="1:21" x14ac:dyDescent="0.25">
      <c r="A12366">
        <v>2014</v>
      </c>
      <c r="B12366" s="6" t="s">
        <v>52</v>
      </c>
      <c r="C12366">
        <v>104</v>
      </c>
      <c r="D12366" t="s">
        <v>716</v>
      </c>
      <c r="G12366">
        <v>16</v>
      </c>
      <c r="J12366" t="s">
        <v>398</v>
      </c>
      <c r="K12366">
        <v>20</v>
      </c>
      <c r="L12366">
        <v>15</v>
      </c>
      <c r="M12366">
        <v>10</v>
      </c>
    </row>
    <row r="12367" spans="1:21" x14ac:dyDescent="0.25">
      <c r="A12367">
        <v>2014</v>
      </c>
      <c r="B12367" s="6" t="s">
        <v>42</v>
      </c>
      <c r="C12367">
        <v>1</v>
      </c>
      <c r="D12367" t="s">
        <v>716</v>
      </c>
      <c r="E12367">
        <v>1</v>
      </c>
      <c r="F12367">
        <v>37</v>
      </c>
      <c r="G12367">
        <v>15</v>
      </c>
      <c r="H12367">
        <v>0</v>
      </c>
      <c r="I12367" s="32">
        <f>(SUM(G12367:G12374))/(1000-H12367)*1000</f>
        <v>85</v>
      </c>
      <c r="J12367" t="s">
        <v>386</v>
      </c>
      <c r="K12367">
        <v>30</v>
      </c>
      <c r="L12367">
        <v>30</v>
      </c>
      <c r="M12367">
        <v>15</v>
      </c>
    </row>
    <row r="12368" spans="1:21" x14ac:dyDescent="0.25">
      <c r="A12368">
        <v>2014</v>
      </c>
      <c r="B12368" s="6" t="s">
        <v>42</v>
      </c>
      <c r="C12368">
        <v>2</v>
      </c>
      <c r="D12368" t="s">
        <v>716</v>
      </c>
      <c r="G12368">
        <v>10</v>
      </c>
      <c r="J12368" t="s">
        <v>390</v>
      </c>
      <c r="K12368">
        <v>15</v>
      </c>
      <c r="L12368">
        <v>15</v>
      </c>
      <c r="M12368">
        <v>10</v>
      </c>
    </row>
    <row r="12369" spans="1:16" x14ac:dyDescent="0.25">
      <c r="A12369">
        <v>2014</v>
      </c>
      <c r="B12369" s="6" t="s">
        <v>42</v>
      </c>
      <c r="C12369">
        <v>3</v>
      </c>
      <c r="D12369" t="s">
        <v>716</v>
      </c>
      <c r="G12369">
        <v>15</v>
      </c>
      <c r="J12369" t="s">
        <v>386</v>
      </c>
      <c r="K12369">
        <v>30</v>
      </c>
      <c r="L12369">
        <v>30</v>
      </c>
      <c r="M12369">
        <v>10</v>
      </c>
    </row>
    <row r="12370" spans="1:16" x14ac:dyDescent="0.25">
      <c r="A12370">
        <v>2014</v>
      </c>
      <c r="B12370" s="6" t="s">
        <v>42</v>
      </c>
      <c r="C12370">
        <v>4</v>
      </c>
      <c r="D12370" t="s">
        <v>716</v>
      </c>
      <c r="G12370">
        <v>10</v>
      </c>
      <c r="J12370" t="s">
        <v>393</v>
      </c>
      <c r="K12370">
        <v>10</v>
      </c>
      <c r="L12370">
        <v>10</v>
      </c>
      <c r="M12370">
        <v>10</v>
      </c>
    </row>
    <row r="12371" spans="1:16" x14ac:dyDescent="0.25">
      <c r="A12371">
        <v>2014</v>
      </c>
      <c r="B12371" s="6" t="s">
        <v>42</v>
      </c>
      <c r="C12371">
        <v>5</v>
      </c>
      <c r="D12371" t="s">
        <v>716</v>
      </c>
      <c r="G12371">
        <v>5</v>
      </c>
      <c r="J12371" t="s">
        <v>392</v>
      </c>
      <c r="K12371">
        <v>15</v>
      </c>
      <c r="L12371">
        <v>5</v>
      </c>
      <c r="M12371">
        <v>10</v>
      </c>
    </row>
    <row r="12372" spans="1:16" x14ac:dyDescent="0.25">
      <c r="A12372">
        <v>2014</v>
      </c>
      <c r="B12372" s="6" t="s">
        <v>42</v>
      </c>
      <c r="C12372">
        <v>6</v>
      </c>
      <c r="D12372" t="s">
        <v>716</v>
      </c>
      <c r="G12372">
        <v>20</v>
      </c>
      <c r="J12372" t="s">
        <v>386</v>
      </c>
      <c r="K12372">
        <v>35</v>
      </c>
      <c r="L12372">
        <v>25</v>
      </c>
      <c r="M12372">
        <v>20</v>
      </c>
    </row>
    <row r="12373" spans="1:16" x14ac:dyDescent="0.25">
      <c r="A12373">
        <v>2014</v>
      </c>
      <c r="B12373" s="6" t="s">
        <v>42</v>
      </c>
      <c r="C12373">
        <v>7</v>
      </c>
      <c r="D12373" t="s">
        <v>716</v>
      </c>
      <c r="G12373">
        <v>5</v>
      </c>
      <c r="J12373" t="s">
        <v>392</v>
      </c>
      <c r="K12373">
        <v>10</v>
      </c>
      <c r="L12373">
        <v>10</v>
      </c>
      <c r="M12373">
        <v>5</v>
      </c>
    </row>
    <row r="12374" spans="1:16" x14ac:dyDescent="0.25">
      <c r="A12374">
        <v>2014</v>
      </c>
      <c r="B12374" s="6" t="s">
        <v>42</v>
      </c>
      <c r="C12374">
        <v>8</v>
      </c>
      <c r="D12374" t="s">
        <v>716</v>
      </c>
      <c r="G12374">
        <v>5</v>
      </c>
      <c r="J12374" t="s">
        <v>393</v>
      </c>
      <c r="K12374">
        <v>30</v>
      </c>
      <c r="L12374">
        <v>25</v>
      </c>
      <c r="M12374">
        <v>35</v>
      </c>
      <c r="P12374">
        <v>10</v>
      </c>
    </row>
    <row r="12375" spans="1:16" x14ac:dyDescent="0.25">
      <c r="A12375">
        <v>2014</v>
      </c>
      <c r="B12375" s="6" t="s">
        <v>42</v>
      </c>
      <c r="C12375">
        <v>9</v>
      </c>
      <c r="D12375" t="s">
        <v>716</v>
      </c>
      <c r="E12375">
        <v>2</v>
      </c>
      <c r="F12375">
        <v>37</v>
      </c>
      <c r="G12375">
        <v>30</v>
      </c>
      <c r="H12375">
        <v>0</v>
      </c>
      <c r="I12375" s="32">
        <f>(SUM(G12375:G12389))/(1000-H12375)*1000</f>
        <v>175</v>
      </c>
      <c r="J12375" t="s">
        <v>392</v>
      </c>
      <c r="K12375">
        <v>30</v>
      </c>
      <c r="L12375">
        <v>25</v>
      </c>
      <c r="M12375">
        <v>10</v>
      </c>
    </row>
    <row r="12376" spans="1:16" x14ac:dyDescent="0.25">
      <c r="A12376">
        <v>2014</v>
      </c>
      <c r="B12376" s="6" t="s">
        <v>42</v>
      </c>
      <c r="C12376">
        <v>10</v>
      </c>
      <c r="D12376" t="s">
        <v>716</v>
      </c>
      <c r="G12376">
        <v>5</v>
      </c>
      <c r="J12376" t="s">
        <v>427</v>
      </c>
      <c r="K12376">
        <v>20</v>
      </c>
      <c r="L12376">
        <v>20</v>
      </c>
      <c r="M12376">
        <v>20</v>
      </c>
      <c r="P12376">
        <v>60</v>
      </c>
    </row>
    <row r="12377" spans="1:16" x14ac:dyDescent="0.25">
      <c r="A12377">
        <v>2014</v>
      </c>
      <c r="B12377" s="6" t="s">
        <v>42</v>
      </c>
      <c r="C12377">
        <v>11</v>
      </c>
      <c r="D12377" t="s">
        <v>716</v>
      </c>
      <c r="G12377">
        <v>10</v>
      </c>
      <c r="J12377" t="s">
        <v>393</v>
      </c>
      <c r="K12377">
        <v>10</v>
      </c>
      <c r="L12377">
        <v>10</v>
      </c>
      <c r="M12377">
        <v>2</v>
      </c>
    </row>
    <row r="12378" spans="1:16" x14ac:dyDescent="0.25">
      <c r="A12378">
        <v>2014</v>
      </c>
      <c r="B12378" s="6" t="s">
        <v>42</v>
      </c>
      <c r="C12378">
        <v>12</v>
      </c>
      <c r="D12378" t="s">
        <v>716</v>
      </c>
      <c r="G12378">
        <v>20</v>
      </c>
      <c r="J12378" t="s">
        <v>393</v>
      </c>
      <c r="K12378">
        <v>35</v>
      </c>
      <c r="L12378">
        <v>20</v>
      </c>
      <c r="M12378">
        <v>15</v>
      </c>
      <c r="P12378">
        <v>5</v>
      </c>
    </row>
    <row r="12379" spans="1:16" x14ac:dyDescent="0.25">
      <c r="A12379">
        <v>2014</v>
      </c>
      <c r="B12379" s="6" t="s">
        <v>42</v>
      </c>
      <c r="C12379">
        <v>13</v>
      </c>
      <c r="D12379" t="s">
        <v>716</v>
      </c>
      <c r="G12379">
        <v>10</v>
      </c>
      <c r="J12379" t="s">
        <v>389</v>
      </c>
      <c r="K12379">
        <v>20</v>
      </c>
      <c r="L12379">
        <v>10</v>
      </c>
      <c r="M12379">
        <v>10</v>
      </c>
    </row>
    <row r="12380" spans="1:16" x14ac:dyDescent="0.25">
      <c r="A12380">
        <v>2014</v>
      </c>
      <c r="B12380" s="6" t="s">
        <v>42</v>
      </c>
      <c r="C12380">
        <v>14</v>
      </c>
      <c r="D12380" t="s">
        <v>716</v>
      </c>
      <c r="G12380">
        <v>5</v>
      </c>
      <c r="J12380" t="s">
        <v>392</v>
      </c>
      <c r="K12380">
        <v>5</v>
      </c>
      <c r="L12380">
        <v>5</v>
      </c>
      <c r="M12380">
        <v>2</v>
      </c>
    </row>
    <row r="12381" spans="1:16" x14ac:dyDescent="0.25">
      <c r="A12381">
        <v>2014</v>
      </c>
      <c r="B12381" s="6" t="s">
        <v>42</v>
      </c>
      <c r="C12381">
        <v>15</v>
      </c>
      <c r="D12381" t="s">
        <v>716</v>
      </c>
      <c r="G12381">
        <v>20</v>
      </c>
      <c r="J12381" t="s">
        <v>392</v>
      </c>
      <c r="K12381">
        <v>25</v>
      </c>
      <c r="L12381">
        <v>20</v>
      </c>
      <c r="M12381">
        <v>5</v>
      </c>
    </row>
    <row r="12382" spans="1:16" x14ac:dyDescent="0.25">
      <c r="A12382">
        <v>2014</v>
      </c>
      <c r="B12382" s="6" t="s">
        <v>42</v>
      </c>
      <c r="C12382">
        <v>16</v>
      </c>
      <c r="D12382" t="s">
        <v>716</v>
      </c>
      <c r="G12382">
        <v>5</v>
      </c>
      <c r="J12382" t="s">
        <v>391</v>
      </c>
      <c r="K12382">
        <v>15</v>
      </c>
      <c r="L12382">
        <v>10</v>
      </c>
      <c r="M12382">
        <v>10</v>
      </c>
    </row>
    <row r="12383" spans="1:16" x14ac:dyDescent="0.25">
      <c r="A12383">
        <v>2014</v>
      </c>
      <c r="B12383" s="6" t="s">
        <v>42</v>
      </c>
      <c r="C12383">
        <v>17</v>
      </c>
      <c r="D12383" t="s">
        <v>716</v>
      </c>
      <c r="G12383">
        <v>20</v>
      </c>
      <c r="J12383" t="s">
        <v>386</v>
      </c>
      <c r="K12383">
        <v>20</v>
      </c>
      <c r="L12383">
        <v>15</v>
      </c>
      <c r="M12383">
        <v>15</v>
      </c>
    </row>
    <row r="12384" spans="1:16" x14ac:dyDescent="0.25">
      <c r="A12384">
        <v>2014</v>
      </c>
      <c r="B12384" s="6" t="s">
        <v>42</v>
      </c>
      <c r="C12384">
        <v>18</v>
      </c>
      <c r="D12384" t="s">
        <v>716</v>
      </c>
      <c r="G12384">
        <v>5</v>
      </c>
      <c r="J12384" t="s">
        <v>392</v>
      </c>
      <c r="K12384">
        <v>15</v>
      </c>
      <c r="L12384">
        <v>10</v>
      </c>
      <c r="M12384">
        <v>10</v>
      </c>
    </row>
    <row r="12385" spans="1:13" x14ac:dyDescent="0.25">
      <c r="A12385">
        <v>2014</v>
      </c>
      <c r="B12385" s="6" t="s">
        <v>42</v>
      </c>
      <c r="C12385">
        <v>19</v>
      </c>
      <c r="D12385" t="s">
        <v>716</v>
      </c>
      <c r="G12385">
        <v>15</v>
      </c>
      <c r="J12385" t="s">
        <v>390</v>
      </c>
      <c r="K12385">
        <v>30</v>
      </c>
      <c r="L12385">
        <v>25</v>
      </c>
      <c r="M12385">
        <v>15</v>
      </c>
    </row>
    <row r="12386" spans="1:13" x14ac:dyDescent="0.25">
      <c r="A12386">
        <v>2014</v>
      </c>
      <c r="B12386" s="6" t="s">
        <v>42</v>
      </c>
      <c r="C12386">
        <v>20</v>
      </c>
      <c r="D12386" t="s">
        <v>716</v>
      </c>
      <c r="G12386">
        <v>15</v>
      </c>
      <c r="J12386" t="s">
        <v>390</v>
      </c>
      <c r="K12386">
        <v>15</v>
      </c>
      <c r="L12386">
        <v>15</v>
      </c>
      <c r="M12386">
        <v>10</v>
      </c>
    </row>
    <row r="12387" spans="1:13" x14ac:dyDescent="0.25">
      <c r="A12387">
        <v>2014</v>
      </c>
      <c r="B12387" s="6" t="s">
        <v>42</v>
      </c>
      <c r="C12387">
        <v>21</v>
      </c>
      <c r="D12387" t="s">
        <v>716</v>
      </c>
      <c r="G12387">
        <v>5</v>
      </c>
      <c r="J12387" t="s">
        <v>436</v>
      </c>
      <c r="K12387">
        <v>10</v>
      </c>
      <c r="L12387">
        <v>5</v>
      </c>
      <c r="M12387">
        <v>2</v>
      </c>
    </row>
    <row r="12388" spans="1:13" x14ac:dyDescent="0.25">
      <c r="A12388">
        <v>2014</v>
      </c>
      <c r="B12388" s="6" t="s">
        <v>42</v>
      </c>
      <c r="C12388">
        <v>22</v>
      </c>
      <c r="D12388" t="s">
        <v>716</v>
      </c>
      <c r="G12388">
        <v>5</v>
      </c>
      <c r="J12388" t="s">
        <v>390</v>
      </c>
      <c r="K12388">
        <v>10</v>
      </c>
      <c r="L12388">
        <v>5</v>
      </c>
      <c r="M12388">
        <v>5</v>
      </c>
    </row>
    <row r="12389" spans="1:13" x14ac:dyDescent="0.25">
      <c r="A12389">
        <v>2014</v>
      </c>
      <c r="B12389" s="6" t="s">
        <v>42</v>
      </c>
      <c r="C12389">
        <v>23</v>
      </c>
      <c r="D12389" t="s">
        <v>716</v>
      </c>
      <c r="G12389">
        <v>5</v>
      </c>
      <c r="J12389" t="s">
        <v>392</v>
      </c>
      <c r="K12389">
        <v>5</v>
      </c>
      <c r="L12389">
        <v>5</v>
      </c>
      <c r="M12389">
        <v>3</v>
      </c>
    </row>
    <row r="12390" spans="1:13" x14ac:dyDescent="0.25">
      <c r="A12390">
        <v>2014</v>
      </c>
      <c r="B12390" s="6" t="s">
        <v>42</v>
      </c>
      <c r="C12390">
        <v>24</v>
      </c>
      <c r="D12390" t="s">
        <v>716</v>
      </c>
      <c r="E12390">
        <v>3</v>
      </c>
      <c r="F12390">
        <v>37</v>
      </c>
      <c r="G12390">
        <v>20</v>
      </c>
      <c r="H12390">
        <v>0</v>
      </c>
      <c r="I12390" s="32">
        <f>(SUM(G12390:G12402))/(1000-H12390)*1000</f>
        <v>157</v>
      </c>
      <c r="J12390" t="s">
        <v>386</v>
      </c>
      <c r="K12390">
        <v>30</v>
      </c>
      <c r="L12390">
        <v>25</v>
      </c>
      <c r="M12390">
        <v>10</v>
      </c>
    </row>
    <row r="12391" spans="1:13" x14ac:dyDescent="0.25">
      <c r="A12391">
        <v>2014</v>
      </c>
      <c r="B12391" s="6" t="s">
        <v>42</v>
      </c>
      <c r="C12391">
        <v>25</v>
      </c>
      <c r="D12391" t="s">
        <v>716</v>
      </c>
      <c r="G12391">
        <v>10</v>
      </c>
      <c r="J12391" t="s">
        <v>436</v>
      </c>
      <c r="K12391">
        <v>10</v>
      </c>
      <c r="L12391">
        <v>10</v>
      </c>
      <c r="M12391">
        <v>2</v>
      </c>
    </row>
    <row r="12392" spans="1:13" x14ac:dyDescent="0.25">
      <c r="A12392">
        <v>2014</v>
      </c>
      <c r="B12392" s="6" t="s">
        <v>42</v>
      </c>
      <c r="C12392">
        <v>26</v>
      </c>
      <c r="D12392" t="s">
        <v>716</v>
      </c>
      <c r="G12392">
        <v>30</v>
      </c>
      <c r="J12392" t="s">
        <v>390</v>
      </c>
      <c r="K12392">
        <v>30</v>
      </c>
      <c r="L12392">
        <v>25</v>
      </c>
      <c r="M12392">
        <v>20</v>
      </c>
    </row>
    <row r="12393" spans="1:13" x14ac:dyDescent="0.25">
      <c r="A12393">
        <v>2014</v>
      </c>
      <c r="B12393" s="6" t="s">
        <v>42</v>
      </c>
      <c r="C12393">
        <v>27</v>
      </c>
      <c r="D12393" t="s">
        <v>716</v>
      </c>
      <c r="G12393">
        <v>5</v>
      </c>
      <c r="J12393" t="s">
        <v>390</v>
      </c>
      <c r="K12393">
        <v>5</v>
      </c>
      <c r="L12393">
        <v>5</v>
      </c>
      <c r="M12393">
        <v>2</v>
      </c>
    </row>
    <row r="12394" spans="1:13" x14ac:dyDescent="0.25">
      <c r="A12394">
        <v>2014</v>
      </c>
      <c r="B12394" s="6" t="s">
        <v>42</v>
      </c>
      <c r="C12394">
        <v>28</v>
      </c>
      <c r="D12394" t="s">
        <v>716</v>
      </c>
      <c r="G12394">
        <v>2</v>
      </c>
      <c r="J12394" t="s">
        <v>392</v>
      </c>
      <c r="K12394">
        <v>5</v>
      </c>
      <c r="L12394">
        <v>3</v>
      </c>
      <c r="M12394">
        <v>2</v>
      </c>
    </row>
    <row r="12395" spans="1:13" x14ac:dyDescent="0.25">
      <c r="A12395">
        <v>2014</v>
      </c>
      <c r="B12395" s="6" t="s">
        <v>42</v>
      </c>
      <c r="C12395">
        <v>29</v>
      </c>
      <c r="D12395" t="s">
        <v>716</v>
      </c>
      <c r="G12395">
        <v>5</v>
      </c>
      <c r="J12395" t="s">
        <v>390</v>
      </c>
      <c r="K12395">
        <v>20</v>
      </c>
      <c r="L12395">
        <v>20</v>
      </c>
      <c r="M12395">
        <v>10</v>
      </c>
    </row>
    <row r="12396" spans="1:13" x14ac:dyDescent="0.25">
      <c r="A12396">
        <v>2014</v>
      </c>
      <c r="B12396" s="6" t="s">
        <v>42</v>
      </c>
      <c r="C12396">
        <v>30</v>
      </c>
      <c r="D12396" t="s">
        <v>716</v>
      </c>
      <c r="G12396">
        <v>15</v>
      </c>
      <c r="J12396" t="s">
        <v>390</v>
      </c>
      <c r="K12396">
        <v>15</v>
      </c>
      <c r="L12396">
        <v>10</v>
      </c>
      <c r="M12396">
        <v>5</v>
      </c>
    </row>
    <row r="12397" spans="1:13" x14ac:dyDescent="0.25">
      <c r="A12397">
        <v>2014</v>
      </c>
      <c r="B12397" s="6" t="s">
        <v>42</v>
      </c>
      <c r="C12397">
        <v>31</v>
      </c>
      <c r="D12397" t="s">
        <v>716</v>
      </c>
      <c r="G12397">
        <v>20</v>
      </c>
      <c r="J12397" t="s">
        <v>386</v>
      </c>
      <c r="K12397">
        <v>25</v>
      </c>
      <c r="L12397">
        <v>20</v>
      </c>
      <c r="M12397">
        <v>15</v>
      </c>
    </row>
    <row r="12398" spans="1:13" x14ac:dyDescent="0.25">
      <c r="A12398">
        <v>2014</v>
      </c>
      <c r="B12398" s="6" t="s">
        <v>42</v>
      </c>
      <c r="C12398">
        <v>32</v>
      </c>
      <c r="D12398" t="s">
        <v>716</v>
      </c>
      <c r="G12398">
        <v>10</v>
      </c>
      <c r="J12398" t="s">
        <v>390</v>
      </c>
      <c r="K12398">
        <v>15</v>
      </c>
      <c r="L12398">
        <v>10</v>
      </c>
      <c r="M12398">
        <v>10</v>
      </c>
    </row>
    <row r="12399" spans="1:13" x14ac:dyDescent="0.25">
      <c r="A12399">
        <v>2014</v>
      </c>
      <c r="B12399" s="6" t="s">
        <v>42</v>
      </c>
      <c r="C12399">
        <v>33</v>
      </c>
      <c r="D12399" t="s">
        <v>716</v>
      </c>
      <c r="G12399">
        <v>5</v>
      </c>
      <c r="J12399" t="s">
        <v>392</v>
      </c>
      <c r="K12399">
        <v>5</v>
      </c>
      <c r="L12399">
        <v>5</v>
      </c>
      <c r="M12399">
        <v>2</v>
      </c>
    </row>
    <row r="12400" spans="1:13" x14ac:dyDescent="0.25">
      <c r="A12400">
        <v>2014</v>
      </c>
      <c r="B12400" s="6" t="s">
        <v>42</v>
      </c>
      <c r="C12400">
        <v>34</v>
      </c>
      <c r="D12400" t="s">
        <v>716</v>
      </c>
      <c r="G12400">
        <v>15</v>
      </c>
      <c r="J12400" t="s">
        <v>398</v>
      </c>
      <c r="K12400">
        <v>20</v>
      </c>
      <c r="L12400">
        <v>15</v>
      </c>
      <c r="M12400">
        <v>5</v>
      </c>
    </row>
    <row r="12401" spans="1:21" x14ac:dyDescent="0.25">
      <c r="A12401">
        <v>2014</v>
      </c>
      <c r="B12401" s="6" t="s">
        <v>42</v>
      </c>
      <c r="C12401">
        <v>35</v>
      </c>
      <c r="D12401" t="s">
        <v>716</v>
      </c>
      <c r="G12401">
        <v>10</v>
      </c>
      <c r="J12401" t="s">
        <v>386</v>
      </c>
      <c r="K12401">
        <v>40</v>
      </c>
      <c r="L12401">
        <v>30</v>
      </c>
      <c r="M12401">
        <v>20</v>
      </c>
    </row>
    <row r="12402" spans="1:21" x14ac:dyDescent="0.25">
      <c r="A12402">
        <v>2014</v>
      </c>
      <c r="B12402" s="6" t="s">
        <v>42</v>
      </c>
      <c r="C12402">
        <v>36</v>
      </c>
      <c r="D12402" t="s">
        <v>716</v>
      </c>
      <c r="G12402">
        <v>10</v>
      </c>
      <c r="J12402" t="s">
        <v>391</v>
      </c>
      <c r="K12402">
        <v>15</v>
      </c>
      <c r="L12402">
        <v>15</v>
      </c>
      <c r="M12402">
        <v>10</v>
      </c>
    </row>
    <row r="12403" spans="1:21" x14ac:dyDescent="0.25">
      <c r="A12403">
        <v>2014</v>
      </c>
      <c r="B12403" s="6" t="s">
        <v>42</v>
      </c>
      <c r="C12403">
        <v>37</v>
      </c>
      <c r="D12403" t="s">
        <v>769</v>
      </c>
      <c r="E12403">
        <v>4</v>
      </c>
      <c r="F12403">
        <v>33</v>
      </c>
      <c r="G12403">
        <v>12</v>
      </c>
      <c r="H12403">
        <v>0</v>
      </c>
      <c r="I12403" s="32">
        <f>(SUM(G12403:G12410))/(1000-H12403)*1000</f>
        <v>65</v>
      </c>
      <c r="J12403" t="s">
        <v>386</v>
      </c>
      <c r="K12403">
        <v>35</v>
      </c>
      <c r="L12403">
        <v>12</v>
      </c>
      <c r="M12403">
        <v>15</v>
      </c>
      <c r="P12403">
        <v>20</v>
      </c>
    </row>
    <row r="12404" spans="1:21" x14ac:dyDescent="0.25">
      <c r="A12404">
        <v>2014</v>
      </c>
      <c r="B12404" s="6" t="s">
        <v>42</v>
      </c>
      <c r="C12404">
        <v>38</v>
      </c>
      <c r="D12404" t="s">
        <v>769</v>
      </c>
      <c r="G12404">
        <v>20</v>
      </c>
      <c r="J12404" t="s">
        <v>397</v>
      </c>
      <c r="K12404">
        <v>30</v>
      </c>
      <c r="L12404">
        <v>20</v>
      </c>
      <c r="M12404">
        <v>17</v>
      </c>
      <c r="P12404">
        <v>60</v>
      </c>
    </row>
    <row r="12405" spans="1:21" x14ac:dyDescent="0.25">
      <c r="A12405">
        <v>2014</v>
      </c>
      <c r="B12405" s="6" t="s">
        <v>42</v>
      </c>
      <c r="C12405">
        <v>39</v>
      </c>
      <c r="D12405" t="s">
        <v>769</v>
      </c>
      <c r="G12405">
        <v>3</v>
      </c>
      <c r="J12405" t="s">
        <v>392</v>
      </c>
      <c r="K12405">
        <v>40</v>
      </c>
      <c r="L12405">
        <v>30</v>
      </c>
      <c r="M12405">
        <v>20</v>
      </c>
      <c r="P12405">
        <v>30</v>
      </c>
    </row>
    <row r="12406" spans="1:21" x14ac:dyDescent="0.25">
      <c r="A12406">
        <v>2014</v>
      </c>
      <c r="B12406" s="6" t="s">
        <v>42</v>
      </c>
      <c r="C12406">
        <v>40</v>
      </c>
      <c r="D12406" t="s">
        <v>769</v>
      </c>
      <c r="G12406">
        <v>5</v>
      </c>
      <c r="J12406" t="s">
        <v>393</v>
      </c>
      <c r="K12406">
        <v>15</v>
      </c>
      <c r="L12406">
        <v>5</v>
      </c>
      <c r="M12406">
        <v>20</v>
      </c>
    </row>
    <row r="12407" spans="1:21" x14ac:dyDescent="0.25">
      <c r="A12407">
        <v>2014</v>
      </c>
      <c r="B12407" s="6" t="s">
        <v>42</v>
      </c>
      <c r="C12407">
        <v>41</v>
      </c>
      <c r="D12407" t="s">
        <v>769</v>
      </c>
      <c r="G12407">
        <v>3</v>
      </c>
      <c r="J12407" t="s">
        <v>390</v>
      </c>
      <c r="K12407">
        <v>20</v>
      </c>
      <c r="L12407">
        <v>7</v>
      </c>
      <c r="M12407">
        <v>7</v>
      </c>
    </row>
    <row r="12408" spans="1:21" x14ac:dyDescent="0.25">
      <c r="A12408">
        <v>2014</v>
      </c>
      <c r="B12408" s="6" t="s">
        <v>42</v>
      </c>
      <c r="C12408">
        <v>42</v>
      </c>
      <c r="D12408" t="s">
        <v>769</v>
      </c>
      <c r="G12408">
        <v>7</v>
      </c>
      <c r="J12408" t="s">
        <v>398</v>
      </c>
      <c r="K12408">
        <v>7</v>
      </c>
      <c r="L12408">
        <v>3</v>
      </c>
      <c r="M12408">
        <v>2</v>
      </c>
      <c r="P12408">
        <v>10</v>
      </c>
    </row>
    <row r="12409" spans="1:21" x14ac:dyDescent="0.25">
      <c r="A12409">
        <v>2014</v>
      </c>
      <c r="B12409" s="6" t="s">
        <v>42</v>
      </c>
      <c r="C12409">
        <v>43</v>
      </c>
      <c r="D12409" t="s">
        <v>769</v>
      </c>
      <c r="G12409">
        <v>3</v>
      </c>
      <c r="J12409" t="s">
        <v>389</v>
      </c>
      <c r="K12409">
        <v>11</v>
      </c>
      <c r="L12409">
        <v>8</v>
      </c>
      <c r="M12409">
        <v>3</v>
      </c>
    </row>
    <row r="12410" spans="1:21" x14ac:dyDescent="0.25">
      <c r="A12410">
        <v>2014</v>
      </c>
      <c r="B12410" s="6" t="s">
        <v>42</v>
      </c>
      <c r="C12410">
        <v>44</v>
      </c>
      <c r="D12410" t="s">
        <v>769</v>
      </c>
      <c r="G12410">
        <v>12</v>
      </c>
      <c r="J12410" t="s">
        <v>389</v>
      </c>
      <c r="K12410">
        <v>18</v>
      </c>
      <c r="L12410">
        <v>12</v>
      </c>
      <c r="M12410">
        <v>5</v>
      </c>
      <c r="S12410" t="s">
        <v>31</v>
      </c>
      <c r="U12410" t="s">
        <v>615</v>
      </c>
    </row>
    <row r="12411" spans="1:21" x14ac:dyDescent="0.25">
      <c r="A12411">
        <v>2014</v>
      </c>
      <c r="B12411" s="6" t="s">
        <v>42</v>
      </c>
      <c r="C12411">
        <v>45</v>
      </c>
      <c r="D12411" t="s">
        <v>769</v>
      </c>
      <c r="E12411">
        <v>5</v>
      </c>
      <c r="F12411">
        <v>35</v>
      </c>
      <c r="G12411">
        <v>12</v>
      </c>
      <c r="H12411">
        <v>0</v>
      </c>
      <c r="I12411" s="32">
        <f>(SUM(G12411:G12419))/(1000-H12411)*1000</f>
        <v>69</v>
      </c>
      <c r="J12411" t="s">
        <v>398</v>
      </c>
      <c r="K12411">
        <v>13</v>
      </c>
      <c r="L12411">
        <v>7</v>
      </c>
      <c r="M12411">
        <v>7</v>
      </c>
    </row>
    <row r="12412" spans="1:21" x14ac:dyDescent="0.25">
      <c r="A12412">
        <v>2014</v>
      </c>
      <c r="B12412" s="6" t="s">
        <v>42</v>
      </c>
      <c r="C12412">
        <v>46</v>
      </c>
      <c r="D12412" t="s">
        <v>769</v>
      </c>
      <c r="G12412">
        <v>4</v>
      </c>
      <c r="J12412" t="s">
        <v>389</v>
      </c>
      <c r="K12412">
        <v>35</v>
      </c>
      <c r="L12412">
        <v>20</v>
      </c>
      <c r="M12412">
        <v>10</v>
      </c>
    </row>
    <row r="12413" spans="1:21" x14ac:dyDescent="0.25">
      <c r="A12413">
        <v>2014</v>
      </c>
      <c r="B12413" s="6" t="s">
        <v>42</v>
      </c>
      <c r="C12413">
        <v>47</v>
      </c>
      <c r="D12413" t="s">
        <v>769</v>
      </c>
      <c r="G12413">
        <v>5</v>
      </c>
      <c r="J12413" t="s">
        <v>420</v>
      </c>
      <c r="K12413">
        <v>5</v>
      </c>
      <c r="L12413">
        <v>4</v>
      </c>
      <c r="M12413">
        <v>1</v>
      </c>
    </row>
    <row r="12414" spans="1:21" x14ac:dyDescent="0.25">
      <c r="A12414">
        <v>2014</v>
      </c>
      <c r="B12414" s="6" t="s">
        <v>42</v>
      </c>
      <c r="C12414">
        <v>48</v>
      </c>
      <c r="D12414" t="s">
        <v>769</v>
      </c>
      <c r="G12414">
        <v>5</v>
      </c>
      <c r="J12414" t="s">
        <v>397</v>
      </c>
      <c r="K12414">
        <v>15</v>
      </c>
      <c r="L12414">
        <v>7</v>
      </c>
      <c r="M12414">
        <v>0</v>
      </c>
    </row>
    <row r="12415" spans="1:21" x14ac:dyDescent="0.25">
      <c r="A12415">
        <v>2014</v>
      </c>
      <c r="B12415" s="6" t="s">
        <v>42</v>
      </c>
      <c r="C12415">
        <v>49</v>
      </c>
      <c r="D12415" t="s">
        <v>769</v>
      </c>
      <c r="G12415">
        <v>7</v>
      </c>
      <c r="J12415" t="s">
        <v>390</v>
      </c>
      <c r="K12415">
        <v>8</v>
      </c>
      <c r="L12415">
        <v>5</v>
      </c>
      <c r="M12415">
        <v>2</v>
      </c>
    </row>
    <row r="12416" spans="1:21" x14ac:dyDescent="0.25">
      <c r="A12416">
        <v>2014</v>
      </c>
      <c r="B12416" s="6" t="s">
        <v>42</v>
      </c>
      <c r="C12416">
        <v>50</v>
      </c>
      <c r="D12416" t="s">
        <v>769</v>
      </c>
      <c r="G12416">
        <v>6</v>
      </c>
      <c r="J12416" t="s">
        <v>393</v>
      </c>
      <c r="K12416">
        <v>6</v>
      </c>
      <c r="L12416">
        <v>5</v>
      </c>
      <c r="M12416">
        <v>2</v>
      </c>
    </row>
    <row r="12417" spans="1:21" x14ac:dyDescent="0.25">
      <c r="A12417">
        <v>2014</v>
      </c>
      <c r="B12417" s="6" t="s">
        <v>42</v>
      </c>
      <c r="C12417">
        <v>51</v>
      </c>
      <c r="D12417" t="s">
        <v>769</v>
      </c>
      <c r="G12417">
        <v>5</v>
      </c>
      <c r="J12417" t="s">
        <v>390</v>
      </c>
      <c r="K12417">
        <v>5</v>
      </c>
      <c r="L12417">
        <v>5</v>
      </c>
      <c r="M12417">
        <v>3</v>
      </c>
    </row>
    <row r="12418" spans="1:21" x14ac:dyDescent="0.25">
      <c r="A12418">
        <v>2014</v>
      </c>
      <c r="B12418" s="6" t="s">
        <v>42</v>
      </c>
      <c r="C12418">
        <v>52</v>
      </c>
      <c r="D12418" t="s">
        <v>769</v>
      </c>
      <c r="G12418">
        <v>15</v>
      </c>
      <c r="J12418" t="s">
        <v>390</v>
      </c>
      <c r="K12418">
        <v>20</v>
      </c>
      <c r="L12418">
        <v>15</v>
      </c>
      <c r="M12418">
        <v>8</v>
      </c>
    </row>
    <row r="12419" spans="1:21" x14ac:dyDescent="0.25">
      <c r="A12419">
        <v>2014</v>
      </c>
      <c r="B12419" s="6" t="s">
        <v>42</v>
      </c>
      <c r="C12419">
        <v>53</v>
      </c>
      <c r="D12419" t="s">
        <v>769</v>
      </c>
      <c r="G12419">
        <v>10</v>
      </c>
      <c r="J12419" t="s">
        <v>386</v>
      </c>
      <c r="K12419">
        <v>10</v>
      </c>
      <c r="L12419">
        <v>5</v>
      </c>
      <c r="M12419">
        <v>2</v>
      </c>
    </row>
    <row r="12420" spans="1:21" x14ac:dyDescent="0.25">
      <c r="A12420">
        <v>2014</v>
      </c>
      <c r="B12420" s="6" t="s">
        <v>42</v>
      </c>
      <c r="C12420">
        <v>54</v>
      </c>
      <c r="D12420" t="s">
        <v>769</v>
      </c>
      <c r="E12420">
        <v>6</v>
      </c>
      <c r="F12420">
        <v>37</v>
      </c>
      <c r="G12420">
        <v>3</v>
      </c>
      <c r="H12420">
        <v>0</v>
      </c>
      <c r="I12420" s="32">
        <f>(SUM(G12420:G12423))/(1000-H12420)*1000</f>
        <v>73</v>
      </c>
      <c r="J12420" t="s">
        <v>390</v>
      </c>
      <c r="K12420">
        <v>12</v>
      </c>
      <c r="L12420">
        <v>5</v>
      </c>
      <c r="M12420">
        <v>1</v>
      </c>
      <c r="P12420">
        <v>60</v>
      </c>
    </row>
    <row r="12421" spans="1:21" x14ac:dyDescent="0.25">
      <c r="A12421">
        <v>2014</v>
      </c>
      <c r="B12421" s="6" t="s">
        <v>42</v>
      </c>
      <c r="C12421">
        <v>55</v>
      </c>
      <c r="D12421" t="s">
        <v>769</v>
      </c>
      <c r="G12421">
        <v>50</v>
      </c>
      <c r="J12421" t="s">
        <v>392</v>
      </c>
      <c r="K12421">
        <v>50</v>
      </c>
      <c r="L12421">
        <v>40</v>
      </c>
      <c r="M12421">
        <v>3</v>
      </c>
      <c r="P12421">
        <v>70</v>
      </c>
    </row>
    <row r="12422" spans="1:21" x14ac:dyDescent="0.25">
      <c r="A12422">
        <v>2014</v>
      </c>
      <c r="B12422" s="6" t="s">
        <v>42</v>
      </c>
      <c r="C12422">
        <v>56</v>
      </c>
      <c r="D12422" t="s">
        <v>769</v>
      </c>
      <c r="G12422">
        <v>10</v>
      </c>
      <c r="J12422" t="s">
        <v>392</v>
      </c>
      <c r="K12422">
        <v>12</v>
      </c>
      <c r="L12422">
        <v>10</v>
      </c>
      <c r="M12422">
        <v>1</v>
      </c>
    </row>
    <row r="12423" spans="1:21" x14ac:dyDescent="0.25">
      <c r="A12423">
        <v>2014</v>
      </c>
      <c r="B12423" s="6" t="s">
        <v>42</v>
      </c>
      <c r="C12423">
        <v>57</v>
      </c>
      <c r="D12423" t="s">
        <v>769</v>
      </c>
      <c r="G12423">
        <v>10</v>
      </c>
      <c r="J12423" t="s">
        <v>390</v>
      </c>
      <c r="K12423">
        <v>15</v>
      </c>
      <c r="L12423">
        <v>10</v>
      </c>
      <c r="M12423">
        <v>2</v>
      </c>
      <c r="P12423">
        <v>20</v>
      </c>
    </row>
    <row r="12424" spans="1:21" x14ac:dyDescent="0.25">
      <c r="A12424">
        <v>2014</v>
      </c>
      <c r="B12424" s="6" t="s">
        <v>42</v>
      </c>
      <c r="C12424">
        <v>58</v>
      </c>
      <c r="D12424" t="s">
        <v>716</v>
      </c>
      <c r="E12424">
        <v>7</v>
      </c>
      <c r="F12424">
        <v>37</v>
      </c>
      <c r="G12424">
        <v>5</v>
      </c>
      <c r="H12424">
        <v>0</v>
      </c>
      <c r="I12424" s="32">
        <f>(SUM(G12424:G12441))/(1000-H12424)*1000</f>
        <v>231</v>
      </c>
      <c r="J12424" t="s">
        <v>390</v>
      </c>
      <c r="K12424">
        <v>10</v>
      </c>
      <c r="L12424">
        <v>8</v>
      </c>
      <c r="M12424">
        <v>3</v>
      </c>
    </row>
    <row r="12425" spans="1:21" x14ac:dyDescent="0.25">
      <c r="A12425">
        <v>2014</v>
      </c>
      <c r="B12425" s="6" t="s">
        <v>42</v>
      </c>
      <c r="C12425">
        <v>59</v>
      </c>
      <c r="D12425" t="s">
        <v>716</v>
      </c>
      <c r="G12425">
        <v>20</v>
      </c>
      <c r="J12425" t="s">
        <v>393</v>
      </c>
      <c r="K12425">
        <v>20</v>
      </c>
      <c r="L12425">
        <v>35</v>
      </c>
      <c r="M12425">
        <v>12</v>
      </c>
    </row>
    <row r="12426" spans="1:21" x14ac:dyDescent="0.25">
      <c r="A12426">
        <v>2014</v>
      </c>
      <c r="B12426" s="6" t="s">
        <v>42</v>
      </c>
      <c r="C12426">
        <v>60</v>
      </c>
      <c r="D12426" t="s">
        <v>716</v>
      </c>
      <c r="G12426">
        <v>2</v>
      </c>
      <c r="J12426" t="s">
        <v>390</v>
      </c>
      <c r="K12426">
        <v>15</v>
      </c>
      <c r="L12426">
        <v>10</v>
      </c>
      <c r="M12426">
        <v>5</v>
      </c>
      <c r="P12426">
        <v>30</v>
      </c>
    </row>
    <row r="12427" spans="1:21" x14ac:dyDescent="0.25">
      <c r="A12427">
        <v>2014</v>
      </c>
      <c r="B12427" s="6" t="s">
        <v>42</v>
      </c>
      <c r="C12427">
        <v>61</v>
      </c>
      <c r="D12427" t="s">
        <v>716</v>
      </c>
      <c r="G12427">
        <v>10</v>
      </c>
      <c r="J12427" t="s">
        <v>393</v>
      </c>
      <c r="K12427">
        <v>20</v>
      </c>
      <c r="L12427">
        <v>10</v>
      </c>
      <c r="M12427">
        <v>20</v>
      </c>
      <c r="P12427">
        <v>20</v>
      </c>
    </row>
    <row r="12428" spans="1:21" x14ac:dyDescent="0.25">
      <c r="A12428">
        <v>2014</v>
      </c>
      <c r="B12428" s="6" t="s">
        <v>42</v>
      </c>
      <c r="C12428">
        <v>62</v>
      </c>
      <c r="D12428" t="s">
        <v>716</v>
      </c>
      <c r="G12428">
        <v>35</v>
      </c>
      <c r="J12428" t="s">
        <v>393</v>
      </c>
      <c r="K12428">
        <v>50</v>
      </c>
      <c r="L12428">
        <v>45</v>
      </c>
      <c r="M12428">
        <v>30</v>
      </c>
      <c r="P12428">
        <v>15</v>
      </c>
    </row>
    <row r="12429" spans="1:21" x14ac:dyDescent="0.25">
      <c r="A12429">
        <v>2014</v>
      </c>
      <c r="B12429" s="6" t="s">
        <v>42</v>
      </c>
      <c r="C12429">
        <v>63</v>
      </c>
      <c r="D12429" t="s">
        <v>716</v>
      </c>
      <c r="G12429">
        <v>10</v>
      </c>
      <c r="J12429" t="s">
        <v>390</v>
      </c>
      <c r="K12429">
        <v>10</v>
      </c>
      <c r="L12429">
        <v>10</v>
      </c>
      <c r="M12429">
        <v>10</v>
      </c>
      <c r="P12429">
        <v>5</v>
      </c>
    </row>
    <row r="12430" spans="1:21" x14ac:dyDescent="0.25">
      <c r="A12430">
        <v>2014</v>
      </c>
      <c r="B12430" s="6" t="s">
        <v>42</v>
      </c>
      <c r="C12430">
        <v>64</v>
      </c>
      <c r="D12430" t="s">
        <v>716</v>
      </c>
      <c r="G12430">
        <v>10</v>
      </c>
      <c r="J12430" t="s">
        <v>392</v>
      </c>
      <c r="K12430">
        <v>25</v>
      </c>
      <c r="L12430">
        <v>10</v>
      </c>
      <c r="M12430">
        <v>15</v>
      </c>
      <c r="P12430">
        <v>10</v>
      </c>
    </row>
    <row r="12431" spans="1:21" x14ac:dyDescent="0.25">
      <c r="A12431">
        <v>2014</v>
      </c>
      <c r="B12431" s="6" t="s">
        <v>42</v>
      </c>
      <c r="C12431">
        <v>65</v>
      </c>
      <c r="D12431" t="s">
        <v>716</v>
      </c>
      <c r="G12431">
        <v>35</v>
      </c>
      <c r="J12431" t="s">
        <v>390</v>
      </c>
      <c r="K12431">
        <v>40</v>
      </c>
      <c r="L12431">
        <v>35</v>
      </c>
      <c r="M12431">
        <v>15</v>
      </c>
      <c r="P12431">
        <v>5</v>
      </c>
    </row>
    <row r="12432" spans="1:21" x14ac:dyDescent="0.25">
      <c r="A12432">
        <v>2014</v>
      </c>
      <c r="B12432" s="6" t="s">
        <v>42</v>
      </c>
      <c r="C12432">
        <v>66</v>
      </c>
      <c r="D12432" t="s">
        <v>716</v>
      </c>
      <c r="G12432">
        <v>20</v>
      </c>
      <c r="J12432" t="s">
        <v>392</v>
      </c>
      <c r="K12432">
        <v>25</v>
      </c>
      <c r="L12432">
        <v>20</v>
      </c>
      <c r="M12432">
        <v>20</v>
      </c>
      <c r="P12432">
        <v>1</v>
      </c>
      <c r="S12432" t="s">
        <v>47</v>
      </c>
      <c r="U12432" t="s">
        <v>788</v>
      </c>
    </row>
    <row r="12433" spans="1:17" x14ac:dyDescent="0.25">
      <c r="A12433">
        <v>2014</v>
      </c>
      <c r="B12433" s="6" t="s">
        <v>42</v>
      </c>
      <c r="C12433">
        <v>67</v>
      </c>
      <c r="D12433" t="s">
        <v>716</v>
      </c>
      <c r="G12433">
        <v>40</v>
      </c>
      <c r="J12433" t="s">
        <v>389</v>
      </c>
      <c r="K12433">
        <v>130</v>
      </c>
      <c r="L12433">
        <v>150</v>
      </c>
      <c r="M12433">
        <v>100</v>
      </c>
      <c r="P12433">
        <v>40</v>
      </c>
    </row>
    <row r="12434" spans="1:17" x14ac:dyDescent="0.25">
      <c r="A12434">
        <v>2014</v>
      </c>
      <c r="B12434" s="6" t="s">
        <v>42</v>
      </c>
      <c r="C12434">
        <v>68</v>
      </c>
      <c r="D12434" t="s">
        <v>716</v>
      </c>
      <c r="G12434">
        <v>2</v>
      </c>
      <c r="J12434" t="s">
        <v>389</v>
      </c>
      <c r="K12434">
        <v>25</v>
      </c>
      <c r="L12434">
        <v>15</v>
      </c>
      <c r="M12434">
        <v>10</v>
      </c>
    </row>
    <row r="12435" spans="1:17" x14ac:dyDescent="0.25">
      <c r="A12435">
        <v>2014</v>
      </c>
      <c r="B12435" s="6" t="s">
        <v>42</v>
      </c>
      <c r="C12435">
        <v>69</v>
      </c>
      <c r="D12435" t="s">
        <v>716</v>
      </c>
      <c r="G12435">
        <v>1</v>
      </c>
      <c r="J12435" t="s">
        <v>391</v>
      </c>
      <c r="K12435">
        <v>30</v>
      </c>
      <c r="L12435">
        <v>15</v>
      </c>
      <c r="M12435">
        <v>10</v>
      </c>
    </row>
    <row r="12436" spans="1:17" x14ac:dyDescent="0.25">
      <c r="A12436">
        <v>2014</v>
      </c>
      <c r="B12436" s="6" t="s">
        <v>42</v>
      </c>
      <c r="C12436">
        <v>70</v>
      </c>
      <c r="D12436" t="s">
        <v>716</v>
      </c>
      <c r="G12436">
        <v>5</v>
      </c>
      <c r="J12436" t="s">
        <v>386</v>
      </c>
      <c r="K12436">
        <v>10</v>
      </c>
      <c r="L12436">
        <v>10</v>
      </c>
      <c r="M12436">
        <v>3</v>
      </c>
    </row>
    <row r="12437" spans="1:17" x14ac:dyDescent="0.25">
      <c r="A12437">
        <v>2014</v>
      </c>
      <c r="B12437" s="6" t="s">
        <v>42</v>
      </c>
      <c r="C12437">
        <v>71</v>
      </c>
      <c r="D12437" t="s">
        <v>716</v>
      </c>
      <c r="G12437">
        <v>8</v>
      </c>
      <c r="J12437" t="s">
        <v>388</v>
      </c>
      <c r="K12437">
        <v>25</v>
      </c>
      <c r="L12437">
        <v>18</v>
      </c>
      <c r="M12437">
        <v>15</v>
      </c>
      <c r="P12437">
        <v>30</v>
      </c>
    </row>
    <row r="12438" spans="1:17" x14ac:dyDescent="0.25">
      <c r="A12438">
        <v>2014</v>
      </c>
      <c r="B12438" s="6" t="s">
        <v>42</v>
      </c>
      <c r="C12438">
        <v>72</v>
      </c>
      <c r="D12438" t="s">
        <v>716</v>
      </c>
      <c r="G12438">
        <v>2</v>
      </c>
      <c r="J12438" t="s">
        <v>393</v>
      </c>
      <c r="K12438">
        <v>10</v>
      </c>
      <c r="L12438">
        <v>10</v>
      </c>
      <c r="M12438">
        <v>5</v>
      </c>
    </row>
    <row r="12439" spans="1:17" x14ac:dyDescent="0.25">
      <c r="A12439">
        <v>2014</v>
      </c>
      <c r="B12439" s="6" t="s">
        <v>42</v>
      </c>
      <c r="C12439">
        <v>73</v>
      </c>
      <c r="D12439" t="s">
        <v>716</v>
      </c>
      <c r="G12439">
        <v>6</v>
      </c>
      <c r="J12439" t="s">
        <v>768</v>
      </c>
      <c r="K12439">
        <v>10</v>
      </c>
      <c r="L12439">
        <v>8</v>
      </c>
      <c r="M12439">
        <v>3</v>
      </c>
    </row>
    <row r="12440" spans="1:17" x14ac:dyDescent="0.25">
      <c r="A12440">
        <v>2014</v>
      </c>
      <c r="B12440" s="6" t="s">
        <v>42</v>
      </c>
      <c r="C12440">
        <v>74</v>
      </c>
      <c r="D12440" t="s">
        <v>716</v>
      </c>
      <c r="G12440">
        <v>10</v>
      </c>
      <c r="J12440" t="s">
        <v>393</v>
      </c>
      <c r="K12440">
        <v>12</v>
      </c>
      <c r="L12440">
        <v>10</v>
      </c>
      <c r="M12440">
        <v>5</v>
      </c>
    </row>
    <row r="12441" spans="1:17" x14ac:dyDescent="0.25">
      <c r="A12441">
        <v>2014</v>
      </c>
      <c r="B12441" s="6" t="s">
        <v>42</v>
      </c>
      <c r="C12441">
        <v>75</v>
      </c>
      <c r="D12441" t="s">
        <v>716</v>
      </c>
      <c r="G12441">
        <v>10</v>
      </c>
      <c r="J12441" t="s">
        <v>390</v>
      </c>
      <c r="K12441">
        <v>10</v>
      </c>
      <c r="L12441">
        <v>10</v>
      </c>
      <c r="M12441">
        <v>3</v>
      </c>
    </row>
    <row r="12442" spans="1:17" x14ac:dyDescent="0.25">
      <c r="A12442">
        <v>2014</v>
      </c>
      <c r="B12442" s="6" t="s">
        <v>42</v>
      </c>
      <c r="C12442">
        <v>76</v>
      </c>
      <c r="D12442" t="s">
        <v>716</v>
      </c>
      <c r="E12442">
        <v>8</v>
      </c>
      <c r="F12442">
        <v>37</v>
      </c>
      <c r="G12442">
        <v>15</v>
      </c>
      <c r="H12442">
        <v>0</v>
      </c>
      <c r="I12442" s="32">
        <f>(SUM(G12442:G12450))/(1000-H12442)*1000</f>
        <v>144</v>
      </c>
      <c r="J12442" t="s">
        <v>390</v>
      </c>
      <c r="K12442">
        <v>15</v>
      </c>
      <c r="L12442">
        <v>10</v>
      </c>
      <c r="M12442">
        <v>10</v>
      </c>
    </row>
    <row r="12443" spans="1:17" x14ac:dyDescent="0.25">
      <c r="A12443">
        <v>2014</v>
      </c>
      <c r="B12443" s="6" t="s">
        <v>42</v>
      </c>
      <c r="C12443">
        <v>77</v>
      </c>
      <c r="D12443" t="s">
        <v>716</v>
      </c>
      <c r="G12443">
        <v>5</v>
      </c>
      <c r="J12443" t="s">
        <v>390</v>
      </c>
      <c r="K12443">
        <v>5</v>
      </c>
      <c r="L12443">
        <v>5</v>
      </c>
      <c r="M12443">
        <v>5</v>
      </c>
    </row>
    <row r="12444" spans="1:17" x14ac:dyDescent="0.25">
      <c r="A12444">
        <v>2014</v>
      </c>
      <c r="B12444" s="6" t="s">
        <v>42</v>
      </c>
      <c r="C12444">
        <v>78</v>
      </c>
      <c r="D12444" t="s">
        <v>716</v>
      </c>
      <c r="G12444">
        <v>6</v>
      </c>
      <c r="J12444" t="s">
        <v>390</v>
      </c>
      <c r="K12444">
        <v>8</v>
      </c>
      <c r="L12444">
        <v>5</v>
      </c>
      <c r="M12444">
        <v>5</v>
      </c>
    </row>
    <row r="12445" spans="1:17" x14ac:dyDescent="0.25">
      <c r="A12445">
        <v>2014</v>
      </c>
      <c r="B12445" s="6" t="s">
        <v>42</v>
      </c>
      <c r="C12445">
        <v>79</v>
      </c>
      <c r="D12445" t="s">
        <v>716</v>
      </c>
      <c r="G12445">
        <v>10</v>
      </c>
      <c r="J12445" t="s">
        <v>390</v>
      </c>
      <c r="K12445">
        <v>15</v>
      </c>
      <c r="L12445">
        <v>10</v>
      </c>
      <c r="M12445">
        <v>5</v>
      </c>
    </row>
    <row r="12446" spans="1:17" x14ac:dyDescent="0.25">
      <c r="A12446">
        <v>2014</v>
      </c>
      <c r="B12446" s="6" t="s">
        <v>42</v>
      </c>
      <c r="C12446">
        <v>80</v>
      </c>
      <c r="D12446" t="s">
        <v>716</v>
      </c>
      <c r="G12446">
        <v>3</v>
      </c>
      <c r="J12446" t="s">
        <v>389</v>
      </c>
      <c r="K12446">
        <v>50</v>
      </c>
      <c r="L12446">
        <v>30</v>
      </c>
      <c r="M12446">
        <v>30</v>
      </c>
    </row>
    <row r="12447" spans="1:17" x14ac:dyDescent="0.25">
      <c r="A12447">
        <v>2014</v>
      </c>
      <c r="B12447" s="6" t="s">
        <v>42</v>
      </c>
      <c r="C12447">
        <v>81</v>
      </c>
      <c r="D12447" t="s">
        <v>716</v>
      </c>
      <c r="G12447">
        <v>35</v>
      </c>
      <c r="J12447" t="s">
        <v>392</v>
      </c>
      <c r="K12447">
        <v>100</v>
      </c>
      <c r="L12447">
        <v>70</v>
      </c>
      <c r="M12447">
        <v>45</v>
      </c>
      <c r="Q12447" t="s">
        <v>156</v>
      </c>
    </row>
    <row r="12448" spans="1:17" x14ac:dyDescent="0.25">
      <c r="A12448">
        <v>2014</v>
      </c>
      <c r="B12448" s="6" t="s">
        <v>42</v>
      </c>
      <c r="C12448">
        <v>82</v>
      </c>
      <c r="D12448" t="s">
        <v>716</v>
      </c>
      <c r="G12448">
        <v>5</v>
      </c>
      <c r="J12448" t="s">
        <v>392</v>
      </c>
      <c r="K12448">
        <v>10</v>
      </c>
      <c r="L12448">
        <v>10</v>
      </c>
      <c r="M12448">
        <v>5</v>
      </c>
    </row>
    <row r="12449" spans="1:16" x14ac:dyDescent="0.25">
      <c r="A12449">
        <v>2014</v>
      </c>
      <c r="B12449" s="6" t="s">
        <v>42</v>
      </c>
      <c r="C12449">
        <v>83</v>
      </c>
      <c r="D12449" t="s">
        <v>716</v>
      </c>
      <c r="G12449">
        <v>50</v>
      </c>
      <c r="J12449" t="s">
        <v>389</v>
      </c>
      <c r="K12449">
        <v>150</v>
      </c>
      <c r="L12449">
        <v>130</v>
      </c>
      <c r="M12449">
        <v>8</v>
      </c>
      <c r="P12449">
        <v>10</v>
      </c>
    </row>
    <row r="12450" spans="1:16" x14ac:dyDescent="0.25">
      <c r="A12450">
        <v>2014</v>
      </c>
      <c r="B12450" s="6" t="s">
        <v>42</v>
      </c>
      <c r="C12450">
        <v>84</v>
      </c>
      <c r="D12450" t="s">
        <v>716</v>
      </c>
      <c r="G12450">
        <v>15</v>
      </c>
      <c r="J12450" t="s">
        <v>390</v>
      </c>
      <c r="K12450">
        <v>15</v>
      </c>
      <c r="L12450">
        <v>15</v>
      </c>
      <c r="M12450">
        <v>10</v>
      </c>
    </row>
    <row r="12451" spans="1:16" x14ac:dyDescent="0.25">
      <c r="A12451">
        <v>2014</v>
      </c>
      <c r="B12451" s="6" t="s">
        <v>42</v>
      </c>
      <c r="C12451">
        <v>85</v>
      </c>
      <c r="D12451" t="s">
        <v>769</v>
      </c>
      <c r="E12451">
        <v>9</v>
      </c>
      <c r="F12451">
        <v>37</v>
      </c>
      <c r="G12451">
        <v>20</v>
      </c>
      <c r="H12451">
        <v>0</v>
      </c>
      <c r="I12451" s="32">
        <f>(SUM(G12451:G12459))/(1000-H12451)*1000</f>
        <v>86</v>
      </c>
      <c r="J12451" t="s">
        <v>390</v>
      </c>
      <c r="K12451">
        <v>25</v>
      </c>
      <c r="L12451">
        <v>10</v>
      </c>
      <c r="M12451">
        <v>5</v>
      </c>
    </row>
    <row r="12452" spans="1:16" x14ac:dyDescent="0.25">
      <c r="A12452">
        <v>2014</v>
      </c>
      <c r="B12452" s="6" t="s">
        <v>42</v>
      </c>
      <c r="C12452">
        <v>86</v>
      </c>
      <c r="D12452" t="s">
        <v>769</v>
      </c>
      <c r="G12452">
        <v>15</v>
      </c>
      <c r="J12452" t="s">
        <v>393</v>
      </c>
      <c r="K12452">
        <v>20</v>
      </c>
      <c r="L12452">
        <v>10</v>
      </c>
      <c r="M12452">
        <v>20</v>
      </c>
      <c r="P12452">
        <v>50</v>
      </c>
    </row>
    <row r="12453" spans="1:16" x14ac:dyDescent="0.25">
      <c r="A12453">
        <v>2014</v>
      </c>
      <c r="B12453" s="6" t="s">
        <v>42</v>
      </c>
      <c r="C12453">
        <v>87</v>
      </c>
      <c r="D12453" t="s">
        <v>769</v>
      </c>
      <c r="G12453">
        <v>5</v>
      </c>
      <c r="J12453" t="s">
        <v>420</v>
      </c>
      <c r="K12453">
        <v>5</v>
      </c>
      <c r="L12453">
        <v>5</v>
      </c>
      <c r="M12453">
        <v>1</v>
      </c>
    </row>
    <row r="12454" spans="1:16" x14ac:dyDescent="0.25">
      <c r="A12454">
        <v>2014</v>
      </c>
      <c r="B12454" s="6" t="s">
        <v>42</v>
      </c>
      <c r="C12454">
        <v>88</v>
      </c>
      <c r="D12454" t="s">
        <v>769</v>
      </c>
      <c r="G12454">
        <v>15</v>
      </c>
      <c r="J12454" t="s">
        <v>392</v>
      </c>
      <c r="K12454">
        <v>15</v>
      </c>
      <c r="L12454">
        <v>5</v>
      </c>
      <c r="M12454">
        <v>2</v>
      </c>
    </row>
    <row r="12455" spans="1:16" x14ac:dyDescent="0.25">
      <c r="A12455">
        <v>2014</v>
      </c>
      <c r="B12455" s="6" t="s">
        <v>42</v>
      </c>
      <c r="C12455">
        <v>89</v>
      </c>
      <c r="D12455" t="s">
        <v>769</v>
      </c>
      <c r="G12455">
        <v>6</v>
      </c>
      <c r="J12455" t="s">
        <v>393</v>
      </c>
      <c r="K12455">
        <v>6</v>
      </c>
      <c r="L12455">
        <v>4</v>
      </c>
      <c r="M12455">
        <v>3</v>
      </c>
    </row>
    <row r="12456" spans="1:16" x14ac:dyDescent="0.25">
      <c r="A12456">
        <v>2014</v>
      </c>
      <c r="B12456" s="6" t="s">
        <v>42</v>
      </c>
      <c r="C12456">
        <v>90</v>
      </c>
      <c r="D12456" t="s">
        <v>769</v>
      </c>
      <c r="G12456">
        <v>5</v>
      </c>
      <c r="J12456" t="s">
        <v>390</v>
      </c>
      <c r="K12456">
        <v>5</v>
      </c>
      <c r="L12456">
        <v>5</v>
      </c>
      <c r="M12456">
        <v>2</v>
      </c>
    </row>
    <row r="12457" spans="1:16" x14ac:dyDescent="0.25">
      <c r="A12457">
        <v>2014</v>
      </c>
      <c r="B12457" s="6" t="s">
        <v>42</v>
      </c>
      <c r="C12457">
        <v>91</v>
      </c>
      <c r="D12457" t="s">
        <v>769</v>
      </c>
      <c r="G12457">
        <v>7</v>
      </c>
      <c r="J12457" t="s">
        <v>390</v>
      </c>
      <c r="K12457">
        <v>7</v>
      </c>
      <c r="L12457">
        <v>5</v>
      </c>
      <c r="M12457">
        <v>3</v>
      </c>
    </row>
    <row r="12458" spans="1:16" x14ac:dyDescent="0.25">
      <c r="A12458">
        <v>2014</v>
      </c>
      <c r="B12458" s="6" t="s">
        <v>42</v>
      </c>
      <c r="C12458">
        <v>92</v>
      </c>
      <c r="D12458" t="s">
        <v>769</v>
      </c>
      <c r="G12458">
        <v>9</v>
      </c>
      <c r="J12458" t="s">
        <v>390</v>
      </c>
      <c r="K12458">
        <v>20</v>
      </c>
      <c r="L12458">
        <v>10</v>
      </c>
      <c r="M12458">
        <v>3</v>
      </c>
    </row>
    <row r="12459" spans="1:16" x14ac:dyDescent="0.25">
      <c r="A12459">
        <v>2014</v>
      </c>
      <c r="B12459" s="6" t="s">
        <v>42</v>
      </c>
      <c r="C12459">
        <v>93</v>
      </c>
      <c r="D12459" t="s">
        <v>769</v>
      </c>
      <c r="G12459">
        <v>4</v>
      </c>
      <c r="J12459" t="s">
        <v>390</v>
      </c>
      <c r="K12459">
        <v>5</v>
      </c>
      <c r="L12459">
        <v>5</v>
      </c>
      <c r="M12459">
        <v>2</v>
      </c>
    </row>
    <row r="12460" spans="1:16" x14ac:dyDescent="0.25">
      <c r="A12460">
        <v>2014</v>
      </c>
      <c r="B12460" s="6" t="s">
        <v>42</v>
      </c>
      <c r="C12460">
        <v>94</v>
      </c>
      <c r="D12460" t="s">
        <v>769</v>
      </c>
      <c r="E12460">
        <v>10</v>
      </c>
      <c r="F12460">
        <v>37</v>
      </c>
      <c r="G12460">
        <v>35</v>
      </c>
      <c r="H12460">
        <v>0</v>
      </c>
      <c r="I12460" s="32">
        <f>(SUM(G12460:G12477))/(1000-H12460)*1000</f>
        <v>174</v>
      </c>
      <c r="J12460" t="s">
        <v>393</v>
      </c>
      <c r="K12460">
        <v>40</v>
      </c>
      <c r="L12460">
        <v>35</v>
      </c>
      <c r="M12460">
        <v>20</v>
      </c>
    </row>
    <row r="12461" spans="1:16" x14ac:dyDescent="0.25">
      <c r="A12461">
        <v>2014</v>
      </c>
      <c r="B12461" s="6" t="s">
        <v>42</v>
      </c>
      <c r="C12461">
        <v>95</v>
      </c>
      <c r="D12461" t="s">
        <v>769</v>
      </c>
      <c r="G12461">
        <v>25</v>
      </c>
      <c r="J12461" t="s">
        <v>386</v>
      </c>
      <c r="K12461">
        <v>30</v>
      </c>
      <c r="L12461">
        <v>20</v>
      </c>
      <c r="M12461">
        <v>15</v>
      </c>
    </row>
    <row r="12462" spans="1:16" x14ac:dyDescent="0.25">
      <c r="A12462">
        <v>2014</v>
      </c>
      <c r="B12462" s="6" t="s">
        <v>42</v>
      </c>
      <c r="C12462">
        <v>96</v>
      </c>
      <c r="D12462" t="s">
        <v>769</v>
      </c>
      <c r="G12462">
        <v>8</v>
      </c>
      <c r="J12462" t="s">
        <v>390</v>
      </c>
      <c r="K12462">
        <v>8</v>
      </c>
      <c r="L12462">
        <v>5</v>
      </c>
      <c r="M12462">
        <v>3</v>
      </c>
    </row>
    <row r="12463" spans="1:16" x14ac:dyDescent="0.25">
      <c r="A12463">
        <v>2014</v>
      </c>
      <c r="B12463" s="6" t="s">
        <v>42</v>
      </c>
      <c r="C12463">
        <v>97</v>
      </c>
      <c r="D12463" t="s">
        <v>769</v>
      </c>
      <c r="G12463">
        <v>2</v>
      </c>
      <c r="J12463" t="s">
        <v>388</v>
      </c>
      <c r="K12463">
        <v>12</v>
      </c>
      <c r="L12463">
        <v>6</v>
      </c>
      <c r="M12463">
        <v>8</v>
      </c>
    </row>
    <row r="12464" spans="1:16" x14ac:dyDescent="0.25">
      <c r="A12464">
        <v>2014</v>
      </c>
      <c r="B12464" s="6" t="s">
        <v>42</v>
      </c>
      <c r="C12464">
        <v>98</v>
      </c>
      <c r="D12464" t="s">
        <v>769</v>
      </c>
      <c r="G12464">
        <v>1</v>
      </c>
      <c r="J12464" t="s">
        <v>397</v>
      </c>
      <c r="K12464">
        <v>20</v>
      </c>
      <c r="L12464">
        <v>10</v>
      </c>
      <c r="M12464">
        <v>2</v>
      </c>
    </row>
    <row r="12465" spans="1:21" x14ac:dyDescent="0.25">
      <c r="A12465">
        <v>2014</v>
      </c>
      <c r="B12465" s="6" t="s">
        <v>42</v>
      </c>
      <c r="C12465">
        <v>99</v>
      </c>
      <c r="D12465" t="s">
        <v>769</v>
      </c>
      <c r="G12465">
        <v>2</v>
      </c>
      <c r="J12465" t="s">
        <v>390</v>
      </c>
      <c r="K12465">
        <v>20</v>
      </c>
      <c r="L12465">
        <v>20</v>
      </c>
      <c r="M12465">
        <v>4</v>
      </c>
    </row>
    <row r="12466" spans="1:21" x14ac:dyDescent="0.25">
      <c r="A12466">
        <v>2014</v>
      </c>
      <c r="B12466" s="6" t="s">
        <v>42</v>
      </c>
      <c r="C12466">
        <v>100</v>
      </c>
      <c r="D12466" t="s">
        <v>769</v>
      </c>
      <c r="G12466">
        <v>3</v>
      </c>
      <c r="J12466" t="s">
        <v>397</v>
      </c>
      <c r="K12466">
        <v>25</v>
      </c>
      <c r="L12466">
        <v>15</v>
      </c>
      <c r="M12466">
        <v>10</v>
      </c>
    </row>
    <row r="12467" spans="1:21" x14ac:dyDescent="0.25">
      <c r="A12467">
        <v>2014</v>
      </c>
      <c r="B12467" s="6" t="s">
        <v>42</v>
      </c>
      <c r="C12467">
        <v>101</v>
      </c>
      <c r="D12467" t="s">
        <v>769</v>
      </c>
      <c r="G12467">
        <v>1</v>
      </c>
      <c r="J12467" t="s">
        <v>390</v>
      </c>
      <c r="K12467">
        <v>10</v>
      </c>
      <c r="L12467">
        <v>10</v>
      </c>
      <c r="M12467">
        <v>20</v>
      </c>
    </row>
    <row r="12468" spans="1:21" x14ac:dyDescent="0.25">
      <c r="A12468">
        <v>2014</v>
      </c>
      <c r="B12468" s="6" t="s">
        <v>42</v>
      </c>
      <c r="C12468">
        <v>102</v>
      </c>
      <c r="D12468" t="s">
        <v>769</v>
      </c>
      <c r="G12468">
        <v>9</v>
      </c>
      <c r="J12468" t="s">
        <v>392</v>
      </c>
      <c r="K12468">
        <v>10</v>
      </c>
      <c r="L12468">
        <v>8</v>
      </c>
      <c r="M12468">
        <v>3</v>
      </c>
    </row>
    <row r="12469" spans="1:21" x14ac:dyDescent="0.25">
      <c r="A12469">
        <v>2014</v>
      </c>
      <c r="B12469" s="6" t="s">
        <v>42</v>
      </c>
      <c r="C12469">
        <v>103</v>
      </c>
      <c r="D12469" t="s">
        <v>769</v>
      </c>
      <c r="G12469">
        <v>30</v>
      </c>
      <c r="J12469" t="s">
        <v>390</v>
      </c>
      <c r="K12469">
        <v>30</v>
      </c>
      <c r="L12469">
        <v>15</v>
      </c>
      <c r="M12469">
        <v>8</v>
      </c>
    </row>
    <row r="12470" spans="1:21" x14ac:dyDescent="0.25">
      <c r="A12470">
        <v>2014</v>
      </c>
      <c r="B12470" s="6" t="s">
        <v>42</v>
      </c>
      <c r="C12470">
        <v>104</v>
      </c>
      <c r="D12470" t="s">
        <v>769</v>
      </c>
      <c r="G12470">
        <v>30</v>
      </c>
      <c r="J12470" t="s">
        <v>386</v>
      </c>
      <c r="K12470">
        <v>30</v>
      </c>
      <c r="L12470">
        <v>15</v>
      </c>
      <c r="M12470">
        <v>10</v>
      </c>
      <c r="P12470">
        <v>10</v>
      </c>
      <c r="S12470" t="s">
        <v>47</v>
      </c>
      <c r="U12470" t="s">
        <v>730</v>
      </c>
    </row>
    <row r="12471" spans="1:21" x14ac:dyDescent="0.25">
      <c r="A12471">
        <v>2014</v>
      </c>
      <c r="B12471" s="6" t="s">
        <v>42</v>
      </c>
      <c r="C12471">
        <v>105</v>
      </c>
      <c r="D12471" t="s">
        <v>769</v>
      </c>
      <c r="G12471">
        <v>4</v>
      </c>
      <c r="J12471" t="s">
        <v>420</v>
      </c>
      <c r="K12471">
        <v>4</v>
      </c>
      <c r="L12471">
        <v>4</v>
      </c>
      <c r="M12471">
        <v>1</v>
      </c>
    </row>
    <row r="12472" spans="1:21" x14ac:dyDescent="0.25">
      <c r="A12472">
        <v>2014</v>
      </c>
      <c r="B12472" s="6" t="s">
        <v>42</v>
      </c>
      <c r="C12472">
        <v>106</v>
      </c>
      <c r="D12472" t="s">
        <v>769</v>
      </c>
      <c r="G12472">
        <v>8</v>
      </c>
      <c r="J12472" t="s">
        <v>420</v>
      </c>
      <c r="K12472">
        <v>8</v>
      </c>
      <c r="L12472">
        <v>4</v>
      </c>
      <c r="M12472">
        <v>2</v>
      </c>
    </row>
    <row r="12473" spans="1:21" x14ac:dyDescent="0.25">
      <c r="A12473">
        <v>2014</v>
      </c>
      <c r="B12473" s="6" t="s">
        <v>42</v>
      </c>
      <c r="C12473">
        <v>107</v>
      </c>
      <c r="D12473" t="s">
        <v>769</v>
      </c>
      <c r="G12473">
        <v>1</v>
      </c>
      <c r="J12473" t="s">
        <v>398</v>
      </c>
      <c r="K12473">
        <v>20</v>
      </c>
      <c r="L12473">
        <v>10</v>
      </c>
      <c r="M12473">
        <v>3</v>
      </c>
    </row>
    <row r="12474" spans="1:21" x14ac:dyDescent="0.25">
      <c r="A12474">
        <v>2014</v>
      </c>
      <c r="B12474" s="6" t="s">
        <v>42</v>
      </c>
      <c r="C12474">
        <v>108</v>
      </c>
      <c r="D12474" t="s">
        <v>769</v>
      </c>
      <c r="G12474">
        <v>2</v>
      </c>
      <c r="J12474" t="s">
        <v>386</v>
      </c>
      <c r="K12474">
        <v>15</v>
      </c>
      <c r="L12474">
        <v>15</v>
      </c>
      <c r="M12474">
        <v>4</v>
      </c>
    </row>
    <row r="12475" spans="1:21" x14ac:dyDescent="0.25">
      <c r="A12475">
        <v>2014</v>
      </c>
      <c r="B12475" s="6" t="s">
        <v>42</v>
      </c>
      <c r="C12475">
        <v>109</v>
      </c>
      <c r="D12475" t="s">
        <v>769</v>
      </c>
      <c r="G12475">
        <v>5</v>
      </c>
      <c r="J12475" t="s">
        <v>390</v>
      </c>
      <c r="K12475">
        <v>5</v>
      </c>
      <c r="L12475">
        <v>5</v>
      </c>
      <c r="M12475">
        <v>2</v>
      </c>
    </row>
    <row r="12476" spans="1:21" x14ac:dyDescent="0.25">
      <c r="A12476">
        <v>2014</v>
      </c>
      <c r="B12476" s="6" t="s">
        <v>42</v>
      </c>
      <c r="C12476">
        <v>110</v>
      </c>
      <c r="D12476" t="s">
        <v>769</v>
      </c>
      <c r="G12476">
        <v>4</v>
      </c>
      <c r="J12476" t="s">
        <v>390</v>
      </c>
      <c r="K12476">
        <v>4</v>
      </c>
      <c r="L12476">
        <v>3</v>
      </c>
      <c r="M12476">
        <v>1</v>
      </c>
    </row>
    <row r="12477" spans="1:21" x14ac:dyDescent="0.25">
      <c r="A12477">
        <v>2014</v>
      </c>
      <c r="B12477" s="6" t="s">
        <v>42</v>
      </c>
      <c r="C12477">
        <v>111</v>
      </c>
      <c r="D12477" t="s">
        <v>769</v>
      </c>
      <c r="G12477">
        <v>4</v>
      </c>
      <c r="J12477" t="s">
        <v>420</v>
      </c>
      <c r="K12477">
        <v>4</v>
      </c>
      <c r="L12477">
        <v>4</v>
      </c>
      <c r="M12477">
        <v>0</v>
      </c>
    </row>
    <row r="12478" spans="1:21" x14ac:dyDescent="0.25">
      <c r="A12478">
        <v>2014</v>
      </c>
      <c r="B12478" s="6" t="s">
        <v>63</v>
      </c>
      <c r="C12478">
        <v>1</v>
      </c>
      <c r="D12478" t="s">
        <v>716</v>
      </c>
      <c r="E12478">
        <v>1</v>
      </c>
      <c r="F12478">
        <v>40</v>
      </c>
      <c r="G12478">
        <v>5</v>
      </c>
      <c r="H12478">
        <v>40</v>
      </c>
      <c r="I12478" s="32">
        <f>(SUM(G12478:G12499))/(1000-H12478)*1000</f>
        <v>216.66666666666669</v>
      </c>
      <c r="J12478" t="s">
        <v>390</v>
      </c>
      <c r="K12478">
        <v>35</v>
      </c>
      <c r="L12478">
        <v>25</v>
      </c>
      <c r="M12478">
        <v>10</v>
      </c>
    </row>
    <row r="12479" spans="1:21" x14ac:dyDescent="0.25">
      <c r="A12479">
        <v>2014</v>
      </c>
      <c r="B12479" s="6" t="s">
        <v>63</v>
      </c>
      <c r="C12479">
        <v>2</v>
      </c>
      <c r="D12479" t="s">
        <v>716</v>
      </c>
      <c r="G12479">
        <v>5</v>
      </c>
      <c r="J12479" t="s">
        <v>389</v>
      </c>
      <c r="K12479">
        <v>10</v>
      </c>
      <c r="L12479">
        <v>10</v>
      </c>
      <c r="M12479">
        <v>10</v>
      </c>
      <c r="S12479" t="s">
        <v>47</v>
      </c>
      <c r="U12479" t="s">
        <v>787</v>
      </c>
    </row>
    <row r="12480" spans="1:21" x14ac:dyDescent="0.25">
      <c r="A12480">
        <v>2014</v>
      </c>
      <c r="B12480" s="6" t="s">
        <v>63</v>
      </c>
      <c r="C12480">
        <v>3</v>
      </c>
      <c r="D12480" t="s">
        <v>716</v>
      </c>
      <c r="G12480">
        <v>12</v>
      </c>
      <c r="J12480" t="s">
        <v>389</v>
      </c>
      <c r="K12480">
        <v>30</v>
      </c>
      <c r="L12480">
        <v>20</v>
      </c>
      <c r="M12480">
        <v>10</v>
      </c>
      <c r="S12480" t="s">
        <v>47</v>
      </c>
      <c r="U12480" t="s">
        <v>734</v>
      </c>
    </row>
    <row r="12481" spans="1:21" x14ac:dyDescent="0.25">
      <c r="A12481">
        <v>2014</v>
      </c>
      <c r="B12481" s="6" t="s">
        <v>63</v>
      </c>
      <c r="C12481">
        <v>4</v>
      </c>
      <c r="D12481" t="s">
        <v>716</v>
      </c>
      <c r="G12481">
        <v>20</v>
      </c>
      <c r="J12481" t="s">
        <v>389</v>
      </c>
      <c r="K12481">
        <v>90</v>
      </c>
      <c r="L12481">
        <v>70</v>
      </c>
      <c r="M12481">
        <v>30</v>
      </c>
      <c r="N12481">
        <v>5</v>
      </c>
      <c r="O12481">
        <v>1</v>
      </c>
      <c r="Q12481" t="s">
        <v>48</v>
      </c>
    </row>
    <row r="12482" spans="1:21" x14ac:dyDescent="0.25">
      <c r="A12482">
        <v>2014</v>
      </c>
      <c r="B12482" s="6" t="s">
        <v>63</v>
      </c>
      <c r="C12482">
        <v>5</v>
      </c>
      <c r="D12482" t="s">
        <v>716</v>
      </c>
      <c r="G12482">
        <v>5</v>
      </c>
      <c r="J12482" t="s">
        <v>393</v>
      </c>
      <c r="K12482">
        <v>15</v>
      </c>
      <c r="L12482">
        <v>5</v>
      </c>
      <c r="M12482">
        <v>10</v>
      </c>
      <c r="P12482">
        <v>50</v>
      </c>
    </row>
    <row r="12483" spans="1:21" x14ac:dyDescent="0.25">
      <c r="A12483">
        <v>2014</v>
      </c>
      <c r="B12483" s="6" t="s">
        <v>63</v>
      </c>
      <c r="C12483">
        <v>6</v>
      </c>
      <c r="D12483" t="s">
        <v>716</v>
      </c>
      <c r="G12483">
        <v>25</v>
      </c>
      <c r="J12483" t="s">
        <v>389</v>
      </c>
      <c r="K12483">
        <v>50</v>
      </c>
      <c r="L12483">
        <v>50</v>
      </c>
      <c r="M12483">
        <v>60</v>
      </c>
    </row>
    <row r="12484" spans="1:21" x14ac:dyDescent="0.25">
      <c r="A12484">
        <v>2014</v>
      </c>
      <c r="B12484" s="6" t="s">
        <v>63</v>
      </c>
      <c r="C12484">
        <v>7</v>
      </c>
      <c r="D12484" t="s">
        <v>716</v>
      </c>
      <c r="G12484">
        <v>10</v>
      </c>
      <c r="J12484" t="s">
        <v>393</v>
      </c>
      <c r="K12484">
        <v>20</v>
      </c>
      <c r="L12484">
        <v>10</v>
      </c>
      <c r="M12484">
        <v>10</v>
      </c>
      <c r="O12484">
        <v>10</v>
      </c>
    </row>
    <row r="12485" spans="1:21" x14ac:dyDescent="0.25">
      <c r="A12485">
        <v>2014</v>
      </c>
      <c r="B12485" s="6" t="s">
        <v>63</v>
      </c>
      <c r="C12485">
        <v>8</v>
      </c>
      <c r="D12485" t="s">
        <v>716</v>
      </c>
      <c r="G12485">
        <v>20</v>
      </c>
      <c r="J12485" t="s">
        <v>389</v>
      </c>
      <c r="K12485">
        <v>25</v>
      </c>
      <c r="L12485">
        <v>20</v>
      </c>
      <c r="M12485">
        <v>10</v>
      </c>
    </row>
    <row r="12486" spans="1:21" x14ac:dyDescent="0.25">
      <c r="A12486">
        <v>2014</v>
      </c>
      <c r="B12486" s="6" t="s">
        <v>63</v>
      </c>
      <c r="C12486">
        <v>9</v>
      </c>
      <c r="D12486" t="s">
        <v>716</v>
      </c>
      <c r="G12486">
        <v>5</v>
      </c>
      <c r="J12486" t="s">
        <v>393</v>
      </c>
      <c r="K12486">
        <v>25</v>
      </c>
      <c r="L12486">
        <v>10</v>
      </c>
      <c r="M12486">
        <v>5</v>
      </c>
    </row>
    <row r="12487" spans="1:21" x14ac:dyDescent="0.25">
      <c r="A12487">
        <v>2014</v>
      </c>
      <c r="B12487" s="6" t="s">
        <v>63</v>
      </c>
      <c r="C12487">
        <v>10</v>
      </c>
      <c r="D12487" t="s">
        <v>716</v>
      </c>
      <c r="G12487">
        <v>20</v>
      </c>
      <c r="J12487" t="s">
        <v>393</v>
      </c>
      <c r="K12487">
        <v>30</v>
      </c>
      <c r="L12487">
        <v>20</v>
      </c>
      <c r="M12487">
        <v>10</v>
      </c>
      <c r="N12487">
        <v>2</v>
      </c>
      <c r="O12487">
        <v>5</v>
      </c>
      <c r="Q12487" t="s">
        <v>48</v>
      </c>
    </row>
    <row r="12488" spans="1:21" x14ac:dyDescent="0.25">
      <c r="A12488">
        <v>2014</v>
      </c>
      <c r="B12488" s="6" t="s">
        <v>63</v>
      </c>
      <c r="C12488">
        <v>11</v>
      </c>
      <c r="D12488" t="s">
        <v>716</v>
      </c>
      <c r="G12488">
        <v>5</v>
      </c>
      <c r="J12488" t="s">
        <v>398</v>
      </c>
      <c r="K12488">
        <v>25</v>
      </c>
      <c r="L12488">
        <v>15</v>
      </c>
      <c r="M12488">
        <v>20</v>
      </c>
    </row>
    <row r="12489" spans="1:21" x14ac:dyDescent="0.25">
      <c r="A12489">
        <v>2014</v>
      </c>
      <c r="B12489" s="6" t="s">
        <v>63</v>
      </c>
      <c r="C12489">
        <v>12</v>
      </c>
      <c r="D12489" t="s">
        <v>716</v>
      </c>
      <c r="G12489">
        <v>10</v>
      </c>
      <c r="J12489" t="s">
        <v>393</v>
      </c>
      <c r="K12489">
        <v>15</v>
      </c>
      <c r="L12489">
        <v>10</v>
      </c>
      <c r="M12489">
        <v>10</v>
      </c>
    </row>
    <row r="12490" spans="1:21" x14ac:dyDescent="0.25">
      <c r="A12490">
        <v>2014</v>
      </c>
      <c r="B12490" s="6" t="s">
        <v>63</v>
      </c>
      <c r="C12490">
        <v>13</v>
      </c>
      <c r="D12490" t="s">
        <v>716</v>
      </c>
      <c r="G12490">
        <v>10</v>
      </c>
      <c r="J12490" t="s">
        <v>393</v>
      </c>
      <c r="K12490">
        <v>20</v>
      </c>
      <c r="L12490">
        <v>10</v>
      </c>
      <c r="M12490">
        <v>10</v>
      </c>
      <c r="Q12490" t="s">
        <v>156</v>
      </c>
    </row>
    <row r="12491" spans="1:21" x14ac:dyDescent="0.25">
      <c r="A12491">
        <v>2014</v>
      </c>
      <c r="B12491" s="6" t="s">
        <v>63</v>
      </c>
      <c r="C12491">
        <v>14</v>
      </c>
      <c r="D12491" t="s">
        <v>716</v>
      </c>
      <c r="G12491">
        <v>5</v>
      </c>
      <c r="J12491" t="s">
        <v>390</v>
      </c>
      <c r="K12491">
        <v>10</v>
      </c>
      <c r="L12491">
        <v>10</v>
      </c>
      <c r="M12491">
        <v>5</v>
      </c>
    </row>
    <row r="12492" spans="1:21" x14ac:dyDescent="0.25">
      <c r="A12492">
        <v>2014</v>
      </c>
      <c r="B12492" s="6" t="s">
        <v>63</v>
      </c>
      <c r="C12492">
        <v>15</v>
      </c>
      <c r="D12492" t="s">
        <v>716</v>
      </c>
      <c r="G12492">
        <v>5</v>
      </c>
      <c r="J12492" t="s">
        <v>430</v>
      </c>
      <c r="K12492">
        <v>8</v>
      </c>
      <c r="L12492">
        <v>5</v>
      </c>
      <c r="M12492">
        <v>3</v>
      </c>
    </row>
    <row r="12493" spans="1:21" x14ac:dyDescent="0.25">
      <c r="A12493">
        <v>2014</v>
      </c>
      <c r="B12493" s="6" t="s">
        <v>63</v>
      </c>
      <c r="C12493">
        <v>16</v>
      </c>
      <c r="D12493" t="s">
        <v>716</v>
      </c>
      <c r="G12493">
        <v>2</v>
      </c>
      <c r="J12493" t="s">
        <v>398</v>
      </c>
      <c r="K12493">
        <v>8</v>
      </c>
      <c r="L12493">
        <v>8</v>
      </c>
      <c r="M12493">
        <v>4</v>
      </c>
    </row>
    <row r="12494" spans="1:21" x14ac:dyDescent="0.25">
      <c r="A12494">
        <v>2014</v>
      </c>
      <c r="B12494" s="6" t="s">
        <v>63</v>
      </c>
      <c r="C12494">
        <v>17</v>
      </c>
      <c r="D12494" t="s">
        <v>716</v>
      </c>
      <c r="G12494">
        <v>5</v>
      </c>
      <c r="J12494" t="s">
        <v>789</v>
      </c>
      <c r="K12494">
        <v>5</v>
      </c>
      <c r="L12494">
        <v>5</v>
      </c>
      <c r="M12494">
        <v>2</v>
      </c>
    </row>
    <row r="12495" spans="1:21" x14ac:dyDescent="0.25">
      <c r="A12495">
        <v>2014</v>
      </c>
      <c r="B12495" s="6" t="s">
        <v>63</v>
      </c>
      <c r="C12495">
        <v>18</v>
      </c>
      <c r="D12495" t="s">
        <v>716</v>
      </c>
      <c r="G12495">
        <v>15</v>
      </c>
      <c r="J12495" t="s">
        <v>392</v>
      </c>
      <c r="K12495">
        <v>35</v>
      </c>
      <c r="L12495">
        <v>30</v>
      </c>
      <c r="M12495">
        <v>15</v>
      </c>
      <c r="P12495">
        <v>10</v>
      </c>
      <c r="U12495" t="s">
        <v>727</v>
      </c>
    </row>
    <row r="12496" spans="1:21" x14ac:dyDescent="0.25">
      <c r="A12496">
        <v>2014</v>
      </c>
      <c r="B12496" s="6" t="s">
        <v>63</v>
      </c>
      <c r="C12496">
        <v>19</v>
      </c>
      <c r="D12496" t="s">
        <v>716</v>
      </c>
      <c r="G12496">
        <v>3</v>
      </c>
      <c r="J12496" t="s">
        <v>398</v>
      </c>
      <c r="K12496">
        <v>5</v>
      </c>
      <c r="L12496">
        <v>5</v>
      </c>
      <c r="M12496">
        <v>5</v>
      </c>
    </row>
    <row r="12497" spans="1:21" x14ac:dyDescent="0.25">
      <c r="A12497">
        <v>2014</v>
      </c>
      <c r="B12497" s="6" t="s">
        <v>63</v>
      </c>
      <c r="C12497">
        <v>20</v>
      </c>
      <c r="D12497" t="s">
        <v>716</v>
      </c>
      <c r="G12497">
        <v>6</v>
      </c>
      <c r="J12497" t="s">
        <v>390</v>
      </c>
      <c r="K12497">
        <v>35</v>
      </c>
      <c r="L12497">
        <v>35</v>
      </c>
      <c r="M12497">
        <v>10</v>
      </c>
    </row>
    <row r="12498" spans="1:21" x14ac:dyDescent="0.25">
      <c r="A12498">
        <v>2014</v>
      </c>
      <c r="B12498" s="6" t="s">
        <v>63</v>
      </c>
      <c r="C12498">
        <v>21</v>
      </c>
      <c r="D12498" t="s">
        <v>716</v>
      </c>
      <c r="G12498">
        <v>5</v>
      </c>
      <c r="J12498" t="s">
        <v>397</v>
      </c>
      <c r="K12498">
        <v>40</v>
      </c>
      <c r="L12498">
        <v>30</v>
      </c>
      <c r="M12498">
        <v>20</v>
      </c>
    </row>
    <row r="12499" spans="1:21" x14ac:dyDescent="0.25">
      <c r="A12499">
        <v>2014</v>
      </c>
      <c r="B12499" s="6" t="s">
        <v>63</v>
      </c>
      <c r="C12499">
        <v>22</v>
      </c>
      <c r="D12499" t="s">
        <v>716</v>
      </c>
      <c r="G12499">
        <v>10</v>
      </c>
      <c r="J12499" t="s">
        <v>389</v>
      </c>
      <c r="K12499">
        <v>80</v>
      </c>
      <c r="L12499">
        <v>80</v>
      </c>
      <c r="M12499">
        <v>30</v>
      </c>
    </row>
    <row r="12500" spans="1:21" x14ac:dyDescent="0.25">
      <c r="A12500">
        <v>2014</v>
      </c>
      <c r="B12500" s="6" t="s">
        <v>63</v>
      </c>
      <c r="C12500">
        <v>23</v>
      </c>
      <c r="D12500" t="s">
        <v>716</v>
      </c>
      <c r="E12500">
        <v>2</v>
      </c>
      <c r="F12500">
        <v>40</v>
      </c>
      <c r="G12500">
        <v>5</v>
      </c>
      <c r="H12500">
        <v>0</v>
      </c>
      <c r="I12500" s="32">
        <f>(SUM(G12500:G12519))/(1000-H12500)*1000</f>
        <v>225</v>
      </c>
      <c r="J12500" t="s">
        <v>397</v>
      </c>
      <c r="K12500">
        <v>40</v>
      </c>
      <c r="L12500">
        <v>40</v>
      </c>
      <c r="M12500">
        <v>20</v>
      </c>
      <c r="S12500" t="s">
        <v>47</v>
      </c>
      <c r="U12500" t="s">
        <v>734</v>
      </c>
    </row>
    <row r="12501" spans="1:21" x14ac:dyDescent="0.25">
      <c r="A12501">
        <v>2014</v>
      </c>
      <c r="B12501" s="6" t="s">
        <v>63</v>
      </c>
      <c r="C12501">
        <v>24</v>
      </c>
      <c r="D12501" t="s">
        <v>716</v>
      </c>
      <c r="G12501">
        <v>10</v>
      </c>
      <c r="J12501" t="s">
        <v>427</v>
      </c>
      <c r="K12501">
        <v>15</v>
      </c>
      <c r="L12501">
        <v>10</v>
      </c>
      <c r="M12501">
        <v>10</v>
      </c>
    </row>
    <row r="12502" spans="1:21" x14ac:dyDescent="0.25">
      <c r="A12502">
        <v>2014</v>
      </c>
      <c r="B12502" s="6" t="s">
        <v>63</v>
      </c>
      <c r="C12502">
        <v>25</v>
      </c>
      <c r="D12502" t="s">
        <v>716</v>
      </c>
      <c r="G12502">
        <v>15</v>
      </c>
      <c r="J12502" t="s">
        <v>393</v>
      </c>
      <c r="K12502">
        <v>20</v>
      </c>
      <c r="L12502">
        <v>10</v>
      </c>
      <c r="M12502">
        <v>10</v>
      </c>
    </row>
    <row r="12503" spans="1:21" x14ac:dyDescent="0.25">
      <c r="A12503">
        <v>2014</v>
      </c>
      <c r="B12503" s="6" t="s">
        <v>63</v>
      </c>
      <c r="C12503">
        <v>26</v>
      </c>
      <c r="D12503" t="s">
        <v>716</v>
      </c>
      <c r="G12503">
        <v>20</v>
      </c>
      <c r="J12503" t="s">
        <v>427</v>
      </c>
      <c r="K12503">
        <v>80</v>
      </c>
      <c r="L12503">
        <v>20</v>
      </c>
      <c r="M12503">
        <v>10</v>
      </c>
    </row>
    <row r="12504" spans="1:21" x14ac:dyDescent="0.25">
      <c r="A12504">
        <v>2014</v>
      </c>
      <c r="B12504" s="6" t="s">
        <v>63</v>
      </c>
      <c r="C12504">
        <v>27</v>
      </c>
      <c r="D12504" t="s">
        <v>716</v>
      </c>
      <c r="G12504">
        <v>10</v>
      </c>
      <c r="J12504" t="s">
        <v>392</v>
      </c>
      <c r="K12504">
        <v>25</v>
      </c>
      <c r="L12504">
        <v>20</v>
      </c>
      <c r="M12504">
        <v>10</v>
      </c>
      <c r="P12504">
        <v>50</v>
      </c>
    </row>
    <row r="12505" spans="1:21" x14ac:dyDescent="0.25">
      <c r="A12505">
        <v>2014</v>
      </c>
      <c r="B12505" s="6" t="s">
        <v>63</v>
      </c>
      <c r="C12505">
        <v>28</v>
      </c>
      <c r="D12505" t="s">
        <v>716</v>
      </c>
      <c r="G12505">
        <v>5</v>
      </c>
      <c r="J12505" t="s">
        <v>768</v>
      </c>
      <c r="K12505">
        <v>5</v>
      </c>
      <c r="L12505">
        <v>5</v>
      </c>
      <c r="M12505">
        <v>3</v>
      </c>
    </row>
    <row r="12506" spans="1:21" x14ac:dyDescent="0.25">
      <c r="A12506">
        <v>2014</v>
      </c>
      <c r="B12506" s="6" t="s">
        <v>63</v>
      </c>
      <c r="C12506">
        <v>29</v>
      </c>
      <c r="D12506" t="s">
        <v>716</v>
      </c>
      <c r="G12506">
        <v>20</v>
      </c>
      <c r="J12506" t="s">
        <v>390</v>
      </c>
      <c r="K12506">
        <v>40</v>
      </c>
      <c r="L12506">
        <v>40</v>
      </c>
      <c r="M12506">
        <v>25</v>
      </c>
      <c r="P12506">
        <v>20</v>
      </c>
    </row>
    <row r="12507" spans="1:21" x14ac:dyDescent="0.25">
      <c r="A12507">
        <v>2014</v>
      </c>
      <c r="B12507" s="6" t="s">
        <v>63</v>
      </c>
      <c r="C12507">
        <v>30</v>
      </c>
      <c r="D12507" t="s">
        <v>716</v>
      </c>
      <c r="G12507">
        <v>5</v>
      </c>
      <c r="J12507" t="s">
        <v>389</v>
      </c>
      <c r="K12507">
        <v>15</v>
      </c>
      <c r="L12507">
        <v>15</v>
      </c>
      <c r="M12507">
        <v>5</v>
      </c>
      <c r="P12507">
        <v>40</v>
      </c>
    </row>
    <row r="12508" spans="1:21" x14ac:dyDescent="0.25">
      <c r="A12508">
        <v>2014</v>
      </c>
      <c r="B12508" s="6" t="s">
        <v>63</v>
      </c>
      <c r="C12508">
        <v>31</v>
      </c>
      <c r="D12508" t="s">
        <v>716</v>
      </c>
      <c r="G12508">
        <v>25</v>
      </c>
      <c r="J12508" t="s">
        <v>397</v>
      </c>
      <c r="K12508">
        <v>60</v>
      </c>
      <c r="L12508">
        <v>33</v>
      </c>
      <c r="M12508">
        <v>30</v>
      </c>
    </row>
    <row r="12509" spans="1:21" x14ac:dyDescent="0.25">
      <c r="A12509">
        <v>2014</v>
      </c>
      <c r="B12509" s="6" t="s">
        <v>63</v>
      </c>
      <c r="C12509">
        <v>32</v>
      </c>
      <c r="D12509" t="s">
        <v>716</v>
      </c>
      <c r="G12509">
        <v>2</v>
      </c>
      <c r="J12509" t="s">
        <v>391</v>
      </c>
      <c r="K12509">
        <v>10</v>
      </c>
      <c r="L12509">
        <v>5</v>
      </c>
      <c r="M12509">
        <v>5</v>
      </c>
    </row>
    <row r="12510" spans="1:21" x14ac:dyDescent="0.25">
      <c r="A12510">
        <v>2014</v>
      </c>
      <c r="B12510" s="6" t="s">
        <v>63</v>
      </c>
      <c r="C12510">
        <v>33</v>
      </c>
      <c r="D12510" t="s">
        <v>716</v>
      </c>
      <c r="G12510">
        <v>5</v>
      </c>
      <c r="J12510" t="s">
        <v>393</v>
      </c>
      <c r="K12510">
        <v>5</v>
      </c>
      <c r="L12510">
        <v>5</v>
      </c>
      <c r="M12510">
        <v>5</v>
      </c>
      <c r="P12510">
        <v>10</v>
      </c>
    </row>
    <row r="12511" spans="1:21" x14ac:dyDescent="0.25">
      <c r="A12511">
        <v>2014</v>
      </c>
      <c r="B12511" s="6" t="s">
        <v>63</v>
      </c>
      <c r="C12511">
        <v>34</v>
      </c>
      <c r="D12511" t="s">
        <v>716</v>
      </c>
      <c r="G12511">
        <v>15</v>
      </c>
      <c r="J12511" t="s">
        <v>389</v>
      </c>
      <c r="K12511">
        <v>25</v>
      </c>
      <c r="L12511">
        <v>15</v>
      </c>
      <c r="M12511">
        <v>10</v>
      </c>
    </row>
    <row r="12512" spans="1:21" x14ac:dyDescent="0.25">
      <c r="A12512">
        <v>2014</v>
      </c>
      <c r="B12512" s="6" t="s">
        <v>63</v>
      </c>
      <c r="C12512">
        <v>35</v>
      </c>
      <c r="D12512" t="s">
        <v>716</v>
      </c>
      <c r="G12512">
        <v>3</v>
      </c>
      <c r="J12512" t="s">
        <v>390</v>
      </c>
      <c r="K12512">
        <v>12</v>
      </c>
      <c r="L12512">
        <v>5</v>
      </c>
      <c r="M12512">
        <v>5</v>
      </c>
    </row>
    <row r="12513" spans="1:21" x14ac:dyDescent="0.25">
      <c r="A12513">
        <v>2014</v>
      </c>
      <c r="B12513" s="6" t="s">
        <v>63</v>
      </c>
      <c r="C12513">
        <v>36</v>
      </c>
      <c r="D12513" t="s">
        <v>716</v>
      </c>
      <c r="G12513">
        <v>5</v>
      </c>
      <c r="J12513" t="s">
        <v>790</v>
      </c>
      <c r="K12513">
        <v>5</v>
      </c>
      <c r="L12513">
        <v>5</v>
      </c>
      <c r="M12513">
        <v>5</v>
      </c>
    </row>
    <row r="12514" spans="1:21" x14ac:dyDescent="0.25">
      <c r="A12514">
        <v>2014</v>
      </c>
      <c r="B12514" s="6" t="s">
        <v>63</v>
      </c>
      <c r="C12514">
        <v>37</v>
      </c>
      <c r="D12514" t="s">
        <v>716</v>
      </c>
      <c r="G12514">
        <v>10</v>
      </c>
      <c r="J12514" t="s">
        <v>398</v>
      </c>
      <c r="K12514">
        <v>25</v>
      </c>
      <c r="L12514">
        <v>20</v>
      </c>
      <c r="M12514">
        <v>10</v>
      </c>
    </row>
    <row r="12515" spans="1:21" x14ac:dyDescent="0.25">
      <c r="A12515">
        <v>2014</v>
      </c>
      <c r="B12515" s="6" t="s">
        <v>63</v>
      </c>
      <c r="C12515">
        <v>38</v>
      </c>
      <c r="D12515" t="s">
        <v>716</v>
      </c>
      <c r="G12515">
        <v>10</v>
      </c>
      <c r="J12515" t="s">
        <v>393</v>
      </c>
      <c r="K12515">
        <v>15</v>
      </c>
      <c r="L12515">
        <v>10</v>
      </c>
      <c r="M12515">
        <v>10</v>
      </c>
    </row>
    <row r="12516" spans="1:21" x14ac:dyDescent="0.25">
      <c r="A12516">
        <v>2014</v>
      </c>
      <c r="B12516" s="6" t="s">
        <v>63</v>
      </c>
      <c r="C12516">
        <v>39</v>
      </c>
      <c r="D12516" t="s">
        <v>716</v>
      </c>
      <c r="G12516">
        <v>5</v>
      </c>
      <c r="J12516" t="s">
        <v>389</v>
      </c>
      <c r="K12516">
        <v>40</v>
      </c>
      <c r="L12516">
        <v>40</v>
      </c>
      <c r="M12516">
        <v>20</v>
      </c>
      <c r="P12516">
        <v>10</v>
      </c>
    </row>
    <row r="12517" spans="1:21" x14ac:dyDescent="0.25">
      <c r="A12517">
        <v>2014</v>
      </c>
      <c r="B12517" s="6" t="s">
        <v>63</v>
      </c>
      <c r="C12517">
        <v>40</v>
      </c>
      <c r="D12517" t="s">
        <v>716</v>
      </c>
      <c r="G12517">
        <v>40</v>
      </c>
      <c r="J12517" t="s">
        <v>397</v>
      </c>
      <c r="K12517">
        <v>40</v>
      </c>
      <c r="L12517">
        <v>40</v>
      </c>
      <c r="M12517">
        <v>25</v>
      </c>
    </row>
    <row r="12518" spans="1:21" x14ac:dyDescent="0.25">
      <c r="A12518">
        <v>2014</v>
      </c>
      <c r="B12518" s="6" t="s">
        <v>63</v>
      </c>
      <c r="C12518">
        <v>41</v>
      </c>
      <c r="D12518" t="s">
        <v>716</v>
      </c>
      <c r="G12518">
        <v>5</v>
      </c>
      <c r="J12518" t="s">
        <v>392</v>
      </c>
      <c r="K12518">
        <v>5</v>
      </c>
      <c r="L12518">
        <v>5</v>
      </c>
      <c r="M12518">
        <v>2</v>
      </c>
    </row>
    <row r="12519" spans="1:21" x14ac:dyDescent="0.25">
      <c r="A12519">
        <v>2014</v>
      </c>
      <c r="B12519" s="6" t="s">
        <v>63</v>
      </c>
      <c r="C12519">
        <v>42</v>
      </c>
      <c r="D12519" t="s">
        <v>716</v>
      </c>
      <c r="G12519">
        <v>10</v>
      </c>
      <c r="J12519" t="s">
        <v>393</v>
      </c>
      <c r="K12519">
        <v>15</v>
      </c>
      <c r="L12519">
        <v>10</v>
      </c>
      <c r="M12519">
        <v>10</v>
      </c>
      <c r="P12519">
        <v>5</v>
      </c>
    </row>
    <row r="12520" spans="1:21" x14ac:dyDescent="0.25">
      <c r="A12520">
        <v>2014</v>
      </c>
      <c r="B12520" s="6" t="s">
        <v>63</v>
      </c>
      <c r="C12520">
        <v>43</v>
      </c>
      <c r="D12520" t="s">
        <v>716</v>
      </c>
      <c r="E12520">
        <v>3</v>
      </c>
      <c r="F12520">
        <v>39</v>
      </c>
      <c r="G12520">
        <v>2</v>
      </c>
      <c r="H12520">
        <v>0</v>
      </c>
      <c r="I12520" s="32">
        <f>(SUM(G12520:G12537))/(1000-H12520)*1000</f>
        <v>293</v>
      </c>
      <c r="J12520" t="s">
        <v>436</v>
      </c>
      <c r="K12520">
        <v>20</v>
      </c>
      <c r="L12520">
        <v>15</v>
      </c>
      <c r="M12520">
        <v>5</v>
      </c>
    </row>
    <row r="12521" spans="1:21" x14ac:dyDescent="0.25">
      <c r="A12521">
        <v>2014</v>
      </c>
      <c r="B12521" s="6" t="s">
        <v>63</v>
      </c>
      <c r="C12521">
        <v>44</v>
      </c>
      <c r="D12521" t="s">
        <v>716</v>
      </c>
      <c r="G12521">
        <v>15</v>
      </c>
      <c r="J12521" t="s">
        <v>389</v>
      </c>
      <c r="K12521">
        <v>60</v>
      </c>
      <c r="L12521">
        <v>30</v>
      </c>
      <c r="M12521">
        <v>40</v>
      </c>
    </row>
    <row r="12522" spans="1:21" x14ac:dyDescent="0.25">
      <c r="A12522">
        <v>2014</v>
      </c>
      <c r="B12522" s="6" t="s">
        <v>63</v>
      </c>
      <c r="C12522">
        <v>45</v>
      </c>
      <c r="D12522" t="s">
        <v>716</v>
      </c>
      <c r="G12522">
        <v>20</v>
      </c>
      <c r="J12522" t="s">
        <v>389</v>
      </c>
      <c r="K12522">
        <v>60</v>
      </c>
      <c r="L12522">
        <v>50</v>
      </c>
      <c r="M12522">
        <v>60</v>
      </c>
      <c r="U12522" t="s">
        <v>291</v>
      </c>
    </row>
    <row r="12523" spans="1:21" x14ac:dyDescent="0.25">
      <c r="A12523">
        <v>2014</v>
      </c>
      <c r="B12523" s="6" t="s">
        <v>63</v>
      </c>
      <c r="C12523">
        <v>46</v>
      </c>
      <c r="D12523" t="s">
        <v>716</v>
      </c>
      <c r="G12523">
        <v>11</v>
      </c>
      <c r="J12523" t="s">
        <v>427</v>
      </c>
      <c r="K12523">
        <v>20</v>
      </c>
      <c r="L12523">
        <v>15</v>
      </c>
      <c r="M12523">
        <v>10</v>
      </c>
      <c r="U12523" t="s">
        <v>291</v>
      </c>
    </row>
    <row r="12524" spans="1:21" x14ac:dyDescent="0.25">
      <c r="A12524">
        <v>2014</v>
      </c>
      <c r="B12524" s="6" t="s">
        <v>63</v>
      </c>
      <c r="C12524">
        <v>47</v>
      </c>
      <c r="D12524" t="s">
        <v>716</v>
      </c>
      <c r="G12524">
        <v>25</v>
      </c>
      <c r="J12524" t="s">
        <v>397</v>
      </c>
      <c r="K12524">
        <v>80</v>
      </c>
      <c r="L12524">
        <v>50</v>
      </c>
      <c r="M12524">
        <v>60</v>
      </c>
    </row>
    <row r="12525" spans="1:21" x14ac:dyDescent="0.25">
      <c r="A12525">
        <v>2014</v>
      </c>
      <c r="B12525" s="6" t="s">
        <v>63</v>
      </c>
      <c r="C12525">
        <v>48</v>
      </c>
      <c r="D12525" t="s">
        <v>716</v>
      </c>
      <c r="G12525">
        <v>5</v>
      </c>
      <c r="J12525" t="s">
        <v>390</v>
      </c>
      <c r="K12525">
        <v>20</v>
      </c>
      <c r="L12525">
        <v>10</v>
      </c>
      <c r="M12525">
        <v>5</v>
      </c>
    </row>
    <row r="12526" spans="1:21" x14ac:dyDescent="0.25">
      <c r="A12526">
        <v>2014</v>
      </c>
      <c r="B12526" s="6" t="s">
        <v>63</v>
      </c>
      <c r="C12526">
        <v>49</v>
      </c>
      <c r="D12526" t="s">
        <v>716</v>
      </c>
      <c r="G12526">
        <v>10</v>
      </c>
      <c r="J12526" t="s">
        <v>390</v>
      </c>
      <c r="K12526">
        <v>10</v>
      </c>
      <c r="L12526">
        <v>5</v>
      </c>
      <c r="M12526">
        <v>5</v>
      </c>
    </row>
    <row r="12527" spans="1:21" x14ac:dyDescent="0.25">
      <c r="A12527">
        <v>2014</v>
      </c>
      <c r="B12527" s="6" t="s">
        <v>63</v>
      </c>
      <c r="C12527">
        <v>50</v>
      </c>
      <c r="D12527" t="s">
        <v>716</v>
      </c>
      <c r="G12527">
        <v>15</v>
      </c>
      <c r="J12527" t="s">
        <v>386</v>
      </c>
      <c r="K12527">
        <v>35</v>
      </c>
      <c r="L12527">
        <v>25</v>
      </c>
      <c r="M12527">
        <v>10</v>
      </c>
    </row>
    <row r="12528" spans="1:21" x14ac:dyDescent="0.25">
      <c r="A12528">
        <v>2014</v>
      </c>
      <c r="B12528" s="6" t="s">
        <v>63</v>
      </c>
      <c r="C12528">
        <v>51</v>
      </c>
      <c r="D12528" t="s">
        <v>716</v>
      </c>
      <c r="G12528">
        <v>60</v>
      </c>
      <c r="J12528" t="s">
        <v>394</v>
      </c>
      <c r="K12528">
        <v>80</v>
      </c>
      <c r="L12528">
        <v>65</v>
      </c>
      <c r="M12528">
        <v>20</v>
      </c>
    </row>
    <row r="12529" spans="1:21" x14ac:dyDescent="0.25">
      <c r="A12529">
        <v>2014</v>
      </c>
      <c r="B12529" s="6" t="s">
        <v>63</v>
      </c>
      <c r="C12529">
        <v>52</v>
      </c>
      <c r="D12529" t="s">
        <v>716</v>
      </c>
      <c r="G12529">
        <v>10</v>
      </c>
      <c r="J12529" t="s">
        <v>427</v>
      </c>
      <c r="K12529">
        <v>30</v>
      </c>
      <c r="L12529">
        <v>20</v>
      </c>
      <c r="M12529">
        <v>15</v>
      </c>
    </row>
    <row r="12530" spans="1:21" x14ac:dyDescent="0.25">
      <c r="A12530">
        <v>2014</v>
      </c>
      <c r="B12530" s="6" t="s">
        <v>63</v>
      </c>
      <c r="C12530">
        <v>53</v>
      </c>
      <c r="D12530" t="s">
        <v>716</v>
      </c>
      <c r="G12530">
        <v>20</v>
      </c>
      <c r="J12530" t="s">
        <v>389</v>
      </c>
      <c r="K12530">
        <v>35</v>
      </c>
      <c r="L12530">
        <v>30</v>
      </c>
      <c r="M12530">
        <v>20</v>
      </c>
    </row>
    <row r="12531" spans="1:21" x14ac:dyDescent="0.25">
      <c r="A12531">
        <v>2014</v>
      </c>
      <c r="B12531" s="6" t="s">
        <v>63</v>
      </c>
      <c r="C12531">
        <v>54</v>
      </c>
      <c r="D12531" t="s">
        <v>716</v>
      </c>
      <c r="G12531">
        <v>30</v>
      </c>
      <c r="J12531" t="s">
        <v>398</v>
      </c>
      <c r="K12531">
        <v>85</v>
      </c>
      <c r="L12531">
        <v>40</v>
      </c>
      <c r="M12531">
        <v>20</v>
      </c>
      <c r="U12531" t="s">
        <v>764</v>
      </c>
    </row>
    <row r="12532" spans="1:21" x14ac:dyDescent="0.25">
      <c r="A12532">
        <v>2014</v>
      </c>
      <c r="B12532" s="6" t="s">
        <v>63</v>
      </c>
      <c r="C12532">
        <v>55</v>
      </c>
      <c r="D12532" t="s">
        <v>716</v>
      </c>
      <c r="G12532">
        <v>10</v>
      </c>
      <c r="J12532" t="s">
        <v>389</v>
      </c>
      <c r="K12532">
        <v>15</v>
      </c>
      <c r="L12532">
        <v>10</v>
      </c>
      <c r="M12532">
        <v>10</v>
      </c>
    </row>
    <row r="12533" spans="1:21" x14ac:dyDescent="0.25">
      <c r="A12533">
        <v>2014</v>
      </c>
      <c r="B12533" s="6" t="s">
        <v>63</v>
      </c>
      <c r="C12533">
        <v>56</v>
      </c>
      <c r="D12533" t="s">
        <v>716</v>
      </c>
      <c r="G12533">
        <v>20</v>
      </c>
      <c r="J12533" t="s">
        <v>398</v>
      </c>
      <c r="K12533">
        <v>25</v>
      </c>
      <c r="L12533">
        <v>20</v>
      </c>
      <c r="M12533">
        <v>20</v>
      </c>
    </row>
    <row r="12534" spans="1:21" x14ac:dyDescent="0.25">
      <c r="A12534">
        <v>2014</v>
      </c>
      <c r="B12534" s="6" t="s">
        <v>63</v>
      </c>
      <c r="C12534">
        <v>57</v>
      </c>
      <c r="D12534" t="s">
        <v>716</v>
      </c>
      <c r="G12534">
        <v>5</v>
      </c>
      <c r="J12534" t="s">
        <v>393</v>
      </c>
      <c r="K12534">
        <v>10</v>
      </c>
      <c r="L12534">
        <v>5</v>
      </c>
      <c r="M12534">
        <v>10</v>
      </c>
    </row>
    <row r="12535" spans="1:21" x14ac:dyDescent="0.25">
      <c r="A12535">
        <v>2014</v>
      </c>
      <c r="B12535" s="6" t="s">
        <v>63</v>
      </c>
      <c r="C12535">
        <v>58</v>
      </c>
      <c r="D12535" t="s">
        <v>716</v>
      </c>
      <c r="G12535">
        <v>5</v>
      </c>
      <c r="J12535" t="s">
        <v>390</v>
      </c>
      <c r="K12535">
        <v>5</v>
      </c>
      <c r="L12535">
        <v>5</v>
      </c>
      <c r="M12535">
        <v>5</v>
      </c>
    </row>
    <row r="12536" spans="1:21" x14ac:dyDescent="0.25">
      <c r="A12536">
        <v>2014</v>
      </c>
      <c r="B12536" s="6" t="s">
        <v>63</v>
      </c>
      <c r="C12536">
        <v>59</v>
      </c>
      <c r="D12536" t="s">
        <v>716</v>
      </c>
      <c r="G12536">
        <v>25</v>
      </c>
      <c r="J12536" t="s">
        <v>386</v>
      </c>
      <c r="K12536">
        <v>40</v>
      </c>
      <c r="L12536">
        <v>30</v>
      </c>
      <c r="M12536">
        <v>20</v>
      </c>
    </row>
    <row r="12537" spans="1:21" x14ac:dyDescent="0.25">
      <c r="A12537">
        <v>2014</v>
      </c>
      <c r="B12537" s="6" t="s">
        <v>63</v>
      </c>
      <c r="C12537">
        <v>60</v>
      </c>
      <c r="D12537" t="s">
        <v>716</v>
      </c>
      <c r="G12537">
        <v>5</v>
      </c>
      <c r="J12537" t="s">
        <v>389</v>
      </c>
      <c r="K12537">
        <v>10</v>
      </c>
      <c r="L12537">
        <v>5</v>
      </c>
      <c r="M12537">
        <v>5</v>
      </c>
    </row>
    <row r="12538" spans="1:21" x14ac:dyDescent="0.25">
      <c r="A12538">
        <v>2014</v>
      </c>
      <c r="B12538" s="6" t="s">
        <v>63</v>
      </c>
      <c r="C12538">
        <v>61</v>
      </c>
      <c r="D12538" t="s">
        <v>769</v>
      </c>
      <c r="E12538">
        <v>4</v>
      </c>
      <c r="F12538">
        <v>36</v>
      </c>
      <c r="G12538">
        <v>60</v>
      </c>
      <c r="H12538">
        <v>0</v>
      </c>
      <c r="I12538" s="32">
        <f>(SUM(G12538:G12555))/(1000-H12538)*1000</f>
        <v>417</v>
      </c>
      <c r="J12538" t="s">
        <v>386</v>
      </c>
      <c r="K12538">
        <v>85</v>
      </c>
      <c r="L12538">
        <v>60</v>
      </c>
      <c r="M12538">
        <v>50</v>
      </c>
      <c r="N12538">
        <v>5</v>
      </c>
      <c r="O12538">
        <v>10</v>
      </c>
      <c r="P12538">
        <v>10</v>
      </c>
      <c r="Q12538" t="s">
        <v>156</v>
      </c>
      <c r="S12538" t="s">
        <v>31</v>
      </c>
    </row>
    <row r="12539" spans="1:21" x14ac:dyDescent="0.25">
      <c r="A12539">
        <v>2014</v>
      </c>
      <c r="B12539" s="6" t="s">
        <v>63</v>
      </c>
      <c r="C12539">
        <v>62</v>
      </c>
      <c r="D12539" t="s">
        <v>769</v>
      </c>
      <c r="G12539">
        <v>20</v>
      </c>
      <c r="J12539" t="s">
        <v>390</v>
      </c>
      <c r="K12539">
        <v>25</v>
      </c>
      <c r="L12539">
        <v>20</v>
      </c>
      <c r="M12539">
        <v>0</v>
      </c>
      <c r="P12539">
        <v>10</v>
      </c>
    </row>
    <row r="12540" spans="1:21" x14ac:dyDescent="0.25">
      <c r="A12540">
        <v>2014</v>
      </c>
      <c r="B12540" s="6" t="s">
        <v>63</v>
      </c>
      <c r="C12540">
        <v>63</v>
      </c>
      <c r="D12540" t="s">
        <v>769</v>
      </c>
      <c r="G12540">
        <v>12</v>
      </c>
      <c r="J12540" t="s">
        <v>393</v>
      </c>
      <c r="K12540">
        <v>15</v>
      </c>
      <c r="L12540">
        <v>10</v>
      </c>
      <c r="M12540">
        <v>10</v>
      </c>
      <c r="P12540">
        <v>30</v>
      </c>
    </row>
    <row r="12541" spans="1:21" x14ac:dyDescent="0.25">
      <c r="A12541">
        <v>2014</v>
      </c>
      <c r="B12541" s="6" t="s">
        <v>63</v>
      </c>
      <c r="C12541">
        <v>64</v>
      </c>
      <c r="D12541" t="s">
        <v>769</v>
      </c>
      <c r="G12541">
        <v>20</v>
      </c>
      <c r="J12541" t="s">
        <v>389</v>
      </c>
      <c r="K12541">
        <v>20</v>
      </c>
      <c r="L12541">
        <v>20</v>
      </c>
      <c r="M12541">
        <v>20</v>
      </c>
    </row>
    <row r="12542" spans="1:21" x14ac:dyDescent="0.25">
      <c r="A12542">
        <v>2014</v>
      </c>
      <c r="B12542" s="6" t="s">
        <v>63</v>
      </c>
      <c r="C12542">
        <v>65</v>
      </c>
      <c r="D12542" t="s">
        <v>769</v>
      </c>
      <c r="G12542">
        <v>25</v>
      </c>
      <c r="J12542" t="s">
        <v>389</v>
      </c>
      <c r="K12542">
        <v>30</v>
      </c>
      <c r="L12542">
        <v>12</v>
      </c>
      <c r="M12542">
        <v>30</v>
      </c>
    </row>
    <row r="12543" spans="1:21" x14ac:dyDescent="0.25">
      <c r="A12543">
        <v>2014</v>
      </c>
      <c r="B12543" s="6" t="s">
        <v>63</v>
      </c>
      <c r="C12543">
        <v>66</v>
      </c>
      <c r="D12543" t="s">
        <v>769</v>
      </c>
      <c r="G12543">
        <v>15</v>
      </c>
      <c r="J12543" t="s">
        <v>389</v>
      </c>
      <c r="K12543">
        <v>35</v>
      </c>
      <c r="L12543">
        <v>15</v>
      </c>
      <c r="M12543">
        <v>0</v>
      </c>
      <c r="O12543">
        <v>10</v>
      </c>
      <c r="P12543">
        <v>10</v>
      </c>
      <c r="S12543" t="s">
        <v>31</v>
      </c>
      <c r="U12543" t="s">
        <v>615</v>
      </c>
    </row>
    <row r="12544" spans="1:21" x14ac:dyDescent="0.25">
      <c r="A12544">
        <v>2014</v>
      </c>
      <c r="B12544" s="6" t="s">
        <v>63</v>
      </c>
      <c r="C12544">
        <v>67</v>
      </c>
      <c r="D12544" t="s">
        <v>769</v>
      </c>
      <c r="G12544">
        <v>120</v>
      </c>
      <c r="J12544" t="s">
        <v>394</v>
      </c>
      <c r="K12544">
        <v>200</v>
      </c>
      <c r="L12544">
        <v>150</v>
      </c>
      <c r="M12544">
        <v>200</v>
      </c>
      <c r="P12544">
        <v>10</v>
      </c>
    </row>
    <row r="12545" spans="1:17" x14ac:dyDescent="0.25">
      <c r="A12545">
        <v>2014</v>
      </c>
      <c r="B12545" s="6" t="s">
        <v>63</v>
      </c>
      <c r="C12545">
        <v>68</v>
      </c>
      <c r="D12545" t="s">
        <v>769</v>
      </c>
      <c r="G12545">
        <v>20</v>
      </c>
      <c r="J12545" t="s">
        <v>390</v>
      </c>
      <c r="K12545">
        <v>35</v>
      </c>
      <c r="L12545">
        <v>20</v>
      </c>
      <c r="M12545">
        <v>10</v>
      </c>
    </row>
    <row r="12546" spans="1:17" x14ac:dyDescent="0.25">
      <c r="A12546">
        <v>2014</v>
      </c>
      <c r="B12546" s="6" t="s">
        <v>63</v>
      </c>
      <c r="C12546">
        <v>69</v>
      </c>
      <c r="D12546" t="s">
        <v>769</v>
      </c>
      <c r="G12546">
        <v>17</v>
      </c>
      <c r="J12546" t="s">
        <v>389</v>
      </c>
      <c r="K12546">
        <v>20</v>
      </c>
      <c r="L12546">
        <v>17</v>
      </c>
      <c r="M12546">
        <v>7</v>
      </c>
    </row>
    <row r="12547" spans="1:17" x14ac:dyDescent="0.25">
      <c r="A12547">
        <v>2014</v>
      </c>
      <c r="B12547" s="6" t="s">
        <v>63</v>
      </c>
      <c r="C12547">
        <v>70</v>
      </c>
      <c r="D12547" t="s">
        <v>769</v>
      </c>
      <c r="G12547">
        <v>12</v>
      </c>
      <c r="J12547" t="s">
        <v>390</v>
      </c>
      <c r="K12547">
        <v>25</v>
      </c>
      <c r="L12547">
        <v>15</v>
      </c>
      <c r="M12547">
        <v>7</v>
      </c>
    </row>
    <row r="12548" spans="1:17" x14ac:dyDescent="0.25">
      <c r="A12548">
        <v>2014</v>
      </c>
      <c r="B12548" s="6" t="s">
        <v>63</v>
      </c>
      <c r="C12548">
        <v>71</v>
      </c>
      <c r="D12548" t="s">
        <v>769</v>
      </c>
      <c r="G12548">
        <v>3</v>
      </c>
      <c r="J12548" t="s">
        <v>397</v>
      </c>
      <c r="K12548">
        <v>35</v>
      </c>
      <c r="L12548">
        <v>25</v>
      </c>
      <c r="M12548">
        <v>20</v>
      </c>
    </row>
    <row r="12549" spans="1:17" x14ac:dyDescent="0.25">
      <c r="A12549">
        <v>2014</v>
      </c>
      <c r="B12549" s="6" t="s">
        <v>63</v>
      </c>
      <c r="C12549">
        <v>72</v>
      </c>
      <c r="D12549" t="s">
        <v>769</v>
      </c>
      <c r="G12549">
        <v>4</v>
      </c>
      <c r="J12549" t="s">
        <v>770</v>
      </c>
      <c r="K12549">
        <v>4</v>
      </c>
      <c r="L12549">
        <v>4</v>
      </c>
      <c r="M12549">
        <v>2</v>
      </c>
    </row>
    <row r="12550" spans="1:17" x14ac:dyDescent="0.25">
      <c r="A12550">
        <v>2014</v>
      </c>
      <c r="B12550" s="6" t="s">
        <v>63</v>
      </c>
      <c r="C12550">
        <v>73</v>
      </c>
      <c r="D12550" t="s">
        <v>769</v>
      </c>
      <c r="G12550">
        <v>14</v>
      </c>
      <c r="J12550" t="s">
        <v>393</v>
      </c>
      <c r="K12550">
        <v>14</v>
      </c>
      <c r="L12550">
        <v>10</v>
      </c>
      <c r="M12550">
        <v>9</v>
      </c>
      <c r="P12550">
        <v>10</v>
      </c>
    </row>
    <row r="12551" spans="1:17" x14ac:dyDescent="0.25">
      <c r="A12551">
        <v>2014</v>
      </c>
      <c r="B12551" s="6" t="s">
        <v>63</v>
      </c>
      <c r="C12551">
        <v>74</v>
      </c>
      <c r="D12551" t="s">
        <v>769</v>
      </c>
      <c r="G12551">
        <v>5</v>
      </c>
      <c r="J12551" t="s">
        <v>397</v>
      </c>
      <c r="K12551">
        <v>10</v>
      </c>
      <c r="L12551">
        <v>5</v>
      </c>
      <c r="M12551">
        <v>2</v>
      </c>
    </row>
    <row r="12552" spans="1:17" x14ac:dyDescent="0.25">
      <c r="A12552">
        <v>2014</v>
      </c>
      <c r="B12552" s="6" t="s">
        <v>63</v>
      </c>
      <c r="C12552">
        <v>75</v>
      </c>
      <c r="D12552" t="s">
        <v>769</v>
      </c>
      <c r="G12552">
        <v>6</v>
      </c>
      <c r="J12552" t="s">
        <v>425</v>
      </c>
      <c r="K12552">
        <v>6</v>
      </c>
      <c r="L12552">
        <v>3</v>
      </c>
      <c r="M12552">
        <v>3</v>
      </c>
    </row>
    <row r="12553" spans="1:17" x14ac:dyDescent="0.25">
      <c r="A12553">
        <v>2014</v>
      </c>
      <c r="B12553" s="6" t="s">
        <v>63</v>
      </c>
      <c r="C12553">
        <v>76</v>
      </c>
      <c r="D12553" t="s">
        <v>769</v>
      </c>
      <c r="G12553">
        <v>40</v>
      </c>
      <c r="J12553" t="s">
        <v>398</v>
      </c>
      <c r="K12553">
        <v>40</v>
      </c>
      <c r="L12553">
        <v>15</v>
      </c>
      <c r="M12553">
        <v>3</v>
      </c>
      <c r="O12553">
        <v>5</v>
      </c>
      <c r="P12553">
        <v>50</v>
      </c>
    </row>
    <row r="12554" spans="1:17" x14ac:dyDescent="0.25">
      <c r="A12554">
        <v>2014</v>
      </c>
      <c r="B12554" s="6" t="s">
        <v>63</v>
      </c>
      <c r="C12554">
        <v>77</v>
      </c>
      <c r="D12554" t="s">
        <v>769</v>
      </c>
      <c r="G12554">
        <v>13</v>
      </c>
      <c r="J12554" t="s">
        <v>392</v>
      </c>
      <c r="K12554">
        <v>13</v>
      </c>
      <c r="L12554">
        <v>10</v>
      </c>
      <c r="M12554">
        <v>2</v>
      </c>
      <c r="O12554">
        <v>5</v>
      </c>
      <c r="P12554">
        <v>5</v>
      </c>
    </row>
    <row r="12555" spans="1:17" x14ac:dyDescent="0.25">
      <c r="A12555">
        <v>2014</v>
      </c>
      <c r="B12555" s="6" t="s">
        <v>63</v>
      </c>
      <c r="C12555">
        <v>78</v>
      </c>
      <c r="D12555" t="s">
        <v>769</v>
      </c>
      <c r="G12555">
        <v>11</v>
      </c>
      <c r="J12555" t="s">
        <v>398</v>
      </c>
      <c r="K12555">
        <v>11</v>
      </c>
      <c r="L12555">
        <v>11</v>
      </c>
      <c r="M12555">
        <v>3</v>
      </c>
    </row>
    <row r="12556" spans="1:17" x14ac:dyDescent="0.25">
      <c r="A12556">
        <v>2014</v>
      </c>
      <c r="B12556" s="6" t="s">
        <v>63</v>
      </c>
      <c r="C12556">
        <v>79</v>
      </c>
      <c r="D12556" t="s">
        <v>769</v>
      </c>
      <c r="E12556">
        <v>5</v>
      </c>
      <c r="F12556">
        <v>36</v>
      </c>
      <c r="G12556">
        <v>6</v>
      </c>
      <c r="H12556">
        <v>20</v>
      </c>
      <c r="I12556" s="32">
        <f>(SUM(G12556:G12571))/(1000-H12556)*1000</f>
        <v>277.55102040816325</v>
      </c>
      <c r="J12556" t="s">
        <v>390</v>
      </c>
      <c r="K12556">
        <v>6</v>
      </c>
      <c r="L12556">
        <v>5</v>
      </c>
      <c r="M12556">
        <v>3</v>
      </c>
    </row>
    <row r="12557" spans="1:17" x14ac:dyDescent="0.25">
      <c r="A12557">
        <v>2014</v>
      </c>
      <c r="B12557" s="6" t="s">
        <v>63</v>
      </c>
      <c r="C12557">
        <v>80</v>
      </c>
      <c r="D12557" t="s">
        <v>769</v>
      </c>
      <c r="G12557">
        <v>3</v>
      </c>
      <c r="J12557" t="s">
        <v>397</v>
      </c>
      <c r="K12557">
        <v>85</v>
      </c>
      <c r="L12557">
        <v>10</v>
      </c>
      <c r="M12557">
        <v>150</v>
      </c>
    </row>
    <row r="12558" spans="1:17" x14ac:dyDescent="0.25">
      <c r="A12558">
        <v>2014</v>
      </c>
      <c r="B12558" s="6" t="s">
        <v>63</v>
      </c>
      <c r="C12558">
        <v>81</v>
      </c>
      <c r="D12558" t="s">
        <v>769</v>
      </c>
      <c r="G12558">
        <v>9</v>
      </c>
      <c r="J12558" t="s">
        <v>393</v>
      </c>
      <c r="K12558">
        <v>9</v>
      </c>
      <c r="L12558">
        <v>8</v>
      </c>
      <c r="M12558">
        <v>2</v>
      </c>
      <c r="O12558">
        <v>5</v>
      </c>
      <c r="P12558">
        <v>75</v>
      </c>
      <c r="Q12558" t="s">
        <v>156</v>
      </c>
    </row>
    <row r="12559" spans="1:17" x14ac:dyDescent="0.25">
      <c r="A12559">
        <v>2014</v>
      </c>
      <c r="B12559" s="6" t="s">
        <v>63</v>
      </c>
      <c r="C12559">
        <v>82</v>
      </c>
      <c r="D12559" t="s">
        <v>769</v>
      </c>
      <c r="G12559">
        <v>11</v>
      </c>
      <c r="J12559" t="s">
        <v>390</v>
      </c>
      <c r="K12559">
        <v>11</v>
      </c>
      <c r="L12559">
        <v>9</v>
      </c>
      <c r="M12559">
        <v>5</v>
      </c>
    </row>
    <row r="12560" spans="1:17" x14ac:dyDescent="0.25">
      <c r="A12560">
        <v>2014</v>
      </c>
      <c r="B12560" s="6" t="s">
        <v>63</v>
      </c>
      <c r="C12560">
        <v>83</v>
      </c>
      <c r="D12560" t="s">
        <v>769</v>
      </c>
      <c r="G12560">
        <v>13</v>
      </c>
      <c r="J12560" t="s">
        <v>393</v>
      </c>
      <c r="K12560">
        <v>13</v>
      </c>
      <c r="L12560">
        <v>10</v>
      </c>
      <c r="M12560">
        <v>5</v>
      </c>
    </row>
    <row r="12561" spans="1:21" x14ac:dyDescent="0.25">
      <c r="A12561">
        <v>2014</v>
      </c>
      <c r="B12561" s="6" t="s">
        <v>63</v>
      </c>
      <c r="C12561">
        <v>84</v>
      </c>
      <c r="D12561" t="s">
        <v>769</v>
      </c>
      <c r="G12561">
        <v>15</v>
      </c>
      <c r="J12561" t="s">
        <v>399</v>
      </c>
      <c r="K12561">
        <v>15</v>
      </c>
      <c r="L12561">
        <v>10</v>
      </c>
      <c r="M12561">
        <v>25</v>
      </c>
    </row>
    <row r="12562" spans="1:21" x14ac:dyDescent="0.25">
      <c r="A12562">
        <v>2014</v>
      </c>
      <c r="B12562" s="6" t="s">
        <v>63</v>
      </c>
      <c r="C12562">
        <v>85</v>
      </c>
      <c r="D12562" t="s">
        <v>769</v>
      </c>
      <c r="G12562">
        <v>20</v>
      </c>
      <c r="J12562" t="s">
        <v>390</v>
      </c>
      <c r="K12562">
        <v>20</v>
      </c>
      <c r="L12562">
        <v>20</v>
      </c>
      <c r="M12562">
        <v>10</v>
      </c>
      <c r="P12562">
        <v>30</v>
      </c>
    </row>
    <row r="12563" spans="1:21" x14ac:dyDescent="0.25">
      <c r="A12563">
        <v>2014</v>
      </c>
      <c r="B12563" s="6" t="s">
        <v>63</v>
      </c>
      <c r="C12563">
        <v>86</v>
      </c>
      <c r="D12563" t="s">
        <v>769</v>
      </c>
      <c r="G12563">
        <v>17</v>
      </c>
      <c r="J12563" t="s">
        <v>393</v>
      </c>
      <c r="K12563">
        <v>17</v>
      </c>
      <c r="L12563">
        <v>5</v>
      </c>
      <c r="M12563">
        <v>10</v>
      </c>
      <c r="O12563">
        <v>5</v>
      </c>
    </row>
    <row r="12564" spans="1:21" x14ac:dyDescent="0.25">
      <c r="A12564">
        <v>2014</v>
      </c>
      <c r="B12564" s="6" t="s">
        <v>63</v>
      </c>
      <c r="C12564">
        <v>87</v>
      </c>
      <c r="D12564" t="s">
        <v>769</v>
      </c>
      <c r="G12564">
        <v>25</v>
      </c>
      <c r="J12564" t="s">
        <v>389</v>
      </c>
      <c r="K12564">
        <v>45</v>
      </c>
      <c r="L12564">
        <v>25</v>
      </c>
      <c r="M12564">
        <v>0</v>
      </c>
      <c r="P12564">
        <v>50</v>
      </c>
      <c r="S12564" t="s">
        <v>31</v>
      </c>
      <c r="U12564" t="s">
        <v>615</v>
      </c>
    </row>
    <row r="12565" spans="1:21" x14ac:dyDescent="0.25">
      <c r="A12565">
        <v>2014</v>
      </c>
      <c r="B12565" s="6" t="s">
        <v>63</v>
      </c>
      <c r="C12565">
        <v>88</v>
      </c>
      <c r="D12565" t="s">
        <v>769</v>
      </c>
      <c r="G12565">
        <v>30</v>
      </c>
      <c r="J12565" t="s">
        <v>389</v>
      </c>
      <c r="K12565">
        <v>60</v>
      </c>
      <c r="L12565">
        <v>30</v>
      </c>
      <c r="M12565">
        <v>50</v>
      </c>
      <c r="P12565">
        <v>20</v>
      </c>
      <c r="S12565" t="s">
        <v>31</v>
      </c>
      <c r="U12565" t="s">
        <v>615</v>
      </c>
    </row>
    <row r="12566" spans="1:21" x14ac:dyDescent="0.25">
      <c r="A12566">
        <v>2014</v>
      </c>
      <c r="B12566" s="6" t="s">
        <v>63</v>
      </c>
      <c r="C12566">
        <v>89</v>
      </c>
      <c r="D12566" t="s">
        <v>769</v>
      </c>
      <c r="G12566">
        <v>8</v>
      </c>
      <c r="J12566" t="s">
        <v>388</v>
      </c>
      <c r="K12566">
        <v>8</v>
      </c>
      <c r="L12566">
        <v>4</v>
      </c>
      <c r="M12566">
        <v>2</v>
      </c>
    </row>
    <row r="12567" spans="1:21" x14ac:dyDescent="0.25">
      <c r="A12567">
        <v>2014</v>
      </c>
      <c r="B12567" s="6" t="s">
        <v>63</v>
      </c>
      <c r="C12567">
        <v>90</v>
      </c>
      <c r="D12567" t="s">
        <v>769</v>
      </c>
      <c r="G12567">
        <v>20</v>
      </c>
      <c r="J12567" t="s">
        <v>390</v>
      </c>
      <c r="K12567">
        <v>25</v>
      </c>
      <c r="L12567">
        <v>20</v>
      </c>
      <c r="M12567">
        <v>3</v>
      </c>
      <c r="P12567">
        <v>50</v>
      </c>
    </row>
    <row r="12568" spans="1:21" x14ac:dyDescent="0.25">
      <c r="A12568">
        <v>2014</v>
      </c>
      <c r="B12568" s="6" t="s">
        <v>63</v>
      </c>
      <c r="C12568">
        <v>91</v>
      </c>
      <c r="D12568" t="s">
        <v>769</v>
      </c>
      <c r="G12568">
        <v>12</v>
      </c>
      <c r="J12568" t="s">
        <v>393</v>
      </c>
      <c r="K12568">
        <v>10</v>
      </c>
      <c r="L12568">
        <v>4</v>
      </c>
      <c r="M12568">
        <v>2</v>
      </c>
      <c r="P12568">
        <v>5</v>
      </c>
    </row>
    <row r="12569" spans="1:21" x14ac:dyDescent="0.25">
      <c r="A12569">
        <v>2014</v>
      </c>
      <c r="B12569" s="6" t="s">
        <v>63</v>
      </c>
      <c r="C12569">
        <v>92</v>
      </c>
      <c r="D12569" t="s">
        <v>769</v>
      </c>
      <c r="G12569">
        <v>55</v>
      </c>
      <c r="J12569" t="s">
        <v>392</v>
      </c>
      <c r="K12569">
        <v>55</v>
      </c>
      <c r="L12569">
        <v>45</v>
      </c>
      <c r="M12569">
        <v>60</v>
      </c>
      <c r="N12569">
        <v>10</v>
      </c>
      <c r="P12569">
        <v>40</v>
      </c>
      <c r="Q12569" t="s">
        <v>156</v>
      </c>
    </row>
    <row r="12570" spans="1:21" x14ac:dyDescent="0.25">
      <c r="A12570">
        <v>2014</v>
      </c>
      <c r="B12570" s="6" t="s">
        <v>63</v>
      </c>
      <c r="C12570">
        <v>93</v>
      </c>
      <c r="D12570" t="s">
        <v>769</v>
      </c>
      <c r="G12570">
        <v>22</v>
      </c>
      <c r="J12570" t="s">
        <v>398</v>
      </c>
      <c r="K12570">
        <v>30</v>
      </c>
      <c r="L12570">
        <v>22</v>
      </c>
      <c r="M12570">
        <v>15</v>
      </c>
      <c r="P12570">
        <v>20</v>
      </c>
    </row>
    <row r="12571" spans="1:21" x14ac:dyDescent="0.25">
      <c r="A12571">
        <v>2014</v>
      </c>
      <c r="B12571" s="6" t="s">
        <v>63</v>
      </c>
      <c r="C12571">
        <v>94</v>
      </c>
      <c r="D12571" t="s">
        <v>769</v>
      </c>
      <c r="G12571">
        <v>6</v>
      </c>
      <c r="J12571" t="s">
        <v>397</v>
      </c>
      <c r="K12571">
        <v>20</v>
      </c>
      <c r="L12571">
        <v>15</v>
      </c>
      <c r="M12571">
        <v>10</v>
      </c>
    </row>
    <row r="12572" spans="1:21" x14ac:dyDescent="0.25">
      <c r="A12572">
        <v>2014</v>
      </c>
      <c r="B12572" s="6" t="s">
        <v>63</v>
      </c>
      <c r="C12572">
        <v>95</v>
      </c>
      <c r="D12572" t="s">
        <v>769</v>
      </c>
      <c r="E12572">
        <v>6</v>
      </c>
      <c r="F12572">
        <v>36</v>
      </c>
      <c r="G12572">
        <v>11</v>
      </c>
      <c r="H12572">
        <v>0</v>
      </c>
      <c r="I12572" s="32">
        <f>(SUM(G12572:G12587))/(1000-H12572)*1000</f>
        <v>310</v>
      </c>
      <c r="J12572" t="s">
        <v>393</v>
      </c>
      <c r="K12572">
        <v>11</v>
      </c>
      <c r="L12572">
        <v>5</v>
      </c>
      <c r="M12572">
        <v>3</v>
      </c>
      <c r="P12572">
        <v>5</v>
      </c>
    </row>
    <row r="12573" spans="1:21" x14ac:dyDescent="0.25">
      <c r="A12573">
        <v>2014</v>
      </c>
      <c r="B12573" s="6" t="s">
        <v>63</v>
      </c>
      <c r="C12573">
        <v>96</v>
      </c>
      <c r="D12573" t="s">
        <v>769</v>
      </c>
      <c r="G12573">
        <v>21</v>
      </c>
      <c r="J12573" t="s">
        <v>393</v>
      </c>
      <c r="K12573">
        <v>21</v>
      </c>
      <c r="L12573">
        <v>5</v>
      </c>
      <c r="M12573">
        <v>6</v>
      </c>
      <c r="O12573">
        <v>5</v>
      </c>
      <c r="P12573">
        <v>10</v>
      </c>
    </row>
    <row r="12574" spans="1:21" x14ac:dyDescent="0.25">
      <c r="A12574">
        <v>2014</v>
      </c>
      <c r="B12574" s="6" t="s">
        <v>63</v>
      </c>
      <c r="C12574">
        <v>97</v>
      </c>
      <c r="D12574" t="s">
        <v>769</v>
      </c>
      <c r="G12574">
        <v>5</v>
      </c>
      <c r="J12574" t="s">
        <v>390</v>
      </c>
      <c r="K12574">
        <v>5</v>
      </c>
      <c r="L12574">
        <v>5</v>
      </c>
      <c r="M12574">
        <v>2</v>
      </c>
    </row>
    <row r="12575" spans="1:21" x14ac:dyDescent="0.25">
      <c r="A12575">
        <v>2014</v>
      </c>
      <c r="B12575" s="6" t="s">
        <v>63</v>
      </c>
      <c r="C12575">
        <v>98</v>
      </c>
      <c r="D12575" t="s">
        <v>769</v>
      </c>
      <c r="G12575">
        <v>10</v>
      </c>
      <c r="J12575" t="s">
        <v>390</v>
      </c>
      <c r="K12575">
        <v>10</v>
      </c>
      <c r="L12575">
        <v>4</v>
      </c>
      <c r="M12575">
        <v>2</v>
      </c>
    </row>
    <row r="12576" spans="1:21" x14ac:dyDescent="0.25">
      <c r="A12576">
        <v>2014</v>
      </c>
      <c r="B12576" s="6" t="s">
        <v>63</v>
      </c>
      <c r="C12576">
        <v>99</v>
      </c>
      <c r="D12576" t="s">
        <v>769</v>
      </c>
      <c r="G12576">
        <v>36</v>
      </c>
      <c r="J12576" t="s">
        <v>393</v>
      </c>
      <c r="K12576">
        <v>35</v>
      </c>
      <c r="L12576">
        <v>15</v>
      </c>
      <c r="M12576">
        <v>12</v>
      </c>
      <c r="P12576">
        <v>40</v>
      </c>
    </row>
    <row r="12577" spans="1:19" x14ac:dyDescent="0.25">
      <c r="A12577">
        <v>2014</v>
      </c>
      <c r="B12577" s="6" t="s">
        <v>63</v>
      </c>
      <c r="C12577">
        <v>100</v>
      </c>
      <c r="D12577" t="s">
        <v>769</v>
      </c>
      <c r="G12577">
        <v>25</v>
      </c>
      <c r="J12577" t="s">
        <v>392</v>
      </c>
      <c r="K12577">
        <v>30</v>
      </c>
      <c r="L12577">
        <v>25</v>
      </c>
      <c r="M12577">
        <v>10</v>
      </c>
      <c r="P12577">
        <v>15</v>
      </c>
    </row>
    <row r="12578" spans="1:19" x14ac:dyDescent="0.25">
      <c r="A12578">
        <v>2014</v>
      </c>
      <c r="B12578" s="6" t="s">
        <v>63</v>
      </c>
      <c r="C12578">
        <v>101</v>
      </c>
      <c r="D12578" t="s">
        <v>769</v>
      </c>
      <c r="G12578">
        <v>6</v>
      </c>
      <c r="J12578" t="s">
        <v>393</v>
      </c>
      <c r="K12578">
        <v>12</v>
      </c>
      <c r="L12578">
        <v>6</v>
      </c>
      <c r="M12578">
        <v>6</v>
      </c>
      <c r="P12578">
        <v>10</v>
      </c>
    </row>
    <row r="12579" spans="1:19" x14ac:dyDescent="0.25">
      <c r="A12579">
        <v>2014</v>
      </c>
      <c r="B12579" s="6" t="s">
        <v>63</v>
      </c>
      <c r="C12579">
        <v>102</v>
      </c>
      <c r="D12579" t="s">
        <v>769</v>
      </c>
      <c r="G12579">
        <v>5</v>
      </c>
      <c r="J12579" t="s">
        <v>393</v>
      </c>
      <c r="K12579">
        <v>5</v>
      </c>
      <c r="L12579">
        <v>4</v>
      </c>
      <c r="M12579">
        <v>3</v>
      </c>
    </row>
    <row r="12580" spans="1:19" x14ac:dyDescent="0.25">
      <c r="A12580">
        <v>2014</v>
      </c>
      <c r="B12580" s="6" t="s">
        <v>63</v>
      </c>
      <c r="C12580">
        <v>103</v>
      </c>
      <c r="D12580" t="s">
        <v>769</v>
      </c>
      <c r="G12580">
        <v>12</v>
      </c>
      <c r="J12580" t="s">
        <v>398</v>
      </c>
      <c r="K12580">
        <v>12</v>
      </c>
      <c r="L12580">
        <v>6</v>
      </c>
      <c r="M12580">
        <v>3</v>
      </c>
    </row>
    <row r="12581" spans="1:19" x14ac:dyDescent="0.25">
      <c r="A12581">
        <v>2014</v>
      </c>
      <c r="B12581" s="6" t="s">
        <v>63</v>
      </c>
      <c r="C12581">
        <v>104</v>
      </c>
      <c r="D12581" t="s">
        <v>769</v>
      </c>
      <c r="G12581">
        <v>45</v>
      </c>
      <c r="J12581" t="s">
        <v>397</v>
      </c>
      <c r="K12581">
        <v>55</v>
      </c>
      <c r="L12581">
        <v>50</v>
      </c>
      <c r="M12581">
        <v>60</v>
      </c>
      <c r="P12581">
        <v>45</v>
      </c>
    </row>
    <row r="12582" spans="1:19" x14ac:dyDescent="0.25">
      <c r="A12582">
        <v>2014</v>
      </c>
      <c r="B12582" s="6" t="s">
        <v>63</v>
      </c>
      <c r="C12582">
        <v>105</v>
      </c>
      <c r="D12582" t="s">
        <v>769</v>
      </c>
      <c r="G12582">
        <v>20</v>
      </c>
      <c r="J12582" t="s">
        <v>397</v>
      </c>
      <c r="K12582">
        <v>45</v>
      </c>
      <c r="L12582">
        <v>20</v>
      </c>
      <c r="M12582">
        <v>30</v>
      </c>
      <c r="S12582" t="s">
        <v>47</v>
      </c>
    </row>
    <row r="12583" spans="1:19" x14ac:dyDescent="0.25">
      <c r="A12583">
        <v>2014</v>
      </c>
      <c r="B12583" s="6" t="s">
        <v>63</v>
      </c>
      <c r="C12583">
        <v>106</v>
      </c>
      <c r="D12583" t="s">
        <v>769</v>
      </c>
      <c r="G12583">
        <v>50</v>
      </c>
      <c r="J12583" t="s">
        <v>390</v>
      </c>
      <c r="K12583">
        <v>50</v>
      </c>
      <c r="L12583">
        <v>30</v>
      </c>
      <c r="M12583">
        <v>20</v>
      </c>
    </row>
    <row r="12584" spans="1:19" x14ac:dyDescent="0.25">
      <c r="A12584">
        <v>2014</v>
      </c>
      <c r="B12584" s="6" t="s">
        <v>63</v>
      </c>
      <c r="C12584">
        <v>107</v>
      </c>
      <c r="D12584" t="s">
        <v>769</v>
      </c>
      <c r="G12584">
        <v>12</v>
      </c>
      <c r="J12584" t="s">
        <v>393</v>
      </c>
      <c r="K12584">
        <v>12</v>
      </c>
      <c r="L12584">
        <v>8</v>
      </c>
      <c r="M12584">
        <v>0</v>
      </c>
      <c r="P12584">
        <v>10</v>
      </c>
    </row>
    <row r="12585" spans="1:19" x14ac:dyDescent="0.25">
      <c r="A12585">
        <v>2014</v>
      </c>
      <c r="B12585" s="6" t="s">
        <v>63</v>
      </c>
      <c r="C12585">
        <v>108</v>
      </c>
      <c r="D12585" t="s">
        <v>769</v>
      </c>
      <c r="G12585">
        <v>25</v>
      </c>
      <c r="J12585" t="s">
        <v>397</v>
      </c>
      <c r="K12585">
        <v>30</v>
      </c>
      <c r="L12585">
        <v>20</v>
      </c>
      <c r="M12585">
        <v>30</v>
      </c>
      <c r="P12585">
        <v>10</v>
      </c>
    </row>
    <row r="12586" spans="1:19" x14ac:dyDescent="0.25">
      <c r="A12586">
        <v>2014</v>
      </c>
      <c r="B12586" s="6" t="s">
        <v>63</v>
      </c>
      <c r="C12586">
        <v>109</v>
      </c>
      <c r="D12586" t="s">
        <v>769</v>
      </c>
      <c r="G12586">
        <v>15</v>
      </c>
      <c r="J12586" t="s">
        <v>393</v>
      </c>
      <c r="K12586">
        <v>15</v>
      </c>
      <c r="L12586">
        <v>10</v>
      </c>
      <c r="M12586">
        <v>10</v>
      </c>
      <c r="P12586">
        <v>10</v>
      </c>
    </row>
    <row r="12587" spans="1:19" x14ac:dyDescent="0.25">
      <c r="A12587">
        <v>2014</v>
      </c>
      <c r="B12587" s="6" t="s">
        <v>63</v>
      </c>
      <c r="C12587">
        <v>110</v>
      </c>
      <c r="D12587" t="s">
        <v>769</v>
      </c>
      <c r="G12587">
        <v>12</v>
      </c>
      <c r="J12587" t="s">
        <v>393</v>
      </c>
      <c r="K12587">
        <v>12</v>
      </c>
      <c r="L12587">
        <v>11</v>
      </c>
      <c r="M12587">
        <v>6</v>
      </c>
    </row>
    <row r="12588" spans="1:19" x14ac:dyDescent="0.25">
      <c r="A12588">
        <v>2014</v>
      </c>
      <c r="B12588" s="6" t="s">
        <v>70</v>
      </c>
      <c r="C12588">
        <v>1</v>
      </c>
      <c r="D12588" t="s">
        <v>716</v>
      </c>
      <c r="E12588">
        <v>1</v>
      </c>
      <c r="F12588">
        <v>31</v>
      </c>
      <c r="G12588">
        <v>50</v>
      </c>
      <c r="H12588">
        <v>0</v>
      </c>
      <c r="I12588" s="32">
        <f>(SUM(G12588:G12604))/(1000-H12588)*1000</f>
        <v>176</v>
      </c>
      <c r="J12588" t="s">
        <v>392</v>
      </c>
      <c r="K12588">
        <v>80</v>
      </c>
      <c r="L12588">
        <v>65</v>
      </c>
      <c r="M12588">
        <v>40</v>
      </c>
      <c r="P12588">
        <v>75</v>
      </c>
    </row>
    <row r="12589" spans="1:19" x14ac:dyDescent="0.25">
      <c r="A12589">
        <v>2014</v>
      </c>
      <c r="B12589" s="6" t="s">
        <v>70</v>
      </c>
      <c r="C12589">
        <v>2</v>
      </c>
      <c r="D12589" t="s">
        <v>716</v>
      </c>
      <c r="G12589">
        <v>5</v>
      </c>
      <c r="J12589" t="s">
        <v>393</v>
      </c>
      <c r="K12589">
        <v>10</v>
      </c>
      <c r="L12589">
        <v>10</v>
      </c>
      <c r="M12589">
        <v>10</v>
      </c>
    </row>
    <row r="12590" spans="1:19" x14ac:dyDescent="0.25">
      <c r="A12590">
        <v>2014</v>
      </c>
      <c r="B12590" s="6" t="s">
        <v>70</v>
      </c>
      <c r="C12590">
        <v>3</v>
      </c>
      <c r="D12590" t="s">
        <v>716</v>
      </c>
      <c r="G12590">
        <v>20</v>
      </c>
      <c r="J12590" t="s">
        <v>427</v>
      </c>
      <c r="K12590">
        <v>25</v>
      </c>
      <c r="L12590">
        <v>15</v>
      </c>
      <c r="M12590">
        <v>20</v>
      </c>
    </row>
    <row r="12591" spans="1:19" x14ac:dyDescent="0.25">
      <c r="A12591">
        <v>2014</v>
      </c>
      <c r="B12591" s="6" t="s">
        <v>70</v>
      </c>
      <c r="C12591">
        <v>4</v>
      </c>
      <c r="D12591" t="s">
        <v>716</v>
      </c>
      <c r="G12591">
        <v>1</v>
      </c>
      <c r="J12591" t="s">
        <v>390</v>
      </c>
      <c r="K12591">
        <v>12</v>
      </c>
      <c r="L12591">
        <v>10</v>
      </c>
      <c r="M12591">
        <v>2</v>
      </c>
      <c r="P12591">
        <v>5</v>
      </c>
    </row>
    <row r="12592" spans="1:19" x14ac:dyDescent="0.25">
      <c r="A12592">
        <v>2014</v>
      </c>
      <c r="B12592" s="6" t="s">
        <v>70</v>
      </c>
      <c r="C12592">
        <v>5</v>
      </c>
      <c r="D12592" t="s">
        <v>716</v>
      </c>
      <c r="G12592">
        <v>4</v>
      </c>
      <c r="J12592" t="s">
        <v>393</v>
      </c>
      <c r="K12592">
        <v>4</v>
      </c>
      <c r="L12592">
        <v>4</v>
      </c>
      <c r="M12592">
        <v>2</v>
      </c>
    </row>
    <row r="12593" spans="1:16" x14ac:dyDescent="0.25">
      <c r="A12593">
        <v>2014</v>
      </c>
      <c r="B12593" s="6" t="s">
        <v>70</v>
      </c>
      <c r="C12593">
        <v>6</v>
      </c>
      <c r="D12593" t="s">
        <v>716</v>
      </c>
      <c r="G12593">
        <v>10</v>
      </c>
      <c r="J12593" t="s">
        <v>393</v>
      </c>
      <c r="K12593">
        <v>50</v>
      </c>
      <c r="L12593">
        <v>15</v>
      </c>
      <c r="M12593">
        <v>20</v>
      </c>
    </row>
    <row r="12594" spans="1:16" x14ac:dyDescent="0.25">
      <c r="A12594">
        <v>2014</v>
      </c>
      <c r="B12594" s="6" t="s">
        <v>70</v>
      </c>
      <c r="C12594">
        <v>7</v>
      </c>
      <c r="D12594" t="s">
        <v>716</v>
      </c>
      <c r="G12594">
        <v>3</v>
      </c>
      <c r="J12594" t="s">
        <v>393</v>
      </c>
      <c r="K12594">
        <v>25</v>
      </c>
      <c r="L12594">
        <v>20</v>
      </c>
      <c r="M12594">
        <v>25</v>
      </c>
    </row>
    <row r="12595" spans="1:16" x14ac:dyDescent="0.25">
      <c r="A12595">
        <v>2014</v>
      </c>
      <c r="B12595" s="6" t="s">
        <v>70</v>
      </c>
      <c r="C12595">
        <v>8</v>
      </c>
      <c r="D12595" t="s">
        <v>716</v>
      </c>
      <c r="G12595">
        <v>5</v>
      </c>
      <c r="J12595" t="s">
        <v>390</v>
      </c>
      <c r="K12595">
        <v>35</v>
      </c>
      <c r="L12595">
        <v>20</v>
      </c>
      <c r="M12595">
        <v>10</v>
      </c>
      <c r="P12595">
        <v>60</v>
      </c>
    </row>
    <row r="12596" spans="1:16" x14ac:dyDescent="0.25">
      <c r="A12596">
        <v>2014</v>
      </c>
      <c r="B12596" s="6" t="s">
        <v>70</v>
      </c>
      <c r="C12596">
        <v>9</v>
      </c>
      <c r="D12596" t="s">
        <v>716</v>
      </c>
      <c r="G12596">
        <v>10</v>
      </c>
      <c r="J12596" t="s">
        <v>390</v>
      </c>
      <c r="K12596">
        <v>12</v>
      </c>
      <c r="L12596">
        <v>10</v>
      </c>
      <c r="M12596">
        <v>3</v>
      </c>
    </row>
    <row r="12597" spans="1:16" x14ac:dyDescent="0.25">
      <c r="A12597">
        <v>2014</v>
      </c>
      <c r="B12597" s="6" t="s">
        <v>70</v>
      </c>
      <c r="C12597">
        <v>10</v>
      </c>
      <c r="D12597" t="s">
        <v>716</v>
      </c>
      <c r="G12597">
        <v>5</v>
      </c>
      <c r="J12597" t="s">
        <v>393</v>
      </c>
      <c r="K12597">
        <v>5</v>
      </c>
      <c r="L12597">
        <v>2</v>
      </c>
      <c r="M12597">
        <v>5</v>
      </c>
      <c r="P12597">
        <v>2</v>
      </c>
    </row>
    <row r="12598" spans="1:16" x14ac:dyDescent="0.25">
      <c r="A12598">
        <v>2014</v>
      </c>
      <c r="B12598" s="6" t="s">
        <v>70</v>
      </c>
      <c r="C12598">
        <v>11</v>
      </c>
      <c r="D12598" t="s">
        <v>716</v>
      </c>
      <c r="G12598">
        <v>3</v>
      </c>
      <c r="J12598" t="s">
        <v>398</v>
      </c>
      <c r="K12598">
        <v>20</v>
      </c>
      <c r="L12598">
        <v>10</v>
      </c>
      <c r="M12598">
        <v>10</v>
      </c>
    </row>
    <row r="12599" spans="1:16" x14ac:dyDescent="0.25">
      <c r="A12599">
        <v>2014</v>
      </c>
      <c r="B12599" s="6" t="s">
        <v>70</v>
      </c>
      <c r="C12599">
        <v>12</v>
      </c>
      <c r="D12599" t="s">
        <v>716</v>
      </c>
      <c r="G12599">
        <v>5</v>
      </c>
      <c r="J12599" t="s">
        <v>393</v>
      </c>
      <c r="K12599">
        <v>12</v>
      </c>
      <c r="L12599">
        <v>10</v>
      </c>
      <c r="M12599">
        <v>12</v>
      </c>
      <c r="P12599">
        <v>5</v>
      </c>
    </row>
    <row r="12600" spans="1:16" x14ac:dyDescent="0.25">
      <c r="A12600">
        <v>2014</v>
      </c>
      <c r="B12600" s="6" t="s">
        <v>70</v>
      </c>
      <c r="C12600">
        <v>13</v>
      </c>
      <c r="D12600" t="s">
        <v>716</v>
      </c>
      <c r="G12600">
        <v>10</v>
      </c>
      <c r="J12600" t="s">
        <v>390</v>
      </c>
      <c r="K12600">
        <v>10</v>
      </c>
      <c r="L12600">
        <v>10</v>
      </c>
      <c r="M12600">
        <v>10</v>
      </c>
    </row>
    <row r="12601" spans="1:16" x14ac:dyDescent="0.25">
      <c r="A12601">
        <v>2014</v>
      </c>
      <c r="B12601" s="6" t="s">
        <v>70</v>
      </c>
      <c r="C12601">
        <v>14</v>
      </c>
      <c r="D12601" t="s">
        <v>716</v>
      </c>
      <c r="G12601">
        <v>15</v>
      </c>
      <c r="J12601" t="s">
        <v>393</v>
      </c>
      <c r="K12601">
        <v>25</v>
      </c>
      <c r="L12601">
        <v>15</v>
      </c>
      <c r="M12601">
        <v>20</v>
      </c>
    </row>
    <row r="12602" spans="1:16" x14ac:dyDescent="0.25">
      <c r="A12602">
        <v>2014</v>
      </c>
      <c r="B12602" s="6" t="s">
        <v>70</v>
      </c>
      <c r="C12602">
        <v>15</v>
      </c>
      <c r="D12602" t="s">
        <v>716</v>
      </c>
      <c r="G12602">
        <v>15</v>
      </c>
      <c r="J12602" t="s">
        <v>390</v>
      </c>
      <c r="K12602">
        <v>20</v>
      </c>
      <c r="L12602">
        <v>15</v>
      </c>
      <c r="M12602">
        <v>10</v>
      </c>
    </row>
    <row r="12603" spans="1:16" x14ac:dyDescent="0.25">
      <c r="A12603">
        <v>2014</v>
      </c>
      <c r="B12603" s="6" t="s">
        <v>70</v>
      </c>
      <c r="C12603">
        <v>16</v>
      </c>
      <c r="D12603" t="s">
        <v>716</v>
      </c>
      <c r="G12603">
        <v>10</v>
      </c>
      <c r="J12603" t="s">
        <v>390</v>
      </c>
      <c r="K12603">
        <v>15</v>
      </c>
      <c r="L12603">
        <v>10</v>
      </c>
      <c r="M12603">
        <v>8</v>
      </c>
    </row>
    <row r="12604" spans="1:16" x14ac:dyDescent="0.25">
      <c r="A12604">
        <v>2014</v>
      </c>
      <c r="B12604" s="6" t="s">
        <v>70</v>
      </c>
      <c r="C12604">
        <v>17</v>
      </c>
      <c r="D12604" t="s">
        <v>716</v>
      </c>
      <c r="G12604">
        <v>5</v>
      </c>
      <c r="J12604" t="s">
        <v>393</v>
      </c>
      <c r="K12604">
        <v>5</v>
      </c>
      <c r="L12604">
        <v>5</v>
      </c>
      <c r="M12604">
        <v>5</v>
      </c>
    </row>
    <row r="12605" spans="1:16" x14ac:dyDescent="0.25">
      <c r="A12605">
        <v>2014</v>
      </c>
      <c r="B12605" s="6" t="s">
        <v>70</v>
      </c>
      <c r="C12605">
        <v>18</v>
      </c>
      <c r="D12605" t="s">
        <v>716</v>
      </c>
      <c r="E12605">
        <v>2</v>
      </c>
      <c r="F12605">
        <v>31</v>
      </c>
      <c r="G12605">
        <v>20</v>
      </c>
      <c r="H12605">
        <v>0</v>
      </c>
      <c r="I12605" s="32">
        <f>(SUM(G12605:G12623))/(1000-H12605)*1000</f>
        <v>249</v>
      </c>
      <c r="J12605" t="s">
        <v>392</v>
      </c>
      <c r="K12605">
        <v>60</v>
      </c>
      <c r="L12605">
        <v>40</v>
      </c>
      <c r="M12605">
        <v>25</v>
      </c>
    </row>
    <row r="12606" spans="1:16" x14ac:dyDescent="0.25">
      <c r="A12606">
        <v>2014</v>
      </c>
      <c r="B12606" s="6" t="s">
        <v>70</v>
      </c>
      <c r="C12606">
        <v>19</v>
      </c>
      <c r="D12606" t="s">
        <v>716</v>
      </c>
      <c r="G12606">
        <v>10</v>
      </c>
      <c r="J12606" t="s">
        <v>393</v>
      </c>
      <c r="K12606">
        <v>20</v>
      </c>
      <c r="L12606">
        <v>15</v>
      </c>
      <c r="M12606">
        <v>25</v>
      </c>
    </row>
    <row r="12607" spans="1:16" x14ac:dyDescent="0.25">
      <c r="A12607">
        <v>2014</v>
      </c>
      <c r="B12607" s="6" t="s">
        <v>70</v>
      </c>
      <c r="C12607">
        <v>20</v>
      </c>
      <c r="D12607" t="s">
        <v>716</v>
      </c>
      <c r="G12607">
        <v>4</v>
      </c>
      <c r="J12607" t="s">
        <v>393</v>
      </c>
      <c r="K12607">
        <v>4</v>
      </c>
      <c r="L12607">
        <v>4</v>
      </c>
      <c r="M12607">
        <v>2</v>
      </c>
    </row>
    <row r="12608" spans="1:16" x14ac:dyDescent="0.25">
      <c r="A12608">
        <v>2014</v>
      </c>
      <c r="B12608" s="6" t="s">
        <v>70</v>
      </c>
      <c r="C12608">
        <v>21</v>
      </c>
      <c r="D12608" t="s">
        <v>716</v>
      </c>
      <c r="G12608">
        <v>25</v>
      </c>
      <c r="J12608" t="s">
        <v>390</v>
      </c>
      <c r="K12608">
        <v>30</v>
      </c>
      <c r="L12608">
        <v>20</v>
      </c>
      <c r="M12608">
        <v>10</v>
      </c>
    </row>
    <row r="12609" spans="1:16" x14ac:dyDescent="0.25">
      <c r="A12609">
        <v>2014</v>
      </c>
      <c r="B12609" s="6" t="s">
        <v>70</v>
      </c>
      <c r="C12609">
        <v>22</v>
      </c>
      <c r="D12609" t="s">
        <v>716</v>
      </c>
      <c r="G12609">
        <v>40</v>
      </c>
      <c r="J12609" t="s">
        <v>390</v>
      </c>
      <c r="K12609">
        <v>40</v>
      </c>
      <c r="L12609">
        <v>40</v>
      </c>
      <c r="M12609">
        <v>20</v>
      </c>
      <c r="P12609">
        <v>5</v>
      </c>
    </row>
    <row r="12610" spans="1:16" x14ac:dyDescent="0.25">
      <c r="A12610">
        <v>2014</v>
      </c>
      <c r="B12610" s="6" t="s">
        <v>70</v>
      </c>
      <c r="C12610">
        <v>23</v>
      </c>
      <c r="D12610" t="s">
        <v>716</v>
      </c>
      <c r="G12610">
        <v>5</v>
      </c>
      <c r="J12610" t="s">
        <v>393</v>
      </c>
      <c r="K12610">
        <v>10</v>
      </c>
      <c r="L12610">
        <v>10</v>
      </c>
      <c r="M12610">
        <v>8</v>
      </c>
      <c r="P12610">
        <v>2</v>
      </c>
    </row>
    <row r="12611" spans="1:16" x14ac:dyDescent="0.25">
      <c r="A12611">
        <v>2014</v>
      </c>
      <c r="B12611" s="6" t="s">
        <v>70</v>
      </c>
      <c r="C12611">
        <v>24</v>
      </c>
      <c r="D12611" t="s">
        <v>716</v>
      </c>
      <c r="G12611">
        <v>5</v>
      </c>
      <c r="J12611" t="s">
        <v>390</v>
      </c>
      <c r="K12611">
        <v>5</v>
      </c>
      <c r="L12611">
        <v>5</v>
      </c>
      <c r="M12611">
        <v>3</v>
      </c>
    </row>
    <row r="12612" spans="1:16" x14ac:dyDescent="0.25">
      <c r="A12612">
        <v>2014</v>
      </c>
      <c r="B12612" s="6" t="s">
        <v>70</v>
      </c>
      <c r="C12612">
        <v>25</v>
      </c>
      <c r="D12612" t="s">
        <v>716</v>
      </c>
      <c r="G12612">
        <v>5</v>
      </c>
      <c r="J12612" t="s">
        <v>390</v>
      </c>
      <c r="K12612">
        <v>18</v>
      </c>
      <c r="L12612">
        <v>12</v>
      </c>
      <c r="M12612">
        <v>10</v>
      </c>
    </row>
    <row r="12613" spans="1:16" x14ac:dyDescent="0.25">
      <c r="A12613">
        <v>2014</v>
      </c>
      <c r="B12613" s="6" t="s">
        <v>70</v>
      </c>
      <c r="C12613">
        <v>26</v>
      </c>
      <c r="D12613" t="s">
        <v>716</v>
      </c>
      <c r="G12613">
        <v>10</v>
      </c>
      <c r="J12613" t="s">
        <v>390</v>
      </c>
      <c r="K12613">
        <v>10</v>
      </c>
      <c r="L12613">
        <v>10</v>
      </c>
      <c r="M12613">
        <v>8</v>
      </c>
    </row>
    <row r="12614" spans="1:16" x14ac:dyDescent="0.25">
      <c r="A12614">
        <v>2014</v>
      </c>
      <c r="B12614" s="6" t="s">
        <v>70</v>
      </c>
      <c r="C12614">
        <v>27</v>
      </c>
      <c r="D12614" t="s">
        <v>716</v>
      </c>
      <c r="G12614">
        <v>5</v>
      </c>
      <c r="J12614" t="s">
        <v>390</v>
      </c>
      <c r="K12614">
        <v>10</v>
      </c>
      <c r="L12614">
        <v>5</v>
      </c>
      <c r="M12614">
        <v>5</v>
      </c>
    </row>
    <row r="12615" spans="1:16" x14ac:dyDescent="0.25">
      <c r="A12615">
        <v>2014</v>
      </c>
      <c r="B12615" s="6" t="s">
        <v>70</v>
      </c>
      <c r="C12615">
        <v>28</v>
      </c>
      <c r="D12615" t="s">
        <v>716</v>
      </c>
      <c r="G12615">
        <v>50</v>
      </c>
      <c r="J12615" t="s">
        <v>427</v>
      </c>
      <c r="K12615">
        <v>120</v>
      </c>
      <c r="L12615">
        <v>50</v>
      </c>
      <c r="M12615">
        <v>70</v>
      </c>
      <c r="P12615">
        <v>20</v>
      </c>
    </row>
    <row r="12616" spans="1:16" x14ac:dyDescent="0.25">
      <c r="A12616">
        <v>2014</v>
      </c>
      <c r="B12616" s="6" t="s">
        <v>70</v>
      </c>
      <c r="C12616">
        <v>29</v>
      </c>
      <c r="D12616" t="s">
        <v>716</v>
      </c>
      <c r="G12616">
        <v>20</v>
      </c>
      <c r="J12616" t="s">
        <v>427</v>
      </c>
      <c r="K12616">
        <v>60</v>
      </c>
      <c r="L12616">
        <v>30</v>
      </c>
      <c r="M12616">
        <v>25</v>
      </c>
    </row>
    <row r="12617" spans="1:16" x14ac:dyDescent="0.25">
      <c r="A12617">
        <v>2014</v>
      </c>
      <c r="B12617" s="6" t="s">
        <v>70</v>
      </c>
      <c r="C12617">
        <v>30</v>
      </c>
      <c r="D12617" t="s">
        <v>716</v>
      </c>
      <c r="G12617">
        <v>5</v>
      </c>
      <c r="J12617" t="s">
        <v>393</v>
      </c>
      <c r="K12617">
        <v>12</v>
      </c>
      <c r="L12617">
        <v>5</v>
      </c>
      <c r="M12617">
        <v>8</v>
      </c>
    </row>
    <row r="12618" spans="1:16" x14ac:dyDescent="0.25">
      <c r="A12618">
        <v>2014</v>
      </c>
      <c r="B12618" s="6" t="s">
        <v>70</v>
      </c>
      <c r="C12618">
        <v>31</v>
      </c>
      <c r="D12618" t="s">
        <v>716</v>
      </c>
      <c r="G12618">
        <v>10</v>
      </c>
      <c r="J12618" t="s">
        <v>393</v>
      </c>
      <c r="K12618">
        <v>50</v>
      </c>
      <c r="L12618">
        <v>25</v>
      </c>
      <c r="M12618">
        <v>25</v>
      </c>
      <c r="P12618">
        <v>15</v>
      </c>
    </row>
    <row r="12619" spans="1:16" x14ac:dyDescent="0.25">
      <c r="A12619">
        <v>2014</v>
      </c>
      <c r="B12619" s="6" t="s">
        <v>70</v>
      </c>
      <c r="C12619">
        <v>32</v>
      </c>
      <c r="D12619" t="s">
        <v>716</v>
      </c>
      <c r="G12619">
        <v>5</v>
      </c>
      <c r="J12619" t="s">
        <v>390</v>
      </c>
      <c r="K12619">
        <v>12</v>
      </c>
      <c r="L12619">
        <v>10</v>
      </c>
      <c r="M12619">
        <v>5</v>
      </c>
    </row>
    <row r="12620" spans="1:16" x14ac:dyDescent="0.25">
      <c r="A12620">
        <v>2014</v>
      </c>
      <c r="B12620" s="6" t="s">
        <v>70</v>
      </c>
      <c r="C12620">
        <v>33</v>
      </c>
      <c r="D12620" t="s">
        <v>716</v>
      </c>
      <c r="G12620">
        <v>10</v>
      </c>
      <c r="J12620" t="s">
        <v>393</v>
      </c>
      <c r="K12620">
        <v>10</v>
      </c>
      <c r="L12620">
        <v>10</v>
      </c>
      <c r="M12620">
        <v>8</v>
      </c>
    </row>
    <row r="12621" spans="1:16" x14ac:dyDescent="0.25">
      <c r="A12621">
        <v>2014</v>
      </c>
      <c r="B12621" s="6" t="s">
        <v>70</v>
      </c>
      <c r="C12621">
        <v>34</v>
      </c>
      <c r="D12621" t="s">
        <v>716</v>
      </c>
      <c r="G12621">
        <v>5</v>
      </c>
      <c r="J12621" t="s">
        <v>392</v>
      </c>
      <c r="K12621">
        <v>20</v>
      </c>
      <c r="L12621">
        <v>10</v>
      </c>
      <c r="M12621">
        <v>10</v>
      </c>
    </row>
    <row r="12622" spans="1:16" x14ac:dyDescent="0.25">
      <c r="A12622">
        <v>2014</v>
      </c>
      <c r="B12622" s="6" t="s">
        <v>70</v>
      </c>
      <c r="C12622">
        <v>35</v>
      </c>
      <c r="D12622" t="s">
        <v>716</v>
      </c>
      <c r="G12622">
        <v>10</v>
      </c>
      <c r="J12622" t="s">
        <v>398</v>
      </c>
      <c r="K12622">
        <v>45</v>
      </c>
      <c r="L12622">
        <v>25</v>
      </c>
      <c r="M12622">
        <v>15</v>
      </c>
    </row>
    <row r="12623" spans="1:16" x14ac:dyDescent="0.25">
      <c r="A12623">
        <v>2014</v>
      </c>
      <c r="B12623" s="6" t="s">
        <v>70</v>
      </c>
      <c r="C12623">
        <v>36</v>
      </c>
      <c r="D12623" t="s">
        <v>716</v>
      </c>
      <c r="G12623">
        <v>5</v>
      </c>
      <c r="J12623" t="s">
        <v>390</v>
      </c>
      <c r="K12623">
        <v>15</v>
      </c>
      <c r="L12623">
        <v>10</v>
      </c>
      <c r="M12623">
        <v>10</v>
      </c>
    </row>
    <row r="12624" spans="1:16" x14ac:dyDescent="0.25">
      <c r="A12624">
        <v>2014</v>
      </c>
      <c r="B12624" s="6" t="s">
        <v>70</v>
      </c>
      <c r="C12624">
        <v>37</v>
      </c>
      <c r="D12624" t="s">
        <v>716</v>
      </c>
      <c r="E12624">
        <v>3</v>
      </c>
      <c r="F12624">
        <v>31</v>
      </c>
      <c r="G12624">
        <v>10</v>
      </c>
      <c r="H12624">
        <v>0</v>
      </c>
      <c r="I12624" s="32">
        <f>(SUM(G12624:G12639))/(1000-H12624)*1000</f>
        <v>138</v>
      </c>
      <c r="J12624" t="s">
        <v>390</v>
      </c>
      <c r="K12624">
        <v>10</v>
      </c>
      <c r="L12624">
        <v>10</v>
      </c>
      <c r="M12624">
        <v>5</v>
      </c>
    </row>
    <row r="12625" spans="1:16" x14ac:dyDescent="0.25">
      <c r="A12625">
        <v>2014</v>
      </c>
      <c r="B12625" s="6" t="s">
        <v>70</v>
      </c>
      <c r="C12625">
        <v>38</v>
      </c>
      <c r="D12625" t="s">
        <v>716</v>
      </c>
      <c r="G12625">
        <v>5</v>
      </c>
      <c r="J12625" t="s">
        <v>398</v>
      </c>
      <c r="K12625">
        <v>10</v>
      </c>
      <c r="L12625">
        <v>5</v>
      </c>
      <c r="M12625">
        <v>5</v>
      </c>
    </row>
    <row r="12626" spans="1:16" x14ac:dyDescent="0.25">
      <c r="A12626">
        <v>2014</v>
      </c>
      <c r="B12626" s="6" t="s">
        <v>70</v>
      </c>
      <c r="C12626">
        <v>39</v>
      </c>
      <c r="D12626" t="s">
        <v>716</v>
      </c>
      <c r="G12626">
        <v>5</v>
      </c>
      <c r="J12626" t="s">
        <v>393</v>
      </c>
      <c r="K12626">
        <v>25</v>
      </c>
      <c r="L12626">
        <v>20</v>
      </c>
      <c r="M12626">
        <v>15</v>
      </c>
      <c r="P12626">
        <v>5</v>
      </c>
    </row>
    <row r="12627" spans="1:16" x14ac:dyDescent="0.25">
      <c r="A12627">
        <v>2014</v>
      </c>
      <c r="B12627" s="6" t="s">
        <v>70</v>
      </c>
      <c r="C12627">
        <v>40</v>
      </c>
      <c r="D12627" t="s">
        <v>716</v>
      </c>
      <c r="G12627">
        <v>5</v>
      </c>
      <c r="J12627" t="s">
        <v>390</v>
      </c>
      <c r="K12627">
        <v>10</v>
      </c>
      <c r="L12627">
        <v>5</v>
      </c>
      <c r="M12627">
        <v>5</v>
      </c>
    </row>
    <row r="12628" spans="1:16" x14ac:dyDescent="0.25">
      <c r="A12628">
        <v>2014</v>
      </c>
      <c r="B12628" s="6" t="s">
        <v>70</v>
      </c>
      <c r="C12628">
        <v>41</v>
      </c>
      <c r="D12628" t="s">
        <v>716</v>
      </c>
      <c r="G12628">
        <v>8</v>
      </c>
      <c r="J12628" t="s">
        <v>393</v>
      </c>
      <c r="K12628">
        <v>12</v>
      </c>
      <c r="L12628">
        <v>10</v>
      </c>
      <c r="M12628">
        <v>5</v>
      </c>
    </row>
    <row r="12629" spans="1:16" x14ac:dyDescent="0.25">
      <c r="A12629">
        <v>2014</v>
      </c>
      <c r="B12629" s="6" t="s">
        <v>70</v>
      </c>
      <c r="C12629">
        <v>42</v>
      </c>
      <c r="D12629" t="s">
        <v>716</v>
      </c>
      <c r="G12629">
        <v>10</v>
      </c>
      <c r="J12629" t="s">
        <v>390</v>
      </c>
      <c r="K12629">
        <v>15</v>
      </c>
      <c r="L12629">
        <v>10</v>
      </c>
      <c r="M12629">
        <v>8</v>
      </c>
    </row>
    <row r="12630" spans="1:16" x14ac:dyDescent="0.25">
      <c r="A12630">
        <v>2014</v>
      </c>
      <c r="B12630" s="6" t="s">
        <v>70</v>
      </c>
      <c r="C12630">
        <v>43</v>
      </c>
      <c r="D12630" t="s">
        <v>716</v>
      </c>
      <c r="G12630">
        <v>10</v>
      </c>
      <c r="J12630" t="s">
        <v>439</v>
      </c>
      <c r="K12630">
        <v>12</v>
      </c>
      <c r="L12630">
        <v>10</v>
      </c>
      <c r="M12630">
        <v>5</v>
      </c>
    </row>
    <row r="12631" spans="1:16" x14ac:dyDescent="0.25">
      <c r="A12631">
        <v>2014</v>
      </c>
      <c r="B12631" s="6" t="s">
        <v>70</v>
      </c>
      <c r="C12631">
        <v>44</v>
      </c>
      <c r="D12631" t="s">
        <v>716</v>
      </c>
      <c r="G12631">
        <v>15</v>
      </c>
      <c r="J12631" t="s">
        <v>390</v>
      </c>
      <c r="K12631">
        <v>20</v>
      </c>
      <c r="L12631">
        <v>12</v>
      </c>
      <c r="M12631">
        <v>10</v>
      </c>
      <c r="P12631">
        <v>5</v>
      </c>
    </row>
    <row r="12632" spans="1:16" x14ac:dyDescent="0.25">
      <c r="A12632">
        <v>2014</v>
      </c>
      <c r="B12632" s="6" t="s">
        <v>70</v>
      </c>
      <c r="C12632">
        <v>45</v>
      </c>
      <c r="D12632" t="s">
        <v>716</v>
      </c>
      <c r="G12632">
        <v>8</v>
      </c>
      <c r="J12632" t="s">
        <v>393</v>
      </c>
      <c r="K12632">
        <v>8</v>
      </c>
      <c r="L12632">
        <v>5</v>
      </c>
      <c r="M12632">
        <v>5</v>
      </c>
    </row>
    <row r="12633" spans="1:16" x14ac:dyDescent="0.25">
      <c r="A12633">
        <v>2014</v>
      </c>
      <c r="B12633" s="6" t="s">
        <v>70</v>
      </c>
      <c r="C12633">
        <v>46</v>
      </c>
      <c r="D12633" t="s">
        <v>716</v>
      </c>
      <c r="G12633">
        <v>4</v>
      </c>
      <c r="J12633" t="s">
        <v>393</v>
      </c>
      <c r="K12633">
        <v>8</v>
      </c>
      <c r="L12633">
        <v>4</v>
      </c>
      <c r="M12633">
        <v>2</v>
      </c>
    </row>
    <row r="12634" spans="1:16" x14ac:dyDescent="0.25">
      <c r="A12634">
        <v>2014</v>
      </c>
      <c r="B12634" s="6" t="s">
        <v>70</v>
      </c>
      <c r="C12634">
        <v>47</v>
      </c>
      <c r="D12634" t="s">
        <v>716</v>
      </c>
      <c r="G12634">
        <v>4</v>
      </c>
      <c r="J12634" t="s">
        <v>393</v>
      </c>
      <c r="K12634">
        <v>4</v>
      </c>
      <c r="L12634">
        <v>4</v>
      </c>
      <c r="M12634">
        <v>2</v>
      </c>
    </row>
    <row r="12635" spans="1:16" x14ac:dyDescent="0.25">
      <c r="A12635">
        <v>2014</v>
      </c>
      <c r="B12635" s="6" t="s">
        <v>70</v>
      </c>
      <c r="C12635">
        <v>48</v>
      </c>
      <c r="D12635" t="s">
        <v>716</v>
      </c>
      <c r="G12635">
        <v>4</v>
      </c>
      <c r="J12635" t="s">
        <v>390</v>
      </c>
      <c r="K12635">
        <v>4</v>
      </c>
      <c r="L12635">
        <v>4</v>
      </c>
      <c r="M12635">
        <v>2</v>
      </c>
    </row>
    <row r="12636" spans="1:16" x14ac:dyDescent="0.25">
      <c r="A12636">
        <v>2014</v>
      </c>
      <c r="B12636" s="6" t="s">
        <v>70</v>
      </c>
      <c r="C12636">
        <v>49</v>
      </c>
      <c r="D12636" t="s">
        <v>716</v>
      </c>
      <c r="G12636">
        <v>15</v>
      </c>
      <c r="J12636" t="s">
        <v>388</v>
      </c>
      <c r="K12636">
        <v>15</v>
      </c>
      <c r="L12636">
        <v>15</v>
      </c>
      <c r="M12636">
        <v>22</v>
      </c>
    </row>
    <row r="12637" spans="1:16" x14ac:dyDescent="0.25">
      <c r="A12637">
        <v>2014</v>
      </c>
      <c r="B12637" s="6" t="s">
        <v>70</v>
      </c>
      <c r="C12637">
        <v>50</v>
      </c>
      <c r="D12637" t="s">
        <v>716</v>
      </c>
      <c r="G12637">
        <v>10</v>
      </c>
      <c r="J12637" t="s">
        <v>393</v>
      </c>
      <c r="K12637">
        <v>20</v>
      </c>
      <c r="L12637">
        <v>12</v>
      </c>
      <c r="M12637">
        <v>15</v>
      </c>
    </row>
    <row r="12638" spans="1:16" x14ac:dyDescent="0.25">
      <c r="A12638">
        <v>2014</v>
      </c>
      <c r="B12638" s="6" t="s">
        <v>70</v>
      </c>
      <c r="C12638">
        <v>51</v>
      </c>
      <c r="D12638" t="s">
        <v>716</v>
      </c>
      <c r="G12638">
        <v>20</v>
      </c>
      <c r="J12638" t="s">
        <v>390</v>
      </c>
      <c r="K12638">
        <v>25</v>
      </c>
      <c r="L12638">
        <v>15</v>
      </c>
      <c r="M12638">
        <v>10</v>
      </c>
    </row>
    <row r="12639" spans="1:16" x14ac:dyDescent="0.25">
      <c r="A12639">
        <v>2014</v>
      </c>
      <c r="B12639" s="6" t="s">
        <v>70</v>
      </c>
      <c r="C12639">
        <v>52</v>
      </c>
      <c r="D12639" t="s">
        <v>716</v>
      </c>
      <c r="G12639">
        <v>5</v>
      </c>
      <c r="J12639" t="s">
        <v>388</v>
      </c>
      <c r="K12639">
        <v>15</v>
      </c>
      <c r="L12639">
        <v>10</v>
      </c>
      <c r="M12639">
        <v>15</v>
      </c>
    </row>
    <row r="12640" spans="1:16" x14ac:dyDescent="0.25">
      <c r="A12640">
        <v>2014</v>
      </c>
      <c r="B12640" s="6" t="s">
        <v>70</v>
      </c>
      <c r="C12640">
        <v>53</v>
      </c>
      <c r="D12640" t="s">
        <v>769</v>
      </c>
      <c r="E12640">
        <v>4</v>
      </c>
      <c r="F12640">
        <v>28</v>
      </c>
      <c r="G12640">
        <v>11</v>
      </c>
      <c r="H12640">
        <v>0</v>
      </c>
      <c r="I12640" s="32">
        <f>(SUM(G12640:G12658))/(1000-H12640)*1000</f>
        <v>298</v>
      </c>
      <c r="J12640" t="s">
        <v>390</v>
      </c>
      <c r="K12640">
        <v>12</v>
      </c>
      <c r="L12640">
        <v>12</v>
      </c>
      <c r="M12640">
        <v>4</v>
      </c>
    </row>
    <row r="12641" spans="1:16" x14ac:dyDescent="0.25">
      <c r="A12641">
        <v>2014</v>
      </c>
      <c r="B12641" s="6" t="s">
        <v>70</v>
      </c>
      <c r="C12641">
        <v>54</v>
      </c>
      <c r="D12641" t="s">
        <v>769</v>
      </c>
      <c r="G12641">
        <v>5</v>
      </c>
      <c r="J12641" t="s">
        <v>390</v>
      </c>
      <c r="K12641">
        <v>5</v>
      </c>
      <c r="L12641">
        <v>5</v>
      </c>
      <c r="M12641">
        <v>2</v>
      </c>
    </row>
    <row r="12642" spans="1:16" x14ac:dyDescent="0.25">
      <c r="A12642">
        <v>2014</v>
      </c>
      <c r="B12642" s="6" t="s">
        <v>70</v>
      </c>
      <c r="C12642">
        <v>55</v>
      </c>
      <c r="D12642" t="s">
        <v>769</v>
      </c>
      <c r="G12642">
        <v>7</v>
      </c>
      <c r="J12642" t="s">
        <v>390</v>
      </c>
      <c r="K12642">
        <v>7</v>
      </c>
      <c r="L12642">
        <v>6</v>
      </c>
      <c r="M12642">
        <v>4</v>
      </c>
    </row>
    <row r="12643" spans="1:16" x14ac:dyDescent="0.25">
      <c r="A12643">
        <v>2014</v>
      </c>
      <c r="B12643" s="6" t="s">
        <v>70</v>
      </c>
      <c r="C12643">
        <v>56</v>
      </c>
      <c r="D12643" t="s">
        <v>769</v>
      </c>
      <c r="G12643">
        <v>10</v>
      </c>
      <c r="J12643" t="s">
        <v>393</v>
      </c>
      <c r="K12643">
        <v>25</v>
      </c>
      <c r="L12643">
        <v>10</v>
      </c>
      <c r="M12643">
        <v>10</v>
      </c>
      <c r="P12643">
        <v>30</v>
      </c>
    </row>
    <row r="12644" spans="1:16" x14ac:dyDescent="0.25">
      <c r="A12644">
        <v>2014</v>
      </c>
      <c r="B12644" s="6" t="s">
        <v>70</v>
      </c>
      <c r="C12644">
        <v>57</v>
      </c>
      <c r="D12644" t="s">
        <v>769</v>
      </c>
      <c r="G12644">
        <v>10</v>
      </c>
      <c r="J12644" t="s">
        <v>390</v>
      </c>
      <c r="K12644">
        <v>10</v>
      </c>
      <c r="L12644">
        <v>10</v>
      </c>
      <c r="M12644">
        <v>4</v>
      </c>
    </row>
    <row r="12645" spans="1:16" x14ac:dyDescent="0.25">
      <c r="A12645">
        <v>2014</v>
      </c>
      <c r="B12645" s="6" t="s">
        <v>70</v>
      </c>
      <c r="C12645">
        <v>58</v>
      </c>
      <c r="D12645" t="s">
        <v>769</v>
      </c>
      <c r="G12645">
        <v>15</v>
      </c>
      <c r="J12645" t="s">
        <v>390</v>
      </c>
      <c r="K12645">
        <v>15</v>
      </c>
      <c r="L12645">
        <v>9</v>
      </c>
      <c r="M12645">
        <v>3</v>
      </c>
      <c r="P12645">
        <v>20</v>
      </c>
    </row>
    <row r="12646" spans="1:16" x14ac:dyDescent="0.25">
      <c r="A12646">
        <v>2014</v>
      </c>
      <c r="B12646" s="6" t="s">
        <v>70</v>
      </c>
      <c r="C12646">
        <v>59</v>
      </c>
      <c r="D12646" t="s">
        <v>769</v>
      </c>
      <c r="G12646">
        <v>6</v>
      </c>
      <c r="J12646" t="s">
        <v>393</v>
      </c>
      <c r="K12646">
        <v>6</v>
      </c>
      <c r="L12646">
        <v>4</v>
      </c>
      <c r="M12646">
        <v>5</v>
      </c>
    </row>
    <row r="12647" spans="1:16" x14ac:dyDescent="0.25">
      <c r="A12647">
        <v>2014</v>
      </c>
      <c r="B12647" s="6" t="s">
        <v>70</v>
      </c>
      <c r="C12647">
        <v>60</v>
      </c>
      <c r="D12647" t="s">
        <v>769</v>
      </c>
      <c r="G12647">
        <v>20</v>
      </c>
      <c r="J12647" t="s">
        <v>390</v>
      </c>
      <c r="K12647">
        <v>25</v>
      </c>
      <c r="L12647">
        <v>20</v>
      </c>
      <c r="M12647">
        <v>6</v>
      </c>
    </row>
    <row r="12648" spans="1:16" x14ac:dyDescent="0.25">
      <c r="A12648">
        <v>2014</v>
      </c>
      <c r="B12648" s="6" t="s">
        <v>70</v>
      </c>
      <c r="C12648">
        <v>61</v>
      </c>
      <c r="D12648" t="s">
        <v>769</v>
      </c>
      <c r="G12648">
        <v>8</v>
      </c>
      <c r="J12648" t="s">
        <v>389</v>
      </c>
      <c r="K12648">
        <v>10</v>
      </c>
      <c r="L12648">
        <v>8</v>
      </c>
      <c r="M12648">
        <v>1</v>
      </c>
    </row>
    <row r="12649" spans="1:16" x14ac:dyDescent="0.25">
      <c r="A12649">
        <v>2014</v>
      </c>
      <c r="B12649" s="6" t="s">
        <v>70</v>
      </c>
      <c r="C12649">
        <v>62</v>
      </c>
      <c r="D12649" t="s">
        <v>769</v>
      </c>
      <c r="G12649">
        <v>130</v>
      </c>
      <c r="J12649" t="s">
        <v>389</v>
      </c>
      <c r="K12649">
        <v>130</v>
      </c>
      <c r="L12649">
        <v>130</v>
      </c>
      <c r="M12649">
        <v>85</v>
      </c>
      <c r="P12649">
        <v>5</v>
      </c>
    </row>
    <row r="12650" spans="1:16" x14ac:dyDescent="0.25">
      <c r="A12650">
        <v>2014</v>
      </c>
      <c r="B12650" s="6" t="s">
        <v>70</v>
      </c>
      <c r="C12650">
        <v>63</v>
      </c>
      <c r="D12650" t="s">
        <v>769</v>
      </c>
      <c r="G12650">
        <v>8</v>
      </c>
      <c r="J12650" t="s">
        <v>398</v>
      </c>
      <c r="K12650">
        <v>10</v>
      </c>
      <c r="L12650">
        <v>8</v>
      </c>
      <c r="M12650">
        <v>3</v>
      </c>
    </row>
    <row r="12651" spans="1:16" x14ac:dyDescent="0.25">
      <c r="A12651">
        <v>2014</v>
      </c>
      <c r="B12651" s="6" t="s">
        <v>70</v>
      </c>
      <c r="C12651">
        <v>64</v>
      </c>
      <c r="D12651" t="s">
        <v>769</v>
      </c>
      <c r="G12651">
        <v>10</v>
      </c>
      <c r="J12651" t="s">
        <v>392</v>
      </c>
      <c r="K12651">
        <v>15</v>
      </c>
      <c r="L12651">
        <v>10</v>
      </c>
      <c r="M12651">
        <v>3</v>
      </c>
    </row>
    <row r="12652" spans="1:16" x14ac:dyDescent="0.25">
      <c r="A12652">
        <v>2014</v>
      </c>
      <c r="B12652" s="6" t="s">
        <v>70</v>
      </c>
      <c r="C12652">
        <v>65</v>
      </c>
      <c r="D12652" t="s">
        <v>769</v>
      </c>
      <c r="G12652">
        <v>10</v>
      </c>
      <c r="J12652" t="s">
        <v>398</v>
      </c>
      <c r="K12652">
        <v>10</v>
      </c>
      <c r="L12652">
        <v>8</v>
      </c>
      <c r="M12652">
        <v>2</v>
      </c>
      <c r="P12652">
        <v>50</v>
      </c>
    </row>
    <row r="12653" spans="1:16" x14ac:dyDescent="0.25">
      <c r="A12653">
        <v>2014</v>
      </c>
      <c r="B12653" s="6" t="s">
        <v>70</v>
      </c>
      <c r="C12653">
        <v>66</v>
      </c>
      <c r="D12653" t="s">
        <v>769</v>
      </c>
      <c r="G12653">
        <v>15</v>
      </c>
      <c r="J12653" t="s">
        <v>390</v>
      </c>
      <c r="K12653">
        <v>15</v>
      </c>
      <c r="L12653">
        <v>10</v>
      </c>
      <c r="M12653">
        <v>1</v>
      </c>
    </row>
    <row r="12654" spans="1:16" x14ac:dyDescent="0.25">
      <c r="A12654">
        <v>2014</v>
      </c>
      <c r="B12654" s="6" t="s">
        <v>70</v>
      </c>
      <c r="C12654">
        <v>67</v>
      </c>
      <c r="D12654" t="s">
        <v>769</v>
      </c>
      <c r="G12654">
        <v>1</v>
      </c>
      <c r="J12654" t="s">
        <v>393</v>
      </c>
      <c r="K12654">
        <v>20</v>
      </c>
      <c r="L12654">
        <v>10</v>
      </c>
      <c r="M12654">
        <v>10</v>
      </c>
    </row>
    <row r="12655" spans="1:16" x14ac:dyDescent="0.25">
      <c r="A12655">
        <v>2014</v>
      </c>
      <c r="B12655" s="6" t="s">
        <v>70</v>
      </c>
      <c r="C12655">
        <v>68</v>
      </c>
      <c r="D12655" t="s">
        <v>769</v>
      </c>
      <c r="G12655">
        <v>15</v>
      </c>
      <c r="J12655" t="s">
        <v>390</v>
      </c>
      <c r="K12655">
        <v>15</v>
      </c>
      <c r="L12655">
        <v>13</v>
      </c>
      <c r="M12655">
        <v>8</v>
      </c>
    </row>
    <row r="12656" spans="1:16" x14ac:dyDescent="0.25">
      <c r="A12656">
        <v>2014</v>
      </c>
      <c r="B12656" s="6" t="s">
        <v>70</v>
      </c>
      <c r="C12656">
        <v>69</v>
      </c>
      <c r="D12656" t="s">
        <v>769</v>
      </c>
      <c r="G12656">
        <v>2</v>
      </c>
      <c r="J12656" t="s">
        <v>393</v>
      </c>
      <c r="K12656">
        <v>25</v>
      </c>
      <c r="L12656">
        <v>15</v>
      </c>
      <c r="M12656">
        <v>10</v>
      </c>
    </row>
    <row r="12657" spans="1:21" x14ac:dyDescent="0.25">
      <c r="A12657">
        <v>2014</v>
      </c>
      <c r="B12657" s="6" t="s">
        <v>70</v>
      </c>
      <c r="C12657">
        <v>70</v>
      </c>
      <c r="D12657" t="s">
        <v>769</v>
      </c>
      <c r="G12657">
        <v>7</v>
      </c>
      <c r="J12657" t="s">
        <v>392</v>
      </c>
      <c r="K12657">
        <v>7</v>
      </c>
      <c r="L12657">
        <v>5</v>
      </c>
      <c r="M12657">
        <v>2</v>
      </c>
    </row>
    <row r="12658" spans="1:21" x14ac:dyDescent="0.25">
      <c r="A12658">
        <v>2014</v>
      </c>
      <c r="B12658" s="6" t="s">
        <v>70</v>
      </c>
      <c r="C12658">
        <v>71</v>
      </c>
      <c r="D12658" t="s">
        <v>769</v>
      </c>
      <c r="G12658">
        <v>8</v>
      </c>
      <c r="J12658" t="s">
        <v>390</v>
      </c>
      <c r="K12658">
        <v>8</v>
      </c>
      <c r="L12658">
        <v>8</v>
      </c>
      <c r="M12658">
        <v>2</v>
      </c>
    </row>
    <row r="12659" spans="1:21" x14ac:dyDescent="0.25">
      <c r="A12659">
        <v>2014</v>
      </c>
      <c r="B12659" s="6" t="s">
        <v>70</v>
      </c>
      <c r="C12659">
        <v>72</v>
      </c>
      <c r="D12659" t="s">
        <v>769</v>
      </c>
      <c r="E12659">
        <v>5</v>
      </c>
      <c r="F12659">
        <v>28</v>
      </c>
      <c r="G12659">
        <v>15</v>
      </c>
      <c r="H12659">
        <v>0</v>
      </c>
      <c r="I12659" s="32">
        <f>(SUM(G12659:G12672))/(1000-H12659)*1000</f>
        <v>199</v>
      </c>
      <c r="J12659" t="s">
        <v>392</v>
      </c>
      <c r="K12659">
        <v>15</v>
      </c>
      <c r="L12659">
        <v>6</v>
      </c>
      <c r="M12659">
        <v>1</v>
      </c>
      <c r="P12659">
        <v>50</v>
      </c>
      <c r="S12659" t="s">
        <v>31</v>
      </c>
      <c r="U12659" t="s">
        <v>791</v>
      </c>
    </row>
    <row r="12660" spans="1:21" x14ac:dyDescent="0.25">
      <c r="A12660">
        <v>2014</v>
      </c>
      <c r="B12660" s="6" t="s">
        <v>70</v>
      </c>
      <c r="C12660">
        <v>73</v>
      </c>
      <c r="D12660" t="s">
        <v>769</v>
      </c>
      <c r="G12660">
        <v>10</v>
      </c>
      <c r="J12660" t="s">
        <v>386</v>
      </c>
      <c r="K12660">
        <v>30</v>
      </c>
      <c r="L12660">
        <v>10</v>
      </c>
      <c r="M12660">
        <v>3</v>
      </c>
      <c r="O12660">
        <v>20</v>
      </c>
      <c r="P12660">
        <v>20</v>
      </c>
      <c r="S12660" t="s">
        <v>31</v>
      </c>
      <c r="U12660" t="s">
        <v>791</v>
      </c>
    </row>
    <row r="12661" spans="1:21" x14ac:dyDescent="0.25">
      <c r="A12661">
        <v>2014</v>
      </c>
      <c r="B12661" s="6" t="s">
        <v>70</v>
      </c>
      <c r="C12661">
        <v>74</v>
      </c>
      <c r="D12661" t="s">
        <v>769</v>
      </c>
      <c r="G12661">
        <v>5</v>
      </c>
      <c r="J12661" t="s">
        <v>393</v>
      </c>
      <c r="K12661">
        <v>5</v>
      </c>
      <c r="L12661">
        <v>5</v>
      </c>
      <c r="M12661">
        <v>2</v>
      </c>
    </row>
    <row r="12662" spans="1:21" x14ac:dyDescent="0.25">
      <c r="A12662">
        <v>2014</v>
      </c>
      <c r="B12662" s="6" t="s">
        <v>70</v>
      </c>
      <c r="C12662">
        <v>75</v>
      </c>
      <c r="D12662" t="s">
        <v>769</v>
      </c>
      <c r="G12662">
        <v>20</v>
      </c>
      <c r="J12662" t="s">
        <v>393</v>
      </c>
      <c r="K12662">
        <v>20</v>
      </c>
      <c r="L12662">
        <v>5</v>
      </c>
      <c r="M12662">
        <v>5</v>
      </c>
    </row>
    <row r="12663" spans="1:21" x14ac:dyDescent="0.25">
      <c r="A12663">
        <v>2014</v>
      </c>
      <c r="B12663" s="6" t="s">
        <v>70</v>
      </c>
      <c r="C12663">
        <v>76</v>
      </c>
      <c r="D12663" t="s">
        <v>769</v>
      </c>
      <c r="G12663">
        <v>25</v>
      </c>
      <c r="J12663" t="s">
        <v>390</v>
      </c>
      <c r="K12663">
        <v>25</v>
      </c>
      <c r="L12663">
        <v>8</v>
      </c>
      <c r="M12663">
        <v>0</v>
      </c>
      <c r="S12663" t="s">
        <v>31</v>
      </c>
    </row>
    <row r="12664" spans="1:21" x14ac:dyDescent="0.25">
      <c r="A12664">
        <v>2014</v>
      </c>
      <c r="B12664" s="6" t="s">
        <v>70</v>
      </c>
      <c r="C12664">
        <v>77</v>
      </c>
      <c r="D12664" t="s">
        <v>769</v>
      </c>
      <c r="G12664">
        <v>5</v>
      </c>
      <c r="J12664" t="s">
        <v>390</v>
      </c>
      <c r="K12664">
        <v>5</v>
      </c>
      <c r="L12664">
        <v>5</v>
      </c>
      <c r="M12664">
        <v>3</v>
      </c>
    </row>
    <row r="12665" spans="1:21" x14ac:dyDescent="0.25">
      <c r="A12665">
        <v>2014</v>
      </c>
      <c r="B12665" s="6" t="s">
        <v>70</v>
      </c>
      <c r="C12665">
        <v>78</v>
      </c>
      <c r="D12665" t="s">
        <v>769</v>
      </c>
      <c r="G12665">
        <v>4</v>
      </c>
      <c r="J12665" t="s">
        <v>425</v>
      </c>
      <c r="K12665">
        <v>6</v>
      </c>
      <c r="L12665">
        <v>4</v>
      </c>
      <c r="M12665">
        <v>2</v>
      </c>
    </row>
    <row r="12666" spans="1:21" x14ac:dyDescent="0.25">
      <c r="A12666">
        <v>2014</v>
      </c>
      <c r="B12666" s="6" t="s">
        <v>70</v>
      </c>
      <c r="C12666">
        <v>79</v>
      </c>
      <c r="D12666" t="s">
        <v>769</v>
      </c>
      <c r="G12666">
        <v>13</v>
      </c>
      <c r="J12666" t="s">
        <v>388</v>
      </c>
      <c r="K12666">
        <v>18</v>
      </c>
      <c r="L12666">
        <v>13</v>
      </c>
      <c r="M12666">
        <v>5</v>
      </c>
    </row>
    <row r="12667" spans="1:21" x14ac:dyDescent="0.25">
      <c r="A12667">
        <v>2014</v>
      </c>
      <c r="B12667" s="6" t="s">
        <v>70</v>
      </c>
      <c r="C12667">
        <v>80</v>
      </c>
      <c r="D12667" t="s">
        <v>769</v>
      </c>
      <c r="G12667">
        <v>60</v>
      </c>
      <c r="J12667" t="s">
        <v>392</v>
      </c>
      <c r="K12667">
        <v>60</v>
      </c>
      <c r="L12667">
        <v>60</v>
      </c>
      <c r="M12667">
        <v>20</v>
      </c>
      <c r="P12667">
        <v>3</v>
      </c>
    </row>
    <row r="12668" spans="1:21" x14ac:dyDescent="0.25">
      <c r="A12668">
        <v>2014</v>
      </c>
      <c r="B12668" s="6" t="s">
        <v>70</v>
      </c>
      <c r="C12668">
        <v>81</v>
      </c>
      <c r="D12668" t="s">
        <v>769</v>
      </c>
      <c r="G12668">
        <v>6</v>
      </c>
      <c r="J12668" t="s">
        <v>393</v>
      </c>
      <c r="K12668">
        <v>15</v>
      </c>
      <c r="L12668">
        <v>4</v>
      </c>
      <c r="M12668">
        <v>5</v>
      </c>
    </row>
    <row r="12669" spans="1:21" x14ac:dyDescent="0.25">
      <c r="A12669">
        <v>2014</v>
      </c>
      <c r="B12669" s="6" t="s">
        <v>70</v>
      </c>
      <c r="C12669">
        <v>82</v>
      </c>
      <c r="D12669" t="s">
        <v>769</v>
      </c>
      <c r="G12669">
        <v>14</v>
      </c>
      <c r="J12669" t="s">
        <v>390</v>
      </c>
      <c r="K12669">
        <v>14</v>
      </c>
      <c r="L12669">
        <v>5</v>
      </c>
      <c r="M12669">
        <v>2</v>
      </c>
    </row>
    <row r="12670" spans="1:21" x14ac:dyDescent="0.25">
      <c r="A12670">
        <v>2014</v>
      </c>
      <c r="B12670" s="6" t="s">
        <v>70</v>
      </c>
      <c r="C12670">
        <v>83</v>
      </c>
      <c r="D12670" t="s">
        <v>769</v>
      </c>
      <c r="G12670">
        <v>15</v>
      </c>
      <c r="J12670" t="s">
        <v>393</v>
      </c>
      <c r="K12670">
        <v>15</v>
      </c>
      <c r="L12670">
        <v>5</v>
      </c>
      <c r="M12670">
        <v>4</v>
      </c>
    </row>
    <row r="12671" spans="1:21" x14ac:dyDescent="0.25">
      <c r="A12671">
        <v>2014</v>
      </c>
      <c r="B12671" s="6" t="s">
        <v>70</v>
      </c>
      <c r="C12671">
        <v>84</v>
      </c>
      <c r="D12671" t="s">
        <v>769</v>
      </c>
      <c r="G12671">
        <v>4</v>
      </c>
      <c r="J12671" t="s">
        <v>390</v>
      </c>
      <c r="K12671">
        <v>14</v>
      </c>
      <c r="L12671">
        <v>4</v>
      </c>
      <c r="M12671">
        <v>2</v>
      </c>
    </row>
    <row r="12672" spans="1:21" x14ac:dyDescent="0.25">
      <c r="A12672">
        <v>2014</v>
      </c>
      <c r="B12672" s="6" t="s">
        <v>70</v>
      </c>
      <c r="C12672">
        <v>85</v>
      </c>
      <c r="D12672" t="s">
        <v>769</v>
      </c>
      <c r="G12672">
        <v>3</v>
      </c>
      <c r="J12672" t="s">
        <v>389</v>
      </c>
      <c r="K12672">
        <v>15</v>
      </c>
      <c r="L12672">
        <v>4</v>
      </c>
      <c r="M12672">
        <v>2</v>
      </c>
    </row>
    <row r="12673" spans="1:21" x14ac:dyDescent="0.25">
      <c r="A12673">
        <v>2014</v>
      </c>
      <c r="B12673" s="6" t="s">
        <v>70</v>
      </c>
      <c r="C12673">
        <v>86</v>
      </c>
      <c r="D12673" t="s">
        <v>769</v>
      </c>
      <c r="E12673">
        <v>6</v>
      </c>
      <c r="F12673">
        <v>28</v>
      </c>
      <c r="G12673">
        <v>5</v>
      </c>
      <c r="H12673">
        <v>0</v>
      </c>
      <c r="I12673" s="32">
        <f>(SUM(G12673:G12687))/(1000-H12673)*1000</f>
        <v>110</v>
      </c>
      <c r="J12673" t="s">
        <v>390</v>
      </c>
      <c r="K12673">
        <v>5</v>
      </c>
      <c r="L12673">
        <v>5</v>
      </c>
      <c r="M12673">
        <v>2</v>
      </c>
    </row>
    <row r="12674" spans="1:21" x14ac:dyDescent="0.25">
      <c r="A12674">
        <v>2014</v>
      </c>
      <c r="B12674" s="6" t="s">
        <v>70</v>
      </c>
      <c r="C12674">
        <v>87</v>
      </c>
      <c r="D12674" t="s">
        <v>769</v>
      </c>
      <c r="G12674">
        <v>5</v>
      </c>
      <c r="J12674" t="s">
        <v>393</v>
      </c>
      <c r="K12674">
        <v>5</v>
      </c>
      <c r="L12674">
        <v>3</v>
      </c>
      <c r="M12674">
        <v>2</v>
      </c>
    </row>
    <row r="12675" spans="1:21" x14ac:dyDescent="0.25">
      <c r="A12675">
        <v>2014</v>
      </c>
      <c r="B12675" s="6" t="s">
        <v>70</v>
      </c>
      <c r="C12675">
        <v>88</v>
      </c>
      <c r="D12675" t="s">
        <v>769</v>
      </c>
      <c r="G12675">
        <v>15</v>
      </c>
      <c r="J12675" t="s">
        <v>390</v>
      </c>
      <c r="K12675">
        <v>20</v>
      </c>
      <c r="L12675">
        <v>9</v>
      </c>
      <c r="M12675">
        <v>8</v>
      </c>
    </row>
    <row r="12676" spans="1:21" x14ac:dyDescent="0.25">
      <c r="A12676">
        <v>2014</v>
      </c>
      <c r="B12676" s="6" t="s">
        <v>70</v>
      </c>
      <c r="C12676">
        <v>89</v>
      </c>
      <c r="D12676" t="s">
        <v>769</v>
      </c>
      <c r="G12676">
        <v>15</v>
      </c>
      <c r="J12676" t="s">
        <v>393</v>
      </c>
      <c r="K12676">
        <v>15</v>
      </c>
      <c r="L12676">
        <v>10</v>
      </c>
      <c r="M12676">
        <v>1</v>
      </c>
    </row>
    <row r="12677" spans="1:21" x14ac:dyDescent="0.25">
      <c r="A12677">
        <v>2014</v>
      </c>
      <c r="B12677" s="6" t="s">
        <v>70</v>
      </c>
      <c r="C12677">
        <v>90</v>
      </c>
      <c r="D12677" t="s">
        <v>769</v>
      </c>
      <c r="G12677">
        <v>20</v>
      </c>
      <c r="J12677" t="s">
        <v>398</v>
      </c>
      <c r="K12677">
        <v>20</v>
      </c>
      <c r="L12677">
        <v>3</v>
      </c>
      <c r="M12677">
        <v>4</v>
      </c>
    </row>
    <row r="12678" spans="1:21" x14ac:dyDescent="0.25">
      <c r="A12678">
        <v>2014</v>
      </c>
      <c r="B12678" s="6" t="s">
        <v>70</v>
      </c>
      <c r="C12678">
        <v>91</v>
      </c>
      <c r="D12678" t="s">
        <v>769</v>
      </c>
      <c r="G12678">
        <v>2</v>
      </c>
      <c r="J12678" t="s">
        <v>394</v>
      </c>
      <c r="K12678">
        <v>25</v>
      </c>
      <c r="L12678">
        <v>21</v>
      </c>
      <c r="M12678">
        <v>2</v>
      </c>
    </row>
    <row r="12679" spans="1:21" x14ac:dyDescent="0.25">
      <c r="A12679">
        <v>2014</v>
      </c>
      <c r="B12679" s="6" t="s">
        <v>70</v>
      </c>
      <c r="C12679">
        <v>92</v>
      </c>
      <c r="D12679" t="s">
        <v>769</v>
      </c>
      <c r="G12679">
        <v>5</v>
      </c>
      <c r="J12679" t="s">
        <v>390</v>
      </c>
      <c r="K12679">
        <v>6</v>
      </c>
      <c r="L12679">
        <v>5</v>
      </c>
      <c r="M12679">
        <v>1</v>
      </c>
    </row>
    <row r="12680" spans="1:21" x14ac:dyDescent="0.25">
      <c r="A12680">
        <v>2014</v>
      </c>
      <c r="B12680" s="6" t="s">
        <v>70</v>
      </c>
      <c r="C12680">
        <v>93</v>
      </c>
      <c r="D12680" t="s">
        <v>769</v>
      </c>
      <c r="G12680">
        <v>10</v>
      </c>
      <c r="J12680" t="s">
        <v>393</v>
      </c>
      <c r="K12680">
        <v>30</v>
      </c>
      <c r="L12680">
        <v>15</v>
      </c>
      <c r="M12680">
        <v>20</v>
      </c>
      <c r="P12680">
        <v>20</v>
      </c>
    </row>
    <row r="12681" spans="1:21" x14ac:dyDescent="0.25">
      <c r="A12681">
        <v>2014</v>
      </c>
      <c r="B12681" s="6" t="s">
        <v>70</v>
      </c>
      <c r="C12681">
        <v>94</v>
      </c>
      <c r="D12681" t="s">
        <v>769</v>
      </c>
      <c r="G12681">
        <v>5</v>
      </c>
      <c r="J12681" t="s">
        <v>390</v>
      </c>
      <c r="K12681">
        <v>5</v>
      </c>
      <c r="L12681">
        <v>5</v>
      </c>
      <c r="M12681">
        <v>0</v>
      </c>
    </row>
    <row r="12682" spans="1:21" x14ac:dyDescent="0.25">
      <c r="A12682">
        <v>2014</v>
      </c>
      <c r="B12682" s="6" t="s">
        <v>70</v>
      </c>
      <c r="C12682">
        <v>95</v>
      </c>
      <c r="D12682" t="s">
        <v>769</v>
      </c>
      <c r="G12682">
        <v>6</v>
      </c>
      <c r="J12682" t="s">
        <v>393</v>
      </c>
      <c r="K12682">
        <v>6</v>
      </c>
      <c r="L12682">
        <v>6</v>
      </c>
      <c r="M12682">
        <v>3</v>
      </c>
      <c r="P12682">
        <v>5</v>
      </c>
      <c r="S12682" t="s">
        <v>31</v>
      </c>
      <c r="U12682" t="s">
        <v>615</v>
      </c>
    </row>
    <row r="12683" spans="1:21" x14ac:dyDescent="0.25">
      <c r="A12683">
        <v>2014</v>
      </c>
      <c r="B12683" s="6" t="s">
        <v>70</v>
      </c>
      <c r="C12683">
        <v>96</v>
      </c>
      <c r="D12683" t="s">
        <v>769</v>
      </c>
      <c r="G12683">
        <v>7</v>
      </c>
      <c r="J12683" t="s">
        <v>390</v>
      </c>
      <c r="K12683">
        <v>7</v>
      </c>
      <c r="L12683">
        <v>7</v>
      </c>
      <c r="M12683">
        <v>1</v>
      </c>
    </row>
    <row r="12684" spans="1:21" x14ac:dyDescent="0.25">
      <c r="A12684">
        <v>2014</v>
      </c>
      <c r="B12684" s="6" t="s">
        <v>70</v>
      </c>
      <c r="C12684">
        <v>97</v>
      </c>
      <c r="D12684" t="s">
        <v>769</v>
      </c>
      <c r="G12684">
        <v>1</v>
      </c>
      <c r="J12684" t="s">
        <v>398</v>
      </c>
      <c r="K12684">
        <v>40</v>
      </c>
      <c r="L12684">
        <v>30</v>
      </c>
      <c r="M12684">
        <v>3</v>
      </c>
      <c r="P12684">
        <v>3</v>
      </c>
    </row>
    <row r="12685" spans="1:21" x14ac:dyDescent="0.25">
      <c r="A12685">
        <v>2014</v>
      </c>
      <c r="B12685" s="6" t="s">
        <v>70</v>
      </c>
      <c r="C12685">
        <v>98</v>
      </c>
      <c r="D12685" t="s">
        <v>769</v>
      </c>
      <c r="G12685">
        <v>1</v>
      </c>
      <c r="J12685" t="s">
        <v>398</v>
      </c>
      <c r="K12685">
        <v>15</v>
      </c>
      <c r="L12685">
        <v>9</v>
      </c>
      <c r="M12685">
        <v>2</v>
      </c>
    </row>
    <row r="12686" spans="1:21" x14ac:dyDescent="0.25">
      <c r="A12686">
        <v>2014</v>
      </c>
      <c r="B12686" s="6" t="s">
        <v>70</v>
      </c>
      <c r="C12686">
        <v>99</v>
      </c>
      <c r="D12686" t="s">
        <v>769</v>
      </c>
      <c r="G12686">
        <v>3</v>
      </c>
      <c r="J12686" t="s">
        <v>392</v>
      </c>
      <c r="K12686">
        <v>25</v>
      </c>
      <c r="L12686">
        <v>20</v>
      </c>
      <c r="M12686">
        <v>15</v>
      </c>
      <c r="P12686">
        <v>10</v>
      </c>
    </row>
    <row r="12687" spans="1:21" x14ac:dyDescent="0.25">
      <c r="A12687">
        <v>2014</v>
      </c>
      <c r="B12687" s="6" t="s">
        <v>70</v>
      </c>
      <c r="C12687">
        <v>100</v>
      </c>
      <c r="D12687" t="s">
        <v>769</v>
      </c>
      <c r="G12687">
        <v>10</v>
      </c>
      <c r="J12687" t="s">
        <v>393</v>
      </c>
      <c r="K12687">
        <v>25</v>
      </c>
      <c r="L12687">
        <v>10</v>
      </c>
      <c r="M12687">
        <v>10</v>
      </c>
      <c r="P12687">
        <v>50</v>
      </c>
    </row>
    <row r="12688" spans="1:21" x14ac:dyDescent="0.25">
      <c r="A12688">
        <v>2014</v>
      </c>
      <c r="B12688" s="6" t="s">
        <v>73</v>
      </c>
      <c r="C12688">
        <v>1</v>
      </c>
      <c r="D12688" t="s">
        <v>769</v>
      </c>
      <c r="E12688">
        <v>1</v>
      </c>
      <c r="F12688">
        <v>32</v>
      </c>
      <c r="G12688">
        <v>11</v>
      </c>
      <c r="H12688">
        <v>0</v>
      </c>
      <c r="I12688" s="32">
        <f>(SUM(G12688:G12703))/(1000-H12688)*1000</f>
        <v>211</v>
      </c>
      <c r="J12688" t="s">
        <v>393</v>
      </c>
      <c r="K12688">
        <v>12</v>
      </c>
      <c r="L12688">
        <v>8</v>
      </c>
      <c r="M12688">
        <v>5</v>
      </c>
      <c r="P12688">
        <v>40</v>
      </c>
    </row>
    <row r="12689" spans="1:16" x14ac:dyDescent="0.25">
      <c r="A12689">
        <v>2014</v>
      </c>
      <c r="B12689" s="6" t="s">
        <v>73</v>
      </c>
      <c r="C12689">
        <v>2</v>
      </c>
      <c r="D12689" t="s">
        <v>769</v>
      </c>
      <c r="G12689">
        <v>5</v>
      </c>
      <c r="J12689" t="s">
        <v>390</v>
      </c>
      <c r="K12689">
        <v>5</v>
      </c>
      <c r="L12689">
        <v>4</v>
      </c>
      <c r="M12689">
        <v>3</v>
      </c>
      <c r="P12689">
        <v>10</v>
      </c>
    </row>
    <row r="12690" spans="1:16" x14ac:dyDescent="0.25">
      <c r="A12690">
        <v>2014</v>
      </c>
      <c r="B12690" s="6" t="s">
        <v>73</v>
      </c>
      <c r="C12690">
        <v>3</v>
      </c>
      <c r="D12690" t="s">
        <v>769</v>
      </c>
      <c r="G12690">
        <v>95</v>
      </c>
      <c r="J12690" t="s">
        <v>389</v>
      </c>
      <c r="K12690">
        <v>100</v>
      </c>
      <c r="L12690">
        <v>90</v>
      </c>
      <c r="M12690">
        <v>80</v>
      </c>
    </row>
    <row r="12691" spans="1:16" x14ac:dyDescent="0.25">
      <c r="A12691">
        <v>2014</v>
      </c>
      <c r="B12691" s="6" t="s">
        <v>73</v>
      </c>
      <c r="C12691">
        <v>4</v>
      </c>
      <c r="D12691" t="s">
        <v>769</v>
      </c>
      <c r="G12691">
        <v>5</v>
      </c>
      <c r="J12691" t="s">
        <v>393</v>
      </c>
      <c r="K12691">
        <v>5</v>
      </c>
      <c r="L12691">
        <v>5</v>
      </c>
      <c r="M12691">
        <v>2</v>
      </c>
      <c r="P12691">
        <v>30</v>
      </c>
    </row>
    <row r="12692" spans="1:16" x14ac:dyDescent="0.25">
      <c r="A12692">
        <v>2014</v>
      </c>
      <c r="B12692" s="6" t="s">
        <v>73</v>
      </c>
      <c r="C12692">
        <v>5</v>
      </c>
      <c r="D12692" t="s">
        <v>769</v>
      </c>
      <c r="G12692">
        <v>9</v>
      </c>
      <c r="J12692" t="s">
        <v>390</v>
      </c>
      <c r="K12692">
        <v>9</v>
      </c>
      <c r="L12692">
        <v>8</v>
      </c>
      <c r="M12692">
        <v>4</v>
      </c>
      <c r="P12692">
        <v>40</v>
      </c>
    </row>
    <row r="12693" spans="1:16" x14ac:dyDescent="0.25">
      <c r="A12693">
        <v>2014</v>
      </c>
      <c r="B12693" s="6" t="s">
        <v>73</v>
      </c>
      <c r="C12693">
        <v>6</v>
      </c>
      <c r="D12693" t="s">
        <v>769</v>
      </c>
      <c r="G12693">
        <v>4</v>
      </c>
      <c r="J12693" t="s">
        <v>393</v>
      </c>
      <c r="K12693">
        <v>20</v>
      </c>
      <c r="L12693">
        <v>12</v>
      </c>
      <c r="M12693">
        <v>10</v>
      </c>
      <c r="O12693">
        <v>5</v>
      </c>
      <c r="P12693">
        <v>5</v>
      </c>
    </row>
    <row r="12694" spans="1:16" x14ac:dyDescent="0.25">
      <c r="A12694">
        <v>2014</v>
      </c>
      <c r="B12694" s="6" t="s">
        <v>73</v>
      </c>
      <c r="C12694">
        <v>7</v>
      </c>
      <c r="D12694" t="s">
        <v>769</v>
      </c>
      <c r="G12694">
        <v>6</v>
      </c>
      <c r="J12694" t="s">
        <v>393</v>
      </c>
      <c r="K12694">
        <v>6</v>
      </c>
      <c r="L12694">
        <v>5</v>
      </c>
      <c r="M12694">
        <v>0</v>
      </c>
    </row>
    <row r="12695" spans="1:16" x14ac:dyDescent="0.25">
      <c r="A12695">
        <v>2014</v>
      </c>
      <c r="B12695" s="6" t="s">
        <v>73</v>
      </c>
      <c r="C12695">
        <v>8</v>
      </c>
      <c r="D12695" t="s">
        <v>769</v>
      </c>
      <c r="G12695">
        <v>4</v>
      </c>
      <c r="J12695" t="s">
        <v>393</v>
      </c>
      <c r="K12695">
        <v>10</v>
      </c>
      <c r="L12695">
        <v>10</v>
      </c>
      <c r="M12695">
        <v>2</v>
      </c>
    </row>
    <row r="12696" spans="1:16" x14ac:dyDescent="0.25">
      <c r="A12696">
        <v>2014</v>
      </c>
      <c r="B12696" s="6" t="s">
        <v>73</v>
      </c>
      <c r="C12696">
        <v>9</v>
      </c>
      <c r="D12696" t="s">
        <v>769</v>
      </c>
      <c r="G12696">
        <v>5</v>
      </c>
      <c r="J12696" t="s">
        <v>390</v>
      </c>
      <c r="K12696">
        <v>5</v>
      </c>
      <c r="L12696">
        <v>5</v>
      </c>
      <c r="M12696">
        <v>2</v>
      </c>
    </row>
    <row r="12697" spans="1:16" x14ac:dyDescent="0.25">
      <c r="A12697">
        <v>2014</v>
      </c>
      <c r="B12697" s="6" t="s">
        <v>73</v>
      </c>
      <c r="C12697">
        <v>10</v>
      </c>
      <c r="D12697" t="s">
        <v>769</v>
      </c>
      <c r="G12697">
        <v>21</v>
      </c>
      <c r="J12697" t="s">
        <v>390</v>
      </c>
      <c r="K12697">
        <v>21</v>
      </c>
      <c r="L12697">
        <v>15</v>
      </c>
      <c r="M12697">
        <v>8</v>
      </c>
    </row>
    <row r="12698" spans="1:16" x14ac:dyDescent="0.25">
      <c r="A12698">
        <v>2014</v>
      </c>
      <c r="B12698" s="6" t="s">
        <v>73</v>
      </c>
      <c r="C12698">
        <v>11</v>
      </c>
      <c r="D12698" t="s">
        <v>769</v>
      </c>
      <c r="G12698">
        <v>5</v>
      </c>
      <c r="J12698" t="s">
        <v>420</v>
      </c>
      <c r="K12698">
        <v>5</v>
      </c>
      <c r="L12698">
        <v>5</v>
      </c>
      <c r="M12698">
        <v>1</v>
      </c>
    </row>
    <row r="12699" spans="1:16" x14ac:dyDescent="0.25">
      <c r="A12699">
        <v>2014</v>
      </c>
      <c r="B12699" s="6" t="s">
        <v>73</v>
      </c>
      <c r="C12699">
        <v>12</v>
      </c>
      <c r="D12699" t="s">
        <v>769</v>
      </c>
      <c r="G12699">
        <v>8</v>
      </c>
      <c r="J12699" t="s">
        <v>390</v>
      </c>
      <c r="K12699">
        <v>8</v>
      </c>
      <c r="L12699">
        <v>5</v>
      </c>
      <c r="M12699">
        <v>2</v>
      </c>
    </row>
    <row r="12700" spans="1:16" x14ac:dyDescent="0.25">
      <c r="A12700">
        <v>2014</v>
      </c>
      <c r="B12700" s="6" t="s">
        <v>73</v>
      </c>
      <c r="C12700">
        <v>13</v>
      </c>
      <c r="D12700" t="s">
        <v>769</v>
      </c>
      <c r="G12700">
        <v>6</v>
      </c>
      <c r="J12700" t="s">
        <v>390</v>
      </c>
      <c r="K12700">
        <v>6</v>
      </c>
      <c r="L12700">
        <v>4</v>
      </c>
      <c r="M12700">
        <v>2</v>
      </c>
    </row>
    <row r="12701" spans="1:16" x14ac:dyDescent="0.25">
      <c r="A12701">
        <v>2014</v>
      </c>
      <c r="B12701" s="6" t="s">
        <v>73</v>
      </c>
      <c r="C12701">
        <v>14</v>
      </c>
      <c r="D12701" t="s">
        <v>769</v>
      </c>
      <c r="G12701">
        <v>13</v>
      </c>
      <c r="J12701" t="s">
        <v>398</v>
      </c>
      <c r="K12701">
        <v>12</v>
      </c>
      <c r="L12701">
        <v>8</v>
      </c>
      <c r="M12701">
        <v>4</v>
      </c>
    </row>
    <row r="12702" spans="1:16" x14ac:dyDescent="0.25">
      <c r="A12702">
        <v>2014</v>
      </c>
      <c r="B12702" s="6" t="s">
        <v>73</v>
      </c>
      <c r="C12702">
        <v>15</v>
      </c>
      <c r="D12702" t="s">
        <v>769</v>
      </c>
      <c r="G12702">
        <v>10</v>
      </c>
      <c r="J12702" t="s">
        <v>390</v>
      </c>
      <c r="K12702">
        <v>30</v>
      </c>
      <c r="L12702">
        <v>20</v>
      </c>
      <c r="M12702">
        <v>0</v>
      </c>
      <c r="P12702">
        <v>35</v>
      </c>
    </row>
    <row r="12703" spans="1:16" x14ac:dyDescent="0.25">
      <c r="A12703">
        <v>2014</v>
      </c>
      <c r="B12703" s="6" t="s">
        <v>73</v>
      </c>
      <c r="C12703">
        <v>16</v>
      </c>
      <c r="D12703" t="s">
        <v>769</v>
      </c>
      <c r="G12703">
        <v>4</v>
      </c>
      <c r="J12703" t="s">
        <v>393</v>
      </c>
      <c r="K12703">
        <v>15</v>
      </c>
      <c r="L12703">
        <v>8</v>
      </c>
      <c r="M12703">
        <v>15</v>
      </c>
    </row>
    <row r="12704" spans="1:16" x14ac:dyDescent="0.25">
      <c r="A12704">
        <v>2014</v>
      </c>
      <c r="B12704" s="6" t="s">
        <v>73</v>
      </c>
      <c r="C12704">
        <v>17</v>
      </c>
      <c r="D12704" t="s">
        <v>769</v>
      </c>
      <c r="E12704">
        <v>2</v>
      </c>
      <c r="F12704">
        <v>32</v>
      </c>
      <c r="G12704">
        <v>6</v>
      </c>
      <c r="H12704">
        <v>0</v>
      </c>
      <c r="I12704" s="32">
        <f>(SUM(G12704:G12717))/(1000-H12704)*1000</f>
        <v>148</v>
      </c>
      <c r="J12704" t="s">
        <v>388</v>
      </c>
      <c r="K12704">
        <v>10</v>
      </c>
      <c r="L12704">
        <v>6</v>
      </c>
      <c r="M12704">
        <v>8</v>
      </c>
    </row>
    <row r="12705" spans="1:21" x14ac:dyDescent="0.25">
      <c r="A12705">
        <v>2014</v>
      </c>
      <c r="B12705" s="6" t="s">
        <v>73</v>
      </c>
      <c r="C12705">
        <v>18</v>
      </c>
      <c r="D12705" t="s">
        <v>769</v>
      </c>
      <c r="G12705">
        <v>1</v>
      </c>
      <c r="J12705" t="s">
        <v>398</v>
      </c>
      <c r="K12705">
        <v>8</v>
      </c>
      <c r="L12705">
        <v>7</v>
      </c>
      <c r="M12705">
        <v>2</v>
      </c>
      <c r="P12705">
        <v>20</v>
      </c>
      <c r="S12705" t="s">
        <v>47</v>
      </c>
    </row>
    <row r="12706" spans="1:21" x14ac:dyDescent="0.25">
      <c r="A12706">
        <v>2014</v>
      </c>
      <c r="B12706" s="6" t="s">
        <v>73</v>
      </c>
      <c r="C12706">
        <v>19</v>
      </c>
      <c r="D12706" t="s">
        <v>769</v>
      </c>
      <c r="G12706">
        <v>12</v>
      </c>
      <c r="J12706" t="s">
        <v>393</v>
      </c>
      <c r="K12706">
        <v>12</v>
      </c>
      <c r="L12706">
        <v>10</v>
      </c>
      <c r="M12706">
        <v>5</v>
      </c>
      <c r="O12706">
        <v>10</v>
      </c>
      <c r="P12706">
        <v>10</v>
      </c>
    </row>
    <row r="12707" spans="1:21" x14ac:dyDescent="0.25">
      <c r="A12707">
        <v>2014</v>
      </c>
      <c r="B12707" s="6" t="s">
        <v>73</v>
      </c>
      <c r="C12707">
        <v>20</v>
      </c>
      <c r="D12707" t="s">
        <v>769</v>
      </c>
      <c r="G12707">
        <v>3</v>
      </c>
      <c r="J12707" t="s">
        <v>388</v>
      </c>
      <c r="K12707">
        <v>40</v>
      </c>
      <c r="L12707">
        <v>20</v>
      </c>
      <c r="M12707">
        <v>10</v>
      </c>
      <c r="P12707">
        <v>5</v>
      </c>
      <c r="U12707" t="s">
        <v>792</v>
      </c>
    </row>
    <row r="12708" spans="1:21" x14ac:dyDescent="0.25">
      <c r="A12708">
        <v>2014</v>
      </c>
      <c r="B12708" s="6" t="s">
        <v>73</v>
      </c>
      <c r="C12708">
        <v>21</v>
      </c>
      <c r="D12708" t="s">
        <v>769</v>
      </c>
      <c r="G12708">
        <v>30</v>
      </c>
      <c r="J12708" t="s">
        <v>393</v>
      </c>
      <c r="K12708">
        <v>35</v>
      </c>
      <c r="L12708">
        <v>20</v>
      </c>
      <c r="M12708">
        <v>12</v>
      </c>
      <c r="O12708">
        <v>5</v>
      </c>
      <c r="P12708">
        <v>70</v>
      </c>
    </row>
    <row r="12709" spans="1:21" x14ac:dyDescent="0.25">
      <c r="A12709">
        <v>2014</v>
      </c>
      <c r="B12709" s="6" t="s">
        <v>73</v>
      </c>
      <c r="C12709">
        <v>22</v>
      </c>
      <c r="D12709" t="s">
        <v>769</v>
      </c>
      <c r="G12709">
        <v>5</v>
      </c>
      <c r="J12709" t="s">
        <v>390</v>
      </c>
      <c r="K12709">
        <v>5</v>
      </c>
      <c r="L12709">
        <v>5</v>
      </c>
      <c r="M12709">
        <v>2</v>
      </c>
    </row>
    <row r="12710" spans="1:21" x14ac:dyDescent="0.25">
      <c r="A12710">
        <v>2014</v>
      </c>
      <c r="B12710" s="6" t="s">
        <v>73</v>
      </c>
      <c r="C12710">
        <v>23</v>
      </c>
      <c r="D12710" t="s">
        <v>769</v>
      </c>
      <c r="G12710">
        <v>5</v>
      </c>
      <c r="J12710" t="s">
        <v>390</v>
      </c>
      <c r="K12710">
        <v>5</v>
      </c>
      <c r="L12710">
        <v>5</v>
      </c>
      <c r="M12710">
        <v>2</v>
      </c>
    </row>
    <row r="12711" spans="1:21" x14ac:dyDescent="0.25">
      <c r="A12711">
        <v>2014</v>
      </c>
      <c r="B12711" s="6" t="s">
        <v>73</v>
      </c>
      <c r="C12711">
        <v>24</v>
      </c>
      <c r="D12711" t="s">
        <v>769</v>
      </c>
      <c r="G12711">
        <v>6</v>
      </c>
      <c r="J12711" t="s">
        <v>390</v>
      </c>
      <c r="K12711">
        <v>6</v>
      </c>
      <c r="L12711">
        <v>6</v>
      </c>
      <c r="M12711">
        <v>2</v>
      </c>
    </row>
    <row r="12712" spans="1:21" x14ac:dyDescent="0.25">
      <c r="A12712">
        <v>2014</v>
      </c>
      <c r="B12712" s="6" t="s">
        <v>73</v>
      </c>
      <c r="C12712">
        <v>25</v>
      </c>
      <c r="D12712" t="s">
        <v>769</v>
      </c>
      <c r="G12712">
        <v>6</v>
      </c>
      <c r="J12712" t="s">
        <v>390</v>
      </c>
      <c r="K12712">
        <v>6</v>
      </c>
      <c r="L12712">
        <v>5</v>
      </c>
      <c r="M12712">
        <v>2</v>
      </c>
    </row>
    <row r="12713" spans="1:21" x14ac:dyDescent="0.25">
      <c r="A12713">
        <v>2014</v>
      </c>
      <c r="B12713" s="6" t="s">
        <v>73</v>
      </c>
      <c r="C12713">
        <v>26</v>
      </c>
      <c r="D12713" t="s">
        <v>769</v>
      </c>
      <c r="G12713">
        <v>9</v>
      </c>
      <c r="J12713" t="s">
        <v>393</v>
      </c>
      <c r="K12713">
        <v>9</v>
      </c>
      <c r="L12713">
        <v>6</v>
      </c>
      <c r="M12713">
        <v>4</v>
      </c>
    </row>
    <row r="12714" spans="1:21" x14ac:dyDescent="0.25">
      <c r="A12714">
        <v>2014</v>
      </c>
      <c r="B12714" s="6" t="s">
        <v>73</v>
      </c>
      <c r="C12714">
        <v>27</v>
      </c>
      <c r="D12714" t="s">
        <v>769</v>
      </c>
      <c r="G12714">
        <v>10</v>
      </c>
      <c r="J12714" t="s">
        <v>390</v>
      </c>
      <c r="K12714">
        <v>23</v>
      </c>
      <c r="L12714">
        <v>20</v>
      </c>
      <c r="M12714">
        <v>10</v>
      </c>
    </row>
    <row r="12715" spans="1:21" x14ac:dyDescent="0.25">
      <c r="A12715">
        <v>2014</v>
      </c>
      <c r="B12715" s="6" t="s">
        <v>73</v>
      </c>
      <c r="C12715">
        <v>28</v>
      </c>
      <c r="D12715" t="s">
        <v>769</v>
      </c>
      <c r="G12715">
        <v>5</v>
      </c>
      <c r="J12715" t="s">
        <v>398</v>
      </c>
      <c r="K12715">
        <v>60</v>
      </c>
      <c r="L12715">
        <v>20</v>
      </c>
      <c r="M12715">
        <v>5</v>
      </c>
      <c r="P12715">
        <v>30</v>
      </c>
    </row>
    <row r="12716" spans="1:21" x14ac:dyDescent="0.25">
      <c r="A12716">
        <v>2014</v>
      </c>
      <c r="B12716" s="6" t="s">
        <v>73</v>
      </c>
      <c r="C12716">
        <v>29</v>
      </c>
      <c r="D12716" t="s">
        <v>769</v>
      </c>
      <c r="G12716">
        <v>15</v>
      </c>
      <c r="J12716" t="s">
        <v>393</v>
      </c>
      <c r="K12716">
        <v>15</v>
      </c>
      <c r="L12716">
        <v>10</v>
      </c>
      <c r="M12716">
        <v>6</v>
      </c>
    </row>
    <row r="12717" spans="1:21" x14ac:dyDescent="0.25">
      <c r="A12717">
        <v>2014</v>
      </c>
      <c r="B12717" s="6" t="s">
        <v>73</v>
      </c>
      <c r="C12717">
        <v>30</v>
      </c>
      <c r="D12717" t="s">
        <v>769</v>
      </c>
      <c r="G12717">
        <v>35</v>
      </c>
      <c r="J12717" t="s">
        <v>388</v>
      </c>
      <c r="K12717">
        <v>35</v>
      </c>
      <c r="L12717">
        <v>25</v>
      </c>
      <c r="M12717">
        <v>15</v>
      </c>
      <c r="P12717">
        <v>20</v>
      </c>
    </row>
    <row r="12718" spans="1:21" x14ac:dyDescent="0.25">
      <c r="A12718">
        <v>2014</v>
      </c>
      <c r="B12718" s="6" t="s">
        <v>73</v>
      </c>
      <c r="C12718">
        <v>31</v>
      </c>
      <c r="D12718" t="s">
        <v>769</v>
      </c>
      <c r="E12718">
        <v>3</v>
      </c>
      <c r="F12718">
        <v>32</v>
      </c>
      <c r="G12718">
        <v>18</v>
      </c>
      <c r="H12718">
        <v>0</v>
      </c>
      <c r="I12718" s="32">
        <f>(SUM(G12718:G12728))/(1000-H12718)*1000</f>
        <v>133</v>
      </c>
      <c r="J12718" t="s">
        <v>386</v>
      </c>
      <c r="K12718">
        <v>45</v>
      </c>
      <c r="L12718">
        <v>35</v>
      </c>
      <c r="M12718">
        <v>10</v>
      </c>
    </row>
    <row r="12719" spans="1:21" x14ac:dyDescent="0.25">
      <c r="A12719">
        <v>2014</v>
      </c>
      <c r="B12719" s="6" t="s">
        <v>73</v>
      </c>
      <c r="C12719">
        <v>32</v>
      </c>
      <c r="D12719" t="s">
        <v>769</v>
      </c>
      <c r="G12719">
        <v>15</v>
      </c>
      <c r="J12719" t="s">
        <v>388</v>
      </c>
      <c r="K12719">
        <v>15</v>
      </c>
      <c r="L12719">
        <v>15</v>
      </c>
      <c r="M12719">
        <v>5</v>
      </c>
      <c r="P12719">
        <v>10</v>
      </c>
      <c r="S12719" t="s">
        <v>31</v>
      </c>
      <c r="U12719" t="s">
        <v>616</v>
      </c>
    </row>
    <row r="12720" spans="1:21" x14ac:dyDescent="0.25">
      <c r="A12720">
        <v>2014</v>
      </c>
      <c r="B12720" s="6" t="s">
        <v>73</v>
      </c>
      <c r="C12720">
        <v>33</v>
      </c>
      <c r="D12720" t="s">
        <v>769</v>
      </c>
      <c r="G12720">
        <v>10</v>
      </c>
      <c r="J12720" t="s">
        <v>388</v>
      </c>
      <c r="K12720">
        <v>10</v>
      </c>
      <c r="L12720">
        <v>9</v>
      </c>
      <c r="M12720">
        <v>9</v>
      </c>
    </row>
    <row r="12721" spans="1:16" x14ac:dyDescent="0.25">
      <c r="A12721">
        <v>2014</v>
      </c>
      <c r="B12721" s="6" t="s">
        <v>73</v>
      </c>
      <c r="C12721">
        <v>34</v>
      </c>
      <c r="D12721" t="s">
        <v>769</v>
      </c>
      <c r="G12721">
        <v>8</v>
      </c>
      <c r="J12721" t="s">
        <v>392</v>
      </c>
      <c r="K12721">
        <v>10</v>
      </c>
      <c r="L12721">
        <v>8</v>
      </c>
      <c r="M12721">
        <v>5</v>
      </c>
    </row>
    <row r="12722" spans="1:16" x14ac:dyDescent="0.25">
      <c r="A12722">
        <v>2014</v>
      </c>
      <c r="B12722" s="6" t="s">
        <v>73</v>
      </c>
      <c r="C12722">
        <v>35</v>
      </c>
      <c r="D12722" t="s">
        <v>769</v>
      </c>
      <c r="G12722">
        <v>5</v>
      </c>
      <c r="J12722" t="s">
        <v>393</v>
      </c>
      <c r="K12722">
        <v>5</v>
      </c>
      <c r="L12722">
        <v>5</v>
      </c>
      <c r="M12722">
        <v>2</v>
      </c>
    </row>
    <row r="12723" spans="1:16" x14ac:dyDescent="0.25">
      <c r="A12723">
        <v>2014</v>
      </c>
      <c r="B12723" s="6" t="s">
        <v>73</v>
      </c>
      <c r="C12723">
        <v>36</v>
      </c>
      <c r="D12723" t="s">
        <v>769</v>
      </c>
      <c r="G12723">
        <v>4</v>
      </c>
      <c r="J12723" t="s">
        <v>398</v>
      </c>
      <c r="K12723">
        <v>15</v>
      </c>
      <c r="L12723">
        <v>5</v>
      </c>
      <c r="M12723">
        <v>3</v>
      </c>
      <c r="O12723">
        <v>10</v>
      </c>
      <c r="P12723">
        <v>10</v>
      </c>
    </row>
    <row r="12724" spans="1:16" x14ac:dyDescent="0.25">
      <c r="A12724">
        <v>2014</v>
      </c>
      <c r="B12724" s="6" t="s">
        <v>73</v>
      </c>
      <c r="C12724">
        <v>37</v>
      </c>
      <c r="D12724" t="s">
        <v>769</v>
      </c>
      <c r="G12724">
        <v>40</v>
      </c>
      <c r="J12724" t="s">
        <v>389</v>
      </c>
      <c r="K12724">
        <v>250</v>
      </c>
      <c r="L12724">
        <v>50</v>
      </c>
      <c r="M12724">
        <v>100</v>
      </c>
      <c r="P12724">
        <v>5</v>
      </c>
    </row>
    <row r="12725" spans="1:16" x14ac:dyDescent="0.25">
      <c r="A12725">
        <v>2014</v>
      </c>
      <c r="B12725" s="6" t="s">
        <v>73</v>
      </c>
      <c r="C12725">
        <v>38</v>
      </c>
      <c r="D12725" t="s">
        <v>769</v>
      </c>
      <c r="G12725">
        <v>10</v>
      </c>
      <c r="J12725" t="s">
        <v>388</v>
      </c>
      <c r="K12725">
        <v>10</v>
      </c>
      <c r="L12725">
        <v>10</v>
      </c>
      <c r="M12725">
        <v>5</v>
      </c>
    </row>
    <row r="12726" spans="1:16" x14ac:dyDescent="0.25">
      <c r="A12726">
        <v>2014</v>
      </c>
      <c r="B12726" s="6" t="s">
        <v>73</v>
      </c>
      <c r="C12726">
        <v>39</v>
      </c>
      <c r="D12726" t="s">
        <v>769</v>
      </c>
      <c r="G12726">
        <v>5</v>
      </c>
      <c r="J12726" t="s">
        <v>393</v>
      </c>
      <c r="K12726">
        <v>15</v>
      </c>
      <c r="L12726">
        <v>5</v>
      </c>
      <c r="M12726">
        <v>5</v>
      </c>
    </row>
    <row r="12727" spans="1:16" x14ac:dyDescent="0.25">
      <c r="A12727">
        <v>2014</v>
      </c>
      <c r="B12727" s="6" t="s">
        <v>73</v>
      </c>
      <c r="C12727">
        <v>40</v>
      </c>
      <c r="D12727" t="s">
        <v>769</v>
      </c>
      <c r="G12727">
        <v>8</v>
      </c>
      <c r="J12727" t="s">
        <v>398</v>
      </c>
      <c r="K12727">
        <v>8</v>
      </c>
      <c r="L12727">
        <v>6</v>
      </c>
      <c r="M12727">
        <v>3</v>
      </c>
    </row>
    <row r="12728" spans="1:16" x14ac:dyDescent="0.25">
      <c r="A12728">
        <v>2014</v>
      </c>
      <c r="B12728" s="6" t="s">
        <v>73</v>
      </c>
      <c r="C12728">
        <v>41</v>
      </c>
      <c r="D12728" t="s">
        <v>769</v>
      </c>
      <c r="G12728">
        <v>10</v>
      </c>
      <c r="J12728" t="s">
        <v>393</v>
      </c>
      <c r="K12728">
        <v>10</v>
      </c>
      <c r="L12728">
        <v>5</v>
      </c>
      <c r="M12728">
        <v>10</v>
      </c>
      <c r="P12728">
        <v>30</v>
      </c>
    </row>
    <row r="12729" spans="1:16" x14ac:dyDescent="0.25">
      <c r="A12729">
        <v>2014</v>
      </c>
      <c r="B12729" s="6" t="s">
        <v>73</v>
      </c>
      <c r="C12729">
        <v>42</v>
      </c>
      <c r="D12729" t="s">
        <v>769</v>
      </c>
      <c r="E12729">
        <v>4</v>
      </c>
      <c r="F12729">
        <v>32</v>
      </c>
      <c r="G12729">
        <v>55</v>
      </c>
      <c r="H12729">
        <v>0</v>
      </c>
      <c r="I12729" s="32">
        <f>(SUM(G12729:G12739))/(1000-H12729)*1000</f>
        <v>254</v>
      </c>
      <c r="J12729" t="s">
        <v>392</v>
      </c>
      <c r="K12729">
        <v>55</v>
      </c>
      <c r="L12729">
        <v>35</v>
      </c>
      <c r="M12729">
        <v>20</v>
      </c>
      <c r="O12729">
        <v>5</v>
      </c>
      <c r="P12729">
        <v>15</v>
      </c>
    </row>
    <row r="12730" spans="1:16" x14ac:dyDescent="0.25">
      <c r="A12730">
        <v>2014</v>
      </c>
      <c r="B12730" s="6" t="s">
        <v>73</v>
      </c>
      <c r="C12730">
        <v>43</v>
      </c>
      <c r="D12730" t="s">
        <v>769</v>
      </c>
      <c r="G12730">
        <v>25</v>
      </c>
      <c r="J12730" t="s">
        <v>390</v>
      </c>
      <c r="K12730">
        <v>25</v>
      </c>
      <c r="L12730">
        <v>20</v>
      </c>
      <c r="M12730">
        <v>15</v>
      </c>
      <c r="P12730">
        <v>10</v>
      </c>
    </row>
    <row r="12731" spans="1:16" x14ac:dyDescent="0.25">
      <c r="A12731">
        <v>2014</v>
      </c>
      <c r="B12731" s="6" t="s">
        <v>73</v>
      </c>
      <c r="C12731">
        <v>44</v>
      </c>
      <c r="D12731" t="s">
        <v>769</v>
      </c>
      <c r="G12731">
        <v>3</v>
      </c>
      <c r="J12731" t="s">
        <v>393</v>
      </c>
      <c r="K12731">
        <v>10</v>
      </c>
      <c r="L12731">
        <v>5</v>
      </c>
      <c r="M12731">
        <v>5</v>
      </c>
      <c r="P12731">
        <v>5</v>
      </c>
    </row>
    <row r="12732" spans="1:16" x14ac:dyDescent="0.25">
      <c r="A12732">
        <v>2014</v>
      </c>
      <c r="B12732" s="6" t="s">
        <v>73</v>
      </c>
      <c r="C12732">
        <v>45</v>
      </c>
      <c r="D12732" t="s">
        <v>769</v>
      </c>
      <c r="G12732">
        <v>6</v>
      </c>
      <c r="J12732" t="s">
        <v>398</v>
      </c>
      <c r="K12732">
        <v>12</v>
      </c>
      <c r="L12732">
        <v>4</v>
      </c>
      <c r="M12732">
        <v>4</v>
      </c>
    </row>
    <row r="12733" spans="1:16" x14ac:dyDescent="0.25">
      <c r="A12733">
        <v>2014</v>
      </c>
      <c r="B12733" s="6" t="s">
        <v>73</v>
      </c>
      <c r="C12733">
        <v>46</v>
      </c>
      <c r="D12733" t="s">
        <v>769</v>
      </c>
      <c r="G12733">
        <v>12</v>
      </c>
      <c r="J12733" t="s">
        <v>388</v>
      </c>
      <c r="K12733">
        <v>12</v>
      </c>
      <c r="L12733">
        <v>12</v>
      </c>
      <c r="M12733">
        <v>5</v>
      </c>
    </row>
    <row r="12734" spans="1:16" x14ac:dyDescent="0.25">
      <c r="A12734">
        <v>2014</v>
      </c>
      <c r="B12734" s="6" t="s">
        <v>73</v>
      </c>
      <c r="C12734">
        <v>47</v>
      </c>
      <c r="D12734" t="s">
        <v>769</v>
      </c>
      <c r="G12734">
        <v>25</v>
      </c>
      <c r="J12734" t="s">
        <v>388</v>
      </c>
      <c r="K12734">
        <v>25</v>
      </c>
      <c r="L12734">
        <v>15</v>
      </c>
      <c r="M12734">
        <v>4</v>
      </c>
    </row>
    <row r="12735" spans="1:16" x14ac:dyDescent="0.25">
      <c r="A12735">
        <v>2014</v>
      </c>
      <c r="B12735" s="6" t="s">
        <v>73</v>
      </c>
      <c r="C12735">
        <v>48</v>
      </c>
      <c r="D12735" t="s">
        <v>769</v>
      </c>
      <c r="G12735">
        <v>15</v>
      </c>
      <c r="J12735" t="s">
        <v>393</v>
      </c>
      <c r="K12735">
        <v>15</v>
      </c>
      <c r="L12735">
        <v>10</v>
      </c>
      <c r="M12735">
        <v>4</v>
      </c>
    </row>
    <row r="12736" spans="1:16" x14ac:dyDescent="0.25">
      <c r="A12736">
        <v>2014</v>
      </c>
      <c r="B12736" s="6" t="s">
        <v>73</v>
      </c>
      <c r="C12736">
        <v>49</v>
      </c>
      <c r="D12736" t="s">
        <v>769</v>
      </c>
      <c r="G12736">
        <v>12</v>
      </c>
      <c r="J12736" t="s">
        <v>398</v>
      </c>
      <c r="K12736">
        <v>12</v>
      </c>
      <c r="L12736">
        <v>4</v>
      </c>
      <c r="M12736">
        <v>3</v>
      </c>
    </row>
    <row r="12737" spans="1:16" x14ac:dyDescent="0.25">
      <c r="A12737">
        <v>2014</v>
      </c>
      <c r="B12737" s="6" t="s">
        <v>73</v>
      </c>
      <c r="C12737">
        <v>50</v>
      </c>
      <c r="D12737" t="s">
        <v>769</v>
      </c>
      <c r="G12737">
        <v>6</v>
      </c>
      <c r="J12737" t="s">
        <v>393</v>
      </c>
      <c r="K12737">
        <v>6</v>
      </c>
      <c r="L12737">
        <v>5</v>
      </c>
      <c r="M12737">
        <v>2</v>
      </c>
    </row>
    <row r="12738" spans="1:16" x14ac:dyDescent="0.25">
      <c r="A12738">
        <v>2014</v>
      </c>
      <c r="B12738" s="6" t="s">
        <v>73</v>
      </c>
      <c r="C12738">
        <v>51</v>
      </c>
      <c r="D12738" t="s">
        <v>769</v>
      </c>
      <c r="G12738">
        <v>65</v>
      </c>
      <c r="J12738" t="s">
        <v>393</v>
      </c>
      <c r="K12738">
        <v>65</v>
      </c>
      <c r="L12738">
        <v>30</v>
      </c>
      <c r="M12738">
        <v>10</v>
      </c>
      <c r="P12738">
        <v>10</v>
      </c>
    </row>
    <row r="12739" spans="1:16" x14ac:dyDescent="0.25">
      <c r="A12739">
        <v>2014</v>
      </c>
      <c r="B12739" s="6" t="s">
        <v>73</v>
      </c>
      <c r="C12739">
        <v>52</v>
      </c>
      <c r="D12739" t="s">
        <v>769</v>
      </c>
      <c r="G12739">
        <v>30</v>
      </c>
      <c r="J12739" t="s">
        <v>392</v>
      </c>
      <c r="K12739">
        <v>30</v>
      </c>
      <c r="L12739">
        <v>20</v>
      </c>
      <c r="M12739">
        <v>2</v>
      </c>
    </row>
    <row r="12740" spans="1:16" x14ac:dyDescent="0.25">
      <c r="A12740">
        <v>2014</v>
      </c>
      <c r="B12740" s="6" t="s">
        <v>73</v>
      </c>
      <c r="C12740">
        <v>53</v>
      </c>
      <c r="D12740" t="s">
        <v>716</v>
      </c>
      <c r="E12740">
        <v>5</v>
      </c>
      <c r="F12740">
        <v>32</v>
      </c>
      <c r="G12740">
        <v>2</v>
      </c>
      <c r="H12740">
        <v>0</v>
      </c>
      <c r="I12740" s="32">
        <f>(SUM(G12740:G12758))/(1000-H12740)*1000</f>
        <v>134</v>
      </c>
      <c r="J12740" t="s">
        <v>390</v>
      </c>
      <c r="K12740">
        <v>25</v>
      </c>
      <c r="L12740">
        <v>20</v>
      </c>
      <c r="M12740">
        <v>20</v>
      </c>
    </row>
    <row r="12741" spans="1:16" x14ac:dyDescent="0.25">
      <c r="A12741">
        <v>2014</v>
      </c>
      <c r="B12741" s="6" t="s">
        <v>73</v>
      </c>
      <c r="C12741">
        <v>54</v>
      </c>
      <c r="D12741" t="s">
        <v>716</v>
      </c>
      <c r="G12741">
        <v>20</v>
      </c>
      <c r="J12741" t="s">
        <v>398</v>
      </c>
      <c r="K12741">
        <v>30</v>
      </c>
      <c r="L12741">
        <v>20</v>
      </c>
      <c r="M12741">
        <v>15</v>
      </c>
    </row>
    <row r="12742" spans="1:16" x14ac:dyDescent="0.25">
      <c r="A12742">
        <v>2014</v>
      </c>
      <c r="B12742" s="6" t="s">
        <v>73</v>
      </c>
      <c r="C12742">
        <v>55</v>
      </c>
      <c r="D12742" t="s">
        <v>716</v>
      </c>
      <c r="G12742">
        <v>10</v>
      </c>
      <c r="J12742" t="s">
        <v>393</v>
      </c>
      <c r="K12742">
        <v>40</v>
      </c>
      <c r="L12742">
        <v>20</v>
      </c>
      <c r="M12742">
        <v>20</v>
      </c>
    </row>
    <row r="12743" spans="1:16" x14ac:dyDescent="0.25">
      <c r="A12743">
        <v>2014</v>
      </c>
      <c r="B12743" s="6" t="s">
        <v>73</v>
      </c>
      <c r="C12743">
        <v>56</v>
      </c>
      <c r="D12743" t="s">
        <v>716</v>
      </c>
      <c r="G12743">
        <v>5</v>
      </c>
      <c r="J12743" t="s">
        <v>393</v>
      </c>
      <c r="K12743">
        <v>10</v>
      </c>
      <c r="L12743">
        <v>5</v>
      </c>
      <c r="M12743">
        <v>2</v>
      </c>
    </row>
    <row r="12744" spans="1:16" x14ac:dyDescent="0.25">
      <c r="A12744">
        <v>2014</v>
      </c>
      <c r="B12744" s="6" t="s">
        <v>73</v>
      </c>
      <c r="C12744">
        <v>57</v>
      </c>
      <c r="D12744" t="s">
        <v>716</v>
      </c>
      <c r="G12744">
        <v>4</v>
      </c>
      <c r="J12744" t="s">
        <v>393</v>
      </c>
      <c r="K12744">
        <v>5</v>
      </c>
      <c r="L12744">
        <v>5</v>
      </c>
      <c r="M12744">
        <v>3</v>
      </c>
    </row>
    <row r="12745" spans="1:16" x14ac:dyDescent="0.25">
      <c r="A12745">
        <v>2014</v>
      </c>
      <c r="B12745" s="6" t="s">
        <v>73</v>
      </c>
      <c r="C12745">
        <v>58</v>
      </c>
      <c r="D12745" t="s">
        <v>716</v>
      </c>
      <c r="G12745">
        <v>2</v>
      </c>
      <c r="J12745" t="s">
        <v>398</v>
      </c>
      <c r="K12745">
        <v>12</v>
      </c>
      <c r="L12745">
        <v>5</v>
      </c>
      <c r="M12745">
        <v>5</v>
      </c>
    </row>
    <row r="12746" spans="1:16" x14ac:dyDescent="0.25">
      <c r="A12746">
        <v>2014</v>
      </c>
      <c r="B12746" s="6" t="s">
        <v>73</v>
      </c>
      <c r="C12746">
        <v>59</v>
      </c>
      <c r="D12746" t="s">
        <v>716</v>
      </c>
      <c r="G12746">
        <v>5</v>
      </c>
      <c r="J12746" t="s">
        <v>390</v>
      </c>
      <c r="K12746">
        <v>5</v>
      </c>
      <c r="L12746">
        <v>5</v>
      </c>
      <c r="M12746">
        <v>2</v>
      </c>
    </row>
    <row r="12747" spans="1:16" x14ac:dyDescent="0.25">
      <c r="A12747">
        <v>2014</v>
      </c>
      <c r="B12747" s="6" t="s">
        <v>73</v>
      </c>
      <c r="C12747">
        <v>60</v>
      </c>
      <c r="D12747" t="s">
        <v>716</v>
      </c>
      <c r="G12747">
        <v>3</v>
      </c>
      <c r="J12747" t="s">
        <v>398</v>
      </c>
      <c r="K12747">
        <v>10</v>
      </c>
      <c r="L12747">
        <v>5</v>
      </c>
      <c r="M12747">
        <v>5</v>
      </c>
    </row>
    <row r="12748" spans="1:16" x14ac:dyDescent="0.25">
      <c r="A12748">
        <v>2014</v>
      </c>
      <c r="B12748" s="6" t="s">
        <v>73</v>
      </c>
      <c r="C12748">
        <v>61</v>
      </c>
      <c r="D12748" t="s">
        <v>716</v>
      </c>
      <c r="G12748">
        <v>2</v>
      </c>
      <c r="J12748" t="s">
        <v>393</v>
      </c>
      <c r="K12748">
        <v>5</v>
      </c>
      <c r="L12748">
        <v>5</v>
      </c>
      <c r="M12748">
        <v>2</v>
      </c>
    </row>
    <row r="12749" spans="1:16" x14ac:dyDescent="0.25">
      <c r="A12749">
        <v>2014</v>
      </c>
      <c r="B12749" s="6" t="s">
        <v>73</v>
      </c>
      <c r="C12749">
        <v>62</v>
      </c>
      <c r="D12749" t="s">
        <v>716</v>
      </c>
      <c r="G12749">
        <v>1</v>
      </c>
      <c r="J12749" t="s">
        <v>425</v>
      </c>
      <c r="K12749">
        <v>4</v>
      </c>
      <c r="L12749">
        <v>2</v>
      </c>
      <c r="M12749">
        <v>1</v>
      </c>
    </row>
    <row r="12750" spans="1:16" x14ac:dyDescent="0.25">
      <c r="A12750">
        <v>2014</v>
      </c>
      <c r="B12750" s="6" t="s">
        <v>73</v>
      </c>
      <c r="C12750">
        <v>63</v>
      </c>
      <c r="D12750" t="s">
        <v>716</v>
      </c>
      <c r="G12750">
        <v>12</v>
      </c>
      <c r="J12750" t="s">
        <v>398</v>
      </c>
      <c r="K12750">
        <v>25</v>
      </c>
      <c r="L12750">
        <v>20</v>
      </c>
      <c r="M12750">
        <v>8</v>
      </c>
    </row>
    <row r="12751" spans="1:16" x14ac:dyDescent="0.25">
      <c r="A12751">
        <v>2014</v>
      </c>
      <c r="B12751" s="6" t="s">
        <v>73</v>
      </c>
      <c r="C12751">
        <v>64</v>
      </c>
      <c r="D12751" t="s">
        <v>716</v>
      </c>
      <c r="G12751">
        <v>2</v>
      </c>
      <c r="J12751" t="s">
        <v>393</v>
      </c>
      <c r="K12751">
        <v>5</v>
      </c>
      <c r="L12751">
        <v>5</v>
      </c>
      <c r="M12751">
        <v>5</v>
      </c>
    </row>
    <row r="12752" spans="1:16" x14ac:dyDescent="0.25">
      <c r="A12752">
        <v>2014</v>
      </c>
      <c r="B12752" s="6" t="s">
        <v>73</v>
      </c>
      <c r="C12752">
        <v>65</v>
      </c>
      <c r="D12752" t="s">
        <v>716</v>
      </c>
      <c r="G12752">
        <v>3</v>
      </c>
      <c r="J12752" t="s">
        <v>393</v>
      </c>
      <c r="K12752">
        <v>10</v>
      </c>
      <c r="L12752">
        <v>10</v>
      </c>
      <c r="M12752">
        <v>10</v>
      </c>
      <c r="P12752">
        <v>5</v>
      </c>
    </row>
    <row r="12753" spans="1:19" x14ac:dyDescent="0.25">
      <c r="A12753">
        <v>2014</v>
      </c>
      <c r="B12753" s="6" t="s">
        <v>73</v>
      </c>
      <c r="C12753">
        <v>66</v>
      </c>
      <c r="D12753" t="s">
        <v>716</v>
      </c>
      <c r="G12753">
        <v>5</v>
      </c>
      <c r="J12753" t="s">
        <v>390</v>
      </c>
      <c r="K12753">
        <v>8</v>
      </c>
      <c r="L12753">
        <v>8</v>
      </c>
      <c r="M12753">
        <v>3</v>
      </c>
    </row>
    <row r="12754" spans="1:19" x14ac:dyDescent="0.25">
      <c r="A12754">
        <v>2014</v>
      </c>
      <c r="B12754" s="6" t="s">
        <v>73</v>
      </c>
      <c r="C12754">
        <v>67</v>
      </c>
      <c r="D12754" t="s">
        <v>716</v>
      </c>
      <c r="G12754">
        <v>15</v>
      </c>
      <c r="J12754" t="s">
        <v>393</v>
      </c>
      <c r="K12754">
        <v>23</v>
      </c>
      <c r="L12754">
        <v>10</v>
      </c>
      <c r="M12754">
        <v>15</v>
      </c>
    </row>
    <row r="12755" spans="1:19" x14ac:dyDescent="0.25">
      <c r="A12755">
        <v>2014</v>
      </c>
      <c r="B12755" s="6" t="s">
        <v>73</v>
      </c>
      <c r="C12755">
        <v>68</v>
      </c>
      <c r="D12755" t="s">
        <v>716</v>
      </c>
      <c r="G12755">
        <v>5</v>
      </c>
      <c r="J12755" t="s">
        <v>393</v>
      </c>
      <c r="K12755">
        <v>30</v>
      </c>
      <c r="L12755">
        <v>25</v>
      </c>
      <c r="M12755">
        <v>40</v>
      </c>
      <c r="P12755">
        <v>10</v>
      </c>
    </row>
    <row r="12756" spans="1:19" x14ac:dyDescent="0.25">
      <c r="A12756">
        <v>2014</v>
      </c>
      <c r="B12756" s="6" t="s">
        <v>73</v>
      </c>
      <c r="C12756">
        <v>69</v>
      </c>
      <c r="D12756" t="s">
        <v>716</v>
      </c>
      <c r="G12756">
        <v>15</v>
      </c>
      <c r="J12756" t="s">
        <v>392</v>
      </c>
      <c r="K12756">
        <v>15</v>
      </c>
      <c r="L12756">
        <v>15</v>
      </c>
      <c r="M12756">
        <v>20</v>
      </c>
    </row>
    <row r="12757" spans="1:19" x14ac:dyDescent="0.25">
      <c r="A12757">
        <v>2014</v>
      </c>
      <c r="B12757" s="6" t="s">
        <v>73</v>
      </c>
      <c r="C12757">
        <v>70</v>
      </c>
      <c r="D12757" t="s">
        <v>716</v>
      </c>
      <c r="G12757">
        <v>8</v>
      </c>
      <c r="J12757" t="s">
        <v>392</v>
      </c>
      <c r="K12757">
        <v>10</v>
      </c>
      <c r="L12757">
        <v>8</v>
      </c>
      <c r="M12757">
        <v>5</v>
      </c>
    </row>
    <row r="12758" spans="1:19" x14ac:dyDescent="0.25">
      <c r="A12758">
        <v>2014</v>
      </c>
      <c r="B12758" s="6" t="s">
        <v>73</v>
      </c>
      <c r="C12758">
        <v>71</v>
      </c>
      <c r="D12758" t="s">
        <v>716</v>
      </c>
      <c r="G12758">
        <v>15</v>
      </c>
      <c r="J12758" t="s">
        <v>398</v>
      </c>
      <c r="K12758">
        <v>20</v>
      </c>
      <c r="L12758">
        <v>20</v>
      </c>
      <c r="M12758">
        <v>15</v>
      </c>
    </row>
    <row r="12759" spans="1:19" x14ac:dyDescent="0.25">
      <c r="A12759">
        <v>2014</v>
      </c>
      <c r="B12759" s="6" t="s">
        <v>73</v>
      </c>
      <c r="C12759">
        <v>72</v>
      </c>
      <c r="D12759" t="s">
        <v>716</v>
      </c>
      <c r="E12759">
        <v>6</v>
      </c>
      <c r="F12759">
        <v>32</v>
      </c>
      <c r="G12759">
        <v>10</v>
      </c>
      <c r="H12759">
        <v>0</v>
      </c>
      <c r="I12759" s="32">
        <f>(SUM(G12759:G12769))/(1000-H12759)*1000</f>
        <v>144</v>
      </c>
      <c r="J12759" t="s">
        <v>389</v>
      </c>
      <c r="K12759">
        <v>15</v>
      </c>
      <c r="L12759">
        <v>10</v>
      </c>
      <c r="M12759">
        <v>15</v>
      </c>
    </row>
    <row r="12760" spans="1:19" x14ac:dyDescent="0.25">
      <c r="A12760">
        <v>2014</v>
      </c>
      <c r="B12760" s="6" t="s">
        <v>73</v>
      </c>
      <c r="C12760">
        <v>73</v>
      </c>
      <c r="D12760" t="s">
        <v>716</v>
      </c>
      <c r="G12760">
        <v>25</v>
      </c>
      <c r="J12760" t="s">
        <v>389</v>
      </c>
      <c r="K12760">
        <v>25</v>
      </c>
      <c r="L12760">
        <v>20</v>
      </c>
      <c r="M12760">
        <v>10</v>
      </c>
    </row>
    <row r="12761" spans="1:19" x14ac:dyDescent="0.25">
      <c r="A12761">
        <v>2014</v>
      </c>
      <c r="B12761" s="6" t="s">
        <v>73</v>
      </c>
      <c r="C12761">
        <v>74</v>
      </c>
      <c r="D12761" t="s">
        <v>716</v>
      </c>
      <c r="G12761">
        <v>2</v>
      </c>
      <c r="J12761" t="s">
        <v>392</v>
      </c>
      <c r="K12761">
        <v>12</v>
      </c>
      <c r="L12761">
        <v>10</v>
      </c>
      <c r="M12761">
        <v>5</v>
      </c>
    </row>
    <row r="12762" spans="1:19" x14ac:dyDescent="0.25">
      <c r="A12762">
        <v>2014</v>
      </c>
      <c r="B12762" s="6" t="s">
        <v>73</v>
      </c>
      <c r="C12762">
        <v>75</v>
      </c>
      <c r="D12762" t="s">
        <v>716</v>
      </c>
      <c r="G12762">
        <v>2</v>
      </c>
      <c r="J12762" t="s">
        <v>393</v>
      </c>
      <c r="K12762">
        <v>40</v>
      </c>
      <c r="L12762">
        <v>40</v>
      </c>
      <c r="M12762">
        <v>20</v>
      </c>
    </row>
    <row r="12763" spans="1:19" x14ac:dyDescent="0.25">
      <c r="A12763">
        <v>2014</v>
      </c>
      <c r="B12763" s="6" t="s">
        <v>73</v>
      </c>
      <c r="C12763">
        <v>76</v>
      </c>
      <c r="D12763" t="s">
        <v>716</v>
      </c>
      <c r="G12763">
        <v>10</v>
      </c>
      <c r="J12763" t="s">
        <v>398</v>
      </c>
      <c r="K12763">
        <v>15</v>
      </c>
      <c r="L12763">
        <v>15</v>
      </c>
      <c r="M12763">
        <v>10</v>
      </c>
    </row>
    <row r="12764" spans="1:19" x14ac:dyDescent="0.25">
      <c r="A12764">
        <v>2014</v>
      </c>
      <c r="B12764" s="6" t="s">
        <v>73</v>
      </c>
      <c r="C12764">
        <v>77</v>
      </c>
      <c r="D12764" t="s">
        <v>716</v>
      </c>
      <c r="G12764">
        <v>5</v>
      </c>
      <c r="J12764" t="s">
        <v>390</v>
      </c>
      <c r="K12764">
        <v>10</v>
      </c>
      <c r="L12764">
        <v>3</v>
      </c>
      <c r="M12764">
        <v>2</v>
      </c>
    </row>
    <row r="12765" spans="1:19" x14ac:dyDescent="0.25">
      <c r="A12765">
        <v>2014</v>
      </c>
      <c r="B12765" s="6" t="s">
        <v>73</v>
      </c>
      <c r="C12765">
        <v>78</v>
      </c>
      <c r="D12765" t="s">
        <v>716</v>
      </c>
      <c r="G12765">
        <v>40</v>
      </c>
      <c r="J12765" t="s">
        <v>427</v>
      </c>
      <c r="K12765">
        <v>40</v>
      </c>
      <c r="L12765">
        <v>35</v>
      </c>
      <c r="M12765">
        <v>40</v>
      </c>
      <c r="S12765" t="s">
        <v>47</v>
      </c>
    </row>
    <row r="12766" spans="1:19" x14ac:dyDescent="0.25">
      <c r="A12766">
        <v>2014</v>
      </c>
      <c r="B12766" s="6" t="s">
        <v>73</v>
      </c>
      <c r="C12766">
        <v>79</v>
      </c>
      <c r="D12766" t="s">
        <v>716</v>
      </c>
      <c r="G12766">
        <v>10</v>
      </c>
      <c r="J12766" t="s">
        <v>398</v>
      </c>
      <c r="K12766">
        <v>20</v>
      </c>
      <c r="L12766">
        <v>15</v>
      </c>
      <c r="M12766">
        <v>10</v>
      </c>
    </row>
    <row r="12767" spans="1:19" x14ac:dyDescent="0.25">
      <c r="A12767">
        <v>2014</v>
      </c>
      <c r="B12767" s="6" t="s">
        <v>73</v>
      </c>
      <c r="C12767">
        <v>80</v>
      </c>
      <c r="D12767" t="s">
        <v>716</v>
      </c>
      <c r="G12767">
        <v>10</v>
      </c>
      <c r="J12767" t="s">
        <v>427</v>
      </c>
      <c r="K12767">
        <v>20</v>
      </c>
      <c r="L12767">
        <v>10</v>
      </c>
      <c r="M12767">
        <v>10</v>
      </c>
    </row>
    <row r="12768" spans="1:19" x14ac:dyDescent="0.25">
      <c r="A12768">
        <v>2014</v>
      </c>
      <c r="B12768" s="6" t="s">
        <v>73</v>
      </c>
      <c r="C12768">
        <v>81</v>
      </c>
      <c r="D12768" t="s">
        <v>716</v>
      </c>
      <c r="G12768">
        <v>20</v>
      </c>
      <c r="J12768" t="s">
        <v>393</v>
      </c>
      <c r="K12768">
        <v>60</v>
      </c>
      <c r="L12768">
        <v>30</v>
      </c>
      <c r="M12768">
        <v>30</v>
      </c>
      <c r="P12768">
        <v>10</v>
      </c>
    </row>
    <row r="12769" spans="1:21" x14ac:dyDescent="0.25">
      <c r="A12769">
        <v>2014</v>
      </c>
      <c r="B12769" s="6" t="s">
        <v>73</v>
      </c>
      <c r="C12769">
        <v>82</v>
      </c>
      <c r="D12769" t="s">
        <v>716</v>
      </c>
      <c r="G12769">
        <v>10</v>
      </c>
      <c r="J12769" t="s">
        <v>392</v>
      </c>
      <c r="K12769">
        <v>25</v>
      </c>
      <c r="L12769">
        <v>20</v>
      </c>
      <c r="M12769">
        <v>15</v>
      </c>
    </row>
    <row r="12770" spans="1:21" x14ac:dyDescent="0.25">
      <c r="A12770">
        <v>2014</v>
      </c>
      <c r="B12770" s="6" t="s">
        <v>73</v>
      </c>
      <c r="C12770">
        <v>83</v>
      </c>
      <c r="D12770" t="s">
        <v>716</v>
      </c>
      <c r="E12770">
        <v>7</v>
      </c>
      <c r="F12770">
        <v>32</v>
      </c>
      <c r="G12770">
        <v>15</v>
      </c>
      <c r="H12770">
        <v>0</v>
      </c>
      <c r="I12770" s="32">
        <f>(SUM(G12770:G12789))/(1000-H12770)*1000</f>
        <v>179</v>
      </c>
      <c r="J12770" t="s">
        <v>393</v>
      </c>
      <c r="K12770">
        <v>20</v>
      </c>
      <c r="L12770">
        <v>15</v>
      </c>
      <c r="M12770">
        <v>20</v>
      </c>
      <c r="P12770">
        <v>15</v>
      </c>
    </row>
    <row r="12771" spans="1:21" x14ac:dyDescent="0.25">
      <c r="A12771">
        <v>2014</v>
      </c>
      <c r="B12771" s="6" t="s">
        <v>73</v>
      </c>
      <c r="C12771">
        <v>84</v>
      </c>
      <c r="D12771" t="s">
        <v>716</v>
      </c>
      <c r="G12771">
        <v>2</v>
      </c>
      <c r="J12771" t="s">
        <v>398</v>
      </c>
      <c r="K12771">
        <v>30</v>
      </c>
      <c r="L12771">
        <v>10</v>
      </c>
      <c r="M12771">
        <v>15</v>
      </c>
    </row>
    <row r="12772" spans="1:21" x14ac:dyDescent="0.25">
      <c r="A12772">
        <v>2014</v>
      </c>
      <c r="B12772" s="6" t="s">
        <v>73</v>
      </c>
      <c r="C12772">
        <v>85</v>
      </c>
      <c r="D12772" t="s">
        <v>716</v>
      </c>
      <c r="G12772">
        <v>5</v>
      </c>
      <c r="J12772" t="s">
        <v>389</v>
      </c>
      <c r="K12772">
        <v>10</v>
      </c>
      <c r="L12772">
        <v>10</v>
      </c>
      <c r="M12772">
        <v>5</v>
      </c>
    </row>
    <row r="12773" spans="1:21" x14ac:dyDescent="0.25">
      <c r="A12773">
        <v>2014</v>
      </c>
      <c r="B12773" s="6" t="s">
        <v>73</v>
      </c>
      <c r="C12773">
        <v>86</v>
      </c>
      <c r="D12773" t="s">
        <v>716</v>
      </c>
      <c r="G12773">
        <v>15</v>
      </c>
      <c r="J12773" t="s">
        <v>398</v>
      </c>
      <c r="K12773">
        <v>30</v>
      </c>
      <c r="L12773">
        <v>15</v>
      </c>
      <c r="M12773">
        <v>10</v>
      </c>
    </row>
    <row r="12774" spans="1:21" x14ac:dyDescent="0.25">
      <c r="A12774">
        <v>2014</v>
      </c>
      <c r="B12774" s="6" t="s">
        <v>73</v>
      </c>
      <c r="C12774">
        <v>87</v>
      </c>
      <c r="D12774" t="s">
        <v>716</v>
      </c>
      <c r="G12774">
        <v>20</v>
      </c>
      <c r="J12774" t="s">
        <v>388</v>
      </c>
      <c r="K12774">
        <v>35</v>
      </c>
      <c r="L12774">
        <v>20</v>
      </c>
      <c r="M12774">
        <v>25</v>
      </c>
      <c r="P12774">
        <v>10</v>
      </c>
    </row>
    <row r="12775" spans="1:21" x14ac:dyDescent="0.25">
      <c r="A12775">
        <v>2014</v>
      </c>
      <c r="B12775" s="6" t="s">
        <v>73</v>
      </c>
      <c r="C12775">
        <v>88</v>
      </c>
      <c r="D12775" t="s">
        <v>716</v>
      </c>
      <c r="G12775">
        <v>5</v>
      </c>
      <c r="J12775" t="s">
        <v>398</v>
      </c>
      <c r="K12775">
        <v>20</v>
      </c>
      <c r="L12775">
        <v>20</v>
      </c>
      <c r="M12775">
        <v>10</v>
      </c>
    </row>
    <row r="12776" spans="1:21" x14ac:dyDescent="0.25">
      <c r="A12776">
        <v>2014</v>
      </c>
      <c r="B12776" s="6" t="s">
        <v>73</v>
      </c>
      <c r="C12776">
        <v>89</v>
      </c>
      <c r="D12776" t="s">
        <v>716</v>
      </c>
      <c r="G12776">
        <v>8</v>
      </c>
      <c r="J12776" t="s">
        <v>427</v>
      </c>
      <c r="K12776">
        <v>10</v>
      </c>
      <c r="L12776">
        <v>8</v>
      </c>
      <c r="M12776">
        <v>5</v>
      </c>
    </row>
    <row r="12777" spans="1:21" x14ac:dyDescent="0.25">
      <c r="A12777">
        <v>2014</v>
      </c>
      <c r="B12777" s="6" t="s">
        <v>73</v>
      </c>
      <c r="C12777">
        <v>90</v>
      </c>
      <c r="D12777" t="s">
        <v>716</v>
      </c>
      <c r="G12777">
        <v>10</v>
      </c>
      <c r="J12777" t="s">
        <v>398</v>
      </c>
      <c r="K12777">
        <v>10</v>
      </c>
      <c r="L12777">
        <v>10</v>
      </c>
      <c r="M12777">
        <v>5</v>
      </c>
    </row>
    <row r="12778" spans="1:21" x14ac:dyDescent="0.25">
      <c r="A12778">
        <v>2014</v>
      </c>
      <c r="B12778" s="6" t="s">
        <v>73</v>
      </c>
      <c r="C12778">
        <v>91</v>
      </c>
      <c r="D12778" t="s">
        <v>716</v>
      </c>
      <c r="G12778">
        <v>12</v>
      </c>
      <c r="J12778" t="s">
        <v>388</v>
      </c>
      <c r="K12778">
        <v>45</v>
      </c>
      <c r="L12778">
        <v>30</v>
      </c>
      <c r="M12778">
        <v>20</v>
      </c>
      <c r="U12778" t="s">
        <v>793</v>
      </c>
    </row>
    <row r="12779" spans="1:21" x14ac:dyDescent="0.25">
      <c r="A12779">
        <v>2014</v>
      </c>
      <c r="B12779" s="6" t="s">
        <v>73</v>
      </c>
      <c r="C12779">
        <v>92</v>
      </c>
      <c r="D12779" t="s">
        <v>716</v>
      </c>
      <c r="G12779">
        <v>10</v>
      </c>
      <c r="J12779" t="s">
        <v>398</v>
      </c>
      <c r="K12779">
        <v>10</v>
      </c>
      <c r="L12779">
        <v>10</v>
      </c>
      <c r="M12779">
        <v>5</v>
      </c>
    </row>
    <row r="12780" spans="1:21" x14ac:dyDescent="0.25">
      <c r="A12780">
        <v>2014</v>
      </c>
      <c r="B12780" s="6" t="s">
        <v>73</v>
      </c>
      <c r="C12780">
        <v>93</v>
      </c>
      <c r="D12780" t="s">
        <v>716</v>
      </c>
      <c r="G12780">
        <v>5</v>
      </c>
      <c r="J12780" t="s">
        <v>386</v>
      </c>
      <c r="K12780">
        <v>50</v>
      </c>
      <c r="L12780">
        <v>45</v>
      </c>
      <c r="M12780">
        <v>35</v>
      </c>
    </row>
    <row r="12781" spans="1:21" x14ac:dyDescent="0.25">
      <c r="A12781">
        <v>2014</v>
      </c>
      <c r="B12781" s="6" t="s">
        <v>73</v>
      </c>
      <c r="C12781">
        <v>94</v>
      </c>
      <c r="D12781" t="s">
        <v>716</v>
      </c>
      <c r="G12781">
        <v>5</v>
      </c>
      <c r="J12781" t="s">
        <v>390</v>
      </c>
      <c r="K12781">
        <v>10</v>
      </c>
      <c r="L12781">
        <v>10</v>
      </c>
      <c r="M12781">
        <v>2</v>
      </c>
    </row>
    <row r="12782" spans="1:21" x14ac:dyDescent="0.25">
      <c r="A12782">
        <v>2014</v>
      </c>
      <c r="B12782" s="6" t="s">
        <v>73</v>
      </c>
      <c r="C12782">
        <v>95</v>
      </c>
      <c r="D12782" t="s">
        <v>716</v>
      </c>
      <c r="G12782">
        <v>5</v>
      </c>
      <c r="J12782" t="s">
        <v>393</v>
      </c>
      <c r="K12782">
        <v>15</v>
      </c>
      <c r="L12782">
        <v>5</v>
      </c>
      <c r="M12782">
        <v>10</v>
      </c>
    </row>
    <row r="12783" spans="1:21" x14ac:dyDescent="0.25">
      <c r="A12783">
        <v>2014</v>
      </c>
      <c r="B12783" s="6" t="s">
        <v>73</v>
      </c>
      <c r="C12783">
        <v>96</v>
      </c>
      <c r="D12783" t="s">
        <v>716</v>
      </c>
      <c r="G12783">
        <v>20</v>
      </c>
      <c r="J12783" t="s">
        <v>390</v>
      </c>
      <c r="K12783">
        <v>35</v>
      </c>
      <c r="L12783">
        <v>20</v>
      </c>
      <c r="M12783">
        <v>10</v>
      </c>
    </row>
    <row r="12784" spans="1:21" x14ac:dyDescent="0.25">
      <c r="A12784">
        <v>2014</v>
      </c>
      <c r="B12784" s="6" t="s">
        <v>73</v>
      </c>
      <c r="C12784">
        <v>97</v>
      </c>
      <c r="D12784" t="s">
        <v>716</v>
      </c>
      <c r="G12784">
        <v>5</v>
      </c>
      <c r="J12784" t="s">
        <v>398</v>
      </c>
      <c r="K12784">
        <v>5</v>
      </c>
      <c r="L12784">
        <v>5</v>
      </c>
      <c r="M12784">
        <v>2</v>
      </c>
    </row>
    <row r="12785" spans="1:19" x14ac:dyDescent="0.25">
      <c r="A12785">
        <v>2014</v>
      </c>
      <c r="B12785" s="6" t="s">
        <v>73</v>
      </c>
      <c r="C12785">
        <v>98</v>
      </c>
      <c r="D12785" t="s">
        <v>716</v>
      </c>
      <c r="G12785">
        <v>2</v>
      </c>
      <c r="J12785" t="s">
        <v>397</v>
      </c>
      <c r="K12785">
        <v>7</v>
      </c>
      <c r="L12785">
        <v>5</v>
      </c>
      <c r="M12785">
        <v>3</v>
      </c>
    </row>
    <row r="12786" spans="1:19" x14ac:dyDescent="0.25">
      <c r="A12786">
        <v>2014</v>
      </c>
      <c r="B12786" s="6" t="s">
        <v>73</v>
      </c>
      <c r="C12786">
        <v>99</v>
      </c>
      <c r="D12786" t="s">
        <v>716</v>
      </c>
      <c r="G12786">
        <v>10</v>
      </c>
      <c r="J12786" t="s">
        <v>398</v>
      </c>
      <c r="K12786">
        <v>10</v>
      </c>
      <c r="L12786">
        <v>5</v>
      </c>
      <c r="M12786">
        <v>2</v>
      </c>
    </row>
    <row r="12787" spans="1:19" x14ac:dyDescent="0.25">
      <c r="A12787">
        <v>2014</v>
      </c>
      <c r="B12787" s="6" t="s">
        <v>73</v>
      </c>
      <c r="C12787">
        <v>100</v>
      </c>
      <c r="D12787" t="s">
        <v>716</v>
      </c>
      <c r="G12787">
        <v>15</v>
      </c>
      <c r="J12787" t="s">
        <v>388</v>
      </c>
      <c r="K12787">
        <v>20</v>
      </c>
      <c r="L12787">
        <v>15</v>
      </c>
      <c r="M12787">
        <v>20</v>
      </c>
    </row>
    <row r="12788" spans="1:19" x14ac:dyDescent="0.25">
      <c r="A12788">
        <v>2014</v>
      </c>
      <c r="B12788" s="6" t="s">
        <v>73</v>
      </c>
      <c r="C12788">
        <v>101</v>
      </c>
      <c r="D12788" t="s">
        <v>716</v>
      </c>
      <c r="G12788">
        <v>5</v>
      </c>
      <c r="J12788" t="s">
        <v>390</v>
      </c>
      <c r="K12788">
        <v>7</v>
      </c>
      <c r="L12788">
        <v>5</v>
      </c>
      <c r="M12788">
        <v>2</v>
      </c>
    </row>
    <row r="12789" spans="1:19" x14ac:dyDescent="0.25">
      <c r="A12789">
        <v>2014</v>
      </c>
      <c r="B12789" s="6" t="s">
        <v>73</v>
      </c>
      <c r="C12789">
        <v>102</v>
      </c>
      <c r="D12789" t="s">
        <v>716</v>
      </c>
      <c r="G12789">
        <v>5</v>
      </c>
      <c r="J12789" t="s">
        <v>393</v>
      </c>
      <c r="K12789">
        <v>10</v>
      </c>
      <c r="L12789">
        <v>10</v>
      </c>
      <c r="M12789">
        <v>3</v>
      </c>
    </row>
    <row r="12790" spans="1:19" x14ac:dyDescent="0.25">
      <c r="A12790">
        <v>2014</v>
      </c>
      <c r="B12790" t="s">
        <v>102</v>
      </c>
      <c r="C12790">
        <v>1</v>
      </c>
      <c r="D12790" t="s">
        <v>716</v>
      </c>
      <c r="E12790">
        <v>1</v>
      </c>
      <c r="F12790">
        <v>65</v>
      </c>
      <c r="G12790">
        <v>25</v>
      </c>
      <c r="H12790">
        <v>0</v>
      </c>
      <c r="I12790">
        <f>(SUM(G12790:G12796))/(1000-H12790)*1000</f>
        <v>128</v>
      </c>
      <c r="J12790" t="s">
        <v>390</v>
      </c>
      <c r="K12790">
        <v>40</v>
      </c>
      <c r="L12790">
        <v>35</v>
      </c>
      <c r="M12790">
        <v>20</v>
      </c>
    </row>
    <row r="12791" spans="1:19" x14ac:dyDescent="0.25">
      <c r="A12791">
        <v>2014</v>
      </c>
      <c r="B12791" t="s">
        <v>102</v>
      </c>
      <c r="C12791">
        <v>2</v>
      </c>
      <c r="D12791" t="s">
        <v>716</v>
      </c>
      <c r="G12791">
        <v>5</v>
      </c>
      <c r="J12791" t="s">
        <v>389</v>
      </c>
      <c r="K12791">
        <v>20</v>
      </c>
      <c r="L12791">
        <v>15</v>
      </c>
      <c r="M12791">
        <v>8</v>
      </c>
      <c r="P12791">
        <v>5</v>
      </c>
    </row>
    <row r="12792" spans="1:19" x14ac:dyDescent="0.25">
      <c r="A12792">
        <v>2014</v>
      </c>
      <c r="B12792" t="s">
        <v>102</v>
      </c>
      <c r="C12792">
        <v>3</v>
      </c>
      <c r="D12792" t="s">
        <v>716</v>
      </c>
      <c r="G12792">
        <v>10</v>
      </c>
      <c r="J12792" t="s">
        <v>388</v>
      </c>
      <c r="K12792">
        <v>30</v>
      </c>
      <c r="L12792">
        <v>15</v>
      </c>
      <c r="M12792">
        <v>10</v>
      </c>
    </row>
    <row r="12793" spans="1:19" x14ac:dyDescent="0.25">
      <c r="A12793">
        <v>2014</v>
      </c>
      <c r="B12793" t="s">
        <v>102</v>
      </c>
      <c r="C12793">
        <v>4</v>
      </c>
      <c r="D12793" t="s">
        <v>716</v>
      </c>
      <c r="G12793">
        <v>4</v>
      </c>
      <c r="J12793" t="s">
        <v>430</v>
      </c>
      <c r="K12793">
        <v>5</v>
      </c>
      <c r="L12793">
        <v>5</v>
      </c>
      <c r="M12793">
        <v>2</v>
      </c>
    </row>
    <row r="12794" spans="1:19" x14ac:dyDescent="0.25">
      <c r="A12794">
        <v>2014</v>
      </c>
      <c r="B12794" t="s">
        <v>102</v>
      </c>
      <c r="C12794">
        <v>5</v>
      </c>
      <c r="D12794" t="s">
        <v>716</v>
      </c>
      <c r="G12794">
        <v>10</v>
      </c>
      <c r="J12794" t="s">
        <v>438</v>
      </c>
      <c r="K12794">
        <v>15</v>
      </c>
      <c r="L12794">
        <v>10</v>
      </c>
      <c r="M12794">
        <v>5</v>
      </c>
      <c r="P12794">
        <v>80</v>
      </c>
    </row>
    <row r="12795" spans="1:19" x14ac:dyDescent="0.25">
      <c r="A12795">
        <v>2014</v>
      </c>
      <c r="B12795" t="s">
        <v>102</v>
      </c>
      <c r="C12795">
        <v>6</v>
      </c>
      <c r="D12795" t="s">
        <v>716</v>
      </c>
      <c r="G12795">
        <v>54</v>
      </c>
      <c r="J12795" t="s">
        <v>427</v>
      </c>
      <c r="K12795">
        <v>74</v>
      </c>
      <c r="L12795">
        <v>60</v>
      </c>
      <c r="M12795">
        <v>35</v>
      </c>
      <c r="P12795">
        <v>95</v>
      </c>
    </row>
    <row r="12796" spans="1:19" x14ac:dyDescent="0.25">
      <c r="A12796">
        <v>2014</v>
      </c>
      <c r="B12796" t="s">
        <v>102</v>
      </c>
      <c r="C12796">
        <v>7</v>
      </c>
      <c r="D12796" t="s">
        <v>716</v>
      </c>
      <c r="G12796">
        <v>20</v>
      </c>
      <c r="J12796" t="s">
        <v>427</v>
      </c>
      <c r="K12796">
        <v>80</v>
      </c>
      <c r="L12796">
        <v>70</v>
      </c>
      <c r="M12796">
        <v>40</v>
      </c>
      <c r="S12796" t="s">
        <v>794</v>
      </c>
    </row>
    <row r="12797" spans="1:19" x14ac:dyDescent="0.25">
      <c r="A12797">
        <v>2014</v>
      </c>
      <c r="B12797" t="s">
        <v>102</v>
      </c>
      <c r="C12797">
        <v>8</v>
      </c>
      <c r="D12797" t="s">
        <v>716</v>
      </c>
      <c r="E12797">
        <v>2</v>
      </c>
      <c r="F12797">
        <v>65</v>
      </c>
      <c r="G12797">
        <v>4</v>
      </c>
      <c r="H12797">
        <v>0</v>
      </c>
      <c r="I12797">
        <f>(SUM(G12797:G12803))/(1000-H12797)*1000</f>
        <v>73</v>
      </c>
      <c r="J12797" t="s">
        <v>389</v>
      </c>
      <c r="K12797">
        <v>15</v>
      </c>
      <c r="L12797">
        <v>10</v>
      </c>
      <c r="M12797">
        <v>5</v>
      </c>
      <c r="P12797">
        <v>5</v>
      </c>
    </row>
    <row r="12798" spans="1:19" x14ac:dyDescent="0.25">
      <c r="A12798">
        <v>2014</v>
      </c>
      <c r="B12798" t="s">
        <v>102</v>
      </c>
      <c r="C12798">
        <v>9</v>
      </c>
      <c r="D12798" t="s">
        <v>716</v>
      </c>
      <c r="G12798">
        <v>20</v>
      </c>
      <c r="J12798" t="s">
        <v>392</v>
      </c>
      <c r="K12798">
        <v>45</v>
      </c>
      <c r="L12798">
        <v>20</v>
      </c>
      <c r="M12798">
        <v>15</v>
      </c>
      <c r="P12798">
        <v>65</v>
      </c>
    </row>
    <row r="12799" spans="1:19" x14ac:dyDescent="0.25">
      <c r="A12799">
        <v>2014</v>
      </c>
      <c r="B12799" t="s">
        <v>102</v>
      </c>
      <c r="C12799">
        <v>10</v>
      </c>
      <c r="D12799" t="s">
        <v>716</v>
      </c>
      <c r="G12799">
        <v>20</v>
      </c>
      <c r="J12799" t="s">
        <v>389</v>
      </c>
      <c r="K12799">
        <v>100</v>
      </c>
      <c r="L12799">
        <v>80</v>
      </c>
      <c r="M12799">
        <v>40</v>
      </c>
    </row>
    <row r="12800" spans="1:19" x14ac:dyDescent="0.25">
      <c r="A12800">
        <v>2014</v>
      </c>
      <c r="B12800" t="s">
        <v>102</v>
      </c>
      <c r="C12800">
        <v>11</v>
      </c>
      <c r="D12800" t="s">
        <v>716</v>
      </c>
      <c r="G12800">
        <v>15</v>
      </c>
      <c r="J12800" t="s">
        <v>393</v>
      </c>
      <c r="K12800">
        <v>15</v>
      </c>
      <c r="L12800">
        <v>10</v>
      </c>
      <c r="M12800">
        <v>10</v>
      </c>
      <c r="P12800">
        <v>90</v>
      </c>
    </row>
    <row r="12801" spans="1:19" x14ac:dyDescent="0.25">
      <c r="A12801">
        <v>2014</v>
      </c>
      <c r="B12801" t="s">
        <v>102</v>
      </c>
      <c r="C12801">
        <v>12</v>
      </c>
      <c r="D12801" t="s">
        <v>716</v>
      </c>
      <c r="G12801">
        <v>5</v>
      </c>
      <c r="J12801" t="s">
        <v>389</v>
      </c>
      <c r="K12801">
        <v>70</v>
      </c>
      <c r="L12801">
        <v>60</v>
      </c>
      <c r="M12801">
        <v>50</v>
      </c>
      <c r="P12801">
        <v>10</v>
      </c>
      <c r="S12801" t="s">
        <v>795</v>
      </c>
    </row>
    <row r="12802" spans="1:19" x14ac:dyDescent="0.25">
      <c r="A12802">
        <v>2014</v>
      </c>
      <c r="B12802" t="s">
        <v>102</v>
      </c>
      <c r="C12802">
        <v>13</v>
      </c>
      <c r="D12802" t="s">
        <v>716</v>
      </c>
      <c r="G12802">
        <v>5</v>
      </c>
      <c r="J12802" t="s">
        <v>418</v>
      </c>
      <c r="K12802">
        <v>12</v>
      </c>
      <c r="L12802">
        <v>10</v>
      </c>
      <c r="M12802">
        <v>5</v>
      </c>
    </row>
    <row r="12803" spans="1:19" x14ac:dyDescent="0.25">
      <c r="A12803">
        <v>2014</v>
      </c>
      <c r="B12803" t="s">
        <v>102</v>
      </c>
      <c r="C12803">
        <v>14</v>
      </c>
      <c r="D12803" t="s">
        <v>716</v>
      </c>
      <c r="G12803">
        <v>4</v>
      </c>
      <c r="J12803" t="s">
        <v>454</v>
      </c>
      <c r="K12803">
        <v>4</v>
      </c>
      <c r="L12803">
        <v>4</v>
      </c>
      <c r="M12803">
        <v>2</v>
      </c>
    </row>
    <row r="12804" spans="1:19" x14ac:dyDescent="0.25">
      <c r="A12804">
        <v>2014</v>
      </c>
      <c r="B12804" t="s">
        <v>102</v>
      </c>
      <c r="C12804">
        <v>15</v>
      </c>
      <c r="D12804" t="s">
        <v>716</v>
      </c>
      <c r="E12804">
        <v>3</v>
      </c>
      <c r="F12804">
        <v>65</v>
      </c>
      <c r="G12804">
        <v>20</v>
      </c>
      <c r="H12804">
        <v>0</v>
      </c>
      <c r="I12804">
        <f>(SUM(G12804:G12814))/(1000-H12804)*1000</f>
        <v>125</v>
      </c>
      <c r="J12804" t="s">
        <v>391</v>
      </c>
      <c r="K12804">
        <v>60</v>
      </c>
      <c r="L12804">
        <v>50</v>
      </c>
      <c r="M12804">
        <v>10</v>
      </c>
      <c r="P12804">
        <v>75</v>
      </c>
    </row>
    <row r="12805" spans="1:19" x14ac:dyDescent="0.25">
      <c r="A12805">
        <v>2014</v>
      </c>
      <c r="B12805" t="s">
        <v>102</v>
      </c>
      <c r="C12805">
        <v>16</v>
      </c>
      <c r="D12805" t="s">
        <v>716</v>
      </c>
      <c r="G12805">
        <v>10</v>
      </c>
      <c r="J12805" t="s">
        <v>427</v>
      </c>
      <c r="K12805">
        <v>80</v>
      </c>
      <c r="L12805">
        <v>80</v>
      </c>
      <c r="M12805">
        <v>35</v>
      </c>
      <c r="P12805">
        <v>15</v>
      </c>
    </row>
    <row r="12806" spans="1:19" x14ac:dyDescent="0.25">
      <c r="A12806">
        <v>2014</v>
      </c>
      <c r="B12806" t="s">
        <v>102</v>
      </c>
      <c r="C12806">
        <v>17</v>
      </c>
      <c r="D12806" t="s">
        <v>716</v>
      </c>
      <c r="G12806">
        <v>10</v>
      </c>
      <c r="J12806" t="s">
        <v>391</v>
      </c>
      <c r="K12806">
        <v>30</v>
      </c>
      <c r="L12806">
        <v>10</v>
      </c>
      <c r="M12806">
        <v>10</v>
      </c>
      <c r="P12806">
        <v>50</v>
      </c>
    </row>
    <row r="12807" spans="1:19" x14ac:dyDescent="0.25">
      <c r="A12807">
        <v>2014</v>
      </c>
      <c r="B12807" t="s">
        <v>102</v>
      </c>
      <c r="C12807">
        <v>18</v>
      </c>
      <c r="D12807" t="s">
        <v>716</v>
      </c>
      <c r="G12807">
        <v>15</v>
      </c>
      <c r="J12807" t="s">
        <v>391</v>
      </c>
      <c r="K12807">
        <v>15</v>
      </c>
      <c r="L12807">
        <v>15</v>
      </c>
      <c r="M12807">
        <v>10</v>
      </c>
      <c r="P12807">
        <v>30</v>
      </c>
    </row>
    <row r="12808" spans="1:19" x14ac:dyDescent="0.25">
      <c r="A12808">
        <v>2014</v>
      </c>
      <c r="B12808" t="s">
        <v>102</v>
      </c>
      <c r="C12808">
        <v>19</v>
      </c>
      <c r="D12808" t="s">
        <v>716</v>
      </c>
      <c r="G12808">
        <v>10</v>
      </c>
      <c r="J12808" t="s">
        <v>393</v>
      </c>
      <c r="K12808">
        <v>30</v>
      </c>
      <c r="L12808">
        <v>20</v>
      </c>
      <c r="M12808">
        <v>30</v>
      </c>
      <c r="P12808">
        <v>55</v>
      </c>
    </row>
    <row r="12809" spans="1:19" x14ac:dyDescent="0.25">
      <c r="A12809">
        <v>2014</v>
      </c>
      <c r="B12809" t="s">
        <v>102</v>
      </c>
      <c r="C12809">
        <v>20</v>
      </c>
      <c r="D12809" t="s">
        <v>716</v>
      </c>
      <c r="G12809">
        <v>15</v>
      </c>
      <c r="J12809" t="s">
        <v>391</v>
      </c>
      <c r="K12809">
        <v>20</v>
      </c>
      <c r="L12809">
        <v>15</v>
      </c>
      <c r="M12809">
        <v>10</v>
      </c>
      <c r="P12809">
        <v>10</v>
      </c>
    </row>
    <row r="12810" spans="1:19" x14ac:dyDescent="0.25">
      <c r="A12810">
        <v>2014</v>
      </c>
      <c r="B12810" t="s">
        <v>102</v>
      </c>
      <c r="C12810">
        <v>21</v>
      </c>
      <c r="D12810" t="s">
        <v>716</v>
      </c>
      <c r="G12810">
        <v>10</v>
      </c>
      <c r="J12810" t="s">
        <v>427</v>
      </c>
      <c r="K12810">
        <v>25</v>
      </c>
      <c r="L12810">
        <v>15</v>
      </c>
      <c r="M12810">
        <v>15</v>
      </c>
      <c r="P12810">
        <v>5</v>
      </c>
    </row>
    <row r="12811" spans="1:19" x14ac:dyDescent="0.25">
      <c r="A12811">
        <v>2014</v>
      </c>
      <c r="B12811" t="s">
        <v>102</v>
      </c>
      <c r="C12811">
        <v>22</v>
      </c>
      <c r="D12811" t="s">
        <v>716</v>
      </c>
      <c r="G12811">
        <v>5</v>
      </c>
      <c r="J12811" t="s">
        <v>391</v>
      </c>
      <c r="K12811">
        <v>45</v>
      </c>
      <c r="L12811">
        <v>25</v>
      </c>
      <c r="M12811">
        <v>15</v>
      </c>
      <c r="P12811">
        <v>50</v>
      </c>
    </row>
    <row r="12812" spans="1:19" x14ac:dyDescent="0.25">
      <c r="A12812">
        <v>2014</v>
      </c>
      <c r="B12812" t="s">
        <v>102</v>
      </c>
      <c r="C12812">
        <v>23</v>
      </c>
      <c r="D12812" t="s">
        <v>716</v>
      </c>
      <c r="G12812">
        <v>10</v>
      </c>
      <c r="J12812" t="s">
        <v>397</v>
      </c>
      <c r="K12812">
        <v>10</v>
      </c>
      <c r="L12812">
        <v>10</v>
      </c>
      <c r="M12812">
        <v>5</v>
      </c>
    </row>
    <row r="12813" spans="1:19" x14ac:dyDescent="0.25">
      <c r="A12813">
        <v>2014</v>
      </c>
      <c r="B12813" t="s">
        <v>102</v>
      </c>
      <c r="C12813">
        <v>24</v>
      </c>
      <c r="D12813" t="s">
        <v>716</v>
      </c>
      <c r="G12813">
        <v>5</v>
      </c>
      <c r="J12813" t="s">
        <v>392</v>
      </c>
      <c r="K12813">
        <v>30</v>
      </c>
      <c r="L12813">
        <v>15</v>
      </c>
      <c r="M12813">
        <v>10</v>
      </c>
      <c r="P12813">
        <v>30</v>
      </c>
    </row>
    <row r="12814" spans="1:19" x14ac:dyDescent="0.25">
      <c r="A12814">
        <v>2014</v>
      </c>
      <c r="B12814" t="s">
        <v>102</v>
      </c>
      <c r="C12814">
        <v>25</v>
      </c>
      <c r="D12814" t="s">
        <v>716</v>
      </c>
      <c r="G12814">
        <v>15</v>
      </c>
      <c r="J12814" t="s">
        <v>393</v>
      </c>
      <c r="K12814">
        <v>60</v>
      </c>
      <c r="L12814">
        <v>50</v>
      </c>
      <c r="M12814">
        <v>30</v>
      </c>
      <c r="N12814">
        <v>5</v>
      </c>
      <c r="O12814">
        <v>25</v>
      </c>
      <c r="P12814">
        <v>15</v>
      </c>
      <c r="Q12814" t="s">
        <v>48</v>
      </c>
    </row>
    <row r="12815" spans="1:19" x14ac:dyDescent="0.25">
      <c r="A12815">
        <v>2014</v>
      </c>
      <c r="B12815" t="s">
        <v>102</v>
      </c>
      <c r="C12815">
        <v>26</v>
      </c>
      <c r="D12815" t="s">
        <v>769</v>
      </c>
      <c r="E12815">
        <v>4</v>
      </c>
      <c r="F12815">
        <v>60</v>
      </c>
      <c r="G12815">
        <v>7</v>
      </c>
      <c r="H12815">
        <v>0</v>
      </c>
      <c r="I12815">
        <f>(SUM(G12815:G12821))/(1000-H12815)*1000</f>
        <v>113</v>
      </c>
      <c r="J12815" t="s">
        <v>389</v>
      </c>
      <c r="K12815">
        <v>15</v>
      </c>
      <c r="L12815">
        <v>10</v>
      </c>
      <c r="M12815">
        <v>4</v>
      </c>
      <c r="N12815">
        <v>5</v>
      </c>
    </row>
    <row r="12816" spans="1:19" x14ac:dyDescent="0.25">
      <c r="A12816">
        <v>2014</v>
      </c>
      <c r="B12816" t="s">
        <v>102</v>
      </c>
      <c r="C12816">
        <v>27</v>
      </c>
      <c r="D12816" t="s">
        <v>769</v>
      </c>
      <c r="G12816">
        <v>10</v>
      </c>
      <c r="J12816" t="s">
        <v>389</v>
      </c>
      <c r="K12816">
        <v>25</v>
      </c>
      <c r="L12816">
        <v>15</v>
      </c>
      <c r="M12816">
        <v>3</v>
      </c>
      <c r="N12816">
        <v>5</v>
      </c>
    </row>
    <row r="12817" spans="1:16" x14ac:dyDescent="0.25">
      <c r="A12817">
        <v>2014</v>
      </c>
      <c r="B12817" t="s">
        <v>102</v>
      </c>
      <c r="C12817">
        <v>28</v>
      </c>
      <c r="D12817" t="s">
        <v>769</v>
      </c>
      <c r="G12817">
        <v>18</v>
      </c>
      <c r="J12817" t="s">
        <v>389</v>
      </c>
      <c r="K12817">
        <v>36</v>
      </c>
      <c r="L12817">
        <v>20</v>
      </c>
      <c r="M12817">
        <v>50</v>
      </c>
    </row>
    <row r="12818" spans="1:16" x14ac:dyDescent="0.25">
      <c r="A12818">
        <v>2014</v>
      </c>
      <c r="B12818" t="s">
        <v>102</v>
      </c>
      <c r="C12818">
        <v>29</v>
      </c>
      <c r="D12818" t="s">
        <v>769</v>
      </c>
      <c r="G12818">
        <v>25</v>
      </c>
      <c r="J12818" t="s">
        <v>388</v>
      </c>
      <c r="K12818">
        <v>80</v>
      </c>
      <c r="L12818">
        <v>25</v>
      </c>
      <c r="M12818">
        <v>120</v>
      </c>
      <c r="P12818">
        <v>5</v>
      </c>
    </row>
    <row r="12819" spans="1:16" x14ac:dyDescent="0.25">
      <c r="A12819">
        <v>2014</v>
      </c>
      <c r="B12819" t="s">
        <v>102</v>
      </c>
      <c r="C12819">
        <v>30</v>
      </c>
      <c r="D12819" t="s">
        <v>769</v>
      </c>
      <c r="G12819">
        <v>35</v>
      </c>
      <c r="J12819" t="s">
        <v>389</v>
      </c>
      <c r="K12819">
        <v>55</v>
      </c>
      <c r="L12819">
        <v>30</v>
      </c>
      <c r="M12819">
        <v>30</v>
      </c>
      <c r="N12819">
        <v>10</v>
      </c>
      <c r="P12819">
        <v>10</v>
      </c>
    </row>
    <row r="12820" spans="1:16" x14ac:dyDescent="0.25">
      <c r="A12820">
        <v>2014</v>
      </c>
      <c r="B12820" t="s">
        <v>102</v>
      </c>
      <c r="C12820">
        <v>31</v>
      </c>
      <c r="D12820" t="s">
        <v>769</v>
      </c>
      <c r="G12820">
        <v>12</v>
      </c>
      <c r="J12820" t="s">
        <v>393</v>
      </c>
      <c r="K12820">
        <v>12</v>
      </c>
      <c r="L12820">
        <v>5</v>
      </c>
      <c r="M12820">
        <v>6</v>
      </c>
      <c r="P12820">
        <v>10</v>
      </c>
    </row>
    <row r="12821" spans="1:16" x14ac:dyDescent="0.25">
      <c r="A12821">
        <v>2014</v>
      </c>
      <c r="B12821" t="s">
        <v>102</v>
      </c>
      <c r="C12821">
        <v>32</v>
      </c>
      <c r="D12821" t="s">
        <v>769</v>
      </c>
      <c r="G12821">
        <v>6</v>
      </c>
      <c r="J12821" t="s">
        <v>398</v>
      </c>
      <c r="K12821">
        <v>10</v>
      </c>
      <c r="L12821">
        <v>6</v>
      </c>
      <c r="M12821">
        <v>3</v>
      </c>
      <c r="P12821">
        <v>20</v>
      </c>
    </row>
    <row r="12822" spans="1:16" x14ac:dyDescent="0.25">
      <c r="A12822">
        <v>2014</v>
      </c>
      <c r="B12822" t="s">
        <v>102</v>
      </c>
      <c r="C12822">
        <v>33</v>
      </c>
      <c r="D12822" t="s">
        <v>769</v>
      </c>
      <c r="E12822">
        <v>5</v>
      </c>
      <c r="F12822">
        <v>60</v>
      </c>
      <c r="G12822">
        <v>6</v>
      </c>
      <c r="H12822">
        <v>0</v>
      </c>
      <c r="I12822">
        <f>(SUM(G12822:G12831))/(1000-H12822)*1000</f>
        <v>102</v>
      </c>
      <c r="J12822" t="s">
        <v>393</v>
      </c>
      <c r="K12822">
        <v>8</v>
      </c>
      <c r="L12822">
        <v>5</v>
      </c>
      <c r="M12822">
        <v>1</v>
      </c>
    </row>
    <row r="12823" spans="1:16" x14ac:dyDescent="0.25">
      <c r="A12823">
        <v>2014</v>
      </c>
      <c r="B12823" t="s">
        <v>102</v>
      </c>
      <c r="C12823">
        <v>34</v>
      </c>
      <c r="D12823" t="s">
        <v>769</v>
      </c>
      <c r="G12823">
        <v>4</v>
      </c>
      <c r="J12823" t="s">
        <v>393</v>
      </c>
      <c r="K12823">
        <v>10</v>
      </c>
      <c r="L12823">
        <v>8</v>
      </c>
      <c r="M12823">
        <v>2</v>
      </c>
      <c r="P12823">
        <v>5</v>
      </c>
    </row>
    <row r="12824" spans="1:16" x14ac:dyDescent="0.25">
      <c r="A12824">
        <v>2014</v>
      </c>
      <c r="B12824" t="s">
        <v>102</v>
      </c>
      <c r="C12824">
        <v>35</v>
      </c>
      <c r="D12824" t="s">
        <v>769</v>
      </c>
      <c r="G12824">
        <v>20</v>
      </c>
      <c r="J12824" t="s">
        <v>389</v>
      </c>
      <c r="K12824">
        <v>33</v>
      </c>
      <c r="L12824">
        <v>20</v>
      </c>
      <c r="M12824">
        <v>6</v>
      </c>
    </row>
    <row r="12825" spans="1:16" x14ac:dyDescent="0.25">
      <c r="A12825">
        <v>2014</v>
      </c>
      <c r="B12825" t="s">
        <v>102</v>
      </c>
      <c r="C12825">
        <v>36</v>
      </c>
      <c r="D12825" t="s">
        <v>769</v>
      </c>
      <c r="G12825">
        <v>3</v>
      </c>
      <c r="J12825" t="s">
        <v>392</v>
      </c>
      <c r="K12825">
        <v>6</v>
      </c>
      <c r="L12825">
        <v>2</v>
      </c>
      <c r="M12825">
        <v>1</v>
      </c>
    </row>
    <row r="12826" spans="1:16" x14ac:dyDescent="0.25">
      <c r="A12826">
        <v>2014</v>
      </c>
      <c r="B12826" t="s">
        <v>102</v>
      </c>
      <c r="C12826">
        <v>37</v>
      </c>
      <c r="D12826" t="s">
        <v>769</v>
      </c>
      <c r="G12826">
        <v>3</v>
      </c>
      <c r="J12826" t="s">
        <v>386</v>
      </c>
      <c r="K12826">
        <v>45</v>
      </c>
      <c r="L12826">
        <v>40</v>
      </c>
      <c r="M12826">
        <v>20</v>
      </c>
    </row>
    <row r="12827" spans="1:16" x14ac:dyDescent="0.25">
      <c r="A12827">
        <v>2014</v>
      </c>
      <c r="B12827" t="s">
        <v>102</v>
      </c>
      <c r="C12827">
        <v>38</v>
      </c>
      <c r="D12827" t="s">
        <v>769</v>
      </c>
      <c r="G12827">
        <v>4</v>
      </c>
      <c r="J12827" t="s">
        <v>393</v>
      </c>
      <c r="K12827">
        <v>4</v>
      </c>
      <c r="L12827">
        <v>3</v>
      </c>
      <c r="M12827">
        <v>2</v>
      </c>
      <c r="P12827">
        <v>50</v>
      </c>
    </row>
    <row r="12828" spans="1:16" x14ac:dyDescent="0.25">
      <c r="A12828">
        <v>2014</v>
      </c>
      <c r="B12828" t="s">
        <v>102</v>
      </c>
      <c r="C12828">
        <v>39</v>
      </c>
      <c r="D12828" t="s">
        <v>769</v>
      </c>
      <c r="G12828">
        <v>3</v>
      </c>
      <c r="J12828" t="s">
        <v>398</v>
      </c>
      <c r="K12828">
        <v>12</v>
      </c>
      <c r="L12828">
        <v>10</v>
      </c>
      <c r="M12828">
        <v>3</v>
      </c>
      <c r="P12828">
        <v>40</v>
      </c>
    </row>
    <row r="12829" spans="1:16" x14ac:dyDescent="0.25">
      <c r="A12829">
        <v>2014</v>
      </c>
      <c r="B12829" t="s">
        <v>102</v>
      </c>
      <c r="C12829">
        <v>40</v>
      </c>
      <c r="D12829" t="s">
        <v>769</v>
      </c>
      <c r="G12829">
        <v>10</v>
      </c>
      <c r="J12829" t="s">
        <v>393</v>
      </c>
      <c r="K12829">
        <v>10</v>
      </c>
      <c r="L12829">
        <v>8</v>
      </c>
      <c r="M12829">
        <v>4</v>
      </c>
    </row>
    <row r="12830" spans="1:16" x14ac:dyDescent="0.25">
      <c r="A12830">
        <v>2014</v>
      </c>
      <c r="B12830" t="s">
        <v>102</v>
      </c>
      <c r="C12830">
        <v>41</v>
      </c>
      <c r="D12830" t="s">
        <v>769</v>
      </c>
      <c r="G12830">
        <v>35</v>
      </c>
      <c r="J12830" t="s">
        <v>389</v>
      </c>
      <c r="K12830">
        <v>35</v>
      </c>
      <c r="L12830">
        <v>30</v>
      </c>
      <c r="M12830">
        <v>10</v>
      </c>
      <c r="P12830">
        <v>10</v>
      </c>
    </row>
    <row r="12831" spans="1:16" x14ac:dyDescent="0.25">
      <c r="A12831">
        <v>2014</v>
      </c>
      <c r="B12831" t="s">
        <v>102</v>
      </c>
      <c r="C12831">
        <v>42</v>
      </c>
      <c r="D12831" t="s">
        <v>769</v>
      </c>
      <c r="G12831">
        <v>14</v>
      </c>
      <c r="J12831" t="s">
        <v>393</v>
      </c>
      <c r="K12831">
        <v>14</v>
      </c>
      <c r="L12831">
        <v>6</v>
      </c>
      <c r="M12831">
        <v>2</v>
      </c>
    </row>
    <row r="12832" spans="1:16" x14ac:dyDescent="0.25">
      <c r="A12832">
        <v>2014</v>
      </c>
      <c r="B12832" t="s">
        <v>102</v>
      </c>
      <c r="C12832">
        <v>43</v>
      </c>
      <c r="D12832" t="s">
        <v>769</v>
      </c>
      <c r="E12832">
        <v>6</v>
      </c>
      <c r="F12832">
        <v>60</v>
      </c>
      <c r="G12832">
        <v>5</v>
      </c>
      <c r="H12832">
        <v>0</v>
      </c>
      <c r="I12832">
        <f>(SUM(G12832:G12841))/(1000-H12832)*1000</f>
        <v>121</v>
      </c>
      <c r="J12832" t="s">
        <v>393</v>
      </c>
      <c r="K12832">
        <v>6</v>
      </c>
      <c r="L12832">
        <v>5</v>
      </c>
      <c r="M12832">
        <v>12</v>
      </c>
    </row>
    <row r="12833" spans="1:19" x14ac:dyDescent="0.25">
      <c r="A12833">
        <v>2014</v>
      </c>
      <c r="B12833" t="s">
        <v>102</v>
      </c>
      <c r="C12833">
        <v>44</v>
      </c>
      <c r="D12833" t="s">
        <v>769</v>
      </c>
      <c r="G12833">
        <v>14</v>
      </c>
      <c r="J12833" t="s">
        <v>393</v>
      </c>
      <c r="K12833">
        <v>14</v>
      </c>
      <c r="L12833">
        <v>12</v>
      </c>
      <c r="M12833">
        <v>1</v>
      </c>
    </row>
    <row r="12834" spans="1:19" x14ac:dyDescent="0.25">
      <c r="A12834">
        <v>2014</v>
      </c>
      <c r="B12834" t="s">
        <v>102</v>
      </c>
      <c r="C12834">
        <v>45</v>
      </c>
      <c r="D12834" t="s">
        <v>769</v>
      </c>
      <c r="G12834">
        <v>20</v>
      </c>
      <c r="J12834" t="s">
        <v>392</v>
      </c>
      <c r="K12834">
        <v>20</v>
      </c>
      <c r="L12834">
        <v>10</v>
      </c>
      <c r="M12834">
        <v>3</v>
      </c>
    </row>
    <row r="12835" spans="1:19" x14ac:dyDescent="0.25">
      <c r="A12835">
        <v>2014</v>
      </c>
      <c r="B12835" t="s">
        <v>102</v>
      </c>
      <c r="C12835">
        <v>46</v>
      </c>
      <c r="D12835" t="s">
        <v>769</v>
      </c>
      <c r="G12835">
        <v>25</v>
      </c>
      <c r="J12835" t="s">
        <v>398</v>
      </c>
      <c r="K12835">
        <v>25</v>
      </c>
      <c r="L12835">
        <v>10</v>
      </c>
      <c r="M12835">
        <v>3</v>
      </c>
    </row>
    <row r="12836" spans="1:19" x14ac:dyDescent="0.25">
      <c r="A12836">
        <v>2014</v>
      </c>
      <c r="B12836" t="s">
        <v>102</v>
      </c>
      <c r="C12836">
        <v>47</v>
      </c>
      <c r="D12836" t="s">
        <v>769</v>
      </c>
      <c r="G12836">
        <v>10</v>
      </c>
      <c r="J12836" t="s">
        <v>393</v>
      </c>
      <c r="K12836">
        <v>10</v>
      </c>
      <c r="L12836">
        <v>7</v>
      </c>
      <c r="M12836">
        <v>4</v>
      </c>
    </row>
    <row r="12837" spans="1:19" x14ac:dyDescent="0.25">
      <c r="A12837">
        <v>2014</v>
      </c>
      <c r="B12837" t="s">
        <v>102</v>
      </c>
      <c r="C12837">
        <v>48</v>
      </c>
      <c r="D12837" t="s">
        <v>769</v>
      </c>
      <c r="G12837">
        <v>15</v>
      </c>
      <c r="J12837" t="s">
        <v>393</v>
      </c>
      <c r="K12837">
        <v>15</v>
      </c>
      <c r="L12837">
        <v>15</v>
      </c>
      <c r="M12837">
        <v>6</v>
      </c>
    </row>
    <row r="12838" spans="1:19" x14ac:dyDescent="0.25">
      <c r="A12838">
        <v>2014</v>
      </c>
      <c r="B12838" t="s">
        <v>102</v>
      </c>
      <c r="C12838">
        <v>49</v>
      </c>
      <c r="D12838" t="s">
        <v>769</v>
      </c>
      <c r="G12838">
        <v>8</v>
      </c>
      <c r="J12838" t="s">
        <v>389</v>
      </c>
      <c r="K12838">
        <v>8</v>
      </c>
      <c r="L12838">
        <v>8</v>
      </c>
      <c r="M12838">
        <v>10</v>
      </c>
    </row>
    <row r="12839" spans="1:19" x14ac:dyDescent="0.25">
      <c r="A12839">
        <v>2014</v>
      </c>
      <c r="B12839" t="s">
        <v>102</v>
      </c>
      <c r="C12839">
        <v>50</v>
      </c>
      <c r="D12839" t="s">
        <v>769</v>
      </c>
      <c r="G12839">
        <v>5</v>
      </c>
      <c r="J12839" t="s">
        <v>398</v>
      </c>
      <c r="K12839">
        <v>5</v>
      </c>
      <c r="L12839">
        <v>4</v>
      </c>
      <c r="M12839">
        <v>4</v>
      </c>
      <c r="P12839">
        <v>50</v>
      </c>
    </row>
    <row r="12840" spans="1:19" x14ac:dyDescent="0.25">
      <c r="A12840">
        <v>2014</v>
      </c>
      <c r="B12840" t="s">
        <v>102</v>
      </c>
      <c r="C12840">
        <v>51</v>
      </c>
      <c r="D12840" t="s">
        <v>769</v>
      </c>
      <c r="G12840">
        <v>10</v>
      </c>
      <c r="J12840" t="s">
        <v>393</v>
      </c>
      <c r="K12840">
        <v>35</v>
      </c>
      <c r="L12840">
        <v>8</v>
      </c>
      <c r="M12840">
        <v>15</v>
      </c>
      <c r="P12840">
        <v>50</v>
      </c>
    </row>
    <row r="12841" spans="1:19" x14ac:dyDescent="0.25">
      <c r="A12841">
        <v>2014</v>
      </c>
      <c r="B12841" t="s">
        <v>102</v>
      </c>
      <c r="C12841">
        <v>52</v>
      </c>
      <c r="D12841" t="s">
        <v>769</v>
      </c>
      <c r="G12841">
        <v>9</v>
      </c>
      <c r="J12841" t="s">
        <v>393</v>
      </c>
      <c r="K12841">
        <v>9</v>
      </c>
      <c r="L12841">
        <v>9</v>
      </c>
      <c r="M12841">
        <v>12</v>
      </c>
      <c r="N12841">
        <v>5</v>
      </c>
      <c r="P12841">
        <v>20</v>
      </c>
    </row>
    <row r="12842" spans="1:19" x14ac:dyDescent="0.25">
      <c r="A12842">
        <v>2014</v>
      </c>
      <c r="B12842" t="s">
        <v>132</v>
      </c>
      <c r="C12842">
        <v>1</v>
      </c>
      <c r="D12842" t="s">
        <v>769</v>
      </c>
      <c r="E12842">
        <v>1</v>
      </c>
      <c r="F12842">
        <v>52</v>
      </c>
      <c r="G12842">
        <v>10</v>
      </c>
      <c r="H12842">
        <v>0</v>
      </c>
      <c r="I12842">
        <f>(SUM(G12842:G12848))/(1000-H12842)*1000</f>
        <v>49</v>
      </c>
      <c r="J12842" t="s">
        <v>393</v>
      </c>
      <c r="K12842">
        <v>10</v>
      </c>
      <c r="L12842">
        <v>10</v>
      </c>
      <c r="M12842">
        <v>0</v>
      </c>
    </row>
    <row r="12843" spans="1:19" x14ac:dyDescent="0.25">
      <c r="A12843">
        <v>2014</v>
      </c>
      <c r="B12843" t="s">
        <v>132</v>
      </c>
      <c r="C12843">
        <v>2</v>
      </c>
      <c r="D12843" t="s">
        <v>769</v>
      </c>
      <c r="G12843">
        <v>15</v>
      </c>
      <c r="J12843" t="s">
        <v>389</v>
      </c>
      <c r="K12843">
        <v>25</v>
      </c>
      <c r="L12843">
        <v>20</v>
      </c>
      <c r="M12843">
        <v>0</v>
      </c>
    </row>
    <row r="12844" spans="1:19" x14ac:dyDescent="0.25">
      <c r="A12844">
        <v>2014</v>
      </c>
      <c r="B12844" t="s">
        <v>132</v>
      </c>
      <c r="C12844">
        <v>3</v>
      </c>
      <c r="D12844" t="s">
        <v>769</v>
      </c>
      <c r="G12844">
        <v>4</v>
      </c>
      <c r="J12844" t="s">
        <v>390</v>
      </c>
      <c r="K12844">
        <v>8</v>
      </c>
      <c r="L12844">
        <v>4</v>
      </c>
      <c r="M12844">
        <v>0</v>
      </c>
      <c r="S12844" t="s">
        <v>47</v>
      </c>
    </row>
    <row r="12845" spans="1:19" x14ac:dyDescent="0.25">
      <c r="A12845">
        <v>2014</v>
      </c>
      <c r="B12845" t="s">
        <v>132</v>
      </c>
      <c r="C12845">
        <v>4</v>
      </c>
      <c r="D12845" t="s">
        <v>769</v>
      </c>
      <c r="G12845">
        <v>3</v>
      </c>
      <c r="J12845" t="s">
        <v>393</v>
      </c>
      <c r="K12845">
        <v>12</v>
      </c>
      <c r="L12845">
        <v>3</v>
      </c>
      <c r="M12845">
        <v>5</v>
      </c>
      <c r="P12845">
        <v>10</v>
      </c>
    </row>
    <row r="12846" spans="1:19" x14ac:dyDescent="0.25">
      <c r="A12846">
        <v>2014</v>
      </c>
      <c r="B12846" t="s">
        <v>132</v>
      </c>
      <c r="C12846">
        <v>5</v>
      </c>
      <c r="D12846" t="s">
        <v>769</v>
      </c>
      <c r="G12846">
        <v>4</v>
      </c>
      <c r="J12846" t="s">
        <v>393</v>
      </c>
      <c r="K12846">
        <v>9</v>
      </c>
      <c r="L12846">
        <v>4</v>
      </c>
      <c r="M12846">
        <v>3</v>
      </c>
    </row>
    <row r="12847" spans="1:19" x14ac:dyDescent="0.25">
      <c r="A12847">
        <v>2014</v>
      </c>
      <c r="B12847" t="s">
        <v>132</v>
      </c>
      <c r="C12847">
        <v>6</v>
      </c>
      <c r="D12847" t="s">
        <v>769</v>
      </c>
      <c r="G12847">
        <v>3</v>
      </c>
      <c r="J12847" t="s">
        <v>393</v>
      </c>
      <c r="K12847">
        <v>11</v>
      </c>
      <c r="L12847">
        <v>4</v>
      </c>
      <c r="M12847">
        <v>5</v>
      </c>
      <c r="P12847">
        <v>50</v>
      </c>
    </row>
    <row r="12848" spans="1:19" x14ac:dyDescent="0.25">
      <c r="A12848">
        <v>2014</v>
      </c>
      <c r="B12848" t="s">
        <v>132</v>
      </c>
      <c r="C12848">
        <v>7</v>
      </c>
      <c r="D12848" t="s">
        <v>769</v>
      </c>
      <c r="G12848">
        <v>10</v>
      </c>
      <c r="J12848" t="s">
        <v>393</v>
      </c>
      <c r="K12848">
        <v>10</v>
      </c>
      <c r="L12848">
        <v>10</v>
      </c>
      <c r="M12848">
        <v>5</v>
      </c>
    </row>
    <row r="12849" spans="1:19" x14ac:dyDescent="0.25">
      <c r="A12849">
        <v>2014</v>
      </c>
      <c r="B12849" t="s">
        <v>132</v>
      </c>
      <c r="C12849">
        <v>8</v>
      </c>
      <c r="D12849" t="s">
        <v>769</v>
      </c>
      <c r="E12849">
        <v>2</v>
      </c>
      <c r="F12849">
        <v>52</v>
      </c>
      <c r="G12849">
        <v>15</v>
      </c>
      <c r="H12849">
        <v>0</v>
      </c>
      <c r="I12849">
        <f>(SUM(G12849:G12853))/(1000-H12849)*1000</f>
        <v>89</v>
      </c>
      <c r="J12849" t="s">
        <v>389</v>
      </c>
      <c r="K12849">
        <v>80</v>
      </c>
      <c r="L12849">
        <v>40</v>
      </c>
      <c r="M12849">
        <v>50</v>
      </c>
      <c r="N12849">
        <v>10</v>
      </c>
    </row>
    <row r="12850" spans="1:19" x14ac:dyDescent="0.25">
      <c r="A12850">
        <v>2014</v>
      </c>
      <c r="B12850" t="s">
        <v>132</v>
      </c>
      <c r="C12850">
        <v>9</v>
      </c>
      <c r="D12850" t="s">
        <v>769</v>
      </c>
      <c r="G12850">
        <v>25</v>
      </c>
      <c r="J12850" t="s">
        <v>389</v>
      </c>
      <c r="K12850">
        <v>35</v>
      </c>
      <c r="L12850">
        <v>25</v>
      </c>
      <c r="M12850">
        <v>40</v>
      </c>
      <c r="N12850">
        <v>5</v>
      </c>
      <c r="S12850" t="s">
        <v>31</v>
      </c>
    </row>
    <row r="12851" spans="1:19" x14ac:dyDescent="0.25">
      <c r="A12851">
        <v>2014</v>
      </c>
      <c r="B12851" t="s">
        <v>132</v>
      </c>
      <c r="C12851">
        <v>10</v>
      </c>
      <c r="D12851" t="s">
        <v>769</v>
      </c>
      <c r="G12851">
        <v>12</v>
      </c>
      <c r="J12851" t="s">
        <v>389</v>
      </c>
      <c r="K12851">
        <v>15</v>
      </c>
      <c r="L12851">
        <v>15</v>
      </c>
      <c r="M12851">
        <v>15</v>
      </c>
      <c r="N12851">
        <v>20</v>
      </c>
      <c r="S12851" t="s">
        <v>31</v>
      </c>
    </row>
    <row r="12852" spans="1:19" x14ac:dyDescent="0.25">
      <c r="A12852">
        <v>2014</v>
      </c>
      <c r="B12852" t="s">
        <v>132</v>
      </c>
      <c r="C12852">
        <v>11</v>
      </c>
      <c r="D12852" t="s">
        <v>769</v>
      </c>
      <c r="G12852">
        <v>35</v>
      </c>
      <c r="J12852" t="s">
        <v>393</v>
      </c>
      <c r="K12852">
        <v>35</v>
      </c>
      <c r="L12852">
        <v>30</v>
      </c>
      <c r="M12852">
        <v>10</v>
      </c>
      <c r="N12852">
        <v>10</v>
      </c>
      <c r="S12852" t="s">
        <v>31</v>
      </c>
    </row>
    <row r="12853" spans="1:19" x14ac:dyDescent="0.25">
      <c r="A12853">
        <v>2014</v>
      </c>
      <c r="B12853" t="s">
        <v>132</v>
      </c>
      <c r="C12853">
        <v>12</v>
      </c>
      <c r="D12853" t="s">
        <v>769</v>
      </c>
      <c r="G12853">
        <v>2</v>
      </c>
      <c r="J12853" t="s">
        <v>393</v>
      </c>
      <c r="K12853">
        <v>30</v>
      </c>
      <c r="L12853">
        <v>10</v>
      </c>
      <c r="M12853">
        <v>10</v>
      </c>
      <c r="S12853" t="s">
        <v>31</v>
      </c>
    </row>
    <row r="12854" spans="1:19" x14ac:dyDescent="0.25">
      <c r="A12854">
        <v>2014</v>
      </c>
      <c r="B12854" t="s">
        <v>132</v>
      </c>
      <c r="C12854">
        <v>13</v>
      </c>
      <c r="D12854" t="s">
        <v>769</v>
      </c>
      <c r="E12854">
        <v>3</v>
      </c>
      <c r="F12854">
        <v>52</v>
      </c>
      <c r="G12854">
        <v>10</v>
      </c>
      <c r="H12854">
        <v>0</v>
      </c>
      <c r="I12854">
        <f>(SUM(G12854:G12862))/(1000-H12854)*1000</f>
        <v>70</v>
      </c>
      <c r="J12854" t="s">
        <v>393</v>
      </c>
      <c r="K12854">
        <v>10</v>
      </c>
      <c r="L12854">
        <v>5</v>
      </c>
      <c r="M12854">
        <v>5</v>
      </c>
      <c r="P12854">
        <v>10</v>
      </c>
    </row>
    <row r="12855" spans="1:19" x14ac:dyDescent="0.25">
      <c r="A12855">
        <v>2014</v>
      </c>
      <c r="B12855" t="s">
        <v>132</v>
      </c>
      <c r="C12855">
        <v>14</v>
      </c>
      <c r="D12855" t="s">
        <v>769</v>
      </c>
      <c r="G12855">
        <v>3</v>
      </c>
      <c r="J12855" t="s">
        <v>393</v>
      </c>
      <c r="K12855">
        <v>5</v>
      </c>
      <c r="L12855">
        <v>5</v>
      </c>
      <c r="M12855">
        <v>0</v>
      </c>
    </row>
    <row r="12856" spans="1:19" x14ac:dyDescent="0.25">
      <c r="A12856">
        <v>2014</v>
      </c>
      <c r="B12856" t="s">
        <v>132</v>
      </c>
      <c r="C12856">
        <v>15</v>
      </c>
      <c r="D12856" t="s">
        <v>769</v>
      </c>
      <c r="G12856">
        <v>5</v>
      </c>
      <c r="J12856" t="s">
        <v>420</v>
      </c>
      <c r="K12856">
        <v>5</v>
      </c>
      <c r="L12856">
        <v>5</v>
      </c>
      <c r="M12856">
        <v>3</v>
      </c>
    </row>
    <row r="12857" spans="1:19" x14ac:dyDescent="0.25">
      <c r="A12857">
        <v>2014</v>
      </c>
      <c r="B12857" t="s">
        <v>132</v>
      </c>
      <c r="C12857">
        <v>16</v>
      </c>
      <c r="D12857" t="s">
        <v>769</v>
      </c>
      <c r="G12857">
        <v>15</v>
      </c>
      <c r="J12857" t="s">
        <v>393</v>
      </c>
      <c r="K12857">
        <v>18</v>
      </c>
      <c r="L12857">
        <v>15</v>
      </c>
      <c r="M12857">
        <v>6</v>
      </c>
      <c r="P12857">
        <v>3</v>
      </c>
    </row>
    <row r="12858" spans="1:19" x14ac:dyDescent="0.25">
      <c r="A12858">
        <v>2014</v>
      </c>
      <c r="B12858" t="s">
        <v>132</v>
      </c>
      <c r="C12858">
        <v>17</v>
      </c>
      <c r="D12858" t="s">
        <v>769</v>
      </c>
      <c r="G12858">
        <v>5</v>
      </c>
      <c r="J12858" t="s">
        <v>398</v>
      </c>
      <c r="K12858">
        <v>5</v>
      </c>
      <c r="L12858">
        <v>5</v>
      </c>
      <c r="M12858">
        <v>2</v>
      </c>
    </row>
    <row r="12859" spans="1:19" x14ac:dyDescent="0.25">
      <c r="A12859">
        <v>2014</v>
      </c>
      <c r="B12859" t="s">
        <v>132</v>
      </c>
      <c r="C12859">
        <v>18</v>
      </c>
      <c r="D12859" t="s">
        <v>769</v>
      </c>
      <c r="G12859">
        <v>4</v>
      </c>
      <c r="J12859" t="s">
        <v>393</v>
      </c>
      <c r="K12859">
        <v>10</v>
      </c>
      <c r="L12859">
        <v>4</v>
      </c>
      <c r="M12859">
        <v>3</v>
      </c>
      <c r="P12859">
        <v>10</v>
      </c>
    </row>
    <row r="12860" spans="1:19" x14ac:dyDescent="0.25">
      <c r="A12860">
        <v>2014</v>
      </c>
      <c r="B12860" t="s">
        <v>132</v>
      </c>
      <c r="C12860">
        <v>19</v>
      </c>
      <c r="D12860" t="s">
        <v>769</v>
      </c>
      <c r="G12860">
        <v>8</v>
      </c>
      <c r="J12860" t="s">
        <v>393</v>
      </c>
      <c r="K12860">
        <v>10</v>
      </c>
      <c r="L12860">
        <v>8</v>
      </c>
      <c r="M12860">
        <v>4</v>
      </c>
      <c r="P12860">
        <v>50</v>
      </c>
    </row>
    <row r="12861" spans="1:19" x14ac:dyDescent="0.25">
      <c r="A12861">
        <v>2014</v>
      </c>
      <c r="B12861" t="s">
        <v>132</v>
      </c>
      <c r="C12861">
        <v>20</v>
      </c>
      <c r="D12861" t="s">
        <v>769</v>
      </c>
      <c r="G12861">
        <v>14</v>
      </c>
      <c r="J12861" t="s">
        <v>389</v>
      </c>
      <c r="K12861">
        <v>35</v>
      </c>
      <c r="L12861">
        <v>14</v>
      </c>
      <c r="M12861">
        <v>6</v>
      </c>
    </row>
    <row r="12862" spans="1:19" x14ac:dyDescent="0.25">
      <c r="A12862">
        <v>2014</v>
      </c>
      <c r="B12862" t="s">
        <v>132</v>
      </c>
      <c r="C12862">
        <v>21</v>
      </c>
      <c r="D12862" t="s">
        <v>769</v>
      </c>
      <c r="G12862">
        <v>6</v>
      </c>
      <c r="J12862" t="s">
        <v>389</v>
      </c>
      <c r="K12862">
        <v>6</v>
      </c>
      <c r="L12862">
        <v>6</v>
      </c>
      <c r="M12862">
        <v>3</v>
      </c>
      <c r="P12862">
        <v>10</v>
      </c>
      <c r="S12862" t="s">
        <v>31</v>
      </c>
    </row>
    <row r="12863" spans="1:19" x14ac:dyDescent="0.25">
      <c r="A12863">
        <v>2014</v>
      </c>
      <c r="B12863" t="s">
        <v>132</v>
      </c>
      <c r="C12863">
        <v>22</v>
      </c>
      <c r="D12863" t="s">
        <v>716</v>
      </c>
      <c r="E12863">
        <v>4</v>
      </c>
      <c r="F12863">
        <v>53</v>
      </c>
      <c r="G12863">
        <v>16</v>
      </c>
      <c r="H12863">
        <v>40</v>
      </c>
      <c r="I12863">
        <f>(SUM(G12863:G12875))/(1000-H12863)*1000</f>
        <v>125</v>
      </c>
      <c r="J12863" t="s">
        <v>393</v>
      </c>
      <c r="K12863">
        <v>15</v>
      </c>
      <c r="L12863">
        <v>10</v>
      </c>
      <c r="M12863">
        <v>10</v>
      </c>
    </row>
    <row r="12864" spans="1:19" x14ac:dyDescent="0.25">
      <c r="A12864">
        <v>2014</v>
      </c>
      <c r="B12864" t="s">
        <v>132</v>
      </c>
      <c r="C12864">
        <v>23</v>
      </c>
      <c r="D12864" t="s">
        <v>716</v>
      </c>
      <c r="G12864">
        <v>4</v>
      </c>
      <c r="J12864" t="s">
        <v>393</v>
      </c>
      <c r="K12864">
        <v>15</v>
      </c>
      <c r="L12864">
        <v>15</v>
      </c>
      <c r="M12864">
        <v>10</v>
      </c>
    </row>
    <row r="12865" spans="1:16" x14ac:dyDescent="0.25">
      <c r="A12865">
        <v>2014</v>
      </c>
      <c r="B12865" t="s">
        <v>132</v>
      </c>
      <c r="C12865">
        <v>24</v>
      </c>
      <c r="D12865" t="s">
        <v>716</v>
      </c>
      <c r="G12865">
        <v>5</v>
      </c>
      <c r="J12865" t="s">
        <v>391</v>
      </c>
      <c r="K12865">
        <v>15</v>
      </c>
      <c r="L12865">
        <v>10</v>
      </c>
      <c r="M12865">
        <v>10</v>
      </c>
      <c r="P12865">
        <v>40</v>
      </c>
    </row>
    <row r="12866" spans="1:16" x14ac:dyDescent="0.25">
      <c r="A12866">
        <v>2014</v>
      </c>
      <c r="B12866" t="s">
        <v>132</v>
      </c>
      <c r="C12866">
        <v>25</v>
      </c>
      <c r="D12866" t="s">
        <v>716</v>
      </c>
      <c r="G12866">
        <v>10</v>
      </c>
      <c r="J12866" t="s">
        <v>393</v>
      </c>
      <c r="K12866">
        <v>25</v>
      </c>
      <c r="L12866">
        <v>15</v>
      </c>
      <c r="M12866">
        <v>20</v>
      </c>
      <c r="P12866">
        <v>30</v>
      </c>
    </row>
    <row r="12867" spans="1:16" x14ac:dyDescent="0.25">
      <c r="A12867">
        <v>2014</v>
      </c>
      <c r="B12867" t="s">
        <v>132</v>
      </c>
      <c r="C12867">
        <v>26</v>
      </c>
      <c r="D12867" t="s">
        <v>716</v>
      </c>
      <c r="G12867">
        <v>5</v>
      </c>
      <c r="J12867" t="s">
        <v>393</v>
      </c>
      <c r="K12867">
        <v>10</v>
      </c>
      <c r="L12867">
        <v>10</v>
      </c>
      <c r="M12867">
        <v>3</v>
      </c>
    </row>
    <row r="12868" spans="1:16" x14ac:dyDescent="0.25">
      <c r="A12868">
        <v>2014</v>
      </c>
      <c r="B12868" t="s">
        <v>132</v>
      </c>
      <c r="C12868">
        <v>27</v>
      </c>
      <c r="D12868" t="s">
        <v>716</v>
      </c>
      <c r="G12868">
        <v>12</v>
      </c>
      <c r="J12868" t="s">
        <v>427</v>
      </c>
      <c r="K12868">
        <v>20</v>
      </c>
      <c r="L12868">
        <v>15</v>
      </c>
      <c r="M12868">
        <v>25</v>
      </c>
    </row>
    <row r="12869" spans="1:16" x14ac:dyDescent="0.25">
      <c r="A12869">
        <v>2014</v>
      </c>
      <c r="B12869" t="s">
        <v>132</v>
      </c>
      <c r="C12869">
        <v>28</v>
      </c>
      <c r="D12869" t="s">
        <v>716</v>
      </c>
      <c r="G12869">
        <v>25</v>
      </c>
      <c r="J12869" t="s">
        <v>427</v>
      </c>
      <c r="K12869">
        <v>30</v>
      </c>
      <c r="L12869">
        <v>25</v>
      </c>
      <c r="M12869">
        <v>30</v>
      </c>
    </row>
    <row r="12870" spans="1:16" x14ac:dyDescent="0.25">
      <c r="A12870">
        <v>2014</v>
      </c>
      <c r="B12870" t="s">
        <v>132</v>
      </c>
      <c r="C12870">
        <v>29</v>
      </c>
      <c r="D12870" t="s">
        <v>716</v>
      </c>
      <c r="G12870">
        <v>5</v>
      </c>
      <c r="J12870" t="s">
        <v>391</v>
      </c>
      <c r="K12870">
        <v>15</v>
      </c>
      <c r="L12870">
        <v>10</v>
      </c>
      <c r="M12870">
        <v>10</v>
      </c>
    </row>
    <row r="12871" spans="1:16" x14ac:dyDescent="0.25">
      <c r="A12871">
        <v>2014</v>
      </c>
      <c r="B12871" t="s">
        <v>132</v>
      </c>
      <c r="C12871">
        <v>30</v>
      </c>
      <c r="D12871" t="s">
        <v>716</v>
      </c>
      <c r="G12871">
        <v>15</v>
      </c>
      <c r="J12871" t="s">
        <v>391</v>
      </c>
      <c r="K12871">
        <v>40</v>
      </c>
      <c r="L12871">
        <v>30</v>
      </c>
      <c r="M12871">
        <v>15</v>
      </c>
    </row>
    <row r="12872" spans="1:16" x14ac:dyDescent="0.25">
      <c r="A12872">
        <v>2014</v>
      </c>
      <c r="B12872" t="s">
        <v>132</v>
      </c>
      <c r="C12872">
        <v>31</v>
      </c>
      <c r="D12872" t="s">
        <v>716</v>
      </c>
      <c r="G12872">
        <v>5</v>
      </c>
      <c r="J12872" t="s">
        <v>391</v>
      </c>
      <c r="K12872">
        <v>20</v>
      </c>
      <c r="L12872">
        <v>15</v>
      </c>
      <c r="M12872">
        <v>10</v>
      </c>
      <c r="P12872">
        <v>60</v>
      </c>
    </row>
    <row r="12873" spans="1:16" x14ac:dyDescent="0.25">
      <c r="A12873">
        <v>2014</v>
      </c>
      <c r="B12873" t="s">
        <v>132</v>
      </c>
      <c r="C12873">
        <v>32</v>
      </c>
      <c r="D12873" t="s">
        <v>716</v>
      </c>
      <c r="G12873">
        <v>5</v>
      </c>
      <c r="J12873" t="s">
        <v>393</v>
      </c>
      <c r="K12873">
        <v>15</v>
      </c>
      <c r="L12873">
        <v>5</v>
      </c>
      <c r="M12873">
        <v>20</v>
      </c>
    </row>
    <row r="12874" spans="1:16" x14ac:dyDescent="0.25">
      <c r="A12874">
        <v>2014</v>
      </c>
      <c r="B12874" t="s">
        <v>132</v>
      </c>
      <c r="C12874">
        <v>33</v>
      </c>
      <c r="D12874" t="s">
        <v>716</v>
      </c>
      <c r="G12874">
        <v>10</v>
      </c>
      <c r="J12874" t="s">
        <v>768</v>
      </c>
      <c r="K12874">
        <v>15</v>
      </c>
      <c r="L12874">
        <v>10</v>
      </c>
      <c r="M12874">
        <v>5</v>
      </c>
    </row>
    <row r="12875" spans="1:16" x14ac:dyDescent="0.25">
      <c r="A12875">
        <v>2014</v>
      </c>
      <c r="B12875" t="s">
        <v>132</v>
      </c>
      <c r="C12875">
        <v>34</v>
      </c>
      <c r="D12875" t="s">
        <v>716</v>
      </c>
      <c r="G12875">
        <v>3</v>
      </c>
      <c r="J12875" t="s">
        <v>425</v>
      </c>
      <c r="K12875">
        <v>10</v>
      </c>
      <c r="L12875">
        <v>5</v>
      </c>
      <c r="M12875">
        <v>3</v>
      </c>
      <c r="P12875">
        <v>60</v>
      </c>
    </row>
    <row r="12876" spans="1:16" x14ac:dyDescent="0.25">
      <c r="A12876">
        <v>2014</v>
      </c>
      <c r="B12876" t="s">
        <v>132</v>
      </c>
      <c r="C12876">
        <v>35</v>
      </c>
      <c r="D12876" t="s">
        <v>716</v>
      </c>
      <c r="E12876">
        <v>5</v>
      </c>
      <c r="F12876">
        <v>53</v>
      </c>
      <c r="G12876">
        <v>5</v>
      </c>
      <c r="H12876">
        <v>0</v>
      </c>
      <c r="I12876">
        <f>(SUM(G12876:G12883))/(1000-H12876)*1000</f>
        <v>61</v>
      </c>
      <c r="J12876" t="s">
        <v>393</v>
      </c>
      <c r="K12876">
        <v>20</v>
      </c>
      <c r="L12876">
        <v>10</v>
      </c>
      <c r="M12876">
        <v>5</v>
      </c>
    </row>
    <row r="12877" spans="1:16" x14ac:dyDescent="0.25">
      <c r="A12877">
        <v>2014</v>
      </c>
      <c r="B12877" t="s">
        <v>132</v>
      </c>
      <c r="C12877">
        <v>36</v>
      </c>
      <c r="D12877" t="s">
        <v>716</v>
      </c>
      <c r="G12877">
        <v>5</v>
      </c>
      <c r="J12877" t="s">
        <v>393</v>
      </c>
      <c r="K12877">
        <v>10</v>
      </c>
      <c r="L12877">
        <v>5</v>
      </c>
      <c r="M12877">
        <v>10</v>
      </c>
    </row>
    <row r="12878" spans="1:16" x14ac:dyDescent="0.25">
      <c r="A12878">
        <v>2014</v>
      </c>
      <c r="B12878" t="s">
        <v>132</v>
      </c>
      <c r="C12878">
        <v>37</v>
      </c>
      <c r="D12878" t="s">
        <v>716</v>
      </c>
      <c r="G12878">
        <v>3</v>
      </c>
      <c r="J12878" t="s">
        <v>430</v>
      </c>
      <c r="K12878">
        <v>10</v>
      </c>
      <c r="L12878">
        <v>10</v>
      </c>
      <c r="M12878">
        <v>3</v>
      </c>
    </row>
    <row r="12879" spans="1:16" x14ac:dyDescent="0.25">
      <c r="A12879">
        <v>2014</v>
      </c>
      <c r="B12879" t="s">
        <v>132</v>
      </c>
      <c r="C12879">
        <v>38</v>
      </c>
      <c r="D12879" t="s">
        <v>716</v>
      </c>
      <c r="G12879">
        <v>3</v>
      </c>
      <c r="J12879" t="s">
        <v>393</v>
      </c>
      <c r="K12879">
        <v>20</v>
      </c>
      <c r="L12879">
        <v>15</v>
      </c>
      <c r="M12879">
        <v>10</v>
      </c>
      <c r="O12879">
        <v>5</v>
      </c>
      <c r="P12879">
        <v>35</v>
      </c>
    </row>
    <row r="12880" spans="1:16" x14ac:dyDescent="0.25">
      <c r="A12880">
        <v>2014</v>
      </c>
      <c r="B12880" t="s">
        <v>132</v>
      </c>
      <c r="C12880">
        <v>39</v>
      </c>
      <c r="D12880" t="s">
        <v>716</v>
      </c>
      <c r="G12880">
        <v>10</v>
      </c>
      <c r="J12880" t="s">
        <v>392</v>
      </c>
      <c r="K12880">
        <v>15</v>
      </c>
      <c r="L12880">
        <v>10</v>
      </c>
      <c r="M12880">
        <v>2</v>
      </c>
    </row>
    <row r="12881" spans="1:19" x14ac:dyDescent="0.25">
      <c r="A12881">
        <v>2014</v>
      </c>
      <c r="B12881" t="s">
        <v>132</v>
      </c>
      <c r="C12881">
        <v>40</v>
      </c>
      <c r="D12881" t="s">
        <v>716</v>
      </c>
      <c r="G12881">
        <v>5</v>
      </c>
      <c r="J12881" t="s">
        <v>427</v>
      </c>
      <c r="K12881">
        <v>20</v>
      </c>
      <c r="L12881">
        <v>15</v>
      </c>
      <c r="M12881">
        <v>10</v>
      </c>
    </row>
    <row r="12882" spans="1:19" x14ac:dyDescent="0.25">
      <c r="A12882">
        <v>2014</v>
      </c>
      <c r="B12882" t="s">
        <v>132</v>
      </c>
      <c r="C12882">
        <v>41</v>
      </c>
      <c r="D12882" t="s">
        <v>716</v>
      </c>
      <c r="G12882">
        <v>20</v>
      </c>
      <c r="J12882" t="s">
        <v>768</v>
      </c>
      <c r="K12882">
        <v>25</v>
      </c>
      <c r="L12882">
        <v>20</v>
      </c>
      <c r="M12882">
        <v>5</v>
      </c>
    </row>
    <row r="12883" spans="1:19" x14ac:dyDescent="0.25">
      <c r="A12883">
        <v>2014</v>
      </c>
      <c r="B12883" t="s">
        <v>132</v>
      </c>
      <c r="C12883">
        <v>42</v>
      </c>
      <c r="D12883" t="s">
        <v>716</v>
      </c>
      <c r="G12883">
        <v>10</v>
      </c>
      <c r="J12883" t="s">
        <v>430</v>
      </c>
      <c r="K12883">
        <v>10</v>
      </c>
      <c r="L12883">
        <v>10</v>
      </c>
      <c r="M12883">
        <v>5</v>
      </c>
      <c r="P12883">
        <v>10</v>
      </c>
    </row>
    <row r="12884" spans="1:19" x14ac:dyDescent="0.25">
      <c r="A12884">
        <v>2014</v>
      </c>
      <c r="B12884" t="s">
        <v>132</v>
      </c>
      <c r="C12884">
        <v>43</v>
      </c>
      <c r="D12884" t="s">
        <v>716</v>
      </c>
      <c r="E12884">
        <v>6</v>
      </c>
      <c r="F12884">
        <v>53</v>
      </c>
      <c r="G12884">
        <v>15</v>
      </c>
      <c r="H12884">
        <v>0</v>
      </c>
      <c r="I12884">
        <f>(SUM(G12884:G12893))/(1000-H12884)*1000</f>
        <v>111</v>
      </c>
      <c r="J12884" t="s">
        <v>393</v>
      </c>
      <c r="K12884">
        <v>40</v>
      </c>
      <c r="L12884">
        <v>30</v>
      </c>
      <c r="M12884">
        <v>20</v>
      </c>
      <c r="P12884">
        <v>45</v>
      </c>
    </row>
    <row r="12885" spans="1:19" x14ac:dyDescent="0.25">
      <c r="A12885">
        <v>2014</v>
      </c>
      <c r="B12885" t="s">
        <v>132</v>
      </c>
      <c r="C12885">
        <v>44</v>
      </c>
      <c r="D12885" t="s">
        <v>716</v>
      </c>
      <c r="G12885">
        <v>15</v>
      </c>
      <c r="J12885" t="s">
        <v>393</v>
      </c>
      <c r="K12885">
        <v>20</v>
      </c>
      <c r="L12885">
        <v>15</v>
      </c>
      <c r="M12885">
        <v>5</v>
      </c>
    </row>
    <row r="12886" spans="1:19" x14ac:dyDescent="0.25">
      <c r="A12886">
        <v>2014</v>
      </c>
      <c r="B12886" t="s">
        <v>132</v>
      </c>
      <c r="C12886">
        <v>45</v>
      </c>
      <c r="D12886" t="s">
        <v>716</v>
      </c>
      <c r="G12886">
        <v>15</v>
      </c>
      <c r="J12886" t="s">
        <v>389</v>
      </c>
      <c r="K12886">
        <v>25</v>
      </c>
      <c r="L12886">
        <v>20</v>
      </c>
      <c r="M12886">
        <v>10</v>
      </c>
    </row>
    <row r="12887" spans="1:19" x14ac:dyDescent="0.25">
      <c r="A12887">
        <v>2014</v>
      </c>
      <c r="B12887" t="s">
        <v>132</v>
      </c>
      <c r="C12887">
        <v>46</v>
      </c>
      <c r="D12887" t="s">
        <v>716</v>
      </c>
      <c r="G12887">
        <v>8</v>
      </c>
      <c r="J12887" t="s">
        <v>427</v>
      </c>
      <c r="K12887">
        <v>25</v>
      </c>
      <c r="L12887">
        <v>15</v>
      </c>
      <c r="M12887">
        <v>5</v>
      </c>
    </row>
    <row r="12888" spans="1:19" x14ac:dyDescent="0.25">
      <c r="A12888">
        <v>2014</v>
      </c>
      <c r="B12888" t="s">
        <v>132</v>
      </c>
      <c r="C12888">
        <v>47</v>
      </c>
      <c r="D12888" t="s">
        <v>716</v>
      </c>
      <c r="G12888">
        <v>10</v>
      </c>
      <c r="J12888" t="s">
        <v>427</v>
      </c>
      <c r="K12888">
        <v>20</v>
      </c>
      <c r="L12888">
        <v>10</v>
      </c>
      <c r="M12888">
        <v>25</v>
      </c>
      <c r="S12888" t="s">
        <v>795</v>
      </c>
    </row>
    <row r="12889" spans="1:19" x14ac:dyDescent="0.25">
      <c r="A12889">
        <v>2014</v>
      </c>
      <c r="B12889" t="s">
        <v>132</v>
      </c>
      <c r="C12889">
        <v>48</v>
      </c>
      <c r="D12889" t="s">
        <v>716</v>
      </c>
      <c r="G12889">
        <v>10</v>
      </c>
      <c r="J12889" t="s">
        <v>427</v>
      </c>
      <c r="K12889">
        <v>40</v>
      </c>
      <c r="L12889">
        <v>30</v>
      </c>
      <c r="M12889">
        <v>10</v>
      </c>
    </row>
    <row r="12890" spans="1:19" x14ac:dyDescent="0.25">
      <c r="A12890">
        <v>2014</v>
      </c>
      <c r="B12890" t="s">
        <v>132</v>
      </c>
      <c r="C12890">
        <v>49</v>
      </c>
      <c r="D12890" t="s">
        <v>716</v>
      </c>
      <c r="G12890">
        <v>10</v>
      </c>
      <c r="J12890" t="s">
        <v>393</v>
      </c>
      <c r="K12890">
        <v>20</v>
      </c>
      <c r="L12890">
        <v>15</v>
      </c>
      <c r="M12890">
        <v>15</v>
      </c>
      <c r="P12890">
        <v>1</v>
      </c>
    </row>
    <row r="12891" spans="1:19" x14ac:dyDescent="0.25">
      <c r="A12891">
        <v>2014</v>
      </c>
      <c r="B12891" t="s">
        <v>132</v>
      </c>
      <c r="C12891">
        <v>50</v>
      </c>
      <c r="D12891" t="s">
        <v>716</v>
      </c>
      <c r="G12891">
        <v>3</v>
      </c>
      <c r="J12891" t="s">
        <v>389</v>
      </c>
      <c r="K12891">
        <v>25</v>
      </c>
      <c r="L12891">
        <v>20</v>
      </c>
      <c r="M12891">
        <v>10</v>
      </c>
      <c r="P12891">
        <v>30</v>
      </c>
    </row>
    <row r="12892" spans="1:19" x14ac:dyDescent="0.25">
      <c r="A12892">
        <v>2014</v>
      </c>
      <c r="B12892" t="s">
        <v>132</v>
      </c>
      <c r="C12892">
        <v>51</v>
      </c>
      <c r="D12892" t="s">
        <v>716</v>
      </c>
      <c r="G12892">
        <v>20</v>
      </c>
      <c r="J12892" t="s">
        <v>393</v>
      </c>
      <c r="K12892">
        <v>20</v>
      </c>
      <c r="L12892">
        <v>15</v>
      </c>
      <c r="M12892">
        <v>20</v>
      </c>
    </row>
    <row r="12893" spans="1:19" x14ac:dyDescent="0.25">
      <c r="A12893">
        <v>2014</v>
      </c>
      <c r="B12893" t="s">
        <v>132</v>
      </c>
      <c r="C12893">
        <v>52</v>
      </c>
      <c r="D12893" t="s">
        <v>716</v>
      </c>
      <c r="G12893">
        <v>5</v>
      </c>
      <c r="J12893" t="s">
        <v>393</v>
      </c>
      <c r="K12893">
        <v>10</v>
      </c>
      <c r="L12893">
        <v>5</v>
      </c>
      <c r="M12893">
        <v>2</v>
      </c>
    </row>
    <row r="12894" spans="1:19" x14ac:dyDescent="0.25">
      <c r="A12894">
        <v>2014</v>
      </c>
      <c r="B12894" t="s">
        <v>95</v>
      </c>
      <c r="C12894">
        <v>1</v>
      </c>
      <c r="D12894" t="s">
        <v>716</v>
      </c>
      <c r="E12894">
        <v>1</v>
      </c>
      <c r="F12894">
        <v>50</v>
      </c>
      <c r="G12894">
        <v>15</v>
      </c>
      <c r="H12894">
        <v>0</v>
      </c>
      <c r="I12894">
        <f>(SUM(G12894:G12899))/(1000-H12894)*1000</f>
        <v>63</v>
      </c>
      <c r="J12894" t="s">
        <v>399</v>
      </c>
      <c r="K12894">
        <v>20</v>
      </c>
      <c r="L12894">
        <v>20</v>
      </c>
      <c r="M12894">
        <v>15</v>
      </c>
    </row>
    <row r="12895" spans="1:19" x14ac:dyDescent="0.25">
      <c r="A12895">
        <v>2014</v>
      </c>
      <c r="B12895" t="s">
        <v>95</v>
      </c>
      <c r="C12895">
        <v>2</v>
      </c>
      <c r="D12895" t="s">
        <v>716</v>
      </c>
      <c r="G12895">
        <v>15</v>
      </c>
      <c r="J12895" t="s">
        <v>392</v>
      </c>
      <c r="K12895">
        <v>20</v>
      </c>
      <c r="L12895">
        <v>20</v>
      </c>
      <c r="M12895">
        <v>15</v>
      </c>
    </row>
    <row r="12896" spans="1:19" x14ac:dyDescent="0.25">
      <c r="A12896">
        <v>2014</v>
      </c>
      <c r="B12896" t="s">
        <v>95</v>
      </c>
      <c r="C12896">
        <v>3</v>
      </c>
      <c r="D12896" t="s">
        <v>716</v>
      </c>
      <c r="G12896">
        <v>15</v>
      </c>
      <c r="J12896" t="s">
        <v>393</v>
      </c>
      <c r="K12896">
        <v>25</v>
      </c>
      <c r="L12896">
        <v>15</v>
      </c>
      <c r="M12896">
        <v>15</v>
      </c>
      <c r="O12896">
        <v>5</v>
      </c>
      <c r="P12896">
        <v>5</v>
      </c>
    </row>
    <row r="12897" spans="1:19" x14ac:dyDescent="0.25">
      <c r="A12897">
        <v>2014</v>
      </c>
      <c r="B12897" t="s">
        <v>95</v>
      </c>
      <c r="C12897">
        <v>4</v>
      </c>
      <c r="D12897" t="s">
        <v>716</v>
      </c>
      <c r="G12897">
        <v>3</v>
      </c>
      <c r="J12897" t="s">
        <v>393</v>
      </c>
      <c r="K12897">
        <v>10</v>
      </c>
      <c r="L12897">
        <v>5</v>
      </c>
      <c r="M12897">
        <v>8</v>
      </c>
    </row>
    <row r="12898" spans="1:19" x14ac:dyDescent="0.25">
      <c r="A12898">
        <v>2014</v>
      </c>
      <c r="B12898" t="s">
        <v>95</v>
      </c>
      <c r="C12898">
        <v>5</v>
      </c>
      <c r="D12898" t="s">
        <v>716</v>
      </c>
      <c r="G12898">
        <v>5</v>
      </c>
      <c r="J12898" t="s">
        <v>393</v>
      </c>
      <c r="K12898">
        <v>10</v>
      </c>
      <c r="L12898">
        <v>5</v>
      </c>
      <c r="M12898">
        <v>5</v>
      </c>
    </row>
    <row r="12899" spans="1:19" x14ac:dyDescent="0.25">
      <c r="A12899">
        <v>2014</v>
      </c>
      <c r="B12899" t="s">
        <v>95</v>
      </c>
      <c r="C12899">
        <v>6</v>
      </c>
      <c r="D12899" t="s">
        <v>716</v>
      </c>
      <c r="G12899">
        <v>10</v>
      </c>
      <c r="J12899" t="s">
        <v>392</v>
      </c>
      <c r="K12899">
        <v>15</v>
      </c>
      <c r="L12899">
        <v>10</v>
      </c>
      <c r="M12899">
        <v>5</v>
      </c>
      <c r="S12899" t="s">
        <v>796</v>
      </c>
    </row>
    <row r="12900" spans="1:19" x14ac:dyDescent="0.25">
      <c r="A12900">
        <v>2014</v>
      </c>
      <c r="B12900" t="s">
        <v>95</v>
      </c>
      <c r="C12900">
        <v>7</v>
      </c>
      <c r="D12900" t="s">
        <v>716</v>
      </c>
      <c r="E12900">
        <v>2</v>
      </c>
      <c r="F12900">
        <v>50</v>
      </c>
      <c r="G12900">
        <v>15</v>
      </c>
      <c r="H12900">
        <v>0</v>
      </c>
      <c r="I12900">
        <f>(SUM(G12900:G12911))/(1000-H12900)*1000</f>
        <v>95</v>
      </c>
      <c r="J12900" t="s">
        <v>390</v>
      </c>
      <c r="K12900">
        <v>20</v>
      </c>
      <c r="L12900">
        <v>20</v>
      </c>
      <c r="M12900">
        <v>25</v>
      </c>
    </row>
    <row r="12901" spans="1:19" x14ac:dyDescent="0.25">
      <c r="A12901">
        <v>2014</v>
      </c>
      <c r="B12901" t="s">
        <v>95</v>
      </c>
      <c r="C12901">
        <v>8</v>
      </c>
      <c r="D12901" t="s">
        <v>716</v>
      </c>
      <c r="G12901">
        <v>10</v>
      </c>
      <c r="J12901" t="s">
        <v>430</v>
      </c>
      <c r="K12901">
        <v>20</v>
      </c>
      <c r="L12901">
        <v>10</v>
      </c>
      <c r="M12901">
        <v>10</v>
      </c>
    </row>
    <row r="12902" spans="1:19" x14ac:dyDescent="0.25">
      <c r="A12902">
        <v>2014</v>
      </c>
      <c r="B12902" t="s">
        <v>95</v>
      </c>
      <c r="C12902">
        <v>9</v>
      </c>
      <c r="D12902" t="s">
        <v>716</v>
      </c>
      <c r="G12902">
        <v>8</v>
      </c>
      <c r="J12902" t="s">
        <v>393</v>
      </c>
      <c r="K12902">
        <v>15</v>
      </c>
      <c r="L12902">
        <v>10</v>
      </c>
      <c r="M12902">
        <v>10</v>
      </c>
    </row>
    <row r="12903" spans="1:19" x14ac:dyDescent="0.25">
      <c r="A12903">
        <v>2014</v>
      </c>
      <c r="B12903" t="s">
        <v>95</v>
      </c>
      <c r="C12903">
        <v>10</v>
      </c>
      <c r="D12903" t="s">
        <v>716</v>
      </c>
      <c r="G12903">
        <v>5</v>
      </c>
      <c r="J12903" t="s">
        <v>390</v>
      </c>
      <c r="K12903">
        <v>10</v>
      </c>
      <c r="L12903">
        <v>5</v>
      </c>
      <c r="M12903">
        <v>5</v>
      </c>
    </row>
    <row r="12904" spans="1:19" x14ac:dyDescent="0.25">
      <c r="A12904">
        <v>2014</v>
      </c>
      <c r="B12904" t="s">
        <v>95</v>
      </c>
      <c r="C12904">
        <v>11</v>
      </c>
      <c r="D12904" t="s">
        <v>716</v>
      </c>
      <c r="G12904">
        <v>5</v>
      </c>
      <c r="J12904" t="s">
        <v>393</v>
      </c>
      <c r="K12904">
        <v>5</v>
      </c>
      <c r="L12904">
        <v>5</v>
      </c>
      <c r="M12904">
        <v>3</v>
      </c>
    </row>
    <row r="12905" spans="1:19" x14ac:dyDescent="0.25">
      <c r="A12905">
        <v>2014</v>
      </c>
      <c r="B12905" t="s">
        <v>95</v>
      </c>
      <c r="C12905">
        <v>12</v>
      </c>
      <c r="D12905" t="s">
        <v>716</v>
      </c>
      <c r="G12905">
        <v>15</v>
      </c>
      <c r="J12905" t="s">
        <v>393</v>
      </c>
      <c r="K12905">
        <v>20</v>
      </c>
      <c r="L12905">
        <v>15</v>
      </c>
      <c r="M12905">
        <v>10</v>
      </c>
      <c r="P12905">
        <v>10</v>
      </c>
    </row>
    <row r="12906" spans="1:19" x14ac:dyDescent="0.25">
      <c r="A12906">
        <v>2014</v>
      </c>
      <c r="B12906" t="s">
        <v>95</v>
      </c>
      <c r="C12906">
        <v>13</v>
      </c>
      <c r="D12906" t="s">
        <v>716</v>
      </c>
      <c r="G12906">
        <v>10</v>
      </c>
      <c r="J12906" t="s">
        <v>393</v>
      </c>
      <c r="K12906">
        <v>20</v>
      </c>
      <c r="L12906">
        <v>15</v>
      </c>
      <c r="M12906">
        <v>15</v>
      </c>
      <c r="P12906">
        <v>20</v>
      </c>
    </row>
    <row r="12907" spans="1:19" x14ac:dyDescent="0.25">
      <c r="A12907">
        <v>2014</v>
      </c>
      <c r="B12907" t="s">
        <v>95</v>
      </c>
      <c r="C12907">
        <v>14</v>
      </c>
      <c r="D12907" t="s">
        <v>716</v>
      </c>
      <c r="G12907">
        <v>2</v>
      </c>
      <c r="J12907" t="s">
        <v>390</v>
      </c>
      <c r="K12907">
        <v>8</v>
      </c>
      <c r="L12907">
        <v>5</v>
      </c>
      <c r="M12907">
        <v>5</v>
      </c>
      <c r="P12907">
        <v>30</v>
      </c>
    </row>
    <row r="12908" spans="1:19" x14ac:dyDescent="0.25">
      <c r="A12908">
        <v>2014</v>
      </c>
      <c r="B12908" t="s">
        <v>95</v>
      </c>
      <c r="C12908">
        <v>15</v>
      </c>
      <c r="D12908" t="s">
        <v>716</v>
      </c>
      <c r="G12908">
        <v>5</v>
      </c>
      <c r="J12908" t="s">
        <v>393</v>
      </c>
      <c r="K12908">
        <v>15</v>
      </c>
      <c r="L12908">
        <v>15</v>
      </c>
      <c r="M12908">
        <v>20</v>
      </c>
      <c r="P12908">
        <v>10</v>
      </c>
    </row>
    <row r="12909" spans="1:19" x14ac:dyDescent="0.25">
      <c r="A12909">
        <v>2014</v>
      </c>
      <c r="B12909" t="s">
        <v>95</v>
      </c>
      <c r="C12909">
        <v>16</v>
      </c>
      <c r="D12909" t="s">
        <v>716</v>
      </c>
      <c r="G12909">
        <v>5</v>
      </c>
      <c r="J12909" t="s">
        <v>393</v>
      </c>
      <c r="K12909">
        <v>10</v>
      </c>
      <c r="L12909">
        <v>5</v>
      </c>
      <c r="M12909">
        <v>5</v>
      </c>
    </row>
    <row r="12910" spans="1:19" x14ac:dyDescent="0.25">
      <c r="A12910">
        <v>2014</v>
      </c>
      <c r="B12910" t="s">
        <v>95</v>
      </c>
      <c r="C12910">
        <v>17</v>
      </c>
      <c r="D12910" t="s">
        <v>716</v>
      </c>
      <c r="G12910">
        <v>10</v>
      </c>
      <c r="J12910" t="s">
        <v>393</v>
      </c>
      <c r="K12910">
        <v>20</v>
      </c>
      <c r="L12910">
        <v>15</v>
      </c>
      <c r="M12910">
        <v>10</v>
      </c>
    </row>
    <row r="12911" spans="1:19" x14ac:dyDescent="0.25">
      <c r="A12911">
        <v>2014</v>
      </c>
      <c r="B12911" t="s">
        <v>95</v>
      </c>
      <c r="C12911">
        <v>18</v>
      </c>
      <c r="D12911" t="s">
        <v>716</v>
      </c>
      <c r="G12911">
        <v>5</v>
      </c>
      <c r="J12911" t="s">
        <v>393</v>
      </c>
      <c r="K12911">
        <v>15</v>
      </c>
      <c r="L12911">
        <v>10</v>
      </c>
      <c r="M12911">
        <v>10</v>
      </c>
    </row>
    <row r="12912" spans="1:19" x14ac:dyDescent="0.25">
      <c r="A12912">
        <v>2014</v>
      </c>
      <c r="B12912" t="s">
        <v>95</v>
      </c>
      <c r="C12912">
        <v>19</v>
      </c>
      <c r="D12912" t="s">
        <v>716</v>
      </c>
      <c r="E12912">
        <v>3</v>
      </c>
      <c r="F12912">
        <v>50</v>
      </c>
      <c r="G12912">
        <v>10</v>
      </c>
      <c r="H12912">
        <v>0</v>
      </c>
      <c r="I12912">
        <f>(SUM(G12912:G12921))/(1000-H12912)*1000</f>
        <v>107</v>
      </c>
      <c r="J12912" t="s">
        <v>398</v>
      </c>
      <c r="K12912">
        <v>20</v>
      </c>
      <c r="L12912">
        <v>20</v>
      </c>
      <c r="M12912">
        <v>10</v>
      </c>
    </row>
    <row r="12913" spans="1:16" x14ac:dyDescent="0.25">
      <c r="A12913">
        <v>2014</v>
      </c>
      <c r="B12913" t="s">
        <v>95</v>
      </c>
      <c r="C12913">
        <v>20</v>
      </c>
      <c r="D12913" t="s">
        <v>716</v>
      </c>
      <c r="G12913">
        <v>10</v>
      </c>
      <c r="J12913" t="s">
        <v>393</v>
      </c>
      <c r="K12913">
        <v>20</v>
      </c>
      <c r="L12913">
        <v>15</v>
      </c>
      <c r="M12913">
        <v>10</v>
      </c>
    </row>
    <row r="12914" spans="1:16" x14ac:dyDescent="0.25">
      <c r="A12914">
        <v>2014</v>
      </c>
      <c r="B12914" t="s">
        <v>95</v>
      </c>
      <c r="C12914">
        <v>21</v>
      </c>
      <c r="D12914" t="s">
        <v>716</v>
      </c>
      <c r="G12914">
        <v>5</v>
      </c>
      <c r="J12914" t="s">
        <v>389</v>
      </c>
      <c r="K12914">
        <v>30</v>
      </c>
      <c r="L12914">
        <v>20</v>
      </c>
      <c r="M12914">
        <v>15</v>
      </c>
    </row>
    <row r="12915" spans="1:16" x14ac:dyDescent="0.25">
      <c r="A12915">
        <v>2014</v>
      </c>
      <c r="B12915" t="s">
        <v>95</v>
      </c>
      <c r="C12915">
        <v>22</v>
      </c>
      <c r="D12915" t="s">
        <v>716</v>
      </c>
      <c r="G12915">
        <v>10</v>
      </c>
      <c r="J12915" t="s">
        <v>393</v>
      </c>
      <c r="K12915">
        <v>25</v>
      </c>
      <c r="L12915">
        <v>15</v>
      </c>
      <c r="M12915">
        <v>20</v>
      </c>
    </row>
    <row r="12916" spans="1:16" x14ac:dyDescent="0.25">
      <c r="A12916">
        <v>2014</v>
      </c>
      <c r="B12916" t="s">
        <v>95</v>
      </c>
      <c r="C12916">
        <v>23</v>
      </c>
      <c r="D12916" t="s">
        <v>716</v>
      </c>
      <c r="G12916">
        <v>20</v>
      </c>
      <c r="J12916" t="s">
        <v>438</v>
      </c>
      <c r="K12916">
        <v>40</v>
      </c>
      <c r="L12916">
        <v>30</v>
      </c>
      <c r="M12916">
        <v>15</v>
      </c>
    </row>
    <row r="12917" spans="1:16" x14ac:dyDescent="0.25">
      <c r="A12917">
        <v>2014</v>
      </c>
      <c r="B12917" t="s">
        <v>95</v>
      </c>
      <c r="C12917">
        <v>24</v>
      </c>
      <c r="D12917" t="s">
        <v>716</v>
      </c>
      <c r="G12917">
        <v>5</v>
      </c>
      <c r="J12917" t="s">
        <v>398</v>
      </c>
      <c r="K12917">
        <v>10</v>
      </c>
      <c r="L12917">
        <v>10</v>
      </c>
      <c r="M12917">
        <v>5</v>
      </c>
    </row>
    <row r="12918" spans="1:16" x14ac:dyDescent="0.25">
      <c r="A12918">
        <v>2014</v>
      </c>
      <c r="B12918" t="s">
        <v>95</v>
      </c>
      <c r="C12918">
        <v>25</v>
      </c>
      <c r="D12918" t="s">
        <v>716</v>
      </c>
      <c r="G12918">
        <v>30</v>
      </c>
      <c r="J12918" t="s">
        <v>389</v>
      </c>
      <c r="K12918">
        <v>40</v>
      </c>
      <c r="L12918">
        <v>30</v>
      </c>
      <c r="M12918">
        <v>20</v>
      </c>
    </row>
    <row r="12919" spans="1:16" x14ac:dyDescent="0.25">
      <c r="A12919">
        <v>2014</v>
      </c>
      <c r="B12919" t="s">
        <v>95</v>
      </c>
      <c r="C12919">
        <v>26</v>
      </c>
      <c r="D12919" t="s">
        <v>716</v>
      </c>
      <c r="G12919">
        <v>10</v>
      </c>
      <c r="J12919" t="s">
        <v>393</v>
      </c>
      <c r="K12919">
        <v>20</v>
      </c>
      <c r="L12919">
        <v>15</v>
      </c>
      <c r="M12919">
        <v>15</v>
      </c>
    </row>
    <row r="12920" spans="1:16" x14ac:dyDescent="0.25">
      <c r="A12920">
        <v>2014</v>
      </c>
      <c r="B12920" t="s">
        <v>95</v>
      </c>
      <c r="C12920">
        <v>27</v>
      </c>
      <c r="D12920" t="s">
        <v>716</v>
      </c>
      <c r="G12920">
        <v>5</v>
      </c>
      <c r="J12920" t="s">
        <v>393</v>
      </c>
      <c r="K12920">
        <v>15</v>
      </c>
      <c r="L12920">
        <v>10</v>
      </c>
      <c r="M12920">
        <v>10</v>
      </c>
    </row>
    <row r="12921" spans="1:16" x14ac:dyDescent="0.25">
      <c r="A12921">
        <v>2014</v>
      </c>
      <c r="B12921" t="s">
        <v>95</v>
      </c>
      <c r="C12921">
        <v>28</v>
      </c>
      <c r="D12921" t="s">
        <v>716</v>
      </c>
      <c r="G12921">
        <v>2</v>
      </c>
      <c r="J12921" t="s">
        <v>790</v>
      </c>
      <c r="K12921">
        <v>10</v>
      </c>
      <c r="L12921">
        <v>10</v>
      </c>
      <c r="M12921">
        <v>3</v>
      </c>
      <c r="P12921">
        <v>70</v>
      </c>
    </row>
    <row r="12922" spans="1:16" x14ac:dyDescent="0.25">
      <c r="A12922">
        <v>2014</v>
      </c>
      <c r="B12922" t="s">
        <v>95</v>
      </c>
      <c r="C12922">
        <v>29</v>
      </c>
      <c r="D12922" t="s">
        <v>769</v>
      </c>
      <c r="E12922">
        <v>4</v>
      </c>
      <c r="F12922">
        <v>50</v>
      </c>
      <c r="G12922">
        <v>3</v>
      </c>
      <c r="H12922">
        <v>0</v>
      </c>
      <c r="I12922">
        <f>(SUM(G12922:G12932))/(1000-H12922)*1000</f>
        <v>93</v>
      </c>
      <c r="J12922" t="s">
        <v>393</v>
      </c>
      <c r="K12922">
        <v>20</v>
      </c>
      <c r="L12922">
        <v>10</v>
      </c>
      <c r="M12922">
        <v>12</v>
      </c>
      <c r="P12922">
        <v>10</v>
      </c>
    </row>
    <row r="12923" spans="1:16" x14ac:dyDescent="0.25">
      <c r="A12923">
        <v>2014</v>
      </c>
      <c r="B12923" t="s">
        <v>95</v>
      </c>
      <c r="C12923">
        <v>30</v>
      </c>
      <c r="D12923" t="s">
        <v>769</v>
      </c>
      <c r="G12923">
        <v>4</v>
      </c>
      <c r="J12923" t="s">
        <v>397</v>
      </c>
      <c r="K12923">
        <v>10</v>
      </c>
      <c r="L12923">
        <v>8</v>
      </c>
      <c r="M12923">
        <v>4</v>
      </c>
    </row>
    <row r="12924" spans="1:16" x14ac:dyDescent="0.25">
      <c r="A12924">
        <v>2014</v>
      </c>
      <c r="B12924" t="s">
        <v>95</v>
      </c>
      <c r="C12924">
        <v>31</v>
      </c>
      <c r="D12924" t="s">
        <v>769</v>
      </c>
      <c r="G12924">
        <v>10</v>
      </c>
      <c r="J12924" t="s">
        <v>393</v>
      </c>
      <c r="K12924">
        <v>15</v>
      </c>
      <c r="L12924">
        <v>10</v>
      </c>
      <c r="M12924">
        <v>3</v>
      </c>
    </row>
    <row r="12925" spans="1:16" x14ac:dyDescent="0.25">
      <c r="A12925">
        <v>2014</v>
      </c>
      <c r="B12925" t="s">
        <v>95</v>
      </c>
      <c r="C12925">
        <v>32</v>
      </c>
      <c r="D12925" t="s">
        <v>769</v>
      </c>
      <c r="G12925">
        <v>8</v>
      </c>
      <c r="J12925" t="s">
        <v>397</v>
      </c>
      <c r="K12925">
        <v>8</v>
      </c>
      <c r="L12925">
        <v>8</v>
      </c>
      <c r="M12925">
        <v>10</v>
      </c>
    </row>
    <row r="12926" spans="1:16" x14ac:dyDescent="0.25">
      <c r="A12926">
        <v>2014</v>
      </c>
      <c r="B12926" t="s">
        <v>95</v>
      </c>
      <c r="C12926">
        <v>33</v>
      </c>
      <c r="D12926" t="s">
        <v>769</v>
      </c>
      <c r="G12926">
        <v>6</v>
      </c>
      <c r="J12926" t="s">
        <v>390</v>
      </c>
      <c r="K12926">
        <v>6</v>
      </c>
      <c r="L12926">
        <v>6</v>
      </c>
      <c r="M12926">
        <v>3</v>
      </c>
    </row>
    <row r="12927" spans="1:16" x14ac:dyDescent="0.25">
      <c r="A12927">
        <v>2014</v>
      </c>
      <c r="B12927" t="s">
        <v>95</v>
      </c>
      <c r="C12927">
        <v>34</v>
      </c>
      <c r="D12927" t="s">
        <v>769</v>
      </c>
      <c r="G12927">
        <v>4</v>
      </c>
      <c r="J12927" t="s">
        <v>397</v>
      </c>
      <c r="K12927">
        <v>33</v>
      </c>
      <c r="L12927">
        <v>15</v>
      </c>
      <c r="M12927">
        <v>10</v>
      </c>
    </row>
    <row r="12928" spans="1:16" x14ac:dyDescent="0.25">
      <c r="A12928">
        <v>2014</v>
      </c>
      <c r="B12928" t="s">
        <v>95</v>
      </c>
      <c r="C12928">
        <v>35</v>
      </c>
      <c r="D12928" t="s">
        <v>769</v>
      </c>
      <c r="G12928">
        <v>25</v>
      </c>
      <c r="J12928" t="s">
        <v>393</v>
      </c>
      <c r="K12928">
        <v>25</v>
      </c>
      <c r="L12928">
        <v>10</v>
      </c>
      <c r="M12928">
        <v>4</v>
      </c>
    </row>
    <row r="12929" spans="1:17" x14ac:dyDescent="0.25">
      <c r="A12929">
        <v>2014</v>
      </c>
      <c r="B12929" t="s">
        <v>95</v>
      </c>
      <c r="C12929">
        <v>36</v>
      </c>
      <c r="D12929" t="s">
        <v>769</v>
      </c>
      <c r="G12929">
        <v>10</v>
      </c>
      <c r="J12929" t="s">
        <v>393</v>
      </c>
      <c r="K12929">
        <v>20</v>
      </c>
      <c r="L12929">
        <v>10</v>
      </c>
      <c r="M12929">
        <v>15</v>
      </c>
    </row>
    <row r="12930" spans="1:17" x14ac:dyDescent="0.25">
      <c r="A12930">
        <v>2014</v>
      </c>
      <c r="B12930" t="s">
        <v>95</v>
      </c>
      <c r="C12930">
        <v>37</v>
      </c>
      <c r="D12930" t="s">
        <v>769</v>
      </c>
      <c r="G12930">
        <v>8</v>
      </c>
      <c r="J12930" t="s">
        <v>390</v>
      </c>
      <c r="K12930">
        <v>8</v>
      </c>
      <c r="L12930">
        <v>7</v>
      </c>
      <c r="M12930">
        <v>4</v>
      </c>
    </row>
    <row r="12931" spans="1:17" x14ac:dyDescent="0.25">
      <c r="A12931">
        <v>2014</v>
      </c>
      <c r="B12931" t="s">
        <v>95</v>
      </c>
      <c r="C12931">
        <v>38</v>
      </c>
      <c r="D12931" t="s">
        <v>769</v>
      </c>
      <c r="G12931">
        <v>10</v>
      </c>
      <c r="J12931" t="s">
        <v>397</v>
      </c>
      <c r="K12931">
        <v>45</v>
      </c>
      <c r="L12931">
        <v>20</v>
      </c>
      <c r="M12931">
        <v>20</v>
      </c>
    </row>
    <row r="12932" spans="1:17" x14ac:dyDescent="0.25">
      <c r="A12932">
        <v>2014</v>
      </c>
      <c r="B12932" t="s">
        <v>95</v>
      </c>
      <c r="C12932">
        <v>39</v>
      </c>
      <c r="D12932" t="s">
        <v>769</v>
      </c>
      <c r="G12932">
        <v>5</v>
      </c>
      <c r="J12932" t="s">
        <v>393</v>
      </c>
      <c r="K12932">
        <v>20</v>
      </c>
      <c r="L12932">
        <v>15</v>
      </c>
      <c r="M12932">
        <v>5</v>
      </c>
      <c r="Q12932" t="s">
        <v>156</v>
      </c>
    </row>
    <row r="12933" spans="1:17" x14ac:dyDescent="0.25">
      <c r="A12933">
        <v>2014</v>
      </c>
      <c r="B12933" t="s">
        <v>95</v>
      </c>
      <c r="C12933">
        <v>40</v>
      </c>
      <c r="D12933" t="s">
        <v>769</v>
      </c>
      <c r="E12933">
        <v>5</v>
      </c>
      <c r="F12933">
        <v>50</v>
      </c>
      <c r="G12933">
        <v>3</v>
      </c>
      <c r="H12933">
        <v>0</v>
      </c>
      <c r="I12933">
        <f>(SUM(G12933:G12946))/(1000-H12933)*1000</f>
        <v>164</v>
      </c>
      <c r="J12933" t="s">
        <v>393</v>
      </c>
      <c r="K12933">
        <v>7</v>
      </c>
      <c r="L12933">
        <v>7</v>
      </c>
      <c r="M12933">
        <v>3</v>
      </c>
    </row>
    <row r="12934" spans="1:17" x14ac:dyDescent="0.25">
      <c r="A12934">
        <v>2014</v>
      </c>
      <c r="B12934" t="s">
        <v>95</v>
      </c>
      <c r="C12934">
        <v>41</v>
      </c>
      <c r="D12934" t="s">
        <v>769</v>
      </c>
      <c r="G12934">
        <v>10</v>
      </c>
      <c r="J12934" t="s">
        <v>398</v>
      </c>
      <c r="K12934">
        <v>10</v>
      </c>
      <c r="L12934">
        <v>5</v>
      </c>
      <c r="M12934">
        <v>3</v>
      </c>
    </row>
    <row r="12935" spans="1:17" x14ac:dyDescent="0.25">
      <c r="A12935">
        <v>2014</v>
      </c>
      <c r="B12935" t="s">
        <v>95</v>
      </c>
      <c r="C12935">
        <v>42</v>
      </c>
      <c r="D12935" t="s">
        <v>769</v>
      </c>
      <c r="G12935">
        <v>5</v>
      </c>
      <c r="J12935" t="s">
        <v>390</v>
      </c>
      <c r="K12935">
        <v>5</v>
      </c>
      <c r="L12935">
        <v>5</v>
      </c>
      <c r="M12935">
        <v>3</v>
      </c>
    </row>
    <row r="12936" spans="1:17" x14ac:dyDescent="0.25">
      <c r="A12936">
        <v>2014</v>
      </c>
      <c r="B12936" t="s">
        <v>95</v>
      </c>
      <c r="C12936">
        <v>43</v>
      </c>
      <c r="D12936" t="s">
        <v>769</v>
      </c>
      <c r="G12936">
        <v>5</v>
      </c>
      <c r="J12936" t="s">
        <v>393</v>
      </c>
      <c r="K12936">
        <v>6</v>
      </c>
      <c r="L12936">
        <v>5</v>
      </c>
      <c r="M12936">
        <v>1</v>
      </c>
    </row>
    <row r="12937" spans="1:17" x14ac:dyDescent="0.25">
      <c r="A12937">
        <v>2014</v>
      </c>
      <c r="B12937" t="s">
        <v>95</v>
      </c>
      <c r="C12937">
        <v>44</v>
      </c>
      <c r="D12937" t="s">
        <v>769</v>
      </c>
      <c r="G12937">
        <v>10</v>
      </c>
      <c r="J12937" t="s">
        <v>393</v>
      </c>
      <c r="K12937">
        <v>15</v>
      </c>
      <c r="L12937">
        <v>5</v>
      </c>
      <c r="M12937">
        <v>1</v>
      </c>
    </row>
    <row r="12938" spans="1:17" x14ac:dyDescent="0.25">
      <c r="A12938">
        <v>2014</v>
      </c>
      <c r="B12938" t="s">
        <v>95</v>
      </c>
      <c r="C12938">
        <v>45</v>
      </c>
      <c r="D12938" t="s">
        <v>769</v>
      </c>
      <c r="G12938">
        <v>8</v>
      </c>
      <c r="J12938" t="s">
        <v>390</v>
      </c>
      <c r="K12938">
        <v>8</v>
      </c>
      <c r="L12938">
        <v>8</v>
      </c>
      <c r="M12938">
        <v>3</v>
      </c>
    </row>
    <row r="12939" spans="1:17" x14ac:dyDescent="0.25">
      <c r="A12939">
        <v>2014</v>
      </c>
      <c r="B12939" t="s">
        <v>95</v>
      </c>
      <c r="C12939">
        <v>46</v>
      </c>
      <c r="D12939" t="s">
        <v>769</v>
      </c>
      <c r="G12939">
        <v>25</v>
      </c>
      <c r="J12939" t="s">
        <v>438</v>
      </c>
      <c r="K12939">
        <v>25</v>
      </c>
      <c r="L12939">
        <v>10</v>
      </c>
      <c r="M12939">
        <v>20</v>
      </c>
    </row>
    <row r="12940" spans="1:17" x14ac:dyDescent="0.25">
      <c r="A12940">
        <v>2014</v>
      </c>
      <c r="B12940" t="s">
        <v>95</v>
      </c>
      <c r="C12940">
        <v>47</v>
      </c>
      <c r="D12940" t="s">
        <v>769</v>
      </c>
      <c r="G12940">
        <v>8</v>
      </c>
      <c r="J12940" t="s">
        <v>393</v>
      </c>
      <c r="K12940">
        <v>8</v>
      </c>
      <c r="L12940">
        <v>4</v>
      </c>
      <c r="M12940">
        <v>3</v>
      </c>
    </row>
    <row r="12941" spans="1:17" x14ac:dyDescent="0.25">
      <c r="A12941">
        <v>2014</v>
      </c>
      <c r="B12941" t="s">
        <v>95</v>
      </c>
      <c r="C12941">
        <v>48</v>
      </c>
      <c r="D12941" t="s">
        <v>769</v>
      </c>
      <c r="G12941">
        <v>20</v>
      </c>
      <c r="J12941" t="s">
        <v>393</v>
      </c>
      <c r="K12941">
        <v>20</v>
      </c>
      <c r="L12941">
        <v>10</v>
      </c>
      <c r="M12941">
        <v>25</v>
      </c>
      <c r="P12941">
        <v>50</v>
      </c>
    </row>
    <row r="12942" spans="1:17" x14ac:dyDescent="0.25">
      <c r="A12942">
        <v>2014</v>
      </c>
      <c r="B12942" t="s">
        <v>95</v>
      </c>
      <c r="C12942">
        <v>49</v>
      </c>
      <c r="D12942" t="s">
        <v>769</v>
      </c>
      <c r="G12942">
        <v>8</v>
      </c>
      <c r="J12942" t="s">
        <v>393</v>
      </c>
      <c r="K12942">
        <v>10</v>
      </c>
      <c r="L12942">
        <v>7</v>
      </c>
      <c r="M12942">
        <v>4</v>
      </c>
      <c r="P12942">
        <v>30</v>
      </c>
    </row>
    <row r="12943" spans="1:17" x14ac:dyDescent="0.25">
      <c r="A12943">
        <v>2014</v>
      </c>
      <c r="B12943" t="s">
        <v>95</v>
      </c>
      <c r="C12943">
        <v>50</v>
      </c>
      <c r="D12943" t="s">
        <v>769</v>
      </c>
      <c r="G12943">
        <v>20</v>
      </c>
      <c r="J12943" t="s">
        <v>393</v>
      </c>
      <c r="K12943">
        <v>20</v>
      </c>
      <c r="L12943">
        <v>20</v>
      </c>
      <c r="M12943">
        <v>15</v>
      </c>
    </row>
    <row r="12944" spans="1:17" x14ac:dyDescent="0.25">
      <c r="A12944">
        <v>2014</v>
      </c>
      <c r="B12944" t="s">
        <v>95</v>
      </c>
      <c r="C12944">
        <v>51</v>
      </c>
      <c r="D12944" t="s">
        <v>769</v>
      </c>
      <c r="G12944">
        <v>5</v>
      </c>
      <c r="J12944" t="s">
        <v>390</v>
      </c>
      <c r="K12944">
        <v>5</v>
      </c>
      <c r="L12944">
        <v>5</v>
      </c>
      <c r="M12944">
        <v>2</v>
      </c>
    </row>
    <row r="12945" spans="1:17" x14ac:dyDescent="0.25">
      <c r="A12945">
        <v>2014</v>
      </c>
      <c r="B12945" t="s">
        <v>95</v>
      </c>
      <c r="C12945">
        <v>52</v>
      </c>
      <c r="D12945" t="s">
        <v>769</v>
      </c>
      <c r="G12945">
        <v>30</v>
      </c>
      <c r="J12945" t="s">
        <v>393</v>
      </c>
      <c r="K12945">
        <v>30</v>
      </c>
      <c r="L12945">
        <v>10</v>
      </c>
      <c r="M12945">
        <v>10</v>
      </c>
    </row>
    <row r="12946" spans="1:17" x14ac:dyDescent="0.25">
      <c r="A12946">
        <v>2014</v>
      </c>
      <c r="B12946" t="s">
        <v>95</v>
      </c>
      <c r="C12946">
        <v>53</v>
      </c>
      <c r="D12946" t="s">
        <v>769</v>
      </c>
      <c r="G12946">
        <v>7</v>
      </c>
      <c r="J12946" t="s">
        <v>392</v>
      </c>
      <c r="K12946">
        <v>7</v>
      </c>
      <c r="L12946">
        <v>4</v>
      </c>
      <c r="M12946">
        <v>3</v>
      </c>
    </row>
    <row r="12947" spans="1:17" x14ac:dyDescent="0.25">
      <c r="A12947">
        <v>2014</v>
      </c>
      <c r="B12947" t="s">
        <v>95</v>
      </c>
      <c r="C12947">
        <v>54</v>
      </c>
      <c r="D12947" t="s">
        <v>769</v>
      </c>
      <c r="E12947">
        <v>6</v>
      </c>
      <c r="F12947">
        <v>50</v>
      </c>
      <c r="G12947">
        <v>1</v>
      </c>
      <c r="H12947">
        <v>0</v>
      </c>
      <c r="I12947">
        <f>(SUM(G12947:G12960))/(1000-H12947)*1000</f>
        <v>164</v>
      </c>
      <c r="J12947" t="s">
        <v>393</v>
      </c>
      <c r="K12947">
        <v>15</v>
      </c>
      <c r="L12947">
        <v>10</v>
      </c>
      <c r="M12947">
        <v>3</v>
      </c>
    </row>
    <row r="12948" spans="1:17" x14ac:dyDescent="0.25">
      <c r="A12948">
        <v>2014</v>
      </c>
      <c r="B12948" t="s">
        <v>95</v>
      </c>
      <c r="C12948">
        <v>55</v>
      </c>
      <c r="D12948" t="s">
        <v>769</v>
      </c>
      <c r="G12948">
        <v>25</v>
      </c>
      <c r="J12948" t="s">
        <v>392</v>
      </c>
      <c r="K12948">
        <v>25</v>
      </c>
      <c r="L12948">
        <v>15</v>
      </c>
      <c r="M12948">
        <v>5</v>
      </c>
      <c r="P12948">
        <v>10</v>
      </c>
    </row>
    <row r="12949" spans="1:17" x14ac:dyDescent="0.25">
      <c r="A12949">
        <v>2014</v>
      </c>
      <c r="B12949" t="s">
        <v>95</v>
      </c>
      <c r="C12949">
        <v>56</v>
      </c>
      <c r="D12949" t="s">
        <v>769</v>
      </c>
      <c r="G12949">
        <v>3</v>
      </c>
      <c r="J12949" t="s">
        <v>397</v>
      </c>
      <c r="K12949">
        <v>35</v>
      </c>
      <c r="L12949">
        <v>15</v>
      </c>
      <c r="M12949">
        <v>3</v>
      </c>
    </row>
    <row r="12950" spans="1:17" x14ac:dyDescent="0.25">
      <c r="A12950">
        <v>2014</v>
      </c>
      <c r="B12950" t="s">
        <v>95</v>
      </c>
      <c r="C12950">
        <v>57</v>
      </c>
      <c r="D12950" t="s">
        <v>769</v>
      </c>
      <c r="G12950">
        <v>10</v>
      </c>
      <c r="J12950" t="s">
        <v>420</v>
      </c>
      <c r="K12950">
        <v>10</v>
      </c>
      <c r="L12950">
        <v>5</v>
      </c>
      <c r="M12950">
        <v>1</v>
      </c>
    </row>
    <row r="12951" spans="1:17" x14ac:dyDescent="0.25">
      <c r="A12951">
        <v>2014</v>
      </c>
      <c r="B12951" t="s">
        <v>95</v>
      </c>
      <c r="C12951">
        <v>58</v>
      </c>
      <c r="D12951" t="s">
        <v>769</v>
      </c>
      <c r="G12951">
        <v>4</v>
      </c>
      <c r="J12951" t="s">
        <v>420</v>
      </c>
      <c r="K12951">
        <v>4</v>
      </c>
      <c r="L12951">
        <v>4</v>
      </c>
      <c r="M12951">
        <v>1</v>
      </c>
    </row>
    <row r="12952" spans="1:17" x14ac:dyDescent="0.25">
      <c r="A12952">
        <v>2014</v>
      </c>
      <c r="B12952" t="s">
        <v>95</v>
      </c>
      <c r="C12952">
        <v>59</v>
      </c>
      <c r="D12952" t="s">
        <v>769</v>
      </c>
      <c r="G12952">
        <v>3</v>
      </c>
      <c r="J12952" t="s">
        <v>393</v>
      </c>
      <c r="K12952">
        <v>5</v>
      </c>
      <c r="L12952">
        <v>3</v>
      </c>
      <c r="M12952">
        <v>2</v>
      </c>
      <c r="Q12952" t="s">
        <v>156</v>
      </c>
    </row>
    <row r="12953" spans="1:17" x14ac:dyDescent="0.25">
      <c r="A12953">
        <v>2014</v>
      </c>
      <c r="B12953" t="s">
        <v>95</v>
      </c>
      <c r="C12953">
        <v>60</v>
      </c>
      <c r="D12953" t="s">
        <v>769</v>
      </c>
      <c r="G12953">
        <v>20</v>
      </c>
      <c r="J12953" t="s">
        <v>393</v>
      </c>
      <c r="K12953">
        <v>20</v>
      </c>
      <c r="L12953">
        <v>10</v>
      </c>
      <c r="M12953">
        <v>4</v>
      </c>
    </row>
    <row r="12954" spans="1:17" x14ac:dyDescent="0.25">
      <c r="A12954">
        <v>2014</v>
      </c>
      <c r="B12954" t="s">
        <v>95</v>
      </c>
      <c r="C12954">
        <v>61</v>
      </c>
      <c r="D12954" t="s">
        <v>769</v>
      </c>
      <c r="G12954">
        <v>35</v>
      </c>
      <c r="J12954" t="s">
        <v>393</v>
      </c>
      <c r="K12954">
        <v>35</v>
      </c>
      <c r="L12954">
        <v>10</v>
      </c>
      <c r="M12954">
        <v>10</v>
      </c>
    </row>
    <row r="12955" spans="1:17" x14ac:dyDescent="0.25">
      <c r="A12955">
        <v>2014</v>
      </c>
      <c r="B12955" t="s">
        <v>95</v>
      </c>
      <c r="C12955">
        <v>62</v>
      </c>
      <c r="D12955" t="s">
        <v>769</v>
      </c>
      <c r="G12955">
        <v>8</v>
      </c>
      <c r="J12955" t="s">
        <v>390</v>
      </c>
      <c r="K12955">
        <v>8</v>
      </c>
      <c r="L12955">
        <v>8</v>
      </c>
      <c r="M12955">
        <v>3</v>
      </c>
    </row>
    <row r="12956" spans="1:17" x14ac:dyDescent="0.25">
      <c r="A12956">
        <v>2014</v>
      </c>
      <c r="B12956" t="s">
        <v>95</v>
      </c>
      <c r="C12956">
        <v>63</v>
      </c>
      <c r="D12956" t="s">
        <v>769</v>
      </c>
      <c r="G12956">
        <v>10</v>
      </c>
      <c r="J12956" t="s">
        <v>393</v>
      </c>
      <c r="K12956">
        <v>10</v>
      </c>
      <c r="L12956">
        <v>8</v>
      </c>
      <c r="M12956">
        <v>4</v>
      </c>
      <c r="P12956">
        <v>30</v>
      </c>
    </row>
    <row r="12957" spans="1:17" x14ac:dyDescent="0.25">
      <c r="A12957">
        <v>2014</v>
      </c>
      <c r="B12957" t="s">
        <v>95</v>
      </c>
      <c r="C12957">
        <v>64</v>
      </c>
      <c r="D12957" t="s">
        <v>769</v>
      </c>
      <c r="G12957">
        <v>5</v>
      </c>
      <c r="J12957" t="s">
        <v>393</v>
      </c>
      <c r="K12957">
        <v>5</v>
      </c>
      <c r="L12957">
        <v>5</v>
      </c>
      <c r="M12957">
        <v>3</v>
      </c>
    </row>
    <row r="12958" spans="1:17" x14ac:dyDescent="0.25">
      <c r="A12958">
        <v>2014</v>
      </c>
      <c r="B12958" t="s">
        <v>95</v>
      </c>
      <c r="C12958">
        <v>65</v>
      </c>
      <c r="D12958" t="s">
        <v>769</v>
      </c>
      <c r="G12958">
        <v>7</v>
      </c>
      <c r="J12958" t="s">
        <v>397</v>
      </c>
      <c r="K12958">
        <v>7</v>
      </c>
      <c r="L12958">
        <v>5</v>
      </c>
      <c r="M12958">
        <v>1</v>
      </c>
    </row>
    <row r="12959" spans="1:17" x14ac:dyDescent="0.25">
      <c r="A12959">
        <v>2014</v>
      </c>
      <c r="B12959" t="s">
        <v>95</v>
      </c>
      <c r="C12959">
        <v>66</v>
      </c>
      <c r="D12959" t="s">
        <v>769</v>
      </c>
      <c r="G12959">
        <v>25</v>
      </c>
      <c r="J12959" t="s">
        <v>386</v>
      </c>
      <c r="K12959">
        <v>25</v>
      </c>
      <c r="L12959">
        <v>25</v>
      </c>
      <c r="M12959">
        <v>10</v>
      </c>
    </row>
    <row r="12960" spans="1:17" x14ac:dyDescent="0.25">
      <c r="A12960">
        <v>2014</v>
      </c>
      <c r="B12960" t="s">
        <v>95</v>
      </c>
      <c r="C12960">
        <v>67</v>
      </c>
      <c r="D12960" t="s">
        <v>769</v>
      </c>
      <c r="G12960">
        <v>8</v>
      </c>
      <c r="J12960" t="s">
        <v>420</v>
      </c>
      <c r="K12960">
        <v>8</v>
      </c>
      <c r="L12960">
        <v>8</v>
      </c>
      <c r="M12960">
        <v>1</v>
      </c>
    </row>
    <row r="12961" spans="1:18" x14ac:dyDescent="0.25">
      <c r="A12961">
        <v>2014</v>
      </c>
      <c r="B12961" s="10" t="s">
        <v>797</v>
      </c>
      <c r="C12961">
        <v>1</v>
      </c>
      <c r="D12961" t="s">
        <v>769</v>
      </c>
      <c r="E12961">
        <v>1</v>
      </c>
      <c r="F12961">
        <v>55</v>
      </c>
      <c r="G12961">
        <v>8</v>
      </c>
      <c r="H12961">
        <v>0</v>
      </c>
      <c r="I12961">
        <f>(SUM(G12961:G12964))/(1000-H12961)*1000</f>
        <v>45</v>
      </c>
      <c r="J12961" t="s">
        <v>398</v>
      </c>
      <c r="K12961">
        <v>10</v>
      </c>
      <c r="L12961">
        <v>7</v>
      </c>
      <c r="M12961">
        <v>3</v>
      </c>
      <c r="P12961">
        <v>10</v>
      </c>
    </row>
    <row r="12962" spans="1:18" x14ac:dyDescent="0.25">
      <c r="A12962">
        <v>2014</v>
      </c>
      <c r="B12962" s="10" t="s">
        <v>797</v>
      </c>
      <c r="C12962">
        <v>2</v>
      </c>
      <c r="D12962" t="s">
        <v>769</v>
      </c>
      <c r="G12962">
        <v>25</v>
      </c>
      <c r="J12962" t="s">
        <v>390</v>
      </c>
      <c r="K12962">
        <v>40</v>
      </c>
      <c r="L12962">
        <v>20</v>
      </c>
      <c r="M12962">
        <v>15</v>
      </c>
    </row>
    <row r="12963" spans="1:18" x14ac:dyDescent="0.25">
      <c r="A12963">
        <v>2014</v>
      </c>
      <c r="B12963" s="10" t="s">
        <v>797</v>
      </c>
      <c r="C12963">
        <v>3</v>
      </c>
      <c r="D12963" t="s">
        <v>769</v>
      </c>
      <c r="G12963">
        <v>8</v>
      </c>
      <c r="J12963" t="s">
        <v>427</v>
      </c>
      <c r="K12963">
        <v>8</v>
      </c>
      <c r="L12963">
        <v>8</v>
      </c>
      <c r="M12963">
        <v>3</v>
      </c>
    </row>
    <row r="12964" spans="1:18" x14ac:dyDescent="0.25">
      <c r="A12964">
        <v>2014</v>
      </c>
      <c r="B12964" s="10" t="s">
        <v>797</v>
      </c>
      <c r="C12964">
        <v>4</v>
      </c>
      <c r="D12964" t="s">
        <v>769</v>
      </c>
      <c r="G12964">
        <v>4</v>
      </c>
      <c r="J12964" t="s">
        <v>420</v>
      </c>
      <c r="K12964">
        <v>4</v>
      </c>
      <c r="L12964">
        <v>4</v>
      </c>
      <c r="M12964">
        <v>2</v>
      </c>
    </row>
    <row r="12965" spans="1:18" x14ac:dyDescent="0.25">
      <c r="A12965">
        <v>2014</v>
      </c>
      <c r="B12965" s="10" t="s">
        <v>797</v>
      </c>
      <c r="C12965">
        <v>5</v>
      </c>
      <c r="D12965" t="s">
        <v>769</v>
      </c>
      <c r="E12965">
        <v>2</v>
      </c>
      <c r="F12965">
        <v>55</v>
      </c>
      <c r="G12965">
        <v>20</v>
      </c>
      <c r="H12965">
        <v>0</v>
      </c>
      <c r="I12965">
        <f>(SUM(G12965:G12971))/(1000-H12965)*1000</f>
        <v>60</v>
      </c>
      <c r="J12965" t="s">
        <v>390</v>
      </c>
      <c r="K12965">
        <v>20</v>
      </c>
      <c r="L12965">
        <v>15</v>
      </c>
      <c r="M12965">
        <v>5</v>
      </c>
    </row>
    <row r="12966" spans="1:18" x14ac:dyDescent="0.25">
      <c r="A12966">
        <v>2014</v>
      </c>
      <c r="B12966" s="10" t="s">
        <v>797</v>
      </c>
      <c r="C12966">
        <v>6</v>
      </c>
      <c r="D12966" t="s">
        <v>769</v>
      </c>
      <c r="G12966">
        <v>10</v>
      </c>
      <c r="J12966" t="s">
        <v>386</v>
      </c>
      <c r="K12966">
        <v>10</v>
      </c>
      <c r="L12966">
        <v>5</v>
      </c>
      <c r="M12966">
        <v>3</v>
      </c>
    </row>
    <row r="12967" spans="1:18" x14ac:dyDescent="0.25">
      <c r="A12967">
        <v>2014</v>
      </c>
      <c r="B12967" s="10" t="s">
        <v>797</v>
      </c>
      <c r="C12967">
        <v>7</v>
      </c>
      <c r="D12967" t="s">
        <v>769</v>
      </c>
      <c r="G12967">
        <v>4</v>
      </c>
      <c r="J12967" t="s">
        <v>393</v>
      </c>
      <c r="K12967">
        <v>4</v>
      </c>
      <c r="L12967">
        <v>4</v>
      </c>
      <c r="M12967">
        <v>4</v>
      </c>
    </row>
    <row r="12968" spans="1:18" x14ac:dyDescent="0.25">
      <c r="A12968">
        <v>2014</v>
      </c>
      <c r="B12968" s="10" t="s">
        <v>797</v>
      </c>
      <c r="C12968">
        <v>8</v>
      </c>
      <c r="D12968" t="s">
        <v>769</v>
      </c>
      <c r="G12968">
        <v>5</v>
      </c>
      <c r="J12968" t="s">
        <v>390</v>
      </c>
      <c r="K12968">
        <v>5</v>
      </c>
      <c r="L12968">
        <v>5</v>
      </c>
      <c r="M12968">
        <v>2</v>
      </c>
    </row>
    <row r="12969" spans="1:18" x14ac:dyDescent="0.25">
      <c r="A12969">
        <v>2014</v>
      </c>
      <c r="B12969" s="10" t="s">
        <v>797</v>
      </c>
      <c r="C12969">
        <v>9</v>
      </c>
      <c r="D12969" t="s">
        <v>769</v>
      </c>
      <c r="G12969">
        <v>5</v>
      </c>
      <c r="J12969" t="s">
        <v>420</v>
      </c>
      <c r="K12969">
        <v>5</v>
      </c>
      <c r="L12969">
        <v>4</v>
      </c>
      <c r="M12969">
        <v>2</v>
      </c>
    </row>
    <row r="12970" spans="1:18" x14ac:dyDescent="0.25">
      <c r="A12970">
        <v>2014</v>
      </c>
      <c r="B12970" s="10" t="s">
        <v>797</v>
      </c>
      <c r="C12970">
        <v>10</v>
      </c>
      <c r="D12970" t="s">
        <v>769</v>
      </c>
      <c r="G12970">
        <v>6</v>
      </c>
      <c r="J12970" t="s">
        <v>389</v>
      </c>
      <c r="K12970">
        <v>6</v>
      </c>
      <c r="L12970">
        <v>3</v>
      </c>
      <c r="M12970">
        <v>3</v>
      </c>
    </row>
    <row r="12971" spans="1:18" x14ac:dyDescent="0.25">
      <c r="A12971">
        <v>2014</v>
      </c>
      <c r="B12971" s="10" t="s">
        <v>797</v>
      </c>
      <c r="C12971">
        <v>11</v>
      </c>
      <c r="D12971" t="s">
        <v>769</v>
      </c>
      <c r="G12971">
        <v>10</v>
      </c>
      <c r="J12971" t="s">
        <v>393</v>
      </c>
      <c r="K12971">
        <v>10</v>
      </c>
      <c r="L12971">
        <v>3</v>
      </c>
      <c r="M12971">
        <v>3</v>
      </c>
      <c r="R12971" t="s">
        <v>156</v>
      </c>
    </row>
    <row r="12972" spans="1:18" x14ac:dyDescent="0.25">
      <c r="A12972">
        <v>2014</v>
      </c>
      <c r="B12972" s="10" t="s">
        <v>797</v>
      </c>
      <c r="C12972">
        <v>12</v>
      </c>
      <c r="D12972" t="s">
        <v>769</v>
      </c>
      <c r="E12972">
        <v>3</v>
      </c>
      <c r="F12972">
        <v>55</v>
      </c>
      <c r="G12972">
        <v>5</v>
      </c>
      <c r="H12972">
        <v>0</v>
      </c>
      <c r="I12972">
        <f>(SUM(G12972:G12978))/(1000-H12972)*1000</f>
        <v>77</v>
      </c>
      <c r="J12972" t="s">
        <v>393</v>
      </c>
      <c r="K12972">
        <v>5</v>
      </c>
      <c r="L12972">
        <v>5</v>
      </c>
      <c r="M12972">
        <v>4</v>
      </c>
    </row>
    <row r="12973" spans="1:18" x14ac:dyDescent="0.25">
      <c r="A12973">
        <v>2014</v>
      </c>
      <c r="B12973" s="10" t="s">
        <v>797</v>
      </c>
      <c r="C12973">
        <v>13</v>
      </c>
      <c r="D12973" t="s">
        <v>769</v>
      </c>
      <c r="G12973">
        <v>15</v>
      </c>
      <c r="J12973" t="s">
        <v>392</v>
      </c>
      <c r="K12973">
        <v>30</v>
      </c>
      <c r="L12973">
        <v>15</v>
      </c>
      <c r="M12973">
        <v>10</v>
      </c>
    </row>
    <row r="12974" spans="1:18" x14ac:dyDescent="0.25">
      <c r="A12974">
        <v>2014</v>
      </c>
      <c r="B12974" s="10" t="s">
        <v>797</v>
      </c>
      <c r="C12974">
        <v>14</v>
      </c>
      <c r="D12974" t="s">
        <v>769</v>
      </c>
      <c r="G12974">
        <v>6</v>
      </c>
      <c r="J12974" t="s">
        <v>390</v>
      </c>
      <c r="K12974">
        <v>6</v>
      </c>
      <c r="L12974">
        <v>6</v>
      </c>
      <c r="M12974">
        <v>3</v>
      </c>
    </row>
    <row r="12975" spans="1:18" x14ac:dyDescent="0.25">
      <c r="A12975">
        <v>2014</v>
      </c>
      <c r="B12975" s="10" t="s">
        <v>797</v>
      </c>
      <c r="C12975">
        <v>15</v>
      </c>
      <c r="D12975" t="s">
        <v>769</v>
      </c>
      <c r="G12975">
        <v>1</v>
      </c>
      <c r="J12975" t="s">
        <v>393</v>
      </c>
      <c r="K12975">
        <v>25</v>
      </c>
      <c r="L12975">
        <v>20</v>
      </c>
      <c r="M12975">
        <v>10</v>
      </c>
    </row>
    <row r="12976" spans="1:18" x14ac:dyDescent="0.25">
      <c r="A12976">
        <v>2014</v>
      </c>
      <c r="B12976" s="10" t="s">
        <v>797</v>
      </c>
      <c r="C12976">
        <v>16</v>
      </c>
      <c r="D12976" t="s">
        <v>769</v>
      </c>
      <c r="G12976">
        <v>30</v>
      </c>
      <c r="J12976" t="s">
        <v>393</v>
      </c>
      <c r="K12976">
        <v>30</v>
      </c>
      <c r="L12976">
        <v>10</v>
      </c>
      <c r="M12976">
        <v>10</v>
      </c>
      <c r="P12976">
        <v>10</v>
      </c>
    </row>
    <row r="12977" spans="1:18" x14ac:dyDescent="0.25">
      <c r="A12977">
        <v>2014</v>
      </c>
      <c r="B12977" s="10" t="s">
        <v>797</v>
      </c>
      <c r="C12977">
        <v>17</v>
      </c>
      <c r="D12977" t="s">
        <v>769</v>
      </c>
      <c r="G12977">
        <v>19</v>
      </c>
      <c r="J12977" t="s">
        <v>393</v>
      </c>
      <c r="K12977">
        <v>20</v>
      </c>
      <c r="L12977">
        <v>18</v>
      </c>
      <c r="M12977">
        <v>10</v>
      </c>
    </row>
    <row r="12978" spans="1:18" x14ac:dyDescent="0.25">
      <c r="A12978">
        <v>2014</v>
      </c>
      <c r="B12978" s="10" t="s">
        <v>797</v>
      </c>
      <c r="C12978">
        <v>18</v>
      </c>
      <c r="D12978" t="s">
        <v>769</v>
      </c>
      <c r="G12978">
        <v>1</v>
      </c>
      <c r="J12978" t="s">
        <v>392</v>
      </c>
      <c r="K12978">
        <v>15</v>
      </c>
      <c r="L12978">
        <v>10</v>
      </c>
      <c r="M12978">
        <v>5</v>
      </c>
      <c r="R12978" t="s">
        <v>156</v>
      </c>
    </row>
    <row r="12979" spans="1:18" x14ac:dyDescent="0.25">
      <c r="A12979">
        <v>2014</v>
      </c>
      <c r="B12979" s="10" t="s">
        <v>797</v>
      </c>
      <c r="C12979">
        <v>19</v>
      </c>
      <c r="D12979" t="s">
        <v>716</v>
      </c>
      <c r="E12979">
        <v>4</v>
      </c>
      <c r="F12979">
        <v>55</v>
      </c>
      <c r="G12979">
        <v>20</v>
      </c>
      <c r="H12979">
        <v>0</v>
      </c>
      <c r="I12979">
        <f>(SUM(G12979:G12984))/(1000-H12979)*1000</f>
        <v>55</v>
      </c>
      <c r="J12979" t="s">
        <v>390</v>
      </c>
      <c r="K12979">
        <v>20</v>
      </c>
      <c r="L12979">
        <v>10</v>
      </c>
      <c r="M12979">
        <v>10</v>
      </c>
    </row>
    <row r="12980" spans="1:18" x14ac:dyDescent="0.25">
      <c r="A12980">
        <v>2014</v>
      </c>
      <c r="B12980" s="10" t="s">
        <v>797</v>
      </c>
      <c r="C12980">
        <v>20</v>
      </c>
      <c r="D12980" t="s">
        <v>716</v>
      </c>
      <c r="G12980">
        <v>10</v>
      </c>
      <c r="J12980" t="s">
        <v>392</v>
      </c>
      <c r="K12980">
        <v>30</v>
      </c>
      <c r="L12980">
        <v>15</v>
      </c>
      <c r="M12980">
        <v>10</v>
      </c>
    </row>
    <row r="12981" spans="1:18" x14ac:dyDescent="0.25">
      <c r="A12981">
        <v>2014</v>
      </c>
      <c r="B12981" s="10" t="s">
        <v>797</v>
      </c>
      <c r="C12981">
        <v>21</v>
      </c>
      <c r="D12981" t="s">
        <v>716</v>
      </c>
      <c r="G12981">
        <v>5</v>
      </c>
      <c r="J12981" t="s">
        <v>393</v>
      </c>
      <c r="K12981">
        <v>10</v>
      </c>
      <c r="L12981">
        <v>5</v>
      </c>
      <c r="M12981">
        <v>8</v>
      </c>
    </row>
    <row r="12982" spans="1:18" x14ac:dyDescent="0.25">
      <c r="A12982">
        <v>2014</v>
      </c>
      <c r="B12982" s="10" t="s">
        <v>797</v>
      </c>
      <c r="C12982">
        <v>22</v>
      </c>
      <c r="D12982" t="s">
        <v>716</v>
      </c>
      <c r="G12982">
        <v>10</v>
      </c>
      <c r="J12982" t="s">
        <v>393</v>
      </c>
      <c r="K12982">
        <v>20</v>
      </c>
      <c r="L12982">
        <v>10</v>
      </c>
      <c r="M12982">
        <v>10</v>
      </c>
    </row>
    <row r="12983" spans="1:18" x14ac:dyDescent="0.25">
      <c r="A12983">
        <v>2014</v>
      </c>
      <c r="B12983" s="10" t="s">
        <v>797</v>
      </c>
      <c r="C12983">
        <v>23</v>
      </c>
      <c r="D12983" t="s">
        <v>716</v>
      </c>
      <c r="G12983">
        <v>5</v>
      </c>
      <c r="J12983" t="s">
        <v>393</v>
      </c>
      <c r="K12983">
        <v>40</v>
      </c>
      <c r="L12983">
        <v>20</v>
      </c>
      <c r="M12983">
        <v>25</v>
      </c>
    </row>
    <row r="12984" spans="1:18" x14ac:dyDescent="0.25">
      <c r="A12984">
        <v>2014</v>
      </c>
      <c r="B12984" s="10" t="s">
        <v>797</v>
      </c>
      <c r="C12984">
        <v>24</v>
      </c>
      <c r="D12984" t="s">
        <v>716</v>
      </c>
      <c r="G12984">
        <v>5</v>
      </c>
      <c r="J12984" t="s">
        <v>390</v>
      </c>
      <c r="K12984">
        <v>10</v>
      </c>
      <c r="L12984">
        <v>5</v>
      </c>
      <c r="M12984">
        <v>5</v>
      </c>
      <c r="P12984">
        <v>20</v>
      </c>
    </row>
    <row r="12985" spans="1:18" x14ac:dyDescent="0.25">
      <c r="A12985">
        <v>2014</v>
      </c>
      <c r="B12985" s="10" t="s">
        <v>797</v>
      </c>
      <c r="C12985">
        <v>25</v>
      </c>
      <c r="D12985" t="s">
        <v>716</v>
      </c>
      <c r="E12985">
        <v>5</v>
      </c>
      <c r="F12985">
        <v>55</v>
      </c>
      <c r="G12985">
        <v>20</v>
      </c>
      <c r="H12985">
        <v>0</v>
      </c>
      <c r="I12985">
        <f>(SUM(G12985:G12994))/(1000-H12985)*1000</f>
        <v>135</v>
      </c>
      <c r="J12985" t="s">
        <v>390</v>
      </c>
      <c r="K12985">
        <v>40</v>
      </c>
      <c r="L12985">
        <v>30</v>
      </c>
      <c r="M12985">
        <v>15</v>
      </c>
      <c r="P12985">
        <v>30</v>
      </c>
    </row>
    <row r="12986" spans="1:18" x14ac:dyDescent="0.25">
      <c r="A12986">
        <v>2014</v>
      </c>
      <c r="B12986" s="10" t="s">
        <v>797</v>
      </c>
      <c r="C12986">
        <v>26</v>
      </c>
      <c r="D12986" t="s">
        <v>716</v>
      </c>
      <c r="G12986">
        <v>40</v>
      </c>
      <c r="J12986" t="s">
        <v>392</v>
      </c>
      <c r="K12986">
        <v>40</v>
      </c>
      <c r="L12986">
        <v>40</v>
      </c>
      <c r="M12986">
        <v>15</v>
      </c>
      <c r="P12986">
        <v>30</v>
      </c>
    </row>
    <row r="12987" spans="1:18" x14ac:dyDescent="0.25">
      <c r="A12987">
        <v>2014</v>
      </c>
      <c r="B12987" s="10" t="s">
        <v>797</v>
      </c>
      <c r="C12987">
        <v>27</v>
      </c>
      <c r="D12987" t="s">
        <v>716</v>
      </c>
      <c r="G12987">
        <v>15</v>
      </c>
      <c r="J12987" t="s">
        <v>392</v>
      </c>
      <c r="K12987">
        <v>25</v>
      </c>
      <c r="L12987">
        <v>20</v>
      </c>
      <c r="M12987">
        <v>15</v>
      </c>
    </row>
    <row r="12988" spans="1:18" x14ac:dyDescent="0.25">
      <c r="A12988">
        <v>2014</v>
      </c>
      <c r="B12988" s="10" t="s">
        <v>797</v>
      </c>
      <c r="C12988">
        <v>28</v>
      </c>
      <c r="D12988" t="s">
        <v>716</v>
      </c>
      <c r="G12988">
        <v>5</v>
      </c>
      <c r="J12988" t="s">
        <v>392</v>
      </c>
      <c r="K12988">
        <v>10</v>
      </c>
      <c r="L12988">
        <v>5</v>
      </c>
      <c r="M12988">
        <v>5</v>
      </c>
    </row>
    <row r="12989" spans="1:18" x14ac:dyDescent="0.25">
      <c r="A12989">
        <v>2014</v>
      </c>
      <c r="B12989" s="10" t="s">
        <v>797</v>
      </c>
      <c r="C12989">
        <v>29</v>
      </c>
      <c r="D12989" t="s">
        <v>716</v>
      </c>
      <c r="G12989">
        <v>5</v>
      </c>
      <c r="J12989" t="s">
        <v>393</v>
      </c>
      <c r="K12989">
        <v>20</v>
      </c>
      <c r="L12989">
        <v>10</v>
      </c>
      <c r="M12989">
        <v>15</v>
      </c>
      <c r="P12989">
        <v>10</v>
      </c>
    </row>
    <row r="12990" spans="1:18" x14ac:dyDescent="0.25">
      <c r="A12990">
        <v>2014</v>
      </c>
      <c r="B12990" s="10" t="s">
        <v>797</v>
      </c>
      <c r="C12990">
        <v>30</v>
      </c>
      <c r="D12990" t="s">
        <v>716</v>
      </c>
      <c r="G12990">
        <v>10</v>
      </c>
      <c r="J12990" t="s">
        <v>393</v>
      </c>
      <c r="K12990">
        <v>20</v>
      </c>
      <c r="L12990">
        <v>15</v>
      </c>
      <c r="M12990">
        <v>10</v>
      </c>
      <c r="Q12990" t="s">
        <v>156</v>
      </c>
    </row>
    <row r="12991" spans="1:18" x14ac:dyDescent="0.25">
      <c r="A12991">
        <v>2014</v>
      </c>
      <c r="B12991" s="10" t="s">
        <v>797</v>
      </c>
      <c r="C12991">
        <v>31</v>
      </c>
      <c r="D12991" t="s">
        <v>716</v>
      </c>
      <c r="G12991">
        <v>5</v>
      </c>
      <c r="J12991" t="s">
        <v>393</v>
      </c>
      <c r="K12991">
        <v>20</v>
      </c>
      <c r="L12991">
        <v>10</v>
      </c>
      <c r="M12991">
        <v>10</v>
      </c>
      <c r="P12991">
        <v>20</v>
      </c>
      <c r="Q12991" t="s">
        <v>156</v>
      </c>
    </row>
    <row r="12992" spans="1:18" x14ac:dyDescent="0.25">
      <c r="A12992">
        <v>2014</v>
      </c>
      <c r="B12992" s="10" t="s">
        <v>797</v>
      </c>
      <c r="C12992">
        <v>32</v>
      </c>
      <c r="D12992" t="s">
        <v>716</v>
      </c>
      <c r="G12992">
        <v>10</v>
      </c>
      <c r="J12992" t="s">
        <v>397</v>
      </c>
      <c r="K12992">
        <v>15</v>
      </c>
      <c r="L12992">
        <v>10</v>
      </c>
      <c r="M12992">
        <v>10</v>
      </c>
    </row>
    <row r="12993" spans="1:17" x14ac:dyDescent="0.25">
      <c r="A12993">
        <v>2014</v>
      </c>
      <c r="B12993" s="10" t="s">
        <v>797</v>
      </c>
      <c r="C12993">
        <v>33</v>
      </c>
      <c r="D12993" t="s">
        <v>716</v>
      </c>
      <c r="G12993">
        <v>20</v>
      </c>
      <c r="J12993" t="s">
        <v>393</v>
      </c>
      <c r="K12993">
        <v>40</v>
      </c>
      <c r="L12993">
        <v>25</v>
      </c>
      <c r="M12993">
        <v>20</v>
      </c>
      <c r="P12993">
        <v>25</v>
      </c>
    </row>
    <row r="12994" spans="1:17" x14ac:dyDescent="0.25">
      <c r="A12994">
        <v>2014</v>
      </c>
      <c r="B12994" s="10" t="s">
        <v>797</v>
      </c>
      <c r="C12994">
        <v>34</v>
      </c>
      <c r="D12994" t="s">
        <v>716</v>
      </c>
      <c r="G12994">
        <v>5</v>
      </c>
      <c r="J12994" t="s">
        <v>393</v>
      </c>
      <c r="K12994">
        <v>10</v>
      </c>
      <c r="L12994">
        <v>5</v>
      </c>
      <c r="M12994">
        <v>5</v>
      </c>
    </row>
    <row r="12995" spans="1:17" x14ac:dyDescent="0.25">
      <c r="A12995">
        <v>2014</v>
      </c>
      <c r="B12995" s="10" t="s">
        <v>797</v>
      </c>
      <c r="C12995">
        <v>35</v>
      </c>
      <c r="D12995" t="s">
        <v>716</v>
      </c>
      <c r="E12995">
        <v>6</v>
      </c>
      <c r="F12995">
        <v>49</v>
      </c>
      <c r="G12995">
        <v>30</v>
      </c>
      <c r="H12995">
        <v>0</v>
      </c>
      <c r="I12995">
        <f>(SUM(G12995:G13007))/(1000-H12995)*1000</f>
        <v>180</v>
      </c>
      <c r="J12995" t="s">
        <v>390</v>
      </c>
      <c r="K12995">
        <v>50</v>
      </c>
      <c r="L12995">
        <v>30</v>
      </c>
      <c r="M12995">
        <v>20</v>
      </c>
    </row>
    <row r="12996" spans="1:17" x14ac:dyDescent="0.25">
      <c r="A12996">
        <v>2014</v>
      </c>
      <c r="B12996" s="10" t="s">
        <v>797</v>
      </c>
      <c r="C12996">
        <v>36</v>
      </c>
      <c r="D12996" t="s">
        <v>716</v>
      </c>
      <c r="G12996">
        <v>5</v>
      </c>
      <c r="J12996" t="s">
        <v>393</v>
      </c>
      <c r="K12996">
        <v>25</v>
      </c>
      <c r="L12996">
        <v>15</v>
      </c>
      <c r="M12996">
        <v>10</v>
      </c>
    </row>
    <row r="12997" spans="1:17" x14ac:dyDescent="0.25">
      <c r="A12997">
        <v>2014</v>
      </c>
      <c r="B12997" s="10" t="s">
        <v>797</v>
      </c>
      <c r="C12997">
        <v>37</v>
      </c>
      <c r="D12997" t="s">
        <v>716</v>
      </c>
      <c r="G12997">
        <v>45</v>
      </c>
      <c r="J12997" t="s">
        <v>393</v>
      </c>
      <c r="K12997">
        <v>50</v>
      </c>
      <c r="L12997">
        <v>30</v>
      </c>
      <c r="M12997">
        <v>50</v>
      </c>
    </row>
    <row r="12998" spans="1:17" x14ac:dyDescent="0.25">
      <c r="A12998">
        <v>2014</v>
      </c>
      <c r="B12998" s="10" t="s">
        <v>797</v>
      </c>
      <c r="C12998">
        <v>38</v>
      </c>
      <c r="D12998" t="s">
        <v>716</v>
      </c>
      <c r="G12998">
        <v>20</v>
      </c>
      <c r="J12998" t="s">
        <v>393</v>
      </c>
      <c r="K12998">
        <v>30</v>
      </c>
      <c r="L12998">
        <v>20</v>
      </c>
      <c r="M12998">
        <v>25</v>
      </c>
      <c r="P12998">
        <v>15</v>
      </c>
      <c r="Q12998" t="s">
        <v>156</v>
      </c>
    </row>
    <row r="12999" spans="1:17" x14ac:dyDescent="0.25">
      <c r="A12999">
        <v>2014</v>
      </c>
      <c r="B12999" s="10" t="s">
        <v>797</v>
      </c>
      <c r="C12999">
        <v>39</v>
      </c>
      <c r="D12999" t="s">
        <v>716</v>
      </c>
      <c r="G12999">
        <v>10</v>
      </c>
      <c r="J12999" t="s">
        <v>393</v>
      </c>
      <c r="K12999">
        <v>20</v>
      </c>
      <c r="L12999">
        <v>15</v>
      </c>
      <c r="M12999">
        <v>15</v>
      </c>
    </row>
    <row r="13000" spans="1:17" x14ac:dyDescent="0.25">
      <c r="A13000">
        <v>2014</v>
      </c>
      <c r="B13000" s="10" t="s">
        <v>797</v>
      </c>
      <c r="C13000">
        <v>40</v>
      </c>
      <c r="D13000" t="s">
        <v>716</v>
      </c>
      <c r="G13000">
        <v>10</v>
      </c>
      <c r="J13000" t="s">
        <v>393</v>
      </c>
      <c r="K13000">
        <v>15</v>
      </c>
      <c r="L13000">
        <v>10</v>
      </c>
      <c r="M13000">
        <v>10</v>
      </c>
    </row>
    <row r="13001" spans="1:17" x14ac:dyDescent="0.25">
      <c r="A13001">
        <v>2014</v>
      </c>
      <c r="B13001" s="10" t="s">
        <v>797</v>
      </c>
      <c r="C13001">
        <v>41</v>
      </c>
      <c r="D13001" t="s">
        <v>716</v>
      </c>
      <c r="G13001">
        <v>5</v>
      </c>
      <c r="J13001" t="s">
        <v>393</v>
      </c>
      <c r="K13001">
        <v>15</v>
      </c>
      <c r="L13001">
        <v>10</v>
      </c>
      <c r="M13001">
        <v>5</v>
      </c>
    </row>
    <row r="13002" spans="1:17" x14ac:dyDescent="0.25">
      <c r="A13002">
        <v>2014</v>
      </c>
      <c r="B13002" s="10" t="s">
        <v>797</v>
      </c>
      <c r="C13002">
        <v>42</v>
      </c>
      <c r="D13002" t="s">
        <v>716</v>
      </c>
      <c r="G13002">
        <v>5</v>
      </c>
      <c r="J13002" t="s">
        <v>393</v>
      </c>
      <c r="K13002">
        <v>20</v>
      </c>
      <c r="L13002">
        <v>10</v>
      </c>
      <c r="M13002">
        <v>10</v>
      </c>
    </row>
    <row r="13003" spans="1:17" x14ac:dyDescent="0.25">
      <c r="A13003">
        <v>2014</v>
      </c>
      <c r="B13003" s="10" t="s">
        <v>797</v>
      </c>
      <c r="C13003">
        <v>43</v>
      </c>
      <c r="D13003" t="s">
        <v>716</v>
      </c>
      <c r="G13003">
        <v>5</v>
      </c>
      <c r="J13003" t="s">
        <v>393</v>
      </c>
      <c r="K13003">
        <v>25</v>
      </c>
      <c r="L13003">
        <v>10</v>
      </c>
      <c r="M13003">
        <v>15</v>
      </c>
    </row>
    <row r="13004" spans="1:17" x14ac:dyDescent="0.25">
      <c r="A13004">
        <v>2014</v>
      </c>
      <c r="B13004" s="10" t="s">
        <v>797</v>
      </c>
      <c r="C13004">
        <v>44</v>
      </c>
      <c r="D13004" t="s">
        <v>716</v>
      </c>
      <c r="G13004">
        <v>20</v>
      </c>
      <c r="J13004" t="s">
        <v>393</v>
      </c>
      <c r="K13004">
        <v>20</v>
      </c>
      <c r="L13004">
        <v>20</v>
      </c>
      <c r="M13004">
        <v>10</v>
      </c>
    </row>
    <row r="13005" spans="1:17" x14ac:dyDescent="0.25">
      <c r="A13005">
        <v>2014</v>
      </c>
      <c r="B13005" s="10" t="s">
        <v>797</v>
      </c>
      <c r="C13005">
        <v>45</v>
      </c>
      <c r="D13005" t="s">
        <v>716</v>
      </c>
      <c r="G13005">
        <v>5</v>
      </c>
      <c r="J13005" t="s">
        <v>391</v>
      </c>
      <c r="K13005">
        <v>20</v>
      </c>
      <c r="L13005">
        <v>10</v>
      </c>
      <c r="M13005">
        <v>10</v>
      </c>
    </row>
    <row r="13006" spans="1:17" x14ac:dyDescent="0.25">
      <c r="A13006">
        <v>2014</v>
      </c>
      <c r="B13006" s="10" t="s">
        <v>797</v>
      </c>
      <c r="C13006">
        <v>46</v>
      </c>
      <c r="D13006" t="s">
        <v>716</v>
      </c>
      <c r="G13006">
        <v>15</v>
      </c>
      <c r="J13006" t="s">
        <v>390</v>
      </c>
      <c r="K13006">
        <v>40</v>
      </c>
      <c r="L13006">
        <v>35</v>
      </c>
      <c r="M13006">
        <v>20</v>
      </c>
    </row>
    <row r="13007" spans="1:17" x14ac:dyDescent="0.25">
      <c r="A13007">
        <v>2014</v>
      </c>
      <c r="B13007" s="10" t="s">
        <v>797</v>
      </c>
      <c r="C13007">
        <v>47</v>
      </c>
      <c r="D13007" t="s">
        <v>716</v>
      </c>
      <c r="G13007">
        <v>5</v>
      </c>
      <c r="J13007" t="s">
        <v>389</v>
      </c>
      <c r="K13007">
        <v>25</v>
      </c>
      <c r="L13007">
        <v>10</v>
      </c>
      <c r="M13007">
        <v>15</v>
      </c>
    </row>
    <row r="13008" spans="1:17" x14ac:dyDescent="0.25">
      <c r="A13008">
        <v>2014</v>
      </c>
      <c r="B13008" t="s">
        <v>108</v>
      </c>
      <c r="C13008">
        <v>1</v>
      </c>
      <c r="D13008" t="s">
        <v>769</v>
      </c>
      <c r="E13008">
        <v>1</v>
      </c>
      <c r="F13008">
        <v>50</v>
      </c>
      <c r="G13008">
        <v>14</v>
      </c>
      <c r="H13008">
        <v>0</v>
      </c>
      <c r="I13008">
        <f>(SUM(G13008:G13018))/(1000-H13008)*1000</f>
        <v>89</v>
      </c>
      <c r="J13008" t="s">
        <v>390</v>
      </c>
      <c r="K13008">
        <v>18</v>
      </c>
      <c r="L13008">
        <v>10</v>
      </c>
      <c r="M13008">
        <v>4</v>
      </c>
    </row>
    <row r="13009" spans="1:19" x14ac:dyDescent="0.25">
      <c r="A13009">
        <v>2014</v>
      </c>
      <c r="B13009" t="s">
        <v>108</v>
      </c>
      <c r="C13009">
        <v>2</v>
      </c>
      <c r="D13009" t="s">
        <v>769</v>
      </c>
      <c r="G13009">
        <v>5</v>
      </c>
      <c r="J13009" t="s">
        <v>393</v>
      </c>
      <c r="K13009">
        <v>5</v>
      </c>
      <c r="L13009">
        <v>5</v>
      </c>
      <c r="M13009">
        <v>4</v>
      </c>
    </row>
    <row r="13010" spans="1:19" x14ac:dyDescent="0.25">
      <c r="A13010">
        <v>2014</v>
      </c>
      <c r="B13010" t="s">
        <v>108</v>
      </c>
      <c r="C13010">
        <v>3</v>
      </c>
      <c r="D13010" t="s">
        <v>769</v>
      </c>
      <c r="G13010">
        <v>4</v>
      </c>
      <c r="J13010" t="s">
        <v>393</v>
      </c>
      <c r="K13010">
        <v>12</v>
      </c>
      <c r="L13010">
        <v>5</v>
      </c>
      <c r="M13010">
        <v>6</v>
      </c>
    </row>
    <row r="13011" spans="1:19" x14ac:dyDescent="0.25">
      <c r="A13011">
        <v>2014</v>
      </c>
      <c r="B13011" t="s">
        <v>108</v>
      </c>
      <c r="C13011">
        <v>4</v>
      </c>
      <c r="D13011" t="s">
        <v>769</v>
      </c>
      <c r="G13011">
        <v>6</v>
      </c>
      <c r="J13011" t="s">
        <v>398</v>
      </c>
      <c r="K13011">
        <v>25</v>
      </c>
      <c r="L13011">
        <v>15</v>
      </c>
      <c r="M13011">
        <v>3</v>
      </c>
      <c r="P13011">
        <v>10</v>
      </c>
    </row>
    <row r="13012" spans="1:19" x14ac:dyDescent="0.25">
      <c r="A13012">
        <v>2014</v>
      </c>
      <c r="B13012" t="s">
        <v>108</v>
      </c>
      <c r="C13012">
        <v>5</v>
      </c>
      <c r="D13012" t="s">
        <v>769</v>
      </c>
      <c r="G13012">
        <v>4</v>
      </c>
      <c r="J13012" t="s">
        <v>425</v>
      </c>
      <c r="K13012">
        <v>4</v>
      </c>
      <c r="L13012">
        <v>4</v>
      </c>
      <c r="M13012">
        <v>2</v>
      </c>
    </row>
    <row r="13013" spans="1:19" x14ac:dyDescent="0.25">
      <c r="A13013">
        <v>2014</v>
      </c>
      <c r="B13013" t="s">
        <v>108</v>
      </c>
      <c r="C13013">
        <v>6</v>
      </c>
      <c r="D13013" t="s">
        <v>769</v>
      </c>
      <c r="G13013">
        <v>20</v>
      </c>
      <c r="J13013" t="s">
        <v>389</v>
      </c>
      <c r="K13013">
        <v>100</v>
      </c>
      <c r="L13013">
        <v>70</v>
      </c>
      <c r="M13013">
        <v>80</v>
      </c>
    </row>
    <row r="13014" spans="1:19" x14ac:dyDescent="0.25">
      <c r="A13014">
        <v>2014</v>
      </c>
      <c r="B13014" t="s">
        <v>108</v>
      </c>
      <c r="C13014">
        <v>7</v>
      </c>
      <c r="D13014" t="s">
        <v>769</v>
      </c>
      <c r="G13014">
        <v>10</v>
      </c>
      <c r="J13014" t="s">
        <v>398</v>
      </c>
      <c r="K13014">
        <v>25</v>
      </c>
      <c r="L13014">
        <v>15</v>
      </c>
      <c r="M13014">
        <v>10</v>
      </c>
    </row>
    <row r="13015" spans="1:19" x14ac:dyDescent="0.25">
      <c r="A13015">
        <v>2014</v>
      </c>
      <c r="B13015" t="s">
        <v>108</v>
      </c>
      <c r="C13015">
        <v>8</v>
      </c>
      <c r="D13015" t="s">
        <v>769</v>
      </c>
      <c r="G13015">
        <v>1</v>
      </c>
      <c r="J13015" t="s">
        <v>393</v>
      </c>
      <c r="K13015">
        <v>15</v>
      </c>
      <c r="L13015">
        <v>12</v>
      </c>
      <c r="M13015">
        <v>4</v>
      </c>
    </row>
    <row r="13016" spans="1:19" x14ac:dyDescent="0.25">
      <c r="A13016">
        <v>2014</v>
      </c>
      <c r="B13016" t="s">
        <v>108</v>
      </c>
      <c r="C13016">
        <v>9</v>
      </c>
      <c r="D13016" t="s">
        <v>769</v>
      </c>
      <c r="G13016">
        <v>4</v>
      </c>
      <c r="J13016" t="s">
        <v>393</v>
      </c>
      <c r="K13016">
        <v>4</v>
      </c>
      <c r="L13016">
        <v>4</v>
      </c>
      <c r="M13016">
        <v>2</v>
      </c>
    </row>
    <row r="13017" spans="1:19" x14ac:dyDescent="0.25">
      <c r="A13017">
        <v>2014</v>
      </c>
      <c r="B13017" t="s">
        <v>108</v>
      </c>
      <c r="C13017">
        <v>10</v>
      </c>
      <c r="D13017" t="s">
        <v>769</v>
      </c>
      <c r="G13017">
        <v>13</v>
      </c>
      <c r="J13017" t="s">
        <v>398</v>
      </c>
      <c r="K13017">
        <v>13</v>
      </c>
      <c r="L13017">
        <v>10</v>
      </c>
      <c r="M13017">
        <v>3</v>
      </c>
      <c r="Q13017" t="s">
        <v>156</v>
      </c>
    </row>
    <row r="13018" spans="1:19" x14ac:dyDescent="0.25">
      <c r="A13018">
        <v>2014</v>
      </c>
      <c r="B13018" t="s">
        <v>108</v>
      </c>
      <c r="C13018">
        <v>11</v>
      </c>
      <c r="D13018" t="s">
        <v>769</v>
      </c>
      <c r="G13018">
        <v>8</v>
      </c>
      <c r="J13018" t="s">
        <v>393</v>
      </c>
      <c r="K13018">
        <v>8</v>
      </c>
      <c r="L13018">
        <v>5</v>
      </c>
      <c r="M13018">
        <v>5</v>
      </c>
    </row>
    <row r="13019" spans="1:19" x14ac:dyDescent="0.25">
      <c r="A13019">
        <v>2014</v>
      </c>
      <c r="B13019" t="s">
        <v>108</v>
      </c>
      <c r="C13019">
        <v>12</v>
      </c>
      <c r="D13019" t="s">
        <v>769</v>
      </c>
      <c r="E13019">
        <v>2</v>
      </c>
      <c r="F13019">
        <v>50</v>
      </c>
      <c r="G13019">
        <v>3</v>
      </c>
      <c r="H13019">
        <v>0</v>
      </c>
      <c r="I13019">
        <f>(SUM(G13019:G13030))/(1000-H13019)*1000</f>
        <v>77</v>
      </c>
      <c r="J13019" t="s">
        <v>393</v>
      </c>
      <c r="K13019">
        <v>30</v>
      </c>
      <c r="L13019">
        <v>10</v>
      </c>
      <c r="M13019">
        <v>4</v>
      </c>
      <c r="Q13019" t="s">
        <v>156</v>
      </c>
    </row>
    <row r="13020" spans="1:19" x14ac:dyDescent="0.25">
      <c r="A13020">
        <v>2014</v>
      </c>
      <c r="B13020" t="s">
        <v>108</v>
      </c>
      <c r="C13020">
        <v>13</v>
      </c>
      <c r="D13020" t="s">
        <v>769</v>
      </c>
      <c r="G13020">
        <v>15</v>
      </c>
      <c r="J13020" t="s">
        <v>389</v>
      </c>
      <c r="K13020">
        <v>35</v>
      </c>
      <c r="L13020">
        <v>15</v>
      </c>
      <c r="M13020">
        <v>25</v>
      </c>
      <c r="S13020" t="s">
        <v>795</v>
      </c>
    </row>
    <row r="13021" spans="1:19" x14ac:dyDescent="0.25">
      <c r="A13021">
        <v>2014</v>
      </c>
      <c r="B13021" t="s">
        <v>108</v>
      </c>
      <c r="C13021">
        <v>14</v>
      </c>
      <c r="D13021" t="s">
        <v>769</v>
      </c>
      <c r="G13021">
        <v>4</v>
      </c>
      <c r="J13021" t="s">
        <v>392</v>
      </c>
      <c r="K13021">
        <v>15</v>
      </c>
      <c r="L13021">
        <v>15</v>
      </c>
      <c r="M13021">
        <v>5</v>
      </c>
    </row>
    <row r="13022" spans="1:19" x14ac:dyDescent="0.25">
      <c r="A13022">
        <v>2014</v>
      </c>
      <c r="B13022" t="s">
        <v>108</v>
      </c>
      <c r="C13022">
        <v>15</v>
      </c>
      <c r="D13022" t="s">
        <v>769</v>
      </c>
      <c r="G13022">
        <v>5</v>
      </c>
      <c r="J13022" t="s">
        <v>390</v>
      </c>
      <c r="K13022">
        <v>5</v>
      </c>
      <c r="L13022">
        <v>5</v>
      </c>
      <c r="M13022">
        <v>2</v>
      </c>
    </row>
    <row r="13023" spans="1:19" x14ac:dyDescent="0.25">
      <c r="A13023">
        <v>2014</v>
      </c>
      <c r="B13023" t="s">
        <v>108</v>
      </c>
      <c r="C13023">
        <v>16</v>
      </c>
      <c r="D13023" t="s">
        <v>769</v>
      </c>
      <c r="G13023">
        <v>4</v>
      </c>
      <c r="J13023" t="s">
        <v>393</v>
      </c>
      <c r="K13023">
        <v>5</v>
      </c>
      <c r="L13023">
        <v>4</v>
      </c>
      <c r="M13023">
        <v>1</v>
      </c>
    </row>
    <row r="13024" spans="1:19" x14ac:dyDescent="0.25">
      <c r="A13024">
        <v>2014</v>
      </c>
      <c r="B13024" t="s">
        <v>108</v>
      </c>
      <c r="C13024">
        <v>17</v>
      </c>
      <c r="D13024" t="s">
        <v>769</v>
      </c>
      <c r="G13024">
        <v>6</v>
      </c>
      <c r="J13024" t="s">
        <v>393</v>
      </c>
      <c r="K13024">
        <v>4</v>
      </c>
      <c r="L13024">
        <v>6</v>
      </c>
      <c r="M13024">
        <v>1</v>
      </c>
    </row>
    <row r="13025" spans="1:17" x14ac:dyDescent="0.25">
      <c r="A13025">
        <v>2014</v>
      </c>
      <c r="B13025" t="s">
        <v>108</v>
      </c>
      <c r="C13025">
        <v>18</v>
      </c>
      <c r="D13025" t="s">
        <v>769</v>
      </c>
      <c r="G13025">
        <v>10</v>
      </c>
      <c r="J13025" t="s">
        <v>389</v>
      </c>
      <c r="K13025">
        <v>20</v>
      </c>
      <c r="L13025">
        <v>10</v>
      </c>
      <c r="M13025">
        <v>15</v>
      </c>
    </row>
    <row r="13026" spans="1:17" x14ac:dyDescent="0.25">
      <c r="A13026">
        <v>2014</v>
      </c>
      <c r="B13026" t="s">
        <v>108</v>
      </c>
      <c r="C13026">
        <v>19</v>
      </c>
      <c r="D13026" t="s">
        <v>769</v>
      </c>
      <c r="G13026">
        <v>5</v>
      </c>
      <c r="J13026" t="s">
        <v>392</v>
      </c>
      <c r="K13026">
        <v>35</v>
      </c>
      <c r="L13026">
        <v>30</v>
      </c>
      <c r="M13026">
        <v>5</v>
      </c>
    </row>
    <row r="13027" spans="1:17" x14ac:dyDescent="0.25">
      <c r="A13027">
        <v>2014</v>
      </c>
      <c r="B13027" t="s">
        <v>108</v>
      </c>
      <c r="C13027">
        <v>20</v>
      </c>
      <c r="D13027" t="s">
        <v>769</v>
      </c>
      <c r="G13027">
        <v>1</v>
      </c>
      <c r="J13027" t="s">
        <v>393</v>
      </c>
      <c r="K13027">
        <v>35</v>
      </c>
      <c r="L13027">
        <v>20</v>
      </c>
      <c r="M13027">
        <v>30</v>
      </c>
      <c r="P13027">
        <v>10</v>
      </c>
    </row>
    <row r="13028" spans="1:17" x14ac:dyDescent="0.25">
      <c r="A13028">
        <v>2014</v>
      </c>
      <c r="B13028" t="s">
        <v>108</v>
      </c>
      <c r="C13028">
        <v>21</v>
      </c>
      <c r="D13028" t="s">
        <v>769</v>
      </c>
      <c r="G13028">
        <v>15</v>
      </c>
      <c r="J13028" t="s">
        <v>393</v>
      </c>
      <c r="K13028">
        <v>15</v>
      </c>
      <c r="L13028">
        <v>10</v>
      </c>
      <c r="M13028">
        <v>3</v>
      </c>
    </row>
    <row r="13029" spans="1:17" x14ac:dyDescent="0.25">
      <c r="A13029">
        <v>2014</v>
      </c>
      <c r="B13029" t="s">
        <v>108</v>
      </c>
      <c r="C13029">
        <v>22</v>
      </c>
      <c r="D13029" t="s">
        <v>769</v>
      </c>
      <c r="G13029">
        <v>4</v>
      </c>
      <c r="J13029" t="s">
        <v>393</v>
      </c>
      <c r="K13029">
        <v>20</v>
      </c>
      <c r="L13029">
        <v>10</v>
      </c>
      <c r="M13029">
        <v>10</v>
      </c>
    </row>
    <row r="13030" spans="1:17" x14ac:dyDescent="0.25">
      <c r="A13030">
        <v>2014</v>
      </c>
      <c r="B13030" t="s">
        <v>108</v>
      </c>
      <c r="C13030">
        <v>23</v>
      </c>
      <c r="D13030" t="s">
        <v>769</v>
      </c>
      <c r="G13030">
        <v>5</v>
      </c>
      <c r="J13030" t="s">
        <v>390</v>
      </c>
      <c r="K13030">
        <v>5</v>
      </c>
      <c r="L13030">
        <v>5</v>
      </c>
      <c r="M13030">
        <v>2</v>
      </c>
    </row>
    <row r="13031" spans="1:17" x14ac:dyDescent="0.25">
      <c r="A13031">
        <v>2014</v>
      </c>
      <c r="B13031" t="s">
        <v>108</v>
      </c>
      <c r="C13031">
        <v>24</v>
      </c>
      <c r="D13031" t="s">
        <v>769</v>
      </c>
      <c r="E13031">
        <v>3</v>
      </c>
      <c r="F13031">
        <v>50</v>
      </c>
      <c r="G13031">
        <v>8</v>
      </c>
      <c r="H13031">
        <v>0</v>
      </c>
      <c r="I13031">
        <f>(SUM(G13031:G13042))/(1000-H13031)*1000</f>
        <v>161</v>
      </c>
      <c r="J13031" t="s">
        <v>393</v>
      </c>
      <c r="K13031">
        <v>8</v>
      </c>
      <c r="L13031">
        <v>8</v>
      </c>
      <c r="M13031">
        <v>2</v>
      </c>
    </row>
    <row r="13032" spans="1:17" x14ac:dyDescent="0.25">
      <c r="A13032">
        <v>2014</v>
      </c>
      <c r="B13032" t="s">
        <v>108</v>
      </c>
      <c r="C13032">
        <v>25</v>
      </c>
      <c r="D13032" t="s">
        <v>769</v>
      </c>
      <c r="G13032">
        <v>10</v>
      </c>
      <c r="J13032" t="s">
        <v>393</v>
      </c>
      <c r="K13032">
        <v>15</v>
      </c>
      <c r="L13032">
        <v>10</v>
      </c>
      <c r="M13032">
        <v>10</v>
      </c>
      <c r="Q13032" t="s">
        <v>156</v>
      </c>
    </row>
    <row r="13033" spans="1:17" x14ac:dyDescent="0.25">
      <c r="A13033">
        <v>2014</v>
      </c>
      <c r="B13033" t="s">
        <v>108</v>
      </c>
      <c r="C13033">
        <v>26</v>
      </c>
      <c r="D13033" t="s">
        <v>769</v>
      </c>
      <c r="G13033">
        <v>5</v>
      </c>
      <c r="J13033" t="s">
        <v>425</v>
      </c>
      <c r="K13033">
        <v>5</v>
      </c>
      <c r="L13033">
        <v>4</v>
      </c>
      <c r="M13033">
        <v>1</v>
      </c>
    </row>
    <row r="13034" spans="1:17" x14ac:dyDescent="0.25">
      <c r="A13034">
        <v>2014</v>
      </c>
      <c r="B13034" t="s">
        <v>108</v>
      </c>
      <c r="C13034">
        <v>27</v>
      </c>
      <c r="D13034" t="s">
        <v>769</v>
      </c>
      <c r="G13034">
        <v>20</v>
      </c>
      <c r="J13034" t="s">
        <v>398</v>
      </c>
      <c r="K13034">
        <v>25</v>
      </c>
      <c r="L13034">
        <v>5</v>
      </c>
      <c r="M13034">
        <v>3</v>
      </c>
    </row>
    <row r="13035" spans="1:17" x14ac:dyDescent="0.25">
      <c r="A13035">
        <v>2014</v>
      </c>
      <c r="B13035" t="s">
        <v>108</v>
      </c>
      <c r="C13035">
        <v>28</v>
      </c>
      <c r="D13035" t="s">
        <v>769</v>
      </c>
      <c r="G13035">
        <v>8</v>
      </c>
      <c r="J13035" t="s">
        <v>389</v>
      </c>
      <c r="K13035">
        <v>25</v>
      </c>
      <c r="L13035">
        <v>15</v>
      </c>
      <c r="M13035">
        <v>10</v>
      </c>
    </row>
    <row r="13036" spans="1:17" x14ac:dyDescent="0.25">
      <c r="A13036">
        <v>2014</v>
      </c>
      <c r="B13036" t="s">
        <v>108</v>
      </c>
      <c r="C13036">
        <v>29</v>
      </c>
      <c r="D13036" t="s">
        <v>769</v>
      </c>
      <c r="G13036">
        <v>10</v>
      </c>
      <c r="J13036" t="s">
        <v>393</v>
      </c>
      <c r="K13036">
        <v>10</v>
      </c>
      <c r="L13036">
        <v>10</v>
      </c>
      <c r="M13036">
        <v>3</v>
      </c>
    </row>
    <row r="13037" spans="1:17" x14ac:dyDescent="0.25">
      <c r="A13037">
        <v>2014</v>
      </c>
      <c r="B13037" t="s">
        <v>108</v>
      </c>
      <c r="C13037">
        <v>30</v>
      </c>
      <c r="D13037" t="s">
        <v>769</v>
      </c>
      <c r="G13037">
        <v>20</v>
      </c>
      <c r="J13037" t="s">
        <v>393</v>
      </c>
      <c r="K13037">
        <v>20</v>
      </c>
      <c r="L13037">
        <v>4</v>
      </c>
      <c r="M13037">
        <v>4</v>
      </c>
      <c r="P13037">
        <v>20</v>
      </c>
      <c r="Q13037" t="s">
        <v>156</v>
      </c>
    </row>
    <row r="13038" spans="1:17" x14ac:dyDescent="0.25">
      <c r="A13038">
        <v>2014</v>
      </c>
      <c r="B13038" t="s">
        <v>108</v>
      </c>
      <c r="C13038">
        <v>31</v>
      </c>
      <c r="D13038" t="s">
        <v>769</v>
      </c>
      <c r="G13038">
        <v>18</v>
      </c>
      <c r="J13038" t="s">
        <v>393</v>
      </c>
      <c r="K13038">
        <v>18</v>
      </c>
      <c r="L13038">
        <v>10</v>
      </c>
      <c r="M13038">
        <v>10</v>
      </c>
      <c r="P13038">
        <v>25</v>
      </c>
    </row>
    <row r="13039" spans="1:17" x14ac:dyDescent="0.25">
      <c r="A13039">
        <v>2014</v>
      </c>
      <c r="B13039" t="s">
        <v>108</v>
      </c>
      <c r="C13039">
        <v>32</v>
      </c>
      <c r="D13039" t="s">
        <v>769</v>
      </c>
      <c r="G13039">
        <v>12</v>
      </c>
      <c r="J13039" t="s">
        <v>393</v>
      </c>
      <c r="K13039">
        <v>12</v>
      </c>
      <c r="L13039">
        <v>12</v>
      </c>
      <c r="M13039">
        <v>3</v>
      </c>
    </row>
    <row r="13040" spans="1:17" x14ac:dyDescent="0.25">
      <c r="A13040">
        <v>2014</v>
      </c>
      <c r="B13040" t="s">
        <v>108</v>
      </c>
      <c r="C13040">
        <v>33</v>
      </c>
      <c r="D13040" t="s">
        <v>769</v>
      </c>
      <c r="G13040">
        <v>15</v>
      </c>
      <c r="J13040" t="s">
        <v>393</v>
      </c>
      <c r="K13040">
        <v>45</v>
      </c>
      <c r="L13040">
        <v>45</v>
      </c>
      <c r="M13040">
        <v>30</v>
      </c>
      <c r="P13040">
        <v>50</v>
      </c>
    </row>
    <row r="13041" spans="1:19" x14ac:dyDescent="0.25">
      <c r="A13041">
        <v>2014</v>
      </c>
      <c r="B13041" t="s">
        <v>108</v>
      </c>
      <c r="C13041">
        <v>34</v>
      </c>
      <c r="D13041" t="s">
        <v>769</v>
      </c>
      <c r="G13041">
        <v>25</v>
      </c>
      <c r="J13041" t="s">
        <v>393</v>
      </c>
      <c r="K13041">
        <v>25</v>
      </c>
      <c r="L13041">
        <v>10</v>
      </c>
      <c r="M13041">
        <v>5</v>
      </c>
      <c r="P13041">
        <v>10</v>
      </c>
    </row>
    <row r="13042" spans="1:19" x14ac:dyDescent="0.25">
      <c r="A13042">
        <v>2014</v>
      </c>
      <c r="B13042" t="s">
        <v>108</v>
      </c>
      <c r="C13042">
        <v>35</v>
      </c>
      <c r="D13042" t="s">
        <v>769</v>
      </c>
      <c r="G13042">
        <v>10</v>
      </c>
      <c r="J13042" t="s">
        <v>398</v>
      </c>
      <c r="K13042">
        <v>15</v>
      </c>
      <c r="L13042">
        <v>5</v>
      </c>
      <c r="M13042">
        <v>3</v>
      </c>
      <c r="P13042">
        <v>80</v>
      </c>
    </row>
    <row r="13043" spans="1:19" x14ac:dyDescent="0.25">
      <c r="A13043">
        <v>2014</v>
      </c>
      <c r="B13043" s="10" t="s">
        <v>798</v>
      </c>
      <c r="C13043">
        <v>1</v>
      </c>
      <c r="D13043" t="s">
        <v>769</v>
      </c>
      <c r="E13043">
        <v>1</v>
      </c>
      <c r="F13043">
        <v>50</v>
      </c>
      <c r="G13043">
        <v>7</v>
      </c>
      <c r="H13043">
        <v>0</v>
      </c>
      <c r="I13043">
        <f>(SUM(G13043:G13055))/(1000-H13043)*1000</f>
        <v>146</v>
      </c>
      <c r="J13043" t="s">
        <v>420</v>
      </c>
      <c r="K13043">
        <v>7</v>
      </c>
      <c r="L13043">
        <v>5</v>
      </c>
      <c r="M13043">
        <v>2</v>
      </c>
    </row>
    <row r="13044" spans="1:19" x14ac:dyDescent="0.25">
      <c r="A13044">
        <v>2014</v>
      </c>
      <c r="B13044" s="10" t="s">
        <v>798</v>
      </c>
      <c r="C13044">
        <v>2</v>
      </c>
      <c r="D13044" t="s">
        <v>769</v>
      </c>
      <c r="G13044">
        <v>5</v>
      </c>
      <c r="J13044" t="s">
        <v>393</v>
      </c>
      <c r="K13044">
        <v>5</v>
      </c>
      <c r="L13044">
        <v>5</v>
      </c>
      <c r="M13044">
        <v>3</v>
      </c>
      <c r="P13044">
        <v>50</v>
      </c>
    </row>
    <row r="13045" spans="1:19" x14ac:dyDescent="0.25">
      <c r="A13045">
        <v>2014</v>
      </c>
      <c r="B13045" s="10" t="s">
        <v>798</v>
      </c>
      <c r="C13045">
        <v>3</v>
      </c>
      <c r="D13045" t="s">
        <v>769</v>
      </c>
      <c r="G13045">
        <v>8</v>
      </c>
      <c r="J13045" t="s">
        <v>392</v>
      </c>
      <c r="K13045">
        <v>15</v>
      </c>
      <c r="L13045">
        <v>9</v>
      </c>
      <c r="M13045">
        <v>1</v>
      </c>
    </row>
    <row r="13046" spans="1:19" x14ac:dyDescent="0.25">
      <c r="A13046">
        <v>2014</v>
      </c>
      <c r="B13046" s="10" t="s">
        <v>798</v>
      </c>
      <c r="C13046">
        <v>4</v>
      </c>
      <c r="D13046" t="s">
        <v>769</v>
      </c>
      <c r="G13046">
        <v>6</v>
      </c>
      <c r="J13046" t="s">
        <v>393</v>
      </c>
      <c r="K13046">
        <v>20</v>
      </c>
      <c r="L13046">
        <v>10</v>
      </c>
      <c r="M13046">
        <v>3</v>
      </c>
      <c r="O13046">
        <v>3</v>
      </c>
      <c r="P13046">
        <v>10</v>
      </c>
    </row>
    <row r="13047" spans="1:19" x14ac:dyDescent="0.25">
      <c r="A13047">
        <v>2014</v>
      </c>
      <c r="B13047" s="10" t="s">
        <v>798</v>
      </c>
      <c r="C13047">
        <v>5</v>
      </c>
      <c r="D13047" t="s">
        <v>769</v>
      </c>
      <c r="G13047">
        <v>11</v>
      </c>
      <c r="J13047" t="s">
        <v>398</v>
      </c>
      <c r="K13047">
        <v>11</v>
      </c>
      <c r="L13047">
        <v>6</v>
      </c>
      <c r="M13047">
        <v>2</v>
      </c>
      <c r="N13047">
        <v>5</v>
      </c>
      <c r="P13047">
        <v>10</v>
      </c>
    </row>
    <row r="13048" spans="1:19" x14ac:dyDescent="0.25">
      <c r="A13048">
        <v>2014</v>
      </c>
      <c r="B13048" s="10" t="s">
        <v>798</v>
      </c>
      <c r="C13048">
        <v>6</v>
      </c>
      <c r="D13048" t="s">
        <v>769</v>
      </c>
      <c r="G13048">
        <v>8</v>
      </c>
      <c r="J13048" t="s">
        <v>398</v>
      </c>
      <c r="K13048">
        <v>11</v>
      </c>
      <c r="L13048">
        <v>8</v>
      </c>
      <c r="M13048">
        <v>2</v>
      </c>
      <c r="P13048">
        <v>70</v>
      </c>
    </row>
    <row r="13049" spans="1:19" x14ac:dyDescent="0.25">
      <c r="A13049">
        <v>2014</v>
      </c>
      <c r="B13049" s="10" t="s">
        <v>798</v>
      </c>
      <c r="C13049">
        <v>7</v>
      </c>
      <c r="D13049" t="s">
        <v>769</v>
      </c>
      <c r="G13049">
        <v>12</v>
      </c>
      <c r="J13049" t="s">
        <v>393</v>
      </c>
      <c r="K13049">
        <v>20</v>
      </c>
      <c r="L13049">
        <v>15</v>
      </c>
      <c r="M13049">
        <v>4</v>
      </c>
      <c r="P13049">
        <v>20</v>
      </c>
    </row>
    <row r="13050" spans="1:19" x14ac:dyDescent="0.25">
      <c r="A13050">
        <v>2014</v>
      </c>
      <c r="B13050" s="10" t="s">
        <v>798</v>
      </c>
      <c r="C13050">
        <v>8</v>
      </c>
      <c r="D13050" t="s">
        <v>769</v>
      </c>
      <c r="G13050">
        <v>25</v>
      </c>
      <c r="J13050" t="s">
        <v>393</v>
      </c>
      <c r="K13050">
        <v>25</v>
      </c>
      <c r="L13050">
        <v>12</v>
      </c>
      <c r="M13050">
        <v>5</v>
      </c>
      <c r="P13050">
        <v>30</v>
      </c>
    </row>
    <row r="13051" spans="1:19" x14ac:dyDescent="0.25">
      <c r="A13051">
        <v>2014</v>
      </c>
      <c r="B13051" s="10" t="s">
        <v>798</v>
      </c>
      <c r="C13051">
        <v>9</v>
      </c>
      <c r="D13051" t="s">
        <v>769</v>
      </c>
      <c r="G13051">
        <v>9</v>
      </c>
      <c r="J13051" t="s">
        <v>398</v>
      </c>
      <c r="K13051">
        <v>9</v>
      </c>
      <c r="L13051">
        <v>5</v>
      </c>
      <c r="M13051">
        <v>2</v>
      </c>
      <c r="P13051">
        <v>25</v>
      </c>
    </row>
    <row r="13052" spans="1:19" x14ac:dyDescent="0.25">
      <c r="A13052">
        <v>2014</v>
      </c>
      <c r="B13052" s="10" t="s">
        <v>798</v>
      </c>
      <c r="C13052">
        <v>10</v>
      </c>
      <c r="D13052" t="s">
        <v>769</v>
      </c>
      <c r="G13052">
        <v>3</v>
      </c>
      <c r="J13052" t="s">
        <v>398</v>
      </c>
      <c r="K13052">
        <v>10</v>
      </c>
      <c r="L13052">
        <v>5</v>
      </c>
      <c r="M13052">
        <v>4</v>
      </c>
    </row>
    <row r="13053" spans="1:19" x14ac:dyDescent="0.25">
      <c r="A13053">
        <v>2014</v>
      </c>
      <c r="B13053" s="10" t="s">
        <v>798</v>
      </c>
      <c r="C13053">
        <v>11</v>
      </c>
      <c r="D13053" t="s">
        <v>769</v>
      </c>
      <c r="G13053">
        <v>15</v>
      </c>
      <c r="J13053" t="s">
        <v>389</v>
      </c>
      <c r="K13053">
        <v>40</v>
      </c>
      <c r="L13053">
        <v>30</v>
      </c>
      <c r="M13053">
        <v>15</v>
      </c>
    </row>
    <row r="13054" spans="1:19" x14ac:dyDescent="0.25">
      <c r="A13054">
        <v>2014</v>
      </c>
      <c r="B13054" s="10" t="s">
        <v>798</v>
      </c>
      <c r="C13054">
        <v>12</v>
      </c>
      <c r="D13054" t="s">
        <v>769</v>
      </c>
      <c r="G13054">
        <v>7</v>
      </c>
      <c r="J13054" t="s">
        <v>430</v>
      </c>
      <c r="K13054">
        <v>8</v>
      </c>
      <c r="L13054">
        <v>7</v>
      </c>
      <c r="M13054">
        <v>1</v>
      </c>
    </row>
    <row r="13055" spans="1:19" x14ac:dyDescent="0.25">
      <c r="A13055">
        <v>2014</v>
      </c>
      <c r="B13055" s="10" t="s">
        <v>798</v>
      </c>
      <c r="C13055">
        <v>13</v>
      </c>
      <c r="D13055" t="s">
        <v>769</v>
      </c>
      <c r="G13055">
        <v>30</v>
      </c>
      <c r="J13055" t="s">
        <v>393</v>
      </c>
      <c r="K13055">
        <v>40</v>
      </c>
      <c r="L13055">
        <v>20</v>
      </c>
      <c r="M13055">
        <v>15</v>
      </c>
      <c r="N13055">
        <v>20</v>
      </c>
      <c r="O13055">
        <v>5</v>
      </c>
      <c r="P13055">
        <v>25</v>
      </c>
      <c r="S13055" t="s">
        <v>31</v>
      </c>
    </row>
    <row r="13056" spans="1:19" x14ac:dyDescent="0.25">
      <c r="A13056">
        <v>2014</v>
      </c>
      <c r="B13056" s="10" t="s">
        <v>798</v>
      </c>
      <c r="C13056">
        <v>14</v>
      </c>
      <c r="D13056" t="s">
        <v>769</v>
      </c>
      <c r="E13056">
        <v>2</v>
      </c>
      <c r="F13056">
        <v>50</v>
      </c>
      <c r="G13056">
        <v>10</v>
      </c>
      <c r="H13056">
        <v>0</v>
      </c>
      <c r="I13056">
        <f>(SUM(G13056:G13066))/(1000-H13056)*1000</f>
        <v>165</v>
      </c>
      <c r="J13056" t="s">
        <v>393</v>
      </c>
      <c r="K13056">
        <v>30</v>
      </c>
      <c r="L13056">
        <v>15</v>
      </c>
      <c r="M13056">
        <v>3</v>
      </c>
      <c r="P13056">
        <v>10</v>
      </c>
    </row>
    <row r="13057" spans="1:17" x14ac:dyDescent="0.25">
      <c r="A13057">
        <v>2014</v>
      </c>
      <c r="B13057" s="10" t="s">
        <v>798</v>
      </c>
      <c r="C13057">
        <v>15</v>
      </c>
      <c r="D13057" t="s">
        <v>769</v>
      </c>
      <c r="G13057">
        <v>27</v>
      </c>
      <c r="J13057" t="s">
        <v>393</v>
      </c>
      <c r="K13057">
        <v>30</v>
      </c>
      <c r="L13057">
        <v>15</v>
      </c>
      <c r="M13057">
        <v>2</v>
      </c>
    </row>
    <row r="13058" spans="1:17" x14ac:dyDescent="0.25">
      <c r="A13058">
        <v>2014</v>
      </c>
      <c r="B13058" s="10" t="s">
        <v>798</v>
      </c>
      <c r="C13058">
        <v>16</v>
      </c>
      <c r="D13058" t="s">
        <v>769</v>
      </c>
      <c r="G13058">
        <v>4</v>
      </c>
      <c r="J13058" t="s">
        <v>393</v>
      </c>
      <c r="K13058">
        <v>5</v>
      </c>
      <c r="L13058">
        <v>4</v>
      </c>
      <c r="M13058">
        <v>3</v>
      </c>
    </row>
    <row r="13059" spans="1:17" x14ac:dyDescent="0.25">
      <c r="A13059">
        <v>2014</v>
      </c>
      <c r="B13059" s="10" t="s">
        <v>798</v>
      </c>
      <c r="C13059">
        <v>17</v>
      </c>
      <c r="D13059" t="s">
        <v>769</v>
      </c>
      <c r="G13059">
        <v>3</v>
      </c>
      <c r="J13059" t="s">
        <v>398</v>
      </c>
      <c r="K13059">
        <v>25</v>
      </c>
      <c r="L13059">
        <v>10</v>
      </c>
      <c r="M13059">
        <v>10</v>
      </c>
    </row>
    <row r="13060" spans="1:17" x14ac:dyDescent="0.25">
      <c r="A13060">
        <v>2014</v>
      </c>
      <c r="B13060" s="10" t="s">
        <v>798</v>
      </c>
      <c r="C13060">
        <v>18</v>
      </c>
      <c r="D13060" t="s">
        <v>769</v>
      </c>
      <c r="G13060">
        <v>15</v>
      </c>
      <c r="J13060" t="s">
        <v>393</v>
      </c>
      <c r="K13060">
        <v>35</v>
      </c>
      <c r="L13060">
        <v>15</v>
      </c>
      <c r="M13060">
        <v>3</v>
      </c>
      <c r="O13060">
        <v>5</v>
      </c>
      <c r="P13060">
        <v>20</v>
      </c>
      <c r="Q13060" t="s">
        <v>156</v>
      </c>
    </row>
    <row r="13061" spans="1:17" x14ac:dyDescent="0.25">
      <c r="A13061">
        <v>2014</v>
      </c>
      <c r="B13061" s="10" t="s">
        <v>798</v>
      </c>
      <c r="C13061">
        <v>19</v>
      </c>
      <c r="D13061" t="s">
        <v>769</v>
      </c>
      <c r="G13061">
        <v>8</v>
      </c>
      <c r="J13061" t="s">
        <v>389</v>
      </c>
      <c r="K13061">
        <v>25</v>
      </c>
      <c r="L13061">
        <v>10</v>
      </c>
      <c r="M13061">
        <v>0</v>
      </c>
    </row>
    <row r="13062" spans="1:17" x14ac:dyDescent="0.25">
      <c r="A13062">
        <v>2014</v>
      </c>
      <c r="B13062" s="10" t="s">
        <v>798</v>
      </c>
      <c r="C13062">
        <v>20</v>
      </c>
      <c r="D13062" t="s">
        <v>769</v>
      </c>
      <c r="G13062">
        <v>75</v>
      </c>
      <c r="J13062" t="s">
        <v>393</v>
      </c>
      <c r="K13062">
        <v>75</v>
      </c>
      <c r="L13062">
        <v>25</v>
      </c>
      <c r="M13062">
        <v>30</v>
      </c>
      <c r="O13062">
        <v>10</v>
      </c>
      <c r="P13062">
        <v>30</v>
      </c>
    </row>
    <row r="13063" spans="1:17" x14ac:dyDescent="0.25">
      <c r="A13063">
        <v>2014</v>
      </c>
      <c r="B13063" s="10" t="s">
        <v>798</v>
      </c>
      <c r="C13063">
        <v>21</v>
      </c>
      <c r="D13063" t="s">
        <v>769</v>
      </c>
      <c r="G13063">
        <v>5</v>
      </c>
      <c r="J13063" t="s">
        <v>392</v>
      </c>
      <c r="K13063">
        <v>15</v>
      </c>
      <c r="L13063">
        <v>5</v>
      </c>
      <c r="M13063">
        <v>3</v>
      </c>
      <c r="P13063">
        <v>10</v>
      </c>
    </row>
    <row r="13064" spans="1:17" x14ac:dyDescent="0.25">
      <c r="A13064">
        <v>2014</v>
      </c>
      <c r="B13064" s="10" t="s">
        <v>798</v>
      </c>
      <c r="C13064">
        <v>22</v>
      </c>
      <c r="D13064" t="s">
        <v>769</v>
      </c>
      <c r="G13064">
        <v>10</v>
      </c>
      <c r="J13064" t="s">
        <v>393</v>
      </c>
      <c r="K13064">
        <v>10</v>
      </c>
      <c r="L13064">
        <v>10</v>
      </c>
      <c r="M13064">
        <v>5</v>
      </c>
      <c r="P13064">
        <v>5</v>
      </c>
    </row>
    <row r="13065" spans="1:17" x14ac:dyDescent="0.25">
      <c r="A13065">
        <v>2014</v>
      </c>
      <c r="B13065" s="10" t="s">
        <v>798</v>
      </c>
      <c r="C13065">
        <v>23</v>
      </c>
      <c r="D13065" t="s">
        <v>769</v>
      </c>
      <c r="G13065">
        <v>5</v>
      </c>
      <c r="J13065" t="s">
        <v>390</v>
      </c>
      <c r="K13065">
        <v>5</v>
      </c>
      <c r="L13065">
        <v>5</v>
      </c>
      <c r="M13065">
        <v>2</v>
      </c>
    </row>
    <row r="13066" spans="1:17" x14ac:dyDescent="0.25">
      <c r="A13066">
        <v>2014</v>
      </c>
      <c r="B13066" s="10" t="s">
        <v>798</v>
      </c>
      <c r="C13066">
        <v>24</v>
      </c>
      <c r="D13066" t="s">
        <v>769</v>
      </c>
      <c r="G13066">
        <v>3</v>
      </c>
      <c r="J13066" t="s">
        <v>389</v>
      </c>
      <c r="K13066">
        <v>11</v>
      </c>
      <c r="L13066">
        <v>10</v>
      </c>
      <c r="M13066">
        <v>1</v>
      </c>
    </row>
    <row r="13067" spans="1:17" x14ac:dyDescent="0.25">
      <c r="A13067">
        <v>2014</v>
      </c>
      <c r="B13067" s="10" t="s">
        <v>798</v>
      </c>
      <c r="C13067">
        <v>25</v>
      </c>
      <c r="D13067" t="s">
        <v>769</v>
      </c>
      <c r="E13067">
        <v>3</v>
      </c>
      <c r="F13067">
        <v>50</v>
      </c>
      <c r="G13067">
        <v>5</v>
      </c>
      <c r="H13067">
        <v>200</v>
      </c>
      <c r="I13067">
        <f>(SUM(G13067:G13072))/(1000-H13067)*1000</f>
        <v>112.5</v>
      </c>
      <c r="J13067" t="s">
        <v>390</v>
      </c>
      <c r="K13067">
        <v>5</v>
      </c>
      <c r="L13067">
        <v>5</v>
      </c>
      <c r="M13067">
        <v>5</v>
      </c>
    </row>
    <row r="13068" spans="1:17" x14ac:dyDescent="0.25">
      <c r="A13068">
        <v>2014</v>
      </c>
      <c r="B13068" s="10" t="s">
        <v>798</v>
      </c>
      <c r="C13068">
        <v>26</v>
      </c>
      <c r="D13068" t="s">
        <v>769</v>
      </c>
      <c r="G13068">
        <v>55</v>
      </c>
      <c r="J13068" t="s">
        <v>392</v>
      </c>
      <c r="K13068">
        <v>65</v>
      </c>
      <c r="L13068">
        <v>55</v>
      </c>
      <c r="M13068">
        <v>19</v>
      </c>
    </row>
    <row r="13069" spans="1:17" x14ac:dyDescent="0.25">
      <c r="A13069">
        <v>2014</v>
      </c>
      <c r="B13069" s="10" t="s">
        <v>798</v>
      </c>
      <c r="C13069">
        <v>27</v>
      </c>
      <c r="D13069" t="s">
        <v>769</v>
      </c>
      <c r="G13069">
        <v>5</v>
      </c>
      <c r="J13069" t="s">
        <v>392</v>
      </c>
      <c r="K13069">
        <v>5</v>
      </c>
      <c r="L13069">
        <v>4</v>
      </c>
      <c r="M13069">
        <v>3</v>
      </c>
    </row>
    <row r="13070" spans="1:17" x14ac:dyDescent="0.25">
      <c r="A13070">
        <v>2014</v>
      </c>
      <c r="B13070" s="10" t="s">
        <v>798</v>
      </c>
      <c r="C13070">
        <v>28</v>
      </c>
      <c r="D13070" t="s">
        <v>769</v>
      </c>
      <c r="G13070">
        <v>20</v>
      </c>
      <c r="J13070" t="s">
        <v>398</v>
      </c>
      <c r="K13070">
        <v>20</v>
      </c>
      <c r="L13070">
        <v>3</v>
      </c>
      <c r="M13070">
        <v>3</v>
      </c>
      <c r="P13070">
        <v>80</v>
      </c>
    </row>
    <row r="13071" spans="1:17" x14ac:dyDescent="0.25">
      <c r="A13071">
        <v>2014</v>
      </c>
      <c r="B13071" s="10" t="s">
        <v>798</v>
      </c>
      <c r="C13071">
        <v>29</v>
      </c>
      <c r="D13071" t="s">
        <v>769</v>
      </c>
      <c r="G13071">
        <v>2</v>
      </c>
      <c r="J13071" t="s">
        <v>398</v>
      </c>
      <c r="K13071">
        <v>10</v>
      </c>
      <c r="L13071">
        <v>5</v>
      </c>
      <c r="M13071">
        <v>2</v>
      </c>
      <c r="P13071">
        <v>20</v>
      </c>
    </row>
    <row r="13072" spans="1:17" x14ac:dyDescent="0.25">
      <c r="A13072">
        <v>2014</v>
      </c>
      <c r="B13072" s="10" t="s">
        <v>798</v>
      </c>
      <c r="C13072">
        <v>30</v>
      </c>
      <c r="D13072" t="s">
        <v>769</v>
      </c>
      <c r="G13072">
        <v>3</v>
      </c>
      <c r="J13072" t="s">
        <v>393</v>
      </c>
      <c r="K13072">
        <v>8</v>
      </c>
      <c r="L13072">
        <v>3</v>
      </c>
      <c r="M13072">
        <v>4</v>
      </c>
    </row>
    <row r="13073" spans="1:16" x14ac:dyDescent="0.25">
      <c r="A13073">
        <v>2014</v>
      </c>
      <c r="B13073" s="10" t="s">
        <v>798</v>
      </c>
      <c r="C13073">
        <v>31</v>
      </c>
      <c r="D13073" t="s">
        <v>716</v>
      </c>
      <c r="E13073">
        <v>4</v>
      </c>
      <c r="F13073">
        <v>50</v>
      </c>
      <c r="G13073">
        <v>5</v>
      </c>
      <c r="H13073">
        <v>0</v>
      </c>
      <c r="I13073">
        <f>(SUM(G13073:G13083))/(1000-H13073)*1000</f>
        <v>105</v>
      </c>
      <c r="J13073" t="s">
        <v>430</v>
      </c>
      <c r="K13073">
        <v>5</v>
      </c>
      <c r="L13073">
        <v>5</v>
      </c>
      <c r="M13073">
        <v>2</v>
      </c>
    </row>
    <row r="13074" spans="1:16" x14ac:dyDescent="0.25">
      <c r="A13074">
        <v>2014</v>
      </c>
      <c r="B13074" s="10" t="s">
        <v>798</v>
      </c>
      <c r="C13074">
        <v>32</v>
      </c>
      <c r="D13074" t="s">
        <v>716</v>
      </c>
      <c r="G13074">
        <v>5</v>
      </c>
      <c r="J13074" t="s">
        <v>390</v>
      </c>
      <c r="K13074">
        <v>5</v>
      </c>
      <c r="L13074">
        <v>5</v>
      </c>
      <c r="M13074">
        <v>3</v>
      </c>
    </row>
    <row r="13075" spans="1:16" x14ac:dyDescent="0.25">
      <c r="A13075">
        <v>2014</v>
      </c>
      <c r="B13075" s="10" t="s">
        <v>798</v>
      </c>
      <c r="C13075">
        <v>33</v>
      </c>
      <c r="D13075" t="s">
        <v>716</v>
      </c>
      <c r="G13075">
        <v>10</v>
      </c>
      <c r="J13075" t="s">
        <v>390</v>
      </c>
      <c r="K13075">
        <v>10</v>
      </c>
      <c r="L13075">
        <v>10</v>
      </c>
      <c r="M13075">
        <v>5</v>
      </c>
    </row>
    <row r="13076" spans="1:16" x14ac:dyDescent="0.25">
      <c r="A13076">
        <v>2014</v>
      </c>
      <c r="B13076" s="10" t="s">
        <v>798</v>
      </c>
      <c r="C13076">
        <v>34</v>
      </c>
      <c r="D13076" t="s">
        <v>716</v>
      </c>
      <c r="G13076">
        <v>5</v>
      </c>
      <c r="J13076" t="s">
        <v>393</v>
      </c>
      <c r="K13076">
        <v>10</v>
      </c>
      <c r="L13076">
        <v>5</v>
      </c>
      <c r="M13076">
        <v>5</v>
      </c>
    </row>
    <row r="13077" spans="1:16" x14ac:dyDescent="0.25">
      <c r="A13077">
        <v>2014</v>
      </c>
      <c r="B13077" s="10" t="s">
        <v>798</v>
      </c>
      <c r="C13077">
        <v>35</v>
      </c>
      <c r="D13077" t="s">
        <v>716</v>
      </c>
      <c r="G13077">
        <v>20</v>
      </c>
      <c r="J13077" t="s">
        <v>427</v>
      </c>
      <c r="K13077">
        <v>25</v>
      </c>
      <c r="L13077">
        <v>20</v>
      </c>
      <c r="M13077">
        <v>25</v>
      </c>
    </row>
    <row r="13078" spans="1:16" x14ac:dyDescent="0.25">
      <c r="A13078">
        <v>2014</v>
      </c>
      <c r="B13078" s="10" t="s">
        <v>798</v>
      </c>
      <c r="C13078">
        <v>36</v>
      </c>
      <c r="D13078" t="s">
        <v>716</v>
      </c>
      <c r="G13078">
        <v>2</v>
      </c>
      <c r="J13078" t="s">
        <v>393</v>
      </c>
      <c r="K13078">
        <v>20</v>
      </c>
      <c r="L13078">
        <v>15</v>
      </c>
      <c r="M13078">
        <v>20</v>
      </c>
      <c r="P13078">
        <v>10</v>
      </c>
    </row>
    <row r="13079" spans="1:16" x14ac:dyDescent="0.25">
      <c r="A13079">
        <v>2014</v>
      </c>
      <c r="B13079" s="10" t="s">
        <v>798</v>
      </c>
      <c r="C13079">
        <v>37</v>
      </c>
      <c r="D13079" t="s">
        <v>716</v>
      </c>
      <c r="G13079">
        <v>5</v>
      </c>
      <c r="J13079" t="s">
        <v>393</v>
      </c>
      <c r="K13079">
        <v>20</v>
      </c>
      <c r="L13079">
        <v>10</v>
      </c>
      <c r="M13079">
        <v>15</v>
      </c>
    </row>
    <row r="13080" spans="1:16" x14ac:dyDescent="0.25">
      <c r="A13080">
        <v>2014</v>
      </c>
      <c r="B13080" s="10" t="s">
        <v>798</v>
      </c>
      <c r="C13080">
        <v>38</v>
      </c>
      <c r="D13080" t="s">
        <v>716</v>
      </c>
      <c r="G13080">
        <v>25</v>
      </c>
      <c r="J13080" t="s">
        <v>392</v>
      </c>
      <c r="K13080">
        <v>30</v>
      </c>
      <c r="L13080">
        <v>20</v>
      </c>
      <c r="M13080">
        <v>15</v>
      </c>
    </row>
    <row r="13081" spans="1:16" x14ac:dyDescent="0.25">
      <c r="A13081">
        <v>2014</v>
      </c>
      <c r="B13081" s="10" t="s">
        <v>798</v>
      </c>
      <c r="C13081">
        <v>39</v>
      </c>
      <c r="D13081" t="s">
        <v>716</v>
      </c>
      <c r="G13081">
        <v>5</v>
      </c>
      <c r="J13081" t="s">
        <v>425</v>
      </c>
      <c r="K13081">
        <v>10</v>
      </c>
      <c r="L13081">
        <v>5</v>
      </c>
      <c r="M13081">
        <v>5</v>
      </c>
      <c r="P13081">
        <v>30</v>
      </c>
    </row>
    <row r="13082" spans="1:16" x14ac:dyDescent="0.25">
      <c r="A13082">
        <v>2014</v>
      </c>
      <c r="B13082" s="10" t="s">
        <v>798</v>
      </c>
      <c r="C13082">
        <v>40</v>
      </c>
      <c r="D13082" t="s">
        <v>716</v>
      </c>
      <c r="G13082">
        <v>3</v>
      </c>
      <c r="J13082" t="s">
        <v>390</v>
      </c>
      <c r="K13082">
        <v>5</v>
      </c>
      <c r="L13082">
        <v>5</v>
      </c>
      <c r="M13082">
        <v>3</v>
      </c>
    </row>
    <row r="13083" spans="1:16" x14ac:dyDescent="0.25">
      <c r="A13083">
        <v>2014</v>
      </c>
      <c r="B13083" s="10" t="s">
        <v>798</v>
      </c>
      <c r="C13083">
        <v>41</v>
      </c>
      <c r="D13083" t="s">
        <v>716</v>
      </c>
      <c r="G13083">
        <v>20</v>
      </c>
      <c r="J13083" t="s">
        <v>427</v>
      </c>
      <c r="K13083">
        <v>25</v>
      </c>
      <c r="L13083">
        <v>15</v>
      </c>
      <c r="M13083">
        <v>10</v>
      </c>
    </row>
    <row r="13084" spans="1:16" x14ac:dyDescent="0.25">
      <c r="A13084">
        <v>2014</v>
      </c>
      <c r="B13084" s="10" t="s">
        <v>798</v>
      </c>
      <c r="C13084">
        <v>42</v>
      </c>
      <c r="D13084" t="s">
        <v>716</v>
      </c>
      <c r="E13084">
        <v>5</v>
      </c>
      <c r="F13084">
        <v>50</v>
      </c>
      <c r="G13084">
        <v>10</v>
      </c>
      <c r="H13084">
        <v>0</v>
      </c>
      <c r="I13084">
        <f>(SUM(G13084:G13090))/(1000-H13084)*1000</f>
        <v>90</v>
      </c>
      <c r="J13084" t="s">
        <v>393</v>
      </c>
      <c r="K13084">
        <v>20</v>
      </c>
      <c r="L13084">
        <v>15</v>
      </c>
      <c r="M13084">
        <v>15</v>
      </c>
    </row>
    <row r="13085" spans="1:16" x14ac:dyDescent="0.25">
      <c r="A13085">
        <v>2014</v>
      </c>
      <c r="B13085" s="10" t="s">
        <v>798</v>
      </c>
      <c r="C13085">
        <v>43</v>
      </c>
      <c r="D13085" t="s">
        <v>716</v>
      </c>
      <c r="G13085">
        <v>10</v>
      </c>
      <c r="J13085" t="s">
        <v>393</v>
      </c>
      <c r="K13085">
        <v>15</v>
      </c>
      <c r="L13085">
        <v>10</v>
      </c>
      <c r="M13085">
        <v>10</v>
      </c>
      <c r="P13085">
        <v>30</v>
      </c>
    </row>
    <row r="13086" spans="1:16" x14ac:dyDescent="0.25">
      <c r="A13086">
        <v>2014</v>
      </c>
      <c r="B13086" s="10" t="s">
        <v>798</v>
      </c>
      <c r="C13086">
        <v>44</v>
      </c>
      <c r="D13086" t="s">
        <v>716</v>
      </c>
      <c r="G13086">
        <v>5</v>
      </c>
      <c r="J13086" t="s">
        <v>389</v>
      </c>
      <c r="K13086">
        <v>50</v>
      </c>
      <c r="L13086">
        <v>45</v>
      </c>
      <c r="M13086">
        <v>30</v>
      </c>
    </row>
    <row r="13087" spans="1:16" x14ac:dyDescent="0.25">
      <c r="A13087">
        <v>2014</v>
      </c>
      <c r="B13087" s="10" t="s">
        <v>798</v>
      </c>
      <c r="C13087">
        <v>45</v>
      </c>
      <c r="D13087" t="s">
        <v>716</v>
      </c>
      <c r="G13087">
        <v>15</v>
      </c>
      <c r="J13087" t="s">
        <v>397</v>
      </c>
      <c r="K13087">
        <v>25</v>
      </c>
      <c r="L13087">
        <v>20</v>
      </c>
      <c r="M13087">
        <v>30</v>
      </c>
    </row>
    <row r="13088" spans="1:16" x14ac:dyDescent="0.25">
      <c r="A13088">
        <v>2014</v>
      </c>
      <c r="B13088" s="10" t="s">
        <v>798</v>
      </c>
      <c r="C13088">
        <v>46</v>
      </c>
      <c r="D13088" t="s">
        <v>716</v>
      </c>
      <c r="G13088">
        <v>30</v>
      </c>
      <c r="J13088" t="s">
        <v>390</v>
      </c>
      <c r="K13088">
        <v>40</v>
      </c>
      <c r="L13088">
        <v>40</v>
      </c>
      <c r="M13088">
        <v>20</v>
      </c>
    </row>
    <row r="13089" spans="1:17" x14ac:dyDescent="0.25">
      <c r="A13089">
        <v>2014</v>
      </c>
      <c r="B13089" s="10" t="s">
        <v>798</v>
      </c>
      <c r="C13089">
        <v>47</v>
      </c>
      <c r="D13089" t="s">
        <v>716</v>
      </c>
      <c r="G13089">
        <v>10</v>
      </c>
      <c r="J13089" t="s">
        <v>398</v>
      </c>
      <c r="K13089">
        <v>40</v>
      </c>
      <c r="L13089">
        <v>35</v>
      </c>
      <c r="M13089">
        <v>15</v>
      </c>
    </row>
    <row r="13090" spans="1:17" x14ac:dyDescent="0.25">
      <c r="A13090">
        <v>2014</v>
      </c>
      <c r="B13090" s="10" t="s">
        <v>798</v>
      </c>
      <c r="C13090">
        <v>48</v>
      </c>
      <c r="D13090" t="s">
        <v>716</v>
      </c>
      <c r="G13090">
        <v>10</v>
      </c>
      <c r="J13090" t="s">
        <v>393</v>
      </c>
      <c r="K13090">
        <v>25</v>
      </c>
      <c r="L13090">
        <v>15</v>
      </c>
      <c r="M13090">
        <v>10</v>
      </c>
    </row>
    <row r="13091" spans="1:17" x14ac:dyDescent="0.25">
      <c r="A13091">
        <v>2014</v>
      </c>
      <c r="B13091" s="10" t="s">
        <v>798</v>
      </c>
      <c r="C13091">
        <v>49</v>
      </c>
      <c r="D13091" t="s">
        <v>716</v>
      </c>
      <c r="E13091">
        <v>6</v>
      </c>
      <c r="F13091">
        <v>50</v>
      </c>
      <c r="G13091">
        <v>10</v>
      </c>
      <c r="H13091">
        <v>0</v>
      </c>
      <c r="I13091">
        <f>(SUM(G13091:G13102))/(1000-H13091)*1000</f>
        <v>110</v>
      </c>
      <c r="J13091" t="s">
        <v>393</v>
      </c>
      <c r="K13091">
        <v>10</v>
      </c>
      <c r="L13091">
        <v>10</v>
      </c>
      <c r="M13091">
        <v>15</v>
      </c>
      <c r="N13091">
        <v>1</v>
      </c>
      <c r="O13091">
        <v>2</v>
      </c>
    </row>
    <row r="13092" spans="1:17" x14ac:dyDescent="0.25">
      <c r="A13092">
        <v>2014</v>
      </c>
      <c r="B13092" s="10" t="s">
        <v>798</v>
      </c>
      <c r="C13092">
        <v>50</v>
      </c>
      <c r="D13092" t="s">
        <v>716</v>
      </c>
      <c r="G13092">
        <v>5</v>
      </c>
      <c r="J13092" t="s">
        <v>392</v>
      </c>
      <c r="K13092">
        <v>10</v>
      </c>
      <c r="L13092">
        <v>5</v>
      </c>
      <c r="M13092">
        <v>5</v>
      </c>
      <c r="P13092">
        <v>10</v>
      </c>
    </row>
    <row r="13093" spans="1:17" x14ac:dyDescent="0.25">
      <c r="A13093">
        <v>2014</v>
      </c>
      <c r="B13093" s="10" t="s">
        <v>798</v>
      </c>
      <c r="C13093">
        <v>51</v>
      </c>
      <c r="D13093" t="s">
        <v>716</v>
      </c>
      <c r="G13093">
        <v>5</v>
      </c>
      <c r="J13093" t="s">
        <v>393</v>
      </c>
      <c r="K13093">
        <v>5</v>
      </c>
      <c r="L13093">
        <v>5</v>
      </c>
      <c r="M13093">
        <v>5</v>
      </c>
    </row>
    <row r="13094" spans="1:17" x14ac:dyDescent="0.25">
      <c r="A13094">
        <v>2014</v>
      </c>
      <c r="B13094" s="10" t="s">
        <v>798</v>
      </c>
      <c r="C13094">
        <v>52</v>
      </c>
      <c r="D13094" t="s">
        <v>716</v>
      </c>
      <c r="G13094">
        <v>10</v>
      </c>
      <c r="J13094" t="s">
        <v>393</v>
      </c>
      <c r="K13094">
        <v>10</v>
      </c>
      <c r="L13094">
        <v>10</v>
      </c>
      <c r="M13094">
        <v>10</v>
      </c>
      <c r="Q13094" t="s">
        <v>156</v>
      </c>
    </row>
    <row r="13095" spans="1:17" x14ac:dyDescent="0.25">
      <c r="A13095">
        <v>2014</v>
      </c>
      <c r="B13095" s="10" t="s">
        <v>798</v>
      </c>
      <c r="C13095">
        <v>53</v>
      </c>
      <c r="D13095" t="s">
        <v>716</v>
      </c>
      <c r="G13095">
        <v>5</v>
      </c>
      <c r="J13095" t="s">
        <v>393</v>
      </c>
      <c r="K13095">
        <v>25</v>
      </c>
      <c r="L13095">
        <v>15</v>
      </c>
      <c r="M13095">
        <v>20</v>
      </c>
      <c r="P13095">
        <v>90</v>
      </c>
    </row>
    <row r="13096" spans="1:17" x14ac:dyDescent="0.25">
      <c r="A13096">
        <v>2014</v>
      </c>
      <c r="B13096" s="10" t="s">
        <v>798</v>
      </c>
      <c r="C13096">
        <v>54</v>
      </c>
      <c r="D13096" t="s">
        <v>716</v>
      </c>
      <c r="G13096">
        <v>5</v>
      </c>
      <c r="J13096" t="s">
        <v>392</v>
      </c>
      <c r="K13096">
        <v>50</v>
      </c>
      <c r="L13096">
        <v>20</v>
      </c>
      <c r="M13096">
        <v>15</v>
      </c>
    </row>
    <row r="13097" spans="1:17" x14ac:dyDescent="0.25">
      <c r="A13097">
        <v>2014</v>
      </c>
      <c r="B13097" s="10" t="s">
        <v>798</v>
      </c>
      <c r="C13097">
        <v>55</v>
      </c>
      <c r="D13097" t="s">
        <v>716</v>
      </c>
      <c r="G13097">
        <v>10</v>
      </c>
      <c r="J13097" t="s">
        <v>390</v>
      </c>
      <c r="K13097">
        <v>15</v>
      </c>
      <c r="L13097">
        <v>10</v>
      </c>
      <c r="M13097">
        <v>10</v>
      </c>
      <c r="O13097">
        <v>10</v>
      </c>
    </row>
    <row r="13098" spans="1:17" x14ac:dyDescent="0.25">
      <c r="A13098">
        <v>2014</v>
      </c>
      <c r="B13098" s="10" t="s">
        <v>798</v>
      </c>
      <c r="C13098">
        <v>56</v>
      </c>
      <c r="D13098" t="s">
        <v>716</v>
      </c>
      <c r="G13098">
        <v>15</v>
      </c>
      <c r="J13098" t="s">
        <v>393</v>
      </c>
      <c r="K13098">
        <v>25</v>
      </c>
      <c r="L13098">
        <v>15</v>
      </c>
      <c r="M13098">
        <v>20</v>
      </c>
      <c r="O13098">
        <v>1</v>
      </c>
      <c r="P13098">
        <v>5</v>
      </c>
    </row>
    <row r="13099" spans="1:17" x14ac:dyDescent="0.25">
      <c r="A13099">
        <v>2014</v>
      </c>
      <c r="B13099" s="10" t="s">
        <v>798</v>
      </c>
      <c r="C13099">
        <v>57</v>
      </c>
      <c r="D13099" t="s">
        <v>716</v>
      </c>
      <c r="G13099">
        <v>15</v>
      </c>
      <c r="J13099" t="s">
        <v>393</v>
      </c>
      <c r="K13099">
        <v>20</v>
      </c>
      <c r="L13099">
        <v>10</v>
      </c>
      <c r="M13099">
        <v>15</v>
      </c>
    </row>
    <row r="13100" spans="1:17" x14ac:dyDescent="0.25">
      <c r="A13100">
        <v>2014</v>
      </c>
      <c r="B13100" s="10" t="s">
        <v>798</v>
      </c>
      <c r="C13100">
        <v>58</v>
      </c>
      <c r="D13100" t="s">
        <v>716</v>
      </c>
      <c r="G13100">
        <v>5</v>
      </c>
      <c r="J13100" t="s">
        <v>393</v>
      </c>
      <c r="K13100">
        <v>15</v>
      </c>
      <c r="L13100">
        <v>15</v>
      </c>
      <c r="M13100">
        <v>5</v>
      </c>
    </row>
    <row r="13101" spans="1:17" x14ac:dyDescent="0.25">
      <c r="A13101">
        <v>2014</v>
      </c>
      <c r="B13101" s="10" t="s">
        <v>798</v>
      </c>
      <c r="C13101">
        <v>59</v>
      </c>
      <c r="D13101" t="s">
        <v>716</v>
      </c>
      <c r="G13101">
        <v>10</v>
      </c>
      <c r="J13101" t="s">
        <v>388</v>
      </c>
      <c r="K13101">
        <v>20</v>
      </c>
      <c r="L13101">
        <v>15</v>
      </c>
      <c r="M13101">
        <v>10</v>
      </c>
    </row>
    <row r="13102" spans="1:17" x14ac:dyDescent="0.25">
      <c r="A13102">
        <v>2014</v>
      </c>
      <c r="B13102" s="10" t="s">
        <v>798</v>
      </c>
      <c r="C13102">
        <v>60</v>
      </c>
      <c r="D13102" t="s">
        <v>716</v>
      </c>
      <c r="G13102">
        <v>15</v>
      </c>
      <c r="J13102" t="s">
        <v>393</v>
      </c>
      <c r="K13102">
        <v>20</v>
      </c>
      <c r="L13102">
        <v>15</v>
      </c>
      <c r="M13102">
        <v>20</v>
      </c>
      <c r="P13102">
        <v>5</v>
      </c>
    </row>
    <row r="13103" spans="1:17" x14ac:dyDescent="0.25">
      <c r="A13103">
        <v>2015</v>
      </c>
      <c r="B13103" s="6" t="s">
        <v>71</v>
      </c>
      <c r="C13103">
        <v>1</v>
      </c>
      <c r="D13103" t="s">
        <v>716</v>
      </c>
      <c r="E13103">
        <v>1</v>
      </c>
      <c r="F13103">
        <v>12.8</v>
      </c>
      <c r="G13103">
        <v>2</v>
      </c>
      <c r="H13103">
        <v>0</v>
      </c>
      <c r="I13103">
        <f>(SUM(G13103:G13117))/(1000-H13103)*1000</f>
        <v>241</v>
      </c>
      <c r="J13103" t="s">
        <v>799</v>
      </c>
      <c r="K13103">
        <v>20</v>
      </c>
      <c r="L13103">
        <v>20</v>
      </c>
      <c r="M13103">
        <v>5</v>
      </c>
      <c r="P13103">
        <v>1</v>
      </c>
    </row>
    <row r="13104" spans="1:17" x14ac:dyDescent="0.25">
      <c r="A13104">
        <v>2015</v>
      </c>
      <c r="B13104" s="6" t="s">
        <v>71</v>
      </c>
      <c r="C13104">
        <v>2</v>
      </c>
      <c r="D13104" t="s">
        <v>716</v>
      </c>
      <c r="G13104">
        <v>2</v>
      </c>
      <c r="J13104" t="s">
        <v>799</v>
      </c>
      <c r="K13104">
        <v>8</v>
      </c>
      <c r="L13104">
        <v>5</v>
      </c>
      <c r="M13104">
        <v>2</v>
      </c>
    </row>
    <row r="13105" spans="1:21" x14ac:dyDescent="0.25">
      <c r="A13105">
        <v>2015</v>
      </c>
      <c r="B13105" s="6" t="s">
        <v>71</v>
      </c>
      <c r="C13105">
        <v>3</v>
      </c>
      <c r="D13105" t="s">
        <v>716</v>
      </c>
      <c r="G13105">
        <v>5</v>
      </c>
      <c r="J13105" t="s">
        <v>800</v>
      </c>
      <c r="K13105">
        <v>5</v>
      </c>
      <c r="L13105">
        <v>3</v>
      </c>
      <c r="M13105">
        <v>2</v>
      </c>
    </row>
    <row r="13106" spans="1:21" x14ac:dyDescent="0.25">
      <c r="A13106">
        <v>2015</v>
      </c>
      <c r="B13106" s="6" t="s">
        <v>71</v>
      </c>
      <c r="C13106">
        <v>4</v>
      </c>
      <c r="D13106" t="s">
        <v>716</v>
      </c>
      <c r="G13106">
        <v>40</v>
      </c>
      <c r="J13106" t="s">
        <v>801</v>
      </c>
      <c r="K13106">
        <v>60</v>
      </c>
      <c r="L13106">
        <v>50</v>
      </c>
      <c r="M13106">
        <v>30</v>
      </c>
      <c r="U13106" t="s">
        <v>279</v>
      </c>
    </row>
    <row r="13107" spans="1:21" x14ac:dyDescent="0.25">
      <c r="A13107">
        <v>2015</v>
      </c>
      <c r="B13107" s="6" t="s">
        <v>71</v>
      </c>
      <c r="C13107">
        <v>5</v>
      </c>
      <c r="D13107" t="s">
        <v>716</v>
      </c>
      <c r="G13107">
        <v>10</v>
      </c>
      <c r="J13107" t="s">
        <v>802</v>
      </c>
      <c r="K13107">
        <v>25</v>
      </c>
      <c r="L13107">
        <v>15</v>
      </c>
      <c r="M13107">
        <v>15</v>
      </c>
      <c r="P13107">
        <v>20</v>
      </c>
    </row>
    <row r="13108" spans="1:21" x14ac:dyDescent="0.25">
      <c r="A13108">
        <v>2015</v>
      </c>
      <c r="B13108" s="6" t="s">
        <v>71</v>
      </c>
      <c r="C13108">
        <v>6</v>
      </c>
      <c r="D13108" t="s">
        <v>716</v>
      </c>
      <c r="G13108">
        <v>20</v>
      </c>
      <c r="I13108" s="31"/>
      <c r="J13108" t="s">
        <v>803</v>
      </c>
      <c r="K13108">
        <v>40</v>
      </c>
      <c r="L13108">
        <v>25</v>
      </c>
      <c r="M13108">
        <v>20</v>
      </c>
      <c r="P13108">
        <v>5</v>
      </c>
    </row>
    <row r="13109" spans="1:21" x14ac:dyDescent="0.25">
      <c r="A13109">
        <v>2015</v>
      </c>
      <c r="B13109" s="6" t="s">
        <v>71</v>
      </c>
      <c r="C13109">
        <v>7</v>
      </c>
      <c r="D13109" t="s">
        <v>716</v>
      </c>
      <c r="G13109">
        <v>30</v>
      </c>
      <c r="J13109" t="s">
        <v>803</v>
      </c>
      <c r="K13109">
        <v>90</v>
      </c>
      <c r="L13109">
        <v>60</v>
      </c>
      <c r="M13109">
        <v>30</v>
      </c>
      <c r="P13109">
        <v>10</v>
      </c>
    </row>
    <row r="13110" spans="1:21" x14ac:dyDescent="0.25">
      <c r="A13110">
        <v>2015</v>
      </c>
      <c r="B13110" s="6" t="s">
        <v>71</v>
      </c>
      <c r="C13110">
        <v>8</v>
      </c>
      <c r="D13110" t="s">
        <v>716</v>
      </c>
      <c r="G13110">
        <v>40</v>
      </c>
      <c r="J13110" t="s">
        <v>804</v>
      </c>
      <c r="K13110">
        <v>100</v>
      </c>
      <c r="L13110">
        <v>50</v>
      </c>
      <c r="M13110">
        <v>30</v>
      </c>
    </row>
    <row r="13111" spans="1:21" x14ac:dyDescent="0.25">
      <c r="A13111">
        <v>2015</v>
      </c>
      <c r="B13111" s="6" t="s">
        <v>71</v>
      </c>
      <c r="C13111">
        <v>9</v>
      </c>
      <c r="D13111" t="s">
        <v>716</v>
      </c>
      <c r="G13111">
        <v>15</v>
      </c>
      <c r="J13111" t="s">
        <v>803</v>
      </c>
      <c r="K13111">
        <v>15</v>
      </c>
      <c r="L13111">
        <v>10</v>
      </c>
      <c r="M13111">
        <v>10</v>
      </c>
    </row>
    <row r="13112" spans="1:21" x14ac:dyDescent="0.25">
      <c r="A13112">
        <v>2015</v>
      </c>
      <c r="B13112" s="6" t="s">
        <v>71</v>
      </c>
      <c r="C13112">
        <v>10</v>
      </c>
      <c r="D13112" t="s">
        <v>716</v>
      </c>
      <c r="G13112">
        <v>15</v>
      </c>
      <c r="J13112" t="s">
        <v>799</v>
      </c>
      <c r="K13112">
        <v>20</v>
      </c>
      <c r="L13112">
        <v>20</v>
      </c>
      <c r="M13112">
        <v>10</v>
      </c>
    </row>
    <row r="13113" spans="1:21" x14ac:dyDescent="0.25">
      <c r="A13113">
        <v>2015</v>
      </c>
      <c r="B13113" s="6" t="s">
        <v>71</v>
      </c>
      <c r="C13113">
        <v>11</v>
      </c>
      <c r="D13113" t="s">
        <v>716</v>
      </c>
      <c r="G13113">
        <v>25</v>
      </c>
      <c r="J13113" t="s">
        <v>805</v>
      </c>
      <c r="K13113">
        <v>30</v>
      </c>
      <c r="L13113">
        <v>30</v>
      </c>
      <c r="M13113">
        <v>40</v>
      </c>
      <c r="P13113">
        <v>5</v>
      </c>
    </row>
    <row r="13114" spans="1:21" x14ac:dyDescent="0.25">
      <c r="A13114">
        <v>2015</v>
      </c>
      <c r="B13114" s="6" t="s">
        <v>71</v>
      </c>
      <c r="C13114">
        <v>12</v>
      </c>
      <c r="D13114" t="s">
        <v>716</v>
      </c>
      <c r="G13114">
        <v>20</v>
      </c>
      <c r="J13114" t="s">
        <v>804</v>
      </c>
      <c r="K13114">
        <v>50</v>
      </c>
      <c r="L13114">
        <v>35</v>
      </c>
      <c r="M13114">
        <v>15</v>
      </c>
      <c r="U13114" t="s">
        <v>279</v>
      </c>
    </row>
    <row r="13115" spans="1:21" x14ac:dyDescent="0.25">
      <c r="A13115">
        <v>2015</v>
      </c>
      <c r="B13115" s="6" t="s">
        <v>71</v>
      </c>
      <c r="C13115">
        <v>13</v>
      </c>
      <c r="D13115" t="s">
        <v>716</v>
      </c>
      <c r="G13115">
        <v>2</v>
      </c>
      <c r="J13115" t="s">
        <v>799</v>
      </c>
      <c r="K13115">
        <v>20</v>
      </c>
      <c r="L13115">
        <v>15</v>
      </c>
      <c r="M13115">
        <v>10</v>
      </c>
      <c r="Q13115" t="s">
        <v>156</v>
      </c>
    </row>
    <row r="13116" spans="1:21" x14ac:dyDescent="0.25">
      <c r="A13116">
        <v>2015</v>
      </c>
      <c r="B13116" s="6" t="s">
        <v>71</v>
      </c>
      <c r="C13116">
        <v>14</v>
      </c>
      <c r="D13116" t="s">
        <v>716</v>
      </c>
      <c r="G13116">
        <v>5</v>
      </c>
      <c r="J13116" t="s">
        <v>806</v>
      </c>
      <c r="K13116">
        <v>25</v>
      </c>
      <c r="L13116">
        <v>15</v>
      </c>
      <c r="M13116">
        <v>10</v>
      </c>
    </row>
    <row r="13117" spans="1:21" x14ac:dyDescent="0.25">
      <c r="A13117">
        <v>2015</v>
      </c>
      <c r="B13117" s="6" t="s">
        <v>71</v>
      </c>
      <c r="C13117">
        <v>15</v>
      </c>
      <c r="D13117" t="s">
        <v>716</v>
      </c>
      <c r="G13117">
        <v>10</v>
      </c>
      <c r="J13117" t="s">
        <v>806</v>
      </c>
      <c r="K13117">
        <v>25</v>
      </c>
      <c r="L13117">
        <v>20</v>
      </c>
      <c r="M13117">
        <v>10</v>
      </c>
      <c r="P13117">
        <v>15</v>
      </c>
    </row>
    <row r="13118" spans="1:21" x14ac:dyDescent="0.25">
      <c r="A13118">
        <v>2015</v>
      </c>
      <c r="B13118" s="6" t="s">
        <v>71</v>
      </c>
      <c r="C13118">
        <v>16</v>
      </c>
      <c r="D13118" t="s">
        <v>716</v>
      </c>
      <c r="E13118">
        <v>2</v>
      </c>
      <c r="F13118">
        <v>12.8</v>
      </c>
      <c r="G13118">
        <v>10</v>
      </c>
      <c r="H13118">
        <v>0</v>
      </c>
      <c r="I13118">
        <f>(SUM(G13118:G13129))/(1000-H13118)*1000</f>
        <v>167</v>
      </c>
      <c r="J13118" t="s">
        <v>806</v>
      </c>
      <c r="K13118">
        <v>25</v>
      </c>
      <c r="L13118">
        <v>20</v>
      </c>
      <c r="M13118">
        <v>10</v>
      </c>
      <c r="P13118">
        <v>10</v>
      </c>
    </row>
    <row r="13119" spans="1:21" x14ac:dyDescent="0.25">
      <c r="A13119">
        <v>2015</v>
      </c>
      <c r="B13119" s="6" t="s">
        <v>71</v>
      </c>
      <c r="C13119">
        <v>17</v>
      </c>
      <c r="D13119" t="s">
        <v>716</v>
      </c>
      <c r="G13119">
        <v>5</v>
      </c>
      <c r="I13119" s="31"/>
      <c r="J13119" t="s">
        <v>803</v>
      </c>
      <c r="K13119">
        <v>8</v>
      </c>
      <c r="L13119">
        <v>8</v>
      </c>
      <c r="M13119">
        <v>3</v>
      </c>
    </row>
    <row r="13120" spans="1:21" x14ac:dyDescent="0.25">
      <c r="A13120">
        <v>2015</v>
      </c>
      <c r="B13120" s="6" t="s">
        <v>71</v>
      </c>
      <c r="C13120">
        <v>18</v>
      </c>
      <c r="D13120" t="s">
        <v>716</v>
      </c>
      <c r="G13120">
        <v>10</v>
      </c>
      <c r="J13120" t="s">
        <v>799</v>
      </c>
      <c r="K13120">
        <v>40</v>
      </c>
      <c r="L13120">
        <v>20</v>
      </c>
      <c r="M13120">
        <v>15</v>
      </c>
      <c r="P13120">
        <v>5</v>
      </c>
    </row>
    <row r="13121" spans="1:21" x14ac:dyDescent="0.25">
      <c r="A13121">
        <v>2015</v>
      </c>
      <c r="B13121" s="6" t="s">
        <v>71</v>
      </c>
      <c r="C13121">
        <v>19</v>
      </c>
      <c r="D13121" t="s">
        <v>716</v>
      </c>
      <c r="G13121">
        <v>5</v>
      </c>
      <c r="J13121" t="s">
        <v>803</v>
      </c>
      <c r="K13121">
        <v>10</v>
      </c>
      <c r="L13121">
        <v>10</v>
      </c>
      <c r="M13121">
        <v>5</v>
      </c>
    </row>
    <row r="13122" spans="1:21" x14ac:dyDescent="0.25">
      <c r="A13122">
        <v>2015</v>
      </c>
      <c r="B13122" s="6" t="s">
        <v>71</v>
      </c>
      <c r="C13122">
        <v>20</v>
      </c>
      <c r="D13122" t="s">
        <v>716</v>
      </c>
      <c r="G13122">
        <v>10</v>
      </c>
      <c r="J13122" t="s">
        <v>799</v>
      </c>
      <c r="K13122">
        <v>25</v>
      </c>
      <c r="L13122">
        <v>20</v>
      </c>
      <c r="M13122">
        <v>20</v>
      </c>
      <c r="P13122">
        <v>30</v>
      </c>
    </row>
    <row r="13123" spans="1:21" x14ac:dyDescent="0.25">
      <c r="A13123">
        <v>2015</v>
      </c>
      <c r="B13123" s="6" t="s">
        <v>71</v>
      </c>
      <c r="C13123">
        <v>21</v>
      </c>
      <c r="D13123" t="s">
        <v>716</v>
      </c>
      <c r="G13123">
        <v>2</v>
      </c>
      <c r="J13123" t="s">
        <v>803</v>
      </c>
      <c r="K13123">
        <v>10</v>
      </c>
      <c r="L13123">
        <v>5</v>
      </c>
      <c r="M13123">
        <v>5</v>
      </c>
    </row>
    <row r="13124" spans="1:21" x14ac:dyDescent="0.25">
      <c r="A13124">
        <v>2015</v>
      </c>
      <c r="B13124" s="6" t="s">
        <v>71</v>
      </c>
      <c r="C13124">
        <v>22</v>
      </c>
      <c r="D13124" t="s">
        <v>716</v>
      </c>
      <c r="G13124">
        <v>10</v>
      </c>
      <c r="J13124" t="s">
        <v>803</v>
      </c>
      <c r="K13124">
        <v>10</v>
      </c>
      <c r="L13124">
        <v>10</v>
      </c>
      <c r="M13124">
        <v>3</v>
      </c>
    </row>
    <row r="13125" spans="1:21" x14ac:dyDescent="0.25">
      <c r="A13125">
        <v>2015</v>
      </c>
      <c r="B13125" s="6" t="s">
        <v>71</v>
      </c>
      <c r="C13125">
        <v>23</v>
      </c>
      <c r="D13125" t="s">
        <v>716</v>
      </c>
      <c r="G13125">
        <v>15</v>
      </c>
      <c r="J13125" t="s">
        <v>799</v>
      </c>
      <c r="K13125">
        <v>30</v>
      </c>
      <c r="L13125">
        <v>20</v>
      </c>
      <c r="M13125">
        <v>40</v>
      </c>
      <c r="P13125">
        <v>10</v>
      </c>
    </row>
    <row r="13126" spans="1:21" x14ac:dyDescent="0.25">
      <c r="A13126">
        <v>2015</v>
      </c>
      <c r="B13126" s="6" t="s">
        <v>71</v>
      </c>
      <c r="C13126">
        <v>24</v>
      </c>
      <c r="D13126" t="s">
        <v>716</v>
      </c>
      <c r="G13126">
        <v>50</v>
      </c>
      <c r="J13126" t="s">
        <v>799</v>
      </c>
      <c r="K13126">
        <v>50</v>
      </c>
      <c r="L13126">
        <v>50</v>
      </c>
      <c r="M13126">
        <v>40</v>
      </c>
      <c r="P13126">
        <v>15</v>
      </c>
      <c r="Q13126" t="s">
        <v>156</v>
      </c>
    </row>
    <row r="13127" spans="1:21" x14ac:dyDescent="0.25">
      <c r="A13127">
        <v>2015</v>
      </c>
      <c r="B13127" s="6" t="s">
        <v>71</v>
      </c>
      <c r="C13127">
        <v>25</v>
      </c>
      <c r="D13127" t="s">
        <v>716</v>
      </c>
      <c r="G13127">
        <v>10</v>
      </c>
      <c r="J13127" t="s">
        <v>805</v>
      </c>
      <c r="K13127">
        <v>35</v>
      </c>
      <c r="L13127">
        <v>20</v>
      </c>
      <c r="M13127">
        <v>10</v>
      </c>
    </row>
    <row r="13128" spans="1:21" x14ac:dyDescent="0.25">
      <c r="A13128">
        <v>2015</v>
      </c>
      <c r="B13128" s="6" t="s">
        <v>71</v>
      </c>
      <c r="C13128">
        <v>26</v>
      </c>
      <c r="D13128" t="s">
        <v>716</v>
      </c>
      <c r="G13128">
        <v>30</v>
      </c>
      <c r="J13128" t="s">
        <v>804</v>
      </c>
      <c r="K13128">
        <v>120</v>
      </c>
      <c r="L13128">
        <v>50</v>
      </c>
      <c r="M13128">
        <v>50</v>
      </c>
      <c r="P13128">
        <v>1</v>
      </c>
    </row>
    <row r="13129" spans="1:21" x14ac:dyDescent="0.25">
      <c r="A13129">
        <v>2015</v>
      </c>
      <c r="B13129" s="6" t="s">
        <v>71</v>
      </c>
      <c r="C13129">
        <v>27</v>
      </c>
      <c r="D13129" t="s">
        <v>716</v>
      </c>
      <c r="G13129">
        <v>10</v>
      </c>
      <c r="J13129" t="s">
        <v>799</v>
      </c>
      <c r="K13129">
        <v>30</v>
      </c>
      <c r="L13129">
        <v>20</v>
      </c>
      <c r="M13129">
        <v>15</v>
      </c>
      <c r="P13129">
        <v>5</v>
      </c>
    </row>
    <row r="13130" spans="1:21" x14ac:dyDescent="0.25">
      <c r="A13130">
        <v>2015</v>
      </c>
      <c r="B13130" s="6" t="s">
        <v>71</v>
      </c>
      <c r="C13130">
        <v>28</v>
      </c>
      <c r="D13130" t="s">
        <v>716</v>
      </c>
      <c r="E13130">
        <v>3</v>
      </c>
      <c r="F13130">
        <v>12.8</v>
      </c>
      <c r="G13130">
        <v>10</v>
      </c>
      <c r="H13130">
        <v>70</v>
      </c>
      <c r="I13130">
        <f>(SUM(G13130:G13139))/(1000-H13130)*1000</f>
        <v>120.43010752688173</v>
      </c>
      <c r="J13130" t="s">
        <v>807</v>
      </c>
      <c r="K13130">
        <v>40</v>
      </c>
      <c r="L13130">
        <v>25</v>
      </c>
      <c r="M13130">
        <v>10</v>
      </c>
      <c r="P13130">
        <v>30</v>
      </c>
      <c r="U13130" t="s">
        <v>279</v>
      </c>
    </row>
    <row r="13131" spans="1:21" x14ac:dyDescent="0.25">
      <c r="A13131">
        <v>2015</v>
      </c>
      <c r="B13131" s="6" t="s">
        <v>71</v>
      </c>
      <c r="C13131">
        <v>29</v>
      </c>
      <c r="D13131" t="s">
        <v>716</v>
      </c>
      <c r="G13131">
        <v>25</v>
      </c>
      <c r="J13131" t="s">
        <v>801</v>
      </c>
      <c r="K13131">
        <v>30</v>
      </c>
      <c r="L13131">
        <v>25</v>
      </c>
      <c r="M13131">
        <v>15</v>
      </c>
      <c r="P13131">
        <v>5</v>
      </c>
    </row>
    <row r="13132" spans="1:21" x14ac:dyDescent="0.25">
      <c r="A13132">
        <v>2015</v>
      </c>
      <c r="B13132" s="6" t="s">
        <v>71</v>
      </c>
      <c r="C13132">
        <v>30</v>
      </c>
      <c r="D13132" t="s">
        <v>716</v>
      </c>
      <c r="G13132">
        <v>5</v>
      </c>
      <c r="J13132" t="s">
        <v>799</v>
      </c>
      <c r="K13132">
        <v>30</v>
      </c>
      <c r="L13132">
        <v>20</v>
      </c>
      <c r="M13132">
        <v>20</v>
      </c>
      <c r="P13132">
        <v>50</v>
      </c>
      <c r="Q13132" t="s">
        <v>156</v>
      </c>
      <c r="U13132" t="s">
        <v>279</v>
      </c>
    </row>
    <row r="13133" spans="1:21" x14ac:dyDescent="0.25">
      <c r="A13133">
        <v>2015</v>
      </c>
      <c r="B13133" s="6" t="s">
        <v>71</v>
      </c>
      <c r="C13133">
        <v>31</v>
      </c>
      <c r="D13133" t="s">
        <v>716</v>
      </c>
      <c r="G13133">
        <v>2</v>
      </c>
      <c r="I13133" s="31"/>
      <c r="J13133" t="s">
        <v>799</v>
      </c>
      <c r="K13133">
        <v>20</v>
      </c>
      <c r="L13133">
        <v>15</v>
      </c>
      <c r="M13133">
        <v>10</v>
      </c>
      <c r="P13133">
        <v>60</v>
      </c>
    </row>
    <row r="13134" spans="1:21" x14ac:dyDescent="0.25">
      <c r="A13134">
        <v>2015</v>
      </c>
      <c r="B13134" s="6" t="s">
        <v>71</v>
      </c>
      <c r="C13134">
        <v>32</v>
      </c>
      <c r="D13134" t="s">
        <v>716</v>
      </c>
      <c r="G13134">
        <v>10</v>
      </c>
      <c r="J13134" t="s">
        <v>806</v>
      </c>
      <c r="K13134">
        <v>20</v>
      </c>
      <c r="L13134">
        <v>10</v>
      </c>
      <c r="M13134">
        <v>10</v>
      </c>
    </row>
    <row r="13135" spans="1:21" x14ac:dyDescent="0.25">
      <c r="A13135">
        <v>2015</v>
      </c>
      <c r="B13135" s="6" t="s">
        <v>71</v>
      </c>
      <c r="C13135">
        <v>33</v>
      </c>
      <c r="D13135" t="s">
        <v>716</v>
      </c>
      <c r="G13135">
        <v>15</v>
      </c>
      <c r="J13135" t="s">
        <v>799</v>
      </c>
      <c r="K13135">
        <v>40</v>
      </c>
      <c r="L13135">
        <v>30</v>
      </c>
      <c r="M13135">
        <v>30</v>
      </c>
    </row>
    <row r="13136" spans="1:21" x14ac:dyDescent="0.25">
      <c r="A13136">
        <v>2015</v>
      </c>
      <c r="B13136" s="6" t="s">
        <v>71</v>
      </c>
      <c r="C13136">
        <v>34</v>
      </c>
      <c r="D13136" t="s">
        <v>716</v>
      </c>
      <c r="G13136">
        <v>10</v>
      </c>
      <c r="J13136" t="s">
        <v>803</v>
      </c>
      <c r="K13136">
        <v>10</v>
      </c>
      <c r="L13136">
        <v>10</v>
      </c>
      <c r="M13136">
        <v>10</v>
      </c>
    </row>
    <row r="13137" spans="1:19" x14ac:dyDescent="0.25">
      <c r="A13137">
        <v>2015</v>
      </c>
      <c r="B13137" s="6" t="s">
        <v>71</v>
      </c>
      <c r="C13137">
        <v>35</v>
      </c>
      <c r="D13137" t="s">
        <v>716</v>
      </c>
      <c r="G13137">
        <v>10</v>
      </c>
      <c r="J13137" t="s">
        <v>802</v>
      </c>
      <c r="K13137">
        <v>20</v>
      </c>
      <c r="L13137">
        <v>15</v>
      </c>
      <c r="M13137">
        <v>10</v>
      </c>
    </row>
    <row r="13138" spans="1:19" x14ac:dyDescent="0.25">
      <c r="A13138">
        <v>2015</v>
      </c>
      <c r="B13138" s="6" t="s">
        <v>71</v>
      </c>
      <c r="C13138">
        <v>36</v>
      </c>
      <c r="D13138" t="s">
        <v>716</v>
      </c>
      <c r="G13138">
        <v>15</v>
      </c>
      <c r="J13138" t="s">
        <v>802</v>
      </c>
      <c r="K13138">
        <v>25</v>
      </c>
      <c r="L13138">
        <v>15</v>
      </c>
      <c r="M13138">
        <v>10</v>
      </c>
    </row>
    <row r="13139" spans="1:19" x14ac:dyDescent="0.25">
      <c r="A13139">
        <v>2015</v>
      </c>
      <c r="B13139" s="6" t="s">
        <v>71</v>
      </c>
      <c r="C13139">
        <v>37</v>
      </c>
      <c r="D13139" t="s">
        <v>716</v>
      </c>
      <c r="G13139">
        <v>10</v>
      </c>
      <c r="J13139" t="s">
        <v>802</v>
      </c>
      <c r="K13139">
        <v>50</v>
      </c>
      <c r="L13139">
        <v>30</v>
      </c>
      <c r="M13139">
        <v>15</v>
      </c>
      <c r="P13139">
        <v>30</v>
      </c>
    </row>
    <row r="13140" spans="1:19" x14ac:dyDescent="0.25">
      <c r="A13140">
        <v>2015</v>
      </c>
      <c r="B13140" s="6" t="s">
        <v>71</v>
      </c>
      <c r="C13140">
        <v>38</v>
      </c>
      <c r="D13140" t="s">
        <v>716</v>
      </c>
      <c r="E13140">
        <v>4</v>
      </c>
      <c r="F13140">
        <v>12.8</v>
      </c>
      <c r="G13140">
        <v>2</v>
      </c>
      <c r="H13140">
        <v>0</v>
      </c>
      <c r="I13140">
        <f>(SUM(G13140:G13154))/(1000-H13140)*1000</f>
        <v>220</v>
      </c>
      <c r="J13140" t="s">
        <v>799</v>
      </c>
      <c r="K13140">
        <v>30</v>
      </c>
      <c r="L13140">
        <v>15</v>
      </c>
      <c r="M13140">
        <v>10</v>
      </c>
      <c r="P13140">
        <v>10</v>
      </c>
    </row>
    <row r="13141" spans="1:19" x14ac:dyDescent="0.25">
      <c r="A13141">
        <v>2015</v>
      </c>
      <c r="B13141" s="6" t="s">
        <v>71</v>
      </c>
      <c r="C13141">
        <v>39</v>
      </c>
      <c r="D13141" t="s">
        <v>716</v>
      </c>
      <c r="G13141">
        <v>10</v>
      </c>
      <c r="I13141" s="31"/>
      <c r="J13141" t="s">
        <v>800</v>
      </c>
      <c r="K13141">
        <v>10</v>
      </c>
      <c r="L13141">
        <v>10</v>
      </c>
      <c r="M13141">
        <v>5</v>
      </c>
    </row>
    <row r="13142" spans="1:19" x14ac:dyDescent="0.25">
      <c r="A13142">
        <v>2015</v>
      </c>
      <c r="B13142" s="6" t="s">
        <v>71</v>
      </c>
      <c r="C13142">
        <v>40</v>
      </c>
      <c r="D13142" t="s">
        <v>716</v>
      </c>
      <c r="G13142">
        <v>10</v>
      </c>
      <c r="J13142" t="s">
        <v>808</v>
      </c>
      <c r="K13142">
        <v>15</v>
      </c>
      <c r="L13142">
        <v>10</v>
      </c>
      <c r="M13142">
        <v>5</v>
      </c>
    </row>
    <row r="13143" spans="1:19" x14ac:dyDescent="0.25">
      <c r="A13143">
        <v>2015</v>
      </c>
      <c r="B13143" s="6" t="s">
        <v>71</v>
      </c>
      <c r="C13143">
        <v>41</v>
      </c>
      <c r="D13143" t="s">
        <v>716</v>
      </c>
      <c r="G13143">
        <v>50</v>
      </c>
      <c r="J13143" t="s">
        <v>803</v>
      </c>
      <c r="K13143">
        <v>70</v>
      </c>
      <c r="L13143">
        <v>50</v>
      </c>
      <c r="M13143">
        <v>30</v>
      </c>
    </row>
    <row r="13144" spans="1:19" x14ac:dyDescent="0.25">
      <c r="A13144">
        <v>2015</v>
      </c>
      <c r="B13144" s="6" t="s">
        <v>71</v>
      </c>
      <c r="C13144">
        <v>42</v>
      </c>
      <c r="D13144" t="s">
        <v>716</v>
      </c>
      <c r="G13144">
        <v>10</v>
      </c>
      <c r="J13144" t="s">
        <v>799</v>
      </c>
      <c r="K13144">
        <v>15</v>
      </c>
      <c r="L13144">
        <v>15</v>
      </c>
      <c r="M13144">
        <v>10</v>
      </c>
    </row>
    <row r="13145" spans="1:19" x14ac:dyDescent="0.25">
      <c r="A13145">
        <v>2015</v>
      </c>
      <c r="B13145" s="6" t="s">
        <v>71</v>
      </c>
      <c r="C13145">
        <v>43</v>
      </c>
      <c r="D13145" t="s">
        <v>716</v>
      </c>
      <c r="G13145">
        <v>40</v>
      </c>
      <c r="J13145" t="s">
        <v>805</v>
      </c>
      <c r="K13145">
        <v>80</v>
      </c>
      <c r="L13145">
        <v>70</v>
      </c>
      <c r="M13145">
        <v>50</v>
      </c>
      <c r="P13145">
        <v>40</v>
      </c>
    </row>
    <row r="13146" spans="1:19" x14ac:dyDescent="0.25">
      <c r="A13146">
        <v>2015</v>
      </c>
      <c r="B13146" s="6" t="s">
        <v>71</v>
      </c>
      <c r="C13146">
        <v>44</v>
      </c>
      <c r="D13146" t="s">
        <v>716</v>
      </c>
      <c r="G13146">
        <v>5</v>
      </c>
      <c r="J13146" t="s">
        <v>799</v>
      </c>
      <c r="K13146">
        <v>20</v>
      </c>
      <c r="L13146">
        <v>10</v>
      </c>
      <c r="M13146">
        <v>10</v>
      </c>
      <c r="P13146">
        <v>10</v>
      </c>
    </row>
    <row r="13147" spans="1:19" x14ac:dyDescent="0.25">
      <c r="A13147">
        <v>2015</v>
      </c>
      <c r="B13147" s="6" t="s">
        <v>71</v>
      </c>
      <c r="C13147">
        <v>45</v>
      </c>
      <c r="D13147" t="s">
        <v>716</v>
      </c>
      <c r="G13147">
        <v>20</v>
      </c>
      <c r="J13147" t="s">
        <v>799</v>
      </c>
      <c r="K13147">
        <v>25</v>
      </c>
      <c r="L13147">
        <v>20</v>
      </c>
      <c r="M13147">
        <v>15</v>
      </c>
      <c r="P13147">
        <v>5</v>
      </c>
    </row>
    <row r="13148" spans="1:19" x14ac:dyDescent="0.25">
      <c r="A13148">
        <v>2015</v>
      </c>
      <c r="B13148" s="6" t="s">
        <v>71</v>
      </c>
      <c r="C13148">
        <v>46</v>
      </c>
      <c r="D13148" t="s">
        <v>716</v>
      </c>
      <c r="G13148">
        <v>5</v>
      </c>
      <c r="J13148" t="s">
        <v>808</v>
      </c>
      <c r="K13148">
        <v>10</v>
      </c>
      <c r="L13148">
        <v>10</v>
      </c>
      <c r="M13148">
        <v>5</v>
      </c>
      <c r="S13148" t="s">
        <v>31</v>
      </c>
    </row>
    <row r="13149" spans="1:19" x14ac:dyDescent="0.25">
      <c r="A13149">
        <v>2015</v>
      </c>
      <c r="B13149" s="6" t="s">
        <v>71</v>
      </c>
      <c r="C13149">
        <v>47</v>
      </c>
      <c r="D13149" t="s">
        <v>716</v>
      </c>
      <c r="G13149">
        <v>20</v>
      </c>
      <c r="J13149" t="s">
        <v>799</v>
      </c>
      <c r="K13149">
        <v>25</v>
      </c>
      <c r="L13149">
        <v>25</v>
      </c>
      <c r="M13149">
        <v>20</v>
      </c>
    </row>
    <row r="13150" spans="1:19" x14ac:dyDescent="0.25">
      <c r="A13150">
        <v>2015</v>
      </c>
      <c r="B13150" s="6" t="s">
        <v>71</v>
      </c>
      <c r="C13150">
        <v>48</v>
      </c>
      <c r="D13150" t="s">
        <v>716</v>
      </c>
      <c r="G13150">
        <v>10</v>
      </c>
      <c r="I13150" s="31"/>
      <c r="J13150" t="s">
        <v>799</v>
      </c>
      <c r="K13150">
        <v>20</v>
      </c>
      <c r="L13150">
        <v>10</v>
      </c>
      <c r="M13150">
        <v>5</v>
      </c>
    </row>
    <row r="13151" spans="1:19" x14ac:dyDescent="0.25">
      <c r="A13151">
        <v>2015</v>
      </c>
      <c r="B13151" s="6" t="s">
        <v>71</v>
      </c>
      <c r="C13151">
        <v>49</v>
      </c>
      <c r="D13151" t="s">
        <v>716</v>
      </c>
      <c r="G13151">
        <v>18</v>
      </c>
      <c r="J13151" t="s">
        <v>805</v>
      </c>
      <c r="K13151">
        <v>20</v>
      </c>
      <c r="L13151">
        <v>20</v>
      </c>
      <c r="M13151">
        <v>10</v>
      </c>
      <c r="P13151">
        <v>5</v>
      </c>
    </row>
    <row r="13152" spans="1:19" x14ac:dyDescent="0.25">
      <c r="A13152">
        <v>2015</v>
      </c>
      <c r="B13152" s="6" t="s">
        <v>71</v>
      </c>
      <c r="C13152">
        <v>50</v>
      </c>
      <c r="D13152" t="s">
        <v>716</v>
      </c>
      <c r="G13152">
        <v>10</v>
      </c>
      <c r="J13152" t="s">
        <v>803</v>
      </c>
      <c r="K13152">
        <v>20</v>
      </c>
      <c r="L13152">
        <v>20</v>
      </c>
      <c r="M13152">
        <v>10</v>
      </c>
    </row>
    <row r="13153" spans="1:21" x14ac:dyDescent="0.25">
      <c r="A13153">
        <v>2015</v>
      </c>
      <c r="B13153" s="6" t="s">
        <v>71</v>
      </c>
      <c r="C13153">
        <v>51</v>
      </c>
      <c r="D13153" t="s">
        <v>716</v>
      </c>
      <c r="G13153">
        <v>5</v>
      </c>
      <c r="J13153" t="s">
        <v>799</v>
      </c>
      <c r="K13153">
        <v>20</v>
      </c>
      <c r="L13153">
        <v>20</v>
      </c>
      <c r="M13153">
        <v>25</v>
      </c>
      <c r="P13153">
        <v>10</v>
      </c>
    </row>
    <row r="13154" spans="1:21" x14ac:dyDescent="0.25">
      <c r="A13154">
        <v>2015</v>
      </c>
      <c r="B13154" s="6" t="s">
        <v>71</v>
      </c>
      <c r="C13154">
        <v>52</v>
      </c>
      <c r="D13154" t="s">
        <v>716</v>
      </c>
      <c r="G13154">
        <v>5</v>
      </c>
      <c r="J13154" t="s">
        <v>799</v>
      </c>
      <c r="K13154">
        <v>25</v>
      </c>
      <c r="L13154">
        <v>20</v>
      </c>
      <c r="M13154">
        <v>10</v>
      </c>
      <c r="P13154">
        <v>15</v>
      </c>
    </row>
    <row r="13155" spans="1:21" x14ac:dyDescent="0.25">
      <c r="A13155">
        <v>2015</v>
      </c>
      <c r="B13155" s="6" t="s">
        <v>71</v>
      </c>
      <c r="C13155">
        <v>53</v>
      </c>
      <c r="D13155" t="s">
        <v>731</v>
      </c>
      <c r="E13155">
        <v>5</v>
      </c>
      <c r="F13155">
        <v>12.8</v>
      </c>
      <c r="G13155">
        <v>40</v>
      </c>
      <c r="H13155">
        <v>6</v>
      </c>
      <c r="I13155">
        <f>(SUM(G13155:G13166))/(1000-H13155)*1000</f>
        <v>207.24346076458752</v>
      </c>
      <c r="J13155" t="s">
        <v>801</v>
      </c>
      <c r="K13155">
        <v>100</v>
      </c>
      <c r="L13155">
        <v>140</v>
      </c>
      <c r="M13155">
        <v>40</v>
      </c>
      <c r="P13155">
        <v>80</v>
      </c>
      <c r="U13155" t="s">
        <v>809</v>
      </c>
    </row>
    <row r="13156" spans="1:21" x14ac:dyDescent="0.25">
      <c r="A13156">
        <v>2015</v>
      </c>
      <c r="B13156" s="6" t="s">
        <v>71</v>
      </c>
      <c r="C13156">
        <v>54</v>
      </c>
      <c r="D13156" t="s">
        <v>731</v>
      </c>
      <c r="G13156">
        <v>8</v>
      </c>
      <c r="J13156" t="s">
        <v>802</v>
      </c>
      <c r="K13156">
        <v>10</v>
      </c>
      <c r="L13156">
        <v>50</v>
      </c>
      <c r="M13156">
        <v>5</v>
      </c>
    </row>
    <row r="13157" spans="1:21" x14ac:dyDescent="0.25">
      <c r="A13157">
        <v>2015</v>
      </c>
      <c r="B13157" s="6" t="s">
        <v>71</v>
      </c>
      <c r="C13157">
        <v>55</v>
      </c>
      <c r="D13157" t="s">
        <v>731</v>
      </c>
      <c r="G13157">
        <v>4</v>
      </c>
      <c r="J13157" t="s">
        <v>807</v>
      </c>
      <c r="K13157">
        <v>4</v>
      </c>
      <c r="L13157">
        <v>8</v>
      </c>
      <c r="M13157">
        <v>1</v>
      </c>
    </row>
    <row r="13158" spans="1:21" x14ac:dyDescent="0.25">
      <c r="A13158">
        <v>2015</v>
      </c>
      <c r="B13158" s="6" t="s">
        <v>71</v>
      </c>
      <c r="C13158">
        <v>56</v>
      </c>
      <c r="D13158" t="s">
        <v>731</v>
      </c>
      <c r="G13158">
        <v>50</v>
      </c>
      <c r="J13158" t="s">
        <v>810</v>
      </c>
      <c r="K13158">
        <v>50</v>
      </c>
      <c r="L13158">
        <v>40</v>
      </c>
      <c r="M13158">
        <v>20</v>
      </c>
      <c r="P13158">
        <v>50</v>
      </c>
    </row>
    <row r="13159" spans="1:21" x14ac:dyDescent="0.25">
      <c r="A13159">
        <v>2015</v>
      </c>
      <c r="B13159" s="6" t="s">
        <v>71</v>
      </c>
      <c r="C13159">
        <v>57</v>
      </c>
      <c r="D13159" t="s">
        <v>731</v>
      </c>
      <c r="G13159">
        <v>22</v>
      </c>
      <c r="I13159" s="31"/>
      <c r="J13159" t="s">
        <v>811</v>
      </c>
      <c r="K13159">
        <v>115</v>
      </c>
      <c r="L13159">
        <v>45</v>
      </c>
      <c r="M13159">
        <v>70</v>
      </c>
    </row>
    <row r="13160" spans="1:21" x14ac:dyDescent="0.25">
      <c r="A13160">
        <v>2015</v>
      </c>
      <c r="B13160" s="6" t="s">
        <v>71</v>
      </c>
      <c r="C13160">
        <v>58</v>
      </c>
      <c r="D13160" t="s">
        <v>731</v>
      </c>
      <c r="G13160">
        <v>7</v>
      </c>
      <c r="J13160" t="s">
        <v>803</v>
      </c>
      <c r="K13160">
        <v>10</v>
      </c>
      <c r="L13160">
        <v>8</v>
      </c>
      <c r="M13160">
        <v>6</v>
      </c>
    </row>
    <row r="13161" spans="1:21" x14ac:dyDescent="0.25">
      <c r="A13161">
        <v>2015</v>
      </c>
      <c r="B13161" s="6" t="s">
        <v>71</v>
      </c>
      <c r="C13161">
        <v>59</v>
      </c>
      <c r="D13161" t="s">
        <v>731</v>
      </c>
      <c r="G13161">
        <v>3</v>
      </c>
      <c r="J13161" t="s">
        <v>807</v>
      </c>
      <c r="K13161">
        <v>10</v>
      </c>
      <c r="L13161">
        <v>5</v>
      </c>
      <c r="M13161">
        <v>1</v>
      </c>
      <c r="P13161">
        <v>25</v>
      </c>
    </row>
    <row r="13162" spans="1:21" x14ac:dyDescent="0.25">
      <c r="A13162">
        <v>2015</v>
      </c>
      <c r="B13162" s="6" t="s">
        <v>71</v>
      </c>
      <c r="C13162">
        <v>60</v>
      </c>
      <c r="D13162" t="s">
        <v>731</v>
      </c>
      <c r="G13162">
        <v>7</v>
      </c>
      <c r="J13162" t="s">
        <v>799</v>
      </c>
      <c r="K13162">
        <v>8</v>
      </c>
      <c r="L13162">
        <v>10</v>
      </c>
      <c r="M13162">
        <v>8</v>
      </c>
      <c r="P13162">
        <v>5</v>
      </c>
    </row>
    <row r="13163" spans="1:21" x14ac:dyDescent="0.25">
      <c r="A13163">
        <v>2015</v>
      </c>
      <c r="B13163" s="6" t="s">
        <v>71</v>
      </c>
      <c r="C13163">
        <v>61</v>
      </c>
      <c r="D13163" t="s">
        <v>731</v>
      </c>
      <c r="G13163">
        <v>12</v>
      </c>
      <c r="J13163" t="s">
        <v>804</v>
      </c>
      <c r="K13163">
        <v>15</v>
      </c>
      <c r="L13163">
        <v>5</v>
      </c>
      <c r="M13163">
        <v>12</v>
      </c>
      <c r="P13163">
        <v>7</v>
      </c>
      <c r="U13163" t="s">
        <v>812</v>
      </c>
    </row>
    <row r="13164" spans="1:21" x14ac:dyDescent="0.25">
      <c r="A13164">
        <v>2015</v>
      </c>
      <c r="B13164" s="6" t="s">
        <v>71</v>
      </c>
      <c r="C13164">
        <v>62</v>
      </c>
      <c r="D13164" t="s">
        <v>731</v>
      </c>
      <c r="G13164">
        <v>18</v>
      </c>
      <c r="J13164" t="s">
        <v>804</v>
      </c>
      <c r="K13164">
        <v>100</v>
      </c>
      <c r="L13164">
        <v>90</v>
      </c>
      <c r="M13164">
        <v>60</v>
      </c>
      <c r="P13164">
        <v>95</v>
      </c>
    </row>
    <row r="13165" spans="1:21" x14ac:dyDescent="0.25">
      <c r="A13165">
        <v>2015</v>
      </c>
      <c r="B13165" s="6" t="s">
        <v>71</v>
      </c>
      <c r="C13165">
        <v>63</v>
      </c>
      <c r="D13165" t="s">
        <v>731</v>
      </c>
      <c r="G13165">
        <v>25</v>
      </c>
      <c r="J13165" t="s">
        <v>807</v>
      </c>
      <c r="K13165">
        <v>25</v>
      </c>
      <c r="L13165">
        <v>34</v>
      </c>
      <c r="M13165">
        <v>17</v>
      </c>
    </row>
    <row r="13166" spans="1:21" x14ac:dyDescent="0.25">
      <c r="A13166">
        <v>2015</v>
      </c>
      <c r="B13166" s="6" t="s">
        <v>71</v>
      </c>
      <c r="C13166">
        <v>64</v>
      </c>
      <c r="D13166" t="s">
        <v>731</v>
      </c>
      <c r="G13166">
        <v>10</v>
      </c>
      <c r="J13166" t="s">
        <v>799</v>
      </c>
      <c r="K13166">
        <v>10</v>
      </c>
      <c r="L13166">
        <v>13</v>
      </c>
      <c r="M13166">
        <v>14</v>
      </c>
    </row>
    <row r="13167" spans="1:21" x14ac:dyDescent="0.25">
      <c r="A13167">
        <v>2015</v>
      </c>
      <c r="B13167" s="6" t="s">
        <v>71</v>
      </c>
      <c r="C13167">
        <v>65</v>
      </c>
      <c r="D13167" t="s">
        <v>731</v>
      </c>
      <c r="E13167">
        <v>6</v>
      </c>
      <c r="F13167">
        <v>12.8</v>
      </c>
      <c r="G13167">
        <v>25</v>
      </c>
      <c r="H13167">
        <v>0</v>
      </c>
      <c r="I13167">
        <f>(SUM(G13167:G13181))/(1000-H13167)*1000</f>
        <v>300</v>
      </c>
      <c r="J13167" t="s">
        <v>802</v>
      </c>
      <c r="K13167">
        <v>28</v>
      </c>
      <c r="L13167">
        <v>20</v>
      </c>
      <c r="M13167">
        <v>22</v>
      </c>
    </row>
    <row r="13168" spans="1:21" x14ac:dyDescent="0.25">
      <c r="A13168">
        <v>2015</v>
      </c>
      <c r="B13168" s="6" t="s">
        <v>71</v>
      </c>
      <c r="C13168">
        <v>66</v>
      </c>
      <c r="D13168" t="s">
        <v>731</v>
      </c>
      <c r="G13168">
        <v>9</v>
      </c>
      <c r="J13168" t="s">
        <v>799</v>
      </c>
      <c r="K13168">
        <v>11</v>
      </c>
      <c r="L13168">
        <v>12</v>
      </c>
      <c r="M13168">
        <v>12</v>
      </c>
      <c r="P13168">
        <v>40</v>
      </c>
    </row>
    <row r="13169" spans="1:21" x14ac:dyDescent="0.25">
      <c r="A13169">
        <v>2015</v>
      </c>
      <c r="B13169" s="6" t="s">
        <v>71</v>
      </c>
      <c r="C13169">
        <v>67</v>
      </c>
      <c r="D13169" t="s">
        <v>731</v>
      </c>
      <c r="G13169">
        <v>16</v>
      </c>
      <c r="J13169" t="s">
        <v>802</v>
      </c>
      <c r="K13169">
        <v>28</v>
      </c>
      <c r="L13169">
        <v>18</v>
      </c>
      <c r="M13169">
        <v>12</v>
      </c>
    </row>
    <row r="13170" spans="1:21" x14ac:dyDescent="0.25">
      <c r="A13170">
        <v>2015</v>
      </c>
      <c r="B13170" s="6" t="s">
        <v>71</v>
      </c>
      <c r="C13170">
        <v>68</v>
      </c>
      <c r="D13170" t="s">
        <v>731</v>
      </c>
      <c r="G13170">
        <v>34</v>
      </c>
      <c r="J13170" t="s">
        <v>799</v>
      </c>
      <c r="K13170">
        <v>26</v>
      </c>
      <c r="L13170">
        <v>20</v>
      </c>
      <c r="M13170">
        <v>20</v>
      </c>
      <c r="P13170">
        <v>5</v>
      </c>
    </row>
    <row r="13171" spans="1:21" x14ac:dyDescent="0.25">
      <c r="A13171">
        <v>2015</v>
      </c>
      <c r="B13171" s="6" t="s">
        <v>71</v>
      </c>
      <c r="C13171">
        <v>69</v>
      </c>
      <c r="D13171" t="s">
        <v>731</v>
      </c>
      <c r="G13171">
        <v>6</v>
      </c>
      <c r="J13171" t="s">
        <v>806</v>
      </c>
      <c r="K13171">
        <v>10</v>
      </c>
      <c r="L13171">
        <v>15</v>
      </c>
      <c r="M13171">
        <v>13</v>
      </c>
    </row>
    <row r="13172" spans="1:21" x14ac:dyDescent="0.25">
      <c r="A13172">
        <v>2015</v>
      </c>
      <c r="B13172" s="6" t="s">
        <v>71</v>
      </c>
      <c r="C13172">
        <v>70</v>
      </c>
      <c r="D13172" t="s">
        <v>731</v>
      </c>
      <c r="G13172">
        <v>21</v>
      </c>
      <c r="J13172" t="s">
        <v>807</v>
      </c>
      <c r="K13172">
        <v>25</v>
      </c>
      <c r="L13172">
        <v>23</v>
      </c>
      <c r="M13172">
        <v>17</v>
      </c>
      <c r="P13172">
        <v>25</v>
      </c>
      <c r="U13172" t="s">
        <v>812</v>
      </c>
    </row>
    <row r="13173" spans="1:21" x14ac:dyDescent="0.25">
      <c r="A13173">
        <v>2015</v>
      </c>
      <c r="B13173" s="6" t="s">
        <v>71</v>
      </c>
      <c r="C13173">
        <v>71</v>
      </c>
      <c r="D13173" t="s">
        <v>731</v>
      </c>
      <c r="G13173">
        <v>90</v>
      </c>
      <c r="J13173" t="s">
        <v>801</v>
      </c>
      <c r="K13173">
        <v>100</v>
      </c>
      <c r="L13173">
        <v>90</v>
      </c>
      <c r="M13173">
        <v>30</v>
      </c>
      <c r="P13173">
        <v>10</v>
      </c>
    </row>
    <row r="13174" spans="1:21" x14ac:dyDescent="0.25">
      <c r="A13174">
        <v>2015</v>
      </c>
      <c r="B13174" s="6" t="s">
        <v>71</v>
      </c>
      <c r="C13174">
        <v>72</v>
      </c>
      <c r="D13174" t="s">
        <v>731</v>
      </c>
      <c r="G13174">
        <v>10</v>
      </c>
      <c r="J13174" t="s">
        <v>799</v>
      </c>
      <c r="K13174">
        <v>10</v>
      </c>
      <c r="L13174">
        <v>20</v>
      </c>
      <c r="M13174">
        <v>18</v>
      </c>
    </row>
    <row r="13175" spans="1:21" x14ac:dyDescent="0.25">
      <c r="A13175">
        <v>2015</v>
      </c>
      <c r="B13175" s="6" t="s">
        <v>71</v>
      </c>
      <c r="C13175">
        <v>73</v>
      </c>
      <c r="D13175" t="s">
        <v>731</v>
      </c>
      <c r="G13175">
        <v>7</v>
      </c>
      <c r="J13175" t="s">
        <v>799</v>
      </c>
      <c r="K13175">
        <v>12</v>
      </c>
      <c r="L13175">
        <v>7</v>
      </c>
      <c r="M13175">
        <v>6</v>
      </c>
    </row>
    <row r="13176" spans="1:21" x14ac:dyDescent="0.25">
      <c r="A13176">
        <v>2015</v>
      </c>
      <c r="B13176" s="6" t="s">
        <v>71</v>
      </c>
      <c r="C13176">
        <v>74</v>
      </c>
      <c r="D13176" t="s">
        <v>731</v>
      </c>
      <c r="G13176">
        <v>22</v>
      </c>
      <c r="J13176" t="s">
        <v>802</v>
      </c>
      <c r="K13176">
        <v>30</v>
      </c>
      <c r="L13176">
        <v>30</v>
      </c>
      <c r="M13176">
        <v>11</v>
      </c>
    </row>
    <row r="13177" spans="1:21" x14ac:dyDescent="0.25">
      <c r="A13177">
        <v>2015</v>
      </c>
      <c r="B13177" s="6" t="s">
        <v>71</v>
      </c>
      <c r="C13177">
        <v>75</v>
      </c>
      <c r="D13177" t="s">
        <v>731</v>
      </c>
      <c r="G13177">
        <v>30</v>
      </c>
      <c r="J13177" t="s">
        <v>799</v>
      </c>
      <c r="K13177">
        <v>30</v>
      </c>
      <c r="L13177">
        <v>44</v>
      </c>
      <c r="M13177">
        <v>20</v>
      </c>
    </row>
    <row r="13178" spans="1:21" x14ac:dyDescent="0.25">
      <c r="A13178">
        <v>2015</v>
      </c>
      <c r="B13178" s="6" t="s">
        <v>71</v>
      </c>
      <c r="C13178">
        <v>76</v>
      </c>
      <c r="D13178" t="s">
        <v>731</v>
      </c>
      <c r="G13178">
        <v>6</v>
      </c>
      <c r="J13178" t="s">
        <v>799</v>
      </c>
      <c r="K13178">
        <v>6</v>
      </c>
      <c r="L13178">
        <v>5</v>
      </c>
      <c r="M13178">
        <v>5</v>
      </c>
    </row>
    <row r="13179" spans="1:21" x14ac:dyDescent="0.25">
      <c r="A13179">
        <v>2015</v>
      </c>
      <c r="B13179" s="6" t="s">
        <v>71</v>
      </c>
      <c r="C13179">
        <v>77</v>
      </c>
      <c r="D13179" t="s">
        <v>731</v>
      </c>
      <c r="G13179">
        <v>6</v>
      </c>
      <c r="J13179" t="s">
        <v>799</v>
      </c>
      <c r="K13179">
        <v>6</v>
      </c>
      <c r="L13179">
        <v>11</v>
      </c>
      <c r="M13179">
        <v>7</v>
      </c>
    </row>
    <row r="13180" spans="1:21" x14ac:dyDescent="0.25">
      <c r="A13180">
        <v>2015</v>
      </c>
      <c r="B13180" s="6" t="s">
        <v>71</v>
      </c>
      <c r="C13180">
        <v>78</v>
      </c>
      <c r="D13180" t="s">
        <v>731</v>
      </c>
      <c r="G13180">
        <v>5</v>
      </c>
      <c r="J13180" t="s">
        <v>799</v>
      </c>
      <c r="K13180">
        <v>5</v>
      </c>
      <c r="L13180">
        <v>7</v>
      </c>
      <c r="M13180">
        <v>18</v>
      </c>
    </row>
    <row r="13181" spans="1:21" x14ac:dyDescent="0.25">
      <c r="A13181">
        <v>2015</v>
      </c>
      <c r="B13181" s="6" t="s">
        <v>71</v>
      </c>
      <c r="C13181">
        <v>79</v>
      </c>
      <c r="D13181" t="s">
        <v>731</v>
      </c>
      <c r="G13181">
        <v>13</v>
      </c>
      <c r="J13181" t="s">
        <v>799</v>
      </c>
      <c r="K13181">
        <v>13</v>
      </c>
      <c r="L13181">
        <v>16</v>
      </c>
      <c r="M13181">
        <v>11</v>
      </c>
    </row>
    <row r="13182" spans="1:21" x14ac:dyDescent="0.25">
      <c r="A13182">
        <v>2015</v>
      </c>
      <c r="B13182" s="10" t="s">
        <v>75</v>
      </c>
      <c r="C13182">
        <v>1</v>
      </c>
      <c r="D13182" t="s">
        <v>716</v>
      </c>
      <c r="E13182">
        <v>1</v>
      </c>
      <c r="F13182">
        <v>5.15</v>
      </c>
      <c r="G13182">
        <v>5</v>
      </c>
      <c r="H13182">
        <v>0</v>
      </c>
      <c r="I13182">
        <f>(SUM(G13182:G13197))/(1000-H13182)*1000</f>
        <v>181</v>
      </c>
      <c r="J13182" t="s">
        <v>806</v>
      </c>
      <c r="K13182">
        <v>20</v>
      </c>
      <c r="L13182">
        <v>15</v>
      </c>
      <c r="M13182">
        <v>10</v>
      </c>
      <c r="P13182">
        <v>20</v>
      </c>
    </row>
    <row r="13183" spans="1:21" x14ac:dyDescent="0.25">
      <c r="A13183">
        <v>2015</v>
      </c>
      <c r="B13183" s="10" t="s">
        <v>75</v>
      </c>
      <c r="C13183">
        <v>2</v>
      </c>
      <c r="D13183" t="s">
        <v>716</v>
      </c>
      <c r="G13183">
        <v>5</v>
      </c>
      <c r="J13183" t="s">
        <v>813</v>
      </c>
      <c r="K13183">
        <v>30</v>
      </c>
      <c r="L13183">
        <v>20</v>
      </c>
      <c r="M13183">
        <v>10</v>
      </c>
    </row>
    <row r="13184" spans="1:21" x14ac:dyDescent="0.25">
      <c r="A13184">
        <v>2015</v>
      </c>
      <c r="B13184" s="10" t="s">
        <v>75</v>
      </c>
      <c r="C13184">
        <v>3</v>
      </c>
      <c r="D13184" t="s">
        <v>716</v>
      </c>
      <c r="G13184">
        <v>20</v>
      </c>
      <c r="I13184" s="31"/>
      <c r="J13184" t="s">
        <v>803</v>
      </c>
      <c r="K13184">
        <v>30</v>
      </c>
      <c r="L13184">
        <v>25</v>
      </c>
      <c r="M13184">
        <v>15</v>
      </c>
    </row>
    <row r="13185" spans="1:16" x14ac:dyDescent="0.25">
      <c r="A13185">
        <v>2015</v>
      </c>
      <c r="B13185" s="10" t="s">
        <v>75</v>
      </c>
      <c r="C13185">
        <v>4</v>
      </c>
      <c r="D13185" t="s">
        <v>716</v>
      </c>
      <c r="G13185">
        <v>5</v>
      </c>
      <c r="J13185" t="s">
        <v>799</v>
      </c>
      <c r="K13185">
        <v>30</v>
      </c>
      <c r="L13185">
        <v>15</v>
      </c>
      <c r="M13185">
        <v>20</v>
      </c>
      <c r="P13185">
        <v>5</v>
      </c>
    </row>
    <row r="13186" spans="1:16" x14ac:dyDescent="0.25">
      <c r="A13186">
        <v>2015</v>
      </c>
      <c r="B13186" s="10" t="s">
        <v>75</v>
      </c>
      <c r="C13186">
        <v>5</v>
      </c>
      <c r="D13186" t="s">
        <v>716</v>
      </c>
      <c r="G13186">
        <v>5</v>
      </c>
      <c r="J13186" t="s">
        <v>814</v>
      </c>
      <c r="K13186">
        <v>20</v>
      </c>
      <c r="L13186">
        <v>15</v>
      </c>
      <c r="M13186">
        <v>10</v>
      </c>
    </row>
    <row r="13187" spans="1:16" x14ac:dyDescent="0.25">
      <c r="A13187">
        <v>2015</v>
      </c>
      <c r="B13187" s="10" t="s">
        <v>75</v>
      </c>
      <c r="C13187">
        <v>6</v>
      </c>
      <c r="D13187" t="s">
        <v>716</v>
      </c>
      <c r="G13187">
        <v>15</v>
      </c>
      <c r="J13187" t="s">
        <v>799</v>
      </c>
      <c r="K13187">
        <v>20</v>
      </c>
      <c r="L13187">
        <v>15</v>
      </c>
      <c r="M13187">
        <v>10</v>
      </c>
    </row>
    <row r="13188" spans="1:16" x14ac:dyDescent="0.25">
      <c r="A13188">
        <v>2015</v>
      </c>
      <c r="B13188" s="10" t="s">
        <v>75</v>
      </c>
      <c r="C13188">
        <v>7</v>
      </c>
      <c r="D13188" t="s">
        <v>716</v>
      </c>
      <c r="G13188">
        <v>5</v>
      </c>
      <c r="J13188" t="s">
        <v>799</v>
      </c>
      <c r="K13188">
        <v>10</v>
      </c>
      <c r="L13188">
        <v>5</v>
      </c>
      <c r="M13188">
        <v>5</v>
      </c>
    </row>
    <row r="13189" spans="1:16" x14ac:dyDescent="0.25">
      <c r="A13189">
        <v>2015</v>
      </c>
      <c r="B13189" s="10" t="s">
        <v>75</v>
      </c>
      <c r="C13189">
        <v>8</v>
      </c>
      <c r="D13189" t="s">
        <v>716</v>
      </c>
      <c r="G13189">
        <v>5</v>
      </c>
      <c r="J13189" t="s">
        <v>799</v>
      </c>
      <c r="K13189">
        <v>50</v>
      </c>
      <c r="L13189">
        <v>45</v>
      </c>
      <c r="M13189">
        <v>25</v>
      </c>
      <c r="P13189">
        <v>5</v>
      </c>
    </row>
    <row r="13190" spans="1:16" x14ac:dyDescent="0.25">
      <c r="A13190">
        <v>2015</v>
      </c>
      <c r="B13190" s="10" t="s">
        <v>75</v>
      </c>
      <c r="C13190">
        <v>9</v>
      </c>
      <c r="D13190" t="s">
        <v>716</v>
      </c>
      <c r="G13190">
        <v>10</v>
      </c>
      <c r="J13190" t="s">
        <v>799</v>
      </c>
      <c r="K13190">
        <v>20</v>
      </c>
      <c r="L13190">
        <v>15</v>
      </c>
      <c r="M13190">
        <v>20</v>
      </c>
      <c r="P13190">
        <v>10</v>
      </c>
    </row>
    <row r="13191" spans="1:16" x14ac:dyDescent="0.25">
      <c r="A13191">
        <v>2015</v>
      </c>
      <c r="B13191" s="10" t="s">
        <v>75</v>
      </c>
      <c r="C13191">
        <v>10</v>
      </c>
      <c r="D13191" t="s">
        <v>716</v>
      </c>
      <c r="G13191">
        <v>3</v>
      </c>
      <c r="J13191" t="s">
        <v>799</v>
      </c>
      <c r="K13191">
        <v>10</v>
      </c>
      <c r="L13191">
        <v>3</v>
      </c>
      <c r="M13191">
        <v>5</v>
      </c>
    </row>
    <row r="13192" spans="1:16" x14ac:dyDescent="0.25">
      <c r="A13192">
        <v>2015</v>
      </c>
      <c r="B13192" s="10" t="s">
        <v>75</v>
      </c>
      <c r="C13192">
        <v>11</v>
      </c>
      <c r="D13192" t="s">
        <v>716</v>
      </c>
      <c r="G13192">
        <v>3</v>
      </c>
      <c r="J13192" t="s">
        <v>799</v>
      </c>
      <c r="K13192">
        <v>10</v>
      </c>
      <c r="L13192">
        <v>3</v>
      </c>
      <c r="M13192">
        <v>5</v>
      </c>
    </row>
    <row r="13193" spans="1:16" x14ac:dyDescent="0.25">
      <c r="A13193">
        <v>2015</v>
      </c>
      <c r="B13193" s="10" t="s">
        <v>75</v>
      </c>
      <c r="C13193">
        <v>12</v>
      </c>
      <c r="D13193" t="s">
        <v>716</v>
      </c>
      <c r="G13193">
        <v>20</v>
      </c>
      <c r="J13193" t="s">
        <v>799</v>
      </c>
      <c r="K13193">
        <v>60</v>
      </c>
      <c r="L13193">
        <v>40</v>
      </c>
      <c r="M13193">
        <v>50</v>
      </c>
      <c r="P13193">
        <v>5</v>
      </c>
    </row>
    <row r="13194" spans="1:16" x14ac:dyDescent="0.25">
      <c r="A13194">
        <v>2015</v>
      </c>
      <c r="B13194" s="10" t="s">
        <v>75</v>
      </c>
      <c r="C13194">
        <v>13</v>
      </c>
      <c r="D13194" t="s">
        <v>716</v>
      </c>
      <c r="G13194">
        <v>40</v>
      </c>
      <c r="J13194" t="s">
        <v>805</v>
      </c>
      <c r="K13194">
        <v>70</v>
      </c>
      <c r="L13194">
        <v>50</v>
      </c>
      <c r="M13194">
        <v>30</v>
      </c>
      <c r="P13194">
        <v>5</v>
      </c>
    </row>
    <row r="13195" spans="1:16" x14ac:dyDescent="0.25">
      <c r="A13195">
        <v>2015</v>
      </c>
      <c r="B13195" s="10" t="s">
        <v>75</v>
      </c>
      <c r="C13195">
        <v>14</v>
      </c>
      <c r="D13195" t="s">
        <v>716</v>
      </c>
      <c r="G13195">
        <v>5</v>
      </c>
      <c r="J13195" t="s">
        <v>799</v>
      </c>
      <c r="K13195">
        <v>90</v>
      </c>
      <c r="L13195">
        <v>60</v>
      </c>
      <c r="M13195">
        <v>50</v>
      </c>
      <c r="P13195">
        <v>60</v>
      </c>
    </row>
    <row r="13196" spans="1:16" x14ac:dyDescent="0.25">
      <c r="A13196">
        <v>2015</v>
      </c>
      <c r="B13196" s="10" t="s">
        <v>75</v>
      </c>
      <c r="C13196">
        <v>15</v>
      </c>
      <c r="D13196" t="s">
        <v>716</v>
      </c>
      <c r="G13196">
        <v>5</v>
      </c>
      <c r="J13196" t="s">
        <v>799</v>
      </c>
      <c r="K13196">
        <v>30</v>
      </c>
      <c r="L13196">
        <v>20</v>
      </c>
      <c r="M13196">
        <v>25</v>
      </c>
      <c r="P13196">
        <v>70</v>
      </c>
    </row>
    <row r="13197" spans="1:16" x14ac:dyDescent="0.25">
      <c r="A13197">
        <v>2015</v>
      </c>
      <c r="B13197" s="10" t="s">
        <v>75</v>
      </c>
      <c r="C13197">
        <v>16</v>
      </c>
      <c r="D13197" t="s">
        <v>716</v>
      </c>
      <c r="G13197">
        <v>30</v>
      </c>
      <c r="J13197" t="s">
        <v>805</v>
      </c>
      <c r="K13197">
        <v>50</v>
      </c>
      <c r="L13197">
        <v>30</v>
      </c>
      <c r="M13197">
        <v>20</v>
      </c>
      <c r="P13197">
        <v>10</v>
      </c>
    </row>
    <row r="13198" spans="1:16" x14ac:dyDescent="0.25">
      <c r="A13198">
        <v>2015</v>
      </c>
      <c r="B13198" s="10" t="s">
        <v>75</v>
      </c>
      <c r="C13198">
        <v>17</v>
      </c>
      <c r="D13198" t="s">
        <v>716</v>
      </c>
      <c r="E13198">
        <v>2</v>
      </c>
      <c r="F13198">
        <v>5.15</v>
      </c>
      <c r="G13198">
        <v>70</v>
      </c>
      <c r="H13198">
        <v>100</v>
      </c>
      <c r="I13198">
        <f>(SUM(G13198:G13212))/(1000-H13198)*1000</f>
        <v>383.33333333333337</v>
      </c>
      <c r="J13198" t="s">
        <v>801</v>
      </c>
      <c r="K13198">
        <v>110</v>
      </c>
      <c r="L13198">
        <v>100</v>
      </c>
      <c r="M13198">
        <v>90</v>
      </c>
      <c r="O13198">
        <v>1</v>
      </c>
      <c r="P13198">
        <v>5</v>
      </c>
    </row>
    <row r="13199" spans="1:16" x14ac:dyDescent="0.25">
      <c r="A13199">
        <v>2015</v>
      </c>
      <c r="B13199" s="10" t="s">
        <v>75</v>
      </c>
      <c r="C13199">
        <v>18</v>
      </c>
      <c r="D13199" t="s">
        <v>716</v>
      </c>
      <c r="G13199">
        <v>10</v>
      </c>
      <c r="I13199" s="31"/>
      <c r="J13199" t="s">
        <v>799</v>
      </c>
      <c r="K13199">
        <v>20</v>
      </c>
      <c r="L13199">
        <v>15</v>
      </c>
      <c r="M13199">
        <v>20</v>
      </c>
      <c r="P13199">
        <v>1</v>
      </c>
    </row>
    <row r="13200" spans="1:16" x14ac:dyDescent="0.25">
      <c r="A13200">
        <v>2015</v>
      </c>
      <c r="B13200" s="10" t="s">
        <v>75</v>
      </c>
      <c r="C13200">
        <v>19</v>
      </c>
      <c r="D13200" t="s">
        <v>716</v>
      </c>
      <c r="G13200">
        <v>10</v>
      </c>
      <c r="J13200" t="s">
        <v>799</v>
      </c>
      <c r="K13200">
        <v>30</v>
      </c>
      <c r="L13200">
        <v>20</v>
      </c>
      <c r="M13200">
        <v>15</v>
      </c>
      <c r="P13200">
        <v>15</v>
      </c>
    </row>
    <row r="13201" spans="1:16" x14ac:dyDescent="0.25">
      <c r="A13201">
        <v>2015</v>
      </c>
      <c r="B13201" s="10" t="s">
        <v>75</v>
      </c>
      <c r="C13201">
        <v>20</v>
      </c>
      <c r="D13201" t="s">
        <v>716</v>
      </c>
      <c r="G13201">
        <v>30</v>
      </c>
      <c r="J13201" t="s">
        <v>815</v>
      </c>
      <c r="K13201">
        <v>50</v>
      </c>
      <c r="L13201">
        <v>40</v>
      </c>
      <c r="M13201">
        <v>80</v>
      </c>
    </row>
    <row r="13202" spans="1:16" x14ac:dyDescent="0.25">
      <c r="A13202">
        <v>2015</v>
      </c>
      <c r="B13202" s="10" t="s">
        <v>75</v>
      </c>
      <c r="C13202">
        <v>21</v>
      </c>
      <c r="D13202" t="s">
        <v>716</v>
      </c>
      <c r="G13202">
        <v>15</v>
      </c>
      <c r="J13202" t="s">
        <v>799</v>
      </c>
      <c r="K13202">
        <v>20</v>
      </c>
      <c r="L13202">
        <v>15</v>
      </c>
      <c r="M13202">
        <v>15</v>
      </c>
      <c r="P13202">
        <v>15</v>
      </c>
    </row>
    <row r="13203" spans="1:16" x14ac:dyDescent="0.25">
      <c r="A13203">
        <v>2015</v>
      </c>
      <c r="B13203" s="10" t="s">
        <v>75</v>
      </c>
      <c r="C13203">
        <v>22</v>
      </c>
      <c r="D13203" t="s">
        <v>716</v>
      </c>
      <c r="G13203">
        <v>5</v>
      </c>
      <c r="J13203" t="s">
        <v>815</v>
      </c>
      <c r="K13203">
        <v>20</v>
      </c>
      <c r="L13203">
        <v>10</v>
      </c>
      <c r="M13203">
        <v>10</v>
      </c>
      <c r="P13203">
        <v>5</v>
      </c>
    </row>
    <row r="13204" spans="1:16" x14ac:dyDescent="0.25">
      <c r="A13204">
        <v>2015</v>
      </c>
      <c r="B13204" s="10" t="s">
        <v>75</v>
      </c>
      <c r="C13204">
        <v>23</v>
      </c>
      <c r="D13204" t="s">
        <v>716</v>
      </c>
      <c r="G13204">
        <v>5</v>
      </c>
      <c r="J13204" t="s">
        <v>799</v>
      </c>
      <c r="K13204">
        <v>40</v>
      </c>
      <c r="L13204">
        <v>10</v>
      </c>
      <c r="M13204">
        <v>10</v>
      </c>
    </row>
    <row r="13205" spans="1:16" x14ac:dyDescent="0.25">
      <c r="A13205">
        <v>2015</v>
      </c>
      <c r="B13205" s="10" t="s">
        <v>75</v>
      </c>
      <c r="C13205">
        <v>24</v>
      </c>
      <c r="D13205" t="s">
        <v>716</v>
      </c>
      <c r="G13205">
        <v>50</v>
      </c>
      <c r="J13205" t="s">
        <v>805</v>
      </c>
      <c r="K13205">
        <v>70</v>
      </c>
      <c r="L13205">
        <v>60</v>
      </c>
      <c r="M13205">
        <v>25</v>
      </c>
      <c r="P13205">
        <v>15</v>
      </c>
    </row>
    <row r="13206" spans="1:16" x14ac:dyDescent="0.25">
      <c r="A13206">
        <v>2015</v>
      </c>
      <c r="B13206" s="10" t="s">
        <v>75</v>
      </c>
      <c r="C13206">
        <v>25</v>
      </c>
      <c r="D13206" t="s">
        <v>716</v>
      </c>
      <c r="G13206">
        <v>30</v>
      </c>
      <c r="J13206" t="s">
        <v>805</v>
      </c>
      <c r="K13206">
        <v>65</v>
      </c>
      <c r="L13206">
        <v>50</v>
      </c>
      <c r="M13206">
        <v>45</v>
      </c>
      <c r="P13206">
        <v>10</v>
      </c>
    </row>
    <row r="13207" spans="1:16" x14ac:dyDescent="0.25">
      <c r="A13207">
        <v>2015</v>
      </c>
      <c r="B13207" s="10" t="s">
        <v>75</v>
      </c>
      <c r="C13207">
        <v>26</v>
      </c>
      <c r="D13207" t="s">
        <v>716</v>
      </c>
      <c r="G13207">
        <v>10</v>
      </c>
      <c r="J13207" t="s">
        <v>804</v>
      </c>
      <c r="K13207">
        <v>20</v>
      </c>
      <c r="L13207">
        <v>20</v>
      </c>
      <c r="M13207">
        <v>5</v>
      </c>
    </row>
    <row r="13208" spans="1:16" x14ac:dyDescent="0.25">
      <c r="A13208">
        <v>2015</v>
      </c>
      <c r="B13208" s="10" t="s">
        <v>75</v>
      </c>
      <c r="C13208">
        <v>27</v>
      </c>
      <c r="D13208" t="s">
        <v>716</v>
      </c>
      <c r="G13208">
        <v>20</v>
      </c>
      <c r="J13208" t="s">
        <v>804</v>
      </c>
      <c r="K13208">
        <v>35</v>
      </c>
      <c r="L13208">
        <v>20</v>
      </c>
      <c r="M13208">
        <v>10</v>
      </c>
    </row>
    <row r="13209" spans="1:16" x14ac:dyDescent="0.25">
      <c r="A13209">
        <v>2015</v>
      </c>
      <c r="B13209" s="10" t="s">
        <v>75</v>
      </c>
      <c r="C13209">
        <v>28</v>
      </c>
      <c r="D13209" t="s">
        <v>716</v>
      </c>
      <c r="G13209">
        <v>10</v>
      </c>
      <c r="J13209" t="s">
        <v>815</v>
      </c>
      <c r="K13209">
        <v>25</v>
      </c>
      <c r="L13209">
        <v>15</v>
      </c>
      <c r="M13209">
        <v>15</v>
      </c>
    </row>
    <row r="13210" spans="1:16" x14ac:dyDescent="0.25">
      <c r="A13210">
        <v>2015</v>
      </c>
      <c r="B13210" s="10" t="s">
        <v>75</v>
      </c>
      <c r="C13210">
        <v>29</v>
      </c>
      <c r="D13210" t="s">
        <v>716</v>
      </c>
      <c r="G13210">
        <v>10</v>
      </c>
      <c r="J13210" t="s">
        <v>805</v>
      </c>
      <c r="K13210">
        <v>40</v>
      </c>
      <c r="L13210">
        <v>20</v>
      </c>
      <c r="M13210">
        <v>25</v>
      </c>
    </row>
    <row r="13211" spans="1:16" x14ac:dyDescent="0.25">
      <c r="A13211">
        <v>2015</v>
      </c>
      <c r="B13211" s="10" t="s">
        <v>75</v>
      </c>
      <c r="C13211">
        <v>30</v>
      </c>
      <c r="D13211" t="s">
        <v>716</v>
      </c>
      <c r="G13211">
        <v>10</v>
      </c>
      <c r="J13211" t="s">
        <v>799</v>
      </c>
      <c r="K13211">
        <v>50</v>
      </c>
      <c r="L13211">
        <v>30</v>
      </c>
      <c r="M13211">
        <v>30</v>
      </c>
      <c r="P13211">
        <v>40</v>
      </c>
    </row>
    <row r="13212" spans="1:16" x14ac:dyDescent="0.25">
      <c r="A13212">
        <v>2015</v>
      </c>
      <c r="B13212" s="10" t="s">
        <v>75</v>
      </c>
      <c r="C13212">
        <v>31</v>
      </c>
      <c r="D13212" t="s">
        <v>716</v>
      </c>
      <c r="G13212">
        <v>60</v>
      </c>
      <c r="J13212" t="s">
        <v>805</v>
      </c>
      <c r="K13212">
        <v>100</v>
      </c>
      <c r="L13212">
        <v>80</v>
      </c>
      <c r="M13212">
        <v>30</v>
      </c>
    </row>
    <row r="13213" spans="1:16" x14ac:dyDescent="0.25">
      <c r="A13213">
        <v>2015</v>
      </c>
      <c r="B13213" s="10" t="s">
        <v>75</v>
      </c>
      <c r="C13213">
        <v>32</v>
      </c>
      <c r="D13213" t="s">
        <v>716</v>
      </c>
      <c r="E13213">
        <v>3</v>
      </c>
      <c r="F13213">
        <v>5.15</v>
      </c>
      <c r="G13213">
        <v>10</v>
      </c>
      <c r="H13213">
        <v>0</v>
      </c>
      <c r="I13213">
        <f>(SUM(G13213:G13225))/(1000-H13213)*1000</f>
        <v>265</v>
      </c>
      <c r="J13213" t="s">
        <v>799</v>
      </c>
      <c r="K13213">
        <v>15</v>
      </c>
      <c r="L13213">
        <v>15</v>
      </c>
      <c r="M13213">
        <v>10</v>
      </c>
    </row>
    <row r="13214" spans="1:16" x14ac:dyDescent="0.25">
      <c r="A13214">
        <v>2015</v>
      </c>
      <c r="B13214" s="10" t="s">
        <v>75</v>
      </c>
      <c r="C13214">
        <v>33</v>
      </c>
      <c r="D13214" t="s">
        <v>716</v>
      </c>
      <c r="G13214">
        <v>100</v>
      </c>
      <c r="J13214" t="s">
        <v>805</v>
      </c>
      <c r="K13214">
        <v>140</v>
      </c>
      <c r="L13214">
        <v>100</v>
      </c>
      <c r="M13214">
        <v>60</v>
      </c>
      <c r="P13214">
        <v>10</v>
      </c>
    </row>
    <row r="13215" spans="1:16" x14ac:dyDescent="0.25">
      <c r="A13215">
        <v>2015</v>
      </c>
      <c r="B13215" s="10" t="s">
        <v>75</v>
      </c>
      <c r="C13215">
        <v>34</v>
      </c>
      <c r="D13215" t="s">
        <v>716</v>
      </c>
      <c r="G13215">
        <v>30</v>
      </c>
      <c r="J13215" t="s">
        <v>799</v>
      </c>
      <c r="K13215">
        <v>100</v>
      </c>
      <c r="L13215">
        <v>80</v>
      </c>
      <c r="M13215">
        <v>40</v>
      </c>
      <c r="P13215">
        <v>30</v>
      </c>
    </row>
    <row r="13216" spans="1:16" x14ac:dyDescent="0.25">
      <c r="A13216">
        <v>2015</v>
      </c>
      <c r="B13216" s="10" t="s">
        <v>75</v>
      </c>
      <c r="C13216">
        <v>35</v>
      </c>
      <c r="D13216" t="s">
        <v>716</v>
      </c>
      <c r="G13216">
        <v>15</v>
      </c>
      <c r="J13216" t="s">
        <v>803</v>
      </c>
      <c r="K13216">
        <v>30</v>
      </c>
      <c r="L13216">
        <v>20</v>
      </c>
      <c r="M13216">
        <v>10</v>
      </c>
    </row>
    <row r="13217" spans="1:17" x14ac:dyDescent="0.25">
      <c r="A13217">
        <v>2015</v>
      </c>
      <c r="B13217" s="10" t="s">
        <v>75</v>
      </c>
      <c r="C13217">
        <v>36</v>
      </c>
      <c r="D13217" t="s">
        <v>716</v>
      </c>
      <c r="G13217">
        <v>20</v>
      </c>
      <c r="J13217" t="s">
        <v>803</v>
      </c>
      <c r="K13217">
        <v>50</v>
      </c>
      <c r="L13217">
        <v>40</v>
      </c>
      <c r="M13217">
        <v>15</v>
      </c>
    </row>
    <row r="13218" spans="1:17" x14ac:dyDescent="0.25">
      <c r="A13218">
        <v>2015</v>
      </c>
      <c r="B13218" s="10" t="s">
        <v>75</v>
      </c>
      <c r="C13218">
        <v>37</v>
      </c>
      <c r="D13218" t="s">
        <v>716</v>
      </c>
      <c r="G13218">
        <v>10</v>
      </c>
      <c r="J13218" t="s">
        <v>799</v>
      </c>
      <c r="K13218">
        <v>10</v>
      </c>
      <c r="L13218">
        <v>10</v>
      </c>
      <c r="M13218">
        <v>10</v>
      </c>
    </row>
    <row r="13219" spans="1:17" x14ac:dyDescent="0.25">
      <c r="A13219">
        <v>2015</v>
      </c>
      <c r="B13219" s="10" t="s">
        <v>75</v>
      </c>
      <c r="C13219">
        <v>38</v>
      </c>
      <c r="D13219" t="s">
        <v>716</v>
      </c>
      <c r="G13219">
        <v>5</v>
      </c>
      <c r="J13219" t="s">
        <v>799</v>
      </c>
      <c r="K13219">
        <v>50</v>
      </c>
      <c r="L13219">
        <v>35</v>
      </c>
      <c r="M13219">
        <v>30</v>
      </c>
      <c r="N13219">
        <v>1</v>
      </c>
      <c r="P13219">
        <v>10</v>
      </c>
      <c r="Q13219" t="s">
        <v>48</v>
      </c>
    </row>
    <row r="13220" spans="1:17" x14ac:dyDescent="0.25">
      <c r="A13220">
        <v>2015</v>
      </c>
      <c r="B13220" s="10" t="s">
        <v>75</v>
      </c>
      <c r="C13220">
        <v>39</v>
      </c>
      <c r="D13220" t="s">
        <v>716</v>
      </c>
      <c r="G13220">
        <v>15</v>
      </c>
      <c r="I13220" s="31"/>
      <c r="J13220" t="s">
        <v>799</v>
      </c>
      <c r="K13220">
        <v>15</v>
      </c>
      <c r="L13220">
        <v>15</v>
      </c>
      <c r="M13220">
        <v>10</v>
      </c>
    </row>
    <row r="13221" spans="1:17" x14ac:dyDescent="0.25">
      <c r="A13221">
        <v>2015</v>
      </c>
      <c r="B13221" s="10" t="s">
        <v>75</v>
      </c>
      <c r="C13221">
        <v>40</v>
      </c>
      <c r="D13221" t="s">
        <v>716</v>
      </c>
      <c r="G13221">
        <v>10</v>
      </c>
      <c r="J13221" t="s">
        <v>799</v>
      </c>
      <c r="K13221">
        <v>15</v>
      </c>
      <c r="L13221">
        <v>10</v>
      </c>
      <c r="M13221">
        <v>15</v>
      </c>
    </row>
    <row r="13222" spans="1:17" x14ac:dyDescent="0.25">
      <c r="A13222">
        <v>2015</v>
      </c>
      <c r="B13222" s="10" t="s">
        <v>75</v>
      </c>
      <c r="C13222">
        <v>41</v>
      </c>
      <c r="D13222" t="s">
        <v>716</v>
      </c>
      <c r="G13222">
        <v>5</v>
      </c>
      <c r="J13222" t="s">
        <v>805</v>
      </c>
      <c r="K13222">
        <v>20</v>
      </c>
      <c r="L13222">
        <v>15</v>
      </c>
      <c r="M13222">
        <v>15</v>
      </c>
    </row>
    <row r="13223" spans="1:17" x14ac:dyDescent="0.25">
      <c r="A13223">
        <v>2015</v>
      </c>
      <c r="B13223" s="10" t="s">
        <v>75</v>
      </c>
      <c r="C13223">
        <v>42</v>
      </c>
      <c r="D13223" t="s">
        <v>716</v>
      </c>
      <c r="G13223">
        <v>20</v>
      </c>
      <c r="J13223" t="s">
        <v>799</v>
      </c>
      <c r="K13223">
        <v>40</v>
      </c>
      <c r="L13223">
        <v>25</v>
      </c>
      <c r="M13223">
        <v>25</v>
      </c>
      <c r="P13223">
        <v>5</v>
      </c>
    </row>
    <row r="13224" spans="1:17" x14ac:dyDescent="0.25">
      <c r="A13224">
        <v>2015</v>
      </c>
      <c r="B13224" s="10" t="s">
        <v>75</v>
      </c>
      <c r="C13224">
        <v>43</v>
      </c>
      <c r="D13224" t="s">
        <v>716</v>
      </c>
      <c r="G13224">
        <v>15</v>
      </c>
      <c r="J13224" t="s">
        <v>799</v>
      </c>
      <c r="K13224">
        <v>60</v>
      </c>
      <c r="L13224">
        <v>40</v>
      </c>
      <c r="M13224">
        <v>50</v>
      </c>
      <c r="P13224">
        <v>30</v>
      </c>
    </row>
    <row r="13225" spans="1:17" x14ac:dyDescent="0.25">
      <c r="A13225">
        <v>2015</v>
      </c>
      <c r="B13225" s="10" t="s">
        <v>75</v>
      </c>
      <c r="C13225">
        <v>44</v>
      </c>
      <c r="D13225" t="s">
        <v>716</v>
      </c>
      <c r="G13225">
        <v>10</v>
      </c>
      <c r="J13225" t="s">
        <v>801</v>
      </c>
      <c r="K13225">
        <v>20</v>
      </c>
      <c r="L13225">
        <v>15</v>
      </c>
      <c r="M13225">
        <v>10</v>
      </c>
    </row>
    <row r="13226" spans="1:17" x14ac:dyDescent="0.25">
      <c r="A13226">
        <v>2015</v>
      </c>
      <c r="B13226" s="10" t="s">
        <v>75</v>
      </c>
      <c r="C13226">
        <v>45</v>
      </c>
      <c r="D13226" t="s">
        <v>716</v>
      </c>
      <c r="E13226">
        <v>4</v>
      </c>
      <c r="F13226">
        <v>5.15</v>
      </c>
      <c r="G13226">
        <v>20</v>
      </c>
      <c r="H13226">
        <v>0</v>
      </c>
      <c r="I13226">
        <f>(SUM(G13226:G13239))/(1000-H13226)*1000</f>
        <v>260</v>
      </c>
      <c r="J13226" t="s">
        <v>805</v>
      </c>
      <c r="K13226">
        <v>40</v>
      </c>
      <c r="L13226">
        <v>40</v>
      </c>
      <c r="M13226">
        <v>20</v>
      </c>
      <c r="P13226">
        <v>15</v>
      </c>
    </row>
    <row r="13227" spans="1:17" x14ac:dyDescent="0.25">
      <c r="A13227">
        <v>2015</v>
      </c>
      <c r="B13227" s="10" t="s">
        <v>75</v>
      </c>
      <c r="C13227">
        <v>46</v>
      </c>
      <c r="D13227" t="s">
        <v>716</v>
      </c>
      <c r="G13227">
        <v>10</v>
      </c>
      <c r="J13227" t="s">
        <v>805</v>
      </c>
      <c r="K13227">
        <v>60</v>
      </c>
      <c r="L13227">
        <v>40</v>
      </c>
      <c r="M13227">
        <v>40</v>
      </c>
      <c r="P13227">
        <v>35</v>
      </c>
    </row>
    <row r="13228" spans="1:17" x14ac:dyDescent="0.25">
      <c r="A13228">
        <v>2015</v>
      </c>
      <c r="B13228" s="10" t="s">
        <v>75</v>
      </c>
      <c r="C13228">
        <v>47</v>
      </c>
      <c r="D13228" t="s">
        <v>716</v>
      </c>
      <c r="G13228">
        <v>20</v>
      </c>
      <c r="J13228" t="s">
        <v>805</v>
      </c>
      <c r="K13228">
        <v>70</v>
      </c>
      <c r="L13228">
        <v>40</v>
      </c>
      <c r="M13228">
        <v>30</v>
      </c>
      <c r="P13228">
        <v>10</v>
      </c>
    </row>
    <row r="13229" spans="1:17" x14ac:dyDescent="0.25">
      <c r="A13229">
        <v>2015</v>
      </c>
      <c r="B13229" s="10" t="s">
        <v>75</v>
      </c>
      <c r="C13229">
        <v>48</v>
      </c>
      <c r="D13229" t="s">
        <v>716</v>
      </c>
      <c r="G13229">
        <v>10</v>
      </c>
      <c r="J13229" t="s">
        <v>805</v>
      </c>
      <c r="K13229">
        <v>70</v>
      </c>
      <c r="L13229">
        <v>30</v>
      </c>
      <c r="M13229">
        <v>25</v>
      </c>
      <c r="P13229">
        <v>5</v>
      </c>
    </row>
    <row r="13230" spans="1:17" x14ac:dyDescent="0.25">
      <c r="A13230">
        <v>2015</v>
      </c>
      <c r="B13230" s="10" t="s">
        <v>75</v>
      </c>
      <c r="C13230">
        <v>49</v>
      </c>
      <c r="D13230" t="s">
        <v>716</v>
      </c>
      <c r="G13230">
        <v>10</v>
      </c>
      <c r="J13230" t="s">
        <v>804</v>
      </c>
      <c r="K13230">
        <v>120</v>
      </c>
      <c r="L13230">
        <v>110</v>
      </c>
      <c r="M13230">
        <v>90</v>
      </c>
      <c r="P13230">
        <v>95</v>
      </c>
    </row>
    <row r="13231" spans="1:17" x14ac:dyDescent="0.25">
      <c r="A13231">
        <v>2015</v>
      </c>
      <c r="B13231" s="10" t="s">
        <v>75</v>
      </c>
      <c r="C13231">
        <v>50</v>
      </c>
      <c r="D13231" t="s">
        <v>716</v>
      </c>
      <c r="G13231">
        <v>10</v>
      </c>
      <c r="J13231" t="s">
        <v>799</v>
      </c>
      <c r="K13231">
        <v>25</v>
      </c>
      <c r="L13231">
        <v>20</v>
      </c>
      <c r="M13231">
        <v>20</v>
      </c>
      <c r="P13231">
        <v>20</v>
      </c>
    </row>
    <row r="13232" spans="1:17" x14ac:dyDescent="0.25">
      <c r="A13232">
        <v>2015</v>
      </c>
      <c r="B13232" s="10" t="s">
        <v>75</v>
      </c>
      <c r="C13232">
        <v>51</v>
      </c>
      <c r="D13232" t="s">
        <v>716</v>
      </c>
      <c r="G13232">
        <v>10</v>
      </c>
      <c r="J13232" t="s">
        <v>805</v>
      </c>
      <c r="K13232">
        <v>10</v>
      </c>
      <c r="L13232">
        <v>10</v>
      </c>
      <c r="M13232">
        <v>10</v>
      </c>
      <c r="O13232">
        <v>1</v>
      </c>
    </row>
    <row r="13233" spans="1:19" x14ac:dyDescent="0.25">
      <c r="A13233">
        <v>2015</v>
      </c>
      <c r="B13233" s="10" t="s">
        <v>75</v>
      </c>
      <c r="C13233">
        <v>52</v>
      </c>
      <c r="D13233" t="s">
        <v>716</v>
      </c>
      <c r="G13233">
        <v>5</v>
      </c>
      <c r="J13233" t="s">
        <v>816</v>
      </c>
      <c r="K13233">
        <v>10</v>
      </c>
      <c r="L13233">
        <v>5</v>
      </c>
      <c r="M13233">
        <v>5</v>
      </c>
    </row>
    <row r="13234" spans="1:19" x14ac:dyDescent="0.25">
      <c r="A13234">
        <v>2015</v>
      </c>
      <c r="B13234" s="10" t="s">
        <v>75</v>
      </c>
      <c r="C13234">
        <v>53</v>
      </c>
      <c r="D13234" t="s">
        <v>716</v>
      </c>
      <c r="G13234">
        <v>5</v>
      </c>
      <c r="I13234" s="31"/>
      <c r="J13234" t="s">
        <v>816</v>
      </c>
      <c r="K13234">
        <v>10</v>
      </c>
      <c r="L13234">
        <v>5</v>
      </c>
      <c r="M13234">
        <v>5</v>
      </c>
    </row>
    <row r="13235" spans="1:19" x14ac:dyDescent="0.25">
      <c r="A13235">
        <v>2015</v>
      </c>
      <c r="B13235" s="10" t="s">
        <v>75</v>
      </c>
      <c r="C13235">
        <v>54</v>
      </c>
      <c r="D13235" t="s">
        <v>716</v>
      </c>
      <c r="G13235">
        <v>85</v>
      </c>
      <c r="J13235" t="s">
        <v>804</v>
      </c>
      <c r="K13235">
        <v>130</v>
      </c>
      <c r="L13235">
        <v>80</v>
      </c>
      <c r="M13235">
        <v>100</v>
      </c>
      <c r="P13235">
        <v>10</v>
      </c>
    </row>
    <row r="13236" spans="1:19" x14ac:dyDescent="0.25">
      <c r="A13236">
        <v>2015</v>
      </c>
      <c r="B13236" s="10" t="s">
        <v>75</v>
      </c>
      <c r="C13236">
        <v>55</v>
      </c>
      <c r="D13236" t="s">
        <v>716</v>
      </c>
      <c r="G13236">
        <v>10</v>
      </c>
      <c r="J13236" t="s">
        <v>799</v>
      </c>
      <c r="K13236">
        <v>20</v>
      </c>
      <c r="L13236">
        <v>15</v>
      </c>
      <c r="M13236">
        <v>10</v>
      </c>
      <c r="P13236">
        <v>5</v>
      </c>
    </row>
    <row r="13237" spans="1:19" x14ac:dyDescent="0.25">
      <c r="A13237">
        <v>2015</v>
      </c>
      <c r="B13237" s="10" t="s">
        <v>75</v>
      </c>
      <c r="C13237">
        <v>56</v>
      </c>
      <c r="D13237" t="s">
        <v>716</v>
      </c>
      <c r="G13237">
        <v>30</v>
      </c>
      <c r="J13237" t="s">
        <v>799</v>
      </c>
      <c r="K13237">
        <v>50</v>
      </c>
      <c r="L13237">
        <v>60</v>
      </c>
      <c r="M13237">
        <v>30</v>
      </c>
    </row>
    <row r="13238" spans="1:19" x14ac:dyDescent="0.25">
      <c r="A13238">
        <v>2015</v>
      </c>
      <c r="B13238" s="10" t="s">
        <v>75</v>
      </c>
      <c r="C13238">
        <v>57</v>
      </c>
      <c r="D13238" t="s">
        <v>716</v>
      </c>
      <c r="G13238">
        <v>15</v>
      </c>
      <c r="J13238" t="s">
        <v>799</v>
      </c>
      <c r="K13238">
        <v>45</v>
      </c>
      <c r="L13238">
        <v>35</v>
      </c>
      <c r="M13238">
        <v>20</v>
      </c>
    </row>
    <row r="13239" spans="1:19" x14ac:dyDescent="0.25">
      <c r="A13239">
        <v>2015</v>
      </c>
      <c r="B13239" s="10" t="s">
        <v>75</v>
      </c>
      <c r="C13239">
        <v>58</v>
      </c>
      <c r="D13239" t="s">
        <v>716</v>
      </c>
      <c r="G13239">
        <v>20</v>
      </c>
      <c r="J13239" t="s">
        <v>805</v>
      </c>
      <c r="K13239">
        <v>80</v>
      </c>
      <c r="L13239">
        <v>50</v>
      </c>
      <c r="M13239">
        <v>40</v>
      </c>
      <c r="P13239">
        <v>20</v>
      </c>
    </row>
    <row r="13240" spans="1:19" x14ac:dyDescent="0.25">
      <c r="A13240">
        <v>2015</v>
      </c>
      <c r="B13240" s="10" t="s">
        <v>75</v>
      </c>
      <c r="C13240">
        <v>59</v>
      </c>
      <c r="D13240" t="s">
        <v>817</v>
      </c>
      <c r="E13240">
        <v>5</v>
      </c>
      <c r="F13240">
        <v>4.55</v>
      </c>
      <c r="G13240">
        <v>25</v>
      </c>
      <c r="H13240">
        <v>0</v>
      </c>
      <c r="I13240">
        <f>(SUM(G13240:G13251))/(1000-H13240)*1000</f>
        <v>289</v>
      </c>
      <c r="J13240" t="s">
        <v>807</v>
      </c>
      <c r="K13240">
        <v>40</v>
      </c>
      <c r="L13240">
        <v>35</v>
      </c>
      <c r="M13240">
        <v>20</v>
      </c>
      <c r="P13240">
        <v>10</v>
      </c>
    </row>
    <row r="13241" spans="1:19" x14ac:dyDescent="0.25">
      <c r="A13241">
        <v>2015</v>
      </c>
      <c r="B13241" s="10" t="s">
        <v>75</v>
      </c>
      <c r="C13241">
        <v>60</v>
      </c>
      <c r="D13241" t="s">
        <v>817</v>
      </c>
      <c r="G13241">
        <v>20</v>
      </c>
      <c r="J13241" t="s">
        <v>799</v>
      </c>
      <c r="K13241">
        <v>25</v>
      </c>
      <c r="L13241">
        <v>20</v>
      </c>
      <c r="M13241">
        <v>50</v>
      </c>
      <c r="P13241">
        <v>10</v>
      </c>
    </row>
    <row r="13242" spans="1:19" x14ac:dyDescent="0.25">
      <c r="A13242">
        <v>2015</v>
      </c>
      <c r="B13242" s="10" t="s">
        <v>75</v>
      </c>
      <c r="C13242">
        <v>61</v>
      </c>
      <c r="D13242" t="s">
        <v>817</v>
      </c>
      <c r="G13242">
        <v>45</v>
      </c>
      <c r="J13242" t="s">
        <v>805</v>
      </c>
      <c r="K13242">
        <v>90</v>
      </c>
      <c r="L13242">
        <v>70</v>
      </c>
      <c r="M13242">
        <v>20</v>
      </c>
    </row>
    <row r="13243" spans="1:19" x14ac:dyDescent="0.25">
      <c r="A13243">
        <v>2015</v>
      </c>
      <c r="B13243" s="10" t="s">
        <v>75</v>
      </c>
      <c r="C13243">
        <v>62</v>
      </c>
      <c r="D13243" t="s">
        <v>817</v>
      </c>
      <c r="G13243">
        <v>10</v>
      </c>
      <c r="J13243" t="s">
        <v>804</v>
      </c>
      <c r="K13243">
        <v>40</v>
      </c>
      <c r="L13243">
        <v>10</v>
      </c>
      <c r="M13243">
        <v>15</v>
      </c>
    </row>
    <row r="13244" spans="1:19" x14ac:dyDescent="0.25">
      <c r="A13244">
        <v>2015</v>
      </c>
      <c r="B13244" s="10" t="s">
        <v>75</v>
      </c>
      <c r="C13244">
        <v>63</v>
      </c>
      <c r="D13244" t="s">
        <v>817</v>
      </c>
      <c r="G13244">
        <v>2</v>
      </c>
      <c r="J13244" t="s">
        <v>799</v>
      </c>
      <c r="K13244">
        <v>15</v>
      </c>
      <c r="L13244">
        <v>10</v>
      </c>
      <c r="M13244">
        <v>15</v>
      </c>
      <c r="S13244" t="s">
        <v>31</v>
      </c>
    </row>
    <row r="13245" spans="1:19" x14ac:dyDescent="0.25">
      <c r="A13245">
        <v>2015</v>
      </c>
      <c r="B13245" s="10" t="s">
        <v>75</v>
      </c>
      <c r="C13245">
        <v>64</v>
      </c>
      <c r="D13245" t="s">
        <v>817</v>
      </c>
      <c r="G13245">
        <v>10</v>
      </c>
      <c r="J13245" t="s">
        <v>799</v>
      </c>
      <c r="K13245">
        <v>10</v>
      </c>
      <c r="L13245">
        <v>5</v>
      </c>
      <c r="M13245">
        <v>5</v>
      </c>
      <c r="S13245" t="s">
        <v>31</v>
      </c>
    </row>
    <row r="13246" spans="1:19" x14ac:dyDescent="0.25">
      <c r="A13246">
        <v>2015</v>
      </c>
      <c r="B13246" s="10" t="s">
        <v>75</v>
      </c>
      <c r="C13246">
        <v>65</v>
      </c>
      <c r="D13246" t="s">
        <v>817</v>
      </c>
      <c r="G13246">
        <v>10</v>
      </c>
      <c r="J13246" t="s">
        <v>799</v>
      </c>
      <c r="K13246">
        <v>15</v>
      </c>
      <c r="L13246">
        <v>10</v>
      </c>
      <c r="M13246">
        <v>5</v>
      </c>
      <c r="P13246">
        <v>10</v>
      </c>
    </row>
    <row r="13247" spans="1:19" x14ac:dyDescent="0.25">
      <c r="A13247">
        <v>2015</v>
      </c>
      <c r="B13247" s="10" t="s">
        <v>75</v>
      </c>
      <c r="C13247">
        <v>66</v>
      </c>
      <c r="D13247" t="s">
        <v>817</v>
      </c>
      <c r="G13247">
        <v>40</v>
      </c>
      <c r="I13247" s="31"/>
      <c r="J13247" t="s">
        <v>805</v>
      </c>
      <c r="K13247">
        <v>330</v>
      </c>
      <c r="L13247">
        <v>90</v>
      </c>
      <c r="M13247">
        <v>70</v>
      </c>
      <c r="P13247">
        <v>50</v>
      </c>
      <c r="S13247" t="s">
        <v>47</v>
      </c>
    </row>
    <row r="13248" spans="1:19" x14ac:dyDescent="0.25">
      <c r="A13248">
        <v>2015</v>
      </c>
      <c r="B13248" s="10" t="s">
        <v>75</v>
      </c>
      <c r="C13248">
        <v>67</v>
      </c>
      <c r="D13248" t="s">
        <v>817</v>
      </c>
      <c r="G13248">
        <v>7</v>
      </c>
      <c r="J13248" t="s">
        <v>799</v>
      </c>
      <c r="K13248">
        <v>50</v>
      </c>
      <c r="L13248">
        <v>30</v>
      </c>
      <c r="M13248">
        <v>20</v>
      </c>
      <c r="P13248">
        <v>10</v>
      </c>
    </row>
    <row r="13249" spans="1:21" x14ac:dyDescent="0.25">
      <c r="A13249">
        <v>2015</v>
      </c>
      <c r="B13249" s="10" t="s">
        <v>75</v>
      </c>
      <c r="C13249">
        <v>68</v>
      </c>
      <c r="D13249" t="s">
        <v>817</v>
      </c>
      <c r="G13249">
        <v>35</v>
      </c>
      <c r="J13249" t="s">
        <v>802</v>
      </c>
      <c r="K13249">
        <v>40</v>
      </c>
      <c r="L13249">
        <v>15</v>
      </c>
      <c r="M13249">
        <v>15</v>
      </c>
      <c r="P13249">
        <v>15</v>
      </c>
    </row>
    <row r="13250" spans="1:21" x14ac:dyDescent="0.25">
      <c r="A13250">
        <v>2015</v>
      </c>
      <c r="B13250" s="10" t="s">
        <v>75</v>
      </c>
      <c r="C13250">
        <v>69</v>
      </c>
      <c r="D13250" t="s">
        <v>817</v>
      </c>
      <c r="G13250">
        <v>15</v>
      </c>
      <c r="J13250" t="s">
        <v>805</v>
      </c>
      <c r="K13250">
        <v>30</v>
      </c>
      <c r="L13250">
        <v>20</v>
      </c>
      <c r="M13250">
        <v>10</v>
      </c>
      <c r="S13250" t="s">
        <v>47</v>
      </c>
    </row>
    <row r="13251" spans="1:21" x14ac:dyDescent="0.25">
      <c r="A13251">
        <v>2015</v>
      </c>
      <c r="B13251" s="10" t="s">
        <v>75</v>
      </c>
      <c r="C13251">
        <v>70</v>
      </c>
      <c r="D13251" t="s">
        <v>817</v>
      </c>
      <c r="G13251">
        <v>70</v>
      </c>
      <c r="J13251" t="s">
        <v>805</v>
      </c>
      <c r="K13251">
        <v>70</v>
      </c>
      <c r="L13251">
        <v>50</v>
      </c>
      <c r="M13251">
        <v>20</v>
      </c>
      <c r="P13251">
        <v>70</v>
      </c>
    </row>
    <row r="13252" spans="1:21" x14ac:dyDescent="0.25">
      <c r="A13252">
        <v>2015</v>
      </c>
      <c r="B13252" s="10" t="s">
        <v>75</v>
      </c>
      <c r="C13252">
        <v>71</v>
      </c>
      <c r="D13252" t="s">
        <v>817</v>
      </c>
      <c r="E13252">
        <v>6</v>
      </c>
      <c r="F13252">
        <v>4.55</v>
      </c>
      <c r="G13252">
        <v>5</v>
      </c>
      <c r="H13252">
        <v>0</v>
      </c>
      <c r="I13252">
        <f>(SUM(G13252:G13259))/(1000-H13252)*1000</f>
        <v>186</v>
      </c>
      <c r="J13252" t="s">
        <v>805</v>
      </c>
      <c r="K13252">
        <v>10</v>
      </c>
      <c r="L13252">
        <v>5</v>
      </c>
      <c r="M13252">
        <v>5</v>
      </c>
      <c r="N13252">
        <v>10</v>
      </c>
    </row>
    <row r="13253" spans="1:21" x14ac:dyDescent="0.25">
      <c r="A13253">
        <v>2015</v>
      </c>
      <c r="B13253" s="10" t="s">
        <v>75</v>
      </c>
      <c r="C13253">
        <v>72</v>
      </c>
      <c r="D13253" t="s">
        <v>817</v>
      </c>
      <c r="G13253">
        <v>4</v>
      </c>
      <c r="J13253" t="s">
        <v>799</v>
      </c>
      <c r="K13253">
        <v>4</v>
      </c>
      <c r="L13253">
        <v>4</v>
      </c>
      <c r="M13253">
        <v>1</v>
      </c>
    </row>
    <row r="13254" spans="1:21" x14ac:dyDescent="0.25">
      <c r="A13254">
        <v>2015</v>
      </c>
      <c r="B13254" s="10" t="s">
        <v>75</v>
      </c>
      <c r="C13254">
        <v>73</v>
      </c>
      <c r="D13254" t="s">
        <v>817</v>
      </c>
      <c r="G13254">
        <v>25</v>
      </c>
      <c r="J13254" t="s">
        <v>804</v>
      </c>
      <c r="K13254">
        <v>25</v>
      </c>
      <c r="L13254">
        <v>10</v>
      </c>
      <c r="M13254">
        <v>10</v>
      </c>
    </row>
    <row r="13255" spans="1:21" x14ac:dyDescent="0.25">
      <c r="A13255">
        <v>2015</v>
      </c>
      <c r="B13255" s="10" t="s">
        <v>75</v>
      </c>
      <c r="C13255">
        <v>74</v>
      </c>
      <c r="D13255" t="s">
        <v>817</v>
      </c>
      <c r="G13255">
        <v>55</v>
      </c>
      <c r="J13255" t="s">
        <v>805</v>
      </c>
      <c r="K13255">
        <v>70</v>
      </c>
      <c r="L13255">
        <v>50</v>
      </c>
      <c r="M13255">
        <v>20</v>
      </c>
      <c r="P13255">
        <v>30</v>
      </c>
    </row>
    <row r="13256" spans="1:21" x14ac:dyDescent="0.25">
      <c r="A13256">
        <v>2015</v>
      </c>
      <c r="B13256" s="10" t="s">
        <v>75</v>
      </c>
      <c r="C13256">
        <v>75</v>
      </c>
      <c r="D13256" t="s">
        <v>817</v>
      </c>
      <c r="G13256">
        <v>20</v>
      </c>
      <c r="J13256" t="s">
        <v>799</v>
      </c>
      <c r="K13256">
        <v>30</v>
      </c>
      <c r="L13256">
        <v>25</v>
      </c>
      <c r="M13256">
        <v>30</v>
      </c>
      <c r="P13256">
        <v>20</v>
      </c>
      <c r="Q13256" t="s">
        <v>156</v>
      </c>
    </row>
    <row r="13257" spans="1:21" x14ac:dyDescent="0.25">
      <c r="A13257">
        <v>2015</v>
      </c>
      <c r="B13257" s="10" t="s">
        <v>75</v>
      </c>
      <c r="C13257">
        <v>76</v>
      </c>
      <c r="D13257" t="s">
        <v>817</v>
      </c>
      <c r="G13257">
        <v>20</v>
      </c>
      <c r="J13257" t="s">
        <v>799</v>
      </c>
      <c r="K13257">
        <v>30</v>
      </c>
      <c r="L13257">
        <v>20</v>
      </c>
      <c r="M13257">
        <v>20</v>
      </c>
    </row>
    <row r="13258" spans="1:21" x14ac:dyDescent="0.25">
      <c r="A13258">
        <v>2015</v>
      </c>
      <c r="B13258" s="10" t="s">
        <v>75</v>
      </c>
      <c r="C13258">
        <v>77</v>
      </c>
      <c r="D13258" t="s">
        <v>817</v>
      </c>
      <c r="G13258">
        <v>17</v>
      </c>
      <c r="J13258" t="s">
        <v>818</v>
      </c>
      <c r="K13258">
        <v>25</v>
      </c>
      <c r="L13258">
        <v>20</v>
      </c>
      <c r="M13258">
        <v>10</v>
      </c>
    </row>
    <row r="13259" spans="1:21" x14ac:dyDescent="0.25">
      <c r="A13259">
        <v>2015</v>
      </c>
      <c r="B13259" s="10" t="s">
        <v>75</v>
      </c>
      <c r="C13259">
        <v>78</v>
      </c>
      <c r="D13259" t="s">
        <v>817</v>
      </c>
      <c r="G13259">
        <v>40</v>
      </c>
      <c r="J13259" t="s">
        <v>799</v>
      </c>
      <c r="K13259">
        <v>45</v>
      </c>
      <c r="L13259">
        <v>20</v>
      </c>
      <c r="M13259">
        <v>40</v>
      </c>
      <c r="P13259">
        <v>10</v>
      </c>
      <c r="Q13259" t="s">
        <v>48</v>
      </c>
    </row>
    <row r="13260" spans="1:21" x14ac:dyDescent="0.25">
      <c r="A13260">
        <v>2015</v>
      </c>
      <c r="B13260" s="6" t="s">
        <v>63</v>
      </c>
      <c r="C13260">
        <v>1</v>
      </c>
      <c r="D13260" t="s">
        <v>716</v>
      </c>
      <c r="E13260">
        <v>1</v>
      </c>
      <c r="F13260">
        <v>12.2</v>
      </c>
      <c r="G13260">
        <v>5</v>
      </c>
      <c r="H13260">
        <v>0</v>
      </c>
      <c r="I13260" s="31">
        <f>(SUM(G13260:G13270))/(1000-H13260)*1000</f>
        <v>150</v>
      </c>
      <c r="J13260" t="s">
        <v>815</v>
      </c>
      <c r="K13260">
        <v>25</v>
      </c>
      <c r="L13260">
        <v>25</v>
      </c>
      <c r="M13260">
        <v>35</v>
      </c>
    </row>
    <row r="13261" spans="1:21" x14ac:dyDescent="0.25">
      <c r="A13261">
        <v>2015</v>
      </c>
      <c r="B13261" s="6" t="s">
        <v>63</v>
      </c>
      <c r="C13261">
        <v>2</v>
      </c>
      <c r="D13261" t="s">
        <v>716</v>
      </c>
      <c r="G13261">
        <v>15</v>
      </c>
      <c r="J13261" t="s">
        <v>815</v>
      </c>
      <c r="K13261">
        <v>15</v>
      </c>
      <c r="L13261">
        <v>20</v>
      </c>
      <c r="M13261">
        <v>25</v>
      </c>
      <c r="O13261">
        <v>5</v>
      </c>
      <c r="P13261">
        <v>15</v>
      </c>
      <c r="U13261" t="s">
        <v>273</v>
      </c>
    </row>
    <row r="13262" spans="1:21" x14ac:dyDescent="0.25">
      <c r="A13262">
        <v>2015</v>
      </c>
      <c r="B13262" s="6" t="s">
        <v>63</v>
      </c>
      <c r="C13262">
        <v>3</v>
      </c>
      <c r="D13262" t="s">
        <v>716</v>
      </c>
      <c r="G13262">
        <v>15</v>
      </c>
      <c r="J13262" t="s">
        <v>815</v>
      </c>
      <c r="K13262">
        <v>15</v>
      </c>
      <c r="L13262">
        <v>10</v>
      </c>
      <c r="M13262">
        <v>20</v>
      </c>
    </row>
    <row r="13263" spans="1:21" x14ac:dyDescent="0.25">
      <c r="A13263">
        <v>2015</v>
      </c>
      <c r="B13263" s="6" t="s">
        <v>63</v>
      </c>
      <c r="C13263">
        <v>4</v>
      </c>
      <c r="D13263" t="s">
        <v>716</v>
      </c>
      <c r="G13263">
        <v>5</v>
      </c>
      <c r="J13263" t="s">
        <v>799</v>
      </c>
      <c r="K13263">
        <v>5</v>
      </c>
      <c r="L13263">
        <v>5</v>
      </c>
      <c r="M13263">
        <v>5</v>
      </c>
      <c r="S13263" t="s">
        <v>47</v>
      </c>
    </row>
    <row r="13264" spans="1:21" x14ac:dyDescent="0.25">
      <c r="A13264">
        <v>2015</v>
      </c>
      <c r="B13264" s="6" t="s">
        <v>63</v>
      </c>
      <c r="C13264">
        <v>5</v>
      </c>
      <c r="D13264" t="s">
        <v>716</v>
      </c>
      <c r="G13264">
        <v>10</v>
      </c>
      <c r="J13264" t="s">
        <v>799</v>
      </c>
      <c r="K13264">
        <v>30</v>
      </c>
      <c r="L13264">
        <v>15</v>
      </c>
      <c r="M13264">
        <v>25</v>
      </c>
      <c r="P13264">
        <v>10</v>
      </c>
    </row>
    <row r="13265" spans="1:19" x14ac:dyDescent="0.25">
      <c r="A13265">
        <v>2015</v>
      </c>
      <c r="B13265" s="6" t="s">
        <v>63</v>
      </c>
      <c r="C13265">
        <v>6</v>
      </c>
      <c r="D13265" t="s">
        <v>716</v>
      </c>
      <c r="G13265">
        <v>10</v>
      </c>
      <c r="J13265" t="s">
        <v>807</v>
      </c>
      <c r="K13265">
        <v>50</v>
      </c>
      <c r="L13265">
        <v>25</v>
      </c>
      <c r="M13265">
        <v>25</v>
      </c>
      <c r="S13265" t="s">
        <v>47</v>
      </c>
    </row>
    <row r="13266" spans="1:19" x14ac:dyDescent="0.25">
      <c r="A13266">
        <v>2015</v>
      </c>
      <c r="B13266" s="6" t="s">
        <v>63</v>
      </c>
      <c r="C13266">
        <v>7</v>
      </c>
      <c r="D13266" t="s">
        <v>716</v>
      </c>
      <c r="G13266">
        <v>15</v>
      </c>
      <c r="J13266" t="s">
        <v>803</v>
      </c>
      <c r="K13266">
        <v>15</v>
      </c>
      <c r="L13266">
        <v>15</v>
      </c>
      <c r="M13266">
        <v>10</v>
      </c>
    </row>
    <row r="13267" spans="1:19" x14ac:dyDescent="0.25">
      <c r="A13267">
        <v>2015</v>
      </c>
      <c r="B13267" s="6" t="s">
        <v>63</v>
      </c>
      <c r="C13267">
        <v>8</v>
      </c>
      <c r="D13267" t="s">
        <v>716</v>
      </c>
      <c r="G13267">
        <v>20</v>
      </c>
      <c r="J13267" t="s">
        <v>801</v>
      </c>
      <c r="K13267">
        <v>45</v>
      </c>
      <c r="L13267">
        <v>35</v>
      </c>
      <c r="M13267">
        <v>25</v>
      </c>
      <c r="P13267">
        <v>10</v>
      </c>
    </row>
    <row r="13268" spans="1:19" x14ac:dyDescent="0.25">
      <c r="A13268">
        <v>2015</v>
      </c>
      <c r="B13268" s="6" t="s">
        <v>63</v>
      </c>
      <c r="C13268">
        <v>9</v>
      </c>
      <c r="D13268" t="s">
        <v>716</v>
      </c>
      <c r="G13268">
        <v>10</v>
      </c>
      <c r="J13268" t="s">
        <v>799</v>
      </c>
      <c r="K13268">
        <v>25</v>
      </c>
      <c r="L13268">
        <v>20</v>
      </c>
      <c r="M13268">
        <v>25</v>
      </c>
      <c r="P13268">
        <v>25</v>
      </c>
    </row>
    <row r="13269" spans="1:19" x14ac:dyDescent="0.25">
      <c r="A13269">
        <v>2015</v>
      </c>
      <c r="B13269" s="6" t="s">
        <v>63</v>
      </c>
      <c r="C13269">
        <v>10</v>
      </c>
      <c r="D13269" t="s">
        <v>716</v>
      </c>
      <c r="G13269">
        <v>35</v>
      </c>
      <c r="J13269" t="s">
        <v>819</v>
      </c>
      <c r="K13269">
        <v>100</v>
      </c>
      <c r="L13269">
        <v>60</v>
      </c>
      <c r="M13269">
        <v>30</v>
      </c>
    </row>
    <row r="13270" spans="1:19" x14ac:dyDescent="0.25">
      <c r="A13270">
        <v>2015</v>
      </c>
      <c r="B13270" s="6" t="s">
        <v>63</v>
      </c>
      <c r="C13270">
        <v>11</v>
      </c>
      <c r="D13270" t="s">
        <v>716</v>
      </c>
      <c r="G13270">
        <v>10</v>
      </c>
      <c r="J13270" t="s">
        <v>805</v>
      </c>
      <c r="K13270">
        <v>55</v>
      </c>
      <c r="L13270">
        <v>40</v>
      </c>
      <c r="M13270">
        <v>50</v>
      </c>
      <c r="P13270">
        <v>40</v>
      </c>
    </row>
    <row r="13271" spans="1:19" x14ac:dyDescent="0.25">
      <c r="A13271">
        <v>2015</v>
      </c>
      <c r="B13271" s="6" t="s">
        <v>63</v>
      </c>
      <c r="C13271">
        <v>12</v>
      </c>
      <c r="D13271" t="s">
        <v>716</v>
      </c>
      <c r="E13271">
        <v>2</v>
      </c>
      <c r="F13271">
        <v>12.2</v>
      </c>
      <c r="G13271">
        <v>20</v>
      </c>
      <c r="H13271">
        <v>90</v>
      </c>
      <c r="I13271" s="31">
        <f>(SUM(G13271:G13280))/(1000-H13271)*1000</f>
        <v>170.32967032967034</v>
      </c>
      <c r="J13271" t="s">
        <v>801</v>
      </c>
      <c r="K13271">
        <v>25</v>
      </c>
      <c r="L13271">
        <v>20</v>
      </c>
      <c r="M13271">
        <v>20</v>
      </c>
    </row>
    <row r="13272" spans="1:19" x14ac:dyDescent="0.25">
      <c r="A13272">
        <v>2015</v>
      </c>
      <c r="B13272" s="6" t="s">
        <v>63</v>
      </c>
      <c r="C13272">
        <v>13</v>
      </c>
      <c r="D13272" t="s">
        <v>716</v>
      </c>
      <c r="G13272">
        <v>25</v>
      </c>
      <c r="J13272" t="s">
        <v>815</v>
      </c>
      <c r="K13272">
        <v>30</v>
      </c>
      <c r="L13272">
        <v>20</v>
      </c>
      <c r="M13272">
        <v>20</v>
      </c>
    </row>
    <row r="13273" spans="1:19" x14ac:dyDescent="0.25">
      <c r="A13273">
        <v>2015</v>
      </c>
      <c r="B13273" s="6" t="s">
        <v>63</v>
      </c>
      <c r="C13273">
        <v>14</v>
      </c>
      <c r="D13273" t="s">
        <v>716</v>
      </c>
      <c r="G13273">
        <v>5</v>
      </c>
      <c r="J13273" t="s">
        <v>803</v>
      </c>
      <c r="K13273">
        <v>5</v>
      </c>
      <c r="L13273">
        <v>5</v>
      </c>
      <c r="M13273">
        <v>5</v>
      </c>
    </row>
    <row r="13274" spans="1:19" x14ac:dyDescent="0.25">
      <c r="A13274">
        <v>2015</v>
      </c>
      <c r="B13274" s="6" t="s">
        <v>63</v>
      </c>
      <c r="C13274">
        <v>15</v>
      </c>
      <c r="D13274" t="s">
        <v>716</v>
      </c>
      <c r="G13274">
        <v>10</v>
      </c>
      <c r="J13274" t="s">
        <v>799</v>
      </c>
      <c r="K13274">
        <v>30</v>
      </c>
      <c r="L13274">
        <v>15</v>
      </c>
      <c r="M13274">
        <v>20</v>
      </c>
      <c r="P13274">
        <v>75</v>
      </c>
    </row>
    <row r="13275" spans="1:19" x14ac:dyDescent="0.25">
      <c r="A13275">
        <v>2015</v>
      </c>
      <c r="B13275" s="6" t="s">
        <v>63</v>
      </c>
      <c r="C13275">
        <v>16</v>
      </c>
      <c r="D13275" t="s">
        <v>716</v>
      </c>
      <c r="G13275">
        <v>30</v>
      </c>
      <c r="J13275" t="s">
        <v>815</v>
      </c>
      <c r="K13275">
        <v>50</v>
      </c>
      <c r="L13275">
        <v>30</v>
      </c>
      <c r="M13275">
        <v>40</v>
      </c>
      <c r="P13275">
        <v>10</v>
      </c>
    </row>
    <row r="13276" spans="1:19" x14ac:dyDescent="0.25">
      <c r="A13276">
        <v>2015</v>
      </c>
      <c r="B13276" s="6" t="s">
        <v>63</v>
      </c>
      <c r="C13276">
        <v>17</v>
      </c>
      <c r="D13276" t="s">
        <v>716</v>
      </c>
      <c r="G13276">
        <v>25</v>
      </c>
      <c r="J13276" t="s">
        <v>803</v>
      </c>
      <c r="K13276">
        <v>40</v>
      </c>
      <c r="L13276">
        <v>40</v>
      </c>
      <c r="M13276">
        <v>25</v>
      </c>
      <c r="P13276">
        <v>20</v>
      </c>
    </row>
    <row r="13277" spans="1:19" x14ac:dyDescent="0.25">
      <c r="A13277">
        <v>2015</v>
      </c>
      <c r="B13277" s="6" t="s">
        <v>63</v>
      </c>
      <c r="C13277">
        <v>18</v>
      </c>
      <c r="D13277" t="s">
        <v>716</v>
      </c>
      <c r="G13277">
        <v>5</v>
      </c>
      <c r="J13277" t="s">
        <v>803</v>
      </c>
      <c r="K13277">
        <v>10</v>
      </c>
      <c r="L13277">
        <v>10</v>
      </c>
      <c r="M13277">
        <v>5</v>
      </c>
    </row>
    <row r="13278" spans="1:19" x14ac:dyDescent="0.25">
      <c r="A13278">
        <v>2015</v>
      </c>
      <c r="B13278" s="6" t="s">
        <v>63</v>
      </c>
      <c r="C13278">
        <v>19</v>
      </c>
      <c r="D13278" t="s">
        <v>716</v>
      </c>
      <c r="G13278">
        <v>15</v>
      </c>
      <c r="J13278" t="s">
        <v>799</v>
      </c>
      <c r="K13278">
        <v>35</v>
      </c>
      <c r="L13278">
        <v>25</v>
      </c>
      <c r="M13278">
        <v>20</v>
      </c>
      <c r="N13278">
        <v>2</v>
      </c>
      <c r="P13278">
        <v>20</v>
      </c>
      <c r="Q13278" t="s">
        <v>48</v>
      </c>
    </row>
    <row r="13279" spans="1:19" x14ac:dyDescent="0.25">
      <c r="A13279">
        <v>2015</v>
      </c>
      <c r="B13279" s="6" t="s">
        <v>63</v>
      </c>
      <c r="C13279">
        <v>20</v>
      </c>
      <c r="D13279" t="s">
        <v>716</v>
      </c>
      <c r="G13279">
        <v>15</v>
      </c>
      <c r="J13279" t="s">
        <v>815</v>
      </c>
      <c r="K13279">
        <v>40</v>
      </c>
      <c r="L13279">
        <v>35</v>
      </c>
      <c r="M13279">
        <v>40</v>
      </c>
      <c r="P13279">
        <v>5</v>
      </c>
    </row>
    <row r="13280" spans="1:19" x14ac:dyDescent="0.25">
      <c r="A13280">
        <v>2015</v>
      </c>
      <c r="B13280" s="6" t="s">
        <v>63</v>
      </c>
      <c r="C13280">
        <v>21</v>
      </c>
      <c r="D13280" t="s">
        <v>716</v>
      </c>
      <c r="G13280">
        <v>5</v>
      </c>
      <c r="I13280" s="31"/>
      <c r="J13280" t="s">
        <v>799</v>
      </c>
      <c r="K13280">
        <v>15</v>
      </c>
      <c r="L13280">
        <v>10</v>
      </c>
      <c r="M13280">
        <v>5</v>
      </c>
      <c r="O13280">
        <v>25</v>
      </c>
    </row>
    <row r="13281" spans="1:21" x14ac:dyDescent="0.25">
      <c r="A13281">
        <v>2015</v>
      </c>
      <c r="B13281" s="6" t="s">
        <v>63</v>
      </c>
      <c r="C13281">
        <v>22</v>
      </c>
      <c r="D13281" t="s">
        <v>716</v>
      </c>
      <c r="E13281">
        <v>3</v>
      </c>
      <c r="F13281">
        <v>12.2</v>
      </c>
      <c r="G13281">
        <v>5</v>
      </c>
      <c r="H13281">
        <v>0</v>
      </c>
      <c r="I13281">
        <f>(SUM(G13281:G13287))/(1000-H13281)*1000</f>
        <v>100</v>
      </c>
      <c r="J13281" t="s">
        <v>803</v>
      </c>
      <c r="K13281">
        <v>10</v>
      </c>
      <c r="L13281">
        <v>5</v>
      </c>
      <c r="M13281">
        <v>5</v>
      </c>
    </row>
    <row r="13282" spans="1:21" x14ac:dyDescent="0.25">
      <c r="A13282">
        <v>2015</v>
      </c>
      <c r="B13282" s="6" t="s">
        <v>63</v>
      </c>
      <c r="C13282">
        <v>23</v>
      </c>
      <c r="D13282" t="s">
        <v>716</v>
      </c>
      <c r="G13282">
        <v>20</v>
      </c>
      <c r="J13282" t="s">
        <v>799</v>
      </c>
      <c r="K13282">
        <v>25</v>
      </c>
      <c r="L13282">
        <v>15</v>
      </c>
      <c r="M13282">
        <v>15</v>
      </c>
      <c r="P13282">
        <v>10</v>
      </c>
      <c r="Q13282" t="s">
        <v>156</v>
      </c>
    </row>
    <row r="13283" spans="1:21" x14ac:dyDescent="0.25">
      <c r="A13283">
        <v>2015</v>
      </c>
      <c r="B13283" s="6" t="s">
        <v>63</v>
      </c>
      <c r="C13283">
        <v>24</v>
      </c>
      <c r="D13283" t="s">
        <v>716</v>
      </c>
      <c r="G13283">
        <v>10</v>
      </c>
      <c r="J13283" t="s">
        <v>799</v>
      </c>
      <c r="K13283">
        <v>20</v>
      </c>
      <c r="L13283">
        <v>15</v>
      </c>
      <c r="M13283">
        <v>15</v>
      </c>
      <c r="O13283">
        <v>5</v>
      </c>
    </row>
    <row r="13284" spans="1:21" x14ac:dyDescent="0.25">
      <c r="A13284">
        <v>2015</v>
      </c>
      <c r="B13284" s="6" t="s">
        <v>63</v>
      </c>
      <c r="C13284">
        <v>25</v>
      </c>
      <c r="D13284" t="s">
        <v>716</v>
      </c>
      <c r="G13284">
        <v>15</v>
      </c>
      <c r="J13284" t="s">
        <v>802</v>
      </c>
      <c r="K13284">
        <v>25</v>
      </c>
      <c r="L13284">
        <v>15</v>
      </c>
      <c r="M13284">
        <v>15</v>
      </c>
      <c r="U13284" t="s">
        <v>820</v>
      </c>
    </row>
    <row r="13285" spans="1:21" x14ac:dyDescent="0.25">
      <c r="A13285">
        <v>2015</v>
      </c>
      <c r="B13285" s="6" t="s">
        <v>63</v>
      </c>
      <c r="C13285">
        <v>26</v>
      </c>
      <c r="D13285" t="s">
        <v>716</v>
      </c>
      <c r="G13285">
        <v>5</v>
      </c>
      <c r="J13285" t="s">
        <v>805</v>
      </c>
      <c r="K13285">
        <v>10</v>
      </c>
      <c r="L13285">
        <v>5</v>
      </c>
      <c r="M13285">
        <v>5</v>
      </c>
    </row>
    <row r="13286" spans="1:21" x14ac:dyDescent="0.25">
      <c r="A13286">
        <v>2015</v>
      </c>
      <c r="B13286" s="6" t="s">
        <v>63</v>
      </c>
      <c r="C13286">
        <v>27</v>
      </c>
      <c r="D13286" t="s">
        <v>716</v>
      </c>
      <c r="G13286">
        <v>25</v>
      </c>
      <c r="J13286" t="s">
        <v>807</v>
      </c>
      <c r="K13286">
        <v>50</v>
      </c>
      <c r="L13286">
        <v>40</v>
      </c>
      <c r="M13286">
        <v>30</v>
      </c>
      <c r="P13286">
        <v>35</v>
      </c>
    </row>
    <row r="13287" spans="1:21" x14ac:dyDescent="0.25">
      <c r="A13287">
        <v>2015</v>
      </c>
      <c r="B13287" s="6" t="s">
        <v>63</v>
      </c>
      <c r="C13287">
        <v>28</v>
      </c>
      <c r="D13287" t="s">
        <v>716</v>
      </c>
      <c r="G13287">
        <v>20</v>
      </c>
      <c r="J13287" t="s">
        <v>805</v>
      </c>
      <c r="K13287">
        <v>25</v>
      </c>
      <c r="L13287">
        <v>15</v>
      </c>
      <c r="M13287">
        <v>20</v>
      </c>
      <c r="N13287">
        <v>4</v>
      </c>
      <c r="P13287">
        <v>5</v>
      </c>
      <c r="U13287" t="s">
        <v>715</v>
      </c>
    </row>
    <row r="13288" spans="1:21" x14ac:dyDescent="0.25">
      <c r="A13288">
        <v>2015</v>
      </c>
      <c r="B13288" s="6" t="s">
        <v>63</v>
      </c>
      <c r="C13288">
        <v>29</v>
      </c>
      <c r="D13288" t="s">
        <v>716</v>
      </c>
      <c r="E13288">
        <v>4</v>
      </c>
      <c r="F13288">
        <v>12.2</v>
      </c>
      <c r="G13288">
        <v>10</v>
      </c>
      <c r="H13288">
        <v>120</v>
      </c>
      <c r="I13288">
        <f>(SUM(G13288:G13297))/(1000-H13288)*1000</f>
        <v>244.31818181818181</v>
      </c>
      <c r="J13288" t="s">
        <v>801</v>
      </c>
      <c r="K13288">
        <v>20</v>
      </c>
      <c r="L13288">
        <v>15</v>
      </c>
      <c r="M13288">
        <v>15</v>
      </c>
      <c r="P13288">
        <v>10</v>
      </c>
    </row>
    <row r="13289" spans="1:21" x14ac:dyDescent="0.25">
      <c r="A13289">
        <v>2015</v>
      </c>
      <c r="B13289" s="6" t="s">
        <v>63</v>
      </c>
      <c r="C13289">
        <v>30</v>
      </c>
      <c r="D13289" t="s">
        <v>716</v>
      </c>
      <c r="G13289">
        <v>30</v>
      </c>
      <c r="I13289" s="31"/>
      <c r="J13289" t="s">
        <v>807</v>
      </c>
      <c r="K13289">
        <v>40</v>
      </c>
      <c r="L13289">
        <v>40</v>
      </c>
      <c r="M13289">
        <v>25</v>
      </c>
      <c r="P13289">
        <v>10</v>
      </c>
      <c r="U13289" t="s">
        <v>727</v>
      </c>
    </row>
    <row r="13290" spans="1:21" x14ac:dyDescent="0.25">
      <c r="A13290">
        <v>2015</v>
      </c>
      <c r="B13290" s="6" t="s">
        <v>63</v>
      </c>
      <c r="C13290">
        <v>31</v>
      </c>
      <c r="D13290" t="s">
        <v>716</v>
      </c>
      <c r="G13290">
        <v>40</v>
      </c>
      <c r="J13290" t="s">
        <v>807</v>
      </c>
      <c r="K13290">
        <v>60</v>
      </c>
      <c r="L13290">
        <v>40</v>
      </c>
      <c r="M13290">
        <v>50</v>
      </c>
    </row>
    <row r="13291" spans="1:21" x14ac:dyDescent="0.25">
      <c r="A13291">
        <v>2015</v>
      </c>
      <c r="B13291" s="6" t="s">
        <v>63</v>
      </c>
      <c r="C13291">
        <v>32</v>
      </c>
      <c r="D13291" t="s">
        <v>716</v>
      </c>
      <c r="G13291">
        <v>5</v>
      </c>
      <c r="J13291" t="s">
        <v>799</v>
      </c>
      <c r="K13291">
        <v>50</v>
      </c>
      <c r="L13291">
        <v>25</v>
      </c>
      <c r="M13291">
        <v>30</v>
      </c>
      <c r="P13291">
        <v>70</v>
      </c>
    </row>
    <row r="13292" spans="1:21" x14ac:dyDescent="0.25">
      <c r="A13292">
        <v>2015</v>
      </c>
      <c r="B13292" s="6" t="s">
        <v>63</v>
      </c>
      <c r="C13292">
        <v>33</v>
      </c>
      <c r="D13292" t="s">
        <v>716</v>
      </c>
      <c r="G13292">
        <v>20</v>
      </c>
      <c r="J13292" t="s">
        <v>799</v>
      </c>
      <c r="K13292">
        <v>45</v>
      </c>
      <c r="L13292">
        <v>25</v>
      </c>
      <c r="M13292">
        <v>25</v>
      </c>
      <c r="P13292">
        <v>70</v>
      </c>
    </row>
    <row r="13293" spans="1:21" x14ac:dyDescent="0.25">
      <c r="A13293">
        <v>2015</v>
      </c>
      <c r="B13293" s="6" t="s">
        <v>63</v>
      </c>
      <c r="C13293">
        <v>34</v>
      </c>
      <c r="D13293" t="s">
        <v>716</v>
      </c>
      <c r="G13293">
        <v>25</v>
      </c>
      <c r="J13293" t="s">
        <v>807</v>
      </c>
      <c r="K13293">
        <v>60</v>
      </c>
      <c r="L13293">
        <v>30</v>
      </c>
      <c r="M13293">
        <v>25</v>
      </c>
    </row>
    <row r="13294" spans="1:21" x14ac:dyDescent="0.25">
      <c r="A13294">
        <v>2015</v>
      </c>
      <c r="B13294" s="6" t="s">
        <v>63</v>
      </c>
      <c r="C13294">
        <v>35</v>
      </c>
      <c r="D13294" t="s">
        <v>716</v>
      </c>
      <c r="G13294">
        <v>20</v>
      </c>
      <c r="J13294" t="s">
        <v>804</v>
      </c>
      <c r="K13294">
        <v>35</v>
      </c>
      <c r="L13294">
        <v>25</v>
      </c>
      <c r="M13294">
        <v>20</v>
      </c>
    </row>
    <row r="13295" spans="1:21" x14ac:dyDescent="0.25">
      <c r="A13295">
        <v>2015</v>
      </c>
      <c r="B13295" s="6" t="s">
        <v>63</v>
      </c>
      <c r="C13295">
        <v>36</v>
      </c>
      <c r="D13295" t="s">
        <v>716</v>
      </c>
      <c r="G13295">
        <v>30</v>
      </c>
      <c r="J13295" t="s">
        <v>805</v>
      </c>
      <c r="K13295">
        <v>40</v>
      </c>
      <c r="L13295">
        <v>25</v>
      </c>
      <c r="M13295">
        <v>30</v>
      </c>
      <c r="P13295">
        <v>10</v>
      </c>
    </row>
    <row r="13296" spans="1:21" x14ac:dyDescent="0.25">
      <c r="A13296">
        <v>2015</v>
      </c>
      <c r="B13296" s="6" t="s">
        <v>63</v>
      </c>
      <c r="C13296">
        <v>37</v>
      </c>
      <c r="D13296" t="s">
        <v>716</v>
      </c>
      <c r="G13296">
        <v>25</v>
      </c>
      <c r="J13296" t="s">
        <v>804</v>
      </c>
      <c r="K13296">
        <v>30</v>
      </c>
      <c r="L13296">
        <v>25</v>
      </c>
      <c r="M13296">
        <v>20</v>
      </c>
    </row>
    <row r="13297" spans="1:21" x14ac:dyDescent="0.25">
      <c r="A13297">
        <v>2015</v>
      </c>
      <c r="B13297" s="6" t="s">
        <v>63</v>
      </c>
      <c r="C13297">
        <v>38</v>
      </c>
      <c r="D13297" t="s">
        <v>716</v>
      </c>
      <c r="G13297">
        <v>10</v>
      </c>
      <c r="J13297" t="s">
        <v>799</v>
      </c>
      <c r="K13297">
        <v>25</v>
      </c>
      <c r="L13297">
        <v>20</v>
      </c>
      <c r="M13297">
        <v>20</v>
      </c>
      <c r="N13297">
        <v>5</v>
      </c>
      <c r="P13297">
        <v>5</v>
      </c>
      <c r="Q13297" t="s">
        <v>48</v>
      </c>
    </row>
    <row r="13298" spans="1:21" x14ac:dyDescent="0.25">
      <c r="A13298">
        <v>2015</v>
      </c>
      <c r="B13298" s="6" t="s">
        <v>63</v>
      </c>
      <c r="C13298">
        <v>39</v>
      </c>
      <c r="D13298" t="s">
        <v>817</v>
      </c>
      <c r="E13298">
        <v>5</v>
      </c>
      <c r="F13298">
        <v>10.91</v>
      </c>
      <c r="G13298">
        <v>4</v>
      </c>
      <c r="H13298">
        <v>110</v>
      </c>
      <c r="I13298">
        <f>(SUM(G13298:G13304))/(1000-H13298)*1000</f>
        <v>82.022471910112358</v>
      </c>
      <c r="J13298" t="s">
        <v>799</v>
      </c>
      <c r="K13298">
        <v>10</v>
      </c>
      <c r="L13298">
        <v>7</v>
      </c>
      <c r="M13298">
        <v>6</v>
      </c>
    </row>
    <row r="13299" spans="1:21" x14ac:dyDescent="0.25">
      <c r="A13299">
        <v>2015</v>
      </c>
      <c r="B13299" s="6" t="s">
        <v>63</v>
      </c>
      <c r="C13299">
        <v>40</v>
      </c>
      <c r="D13299" t="s">
        <v>817</v>
      </c>
      <c r="G13299">
        <v>3</v>
      </c>
      <c r="J13299" t="s">
        <v>799</v>
      </c>
      <c r="K13299">
        <v>14</v>
      </c>
      <c r="L13299">
        <v>11</v>
      </c>
      <c r="M13299">
        <v>12</v>
      </c>
      <c r="P13299">
        <v>70</v>
      </c>
      <c r="S13299" t="s">
        <v>31</v>
      </c>
    </row>
    <row r="13300" spans="1:21" x14ac:dyDescent="0.25">
      <c r="A13300">
        <v>2015</v>
      </c>
      <c r="B13300" s="6" t="s">
        <v>63</v>
      </c>
      <c r="C13300">
        <v>41</v>
      </c>
      <c r="D13300" t="s">
        <v>817</v>
      </c>
      <c r="G13300">
        <v>1</v>
      </c>
      <c r="J13300" t="s">
        <v>803</v>
      </c>
      <c r="K13300">
        <v>9</v>
      </c>
      <c r="L13300">
        <v>7</v>
      </c>
      <c r="M13300">
        <v>7</v>
      </c>
    </row>
    <row r="13301" spans="1:21" x14ac:dyDescent="0.25">
      <c r="A13301">
        <v>2015</v>
      </c>
      <c r="B13301" s="6" t="s">
        <v>63</v>
      </c>
      <c r="C13301">
        <v>42</v>
      </c>
      <c r="D13301" t="s">
        <v>817</v>
      </c>
      <c r="G13301">
        <v>35</v>
      </c>
      <c r="J13301" t="s">
        <v>807</v>
      </c>
      <c r="K13301">
        <v>50</v>
      </c>
      <c r="L13301">
        <v>5</v>
      </c>
      <c r="M13301">
        <v>30</v>
      </c>
    </row>
    <row r="13302" spans="1:21" x14ac:dyDescent="0.25">
      <c r="A13302">
        <v>2015</v>
      </c>
      <c r="B13302" s="6" t="s">
        <v>63</v>
      </c>
      <c r="C13302">
        <v>43</v>
      </c>
      <c r="D13302" t="s">
        <v>817</v>
      </c>
      <c r="G13302">
        <v>7</v>
      </c>
      <c r="J13302" t="s">
        <v>802</v>
      </c>
      <c r="K13302">
        <v>15</v>
      </c>
      <c r="L13302">
        <v>8</v>
      </c>
      <c r="M13302">
        <v>5</v>
      </c>
      <c r="P13302">
        <v>5</v>
      </c>
    </row>
    <row r="13303" spans="1:21" x14ac:dyDescent="0.25">
      <c r="A13303">
        <v>2015</v>
      </c>
      <c r="B13303" s="6" t="s">
        <v>63</v>
      </c>
      <c r="C13303">
        <v>44</v>
      </c>
      <c r="D13303" t="s">
        <v>817</v>
      </c>
      <c r="G13303">
        <v>15</v>
      </c>
      <c r="J13303" t="s">
        <v>799</v>
      </c>
      <c r="K13303">
        <v>18</v>
      </c>
      <c r="L13303">
        <v>18</v>
      </c>
      <c r="M13303">
        <v>10</v>
      </c>
    </row>
    <row r="13304" spans="1:21" x14ac:dyDescent="0.25">
      <c r="A13304">
        <v>2015</v>
      </c>
      <c r="B13304" s="6" t="s">
        <v>63</v>
      </c>
      <c r="C13304">
        <v>45</v>
      </c>
      <c r="D13304" t="s">
        <v>817</v>
      </c>
      <c r="G13304">
        <v>8</v>
      </c>
      <c r="J13304" t="s">
        <v>799</v>
      </c>
      <c r="K13304">
        <v>10</v>
      </c>
      <c r="L13304">
        <v>9</v>
      </c>
      <c r="M13304">
        <v>5</v>
      </c>
      <c r="U13304" t="s">
        <v>715</v>
      </c>
    </row>
    <row r="13305" spans="1:21" x14ac:dyDescent="0.25">
      <c r="A13305">
        <v>2015</v>
      </c>
      <c r="B13305" s="6" t="s">
        <v>63</v>
      </c>
      <c r="C13305">
        <v>46</v>
      </c>
      <c r="D13305" t="s">
        <v>817</v>
      </c>
      <c r="E13305">
        <v>6</v>
      </c>
      <c r="F13305">
        <v>10.91</v>
      </c>
      <c r="G13305">
        <v>25</v>
      </c>
      <c r="H13305">
        <v>35</v>
      </c>
      <c r="I13305">
        <f>(SUM(G13305:G13314))/(1000-H13305)*1000</f>
        <v>108.80829015544042</v>
      </c>
      <c r="J13305" t="s">
        <v>801</v>
      </c>
      <c r="K13305">
        <v>40</v>
      </c>
      <c r="L13305">
        <v>25</v>
      </c>
      <c r="M13305">
        <v>15</v>
      </c>
    </row>
    <row r="13306" spans="1:21" x14ac:dyDescent="0.25">
      <c r="A13306">
        <v>2015</v>
      </c>
      <c r="B13306" s="6" t="s">
        <v>63</v>
      </c>
      <c r="C13306">
        <v>47</v>
      </c>
      <c r="D13306" t="s">
        <v>817</v>
      </c>
      <c r="G13306">
        <v>6</v>
      </c>
      <c r="J13306" t="s">
        <v>799</v>
      </c>
      <c r="K13306">
        <v>20</v>
      </c>
      <c r="L13306">
        <v>10</v>
      </c>
      <c r="M13306">
        <v>25</v>
      </c>
      <c r="P13306">
        <v>50</v>
      </c>
    </row>
    <row r="13307" spans="1:21" x14ac:dyDescent="0.25">
      <c r="A13307">
        <v>2015</v>
      </c>
      <c r="B13307" s="6" t="s">
        <v>63</v>
      </c>
      <c r="C13307">
        <v>48</v>
      </c>
      <c r="D13307" t="s">
        <v>817</v>
      </c>
      <c r="G13307">
        <v>2</v>
      </c>
      <c r="J13307" t="s">
        <v>802</v>
      </c>
      <c r="K13307">
        <v>20</v>
      </c>
      <c r="L13307">
        <v>12</v>
      </c>
      <c r="M13307">
        <v>8</v>
      </c>
      <c r="P13307">
        <v>10</v>
      </c>
    </row>
    <row r="13308" spans="1:21" x14ac:dyDescent="0.25">
      <c r="A13308">
        <v>2015</v>
      </c>
      <c r="B13308" s="6" t="s">
        <v>63</v>
      </c>
      <c r="C13308">
        <v>49</v>
      </c>
      <c r="D13308" t="s">
        <v>817</v>
      </c>
      <c r="G13308">
        <v>12</v>
      </c>
      <c r="J13308" t="s">
        <v>802</v>
      </c>
      <c r="K13308">
        <v>32</v>
      </c>
      <c r="L13308">
        <v>15</v>
      </c>
      <c r="M13308">
        <v>12</v>
      </c>
      <c r="P13308">
        <v>40</v>
      </c>
    </row>
    <row r="13309" spans="1:21" x14ac:dyDescent="0.25">
      <c r="A13309">
        <v>2015</v>
      </c>
      <c r="B13309" s="6" t="s">
        <v>63</v>
      </c>
      <c r="C13309">
        <v>50</v>
      </c>
      <c r="D13309" t="s">
        <v>817</v>
      </c>
      <c r="G13309">
        <v>1</v>
      </c>
      <c r="I13309" s="31"/>
      <c r="J13309" t="s">
        <v>799</v>
      </c>
      <c r="K13309">
        <v>5</v>
      </c>
      <c r="L13309">
        <v>4</v>
      </c>
      <c r="M13309">
        <v>5</v>
      </c>
    </row>
    <row r="13310" spans="1:21" x14ac:dyDescent="0.25">
      <c r="A13310">
        <v>2015</v>
      </c>
      <c r="B13310" s="6" t="s">
        <v>63</v>
      </c>
      <c r="C13310">
        <v>51</v>
      </c>
      <c r="D13310" t="s">
        <v>817</v>
      </c>
      <c r="G13310">
        <v>10</v>
      </c>
      <c r="J13310" t="s">
        <v>799</v>
      </c>
      <c r="K13310">
        <v>10</v>
      </c>
      <c r="L13310">
        <v>6</v>
      </c>
      <c r="M13310">
        <v>28</v>
      </c>
      <c r="P13310">
        <v>25</v>
      </c>
    </row>
    <row r="13311" spans="1:21" x14ac:dyDescent="0.25">
      <c r="A13311">
        <v>2015</v>
      </c>
      <c r="B13311" s="6" t="s">
        <v>63</v>
      </c>
      <c r="C13311">
        <v>52</v>
      </c>
      <c r="D13311" t="s">
        <v>817</v>
      </c>
      <c r="G13311">
        <v>1</v>
      </c>
      <c r="J13311" t="s">
        <v>799</v>
      </c>
      <c r="K13311">
        <v>8</v>
      </c>
      <c r="L13311">
        <v>6</v>
      </c>
      <c r="M13311">
        <v>1</v>
      </c>
      <c r="S13311" t="s">
        <v>31</v>
      </c>
    </row>
    <row r="13312" spans="1:21" x14ac:dyDescent="0.25">
      <c r="A13312">
        <v>2015</v>
      </c>
      <c r="B13312" s="6" t="s">
        <v>63</v>
      </c>
      <c r="C13312">
        <v>53</v>
      </c>
      <c r="D13312" t="s">
        <v>817</v>
      </c>
      <c r="G13312">
        <v>6</v>
      </c>
      <c r="J13312" t="s">
        <v>803</v>
      </c>
      <c r="K13312">
        <v>9</v>
      </c>
      <c r="L13312">
        <v>4</v>
      </c>
      <c r="M13312">
        <v>6</v>
      </c>
      <c r="U13312" t="s">
        <v>279</v>
      </c>
    </row>
    <row r="13313" spans="1:19" x14ac:dyDescent="0.25">
      <c r="A13313">
        <v>2015</v>
      </c>
      <c r="B13313" s="6" t="s">
        <v>63</v>
      </c>
      <c r="C13313">
        <v>54</v>
      </c>
      <c r="D13313" t="s">
        <v>817</v>
      </c>
      <c r="G13313">
        <v>15</v>
      </c>
      <c r="J13313" t="s">
        <v>802</v>
      </c>
      <c r="K13313">
        <v>19</v>
      </c>
      <c r="L13313">
        <v>15</v>
      </c>
      <c r="M13313">
        <v>18</v>
      </c>
      <c r="P13313">
        <v>30</v>
      </c>
    </row>
    <row r="13314" spans="1:19" x14ac:dyDescent="0.25">
      <c r="A13314">
        <v>2015</v>
      </c>
      <c r="B13314" s="6" t="s">
        <v>63</v>
      </c>
      <c r="C13314">
        <v>55</v>
      </c>
      <c r="D13314" t="s">
        <v>817</v>
      </c>
      <c r="G13314">
        <v>27</v>
      </c>
      <c r="J13314" t="s">
        <v>799</v>
      </c>
      <c r="K13314">
        <v>31</v>
      </c>
      <c r="L13314">
        <v>23</v>
      </c>
      <c r="M13314">
        <v>27</v>
      </c>
      <c r="P13314">
        <v>10</v>
      </c>
    </row>
    <row r="13315" spans="1:19" x14ac:dyDescent="0.25">
      <c r="A13315">
        <v>2015</v>
      </c>
      <c r="B13315" s="6" t="s">
        <v>70</v>
      </c>
      <c r="C13315">
        <v>1</v>
      </c>
      <c r="D13315" t="s">
        <v>716</v>
      </c>
      <c r="E13315">
        <v>1</v>
      </c>
      <c r="F13315">
        <v>9.4</v>
      </c>
      <c r="G13315">
        <v>55</v>
      </c>
      <c r="H13315">
        <v>0</v>
      </c>
      <c r="I13315">
        <f>(SUM(G13315:G13325))/(1000-H13315)*1000</f>
        <v>251</v>
      </c>
      <c r="J13315" t="s">
        <v>804</v>
      </c>
      <c r="K13315">
        <v>140</v>
      </c>
      <c r="L13315">
        <v>60</v>
      </c>
      <c r="M13315">
        <v>50</v>
      </c>
      <c r="P13315">
        <v>20</v>
      </c>
    </row>
    <row r="13316" spans="1:19" x14ac:dyDescent="0.25">
      <c r="A13316">
        <v>2015</v>
      </c>
      <c r="B13316" s="6" t="s">
        <v>70</v>
      </c>
      <c r="C13316">
        <v>2</v>
      </c>
      <c r="D13316" t="s">
        <v>716</v>
      </c>
      <c r="G13316">
        <v>5</v>
      </c>
      <c r="J13316" t="s">
        <v>821</v>
      </c>
      <c r="K13316">
        <v>5</v>
      </c>
      <c r="L13316">
        <v>5</v>
      </c>
      <c r="M13316">
        <v>3</v>
      </c>
    </row>
    <row r="13317" spans="1:19" x14ac:dyDescent="0.25">
      <c r="A13317">
        <v>2015</v>
      </c>
      <c r="B13317" s="6" t="s">
        <v>70</v>
      </c>
      <c r="C13317">
        <v>3</v>
      </c>
      <c r="D13317" t="s">
        <v>716</v>
      </c>
      <c r="G13317">
        <v>15</v>
      </c>
      <c r="J13317" t="s">
        <v>815</v>
      </c>
      <c r="K13317">
        <v>25</v>
      </c>
      <c r="L13317">
        <v>20</v>
      </c>
      <c r="M13317">
        <v>30</v>
      </c>
    </row>
    <row r="13318" spans="1:19" x14ac:dyDescent="0.25">
      <c r="A13318">
        <v>2015</v>
      </c>
      <c r="B13318" s="6" t="s">
        <v>70</v>
      </c>
      <c r="C13318">
        <v>4</v>
      </c>
      <c r="D13318" t="s">
        <v>716</v>
      </c>
      <c r="G13318">
        <v>10</v>
      </c>
      <c r="J13318" t="s">
        <v>805</v>
      </c>
      <c r="K13318">
        <v>10</v>
      </c>
      <c r="L13318">
        <v>10</v>
      </c>
      <c r="M13318">
        <v>10</v>
      </c>
    </row>
    <row r="13319" spans="1:19" x14ac:dyDescent="0.25">
      <c r="A13319">
        <v>2015</v>
      </c>
      <c r="B13319" s="6" t="s">
        <v>70</v>
      </c>
      <c r="C13319">
        <v>5</v>
      </c>
      <c r="D13319" t="s">
        <v>716</v>
      </c>
      <c r="G13319">
        <v>10</v>
      </c>
      <c r="J13319" t="s">
        <v>803</v>
      </c>
      <c r="K13319">
        <v>15</v>
      </c>
      <c r="L13319">
        <v>10</v>
      </c>
      <c r="M13319">
        <v>5</v>
      </c>
    </row>
    <row r="13320" spans="1:19" x14ac:dyDescent="0.25">
      <c r="A13320">
        <v>2015</v>
      </c>
      <c r="B13320" s="6" t="s">
        <v>70</v>
      </c>
      <c r="C13320">
        <v>6</v>
      </c>
      <c r="D13320" t="s">
        <v>716</v>
      </c>
      <c r="G13320">
        <v>20</v>
      </c>
      <c r="J13320" t="s">
        <v>805</v>
      </c>
      <c r="K13320">
        <v>30</v>
      </c>
      <c r="L13320">
        <v>30</v>
      </c>
      <c r="M13320">
        <v>15</v>
      </c>
      <c r="P13320">
        <v>10</v>
      </c>
    </row>
    <row r="13321" spans="1:19" x14ac:dyDescent="0.25">
      <c r="A13321">
        <v>2015</v>
      </c>
      <c r="B13321" s="6" t="s">
        <v>70</v>
      </c>
      <c r="C13321">
        <v>7</v>
      </c>
      <c r="D13321" t="s">
        <v>716</v>
      </c>
      <c r="G13321">
        <v>8</v>
      </c>
      <c r="J13321" t="s">
        <v>803</v>
      </c>
      <c r="K13321">
        <v>10</v>
      </c>
      <c r="L13321">
        <v>8</v>
      </c>
      <c r="M13321">
        <v>5</v>
      </c>
    </row>
    <row r="13322" spans="1:19" x14ac:dyDescent="0.25">
      <c r="A13322">
        <v>2015</v>
      </c>
      <c r="B13322" s="6" t="s">
        <v>70</v>
      </c>
      <c r="C13322">
        <v>8</v>
      </c>
      <c r="D13322" t="s">
        <v>716</v>
      </c>
      <c r="G13322">
        <v>35</v>
      </c>
      <c r="J13322" t="s">
        <v>803</v>
      </c>
      <c r="K13322">
        <v>50</v>
      </c>
      <c r="L13322">
        <v>40</v>
      </c>
      <c r="M13322">
        <v>20</v>
      </c>
    </row>
    <row r="13323" spans="1:19" x14ac:dyDescent="0.25">
      <c r="A13323">
        <v>2015</v>
      </c>
      <c r="B13323" s="6" t="s">
        <v>70</v>
      </c>
      <c r="C13323">
        <v>9</v>
      </c>
      <c r="D13323" t="s">
        <v>716</v>
      </c>
      <c r="G13323">
        <v>3</v>
      </c>
      <c r="J13323" t="s">
        <v>805</v>
      </c>
      <c r="K13323">
        <v>10</v>
      </c>
      <c r="L13323">
        <v>10</v>
      </c>
      <c r="M13323">
        <v>5</v>
      </c>
    </row>
    <row r="13324" spans="1:19" x14ac:dyDescent="0.25">
      <c r="A13324">
        <v>2015</v>
      </c>
      <c r="B13324" s="6" t="s">
        <v>70</v>
      </c>
      <c r="C13324">
        <v>10</v>
      </c>
      <c r="D13324" t="s">
        <v>716</v>
      </c>
      <c r="G13324">
        <v>20</v>
      </c>
      <c r="I13324" s="31"/>
      <c r="J13324" t="s">
        <v>806</v>
      </c>
      <c r="K13324">
        <v>20</v>
      </c>
      <c r="L13324">
        <v>20</v>
      </c>
      <c r="M13324">
        <v>10</v>
      </c>
    </row>
    <row r="13325" spans="1:19" x14ac:dyDescent="0.25">
      <c r="A13325">
        <v>2015</v>
      </c>
      <c r="B13325" s="6" t="s">
        <v>70</v>
      </c>
      <c r="C13325">
        <v>11</v>
      </c>
      <c r="D13325" t="s">
        <v>716</v>
      </c>
      <c r="G13325">
        <v>70</v>
      </c>
      <c r="J13325" t="s">
        <v>807</v>
      </c>
      <c r="K13325">
        <v>90</v>
      </c>
      <c r="L13325">
        <v>80</v>
      </c>
      <c r="M13325">
        <v>40</v>
      </c>
      <c r="S13325" t="s">
        <v>47</v>
      </c>
    </row>
    <row r="13326" spans="1:19" x14ac:dyDescent="0.25">
      <c r="A13326">
        <v>2015</v>
      </c>
      <c r="B13326" s="6" t="s">
        <v>70</v>
      </c>
      <c r="C13326">
        <v>12</v>
      </c>
      <c r="D13326" t="s">
        <v>716</v>
      </c>
      <c r="E13326">
        <v>2</v>
      </c>
      <c r="F13326">
        <v>9.4</v>
      </c>
      <c r="G13326">
        <v>10</v>
      </c>
      <c r="H13326">
        <v>0</v>
      </c>
      <c r="I13326">
        <f>(SUM(G13326:G13342))/(1000-H13326)*1000</f>
        <v>275</v>
      </c>
      <c r="J13326" t="s">
        <v>805</v>
      </c>
      <c r="K13326">
        <v>25</v>
      </c>
      <c r="L13326">
        <v>25</v>
      </c>
      <c r="M13326">
        <v>15</v>
      </c>
    </row>
    <row r="13327" spans="1:19" x14ac:dyDescent="0.25">
      <c r="A13327">
        <v>2015</v>
      </c>
      <c r="B13327" s="6" t="s">
        <v>70</v>
      </c>
      <c r="C13327">
        <v>13</v>
      </c>
      <c r="D13327" t="s">
        <v>716</v>
      </c>
      <c r="G13327">
        <v>10</v>
      </c>
      <c r="J13327" t="s">
        <v>822</v>
      </c>
      <c r="K13327">
        <v>10</v>
      </c>
      <c r="L13327">
        <v>10</v>
      </c>
      <c r="M13327">
        <v>3</v>
      </c>
    </row>
    <row r="13328" spans="1:19" x14ac:dyDescent="0.25">
      <c r="A13328">
        <v>2015</v>
      </c>
      <c r="B13328" s="6" t="s">
        <v>70</v>
      </c>
      <c r="C13328">
        <v>14</v>
      </c>
      <c r="D13328" t="s">
        <v>716</v>
      </c>
      <c r="G13328">
        <v>10</v>
      </c>
      <c r="J13328" t="s">
        <v>803</v>
      </c>
      <c r="K13328">
        <v>10</v>
      </c>
      <c r="L13328">
        <v>10</v>
      </c>
      <c r="M13328">
        <v>5</v>
      </c>
    </row>
    <row r="13329" spans="1:19" x14ac:dyDescent="0.25">
      <c r="A13329">
        <v>2015</v>
      </c>
      <c r="B13329" s="6" t="s">
        <v>70</v>
      </c>
      <c r="C13329">
        <v>15</v>
      </c>
      <c r="D13329" t="s">
        <v>716</v>
      </c>
      <c r="G13329">
        <v>25</v>
      </c>
      <c r="J13329" t="s">
        <v>803</v>
      </c>
      <c r="K13329">
        <v>25</v>
      </c>
      <c r="L13329">
        <v>15</v>
      </c>
      <c r="M13329">
        <v>10</v>
      </c>
    </row>
    <row r="13330" spans="1:19" x14ac:dyDescent="0.25">
      <c r="A13330">
        <v>2015</v>
      </c>
      <c r="B13330" s="6" t="s">
        <v>70</v>
      </c>
      <c r="C13330">
        <v>16</v>
      </c>
      <c r="D13330" t="s">
        <v>716</v>
      </c>
      <c r="G13330">
        <v>25</v>
      </c>
      <c r="J13330" t="s">
        <v>805</v>
      </c>
      <c r="K13330">
        <v>25</v>
      </c>
      <c r="L13330">
        <v>25</v>
      </c>
      <c r="M13330">
        <v>15</v>
      </c>
    </row>
    <row r="13331" spans="1:19" x14ac:dyDescent="0.25">
      <c r="A13331">
        <v>2015</v>
      </c>
      <c r="B13331" s="6" t="s">
        <v>70</v>
      </c>
      <c r="C13331">
        <v>17</v>
      </c>
      <c r="D13331" t="s">
        <v>716</v>
      </c>
      <c r="G13331">
        <v>10</v>
      </c>
      <c r="J13331" t="s">
        <v>803</v>
      </c>
      <c r="K13331">
        <v>10</v>
      </c>
      <c r="L13331">
        <v>10</v>
      </c>
      <c r="M13331">
        <v>10</v>
      </c>
    </row>
    <row r="13332" spans="1:19" x14ac:dyDescent="0.25">
      <c r="A13332">
        <v>2015</v>
      </c>
      <c r="B13332" s="6" t="s">
        <v>70</v>
      </c>
      <c r="C13332">
        <v>18</v>
      </c>
      <c r="D13332" t="s">
        <v>716</v>
      </c>
      <c r="G13332">
        <v>5</v>
      </c>
      <c r="J13332" t="s">
        <v>803</v>
      </c>
      <c r="K13332">
        <v>10</v>
      </c>
      <c r="L13332">
        <v>5</v>
      </c>
      <c r="M13332">
        <v>10</v>
      </c>
      <c r="S13332" t="s">
        <v>47</v>
      </c>
    </row>
    <row r="13333" spans="1:19" x14ac:dyDescent="0.25">
      <c r="A13333">
        <v>2015</v>
      </c>
      <c r="B13333" s="6" t="s">
        <v>70</v>
      </c>
      <c r="C13333">
        <v>19</v>
      </c>
      <c r="D13333" t="s">
        <v>716</v>
      </c>
      <c r="G13333">
        <v>10</v>
      </c>
      <c r="J13333" t="s">
        <v>803</v>
      </c>
      <c r="K13333">
        <v>10</v>
      </c>
      <c r="L13333">
        <v>10</v>
      </c>
      <c r="M13333">
        <v>5</v>
      </c>
      <c r="P13333">
        <v>5</v>
      </c>
    </row>
    <row r="13334" spans="1:19" x14ac:dyDescent="0.25">
      <c r="A13334">
        <v>2015</v>
      </c>
      <c r="B13334" s="6" t="s">
        <v>70</v>
      </c>
      <c r="C13334">
        <v>20</v>
      </c>
      <c r="D13334" t="s">
        <v>716</v>
      </c>
      <c r="G13334">
        <v>40</v>
      </c>
      <c r="J13334" t="s">
        <v>799</v>
      </c>
      <c r="K13334">
        <v>70</v>
      </c>
      <c r="L13334">
        <v>40</v>
      </c>
      <c r="M13334">
        <v>30</v>
      </c>
    </row>
    <row r="13335" spans="1:19" x14ac:dyDescent="0.25">
      <c r="A13335">
        <v>2015</v>
      </c>
      <c r="B13335" s="6" t="s">
        <v>70</v>
      </c>
      <c r="C13335">
        <v>21</v>
      </c>
      <c r="D13335" t="s">
        <v>716</v>
      </c>
      <c r="G13335">
        <v>5</v>
      </c>
      <c r="J13335" t="s">
        <v>803</v>
      </c>
      <c r="K13335">
        <v>15</v>
      </c>
      <c r="L13335">
        <v>10</v>
      </c>
      <c r="M13335">
        <v>5</v>
      </c>
    </row>
    <row r="13336" spans="1:19" x14ac:dyDescent="0.25">
      <c r="A13336">
        <v>2015</v>
      </c>
      <c r="B13336" s="6" t="s">
        <v>70</v>
      </c>
      <c r="C13336">
        <v>22</v>
      </c>
      <c r="D13336" t="s">
        <v>716</v>
      </c>
      <c r="G13336">
        <v>5</v>
      </c>
      <c r="J13336" t="s">
        <v>803</v>
      </c>
      <c r="K13336">
        <v>5</v>
      </c>
      <c r="L13336">
        <v>10</v>
      </c>
      <c r="M13336">
        <v>5</v>
      </c>
      <c r="P13336">
        <v>30</v>
      </c>
    </row>
    <row r="13337" spans="1:19" x14ac:dyDescent="0.25">
      <c r="A13337">
        <v>2015</v>
      </c>
      <c r="B13337" s="6" t="s">
        <v>70</v>
      </c>
      <c r="C13337">
        <v>23</v>
      </c>
      <c r="D13337" t="s">
        <v>716</v>
      </c>
      <c r="G13337">
        <v>15</v>
      </c>
      <c r="J13337" t="s">
        <v>799</v>
      </c>
      <c r="K13337">
        <v>25</v>
      </c>
      <c r="L13337">
        <v>25</v>
      </c>
      <c r="M13337">
        <v>20</v>
      </c>
      <c r="P13337">
        <v>10</v>
      </c>
    </row>
    <row r="13338" spans="1:19" x14ac:dyDescent="0.25">
      <c r="A13338">
        <v>2015</v>
      </c>
      <c r="B13338" s="6" t="s">
        <v>70</v>
      </c>
      <c r="C13338">
        <v>24</v>
      </c>
      <c r="D13338" t="s">
        <v>716</v>
      </c>
      <c r="G13338">
        <v>15</v>
      </c>
      <c r="J13338" t="s">
        <v>803</v>
      </c>
      <c r="K13338">
        <v>20</v>
      </c>
      <c r="L13338">
        <v>15</v>
      </c>
      <c r="M13338">
        <v>10</v>
      </c>
    </row>
    <row r="13339" spans="1:19" x14ac:dyDescent="0.25">
      <c r="A13339">
        <v>2015</v>
      </c>
      <c r="B13339" s="6" t="s">
        <v>70</v>
      </c>
      <c r="C13339">
        <v>25</v>
      </c>
      <c r="D13339" t="s">
        <v>716</v>
      </c>
      <c r="G13339">
        <v>15</v>
      </c>
      <c r="J13339" t="s">
        <v>799</v>
      </c>
      <c r="K13339">
        <v>20</v>
      </c>
      <c r="L13339">
        <v>15</v>
      </c>
      <c r="M13339">
        <v>10</v>
      </c>
    </row>
    <row r="13340" spans="1:19" x14ac:dyDescent="0.25">
      <c r="A13340">
        <v>2015</v>
      </c>
      <c r="B13340" s="6" t="s">
        <v>70</v>
      </c>
      <c r="C13340">
        <v>26</v>
      </c>
      <c r="D13340" t="s">
        <v>716</v>
      </c>
      <c r="G13340">
        <v>30</v>
      </c>
      <c r="J13340" t="s">
        <v>803</v>
      </c>
      <c r="K13340">
        <v>40</v>
      </c>
      <c r="L13340">
        <v>35</v>
      </c>
      <c r="M13340">
        <v>25</v>
      </c>
    </row>
    <row r="13341" spans="1:19" x14ac:dyDescent="0.25">
      <c r="A13341">
        <v>2015</v>
      </c>
      <c r="B13341" s="6" t="s">
        <v>70</v>
      </c>
      <c r="C13341">
        <v>27</v>
      </c>
      <c r="D13341" t="s">
        <v>716</v>
      </c>
      <c r="G13341">
        <v>25</v>
      </c>
      <c r="J13341" t="s">
        <v>807</v>
      </c>
      <c r="K13341">
        <v>30</v>
      </c>
      <c r="L13341">
        <v>20</v>
      </c>
      <c r="M13341">
        <v>10</v>
      </c>
    </row>
    <row r="13342" spans="1:19" x14ac:dyDescent="0.25">
      <c r="A13342">
        <v>2015</v>
      </c>
      <c r="B13342" s="6" t="s">
        <v>70</v>
      </c>
      <c r="C13342">
        <v>28</v>
      </c>
      <c r="D13342" t="s">
        <v>716</v>
      </c>
      <c r="G13342">
        <v>20</v>
      </c>
      <c r="J13342" t="s">
        <v>799</v>
      </c>
      <c r="K13342">
        <v>20</v>
      </c>
      <c r="L13342">
        <v>10</v>
      </c>
      <c r="M13342">
        <v>10</v>
      </c>
    </row>
    <row r="13343" spans="1:19" x14ac:dyDescent="0.25">
      <c r="A13343">
        <v>2015</v>
      </c>
      <c r="B13343" s="6" t="s">
        <v>70</v>
      </c>
      <c r="C13343">
        <v>29</v>
      </c>
      <c r="D13343" t="s">
        <v>716</v>
      </c>
      <c r="E13343">
        <v>3</v>
      </c>
      <c r="F13343">
        <v>9.4</v>
      </c>
      <c r="G13343">
        <v>50</v>
      </c>
      <c r="H13343">
        <v>0</v>
      </c>
      <c r="I13343" s="31">
        <f>(SUM(G13343:G13350))/(1000-H13343)*1000</f>
        <v>245</v>
      </c>
      <c r="J13343" t="s">
        <v>805</v>
      </c>
      <c r="K13343">
        <v>70</v>
      </c>
      <c r="L13343">
        <v>50</v>
      </c>
      <c r="M13343">
        <v>30</v>
      </c>
      <c r="P13343">
        <v>40</v>
      </c>
    </row>
    <row r="13344" spans="1:19" x14ac:dyDescent="0.25">
      <c r="A13344">
        <v>2015</v>
      </c>
      <c r="B13344" s="6" t="s">
        <v>70</v>
      </c>
      <c r="C13344">
        <v>30</v>
      </c>
      <c r="D13344" t="s">
        <v>716</v>
      </c>
      <c r="G13344">
        <v>30</v>
      </c>
      <c r="J13344" t="s">
        <v>806</v>
      </c>
      <c r="K13344">
        <v>40</v>
      </c>
      <c r="L13344">
        <v>30</v>
      </c>
      <c r="M13344">
        <v>20</v>
      </c>
      <c r="P13344">
        <v>10</v>
      </c>
    </row>
    <row r="13345" spans="1:21" x14ac:dyDescent="0.25">
      <c r="A13345">
        <v>2015</v>
      </c>
      <c r="B13345" s="6" t="s">
        <v>70</v>
      </c>
      <c r="C13345">
        <v>31</v>
      </c>
      <c r="D13345" t="s">
        <v>716</v>
      </c>
      <c r="G13345">
        <v>40</v>
      </c>
      <c r="J13345" t="s">
        <v>799</v>
      </c>
      <c r="K13345">
        <v>60</v>
      </c>
      <c r="L13345">
        <v>40</v>
      </c>
      <c r="M13345">
        <v>35</v>
      </c>
      <c r="N13345">
        <v>1</v>
      </c>
      <c r="O13345">
        <v>10</v>
      </c>
      <c r="U13345" t="s">
        <v>823</v>
      </c>
    </row>
    <row r="13346" spans="1:21" x14ac:dyDescent="0.25">
      <c r="A13346">
        <v>2015</v>
      </c>
      <c r="B13346" s="6" t="s">
        <v>70</v>
      </c>
      <c r="C13346">
        <v>32</v>
      </c>
      <c r="D13346" t="s">
        <v>716</v>
      </c>
      <c r="G13346">
        <v>30</v>
      </c>
      <c r="J13346" t="s">
        <v>807</v>
      </c>
      <c r="K13346">
        <v>40</v>
      </c>
      <c r="L13346">
        <v>30</v>
      </c>
      <c r="M13346">
        <v>20</v>
      </c>
      <c r="P13346">
        <v>30</v>
      </c>
    </row>
    <row r="13347" spans="1:21" x14ac:dyDescent="0.25">
      <c r="A13347">
        <v>2015</v>
      </c>
      <c r="B13347" s="6" t="s">
        <v>70</v>
      </c>
      <c r="C13347">
        <v>33</v>
      </c>
      <c r="D13347" t="s">
        <v>716</v>
      </c>
      <c r="G13347">
        <v>30</v>
      </c>
      <c r="J13347" t="s">
        <v>805</v>
      </c>
      <c r="K13347">
        <v>60</v>
      </c>
      <c r="L13347">
        <v>35</v>
      </c>
      <c r="M13347">
        <v>30</v>
      </c>
    </row>
    <row r="13348" spans="1:21" x14ac:dyDescent="0.25">
      <c r="A13348">
        <v>2015</v>
      </c>
      <c r="B13348" s="6" t="s">
        <v>70</v>
      </c>
      <c r="C13348">
        <v>34</v>
      </c>
      <c r="D13348" t="s">
        <v>716</v>
      </c>
      <c r="G13348">
        <v>20</v>
      </c>
      <c r="J13348" t="s">
        <v>815</v>
      </c>
      <c r="K13348">
        <v>35</v>
      </c>
      <c r="L13348">
        <v>30</v>
      </c>
      <c r="M13348">
        <v>25</v>
      </c>
    </row>
    <row r="13349" spans="1:21" x14ac:dyDescent="0.25">
      <c r="A13349">
        <v>2015</v>
      </c>
      <c r="B13349" s="6" t="s">
        <v>70</v>
      </c>
      <c r="C13349">
        <v>35</v>
      </c>
      <c r="D13349" t="s">
        <v>716</v>
      </c>
      <c r="G13349">
        <v>15</v>
      </c>
      <c r="J13349" t="s">
        <v>807</v>
      </c>
      <c r="K13349">
        <v>25</v>
      </c>
      <c r="L13349">
        <v>25</v>
      </c>
      <c r="M13349">
        <v>10</v>
      </c>
    </row>
    <row r="13350" spans="1:21" x14ac:dyDescent="0.25">
      <c r="A13350">
        <v>2015</v>
      </c>
      <c r="B13350" s="6" t="s">
        <v>70</v>
      </c>
      <c r="C13350">
        <v>36</v>
      </c>
      <c r="D13350" t="s">
        <v>716</v>
      </c>
      <c r="G13350">
        <v>30</v>
      </c>
      <c r="J13350" t="s">
        <v>805</v>
      </c>
      <c r="K13350">
        <v>90</v>
      </c>
      <c r="L13350">
        <v>70</v>
      </c>
      <c r="M13350">
        <v>30</v>
      </c>
      <c r="P13350">
        <v>40</v>
      </c>
    </row>
    <row r="13351" spans="1:21" x14ac:dyDescent="0.25">
      <c r="A13351">
        <v>2015</v>
      </c>
      <c r="B13351" s="6" t="s">
        <v>70</v>
      </c>
      <c r="C13351">
        <v>37</v>
      </c>
      <c r="D13351" t="s">
        <v>716</v>
      </c>
      <c r="E13351">
        <v>4</v>
      </c>
      <c r="F13351">
        <v>9.4</v>
      </c>
      <c r="G13351">
        <v>45</v>
      </c>
      <c r="H13351">
        <v>0</v>
      </c>
      <c r="I13351" s="32">
        <f>(SUM(G13351:G13358))/(1000-H13351)*1000</f>
        <v>200</v>
      </c>
      <c r="J13351" t="s">
        <v>807</v>
      </c>
      <c r="K13351">
        <v>50</v>
      </c>
      <c r="L13351">
        <v>50</v>
      </c>
      <c r="M13351">
        <v>25</v>
      </c>
      <c r="O13351">
        <v>5</v>
      </c>
      <c r="P13351">
        <v>10</v>
      </c>
      <c r="Q13351" t="s">
        <v>156</v>
      </c>
    </row>
    <row r="13352" spans="1:21" x14ac:dyDescent="0.25">
      <c r="A13352">
        <v>2015</v>
      </c>
      <c r="B13352" s="6" t="s">
        <v>70</v>
      </c>
      <c r="C13352">
        <v>38</v>
      </c>
      <c r="D13352" t="s">
        <v>716</v>
      </c>
      <c r="G13352">
        <v>20</v>
      </c>
      <c r="J13352" t="s">
        <v>818</v>
      </c>
      <c r="K13352">
        <v>25</v>
      </c>
      <c r="L13352">
        <v>15</v>
      </c>
      <c r="M13352">
        <v>10</v>
      </c>
    </row>
    <row r="13353" spans="1:21" x14ac:dyDescent="0.25">
      <c r="A13353">
        <v>2015</v>
      </c>
      <c r="B13353" s="6" t="s">
        <v>70</v>
      </c>
      <c r="C13353">
        <v>39</v>
      </c>
      <c r="D13353" t="s">
        <v>716</v>
      </c>
      <c r="G13353">
        <v>15</v>
      </c>
      <c r="J13353" t="s">
        <v>808</v>
      </c>
      <c r="K13353">
        <v>15</v>
      </c>
      <c r="L13353">
        <v>15</v>
      </c>
      <c r="M13353">
        <v>5</v>
      </c>
    </row>
    <row r="13354" spans="1:21" x14ac:dyDescent="0.25">
      <c r="A13354">
        <v>2015</v>
      </c>
      <c r="B13354" s="6" t="s">
        <v>70</v>
      </c>
      <c r="C13354">
        <v>40</v>
      </c>
      <c r="D13354" t="s">
        <v>716</v>
      </c>
      <c r="G13354">
        <v>60</v>
      </c>
      <c r="J13354" t="s">
        <v>805</v>
      </c>
      <c r="K13354">
        <v>120</v>
      </c>
      <c r="L13354">
        <v>60</v>
      </c>
      <c r="M13354">
        <v>40</v>
      </c>
      <c r="O13354">
        <v>1</v>
      </c>
      <c r="P13354">
        <v>5</v>
      </c>
    </row>
    <row r="13355" spans="1:21" x14ac:dyDescent="0.25">
      <c r="A13355">
        <v>2015</v>
      </c>
      <c r="B13355" s="6" t="s">
        <v>70</v>
      </c>
      <c r="C13355">
        <v>41</v>
      </c>
      <c r="D13355" t="s">
        <v>716</v>
      </c>
      <c r="G13355">
        <v>15</v>
      </c>
      <c r="J13355" t="s">
        <v>803</v>
      </c>
      <c r="K13355">
        <v>20</v>
      </c>
      <c r="L13355">
        <v>15</v>
      </c>
      <c r="M13355">
        <v>10</v>
      </c>
    </row>
    <row r="13356" spans="1:21" x14ac:dyDescent="0.25">
      <c r="A13356">
        <v>2015</v>
      </c>
      <c r="B13356" s="6" t="s">
        <v>70</v>
      </c>
      <c r="C13356">
        <v>42</v>
      </c>
      <c r="D13356" t="s">
        <v>716</v>
      </c>
      <c r="G13356">
        <v>20</v>
      </c>
      <c r="J13356" t="s">
        <v>807</v>
      </c>
      <c r="K13356">
        <v>20</v>
      </c>
      <c r="L13356">
        <v>10</v>
      </c>
      <c r="M13356">
        <v>10</v>
      </c>
      <c r="S13356" t="s">
        <v>47</v>
      </c>
    </row>
    <row r="13357" spans="1:21" x14ac:dyDescent="0.25">
      <c r="A13357">
        <v>2015</v>
      </c>
      <c r="B13357" s="6" t="s">
        <v>70</v>
      </c>
      <c r="C13357">
        <v>43</v>
      </c>
      <c r="D13357" t="s">
        <v>716</v>
      </c>
      <c r="G13357">
        <v>10</v>
      </c>
      <c r="J13357" t="s">
        <v>799</v>
      </c>
      <c r="K13357">
        <v>25</v>
      </c>
      <c r="L13357">
        <v>15</v>
      </c>
      <c r="M13357">
        <v>10</v>
      </c>
    </row>
    <row r="13358" spans="1:21" x14ac:dyDescent="0.25">
      <c r="A13358">
        <v>2015</v>
      </c>
      <c r="B13358" s="6" t="s">
        <v>70</v>
      </c>
      <c r="C13358">
        <v>44</v>
      </c>
      <c r="D13358" t="s">
        <v>716</v>
      </c>
      <c r="G13358">
        <v>15</v>
      </c>
      <c r="J13358" t="s">
        <v>806</v>
      </c>
      <c r="K13358">
        <v>70</v>
      </c>
      <c r="L13358">
        <v>40</v>
      </c>
      <c r="M13358">
        <v>30</v>
      </c>
      <c r="P13358">
        <v>20</v>
      </c>
    </row>
    <row r="13359" spans="1:21" x14ac:dyDescent="0.25">
      <c r="A13359">
        <v>2015</v>
      </c>
      <c r="B13359" s="6" t="s">
        <v>70</v>
      </c>
      <c r="C13359">
        <v>45</v>
      </c>
      <c r="D13359" t="s">
        <v>731</v>
      </c>
      <c r="E13359">
        <v>1</v>
      </c>
      <c r="F13359">
        <v>9.39</v>
      </c>
      <c r="G13359">
        <v>7</v>
      </c>
      <c r="H13359">
        <v>0</v>
      </c>
      <c r="I13359" s="32">
        <f>(SUM(G13359:G13371))/(1000-H13359)*1000</f>
        <v>173</v>
      </c>
      <c r="J13359" t="s">
        <v>799</v>
      </c>
      <c r="K13359">
        <v>10</v>
      </c>
      <c r="L13359">
        <v>10</v>
      </c>
      <c r="M13359">
        <v>10</v>
      </c>
    </row>
    <row r="13360" spans="1:21" x14ac:dyDescent="0.25">
      <c r="A13360">
        <v>2015</v>
      </c>
      <c r="B13360" s="6" t="s">
        <v>70</v>
      </c>
      <c r="C13360">
        <v>46</v>
      </c>
      <c r="D13360" t="s">
        <v>731</v>
      </c>
      <c r="G13360">
        <v>10</v>
      </c>
      <c r="J13360" t="s">
        <v>799</v>
      </c>
      <c r="K13360">
        <v>20</v>
      </c>
      <c r="L13360">
        <v>15</v>
      </c>
      <c r="M13360">
        <v>10</v>
      </c>
    </row>
    <row r="13361" spans="1:16" x14ac:dyDescent="0.25">
      <c r="A13361">
        <v>2015</v>
      </c>
      <c r="B13361" s="6" t="s">
        <v>70</v>
      </c>
      <c r="C13361">
        <v>47</v>
      </c>
      <c r="D13361" t="s">
        <v>731</v>
      </c>
      <c r="G13361">
        <v>8</v>
      </c>
      <c r="J13361" t="s">
        <v>803</v>
      </c>
      <c r="K13361">
        <v>8</v>
      </c>
      <c r="L13361">
        <v>6</v>
      </c>
      <c r="M13361">
        <v>3</v>
      </c>
    </row>
    <row r="13362" spans="1:16" x14ac:dyDescent="0.25">
      <c r="A13362">
        <v>2015</v>
      </c>
      <c r="B13362" s="6" t="s">
        <v>70</v>
      </c>
      <c r="C13362">
        <v>48</v>
      </c>
      <c r="D13362" t="s">
        <v>731</v>
      </c>
      <c r="G13362">
        <v>21</v>
      </c>
      <c r="J13362" t="s">
        <v>799</v>
      </c>
      <c r="K13362">
        <v>22</v>
      </c>
      <c r="L13362">
        <v>40</v>
      </c>
      <c r="M13362">
        <v>46</v>
      </c>
    </row>
    <row r="13363" spans="1:16" x14ac:dyDescent="0.25">
      <c r="A13363">
        <v>2015</v>
      </c>
      <c r="B13363" s="6" t="s">
        <v>70</v>
      </c>
      <c r="C13363">
        <v>49</v>
      </c>
      <c r="D13363" t="s">
        <v>731</v>
      </c>
      <c r="G13363">
        <v>11</v>
      </c>
      <c r="J13363" t="s">
        <v>799</v>
      </c>
      <c r="K13363">
        <v>18</v>
      </c>
      <c r="L13363">
        <v>18</v>
      </c>
      <c r="M13363">
        <v>23</v>
      </c>
    </row>
    <row r="13364" spans="1:16" x14ac:dyDescent="0.25">
      <c r="A13364">
        <v>2015</v>
      </c>
      <c r="B13364" s="6" t="s">
        <v>70</v>
      </c>
      <c r="C13364">
        <v>50</v>
      </c>
      <c r="D13364" t="s">
        <v>731</v>
      </c>
      <c r="G13364">
        <v>27</v>
      </c>
      <c r="J13364" t="s">
        <v>804</v>
      </c>
      <c r="K13364">
        <v>68</v>
      </c>
      <c r="L13364">
        <v>85</v>
      </c>
      <c r="M13364">
        <v>90</v>
      </c>
      <c r="P13364">
        <v>95</v>
      </c>
    </row>
    <row r="13365" spans="1:16" x14ac:dyDescent="0.25">
      <c r="A13365">
        <v>2015</v>
      </c>
      <c r="B13365" s="6" t="s">
        <v>70</v>
      </c>
      <c r="C13365">
        <v>51</v>
      </c>
      <c r="D13365" t="s">
        <v>731</v>
      </c>
      <c r="G13365">
        <v>25</v>
      </c>
      <c r="J13365" t="s">
        <v>810</v>
      </c>
      <c r="K13365">
        <v>27</v>
      </c>
      <c r="L13365">
        <v>35</v>
      </c>
      <c r="M13365">
        <v>10</v>
      </c>
    </row>
    <row r="13366" spans="1:16" x14ac:dyDescent="0.25">
      <c r="A13366">
        <v>2015</v>
      </c>
      <c r="B13366" s="6" t="s">
        <v>70</v>
      </c>
      <c r="C13366">
        <v>52</v>
      </c>
      <c r="D13366" t="s">
        <v>731</v>
      </c>
      <c r="G13366">
        <v>0</v>
      </c>
      <c r="J13366" t="s">
        <v>807</v>
      </c>
      <c r="K13366">
        <v>17</v>
      </c>
      <c r="L13366">
        <v>25</v>
      </c>
      <c r="M13366">
        <v>7</v>
      </c>
    </row>
    <row r="13367" spans="1:16" x14ac:dyDescent="0.25">
      <c r="A13367">
        <v>2015</v>
      </c>
      <c r="B13367" s="6" t="s">
        <v>70</v>
      </c>
      <c r="C13367">
        <v>53</v>
      </c>
      <c r="D13367" t="s">
        <v>731</v>
      </c>
      <c r="G13367">
        <v>8</v>
      </c>
      <c r="J13367" t="s">
        <v>803</v>
      </c>
      <c r="K13367">
        <v>8</v>
      </c>
      <c r="L13367">
        <v>10</v>
      </c>
      <c r="M13367">
        <v>3</v>
      </c>
    </row>
    <row r="13368" spans="1:16" x14ac:dyDescent="0.25">
      <c r="A13368">
        <v>2015</v>
      </c>
      <c r="B13368" s="6" t="s">
        <v>70</v>
      </c>
      <c r="C13368">
        <v>54</v>
      </c>
      <c r="D13368" t="s">
        <v>731</v>
      </c>
      <c r="G13368">
        <v>8</v>
      </c>
      <c r="J13368" t="s">
        <v>803</v>
      </c>
      <c r="K13368">
        <v>12</v>
      </c>
      <c r="L13368">
        <v>22</v>
      </c>
      <c r="M13368">
        <v>16</v>
      </c>
    </row>
    <row r="13369" spans="1:16" x14ac:dyDescent="0.25">
      <c r="A13369">
        <v>2015</v>
      </c>
      <c r="B13369" s="6" t="s">
        <v>70</v>
      </c>
      <c r="C13369">
        <v>55</v>
      </c>
      <c r="D13369" t="s">
        <v>731</v>
      </c>
      <c r="G13369">
        <v>18</v>
      </c>
      <c r="J13369" t="s">
        <v>806</v>
      </c>
      <c r="K13369">
        <v>20</v>
      </c>
      <c r="L13369">
        <v>10</v>
      </c>
      <c r="M13369">
        <v>10</v>
      </c>
    </row>
    <row r="13370" spans="1:16" x14ac:dyDescent="0.25">
      <c r="A13370">
        <v>2015</v>
      </c>
      <c r="B13370" s="6" t="s">
        <v>70</v>
      </c>
      <c r="C13370">
        <v>56</v>
      </c>
      <c r="D13370" t="s">
        <v>731</v>
      </c>
      <c r="G13370">
        <v>20</v>
      </c>
      <c r="J13370" t="s">
        <v>799</v>
      </c>
      <c r="K13370">
        <v>20</v>
      </c>
      <c r="L13370">
        <v>20</v>
      </c>
      <c r="M13370">
        <v>19</v>
      </c>
    </row>
    <row r="13371" spans="1:16" x14ac:dyDescent="0.25">
      <c r="A13371">
        <v>2015</v>
      </c>
      <c r="B13371" s="6" t="s">
        <v>70</v>
      </c>
      <c r="C13371">
        <v>57</v>
      </c>
      <c r="D13371" t="s">
        <v>731</v>
      </c>
      <c r="G13371">
        <v>10</v>
      </c>
      <c r="J13371" t="s">
        <v>803</v>
      </c>
      <c r="K13371">
        <v>30</v>
      </c>
      <c r="L13371">
        <v>39</v>
      </c>
      <c r="M13371">
        <v>20</v>
      </c>
    </row>
    <row r="13372" spans="1:16" x14ac:dyDescent="0.25">
      <c r="A13372">
        <v>2015</v>
      </c>
      <c r="B13372" s="6" t="s">
        <v>70</v>
      </c>
      <c r="C13372">
        <v>58</v>
      </c>
      <c r="D13372" t="s">
        <v>731</v>
      </c>
      <c r="E13372">
        <v>2</v>
      </c>
      <c r="F13372">
        <v>9.39</v>
      </c>
      <c r="G13372">
        <v>10</v>
      </c>
      <c r="H13372">
        <v>10</v>
      </c>
      <c r="I13372" s="32">
        <f>(SUM(G13372:G13382))/(1000-H13372)*1000</f>
        <v>156.56565656565658</v>
      </c>
      <c r="J13372" t="s">
        <v>803</v>
      </c>
      <c r="K13372">
        <v>12</v>
      </c>
      <c r="L13372">
        <v>6</v>
      </c>
      <c r="M13372">
        <v>12</v>
      </c>
    </row>
    <row r="13373" spans="1:16" x14ac:dyDescent="0.25">
      <c r="A13373">
        <v>2015</v>
      </c>
      <c r="B13373" s="6" t="s">
        <v>70</v>
      </c>
      <c r="C13373">
        <v>59</v>
      </c>
      <c r="D13373" t="s">
        <v>731</v>
      </c>
      <c r="G13373">
        <v>4</v>
      </c>
      <c r="J13373" t="s">
        <v>799</v>
      </c>
      <c r="K13373">
        <v>4</v>
      </c>
      <c r="L13373">
        <v>11</v>
      </c>
      <c r="M13373">
        <v>3</v>
      </c>
    </row>
    <row r="13374" spans="1:16" x14ac:dyDescent="0.25">
      <c r="A13374">
        <v>2015</v>
      </c>
      <c r="B13374" s="6" t="s">
        <v>70</v>
      </c>
      <c r="C13374">
        <v>60</v>
      </c>
      <c r="D13374" t="s">
        <v>731</v>
      </c>
      <c r="G13374">
        <v>10</v>
      </c>
      <c r="J13374" t="s">
        <v>803</v>
      </c>
      <c r="K13374">
        <v>20</v>
      </c>
      <c r="L13374">
        <v>15</v>
      </c>
      <c r="M13374">
        <v>7</v>
      </c>
    </row>
    <row r="13375" spans="1:16" x14ac:dyDescent="0.25">
      <c r="A13375">
        <v>2015</v>
      </c>
      <c r="B13375" s="6" t="s">
        <v>70</v>
      </c>
      <c r="C13375">
        <v>61</v>
      </c>
      <c r="D13375" t="s">
        <v>731</v>
      </c>
      <c r="G13375">
        <v>45</v>
      </c>
      <c r="J13375" t="s">
        <v>805</v>
      </c>
      <c r="K13375">
        <v>82</v>
      </c>
      <c r="L13375">
        <v>58</v>
      </c>
      <c r="M13375">
        <v>80</v>
      </c>
      <c r="P13375">
        <v>90</v>
      </c>
    </row>
    <row r="13376" spans="1:16" x14ac:dyDescent="0.25">
      <c r="A13376">
        <v>2015</v>
      </c>
      <c r="B13376" s="6" t="s">
        <v>70</v>
      </c>
      <c r="C13376">
        <v>62</v>
      </c>
      <c r="D13376" t="s">
        <v>731</v>
      </c>
      <c r="G13376">
        <v>7</v>
      </c>
      <c r="J13376" t="s">
        <v>803</v>
      </c>
      <c r="K13376">
        <v>13</v>
      </c>
      <c r="L13376">
        <v>10</v>
      </c>
      <c r="M13376">
        <v>8</v>
      </c>
    </row>
    <row r="13377" spans="1:21" x14ac:dyDescent="0.25">
      <c r="A13377">
        <v>2015</v>
      </c>
      <c r="B13377" s="6" t="s">
        <v>70</v>
      </c>
      <c r="C13377">
        <v>63</v>
      </c>
      <c r="D13377" t="s">
        <v>731</v>
      </c>
      <c r="G13377">
        <v>12</v>
      </c>
      <c r="J13377" t="s">
        <v>805</v>
      </c>
      <c r="K13377">
        <v>30</v>
      </c>
      <c r="L13377">
        <v>26</v>
      </c>
      <c r="M13377">
        <v>62</v>
      </c>
      <c r="P13377">
        <v>90</v>
      </c>
    </row>
    <row r="13378" spans="1:21" x14ac:dyDescent="0.25">
      <c r="A13378">
        <v>2015</v>
      </c>
      <c r="B13378" s="6" t="s">
        <v>70</v>
      </c>
      <c r="C13378">
        <v>64</v>
      </c>
      <c r="D13378" t="s">
        <v>731</v>
      </c>
      <c r="G13378">
        <v>9</v>
      </c>
      <c r="J13378" t="s">
        <v>803</v>
      </c>
      <c r="K13378">
        <v>20</v>
      </c>
      <c r="L13378">
        <v>20</v>
      </c>
      <c r="M13378">
        <v>15</v>
      </c>
    </row>
    <row r="13379" spans="1:21" x14ac:dyDescent="0.25">
      <c r="A13379">
        <v>2015</v>
      </c>
      <c r="B13379" s="6" t="s">
        <v>70</v>
      </c>
      <c r="C13379">
        <v>65</v>
      </c>
      <c r="D13379" t="s">
        <v>731</v>
      </c>
      <c r="G13379">
        <v>11</v>
      </c>
      <c r="J13379" t="s">
        <v>803</v>
      </c>
      <c r="K13379">
        <v>10</v>
      </c>
      <c r="L13379">
        <v>18</v>
      </c>
      <c r="M13379">
        <v>12</v>
      </c>
    </row>
    <row r="13380" spans="1:21" x14ac:dyDescent="0.25">
      <c r="A13380">
        <v>2015</v>
      </c>
      <c r="B13380" s="6" t="s">
        <v>70</v>
      </c>
      <c r="C13380">
        <v>66</v>
      </c>
      <c r="D13380" t="s">
        <v>731</v>
      </c>
      <c r="G13380">
        <v>10</v>
      </c>
      <c r="J13380" t="s">
        <v>803</v>
      </c>
      <c r="K13380">
        <v>10</v>
      </c>
      <c r="L13380">
        <v>11</v>
      </c>
      <c r="M13380">
        <v>7</v>
      </c>
    </row>
    <row r="13381" spans="1:21" x14ac:dyDescent="0.25">
      <c r="A13381">
        <v>2015</v>
      </c>
      <c r="B13381" s="6" t="s">
        <v>70</v>
      </c>
      <c r="C13381">
        <v>67</v>
      </c>
      <c r="D13381" t="s">
        <v>731</v>
      </c>
      <c r="G13381">
        <v>20</v>
      </c>
      <c r="J13381" t="s">
        <v>799</v>
      </c>
      <c r="K13381">
        <v>20</v>
      </c>
      <c r="L13381">
        <v>50</v>
      </c>
      <c r="M13381">
        <v>24</v>
      </c>
    </row>
    <row r="13382" spans="1:21" x14ac:dyDescent="0.25">
      <c r="A13382">
        <v>2015</v>
      </c>
      <c r="B13382" s="6" t="s">
        <v>70</v>
      </c>
      <c r="C13382">
        <v>68</v>
      </c>
      <c r="D13382" t="s">
        <v>731</v>
      </c>
      <c r="G13382">
        <v>17</v>
      </c>
      <c r="J13382" t="s">
        <v>806</v>
      </c>
      <c r="K13382">
        <v>20</v>
      </c>
      <c r="L13382">
        <v>12</v>
      </c>
      <c r="M13382">
        <v>9</v>
      </c>
    </row>
    <row r="13383" spans="1:21" x14ac:dyDescent="0.25">
      <c r="A13383">
        <v>2015</v>
      </c>
      <c r="B13383" s="6" t="s">
        <v>20</v>
      </c>
      <c r="C13383">
        <v>1</v>
      </c>
      <c r="D13383" t="s">
        <v>716</v>
      </c>
      <c r="E13383">
        <v>1</v>
      </c>
      <c r="F13383">
        <v>7.58</v>
      </c>
      <c r="G13383">
        <v>15</v>
      </c>
      <c r="H13383">
        <v>0</v>
      </c>
      <c r="I13383" s="32">
        <f>(SUM(G13383:G13392))/(1000-H13383)*1000</f>
        <v>345</v>
      </c>
      <c r="J13383" t="s">
        <v>806</v>
      </c>
      <c r="K13383">
        <v>50</v>
      </c>
      <c r="L13383">
        <v>30</v>
      </c>
      <c r="M13383">
        <v>30</v>
      </c>
      <c r="P13383">
        <v>5</v>
      </c>
    </row>
    <row r="13384" spans="1:21" x14ac:dyDescent="0.25">
      <c r="A13384">
        <v>2015</v>
      </c>
      <c r="B13384" s="6" t="s">
        <v>20</v>
      </c>
      <c r="C13384">
        <v>2</v>
      </c>
      <c r="D13384" t="s">
        <v>716</v>
      </c>
      <c r="G13384">
        <v>5</v>
      </c>
      <c r="J13384" t="s">
        <v>799</v>
      </c>
      <c r="K13384">
        <v>20</v>
      </c>
      <c r="L13384">
        <v>15</v>
      </c>
      <c r="M13384">
        <v>15</v>
      </c>
      <c r="P13384">
        <v>5</v>
      </c>
    </row>
    <row r="13385" spans="1:21" x14ac:dyDescent="0.25">
      <c r="A13385">
        <v>2015</v>
      </c>
      <c r="B13385" s="6" t="s">
        <v>20</v>
      </c>
      <c r="C13385">
        <v>3</v>
      </c>
      <c r="D13385" t="s">
        <v>716</v>
      </c>
      <c r="G13385">
        <v>25</v>
      </c>
      <c r="J13385" t="s">
        <v>799</v>
      </c>
      <c r="K13385">
        <v>40</v>
      </c>
      <c r="L13385">
        <v>35</v>
      </c>
      <c r="M13385">
        <v>40</v>
      </c>
      <c r="P13385">
        <v>5</v>
      </c>
    </row>
    <row r="13386" spans="1:21" x14ac:dyDescent="0.25">
      <c r="A13386">
        <v>2015</v>
      </c>
      <c r="B13386" s="6" t="s">
        <v>20</v>
      </c>
      <c r="C13386">
        <v>4</v>
      </c>
      <c r="D13386" t="s">
        <v>716</v>
      </c>
      <c r="G13386">
        <v>70</v>
      </c>
      <c r="J13386" t="s">
        <v>805</v>
      </c>
      <c r="K13386">
        <v>110</v>
      </c>
      <c r="L13386">
        <v>70</v>
      </c>
      <c r="M13386">
        <v>50</v>
      </c>
      <c r="P13386">
        <v>40</v>
      </c>
    </row>
    <row r="13387" spans="1:21" x14ac:dyDescent="0.25">
      <c r="A13387">
        <v>2015</v>
      </c>
      <c r="B13387" s="6" t="s">
        <v>20</v>
      </c>
      <c r="C13387">
        <v>5</v>
      </c>
      <c r="D13387" t="s">
        <v>716</v>
      </c>
      <c r="G13387">
        <v>15</v>
      </c>
      <c r="J13387" t="s">
        <v>804</v>
      </c>
      <c r="K13387">
        <v>80</v>
      </c>
      <c r="L13387">
        <v>70</v>
      </c>
      <c r="M13387">
        <v>100</v>
      </c>
      <c r="P13387">
        <v>60</v>
      </c>
    </row>
    <row r="13388" spans="1:21" x14ac:dyDescent="0.25">
      <c r="A13388">
        <v>2015</v>
      </c>
      <c r="B13388" s="6" t="s">
        <v>20</v>
      </c>
      <c r="C13388">
        <v>6</v>
      </c>
      <c r="D13388" t="s">
        <v>716</v>
      </c>
      <c r="G13388">
        <v>30</v>
      </c>
      <c r="J13388" t="s">
        <v>804</v>
      </c>
      <c r="K13388">
        <v>130</v>
      </c>
      <c r="L13388">
        <v>110</v>
      </c>
      <c r="M13388">
        <v>90</v>
      </c>
      <c r="P13388">
        <v>70</v>
      </c>
    </row>
    <row r="13389" spans="1:21" x14ac:dyDescent="0.25">
      <c r="A13389">
        <v>2015</v>
      </c>
      <c r="B13389" s="6" t="s">
        <v>20</v>
      </c>
      <c r="C13389">
        <v>7</v>
      </c>
      <c r="D13389" t="s">
        <v>716</v>
      </c>
      <c r="G13389">
        <v>130</v>
      </c>
      <c r="J13389" t="s">
        <v>804</v>
      </c>
      <c r="K13389">
        <v>300</v>
      </c>
      <c r="L13389">
        <v>260</v>
      </c>
      <c r="M13389">
        <v>180</v>
      </c>
      <c r="N13389">
        <v>1</v>
      </c>
      <c r="P13389">
        <v>40</v>
      </c>
      <c r="U13389" t="s">
        <v>824</v>
      </c>
    </row>
    <row r="13390" spans="1:21" x14ac:dyDescent="0.25">
      <c r="A13390">
        <v>2015</v>
      </c>
      <c r="B13390" s="6" t="s">
        <v>20</v>
      </c>
      <c r="C13390">
        <v>8</v>
      </c>
      <c r="D13390" t="s">
        <v>716</v>
      </c>
      <c r="G13390">
        <v>15</v>
      </c>
      <c r="J13390" t="s">
        <v>799</v>
      </c>
      <c r="K13390">
        <v>40</v>
      </c>
      <c r="L13390">
        <v>35</v>
      </c>
      <c r="M13390">
        <v>10</v>
      </c>
      <c r="P13390">
        <v>10</v>
      </c>
    </row>
    <row r="13391" spans="1:21" x14ac:dyDescent="0.25">
      <c r="A13391">
        <v>2015</v>
      </c>
      <c r="B13391" s="6" t="s">
        <v>20</v>
      </c>
      <c r="C13391">
        <v>9</v>
      </c>
      <c r="D13391" t="s">
        <v>716</v>
      </c>
      <c r="G13391">
        <v>30</v>
      </c>
      <c r="J13391" t="s">
        <v>805</v>
      </c>
      <c r="K13391">
        <v>50</v>
      </c>
      <c r="L13391">
        <v>40</v>
      </c>
      <c r="M13391">
        <v>40</v>
      </c>
      <c r="P13391">
        <v>10</v>
      </c>
    </row>
    <row r="13392" spans="1:21" x14ac:dyDescent="0.25">
      <c r="A13392">
        <v>2015</v>
      </c>
      <c r="B13392" s="6" t="s">
        <v>20</v>
      </c>
      <c r="C13392">
        <v>10</v>
      </c>
      <c r="D13392" t="s">
        <v>716</v>
      </c>
      <c r="G13392">
        <v>10</v>
      </c>
      <c r="J13392" t="s">
        <v>799</v>
      </c>
      <c r="K13392">
        <v>20</v>
      </c>
      <c r="L13392">
        <v>10</v>
      </c>
      <c r="M13392">
        <v>10</v>
      </c>
    </row>
    <row r="13393" spans="1:19" x14ac:dyDescent="0.25">
      <c r="A13393">
        <v>2015</v>
      </c>
      <c r="B13393" s="6" t="s">
        <v>20</v>
      </c>
      <c r="C13393">
        <v>11</v>
      </c>
      <c r="D13393" t="s">
        <v>716</v>
      </c>
      <c r="E13393">
        <v>2</v>
      </c>
      <c r="F13393">
        <v>7.58</v>
      </c>
      <c r="G13393">
        <v>70</v>
      </c>
      <c r="H13393">
        <v>0</v>
      </c>
      <c r="I13393" s="32">
        <f>(SUM(G13393:G13405))/(1000-H13393)*1000</f>
        <v>245</v>
      </c>
      <c r="J13393" t="s">
        <v>825</v>
      </c>
      <c r="K13393">
        <v>140</v>
      </c>
      <c r="L13393">
        <v>110</v>
      </c>
      <c r="M13393">
        <v>80</v>
      </c>
      <c r="P13393">
        <v>5</v>
      </c>
    </row>
    <row r="13394" spans="1:19" x14ac:dyDescent="0.25">
      <c r="A13394">
        <v>2015</v>
      </c>
      <c r="B13394" s="6" t="s">
        <v>20</v>
      </c>
      <c r="C13394">
        <v>12</v>
      </c>
      <c r="D13394" t="s">
        <v>716</v>
      </c>
      <c r="G13394">
        <v>25</v>
      </c>
      <c r="J13394" t="s">
        <v>825</v>
      </c>
      <c r="K13394">
        <v>50</v>
      </c>
      <c r="L13394">
        <v>30</v>
      </c>
      <c r="M13394">
        <v>40</v>
      </c>
      <c r="O13394">
        <v>5</v>
      </c>
      <c r="S13394" t="s">
        <v>47</v>
      </c>
    </row>
    <row r="13395" spans="1:19" x14ac:dyDescent="0.25">
      <c r="A13395">
        <v>2015</v>
      </c>
      <c r="B13395" s="6" t="s">
        <v>20</v>
      </c>
      <c r="C13395">
        <v>13</v>
      </c>
      <c r="D13395" t="s">
        <v>716</v>
      </c>
      <c r="G13395">
        <v>10</v>
      </c>
      <c r="J13395" t="s">
        <v>804</v>
      </c>
      <c r="K13395">
        <v>15</v>
      </c>
      <c r="L13395">
        <v>10</v>
      </c>
      <c r="M13395">
        <v>5</v>
      </c>
    </row>
    <row r="13396" spans="1:19" x14ac:dyDescent="0.25">
      <c r="A13396">
        <v>2015</v>
      </c>
      <c r="B13396" s="6" t="s">
        <v>20</v>
      </c>
      <c r="C13396">
        <v>14</v>
      </c>
      <c r="D13396" t="s">
        <v>716</v>
      </c>
      <c r="G13396">
        <v>10</v>
      </c>
      <c r="J13396" t="s">
        <v>805</v>
      </c>
      <c r="K13396">
        <v>15</v>
      </c>
      <c r="L13396">
        <v>15</v>
      </c>
      <c r="M13396">
        <v>10</v>
      </c>
      <c r="O13396">
        <v>1</v>
      </c>
    </row>
    <row r="13397" spans="1:19" x14ac:dyDescent="0.25">
      <c r="A13397">
        <v>2015</v>
      </c>
      <c r="B13397" s="6" t="s">
        <v>20</v>
      </c>
      <c r="C13397">
        <v>15</v>
      </c>
      <c r="D13397" t="s">
        <v>716</v>
      </c>
      <c r="G13397">
        <v>10</v>
      </c>
      <c r="J13397" t="s">
        <v>799</v>
      </c>
      <c r="K13397">
        <v>15</v>
      </c>
      <c r="L13397">
        <v>5</v>
      </c>
      <c r="M13397">
        <v>5</v>
      </c>
      <c r="P13397">
        <v>1</v>
      </c>
    </row>
    <row r="13398" spans="1:19" x14ac:dyDescent="0.25">
      <c r="A13398">
        <v>2015</v>
      </c>
      <c r="B13398" s="6" t="s">
        <v>20</v>
      </c>
      <c r="C13398">
        <v>16</v>
      </c>
      <c r="D13398" t="s">
        <v>716</v>
      </c>
      <c r="G13398">
        <v>5</v>
      </c>
      <c r="J13398" t="s">
        <v>799</v>
      </c>
      <c r="K13398">
        <v>15</v>
      </c>
      <c r="L13398">
        <v>10</v>
      </c>
      <c r="M13398">
        <v>5</v>
      </c>
    </row>
    <row r="13399" spans="1:19" x14ac:dyDescent="0.25">
      <c r="A13399">
        <v>2015</v>
      </c>
      <c r="B13399" s="6" t="s">
        <v>20</v>
      </c>
      <c r="C13399">
        <v>17</v>
      </c>
      <c r="D13399" t="s">
        <v>716</v>
      </c>
      <c r="G13399">
        <v>15</v>
      </c>
      <c r="J13399" t="s">
        <v>806</v>
      </c>
      <c r="K13399">
        <v>40</v>
      </c>
      <c r="L13399">
        <v>35</v>
      </c>
      <c r="M13399">
        <v>20</v>
      </c>
      <c r="P13399">
        <v>60</v>
      </c>
    </row>
    <row r="13400" spans="1:19" x14ac:dyDescent="0.25">
      <c r="A13400">
        <v>2015</v>
      </c>
      <c r="B13400" s="6" t="s">
        <v>20</v>
      </c>
      <c r="C13400">
        <v>18</v>
      </c>
      <c r="D13400" t="s">
        <v>716</v>
      </c>
      <c r="G13400">
        <v>20</v>
      </c>
      <c r="J13400" t="s">
        <v>804</v>
      </c>
      <c r="K13400">
        <v>50</v>
      </c>
      <c r="L13400">
        <v>35</v>
      </c>
      <c r="M13400">
        <v>25</v>
      </c>
      <c r="P13400">
        <v>10</v>
      </c>
    </row>
    <row r="13401" spans="1:19" x14ac:dyDescent="0.25">
      <c r="A13401">
        <v>2015</v>
      </c>
      <c r="B13401" s="6" t="s">
        <v>20</v>
      </c>
      <c r="C13401">
        <v>19</v>
      </c>
      <c r="D13401" t="s">
        <v>716</v>
      </c>
      <c r="G13401">
        <v>5</v>
      </c>
      <c r="J13401" t="s">
        <v>799</v>
      </c>
      <c r="K13401">
        <v>10</v>
      </c>
      <c r="L13401">
        <v>5</v>
      </c>
      <c r="M13401">
        <v>5</v>
      </c>
    </row>
    <row r="13402" spans="1:19" x14ac:dyDescent="0.25">
      <c r="A13402">
        <v>2015</v>
      </c>
      <c r="B13402" s="6" t="s">
        <v>20</v>
      </c>
      <c r="C13402">
        <v>20</v>
      </c>
      <c r="D13402" t="s">
        <v>716</v>
      </c>
      <c r="G13402">
        <v>15</v>
      </c>
      <c r="J13402" t="s">
        <v>806</v>
      </c>
      <c r="K13402">
        <v>70</v>
      </c>
      <c r="L13402">
        <v>35</v>
      </c>
      <c r="M13402">
        <v>20</v>
      </c>
      <c r="P13402">
        <v>15</v>
      </c>
    </row>
    <row r="13403" spans="1:19" x14ac:dyDescent="0.25">
      <c r="A13403">
        <v>2015</v>
      </c>
      <c r="B13403" s="6" t="s">
        <v>20</v>
      </c>
      <c r="C13403">
        <v>21</v>
      </c>
      <c r="D13403" t="s">
        <v>716</v>
      </c>
      <c r="G13403">
        <v>20</v>
      </c>
      <c r="J13403" t="s">
        <v>807</v>
      </c>
      <c r="K13403">
        <v>25</v>
      </c>
      <c r="L13403">
        <v>20</v>
      </c>
      <c r="M13403">
        <v>10</v>
      </c>
    </row>
    <row r="13404" spans="1:19" x14ac:dyDescent="0.25">
      <c r="A13404">
        <v>2015</v>
      </c>
      <c r="B13404" s="6" t="s">
        <v>20</v>
      </c>
      <c r="C13404">
        <v>22</v>
      </c>
      <c r="D13404" t="s">
        <v>716</v>
      </c>
      <c r="G13404">
        <v>10</v>
      </c>
      <c r="J13404" t="s">
        <v>803</v>
      </c>
      <c r="K13404">
        <v>70</v>
      </c>
      <c r="L13404">
        <v>40</v>
      </c>
      <c r="M13404">
        <v>25</v>
      </c>
    </row>
    <row r="13405" spans="1:19" x14ac:dyDescent="0.25">
      <c r="A13405">
        <v>2015</v>
      </c>
      <c r="B13405" s="6" t="s">
        <v>20</v>
      </c>
      <c r="C13405">
        <v>23</v>
      </c>
      <c r="D13405" t="s">
        <v>716</v>
      </c>
      <c r="G13405">
        <v>30</v>
      </c>
      <c r="J13405" t="s">
        <v>805</v>
      </c>
      <c r="K13405">
        <v>60</v>
      </c>
      <c r="L13405">
        <v>40</v>
      </c>
      <c r="M13405">
        <v>30</v>
      </c>
      <c r="P13405">
        <v>40</v>
      </c>
    </row>
    <row r="13406" spans="1:19" x14ac:dyDescent="0.25">
      <c r="A13406">
        <v>2015</v>
      </c>
      <c r="B13406" s="6" t="s">
        <v>20</v>
      </c>
      <c r="C13406">
        <v>24</v>
      </c>
      <c r="D13406" t="s">
        <v>716</v>
      </c>
      <c r="E13406">
        <v>3</v>
      </c>
      <c r="F13406">
        <v>7.58</v>
      </c>
      <c r="G13406">
        <v>5</v>
      </c>
      <c r="H13406">
        <v>0</v>
      </c>
      <c r="I13406" s="32">
        <f>(SUM(G13406:G13416))/(1000-H13406)*1000</f>
        <v>175</v>
      </c>
      <c r="J13406" t="s">
        <v>802</v>
      </c>
      <c r="K13406">
        <v>20</v>
      </c>
      <c r="L13406">
        <v>10</v>
      </c>
      <c r="M13406">
        <v>10</v>
      </c>
      <c r="P13406">
        <v>50</v>
      </c>
    </row>
    <row r="13407" spans="1:19" x14ac:dyDescent="0.25">
      <c r="A13407">
        <v>2015</v>
      </c>
      <c r="B13407" s="6" t="s">
        <v>20</v>
      </c>
      <c r="C13407">
        <v>25</v>
      </c>
      <c r="D13407" t="s">
        <v>716</v>
      </c>
      <c r="G13407">
        <v>35</v>
      </c>
      <c r="J13407" t="s">
        <v>805</v>
      </c>
      <c r="K13407">
        <v>60</v>
      </c>
      <c r="L13407">
        <v>40</v>
      </c>
      <c r="M13407">
        <v>30</v>
      </c>
      <c r="P13407">
        <v>20</v>
      </c>
    </row>
    <row r="13408" spans="1:19" x14ac:dyDescent="0.25">
      <c r="A13408">
        <v>2015</v>
      </c>
      <c r="B13408" s="6" t="s">
        <v>20</v>
      </c>
      <c r="C13408">
        <v>26</v>
      </c>
      <c r="D13408" t="s">
        <v>716</v>
      </c>
      <c r="G13408">
        <v>10</v>
      </c>
      <c r="J13408" t="s">
        <v>799</v>
      </c>
      <c r="K13408">
        <v>15</v>
      </c>
      <c r="L13408">
        <v>15</v>
      </c>
      <c r="M13408">
        <v>10</v>
      </c>
    </row>
    <row r="13409" spans="1:16" x14ac:dyDescent="0.25">
      <c r="A13409">
        <v>2015</v>
      </c>
      <c r="B13409" s="6" t="s">
        <v>20</v>
      </c>
      <c r="C13409">
        <v>27</v>
      </c>
      <c r="D13409" t="s">
        <v>716</v>
      </c>
      <c r="G13409">
        <v>5</v>
      </c>
      <c r="J13409" t="s">
        <v>805</v>
      </c>
      <c r="K13409">
        <v>15</v>
      </c>
      <c r="L13409">
        <v>15</v>
      </c>
      <c r="M13409">
        <v>10</v>
      </c>
      <c r="P13409">
        <v>10</v>
      </c>
    </row>
    <row r="13410" spans="1:16" x14ac:dyDescent="0.25">
      <c r="A13410">
        <v>2015</v>
      </c>
      <c r="B13410" s="6" t="s">
        <v>20</v>
      </c>
      <c r="C13410">
        <v>28</v>
      </c>
      <c r="D13410" t="s">
        <v>716</v>
      </c>
      <c r="G13410">
        <v>35</v>
      </c>
      <c r="J13410" t="s">
        <v>826</v>
      </c>
      <c r="K13410">
        <v>40</v>
      </c>
      <c r="L13410">
        <v>30</v>
      </c>
      <c r="M13410">
        <v>30</v>
      </c>
    </row>
    <row r="13411" spans="1:16" x14ac:dyDescent="0.25">
      <c r="A13411">
        <v>2015</v>
      </c>
      <c r="B13411" s="6" t="s">
        <v>20</v>
      </c>
      <c r="C13411">
        <v>29</v>
      </c>
      <c r="D13411" t="s">
        <v>716</v>
      </c>
      <c r="G13411">
        <v>15</v>
      </c>
      <c r="J13411" t="s">
        <v>799</v>
      </c>
      <c r="K13411">
        <v>25</v>
      </c>
      <c r="L13411">
        <v>20</v>
      </c>
      <c r="M13411">
        <v>15</v>
      </c>
      <c r="N13411">
        <v>5</v>
      </c>
    </row>
    <row r="13412" spans="1:16" x14ac:dyDescent="0.25">
      <c r="A13412">
        <v>2015</v>
      </c>
      <c r="B13412" s="6" t="s">
        <v>20</v>
      </c>
      <c r="C13412">
        <v>30</v>
      </c>
      <c r="D13412" t="s">
        <v>716</v>
      </c>
      <c r="G13412">
        <v>5</v>
      </c>
      <c r="J13412" t="s">
        <v>799</v>
      </c>
      <c r="K13412">
        <v>15</v>
      </c>
      <c r="L13412">
        <v>15</v>
      </c>
      <c r="M13412">
        <v>15</v>
      </c>
    </row>
    <row r="13413" spans="1:16" x14ac:dyDescent="0.25">
      <c r="A13413">
        <v>2015</v>
      </c>
      <c r="B13413" s="6" t="s">
        <v>20</v>
      </c>
      <c r="C13413">
        <v>31</v>
      </c>
      <c r="D13413" t="s">
        <v>716</v>
      </c>
      <c r="G13413">
        <v>5</v>
      </c>
      <c r="J13413" t="s">
        <v>805</v>
      </c>
      <c r="K13413">
        <v>25</v>
      </c>
      <c r="L13413">
        <v>20</v>
      </c>
      <c r="M13413">
        <v>15</v>
      </c>
      <c r="P13413">
        <v>5</v>
      </c>
    </row>
    <row r="13414" spans="1:16" x14ac:dyDescent="0.25">
      <c r="A13414">
        <v>2015</v>
      </c>
      <c r="B13414" s="6" t="s">
        <v>20</v>
      </c>
      <c r="C13414">
        <v>32</v>
      </c>
      <c r="D13414" t="s">
        <v>716</v>
      </c>
      <c r="G13414">
        <v>35</v>
      </c>
      <c r="J13414" t="s">
        <v>805</v>
      </c>
      <c r="K13414">
        <v>35</v>
      </c>
      <c r="L13414">
        <v>30</v>
      </c>
      <c r="M13414">
        <v>25</v>
      </c>
      <c r="P13414">
        <v>15</v>
      </c>
    </row>
    <row r="13415" spans="1:16" x14ac:dyDescent="0.25">
      <c r="A13415">
        <v>2015</v>
      </c>
      <c r="B13415" s="6" t="s">
        <v>20</v>
      </c>
      <c r="C13415">
        <v>33</v>
      </c>
      <c r="D13415" t="s">
        <v>716</v>
      </c>
      <c r="G13415">
        <v>10</v>
      </c>
      <c r="J13415" t="s">
        <v>799</v>
      </c>
      <c r="K13415">
        <v>30</v>
      </c>
      <c r="L13415">
        <v>15</v>
      </c>
      <c r="M13415">
        <v>15</v>
      </c>
      <c r="P13415">
        <v>40</v>
      </c>
    </row>
    <row r="13416" spans="1:16" x14ac:dyDescent="0.25">
      <c r="A13416">
        <v>2015</v>
      </c>
      <c r="B13416" s="6" t="s">
        <v>20</v>
      </c>
      <c r="C13416">
        <v>34</v>
      </c>
      <c r="D13416" t="s">
        <v>716</v>
      </c>
      <c r="G13416">
        <v>15</v>
      </c>
      <c r="J13416" t="s">
        <v>814</v>
      </c>
      <c r="K13416">
        <v>20</v>
      </c>
      <c r="L13416">
        <v>20</v>
      </c>
      <c r="M13416">
        <v>10</v>
      </c>
    </row>
    <row r="13417" spans="1:16" x14ac:dyDescent="0.25">
      <c r="A13417">
        <v>2015</v>
      </c>
      <c r="B13417" s="6" t="s">
        <v>20</v>
      </c>
      <c r="C13417">
        <v>35</v>
      </c>
      <c r="D13417" t="s">
        <v>716</v>
      </c>
      <c r="E13417">
        <v>4</v>
      </c>
      <c r="F13417">
        <v>7.58</v>
      </c>
      <c r="G13417">
        <v>15</v>
      </c>
      <c r="H13417">
        <v>0</v>
      </c>
      <c r="I13417" s="32">
        <f>(SUM(G13417:G13424))/(1000-H13417)*1000</f>
        <v>110</v>
      </c>
      <c r="J13417" t="s">
        <v>805</v>
      </c>
      <c r="K13417">
        <v>20</v>
      </c>
      <c r="L13417">
        <v>20</v>
      </c>
      <c r="M13417">
        <v>15</v>
      </c>
      <c r="P13417">
        <v>20</v>
      </c>
    </row>
    <row r="13418" spans="1:16" x14ac:dyDescent="0.25">
      <c r="A13418">
        <v>2015</v>
      </c>
      <c r="B13418" s="6" t="s">
        <v>20</v>
      </c>
      <c r="C13418">
        <v>36</v>
      </c>
      <c r="D13418" t="s">
        <v>716</v>
      </c>
      <c r="G13418">
        <v>5</v>
      </c>
      <c r="J13418" t="s">
        <v>802</v>
      </c>
      <c r="K13418">
        <v>45</v>
      </c>
      <c r="L13418">
        <v>40</v>
      </c>
      <c r="M13418">
        <v>25</v>
      </c>
      <c r="P13418">
        <v>20</v>
      </c>
    </row>
    <row r="13419" spans="1:16" x14ac:dyDescent="0.25">
      <c r="A13419">
        <v>2015</v>
      </c>
      <c r="B13419" s="6" t="s">
        <v>20</v>
      </c>
      <c r="C13419">
        <v>37</v>
      </c>
      <c r="D13419" t="s">
        <v>716</v>
      </c>
      <c r="G13419">
        <v>20</v>
      </c>
      <c r="J13419" t="s">
        <v>802</v>
      </c>
      <c r="K13419">
        <v>25</v>
      </c>
      <c r="L13419">
        <v>10</v>
      </c>
      <c r="M13419">
        <v>15</v>
      </c>
      <c r="P13419">
        <v>30</v>
      </c>
    </row>
    <row r="13420" spans="1:16" x14ac:dyDescent="0.25">
      <c r="A13420">
        <v>2015</v>
      </c>
      <c r="B13420" s="6" t="s">
        <v>20</v>
      </c>
      <c r="C13420">
        <v>38</v>
      </c>
      <c r="D13420" t="s">
        <v>716</v>
      </c>
      <c r="G13420">
        <v>10</v>
      </c>
      <c r="J13420" t="s">
        <v>802</v>
      </c>
      <c r="K13420">
        <v>30</v>
      </c>
      <c r="L13420">
        <v>15</v>
      </c>
      <c r="M13420">
        <v>15</v>
      </c>
      <c r="P13420">
        <v>50</v>
      </c>
    </row>
    <row r="13421" spans="1:16" x14ac:dyDescent="0.25">
      <c r="A13421">
        <v>2015</v>
      </c>
      <c r="B13421" s="6" t="s">
        <v>20</v>
      </c>
      <c r="C13421">
        <v>39</v>
      </c>
      <c r="D13421" t="s">
        <v>716</v>
      </c>
      <c r="G13421">
        <v>10</v>
      </c>
      <c r="J13421" t="s">
        <v>826</v>
      </c>
      <c r="K13421">
        <v>15</v>
      </c>
      <c r="L13421">
        <v>10</v>
      </c>
      <c r="M13421">
        <v>5</v>
      </c>
    </row>
    <row r="13422" spans="1:16" x14ac:dyDescent="0.25">
      <c r="A13422">
        <v>2015</v>
      </c>
      <c r="B13422" s="6" t="s">
        <v>20</v>
      </c>
      <c r="C13422">
        <v>40</v>
      </c>
      <c r="D13422" t="s">
        <v>716</v>
      </c>
      <c r="G13422">
        <v>20</v>
      </c>
      <c r="J13422" t="s">
        <v>799</v>
      </c>
      <c r="K13422">
        <v>70</v>
      </c>
      <c r="L13422">
        <v>45</v>
      </c>
      <c r="M13422">
        <v>20</v>
      </c>
      <c r="O13422">
        <v>5</v>
      </c>
      <c r="P13422">
        <v>5</v>
      </c>
    </row>
    <row r="13423" spans="1:16" x14ac:dyDescent="0.25">
      <c r="A13423">
        <v>2015</v>
      </c>
      <c r="B13423" s="6" t="s">
        <v>20</v>
      </c>
      <c r="C13423">
        <v>41</v>
      </c>
      <c r="D13423" t="s">
        <v>716</v>
      </c>
      <c r="G13423">
        <v>20</v>
      </c>
      <c r="J13423" t="s">
        <v>799</v>
      </c>
      <c r="K13423">
        <v>70</v>
      </c>
      <c r="L13423">
        <v>40</v>
      </c>
      <c r="M13423">
        <v>30</v>
      </c>
      <c r="P13423">
        <v>60</v>
      </c>
    </row>
    <row r="13424" spans="1:16" x14ac:dyDescent="0.25">
      <c r="A13424">
        <v>2015</v>
      </c>
      <c r="B13424" s="6" t="s">
        <v>20</v>
      </c>
      <c r="C13424">
        <v>42</v>
      </c>
      <c r="D13424" t="s">
        <v>716</v>
      </c>
      <c r="G13424">
        <v>10</v>
      </c>
      <c r="J13424" t="s">
        <v>799</v>
      </c>
      <c r="K13424">
        <v>30</v>
      </c>
      <c r="L13424">
        <v>20</v>
      </c>
      <c r="M13424">
        <v>10</v>
      </c>
      <c r="P13424">
        <v>50</v>
      </c>
    </row>
    <row r="13425" spans="1:16" x14ac:dyDescent="0.25">
      <c r="A13425">
        <v>2015</v>
      </c>
      <c r="B13425" s="6" t="s">
        <v>20</v>
      </c>
      <c r="C13425">
        <v>43</v>
      </c>
      <c r="D13425" t="s">
        <v>827</v>
      </c>
      <c r="E13425">
        <v>5</v>
      </c>
      <c r="F13425">
        <v>8.18</v>
      </c>
      <c r="G13425">
        <v>10</v>
      </c>
      <c r="H13425">
        <v>0</v>
      </c>
      <c r="I13425" s="32">
        <f>(SUM(G13425:G13431))/(1000-H13425)*1000</f>
        <v>53</v>
      </c>
      <c r="J13425" t="s">
        <v>803</v>
      </c>
      <c r="K13425">
        <v>19</v>
      </c>
      <c r="L13425">
        <v>15</v>
      </c>
      <c r="M13425">
        <v>12</v>
      </c>
      <c r="O13425">
        <v>1</v>
      </c>
    </row>
    <row r="13426" spans="1:16" x14ac:dyDescent="0.25">
      <c r="A13426">
        <v>2015</v>
      </c>
      <c r="B13426" s="6" t="s">
        <v>20</v>
      </c>
      <c r="C13426">
        <v>44</v>
      </c>
      <c r="D13426" t="s">
        <v>827</v>
      </c>
      <c r="G13426">
        <v>6</v>
      </c>
      <c r="J13426" t="s">
        <v>828</v>
      </c>
      <c r="K13426">
        <v>30</v>
      </c>
      <c r="L13426">
        <v>20</v>
      </c>
      <c r="M13426">
        <v>5</v>
      </c>
      <c r="N13426">
        <v>1</v>
      </c>
    </row>
    <row r="13427" spans="1:16" x14ac:dyDescent="0.25">
      <c r="A13427">
        <v>2015</v>
      </c>
      <c r="B13427" s="6" t="s">
        <v>20</v>
      </c>
      <c r="C13427">
        <v>45</v>
      </c>
      <c r="D13427" t="s">
        <v>827</v>
      </c>
      <c r="G13427">
        <v>12</v>
      </c>
      <c r="J13427" t="s">
        <v>829</v>
      </c>
      <c r="K13427">
        <v>20</v>
      </c>
      <c r="L13427">
        <v>17</v>
      </c>
      <c r="M13427">
        <v>12</v>
      </c>
    </row>
    <row r="13428" spans="1:16" x14ac:dyDescent="0.25">
      <c r="A13428">
        <v>2015</v>
      </c>
      <c r="B13428" s="6" t="s">
        <v>20</v>
      </c>
      <c r="C13428">
        <v>46</v>
      </c>
      <c r="D13428" t="s">
        <v>827</v>
      </c>
      <c r="G13428">
        <v>5</v>
      </c>
      <c r="J13428" t="s">
        <v>803</v>
      </c>
      <c r="K13428">
        <v>19</v>
      </c>
      <c r="L13428">
        <v>20</v>
      </c>
      <c r="M13428">
        <v>11</v>
      </c>
    </row>
    <row r="13429" spans="1:16" x14ac:dyDescent="0.25">
      <c r="A13429">
        <v>2015</v>
      </c>
      <c r="B13429" s="6" t="s">
        <v>20</v>
      </c>
      <c r="C13429">
        <v>47</v>
      </c>
      <c r="D13429" t="s">
        <v>827</v>
      </c>
      <c r="G13429">
        <v>5</v>
      </c>
      <c r="J13429" t="s">
        <v>805</v>
      </c>
      <c r="K13429">
        <v>11</v>
      </c>
      <c r="L13429">
        <v>10</v>
      </c>
      <c r="M13429">
        <v>5</v>
      </c>
      <c r="P13429">
        <v>1</v>
      </c>
    </row>
    <row r="13430" spans="1:16" x14ac:dyDescent="0.25">
      <c r="A13430">
        <v>2015</v>
      </c>
      <c r="B13430" s="6" t="s">
        <v>20</v>
      </c>
      <c r="C13430">
        <v>48</v>
      </c>
      <c r="D13430" t="s">
        <v>827</v>
      </c>
      <c r="G13430">
        <v>10</v>
      </c>
      <c r="J13430" t="s">
        <v>826</v>
      </c>
      <c r="K13430">
        <v>30</v>
      </c>
      <c r="L13430">
        <v>35</v>
      </c>
      <c r="M13430">
        <v>30</v>
      </c>
      <c r="P13430">
        <v>5</v>
      </c>
    </row>
    <row r="13431" spans="1:16" x14ac:dyDescent="0.25">
      <c r="A13431">
        <v>2015</v>
      </c>
      <c r="B13431" s="6" t="s">
        <v>20</v>
      </c>
      <c r="C13431">
        <v>49</v>
      </c>
      <c r="D13431" t="s">
        <v>827</v>
      </c>
      <c r="G13431">
        <v>5</v>
      </c>
      <c r="J13431" t="s">
        <v>830</v>
      </c>
      <c r="K13431">
        <v>25</v>
      </c>
      <c r="L13431">
        <v>20</v>
      </c>
      <c r="M13431">
        <v>10</v>
      </c>
      <c r="P13431">
        <v>10</v>
      </c>
    </row>
    <row r="13432" spans="1:16" x14ac:dyDescent="0.25">
      <c r="A13432">
        <v>2015</v>
      </c>
      <c r="B13432" s="6" t="s">
        <v>20</v>
      </c>
      <c r="C13432">
        <v>51</v>
      </c>
      <c r="D13432" t="s">
        <v>827</v>
      </c>
      <c r="E13432">
        <v>6</v>
      </c>
      <c r="F13432">
        <v>8.18</v>
      </c>
      <c r="G13432">
        <v>70</v>
      </c>
      <c r="H13432">
        <v>30</v>
      </c>
      <c r="I13432" s="32">
        <f>(SUM(G13432:G13439))/(1000-H13432)*1000</f>
        <v>293.81443298969072</v>
      </c>
      <c r="J13432" t="s">
        <v>826</v>
      </c>
      <c r="K13432">
        <v>35</v>
      </c>
      <c r="L13432">
        <v>20</v>
      </c>
      <c r="M13432">
        <v>25</v>
      </c>
    </row>
    <row r="13433" spans="1:16" x14ac:dyDescent="0.25">
      <c r="A13433">
        <v>2015</v>
      </c>
      <c r="B13433" s="6" t="s">
        <v>20</v>
      </c>
      <c r="C13433">
        <v>52</v>
      </c>
      <c r="D13433" t="s">
        <v>827</v>
      </c>
      <c r="G13433">
        <v>80</v>
      </c>
      <c r="J13433" t="s">
        <v>804</v>
      </c>
      <c r="K13433">
        <v>80</v>
      </c>
      <c r="L13433">
        <v>50</v>
      </c>
      <c r="M13433">
        <v>65</v>
      </c>
    </row>
    <row r="13434" spans="1:16" x14ac:dyDescent="0.25">
      <c r="A13434">
        <v>2015</v>
      </c>
      <c r="B13434" s="6" t="s">
        <v>20</v>
      </c>
      <c r="C13434">
        <v>53</v>
      </c>
      <c r="D13434" t="s">
        <v>827</v>
      </c>
      <c r="G13434">
        <v>40</v>
      </c>
      <c r="J13434" t="s">
        <v>815</v>
      </c>
      <c r="K13434">
        <v>40</v>
      </c>
      <c r="L13434">
        <v>36</v>
      </c>
      <c r="M13434">
        <v>35</v>
      </c>
    </row>
    <row r="13435" spans="1:16" x14ac:dyDescent="0.25">
      <c r="A13435">
        <v>2015</v>
      </c>
      <c r="B13435" s="6" t="s">
        <v>20</v>
      </c>
      <c r="C13435">
        <v>54</v>
      </c>
      <c r="D13435" t="s">
        <v>827</v>
      </c>
      <c r="G13435">
        <v>20</v>
      </c>
      <c r="J13435" t="s">
        <v>826</v>
      </c>
      <c r="K13435">
        <v>50</v>
      </c>
      <c r="L13435">
        <v>55</v>
      </c>
      <c r="M13435">
        <v>40</v>
      </c>
    </row>
    <row r="13436" spans="1:16" x14ac:dyDescent="0.25">
      <c r="A13436">
        <v>2015</v>
      </c>
      <c r="B13436" s="6" t="s">
        <v>20</v>
      </c>
      <c r="C13436">
        <v>55</v>
      </c>
      <c r="D13436" t="s">
        <v>827</v>
      </c>
      <c r="G13436">
        <v>10</v>
      </c>
      <c r="J13436" t="s">
        <v>828</v>
      </c>
      <c r="K13436">
        <v>10</v>
      </c>
      <c r="L13436">
        <v>9</v>
      </c>
      <c r="M13436">
        <v>8</v>
      </c>
    </row>
    <row r="13437" spans="1:16" x14ac:dyDescent="0.25">
      <c r="A13437">
        <v>2015</v>
      </c>
      <c r="B13437" s="6" t="s">
        <v>20</v>
      </c>
      <c r="C13437">
        <v>56</v>
      </c>
      <c r="D13437" t="s">
        <v>827</v>
      </c>
      <c r="G13437">
        <v>10</v>
      </c>
      <c r="J13437" t="s">
        <v>805</v>
      </c>
      <c r="K13437">
        <v>20</v>
      </c>
      <c r="L13437">
        <v>11</v>
      </c>
      <c r="M13437">
        <v>10</v>
      </c>
    </row>
    <row r="13438" spans="1:16" x14ac:dyDescent="0.25">
      <c r="A13438">
        <v>2015</v>
      </c>
      <c r="B13438" s="6" t="s">
        <v>20</v>
      </c>
      <c r="C13438">
        <v>57</v>
      </c>
      <c r="D13438" t="s">
        <v>827</v>
      </c>
      <c r="G13438">
        <v>40</v>
      </c>
      <c r="J13438" t="s">
        <v>826</v>
      </c>
      <c r="K13438">
        <v>55</v>
      </c>
      <c r="L13438">
        <v>50</v>
      </c>
      <c r="M13438">
        <v>35</v>
      </c>
    </row>
    <row r="13439" spans="1:16" x14ac:dyDescent="0.25">
      <c r="A13439">
        <v>2015</v>
      </c>
      <c r="B13439" s="6" t="s">
        <v>20</v>
      </c>
      <c r="C13439">
        <v>59</v>
      </c>
      <c r="D13439" t="s">
        <v>827</v>
      </c>
      <c r="G13439">
        <v>15</v>
      </c>
      <c r="J13439" t="s">
        <v>826</v>
      </c>
      <c r="K13439">
        <v>35</v>
      </c>
      <c r="L13439">
        <v>55</v>
      </c>
      <c r="M13439">
        <v>30</v>
      </c>
    </row>
    <row r="13440" spans="1:16" x14ac:dyDescent="0.25">
      <c r="A13440">
        <v>2015</v>
      </c>
      <c r="B13440" s="6" t="s">
        <v>52</v>
      </c>
      <c r="C13440">
        <v>1</v>
      </c>
      <c r="D13440" t="s">
        <v>716</v>
      </c>
      <c r="E13440">
        <v>1</v>
      </c>
      <c r="F13440">
        <v>10.91</v>
      </c>
      <c r="G13440">
        <v>5</v>
      </c>
      <c r="H13440">
        <v>0</v>
      </c>
      <c r="I13440" s="32">
        <f>(SUM(G13440:G13454))/(1000-H13440)*1000</f>
        <v>190</v>
      </c>
      <c r="J13440" t="s">
        <v>799</v>
      </c>
      <c r="K13440">
        <v>10</v>
      </c>
      <c r="L13440">
        <v>5</v>
      </c>
      <c r="M13440">
        <v>5</v>
      </c>
    </row>
    <row r="13441" spans="1:19" x14ac:dyDescent="0.25">
      <c r="A13441">
        <v>2015</v>
      </c>
      <c r="B13441" s="6" t="s">
        <v>52</v>
      </c>
      <c r="C13441">
        <v>2</v>
      </c>
      <c r="D13441" t="s">
        <v>716</v>
      </c>
      <c r="G13441">
        <v>20</v>
      </c>
      <c r="J13441" t="s">
        <v>799</v>
      </c>
      <c r="K13441">
        <v>25</v>
      </c>
      <c r="L13441">
        <v>20</v>
      </c>
      <c r="M13441">
        <v>10</v>
      </c>
      <c r="P13441">
        <v>5</v>
      </c>
    </row>
    <row r="13442" spans="1:19" x14ac:dyDescent="0.25">
      <c r="A13442">
        <v>2015</v>
      </c>
      <c r="B13442" s="6" t="s">
        <v>52</v>
      </c>
      <c r="C13442">
        <v>3</v>
      </c>
      <c r="D13442" t="s">
        <v>716</v>
      </c>
      <c r="G13442">
        <v>5</v>
      </c>
      <c r="J13442" t="s">
        <v>799</v>
      </c>
      <c r="K13442">
        <v>50</v>
      </c>
      <c r="L13442">
        <v>30</v>
      </c>
      <c r="M13442">
        <v>30</v>
      </c>
      <c r="P13442">
        <v>5</v>
      </c>
    </row>
    <row r="13443" spans="1:19" x14ac:dyDescent="0.25">
      <c r="A13443">
        <v>2015</v>
      </c>
      <c r="B13443" s="6" t="s">
        <v>52</v>
      </c>
      <c r="C13443">
        <v>4</v>
      </c>
      <c r="D13443" t="s">
        <v>716</v>
      </c>
      <c r="G13443">
        <v>20</v>
      </c>
      <c r="J13443" t="s">
        <v>806</v>
      </c>
      <c r="K13443">
        <v>50</v>
      </c>
      <c r="L13443">
        <v>40</v>
      </c>
      <c r="M13443">
        <v>30</v>
      </c>
      <c r="P13443">
        <v>10</v>
      </c>
    </row>
    <row r="13444" spans="1:19" x14ac:dyDescent="0.25">
      <c r="A13444">
        <v>2015</v>
      </c>
      <c r="B13444" s="6" t="s">
        <v>52</v>
      </c>
      <c r="C13444">
        <v>5</v>
      </c>
      <c r="D13444" t="s">
        <v>716</v>
      </c>
      <c r="G13444">
        <v>5</v>
      </c>
      <c r="J13444" t="s">
        <v>799</v>
      </c>
      <c r="K13444">
        <v>15</v>
      </c>
      <c r="L13444">
        <v>5</v>
      </c>
      <c r="M13444">
        <v>5</v>
      </c>
      <c r="P13444">
        <v>2</v>
      </c>
    </row>
    <row r="13445" spans="1:19" x14ac:dyDescent="0.25">
      <c r="A13445">
        <v>2015</v>
      </c>
      <c r="B13445" s="6" t="s">
        <v>52</v>
      </c>
      <c r="C13445">
        <v>6</v>
      </c>
      <c r="D13445" t="s">
        <v>716</v>
      </c>
      <c r="G13445">
        <v>15</v>
      </c>
      <c r="J13445" t="s">
        <v>804</v>
      </c>
      <c r="K13445">
        <v>35</v>
      </c>
      <c r="L13445">
        <v>30</v>
      </c>
      <c r="M13445">
        <v>30</v>
      </c>
    </row>
    <row r="13446" spans="1:19" x14ac:dyDescent="0.25">
      <c r="A13446">
        <v>2015</v>
      </c>
      <c r="B13446" s="6" t="s">
        <v>52</v>
      </c>
      <c r="C13446">
        <v>7</v>
      </c>
      <c r="D13446" t="s">
        <v>716</v>
      </c>
      <c r="G13446">
        <v>10</v>
      </c>
      <c r="J13446" t="s">
        <v>805</v>
      </c>
      <c r="K13446">
        <v>40</v>
      </c>
      <c r="L13446">
        <v>40</v>
      </c>
      <c r="M13446">
        <v>20</v>
      </c>
      <c r="P13446">
        <v>30</v>
      </c>
    </row>
    <row r="13447" spans="1:19" x14ac:dyDescent="0.25">
      <c r="A13447">
        <v>2015</v>
      </c>
      <c r="B13447" s="6" t="s">
        <v>52</v>
      </c>
      <c r="C13447">
        <v>8</v>
      </c>
      <c r="D13447" t="s">
        <v>716</v>
      </c>
      <c r="G13447">
        <v>5</v>
      </c>
      <c r="J13447" t="s">
        <v>799</v>
      </c>
      <c r="K13447">
        <v>10</v>
      </c>
      <c r="L13447">
        <v>5</v>
      </c>
      <c r="M13447">
        <v>2</v>
      </c>
    </row>
    <row r="13448" spans="1:19" x14ac:dyDescent="0.25">
      <c r="A13448">
        <v>2015</v>
      </c>
      <c r="B13448" s="6" t="s">
        <v>52</v>
      </c>
      <c r="C13448">
        <v>9</v>
      </c>
      <c r="D13448" t="s">
        <v>716</v>
      </c>
      <c r="G13448">
        <v>20</v>
      </c>
      <c r="J13448" t="s">
        <v>810</v>
      </c>
      <c r="K13448">
        <v>30</v>
      </c>
      <c r="L13448">
        <v>25</v>
      </c>
      <c r="M13448">
        <v>20</v>
      </c>
    </row>
    <row r="13449" spans="1:19" x14ac:dyDescent="0.25">
      <c r="A13449">
        <v>2015</v>
      </c>
      <c r="B13449" s="6" t="s">
        <v>52</v>
      </c>
      <c r="C13449">
        <v>10</v>
      </c>
      <c r="D13449" t="s">
        <v>716</v>
      </c>
      <c r="G13449">
        <v>15</v>
      </c>
      <c r="J13449" t="s">
        <v>810</v>
      </c>
      <c r="K13449">
        <v>50</v>
      </c>
      <c r="L13449">
        <v>30</v>
      </c>
      <c r="M13449">
        <v>40</v>
      </c>
      <c r="S13449" t="s">
        <v>31</v>
      </c>
    </row>
    <row r="13450" spans="1:19" x14ac:dyDescent="0.25">
      <c r="A13450">
        <v>2015</v>
      </c>
      <c r="B13450" s="6" t="s">
        <v>52</v>
      </c>
      <c r="C13450">
        <v>11</v>
      </c>
      <c r="D13450" t="s">
        <v>716</v>
      </c>
      <c r="G13450">
        <v>10</v>
      </c>
      <c r="J13450" t="s">
        <v>810</v>
      </c>
      <c r="K13450">
        <v>35</v>
      </c>
      <c r="L13450">
        <v>20</v>
      </c>
      <c r="M13450">
        <v>20</v>
      </c>
      <c r="S13450" t="s">
        <v>31</v>
      </c>
    </row>
    <row r="13451" spans="1:19" x14ac:dyDescent="0.25">
      <c r="A13451">
        <v>2015</v>
      </c>
      <c r="B13451" s="6" t="s">
        <v>52</v>
      </c>
      <c r="C13451">
        <v>12</v>
      </c>
      <c r="D13451" t="s">
        <v>716</v>
      </c>
      <c r="G13451">
        <v>15</v>
      </c>
      <c r="J13451" t="s">
        <v>807</v>
      </c>
      <c r="K13451">
        <v>40</v>
      </c>
      <c r="L13451">
        <v>20</v>
      </c>
      <c r="M13451">
        <v>35</v>
      </c>
    </row>
    <row r="13452" spans="1:19" x14ac:dyDescent="0.25">
      <c r="A13452">
        <v>2015</v>
      </c>
      <c r="B13452" s="6" t="s">
        <v>52</v>
      </c>
      <c r="C13452">
        <v>13</v>
      </c>
      <c r="D13452" t="s">
        <v>716</v>
      </c>
      <c r="G13452">
        <v>25</v>
      </c>
      <c r="J13452" t="s">
        <v>804</v>
      </c>
      <c r="K13452">
        <v>55</v>
      </c>
      <c r="L13452">
        <v>40</v>
      </c>
      <c r="M13452">
        <v>20</v>
      </c>
    </row>
    <row r="13453" spans="1:19" x14ac:dyDescent="0.25">
      <c r="A13453">
        <v>2015</v>
      </c>
      <c r="B13453" s="6" t="s">
        <v>52</v>
      </c>
      <c r="C13453">
        <v>14</v>
      </c>
      <c r="D13453" t="s">
        <v>716</v>
      </c>
      <c r="G13453">
        <v>10</v>
      </c>
      <c r="J13453" t="s">
        <v>799</v>
      </c>
      <c r="K13453">
        <v>20</v>
      </c>
      <c r="L13453">
        <v>10</v>
      </c>
      <c r="M13453">
        <v>20</v>
      </c>
    </row>
    <row r="13454" spans="1:19" x14ac:dyDescent="0.25">
      <c r="A13454">
        <v>2015</v>
      </c>
      <c r="B13454" s="6" t="s">
        <v>52</v>
      </c>
      <c r="C13454">
        <v>15</v>
      </c>
      <c r="D13454" t="s">
        <v>716</v>
      </c>
      <c r="G13454">
        <v>10</v>
      </c>
      <c r="J13454" t="s">
        <v>802</v>
      </c>
      <c r="K13454">
        <v>20</v>
      </c>
      <c r="L13454">
        <v>20</v>
      </c>
      <c r="M13454">
        <v>10</v>
      </c>
      <c r="P13454">
        <v>5</v>
      </c>
    </row>
    <row r="13455" spans="1:19" x14ac:dyDescent="0.25">
      <c r="A13455">
        <v>2015</v>
      </c>
      <c r="B13455" s="6" t="s">
        <v>52</v>
      </c>
      <c r="C13455">
        <v>16</v>
      </c>
      <c r="D13455" t="s">
        <v>716</v>
      </c>
      <c r="E13455">
        <v>2</v>
      </c>
      <c r="F13455">
        <v>10.91</v>
      </c>
      <c r="G13455">
        <v>5</v>
      </c>
      <c r="H13455">
        <v>0</v>
      </c>
      <c r="I13455" s="32">
        <f>(SUM(G13455:G13467))/(1000-H13455)*1000</f>
        <v>225</v>
      </c>
      <c r="J13455" t="s">
        <v>799</v>
      </c>
      <c r="K13455">
        <v>20</v>
      </c>
      <c r="L13455">
        <v>15</v>
      </c>
      <c r="M13455">
        <v>15</v>
      </c>
      <c r="P13455">
        <v>5</v>
      </c>
    </row>
    <row r="13456" spans="1:19" x14ac:dyDescent="0.25">
      <c r="A13456">
        <v>2015</v>
      </c>
      <c r="B13456" s="6" t="s">
        <v>52</v>
      </c>
      <c r="C13456">
        <v>17</v>
      </c>
      <c r="D13456" t="s">
        <v>716</v>
      </c>
      <c r="G13456">
        <v>90</v>
      </c>
      <c r="J13456" t="s">
        <v>804</v>
      </c>
      <c r="K13456">
        <v>110</v>
      </c>
      <c r="L13456">
        <v>80</v>
      </c>
      <c r="M13456">
        <v>40</v>
      </c>
      <c r="P13456">
        <v>1</v>
      </c>
    </row>
    <row r="13457" spans="1:16" x14ac:dyDescent="0.25">
      <c r="A13457">
        <v>2015</v>
      </c>
      <c r="B13457" s="6" t="s">
        <v>52</v>
      </c>
      <c r="C13457">
        <v>18</v>
      </c>
      <c r="D13457" t="s">
        <v>716</v>
      </c>
      <c r="G13457">
        <v>20</v>
      </c>
      <c r="J13457" t="s">
        <v>805</v>
      </c>
      <c r="K13457">
        <v>50</v>
      </c>
      <c r="L13457">
        <v>30</v>
      </c>
      <c r="M13457">
        <v>50</v>
      </c>
      <c r="P13457">
        <v>80</v>
      </c>
    </row>
    <row r="13458" spans="1:16" x14ac:dyDescent="0.25">
      <c r="A13458">
        <v>2015</v>
      </c>
      <c r="B13458" s="6" t="s">
        <v>52</v>
      </c>
      <c r="C13458">
        <v>19</v>
      </c>
      <c r="D13458" t="s">
        <v>716</v>
      </c>
      <c r="G13458">
        <v>15</v>
      </c>
      <c r="J13458" t="s">
        <v>804</v>
      </c>
      <c r="K13458">
        <v>30</v>
      </c>
      <c r="L13458">
        <v>20</v>
      </c>
      <c r="M13458">
        <v>25</v>
      </c>
      <c r="P13458">
        <v>1</v>
      </c>
    </row>
    <row r="13459" spans="1:16" x14ac:dyDescent="0.25">
      <c r="A13459">
        <v>2015</v>
      </c>
      <c r="B13459" s="6" t="s">
        <v>52</v>
      </c>
      <c r="C13459">
        <v>20</v>
      </c>
      <c r="D13459" t="s">
        <v>716</v>
      </c>
      <c r="G13459">
        <v>5</v>
      </c>
      <c r="J13459" t="s">
        <v>805</v>
      </c>
      <c r="K13459">
        <v>15</v>
      </c>
      <c r="L13459">
        <v>15</v>
      </c>
      <c r="M13459">
        <v>15</v>
      </c>
    </row>
    <row r="13460" spans="1:16" x14ac:dyDescent="0.25">
      <c r="A13460">
        <v>2015</v>
      </c>
      <c r="B13460" s="6" t="s">
        <v>52</v>
      </c>
      <c r="C13460">
        <v>21</v>
      </c>
      <c r="D13460" t="s">
        <v>716</v>
      </c>
      <c r="G13460">
        <v>10</v>
      </c>
      <c r="J13460" t="s">
        <v>799</v>
      </c>
      <c r="K13460">
        <v>30</v>
      </c>
      <c r="L13460">
        <v>20</v>
      </c>
      <c r="M13460">
        <v>10</v>
      </c>
      <c r="P13460">
        <v>5</v>
      </c>
    </row>
    <row r="13461" spans="1:16" x14ac:dyDescent="0.25">
      <c r="A13461">
        <v>2015</v>
      </c>
      <c r="B13461" s="6" t="s">
        <v>52</v>
      </c>
      <c r="C13461">
        <v>22</v>
      </c>
      <c r="D13461" t="s">
        <v>716</v>
      </c>
      <c r="G13461">
        <v>10</v>
      </c>
      <c r="J13461" t="s">
        <v>799</v>
      </c>
      <c r="K13461">
        <v>15</v>
      </c>
      <c r="L13461">
        <v>10</v>
      </c>
      <c r="M13461">
        <v>10</v>
      </c>
    </row>
    <row r="13462" spans="1:16" x14ac:dyDescent="0.25">
      <c r="A13462">
        <v>2015</v>
      </c>
      <c r="B13462" s="6" t="s">
        <v>52</v>
      </c>
      <c r="C13462">
        <v>23</v>
      </c>
      <c r="D13462" t="s">
        <v>716</v>
      </c>
      <c r="G13462">
        <v>10</v>
      </c>
      <c r="J13462" t="s">
        <v>804</v>
      </c>
      <c r="K13462">
        <v>70</v>
      </c>
      <c r="L13462">
        <v>70</v>
      </c>
      <c r="M13462">
        <v>35</v>
      </c>
      <c r="O13462">
        <v>5</v>
      </c>
    </row>
    <row r="13463" spans="1:16" x14ac:dyDescent="0.25">
      <c r="A13463">
        <v>2015</v>
      </c>
      <c r="B13463" s="6" t="s">
        <v>52</v>
      </c>
      <c r="C13463">
        <v>24</v>
      </c>
      <c r="D13463" t="s">
        <v>716</v>
      </c>
      <c r="G13463">
        <v>15</v>
      </c>
      <c r="J13463" t="s">
        <v>818</v>
      </c>
      <c r="K13463">
        <v>40</v>
      </c>
      <c r="L13463">
        <v>25</v>
      </c>
      <c r="M13463">
        <v>15</v>
      </c>
    </row>
    <row r="13464" spans="1:16" x14ac:dyDescent="0.25">
      <c r="A13464">
        <v>2015</v>
      </c>
      <c r="B13464" s="6" t="s">
        <v>52</v>
      </c>
      <c r="C13464">
        <v>25</v>
      </c>
      <c r="D13464" t="s">
        <v>716</v>
      </c>
      <c r="G13464">
        <v>25</v>
      </c>
      <c r="J13464" t="s">
        <v>804</v>
      </c>
      <c r="K13464">
        <v>60</v>
      </c>
      <c r="L13464">
        <v>50</v>
      </c>
      <c r="M13464">
        <v>30</v>
      </c>
      <c r="P13464">
        <v>5</v>
      </c>
    </row>
    <row r="13465" spans="1:16" x14ac:dyDescent="0.25">
      <c r="A13465">
        <v>2015</v>
      </c>
      <c r="B13465" s="6" t="s">
        <v>52</v>
      </c>
      <c r="C13465">
        <v>26</v>
      </c>
      <c r="D13465" t="s">
        <v>716</v>
      </c>
      <c r="G13465">
        <v>5</v>
      </c>
      <c r="J13465" t="s">
        <v>806</v>
      </c>
      <c r="K13465">
        <v>10</v>
      </c>
      <c r="L13465">
        <v>10</v>
      </c>
      <c r="M13465">
        <v>5</v>
      </c>
    </row>
    <row r="13466" spans="1:16" x14ac:dyDescent="0.25">
      <c r="A13466">
        <v>2015</v>
      </c>
      <c r="B13466" s="6" t="s">
        <v>52</v>
      </c>
      <c r="C13466">
        <v>27</v>
      </c>
      <c r="D13466" t="s">
        <v>716</v>
      </c>
      <c r="G13466">
        <v>5</v>
      </c>
      <c r="J13466" t="s">
        <v>806</v>
      </c>
      <c r="K13466">
        <v>20</v>
      </c>
      <c r="L13466">
        <v>15</v>
      </c>
      <c r="M13466">
        <v>15</v>
      </c>
      <c r="P13466">
        <v>10</v>
      </c>
    </row>
    <row r="13467" spans="1:16" x14ac:dyDescent="0.25">
      <c r="A13467">
        <v>2015</v>
      </c>
      <c r="B13467" s="6" t="s">
        <v>52</v>
      </c>
      <c r="C13467">
        <v>28</v>
      </c>
      <c r="D13467" t="s">
        <v>716</v>
      </c>
      <c r="G13467">
        <v>10</v>
      </c>
      <c r="J13467" t="s">
        <v>804</v>
      </c>
      <c r="K13467">
        <v>60</v>
      </c>
      <c r="L13467">
        <v>40</v>
      </c>
      <c r="M13467">
        <v>35</v>
      </c>
      <c r="P13467">
        <v>30</v>
      </c>
    </row>
    <row r="13468" spans="1:16" x14ac:dyDescent="0.25">
      <c r="A13468">
        <v>2015</v>
      </c>
      <c r="B13468" s="6" t="s">
        <v>52</v>
      </c>
      <c r="C13468">
        <v>29</v>
      </c>
      <c r="D13468" t="s">
        <v>731</v>
      </c>
      <c r="E13468">
        <v>3</v>
      </c>
      <c r="F13468">
        <v>9.39</v>
      </c>
      <c r="G13468">
        <v>12</v>
      </c>
      <c r="H13468">
        <v>10</v>
      </c>
      <c r="I13468" s="32">
        <f>(SUM(G13468:G13476))/(1000-H13468)*1000</f>
        <v>94.949494949494948</v>
      </c>
      <c r="J13468" t="s">
        <v>804</v>
      </c>
      <c r="K13468">
        <v>85</v>
      </c>
      <c r="L13468">
        <v>55</v>
      </c>
      <c r="M13468">
        <v>43</v>
      </c>
      <c r="P13468">
        <v>5</v>
      </c>
    </row>
    <row r="13469" spans="1:16" x14ac:dyDescent="0.25">
      <c r="A13469">
        <v>2015</v>
      </c>
      <c r="B13469" s="6" t="s">
        <v>52</v>
      </c>
      <c r="C13469">
        <v>30</v>
      </c>
      <c r="D13469" t="s">
        <v>731</v>
      </c>
      <c r="G13469">
        <v>7</v>
      </c>
      <c r="J13469" t="s">
        <v>810</v>
      </c>
      <c r="K13469">
        <v>30</v>
      </c>
      <c r="L13469">
        <v>28</v>
      </c>
      <c r="M13469">
        <v>13</v>
      </c>
      <c r="P13469">
        <v>2</v>
      </c>
    </row>
    <row r="13470" spans="1:16" x14ac:dyDescent="0.25">
      <c r="A13470">
        <v>2015</v>
      </c>
      <c r="B13470" s="6" t="s">
        <v>52</v>
      </c>
      <c r="C13470">
        <v>31</v>
      </c>
      <c r="D13470" t="s">
        <v>731</v>
      </c>
      <c r="G13470">
        <v>18</v>
      </c>
      <c r="J13470" t="s">
        <v>804</v>
      </c>
      <c r="K13470">
        <v>100</v>
      </c>
      <c r="L13470">
        <v>80</v>
      </c>
      <c r="M13470">
        <v>50</v>
      </c>
      <c r="P13470">
        <v>5</v>
      </c>
    </row>
    <row r="13471" spans="1:16" x14ac:dyDescent="0.25">
      <c r="A13471">
        <v>2015</v>
      </c>
      <c r="B13471" s="6" t="s">
        <v>52</v>
      </c>
      <c r="C13471">
        <v>32</v>
      </c>
      <c r="D13471" t="s">
        <v>731</v>
      </c>
      <c r="G13471">
        <v>25</v>
      </c>
      <c r="J13471" t="s">
        <v>804</v>
      </c>
      <c r="K13471">
        <v>95</v>
      </c>
      <c r="L13471">
        <v>90</v>
      </c>
      <c r="M13471">
        <v>38</v>
      </c>
      <c r="P13471">
        <v>25</v>
      </c>
    </row>
    <row r="13472" spans="1:16" x14ac:dyDescent="0.25">
      <c r="A13472">
        <v>2015</v>
      </c>
      <c r="B13472" s="6" t="s">
        <v>52</v>
      </c>
      <c r="C13472">
        <v>33</v>
      </c>
      <c r="D13472" t="s">
        <v>731</v>
      </c>
      <c r="G13472">
        <v>8</v>
      </c>
      <c r="J13472" t="s">
        <v>810</v>
      </c>
      <c r="K13472">
        <v>40</v>
      </c>
      <c r="L13472">
        <v>20</v>
      </c>
      <c r="M13472">
        <v>13</v>
      </c>
      <c r="P13472">
        <v>10</v>
      </c>
    </row>
    <row r="13473" spans="1:16" x14ac:dyDescent="0.25">
      <c r="A13473">
        <v>2015</v>
      </c>
      <c r="B13473" s="6" t="s">
        <v>52</v>
      </c>
      <c r="C13473">
        <v>34</v>
      </c>
      <c r="D13473" t="s">
        <v>731</v>
      </c>
      <c r="G13473">
        <v>10</v>
      </c>
      <c r="J13473" t="s">
        <v>804</v>
      </c>
      <c r="K13473">
        <v>80</v>
      </c>
      <c r="L13473">
        <v>55</v>
      </c>
      <c r="M13473">
        <v>40</v>
      </c>
      <c r="P13473">
        <v>10</v>
      </c>
    </row>
    <row r="13474" spans="1:16" x14ac:dyDescent="0.25">
      <c r="A13474">
        <v>2015</v>
      </c>
      <c r="B13474" s="6" t="s">
        <v>52</v>
      </c>
      <c r="C13474">
        <v>35</v>
      </c>
      <c r="D13474" t="s">
        <v>731</v>
      </c>
      <c r="G13474">
        <v>6</v>
      </c>
      <c r="J13474" t="s">
        <v>802</v>
      </c>
      <c r="K13474">
        <v>18</v>
      </c>
      <c r="L13474">
        <v>19</v>
      </c>
      <c r="M13474">
        <v>16</v>
      </c>
    </row>
    <row r="13475" spans="1:16" x14ac:dyDescent="0.25">
      <c r="A13475">
        <v>2015</v>
      </c>
      <c r="B13475" s="6" t="s">
        <v>52</v>
      </c>
      <c r="C13475">
        <v>36</v>
      </c>
      <c r="D13475" t="s">
        <v>731</v>
      </c>
      <c r="G13475">
        <v>3</v>
      </c>
      <c r="J13475" t="s">
        <v>802</v>
      </c>
      <c r="K13475">
        <v>18</v>
      </c>
      <c r="L13475">
        <v>6</v>
      </c>
      <c r="M13475">
        <v>5</v>
      </c>
    </row>
    <row r="13476" spans="1:16" x14ac:dyDescent="0.25">
      <c r="A13476">
        <v>2015</v>
      </c>
      <c r="B13476" s="6" t="s">
        <v>52</v>
      </c>
      <c r="C13476">
        <v>37</v>
      </c>
      <c r="D13476" t="s">
        <v>731</v>
      </c>
      <c r="G13476">
        <v>5</v>
      </c>
      <c r="J13476" t="s">
        <v>802</v>
      </c>
      <c r="K13476">
        <v>22</v>
      </c>
      <c r="L13476">
        <v>18</v>
      </c>
      <c r="M13476">
        <v>13</v>
      </c>
    </row>
    <row r="13477" spans="1:16" x14ac:dyDescent="0.25">
      <c r="A13477">
        <v>2015</v>
      </c>
      <c r="B13477" s="6" t="s">
        <v>52</v>
      </c>
      <c r="C13477">
        <v>38</v>
      </c>
      <c r="D13477" t="s">
        <v>731</v>
      </c>
      <c r="E13477">
        <v>4</v>
      </c>
      <c r="F13477">
        <v>9.39</v>
      </c>
      <c r="G13477">
        <v>3</v>
      </c>
      <c r="H13477">
        <v>6</v>
      </c>
      <c r="I13477" s="32">
        <f>(SUM(G13477:G13489))/(1000-H13477)*1000</f>
        <v>79.476861167001999</v>
      </c>
      <c r="J13477" t="s">
        <v>804</v>
      </c>
      <c r="K13477">
        <v>22</v>
      </c>
      <c r="L13477">
        <v>30</v>
      </c>
      <c r="M13477">
        <v>20</v>
      </c>
      <c r="P13477">
        <v>60</v>
      </c>
    </row>
    <row r="13478" spans="1:16" x14ac:dyDescent="0.25">
      <c r="A13478">
        <v>2015</v>
      </c>
      <c r="B13478" s="6" t="s">
        <v>52</v>
      </c>
      <c r="C13478">
        <v>39</v>
      </c>
      <c r="D13478" t="s">
        <v>731</v>
      </c>
      <c r="G13478">
        <v>4</v>
      </c>
      <c r="J13478" t="s">
        <v>810</v>
      </c>
      <c r="K13478">
        <v>22</v>
      </c>
      <c r="L13478">
        <v>18</v>
      </c>
      <c r="M13478">
        <v>4</v>
      </c>
    </row>
    <row r="13479" spans="1:16" x14ac:dyDescent="0.25">
      <c r="A13479">
        <v>2015</v>
      </c>
      <c r="B13479" s="6" t="s">
        <v>52</v>
      </c>
      <c r="C13479">
        <v>40</v>
      </c>
      <c r="D13479" t="s">
        <v>731</v>
      </c>
      <c r="G13479">
        <v>6</v>
      </c>
      <c r="J13479" t="s">
        <v>804</v>
      </c>
      <c r="K13479">
        <v>25</v>
      </c>
      <c r="L13479">
        <v>65</v>
      </c>
      <c r="M13479">
        <v>30</v>
      </c>
      <c r="P13479">
        <v>5</v>
      </c>
    </row>
    <row r="13480" spans="1:16" x14ac:dyDescent="0.25">
      <c r="A13480">
        <v>2015</v>
      </c>
      <c r="B13480" s="6" t="s">
        <v>52</v>
      </c>
      <c r="C13480">
        <v>41</v>
      </c>
      <c r="D13480" t="s">
        <v>731</v>
      </c>
      <c r="G13480">
        <v>5</v>
      </c>
      <c r="J13480" t="s">
        <v>804</v>
      </c>
      <c r="K13480">
        <v>70</v>
      </c>
      <c r="L13480">
        <v>53</v>
      </c>
      <c r="M13480">
        <v>35</v>
      </c>
      <c r="O13480">
        <v>10</v>
      </c>
      <c r="P13480">
        <v>75</v>
      </c>
    </row>
    <row r="13481" spans="1:16" x14ac:dyDescent="0.25">
      <c r="A13481">
        <v>2015</v>
      </c>
      <c r="B13481" s="6" t="s">
        <v>52</v>
      </c>
      <c r="C13481">
        <v>42</v>
      </c>
      <c r="D13481" t="s">
        <v>731</v>
      </c>
      <c r="G13481">
        <v>6</v>
      </c>
      <c r="J13481" t="s">
        <v>804</v>
      </c>
      <c r="K13481">
        <v>32</v>
      </c>
      <c r="L13481">
        <v>40</v>
      </c>
      <c r="M13481">
        <v>22</v>
      </c>
      <c r="P13481">
        <v>65</v>
      </c>
    </row>
    <row r="13482" spans="1:16" x14ac:dyDescent="0.25">
      <c r="A13482">
        <v>2015</v>
      </c>
      <c r="B13482" s="6" t="s">
        <v>52</v>
      </c>
      <c r="C13482">
        <v>43</v>
      </c>
      <c r="D13482" t="s">
        <v>731</v>
      </c>
      <c r="G13482">
        <v>11</v>
      </c>
      <c r="J13482" t="s">
        <v>807</v>
      </c>
      <c r="K13482">
        <v>30</v>
      </c>
      <c r="L13482">
        <v>23</v>
      </c>
      <c r="M13482">
        <v>20</v>
      </c>
    </row>
    <row r="13483" spans="1:16" x14ac:dyDescent="0.25">
      <c r="A13483">
        <v>2015</v>
      </c>
      <c r="B13483" s="6" t="s">
        <v>52</v>
      </c>
      <c r="C13483">
        <v>44</v>
      </c>
      <c r="D13483" t="s">
        <v>731</v>
      </c>
      <c r="G13483">
        <v>5</v>
      </c>
      <c r="J13483" t="s">
        <v>822</v>
      </c>
      <c r="K13483">
        <v>13</v>
      </c>
      <c r="L13483">
        <v>12</v>
      </c>
      <c r="M13483">
        <v>3</v>
      </c>
    </row>
    <row r="13484" spans="1:16" x14ac:dyDescent="0.25">
      <c r="A13484">
        <v>2015</v>
      </c>
      <c r="B13484" s="6" t="s">
        <v>52</v>
      </c>
      <c r="C13484">
        <v>45</v>
      </c>
      <c r="D13484" t="s">
        <v>731</v>
      </c>
      <c r="G13484">
        <v>4</v>
      </c>
      <c r="J13484" t="s">
        <v>803</v>
      </c>
      <c r="K13484">
        <v>16</v>
      </c>
      <c r="L13484">
        <v>14</v>
      </c>
      <c r="M13484">
        <v>4</v>
      </c>
    </row>
    <row r="13485" spans="1:16" x14ac:dyDescent="0.25">
      <c r="A13485">
        <v>2015</v>
      </c>
      <c r="B13485" s="6" t="s">
        <v>52</v>
      </c>
      <c r="C13485">
        <v>46</v>
      </c>
      <c r="D13485" t="s">
        <v>731</v>
      </c>
      <c r="G13485">
        <v>6</v>
      </c>
      <c r="J13485" t="s">
        <v>799</v>
      </c>
      <c r="K13485">
        <v>22</v>
      </c>
      <c r="L13485">
        <v>18</v>
      </c>
      <c r="M13485">
        <v>3</v>
      </c>
    </row>
    <row r="13486" spans="1:16" x14ac:dyDescent="0.25">
      <c r="A13486">
        <v>2015</v>
      </c>
      <c r="B13486" s="6" t="s">
        <v>52</v>
      </c>
      <c r="C13486">
        <v>47</v>
      </c>
      <c r="D13486" t="s">
        <v>731</v>
      </c>
      <c r="G13486">
        <v>10</v>
      </c>
      <c r="J13486" t="s">
        <v>818</v>
      </c>
      <c r="K13486">
        <v>30</v>
      </c>
      <c r="L13486">
        <v>27</v>
      </c>
      <c r="M13486">
        <v>5</v>
      </c>
    </row>
    <row r="13487" spans="1:16" x14ac:dyDescent="0.25">
      <c r="A13487">
        <v>2015</v>
      </c>
      <c r="B13487" s="6" t="s">
        <v>52</v>
      </c>
      <c r="C13487">
        <v>48</v>
      </c>
      <c r="D13487" t="s">
        <v>731</v>
      </c>
      <c r="G13487">
        <v>8</v>
      </c>
      <c r="J13487" t="s">
        <v>807</v>
      </c>
      <c r="K13487">
        <v>30</v>
      </c>
      <c r="L13487">
        <v>32</v>
      </c>
      <c r="M13487">
        <v>20</v>
      </c>
    </row>
    <row r="13488" spans="1:16" x14ac:dyDescent="0.25">
      <c r="A13488">
        <v>2015</v>
      </c>
      <c r="B13488" s="6" t="s">
        <v>52</v>
      </c>
      <c r="C13488">
        <v>49</v>
      </c>
      <c r="D13488" t="s">
        <v>731</v>
      </c>
      <c r="G13488">
        <v>2</v>
      </c>
      <c r="J13488" t="s">
        <v>829</v>
      </c>
      <c r="K13488">
        <v>12</v>
      </c>
      <c r="L13488">
        <v>20</v>
      </c>
      <c r="M13488">
        <v>5</v>
      </c>
    </row>
    <row r="13489" spans="1:19" x14ac:dyDescent="0.25">
      <c r="A13489">
        <v>2015</v>
      </c>
      <c r="B13489" s="6" t="s">
        <v>52</v>
      </c>
      <c r="C13489">
        <v>50</v>
      </c>
      <c r="D13489" t="s">
        <v>731</v>
      </c>
      <c r="G13489">
        <v>9</v>
      </c>
      <c r="J13489" t="s">
        <v>807</v>
      </c>
      <c r="K13489">
        <v>20</v>
      </c>
      <c r="L13489">
        <v>20</v>
      </c>
      <c r="M13489">
        <v>9</v>
      </c>
    </row>
    <row r="13490" spans="1:19" x14ac:dyDescent="0.25">
      <c r="A13490">
        <v>2015</v>
      </c>
      <c r="B13490" s="6" t="s">
        <v>52</v>
      </c>
      <c r="C13490">
        <v>51</v>
      </c>
      <c r="D13490" t="s">
        <v>362</v>
      </c>
      <c r="E13490">
        <v>5</v>
      </c>
      <c r="F13490">
        <v>9.39</v>
      </c>
      <c r="G13490">
        <v>8</v>
      </c>
      <c r="H13490">
        <v>0</v>
      </c>
      <c r="I13490" s="32">
        <f>(SUM(G13490:G13507))/(1000-H13490)*1000</f>
        <v>268</v>
      </c>
      <c r="J13490" t="s">
        <v>805</v>
      </c>
      <c r="K13490">
        <v>8</v>
      </c>
      <c r="L13490">
        <v>10</v>
      </c>
      <c r="M13490">
        <v>15</v>
      </c>
    </row>
    <row r="13491" spans="1:19" x14ac:dyDescent="0.25">
      <c r="A13491">
        <v>2015</v>
      </c>
      <c r="B13491" s="6" t="s">
        <v>52</v>
      </c>
      <c r="C13491">
        <v>52</v>
      </c>
      <c r="D13491" t="s">
        <v>362</v>
      </c>
      <c r="G13491">
        <v>20</v>
      </c>
      <c r="J13491" t="s">
        <v>799</v>
      </c>
      <c r="K13491">
        <v>30</v>
      </c>
      <c r="L13491">
        <v>20</v>
      </c>
      <c r="M13491">
        <v>30</v>
      </c>
      <c r="P13491">
        <v>10</v>
      </c>
    </row>
    <row r="13492" spans="1:19" x14ac:dyDescent="0.25">
      <c r="A13492">
        <v>2015</v>
      </c>
      <c r="B13492" s="6" t="s">
        <v>52</v>
      </c>
      <c r="C13492">
        <v>53</v>
      </c>
      <c r="D13492" t="s">
        <v>362</v>
      </c>
      <c r="G13492">
        <v>10</v>
      </c>
      <c r="J13492" t="s">
        <v>805</v>
      </c>
      <c r="K13492">
        <v>15</v>
      </c>
      <c r="L13492">
        <v>6</v>
      </c>
      <c r="M13492">
        <v>10</v>
      </c>
    </row>
    <row r="13493" spans="1:19" x14ac:dyDescent="0.25">
      <c r="A13493">
        <v>2015</v>
      </c>
      <c r="B13493" s="6" t="s">
        <v>52</v>
      </c>
      <c r="C13493">
        <v>54</v>
      </c>
      <c r="D13493" t="s">
        <v>362</v>
      </c>
      <c r="G13493">
        <v>15</v>
      </c>
      <c r="J13493" t="s">
        <v>805</v>
      </c>
      <c r="K13493">
        <v>70</v>
      </c>
      <c r="L13493">
        <v>50</v>
      </c>
      <c r="M13493">
        <v>40</v>
      </c>
      <c r="P13493">
        <v>5</v>
      </c>
    </row>
    <row r="13494" spans="1:19" x14ac:dyDescent="0.25">
      <c r="A13494">
        <v>2015</v>
      </c>
      <c r="B13494" s="6" t="s">
        <v>52</v>
      </c>
      <c r="C13494">
        <v>55</v>
      </c>
      <c r="D13494" t="s">
        <v>362</v>
      </c>
      <c r="G13494">
        <v>10</v>
      </c>
      <c r="J13494" t="s">
        <v>799</v>
      </c>
      <c r="K13494">
        <v>10</v>
      </c>
      <c r="L13494">
        <v>5</v>
      </c>
      <c r="M13494">
        <v>3</v>
      </c>
    </row>
    <row r="13495" spans="1:19" x14ac:dyDescent="0.25">
      <c r="A13495">
        <v>2015</v>
      </c>
      <c r="B13495" s="6" t="s">
        <v>52</v>
      </c>
      <c r="C13495">
        <v>56</v>
      </c>
      <c r="D13495" t="s">
        <v>362</v>
      </c>
      <c r="G13495">
        <v>30</v>
      </c>
      <c r="J13495" t="s">
        <v>805</v>
      </c>
      <c r="K13495">
        <v>30</v>
      </c>
      <c r="L13495">
        <v>5</v>
      </c>
      <c r="M13495">
        <v>15</v>
      </c>
      <c r="P13495">
        <v>40</v>
      </c>
    </row>
    <row r="13496" spans="1:19" x14ac:dyDescent="0.25">
      <c r="A13496">
        <v>2015</v>
      </c>
      <c r="B13496" s="6" t="s">
        <v>52</v>
      </c>
      <c r="C13496">
        <v>57</v>
      </c>
      <c r="D13496" t="s">
        <v>362</v>
      </c>
      <c r="G13496">
        <v>20</v>
      </c>
      <c r="J13496" t="s">
        <v>831</v>
      </c>
      <c r="K13496">
        <v>25</v>
      </c>
      <c r="L13496">
        <v>20</v>
      </c>
      <c r="M13496">
        <v>10</v>
      </c>
      <c r="P13496">
        <v>10</v>
      </c>
    </row>
    <row r="13497" spans="1:19" x14ac:dyDescent="0.25">
      <c r="A13497">
        <v>2015</v>
      </c>
      <c r="B13497" s="6" t="s">
        <v>52</v>
      </c>
      <c r="C13497">
        <v>58</v>
      </c>
      <c r="D13497" t="s">
        <v>362</v>
      </c>
      <c r="G13497">
        <v>10</v>
      </c>
      <c r="J13497" t="s">
        <v>799</v>
      </c>
      <c r="K13497">
        <v>10</v>
      </c>
      <c r="L13497">
        <v>5</v>
      </c>
      <c r="M13497">
        <v>5</v>
      </c>
    </row>
    <row r="13498" spans="1:19" x14ac:dyDescent="0.25">
      <c r="A13498">
        <v>2015</v>
      </c>
      <c r="B13498" s="6" t="s">
        <v>52</v>
      </c>
      <c r="C13498">
        <v>59</v>
      </c>
      <c r="D13498" t="s">
        <v>362</v>
      </c>
      <c r="G13498">
        <v>20</v>
      </c>
      <c r="J13498" t="s">
        <v>806</v>
      </c>
      <c r="K13498">
        <v>10</v>
      </c>
      <c r="L13498">
        <v>20</v>
      </c>
      <c r="M13498">
        <v>20</v>
      </c>
    </row>
    <row r="13499" spans="1:19" x14ac:dyDescent="0.25">
      <c r="A13499">
        <v>2015</v>
      </c>
      <c r="B13499" s="6" t="s">
        <v>52</v>
      </c>
      <c r="C13499">
        <v>60</v>
      </c>
      <c r="D13499" t="s">
        <v>362</v>
      </c>
      <c r="G13499">
        <v>10</v>
      </c>
      <c r="J13499" t="s">
        <v>807</v>
      </c>
      <c r="K13499">
        <v>10</v>
      </c>
      <c r="L13499">
        <v>0</v>
      </c>
      <c r="M13499">
        <v>5</v>
      </c>
    </row>
    <row r="13500" spans="1:19" x14ac:dyDescent="0.25">
      <c r="A13500">
        <v>2015</v>
      </c>
      <c r="B13500" s="6" t="s">
        <v>52</v>
      </c>
      <c r="C13500">
        <v>61</v>
      </c>
      <c r="D13500" t="s">
        <v>362</v>
      </c>
      <c r="G13500">
        <v>15</v>
      </c>
      <c r="J13500" t="s">
        <v>803</v>
      </c>
      <c r="K13500">
        <v>20</v>
      </c>
      <c r="L13500">
        <v>15</v>
      </c>
      <c r="M13500">
        <v>10</v>
      </c>
    </row>
    <row r="13501" spans="1:19" x14ac:dyDescent="0.25">
      <c r="A13501">
        <v>2015</v>
      </c>
      <c r="B13501" s="6" t="s">
        <v>52</v>
      </c>
      <c r="C13501">
        <v>62</v>
      </c>
      <c r="D13501" t="s">
        <v>362</v>
      </c>
      <c r="G13501">
        <v>20</v>
      </c>
      <c r="J13501" t="s">
        <v>807</v>
      </c>
      <c r="K13501">
        <v>30</v>
      </c>
      <c r="L13501">
        <v>20</v>
      </c>
      <c r="M13501">
        <v>5</v>
      </c>
      <c r="Q13501" t="s">
        <v>156</v>
      </c>
      <c r="S13501" t="s">
        <v>47</v>
      </c>
    </row>
    <row r="13502" spans="1:19" x14ac:dyDescent="0.25">
      <c r="A13502">
        <v>2015</v>
      </c>
      <c r="B13502" s="6" t="s">
        <v>52</v>
      </c>
      <c r="C13502">
        <v>63</v>
      </c>
      <c r="D13502" t="s">
        <v>362</v>
      </c>
      <c r="G13502">
        <v>10</v>
      </c>
      <c r="J13502" t="s">
        <v>799</v>
      </c>
      <c r="K13502">
        <v>15</v>
      </c>
      <c r="L13502">
        <v>10</v>
      </c>
      <c r="M13502">
        <v>5</v>
      </c>
    </row>
    <row r="13503" spans="1:19" x14ac:dyDescent="0.25">
      <c r="A13503">
        <v>2015</v>
      </c>
      <c r="B13503" s="6" t="s">
        <v>52</v>
      </c>
      <c r="C13503">
        <v>64</v>
      </c>
      <c r="D13503" t="s">
        <v>362</v>
      </c>
      <c r="G13503">
        <v>10</v>
      </c>
      <c r="J13503" t="s">
        <v>799</v>
      </c>
      <c r="K13503">
        <v>20</v>
      </c>
      <c r="L13503">
        <v>10</v>
      </c>
      <c r="M13503">
        <v>10</v>
      </c>
    </row>
    <row r="13504" spans="1:19" x14ac:dyDescent="0.25">
      <c r="A13504">
        <v>2015</v>
      </c>
      <c r="B13504" s="6" t="s">
        <v>52</v>
      </c>
      <c r="C13504">
        <v>65</v>
      </c>
      <c r="D13504" t="s">
        <v>362</v>
      </c>
      <c r="G13504">
        <v>15</v>
      </c>
      <c r="J13504" t="s">
        <v>810</v>
      </c>
      <c r="K13504">
        <v>30</v>
      </c>
      <c r="L13504">
        <v>15</v>
      </c>
      <c r="M13504">
        <v>20</v>
      </c>
    </row>
    <row r="13505" spans="1:16" x14ac:dyDescent="0.25">
      <c r="A13505">
        <v>2015</v>
      </c>
      <c r="B13505" s="6" t="s">
        <v>52</v>
      </c>
      <c r="C13505">
        <v>66</v>
      </c>
      <c r="D13505" t="s">
        <v>362</v>
      </c>
      <c r="G13505">
        <v>10</v>
      </c>
      <c r="J13505" t="s">
        <v>799</v>
      </c>
      <c r="K13505">
        <v>5</v>
      </c>
      <c r="L13505">
        <v>10</v>
      </c>
      <c r="M13505">
        <v>5</v>
      </c>
    </row>
    <row r="13506" spans="1:16" x14ac:dyDescent="0.25">
      <c r="A13506">
        <v>2015</v>
      </c>
      <c r="B13506" s="6" t="s">
        <v>52</v>
      </c>
      <c r="C13506">
        <v>67</v>
      </c>
      <c r="D13506" t="s">
        <v>362</v>
      </c>
      <c r="G13506">
        <v>25</v>
      </c>
      <c r="J13506" t="s">
        <v>805</v>
      </c>
      <c r="K13506">
        <v>35</v>
      </c>
      <c r="L13506">
        <v>25</v>
      </c>
      <c r="M13506">
        <v>25</v>
      </c>
    </row>
    <row r="13507" spans="1:16" x14ac:dyDescent="0.25">
      <c r="A13507">
        <v>2015</v>
      </c>
      <c r="B13507" s="6" t="s">
        <v>52</v>
      </c>
      <c r="C13507">
        <v>68</v>
      </c>
      <c r="D13507" t="s">
        <v>362</v>
      </c>
      <c r="G13507">
        <v>10</v>
      </c>
      <c r="J13507" t="s">
        <v>818</v>
      </c>
      <c r="K13507">
        <v>10</v>
      </c>
      <c r="L13507">
        <v>10</v>
      </c>
      <c r="M13507">
        <v>5</v>
      </c>
    </row>
    <row r="13508" spans="1:16" x14ac:dyDescent="0.25">
      <c r="A13508">
        <v>2015</v>
      </c>
      <c r="B13508" s="6" t="s">
        <v>52</v>
      </c>
      <c r="C13508">
        <v>69</v>
      </c>
      <c r="D13508" t="s">
        <v>362</v>
      </c>
      <c r="E13508">
        <v>6</v>
      </c>
      <c r="F13508">
        <v>9.6999999999999993</v>
      </c>
      <c r="G13508">
        <v>10</v>
      </c>
      <c r="H13508">
        <v>0</v>
      </c>
      <c r="I13508" s="32">
        <f>(SUM(G13508:G13516))/(1000-H13508)*1000</f>
        <v>325</v>
      </c>
      <c r="J13508" t="s">
        <v>805</v>
      </c>
      <c r="K13508">
        <v>20</v>
      </c>
      <c r="L13508">
        <v>20</v>
      </c>
      <c r="M13508">
        <v>10</v>
      </c>
    </row>
    <row r="13509" spans="1:16" x14ac:dyDescent="0.25">
      <c r="A13509">
        <v>2015</v>
      </c>
      <c r="B13509" s="6" t="s">
        <v>52</v>
      </c>
      <c r="C13509">
        <v>70</v>
      </c>
      <c r="D13509" t="s">
        <v>362</v>
      </c>
      <c r="G13509">
        <v>10</v>
      </c>
      <c r="J13509" t="s">
        <v>825</v>
      </c>
      <c r="K13509">
        <v>200</v>
      </c>
      <c r="L13509">
        <v>320</v>
      </c>
      <c r="M13509">
        <v>180</v>
      </c>
      <c r="P13509">
        <v>60</v>
      </c>
    </row>
    <row r="13510" spans="1:16" x14ac:dyDescent="0.25">
      <c r="A13510">
        <v>2015</v>
      </c>
      <c r="B13510" s="6" t="s">
        <v>52</v>
      </c>
      <c r="C13510">
        <v>71</v>
      </c>
      <c r="D13510" t="s">
        <v>362</v>
      </c>
      <c r="G13510">
        <v>20</v>
      </c>
      <c r="J13510" t="s">
        <v>799</v>
      </c>
      <c r="K13510">
        <v>40</v>
      </c>
      <c r="L13510">
        <v>20</v>
      </c>
      <c r="M13510">
        <v>10</v>
      </c>
      <c r="P13510">
        <v>10</v>
      </c>
    </row>
    <row r="13511" spans="1:16" x14ac:dyDescent="0.25">
      <c r="A13511">
        <v>2015</v>
      </c>
      <c r="B13511" s="6" t="s">
        <v>52</v>
      </c>
      <c r="C13511">
        <v>72</v>
      </c>
      <c r="D13511" t="s">
        <v>362</v>
      </c>
      <c r="G13511">
        <v>150</v>
      </c>
      <c r="J13511" t="s">
        <v>804</v>
      </c>
      <c r="K13511">
        <v>240</v>
      </c>
      <c r="L13511">
        <v>70</v>
      </c>
      <c r="M13511">
        <v>140</v>
      </c>
    </row>
    <row r="13512" spans="1:16" x14ac:dyDescent="0.25">
      <c r="A13512">
        <v>2015</v>
      </c>
      <c r="B13512" s="6" t="s">
        <v>52</v>
      </c>
      <c r="C13512">
        <v>73</v>
      </c>
      <c r="D13512" t="s">
        <v>362</v>
      </c>
      <c r="G13512">
        <v>40</v>
      </c>
      <c r="J13512" t="s">
        <v>804</v>
      </c>
      <c r="K13512">
        <v>110</v>
      </c>
      <c r="L13512">
        <v>50</v>
      </c>
      <c r="M13512">
        <v>80</v>
      </c>
    </row>
    <row r="13513" spans="1:16" x14ac:dyDescent="0.25">
      <c r="A13513">
        <v>2015</v>
      </c>
      <c r="B13513" s="6" t="s">
        <v>52</v>
      </c>
      <c r="C13513">
        <v>74</v>
      </c>
      <c r="D13513" t="s">
        <v>362</v>
      </c>
      <c r="G13513">
        <v>20</v>
      </c>
      <c r="J13513" t="s">
        <v>799</v>
      </c>
      <c r="K13513">
        <v>30</v>
      </c>
      <c r="L13513">
        <v>20</v>
      </c>
      <c r="M13513">
        <v>20</v>
      </c>
      <c r="P13513">
        <v>5</v>
      </c>
    </row>
    <row r="13514" spans="1:16" x14ac:dyDescent="0.25">
      <c r="A13514">
        <v>2015</v>
      </c>
      <c r="B13514" s="6" t="s">
        <v>52</v>
      </c>
      <c r="C13514">
        <v>75</v>
      </c>
      <c r="D13514" t="s">
        <v>362</v>
      </c>
      <c r="G13514">
        <v>20</v>
      </c>
      <c r="J13514" t="s">
        <v>803</v>
      </c>
      <c r="K13514">
        <v>20</v>
      </c>
      <c r="L13514">
        <v>10</v>
      </c>
      <c r="M13514">
        <v>10</v>
      </c>
    </row>
    <row r="13515" spans="1:16" x14ac:dyDescent="0.25">
      <c r="A13515">
        <v>2015</v>
      </c>
      <c r="B13515" s="6" t="s">
        <v>52</v>
      </c>
      <c r="C13515">
        <v>76</v>
      </c>
      <c r="D13515" t="s">
        <v>362</v>
      </c>
      <c r="G13515">
        <v>25</v>
      </c>
      <c r="J13515" t="s">
        <v>832</v>
      </c>
      <c r="K13515">
        <v>35</v>
      </c>
      <c r="L13515">
        <v>20</v>
      </c>
      <c r="M13515">
        <v>10</v>
      </c>
    </row>
    <row r="13516" spans="1:16" x14ac:dyDescent="0.25">
      <c r="A13516">
        <v>2015</v>
      </c>
      <c r="B13516" s="6" t="s">
        <v>52</v>
      </c>
      <c r="C13516">
        <v>77</v>
      </c>
      <c r="D13516" t="s">
        <v>362</v>
      </c>
      <c r="G13516">
        <v>30</v>
      </c>
      <c r="J13516" t="s">
        <v>804</v>
      </c>
      <c r="K13516">
        <v>30</v>
      </c>
      <c r="L13516">
        <v>20</v>
      </c>
      <c r="M13516">
        <v>20</v>
      </c>
    </row>
    <row r="13517" spans="1:16" x14ac:dyDescent="0.25">
      <c r="A13517">
        <v>2015</v>
      </c>
      <c r="B13517" s="6" t="s">
        <v>42</v>
      </c>
      <c r="C13517">
        <v>1</v>
      </c>
      <c r="D13517" t="s">
        <v>716</v>
      </c>
      <c r="E13517">
        <v>1</v>
      </c>
      <c r="F13517">
        <v>11.21</v>
      </c>
      <c r="G13517">
        <v>5</v>
      </c>
      <c r="H13517">
        <v>0</v>
      </c>
      <c r="I13517" s="32">
        <f>(SUM(G13517:G13524))/(1000-H13517)*1000</f>
        <v>105</v>
      </c>
      <c r="J13517" t="s">
        <v>803</v>
      </c>
      <c r="K13517">
        <v>10</v>
      </c>
      <c r="L13517">
        <v>10</v>
      </c>
      <c r="M13517">
        <v>3</v>
      </c>
    </row>
    <row r="13518" spans="1:16" x14ac:dyDescent="0.25">
      <c r="A13518">
        <v>2015</v>
      </c>
      <c r="B13518" s="6" t="s">
        <v>42</v>
      </c>
      <c r="C13518">
        <v>2</v>
      </c>
      <c r="D13518" t="s">
        <v>716</v>
      </c>
      <c r="G13518">
        <v>15</v>
      </c>
      <c r="J13518" t="s">
        <v>803</v>
      </c>
      <c r="K13518">
        <v>25</v>
      </c>
      <c r="L13518">
        <v>20</v>
      </c>
      <c r="M13518">
        <v>20</v>
      </c>
    </row>
    <row r="13519" spans="1:16" x14ac:dyDescent="0.25">
      <c r="A13519">
        <v>2015</v>
      </c>
      <c r="B13519" s="6" t="s">
        <v>42</v>
      </c>
      <c r="C13519">
        <v>3</v>
      </c>
      <c r="D13519" t="s">
        <v>716</v>
      </c>
      <c r="G13519">
        <v>15</v>
      </c>
      <c r="J13519" t="s">
        <v>803</v>
      </c>
      <c r="K13519">
        <v>35</v>
      </c>
      <c r="L13519">
        <v>20</v>
      </c>
      <c r="M13519">
        <v>15</v>
      </c>
    </row>
    <row r="13520" spans="1:16" x14ac:dyDescent="0.25">
      <c r="A13520">
        <v>2015</v>
      </c>
      <c r="B13520" s="6" t="s">
        <v>42</v>
      </c>
      <c r="C13520">
        <v>4</v>
      </c>
      <c r="D13520" t="s">
        <v>716</v>
      </c>
      <c r="G13520">
        <v>15</v>
      </c>
      <c r="J13520" t="s">
        <v>804</v>
      </c>
      <c r="K13520">
        <v>30</v>
      </c>
      <c r="L13520">
        <v>25</v>
      </c>
      <c r="M13520">
        <v>15</v>
      </c>
      <c r="P13520">
        <v>5</v>
      </c>
    </row>
    <row r="13521" spans="1:16" x14ac:dyDescent="0.25">
      <c r="A13521">
        <v>2015</v>
      </c>
      <c r="B13521" s="6" t="s">
        <v>42</v>
      </c>
      <c r="C13521">
        <v>5</v>
      </c>
      <c r="D13521" t="s">
        <v>716</v>
      </c>
      <c r="G13521">
        <v>20</v>
      </c>
      <c r="J13521" t="s">
        <v>803</v>
      </c>
      <c r="K13521">
        <v>30</v>
      </c>
      <c r="L13521">
        <v>25</v>
      </c>
      <c r="M13521">
        <v>30</v>
      </c>
      <c r="P13521">
        <v>10</v>
      </c>
    </row>
    <row r="13522" spans="1:16" x14ac:dyDescent="0.25">
      <c r="A13522">
        <v>2015</v>
      </c>
      <c r="B13522" s="6" t="s">
        <v>42</v>
      </c>
      <c r="C13522">
        <v>6</v>
      </c>
      <c r="D13522" t="s">
        <v>716</v>
      </c>
      <c r="G13522">
        <v>10</v>
      </c>
      <c r="J13522" t="s">
        <v>803</v>
      </c>
      <c r="K13522">
        <v>20</v>
      </c>
      <c r="L13522">
        <v>20</v>
      </c>
      <c r="M13522">
        <v>10</v>
      </c>
      <c r="P13522">
        <v>15</v>
      </c>
    </row>
    <row r="13523" spans="1:16" x14ac:dyDescent="0.25">
      <c r="A13523">
        <v>2015</v>
      </c>
      <c r="B13523" s="6" t="s">
        <v>42</v>
      </c>
      <c r="C13523">
        <v>7</v>
      </c>
      <c r="D13523" t="s">
        <v>716</v>
      </c>
      <c r="G13523">
        <v>10</v>
      </c>
      <c r="J13523" t="s">
        <v>806</v>
      </c>
      <c r="K13523">
        <v>20</v>
      </c>
      <c r="L13523">
        <v>15</v>
      </c>
      <c r="M13523">
        <v>15</v>
      </c>
    </row>
    <row r="13524" spans="1:16" x14ac:dyDescent="0.25">
      <c r="A13524">
        <v>2015</v>
      </c>
      <c r="B13524" s="6" t="s">
        <v>42</v>
      </c>
      <c r="C13524">
        <v>8</v>
      </c>
      <c r="D13524" t="s">
        <v>716</v>
      </c>
      <c r="G13524">
        <v>15</v>
      </c>
      <c r="J13524" t="s">
        <v>815</v>
      </c>
      <c r="K13524">
        <v>25</v>
      </c>
      <c r="L13524">
        <v>20</v>
      </c>
      <c r="M13524">
        <v>20</v>
      </c>
    </row>
    <row r="13525" spans="1:16" x14ac:dyDescent="0.25">
      <c r="A13525">
        <v>2015</v>
      </c>
      <c r="B13525" s="6" t="s">
        <v>42</v>
      </c>
      <c r="C13525">
        <v>9</v>
      </c>
      <c r="D13525" t="s">
        <v>716</v>
      </c>
      <c r="E13525">
        <v>2</v>
      </c>
      <c r="F13525">
        <v>11.21</v>
      </c>
      <c r="G13525">
        <v>5</v>
      </c>
      <c r="H13525">
        <v>0</v>
      </c>
      <c r="I13525" s="32">
        <f>(SUM(G13525:G13534))/(1000-H13525)*1000</f>
        <v>100</v>
      </c>
      <c r="J13525" t="s">
        <v>803</v>
      </c>
      <c r="K13525">
        <v>15</v>
      </c>
      <c r="L13525">
        <v>5</v>
      </c>
      <c r="M13525">
        <v>5</v>
      </c>
    </row>
    <row r="13526" spans="1:16" x14ac:dyDescent="0.25">
      <c r="A13526">
        <v>2015</v>
      </c>
      <c r="B13526" s="6" t="s">
        <v>42</v>
      </c>
      <c r="C13526">
        <v>10</v>
      </c>
      <c r="D13526" t="s">
        <v>716</v>
      </c>
      <c r="G13526">
        <v>15</v>
      </c>
      <c r="J13526" t="s">
        <v>833</v>
      </c>
      <c r="K13526">
        <v>15</v>
      </c>
      <c r="L13526">
        <v>10</v>
      </c>
      <c r="M13526">
        <v>10</v>
      </c>
    </row>
    <row r="13527" spans="1:16" x14ac:dyDescent="0.25">
      <c r="A13527">
        <v>2015</v>
      </c>
      <c r="B13527" s="6" t="s">
        <v>42</v>
      </c>
      <c r="C13527">
        <v>11</v>
      </c>
      <c r="D13527" t="s">
        <v>716</v>
      </c>
      <c r="G13527">
        <v>10</v>
      </c>
      <c r="J13527" t="s">
        <v>799</v>
      </c>
      <c r="K13527">
        <v>10</v>
      </c>
      <c r="L13527">
        <v>10</v>
      </c>
      <c r="M13527">
        <v>10</v>
      </c>
    </row>
    <row r="13528" spans="1:16" x14ac:dyDescent="0.25">
      <c r="A13528">
        <v>2015</v>
      </c>
      <c r="B13528" s="6" t="s">
        <v>42</v>
      </c>
      <c r="C13528">
        <v>12</v>
      </c>
      <c r="D13528" t="s">
        <v>716</v>
      </c>
      <c r="G13528">
        <v>5</v>
      </c>
      <c r="J13528" t="s">
        <v>803</v>
      </c>
      <c r="K13528">
        <v>20</v>
      </c>
      <c r="L13528">
        <v>15</v>
      </c>
      <c r="M13528">
        <v>10</v>
      </c>
    </row>
    <row r="13529" spans="1:16" x14ac:dyDescent="0.25">
      <c r="A13529">
        <v>2015</v>
      </c>
      <c r="B13529" s="6" t="s">
        <v>42</v>
      </c>
      <c r="C13529">
        <v>13</v>
      </c>
      <c r="D13529" t="s">
        <v>716</v>
      </c>
      <c r="G13529">
        <v>10</v>
      </c>
      <c r="J13529" t="s">
        <v>810</v>
      </c>
      <c r="K13529">
        <v>30</v>
      </c>
      <c r="L13529">
        <v>30</v>
      </c>
      <c r="M13529">
        <v>25</v>
      </c>
      <c r="P13529">
        <v>25</v>
      </c>
    </row>
    <row r="13530" spans="1:16" x14ac:dyDescent="0.25">
      <c r="A13530">
        <v>2015</v>
      </c>
      <c r="B13530" s="6" t="s">
        <v>42</v>
      </c>
      <c r="C13530">
        <v>14</v>
      </c>
      <c r="D13530" t="s">
        <v>716</v>
      </c>
      <c r="G13530">
        <v>5</v>
      </c>
      <c r="J13530" t="s">
        <v>833</v>
      </c>
      <c r="K13530">
        <v>10</v>
      </c>
      <c r="L13530">
        <v>5</v>
      </c>
      <c r="M13530">
        <v>5</v>
      </c>
    </row>
    <row r="13531" spans="1:16" x14ac:dyDescent="0.25">
      <c r="A13531">
        <v>2015</v>
      </c>
      <c r="B13531" s="6" t="s">
        <v>42</v>
      </c>
      <c r="C13531">
        <v>15</v>
      </c>
      <c r="D13531" t="s">
        <v>716</v>
      </c>
      <c r="G13531">
        <v>20</v>
      </c>
      <c r="J13531" t="s">
        <v>834</v>
      </c>
      <c r="K13531">
        <v>50</v>
      </c>
      <c r="L13531">
        <v>45</v>
      </c>
      <c r="M13531">
        <v>40</v>
      </c>
      <c r="P13531">
        <v>50</v>
      </c>
    </row>
    <row r="13532" spans="1:16" x14ac:dyDescent="0.25">
      <c r="A13532">
        <v>2015</v>
      </c>
      <c r="B13532" s="6" t="s">
        <v>42</v>
      </c>
      <c r="C13532">
        <v>16</v>
      </c>
      <c r="D13532" t="s">
        <v>716</v>
      </c>
      <c r="G13532">
        <v>10</v>
      </c>
      <c r="J13532" t="s">
        <v>803</v>
      </c>
      <c r="K13532">
        <v>15</v>
      </c>
      <c r="L13532">
        <v>15</v>
      </c>
      <c r="M13532">
        <v>5</v>
      </c>
    </row>
    <row r="13533" spans="1:16" x14ac:dyDescent="0.25">
      <c r="A13533">
        <v>2015</v>
      </c>
      <c r="B13533" s="6" t="s">
        <v>42</v>
      </c>
      <c r="C13533">
        <v>17</v>
      </c>
      <c r="D13533" t="s">
        <v>716</v>
      </c>
      <c r="G13533">
        <v>5</v>
      </c>
      <c r="J13533" t="s">
        <v>799</v>
      </c>
      <c r="K13533">
        <v>35</v>
      </c>
      <c r="L13533">
        <v>25</v>
      </c>
      <c r="M13533">
        <v>15</v>
      </c>
      <c r="P13533">
        <v>10</v>
      </c>
    </row>
    <row r="13534" spans="1:16" x14ac:dyDescent="0.25">
      <c r="A13534">
        <v>2015</v>
      </c>
      <c r="B13534" s="6" t="s">
        <v>42</v>
      </c>
      <c r="C13534">
        <v>18</v>
      </c>
      <c r="D13534" t="s">
        <v>716</v>
      </c>
      <c r="G13534">
        <v>15</v>
      </c>
      <c r="J13534" t="s">
        <v>805</v>
      </c>
      <c r="K13534">
        <v>60</v>
      </c>
      <c r="L13534">
        <v>50</v>
      </c>
      <c r="M13534">
        <v>40</v>
      </c>
      <c r="P13534">
        <v>75</v>
      </c>
    </row>
    <row r="13535" spans="1:16" x14ac:dyDescent="0.25">
      <c r="A13535">
        <v>2015</v>
      </c>
      <c r="B13535" s="6" t="s">
        <v>42</v>
      </c>
      <c r="C13535">
        <v>19</v>
      </c>
      <c r="D13535" t="s">
        <v>716</v>
      </c>
      <c r="E13535">
        <v>3</v>
      </c>
      <c r="F13535">
        <v>11.21</v>
      </c>
      <c r="G13535">
        <v>5</v>
      </c>
      <c r="H13535">
        <v>0</v>
      </c>
      <c r="I13535" s="32">
        <f>(SUM(G13535:G13545))/(1000-H13535)*1000</f>
        <v>150</v>
      </c>
      <c r="J13535" t="s">
        <v>803</v>
      </c>
      <c r="K13535">
        <v>10</v>
      </c>
      <c r="L13535">
        <v>10</v>
      </c>
      <c r="M13535">
        <v>5</v>
      </c>
    </row>
    <row r="13536" spans="1:16" x14ac:dyDescent="0.25">
      <c r="A13536">
        <v>2015</v>
      </c>
      <c r="B13536" s="6" t="s">
        <v>42</v>
      </c>
      <c r="C13536">
        <v>20</v>
      </c>
      <c r="D13536" t="s">
        <v>716</v>
      </c>
      <c r="G13536">
        <v>50</v>
      </c>
      <c r="J13536" t="s">
        <v>810</v>
      </c>
      <c r="K13536">
        <v>60</v>
      </c>
      <c r="L13536">
        <v>60</v>
      </c>
      <c r="M13536">
        <v>60</v>
      </c>
      <c r="P13536">
        <v>5</v>
      </c>
    </row>
    <row r="13537" spans="1:19" x14ac:dyDescent="0.25">
      <c r="A13537">
        <v>2015</v>
      </c>
      <c r="B13537" s="6" t="s">
        <v>42</v>
      </c>
      <c r="C13537">
        <v>21</v>
      </c>
      <c r="D13537" t="s">
        <v>716</v>
      </c>
      <c r="G13537">
        <v>5</v>
      </c>
      <c r="J13537" t="s">
        <v>806</v>
      </c>
      <c r="K13537">
        <v>30</v>
      </c>
      <c r="L13537">
        <v>20</v>
      </c>
      <c r="M13537">
        <v>20</v>
      </c>
    </row>
    <row r="13538" spans="1:19" x14ac:dyDescent="0.25">
      <c r="A13538">
        <v>2015</v>
      </c>
      <c r="B13538" s="6" t="s">
        <v>42</v>
      </c>
      <c r="C13538">
        <v>22</v>
      </c>
      <c r="D13538" t="s">
        <v>716</v>
      </c>
      <c r="G13538">
        <v>10</v>
      </c>
      <c r="J13538" t="s">
        <v>810</v>
      </c>
      <c r="K13538">
        <v>15</v>
      </c>
      <c r="L13538">
        <v>15</v>
      </c>
      <c r="M13538">
        <v>15</v>
      </c>
    </row>
    <row r="13539" spans="1:19" x14ac:dyDescent="0.25">
      <c r="A13539">
        <v>2015</v>
      </c>
      <c r="B13539" s="6" t="s">
        <v>42</v>
      </c>
      <c r="C13539">
        <v>23</v>
      </c>
      <c r="D13539" t="s">
        <v>716</v>
      </c>
      <c r="G13539">
        <v>15</v>
      </c>
      <c r="J13539" t="s">
        <v>804</v>
      </c>
      <c r="K13539">
        <v>30</v>
      </c>
      <c r="L13539">
        <v>20</v>
      </c>
      <c r="M13539">
        <v>10</v>
      </c>
    </row>
    <row r="13540" spans="1:19" x14ac:dyDescent="0.25">
      <c r="A13540">
        <v>2015</v>
      </c>
      <c r="B13540" s="6" t="s">
        <v>42</v>
      </c>
      <c r="C13540">
        <v>24</v>
      </c>
      <c r="D13540" t="s">
        <v>716</v>
      </c>
      <c r="G13540">
        <v>5</v>
      </c>
      <c r="J13540" t="s">
        <v>803</v>
      </c>
      <c r="K13540">
        <v>20</v>
      </c>
      <c r="L13540">
        <v>15</v>
      </c>
      <c r="M13540">
        <v>10</v>
      </c>
      <c r="P13540">
        <v>80</v>
      </c>
    </row>
    <row r="13541" spans="1:19" x14ac:dyDescent="0.25">
      <c r="A13541">
        <v>2015</v>
      </c>
      <c r="B13541" s="6" t="s">
        <v>42</v>
      </c>
      <c r="C13541">
        <v>25</v>
      </c>
      <c r="D13541" t="s">
        <v>716</v>
      </c>
      <c r="G13541">
        <v>5</v>
      </c>
      <c r="J13541" t="s">
        <v>803</v>
      </c>
      <c r="K13541">
        <v>20</v>
      </c>
      <c r="L13541">
        <v>15</v>
      </c>
      <c r="M13541">
        <v>15</v>
      </c>
    </row>
    <row r="13542" spans="1:19" x14ac:dyDescent="0.25">
      <c r="A13542">
        <v>2015</v>
      </c>
      <c r="B13542" s="6" t="s">
        <v>42</v>
      </c>
      <c r="C13542">
        <v>26</v>
      </c>
      <c r="D13542" t="s">
        <v>716</v>
      </c>
      <c r="G13542">
        <v>15</v>
      </c>
      <c r="J13542" t="s">
        <v>810</v>
      </c>
      <c r="K13542">
        <v>25</v>
      </c>
      <c r="L13542">
        <v>20</v>
      </c>
      <c r="M13542">
        <v>20</v>
      </c>
    </row>
    <row r="13543" spans="1:19" x14ac:dyDescent="0.25">
      <c r="A13543">
        <v>2015</v>
      </c>
      <c r="B13543" s="6" t="s">
        <v>42</v>
      </c>
      <c r="C13543">
        <v>27</v>
      </c>
      <c r="D13543" t="s">
        <v>716</v>
      </c>
      <c r="G13543">
        <v>20</v>
      </c>
      <c r="J13543" t="s">
        <v>810</v>
      </c>
      <c r="K13543">
        <v>25</v>
      </c>
      <c r="L13543">
        <v>25</v>
      </c>
      <c r="M13543">
        <v>15</v>
      </c>
    </row>
    <row r="13544" spans="1:19" x14ac:dyDescent="0.25">
      <c r="A13544">
        <v>2015</v>
      </c>
      <c r="B13544" s="6" t="s">
        <v>42</v>
      </c>
      <c r="C13544">
        <v>28</v>
      </c>
      <c r="D13544" t="s">
        <v>716</v>
      </c>
      <c r="G13544">
        <v>5</v>
      </c>
      <c r="J13544" t="s">
        <v>810</v>
      </c>
      <c r="K13544">
        <v>20</v>
      </c>
      <c r="L13544">
        <v>20</v>
      </c>
      <c r="M13544">
        <v>10</v>
      </c>
    </row>
    <row r="13545" spans="1:19" x14ac:dyDescent="0.25">
      <c r="A13545">
        <v>2015</v>
      </c>
      <c r="B13545" s="6" t="s">
        <v>42</v>
      </c>
      <c r="C13545">
        <v>29</v>
      </c>
      <c r="D13545" t="s">
        <v>716</v>
      </c>
      <c r="G13545">
        <v>15</v>
      </c>
      <c r="J13545" t="s">
        <v>803</v>
      </c>
      <c r="K13545">
        <v>35</v>
      </c>
      <c r="L13545">
        <v>25</v>
      </c>
      <c r="M13545">
        <v>10</v>
      </c>
    </row>
    <row r="13546" spans="1:19" x14ac:dyDescent="0.25">
      <c r="A13546">
        <v>2015</v>
      </c>
      <c r="B13546" s="6" t="s">
        <v>42</v>
      </c>
      <c r="C13546">
        <v>30</v>
      </c>
      <c r="D13546" t="s">
        <v>716</v>
      </c>
      <c r="E13546">
        <v>4</v>
      </c>
      <c r="F13546">
        <v>11.21</v>
      </c>
      <c r="G13546">
        <v>5</v>
      </c>
      <c r="H13546">
        <v>0</v>
      </c>
      <c r="I13546" s="32">
        <f>(SUM(G13546:G13556))/(1000-H13546)*1000</f>
        <v>110</v>
      </c>
      <c r="J13546" t="s">
        <v>805</v>
      </c>
      <c r="K13546">
        <v>25</v>
      </c>
      <c r="L13546">
        <v>20</v>
      </c>
      <c r="M13546">
        <v>40</v>
      </c>
      <c r="P13546">
        <v>10</v>
      </c>
    </row>
    <row r="13547" spans="1:19" x14ac:dyDescent="0.25">
      <c r="A13547">
        <v>2015</v>
      </c>
      <c r="B13547" s="6" t="s">
        <v>42</v>
      </c>
      <c r="C13547">
        <v>31</v>
      </c>
      <c r="D13547" t="s">
        <v>716</v>
      </c>
      <c r="G13547">
        <v>5</v>
      </c>
      <c r="J13547" t="s">
        <v>799</v>
      </c>
      <c r="K13547">
        <v>20</v>
      </c>
      <c r="L13547">
        <v>15</v>
      </c>
      <c r="M13547">
        <v>5</v>
      </c>
    </row>
    <row r="13548" spans="1:19" x14ac:dyDescent="0.25">
      <c r="A13548">
        <v>2015</v>
      </c>
      <c r="B13548" s="6" t="s">
        <v>42</v>
      </c>
      <c r="C13548">
        <v>32</v>
      </c>
      <c r="D13548" t="s">
        <v>716</v>
      </c>
      <c r="G13548">
        <v>5</v>
      </c>
      <c r="J13548" t="s">
        <v>803</v>
      </c>
      <c r="K13548">
        <v>15</v>
      </c>
      <c r="L13548">
        <v>5</v>
      </c>
      <c r="M13548">
        <v>5</v>
      </c>
    </row>
    <row r="13549" spans="1:19" x14ac:dyDescent="0.25">
      <c r="A13549">
        <v>2015</v>
      </c>
      <c r="B13549" s="6" t="s">
        <v>42</v>
      </c>
      <c r="C13549">
        <v>33</v>
      </c>
      <c r="D13549" t="s">
        <v>716</v>
      </c>
      <c r="G13549">
        <v>5</v>
      </c>
      <c r="J13549" t="s">
        <v>806</v>
      </c>
      <c r="K13549">
        <v>25</v>
      </c>
      <c r="L13549">
        <v>15</v>
      </c>
      <c r="M13549">
        <v>10</v>
      </c>
      <c r="S13549" t="s">
        <v>31</v>
      </c>
    </row>
    <row r="13550" spans="1:19" x14ac:dyDescent="0.25">
      <c r="A13550">
        <v>2015</v>
      </c>
      <c r="B13550" s="6" t="s">
        <v>42</v>
      </c>
      <c r="C13550">
        <v>34</v>
      </c>
      <c r="D13550" t="s">
        <v>716</v>
      </c>
      <c r="G13550">
        <v>15</v>
      </c>
      <c r="J13550" t="s">
        <v>803</v>
      </c>
      <c r="K13550">
        <v>15</v>
      </c>
      <c r="L13550">
        <v>15</v>
      </c>
      <c r="M13550">
        <v>15</v>
      </c>
    </row>
    <row r="13551" spans="1:19" x14ac:dyDescent="0.25">
      <c r="A13551">
        <v>2015</v>
      </c>
      <c r="B13551" s="6" t="s">
        <v>42</v>
      </c>
      <c r="C13551">
        <v>35</v>
      </c>
      <c r="D13551" t="s">
        <v>716</v>
      </c>
      <c r="G13551">
        <v>5</v>
      </c>
      <c r="J13551" t="s">
        <v>810</v>
      </c>
      <c r="K13551">
        <v>40</v>
      </c>
      <c r="L13551">
        <v>35</v>
      </c>
      <c r="M13551">
        <v>40</v>
      </c>
      <c r="P13551">
        <v>90</v>
      </c>
    </row>
    <row r="13552" spans="1:19" x14ac:dyDescent="0.25">
      <c r="A13552">
        <v>2015</v>
      </c>
      <c r="B13552" s="6" t="s">
        <v>42</v>
      </c>
      <c r="C13552">
        <v>36</v>
      </c>
      <c r="D13552" t="s">
        <v>716</v>
      </c>
      <c r="G13552">
        <v>10</v>
      </c>
      <c r="J13552" t="s">
        <v>807</v>
      </c>
      <c r="K13552">
        <v>30</v>
      </c>
      <c r="L13552">
        <v>30</v>
      </c>
      <c r="M13552">
        <v>15</v>
      </c>
    </row>
    <row r="13553" spans="1:16" x14ac:dyDescent="0.25">
      <c r="A13553">
        <v>2015</v>
      </c>
      <c r="B13553" s="6" t="s">
        <v>42</v>
      </c>
      <c r="C13553">
        <v>37</v>
      </c>
      <c r="D13553" t="s">
        <v>716</v>
      </c>
      <c r="G13553">
        <v>10</v>
      </c>
      <c r="J13553" t="s">
        <v>799</v>
      </c>
      <c r="K13553">
        <v>35</v>
      </c>
      <c r="L13553">
        <v>30</v>
      </c>
      <c r="M13553">
        <v>15</v>
      </c>
      <c r="P13553">
        <v>5</v>
      </c>
    </row>
    <row r="13554" spans="1:16" x14ac:dyDescent="0.25">
      <c r="A13554">
        <v>2015</v>
      </c>
      <c r="B13554" s="6" t="s">
        <v>42</v>
      </c>
      <c r="C13554">
        <v>38</v>
      </c>
      <c r="D13554" t="s">
        <v>716</v>
      </c>
      <c r="G13554">
        <v>30</v>
      </c>
      <c r="J13554" t="s">
        <v>810</v>
      </c>
      <c r="K13554">
        <v>35</v>
      </c>
      <c r="L13554">
        <v>25</v>
      </c>
      <c r="M13554">
        <v>30</v>
      </c>
    </row>
    <row r="13555" spans="1:16" x14ac:dyDescent="0.25">
      <c r="A13555">
        <v>2015</v>
      </c>
      <c r="B13555" s="6" t="s">
        <v>42</v>
      </c>
      <c r="C13555">
        <v>39</v>
      </c>
      <c r="D13555" t="s">
        <v>716</v>
      </c>
      <c r="G13555">
        <v>15</v>
      </c>
      <c r="J13555" t="s">
        <v>807</v>
      </c>
      <c r="K13555">
        <v>30</v>
      </c>
      <c r="L13555">
        <v>25</v>
      </c>
      <c r="M13555">
        <v>15</v>
      </c>
    </row>
    <row r="13556" spans="1:16" x14ac:dyDescent="0.25">
      <c r="A13556">
        <v>2015</v>
      </c>
      <c r="B13556" s="6" t="s">
        <v>42</v>
      </c>
      <c r="C13556">
        <v>40</v>
      </c>
      <c r="D13556" t="s">
        <v>716</v>
      </c>
      <c r="G13556">
        <v>5</v>
      </c>
      <c r="J13556" t="s">
        <v>799</v>
      </c>
      <c r="K13556">
        <v>40</v>
      </c>
      <c r="L13556">
        <v>30</v>
      </c>
      <c r="M13556">
        <v>25</v>
      </c>
      <c r="P13556">
        <v>15</v>
      </c>
    </row>
    <row r="13557" spans="1:16" x14ac:dyDescent="0.25">
      <c r="A13557">
        <v>2015</v>
      </c>
      <c r="B13557" s="6" t="s">
        <v>42</v>
      </c>
      <c r="C13557">
        <v>41</v>
      </c>
      <c r="D13557" t="s">
        <v>716</v>
      </c>
      <c r="E13557">
        <v>5</v>
      </c>
      <c r="F13557">
        <v>11.21</v>
      </c>
      <c r="G13557">
        <v>30</v>
      </c>
      <c r="H13557">
        <v>0</v>
      </c>
      <c r="I13557" s="32">
        <f>(SUM(G13557:G13567))/(1000-H13557)*1000</f>
        <v>135</v>
      </c>
      <c r="J13557" t="s">
        <v>810</v>
      </c>
      <c r="K13557">
        <v>70</v>
      </c>
      <c r="L13557">
        <v>60</v>
      </c>
      <c r="M13557">
        <v>50</v>
      </c>
      <c r="P13557">
        <v>30</v>
      </c>
    </row>
    <row r="13558" spans="1:16" x14ac:dyDescent="0.25">
      <c r="A13558">
        <v>2015</v>
      </c>
      <c r="B13558" s="6" t="s">
        <v>42</v>
      </c>
      <c r="C13558">
        <v>42</v>
      </c>
      <c r="D13558" t="s">
        <v>716</v>
      </c>
      <c r="G13558">
        <v>10</v>
      </c>
      <c r="J13558" t="s">
        <v>806</v>
      </c>
      <c r="K13558">
        <v>15</v>
      </c>
      <c r="L13558">
        <v>5</v>
      </c>
      <c r="M13558">
        <v>5</v>
      </c>
      <c r="P13558">
        <v>5</v>
      </c>
    </row>
    <row r="13559" spans="1:16" x14ac:dyDescent="0.25">
      <c r="A13559">
        <v>2015</v>
      </c>
      <c r="B13559" s="6" t="s">
        <v>42</v>
      </c>
      <c r="C13559">
        <v>43</v>
      </c>
      <c r="D13559" t="s">
        <v>716</v>
      </c>
      <c r="G13559">
        <v>10</v>
      </c>
      <c r="J13559" t="s">
        <v>810</v>
      </c>
      <c r="K13559">
        <v>20</v>
      </c>
      <c r="L13559">
        <v>15</v>
      </c>
      <c r="M13559">
        <v>10</v>
      </c>
    </row>
    <row r="13560" spans="1:16" x14ac:dyDescent="0.25">
      <c r="A13560">
        <v>2015</v>
      </c>
      <c r="B13560" s="6" t="s">
        <v>42</v>
      </c>
      <c r="C13560">
        <v>44</v>
      </c>
      <c r="D13560" t="s">
        <v>716</v>
      </c>
      <c r="G13560">
        <v>5</v>
      </c>
      <c r="J13560" t="s">
        <v>803</v>
      </c>
      <c r="K13560">
        <v>40</v>
      </c>
      <c r="L13560">
        <v>25</v>
      </c>
      <c r="M13560">
        <v>25</v>
      </c>
    </row>
    <row r="13561" spans="1:16" x14ac:dyDescent="0.25">
      <c r="A13561">
        <v>2015</v>
      </c>
      <c r="B13561" s="6" t="s">
        <v>42</v>
      </c>
      <c r="C13561">
        <v>45</v>
      </c>
      <c r="D13561" t="s">
        <v>716</v>
      </c>
      <c r="G13561">
        <v>40</v>
      </c>
      <c r="J13561" t="s">
        <v>807</v>
      </c>
      <c r="K13561">
        <v>50</v>
      </c>
      <c r="L13561">
        <v>45</v>
      </c>
      <c r="M13561">
        <v>30</v>
      </c>
    </row>
    <row r="13562" spans="1:16" x14ac:dyDescent="0.25">
      <c r="A13562">
        <v>2015</v>
      </c>
      <c r="B13562" s="6" t="s">
        <v>42</v>
      </c>
      <c r="C13562">
        <v>46</v>
      </c>
      <c r="D13562" t="s">
        <v>716</v>
      </c>
      <c r="G13562">
        <v>15</v>
      </c>
      <c r="J13562" t="s">
        <v>803</v>
      </c>
      <c r="K13562">
        <v>35</v>
      </c>
      <c r="L13562">
        <v>20</v>
      </c>
      <c r="M13562">
        <v>20</v>
      </c>
      <c r="P13562">
        <v>15</v>
      </c>
    </row>
    <row r="13563" spans="1:16" x14ac:dyDescent="0.25">
      <c r="A13563">
        <v>2015</v>
      </c>
      <c r="B13563" s="6" t="s">
        <v>42</v>
      </c>
      <c r="C13563">
        <v>47</v>
      </c>
      <c r="D13563" t="s">
        <v>716</v>
      </c>
      <c r="G13563">
        <v>5</v>
      </c>
      <c r="J13563" t="s">
        <v>807</v>
      </c>
      <c r="K13563">
        <v>10</v>
      </c>
      <c r="L13563">
        <v>10</v>
      </c>
      <c r="M13563">
        <v>5</v>
      </c>
    </row>
    <row r="13564" spans="1:16" x14ac:dyDescent="0.25">
      <c r="A13564">
        <v>2015</v>
      </c>
      <c r="B13564" s="6" t="s">
        <v>42</v>
      </c>
      <c r="C13564">
        <v>48</v>
      </c>
      <c r="D13564" t="s">
        <v>716</v>
      </c>
      <c r="G13564">
        <v>5</v>
      </c>
      <c r="J13564" t="s">
        <v>810</v>
      </c>
      <c r="K13564">
        <v>25</v>
      </c>
      <c r="L13564">
        <v>20</v>
      </c>
      <c r="M13564">
        <v>10</v>
      </c>
    </row>
    <row r="13565" spans="1:16" x14ac:dyDescent="0.25">
      <c r="A13565">
        <v>2015</v>
      </c>
      <c r="B13565" s="6" t="s">
        <v>42</v>
      </c>
      <c r="C13565">
        <v>49</v>
      </c>
      <c r="D13565" t="s">
        <v>716</v>
      </c>
      <c r="G13565">
        <v>5</v>
      </c>
      <c r="J13565" t="s">
        <v>803</v>
      </c>
      <c r="K13565">
        <v>20</v>
      </c>
      <c r="L13565">
        <v>10</v>
      </c>
      <c r="M13565">
        <v>10</v>
      </c>
      <c r="P13565">
        <v>20</v>
      </c>
    </row>
    <row r="13566" spans="1:16" x14ac:dyDescent="0.25">
      <c r="A13566">
        <v>2015</v>
      </c>
      <c r="B13566" s="6" t="s">
        <v>42</v>
      </c>
      <c r="C13566">
        <v>50</v>
      </c>
      <c r="D13566" t="s">
        <v>716</v>
      </c>
      <c r="G13566">
        <v>5</v>
      </c>
      <c r="J13566" t="s">
        <v>803</v>
      </c>
      <c r="K13566">
        <v>10</v>
      </c>
      <c r="L13566">
        <v>10</v>
      </c>
      <c r="M13566">
        <v>5</v>
      </c>
    </row>
    <row r="13567" spans="1:16" x14ac:dyDescent="0.25">
      <c r="A13567">
        <v>2015</v>
      </c>
      <c r="B13567" s="6" t="s">
        <v>42</v>
      </c>
      <c r="C13567">
        <v>51</v>
      </c>
      <c r="D13567" t="s">
        <v>716</v>
      </c>
      <c r="G13567">
        <v>5</v>
      </c>
      <c r="J13567" t="s">
        <v>807</v>
      </c>
      <c r="K13567">
        <v>15</v>
      </c>
      <c r="L13567">
        <v>10</v>
      </c>
      <c r="M13567">
        <v>5</v>
      </c>
      <c r="P13567">
        <v>5</v>
      </c>
    </row>
    <row r="13568" spans="1:16" x14ac:dyDescent="0.25">
      <c r="A13568">
        <v>2015</v>
      </c>
      <c r="B13568" s="6" t="s">
        <v>42</v>
      </c>
      <c r="C13568">
        <v>52</v>
      </c>
      <c r="D13568" t="s">
        <v>827</v>
      </c>
      <c r="E13568">
        <v>6</v>
      </c>
      <c r="F13568">
        <v>10.3</v>
      </c>
      <c r="G13568">
        <v>10</v>
      </c>
      <c r="H13568">
        <v>15</v>
      </c>
      <c r="I13568" s="32">
        <f>(SUM(G13568:G13572))/(1000-H13568)*1000</f>
        <v>57.868020304568532</v>
      </c>
      <c r="J13568" t="s">
        <v>805</v>
      </c>
      <c r="K13568">
        <v>10</v>
      </c>
      <c r="L13568">
        <v>10</v>
      </c>
      <c r="M13568">
        <v>5</v>
      </c>
    </row>
    <row r="13569" spans="1:21" x14ac:dyDescent="0.25">
      <c r="A13569">
        <v>2015</v>
      </c>
      <c r="B13569" s="6" t="s">
        <v>42</v>
      </c>
      <c r="C13569">
        <v>53</v>
      </c>
      <c r="D13569" t="s">
        <v>827</v>
      </c>
      <c r="G13569">
        <v>5</v>
      </c>
      <c r="J13569" t="s">
        <v>806</v>
      </c>
      <c r="K13569">
        <v>20</v>
      </c>
      <c r="L13569">
        <v>20</v>
      </c>
      <c r="M13569">
        <v>10</v>
      </c>
      <c r="P13569">
        <v>60</v>
      </c>
    </row>
    <row r="13570" spans="1:21" x14ac:dyDescent="0.25">
      <c r="A13570">
        <v>2015</v>
      </c>
      <c r="B13570" s="6" t="s">
        <v>42</v>
      </c>
      <c r="C13570">
        <v>54</v>
      </c>
      <c r="D13570" t="s">
        <v>827</v>
      </c>
      <c r="G13570">
        <v>20</v>
      </c>
      <c r="J13570" t="s">
        <v>804</v>
      </c>
      <c r="K13570">
        <v>20</v>
      </c>
      <c r="L13570">
        <v>22</v>
      </c>
      <c r="M13570">
        <v>36</v>
      </c>
    </row>
    <row r="13571" spans="1:21" x14ac:dyDescent="0.25">
      <c r="A13571">
        <v>2015</v>
      </c>
      <c r="B13571" s="6" t="s">
        <v>42</v>
      </c>
      <c r="C13571">
        <v>55</v>
      </c>
      <c r="D13571" t="s">
        <v>827</v>
      </c>
      <c r="G13571">
        <v>12</v>
      </c>
      <c r="J13571" t="s">
        <v>803</v>
      </c>
      <c r="K13571">
        <v>22</v>
      </c>
      <c r="L13571">
        <v>20</v>
      </c>
      <c r="M13571">
        <v>24</v>
      </c>
      <c r="P13571">
        <v>1</v>
      </c>
    </row>
    <row r="13572" spans="1:21" x14ac:dyDescent="0.25">
      <c r="A13572">
        <v>2015</v>
      </c>
      <c r="B13572" s="6" t="s">
        <v>42</v>
      </c>
      <c r="C13572">
        <v>56</v>
      </c>
      <c r="D13572" t="s">
        <v>827</v>
      </c>
      <c r="G13572">
        <v>10</v>
      </c>
      <c r="J13572" t="s">
        <v>803</v>
      </c>
      <c r="K13572">
        <v>12</v>
      </c>
      <c r="L13572">
        <v>10</v>
      </c>
      <c r="M13572">
        <v>9</v>
      </c>
      <c r="P13572">
        <v>20</v>
      </c>
      <c r="U13572" t="s">
        <v>835</v>
      </c>
    </row>
    <row r="13573" spans="1:21" x14ac:dyDescent="0.25">
      <c r="A13573">
        <v>2015</v>
      </c>
      <c r="B13573" s="6" t="s">
        <v>73</v>
      </c>
      <c r="C13573">
        <v>1</v>
      </c>
      <c r="D13573" t="s">
        <v>716</v>
      </c>
      <c r="E13573">
        <v>1</v>
      </c>
      <c r="F13573">
        <v>6.97</v>
      </c>
      <c r="G13573">
        <v>20</v>
      </c>
      <c r="H13573">
        <v>0</v>
      </c>
      <c r="I13573">
        <f>(SUM(G13573:G13578))/(1000-H13573)*1000</f>
        <v>110</v>
      </c>
      <c r="J13573" t="s">
        <v>804</v>
      </c>
      <c r="K13573">
        <v>270</v>
      </c>
      <c r="L13573">
        <v>180</v>
      </c>
      <c r="M13573">
        <v>140</v>
      </c>
      <c r="P13573">
        <v>80</v>
      </c>
    </row>
    <row r="13574" spans="1:21" x14ac:dyDescent="0.25">
      <c r="A13574">
        <v>2015</v>
      </c>
      <c r="B13574" s="6" t="s">
        <v>73</v>
      </c>
      <c r="C13574">
        <v>2</v>
      </c>
      <c r="D13574" t="s">
        <v>716</v>
      </c>
      <c r="G13574">
        <v>30</v>
      </c>
      <c r="J13574" t="s">
        <v>805</v>
      </c>
      <c r="K13574">
        <v>50</v>
      </c>
      <c r="L13574">
        <v>50</v>
      </c>
      <c r="M13574">
        <v>70</v>
      </c>
      <c r="P13574">
        <v>70</v>
      </c>
    </row>
    <row r="13575" spans="1:21" x14ac:dyDescent="0.25">
      <c r="A13575">
        <v>2015</v>
      </c>
      <c r="B13575" s="6" t="s">
        <v>73</v>
      </c>
      <c r="C13575">
        <v>3</v>
      </c>
      <c r="D13575" t="s">
        <v>716</v>
      </c>
      <c r="G13575">
        <v>5</v>
      </c>
      <c r="J13575" t="s">
        <v>802</v>
      </c>
      <c r="K13575">
        <v>20</v>
      </c>
      <c r="L13575">
        <v>20</v>
      </c>
      <c r="M13575">
        <v>10</v>
      </c>
      <c r="P13575">
        <v>20</v>
      </c>
    </row>
    <row r="13576" spans="1:21" x14ac:dyDescent="0.25">
      <c r="A13576">
        <v>2015</v>
      </c>
      <c r="B13576" s="6" t="s">
        <v>73</v>
      </c>
      <c r="C13576">
        <v>4</v>
      </c>
      <c r="D13576" t="s">
        <v>716</v>
      </c>
      <c r="G13576">
        <v>40</v>
      </c>
      <c r="J13576" t="s">
        <v>804</v>
      </c>
      <c r="K13576">
        <v>40</v>
      </c>
      <c r="L13576">
        <v>25</v>
      </c>
      <c r="M13576">
        <v>25</v>
      </c>
    </row>
    <row r="13577" spans="1:21" x14ac:dyDescent="0.25">
      <c r="A13577">
        <v>2015</v>
      </c>
      <c r="B13577" s="6" t="s">
        <v>73</v>
      </c>
      <c r="C13577">
        <v>5</v>
      </c>
      <c r="D13577" t="s">
        <v>716</v>
      </c>
      <c r="G13577">
        <v>5</v>
      </c>
      <c r="J13577" t="s">
        <v>799</v>
      </c>
      <c r="K13577">
        <v>10</v>
      </c>
      <c r="L13577">
        <v>10</v>
      </c>
      <c r="M13577">
        <v>10</v>
      </c>
      <c r="O13577">
        <v>30</v>
      </c>
    </row>
    <row r="13578" spans="1:21" x14ac:dyDescent="0.25">
      <c r="A13578">
        <v>2015</v>
      </c>
      <c r="B13578" s="6" t="s">
        <v>73</v>
      </c>
      <c r="C13578">
        <v>6</v>
      </c>
      <c r="D13578" t="s">
        <v>716</v>
      </c>
      <c r="G13578">
        <v>10</v>
      </c>
      <c r="J13578" t="s">
        <v>803</v>
      </c>
      <c r="K13578">
        <v>15</v>
      </c>
      <c r="L13578">
        <v>10</v>
      </c>
      <c r="M13578">
        <v>5</v>
      </c>
      <c r="P13578">
        <v>5</v>
      </c>
    </row>
    <row r="13579" spans="1:21" x14ac:dyDescent="0.25">
      <c r="A13579">
        <v>2015</v>
      </c>
      <c r="B13579" s="6" t="s">
        <v>73</v>
      </c>
      <c r="C13579">
        <v>7</v>
      </c>
      <c r="D13579" t="s">
        <v>716</v>
      </c>
      <c r="E13579">
        <v>2</v>
      </c>
      <c r="F13579">
        <v>6.97</v>
      </c>
      <c r="G13579">
        <v>10</v>
      </c>
      <c r="H13579">
        <v>0</v>
      </c>
      <c r="I13579">
        <f>(SUM(G13579:G13587))/(1000-H13579)*1000</f>
        <v>180</v>
      </c>
      <c r="J13579" t="s">
        <v>799</v>
      </c>
      <c r="K13579">
        <v>20</v>
      </c>
      <c r="L13579">
        <v>20</v>
      </c>
      <c r="M13579">
        <v>20</v>
      </c>
    </row>
    <row r="13580" spans="1:21" x14ac:dyDescent="0.25">
      <c r="A13580">
        <v>2015</v>
      </c>
      <c r="B13580" s="6" t="s">
        <v>73</v>
      </c>
      <c r="C13580">
        <v>8</v>
      </c>
      <c r="D13580" t="s">
        <v>716</v>
      </c>
      <c r="G13580">
        <v>5</v>
      </c>
      <c r="J13580" t="s">
        <v>815</v>
      </c>
      <c r="K13580">
        <v>40</v>
      </c>
      <c r="L13580">
        <v>25</v>
      </c>
      <c r="M13580">
        <v>10</v>
      </c>
    </row>
    <row r="13581" spans="1:21" x14ac:dyDescent="0.25">
      <c r="A13581">
        <v>2015</v>
      </c>
      <c r="B13581" s="6" t="s">
        <v>73</v>
      </c>
      <c r="C13581">
        <v>9</v>
      </c>
      <c r="D13581" t="s">
        <v>716</v>
      </c>
      <c r="G13581">
        <v>5</v>
      </c>
      <c r="J13581" t="s">
        <v>806</v>
      </c>
      <c r="K13581">
        <v>15</v>
      </c>
      <c r="L13581">
        <v>15</v>
      </c>
      <c r="M13581">
        <v>10</v>
      </c>
    </row>
    <row r="13582" spans="1:21" x14ac:dyDescent="0.25">
      <c r="A13582">
        <v>2015</v>
      </c>
      <c r="B13582" s="6" t="s">
        <v>73</v>
      </c>
      <c r="C13582">
        <v>10</v>
      </c>
      <c r="D13582" t="s">
        <v>716</v>
      </c>
      <c r="G13582">
        <v>20</v>
      </c>
      <c r="J13582" t="s">
        <v>799</v>
      </c>
      <c r="K13582">
        <v>35</v>
      </c>
      <c r="L13582">
        <v>15</v>
      </c>
      <c r="M13582">
        <v>10</v>
      </c>
      <c r="O13582">
        <v>30</v>
      </c>
    </row>
    <row r="13583" spans="1:21" x14ac:dyDescent="0.25">
      <c r="A13583">
        <v>2015</v>
      </c>
      <c r="B13583" s="6" t="s">
        <v>73</v>
      </c>
      <c r="C13583">
        <v>11</v>
      </c>
      <c r="D13583" t="s">
        <v>716</v>
      </c>
      <c r="G13583">
        <v>50</v>
      </c>
      <c r="J13583" t="s">
        <v>804</v>
      </c>
      <c r="K13583">
        <v>80</v>
      </c>
      <c r="L13583">
        <v>50</v>
      </c>
      <c r="M13583">
        <v>30</v>
      </c>
      <c r="O13583">
        <v>5</v>
      </c>
    </row>
    <row r="13584" spans="1:21" x14ac:dyDescent="0.25">
      <c r="A13584">
        <v>2015</v>
      </c>
      <c r="B13584" s="6" t="s">
        <v>73</v>
      </c>
      <c r="C13584">
        <v>12</v>
      </c>
      <c r="D13584" t="s">
        <v>716</v>
      </c>
      <c r="G13584">
        <v>30</v>
      </c>
      <c r="J13584" t="s">
        <v>805</v>
      </c>
      <c r="K13584">
        <v>120</v>
      </c>
      <c r="L13584">
        <v>80</v>
      </c>
      <c r="M13584">
        <v>40</v>
      </c>
      <c r="N13584">
        <v>1</v>
      </c>
      <c r="O13584">
        <v>1</v>
      </c>
      <c r="P13584">
        <v>80</v>
      </c>
      <c r="Q13584" t="s">
        <v>48</v>
      </c>
    </row>
    <row r="13585" spans="1:21" x14ac:dyDescent="0.25">
      <c r="A13585">
        <v>2015</v>
      </c>
      <c r="B13585" s="6" t="s">
        <v>73</v>
      </c>
      <c r="C13585">
        <v>13</v>
      </c>
      <c r="D13585" t="s">
        <v>716</v>
      </c>
      <c r="G13585">
        <v>15</v>
      </c>
      <c r="J13585" t="s">
        <v>799</v>
      </c>
      <c r="K13585">
        <v>40</v>
      </c>
      <c r="L13585">
        <v>30</v>
      </c>
      <c r="M13585">
        <v>30</v>
      </c>
      <c r="P13585">
        <v>20</v>
      </c>
    </row>
    <row r="13586" spans="1:21" x14ac:dyDescent="0.25">
      <c r="A13586">
        <v>2015</v>
      </c>
      <c r="B13586" s="6" t="s">
        <v>73</v>
      </c>
      <c r="C13586">
        <v>14</v>
      </c>
      <c r="D13586" t="s">
        <v>716</v>
      </c>
      <c r="G13586">
        <v>15</v>
      </c>
      <c r="J13586" t="s">
        <v>806</v>
      </c>
      <c r="K13586">
        <v>35</v>
      </c>
      <c r="L13586">
        <v>25</v>
      </c>
      <c r="M13586">
        <v>10</v>
      </c>
    </row>
    <row r="13587" spans="1:21" x14ac:dyDescent="0.25">
      <c r="A13587">
        <v>2015</v>
      </c>
      <c r="B13587" s="6" t="s">
        <v>73</v>
      </c>
      <c r="C13587">
        <v>15</v>
      </c>
      <c r="D13587" t="s">
        <v>716</v>
      </c>
      <c r="G13587">
        <v>30</v>
      </c>
      <c r="J13587" t="s">
        <v>804</v>
      </c>
      <c r="K13587">
        <v>150</v>
      </c>
      <c r="L13587">
        <v>150</v>
      </c>
      <c r="M13587">
        <v>90</v>
      </c>
      <c r="P13587">
        <v>95</v>
      </c>
    </row>
    <row r="13588" spans="1:21" x14ac:dyDescent="0.25">
      <c r="A13588">
        <v>2015</v>
      </c>
      <c r="B13588" s="6" t="s">
        <v>73</v>
      </c>
      <c r="C13588">
        <v>16</v>
      </c>
      <c r="D13588" t="s">
        <v>716</v>
      </c>
      <c r="E13588">
        <v>3</v>
      </c>
      <c r="F13588">
        <v>6.97</v>
      </c>
      <c r="G13588">
        <v>35</v>
      </c>
      <c r="H13588">
        <v>0</v>
      </c>
      <c r="I13588" s="32">
        <f>(SUM(G13588:G13599))/(1000-H13588)*1000</f>
        <v>205</v>
      </c>
      <c r="J13588" t="s">
        <v>805</v>
      </c>
      <c r="K13588">
        <v>70</v>
      </c>
      <c r="L13588">
        <v>40</v>
      </c>
      <c r="M13588">
        <v>30</v>
      </c>
      <c r="P13588">
        <v>60</v>
      </c>
      <c r="U13588" t="s">
        <v>836</v>
      </c>
    </row>
    <row r="13589" spans="1:21" x14ac:dyDescent="0.25">
      <c r="A13589">
        <v>2015</v>
      </c>
      <c r="B13589" s="6" t="s">
        <v>73</v>
      </c>
      <c r="C13589">
        <v>17</v>
      </c>
      <c r="D13589" t="s">
        <v>716</v>
      </c>
      <c r="G13589">
        <v>25</v>
      </c>
      <c r="J13589" t="s">
        <v>799</v>
      </c>
      <c r="K13589">
        <v>30</v>
      </c>
      <c r="L13589">
        <v>25</v>
      </c>
      <c r="M13589">
        <v>30</v>
      </c>
      <c r="N13589">
        <v>1</v>
      </c>
      <c r="O13589">
        <v>1</v>
      </c>
      <c r="Q13589" t="s">
        <v>48</v>
      </c>
    </row>
    <row r="13590" spans="1:21" x14ac:dyDescent="0.25">
      <c r="A13590">
        <v>2015</v>
      </c>
      <c r="B13590" s="6" t="s">
        <v>73</v>
      </c>
      <c r="C13590">
        <v>18</v>
      </c>
      <c r="D13590" t="s">
        <v>716</v>
      </c>
      <c r="G13590">
        <v>35</v>
      </c>
      <c r="J13590" t="s">
        <v>807</v>
      </c>
      <c r="K13590">
        <v>50</v>
      </c>
      <c r="L13590">
        <v>40</v>
      </c>
      <c r="M13590">
        <v>30</v>
      </c>
    </row>
    <row r="13591" spans="1:21" x14ac:dyDescent="0.25">
      <c r="A13591">
        <v>2015</v>
      </c>
      <c r="B13591" s="6" t="s">
        <v>73</v>
      </c>
      <c r="C13591">
        <v>19</v>
      </c>
      <c r="D13591" t="s">
        <v>716</v>
      </c>
      <c r="G13591">
        <v>10</v>
      </c>
      <c r="J13591" t="s">
        <v>799</v>
      </c>
      <c r="K13591">
        <v>15</v>
      </c>
      <c r="L13591">
        <v>10</v>
      </c>
      <c r="M13591">
        <v>10</v>
      </c>
    </row>
    <row r="13592" spans="1:21" x14ac:dyDescent="0.25">
      <c r="A13592">
        <v>2015</v>
      </c>
      <c r="B13592" s="6" t="s">
        <v>73</v>
      </c>
      <c r="C13592">
        <v>20</v>
      </c>
      <c r="D13592" t="s">
        <v>716</v>
      </c>
      <c r="G13592">
        <v>15</v>
      </c>
      <c r="J13592" t="s">
        <v>807</v>
      </c>
      <c r="K13592">
        <v>30</v>
      </c>
      <c r="L13592">
        <v>30</v>
      </c>
      <c r="M13592">
        <v>15</v>
      </c>
      <c r="S13592" t="s">
        <v>47</v>
      </c>
    </row>
    <row r="13593" spans="1:21" x14ac:dyDescent="0.25">
      <c r="A13593">
        <v>2015</v>
      </c>
      <c r="B13593" s="6" t="s">
        <v>73</v>
      </c>
      <c r="C13593">
        <v>21</v>
      </c>
      <c r="D13593" t="s">
        <v>716</v>
      </c>
      <c r="G13593">
        <v>5</v>
      </c>
      <c r="J13593" t="s">
        <v>806</v>
      </c>
      <c r="K13593">
        <v>30</v>
      </c>
      <c r="L13593">
        <v>25</v>
      </c>
      <c r="M13593">
        <v>10</v>
      </c>
      <c r="P13593">
        <v>50</v>
      </c>
    </row>
    <row r="13594" spans="1:21" x14ac:dyDescent="0.25">
      <c r="A13594">
        <v>2015</v>
      </c>
      <c r="B13594" s="6" t="s">
        <v>73</v>
      </c>
      <c r="C13594">
        <v>22</v>
      </c>
      <c r="D13594" t="s">
        <v>716</v>
      </c>
      <c r="G13594">
        <v>30</v>
      </c>
      <c r="J13594" t="s">
        <v>805</v>
      </c>
      <c r="K13594">
        <v>50</v>
      </c>
      <c r="L13594">
        <v>40</v>
      </c>
      <c r="M13594">
        <v>30</v>
      </c>
      <c r="P13594">
        <v>30</v>
      </c>
    </row>
    <row r="13595" spans="1:21" x14ac:dyDescent="0.25">
      <c r="A13595">
        <v>2015</v>
      </c>
      <c r="B13595" s="6" t="s">
        <v>73</v>
      </c>
      <c r="C13595">
        <v>23</v>
      </c>
      <c r="D13595" t="s">
        <v>716</v>
      </c>
      <c r="G13595">
        <v>10</v>
      </c>
      <c r="J13595" t="s">
        <v>806</v>
      </c>
      <c r="K13595">
        <v>30</v>
      </c>
      <c r="L13595">
        <v>20</v>
      </c>
      <c r="M13595">
        <v>10</v>
      </c>
      <c r="P13595">
        <v>20</v>
      </c>
    </row>
    <row r="13596" spans="1:21" x14ac:dyDescent="0.25">
      <c r="A13596">
        <v>2015</v>
      </c>
      <c r="B13596" s="6" t="s">
        <v>73</v>
      </c>
      <c r="C13596">
        <v>24</v>
      </c>
      <c r="D13596" t="s">
        <v>716</v>
      </c>
      <c r="G13596">
        <v>10</v>
      </c>
      <c r="J13596" t="s">
        <v>803</v>
      </c>
      <c r="K13596">
        <v>40</v>
      </c>
      <c r="L13596">
        <v>30</v>
      </c>
      <c r="M13596">
        <v>20</v>
      </c>
    </row>
    <row r="13597" spans="1:21" x14ac:dyDescent="0.25">
      <c r="A13597">
        <v>2015</v>
      </c>
      <c r="B13597" s="6" t="s">
        <v>73</v>
      </c>
      <c r="C13597">
        <v>25</v>
      </c>
      <c r="D13597" t="s">
        <v>716</v>
      </c>
      <c r="G13597">
        <v>10</v>
      </c>
      <c r="J13597" t="s">
        <v>799</v>
      </c>
      <c r="K13597">
        <v>30</v>
      </c>
      <c r="L13597">
        <v>10</v>
      </c>
      <c r="M13597">
        <v>10</v>
      </c>
      <c r="N13597">
        <v>3</v>
      </c>
      <c r="O13597">
        <v>2</v>
      </c>
      <c r="P13597">
        <v>20</v>
      </c>
      <c r="Q13597" t="s">
        <v>48</v>
      </c>
    </row>
    <row r="13598" spans="1:21" x14ac:dyDescent="0.25">
      <c r="A13598">
        <v>2015</v>
      </c>
      <c r="B13598" s="6" t="s">
        <v>73</v>
      </c>
      <c r="C13598">
        <v>26</v>
      </c>
      <c r="D13598" t="s">
        <v>716</v>
      </c>
      <c r="G13598">
        <v>5</v>
      </c>
      <c r="J13598" t="s">
        <v>799</v>
      </c>
      <c r="K13598">
        <v>40</v>
      </c>
      <c r="L13598">
        <v>40</v>
      </c>
      <c r="M13598">
        <v>25</v>
      </c>
      <c r="P13598">
        <v>50</v>
      </c>
      <c r="Q13598" t="s">
        <v>156</v>
      </c>
    </row>
    <row r="13599" spans="1:21" x14ac:dyDescent="0.25">
      <c r="A13599">
        <v>2015</v>
      </c>
      <c r="B13599" s="6" t="s">
        <v>73</v>
      </c>
      <c r="C13599">
        <v>27</v>
      </c>
      <c r="D13599" t="s">
        <v>716</v>
      </c>
      <c r="G13599">
        <v>15</v>
      </c>
      <c r="J13599" t="s">
        <v>805</v>
      </c>
      <c r="K13599">
        <v>45</v>
      </c>
      <c r="L13599">
        <v>30</v>
      </c>
      <c r="M13599">
        <v>20</v>
      </c>
      <c r="O13599">
        <v>5</v>
      </c>
      <c r="P13599">
        <v>20</v>
      </c>
    </row>
    <row r="13600" spans="1:21" x14ac:dyDescent="0.25">
      <c r="A13600">
        <v>2015</v>
      </c>
      <c r="B13600" s="6" t="s">
        <v>73</v>
      </c>
      <c r="C13600">
        <v>28</v>
      </c>
      <c r="D13600" t="s">
        <v>716</v>
      </c>
      <c r="E13600">
        <v>4</v>
      </c>
      <c r="F13600">
        <v>6.97</v>
      </c>
      <c r="G13600">
        <v>30</v>
      </c>
      <c r="H13600">
        <v>0</v>
      </c>
      <c r="I13600" s="32">
        <f>(SUM(G13600:G13607))/(1000-H13600)*1000</f>
        <v>105</v>
      </c>
      <c r="J13600" t="s">
        <v>806</v>
      </c>
      <c r="K13600">
        <v>35</v>
      </c>
      <c r="L13600">
        <v>30</v>
      </c>
      <c r="M13600">
        <v>15</v>
      </c>
    </row>
    <row r="13601" spans="1:21" x14ac:dyDescent="0.25">
      <c r="A13601">
        <v>2015</v>
      </c>
      <c r="B13601" s="6" t="s">
        <v>73</v>
      </c>
      <c r="C13601">
        <v>29</v>
      </c>
      <c r="D13601" t="s">
        <v>716</v>
      </c>
      <c r="G13601">
        <v>5</v>
      </c>
      <c r="J13601" t="s">
        <v>799</v>
      </c>
      <c r="K13601">
        <v>50</v>
      </c>
      <c r="L13601">
        <v>40</v>
      </c>
      <c r="M13601">
        <v>20</v>
      </c>
      <c r="P13601">
        <v>30</v>
      </c>
    </row>
    <row r="13602" spans="1:21" x14ac:dyDescent="0.25">
      <c r="A13602">
        <v>2015</v>
      </c>
      <c r="B13602" s="6" t="s">
        <v>73</v>
      </c>
      <c r="C13602">
        <v>30</v>
      </c>
      <c r="D13602" t="s">
        <v>716</v>
      </c>
      <c r="G13602">
        <v>10</v>
      </c>
      <c r="J13602" t="s">
        <v>799</v>
      </c>
      <c r="K13602">
        <v>15</v>
      </c>
      <c r="L13602">
        <v>10</v>
      </c>
      <c r="M13602">
        <v>15</v>
      </c>
      <c r="S13602" t="s">
        <v>31</v>
      </c>
    </row>
    <row r="13603" spans="1:21" x14ac:dyDescent="0.25">
      <c r="A13603">
        <v>2015</v>
      </c>
      <c r="B13603" s="6" t="s">
        <v>73</v>
      </c>
      <c r="C13603">
        <v>31</v>
      </c>
      <c r="D13603" t="s">
        <v>716</v>
      </c>
      <c r="G13603">
        <v>10</v>
      </c>
      <c r="J13603" t="s">
        <v>801</v>
      </c>
      <c r="K13603">
        <v>50</v>
      </c>
      <c r="L13603">
        <v>30</v>
      </c>
      <c r="M13603">
        <v>30</v>
      </c>
      <c r="P13603">
        <v>5</v>
      </c>
    </row>
    <row r="13604" spans="1:21" x14ac:dyDescent="0.25">
      <c r="A13604">
        <v>2015</v>
      </c>
      <c r="B13604" s="6" t="s">
        <v>73</v>
      </c>
      <c r="C13604">
        <v>32</v>
      </c>
      <c r="D13604" t="s">
        <v>716</v>
      </c>
      <c r="G13604">
        <v>15</v>
      </c>
      <c r="J13604" t="s">
        <v>799</v>
      </c>
      <c r="K13604">
        <v>25</v>
      </c>
      <c r="L13604">
        <v>15</v>
      </c>
      <c r="M13604">
        <v>10</v>
      </c>
      <c r="P13604">
        <v>1</v>
      </c>
      <c r="Q13604" t="s">
        <v>156</v>
      </c>
    </row>
    <row r="13605" spans="1:21" x14ac:dyDescent="0.25">
      <c r="A13605">
        <v>2015</v>
      </c>
      <c r="B13605" s="6" t="s">
        <v>73</v>
      </c>
      <c r="C13605">
        <v>33</v>
      </c>
      <c r="D13605" t="s">
        <v>716</v>
      </c>
      <c r="G13605">
        <v>10</v>
      </c>
      <c r="J13605" t="s">
        <v>799</v>
      </c>
      <c r="K13605">
        <v>35</v>
      </c>
      <c r="L13605">
        <v>30</v>
      </c>
      <c r="M13605">
        <v>20</v>
      </c>
      <c r="P13605">
        <v>50</v>
      </c>
    </row>
    <row r="13606" spans="1:21" x14ac:dyDescent="0.25">
      <c r="A13606">
        <v>2015</v>
      </c>
      <c r="B13606" s="6" t="s">
        <v>73</v>
      </c>
      <c r="C13606">
        <v>34</v>
      </c>
      <c r="D13606" t="s">
        <v>716</v>
      </c>
      <c r="G13606">
        <v>15</v>
      </c>
      <c r="J13606" t="s">
        <v>807</v>
      </c>
      <c r="K13606">
        <v>20</v>
      </c>
      <c r="L13606">
        <v>15</v>
      </c>
      <c r="M13606">
        <v>10</v>
      </c>
    </row>
    <row r="13607" spans="1:21" x14ac:dyDescent="0.25">
      <c r="A13607">
        <v>2015</v>
      </c>
      <c r="B13607" s="6" t="s">
        <v>73</v>
      </c>
      <c r="C13607">
        <v>35</v>
      </c>
      <c r="D13607" t="s">
        <v>716</v>
      </c>
      <c r="G13607">
        <v>10</v>
      </c>
      <c r="J13607" t="s">
        <v>805</v>
      </c>
      <c r="K13607">
        <v>25</v>
      </c>
      <c r="L13607">
        <v>15</v>
      </c>
      <c r="M13607">
        <v>15</v>
      </c>
    </row>
    <row r="13608" spans="1:21" x14ac:dyDescent="0.25">
      <c r="A13608">
        <v>2015</v>
      </c>
      <c r="B13608" s="6" t="s">
        <v>73</v>
      </c>
      <c r="C13608">
        <v>36</v>
      </c>
      <c r="D13608" t="s">
        <v>817</v>
      </c>
      <c r="E13608">
        <v>5</v>
      </c>
      <c r="F13608">
        <v>8.18</v>
      </c>
      <c r="G13608">
        <v>5</v>
      </c>
      <c r="H13608">
        <v>65</v>
      </c>
      <c r="I13608" s="32">
        <f>(SUM(G13608:G13618))/(1000-H13608)*1000</f>
        <v>145.45454545454544</v>
      </c>
      <c r="J13608" t="s">
        <v>799</v>
      </c>
      <c r="K13608">
        <v>15</v>
      </c>
      <c r="L13608">
        <v>10</v>
      </c>
      <c r="M13608">
        <v>10</v>
      </c>
      <c r="S13608" t="s">
        <v>47</v>
      </c>
    </row>
    <row r="13609" spans="1:21" x14ac:dyDescent="0.25">
      <c r="A13609">
        <v>2015</v>
      </c>
      <c r="B13609" s="6" t="s">
        <v>73</v>
      </c>
      <c r="C13609">
        <v>37</v>
      </c>
      <c r="D13609" t="s">
        <v>817</v>
      </c>
      <c r="G13609">
        <v>3</v>
      </c>
      <c r="J13609" t="s">
        <v>816</v>
      </c>
      <c r="K13609">
        <v>10</v>
      </c>
      <c r="L13609">
        <v>8</v>
      </c>
      <c r="M13609">
        <v>5</v>
      </c>
      <c r="P13609">
        <v>50</v>
      </c>
    </row>
    <row r="13610" spans="1:21" x14ac:dyDescent="0.25">
      <c r="A13610">
        <v>2015</v>
      </c>
      <c r="B13610" s="6" t="s">
        <v>73</v>
      </c>
      <c r="C13610">
        <v>38</v>
      </c>
      <c r="D13610" t="s">
        <v>817</v>
      </c>
      <c r="G13610">
        <v>2</v>
      </c>
      <c r="J13610" t="s">
        <v>803</v>
      </c>
      <c r="K13610">
        <v>2</v>
      </c>
      <c r="L13610">
        <v>2</v>
      </c>
      <c r="M13610">
        <v>1</v>
      </c>
      <c r="S13610" t="s">
        <v>47</v>
      </c>
    </row>
    <row r="13611" spans="1:21" x14ac:dyDescent="0.25">
      <c r="A13611">
        <v>2015</v>
      </c>
      <c r="B13611" s="6" t="s">
        <v>73</v>
      </c>
      <c r="C13611">
        <v>39</v>
      </c>
      <c r="D13611" t="s">
        <v>817</v>
      </c>
      <c r="G13611">
        <v>11</v>
      </c>
      <c r="J13611" t="s">
        <v>805</v>
      </c>
      <c r="K13611">
        <v>55</v>
      </c>
      <c r="L13611">
        <v>40</v>
      </c>
      <c r="M13611">
        <v>15</v>
      </c>
      <c r="P13611">
        <v>10</v>
      </c>
      <c r="S13611" t="s">
        <v>31</v>
      </c>
    </row>
    <row r="13612" spans="1:21" x14ac:dyDescent="0.25">
      <c r="A13612">
        <v>2015</v>
      </c>
      <c r="B13612" s="6" t="s">
        <v>73</v>
      </c>
      <c r="C13612">
        <v>40</v>
      </c>
      <c r="D13612" t="s">
        <v>817</v>
      </c>
      <c r="G13612">
        <v>40</v>
      </c>
      <c r="J13612" t="s">
        <v>799</v>
      </c>
      <c r="K13612">
        <v>80</v>
      </c>
      <c r="L13612">
        <v>40</v>
      </c>
      <c r="M13612">
        <v>20</v>
      </c>
      <c r="P13612">
        <v>60</v>
      </c>
      <c r="S13612" t="s">
        <v>47</v>
      </c>
      <c r="U13612" t="s">
        <v>279</v>
      </c>
    </row>
    <row r="13613" spans="1:21" x14ac:dyDescent="0.25">
      <c r="A13613">
        <v>2015</v>
      </c>
      <c r="B13613" s="6" t="s">
        <v>73</v>
      </c>
      <c r="C13613">
        <v>41</v>
      </c>
      <c r="D13613" t="s">
        <v>817</v>
      </c>
      <c r="G13613">
        <v>5</v>
      </c>
      <c r="J13613" t="s">
        <v>803</v>
      </c>
      <c r="K13613">
        <v>10</v>
      </c>
      <c r="L13613">
        <v>10</v>
      </c>
      <c r="M13613">
        <v>5</v>
      </c>
    </row>
    <row r="13614" spans="1:21" x14ac:dyDescent="0.25">
      <c r="A13614">
        <v>2015</v>
      </c>
      <c r="B13614" s="6" t="s">
        <v>73</v>
      </c>
      <c r="C13614">
        <v>42</v>
      </c>
      <c r="D13614" t="s">
        <v>817</v>
      </c>
      <c r="G13614">
        <v>5</v>
      </c>
      <c r="J13614" t="s">
        <v>806</v>
      </c>
      <c r="K13614">
        <v>10</v>
      </c>
      <c r="L13614">
        <v>8</v>
      </c>
      <c r="M13614">
        <v>3</v>
      </c>
    </row>
    <row r="13615" spans="1:21" x14ac:dyDescent="0.25">
      <c r="A13615">
        <v>2015</v>
      </c>
      <c r="B13615" s="6" t="s">
        <v>73</v>
      </c>
      <c r="C13615">
        <v>43</v>
      </c>
      <c r="D13615" t="s">
        <v>817</v>
      </c>
      <c r="G13615">
        <v>15</v>
      </c>
      <c r="J13615" t="s">
        <v>803</v>
      </c>
      <c r="K13615">
        <v>30</v>
      </c>
      <c r="L13615">
        <v>15</v>
      </c>
      <c r="M13615">
        <v>15</v>
      </c>
    </row>
    <row r="13616" spans="1:21" x14ac:dyDescent="0.25">
      <c r="A13616">
        <v>2015</v>
      </c>
      <c r="B13616" s="6" t="s">
        <v>73</v>
      </c>
      <c r="C13616">
        <v>44</v>
      </c>
      <c r="D13616" t="s">
        <v>817</v>
      </c>
      <c r="G13616">
        <v>10</v>
      </c>
      <c r="J13616" t="s">
        <v>806</v>
      </c>
      <c r="K13616">
        <v>30</v>
      </c>
      <c r="L13616">
        <v>25</v>
      </c>
      <c r="M13616">
        <v>25</v>
      </c>
      <c r="O13616">
        <v>10</v>
      </c>
      <c r="P13616">
        <v>50</v>
      </c>
    </row>
    <row r="13617" spans="1:21" x14ac:dyDescent="0.25">
      <c r="A13617">
        <v>2015</v>
      </c>
      <c r="B13617" s="6" t="s">
        <v>73</v>
      </c>
      <c r="C13617">
        <v>45</v>
      </c>
      <c r="D13617" t="s">
        <v>817</v>
      </c>
      <c r="G13617">
        <v>10</v>
      </c>
      <c r="J13617" t="s">
        <v>799</v>
      </c>
      <c r="K13617">
        <v>10</v>
      </c>
      <c r="L13617">
        <v>8</v>
      </c>
      <c r="M13617">
        <v>15</v>
      </c>
    </row>
    <row r="13618" spans="1:21" x14ac:dyDescent="0.25">
      <c r="A13618">
        <v>2015</v>
      </c>
      <c r="B13618" s="6" t="s">
        <v>73</v>
      </c>
      <c r="C13618">
        <v>46</v>
      </c>
      <c r="D13618" t="s">
        <v>817</v>
      </c>
      <c r="G13618">
        <v>30</v>
      </c>
      <c r="J13618" t="s">
        <v>799</v>
      </c>
      <c r="K13618">
        <v>55</v>
      </c>
      <c r="L13618">
        <v>25</v>
      </c>
      <c r="M13618">
        <v>60</v>
      </c>
      <c r="P13618">
        <v>30</v>
      </c>
      <c r="S13618" t="s">
        <v>31</v>
      </c>
    </row>
    <row r="13619" spans="1:21" x14ac:dyDescent="0.25">
      <c r="A13619">
        <v>2015</v>
      </c>
      <c r="B13619" s="6" t="s">
        <v>73</v>
      </c>
      <c r="C13619">
        <v>47</v>
      </c>
      <c r="D13619" t="s">
        <v>817</v>
      </c>
      <c r="E13619">
        <v>6</v>
      </c>
      <c r="F13619">
        <v>8.18</v>
      </c>
      <c r="G13619">
        <v>45</v>
      </c>
      <c r="H13619">
        <v>0</v>
      </c>
      <c r="I13619" s="32">
        <f>(SUM(G13619:G13628))/(1000-H13619)*1000</f>
        <v>150</v>
      </c>
      <c r="J13619" t="s">
        <v>803</v>
      </c>
      <c r="K13619">
        <v>60</v>
      </c>
      <c r="L13619">
        <v>35</v>
      </c>
      <c r="M13619">
        <v>15</v>
      </c>
    </row>
    <row r="13620" spans="1:21" x14ac:dyDescent="0.25">
      <c r="A13620">
        <v>2015</v>
      </c>
      <c r="B13620" s="6" t="s">
        <v>73</v>
      </c>
      <c r="C13620">
        <v>48</v>
      </c>
      <c r="D13620" t="s">
        <v>817</v>
      </c>
      <c r="G13620">
        <v>3</v>
      </c>
      <c r="J13620" t="s">
        <v>799</v>
      </c>
      <c r="K13620">
        <v>4</v>
      </c>
      <c r="L13620">
        <v>2</v>
      </c>
      <c r="M13620">
        <v>5</v>
      </c>
      <c r="P13620">
        <v>20</v>
      </c>
    </row>
    <row r="13621" spans="1:21" x14ac:dyDescent="0.25">
      <c r="A13621">
        <v>2015</v>
      </c>
      <c r="B13621" s="6" t="s">
        <v>73</v>
      </c>
      <c r="C13621">
        <v>49</v>
      </c>
      <c r="D13621" t="s">
        <v>817</v>
      </c>
      <c r="G13621">
        <v>5</v>
      </c>
      <c r="J13621" t="s">
        <v>803</v>
      </c>
      <c r="K13621">
        <v>7</v>
      </c>
      <c r="L13621">
        <v>5</v>
      </c>
      <c r="M13621">
        <v>5</v>
      </c>
    </row>
    <row r="13622" spans="1:21" x14ac:dyDescent="0.25">
      <c r="A13622">
        <v>2015</v>
      </c>
      <c r="B13622" s="6" t="s">
        <v>73</v>
      </c>
      <c r="C13622">
        <v>50</v>
      </c>
      <c r="D13622" t="s">
        <v>817</v>
      </c>
      <c r="G13622">
        <v>1</v>
      </c>
      <c r="J13622" t="s">
        <v>799</v>
      </c>
      <c r="K13622">
        <v>3</v>
      </c>
      <c r="L13622">
        <v>3</v>
      </c>
      <c r="M13622">
        <v>1</v>
      </c>
    </row>
    <row r="13623" spans="1:21" x14ac:dyDescent="0.25">
      <c r="A13623">
        <v>2015</v>
      </c>
      <c r="B13623" s="6" t="s">
        <v>73</v>
      </c>
      <c r="C13623">
        <v>51</v>
      </c>
      <c r="D13623" t="s">
        <v>817</v>
      </c>
      <c r="G13623">
        <v>10</v>
      </c>
      <c r="J13623" t="s">
        <v>799</v>
      </c>
      <c r="K13623">
        <v>30</v>
      </c>
      <c r="L13623">
        <v>20</v>
      </c>
      <c r="M13623">
        <v>15</v>
      </c>
      <c r="P13623">
        <v>40</v>
      </c>
    </row>
    <row r="13624" spans="1:21" x14ac:dyDescent="0.25">
      <c r="A13624">
        <v>2015</v>
      </c>
      <c r="B13624" s="6" t="s">
        <v>73</v>
      </c>
      <c r="C13624">
        <v>52</v>
      </c>
      <c r="D13624" t="s">
        <v>817</v>
      </c>
      <c r="G13624">
        <v>15</v>
      </c>
      <c r="J13624" t="s">
        <v>805</v>
      </c>
      <c r="K13624">
        <v>15</v>
      </c>
      <c r="L13624">
        <v>10</v>
      </c>
      <c r="M13624">
        <v>10</v>
      </c>
      <c r="P13624">
        <v>50</v>
      </c>
    </row>
    <row r="13625" spans="1:21" x14ac:dyDescent="0.25">
      <c r="A13625">
        <v>2015</v>
      </c>
      <c r="B13625" s="6" t="s">
        <v>73</v>
      </c>
      <c r="C13625">
        <v>53</v>
      </c>
      <c r="D13625" t="s">
        <v>817</v>
      </c>
      <c r="G13625">
        <v>15</v>
      </c>
      <c r="J13625" t="s">
        <v>799</v>
      </c>
      <c r="K13625">
        <v>20</v>
      </c>
      <c r="L13625">
        <v>15</v>
      </c>
      <c r="M13625">
        <v>15</v>
      </c>
      <c r="P13625">
        <v>5</v>
      </c>
    </row>
    <row r="13626" spans="1:21" x14ac:dyDescent="0.25">
      <c r="A13626">
        <v>2015</v>
      </c>
      <c r="B13626" s="6" t="s">
        <v>73</v>
      </c>
      <c r="C13626">
        <v>54</v>
      </c>
      <c r="D13626" t="s">
        <v>817</v>
      </c>
      <c r="G13626">
        <v>6</v>
      </c>
      <c r="J13626" t="s">
        <v>799</v>
      </c>
      <c r="K13626">
        <v>20</v>
      </c>
      <c r="L13626">
        <v>5</v>
      </c>
      <c r="M13626">
        <v>15</v>
      </c>
      <c r="P13626">
        <v>60</v>
      </c>
      <c r="Q13626" t="s">
        <v>156</v>
      </c>
      <c r="U13626" t="s">
        <v>279</v>
      </c>
    </row>
    <row r="13627" spans="1:21" x14ac:dyDescent="0.25">
      <c r="A13627">
        <v>2015</v>
      </c>
      <c r="B13627" s="6" t="s">
        <v>73</v>
      </c>
      <c r="C13627">
        <v>55</v>
      </c>
      <c r="D13627" t="s">
        <v>817</v>
      </c>
      <c r="G13627">
        <v>30</v>
      </c>
      <c r="J13627" t="s">
        <v>799</v>
      </c>
      <c r="K13627">
        <v>30</v>
      </c>
      <c r="L13627">
        <v>20</v>
      </c>
      <c r="M13627">
        <v>25</v>
      </c>
      <c r="P13627">
        <v>70</v>
      </c>
      <c r="S13627" t="s">
        <v>31</v>
      </c>
    </row>
    <row r="13628" spans="1:21" x14ac:dyDescent="0.25">
      <c r="A13628">
        <v>2015</v>
      </c>
      <c r="B13628" s="6" t="s">
        <v>73</v>
      </c>
      <c r="C13628">
        <v>56</v>
      </c>
      <c r="D13628" t="s">
        <v>817</v>
      </c>
      <c r="G13628">
        <v>20</v>
      </c>
      <c r="J13628" t="s">
        <v>807</v>
      </c>
      <c r="K13628">
        <v>35</v>
      </c>
      <c r="L13628">
        <v>30</v>
      </c>
      <c r="M13628">
        <v>40</v>
      </c>
      <c r="P13628">
        <v>40</v>
      </c>
      <c r="S13628" t="s">
        <v>151</v>
      </c>
      <c r="U13628" t="s">
        <v>279</v>
      </c>
    </row>
    <row r="13629" spans="1:21" x14ac:dyDescent="0.25">
      <c r="A13629">
        <v>2015</v>
      </c>
      <c r="B13629" s="10" t="s">
        <v>776</v>
      </c>
      <c r="C13629">
        <v>1</v>
      </c>
      <c r="D13629" t="s">
        <v>731</v>
      </c>
      <c r="E13629">
        <v>1</v>
      </c>
      <c r="F13629">
        <v>9.09</v>
      </c>
      <c r="G13629">
        <v>20</v>
      </c>
      <c r="H13629">
        <v>0</v>
      </c>
      <c r="I13629" s="32">
        <f>(SUM(G13629:G13636))/(1000-H13629)*1000</f>
        <v>153</v>
      </c>
      <c r="J13629" t="s">
        <v>807</v>
      </c>
      <c r="K13629">
        <v>43</v>
      </c>
      <c r="L13629">
        <v>28</v>
      </c>
      <c r="M13629">
        <v>16</v>
      </c>
      <c r="P13629">
        <v>5</v>
      </c>
    </row>
    <row r="13630" spans="1:21" x14ac:dyDescent="0.25">
      <c r="A13630">
        <v>2015</v>
      </c>
      <c r="B13630" s="10" t="s">
        <v>776</v>
      </c>
      <c r="C13630">
        <v>2</v>
      </c>
      <c r="D13630" t="s">
        <v>731</v>
      </c>
      <c r="G13630">
        <v>33</v>
      </c>
      <c r="J13630" t="s">
        <v>799</v>
      </c>
      <c r="K13630">
        <v>33</v>
      </c>
      <c r="L13630">
        <v>18</v>
      </c>
      <c r="M13630">
        <v>22</v>
      </c>
      <c r="P13630">
        <v>5</v>
      </c>
    </row>
    <row r="13631" spans="1:21" x14ac:dyDescent="0.25">
      <c r="A13631">
        <v>2015</v>
      </c>
      <c r="B13631" s="10" t="s">
        <v>776</v>
      </c>
      <c r="C13631">
        <v>3</v>
      </c>
      <c r="D13631" t="s">
        <v>731</v>
      </c>
      <c r="G13631">
        <v>50</v>
      </c>
      <c r="J13631" t="s">
        <v>805</v>
      </c>
      <c r="K13631">
        <v>85</v>
      </c>
      <c r="L13631">
        <v>70</v>
      </c>
      <c r="M13631">
        <v>54</v>
      </c>
      <c r="P13631">
        <v>90</v>
      </c>
    </row>
    <row r="13632" spans="1:21" x14ac:dyDescent="0.25">
      <c r="A13632">
        <v>2015</v>
      </c>
      <c r="B13632" s="10" t="s">
        <v>776</v>
      </c>
      <c r="C13632">
        <v>4</v>
      </c>
      <c r="D13632" t="s">
        <v>731</v>
      </c>
      <c r="G13632">
        <v>8</v>
      </c>
      <c r="J13632" t="s">
        <v>799</v>
      </c>
      <c r="K13632">
        <v>8</v>
      </c>
      <c r="L13632">
        <v>8</v>
      </c>
      <c r="M13632">
        <v>8</v>
      </c>
    </row>
    <row r="13633" spans="1:21" x14ac:dyDescent="0.25">
      <c r="A13633">
        <v>2015</v>
      </c>
      <c r="B13633" s="10" t="s">
        <v>776</v>
      </c>
      <c r="C13633">
        <v>5</v>
      </c>
      <c r="D13633" t="s">
        <v>731</v>
      </c>
      <c r="G13633">
        <v>14</v>
      </c>
      <c r="J13633" t="s">
        <v>799</v>
      </c>
      <c r="K13633">
        <v>14</v>
      </c>
      <c r="L13633">
        <v>8</v>
      </c>
      <c r="M13633">
        <v>13</v>
      </c>
    </row>
    <row r="13634" spans="1:21" x14ac:dyDescent="0.25">
      <c r="A13634">
        <v>2015</v>
      </c>
      <c r="B13634" s="10" t="s">
        <v>776</v>
      </c>
      <c r="C13634">
        <v>6</v>
      </c>
      <c r="D13634" t="s">
        <v>731</v>
      </c>
      <c r="G13634">
        <v>8</v>
      </c>
      <c r="J13634" t="s">
        <v>803</v>
      </c>
      <c r="K13634">
        <v>8</v>
      </c>
      <c r="L13634">
        <v>10</v>
      </c>
      <c r="M13634">
        <v>2</v>
      </c>
    </row>
    <row r="13635" spans="1:21" x14ac:dyDescent="0.25">
      <c r="A13635">
        <v>2015</v>
      </c>
      <c r="B13635" s="10" t="s">
        <v>776</v>
      </c>
      <c r="C13635">
        <v>7</v>
      </c>
      <c r="D13635" t="s">
        <v>731</v>
      </c>
      <c r="G13635">
        <v>13</v>
      </c>
      <c r="J13635" t="s">
        <v>799</v>
      </c>
      <c r="K13635">
        <v>13</v>
      </c>
      <c r="L13635">
        <v>10</v>
      </c>
      <c r="M13635">
        <v>13</v>
      </c>
      <c r="P13635">
        <v>5</v>
      </c>
    </row>
    <row r="13636" spans="1:21" x14ac:dyDescent="0.25">
      <c r="A13636">
        <v>2015</v>
      </c>
      <c r="B13636" s="10" t="s">
        <v>776</v>
      </c>
      <c r="C13636">
        <v>8</v>
      </c>
      <c r="D13636" t="s">
        <v>731</v>
      </c>
      <c r="G13636">
        <v>7</v>
      </c>
      <c r="J13636" t="s">
        <v>803</v>
      </c>
      <c r="K13636">
        <v>7</v>
      </c>
      <c r="L13636">
        <v>5</v>
      </c>
      <c r="M13636">
        <v>3</v>
      </c>
      <c r="P13636">
        <v>10</v>
      </c>
    </row>
    <row r="13637" spans="1:21" x14ac:dyDescent="0.25">
      <c r="A13637">
        <v>2015</v>
      </c>
      <c r="B13637" s="10" t="s">
        <v>776</v>
      </c>
      <c r="C13637">
        <v>9</v>
      </c>
      <c r="D13637" t="s">
        <v>731</v>
      </c>
      <c r="E13637">
        <v>2</v>
      </c>
      <c r="G13637">
        <v>8</v>
      </c>
      <c r="H13637">
        <v>0</v>
      </c>
      <c r="I13637">
        <f>(SUM(G13637:G13651))/(1000-H13637)*1000</f>
        <v>261</v>
      </c>
      <c r="J13637" t="s">
        <v>799</v>
      </c>
      <c r="K13637">
        <v>8</v>
      </c>
      <c r="L13637">
        <v>20</v>
      </c>
      <c r="M13637">
        <v>14</v>
      </c>
      <c r="P13637">
        <v>50</v>
      </c>
      <c r="Q13637" t="s">
        <v>156</v>
      </c>
    </row>
    <row r="13638" spans="1:21" x14ac:dyDescent="0.25">
      <c r="A13638">
        <v>2015</v>
      </c>
      <c r="B13638" s="10" t="s">
        <v>776</v>
      </c>
      <c r="C13638">
        <v>10</v>
      </c>
      <c r="D13638" t="s">
        <v>731</v>
      </c>
      <c r="G13638">
        <v>8</v>
      </c>
      <c r="J13638" t="s">
        <v>806</v>
      </c>
      <c r="K13638">
        <v>8</v>
      </c>
      <c r="L13638">
        <v>12</v>
      </c>
      <c r="M13638">
        <v>3</v>
      </c>
    </row>
    <row r="13639" spans="1:21" x14ac:dyDescent="0.25">
      <c r="A13639">
        <v>2015</v>
      </c>
      <c r="B13639" s="10" t="s">
        <v>776</v>
      </c>
      <c r="C13639">
        <v>11</v>
      </c>
      <c r="D13639" t="s">
        <v>731</v>
      </c>
      <c r="G13639">
        <v>9</v>
      </c>
      <c r="J13639" t="s">
        <v>799</v>
      </c>
      <c r="K13639">
        <v>9</v>
      </c>
      <c r="L13639">
        <v>10</v>
      </c>
      <c r="M13639">
        <v>9</v>
      </c>
      <c r="P13639">
        <v>5</v>
      </c>
      <c r="Q13639" t="s">
        <v>156</v>
      </c>
    </row>
    <row r="13640" spans="1:21" x14ac:dyDescent="0.25">
      <c r="A13640">
        <v>2015</v>
      </c>
      <c r="B13640" s="10" t="s">
        <v>776</v>
      </c>
      <c r="C13640">
        <v>12</v>
      </c>
      <c r="D13640" t="s">
        <v>731</v>
      </c>
      <c r="G13640">
        <v>11</v>
      </c>
      <c r="J13640" t="s">
        <v>799</v>
      </c>
      <c r="K13640">
        <v>20</v>
      </c>
      <c r="L13640">
        <v>15</v>
      </c>
      <c r="M13640">
        <v>20</v>
      </c>
      <c r="Q13640" t="s">
        <v>156</v>
      </c>
    </row>
    <row r="13641" spans="1:21" x14ac:dyDescent="0.25">
      <c r="A13641">
        <v>2015</v>
      </c>
      <c r="B13641" s="10" t="s">
        <v>776</v>
      </c>
      <c r="C13641">
        <v>13</v>
      </c>
      <c r="D13641" t="s">
        <v>731</v>
      </c>
      <c r="G13641">
        <v>8</v>
      </c>
      <c r="J13641" t="s">
        <v>803</v>
      </c>
      <c r="K13641">
        <v>8</v>
      </c>
      <c r="L13641">
        <v>8</v>
      </c>
      <c r="M13641">
        <v>6</v>
      </c>
    </row>
    <row r="13642" spans="1:21" x14ac:dyDescent="0.25">
      <c r="A13642">
        <v>2015</v>
      </c>
      <c r="B13642" s="10" t="s">
        <v>776</v>
      </c>
      <c r="C13642">
        <v>14</v>
      </c>
      <c r="D13642" t="s">
        <v>731</v>
      </c>
      <c r="G13642">
        <v>7</v>
      </c>
      <c r="J13642" t="s">
        <v>818</v>
      </c>
      <c r="K13642">
        <v>7</v>
      </c>
      <c r="L13642">
        <v>4</v>
      </c>
      <c r="M13642">
        <v>10</v>
      </c>
    </row>
    <row r="13643" spans="1:21" x14ac:dyDescent="0.25">
      <c r="A13643">
        <v>2015</v>
      </c>
      <c r="B13643" s="10" t="s">
        <v>776</v>
      </c>
      <c r="C13643">
        <v>15</v>
      </c>
      <c r="D13643" t="s">
        <v>731</v>
      </c>
      <c r="G13643">
        <v>10</v>
      </c>
      <c r="J13643" t="s">
        <v>803</v>
      </c>
      <c r="K13643">
        <v>12</v>
      </c>
      <c r="L13643">
        <v>27</v>
      </c>
      <c r="M13643">
        <v>12</v>
      </c>
      <c r="P13643">
        <v>15</v>
      </c>
      <c r="U13643" t="s">
        <v>837</v>
      </c>
    </row>
    <row r="13644" spans="1:21" x14ac:dyDescent="0.25">
      <c r="A13644">
        <v>2015</v>
      </c>
      <c r="B13644" s="10" t="s">
        <v>776</v>
      </c>
      <c r="C13644">
        <v>16</v>
      </c>
      <c r="D13644" t="s">
        <v>731</v>
      </c>
      <c r="G13644">
        <v>20</v>
      </c>
      <c r="J13644" t="s">
        <v>799</v>
      </c>
      <c r="K13644">
        <v>20</v>
      </c>
      <c r="L13644">
        <v>18</v>
      </c>
      <c r="M13644">
        <v>11</v>
      </c>
      <c r="P13644">
        <v>10</v>
      </c>
      <c r="Q13644" t="s">
        <v>156</v>
      </c>
    </row>
    <row r="13645" spans="1:21" x14ac:dyDescent="0.25">
      <c r="A13645">
        <v>2015</v>
      </c>
      <c r="B13645" s="10" t="s">
        <v>776</v>
      </c>
      <c r="C13645">
        <v>17</v>
      </c>
      <c r="D13645" t="s">
        <v>731</v>
      </c>
      <c r="G13645">
        <v>5</v>
      </c>
      <c r="J13645" t="s">
        <v>805</v>
      </c>
      <c r="K13645">
        <v>25</v>
      </c>
      <c r="L13645">
        <v>20</v>
      </c>
      <c r="M13645">
        <v>16</v>
      </c>
      <c r="P13645">
        <v>98</v>
      </c>
    </row>
    <row r="13646" spans="1:21" x14ac:dyDescent="0.25">
      <c r="A13646">
        <v>2015</v>
      </c>
      <c r="B13646" s="10" t="s">
        <v>776</v>
      </c>
      <c r="C13646">
        <v>18</v>
      </c>
      <c r="D13646" t="s">
        <v>731</v>
      </c>
      <c r="G13646">
        <v>5</v>
      </c>
      <c r="J13646" t="s">
        <v>802</v>
      </c>
      <c r="K13646">
        <v>5</v>
      </c>
      <c r="L13646">
        <v>22</v>
      </c>
      <c r="M13646">
        <v>5</v>
      </c>
    </row>
    <row r="13647" spans="1:21" x14ac:dyDescent="0.25">
      <c r="A13647">
        <v>2015</v>
      </c>
      <c r="B13647" s="10" t="s">
        <v>776</v>
      </c>
      <c r="C13647">
        <v>19</v>
      </c>
      <c r="D13647" t="s">
        <v>731</v>
      </c>
      <c r="G13647">
        <v>30</v>
      </c>
      <c r="J13647" t="s">
        <v>807</v>
      </c>
      <c r="K13647">
        <v>95</v>
      </c>
      <c r="L13647">
        <v>55</v>
      </c>
      <c r="M13647">
        <v>20</v>
      </c>
      <c r="P13647">
        <v>25</v>
      </c>
      <c r="S13647" t="s">
        <v>151</v>
      </c>
    </row>
    <row r="13648" spans="1:21" x14ac:dyDescent="0.25">
      <c r="A13648">
        <v>2015</v>
      </c>
      <c r="B13648" s="10" t="s">
        <v>776</v>
      </c>
      <c r="C13648">
        <v>20</v>
      </c>
      <c r="D13648" t="s">
        <v>731</v>
      </c>
      <c r="G13648">
        <v>10</v>
      </c>
      <c r="J13648" t="s">
        <v>805</v>
      </c>
      <c r="K13648">
        <v>30</v>
      </c>
      <c r="L13648">
        <v>25</v>
      </c>
      <c r="M13648">
        <v>25</v>
      </c>
      <c r="P13648">
        <v>85</v>
      </c>
    </row>
    <row r="13649" spans="1:19" x14ac:dyDescent="0.25">
      <c r="A13649">
        <v>2015</v>
      </c>
      <c r="B13649" s="10" t="s">
        <v>776</v>
      </c>
      <c r="C13649">
        <v>21</v>
      </c>
      <c r="D13649" t="s">
        <v>731</v>
      </c>
      <c r="G13649">
        <v>12</v>
      </c>
      <c r="J13649" t="s">
        <v>799</v>
      </c>
      <c r="K13649">
        <v>12</v>
      </c>
      <c r="L13649">
        <v>10</v>
      </c>
      <c r="M13649">
        <v>7</v>
      </c>
    </row>
    <row r="13650" spans="1:19" x14ac:dyDescent="0.25">
      <c r="A13650">
        <v>2015</v>
      </c>
      <c r="B13650" s="10" t="s">
        <v>776</v>
      </c>
      <c r="C13650">
        <v>22</v>
      </c>
      <c r="D13650" t="s">
        <v>731</v>
      </c>
      <c r="G13650">
        <v>8</v>
      </c>
      <c r="J13650" t="s">
        <v>803</v>
      </c>
      <c r="K13650">
        <v>12</v>
      </c>
      <c r="L13650">
        <v>11</v>
      </c>
      <c r="M13650">
        <v>6</v>
      </c>
    </row>
    <row r="13651" spans="1:19" x14ac:dyDescent="0.25">
      <c r="A13651">
        <v>2015</v>
      </c>
      <c r="B13651" s="10" t="s">
        <v>776</v>
      </c>
      <c r="C13651">
        <v>23</v>
      </c>
      <c r="D13651" t="s">
        <v>731</v>
      </c>
      <c r="G13651">
        <v>110</v>
      </c>
      <c r="J13651" t="s">
        <v>804</v>
      </c>
      <c r="K13651">
        <v>110</v>
      </c>
      <c r="L13651">
        <v>55</v>
      </c>
      <c r="M13651">
        <v>39</v>
      </c>
      <c r="P13651">
        <v>15</v>
      </c>
    </row>
    <row r="13652" spans="1:19" x14ac:dyDescent="0.25">
      <c r="A13652">
        <v>2015</v>
      </c>
      <c r="B13652" s="10" t="s">
        <v>776</v>
      </c>
      <c r="C13652">
        <v>24</v>
      </c>
      <c r="D13652" t="s">
        <v>731</v>
      </c>
      <c r="E13652">
        <v>3</v>
      </c>
      <c r="F13652">
        <v>15.76</v>
      </c>
      <c r="G13652">
        <v>10</v>
      </c>
      <c r="H13652">
        <v>180</v>
      </c>
      <c r="I13652" s="32">
        <f>(SUM(G13652:G13657))/(1000-H13652)*1000</f>
        <v>50</v>
      </c>
      <c r="J13652" t="s">
        <v>799</v>
      </c>
      <c r="K13652">
        <v>15</v>
      </c>
      <c r="L13652">
        <v>10</v>
      </c>
      <c r="M13652">
        <v>12</v>
      </c>
      <c r="P13652">
        <v>50</v>
      </c>
    </row>
    <row r="13653" spans="1:19" x14ac:dyDescent="0.25">
      <c r="A13653">
        <v>2015</v>
      </c>
      <c r="B13653" s="10" t="s">
        <v>776</v>
      </c>
      <c r="C13653">
        <v>25</v>
      </c>
      <c r="D13653" t="s">
        <v>731</v>
      </c>
      <c r="G13653">
        <v>4</v>
      </c>
      <c r="J13653" t="s">
        <v>799</v>
      </c>
      <c r="K13653">
        <v>35</v>
      </c>
      <c r="L13653">
        <v>23</v>
      </c>
      <c r="M13653">
        <v>22</v>
      </c>
      <c r="P13653">
        <v>40</v>
      </c>
    </row>
    <row r="13654" spans="1:19" x14ac:dyDescent="0.25">
      <c r="A13654">
        <v>2015</v>
      </c>
      <c r="B13654" s="10" t="s">
        <v>776</v>
      </c>
      <c r="C13654">
        <v>26</v>
      </c>
      <c r="D13654" t="s">
        <v>731</v>
      </c>
      <c r="G13654">
        <v>10</v>
      </c>
      <c r="J13654" t="s">
        <v>799</v>
      </c>
      <c r="K13654">
        <v>20</v>
      </c>
      <c r="L13654">
        <v>12</v>
      </c>
      <c r="M13654">
        <v>12</v>
      </c>
      <c r="P13654">
        <v>20</v>
      </c>
    </row>
    <row r="13655" spans="1:19" x14ac:dyDescent="0.25">
      <c r="A13655">
        <v>2015</v>
      </c>
      <c r="B13655" s="10" t="s">
        <v>776</v>
      </c>
      <c r="C13655">
        <v>27</v>
      </c>
      <c r="D13655" t="s">
        <v>731</v>
      </c>
      <c r="G13655">
        <v>4</v>
      </c>
      <c r="J13655" t="s">
        <v>803</v>
      </c>
      <c r="K13655">
        <v>5</v>
      </c>
      <c r="L13655">
        <v>4</v>
      </c>
      <c r="M13655">
        <v>3</v>
      </c>
    </row>
    <row r="13656" spans="1:19" x14ac:dyDescent="0.25">
      <c r="A13656">
        <v>2015</v>
      </c>
      <c r="B13656" s="10" t="s">
        <v>776</v>
      </c>
      <c r="C13656">
        <v>28</v>
      </c>
      <c r="D13656" t="s">
        <v>731</v>
      </c>
      <c r="G13656">
        <v>7</v>
      </c>
      <c r="J13656" t="s">
        <v>799</v>
      </c>
      <c r="K13656">
        <v>13</v>
      </c>
      <c r="L13656">
        <v>7</v>
      </c>
      <c r="M13656">
        <v>9</v>
      </c>
    </row>
    <row r="13657" spans="1:19" x14ac:dyDescent="0.25">
      <c r="A13657">
        <v>2015</v>
      </c>
      <c r="B13657" s="10" t="s">
        <v>776</v>
      </c>
      <c r="C13657">
        <v>29</v>
      </c>
      <c r="D13657" t="s">
        <v>731</v>
      </c>
      <c r="G13657">
        <v>6</v>
      </c>
      <c r="J13657" t="s">
        <v>838</v>
      </c>
      <c r="K13657">
        <v>12</v>
      </c>
      <c r="L13657">
        <v>10</v>
      </c>
      <c r="M13657">
        <v>5</v>
      </c>
    </row>
    <row r="13658" spans="1:19" x14ac:dyDescent="0.25">
      <c r="A13658">
        <v>2015</v>
      </c>
      <c r="B13658" s="10" t="s">
        <v>776</v>
      </c>
      <c r="C13658">
        <v>30</v>
      </c>
      <c r="D13658" t="s">
        <v>731</v>
      </c>
      <c r="E13658">
        <v>4</v>
      </c>
      <c r="G13658">
        <v>8</v>
      </c>
      <c r="H13658">
        <v>0</v>
      </c>
      <c r="I13658">
        <f>(SUM(G13658:G13663))/(1000-H13658)*1000</f>
        <v>38</v>
      </c>
      <c r="J13658" t="s">
        <v>807</v>
      </c>
      <c r="K13658">
        <v>8</v>
      </c>
      <c r="L13658">
        <v>8</v>
      </c>
      <c r="M13658">
        <v>2</v>
      </c>
      <c r="S13658" t="s">
        <v>31</v>
      </c>
    </row>
    <row r="13659" spans="1:19" x14ac:dyDescent="0.25">
      <c r="A13659">
        <v>2015</v>
      </c>
      <c r="B13659" s="10" t="s">
        <v>776</v>
      </c>
      <c r="C13659">
        <v>31</v>
      </c>
      <c r="D13659" t="s">
        <v>731</v>
      </c>
      <c r="G13659">
        <v>2</v>
      </c>
      <c r="J13659" t="s">
        <v>799</v>
      </c>
      <c r="K13659">
        <v>12</v>
      </c>
      <c r="L13659">
        <v>18</v>
      </c>
      <c r="M13659">
        <v>8</v>
      </c>
    </row>
    <row r="13660" spans="1:19" x14ac:dyDescent="0.25">
      <c r="A13660">
        <v>2015</v>
      </c>
      <c r="B13660" s="10" t="s">
        <v>776</v>
      </c>
      <c r="C13660">
        <v>32</v>
      </c>
      <c r="D13660" t="s">
        <v>731</v>
      </c>
      <c r="G13660">
        <v>8</v>
      </c>
      <c r="J13660" t="s">
        <v>802</v>
      </c>
      <c r="K13660">
        <v>8</v>
      </c>
      <c r="L13660">
        <v>6</v>
      </c>
      <c r="M13660">
        <v>2</v>
      </c>
    </row>
    <row r="13661" spans="1:19" x14ac:dyDescent="0.25">
      <c r="A13661">
        <v>2015</v>
      </c>
      <c r="B13661" s="10" t="s">
        <v>776</v>
      </c>
      <c r="C13661">
        <v>33</v>
      </c>
      <c r="D13661" t="s">
        <v>731</v>
      </c>
      <c r="G13661">
        <v>12</v>
      </c>
      <c r="J13661" t="s">
        <v>801</v>
      </c>
      <c r="K13661">
        <v>32</v>
      </c>
      <c r="L13661">
        <v>18</v>
      </c>
      <c r="M13661">
        <v>18</v>
      </c>
      <c r="P13661">
        <v>15</v>
      </c>
    </row>
    <row r="13662" spans="1:19" x14ac:dyDescent="0.25">
      <c r="A13662">
        <v>2015</v>
      </c>
      <c r="B13662" s="10" t="s">
        <v>776</v>
      </c>
      <c r="C13662">
        <v>34</v>
      </c>
      <c r="D13662" t="s">
        <v>731</v>
      </c>
      <c r="G13662">
        <v>2</v>
      </c>
      <c r="J13662" t="s">
        <v>799</v>
      </c>
      <c r="K13662">
        <v>5</v>
      </c>
      <c r="L13662">
        <v>20</v>
      </c>
      <c r="M13662">
        <v>20</v>
      </c>
    </row>
    <row r="13663" spans="1:19" x14ac:dyDescent="0.25">
      <c r="A13663">
        <v>2015</v>
      </c>
      <c r="B13663" s="10" t="s">
        <v>776</v>
      </c>
      <c r="C13663">
        <v>35</v>
      </c>
      <c r="D13663" t="s">
        <v>731</v>
      </c>
      <c r="G13663">
        <v>6</v>
      </c>
      <c r="J13663" t="s">
        <v>803</v>
      </c>
      <c r="K13663">
        <v>16</v>
      </c>
      <c r="L13663">
        <v>6</v>
      </c>
      <c r="M13663">
        <v>18</v>
      </c>
    </row>
    <row r="13664" spans="1:19" x14ac:dyDescent="0.25">
      <c r="A13664">
        <v>2015</v>
      </c>
      <c r="B13664" s="10" t="s">
        <v>776</v>
      </c>
      <c r="C13664">
        <v>36</v>
      </c>
      <c r="D13664" t="s">
        <v>817</v>
      </c>
      <c r="E13664">
        <v>5</v>
      </c>
      <c r="F13664">
        <v>15.45</v>
      </c>
      <c r="G13664">
        <v>6</v>
      </c>
      <c r="H13664">
        <v>0</v>
      </c>
      <c r="I13664">
        <f>(SUM(G13664:G13670))/(1000-H13664)*1000</f>
        <v>93</v>
      </c>
      <c r="J13664" t="s">
        <v>803</v>
      </c>
      <c r="K13664">
        <v>10</v>
      </c>
      <c r="L13664">
        <v>5</v>
      </c>
      <c r="M13664">
        <v>3</v>
      </c>
    </row>
    <row r="13665" spans="1:19" x14ac:dyDescent="0.25">
      <c r="A13665">
        <v>2015</v>
      </c>
      <c r="B13665" s="10" t="s">
        <v>776</v>
      </c>
      <c r="C13665">
        <v>37</v>
      </c>
      <c r="D13665" t="s">
        <v>817</v>
      </c>
      <c r="G13665">
        <v>3</v>
      </c>
      <c r="J13665" t="s">
        <v>839</v>
      </c>
      <c r="K13665">
        <v>15</v>
      </c>
      <c r="L13665">
        <v>15</v>
      </c>
      <c r="M13665">
        <v>2</v>
      </c>
    </row>
    <row r="13666" spans="1:19" x14ac:dyDescent="0.25">
      <c r="A13666">
        <v>2015</v>
      </c>
      <c r="B13666" s="10" t="s">
        <v>776</v>
      </c>
      <c r="C13666">
        <v>38</v>
      </c>
      <c r="D13666" t="s">
        <v>817</v>
      </c>
      <c r="G13666">
        <v>9</v>
      </c>
      <c r="J13666" t="s">
        <v>803</v>
      </c>
      <c r="K13666">
        <v>10</v>
      </c>
      <c r="L13666">
        <v>7</v>
      </c>
      <c r="M13666">
        <v>5</v>
      </c>
    </row>
    <row r="13667" spans="1:19" x14ac:dyDescent="0.25">
      <c r="A13667">
        <v>2015</v>
      </c>
      <c r="B13667" s="10" t="s">
        <v>776</v>
      </c>
      <c r="C13667">
        <v>39</v>
      </c>
      <c r="D13667" t="s">
        <v>817</v>
      </c>
      <c r="G13667">
        <v>30</v>
      </c>
      <c r="J13667" t="s">
        <v>807</v>
      </c>
      <c r="K13667">
        <v>40</v>
      </c>
      <c r="L13667">
        <v>35</v>
      </c>
      <c r="M13667">
        <v>10</v>
      </c>
    </row>
    <row r="13668" spans="1:19" x14ac:dyDescent="0.25">
      <c r="A13668">
        <v>2015</v>
      </c>
      <c r="B13668" s="10" t="s">
        <v>776</v>
      </c>
      <c r="C13668">
        <v>40</v>
      </c>
      <c r="D13668" t="s">
        <v>817</v>
      </c>
      <c r="G13668">
        <v>20</v>
      </c>
      <c r="J13668" t="s">
        <v>799</v>
      </c>
      <c r="K13668">
        <v>30</v>
      </c>
      <c r="L13668">
        <v>20</v>
      </c>
      <c r="M13668">
        <v>20</v>
      </c>
      <c r="P13668">
        <v>50</v>
      </c>
      <c r="Q13668" t="s">
        <v>156</v>
      </c>
    </row>
    <row r="13669" spans="1:19" x14ac:dyDescent="0.25">
      <c r="A13669">
        <v>2015</v>
      </c>
      <c r="B13669" s="10" t="s">
        <v>776</v>
      </c>
      <c r="C13669">
        <v>41</v>
      </c>
      <c r="D13669" t="s">
        <v>817</v>
      </c>
      <c r="G13669">
        <v>20</v>
      </c>
      <c r="J13669" t="s">
        <v>803</v>
      </c>
      <c r="K13669">
        <v>25</v>
      </c>
      <c r="L13669">
        <v>15</v>
      </c>
      <c r="M13669">
        <v>5</v>
      </c>
      <c r="S13669" t="s">
        <v>151</v>
      </c>
    </row>
    <row r="13670" spans="1:19" x14ac:dyDescent="0.25">
      <c r="A13670">
        <v>2015</v>
      </c>
      <c r="B13670" s="10" t="s">
        <v>776</v>
      </c>
      <c r="C13670">
        <v>42</v>
      </c>
      <c r="D13670" t="s">
        <v>817</v>
      </c>
      <c r="G13670">
        <v>5</v>
      </c>
      <c r="J13670" t="s">
        <v>799</v>
      </c>
      <c r="K13670">
        <v>10</v>
      </c>
      <c r="L13670">
        <v>5</v>
      </c>
      <c r="M13670">
        <v>3</v>
      </c>
    </row>
    <row r="13671" spans="1:19" x14ac:dyDescent="0.25">
      <c r="A13671">
        <v>2015</v>
      </c>
      <c r="B13671" s="10" t="s">
        <v>776</v>
      </c>
      <c r="C13671">
        <v>43</v>
      </c>
      <c r="D13671" t="s">
        <v>817</v>
      </c>
      <c r="E13671">
        <v>6</v>
      </c>
      <c r="F13671">
        <v>15.45</v>
      </c>
      <c r="G13671">
        <v>5</v>
      </c>
      <c r="H13671">
        <v>100</v>
      </c>
      <c r="I13671" s="32">
        <f>(SUM(G13671:G13679))/(1000-H13671)*1000</f>
        <v>66.666666666666671</v>
      </c>
      <c r="J13671" t="s">
        <v>803</v>
      </c>
      <c r="K13671">
        <v>7</v>
      </c>
      <c r="L13671">
        <v>5</v>
      </c>
      <c r="M13671">
        <v>2</v>
      </c>
    </row>
    <row r="13672" spans="1:19" x14ac:dyDescent="0.25">
      <c r="A13672">
        <v>2015</v>
      </c>
      <c r="B13672" s="10" t="s">
        <v>776</v>
      </c>
      <c r="C13672">
        <v>44</v>
      </c>
      <c r="D13672" t="s">
        <v>817</v>
      </c>
      <c r="G13672">
        <v>1</v>
      </c>
      <c r="J13672" t="s">
        <v>799</v>
      </c>
      <c r="K13672">
        <v>7</v>
      </c>
      <c r="L13672">
        <v>5</v>
      </c>
      <c r="M13672">
        <v>3</v>
      </c>
      <c r="S13672" t="s">
        <v>151</v>
      </c>
    </row>
    <row r="13673" spans="1:19" x14ac:dyDescent="0.25">
      <c r="A13673">
        <v>2015</v>
      </c>
      <c r="B13673" s="10" t="s">
        <v>776</v>
      </c>
      <c r="C13673">
        <v>45</v>
      </c>
      <c r="D13673" t="s">
        <v>817</v>
      </c>
      <c r="G13673">
        <v>10</v>
      </c>
      <c r="J13673" t="s">
        <v>806</v>
      </c>
      <c r="K13673">
        <v>20</v>
      </c>
      <c r="L13673">
        <v>10</v>
      </c>
      <c r="M13673">
        <v>15</v>
      </c>
    </row>
    <row r="13674" spans="1:19" x14ac:dyDescent="0.25">
      <c r="A13674">
        <v>2015</v>
      </c>
      <c r="B13674" s="10" t="s">
        <v>776</v>
      </c>
      <c r="C13674">
        <v>46</v>
      </c>
      <c r="D13674" t="s">
        <v>817</v>
      </c>
      <c r="G13674">
        <v>1</v>
      </c>
      <c r="J13674" t="s">
        <v>803</v>
      </c>
      <c r="K13674">
        <v>5</v>
      </c>
      <c r="L13674">
        <v>3</v>
      </c>
      <c r="M13674">
        <v>2</v>
      </c>
    </row>
    <row r="13675" spans="1:19" x14ac:dyDescent="0.25">
      <c r="A13675">
        <v>2015</v>
      </c>
      <c r="B13675" s="10" t="s">
        <v>776</v>
      </c>
      <c r="C13675">
        <v>47</v>
      </c>
      <c r="D13675" t="s">
        <v>817</v>
      </c>
      <c r="G13675">
        <v>5</v>
      </c>
      <c r="J13675" t="s">
        <v>807</v>
      </c>
      <c r="K13675">
        <v>20</v>
      </c>
      <c r="L13675">
        <v>20</v>
      </c>
      <c r="M13675">
        <v>3</v>
      </c>
    </row>
    <row r="13676" spans="1:19" x14ac:dyDescent="0.25">
      <c r="A13676">
        <v>2015</v>
      </c>
      <c r="B13676" s="10" t="s">
        <v>776</v>
      </c>
      <c r="C13676">
        <v>48</v>
      </c>
      <c r="D13676" t="s">
        <v>817</v>
      </c>
      <c r="G13676">
        <v>4</v>
      </c>
      <c r="J13676" t="s">
        <v>799</v>
      </c>
      <c r="K13676">
        <v>7</v>
      </c>
      <c r="L13676">
        <v>7</v>
      </c>
      <c r="M13676">
        <v>1</v>
      </c>
      <c r="S13676" t="s">
        <v>151</v>
      </c>
    </row>
    <row r="13677" spans="1:19" x14ac:dyDescent="0.25">
      <c r="A13677">
        <v>2015</v>
      </c>
      <c r="B13677" s="10" t="s">
        <v>776</v>
      </c>
      <c r="C13677">
        <v>49</v>
      </c>
      <c r="D13677" t="s">
        <v>817</v>
      </c>
      <c r="G13677">
        <v>11</v>
      </c>
      <c r="J13677" t="s">
        <v>807</v>
      </c>
      <c r="K13677">
        <v>30</v>
      </c>
      <c r="L13677">
        <v>20</v>
      </c>
      <c r="M13677">
        <v>10</v>
      </c>
      <c r="P13677">
        <v>70</v>
      </c>
    </row>
    <row r="13678" spans="1:19" x14ac:dyDescent="0.25">
      <c r="A13678">
        <v>2015</v>
      </c>
      <c r="B13678" s="10" t="s">
        <v>776</v>
      </c>
      <c r="C13678">
        <v>50</v>
      </c>
      <c r="D13678" t="s">
        <v>817</v>
      </c>
      <c r="G13678">
        <v>15</v>
      </c>
      <c r="J13678" t="s">
        <v>805</v>
      </c>
      <c r="K13678">
        <v>15</v>
      </c>
      <c r="L13678">
        <v>10</v>
      </c>
      <c r="M13678">
        <v>15</v>
      </c>
    </row>
    <row r="13679" spans="1:19" x14ac:dyDescent="0.25">
      <c r="A13679">
        <v>2015</v>
      </c>
      <c r="B13679" s="10" t="s">
        <v>776</v>
      </c>
      <c r="C13679">
        <v>51</v>
      </c>
      <c r="D13679" t="s">
        <v>817</v>
      </c>
      <c r="G13679">
        <v>8</v>
      </c>
      <c r="J13679" t="s">
        <v>799</v>
      </c>
      <c r="K13679">
        <v>10</v>
      </c>
      <c r="L13679">
        <v>10</v>
      </c>
      <c r="M13679">
        <v>10</v>
      </c>
      <c r="Q13679" t="s">
        <v>156</v>
      </c>
      <c r="S13679" t="s">
        <v>151</v>
      </c>
    </row>
    <row r="13680" spans="1:19" x14ac:dyDescent="0.25">
      <c r="A13680">
        <v>2015</v>
      </c>
      <c r="B13680" s="6" t="s">
        <v>68</v>
      </c>
      <c r="C13680">
        <v>1</v>
      </c>
      <c r="D13680" t="s">
        <v>817</v>
      </c>
      <c r="E13680">
        <v>1</v>
      </c>
      <c r="F13680">
        <v>10.61</v>
      </c>
      <c r="G13680">
        <v>1</v>
      </c>
      <c r="H13680">
        <v>0</v>
      </c>
      <c r="I13680" s="32">
        <f>(SUM(G13680:G13695))/(1000-H13680)*1000</f>
        <v>81</v>
      </c>
      <c r="J13680" t="s">
        <v>815</v>
      </c>
      <c r="K13680">
        <v>2</v>
      </c>
      <c r="L13680">
        <v>1</v>
      </c>
      <c r="M13680">
        <v>1</v>
      </c>
    </row>
    <row r="13681" spans="1:19" x14ac:dyDescent="0.25">
      <c r="A13681">
        <v>2015</v>
      </c>
      <c r="B13681" s="6" t="s">
        <v>68</v>
      </c>
      <c r="C13681">
        <v>2</v>
      </c>
      <c r="D13681" t="s">
        <v>817</v>
      </c>
      <c r="G13681">
        <v>5</v>
      </c>
      <c r="J13681" t="s">
        <v>799</v>
      </c>
      <c r="K13681">
        <v>12</v>
      </c>
      <c r="L13681">
        <v>10</v>
      </c>
      <c r="M13681">
        <v>10</v>
      </c>
      <c r="P13681">
        <v>10</v>
      </c>
      <c r="S13681" t="s">
        <v>47</v>
      </c>
    </row>
    <row r="13682" spans="1:19" x14ac:dyDescent="0.25">
      <c r="A13682">
        <v>2015</v>
      </c>
      <c r="B13682" s="6" t="s">
        <v>68</v>
      </c>
      <c r="C13682">
        <v>3</v>
      </c>
      <c r="D13682" t="s">
        <v>817</v>
      </c>
      <c r="G13682">
        <v>5</v>
      </c>
      <c r="J13682" t="s">
        <v>799</v>
      </c>
      <c r="K13682">
        <v>10</v>
      </c>
      <c r="L13682">
        <v>4</v>
      </c>
      <c r="M13682">
        <v>15</v>
      </c>
      <c r="Q13682" t="s">
        <v>156</v>
      </c>
    </row>
    <row r="13683" spans="1:19" x14ac:dyDescent="0.25">
      <c r="A13683">
        <v>2015</v>
      </c>
      <c r="B13683" s="6" t="s">
        <v>68</v>
      </c>
      <c r="C13683">
        <v>4</v>
      </c>
      <c r="D13683" t="s">
        <v>817</v>
      </c>
      <c r="G13683">
        <v>15</v>
      </c>
      <c r="J13683" t="s">
        <v>806</v>
      </c>
      <c r="K13683">
        <v>30</v>
      </c>
      <c r="L13683">
        <v>20</v>
      </c>
      <c r="M13683">
        <v>10</v>
      </c>
      <c r="N13683">
        <v>5</v>
      </c>
      <c r="S13683" t="s">
        <v>151</v>
      </c>
    </row>
    <row r="13684" spans="1:19" x14ac:dyDescent="0.25">
      <c r="A13684">
        <v>2015</v>
      </c>
      <c r="B13684" s="6" t="s">
        <v>68</v>
      </c>
      <c r="C13684">
        <v>5</v>
      </c>
      <c r="D13684" t="s">
        <v>817</v>
      </c>
      <c r="G13684">
        <v>3</v>
      </c>
      <c r="J13684" t="s">
        <v>807</v>
      </c>
      <c r="K13684">
        <v>10</v>
      </c>
      <c r="L13684">
        <v>3</v>
      </c>
      <c r="M13684">
        <v>10</v>
      </c>
    </row>
    <row r="13685" spans="1:19" x14ac:dyDescent="0.25">
      <c r="A13685">
        <v>2015</v>
      </c>
      <c r="B13685" s="6" t="s">
        <v>68</v>
      </c>
      <c r="C13685">
        <v>6</v>
      </c>
      <c r="D13685" t="s">
        <v>817</v>
      </c>
      <c r="G13685">
        <v>5</v>
      </c>
      <c r="J13685" t="s">
        <v>799</v>
      </c>
      <c r="K13685">
        <v>5</v>
      </c>
      <c r="L13685">
        <v>3</v>
      </c>
      <c r="M13685">
        <v>5</v>
      </c>
      <c r="P13685">
        <v>5</v>
      </c>
      <c r="Q13685" t="s">
        <v>156</v>
      </c>
    </row>
    <row r="13686" spans="1:19" x14ac:dyDescent="0.25">
      <c r="A13686">
        <v>2015</v>
      </c>
      <c r="B13686" s="6" t="s">
        <v>68</v>
      </c>
      <c r="C13686">
        <v>7</v>
      </c>
      <c r="D13686" t="s">
        <v>817</v>
      </c>
      <c r="G13686">
        <v>5</v>
      </c>
      <c r="J13686" t="s">
        <v>799</v>
      </c>
      <c r="K13686">
        <v>15</v>
      </c>
      <c r="L13686">
        <v>5</v>
      </c>
      <c r="M13686">
        <v>15</v>
      </c>
      <c r="P13686">
        <v>10</v>
      </c>
      <c r="Q13686" t="s">
        <v>156</v>
      </c>
    </row>
    <row r="13687" spans="1:19" x14ac:dyDescent="0.25">
      <c r="A13687">
        <v>2015</v>
      </c>
      <c r="B13687" s="6" t="s">
        <v>68</v>
      </c>
      <c r="C13687">
        <v>8</v>
      </c>
      <c r="D13687" t="s">
        <v>817</v>
      </c>
      <c r="G13687">
        <v>5</v>
      </c>
      <c r="J13687" t="s">
        <v>807</v>
      </c>
      <c r="K13687">
        <v>5</v>
      </c>
      <c r="L13687">
        <v>5</v>
      </c>
      <c r="M13687">
        <v>1</v>
      </c>
    </row>
    <row r="13688" spans="1:19" x14ac:dyDescent="0.25">
      <c r="A13688">
        <v>2015</v>
      </c>
      <c r="B13688" s="6" t="s">
        <v>68</v>
      </c>
      <c r="C13688">
        <v>9</v>
      </c>
      <c r="D13688" t="s">
        <v>817</v>
      </c>
      <c r="G13688">
        <v>2</v>
      </c>
      <c r="J13688" t="s">
        <v>803</v>
      </c>
      <c r="K13688">
        <v>4</v>
      </c>
      <c r="L13688">
        <v>3</v>
      </c>
      <c r="M13688">
        <v>3</v>
      </c>
    </row>
    <row r="13689" spans="1:19" x14ac:dyDescent="0.25">
      <c r="A13689">
        <v>2015</v>
      </c>
      <c r="B13689" s="6" t="s">
        <v>68</v>
      </c>
      <c r="C13689">
        <v>10</v>
      </c>
      <c r="D13689" t="s">
        <v>817</v>
      </c>
      <c r="G13689">
        <v>10</v>
      </c>
      <c r="J13689" t="s">
        <v>799</v>
      </c>
      <c r="K13689">
        <v>15</v>
      </c>
      <c r="L13689">
        <v>10</v>
      </c>
      <c r="M13689">
        <v>10</v>
      </c>
      <c r="S13689" t="s">
        <v>47</v>
      </c>
    </row>
    <row r="13690" spans="1:19" x14ac:dyDescent="0.25">
      <c r="A13690">
        <v>2015</v>
      </c>
      <c r="B13690" s="6" t="s">
        <v>68</v>
      </c>
      <c r="C13690">
        <v>11</v>
      </c>
      <c r="D13690" t="s">
        <v>817</v>
      </c>
      <c r="G13690">
        <v>5</v>
      </c>
      <c r="J13690" t="s">
        <v>799</v>
      </c>
      <c r="K13690">
        <v>25</v>
      </c>
      <c r="L13690">
        <v>5</v>
      </c>
      <c r="M13690">
        <v>5</v>
      </c>
      <c r="P13690">
        <v>5</v>
      </c>
      <c r="Q13690" t="s">
        <v>156</v>
      </c>
    </row>
    <row r="13691" spans="1:19" x14ac:dyDescent="0.25">
      <c r="A13691">
        <v>2015</v>
      </c>
      <c r="B13691" s="6" t="s">
        <v>68</v>
      </c>
      <c r="C13691">
        <v>12</v>
      </c>
      <c r="D13691" t="s">
        <v>817</v>
      </c>
      <c r="G13691">
        <v>1</v>
      </c>
      <c r="J13691" t="s">
        <v>803</v>
      </c>
      <c r="K13691">
        <v>1</v>
      </c>
      <c r="L13691">
        <v>1</v>
      </c>
      <c r="M13691">
        <v>1</v>
      </c>
    </row>
    <row r="13692" spans="1:19" x14ac:dyDescent="0.25">
      <c r="A13692">
        <v>2015</v>
      </c>
      <c r="B13692" s="6" t="s">
        <v>68</v>
      </c>
      <c r="C13692">
        <v>13</v>
      </c>
      <c r="D13692" t="s">
        <v>817</v>
      </c>
      <c r="G13692">
        <v>2</v>
      </c>
      <c r="J13692" t="s">
        <v>803</v>
      </c>
      <c r="K13692">
        <v>7</v>
      </c>
      <c r="L13692">
        <v>5</v>
      </c>
      <c r="M13692">
        <v>5</v>
      </c>
    </row>
    <row r="13693" spans="1:19" x14ac:dyDescent="0.25">
      <c r="A13693">
        <v>2015</v>
      </c>
      <c r="B13693" s="6" t="s">
        <v>68</v>
      </c>
      <c r="C13693">
        <v>14</v>
      </c>
      <c r="D13693" t="s">
        <v>817</v>
      </c>
      <c r="G13693">
        <v>15</v>
      </c>
      <c r="J13693" t="s">
        <v>807</v>
      </c>
      <c r="K13693">
        <v>30</v>
      </c>
      <c r="L13693">
        <v>20</v>
      </c>
      <c r="M13693">
        <v>15</v>
      </c>
      <c r="P13693">
        <v>60</v>
      </c>
    </row>
    <row r="13694" spans="1:19" x14ac:dyDescent="0.25">
      <c r="A13694">
        <v>2015</v>
      </c>
      <c r="B13694" s="6" t="s">
        <v>68</v>
      </c>
      <c r="C13694">
        <v>15</v>
      </c>
      <c r="D13694" t="s">
        <v>817</v>
      </c>
      <c r="G13694">
        <v>1</v>
      </c>
      <c r="J13694" t="s">
        <v>799</v>
      </c>
      <c r="K13694">
        <v>1</v>
      </c>
      <c r="L13694">
        <v>1</v>
      </c>
      <c r="M13694">
        <v>1</v>
      </c>
      <c r="S13694" t="s">
        <v>47</v>
      </c>
    </row>
    <row r="13695" spans="1:19" x14ac:dyDescent="0.25">
      <c r="A13695">
        <v>2015</v>
      </c>
      <c r="B13695" s="6" t="s">
        <v>68</v>
      </c>
      <c r="C13695">
        <v>16</v>
      </c>
      <c r="D13695" t="s">
        <v>817</v>
      </c>
      <c r="G13695">
        <v>1</v>
      </c>
      <c r="J13695" t="s">
        <v>799</v>
      </c>
      <c r="K13695">
        <v>1</v>
      </c>
      <c r="L13695">
        <v>1</v>
      </c>
      <c r="M13695">
        <v>1</v>
      </c>
    </row>
    <row r="13696" spans="1:19" x14ac:dyDescent="0.25">
      <c r="A13696">
        <v>2015</v>
      </c>
      <c r="B13696" s="6" t="s">
        <v>68</v>
      </c>
      <c r="C13696">
        <v>17</v>
      </c>
      <c r="D13696" t="s">
        <v>817</v>
      </c>
      <c r="E13696">
        <v>2</v>
      </c>
      <c r="G13696">
        <v>10</v>
      </c>
      <c r="H13696">
        <v>0</v>
      </c>
      <c r="I13696" s="32">
        <f>(SUM(G13696:G13709))/(1000-H13696)*1000</f>
        <v>111</v>
      </c>
      <c r="J13696" t="s">
        <v>799</v>
      </c>
      <c r="K13696">
        <v>20</v>
      </c>
      <c r="L13696">
        <v>15</v>
      </c>
      <c r="M13696">
        <v>20</v>
      </c>
      <c r="P13696">
        <v>10</v>
      </c>
      <c r="Q13696" t="s">
        <v>156</v>
      </c>
    </row>
    <row r="13697" spans="1:19" x14ac:dyDescent="0.25">
      <c r="A13697">
        <v>2015</v>
      </c>
      <c r="B13697" s="6" t="s">
        <v>68</v>
      </c>
      <c r="C13697">
        <v>18</v>
      </c>
      <c r="D13697" t="s">
        <v>817</v>
      </c>
      <c r="G13697">
        <v>3</v>
      </c>
      <c r="J13697" t="s">
        <v>799</v>
      </c>
      <c r="K13697">
        <v>10</v>
      </c>
      <c r="L13697">
        <v>5</v>
      </c>
      <c r="M13697">
        <v>5</v>
      </c>
      <c r="S13697" t="s">
        <v>151</v>
      </c>
    </row>
    <row r="13698" spans="1:19" x14ac:dyDescent="0.25">
      <c r="A13698">
        <v>2015</v>
      </c>
      <c r="B13698" s="6" t="s">
        <v>68</v>
      </c>
      <c r="C13698">
        <v>19</v>
      </c>
      <c r="D13698" t="s">
        <v>817</v>
      </c>
      <c r="G13698">
        <v>10</v>
      </c>
      <c r="J13698" t="s">
        <v>799</v>
      </c>
      <c r="K13698">
        <v>10</v>
      </c>
      <c r="L13698">
        <v>5</v>
      </c>
      <c r="M13698">
        <v>1</v>
      </c>
    </row>
    <row r="13699" spans="1:19" x14ac:dyDescent="0.25">
      <c r="A13699">
        <v>2015</v>
      </c>
      <c r="B13699" s="6" t="s">
        <v>68</v>
      </c>
      <c r="C13699">
        <v>20</v>
      </c>
      <c r="D13699" t="s">
        <v>817</v>
      </c>
      <c r="G13699">
        <v>1</v>
      </c>
      <c r="J13699" t="s">
        <v>840</v>
      </c>
      <c r="K13699">
        <v>3</v>
      </c>
      <c r="L13699">
        <v>2</v>
      </c>
      <c r="M13699">
        <v>1</v>
      </c>
    </row>
    <row r="13700" spans="1:19" x14ac:dyDescent="0.25">
      <c r="A13700">
        <v>2015</v>
      </c>
      <c r="B13700" s="6" t="s">
        <v>68</v>
      </c>
      <c r="C13700">
        <v>21</v>
      </c>
      <c r="D13700" t="s">
        <v>817</v>
      </c>
      <c r="G13700">
        <v>2</v>
      </c>
      <c r="J13700" t="s">
        <v>803</v>
      </c>
      <c r="K13700">
        <v>5</v>
      </c>
      <c r="L13700">
        <v>3</v>
      </c>
      <c r="M13700">
        <v>1</v>
      </c>
    </row>
    <row r="13701" spans="1:19" x14ac:dyDescent="0.25">
      <c r="A13701">
        <v>2015</v>
      </c>
      <c r="B13701" s="6" t="s">
        <v>68</v>
      </c>
      <c r="C13701">
        <v>22</v>
      </c>
      <c r="D13701" t="s">
        <v>817</v>
      </c>
      <c r="G13701">
        <v>10</v>
      </c>
      <c r="J13701" t="s">
        <v>799</v>
      </c>
      <c r="K13701">
        <v>25</v>
      </c>
      <c r="L13701">
        <v>20</v>
      </c>
      <c r="M13701">
        <v>10</v>
      </c>
      <c r="P13701">
        <v>50</v>
      </c>
      <c r="Q13701" t="s">
        <v>156</v>
      </c>
    </row>
    <row r="13702" spans="1:19" x14ac:dyDescent="0.25">
      <c r="A13702">
        <v>2015</v>
      </c>
      <c r="B13702" s="6" t="s">
        <v>68</v>
      </c>
      <c r="C13702">
        <v>23</v>
      </c>
      <c r="D13702" t="s">
        <v>817</v>
      </c>
      <c r="G13702">
        <v>5</v>
      </c>
      <c r="J13702" t="s">
        <v>806</v>
      </c>
      <c r="K13702">
        <v>20</v>
      </c>
      <c r="L13702">
        <v>10</v>
      </c>
      <c r="M13702">
        <v>15</v>
      </c>
    </row>
    <row r="13703" spans="1:19" x14ac:dyDescent="0.25">
      <c r="A13703">
        <v>2015</v>
      </c>
      <c r="B13703" s="6" t="s">
        <v>68</v>
      </c>
      <c r="C13703">
        <v>24</v>
      </c>
      <c r="D13703" t="s">
        <v>817</v>
      </c>
      <c r="G13703">
        <v>5</v>
      </c>
      <c r="J13703" t="s">
        <v>799</v>
      </c>
      <c r="K13703">
        <v>10</v>
      </c>
      <c r="L13703">
        <v>5</v>
      </c>
      <c r="M13703">
        <v>2</v>
      </c>
    </row>
    <row r="13704" spans="1:19" x14ac:dyDescent="0.25">
      <c r="A13704">
        <v>2015</v>
      </c>
      <c r="B13704" s="6" t="s">
        <v>68</v>
      </c>
      <c r="C13704">
        <v>25</v>
      </c>
      <c r="D13704" t="s">
        <v>817</v>
      </c>
      <c r="G13704">
        <v>15</v>
      </c>
      <c r="J13704" t="s">
        <v>829</v>
      </c>
      <c r="K13704">
        <v>15</v>
      </c>
      <c r="L13704">
        <v>10</v>
      </c>
      <c r="M13704">
        <v>20</v>
      </c>
    </row>
    <row r="13705" spans="1:19" x14ac:dyDescent="0.25">
      <c r="A13705">
        <v>2015</v>
      </c>
      <c r="B13705" s="6" t="s">
        <v>68</v>
      </c>
      <c r="C13705">
        <v>26</v>
      </c>
      <c r="D13705" t="s">
        <v>817</v>
      </c>
      <c r="G13705">
        <v>10</v>
      </c>
      <c r="J13705" t="s">
        <v>799</v>
      </c>
      <c r="K13705">
        <v>10</v>
      </c>
      <c r="L13705">
        <v>10</v>
      </c>
      <c r="M13705">
        <v>1</v>
      </c>
      <c r="Q13705" t="s">
        <v>156</v>
      </c>
      <c r="S13705" t="s">
        <v>31</v>
      </c>
    </row>
    <row r="13706" spans="1:19" x14ac:dyDescent="0.25">
      <c r="A13706">
        <v>2015</v>
      </c>
      <c r="B13706" s="6" t="s">
        <v>68</v>
      </c>
      <c r="C13706">
        <v>27</v>
      </c>
      <c r="D13706" t="s">
        <v>817</v>
      </c>
      <c r="G13706">
        <v>2</v>
      </c>
      <c r="J13706" t="s">
        <v>799</v>
      </c>
      <c r="K13706">
        <v>10</v>
      </c>
      <c r="L13706">
        <v>5</v>
      </c>
      <c r="M13706">
        <v>5</v>
      </c>
      <c r="Q13706" t="s">
        <v>156</v>
      </c>
    </row>
    <row r="13707" spans="1:19" x14ac:dyDescent="0.25">
      <c r="A13707">
        <v>2015</v>
      </c>
      <c r="B13707" s="6" t="s">
        <v>68</v>
      </c>
      <c r="C13707">
        <v>28</v>
      </c>
      <c r="D13707" t="s">
        <v>817</v>
      </c>
      <c r="G13707">
        <v>3</v>
      </c>
      <c r="J13707" t="s">
        <v>801</v>
      </c>
      <c r="K13707">
        <v>40</v>
      </c>
      <c r="L13707">
        <v>40</v>
      </c>
      <c r="M13707">
        <v>10</v>
      </c>
    </row>
    <row r="13708" spans="1:19" x14ac:dyDescent="0.25">
      <c r="A13708">
        <v>2015</v>
      </c>
      <c r="B13708" s="6" t="s">
        <v>68</v>
      </c>
      <c r="C13708">
        <v>29</v>
      </c>
      <c r="D13708" t="s">
        <v>817</v>
      </c>
      <c r="G13708">
        <v>25</v>
      </c>
      <c r="J13708" t="s">
        <v>818</v>
      </c>
      <c r="K13708">
        <v>70</v>
      </c>
      <c r="L13708">
        <v>25</v>
      </c>
      <c r="M13708">
        <v>40</v>
      </c>
    </row>
    <row r="13709" spans="1:19" x14ac:dyDescent="0.25">
      <c r="A13709">
        <v>2015</v>
      </c>
      <c r="B13709" s="6" t="s">
        <v>68</v>
      </c>
      <c r="C13709">
        <v>30</v>
      </c>
      <c r="D13709" t="s">
        <v>817</v>
      </c>
      <c r="G13709">
        <v>10</v>
      </c>
      <c r="J13709" t="s">
        <v>807</v>
      </c>
      <c r="K13709">
        <v>30</v>
      </c>
      <c r="L13709">
        <v>20</v>
      </c>
      <c r="M13709">
        <v>10</v>
      </c>
      <c r="P13709">
        <v>40</v>
      </c>
    </row>
    <row r="13710" spans="1:19" x14ac:dyDescent="0.25">
      <c r="A13710">
        <v>2015</v>
      </c>
      <c r="B13710" s="6" t="s">
        <v>68</v>
      </c>
      <c r="C13710">
        <v>31</v>
      </c>
      <c r="D13710" t="s">
        <v>731</v>
      </c>
      <c r="E13710">
        <v>3</v>
      </c>
      <c r="F13710">
        <v>12.12</v>
      </c>
      <c r="G13710">
        <v>20</v>
      </c>
      <c r="H13710">
        <v>0</v>
      </c>
      <c r="I13710" s="32">
        <f>(SUM(G13710:G13720))/(1000-H13710)*1000</f>
        <v>128</v>
      </c>
      <c r="J13710" t="s">
        <v>801</v>
      </c>
      <c r="K13710">
        <v>30</v>
      </c>
      <c r="L13710">
        <v>23</v>
      </c>
      <c r="M13710">
        <v>38</v>
      </c>
    </row>
    <row r="13711" spans="1:19" x14ac:dyDescent="0.25">
      <c r="A13711">
        <v>2015</v>
      </c>
      <c r="B13711" s="6" t="s">
        <v>68</v>
      </c>
      <c r="C13711">
        <v>32</v>
      </c>
      <c r="D13711" t="s">
        <v>731</v>
      </c>
      <c r="G13711">
        <v>16</v>
      </c>
      <c r="J13711" t="s">
        <v>806</v>
      </c>
      <c r="K13711">
        <v>18</v>
      </c>
      <c r="L13711">
        <v>16</v>
      </c>
      <c r="M13711">
        <v>6</v>
      </c>
    </row>
    <row r="13712" spans="1:19" x14ac:dyDescent="0.25">
      <c r="A13712">
        <v>2015</v>
      </c>
      <c r="B13712" s="6" t="s">
        <v>68</v>
      </c>
      <c r="C13712">
        <v>33</v>
      </c>
      <c r="D13712" t="s">
        <v>731</v>
      </c>
      <c r="G13712">
        <v>20</v>
      </c>
      <c r="J13712" t="s">
        <v>818</v>
      </c>
      <c r="K13712">
        <v>20</v>
      </c>
      <c r="L13712">
        <v>27</v>
      </c>
      <c r="M13712">
        <v>13</v>
      </c>
    </row>
    <row r="13713" spans="1:16" x14ac:dyDescent="0.25">
      <c r="A13713">
        <v>2015</v>
      </c>
      <c r="B13713" s="6" t="s">
        <v>68</v>
      </c>
      <c r="C13713">
        <v>34</v>
      </c>
      <c r="D13713" t="s">
        <v>731</v>
      </c>
      <c r="G13713">
        <v>11</v>
      </c>
      <c r="J13713" t="s">
        <v>799</v>
      </c>
      <c r="K13713">
        <v>42</v>
      </c>
      <c r="L13713">
        <v>20</v>
      </c>
      <c r="M13713">
        <v>20</v>
      </c>
      <c r="P13713">
        <v>10</v>
      </c>
    </row>
    <row r="13714" spans="1:16" x14ac:dyDescent="0.25">
      <c r="A13714">
        <v>2015</v>
      </c>
      <c r="B13714" s="6" t="s">
        <v>68</v>
      </c>
      <c r="C13714">
        <v>35</v>
      </c>
      <c r="D13714" t="s">
        <v>731</v>
      </c>
      <c r="G13714">
        <v>6</v>
      </c>
      <c r="J13714" t="s">
        <v>801</v>
      </c>
      <c r="K13714">
        <v>12</v>
      </c>
      <c r="L13714">
        <v>18</v>
      </c>
      <c r="M13714">
        <v>10</v>
      </c>
    </row>
    <row r="13715" spans="1:16" x14ac:dyDescent="0.25">
      <c r="A13715">
        <v>2015</v>
      </c>
      <c r="B13715" s="6" t="s">
        <v>68</v>
      </c>
      <c r="C13715">
        <v>36</v>
      </c>
      <c r="D13715" t="s">
        <v>731</v>
      </c>
      <c r="G13715">
        <v>7</v>
      </c>
      <c r="J13715" t="s">
        <v>804</v>
      </c>
      <c r="K13715">
        <v>32</v>
      </c>
      <c r="L13715">
        <v>20</v>
      </c>
      <c r="M13715">
        <v>23</v>
      </c>
      <c r="P13715">
        <v>70</v>
      </c>
    </row>
    <row r="13716" spans="1:16" x14ac:dyDescent="0.25">
      <c r="A13716">
        <v>2015</v>
      </c>
      <c r="B13716" s="6" t="s">
        <v>68</v>
      </c>
      <c r="C13716">
        <v>37</v>
      </c>
      <c r="D13716" t="s">
        <v>731</v>
      </c>
      <c r="G13716">
        <v>13</v>
      </c>
      <c r="J13716" t="s">
        <v>822</v>
      </c>
      <c r="K13716">
        <v>20</v>
      </c>
      <c r="L13716">
        <v>14</v>
      </c>
      <c r="M13716">
        <v>14</v>
      </c>
      <c r="P13716">
        <v>10</v>
      </c>
    </row>
    <row r="13717" spans="1:16" x14ac:dyDescent="0.25">
      <c r="A13717">
        <v>2015</v>
      </c>
      <c r="B13717" s="6" t="s">
        <v>68</v>
      </c>
      <c r="C13717">
        <v>38</v>
      </c>
      <c r="D13717" t="s">
        <v>731</v>
      </c>
      <c r="G13717">
        <v>8</v>
      </c>
      <c r="J13717" t="s">
        <v>799</v>
      </c>
      <c r="K13717">
        <v>8</v>
      </c>
      <c r="L13717">
        <v>8</v>
      </c>
      <c r="M13717">
        <v>10</v>
      </c>
    </row>
    <row r="13718" spans="1:16" x14ac:dyDescent="0.25">
      <c r="A13718">
        <v>2015</v>
      </c>
      <c r="B13718" s="6" t="s">
        <v>68</v>
      </c>
      <c r="C13718">
        <v>39</v>
      </c>
      <c r="D13718" t="s">
        <v>731</v>
      </c>
      <c r="G13718">
        <v>8</v>
      </c>
      <c r="J13718" t="s">
        <v>799</v>
      </c>
      <c r="K13718">
        <v>12</v>
      </c>
      <c r="L13718">
        <v>8</v>
      </c>
      <c r="M13718">
        <v>8</v>
      </c>
    </row>
    <row r="13719" spans="1:16" x14ac:dyDescent="0.25">
      <c r="A13719">
        <v>2015</v>
      </c>
      <c r="B13719" s="6" t="s">
        <v>68</v>
      </c>
      <c r="C13719">
        <v>40</v>
      </c>
      <c r="D13719" t="s">
        <v>731</v>
      </c>
      <c r="G13719">
        <v>6</v>
      </c>
      <c r="J13719" t="s">
        <v>841</v>
      </c>
      <c r="K13719">
        <v>6</v>
      </c>
      <c r="L13719">
        <v>4</v>
      </c>
      <c r="M13719">
        <v>3</v>
      </c>
    </row>
    <row r="13720" spans="1:16" x14ac:dyDescent="0.25">
      <c r="A13720">
        <v>2015</v>
      </c>
      <c r="B13720" s="6" t="s">
        <v>68</v>
      </c>
      <c r="C13720">
        <v>41</v>
      </c>
      <c r="D13720" t="s">
        <v>731</v>
      </c>
      <c r="G13720">
        <v>13</v>
      </c>
      <c r="J13720" t="s">
        <v>807</v>
      </c>
      <c r="K13720">
        <v>20</v>
      </c>
      <c r="L13720">
        <v>18</v>
      </c>
      <c r="M13720">
        <v>6</v>
      </c>
    </row>
    <row r="13721" spans="1:16" x14ac:dyDescent="0.25">
      <c r="A13721">
        <v>2015</v>
      </c>
      <c r="B13721" s="6" t="s">
        <v>68</v>
      </c>
      <c r="C13721">
        <v>42</v>
      </c>
      <c r="D13721" t="s">
        <v>731</v>
      </c>
      <c r="E13721">
        <v>4</v>
      </c>
      <c r="F13721">
        <v>12.12</v>
      </c>
      <c r="G13721">
        <v>13</v>
      </c>
      <c r="H13721">
        <v>0</v>
      </c>
      <c r="I13721" s="32">
        <f>(SUM(G13721:G13728))/(1000-H13721)*1000</f>
        <v>83</v>
      </c>
      <c r="J13721" t="s">
        <v>799</v>
      </c>
      <c r="K13721">
        <v>13</v>
      </c>
      <c r="L13721">
        <v>6</v>
      </c>
      <c r="M13721">
        <v>8</v>
      </c>
    </row>
    <row r="13722" spans="1:16" x14ac:dyDescent="0.25">
      <c r="A13722">
        <v>2015</v>
      </c>
      <c r="B13722" s="6" t="s">
        <v>68</v>
      </c>
      <c r="C13722">
        <v>43</v>
      </c>
      <c r="D13722" t="s">
        <v>731</v>
      </c>
      <c r="G13722">
        <v>11</v>
      </c>
      <c r="J13722" t="s">
        <v>799</v>
      </c>
      <c r="K13722">
        <v>20</v>
      </c>
      <c r="L13722">
        <v>18</v>
      </c>
      <c r="M13722">
        <v>10</v>
      </c>
    </row>
    <row r="13723" spans="1:16" x14ac:dyDescent="0.25">
      <c r="A13723">
        <v>2015</v>
      </c>
      <c r="B13723" s="6" t="s">
        <v>68</v>
      </c>
      <c r="C13723">
        <v>44</v>
      </c>
      <c r="D13723" t="s">
        <v>731</v>
      </c>
      <c r="G13723">
        <v>5</v>
      </c>
      <c r="J13723" t="s">
        <v>799</v>
      </c>
      <c r="K13723">
        <v>5</v>
      </c>
      <c r="L13723">
        <v>10</v>
      </c>
      <c r="M13723">
        <v>10</v>
      </c>
    </row>
    <row r="13724" spans="1:16" x14ac:dyDescent="0.25">
      <c r="A13724">
        <v>2015</v>
      </c>
      <c r="B13724" s="6" t="s">
        <v>68</v>
      </c>
      <c r="C13724">
        <v>45</v>
      </c>
      <c r="D13724" t="s">
        <v>731</v>
      </c>
      <c r="G13724">
        <v>19</v>
      </c>
      <c r="J13724" t="s">
        <v>801</v>
      </c>
      <c r="K13724">
        <v>23</v>
      </c>
      <c r="L13724">
        <v>15</v>
      </c>
      <c r="M13724">
        <v>15</v>
      </c>
    </row>
    <row r="13725" spans="1:16" x14ac:dyDescent="0.25">
      <c r="A13725">
        <v>2015</v>
      </c>
      <c r="B13725" s="6" t="s">
        <v>68</v>
      </c>
      <c r="C13725">
        <v>46</v>
      </c>
      <c r="D13725" t="s">
        <v>731</v>
      </c>
      <c r="G13725">
        <v>6</v>
      </c>
      <c r="J13725" t="s">
        <v>801</v>
      </c>
      <c r="K13725">
        <v>20</v>
      </c>
      <c r="L13725">
        <v>17</v>
      </c>
      <c r="M13725">
        <v>12</v>
      </c>
      <c r="P13725">
        <v>20</v>
      </c>
    </row>
    <row r="13726" spans="1:16" x14ac:dyDescent="0.25">
      <c r="A13726">
        <v>2015</v>
      </c>
      <c r="B13726" s="6" t="s">
        <v>68</v>
      </c>
      <c r="C13726">
        <v>47</v>
      </c>
      <c r="D13726" t="s">
        <v>731</v>
      </c>
      <c r="G13726">
        <v>8</v>
      </c>
      <c r="J13726" t="s">
        <v>802</v>
      </c>
      <c r="K13726">
        <v>20</v>
      </c>
      <c r="L13726">
        <v>13</v>
      </c>
      <c r="M13726">
        <v>11</v>
      </c>
      <c r="P13726">
        <v>15</v>
      </c>
    </row>
    <row r="13727" spans="1:16" x14ac:dyDescent="0.25">
      <c r="A13727">
        <v>2015</v>
      </c>
      <c r="B13727" s="6" t="s">
        <v>68</v>
      </c>
      <c r="C13727">
        <v>48</v>
      </c>
      <c r="D13727" t="s">
        <v>731</v>
      </c>
      <c r="G13727">
        <v>11</v>
      </c>
      <c r="J13727" t="s">
        <v>806</v>
      </c>
      <c r="K13727">
        <v>11</v>
      </c>
      <c r="L13727">
        <v>11</v>
      </c>
      <c r="M13727">
        <v>9</v>
      </c>
    </row>
    <row r="13728" spans="1:16" x14ac:dyDescent="0.25">
      <c r="A13728">
        <v>2015</v>
      </c>
      <c r="B13728" s="6" t="s">
        <v>68</v>
      </c>
      <c r="C13728">
        <v>49</v>
      </c>
      <c r="D13728" t="s">
        <v>731</v>
      </c>
      <c r="G13728">
        <v>10</v>
      </c>
      <c r="J13728" t="s">
        <v>803</v>
      </c>
      <c r="K13728">
        <v>20</v>
      </c>
      <c r="L13728">
        <v>20</v>
      </c>
      <c r="M13728">
        <v>15</v>
      </c>
    </row>
    <row r="13729" spans="1:21" x14ac:dyDescent="0.25">
      <c r="A13729">
        <v>2015</v>
      </c>
      <c r="B13729" s="6" t="s">
        <v>68</v>
      </c>
      <c r="C13729">
        <v>50</v>
      </c>
      <c r="D13729" t="s">
        <v>731</v>
      </c>
      <c r="E13729">
        <v>5</v>
      </c>
      <c r="F13729">
        <v>10.91</v>
      </c>
      <c r="G13729">
        <v>12</v>
      </c>
      <c r="H13729">
        <v>0</v>
      </c>
      <c r="I13729" s="32">
        <f>(SUM(G13719:G13737))/(1000-H13719)*1000</f>
        <v>248</v>
      </c>
      <c r="J13729" t="s">
        <v>799</v>
      </c>
      <c r="K13729">
        <v>12</v>
      </c>
      <c r="L13729">
        <v>10</v>
      </c>
      <c r="M13729">
        <v>18</v>
      </c>
      <c r="P13729">
        <v>5</v>
      </c>
    </row>
    <row r="13730" spans="1:21" x14ac:dyDescent="0.25">
      <c r="A13730">
        <v>2015</v>
      </c>
      <c r="B13730" s="6" t="s">
        <v>68</v>
      </c>
      <c r="C13730">
        <v>51</v>
      </c>
      <c r="D13730" t="s">
        <v>731</v>
      </c>
      <c r="G13730">
        <v>16</v>
      </c>
      <c r="J13730" t="s">
        <v>810</v>
      </c>
      <c r="K13730">
        <v>16</v>
      </c>
      <c r="L13730">
        <v>20</v>
      </c>
      <c r="M13730">
        <v>10</v>
      </c>
    </row>
    <row r="13731" spans="1:21" x14ac:dyDescent="0.25">
      <c r="A13731">
        <v>2015</v>
      </c>
      <c r="B13731" s="6" t="s">
        <v>68</v>
      </c>
      <c r="C13731">
        <v>52</v>
      </c>
      <c r="D13731" t="s">
        <v>731</v>
      </c>
      <c r="G13731">
        <v>4</v>
      </c>
      <c r="I13731" s="32"/>
      <c r="J13731" t="s">
        <v>799</v>
      </c>
      <c r="K13731">
        <v>4</v>
      </c>
      <c r="L13731">
        <v>8</v>
      </c>
      <c r="M13731">
        <v>3</v>
      </c>
      <c r="P13731">
        <v>5</v>
      </c>
      <c r="S13731" t="s">
        <v>31</v>
      </c>
    </row>
    <row r="13732" spans="1:21" x14ac:dyDescent="0.25">
      <c r="A13732">
        <v>2015</v>
      </c>
      <c r="B13732" s="6" t="s">
        <v>68</v>
      </c>
      <c r="C13732">
        <v>53</v>
      </c>
      <c r="D13732" t="s">
        <v>731</v>
      </c>
      <c r="G13732">
        <v>26</v>
      </c>
      <c r="J13732" t="s">
        <v>802</v>
      </c>
      <c r="K13732">
        <v>32</v>
      </c>
      <c r="L13732">
        <v>28</v>
      </c>
      <c r="M13732">
        <v>24</v>
      </c>
      <c r="S13732" t="s">
        <v>31</v>
      </c>
    </row>
    <row r="13733" spans="1:21" x14ac:dyDescent="0.25">
      <c r="A13733">
        <v>2015</v>
      </c>
      <c r="B13733" s="6" t="s">
        <v>68</v>
      </c>
      <c r="C13733">
        <v>54</v>
      </c>
      <c r="D13733" t="s">
        <v>731</v>
      </c>
      <c r="G13733">
        <v>6</v>
      </c>
      <c r="J13733" t="s">
        <v>799</v>
      </c>
      <c r="K13733">
        <v>8</v>
      </c>
      <c r="L13733">
        <v>10</v>
      </c>
      <c r="M13733">
        <v>6</v>
      </c>
      <c r="Q13733" t="s">
        <v>156</v>
      </c>
    </row>
    <row r="13734" spans="1:21" x14ac:dyDescent="0.25">
      <c r="A13734">
        <v>2015</v>
      </c>
      <c r="B13734" s="6" t="s">
        <v>68</v>
      </c>
      <c r="C13734">
        <v>55</v>
      </c>
      <c r="D13734" t="s">
        <v>731</v>
      </c>
      <c r="G13734">
        <v>12</v>
      </c>
      <c r="J13734" t="s">
        <v>799</v>
      </c>
      <c r="K13734">
        <v>12</v>
      </c>
      <c r="L13734">
        <v>10</v>
      </c>
      <c r="M13734">
        <v>4</v>
      </c>
    </row>
    <row r="13735" spans="1:21" x14ac:dyDescent="0.25">
      <c r="A13735">
        <v>2015</v>
      </c>
      <c r="B13735" s="6" t="s">
        <v>68</v>
      </c>
      <c r="C13735">
        <v>56</v>
      </c>
      <c r="D13735" t="s">
        <v>731</v>
      </c>
      <c r="G13735">
        <v>11</v>
      </c>
      <c r="J13735" t="s">
        <v>806</v>
      </c>
      <c r="K13735">
        <v>11</v>
      </c>
      <c r="L13735">
        <v>10</v>
      </c>
      <c r="M13735">
        <v>3</v>
      </c>
    </row>
    <row r="13736" spans="1:21" x14ac:dyDescent="0.25">
      <c r="A13736">
        <v>2015</v>
      </c>
      <c r="B13736" s="6" t="s">
        <v>68</v>
      </c>
      <c r="C13736">
        <v>57</v>
      </c>
      <c r="D13736" t="s">
        <v>731</v>
      </c>
      <c r="G13736">
        <v>47</v>
      </c>
      <c r="J13736" t="s">
        <v>807</v>
      </c>
      <c r="K13736">
        <v>47</v>
      </c>
      <c r="L13736">
        <v>52</v>
      </c>
      <c r="M13736">
        <v>35</v>
      </c>
      <c r="P13736">
        <v>10</v>
      </c>
      <c r="S13736" t="s">
        <v>151</v>
      </c>
    </row>
    <row r="13737" spans="1:21" x14ac:dyDescent="0.25">
      <c r="A13737">
        <v>2015</v>
      </c>
      <c r="B13737" s="6" t="s">
        <v>68</v>
      </c>
      <c r="C13737">
        <v>58</v>
      </c>
      <c r="D13737" t="s">
        <v>731</v>
      </c>
      <c r="G13737">
        <v>12</v>
      </c>
      <c r="J13737" t="s">
        <v>801</v>
      </c>
      <c r="K13737">
        <v>12</v>
      </c>
      <c r="L13737">
        <v>15</v>
      </c>
      <c r="M13737">
        <v>12</v>
      </c>
    </row>
    <row r="13738" spans="1:21" x14ac:dyDescent="0.25">
      <c r="A13738">
        <v>2015</v>
      </c>
      <c r="B13738" s="6" t="s">
        <v>68</v>
      </c>
      <c r="C13738">
        <v>59</v>
      </c>
      <c r="D13738" t="s">
        <v>731</v>
      </c>
      <c r="E13738">
        <v>6</v>
      </c>
      <c r="F13738">
        <v>11.21</v>
      </c>
      <c r="G13738">
        <v>3</v>
      </c>
      <c r="H13738">
        <v>0</v>
      </c>
      <c r="I13738" s="32">
        <f>(SUM(G13738:G13748))/(1000-H13738)*1000</f>
        <v>120</v>
      </c>
      <c r="J13738" t="s">
        <v>802</v>
      </c>
      <c r="K13738">
        <v>15</v>
      </c>
      <c r="L13738">
        <v>12</v>
      </c>
      <c r="M13738">
        <v>6</v>
      </c>
      <c r="S13738" t="s">
        <v>31</v>
      </c>
    </row>
    <row r="13739" spans="1:21" x14ac:dyDescent="0.25">
      <c r="A13739">
        <v>2015</v>
      </c>
      <c r="B13739" s="6" t="s">
        <v>68</v>
      </c>
      <c r="C13739">
        <v>60</v>
      </c>
      <c r="D13739" t="s">
        <v>731</v>
      </c>
      <c r="G13739">
        <v>7</v>
      </c>
      <c r="J13739" t="s">
        <v>802</v>
      </c>
      <c r="K13739">
        <v>5</v>
      </c>
      <c r="L13739">
        <v>12</v>
      </c>
      <c r="M13739">
        <v>3</v>
      </c>
    </row>
    <row r="13740" spans="1:21" x14ac:dyDescent="0.25">
      <c r="A13740">
        <v>2015</v>
      </c>
      <c r="B13740" s="6" t="s">
        <v>68</v>
      </c>
      <c r="C13740">
        <v>61</v>
      </c>
      <c r="D13740" t="s">
        <v>731</v>
      </c>
      <c r="G13740">
        <v>16</v>
      </c>
      <c r="J13740" t="s">
        <v>807</v>
      </c>
      <c r="K13740">
        <v>16</v>
      </c>
      <c r="L13740">
        <v>30</v>
      </c>
      <c r="M13740">
        <v>6</v>
      </c>
      <c r="P13740">
        <v>40</v>
      </c>
      <c r="U13740" t="s">
        <v>812</v>
      </c>
    </row>
    <row r="13741" spans="1:21" x14ac:dyDescent="0.25">
      <c r="A13741">
        <v>2015</v>
      </c>
      <c r="B13741" s="6" t="s">
        <v>68</v>
      </c>
      <c r="C13741">
        <v>62</v>
      </c>
      <c r="D13741" t="s">
        <v>731</v>
      </c>
      <c r="G13741">
        <v>9</v>
      </c>
      <c r="J13741" t="s">
        <v>799</v>
      </c>
      <c r="K13741">
        <v>24</v>
      </c>
      <c r="L13741">
        <v>20</v>
      </c>
      <c r="M13741">
        <v>18</v>
      </c>
      <c r="P13741">
        <v>5</v>
      </c>
      <c r="Q13741" t="s">
        <v>156</v>
      </c>
    </row>
    <row r="13742" spans="1:21" x14ac:dyDescent="0.25">
      <c r="A13742">
        <v>2015</v>
      </c>
      <c r="B13742" s="6" t="s">
        <v>68</v>
      </c>
      <c r="C13742">
        <v>63</v>
      </c>
      <c r="D13742" t="s">
        <v>731</v>
      </c>
      <c r="G13742">
        <v>13</v>
      </c>
      <c r="J13742" t="s">
        <v>815</v>
      </c>
      <c r="K13742">
        <v>20</v>
      </c>
      <c r="L13742">
        <v>17</v>
      </c>
      <c r="M13742">
        <v>12</v>
      </c>
      <c r="P13742">
        <v>5</v>
      </c>
    </row>
    <row r="13743" spans="1:21" x14ac:dyDescent="0.25">
      <c r="A13743">
        <v>2015</v>
      </c>
      <c r="B13743" s="6" t="s">
        <v>68</v>
      </c>
      <c r="C13743">
        <v>64</v>
      </c>
      <c r="D13743" t="s">
        <v>731</v>
      </c>
      <c r="G13743">
        <v>11</v>
      </c>
      <c r="J13743" t="s">
        <v>799</v>
      </c>
      <c r="K13743">
        <v>4</v>
      </c>
      <c r="L13743">
        <v>16</v>
      </c>
      <c r="M13743">
        <v>4</v>
      </c>
      <c r="P13743">
        <v>55</v>
      </c>
      <c r="Q13743" t="s">
        <v>156</v>
      </c>
    </row>
    <row r="13744" spans="1:21" x14ac:dyDescent="0.25">
      <c r="A13744">
        <v>2015</v>
      </c>
      <c r="B13744" s="6" t="s">
        <v>68</v>
      </c>
      <c r="C13744">
        <v>65</v>
      </c>
      <c r="D13744" t="s">
        <v>731</v>
      </c>
      <c r="G13744">
        <v>5</v>
      </c>
      <c r="J13744" t="s">
        <v>799</v>
      </c>
      <c r="K13744">
        <v>5</v>
      </c>
      <c r="L13744">
        <v>8</v>
      </c>
      <c r="M13744">
        <v>3</v>
      </c>
    </row>
    <row r="13745" spans="1:21" x14ac:dyDescent="0.25">
      <c r="A13745">
        <v>2015</v>
      </c>
      <c r="B13745" s="6" t="s">
        <v>68</v>
      </c>
      <c r="C13745">
        <v>66</v>
      </c>
      <c r="D13745" t="s">
        <v>731</v>
      </c>
      <c r="G13745">
        <v>22</v>
      </c>
      <c r="J13745" t="s">
        <v>799</v>
      </c>
      <c r="K13745">
        <v>22</v>
      </c>
      <c r="L13745">
        <v>18</v>
      </c>
      <c r="M13745">
        <v>4</v>
      </c>
      <c r="Q13745" t="s">
        <v>156</v>
      </c>
    </row>
    <row r="13746" spans="1:21" x14ac:dyDescent="0.25">
      <c r="A13746">
        <v>2015</v>
      </c>
      <c r="B13746" s="6" t="s">
        <v>68</v>
      </c>
      <c r="C13746">
        <v>67</v>
      </c>
      <c r="D13746" t="s">
        <v>731</v>
      </c>
      <c r="G13746">
        <v>13</v>
      </c>
      <c r="J13746" t="s">
        <v>807</v>
      </c>
      <c r="K13746">
        <v>38</v>
      </c>
      <c r="L13746">
        <v>42</v>
      </c>
      <c r="M13746">
        <v>25</v>
      </c>
      <c r="P13746">
        <v>5</v>
      </c>
      <c r="S13746" t="s">
        <v>151</v>
      </c>
    </row>
    <row r="13747" spans="1:21" x14ac:dyDescent="0.25">
      <c r="A13747">
        <v>2015</v>
      </c>
      <c r="B13747" s="6" t="s">
        <v>68</v>
      </c>
      <c r="C13747">
        <v>68</v>
      </c>
      <c r="D13747" t="s">
        <v>731</v>
      </c>
      <c r="G13747">
        <v>11</v>
      </c>
      <c r="J13747" t="s">
        <v>815</v>
      </c>
      <c r="K13747">
        <v>18</v>
      </c>
      <c r="L13747">
        <v>21</v>
      </c>
      <c r="M13747">
        <v>12</v>
      </c>
      <c r="P13747">
        <v>5</v>
      </c>
    </row>
    <row r="13748" spans="1:21" x14ac:dyDescent="0.25">
      <c r="A13748">
        <v>2015</v>
      </c>
      <c r="B13748" s="6" t="s">
        <v>68</v>
      </c>
      <c r="C13748">
        <v>69</v>
      </c>
      <c r="D13748" t="s">
        <v>731</v>
      </c>
      <c r="G13748">
        <v>10</v>
      </c>
      <c r="J13748" t="s">
        <v>815</v>
      </c>
      <c r="K13748">
        <v>18</v>
      </c>
      <c r="L13748">
        <v>18</v>
      </c>
      <c r="M13748">
        <v>25</v>
      </c>
      <c r="P13748">
        <v>50</v>
      </c>
    </row>
    <row r="13749" spans="1:21" x14ac:dyDescent="0.25">
      <c r="A13749">
        <v>2017</v>
      </c>
      <c r="B13749" s="6" t="s">
        <v>63</v>
      </c>
      <c r="C13749" s="33">
        <v>1</v>
      </c>
      <c r="D13749" s="33" t="s">
        <v>842</v>
      </c>
      <c r="E13749" s="33">
        <v>1</v>
      </c>
      <c r="F13749" s="33">
        <f xml:space="preserve"> (42*(0.348))</f>
        <v>14.616</v>
      </c>
      <c r="G13749" s="33">
        <v>4</v>
      </c>
      <c r="H13749" s="33">
        <v>0</v>
      </c>
      <c r="I13749" s="33">
        <f xml:space="preserve"> SUM(G13749:G13768)</f>
        <v>206</v>
      </c>
      <c r="J13749" s="33" t="s">
        <v>799</v>
      </c>
      <c r="K13749" s="33">
        <v>12</v>
      </c>
      <c r="L13749" s="33">
        <v>10</v>
      </c>
      <c r="M13749" s="33">
        <v>9</v>
      </c>
      <c r="N13749" s="33">
        <v>0</v>
      </c>
      <c r="O13749" s="33">
        <v>0</v>
      </c>
      <c r="P13749" s="33">
        <v>5</v>
      </c>
      <c r="Q13749" s="33" t="s">
        <v>459</v>
      </c>
      <c r="R13749" s="33" t="s">
        <v>459</v>
      </c>
      <c r="S13749" s="33">
        <v>0</v>
      </c>
      <c r="T13749" s="33"/>
      <c r="U13749" s="33" t="s">
        <v>455</v>
      </c>
    </row>
    <row r="13750" spans="1:21" x14ac:dyDescent="0.25">
      <c r="A13750">
        <v>2017</v>
      </c>
      <c r="B13750" s="6" t="s">
        <v>63</v>
      </c>
      <c r="C13750" s="33">
        <v>2</v>
      </c>
      <c r="D13750" s="33" t="s">
        <v>842</v>
      </c>
      <c r="E13750" s="33">
        <v>1</v>
      </c>
      <c r="F13750" s="33">
        <f t="shared" ref="F13750:F13768" si="139" xml:space="preserve"> (42*(0.348))</f>
        <v>14.616</v>
      </c>
      <c r="G13750" s="33">
        <v>35</v>
      </c>
      <c r="H13750" s="33">
        <v>0</v>
      </c>
      <c r="I13750" s="33"/>
      <c r="J13750" s="33" t="s">
        <v>843</v>
      </c>
      <c r="K13750" s="33">
        <v>120</v>
      </c>
      <c r="L13750" s="33">
        <v>100</v>
      </c>
      <c r="M13750" s="33">
        <v>90</v>
      </c>
      <c r="N13750" s="33">
        <v>0</v>
      </c>
      <c r="O13750" s="33">
        <v>0</v>
      </c>
      <c r="P13750" s="33">
        <v>80</v>
      </c>
      <c r="Q13750" s="33" t="s">
        <v>459</v>
      </c>
      <c r="R13750" s="33" t="s">
        <v>459</v>
      </c>
      <c r="S13750" s="33">
        <v>0</v>
      </c>
      <c r="T13750" s="33"/>
      <c r="U13750" s="33" t="s">
        <v>844</v>
      </c>
    </row>
    <row r="13751" spans="1:21" x14ac:dyDescent="0.25">
      <c r="A13751">
        <v>2017</v>
      </c>
      <c r="B13751" s="6" t="s">
        <v>63</v>
      </c>
      <c r="C13751" s="33">
        <v>3</v>
      </c>
      <c r="D13751" s="33" t="s">
        <v>842</v>
      </c>
      <c r="E13751" s="33"/>
      <c r="F13751" s="33">
        <f t="shared" si="139"/>
        <v>14.616</v>
      </c>
      <c r="G13751" s="33">
        <v>1</v>
      </c>
      <c r="H13751" s="33">
        <v>0</v>
      </c>
      <c r="I13751" s="33"/>
      <c r="J13751" s="33" t="s">
        <v>803</v>
      </c>
      <c r="K13751" s="33">
        <v>11</v>
      </c>
      <c r="L13751" s="33">
        <v>9</v>
      </c>
      <c r="M13751" s="33">
        <v>9</v>
      </c>
      <c r="N13751" s="33">
        <v>0</v>
      </c>
      <c r="O13751" s="33">
        <v>0</v>
      </c>
      <c r="P13751" s="33">
        <v>5</v>
      </c>
      <c r="Q13751" s="33" t="s">
        <v>459</v>
      </c>
      <c r="R13751" s="33" t="s">
        <v>459</v>
      </c>
      <c r="S13751" s="33">
        <v>0</v>
      </c>
      <c r="T13751" s="33"/>
      <c r="U13751" s="33" t="s">
        <v>455</v>
      </c>
    </row>
    <row r="13752" spans="1:21" x14ac:dyDescent="0.25">
      <c r="A13752">
        <v>2017</v>
      </c>
      <c r="B13752" s="6" t="s">
        <v>63</v>
      </c>
      <c r="C13752" s="33">
        <v>4</v>
      </c>
      <c r="D13752" s="33" t="s">
        <v>842</v>
      </c>
      <c r="E13752" s="33"/>
      <c r="F13752" s="33">
        <f t="shared" si="139"/>
        <v>14.616</v>
      </c>
      <c r="G13752" s="33">
        <v>20</v>
      </c>
      <c r="H13752" s="33">
        <v>0</v>
      </c>
      <c r="I13752" s="33"/>
      <c r="J13752" s="33" t="s">
        <v>803</v>
      </c>
      <c r="K13752" s="33">
        <v>30</v>
      </c>
      <c r="L13752" s="33">
        <v>25</v>
      </c>
      <c r="M13752" s="33">
        <v>2</v>
      </c>
      <c r="N13752" s="33">
        <v>0</v>
      </c>
      <c r="O13752" s="33">
        <v>0</v>
      </c>
      <c r="P13752" s="33">
        <v>5</v>
      </c>
      <c r="Q13752" s="33" t="s">
        <v>459</v>
      </c>
      <c r="R13752" s="33" t="s">
        <v>459</v>
      </c>
      <c r="S13752" s="33">
        <v>0</v>
      </c>
      <c r="T13752" s="33"/>
      <c r="U13752" s="33" t="s">
        <v>455</v>
      </c>
    </row>
    <row r="13753" spans="1:21" x14ac:dyDescent="0.25">
      <c r="A13753">
        <v>2017</v>
      </c>
      <c r="B13753" s="6" t="s">
        <v>63</v>
      </c>
      <c r="C13753" s="33">
        <v>5</v>
      </c>
      <c r="D13753" s="33" t="s">
        <v>842</v>
      </c>
      <c r="E13753" s="33"/>
      <c r="F13753" s="33">
        <f t="shared" si="139"/>
        <v>14.616</v>
      </c>
      <c r="G13753" s="33">
        <v>10</v>
      </c>
      <c r="H13753" s="33">
        <v>0</v>
      </c>
      <c r="I13753" s="33"/>
      <c r="J13753" s="33" t="s">
        <v>845</v>
      </c>
      <c r="K13753" s="33">
        <v>22</v>
      </c>
      <c r="L13753" s="33">
        <v>15</v>
      </c>
      <c r="M13753" s="33">
        <v>11</v>
      </c>
      <c r="N13753" s="33">
        <v>0</v>
      </c>
      <c r="O13753" s="33">
        <v>0</v>
      </c>
      <c r="P13753" s="33">
        <v>25</v>
      </c>
      <c r="Q13753" s="33" t="s">
        <v>459</v>
      </c>
      <c r="R13753" s="33" t="s">
        <v>459</v>
      </c>
      <c r="S13753" s="33">
        <v>0</v>
      </c>
      <c r="T13753" s="33"/>
      <c r="U13753" s="33" t="s">
        <v>455</v>
      </c>
    </row>
    <row r="13754" spans="1:21" x14ac:dyDescent="0.25">
      <c r="A13754">
        <v>2017</v>
      </c>
      <c r="B13754" s="6" t="s">
        <v>63</v>
      </c>
      <c r="C13754" s="33">
        <v>6</v>
      </c>
      <c r="D13754" s="33" t="s">
        <v>842</v>
      </c>
      <c r="E13754" s="33"/>
      <c r="F13754" s="33">
        <f t="shared" si="139"/>
        <v>14.616</v>
      </c>
      <c r="G13754" s="33">
        <v>6</v>
      </c>
      <c r="H13754" s="33">
        <v>0</v>
      </c>
      <c r="I13754" s="33"/>
      <c r="J13754" s="33" t="s">
        <v>799</v>
      </c>
      <c r="K13754" s="33">
        <v>13</v>
      </c>
      <c r="L13754" s="33">
        <v>10</v>
      </c>
      <c r="M13754" s="33">
        <v>6</v>
      </c>
      <c r="N13754" s="33">
        <v>0</v>
      </c>
      <c r="O13754" s="33">
        <v>0</v>
      </c>
      <c r="P13754" s="33">
        <v>1</v>
      </c>
      <c r="Q13754" s="33" t="s">
        <v>459</v>
      </c>
      <c r="R13754" s="33" t="s">
        <v>459</v>
      </c>
      <c r="S13754" s="33">
        <v>0</v>
      </c>
      <c r="T13754" s="33"/>
      <c r="U13754" s="33" t="s">
        <v>455</v>
      </c>
    </row>
    <row r="13755" spans="1:21" x14ac:dyDescent="0.25">
      <c r="A13755">
        <v>2017</v>
      </c>
      <c r="B13755" s="6" t="s">
        <v>63</v>
      </c>
      <c r="C13755" s="33">
        <v>7</v>
      </c>
      <c r="D13755" s="33" t="s">
        <v>842</v>
      </c>
      <c r="E13755" s="33"/>
      <c r="F13755" s="33">
        <f t="shared" si="139"/>
        <v>14.616</v>
      </c>
      <c r="G13755" s="33">
        <v>2</v>
      </c>
      <c r="H13755" s="33">
        <v>0</v>
      </c>
      <c r="I13755" s="33"/>
      <c r="J13755" s="33" t="s">
        <v>803</v>
      </c>
      <c r="K13755" s="33">
        <v>32</v>
      </c>
      <c r="L13755" s="33">
        <v>20</v>
      </c>
      <c r="M13755" s="33">
        <v>11</v>
      </c>
      <c r="N13755" s="33">
        <v>0</v>
      </c>
      <c r="O13755" s="33">
        <v>0</v>
      </c>
      <c r="P13755" s="33">
        <v>5</v>
      </c>
      <c r="Q13755" s="33" t="s">
        <v>459</v>
      </c>
      <c r="R13755" s="33" t="s">
        <v>459</v>
      </c>
      <c r="S13755" s="33">
        <v>0</v>
      </c>
      <c r="T13755" s="33"/>
      <c r="U13755" s="33" t="s">
        <v>455</v>
      </c>
    </row>
    <row r="13756" spans="1:21" x14ac:dyDescent="0.25">
      <c r="A13756">
        <v>2017</v>
      </c>
      <c r="B13756" s="6" t="s">
        <v>63</v>
      </c>
      <c r="C13756" s="33">
        <v>8</v>
      </c>
      <c r="D13756" s="33" t="s">
        <v>842</v>
      </c>
      <c r="E13756" s="33"/>
      <c r="F13756" s="33">
        <f t="shared" si="139"/>
        <v>14.616</v>
      </c>
      <c r="G13756" s="33">
        <v>5</v>
      </c>
      <c r="H13756" s="33">
        <v>0</v>
      </c>
      <c r="I13756" s="33"/>
      <c r="J13756" s="33" t="s">
        <v>807</v>
      </c>
      <c r="K13756" s="33">
        <v>11</v>
      </c>
      <c r="L13756" s="33">
        <v>7</v>
      </c>
      <c r="M13756" s="33">
        <v>6</v>
      </c>
      <c r="N13756" s="33">
        <v>0</v>
      </c>
      <c r="O13756" s="33">
        <v>0</v>
      </c>
      <c r="P13756" s="33">
        <v>0</v>
      </c>
      <c r="Q13756" s="33" t="s">
        <v>459</v>
      </c>
      <c r="R13756" s="33" t="s">
        <v>459</v>
      </c>
      <c r="S13756" s="33">
        <v>50</v>
      </c>
      <c r="T13756" s="33"/>
      <c r="U13756" s="33" t="s">
        <v>455</v>
      </c>
    </row>
    <row r="13757" spans="1:21" x14ac:dyDescent="0.25">
      <c r="A13757">
        <v>2017</v>
      </c>
      <c r="B13757" s="6" t="s">
        <v>63</v>
      </c>
      <c r="C13757" s="33">
        <v>9</v>
      </c>
      <c r="D13757" s="33" t="s">
        <v>842</v>
      </c>
      <c r="E13757" s="33"/>
      <c r="F13757" s="33">
        <f t="shared" si="139"/>
        <v>14.616</v>
      </c>
      <c r="G13757" s="33">
        <v>7</v>
      </c>
      <c r="H13757" s="33">
        <v>0</v>
      </c>
      <c r="I13757" s="33"/>
      <c r="J13757" s="33" t="s">
        <v>846</v>
      </c>
      <c r="K13757" s="33">
        <v>22</v>
      </c>
      <c r="L13757" s="33">
        <v>20</v>
      </c>
      <c r="M13757" s="33">
        <v>16</v>
      </c>
      <c r="N13757" s="33">
        <v>0</v>
      </c>
      <c r="O13757" s="33">
        <v>0</v>
      </c>
      <c r="P13757" s="33">
        <v>5</v>
      </c>
      <c r="Q13757" s="33" t="s">
        <v>459</v>
      </c>
      <c r="R13757" s="33" t="s">
        <v>459</v>
      </c>
      <c r="S13757" s="33">
        <v>0</v>
      </c>
      <c r="T13757" s="33"/>
      <c r="U13757" s="33" t="s">
        <v>455</v>
      </c>
    </row>
    <row r="13758" spans="1:21" x14ac:dyDescent="0.25">
      <c r="A13758">
        <v>2017</v>
      </c>
      <c r="B13758" s="6" t="s">
        <v>63</v>
      </c>
      <c r="C13758" s="33">
        <v>10</v>
      </c>
      <c r="D13758" s="33" t="s">
        <v>842</v>
      </c>
      <c r="E13758" s="33"/>
      <c r="F13758" s="33">
        <f t="shared" si="139"/>
        <v>14.616</v>
      </c>
      <c r="G13758" s="33">
        <v>25</v>
      </c>
      <c r="H13758" s="33">
        <v>0</v>
      </c>
      <c r="I13758" s="33"/>
      <c r="J13758" s="33" t="s">
        <v>803</v>
      </c>
      <c r="K13758" s="33">
        <v>75</v>
      </c>
      <c r="L13758" s="33">
        <v>50</v>
      </c>
      <c r="M13758" s="33">
        <v>21</v>
      </c>
      <c r="N13758" s="33">
        <v>0</v>
      </c>
      <c r="O13758" s="33">
        <v>0</v>
      </c>
      <c r="P13758" s="33">
        <v>40</v>
      </c>
      <c r="Q13758" s="33" t="s">
        <v>459</v>
      </c>
      <c r="R13758" s="33" t="s">
        <v>459</v>
      </c>
      <c r="S13758" s="33">
        <v>0</v>
      </c>
      <c r="T13758" s="33"/>
      <c r="U13758" s="33" t="s">
        <v>455</v>
      </c>
    </row>
    <row r="13759" spans="1:21" x14ac:dyDescent="0.25">
      <c r="A13759">
        <v>2017</v>
      </c>
      <c r="B13759" s="6" t="s">
        <v>63</v>
      </c>
      <c r="C13759" s="33">
        <v>11</v>
      </c>
      <c r="D13759" s="33" t="s">
        <v>842</v>
      </c>
      <c r="E13759" s="33"/>
      <c r="F13759" s="33">
        <f t="shared" si="139"/>
        <v>14.616</v>
      </c>
      <c r="G13759" s="33">
        <v>20</v>
      </c>
      <c r="H13759" s="33">
        <v>0</v>
      </c>
      <c r="I13759" s="33"/>
      <c r="J13759" s="33" t="s">
        <v>799</v>
      </c>
      <c r="K13759" s="33">
        <v>32</v>
      </c>
      <c r="L13759" s="33">
        <v>25</v>
      </c>
      <c r="M13759" s="33">
        <v>16</v>
      </c>
      <c r="N13759" s="33">
        <v>5</v>
      </c>
      <c r="O13759" s="33">
        <v>0</v>
      </c>
      <c r="P13759" s="33">
        <v>20</v>
      </c>
      <c r="Q13759" s="33" t="s">
        <v>586</v>
      </c>
      <c r="R13759" s="33" t="s">
        <v>459</v>
      </c>
      <c r="S13759" s="33">
        <v>5</v>
      </c>
      <c r="T13759" s="33"/>
      <c r="U13759" s="33" t="s">
        <v>455</v>
      </c>
    </row>
    <row r="13760" spans="1:21" x14ac:dyDescent="0.25">
      <c r="A13760">
        <v>2017</v>
      </c>
      <c r="B13760" s="6" t="s">
        <v>63</v>
      </c>
      <c r="C13760" s="33">
        <v>12</v>
      </c>
      <c r="D13760" s="33" t="s">
        <v>842</v>
      </c>
      <c r="E13760" s="33"/>
      <c r="F13760" s="33">
        <f t="shared" si="139"/>
        <v>14.616</v>
      </c>
      <c r="G13760" s="33">
        <v>21</v>
      </c>
      <c r="H13760" s="33">
        <v>0</v>
      </c>
      <c r="I13760" s="33"/>
      <c r="J13760" s="33" t="s">
        <v>803</v>
      </c>
      <c r="K13760" s="33">
        <v>35</v>
      </c>
      <c r="L13760" s="33">
        <v>27</v>
      </c>
      <c r="M13760" s="33">
        <v>9</v>
      </c>
      <c r="N13760" s="33">
        <v>0</v>
      </c>
      <c r="O13760" s="33">
        <v>0</v>
      </c>
      <c r="P13760" s="33">
        <v>1</v>
      </c>
      <c r="Q13760" s="33" t="s">
        <v>459</v>
      </c>
      <c r="R13760" s="33" t="s">
        <v>459</v>
      </c>
      <c r="S13760" s="33">
        <v>0</v>
      </c>
      <c r="T13760" s="33"/>
      <c r="U13760" s="33" t="s">
        <v>455</v>
      </c>
    </row>
    <row r="13761" spans="1:21" x14ac:dyDescent="0.25">
      <c r="A13761">
        <v>2017</v>
      </c>
      <c r="B13761" s="6" t="s">
        <v>63</v>
      </c>
      <c r="C13761" s="33">
        <v>13</v>
      </c>
      <c r="D13761" s="33" t="s">
        <v>842</v>
      </c>
      <c r="E13761" s="33"/>
      <c r="F13761" s="33">
        <f t="shared" si="139"/>
        <v>14.616</v>
      </c>
      <c r="G13761" s="33">
        <v>5</v>
      </c>
      <c r="H13761" s="33">
        <v>0</v>
      </c>
      <c r="I13761" s="33"/>
      <c r="J13761" s="33" t="s">
        <v>799</v>
      </c>
      <c r="K13761" s="33">
        <v>12</v>
      </c>
      <c r="L13761" s="33">
        <v>10</v>
      </c>
      <c r="M13761" s="33">
        <v>10</v>
      </c>
      <c r="N13761" s="33">
        <v>0</v>
      </c>
      <c r="O13761" s="33">
        <v>0</v>
      </c>
      <c r="P13761" s="33">
        <v>75</v>
      </c>
      <c r="Q13761" s="33" t="s">
        <v>459</v>
      </c>
      <c r="R13761" s="33" t="s">
        <v>459</v>
      </c>
      <c r="S13761" s="33">
        <v>0</v>
      </c>
      <c r="T13761" s="33"/>
      <c r="U13761" s="33" t="s">
        <v>455</v>
      </c>
    </row>
    <row r="13762" spans="1:21" x14ac:dyDescent="0.25">
      <c r="A13762">
        <v>2017</v>
      </c>
      <c r="B13762" s="6" t="s">
        <v>63</v>
      </c>
      <c r="C13762" s="33">
        <v>14</v>
      </c>
      <c r="D13762" s="33" t="s">
        <v>842</v>
      </c>
      <c r="E13762" s="33"/>
      <c r="F13762" s="33">
        <f t="shared" si="139"/>
        <v>14.616</v>
      </c>
      <c r="G13762" s="33">
        <v>5</v>
      </c>
      <c r="H13762" s="33">
        <v>0</v>
      </c>
      <c r="I13762" s="33"/>
      <c r="J13762" s="33" t="s">
        <v>803</v>
      </c>
      <c r="K13762" s="33">
        <v>30</v>
      </c>
      <c r="L13762" s="33">
        <v>15</v>
      </c>
      <c r="M13762" s="33">
        <v>19</v>
      </c>
      <c r="N13762" s="33">
        <v>0</v>
      </c>
      <c r="O13762" s="33">
        <v>0</v>
      </c>
      <c r="P13762" s="33">
        <v>25</v>
      </c>
      <c r="Q13762" s="33" t="s">
        <v>459</v>
      </c>
      <c r="R13762" s="33" t="s">
        <v>459</v>
      </c>
      <c r="S13762" s="33">
        <v>0</v>
      </c>
      <c r="T13762" s="33"/>
      <c r="U13762" s="33" t="s">
        <v>455</v>
      </c>
    </row>
    <row r="13763" spans="1:21" x14ac:dyDescent="0.25">
      <c r="A13763">
        <v>2017</v>
      </c>
      <c r="B13763" s="6" t="s">
        <v>63</v>
      </c>
      <c r="C13763" s="33">
        <v>15</v>
      </c>
      <c r="D13763" s="33" t="s">
        <v>842</v>
      </c>
      <c r="E13763" s="33"/>
      <c r="F13763" s="33">
        <f t="shared" si="139"/>
        <v>14.616</v>
      </c>
      <c r="G13763" s="33">
        <v>3</v>
      </c>
      <c r="H13763" s="33">
        <v>0</v>
      </c>
      <c r="I13763" s="33"/>
      <c r="J13763" s="33" t="s">
        <v>845</v>
      </c>
      <c r="K13763" s="33">
        <v>12</v>
      </c>
      <c r="L13763" s="33">
        <v>10</v>
      </c>
      <c r="M13763" s="33">
        <v>9</v>
      </c>
      <c r="N13763" s="33">
        <v>0</v>
      </c>
      <c r="O13763" s="33">
        <v>0</v>
      </c>
      <c r="P13763" s="33">
        <v>50</v>
      </c>
      <c r="Q13763" s="33" t="s">
        <v>459</v>
      </c>
      <c r="R13763" s="33" t="s">
        <v>459</v>
      </c>
      <c r="S13763" s="33">
        <v>0</v>
      </c>
      <c r="T13763" s="33"/>
      <c r="U13763" s="33" t="s">
        <v>455</v>
      </c>
    </row>
    <row r="13764" spans="1:21" x14ac:dyDescent="0.25">
      <c r="A13764">
        <v>2017</v>
      </c>
      <c r="B13764" s="6" t="s">
        <v>63</v>
      </c>
      <c r="C13764" s="33">
        <v>16</v>
      </c>
      <c r="D13764" s="33" t="s">
        <v>842</v>
      </c>
      <c r="E13764" s="33"/>
      <c r="F13764" s="33">
        <f t="shared" si="139"/>
        <v>14.616</v>
      </c>
      <c r="G13764" s="33">
        <v>4</v>
      </c>
      <c r="H13764" s="33">
        <v>0</v>
      </c>
      <c r="I13764" s="33"/>
      <c r="J13764" s="33" t="s">
        <v>822</v>
      </c>
      <c r="K13764" s="33">
        <v>6</v>
      </c>
      <c r="L13764" s="33">
        <v>4</v>
      </c>
      <c r="M13764" s="33">
        <v>2</v>
      </c>
      <c r="N13764" s="33">
        <v>0</v>
      </c>
      <c r="O13764" s="33">
        <v>0</v>
      </c>
      <c r="P13764" s="33">
        <v>0</v>
      </c>
      <c r="Q13764" s="33" t="s">
        <v>459</v>
      </c>
      <c r="R13764" s="33" t="s">
        <v>459</v>
      </c>
      <c r="S13764" s="33">
        <v>0</v>
      </c>
      <c r="T13764" s="33"/>
      <c r="U13764" s="33" t="s">
        <v>455</v>
      </c>
    </row>
    <row r="13765" spans="1:21" x14ac:dyDescent="0.25">
      <c r="A13765">
        <v>2017</v>
      </c>
      <c r="B13765" s="6" t="s">
        <v>63</v>
      </c>
      <c r="C13765" s="33">
        <v>17</v>
      </c>
      <c r="D13765" s="33" t="s">
        <v>842</v>
      </c>
      <c r="E13765" s="33"/>
      <c r="F13765" s="33">
        <f t="shared" si="139"/>
        <v>14.616</v>
      </c>
      <c r="G13765" s="33">
        <v>11</v>
      </c>
      <c r="H13765" s="33">
        <v>0</v>
      </c>
      <c r="I13765" s="33"/>
      <c r="J13765" s="33" t="s">
        <v>815</v>
      </c>
      <c r="K13765" s="33">
        <v>40</v>
      </c>
      <c r="L13765" s="33">
        <v>20</v>
      </c>
      <c r="M13765" s="33">
        <v>17</v>
      </c>
      <c r="N13765" s="33">
        <v>0</v>
      </c>
      <c r="O13765" s="33">
        <v>0</v>
      </c>
      <c r="P13765" s="33">
        <v>5</v>
      </c>
      <c r="Q13765" s="33" t="s">
        <v>459</v>
      </c>
      <c r="R13765" s="33" t="s">
        <v>459</v>
      </c>
      <c r="S13765" s="33">
        <v>0</v>
      </c>
      <c r="T13765" s="33"/>
      <c r="U13765" s="33" t="s">
        <v>455</v>
      </c>
    </row>
    <row r="13766" spans="1:21" x14ac:dyDescent="0.25">
      <c r="A13766">
        <v>2017</v>
      </c>
      <c r="B13766" s="6" t="s">
        <v>63</v>
      </c>
      <c r="C13766" s="33">
        <v>18</v>
      </c>
      <c r="D13766" s="33" t="s">
        <v>842</v>
      </c>
      <c r="E13766" s="33"/>
      <c r="F13766" s="33">
        <f t="shared" si="139"/>
        <v>14.616</v>
      </c>
      <c r="G13766" s="33">
        <v>3</v>
      </c>
      <c r="H13766" s="33">
        <v>0</v>
      </c>
      <c r="I13766" s="33"/>
      <c r="J13766" s="33" t="s">
        <v>806</v>
      </c>
      <c r="K13766" s="33">
        <v>15</v>
      </c>
      <c r="L13766" s="33">
        <v>11</v>
      </c>
      <c r="M13766" s="33">
        <v>10</v>
      </c>
      <c r="N13766" s="33">
        <v>0</v>
      </c>
      <c r="O13766" s="33">
        <v>0</v>
      </c>
      <c r="P13766" s="33">
        <v>5</v>
      </c>
      <c r="Q13766" s="33" t="s">
        <v>459</v>
      </c>
      <c r="R13766" s="33" t="s">
        <v>459</v>
      </c>
      <c r="S13766" s="33">
        <v>0</v>
      </c>
      <c r="T13766" s="33"/>
      <c r="U13766" s="33" t="s">
        <v>455</v>
      </c>
    </row>
    <row r="13767" spans="1:21" x14ac:dyDescent="0.25">
      <c r="A13767">
        <v>2017</v>
      </c>
      <c r="B13767" s="6" t="s">
        <v>63</v>
      </c>
      <c r="C13767" s="33">
        <v>19</v>
      </c>
      <c r="D13767" s="33" t="s">
        <v>842</v>
      </c>
      <c r="E13767" s="33"/>
      <c r="F13767" s="33">
        <f t="shared" si="139"/>
        <v>14.616</v>
      </c>
      <c r="G13767" s="33">
        <v>6</v>
      </c>
      <c r="H13767" s="33">
        <v>0</v>
      </c>
      <c r="I13767" s="33"/>
      <c r="J13767" s="33" t="s">
        <v>803</v>
      </c>
      <c r="K13767" s="33">
        <v>40</v>
      </c>
      <c r="L13767" s="33">
        <v>25</v>
      </c>
      <c r="M13767" s="33">
        <v>9</v>
      </c>
      <c r="N13767" s="33">
        <v>0</v>
      </c>
      <c r="O13767" s="33">
        <v>0</v>
      </c>
      <c r="P13767" s="33">
        <v>75</v>
      </c>
      <c r="Q13767" s="33" t="s">
        <v>459</v>
      </c>
      <c r="R13767" s="33" t="s">
        <v>459</v>
      </c>
      <c r="S13767" s="33">
        <v>0</v>
      </c>
      <c r="T13767" s="33"/>
      <c r="U13767" s="33" t="s">
        <v>455</v>
      </c>
    </row>
    <row r="13768" spans="1:21" x14ac:dyDescent="0.25">
      <c r="A13768">
        <v>2017</v>
      </c>
      <c r="B13768" s="6" t="s">
        <v>63</v>
      </c>
      <c r="C13768" s="33">
        <v>20</v>
      </c>
      <c r="D13768" s="33" t="s">
        <v>842</v>
      </c>
      <c r="E13768" s="33"/>
      <c r="F13768" s="33">
        <f t="shared" si="139"/>
        <v>14.616</v>
      </c>
      <c r="G13768" s="33">
        <v>13</v>
      </c>
      <c r="H13768" s="33">
        <v>0</v>
      </c>
      <c r="I13768" s="33"/>
      <c r="J13768" s="33" t="s">
        <v>843</v>
      </c>
      <c r="K13768" s="33">
        <v>65</v>
      </c>
      <c r="L13768" s="33">
        <v>45</v>
      </c>
      <c r="M13768" s="33">
        <v>21</v>
      </c>
      <c r="N13768" s="33">
        <v>0</v>
      </c>
      <c r="O13768" s="33">
        <v>0</v>
      </c>
      <c r="P13768" s="33">
        <v>10</v>
      </c>
      <c r="Q13768" s="33" t="s">
        <v>459</v>
      </c>
      <c r="R13768" s="33" t="s">
        <v>459</v>
      </c>
      <c r="S13768" s="33">
        <v>0</v>
      </c>
      <c r="T13768" s="33"/>
      <c r="U13768" s="33" t="s">
        <v>455</v>
      </c>
    </row>
    <row r="13769" spans="1:21" x14ac:dyDescent="0.25">
      <c r="A13769">
        <v>2017</v>
      </c>
      <c r="B13769" s="6" t="s">
        <v>63</v>
      </c>
      <c r="C13769" s="33">
        <v>1</v>
      </c>
      <c r="D13769" s="33" t="s">
        <v>842</v>
      </c>
      <c r="E13769" s="33">
        <v>2</v>
      </c>
      <c r="F13769" s="33">
        <f xml:space="preserve"> (46*(0.348))</f>
        <v>16.007999999999999</v>
      </c>
      <c r="G13769" s="33">
        <v>5</v>
      </c>
      <c r="H13769" s="33">
        <v>0</v>
      </c>
      <c r="I13769" s="33">
        <f xml:space="preserve"> SUM(G13769:G13787)</f>
        <v>226</v>
      </c>
      <c r="J13769" s="33" t="s">
        <v>799</v>
      </c>
      <c r="K13769" s="33">
        <v>40</v>
      </c>
      <c r="L13769" s="33">
        <v>15</v>
      </c>
      <c r="M13769" s="33">
        <v>12</v>
      </c>
      <c r="N13769" s="33">
        <v>0</v>
      </c>
      <c r="O13769" s="33">
        <v>0</v>
      </c>
      <c r="P13769" s="33">
        <v>50</v>
      </c>
      <c r="Q13769" s="33" t="s">
        <v>459</v>
      </c>
      <c r="R13769" s="33" t="s">
        <v>459</v>
      </c>
      <c r="S13769" s="33">
        <v>0</v>
      </c>
      <c r="T13769" s="33"/>
      <c r="U13769" s="33" t="s">
        <v>455</v>
      </c>
    </row>
    <row r="13770" spans="1:21" x14ac:dyDescent="0.25">
      <c r="A13770">
        <v>2017</v>
      </c>
      <c r="B13770" s="6" t="s">
        <v>63</v>
      </c>
      <c r="C13770" s="33">
        <v>2</v>
      </c>
      <c r="D13770" s="33" t="s">
        <v>842</v>
      </c>
      <c r="E13770" s="33"/>
      <c r="F13770" s="33">
        <f t="shared" ref="F13770:F13787" si="140" xml:space="preserve"> (46*(0.348))</f>
        <v>16.007999999999999</v>
      </c>
      <c r="G13770" s="33">
        <v>12</v>
      </c>
      <c r="H13770" s="33">
        <v>0</v>
      </c>
      <c r="I13770" s="33"/>
      <c r="J13770" s="33" t="s">
        <v>799</v>
      </c>
      <c r="K13770" s="33">
        <v>35</v>
      </c>
      <c r="L13770" s="33">
        <v>20</v>
      </c>
      <c r="M13770" s="33">
        <v>19</v>
      </c>
      <c r="N13770" s="33">
        <v>0</v>
      </c>
      <c r="O13770" s="33">
        <v>0</v>
      </c>
      <c r="P13770" s="33">
        <v>40</v>
      </c>
      <c r="Q13770" s="33" t="s">
        <v>459</v>
      </c>
      <c r="R13770" s="33" t="s">
        <v>459</v>
      </c>
      <c r="S13770" s="33">
        <v>0</v>
      </c>
      <c r="T13770" s="33"/>
      <c r="U13770" s="33" t="s">
        <v>455</v>
      </c>
    </row>
    <row r="13771" spans="1:21" x14ac:dyDescent="0.25">
      <c r="A13771">
        <v>2017</v>
      </c>
      <c r="B13771" s="6" t="s">
        <v>63</v>
      </c>
      <c r="C13771" s="33">
        <v>3</v>
      </c>
      <c r="D13771" s="33" t="s">
        <v>842</v>
      </c>
      <c r="E13771" s="33"/>
      <c r="F13771" s="33">
        <f t="shared" si="140"/>
        <v>16.007999999999999</v>
      </c>
      <c r="G13771" s="33">
        <v>3</v>
      </c>
      <c r="H13771" s="33">
        <v>0</v>
      </c>
      <c r="I13771" s="33"/>
      <c r="J13771" s="33" t="s">
        <v>799</v>
      </c>
      <c r="K13771" s="33">
        <v>22</v>
      </c>
      <c r="L13771" s="33">
        <v>16</v>
      </c>
      <c r="M13771" s="33">
        <v>15</v>
      </c>
      <c r="N13771" s="33">
        <v>0</v>
      </c>
      <c r="O13771" s="33">
        <v>0</v>
      </c>
      <c r="P13771" s="33">
        <v>5</v>
      </c>
      <c r="Q13771" s="33" t="s">
        <v>459</v>
      </c>
      <c r="R13771" s="33" t="s">
        <v>459</v>
      </c>
      <c r="S13771" s="33">
        <v>10</v>
      </c>
      <c r="T13771" s="33"/>
      <c r="U13771" s="33" t="s">
        <v>455</v>
      </c>
    </row>
    <row r="13772" spans="1:21" x14ac:dyDescent="0.25">
      <c r="A13772">
        <v>2017</v>
      </c>
      <c r="B13772" s="6" t="s">
        <v>63</v>
      </c>
      <c r="C13772" s="33">
        <v>4</v>
      </c>
      <c r="D13772" s="33" t="s">
        <v>842</v>
      </c>
      <c r="E13772" s="33"/>
      <c r="F13772" s="33">
        <f t="shared" si="140"/>
        <v>16.007999999999999</v>
      </c>
      <c r="G13772" s="33">
        <v>15</v>
      </c>
      <c r="H13772" s="33">
        <v>0</v>
      </c>
      <c r="I13772" s="33"/>
      <c r="J13772" s="33" t="s">
        <v>843</v>
      </c>
      <c r="K13772" s="33">
        <v>250</v>
      </c>
      <c r="L13772" s="33">
        <v>175</v>
      </c>
      <c r="M13772" s="33">
        <v>95</v>
      </c>
      <c r="N13772" s="33">
        <v>5</v>
      </c>
      <c r="O13772" s="33">
        <v>0</v>
      </c>
      <c r="P13772" s="33">
        <v>80</v>
      </c>
      <c r="Q13772" s="33" t="s">
        <v>459</v>
      </c>
      <c r="R13772" s="33" t="s">
        <v>459</v>
      </c>
      <c r="S13772" s="33">
        <v>5</v>
      </c>
      <c r="T13772" s="33"/>
      <c r="U13772" s="33" t="s">
        <v>847</v>
      </c>
    </row>
    <row r="13773" spans="1:21" x14ac:dyDescent="0.25">
      <c r="A13773">
        <v>2017</v>
      </c>
      <c r="B13773" s="6" t="s">
        <v>63</v>
      </c>
      <c r="C13773" s="33">
        <v>5</v>
      </c>
      <c r="D13773" s="33" t="s">
        <v>842</v>
      </c>
      <c r="E13773" s="33"/>
      <c r="F13773" s="33">
        <f t="shared" si="140"/>
        <v>16.007999999999999</v>
      </c>
      <c r="G13773" s="33">
        <v>5</v>
      </c>
      <c r="H13773" s="33">
        <v>0</v>
      </c>
      <c r="I13773" s="33"/>
      <c r="J13773" s="33" t="s">
        <v>799</v>
      </c>
      <c r="K13773" s="33">
        <v>8</v>
      </c>
      <c r="L13773" s="33">
        <v>6</v>
      </c>
      <c r="M13773" s="33">
        <v>4</v>
      </c>
      <c r="N13773" s="33">
        <v>0</v>
      </c>
      <c r="O13773" s="33">
        <v>0</v>
      </c>
      <c r="P13773" s="33">
        <v>5</v>
      </c>
      <c r="Q13773" s="33" t="s">
        <v>459</v>
      </c>
      <c r="R13773" s="33" t="s">
        <v>459</v>
      </c>
      <c r="S13773" s="33">
        <v>0</v>
      </c>
      <c r="T13773" s="33"/>
      <c r="U13773" s="33" t="s">
        <v>455</v>
      </c>
    </row>
    <row r="13774" spans="1:21" x14ac:dyDescent="0.25">
      <c r="A13774">
        <v>2017</v>
      </c>
      <c r="B13774" s="6" t="s">
        <v>63</v>
      </c>
      <c r="C13774" s="33">
        <v>6</v>
      </c>
      <c r="D13774" s="33" t="s">
        <v>842</v>
      </c>
      <c r="E13774" s="33"/>
      <c r="F13774" s="33">
        <f t="shared" si="140"/>
        <v>16.007999999999999</v>
      </c>
      <c r="G13774" s="33">
        <v>16</v>
      </c>
      <c r="H13774" s="33">
        <v>0</v>
      </c>
      <c r="I13774" s="33"/>
      <c r="J13774" s="33" t="s">
        <v>815</v>
      </c>
      <c r="K13774" s="33">
        <v>50</v>
      </c>
      <c r="L13774" s="33">
        <v>40</v>
      </c>
      <c r="M13774" s="33">
        <v>35</v>
      </c>
      <c r="N13774" s="33">
        <v>0</v>
      </c>
      <c r="O13774" s="33">
        <v>0</v>
      </c>
      <c r="P13774" s="33">
        <v>5</v>
      </c>
      <c r="Q13774" s="33" t="s">
        <v>459</v>
      </c>
      <c r="R13774" s="33" t="s">
        <v>459</v>
      </c>
      <c r="S13774" s="33">
        <v>0</v>
      </c>
      <c r="T13774" s="33"/>
      <c r="U13774" s="33" t="s">
        <v>455</v>
      </c>
    </row>
    <row r="13775" spans="1:21" x14ac:dyDescent="0.25">
      <c r="A13775">
        <v>2017</v>
      </c>
      <c r="B13775" s="6" t="s">
        <v>63</v>
      </c>
      <c r="C13775" s="33">
        <v>7</v>
      </c>
      <c r="D13775" s="33" t="s">
        <v>842</v>
      </c>
      <c r="E13775" s="33"/>
      <c r="F13775" s="33">
        <f t="shared" si="140"/>
        <v>16.007999999999999</v>
      </c>
      <c r="G13775" s="33">
        <v>2</v>
      </c>
      <c r="H13775" s="33">
        <v>0</v>
      </c>
      <c r="I13775" s="33"/>
      <c r="J13775" s="33" t="s">
        <v>803</v>
      </c>
      <c r="K13775" s="33">
        <v>10</v>
      </c>
      <c r="L13775" s="33">
        <v>6</v>
      </c>
      <c r="M13775" s="33">
        <v>5</v>
      </c>
      <c r="N13775" s="33">
        <v>0</v>
      </c>
      <c r="O13775" s="33">
        <v>0</v>
      </c>
      <c r="P13775" s="33">
        <v>1</v>
      </c>
      <c r="Q13775" s="33" t="s">
        <v>459</v>
      </c>
      <c r="R13775" s="33" t="s">
        <v>459</v>
      </c>
      <c r="S13775" s="33">
        <v>0</v>
      </c>
      <c r="T13775" s="33"/>
      <c r="U13775" s="33" t="s">
        <v>455</v>
      </c>
    </row>
    <row r="13776" spans="1:21" x14ac:dyDescent="0.25">
      <c r="A13776">
        <v>2017</v>
      </c>
      <c r="B13776" s="6" t="s">
        <v>63</v>
      </c>
      <c r="C13776" s="33">
        <v>8</v>
      </c>
      <c r="D13776" s="33" t="s">
        <v>842</v>
      </c>
      <c r="E13776" s="33"/>
      <c r="F13776" s="33">
        <f t="shared" si="140"/>
        <v>16.007999999999999</v>
      </c>
      <c r="G13776" s="33">
        <v>3</v>
      </c>
      <c r="H13776" s="33">
        <v>0</v>
      </c>
      <c r="I13776" s="33"/>
      <c r="J13776" s="33" t="s">
        <v>799</v>
      </c>
      <c r="K13776" s="33">
        <v>5</v>
      </c>
      <c r="L13776" s="33">
        <v>5</v>
      </c>
      <c r="M13776" s="33">
        <v>2</v>
      </c>
      <c r="N13776" s="33">
        <v>0</v>
      </c>
      <c r="O13776" s="33">
        <v>0</v>
      </c>
      <c r="P13776" s="33">
        <v>1</v>
      </c>
      <c r="Q13776" s="33" t="s">
        <v>459</v>
      </c>
      <c r="R13776" s="33" t="s">
        <v>459</v>
      </c>
      <c r="S13776" s="33">
        <v>0</v>
      </c>
      <c r="T13776" s="33"/>
      <c r="U13776" s="33" t="s">
        <v>455</v>
      </c>
    </row>
    <row r="13777" spans="1:21" x14ac:dyDescent="0.25">
      <c r="A13777">
        <v>2017</v>
      </c>
      <c r="B13777" s="6" t="s">
        <v>63</v>
      </c>
      <c r="C13777" s="33">
        <v>9</v>
      </c>
      <c r="D13777" s="33" t="s">
        <v>842</v>
      </c>
      <c r="E13777" s="33"/>
      <c r="F13777" s="33">
        <f t="shared" si="140"/>
        <v>16.007999999999999</v>
      </c>
      <c r="G13777" s="33">
        <v>25</v>
      </c>
      <c r="H13777" s="33">
        <v>0</v>
      </c>
      <c r="I13777" s="33"/>
      <c r="J13777" s="33" t="s">
        <v>819</v>
      </c>
      <c r="K13777" s="33">
        <v>110</v>
      </c>
      <c r="L13777" s="33">
        <v>75</v>
      </c>
      <c r="M13777" s="33">
        <v>25</v>
      </c>
      <c r="N13777" s="33">
        <v>0</v>
      </c>
      <c r="O13777" s="33">
        <v>0</v>
      </c>
      <c r="P13777" s="33">
        <v>5</v>
      </c>
      <c r="Q13777" s="33" t="s">
        <v>459</v>
      </c>
      <c r="R13777" s="33" t="s">
        <v>459</v>
      </c>
      <c r="S13777" s="33">
        <v>0</v>
      </c>
      <c r="T13777" s="33"/>
      <c r="U13777" s="33" t="s">
        <v>455</v>
      </c>
    </row>
    <row r="13778" spans="1:21" x14ac:dyDescent="0.25">
      <c r="A13778">
        <v>2017</v>
      </c>
      <c r="B13778" s="6" t="s">
        <v>63</v>
      </c>
      <c r="C13778" s="33">
        <v>10</v>
      </c>
      <c r="D13778" s="33" t="s">
        <v>842</v>
      </c>
      <c r="E13778" s="33"/>
      <c r="F13778" s="33">
        <f t="shared" si="140"/>
        <v>16.007999999999999</v>
      </c>
      <c r="G13778" s="33">
        <v>20</v>
      </c>
      <c r="H13778" s="33">
        <v>0</v>
      </c>
      <c r="I13778" s="33"/>
      <c r="J13778" s="33" t="s">
        <v>826</v>
      </c>
      <c r="K13778" s="33">
        <v>55</v>
      </c>
      <c r="L13778" s="33">
        <v>45</v>
      </c>
      <c r="M13778" s="33">
        <v>20</v>
      </c>
      <c r="N13778" s="33">
        <v>0</v>
      </c>
      <c r="O13778" s="33">
        <v>0</v>
      </c>
      <c r="P13778" s="33">
        <v>80</v>
      </c>
      <c r="Q13778" s="33" t="s">
        <v>459</v>
      </c>
      <c r="R13778" s="33" t="s">
        <v>459</v>
      </c>
      <c r="S13778" s="33">
        <v>0</v>
      </c>
      <c r="T13778" s="33"/>
      <c r="U13778" s="33" t="s">
        <v>455</v>
      </c>
    </row>
    <row r="13779" spans="1:21" x14ac:dyDescent="0.25">
      <c r="A13779">
        <v>2017</v>
      </c>
      <c r="B13779" s="6" t="s">
        <v>63</v>
      </c>
      <c r="C13779" s="33">
        <v>11</v>
      </c>
      <c r="D13779" s="33" t="s">
        <v>842</v>
      </c>
      <c r="E13779" s="33"/>
      <c r="F13779" s="33">
        <f t="shared" si="140"/>
        <v>16.007999999999999</v>
      </c>
      <c r="G13779" s="33">
        <v>15</v>
      </c>
      <c r="H13779" s="33">
        <v>0</v>
      </c>
      <c r="I13779" s="33"/>
      <c r="J13779" s="33" t="s">
        <v>843</v>
      </c>
      <c r="K13779" s="33">
        <v>35</v>
      </c>
      <c r="L13779" s="33">
        <v>22</v>
      </c>
      <c r="M13779" s="33">
        <v>11</v>
      </c>
      <c r="N13779" s="33">
        <v>0</v>
      </c>
      <c r="O13779" s="33">
        <v>0</v>
      </c>
      <c r="P13779" s="33">
        <v>5</v>
      </c>
      <c r="Q13779" s="33" t="s">
        <v>459</v>
      </c>
      <c r="R13779" s="33" t="s">
        <v>459</v>
      </c>
      <c r="S13779" s="33">
        <v>5</v>
      </c>
      <c r="T13779" s="33"/>
      <c r="U13779" s="33" t="s">
        <v>455</v>
      </c>
    </row>
    <row r="13780" spans="1:21" x14ac:dyDescent="0.25">
      <c r="A13780">
        <v>2017</v>
      </c>
      <c r="B13780" s="6" t="s">
        <v>63</v>
      </c>
      <c r="C13780" s="33">
        <v>12</v>
      </c>
      <c r="D13780" s="33" t="s">
        <v>842</v>
      </c>
      <c r="E13780" s="33"/>
      <c r="F13780" s="33">
        <f t="shared" si="140"/>
        <v>16.007999999999999</v>
      </c>
      <c r="G13780" s="33">
        <v>10</v>
      </c>
      <c r="H13780" s="33">
        <v>0</v>
      </c>
      <c r="I13780" s="33"/>
      <c r="J13780" s="33" t="s">
        <v>826</v>
      </c>
      <c r="K13780" s="33">
        <v>50</v>
      </c>
      <c r="L13780" s="33">
        <v>40</v>
      </c>
      <c r="M13780" s="33">
        <v>15</v>
      </c>
      <c r="N13780" s="33">
        <v>0</v>
      </c>
      <c r="O13780" s="33">
        <v>0</v>
      </c>
      <c r="P13780" s="33">
        <v>1</v>
      </c>
      <c r="Q13780" s="33" t="s">
        <v>459</v>
      </c>
      <c r="R13780" s="33" t="s">
        <v>459</v>
      </c>
      <c r="S13780" s="33">
        <v>0</v>
      </c>
      <c r="T13780" s="33"/>
      <c r="U13780" s="33" t="s">
        <v>455</v>
      </c>
    </row>
    <row r="13781" spans="1:21" x14ac:dyDescent="0.25">
      <c r="A13781">
        <v>2017</v>
      </c>
      <c r="B13781" s="6" t="s">
        <v>63</v>
      </c>
      <c r="C13781" s="33">
        <v>13</v>
      </c>
      <c r="D13781" s="33" t="s">
        <v>842</v>
      </c>
      <c r="E13781" s="33"/>
      <c r="F13781" s="33">
        <f t="shared" si="140"/>
        <v>16.007999999999999</v>
      </c>
      <c r="G13781" s="33">
        <v>9</v>
      </c>
      <c r="H13781" s="33">
        <v>0</v>
      </c>
      <c r="I13781" s="33"/>
      <c r="J13781" s="33" t="s">
        <v>843</v>
      </c>
      <c r="K13781" s="33">
        <v>19</v>
      </c>
      <c r="L13781" s="33">
        <v>11</v>
      </c>
      <c r="M13781" s="33">
        <v>6</v>
      </c>
      <c r="N13781" s="33">
        <v>0</v>
      </c>
      <c r="O13781" s="33">
        <v>0</v>
      </c>
      <c r="P13781" s="33">
        <v>10</v>
      </c>
      <c r="Q13781" s="33" t="s">
        <v>459</v>
      </c>
      <c r="R13781" s="33" t="s">
        <v>459</v>
      </c>
      <c r="S13781" s="33">
        <v>0</v>
      </c>
      <c r="T13781" s="33"/>
      <c r="U13781" s="33" t="s">
        <v>455</v>
      </c>
    </row>
    <row r="13782" spans="1:21" x14ac:dyDescent="0.25">
      <c r="A13782">
        <v>2017</v>
      </c>
      <c r="B13782" s="6" t="s">
        <v>63</v>
      </c>
      <c r="C13782" s="33">
        <v>14</v>
      </c>
      <c r="D13782" s="33" t="s">
        <v>842</v>
      </c>
      <c r="E13782" s="33"/>
      <c r="F13782" s="33">
        <f t="shared" si="140"/>
        <v>16.007999999999999</v>
      </c>
      <c r="G13782" s="33">
        <v>45</v>
      </c>
      <c r="H13782" s="33">
        <v>0</v>
      </c>
      <c r="I13782" s="33"/>
      <c r="J13782" s="33" t="s">
        <v>846</v>
      </c>
      <c r="K13782" s="33">
        <v>350</v>
      </c>
      <c r="L13782" s="33">
        <v>225</v>
      </c>
      <c r="M13782" s="33">
        <v>125</v>
      </c>
      <c r="N13782" s="33">
        <v>0</v>
      </c>
      <c r="O13782" s="33">
        <v>0</v>
      </c>
      <c r="P13782" s="33">
        <v>25</v>
      </c>
      <c r="Q13782" s="33" t="s">
        <v>459</v>
      </c>
      <c r="R13782" s="33" t="s">
        <v>459</v>
      </c>
      <c r="S13782" s="33">
        <v>0</v>
      </c>
      <c r="T13782" s="33"/>
      <c r="U13782" s="33" t="s">
        <v>848</v>
      </c>
    </row>
    <row r="13783" spans="1:21" x14ac:dyDescent="0.25">
      <c r="A13783">
        <v>2017</v>
      </c>
      <c r="B13783" s="6" t="s">
        <v>63</v>
      </c>
      <c r="C13783" s="33">
        <v>15</v>
      </c>
      <c r="D13783" s="33" t="s">
        <v>842</v>
      </c>
      <c r="E13783" s="33"/>
      <c r="F13783" s="33">
        <f t="shared" si="140"/>
        <v>16.007999999999999</v>
      </c>
      <c r="G13783" s="33">
        <v>20</v>
      </c>
      <c r="H13783" s="33">
        <v>0</v>
      </c>
      <c r="I13783" s="33"/>
      <c r="J13783" s="33" t="s">
        <v>846</v>
      </c>
      <c r="K13783" s="33">
        <v>40</v>
      </c>
      <c r="L13783" s="33">
        <v>25</v>
      </c>
      <c r="M13783" s="33">
        <v>15</v>
      </c>
      <c r="N13783" s="33">
        <v>0</v>
      </c>
      <c r="O13783" s="33">
        <v>0</v>
      </c>
      <c r="P13783" s="33">
        <v>1</v>
      </c>
      <c r="Q13783" s="33" t="s">
        <v>459</v>
      </c>
      <c r="R13783" s="33" t="s">
        <v>459</v>
      </c>
      <c r="S13783" s="33">
        <v>0</v>
      </c>
      <c r="T13783" s="33"/>
      <c r="U13783" s="33" t="s">
        <v>455</v>
      </c>
    </row>
    <row r="13784" spans="1:21" x14ac:dyDescent="0.25">
      <c r="A13784">
        <v>2017</v>
      </c>
      <c r="B13784" s="6" t="s">
        <v>63</v>
      </c>
      <c r="C13784" s="33">
        <v>16</v>
      </c>
      <c r="D13784" s="33" t="s">
        <v>842</v>
      </c>
      <c r="E13784" s="33"/>
      <c r="F13784" s="33">
        <f t="shared" si="140"/>
        <v>16.007999999999999</v>
      </c>
      <c r="G13784" s="33">
        <v>10</v>
      </c>
      <c r="H13784" s="33">
        <v>0</v>
      </c>
      <c r="I13784" s="33"/>
      <c r="J13784" s="33" t="s">
        <v>802</v>
      </c>
      <c r="K13784" s="33">
        <v>15</v>
      </c>
      <c r="L13784" s="33">
        <v>12</v>
      </c>
      <c r="M13784" s="33">
        <v>10</v>
      </c>
      <c r="N13784" s="33">
        <v>0</v>
      </c>
      <c r="O13784" s="33">
        <v>0</v>
      </c>
      <c r="P13784" s="33">
        <v>40</v>
      </c>
      <c r="Q13784" s="33" t="s">
        <v>459</v>
      </c>
      <c r="R13784" s="33" t="s">
        <v>459</v>
      </c>
      <c r="S13784" s="33">
        <v>0</v>
      </c>
      <c r="T13784" s="33"/>
      <c r="U13784" s="33" t="s">
        <v>455</v>
      </c>
    </row>
    <row r="13785" spans="1:21" x14ac:dyDescent="0.25">
      <c r="A13785">
        <v>2017</v>
      </c>
      <c r="B13785" s="6" t="s">
        <v>63</v>
      </c>
      <c r="C13785" s="33">
        <v>17</v>
      </c>
      <c r="D13785" s="33" t="s">
        <v>842</v>
      </c>
      <c r="E13785" s="33"/>
      <c r="F13785" s="33">
        <f t="shared" si="140"/>
        <v>16.007999999999999</v>
      </c>
      <c r="G13785" s="33">
        <v>5</v>
      </c>
      <c r="H13785" s="33">
        <v>0</v>
      </c>
      <c r="I13785" s="33"/>
      <c r="J13785" s="33" t="s">
        <v>799</v>
      </c>
      <c r="K13785" s="33">
        <v>12</v>
      </c>
      <c r="L13785" s="33">
        <v>10</v>
      </c>
      <c r="M13785" s="33">
        <v>10</v>
      </c>
      <c r="N13785" s="33">
        <v>0</v>
      </c>
      <c r="O13785" s="33">
        <v>0</v>
      </c>
      <c r="P13785" s="33">
        <v>0</v>
      </c>
      <c r="Q13785" s="33" t="s">
        <v>459</v>
      </c>
      <c r="R13785" s="33" t="s">
        <v>459</v>
      </c>
      <c r="S13785" s="33">
        <v>0</v>
      </c>
      <c r="T13785" s="33"/>
      <c r="U13785" s="33" t="s">
        <v>455</v>
      </c>
    </row>
    <row r="13786" spans="1:21" x14ac:dyDescent="0.25">
      <c r="A13786">
        <v>2017</v>
      </c>
      <c r="B13786" s="6" t="s">
        <v>63</v>
      </c>
      <c r="C13786" s="33">
        <v>18</v>
      </c>
      <c r="D13786" s="33" t="s">
        <v>842</v>
      </c>
      <c r="E13786" s="33"/>
      <c r="F13786" s="33">
        <f t="shared" si="140"/>
        <v>16.007999999999999</v>
      </c>
      <c r="G13786" s="33">
        <v>2</v>
      </c>
      <c r="H13786" s="33">
        <v>0</v>
      </c>
      <c r="I13786" s="33"/>
      <c r="J13786" s="33" t="s">
        <v>803</v>
      </c>
      <c r="K13786" s="33">
        <v>6</v>
      </c>
      <c r="L13786" s="33">
        <v>6</v>
      </c>
      <c r="M13786" s="33">
        <v>2</v>
      </c>
      <c r="N13786" s="33">
        <v>0</v>
      </c>
      <c r="O13786" s="33">
        <v>0</v>
      </c>
      <c r="P13786" s="33">
        <v>1</v>
      </c>
      <c r="Q13786" s="33" t="s">
        <v>459</v>
      </c>
      <c r="R13786" s="33" t="s">
        <v>459</v>
      </c>
      <c r="S13786" s="33">
        <v>0</v>
      </c>
      <c r="T13786" s="33"/>
      <c r="U13786" s="33" t="s">
        <v>455</v>
      </c>
    </row>
    <row r="13787" spans="1:21" x14ac:dyDescent="0.25">
      <c r="A13787">
        <v>2017</v>
      </c>
      <c r="B13787" s="6" t="s">
        <v>63</v>
      </c>
      <c r="C13787" s="33">
        <v>19</v>
      </c>
      <c r="D13787" s="33" t="s">
        <v>842</v>
      </c>
      <c r="E13787" s="33"/>
      <c r="F13787" s="33">
        <f t="shared" si="140"/>
        <v>16.007999999999999</v>
      </c>
      <c r="G13787" s="33">
        <v>4</v>
      </c>
      <c r="H13787" s="33">
        <v>0</v>
      </c>
      <c r="I13787" s="33"/>
      <c r="J13787" s="33" t="s">
        <v>839</v>
      </c>
      <c r="K13787" s="33">
        <v>6</v>
      </c>
      <c r="L13787" s="33">
        <v>5</v>
      </c>
      <c r="M13787" s="33">
        <v>3</v>
      </c>
      <c r="N13787" s="33">
        <v>0</v>
      </c>
      <c r="O13787" s="33">
        <v>0</v>
      </c>
      <c r="P13787" s="33">
        <v>0</v>
      </c>
      <c r="Q13787" s="33" t="s">
        <v>459</v>
      </c>
      <c r="R13787" s="33" t="s">
        <v>459</v>
      </c>
      <c r="S13787" s="33">
        <v>0</v>
      </c>
      <c r="T13787" s="33"/>
      <c r="U13787" s="33" t="s">
        <v>455</v>
      </c>
    </row>
    <row r="13788" spans="1:21" x14ac:dyDescent="0.25">
      <c r="A13788">
        <v>2017</v>
      </c>
      <c r="B13788" s="6" t="s">
        <v>63</v>
      </c>
      <c r="C13788" s="33">
        <v>1</v>
      </c>
      <c r="D13788" s="33" t="s">
        <v>842</v>
      </c>
      <c r="E13788" s="33">
        <v>3</v>
      </c>
      <c r="F13788" s="33">
        <f xml:space="preserve"> (44*(0.348))</f>
        <v>15.311999999999999</v>
      </c>
      <c r="G13788" s="33">
        <v>11</v>
      </c>
      <c r="H13788" s="33">
        <v>0</v>
      </c>
      <c r="I13788" s="33">
        <f xml:space="preserve"> SUM(G13788:G13805)</f>
        <v>184</v>
      </c>
      <c r="J13788" s="33" t="s">
        <v>815</v>
      </c>
      <c r="K13788" s="33">
        <v>35</v>
      </c>
      <c r="L13788" s="33">
        <v>25</v>
      </c>
      <c r="M13788" s="33">
        <v>20</v>
      </c>
      <c r="N13788" s="33">
        <v>0</v>
      </c>
      <c r="O13788" s="33">
        <v>0</v>
      </c>
      <c r="P13788" s="33">
        <v>70</v>
      </c>
      <c r="Q13788" s="33" t="s">
        <v>459</v>
      </c>
      <c r="R13788" s="33" t="s">
        <v>459</v>
      </c>
      <c r="S13788" s="33">
        <v>0</v>
      </c>
      <c r="T13788" s="33"/>
      <c r="U13788" s="33" t="s">
        <v>455</v>
      </c>
    </row>
    <row r="13789" spans="1:21" x14ac:dyDescent="0.25">
      <c r="A13789">
        <v>2017</v>
      </c>
      <c r="B13789" s="6" t="s">
        <v>63</v>
      </c>
      <c r="C13789" s="33">
        <v>2</v>
      </c>
      <c r="D13789" s="33" t="s">
        <v>842</v>
      </c>
      <c r="E13789" s="33"/>
      <c r="F13789" s="33">
        <f t="shared" ref="F13789:F13805" si="141" xml:space="preserve"> (44*(0.348))</f>
        <v>15.311999999999999</v>
      </c>
      <c r="G13789" s="33">
        <v>10</v>
      </c>
      <c r="H13789" s="33">
        <v>0</v>
      </c>
      <c r="I13789" s="33"/>
      <c r="J13789" s="33" t="s">
        <v>846</v>
      </c>
      <c r="K13789" s="33">
        <v>25</v>
      </c>
      <c r="L13789" s="33">
        <v>22</v>
      </c>
      <c r="M13789" s="33">
        <v>20</v>
      </c>
      <c r="N13789" s="33">
        <v>0</v>
      </c>
      <c r="O13789" s="33">
        <v>0</v>
      </c>
      <c r="P13789" s="33">
        <v>25</v>
      </c>
      <c r="Q13789" s="33" t="s">
        <v>459</v>
      </c>
      <c r="R13789" s="33" t="s">
        <v>459</v>
      </c>
      <c r="S13789" s="33">
        <v>5</v>
      </c>
      <c r="T13789" s="33"/>
      <c r="U13789" s="33" t="s">
        <v>849</v>
      </c>
    </row>
    <row r="13790" spans="1:21" x14ac:dyDescent="0.25">
      <c r="A13790">
        <v>2017</v>
      </c>
      <c r="B13790" s="6" t="s">
        <v>63</v>
      </c>
      <c r="C13790" s="33">
        <v>3</v>
      </c>
      <c r="D13790" s="33" t="s">
        <v>842</v>
      </c>
      <c r="E13790" s="33"/>
      <c r="F13790" s="33">
        <f t="shared" si="141"/>
        <v>15.311999999999999</v>
      </c>
      <c r="G13790" s="33">
        <v>10</v>
      </c>
      <c r="H13790" s="33">
        <v>0</v>
      </c>
      <c r="I13790" s="33"/>
      <c r="J13790" s="33" t="s">
        <v>799</v>
      </c>
      <c r="K13790" s="33">
        <v>18</v>
      </c>
      <c r="L13790" s="33">
        <v>12</v>
      </c>
      <c r="M13790" s="33">
        <v>10</v>
      </c>
      <c r="N13790" s="33">
        <v>0</v>
      </c>
      <c r="O13790" s="33">
        <v>0</v>
      </c>
      <c r="P13790" s="33">
        <v>5</v>
      </c>
      <c r="Q13790" s="33" t="s">
        <v>459</v>
      </c>
      <c r="R13790" s="33" t="s">
        <v>459</v>
      </c>
      <c r="S13790" s="33">
        <v>0</v>
      </c>
      <c r="T13790" s="33"/>
      <c r="U13790" s="33" t="s">
        <v>455</v>
      </c>
    </row>
    <row r="13791" spans="1:21" x14ac:dyDescent="0.25">
      <c r="A13791">
        <v>2017</v>
      </c>
      <c r="B13791" s="6" t="s">
        <v>63</v>
      </c>
      <c r="C13791" s="33">
        <v>4</v>
      </c>
      <c r="D13791" s="33" t="s">
        <v>842</v>
      </c>
      <c r="E13791" s="33"/>
      <c r="F13791" s="33">
        <f t="shared" si="141"/>
        <v>15.311999999999999</v>
      </c>
      <c r="G13791" s="33">
        <v>10</v>
      </c>
      <c r="H13791" s="33">
        <v>0</v>
      </c>
      <c r="I13791" s="33"/>
      <c r="J13791" s="33" t="s">
        <v>803</v>
      </c>
      <c r="K13791" s="33">
        <v>15</v>
      </c>
      <c r="L13791" s="33">
        <v>10</v>
      </c>
      <c r="M13791" s="33">
        <v>5</v>
      </c>
      <c r="N13791" s="33">
        <v>0</v>
      </c>
      <c r="O13791" s="33">
        <v>0</v>
      </c>
      <c r="P13791" s="33">
        <v>1</v>
      </c>
      <c r="Q13791" s="33" t="s">
        <v>459</v>
      </c>
      <c r="R13791" s="33" t="s">
        <v>459</v>
      </c>
      <c r="S13791" s="33">
        <v>0</v>
      </c>
      <c r="T13791" s="33"/>
      <c r="U13791" s="33" t="s">
        <v>94</v>
      </c>
    </row>
    <row r="13792" spans="1:21" x14ac:dyDescent="0.25">
      <c r="A13792">
        <v>2017</v>
      </c>
      <c r="B13792" s="6" t="s">
        <v>63</v>
      </c>
      <c r="C13792" s="33">
        <v>5</v>
      </c>
      <c r="D13792" s="33" t="s">
        <v>842</v>
      </c>
      <c r="E13792" s="33"/>
      <c r="F13792" s="33">
        <f t="shared" si="141"/>
        <v>15.311999999999999</v>
      </c>
      <c r="G13792" s="33">
        <v>25</v>
      </c>
      <c r="H13792" s="33">
        <v>0</v>
      </c>
      <c r="I13792" s="33"/>
      <c r="J13792" s="33" t="s">
        <v>799</v>
      </c>
      <c r="K13792" s="33">
        <v>40</v>
      </c>
      <c r="L13792" s="33">
        <v>20</v>
      </c>
      <c r="M13792" s="33">
        <v>20</v>
      </c>
      <c r="N13792" s="33">
        <v>0</v>
      </c>
      <c r="O13792" s="33">
        <v>0</v>
      </c>
      <c r="P13792" s="33">
        <v>40</v>
      </c>
      <c r="Q13792" s="33" t="s">
        <v>459</v>
      </c>
      <c r="R13792" s="33" t="s">
        <v>459</v>
      </c>
      <c r="S13792" s="33">
        <v>0</v>
      </c>
      <c r="T13792" s="33"/>
      <c r="U13792" s="33" t="s">
        <v>455</v>
      </c>
    </row>
    <row r="13793" spans="1:21" x14ac:dyDescent="0.25">
      <c r="A13793">
        <v>2017</v>
      </c>
      <c r="B13793" s="6" t="s">
        <v>63</v>
      </c>
      <c r="C13793" s="33">
        <v>6</v>
      </c>
      <c r="D13793" s="33" t="s">
        <v>842</v>
      </c>
      <c r="E13793" s="33"/>
      <c r="F13793" s="33">
        <f t="shared" si="141"/>
        <v>15.311999999999999</v>
      </c>
      <c r="G13793" s="33">
        <v>5</v>
      </c>
      <c r="H13793" s="33">
        <v>0</v>
      </c>
      <c r="I13793" s="33"/>
      <c r="J13793" s="33" t="s">
        <v>799</v>
      </c>
      <c r="K13793" s="33">
        <v>15</v>
      </c>
      <c r="L13793" s="33">
        <v>10</v>
      </c>
      <c r="M13793" s="33">
        <v>12</v>
      </c>
      <c r="N13793" s="33">
        <v>0</v>
      </c>
      <c r="O13793" s="33">
        <v>0</v>
      </c>
      <c r="P13793" s="33">
        <v>45</v>
      </c>
      <c r="Q13793" s="33" t="s">
        <v>459</v>
      </c>
      <c r="R13793" s="33" t="s">
        <v>459</v>
      </c>
      <c r="S13793" s="33">
        <v>5</v>
      </c>
      <c r="T13793" s="33"/>
      <c r="U13793" s="33" t="s">
        <v>455</v>
      </c>
    </row>
    <row r="13794" spans="1:21" x14ac:dyDescent="0.25">
      <c r="A13794">
        <v>2017</v>
      </c>
      <c r="B13794" s="6" t="s">
        <v>63</v>
      </c>
      <c r="C13794" s="33">
        <v>7</v>
      </c>
      <c r="D13794" s="33" t="s">
        <v>842</v>
      </c>
      <c r="E13794" s="33"/>
      <c r="F13794" s="33">
        <f t="shared" si="141"/>
        <v>15.311999999999999</v>
      </c>
      <c r="G13794" s="33">
        <v>20</v>
      </c>
      <c r="H13794" s="33">
        <v>0</v>
      </c>
      <c r="I13794" s="33"/>
      <c r="J13794" s="33" t="s">
        <v>828</v>
      </c>
      <c r="K13794" s="33">
        <v>125</v>
      </c>
      <c r="L13794" s="33">
        <v>115</v>
      </c>
      <c r="M13794" s="33">
        <v>44</v>
      </c>
      <c r="N13794" s="33">
        <v>0</v>
      </c>
      <c r="O13794" s="33">
        <v>0</v>
      </c>
      <c r="P13794" s="33">
        <v>5</v>
      </c>
      <c r="Q13794" s="33" t="s">
        <v>459</v>
      </c>
      <c r="R13794" s="33" t="s">
        <v>459</v>
      </c>
      <c r="S13794" s="33">
        <v>0</v>
      </c>
      <c r="T13794" s="33"/>
      <c r="U13794" s="33" t="s">
        <v>455</v>
      </c>
    </row>
    <row r="13795" spans="1:21" x14ac:dyDescent="0.25">
      <c r="A13795">
        <v>2017</v>
      </c>
      <c r="B13795" s="6" t="s">
        <v>63</v>
      </c>
      <c r="C13795" s="33">
        <v>8</v>
      </c>
      <c r="D13795" s="33" t="s">
        <v>842</v>
      </c>
      <c r="E13795" s="33"/>
      <c r="F13795" s="33">
        <f t="shared" si="141"/>
        <v>15.311999999999999</v>
      </c>
      <c r="G13795" s="33">
        <v>5</v>
      </c>
      <c r="H13795" s="33">
        <v>0</v>
      </c>
      <c r="I13795" s="33"/>
      <c r="J13795" s="33" t="s">
        <v>803</v>
      </c>
      <c r="K13795" s="33">
        <v>10</v>
      </c>
      <c r="L13795" s="33">
        <v>10</v>
      </c>
      <c r="M13795" s="33">
        <v>6</v>
      </c>
      <c r="N13795" s="33">
        <v>0</v>
      </c>
      <c r="O13795" s="33">
        <v>0</v>
      </c>
      <c r="P13795" s="33">
        <v>10</v>
      </c>
      <c r="Q13795" s="33" t="s">
        <v>459</v>
      </c>
      <c r="R13795" s="33" t="s">
        <v>459</v>
      </c>
      <c r="S13795" s="33">
        <v>0</v>
      </c>
      <c r="T13795" s="33"/>
      <c r="U13795" s="33" t="s">
        <v>455</v>
      </c>
    </row>
    <row r="13796" spans="1:21" x14ac:dyDescent="0.25">
      <c r="A13796">
        <v>2017</v>
      </c>
      <c r="B13796" s="6" t="s">
        <v>63</v>
      </c>
      <c r="C13796" s="33">
        <v>9</v>
      </c>
      <c r="D13796" s="33" t="s">
        <v>842</v>
      </c>
      <c r="E13796" s="33"/>
      <c r="F13796" s="33">
        <f t="shared" si="141"/>
        <v>15.311999999999999</v>
      </c>
      <c r="G13796" s="33">
        <v>2</v>
      </c>
      <c r="H13796" s="33">
        <v>0</v>
      </c>
      <c r="I13796" s="33"/>
      <c r="J13796" s="33" t="s">
        <v>839</v>
      </c>
      <c r="K13796" s="33">
        <v>9</v>
      </c>
      <c r="L13796" s="33">
        <v>5</v>
      </c>
      <c r="M13796" s="33">
        <v>2</v>
      </c>
      <c r="N13796" s="33">
        <v>0</v>
      </c>
      <c r="O13796" s="33">
        <v>0</v>
      </c>
      <c r="P13796" s="33">
        <v>0</v>
      </c>
      <c r="Q13796" s="33" t="s">
        <v>459</v>
      </c>
      <c r="R13796" s="33" t="s">
        <v>459</v>
      </c>
      <c r="S13796" s="33">
        <v>0</v>
      </c>
      <c r="T13796" s="33"/>
      <c r="U13796" s="33" t="s">
        <v>455</v>
      </c>
    </row>
    <row r="13797" spans="1:21" x14ac:dyDescent="0.25">
      <c r="A13797">
        <v>2017</v>
      </c>
      <c r="B13797" s="6" t="s">
        <v>63</v>
      </c>
      <c r="C13797" s="33">
        <v>10</v>
      </c>
      <c r="D13797" s="33" t="s">
        <v>842</v>
      </c>
      <c r="E13797" s="33"/>
      <c r="F13797" s="33">
        <f t="shared" si="141"/>
        <v>15.311999999999999</v>
      </c>
      <c r="G13797" s="33">
        <v>10</v>
      </c>
      <c r="H13797" s="33">
        <v>0</v>
      </c>
      <c r="I13797" s="33"/>
      <c r="J13797" s="33" t="s">
        <v>803</v>
      </c>
      <c r="K13797" s="33">
        <v>12</v>
      </c>
      <c r="L13797" s="33">
        <v>10</v>
      </c>
      <c r="M13797" s="33">
        <v>2</v>
      </c>
      <c r="N13797" s="33">
        <v>0</v>
      </c>
      <c r="O13797" s="33">
        <v>0</v>
      </c>
      <c r="P13797" s="33">
        <v>0</v>
      </c>
      <c r="Q13797" s="33" t="s">
        <v>459</v>
      </c>
      <c r="R13797" s="33" t="s">
        <v>459</v>
      </c>
      <c r="S13797" s="33">
        <v>0</v>
      </c>
      <c r="T13797" s="33"/>
      <c r="U13797" s="33" t="s">
        <v>455</v>
      </c>
    </row>
    <row r="13798" spans="1:21" x14ac:dyDescent="0.25">
      <c r="A13798">
        <v>2017</v>
      </c>
      <c r="B13798" s="6" t="s">
        <v>63</v>
      </c>
      <c r="C13798" s="33">
        <v>11</v>
      </c>
      <c r="D13798" s="33" t="s">
        <v>842</v>
      </c>
      <c r="E13798" s="33"/>
      <c r="F13798" s="33">
        <f t="shared" si="141"/>
        <v>15.311999999999999</v>
      </c>
      <c r="G13798" s="33">
        <v>5</v>
      </c>
      <c r="H13798" s="33">
        <v>0</v>
      </c>
      <c r="I13798" s="33"/>
      <c r="J13798" s="33" t="s">
        <v>799</v>
      </c>
      <c r="K13798" s="33">
        <v>20</v>
      </c>
      <c r="L13798" s="33">
        <v>10</v>
      </c>
      <c r="M13798" s="33">
        <v>15</v>
      </c>
      <c r="N13798" s="33">
        <v>0</v>
      </c>
      <c r="O13798" s="33">
        <v>0</v>
      </c>
      <c r="P13798" s="33">
        <v>25</v>
      </c>
      <c r="Q13798" s="33" t="s">
        <v>459</v>
      </c>
      <c r="R13798" s="33" t="s">
        <v>459</v>
      </c>
      <c r="S13798" s="33">
        <v>0</v>
      </c>
      <c r="T13798" s="33"/>
      <c r="U13798" s="33" t="s">
        <v>850</v>
      </c>
    </row>
    <row r="13799" spans="1:21" x14ac:dyDescent="0.25">
      <c r="A13799">
        <v>2017</v>
      </c>
      <c r="B13799" s="6" t="s">
        <v>63</v>
      </c>
      <c r="C13799" s="33">
        <v>12</v>
      </c>
      <c r="D13799" s="33" t="s">
        <v>842</v>
      </c>
      <c r="E13799" s="33"/>
      <c r="F13799" s="33">
        <f t="shared" si="141"/>
        <v>15.311999999999999</v>
      </c>
      <c r="G13799" s="33">
        <v>22</v>
      </c>
      <c r="H13799" s="33">
        <v>0</v>
      </c>
      <c r="I13799" s="33"/>
      <c r="J13799" s="33" t="s">
        <v>846</v>
      </c>
      <c r="K13799" s="33">
        <v>110</v>
      </c>
      <c r="L13799" s="33">
        <v>80</v>
      </c>
      <c r="M13799" s="33">
        <v>75</v>
      </c>
      <c r="N13799" s="33">
        <v>0</v>
      </c>
      <c r="O13799" s="33">
        <v>0</v>
      </c>
      <c r="P13799" s="33">
        <v>10</v>
      </c>
      <c r="Q13799" s="33" t="s">
        <v>459</v>
      </c>
      <c r="R13799" s="33" t="s">
        <v>459</v>
      </c>
      <c r="S13799" s="33">
        <v>0</v>
      </c>
      <c r="T13799" s="33"/>
      <c r="U13799" s="33" t="s">
        <v>455</v>
      </c>
    </row>
    <row r="13800" spans="1:21" x14ac:dyDescent="0.25">
      <c r="A13800">
        <v>2017</v>
      </c>
      <c r="B13800" s="6" t="s">
        <v>63</v>
      </c>
      <c r="C13800" s="33">
        <v>13</v>
      </c>
      <c r="D13800" s="33" t="s">
        <v>842</v>
      </c>
      <c r="E13800" s="33"/>
      <c r="F13800" s="33">
        <f t="shared" si="141"/>
        <v>15.311999999999999</v>
      </c>
      <c r="G13800" s="33">
        <v>2</v>
      </c>
      <c r="H13800" s="33">
        <v>0</v>
      </c>
      <c r="I13800" s="33"/>
      <c r="J13800" s="33" t="s">
        <v>816</v>
      </c>
      <c r="K13800" s="33">
        <v>18</v>
      </c>
      <c r="L13800" s="33">
        <v>10</v>
      </c>
      <c r="M13800" s="33">
        <v>15</v>
      </c>
      <c r="N13800" s="33">
        <v>0</v>
      </c>
      <c r="O13800" s="33">
        <v>0</v>
      </c>
      <c r="P13800" s="33">
        <v>5</v>
      </c>
      <c r="Q13800" s="33" t="s">
        <v>459</v>
      </c>
      <c r="R13800" s="33" t="s">
        <v>459</v>
      </c>
      <c r="S13800" s="33">
        <v>5</v>
      </c>
      <c r="T13800" s="33"/>
      <c r="U13800" s="33" t="s">
        <v>455</v>
      </c>
    </row>
    <row r="13801" spans="1:21" x14ac:dyDescent="0.25">
      <c r="A13801">
        <v>2017</v>
      </c>
      <c r="B13801" s="6" t="s">
        <v>63</v>
      </c>
      <c r="C13801" s="33">
        <v>14</v>
      </c>
      <c r="D13801" s="33" t="s">
        <v>842</v>
      </c>
      <c r="E13801" s="33"/>
      <c r="F13801" s="33">
        <f t="shared" si="141"/>
        <v>15.311999999999999</v>
      </c>
      <c r="G13801" s="33">
        <v>20</v>
      </c>
      <c r="H13801" s="33">
        <v>0</v>
      </c>
      <c r="I13801" s="33"/>
      <c r="J13801" s="33" t="s">
        <v>807</v>
      </c>
      <c r="K13801" s="33">
        <v>60</v>
      </c>
      <c r="L13801" s="33">
        <v>55</v>
      </c>
      <c r="M13801" s="33">
        <v>33</v>
      </c>
      <c r="N13801" s="33">
        <v>0</v>
      </c>
      <c r="O13801" s="33">
        <v>0</v>
      </c>
      <c r="P13801" s="33">
        <v>80</v>
      </c>
      <c r="Q13801" s="33" t="s">
        <v>459</v>
      </c>
      <c r="R13801" s="33" t="s">
        <v>459</v>
      </c>
      <c r="S13801" s="33">
        <v>10</v>
      </c>
      <c r="T13801" s="33"/>
      <c r="U13801" s="33" t="s">
        <v>851</v>
      </c>
    </row>
    <row r="13802" spans="1:21" x14ac:dyDescent="0.25">
      <c r="A13802">
        <v>2017</v>
      </c>
      <c r="B13802" s="6" t="s">
        <v>63</v>
      </c>
      <c r="C13802" s="33">
        <v>15</v>
      </c>
      <c r="D13802" s="33" t="s">
        <v>842</v>
      </c>
      <c r="E13802" s="33"/>
      <c r="F13802" s="33">
        <f t="shared" si="141"/>
        <v>15.311999999999999</v>
      </c>
      <c r="G13802" s="33">
        <v>10</v>
      </c>
      <c r="H13802" s="33">
        <v>0</v>
      </c>
      <c r="I13802" s="33"/>
      <c r="J13802" s="33" t="s">
        <v>799</v>
      </c>
      <c r="K13802" s="33">
        <v>12</v>
      </c>
      <c r="L13802" s="33">
        <v>10</v>
      </c>
      <c r="M13802" s="33">
        <v>10</v>
      </c>
      <c r="N13802" s="33">
        <v>0</v>
      </c>
      <c r="O13802" s="33">
        <v>0</v>
      </c>
      <c r="P13802" s="33">
        <v>10</v>
      </c>
      <c r="Q13802" s="33" t="s">
        <v>459</v>
      </c>
      <c r="R13802" s="33" t="s">
        <v>459</v>
      </c>
      <c r="S13802" s="33">
        <v>0</v>
      </c>
      <c r="T13802" s="33"/>
      <c r="U13802" s="33" t="s">
        <v>455</v>
      </c>
    </row>
    <row r="13803" spans="1:21" x14ac:dyDescent="0.25">
      <c r="A13803">
        <v>2017</v>
      </c>
      <c r="B13803" s="6" t="s">
        <v>63</v>
      </c>
      <c r="C13803" s="33">
        <v>16</v>
      </c>
      <c r="D13803" s="33" t="s">
        <v>842</v>
      </c>
      <c r="E13803" s="33"/>
      <c r="F13803" s="33">
        <f t="shared" si="141"/>
        <v>15.311999999999999</v>
      </c>
      <c r="G13803" s="33">
        <v>10</v>
      </c>
      <c r="H13803" s="33">
        <v>0</v>
      </c>
      <c r="I13803" s="33"/>
      <c r="J13803" s="33" t="s">
        <v>803</v>
      </c>
      <c r="K13803" s="33">
        <v>15</v>
      </c>
      <c r="L13803" s="33">
        <v>10</v>
      </c>
      <c r="M13803" s="33">
        <v>8</v>
      </c>
      <c r="N13803" s="33">
        <v>0</v>
      </c>
      <c r="O13803" s="33">
        <v>0</v>
      </c>
      <c r="P13803" s="33">
        <v>5</v>
      </c>
      <c r="Q13803" s="33" t="s">
        <v>459</v>
      </c>
      <c r="R13803" s="33" t="s">
        <v>459</v>
      </c>
      <c r="S13803" s="33">
        <v>1</v>
      </c>
      <c r="T13803" s="33"/>
      <c r="U13803" s="33" t="s">
        <v>455</v>
      </c>
    </row>
    <row r="13804" spans="1:21" x14ac:dyDescent="0.25">
      <c r="A13804">
        <v>2017</v>
      </c>
      <c r="B13804" s="6" t="s">
        <v>63</v>
      </c>
      <c r="C13804" s="33">
        <v>17</v>
      </c>
      <c r="D13804" s="33" t="s">
        <v>842</v>
      </c>
      <c r="E13804" s="33"/>
      <c r="F13804" s="33">
        <f t="shared" si="141"/>
        <v>15.311999999999999</v>
      </c>
      <c r="G13804" s="33">
        <v>2</v>
      </c>
      <c r="H13804" s="33">
        <v>0</v>
      </c>
      <c r="I13804" s="33"/>
      <c r="J13804" s="33" t="s">
        <v>803</v>
      </c>
      <c r="K13804" s="33">
        <v>8</v>
      </c>
      <c r="L13804" s="33">
        <v>3</v>
      </c>
      <c r="M13804" s="33">
        <v>2</v>
      </c>
      <c r="N13804" s="33">
        <v>0</v>
      </c>
      <c r="O13804" s="33">
        <v>0</v>
      </c>
      <c r="P13804" s="33">
        <v>0</v>
      </c>
      <c r="Q13804" s="33" t="s">
        <v>459</v>
      </c>
      <c r="R13804" s="33" t="s">
        <v>459</v>
      </c>
      <c r="S13804" s="33">
        <v>0</v>
      </c>
      <c r="T13804" s="33"/>
      <c r="U13804" s="33" t="s">
        <v>455</v>
      </c>
    </row>
    <row r="13805" spans="1:21" x14ac:dyDescent="0.25">
      <c r="A13805">
        <v>2017</v>
      </c>
      <c r="B13805" s="6" t="s">
        <v>63</v>
      </c>
      <c r="C13805" s="33">
        <v>18</v>
      </c>
      <c r="D13805" s="33" t="s">
        <v>842</v>
      </c>
      <c r="E13805" s="33"/>
      <c r="F13805" s="33">
        <f t="shared" si="141"/>
        <v>15.311999999999999</v>
      </c>
      <c r="G13805" s="33">
        <v>5</v>
      </c>
      <c r="H13805" s="33">
        <v>0</v>
      </c>
      <c r="I13805" s="33"/>
      <c r="J13805" s="33" t="s">
        <v>852</v>
      </c>
      <c r="K13805" s="33">
        <v>6</v>
      </c>
      <c r="L13805" s="33">
        <v>4</v>
      </c>
      <c r="M13805" s="33">
        <v>2</v>
      </c>
      <c r="N13805" s="33">
        <v>0</v>
      </c>
      <c r="O13805" s="33">
        <v>0</v>
      </c>
      <c r="P13805" s="33">
        <v>0</v>
      </c>
      <c r="Q13805" s="33" t="s">
        <v>459</v>
      </c>
      <c r="R13805" s="33" t="s">
        <v>459</v>
      </c>
      <c r="S13805" s="33">
        <v>0</v>
      </c>
      <c r="T13805" s="33"/>
      <c r="U13805" s="33" t="s">
        <v>455</v>
      </c>
    </row>
    <row r="13806" spans="1:21" x14ac:dyDescent="0.25">
      <c r="A13806">
        <v>2017</v>
      </c>
      <c r="B13806" s="6" t="s">
        <v>63</v>
      </c>
      <c r="C13806" s="33">
        <v>1</v>
      </c>
      <c r="D13806" s="33" t="s">
        <v>842</v>
      </c>
      <c r="E13806" s="33">
        <v>4</v>
      </c>
      <c r="F13806" s="33">
        <f xml:space="preserve"> (32*(0.348))</f>
        <v>11.135999999999999</v>
      </c>
      <c r="G13806" s="33">
        <v>10</v>
      </c>
      <c r="H13806" s="33">
        <v>0</v>
      </c>
      <c r="I13806" s="33">
        <f xml:space="preserve"> SUM(G13806:G13819)</f>
        <v>92</v>
      </c>
      <c r="J13806" s="33" t="s">
        <v>802</v>
      </c>
      <c r="K13806" s="33">
        <v>25</v>
      </c>
      <c r="L13806" s="33">
        <v>20</v>
      </c>
      <c r="M13806" s="33">
        <v>5</v>
      </c>
      <c r="N13806" s="33">
        <v>0</v>
      </c>
      <c r="O13806" s="33">
        <v>0</v>
      </c>
      <c r="P13806" s="33">
        <v>50</v>
      </c>
      <c r="Q13806" s="33" t="s">
        <v>459</v>
      </c>
      <c r="R13806" s="33" t="s">
        <v>459</v>
      </c>
      <c r="S13806" s="33">
        <v>0</v>
      </c>
      <c r="T13806" s="33"/>
      <c r="U13806" s="33" t="s">
        <v>455</v>
      </c>
    </row>
    <row r="13807" spans="1:21" x14ac:dyDescent="0.25">
      <c r="A13807">
        <v>2017</v>
      </c>
      <c r="B13807" s="6" t="s">
        <v>63</v>
      </c>
      <c r="C13807" s="33">
        <v>2</v>
      </c>
      <c r="D13807" s="33" t="s">
        <v>842</v>
      </c>
      <c r="E13807" s="33"/>
      <c r="F13807" s="33">
        <f t="shared" ref="F13807:F13819" si="142" xml:space="preserve"> (32*(0.348))</f>
        <v>11.135999999999999</v>
      </c>
      <c r="G13807" s="33">
        <v>20</v>
      </c>
      <c r="H13807" s="33">
        <v>0</v>
      </c>
      <c r="I13807" s="33"/>
      <c r="J13807" s="33" t="s">
        <v>846</v>
      </c>
      <c r="K13807" s="33">
        <v>32</v>
      </c>
      <c r="L13807" s="33">
        <v>25</v>
      </c>
      <c r="M13807" s="33">
        <v>9</v>
      </c>
      <c r="N13807" s="33">
        <v>0</v>
      </c>
      <c r="O13807" s="33">
        <v>0</v>
      </c>
      <c r="P13807" s="33">
        <v>5</v>
      </c>
      <c r="Q13807" s="33" t="s">
        <v>459</v>
      </c>
      <c r="R13807" s="33" t="s">
        <v>459</v>
      </c>
      <c r="S13807" s="33">
        <v>1</v>
      </c>
      <c r="T13807" s="33"/>
      <c r="U13807" s="33" t="s">
        <v>455</v>
      </c>
    </row>
    <row r="13808" spans="1:21" x14ac:dyDescent="0.25">
      <c r="A13808">
        <v>2017</v>
      </c>
      <c r="B13808" s="6" t="s">
        <v>63</v>
      </c>
      <c r="C13808" s="33">
        <v>3</v>
      </c>
      <c r="D13808" s="33" t="s">
        <v>842</v>
      </c>
      <c r="E13808" s="33"/>
      <c r="F13808" s="33">
        <f t="shared" si="142"/>
        <v>11.135999999999999</v>
      </c>
      <c r="G13808" s="33">
        <v>5</v>
      </c>
      <c r="H13808" s="33">
        <v>0</v>
      </c>
      <c r="I13808" s="33"/>
      <c r="J13808" s="33" t="s">
        <v>807</v>
      </c>
      <c r="K13808" s="33">
        <v>25</v>
      </c>
      <c r="L13808" s="33">
        <v>25</v>
      </c>
      <c r="M13808" s="33">
        <v>12</v>
      </c>
      <c r="N13808" s="33">
        <v>0</v>
      </c>
      <c r="O13808" s="33">
        <v>0</v>
      </c>
      <c r="P13808" s="33">
        <v>40</v>
      </c>
      <c r="Q13808" s="33" t="s">
        <v>459</v>
      </c>
      <c r="R13808" s="33" t="s">
        <v>459</v>
      </c>
      <c r="S13808" s="33">
        <v>0</v>
      </c>
      <c r="T13808" s="33"/>
      <c r="U13808" s="33" t="s">
        <v>455</v>
      </c>
    </row>
    <row r="13809" spans="1:21" x14ac:dyDescent="0.25">
      <c r="A13809">
        <v>2017</v>
      </c>
      <c r="B13809" s="6" t="s">
        <v>63</v>
      </c>
      <c r="C13809" s="33">
        <v>4</v>
      </c>
      <c r="D13809" s="33" t="s">
        <v>842</v>
      </c>
      <c r="E13809" s="33"/>
      <c r="F13809" s="33">
        <f t="shared" si="142"/>
        <v>11.135999999999999</v>
      </c>
      <c r="G13809" s="33">
        <v>6</v>
      </c>
      <c r="H13809" s="33">
        <v>0</v>
      </c>
      <c r="I13809" s="33"/>
      <c r="J13809" s="33" t="s">
        <v>799</v>
      </c>
      <c r="K13809" s="33">
        <v>10</v>
      </c>
      <c r="L13809" s="33">
        <v>10</v>
      </c>
      <c r="M13809" s="33">
        <v>2</v>
      </c>
      <c r="N13809" s="33">
        <v>0</v>
      </c>
      <c r="O13809" s="33">
        <v>0</v>
      </c>
      <c r="P13809" s="33">
        <v>1</v>
      </c>
      <c r="Q13809" s="33" t="s">
        <v>459</v>
      </c>
      <c r="R13809" s="33" t="s">
        <v>459</v>
      </c>
      <c r="S13809" s="33">
        <v>0</v>
      </c>
      <c r="T13809" s="33"/>
      <c r="U13809" s="33" t="s">
        <v>94</v>
      </c>
    </row>
    <row r="13810" spans="1:21" x14ac:dyDescent="0.25">
      <c r="A13810">
        <v>2017</v>
      </c>
      <c r="B13810" s="6" t="s">
        <v>63</v>
      </c>
      <c r="C13810" s="33">
        <v>5</v>
      </c>
      <c r="D13810" s="33" t="s">
        <v>842</v>
      </c>
      <c r="E13810" s="33"/>
      <c r="F13810" s="33">
        <f t="shared" si="142"/>
        <v>11.135999999999999</v>
      </c>
      <c r="G13810" s="33">
        <v>5</v>
      </c>
      <c r="H13810" s="33">
        <v>0</v>
      </c>
      <c r="I13810" s="33"/>
      <c r="J13810" s="33" t="s">
        <v>799</v>
      </c>
      <c r="K13810" s="33">
        <v>22</v>
      </c>
      <c r="L13810" s="33">
        <v>12</v>
      </c>
      <c r="M13810" s="33">
        <v>15</v>
      </c>
      <c r="N13810" s="33">
        <v>0</v>
      </c>
      <c r="O13810" s="33">
        <v>0</v>
      </c>
      <c r="P13810" s="33">
        <v>60</v>
      </c>
      <c r="Q13810" s="33" t="s">
        <v>459</v>
      </c>
      <c r="R13810" s="33" t="s">
        <v>459</v>
      </c>
      <c r="S13810" s="33">
        <v>0</v>
      </c>
      <c r="T13810" s="33"/>
      <c r="U13810" s="33" t="s">
        <v>455</v>
      </c>
    </row>
    <row r="13811" spans="1:21" x14ac:dyDescent="0.25">
      <c r="A13811">
        <v>2017</v>
      </c>
      <c r="B13811" s="6" t="s">
        <v>63</v>
      </c>
      <c r="C13811" s="33">
        <v>6</v>
      </c>
      <c r="D13811" s="33" t="s">
        <v>842</v>
      </c>
      <c r="E13811" s="33"/>
      <c r="F13811" s="33">
        <f t="shared" si="142"/>
        <v>11.135999999999999</v>
      </c>
      <c r="G13811" s="33">
        <v>3</v>
      </c>
      <c r="H13811" s="33">
        <v>0</v>
      </c>
      <c r="I13811" s="33"/>
      <c r="J13811" s="33" t="s">
        <v>799</v>
      </c>
      <c r="K13811" s="33">
        <v>32</v>
      </c>
      <c r="L13811" s="33">
        <v>10</v>
      </c>
      <c r="M13811" s="33">
        <v>18</v>
      </c>
      <c r="N13811" s="33">
        <v>0</v>
      </c>
      <c r="O13811" s="33">
        <v>0</v>
      </c>
      <c r="P13811" s="33">
        <v>20</v>
      </c>
      <c r="Q13811" s="33" t="s">
        <v>459</v>
      </c>
      <c r="R13811" s="33" t="s">
        <v>459</v>
      </c>
      <c r="S13811" s="33">
        <v>0</v>
      </c>
      <c r="T13811" s="33"/>
      <c r="U13811" s="33" t="s">
        <v>455</v>
      </c>
    </row>
    <row r="13812" spans="1:21" x14ac:dyDescent="0.25">
      <c r="A13812">
        <v>2017</v>
      </c>
      <c r="B13812" s="6" t="s">
        <v>63</v>
      </c>
      <c r="C13812" s="33">
        <v>7</v>
      </c>
      <c r="D13812" s="33" t="s">
        <v>842</v>
      </c>
      <c r="E13812" s="33"/>
      <c r="F13812" s="33">
        <f t="shared" si="142"/>
        <v>11.135999999999999</v>
      </c>
      <c r="G13812" s="33">
        <v>5</v>
      </c>
      <c r="H13812" s="33">
        <v>0</v>
      </c>
      <c r="I13812" s="33"/>
      <c r="J13812" s="33" t="s">
        <v>816</v>
      </c>
      <c r="K13812" s="33">
        <v>12</v>
      </c>
      <c r="L13812" s="33">
        <v>10</v>
      </c>
      <c r="M13812" s="33">
        <v>9</v>
      </c>
      <c r="N13812" s="33">
        <v>0</v>
      </c>
      <c r="O13812" s="33">
        <v>0</v>
      </c>
      <c r="P13812" s="33">
        <v>10</v>
      </c>
      <c r="Q13812" s="33" t="s">
        <v>459</v>
      </c>
      <c r="R13812" s="33" t="s">
        <v>459</v>
      </c>
      <c r="S13812" s="33">
        <v>0</v>
      </c>
      <c r="T13812" s="33"/>
      <c r="U13812" s="33" t="s">
        <v>455</v>
      </c>
    </row>
    <row r="13813" spans="1:21" x14ac:dyDescent="0.25">
      <c r="A13813">
        <v>2017</v>
      </c>
      <c r="B13813" s="6" t="s">
        <v>63</v>
      </c>
      <c r="C13813" s="33">
        <v>8</v>
      </c>
      <c r="D13813" s="33" t="s">
        <v>842</v>
      </c>
      <c r="E13813" s="33"/>
      <c r="F13813" s="33">
        <f t="shared" si="142"/>
        <v>11.135999999999999</v>
      </c>
      <c r="G13813" s="33">
        <v>8</v>
      </c>
      <c r="H13813" s="33">
        <v>0</v>
      </c>
      <c r="I13813" s="33"/>
      <c r="J13813" s="33" t="s">
        <v>846</v>
      </c>
      <c r="K13813" s="33">
        <v>13</v>
      </c>
      <c r="L13813" s="33">
        <v>10</v>
      </c>
      <c r="M13813" s="33">
        <v>10</v>
      </c>
      <c r="N13813" s="33">
        <v>0</v>
      </c>
      <c r="O13813" s="33">
        <v>0</v>
      </c>
      <c r="P13813" s="33">
        <v>1</v>
      </c>
      <c r="Q13813" s="33" t="s">
        <v>459</v>
      </c>
      <c r="R13813" s="33" t="s">
        <v>459</v>
      </c>
      <c r="S13813" s="33">
        <v>5</v>
      </c>
      <c r="T13813" s="33"/>
      <c r="U13813" s="33" t="s">
        <v>455</v>
      </c>
    </row>
    <row r="13814" spans="1:21" x14ac:dyDescent="0.25">
      <c r="A13814">
        <v>2017</v>
      </c>
      <c r="B13814" s="6" t="s">
        <v>63</v>
      </c>
      <c r="C13814" s="33">
        <v>9</v>
      </c>
      <c r="D13814" s="33" t="s">
        <v>842</v>
      </c>
      <c r="E13814" s="33"/>
      <c r="F13814" s="33">
        <f t="shared" si="142"/>
        <v>11.135999999999999</v>
      </c>
      <c r="G13814" s="33">
        <v>5</v>
      </c>
      <c r="H13814" s="33">
        <v>0</v>
      </c>
      <c r="I13814" s="33"/>
      <c r="J13814" s="33" t="s">
        <v>846</v>
      </c>
      <c r="K13814" s="33">
        <v>18</v>
      </c>
      <c r="L13814" s="33">
        <v>15</v>
      </c>
      <c r="M13814" s="33">
        <v>11</v>
      </c>
      <c r="N13814" s="33">
        <v>0</v>
      </c>
      <c r="O13814" s="33">
        <v>0</v>
      </c>
      <c r="P13814" s="33">
        <v>60</v>
      </c>
      <c r="Q13814" s="33" t="s">
        <v>459</v>
      </c>
      <c r="R13814" s="33" t="s">
        <v>459</v>
      </c>
      <c r="S13814" s="33">
        <v>0</v>
      </c>
      <c r="T13814" s="33"/>
      <c r="U13814" s="33" t="s">
        <v>455</v>
      </c>
    </row>
    <row r="13815" spans="1:21" x14ac:dyDescent="0.25">
      <c r="A13815">
        <v>2017</v>
      </c>
      <c r="B13815" s="6" t="s">
        <v>63</v>
      </c>
      <c r="C13815" s="33">
        <v>10</v>
      </c>
      <c r="D13815" s="33" t="s">
        <v>842</v>
      </c>
      <c r="E13815" s="33"/>
      <c r="F13815" s="33">
        <f t="shared" si="142"/>
        <v>11.135999999999999</v>
      </c>
      <c r="G13815" s="33">
        <v>2</v>
      </c>
      <c r="H13815" s="33">
        <v>0</v>
      </c>
      <c r="I13815" s="33"/>
      <c r="J13815" s="33" t="s">
        <v>799</v>
      </c>
      <c r="K13815" s="33">
        <v>19</v>
      </c>
      <c r="L13815" s="33">
        <v>12</v>
      </c>
      <c r="M13815" s="33">
        <v>15</v>
      </c>
      <c r="N13815" s="33">
        <v>10</v>
      </c>
      <c r="O13815" s="33">
        <v>0</v>
      </c>
      <c r="P13815" s="33">
        <v>40</v>
      </c>
      <c r="Q13815" s="33" t="s">
        <v>586</v>
      </c>
      <c r="R13815" s="33" t="s">
        <v>459</v>
      </c>
      <c r="S13815" s="33">
        <v>0</v>
      </c>
      <c r="T13815" s="33"/>
      <c r="U13815" s="33" t="s">
        <v>455</v>
      </c>
    </row>
    <row r="13816" spans="1:21" x14ac:dyDescent="0.25">
      <c r="A13816">
        <v>2017</v>
      </c>
      <c r="B13816" s="6" t="s">
        <v>63</v>
      </c>
      <c r="C13816" s="33">
        <v>11</v>
      </c>
      <c r="D13816" s="33" t="s">
        <v>842</v>
      </c>
      <c r="E13816" s="33"/>
      <c r="F13816" s="33">
        <f t="shared" si="142"/>
        <v>11.135999999999999</v>
      </c>
      <c r="G13816" s="33">
        <v>4</v>
      </c>
      <c r="H13816" s="33">
        <v>0</v>
      </c>
      <c r="I13816" s="33"/>
      <c r="J13816" s="33" t="s">
        <v>807</v>
      </c>
      <c r="K13816" s="33">
        <v>35</v>
      </c>
      <c r="L13816" s="33">
        <v>32</v>
      </c>
      <c r="M13816" s="33">
        <v>26</v>
      </c>
      <c r="N13816" s="33">
        <v>0</v>
      </c>
      <c r="O13816" s="33">
        <v>0</v>
      </c>
      <c r="P13816" s="33">
        <v>80</v>
      </c>
      <c r="Q13816" s="33" t="s">
        <v>459</v>
      </c>
      <c r="R13816" s="33" t="s">
        <v>459</v>
      </c>
      <c r="S13816" s="33">
        <v>0</v>
      </c>
      <c r="T13816" s="33"/>
      <c r="U13816" s="33" t="s">
        <v>853</v>
      </c>
    </row>
    <row r="13817" spans="1:21" x14ac:dyDescent="0.25">
      <c r="A13817">
        <v>2017</v>
      </c>
      <c r="B13817" s="6" t="s">
        <v>63</v>
      </c>
      <c r="C13817" s="33">
        <v>12</v>
      </c>
      <c r="D13817" s="33" t="s">
        <v>842</v>
      </c>
      <c r="E13817" s="33"/>
      <c r="F13817" s="33">
        <f t="shared" si="142"/>
        <v>11.135999999999999</v>
      </c>
      <c r="G13817" s="33">
        <v>3</v>
      </c>
      <c r="H13817" s="33">
        <v>0</v>
      </c>
      <c r="I13817" s="33"/>
      <c r="J13817" s="33" t="s">
        <v>846</v>
      </c>
      <c r="K13817" s="33">
        <v>7</v>
      </c>
      <c r="L13817" s="33">
        <v>6</v>
      </c>
      <c r="M13817" s="33">
        <v>5</v>
      </c>
      <c r="N13817" s="33">
        <v>0</v>
      </c>
      <c r="O13817" s="33">
        <v>0</v>
      </c>
      <c r="P13817" s="33">
        <v>1</v>
      </c>
      <c r="Q13817" s="33" t="s">
        <v>459</v>
      </c>
      <c r="R13817" s="33" t="s">
        <v>459</v>
      </c>
      <c r="S13817" s="33">
        <v>0</v>
      </c>
      <c r="T13817" s="33"/>
      <c r="U13817" s="33" t="s">
        <v>455</v>
      </c>
    </row>
    <row r="13818" spans="1:21" x14ac:dyDescent="0.25">
      <c r="A13818">
        <v>2017</v>
      </c>
      <c r="B13818" s="6" t="s">
        <v>63</v>
      </c>
      <c r="C13818" s="33">
        <v>13</v>
      </c>
      <c r="D13818" s="33" t="s">
        <v>842</v>
      </c>
      <c r="E13818" s="33"/>
      <c r="F13818" s="33">
        <f t="shared" si="142"/>
        <v>11.135999999999999</v>
      </c>
      <c r="G13818" s="33">
        <v>5</v>
      </c>
      <c r="H13818" s="33">
        <v>0</v>
      </c>
      <c r="I13818" s="33"/>
      <c r="J13818" s="33" t="s">
        <v>803</v>
      </c>
      <c r="K13818" s="33">
        <v>12</v>
      </c>
      <c r="L13818" s="33">
        <v>10</v>
      </c>
      <c r="M13818" s="33">
        <v>8</v>
      </c>
      <c r="N13818" s="33">
        <v>0</v>
      </c>
      <c r="O13818" s="33">
        <v>0</v>
      </c>
      <c r="P13818" s="33">
        <v>5</v>
      </c>
      <c r="Q13818" s="33" t="s">
        <v>459</v>
      </c>
      <c r="R13818" s="33" t="s">
        <v>459</v>
      </c>
      <c r="S13818" s="33">
        <v>0</v>
      </c>
      <c r="T13818" s="33"/>
      <c r="U13818" s="33" t="s">
        <v>455</v>
      </c>
    </row>
    <row r="13819" spans="1:21" x14ac:dyDescent="0.25">
      <c r="A13819">
        <v>2017</v>
      </c>
      <c r="B13819" s="6" t="s">
        <v>63</v>
      </c>
      <c r="C13819" s="33">
        <v>14</v>
      </c>
      <c r="D13819" s="33" t="s">
        <v>842</v>
      </c>
      <c r="E13819" s="33"/>
      <c r="F13819" s="33">
        <f t="shared" si="142"/>
        <v>11.135999999999999</v>
      </c>
      <c r="G13819" s="33">
        <v>11</v>
      </c>
      <c r="H13819" s="33">
        <v>0</v>
      </c>
      <c r="I13819" s="33"/>
      <c r="J13819" s="33" t="s">
        <v>802</v>
      </c>
      <c r="K13819" s="33">
        <v>18</v>
      </c>
      <c r="L13819" s="33">
        <v>15</v>
      </c>
      <c r="M13819" s="33">
        <v>9</v>
      </c>
      <c r="N13819" s="33">
        <v>0</v>
      </c>
      <c r="O13819" s="33">
        <v>0</v>
      </c>
      <c r="P13819" s="33">
        <v>1</v>
      </c>
      <c r="Q13819" s="33" t="s">
        <v>459</v>
      </c>
      <c r="R13819" s="33" t="s">
        <v>459</v>
      </c>
      <c r="S13819" s="33">
        <v>0</v>
      </c>
      <c r="T13819" s="33"/>
      <c r="U13819" s="33" t="s">
        <v>455</v>
      </c>
    </row>
    <row r="13820" spans="1:21" x14ac:dyDescent="0.25">
      <c r="A13820">
        <v>2017</v>
      </c>
      <c r="B13820" s="33" t="s">
        <v>75</v>
      </c>
      <c r="C13820" s="33">
        <v>1</v>
      </c>
      <c r="D13820" s="33" t="s">
        <v>842</v>
      </c>
      <c r="E13820" s="33">
        <v>1</v>
      </c>
      <c r="F13820" s="33">
        <f xml:space="preserve"> (31*(0.348))</f>
        <v>10.787999999999998</v>
      </c>
      <c r="G13820" s="33">
        <v>4</v>
      </c>
      <c r="H13820" s="33">
        <v>0</v>
      </c>
      <c r="I13820" s="33">
        <f xml:space="preserve"> SUM(G13820:G13845)</f>
        <v>177</v>
      </c>
      <c r="J13820" s="33" t="s">
        <v>799</v>
      </c>
      <c r="K13820" s="33">
        <v>6</v>
      </c>
      <c r="L13820" s="33">
        <v>5</v>
      </c>
      <c r="M13820" s="33">
        <v>2</v>
      </c>
      <c r="N13820" s="33">
        <v>0</v>
      </c>
      <c r="O13820" s="33">
        <v>0</v>
      </c>
      <c r="P13820" s="33">
        <v>1</v>
      </c>
      <c r="Q13820" s="33" t="s">
        <v>459</v>
      </c>
      <c r="R13820" s="33" t="s">
        <v>459</v>
      </c>
      <c r="S13820" s="33">
        <v>0</v>
      </c>
      <c r="T13820" s="33"/>
      <c r="U13820" s="33" t="s">
        <v>455</v>
      </c>
    </row>
    <row r="13821" spans="1:21" x14ac:dyDescent="0.25">
      <c r="A13821">
        <v>2017</v>
      </c>
      <c r="B13821" s="33" t="s">
        <v>75</v>
      </c>
      <c r="C13821" s="33">
        <v>2</v>
      </c>
      <c r="D13821" s="33" t="s">
        <v>842</v>
      </c>
      <c r="E13821" s="33"/>
      <c r="F13821" s="33">
        <f t="shared" ref="F13821:F13845" si="143" xml:space="preserve"> (31*(0.348))</f>
        <v>10.787999999999998</v>
      </c>
      <c r="G13821" s="33">
        <v>8</v>
      </c>
      <c r="H13821" s="33">
        <v>0</v>
      </c>
      <c r="I13821" s="33"/>
      <c r="J13821" s="33" t="s">
        <v>803</v>
      </c>
      <c r="K13821" s="33">
        <v>15</v>
      </c>
      <c r="L13821" s="33">
        <v>12</v>
      </c>
      <c r="M13821" s="33">
        <v>10</v>
      </c>
      <c r="N13821" s="33">
        <v>0</v>
      </c>
      <c r="O13821" s="33">
        <v>0</v>
      </c>
      <c r="P13821" s="33">
        <v>5</v>
      </c>
      <c r="Q13821" s="33" t="s">
        <v>459</v>
      </c>
      <c r="R13821" s="33" t="s">
        <v>459</v>
      </c>
      <c r="S13821" s="33">
        <v>0</v>
      </c>
      <c r="T13821" s="33"/>
      <c r="U13821" s="33" t="s">
        <v>94</v>
      </c>
    </row>
    <row r="13822" spans="1:21" x14ac:dyDescent="0.25">
      <c r="A13822">
        <v>2017</v>
      </c>
      <c r="B13822" s="33" t="s">
        <v>75</v>
      </c>
      <c r="C13822" s="33">
        <v>3</v>
      </c>
      <c r="D13822" s="33" t="s">
        <v>842</v>
      </c>
      <c r="E13822" s="33"/>
      <c r="F13822" s="33">
        <f t="shared" si="143"/>
        <v>10.787999999999998</v>
      </c>
      <c r="G13822" s="33">
        <v>11</v>
      </c>
      <c r="H13822" s="33">
        <v>0</v>
      </c>
      <c r="I13822" s="33"/>
      <c r="J13822" s="33" t="s">
        <v>802</v>
      </c>
      <c r="K13822" s="33">
        <v>25</v>
      </c>
      <c r="L13822" s="33">
        <v>20</v>
      </c>
      <c r="M13822" s="33">
        <v>9</v>
      </c>
      <c r="N13822" s="33">
        <v>0</v>
      </c>
      <c r="O13822" s="33">
        <v>0</v>
      </c>
      <c r="P13822" s="33">
        <v>50</v>
      </c>
      <c r="Q13822" s="33" t="s">
        <v>459</v>
      </c>
      <c r="R13822" s="33" t="s">
        <v>459</v>
      </c>
      <c r="S13822" s="33">
        <v>0</v>
      </c>
      <c r="T13822" s="33"/>
      <c r="U13822" s="33" t="s">
        <v>455</v>
      </c>
    </row>
    <row r="13823" spans="1:21" x14ac:dyDescent="0.25">
      <c r="A13823">
        <v>2017</v>
      </c>
      <c r="B13823" s="33" t="s">
        <v>75</v>
      </c>
      <c r="C13823" s="33">
        <v>4</v>
      </c>
      <c r="D13823" s="33" t="s">
        <v>842</v>
      </c>
      <c r="E13823" s="33"/>
      <c r="F13823" s="33">
        <f t="shared" si="143"/>
        <v>10.787999999999998</v>
      </c>
      <c r="G13823" s="33">
        <v>2</v>
      </c>
      <c r="H13823" s="33">
        <v>0</v>
      </c>
      <c r="I13823" s="33"/>
      <c r="J13823" s="33" t="s">
        <v>802</v>
      </c>
      <c r="K13823" s="33">
        <v>11</v>
      </c>
      <c r="L13823" s="33">
        <v>7</v>
      </c>
      <c r="M13823" s="33">
        <v>5</v>
      </c>
      <c r="N13823" s="33">
        <v>0</v>
      </c>
      <c r="O13823" s="33">
        <v>0</v>
      </c>
      <c r="P13823" s="33">
        <v>20</v>
      </c>
      <c r="Q13823" s="33" t="s">
        <v>459</v>
      </c>
      <c r="R13823" s="33" t="s">
        <v>459</v>
      </c>
      <c r="S13823" s="33">
        <v>5</v>
      </c>
      <c r="T13823" s="33"/>
      <c r="U13823" s="33" t="s">
        <v>455</v>
      </c>
    </row>
    <row r="13824" spans="1:21" x14ac:dyDescent="0.25">
      <c r="A13824">
        <v>2017</v>
      </c>
      <c r="B13824" s="33" t="s">
        <v>75</v>
      </c>
      <c r="C13824" s="33">
        <v>5</v>
      </c>
      <c r="D13824" s="33" t="s">
        <v>842</v>
      </c>
      <c r="E13824" s="33"/>
      <c r="F13824" s="33">
        <f t="shared" si="143"/>
        <v>10.787999999999998</v>
      </c>
      <c r="G13824" s="33">
        <v>15</v>
      </c>
      <c r="H13824" s="33">
        <v>0</v>
      </c>
      <c r="I13824" s="33"/>
      <c r="J13824" s="33" t="s">
        <v>807</v>
      </c>
      <c r="K13824" s="33">
        <v>75</v>
      </c>
      <c r="L13824" s="33">
        <v>50</v>
      </c>
      <c r="M13824" s="33">
        <v>21</v>
      </c>
      <c r="N13824" s="33">
        <v>0</v>
      </c>
      <c r="O13824" s="33">
        <v>0</v>
      </c>
      <c r="P13824" s="33">
        <v>10</v>
      </c>
      <c r="Q13824" s="33" t="s">
        <v>459</v>
      </c>
      <c r="R13824" s="33" t="s">
        <v>459</v>
      </c>
      <c r="S13824" s="33">
        <v>20</v>
      </c>
      <c r="T13824" s="33"/>
      <c r="U13824" s="33" t="s">
        <v>455</v>
      </c>
    </row>
    <row r="13825" spans="1:21" x14ac:dyDescent="0.25">
      <c r="A13825">
        <v>2017</v>
      </c>
      <c r="B13825" s="33" t="s">
        <v>75</v>
      </c>
      <c r="C13825" s="33">
        <v>6</v>
      </c>
      <c r="D13825" s="33" t="s">
        <v>842</v>
      </c>
      <c r="E13825" s="33"/>
      <c r="F13825" s="33">
        <f t="shared" si="143"/>
        <v>10.787999999999998</v>
      </c>
      <c r="G13825" s="33">
        <v>4</v>
      </c>
      <c r="H13825" s="33">
        <v>0</v>
      </c>
      <c r="I13825" s="33"/>
      <c r="J13825" s="33" t="s">
        <v>799</v>
      </c>
      <c r="K13825" s="33">
        <v>9</v>
      </c>
      <c r="L13825" s="33">
        <v>6</v>
      </c>
      <c r="M13825" s="33">
        <v>2</v>
      </c>
      <c r="N13825" s="33">
        <v>0</v>
      </c>
      <c r="O13825" s="33">
        <v>0</v>
      </c>
      <c r="P13825" s="33">
        <v>0</v>
      </c>
      <c r="Q13825" s="33" t="s">
        <v>459</v>
      </c>
      <c r="R13825" s="33" t="s">
        <v>459</v>
      </c>
      <c r="S13825" s="33">
        <v>0</v>
      </c>
      <c r="T13825" s="33"/>
      <c r="U13825" s="33" t="s">
        <v>455</v>
      </c>
    </row>
    <row r="13826" spans="1:21" x14ac:dyDescent="0.25">
      <c r="A13826">
        <v>2017</v>
      </c>
      <c r="B13826" s="33" t="s">
        <v>75</v>
      </c>
      <c r="C13826" s="33">
        <v>7</v>
      </c>
      <c r="D13826" s="33" t="s">
        <v>842</v>
      </c>
      <c r="E13826" s="33"/>
      <c r="F13826" s="33">
        <f t="shared" si="143"/>
        <v>10.787999999999998</v>
      </c>
      <c r="G13826" s="33">
        <v>5</v>
      </c>
      <c r="H13826" s="33">
        <v>0</v>
      </c>
      <c r="I13826" s="33"/>
      <c r="J13826" s="33" t="s">
        <v>839</v>
      </c>
      <c r="K13826" s="33">
        <v>10</v>
      </c>
      <c r="L13826" s="33">
        <v>7</v>
      </c>
      <c r="M13826" s="33">
        <v>3</v>
      </c>
      <c r="N13826" s="33">
        <v>0</v>
      </c>
      <c r="O13826" s="33">
        <v>0</v>
      </c>
      <c r="P13826" s="33">
        <v>0</v>
      </c>
      <c r="Q13826" s="33" t="s">
        <v>459</v>
      </c>
      <c r="R13826" s="33" t="s">
        <v>459</v>
      </c>
      <c r="S13826" s="33">
        <v>0</v>
      </c>
      <c r="T13826" s="33"/>
      <c r="U13826" s="33" t="s">
        <v>455</v>
      </c>
    </row>
    <row r="13827" spans="1:21" x14ac:dyDescent="0.25">
      <c r="A13827">
        <v>2017</v>
      </c>
      <c r="B13827" s="33" t="s">
        <v>75</v>
      </c>
      <c r="C13827" s="33">
        <v>8</v>
      </c>
      <c r="D13827" s="33" t="s">
        <v>842</v>
      </c>
      <c r="E13827" s="33"/>
      <c r="F13827" s="33">
        <f t="shared" si="143"/>
        <v>10.787999999999998</v>
      </c>
      <c r="G13827" s="33">
        <v>4</v>
      </c>
      <c r="H13827" s="33">
        <v>0</v>
      </c>
      <c r="I13827" s="33"/>
      <c r="J13827" s="33" t="s">
        <v>799</v>
      </c>
      <c r="K13827" s="33">
        <v>36</v>
      </c>
      <c r="L13827" s="33">
        <v>23</v>
      </c>
      <c r="M13827" s="33">
        <v>4</v>
      </c>
      <c r="N13827" s="33">
        <v>0</v>
      </c>
      <c r="O13827" s="33">
        <v>0</v>
      </c>
      <c r="P13827" s="33">
        <v>40</v>
      </c>
      <c r="Q13827" s="33" t="s">
        <v>459</v>
      </c>
      <c r="R13827" s="33" t="s">
        <v>459</v>
      </c>
      <c r="S13827" s="33">
        <v>0</v>
      </c>
      <c r="T13827" s="33"/>
      <c r="U13827" s="33" t="s">
        <v>455</v>
      </c>
    </row>
    <row r="13828" spans="1:21" x14ac:dyDescent="0.25">
      <c r="A13828">
        <v>2017</v>
      </c>
      <c r="B13828" s="33" t="s">
        <v>75</v>
      </c>
      <c r="C13828" s="33">
        <v>9</v>
      </c>
      <c r="D13828" s="33" t="s">
        <v>842</v>
      </c>
      <c r="E13828" s="33"/>
      <c r="F13828" s="33">
        <f t="shared" si="143"/>
        <v>10.787999999999998</v>
      </c>
      <c r="G13828" s="33">
        <v>5</v>
      </c>
      <c r="H13828" s="33">
        <v>0</v>
      </c>
      <c r="I13828" s="33"/>
      <c r="J13828" s="33" t="s">
        <v>799</v>
      </c>
      <c r="K13828" s="33">
        <v>7</v>
      </c>
      <c r="L13828" s="33">
        <v>6</v>
      </c>
      <c r="M13828" s="33">
        <v>2</v>
      </c>
      <c r="N13828" s="33">
        <v>0</v>
      </c>
      <c r="O13828" s="33">
        <v>0</v>
      </c>
      <c r="P13828" s="33">
        <v>1</v>
      </c>
      <c r="Q13828" s="33" t="s">
        <v>459</v>
      </c>
      <c r="R13828" s="33" t="s">
        <v>459</v>
      </c>
      <c r="S13828" s="33">
        <v>0</v>
      </c>
      <c r="T13828" s="33"/>
      <c r="U13828" s="33" t="s">
        <v>455</v>
      </c>
    </row>
    <row r="13829" spans="1:21" x14ac:dyDescent="0.25">
      <c r="A13829">
        <v>2017</v>
      </c>
      <c r="B13829" s="33" t="s">
        <v>75</v>
      </c>
      <c r="C13829" s="33">
        <v>10</v>
      </c>
      <c r="D13829" s="33" t="s">
        <v>842</v>
      </c>
      <c r="E13829" s="33"/>
      <c r="F13829" s="33">
        <f t="shared" si="143"/>
        <v>10.787999999999998</v>
      </c>
      <c r="G13829" s="33">
        <v>7</v>
      </c>
      <c r="H13829" s="33">
        <v>0</v>
      </c>
      <c r="I13829" s="33"/>
      <c r="J13829" s="33" t="s">
        <v>799</v>
      </c>
      <c r="K13829" s="33">
        <v>22</v>
      </c>
      <c r="L13829" s="33">
        <v>15</v>
      </c>
      <c r="M13829" s="33">
        <v>20</v>
      </c>
      <c r="N13829" s="33">
        <v>0</v>
      </c>
      <c r="O13829" s="33">
        <v>0</v>
      </c>
      <c r="P13829" s="33">
        <v>20</v>
      </c>
      <c r="Q13829" s="33" t="s">
        <v>459</v>
      </c>
      <c r="R13829" s="33" t="s">
        <v>459</v>
      </c>
      <c r="S13829" s="33">
        <v>0</v>
      </c>
      <c r="T13829" s="33"/>
      <c r="U13829" s="33" t="s">
        <v>455</v>
      </c>
    </row>
    <row r="13830" spans="1:21" x14ac:dyDescent="0.25">
      <c r="A13830">
        <v>2017</v>
      </c>
      <c r="B13830" s="33" t="s">
        <v>75</v>
      </c>
      <c r="C13830" s="33">
        <v>11</v>
      </c>
      <c r="D13830" s="33" t="s">
        <v>842</v>
      </c>
      <c r="E13830" s="33"/>
      <c r="F13830" s="33">
        <f t="shared" si="143"/>
        <v>10.787999999999998</v>
      </c>
      <c r="G13830" s="33">
        <v>4</v>
      </c>
      <c r="H13830" s="33">
        <v>0</v>
      </c>
      <c r="I13830" s="33"/>
      <c r="J13830" s="33" t="s">
        <v>815</v>
      </c>
      <c r="K13830" s="33">
        <v>150</v>
      </c>
      <c r="L13830" s="33">
        <v>110</v>
      </c>
      <c r="M13830" s="33">
        <v>90</v>
      </c>
      <c r="N13830" s="33">
        <v>0</v>
      </c>
      <c r="O13830" s="33">
        <v>0</v>
      </c>
      <c r="P13830" s="33">
        <v>95</v>
      </c>
      <c r="Q13830" s="33" t="s">
        <v>459</v>
      </c>
      <c r="R13830" s="33" t="s">
        <v>459</v>
      </c>
      <c r="S13830" s="33">
        <v>0</v>
      </c>
      <c r="T13830" s="33"/>
      <c r="U13830" s="33" t="s">
        <v>854</v>
      </c>
    </row>
    <row r="13831" spans="1:21" x14ac:dyDescent="0.25">
      <c r="A13831">
        <v>2017</v>
      </c>
      <c r="B13831" s="33" t="s">
        <v>75</v>
      </c>
      <c r="C13831" s="33">
        <v>12</v>
      </c>
      <c r="D13831" s="33" t="s">
        <v>842</v>
      </c>
      <c r="E13831" s="33"/>
      <c r="F13831" s="33">
        <f t="shared" si="143"/>
        <v>10.787999999999998</v>
      </c>
      <c r="G13831" s="33">
        <v>5</v>
      </c>
      <c r="H13831" s="33">
        <v>0</v>
      </c>
      <c r="I13831" s="33"/>
      <c r="J13831" s="33" t="s">
        <v>799</v>
      </c>
      <c r="K13831" s="33">
        <v>11</v>
      </c>
      <c r="L13831" s="33">
        <v>7</v>
      </c>
      <c r="M13831" s="33">
        <v>10</v>
      </c>
      <c r="N13831" s="33">
        <v>0</v>
      </c>
      <c r="O13831" s="33">
        <v>0</v>
      </c>
      <c r="P13831" s="33">
        <v>5</v>
      </c>
      <c r="Q13831" s="33" t="s">
        <v>459</v>
      </c>
      <c r="R13831" s="33" t="s">
        <v>459</v>
      </c>
      <c r="S13831" s="33">
        <v>0</v>
      </c>
      <c r="T13831" s="33"/>
      <c r="U13831" s="33" t="s">
        <v>455</v>
      </c>
    </row>
    <row r="13832" spans="1:21" x14ac:dyDescent="0.25">
      <c r="A13832">
        <v>2017</v>
      </c>
      <c r="B13832" s="33" t="s">
        <v>75</v>
      </c>
      <c r="C13832" s="33">
        <v>13</v>
      </c>
      <c r="D13832" s="33" t="s">
        <v>842</v>
      </c>
      <c r="E13832" s="33"/>
      <c r="F13832" s="33">
        <f t="shared" si="143"/>
        <v>10.787999999999998</v>
      </c>
      <c r="G13832" s="33">
        <v>3</v>
      </c>
      <c r="H13832" s="33">
        <v>0</v>
      </c>
      <c r="I13832" s="33"/>
      <c r="J13832" s="33" t="s">
        <v>799</v>
      </c>
      <c r="K13832" s="33">
        <v>45</v>
      </c>
      <c r="L13832" s="33">
        <v>15</v>
      </c>
      <c r="M13832" s="33">
        <v>25</v>
      </c>
      <c r="N13832" s="33">
        <v>0</v>
      </c>
      <c r="O13832" s="33">
        <v>0</v>
      </c>
      <c r="P13832" s="33">
        <v>20</v>
      </c>
      <c r="Q13832" s="33" t="s">
        <v>459</v>
      </c>
      <c r="R13832" s="33" t="s">
        <v>459</v>
      </c>
      <c r="S13832" s="33">
        <v>0</v>
      </c>
      <c r="T13832" s="33"/>
      <c r="U13832" s="33" t="s">
        <v>455</v>
      </c>
    </row>
    <row r="13833" spans="1:21" x14ac:dyDescent="0.25">
      <c r="A13833">
        <v>2017</v>
      </c>
      <c r="B13833" s="33" t="s">
        <v>75</v>
      </c>
      <c r="C13833" s="33">
        <v>14</v>
      </c>
      <c r="D13833" s="33" t="s">
        <v>842</v>
      </c>
      <c r="E13833" s="33"/>
      <c r="F13833" s="33">
        <f t="shared" si="143"/>
        <v>10.787999999999998</v>
      </c>
      <c r="G13833" s="33">
        <v>9</v>
      </c>
      <c r="H13833" s="33">
        <v>0</v>
      </c>
      <c r="I13833" s="33"/>
      <c r="J13833" s="33" t="s">
        <v>846</v>
      </c>
      <c r="K13833" s="33">
        <v>28</v>
      </c>
      <c r="L13833" s="33">
        <v>19</v>
      </c>
      <c r="M13833" s="33">
        <v>13</v>
      </c>
      <c r="N13833" s="33">
        <v>0</v>
      </c>
      <c r="O13833" s="33">
        <v>0</v>
      </c>
      <c r="P13833" s="33">
        <v>5</v>
      </c>
      <c r="Q13833" s="33" t="s">
        <v>459</v>
      </c>
      <c r="R13833" s="33" t="s">
        <v>459</v>
      </c>
      <c r="S13833" s="33">
        <v>0</v>
      </c>
      <c r="T13833" s="33"/>
      <c r="U13833" s="33" t="s">
        <v>455</v>
      </c>
    </row>
    <row r="13834" spans="1:21" x14ac:dyDescent="0.25">
      <c r="A13834">
        <v>2017</v>
      </c>
      <c r="B13834" s="33" t="s">
        <v>75</v>
      </c>
      <c r="C13834" s="33">
        <v>15</v>
      </c>
      <c r="D13834" s="33" t="s">
        <v>842</v>
      </c>
      <c r="E13834" s="33"/>
      <c r="F13834" s="33">
        <f t="shared" si="143"/>
        <v>10.787999999999998</v>
      </c>
      <c r="G13834" s="33">
        <v>3</v>
      </c>
      <c r="H13834" s="33">
        <v>0</v>
      </c>
      <c r="I13834" s="33"/>
      <c r="J13834" s="33" t="s">
        <v>799</v>
      </c>
      <c r="K13834" s="33">
        <v>35</v>
      </c>
      <c r="L13834" s="33">
        <v>21</v>
      </c>
      <c r="M13834" s="33">
        <v>30</v>
      </c>
      <c r="N13834" s="33">
        <v>25</v>
      </c>
      <c r="O13834" s="33">
        <v>0</v>
      </c>
      <c r="P13834" s="33">
        <v>25</v>
      </c>
      <c r="Q13834" s="33" t="s">
        <v>586</v>
      </c>
      <c r="R13834" s="33" t="s">
        <v>459</v>
      </c>
      <c r="S13834" s="33">
        <v>0</v>
      </c>
      <c r="T13834" s="33"/>
      <c r="U13834" s="33" t="s">
        <v>455</v>
      </c>
    </row>
    <row r="13835" spans="1:21" x14ac:dyDescent="0.25">
      <c r="A13835">
        <v>2017</v>
      </c>
      <c r="B13835" s="33" t="s">
        <v>75</v>
      </c>
      <c r="C13835" s="33">
        <v>16</v>
      </c>
      <c r="D13835" s="33" t="s">
        <v>842</v>
      </c>
      <c r="E13835" s="33"/>
      <c r="F13835" s="33">
        <f t="shared" si="143"/>
        <v>10.787999999999998</v>
      </c>
      <c r="G13835" s="33">
        <v>3</v>
      </c>
      <c r="H13835" s="33">
        <v>0</v>
      </c>
      <c r="I13835" s="33"/>
      <c r="J13835" s="33" t="s">
        <v>806</v>
      </c>
      <c r="K13835" s="33">
        <v>12</v>
      </c>
      <c r="L13835" s="33">
        <v>5</v>
      </c>
      <c r="M13835" s="33">
        <v>6</v>
      </c>
      <c r="N13835" s="33">
        <v>0</v>
      </c>
      <c r="O13835" s="33">
        <v>0</v>
      </c>
      <c r="P13835" s="33">
        <v>0</v>
      </c>
      <c r="Q13835" s="33" t="s">
        <v>459</v>
      </c>
      <c r="R13835" s="33" t="s">
        <v>459</v>
      </c>
      <c r="S13835" s="33">
        <v>0</v>
      </c>
      <c r="T13835" s="33"/>
      <c r="U13835" s="33" t="s">
        <v>455</v>
      </c>
    </row>
    <row r="13836" spans="1:21" x14ac:dyDescent="0.25">
      <c r="A13836">
        <v>2017</v>
      </c>
      <c r="B13836" s="33" t="s">
        <v>75</v>
      </c>
      <c r="C13836" s="33">
        <v>17</v>
      </c>
      <c r="D13836" s="33" t="s">
        <v>842</v>
      </c>
      <c r="E13836" s="33"/>
      <c r="F13836" s="33">
        <f t="shared" si="143"/>
        <v>10.787999999999998</v>
      </c>
      <c r="G13836" s="33">
        <v>11</v>
      </c>
      <c r="H13836" s="33">
        <v>0</v>
      </c>
      <c r="I13836" s="33"/>
      <c r="J13836" s="33" t="s">
        <v>807</v>
      </c>
      <c r="K13836" s="33">
        <v>150</v>
      </c>
      <c r="L13836" s="33">
        <v>110</v>
      </c>
      <c r="M13836" s="33">
        <v>35</v>
      </c>
      <c r="N13836" s="33">
        <v>0</v>
      </c>
      <c r="O13836" s="33">
        <v>0</v>
      </c>
      <c r="P13836" s="33">
        <v>10</v>
      </c>
      <c r="Q13836" s="33" t="s">
        <v>459</v>
      </c>
      <c r="R13836" s="33" t="s">
        <v>459</v>
      </c>
      <c r="S13836" s="33">
        <v>15</v>
      </c>
      <c r="T13836" s="33"/>
      <c r="U13836" s="33" t="s">
        <v>455</v>
      </c>
    </row>
    <row r="13837" spans="1:21" x14ac:dyDescent="0.25">
      <c r="A13837">
        <v>2017</v>
      </c>
      <c r="B13837" s="33" t="s">
        <v>75</v>
      </c>
      <c r="C13837" s="33">
        <v>18</v>
      </c>
      <c r="D13837" s="33" t="s">
        <v>842</v>
      </c>
      <c r="E13837" s="33"/>
      <c r="F13837" s="33">
        <f t="shared" si="143"/>
        <v>10.787999999999998</v>
      </c>
      <c r="G13837" s="33">
        <v>2</v>
      </c>
      <c r="H13837" s="33">
        <v>0</v>
      </c>
      <c r="I13837" s="33"/>
      <c r="J13837" s="33" t="s">
        <v>807</v>
      </c>
      <c r="K13837" s="33">
        <v>8</v>
      </c>
      <c r="L13837" s="33">
        <v>6</v>
      </c>
      <c r="M13837" s="33">
        <v>5</v>
      </c>
      <c r="N13837" s="33">
        <v>0</v>
      </c>
      <c r="O13837" s="33">
        <v>0</v>
      </c>
      <c r="P13837" s="33">
        <v>20</v>
      </c>
      <c r="Q13837" s="33" t="s">
        <v>459</v>
      </c>
      <c r="R13837" s="33" t="s">
        <v>459</v>
      </c>
      <c r="S13837" s="33">
        <v>5</v>
      </c>
      <c r="T13837" s="33"/>
      <c r="U13837" s="33" t="s">
        <v>855</v>
      </c>
    </row>
    <row r="13838" spans="1:21" x14ac:dyDescent="0.25">
      <c r="A13838">
        <v>2017</v>
      </c>
      <c r="B13838" s="33" t="s">
        <v>75</v>
      </c>
      <c r="C13838" s="33">
        <v>19</v>
      </c>
      <c r="D13838" s="33" t="s">
        <v>842</v>
      </c>
      <c r="E13838" s="33"/>
      <c r="F13838" s="33">
        <f t="shared" si="143"/>
        <v>10.787999999999998</v>
      </c>
      <c r="G13838" s="33">
        <v>6</v>
      </c>
      <c r="H13838" s="33">
        <v>0</v>
      </c>
      <c r="I13838" s="33"/>
      <c r="J13838" s="33" t="s">
        <v>856</v>
      </c>
      <c r="K13838" s="33">
        <v>315</v>
      </c>
      <c r="L13838" s="33">
        <v>210</v>
      </c>
      <c r="M13838" s="33">
        <v>110</v>
      </c>
      <c r="N13838" s="33">
        <v>0</v>
      </c>
      <c r="O13838" s="33">
        <v>0</v>
      </c>
      <c r="P13838" s="33">
        <v>75</v>
      </c>
      <c r="Q13838" s="33" t="s">
        <v>459</v>
      </c>
      <c r="R13838" s="33" t="s">
        <v>459</v>
      </c>
      <c r="S13838" s="33">
        <v>0</v>
      </c>
      <c r="T13838" s="33"/>
      <c r="U13838" s="33" t="s">
        <v>857</v>
      </c>
    </row>
    <row r="13839" spans="1:21" x14ac:dyDescent="0.25">
      <c r="A13839">
        <v>2017</v>
      </c>
      <c r="B13839" s="33" t="s">
        <v>75</v>
      </c>
      <c r="C13839" s="33">
        <v>20</v>
      </c>
      <c r="D13839" s="33" t="s">
        <v>842</v>
      </c>
      <c r="E13839" s="33"/>
      <c r="F13839" s="33">
        <f t="shared" si="143"/>
        <v>10.787999999999998</v>
      </c>
      <c r="G13839" s="33">
        <v>5</v>
      </c>
      <c r="H13839" s="33">
        <v>0</v>
      </c>
      <c r="I13839" s="33"/>
      <c r="J13839" s="33" t="s">
        <v>799</v>
      </c>
      <c r="K13839" s="33">
        <v>35</v>
      </c>
      <c r="L13839" s="33">
        <v>20</v>
      </c>
      <c r="M13839" s="33">
        <v>5</v>
      </c>
      <c r="N13839" s="33">
        <v>0</v>
      </c>
      <c r="O13839" s="33">
        <v>0</v>
      </c>
      <c r="P13839" s="33">
        <v>5</v>
      </c>
      <c r="Q13839" s="33" t="s">
        <v>459</v>
      </c>
      <c r="R13839" s="33" t="s">
        <v>459</v>
      </c>
      <c r="S13839" s="33">
        <v>0</v>
      </c>
      <c r="T13839" s="33"/>
      <c r="U13839" s="33" t="s">
        <v>455</v>
      </c>
    </row>
    <row r="13840" spans="1:21" x14ac:dyDescent="0.25">
      <c r="A13840">
        <v>2017</v>
      </c>
      <c r="B13840" s="33" t="s">
        <v>75</v>
      </c>
      <c r="C13840" s="33">
        <v>21</v>
      </c>
      <c r="D13840" s="33" t="s">
        <v>842</v>
      </c>
      <c r="E13840" s="33"/>
      <c r="F13840" s="33">
        <f t="shared" si="143"/>
        <v>10.787999999999998</v>
      </c>
      <c r="G13840" s="33">
        <v>11</v>
      </c>
      <c r="H13840" s="33">
        <v>0</v>
      </c>
      <c r="I13840" s="33"/>
      <c r="J13840" s="33" t="s">
        <v>803</v>
      </c>
      <c r="K13840" s="33">
        <v>17</v>
      </c>
      <c r="L13840" s="33">
        <v>13</v>
      </c>
      <c r="M13840" s="33">
        <v>10</v>
      </c>
      <c r="N13840" s="33">
        <v>0</v>
      </c>
      <c r="O13840" s="33">
        <v>0</v>
      </c>
      <c r="P13840" s="33">
        <v>20</v>
      </c>
      <c r="Q13840" s="33" t="s">
        <v>459</v>
      </c>
      <c r="R13840" s="33" t="s">
        <v>459</v>
      </c>
      <c r="S13840" s="33">
        <v>0</v>
      </c>
      <c r="T13840" s="33"/>
      <c r="U13840" s="33" t="s">
        <v>455</v>
      </c>
    </row>
    <row r="13841" spans="1:21" x14ac:dyDescent="0.25">
      <c r="A13841">
        <v>2017</v>
      </c>
      <c r="B13841" s="33" t="s">
        <v>75</v>
      </c>
      <c r="C13841" s="33">
        <v>22</v>
      </c>
      <c r="D13841" s="33" t="s">
        <v>842</v>
      </c>
      <c r="E13841" s="33"/>
      <c r="F13841" s="33">
        <f t="shared" si="143"/>
        <v>10.787999999999998</v>
      </c>
      <c r="G13841" s="33">
        <v>8</v>
      </c>
      <c r="H13841" s="33">
        <v>0</v>
      </c>
      <c r="I13841" s="33"/>
      <c r="J13841" s="33" t="s">
        <v>799</v>
      </c>
      <c r="K13841" s="33">
        <v>25</v>
      </c>
      <c r="L13841" s="33">
        <v>15</v>
      </c>
      <c r="M13841" s="33">
        <v>13</v>
      </c>
      <c r="N13841" s="33">
        <v>0</v>
      </c>
      <c r="O13841" s="33">
        <v>0</v>
      </c>
      <c r="P13841" s="33">
        <v>25</v>
      </c>
      <c r="Q13841" s="33" t="s">
        <v>459</v>
      </c>
      <c r="R13841" s="33" t="s">
        <v>459</v>
      </c>
      <c r="S13841" s="33">
        <v>0</v>
      </c>
      <c r="T13841" s="33"/>
      <c r="U13841" s="33" t="s">
        <v>455</v>
      </c>
    </row>
    <row r="13842" spans="1:21" x14ac:dyDescent="0.25">
      <c r="A13842">
        <v>2017</v>
      </c>
      <c r="B13842" s="33" t="s">
        <v>75</v>
      </c>
      <c r="C13842" s="33">
        <v>23</v>
      </c>
      <c r="D13842" s="33" t="s">
        <v>842</v>
      </c>
      <c r="E13842" s="33"/>
      <c r="F13842" s="33">
        <f t="shared" si="143"/>
        <v>10.787999999999998</v>
      </c>
      <c r="G13842" s="33">
        <v>25</v>
      </c>
      <c r="H13842" s="33">
        <v>0</v>
      </c>
      <c r="I13842" s="33"/>
      <c r="J13842" s="33" t="s">
        <v>846</v>
      </c>
      <c r="K13842" s="33">
        <v>125</v>
      </c>
      <c r="L13842" s="33">
        <v>100</v>
      </c>
      <c r="M13842" s="33">
        <v>110</v>
      </c>
      <c r="N13842" s="33">
        <v>0</v>
      </c>
      <c r="O13842" s="33">
        <v>0</v>
      </c>
      <c r="P13842" s="33">
        <v>10</v>
      </c>
      <c r="Q13842" s="33" t="s">
        <v>459</v>
      </c>
      <c r="R13842" s="33" t="s">
        <v>459</v>
      </c>
      <c r="S13842" s="33">
        <v>0</v>
      </c>
      <c r="T13842" s="33"/>
      <c r="U13842" s="33" t="s">
        <v>858</v>
      </c>
    </row>
    <row r="13843" spans="1:21" x14ac:dyDescent="0.25">
      <c r="A13843">
        <v>2017</v>
      </c>
      <c r="B13843" s="33" t="s">
        <v>75</v>
      </c>
      <c r="C13843" s="33">
        <v>24</v>
      </c>
      <c r="D13843" s="33" t="s">
        <v>842</v>
      </c>
      <c r="E13843" s="33"/>
      <c r="F13843" s="33">
        <f t="shared" si="143"/>
        <v>10.787999999999998</v>
      </c>
      <c r="G13843" s="33">
        <v>10</v>
      </c>
      <c r="H13843" s="33">
        <v>0</v>
      </c>
      <c r="I13843" s="33"/>
      <c r="J13843" s="33" t="s">
        <v>843</v>
      </c>
      <c r="K13843" s="33">
        <v>30</v>
      </c>
      <c r="L13843" s="33">
        <v>23</v>
      </c>
      <c r="M13843" s="33">
        <v>20</v>
      </c>
      <c r="N13843" s="33">
        <v>0</v>
      </c>
      <c r="O13843" s="33">
        <v>0</v>
      </c>
      <c r="P13843" s="33">
        <v>5</v>
      </c>
      <c r="Q13843" s="33" t="s">
        <v>459</v>
      </c>
      <c r="R13843" s="33" t="s">
        <v>459</v>
      </c>
      <c r="S13843" s="33">
        <v>0</v>
      </c>
      <c r="T13843" s="33"/>
      <c r="U13843" s="33" t="s">
        <v>455</v>
      </c>
    </row>
    <row r="13844" spans="1:21" x14ac:dyDescent="0.25">
      <c r="A13844">
        <v>2017</v>
      </c>
      <c r="B13844" s="33" t="s">
        <v>75</v>
      </c>
      <c r="C13844" s="33">
        <v>25</v>
      </c>
      <c r="D13844" s="33" t="s">
        <v>842</v>
      </c>
      <c r="E13844" s="33"/>
      <c r="F13844" s="33">
        <f t="shared" si="143"/>
        <v>10.787999999999998</v>
      </c>
      <c r="G13844" s="33">
        <v>2</v>
      </c>
      <c r="H13844" s="33">
        <v>0</v>
      </c>
      <c r="I13844" s="33"/>
      <c r="J13844" s="33" t="s">
        <v>846</v>
      </c>
      <c r="K13844" s="33">
        <v>25</v>
      </c>
      <c r="L13844" s="33">
        <v>25</v>
      </c>
      <c r="M13844" s="33">
        <v>21</v>
      </c>
      <c r="N13844" s="33">
        <v>0</v>
      </c>
      <c r="O13844" s="33">
        <v>0</v>
      </c>
      <c r="P13844" s="33">
        <v>10</v>
      </c>
      <c r="Q13844" s="33" t="s">
        <v>459</v>
      </c>
      <c r="R13844" s="33" t="s">
        <v>459</v>
      </c>
      <c r="S13844" s="33">
        <v>0</v>
      </c>
      <c r="T13844" s="33"/>
      <c r="U13844" s="33" t="s">
        <v>455</v>
      </c>
    </row>
    <row r="13845" spans="1:21" x14ac:dyDescent="0.25">
      <c r="A13845">
        <v>2017</v>
      </c>
      <c r="B13845" s="33" t="s">
        <v>75</v>
      </c>
      <c r="C13845" s="33">
        <v>26</v>
      </c>
      <c r="D13845" s="33" t="s">
        <v>842</v>
      </c>
      <c r="E13845" s="33"/>
      <c r="F13845" s="33">
        <f t="shared" si="143"/>
        <v>10.787999999999998</v>
      </c>
      <c r="G13845" s="33">
        <v>5</v>
      </c>
      <c r="H13845" s="33">
        <v>0</v>
      </c>
      <c r="I13845" s="33"/>
      <c r="J13845" s="33" t="s">
        <v>816</v>
      </c>
      <c r="K13845" s="33">
        <v>12</v>
      </c>
      <c r="L13845" s="33">
        <v>10</v>
      </c>
      <c r="M13845" s="33">
        <v>9</v>
      </c>
      <c r="N13845" s="33">
        <v>0</v>
      </c>
      <c r="O13845" s="33">
        <v>0</v>
      </c>
      <c r="P13845" s="33">
        <v>5</v>
      </c>
      <c r="Q13845" s="33" t="s">
        <v>459</v>
      </c>
      <c r="R13845" s="33" t="s">
        <v>459</v>
      </c>
      <c r="S13845" s="33">
        <v>0</v>
      </c>
      <c r="T13845" s="33"/>
      <c r="U13845" s="33" t="s">
        <v>455</v>
      </c>
    </row>
    <row r="13846" spans="1:21" x14ac:dyDescent="0.25">
      <c r="A13846">
        <v>2017</v>
      </c>
      <c r="B13846" s="33" t="s">
        <v>75</v>
      </c>
      <c r="C13846" s="33">
        <v>1</v>
      </c>
      <c r="D13846" s="33" t="s">
        <v>842</v>
      </c>
      <c r="E13846" s="33">
        <v>2</v>
      </c>
      <c r="F13846" s="33">
        <f xml:space="preserve"> (32*(0.348))</f>
        <v>11.135999999999999</v>
      </c>
      <c r="G13846" s="33">
        <v>10</v>
      </c>
      <c r="H13846" s="33">
        <v>0</v>
      </c>
      <c r="I13846" s="33">
        <f xml:space="preserve"> SUM(G13846:G13872)</f>
        <v>285</v>
      </c>
      <c r="J13846" s="33" t="s">
        <v>846</v>
      </c>
      <c r="K13846" s="33">
        <v>30</v>
      </c>
      <c r="L13846" s="33">
        <v>20</v>
      </c>
      <c r="M13846" s="33">
        <v>15</v>
      </c>
      <c r="N13846" s="33">
        <v>0</v>
      </c>
      <c r="O13846" s="33">
        <v>0</v>
      </c>
      <c r="P13846" s="33">
        <v>20</v>
      </c>
      <c r="Q13846" s="33" t="s">
        <v>459</v>
      </c>
      <c r="R13846" s="33" t="s">
        <v>459</v>
      </c>
      <c r="S13846" s="33">
        <v>0</v>
      </c>
      <c r="T13846" s="33"/>
      <c r="U13846" s="33" t="s">
        <v>859</v>
      </c>
    </row>
    <row r="13847" spans="1:21" x14ac:dyDescent="0.25">
      <c r="A13847">
        <v>2017</v>
      </c>
      <c r="B13847" s="33" t="s">
        <v>75</v>
      </c>
      <c r="C13847" s="33">
        <v>2</v>
      </c>
      <c r="D13847" s="33" t="s">
        <v>842</v>
      </c>
      <c r="E13847" s="33"/>
      <c r="F13847" s="33">
        <f t="shared" ref="F13847:F13872" si="144" xml:space="preserve"> (32*(0.348))</f>
        <v>11.135999999999999</v>
      </c>
      <c r="G13847" s="33">
        <v>5</v>
      </c>
      <c r="H13847" s="33">
        <v>0</v>
      </c>
      <c r="I13847" s="33"/>
      <c r="J13847" s="33" t="s">
        <v>799</v>
      </c>
      <c r="K13847" s="33">
        <v>32</v>
      </c>
      <c r="L13847" s="33">
        <v>15</v>
      </c>
      <c r="M13847" s="33">
        <v>21</v>
      </c>
      <c r="N13847" s="33">
        <v>0</v>
      </c>
      <c r="O13847" s="33">
        <v>0</v>
      </c>
      <c r="P13847" s="33">
        <v>10</v>
      </c>
      <c r="Q13847" s="33" t="s">
        <v>459</v>
      </c>
      <c r="R13847" s="33" t="s">
        <v>459</v>
      </c>
      <c r="S13847" s="33">
        <v>0</v>
      </c>
      <c r="T13847" s="33"/>
      <c r="U13847" s="33" t="s">
        <v>455</v>
      </c>
    </row>
    <row r="13848" spans="1:21" x14ac:dyDescent="0.25">
      <c r="A13848">
        <v>2017</v>
      </c>
      <c r="B13848" s="33" t="s">
        <v>75</v>
      </c>
      <c r="C13848" s="33">
        <v>3</v>
      </c>
      <c r="D13848" s="33" t="s">
        <v>842</v>
      </c>
      <c r="E13848" s="33"/>
      <c r="F13848" s="33">
        <f t="shared" si="144"/>
        <v>11.135999999999999</v>
      </c>
      <c r="G13848" s="33">
        <v>4</v>
      </c>
      <c r="H13848" s="33">
        <v>0</v>
      </c>
      <c r="I13848" s="33"/>
      <c r="J13848" s="33" t="s">
        <v>799</v>
      </c>
      <c r="K13848" s="33">
        <v>25</v>
      </c>
      <c r="L13848" s="33">
        <v>18</v>
      </c>
      <c r="M13848" s="33">
        <v>20</v>
      </c>
      <c r="N13848" s="33">
        <v>0</v>
      </c>
      <c r="O13848" s="33">
        <v>0</v>
      </c>
      <c r="P13848" s="33">
        <v>50</v>
      </c>
      <c r="Q13848" s="33" t="s">
        <v>459</v>
      </c>
      <c r="R13848" s="33" t="s">
        <v>459</v>
      </c>
      <c r="S13848" s="33">
        <v>0</v>
      </c>
      <c r="T13848" s="33"/>
      <c r="U13848" s="33" t="s">
        <v>455</v>
      </c>
    </row>
    <row r="13849" spans="1:21" x14ac:dyDescent="0.25">
      <c r="A13849">
        <v>2017</v>
      </c>
      <c r="B13849" s="33" t="s">
        <v>75</v>
      </c>
      <c r="C13849" s="33">
        <v>4</v>
      </c>
      <c r="D13849" s="33" t="s">
        <v>842</v>
      </c>
      <c r="E13849" s="33"/>
      <c r="F13849" s="33">
        <f t="shared" si="144"/>
        <v>11.135999999999999</v>
      </c>
      <c r="G13849" s="33">
        <v>40</v>
      </c>
      <c r="H13849" s="33">
        <v>0</v>
      </c>
      <c r="I13849" s="33"/>
      <c r="J13849" s="33" t="s">
        <v>856</v>
      </c>
      <c r="K13849" s="33">
        <v>150</v>
      </c>
      <c r="L13849" s="33">
        <v>110</v>
      </c>
      <c r="M13849" s="33">
        <v>100</v>
      </c>
      <c r="N13849" s="33">
        <v>5</v>
      </c>
      <c r="O13849" s="33">
        <v>0</v>
      </c>
      <c r="P13849" s="33">
        <v>25</v>
      </c>
      <c r="Q13849" s="33" t="s">
        <v>459</v>
      </c>
      <c r="R13849" s="33" t="s">
        <v>459</v>
      </c>
      <c r="S13849" s="33">
        <v>0</v>
      </c>
      <c r="T13849" s="33"/>
      <c r="U13849" s="33" t="s">
        <v>860</v>
      </c>
    </row>
    <row r="13850" spans="1:21" x14ac:dyDescent="0.25">
      <c r="A13850">
        <v>2017</v>
      </c>
      <c r="B13850" s="33" t="s">
        <v>75</v>
      </c>
      <c r="C13850" s="33">
        <v>5</v>
      </c>
      <c r="D13850" s="33" t="s">
        <v>842</v>
      </c>
      <c r="E13850" s="33"/>
      <c r="F13850" s="33">
        <f t="shared" si="144"/>
        <v>11.135999999999999</v>
      </c>
      <c r="G13850" s="33">
        <v>4</v>
      </c>
      <c r="H13850" s="33">
        <v>0</v>
      </c>
      <c r="I13850" s="33"/>
      <c r="J13850" s="33" t="s">
        <v>803</v>
      </c>
      <c r="K13850" s="33">
        <v>5</v>
      </c>
      <c r="L13850" s="33">
        <v>4</v>
      </c>
      <c r="M13850" s="33">
        <v>4</v>
      </c>
      <c r="N13850" s="33">
        <v>0</v>
      </c>
      <c r="O13850" s="33">
        <v>0</v>
      </c>
      <c r="P13850" s="33">
        <v>0</v>
      </c>
      <c r="Q13850" s="33" t="s">
        <v>459</v>
      </c>
      <c r="R13850" s="33" t="s">
        <v>459</v>
      </c>
      <c r="S13850" s="33">
        <v>0</v>
      </c>
      <c r="T13850" s="33"/>
      <c r="U13850" s="33" t="s">
        <v>455</v>
      </c>
    </row>
    <row r="13851" spans="1:21" x14ac:dyDescent="0.25">
      <c r="A13851">
        <v>2017</v>
      </c>
      <c r="B13851" s="33" t="s">
        <v>75</v>
      </c>
      <c r="C13851" s="33">
        <v>6</v>
      </c>
      <c r="D13851" s="33" t="s">
        <v>842</v>
      </c>
      <c r="E13851" s="33"/>
      <c r="F13851" s="33">
        <f t="shared" si="144"/>
        <v>11.135999999999999</v>
      </c>
      <c r="G13851" s="33">
        <v>5</v>
      </c>
      <c r="H13851" s="33">
        <v>0</v>
      </c>
      <c r="I13851" s="33"/>
      <c r="J13851" s="33" t="s">
        <v>806</v>
      </c>
      <c r="K13851" s="33">
        <v>7</v>
      </c>
      <c r="L13851" s="33">
        <v>6</v>
      </c>
      <c r="M13851" s="33">
        <v>5</v>
      </c>
      <c r="N13851" s="33">
        <v>0</v>
      </c>
      <c r="O13851" s="33">
        <v>0</v>
      </c>
      <c r="P13851" s="33">
        <v>0</v>
      </c>
      <c r="Q13851" s="33" t="s">
        <v>459</v>
      </c>
      <c r="R13851" s="33" t="s">
        <v>459</v>
      </c>
      <c r="S13851" s="33">
        <v>0</v>
      </c>
      <c r="T13851" s="33"/>
      <c r="U13851" s="33" t="s">
        <v>455</v>
      </c>
    </row>
    <row r="13852" spans="1:21" x14ac:dyDescent="0.25">
      <c r="A13852">
        <v>2017</v>
      </c>
      <c r="B13852" s="33" t="s">
        <v>75</v>
      </c>
      <c r="C13852" s="33">
        <v>7</v>
      </c>
      <c r="D13852" s="33" t="s">
        <v>842</v>
      </c>
      <c r="E13852" s="33"/>
      <c r="F13852" s="33">
        <f t="shared" si="144"/>
        <v>11.135999999999999</v>
      </c>
      <c r="G13852" s="33">
        <v>22</v>
      </c>
      <c r="H13852" s="33">
        <v>0</v>
      </c>
      <c r="I13852" s="33"/>
      <c r="J13852" s="33" t="s">
        <v>799</v>
      </c>
      <c r="K13852" s="33">
        <v>38</v>
      </c>
      <c r="L13852" s="33">
        <v>25</v>
      </c>
      <c r="M13852" s="33">
        <v>20</v>
      </c>
      <c r="N13852" s="33">
        <v>0</v>
      </c>
      <c r="O13852" s="33">
        <v>10</v>
      </c>
      <c r="P13852" s="33">
        <v>10</v>
      </c>
      <c r="Q13852" s="33" t="s">
        <v>586</v>
      </c>
      <c r="R13852" s="33" t="s">
        <v>459</v>
      </c>
      <c r="S13852" s="33">
        <v>10</v>
      </c>
      <c r="T13852" s="33"/>
      <c r="U13852" s="33" t="s">
        <v>861</v>
      </c>
    </row>
    <row r="13853" spans="1:21" x14ac:dyDescent="0.25">
      <c r="A13853">
        <v>2017</v>
      </c>
      <c r="B13853" s="33" t="s">
        <v>75</v>
      </c>
      <c r="C13853" s="33">
        <v>8</v>
      </c>
      <c r="D13853" s="33" t="s">
        <v>842</v>
      </c>
      <c r="E13853" s="33"/>
      <c r="F13853" s="33">
        <f t="shared" si="144"/>
        <v>11.135999999999999</v>
      </c>
      <c r="G13853" s="33">
        <v>5</v>
      </c>
      <c r="H13853" s="33">
        <v>0</v>
      </c>
      <c r="I13853" s="33"/>
      <c r="J13853" s="33" t="s">
        <v>799</v>
      </c>
      <c r="K13853" s="33">
        <v>30</v>
      </c>
      <c r="L13853" s="33">
        <v>20</v>
      </c>
      <c r="M13853" s="33">
        <v>15</v>
      </c>
      <c r="N13853" s="33">
        <v>0</v>
      </c>
      <c r="O13853" s="33">
        <v>0</v>
      </c>
      <c r="P13853" s="33">
        <v>40</v>
      </c>
      <c r="Q13853" s="33" t="s">
        <v>459</v>
      </c>
      <c r="R13853" s="33" t="s">
        <v>459</v>
      </c>
      <c r="S13853" s="33">
        <v>0</v>
      </c>
      <c r="T13853" s="33"/>
      <c r="U13853" s="33" t="s">
        <v>850</v>
      </c>
    </row>
    <row r="13854" spans="1:21" x14ac:dyDescent="0.25">
      <c r="A13854">
        <v>2017</v>
      </c>
      <c r="B13854" s="33" t="s">
        <v>75</v>
      </c>
      <c r="C13854" s="33">
        <v>9</v>
      </c>
      <c r="D13854" s="33" t="s">
        <v>842</v>
      </c>
      <c r="E13854" s="33"/>
      <c r="F13854" s="33">
        <f t="shared" si="144"/>
        <v>11.135999999999999</v>
      </c>
      <c r="G13854" s="33">
        <v>4</v>
      </c>
      <c r="H13854" s="33">
        <v>0</v>
      </c>
      <c r="I13854" s="33"/>
      <c r="J13854" s="33" t="s">
        <v>808</v>
      </c>
      <c r="K13854" s="33">
        <v>6</v>
      </c>
      <c r="L13854" s="33">
        <v>5</v>
      </c>
      <c r="M13854" s="33">
        <v>5</v>
      </c>
      <c r="N13854" s="33">
        <v>0</v>
      </c>
      <c r="O13854" s="33">
        <v>0</v>
      </c>
      <c r="P13854" s="33">
        <v>0</v>
      </c>
      <c r="Q13854" s="33" t="s">
        <v>459</v>
      </c>
      <c r="R13854" s="33" t="s">
        <v>459</v>
      </c>
      <c r="S13854" s="33">
        <v>0</v>
      </c>
      <c r="T13854" s="33"/>
      <c r="U13854" s="33" t="s">
        <v>455</v>
      </c>
    </row>
    <row r="13855" spans="1:21" x14ac:dyDescent="0.25">
      <c r="A13855">
        <v>2017</v>
      </c>
      <c r="B13855" s="33" t="s">
        <v>75</v>
      </c>
      <c r="C13855" s="33">
        <v>10</v>
      </c>
      <c r="D13855" s="33" t="s">
        <v>842</v>
      </c>
      <c r="E13855" s="33"/>
      <c r="F13855" s="33">
        <f t="shared" si="144"/>
        <v>11.135999999999999</v>
      </c>
      <c r="G13855" s="33">
        <v>10</v>
      </c>
      <c r="H13855" s="33">
        <v>0</v>
      </c>
      <c r="I13855" s="33"/>
      <c r="J13855" s="33" t="s">
        <v>862</v>
      </c>
      <c r="K13855" s="33">
        <v>18</v>
      </c>
      <c r="L13855" s="33">
        <v>10</v>
      </c>
      <c r="M13855" s="33">
        <v>5</v>
      </c>
      <c r="N13855" s="33">
        <v>0</v>
      </c>
      <c r="O13855" s="33">
        <v>0</v>
      </c>
      <c r="P13855" s="33">
        <v>5</v>
      </c>
      <c r="Q13855" s="33" t="s">
        <v>459</v>
      </c>
      <c r="R13855" s="33" t="s">
        <v>459</v>
      </c>
      <c r="S13855" s="33">
        <v>0</v>
      </c>
      <c r="T13855" s="33"/>
      <c r="U13855" s="33" t="s">
        <v>455</v>
      </c>
    </row>
    <row r="13856" spans="1:21" x14ac:dyDescent="0.25">
      <c r="A13856">
        <v>2017</v>
      </c>
      <c r="B13856" s="33" t="s">
        <v>75</v>
      </c>
      <c r="C13856" s="33">
        <v>11</v>
      </c>
      <c r="D13856" s="33" t="s">
        <v>842</v>
      </c>
      <c r="E13856" s="33"/>
      <c r="F13856" s="33">
        <f t="shared" si="144"/>
        <v>11.135999999999999</v>
      </c>
      <c r="G13856" s="33">
        <v>9</v>
      </c>
      <c r="H13856" s="33">
        <v>0</v>
      </c>
      <c r="I13856" s="33"/>
      <c r="J13856" s="33" t="s">
        <v>799</v>
      </c>
      <c r="K13856" s="33">
        <v>16</v>
      </c>
      <c r="L13856" s="33">
        <v>11</v>
      </c>
      <c r="M13856" s="33">
        <v>3</v>
      </c>
      <c r="N13856" s="33">
        <v>0</v>
      </c>
      <c r="O13856" s="33">
        <v>0</v>
      </c>
      <c r="P13856" s="33">
        <v>1</v>
      </c>
      <c r="Q13856" s="33" t="s">
        <v>459</v>
      </c>
      <c r="R13856" s="33" t="s">
        <v>459</v>
      </c>
      <c r="S13856" s="33">
        <v>0</v>
      </c>
      <c r="T13856" s="33"/>
      <c r="U13856" s="33" t="s">
        <v>455</v>
      </c>
    </row>
    <row r="13857" spans="1:21" x14ac:dyDescent="0.25">
      <c r="A13857">
        <v>2017</v>
      </c>
      <c r="B13857" s="33" t="s">
        <v>75</v>
      </c>
      <c r="C13857" s="33">
        <v>12</v>
      </c>
      <c r="D13857" s="33" t="s">
        <v>842</v>
      </c>
      <c r="E13857" s="33"/>
      <c r="F13857" s="33">
        <f t="shared" si="144"/>
        <v>11.135999999999999</v>
      </c>
      <c r="G13857" s="33">
        <v>3</v>
      </c>
      <c r="H13857" s="33">
        <v>0</v>
      </c>
      <c r="I13857" s="33"/>
      <c r="J13857" s="33" t="s">
        <v>807</v>
      </c>
      <c r="K13857" s="33">
        <v>30</v>
      </c>
      <c r="L13857" s="33">
        <v>20</v>
      </c>
      <c r="M13857" s="33">
        <v>10</v>
      </c>
      <c r="N13857" s="33">
        <v>0</v>
      </c>
      <c r="O13857" s="33">
        <v>0</v>
      </c>
      <c r="P13857" s="33">
        <v>5</v>
      </c>
      <c r="Q13857" s="33" t="s">
        <v>459</v>
      </c>
      <c r="R13857" s="33" t="s">
        <v>459</v>
      </c>
      <c r="S13857" s="33">
        <v>0</v>
      </c>
      <c r="T13857" s="33"/>
      <c r="U13857" s="33" t="s">
        <v>455</v>
      </c>
    </row>
    <row r="13858" spans="1:21" x14ac:dyDescent="0.25">
      <c r="A13858">
        <v>2017</v>
      </c>
      <c r="B13858" s="33" t="s">
        <v>75</v>
      </c>
      <c r="C13858" s="33">
        <v>13</v>
      </c>
      <c r="D13858" s="33" t="s">
        <v>842</v>
      </c>
      <c r="E13858" s="33"/>
      <c r="F13858" s="33">
        <f t="shared" si="144"/>
        <v>11.135999999999999</v>
      </c>
      <c r="G13858" s="33">
        <v>11</v>
      </c>
      <c r="H13858" s="33">
        <v>0</v>
      </c>
      <c r="I13858" s="33"/>
      <c r="J13858" s="33" t="s">
        <v>799</v>
      </c>
      <c r="K13858" s="33">
        <v>15</v>
      </c>
      <c r="L13858" s="33">
        <v>14</v>
      </c>
      <c r="M13858" s="33">
        <v>15</v>
      </c>
      <c r="N13858" s="33">
        <v>0</v>
      </c>
      <c r="O13858" s="33">
        <v>0</v>
      </c>
      <c r="P13858" s="33">
        <v>1</v>
      </c>
      <c r="Q13858" s="33" t="s">
        <v>459</v>
      </c>
      <c r="R13858" s="33" t="s">
        <v>459</v>
      </c>
      <c r="S13858" s="33">
        <v>0</v>
      </c>
      <c r="T13858" s="33"/>
      <c r="U13858" s="33" t="s">
        <v>455</v>
      </c>
    </row>
    <row r="13859" spans="1:21" x14ac:dyDescent="0.25">
      <c r="A13859">
        <v>2017</v>
      </c>
      <c r="B13859" s="33" t="s">
        <v>75</v>
      </c>
      <c r="C13859" s="33">
        <v>14</v>
      </c>
      <c r="D13859" s="33" t="s">
        <v>842</v>
      </c>
      <c r="E13859" s="33"/>
      <c r="F13859" s="33">
        <f t="shared" si="144"/>
        <v>11.135999999999999</v>
      </c>
      <c r="G13859" s="33">
        <v>4</v>
      </c>
      <c r="H13859" s="33">
        <v>0</v>
      </c>
      <c r="I13859" s="33"/>
      <c r="J13859" s="33" t="s">
        <v>807</v>
      </c>
      <c r="K13859" s="33">
        <v>50</v>
      </c>
      <c r="L13859" s="33">
        <v>40</v>
      </c>
      <c r="M13859" s="33">
        <v>19</v>
      </c>
      <c r="N13859" s="33">
        <v>0</v>
      </c>
      <c r="O13859" s="33">
        <v>0</v>
      </c>
      <c r="P13859" s="33">
        <v>30</v>
      </c>
      <c r="Q13859" s="33" t="s">
        <v>459</v>
      </c>
      <c r="R13859" s="33" t="s">
        <v>459</v>
      </c>
      <c r="S13859" s="33">
        <v>5</v>
      </c>
      <c r="T13859" s="33"/>
      <c r="U13859" s="33" t="s">
        <v>863</v>
      </c>
    </row>
    <row r="13860" spans="1:21" x14ac:dyDescent="0.25">
      <c r="A13860">
        <v>2017</v>
      </c>
      <c r="B13860" s="33" t="s">
        <v>75</v>
      </c>
      <c r="C13860" s="33">
        <v>15</v>
      </c>
      <c r="D13860" s="33" t="s">
        <v>842</v>
      </c>
      <c r="E13860" s="33"/>
      <c r="F13860" s="33">
        <f t="shared" si="144"/>
        <v>11.135999999999999</v>
      </c>
      <c r="G13860" s="33">
        <v>9</v>
      </c>
      <c r="H13860" s="33">
        <v>0</v>
      </c>
      <c r="I13860" s="33"/>
      <c r="J13860" s="33" t="s">
        <v>799</v>
      </c>
      <c r="K13860" s="33">
        <v>25</v>
      </c>
      <c r="L13860" s="33">
        <v>11</v>
      </c>
      <c r="M13860" s="33">
        <v>20</v>
      </c>
      <c r="N13860" s="33">
        <v>0</v>
      </c>
      <c r="O13860" s="33">
        <v>0</v>
      </c>
      <c r="P13860" s="33">
        <v>10</v>
      </c>
      <c r="Q13860" s="33" t="s">
        <v>459</v>
      </c>
      <c r="R13860" s="33" t="s">
        <v>459</v>
      </c>
      <c r="S13860" s="33">
        <v>0</v>
      </c>
      <c r="T13860" s="33"/>
      <c r="U13860" s="33" t="s">
        <v>850</v>
      </c>
    </row>
    <row r="13861" spans="1:21" x14ac:dyDescent="0.25">
      <c r="A13861">
        <v>2017</v>
      </c>
      <c r="B13861" s="33" t="s">
        <v>75</v>
      </c>
      <c r="C13861" s="33">
        <v>16</v>
      </c>
      <c r="D13861" s="33" t="s">
        <v>842</v>
      </c>
      <c r="E13861" s="33"/>
      <c r="F13861" s="33">
        <f t="shared" si="144"/>
        <v>11.135999999999999</v>
      </c>
      <c r="G13861" s="33">
        <v>6</v>
      </c>
      <c r="H13861" s="33">
        <v>0</v>
      </c>
      <c r="I13861" s="33"/>
      <c r="J13861" s="33" t="s">
        <v>799</v>
      </c>
      <c r="K13861" s="33">
        <v>60</v>
      </c>
      <c r="L13861" s="33">
        <v>50</v>
      </c>
      <c r="M13861" s="33">
        <v>18</v>
      </c>
      <c r="N13861" s="33">
        <v>0</v>
      </c>
      <c r="O13861" s="33">
        <v>0</v>
      </c>
      <c r="P13861" s="33">
        <v>5</v>
      </c>
      <c r="Q13861" s="33" t="s">
        <v>586</v>
      </c>
      <c r="R13861" s="33" t="s">
        <v>459</v>
      </c>
      <c r="S13861" s="33">
        <v>0</v>
      </c>
      <c r="T13861" s="33"/>
      <c r="U13861" s="33" t="s">
        <v>455</v>
      </c>
    </row>
    <row r="13862" spans="1:21" x14ac:dyDescent="0.25">
      <c r="A13862">
        <v>2017</v>
      </c>
      <c r="B13862" s="33" t="s">
        <v>75</v>
      </c>
      <c r="C13862" s="33">
        <v>17</v>
      </c>
      <c r="D13862" s="33" t="s">
        <v>842</v>
      </c>
      <c r="E13862" s="33"/>
      <c r="F13862" s="33">
        <f t="shared" si="144"/>
        <v>11.135999999999999</v>
      </c>
      <c r="G13862" s="33">
        <v>2</v>
      </c>
      <c r="H13862" s="33">
        <v>0</v>
      </c>
      <c r="I13862" s="33"/>
      <c r="J13862" s="33" t="s">
        <v>839</v>
      </c>
      <c r="K13862" s="33">
        <v>8</v>
      </c>
      <c r="L13862" s="33">
        <v>6</v>
      </c>
      <c r="M13862" s="33">
        <v>3</v>
      </c>
      <c r="N13862" s="33">
        <v>0</v>
      </c>
      <c r="O13862" s="33">
        <v>0</v>
      </c>
      <c r="P13862" s="33">
        <v>1</v>
      </c>
      <c r="Q13862" s="33" t="s">
        <v>459</v>
      </c>
      <c r="R13862" s="33" t="s">
        <v>459</v>
      </c>
      <c r="S13862" s="33">
        <v>0</v>
      </c>
      <c r="T13862" s="33"/>
      <c r="U13862" s="33" t="s">
        <v>455</v>
      </c>
    </row>
    <row r="13863" spans="1:21" x14ac:dyDescent="0.25">
      <c r="A13863">
        <v>2017</v>
      </c>
      <c r="B13863" s="33" t="s">
        <v>75</v>
      </c>
      <c r="C13863" s="33">
        <v>18</v>
      </c>
      <c r="D13863" s="33" t="s">
        <v>842</v>
      </c>
      <c r="E13863" s="33"/>
      <c r="F13863" s="33">
        <f t="shared" si="144"/>
        <v>11.135999999999999</v>
      </c>
      <c r="G13863" s="33">
        <v>22</v>
      </c>
      <c r="H13863" s="33">
        <v>0</v>
      </c>
      <c r="I13863" s="33"/>
      <c r="J13863" s="33" t="s">
        <v>846</v>
      </c>
      <c r="K13863" s="33">
        <v>60</v>
      </c>
      <c r="L13863" s="33">
        <v>35</v>
      </c>
      <c r="M13863" s="33">
        <v>41</v>
      </c>
      <c r="N13863" s="33">
        <v>0</v>
      </c>
      <c r="O13863" s="33">
        <v>0</v>
      </c>
      <c r="P13863" s="33">
        <v>10</v>
      </c>
      <c r="Q13863" s="33" t="s">
        <v>459</v>
      </c>
      <c r="R13863" s="33" t="s">
        <v>459</v>
      </c>
      <c r="S13863" s="33">
        <v>0</v>
      </c>
      <c r="T13863" s="33"/>
      <c r="U13863" s="33" t="s">
        <v>864</v>
      </c>
    </row>
    <row r="13864" spans="1:21" x14ac:dyDescent="0.25">
      <c r="A13864">
        <v>2017</v>
      </c>
      <c r="B13864" s="33" t="s">
        <v>75</v>
      </c>
      <c r="C13864" s="33">
        <v>19</v>
      </c>
      <c r="D13864" s="33" t="s">
        <v>842</v>
      </c>
      <c r="E13864" s="33"/>
      <c r="F13864" s="33">
        <f t="shared" si="144"/>
        <v>11.135999999999999</v>
      </c>
      <c r="G13864" s="33">
        <v>11</v>
      </c>
      <c r="H13864" s="33">
        <v>0</v>
      </c>
      <c r="I13864" s="33"/>
      <c r="J13864" s="33" t="s">
        <v>856</v>
      </c>
      <c r="K13864" s="33">
        <v>110</v>
      </c>
      <c r="L13864" s="33">
        <v>90</v>
      </c>
      <c r="M13864" s="33">
        <v>70</v>
      </c>
      <c r="N13864" s="33">
        <v>0</v>
      </c>
      <c r="O13864" s="33">
        <v>0</v>
      </c>
      <c r="P13864" s="33">
        <v>25</v>
      </c>
      <c r="Q13864" s="33" t="s">
        <v>459</v>
      </c>
      <c r="R13864" s="33" t="s">
        <v>459</v>
      </c>
      <c r="S13864" s="33">
        <v>10</v>
      </c>
      <c r="T13864" s="33"/>
      <c r="U13864" s="33" t="s">
        <v>861</v>
      </c>
    </row>
    <row r="13865" spans="1:21" x14ac:dyDescent="0.25">
      <c r="A13865">
        <v>2017</v>
      </c>
      <c r="B13865" s="33" t="s">
        <v>75</v>
      </c>
      <c r="C13865" s="33">
        <v>20</v>
      </c>
      <c r="D13865" s="33" t="s">
        <v>842</v>
      </c>
      <c r="E13865" s="33"/>
      <c r="F13865" s="33">
        <f t="shared" si="144"/>
        <v>11.135999999999999</v>
      </c>
      <c r="G13865" s="33">
        <v>35</v>
      </c>
      <c r="H13865" s="33">
        <v>0</v>
      </c>
      <c r="I13865" s="33"/>
      <c r="J13865" s="33" t="s">
        <v>806</v>
      </c>
      <c r="K13865" s="33">
        <v>120</v>
      </c>
      <c r="L13865" s="33">
        <v>75</v>
      </c>
      <c r="M13865" s="33">
        <v>25</v>
      </c>
      <c r="N13865" s="33">
        <v>0</v>
      </c>
      <c r="O13865" s="33">
        <v>0</v>
      </c>
      <c r="P13865" s="33">
        <v>20</v>
      </c>
      <c r="Q13865" s="33" t="s">
        <v>459</v>
      </c>
      <c r="R13865" s="33" t="s">
        <v>459</v>
      </c>
      <c r="S13865" s="33">
        <v>0</v>
      </c>
      <c r="T13865" s="33"/>
      <c r="U13865" s="33" t="s">
        <v>850</v>
      </c>
    </row>
    <row r="13866" spans="1:21" x14ac:dyDescent="0.25">
      <c r="A13866">
        <v>2017</v>
      </c>
      <c r="B13866" s="33" t="s">
        <v>75</v>
      </c>
      <c r="C13866" s="33">
        <v>21</v>
      </c>
      <c r="D13866" s="33" t="s">
        <v>842</v>
      </c>
      <c r="E13866" s="33"/>
      <c r="F13866" s="33">
        <f t="shared" si="144"/>
        <v>11.135999999999999</v>
      </c>
      <c r="G13866" s="33">
        <v>10</v>
      </c>
      <c r="H13866" s="33">
        <v>0</v>
      </c>
      <c r="I13866" s="33"/>
      <c r="J13866" s="33" t="s">
        <v>846</v>
      </c>
      <c r="K13866" s="33">
        <v>110</v>
      </c>
      <c r="L13866" s="33">
        <v>90</v>
      </c>
      <c r="M13866" s="33">
        <v>20</v>
      </c>
      <c r="N13866" s="33">
        <v>0</v>
      </c>
      <c r="O13866" s="33">
        <v>0</v>
      </c>
      <c r="P13866" s="33">
        <v>50</v>
      </c>
      <c r="Q13866" s="33" t="s">
        <v>459</v>
      </c>
      <c r="R13866" s="33" t="s">
        <v>459</v>
      </c>
      <c r="S13866" s="33">
        <v>0</v>
      </c>
      <c r="T13866" s="33"/>
      <c r="U13866" s="33" t="s">
        <v>455</v>
      </c>
    </row>
    <row r="13867" spans="1:21" x14ac:dyDescent="0.25">
      <c r="A13867">
        <v>2017</v>
      </c>
      <c r="B13867" s="33" t="s">
        <v>75</v>
      </c>
      <c r="C13867" s="33">
        <v>22</v>
      </c>
      <c r="D13867" s="33" t="s">
        <v>842</v>
      </c>
      <c r="E13867" s="33"/>
      <c r="F13867" s="33">
        <f t="shared" si="144"/>
        <v>11.135999999999999</v>
      </c>
      <c r="G13867" s="33">
        <v>4</v>
      </c>
      <c r="H13867" s="33">
        <v>0</v>
      </c>
      <c r="I13867" s="33"/>
      <c r="J13867" s="33" t="s">
        <v>799</v>
      </c>
      <c r="K13867" s="33">
        <v>30</v>
      </c>
      <c r="L13867" s="33">
        <v>22</v>
      </c>
      <c r="M13867" s="33">
        <v>20</v>
      </c>
      <c r="N13867" s="33">
        <v>10</v>
      </c>
      <c r="O13867" s="33">
        <v>0</v>
      </c>
      <c r="P13867" s="33">
        <v>25</v>
      </c>
      <c r="Q13867" s="33" t="s">
        <v>586</v>
      </c>
      <c r="R13867" s="33" t="s">
        <v>459</v>
      </c>
      <c r="S13867" s="33">
        <v>0</v>
      </c>
      <c r="T13867" s="33"/>
      <c r="U13867" s="33" t="s">
        <v>455</v>
      </c>
    </row>
    <row r="13868" spans="1:21" x14ac:dyDescent="0.25">
      <c r="A13868">
        <v>2017</v>
      </c>
      <c r="B13868" s="33" t="s">
        <v>75</v>
      </c>
      <c r="C13868" s="33">
        <v>23</v>
      </c>
      <c r="D13868" s="33" t="s">
        <v>842</v>
      </c>
      <c r="E13868" s="33"/>
      <c r="F13868" s="33">
        <f t="shared" si="144"/>
        <v>11.135999999999999</v>
      </c>
      <c r="G13868" s="33">
        <v>10</v>
      </c>
      <c r="H13868" s="33">
        <v>0</v>
      </c>
      <c r="I13868" s="33"/>
      <c r="J13868" s="33" t="s">
        <v>799</v>
      </c>
      <c r="K13868" s="33">
        <v>15</v>
      </c>
      <c r="L13868" s="33">
        <v>10</v>
      </c>
      <c r="M13868" s="33">
        <v>5</v>
      </c>
      <c r="N13868" s="33">
        <v>0</v>
      </c>
      <c r="O13868" s="33">
        <v>0</v>
      </c>
      <c r="P13868" s="33">
        <v>1</v>
      </c>
      <c r="Q13868" s="33" t="s">
        <v>459</v>
      </c>
      <c r="R13868" s="33" t="s">
        <v>459</v>
      </c>
      <c r="S13868" s="33">
        <v>0</v>
      </c>
      <c r="T13868" s="33"/>
      <c r="U13868" s="33" t="s">
        <v>455</v>
      </c>
    </row>
    <row r="13869" spans="1:21" x14ac:dyDescent="0.25">
      <c r="A13869">
        <v>2017</v>
      </c>
      <c r="B13869" s="33" t="s">
        <v>75</v>
      </c>
      <c r="C13869" s="33">
        <v>24</v>
      </c>
      <c r="D13869" s="33" t="s">
        <v>842</v>
      </c>
      <c r="E13869" s="33"/>
      <c r="F13869" s="33">
        <f t="shared" si="144"/>
        <v>11.135999999999999</v>
      </c>
      <c r="G13869" s="33">
        <v>4</v>
      </c>
      <c r="H13869" s="33">
        <v>0</v>
      </c>
      <c r="I13869" s="33"/>
      <c r="J13869" s="33" t="s">
        <v>822</v>
      </c>
      <c r="K13869" s="33">
        <v>6</v>
      </c>
      <c r="L13869" s="33">
        <v>5</v>
      </c>
      <c r="M13869" s="33">
        <v>2</v>
      </c>
      <c r="N13869" s="33">
        <v>0</v>
      </c>
      <c r="O13869" s="33">
        <v>0</v>
      </c>
      <c r="P13869" s="33">
        <v>5</v>
      </c>
      <c r="Q13869" s="33" t="s">
        <v>459</v>
      </c>
      <c r="R13869" s="33" t="s">
        <v>459</v>
      </c>
      <c r="S13869" s="33">
        <v>0</v>
      </c>
      <c r="T13869" s="33"/>
      <c r="U13869" s="33" t="s">
        <v>455</v>
      </c>
    </row>
    <row r="13870" spans="1:21" x14ac:dyDescent="0.25">
      <c r="A13870">
        <v>2017</v>
      </c>
      <c r="B13870" s="33" t="s">
        <v>75</v>
      </c>
      <c r="C13870" s="33">
        <v>25</v>
      </c>
      <c r="D13870" s="33" t="s">
        <v>842</v>
      </c>
      <c r="E13870" s="33"/>
      <c r="F13870" s="33">
        <f t="shared" si="144"/>
        <v>11.135999999999999</v>
      </c>
      <c r="G13870" s="33">
        <v>5</v>
      </c>
      <c r="H13870" s="33">
        <v>0</v>
      </c>
      <c r="I13870" s="33"/>
      <c r="J13870" s="33" t="s">
        <v>803</v>
      </c>
      <c r="K13870" s="33">
        <v>7</v>
      </c>
      <c r="L13870" s="33">
        <v>5</v>
      </c>
      <c r="M13870" s="33">
        <v>3</v>
      </c>
      <c r="N13870" s="33">
        <v>5</v>
      </c>
      <c r="O13870" s="33">
        <v>5</v>
      </c>
      <c r="P13870" s="33">
        <v>5</v>
      </c>
      <c r="Q13870" s="33" t="s">
        <v>865</v>
      </c>
      <c r="R13870" s="33" t="s">
        <v>459</v>
      </c>
      <c r="S13870" s="33">
        <v>0</v>
      </c>
      <c r="T13870" s="33"/>
      <c r="U13870" s="33" t="s">
        <v>455</v>
      </c>
    </row>
    <row r="13871" spans="1:21" x14ac:dyDescent="0.25">
      <c r="A13871">
        <v>2017</v>
      </c>
      <c r="B13871" s="33" t="s">
        <v>75</v>
      </c>
      <c r="C13871" s="33">
        <v>26</v>
      </c>
      <c r="D13871" s="33" t="s">
        <v>842</v>
      </c>
      <c r="E13871" s="33"/>
      <c r="F13871" s="33">
        <f t="shared" si="144"/>
        <v>11.135999999999999</v>
      </c>
      <c r="G13871" s="33">
        <v>9</v>
      </c>
      <c r="H13871" s="33">
        <v>0</v>
      </c>
      <c r="I13871" s="33"/>
      <c r="J13871" s="33" t="s">
        <v>808</v>
      </c>
      <c r="K13871" s="33">
        <v>11</v>
      </c>
      <c r="L13871" s="33">
        <v>10</v>
      </c>
      <c r="M13871" s="33">
        <v>2</v>
      </c>
      <c r="N13871" s="33">
        <v>0</v>
      </c>
      <c r="O13871" s="33">
        <v>0</v>
      </c>
      <c r="P13871" s="33">
        <v>0</v>
      </c>
      <c r="Q13871" s="33" t="s">
        <v>459</v>
      </c>
      <c r="R13871" s="33" t="s">
        <v>459</v>
      </c>
      <c r="S13871" s="33">
        <v>0</v>
      </c>
      <c r="T13871" s="33"/>
      <c r="U13871" s="33" t="s">
        <v>455</v>
      </c>
    </row>
    <row r="13872" spans="1:21" x14ac:dyDescent="0.25">
      <c r="A13872">
        <v>2017</v>
      </c>
      <c r="B13872" s="33" t="s">
        <v>75</v>
      </c>
      <c r="C13872" s="33">
        <v>27</v>
      </c>
      <c r="D13872" s="33" t="s">
        <v>842</v>
      </c>
      <c r="E13872" s="33"/>
      <c r="F13872" s="33">
        <f t="shared" si="144"/>
        <v>11.135999999999999</v>
      </c>
      <c r="G13872" s="33">
        <v>22</v>
      </c>
      <c r="H13872" s="33">
        <v>0</v>
      </c>
      <c r="I13872" s="33"/>
      <c r="J13872" s="33" t="s">
        <v>856</v>
      </c>
      <c r="K13872" s="33">
        <v>50</v>
      </c>
      <c r="L13872" s="33">
        <v>25</v>
      </c>
      <c r="M13872" s="33">
        <v>35</v>
      </c>
      <c r="N13872" s="33">
        <v>0</v>
      </c>
      <c r="O13872" s="33">
        <v>0</v>
      </c>
      <c r="P13872" s="33">
        <v>20</v>
      </c>
      <c r="Q13872" s="33" t="s">
        <v>459</v>
      </c>
      <c r="R13872" s="33" t="s">
        <v>459</v>
      </c>
      <c r="S13872" s="33">
        <v>0</v>
      </c>
      <c r="T13872" s="33"/>
      <c r="U13872" s="33" t="s">
        <v>455</v>
      </c>
    </row>
    <row r="13873" spans="1:21" x14ac:dyDescent="0.25">
      <c r="A13873">
        <v>2017</v>
      </c>
      <c r="B13873" s="33" t="s">
        <v>776</v>
      </c>
      <c r="C13873" s="33">
        <v>1</v>
      </c>
      <c r="D13873" s="33" t="s">
        <v>842</v>
      </c>
      <c r="E13873" s="33">
        <v>1</v>
      </c>
      <c r="F13873" s="33">
        <f xml:space="preserve"> (52*(0.348))</f>
        <v>18.096</v>
      </c>
      <c r="G13873" s="33">
        <v>7</v>
      </c>
      <c r="H13873" s="33">
        <v>0</v>
      </c>
      <c r="I13873" s="33">
        <f xml:space="preserve"> SUM(G13873:G13888)</f>
        <v>150</v>
      </c>
      <c r="J13873" s="33" t="s">
        <v>807</v>
      </c>
      <c r="K13873" s="33">
        <v>24</v>
      </c>
      <c r="L13873" s="33">
        <v>18</v>
      </c>
      <c r="M13873" s="33">
        <v>9</v>
      </c>
      <c r="N13873" s="33">
        <v>0</v>
      </c>
      <c r="O13873" s="33">
        <v>0</v>
      </c>
      <c r="P13873" s="33">
        <v>30</v>
      </c>
      <c r="Q13873" s="33" t="s">
        <v>459</v>
      </c>
      <c r="R13873" s="33" t="s">
        <v>459</v>
      </c>
      <c r="S13873" s="33">
        <v>0</v>
      </c>
      <c r="T13873" s="33"/>
      <c r="U13873" s="33" t="s">
        <v>866</v>
      </c>
    </row>
    <row r="13874" spans="1:21" x14ac:dyDescent="0.25">
      <c r="A13874">
        <v>2017</v>
      </c>
      <c r="B13874" s="33" t="s">
        <v>776</v>
      </c>
      <c r="C13874" s="33">
        <v>2</v>
      </c>
      <c r="D13874" s="33" t="s">
        <v>842</v>
      </c>
      <c r="E13874" s="33"/>
      <c r="F13874" s="33">
        <f t="shared" ref="F13874:F13888" si="145" xml:space="preserve"> (52*(0.348))</f>
        <v>18.096</v>
      </c>
      <c r="G13874" s="33">
        <v>4</v>
      </c>
      <c r="H13874" s="33">
        <v>0</v>
      </c>
      <c r="I13874" s="33"/>
      <c r="J13874" s="33" t="s">
        <v>803</v>
      </c>
      <c r="K13874" s="33">
        <v>5</v>
      </c>
      <c r="L13874" s="33">
        <v>3</v>
      </c>
      <c r="M13874" s="33">
        <v>3</v>
      </c>
      <c r="N13874" s="33">
        <v>0</v>
      </c>
      <c r="O13874" s="33">
        <v>0</v>
      </c>
      <c r="P13874" s="33">
        <v>0</v>
      </c>
      <c r="Q13874" s="33" t="s">
        <v>459</v>
      </c>
      <c r="R13874" s="33" t="s">
        <v>459</v>
      </c>
      <c r="S13874" s="33">
        <v>0</v>
      </c>
      <c r="T13874" s="33"/>
      <c r="U13874" s="33" t="s">
        <v>455</v>
      </c>
    </row>
    <row r="13875" spans="1:21" x14ac:dyDescent="0.25">
      <c r="A13875">
        <v>2017</v>
      </c>
      <c r="B13875" s="33" t="s">
        <v>776</v>
      </c>
      <c r="C13875" s="33">
        <v>3</v>
      </c>
      <c r="D13875" s="33" t="s">
        <v>842</v>
      </c>
      <c r="E13875" s="33"/>
      <c r="F13875" s="33">
        <f t="shared" si="145"/>
        <v>18.096</v>
      </c>
      <c r="G13875" s="33">
        <v>12</v>
      </c>
      <c r="H13875" s="33">
        <v>0</v>
      </c>
      <c r="I13875" s="33"/>
      <c r="J13875" s="33" t="s">
        <v>799</v>
      </c>
      <c r="K13875" s="33">
        <v>45</v>
      </c>
      <c r="L13875" s="33">
        <v>26</v>
      </c>
      <c r="M13875" s="33">
        <v>30</v>
      </c>
      <c r="N13875" s="33">
        <v>20</v>
      </c>
      <c r="O13875" s="33">
        <v>0</v>
      </c>
      <c r="P13875" s="33">
        <v>20</v>
      </c>
      <c r="Q13875" s="33" t="s">
        <v>586</v>
      </c>
      <c r="R13875" s="33" t="s">
        <v>459</v>
      </c>
      <c r="S13875" s="33">
        <v>0</v>
      </c>
      <c r="T13875" s="33"/>
      <c r="U13875" s="33" t="s">
        <v>867</v>
      </c>
    </row>
    <row r="13876" spans="1:21" x14ac:dyDescent="0.25">
      <c r="A13876">
        <v>2017</v>
      </c>
      <c r="B13876" s="33" t="s">
        <v>776</v>
      </c>
      <c r="C13876" s="33">
        <v>4</v>
      </c>
      <c r="D13876" s="33" t="s">
        <v>842</v>
      </c>
      <c r="E13876" s="33"/>
      <c r="F13876" s="33">
        <f t="shared" si="145"/>
        <v>18.096</v>
      </c>
      <c r="G13876" s="33">
        <v>20</v>
      </c>
      <c r="H13876" s="33">
        <v>0</v>
      </c>
      <c r="I13876" s="33"/>
      <c r="J13876" s="33" t="s">
        <v>808</v>
      </c>
      <c r="K13876" s="33">
        <v>31</v>
      </c>
      <c r="L13876" s="33">
        <v>25</v>
      </c>
      <c r="M13876" s="33">
        <v>12</v>
      </c>
      <c r="N13876" s="33">
        <v>0</v>
      </c>
      <c r="O13876" s="33">
        <v>0</v>
      </c>
      <c r="P13876" s="33">
        <v>5</v>
      </c>
      <c r="Q13876" s="33" t="s">
        <v>459</v>
      </c>
      <c r="R13876" s="33" t="s">
        <v>459</v>
      </c>
      <c r="S13876" s="33">
        <v>0</v>
      </c>
      <c r="T13876" s="33"/>
      <c r="U13876" s="33" t="s">
        <v>455</v>
      </c>
    </row>
    <row r="13877" spans="1:21" x14ac:dyDescent="0.25">
      <c r="A13877">
        <v>2017</v>
      </c>
      <c r="B13877" s="33" t="s">
        <v>776</v>
      </c>
      <c r="C13877" s="33">
        <v>5</v>
      </c>
      <c r="D13877" s="33" t="s">
        <v>842</v>
      </c>
      <c r="E13877" s="33"/>
      <c r="F13877" s="33">
        <f t="shared" si="145"/>
        <v>18.096</v>
      </c>
      <c r="G13877" s="33">
        <v>20</v>
      </c>
      <c r="H13877" s="33">
        <v>0</v>
      </c>
      <c r="I13877" s="33"/>
      <c r="J13877" s="33" t="s">
        <v>807</v>
      </c>
      <c r="K13877" s="33">
        <v>35</v>
      </c>
      <c r="L13877" s="33">
        <v>26</v>
      </c>
      <c r="M13877" s="33">
        <v>9</v>
      </c>
      <c r="N13877" s="33">
        <v>0</v>
      </c>
      <c r="O13877" s="33">
        <v>0</v>
      </c>
      <c r="P13877" s="33">
        <v>15</v>
      </c>
      <c r="Q13877" s="33" t="s">
        <v>459</v>
      </c>
      <c r="R13877" s="33" t="s">
        <v>459</v>
      </c>
      <c r="S13877" s="33">
        <v>0</v>
      </c>
      <c r="T13877" s="33"/>
      <c r="U13877" s="33" t="s">
        <v>868</v>
      </c>
    </row>
    <row r="13878" spans="1:21" x14ac:dyDescent="0.25">
      <c r="A13878">
        <v>2017</v>
      </c>
      <c r="B13878" s="33" t="s">
        <v>776</v>
      </c>
      <c r="C13878" s="33">
        <v>6</v>
      </c>
      <c r="D13878" s="33" t="s">
        <v>842</v>
      </c>
      <c r="E13878" s="33"/>
      <c r="F13878" s="33">
        <f t="shared" si="145"/>
        <v>18.096</v>
      </c>
      <c r="G13878" s="33">
        <v>4</v>
      </c>
      <c r="H13878" s="33">
        <v>0</v>
      </c>
      <c r="I13878" s="33"/>
      <c r="J13878" s="33" t="s">
        <v>807</v>
      </c>
      <c r="K13878" s="33">
        <v>5</v>
      </c>
      <c r="L13878" s="33">
        <v>4</v>
      </c>
      <c r="M13878" s="33">
        <v>4</v>
      </c>
      <c r="N13878" s="33">
        <v>0</v>
      </c>
      <c r="O13878" s="33">
        <v>0</v>
      </c>
      <c r="P13878" s="33">
        <v>0</v>
      </c>
      <c r="Q13878" s="33" t="s">
        <v>459</v>
      </c>
      <c r="R13878" s="33" t="s">
        <v>459</v>
      </c>
      <c r="S13878" s="33">
        <v>0</v>
      </c>
      <c r="T13878" s="33"/>
      <c r="U13878" s="33" t="s">
        <v>455</v>
      </c>
    </row>
    <row r="13879" spans="1:21" x14ac:dyDescent="0.25">
      <c r="A13879">
        <v>2017</v>
      </c>
      <c r="B13879" s="33" t="s">
        <v>776</v>
      </c>
      <c r="C13879" s="33">
        <v>7</v>
      </c>
      <c r="D13879" s="33" t="s">
        <v>842</v>
      </c>
      <c r="E13879" s="33"/>
      <c r="F13879" s="33">
        <f t="shared" si="145"/>
        <v>18.096</v>
      </c>
      <c r="G13879" s="33">
        <v>2</v>
      </c>
      <c r="H13879" s="33">
        <v>0</v>
      </c>
      <c r="I13879" s="33"/>
      <c r="J13879" s="33" t="s">
        <v>799</v>
      </c>
      <c r="K13879" s="33">
        <v>13</v>
      </c>
      <c r="L13879" s="33">
        <v>6</v>
      </c>
      <c r="M13879" s="33">
        <v>10</v>
      </c>
      <c r="N13879" s="33">
        <v>5</v>
      </c>
      <c r="O13879" s="33">
        <v>0</v>
      </c>
      <c r="P13879" s="33">
        <v>5</v>
      </c>
      <c r="Q13879" s="33" t="s">
        <v>586</v>
      </c>
      <c r="R13879" s="33" t="s">
        <v>459</v>
      </c>
      <c r="S13879" s="33">
        <v>0</v>
      </c>
      <c r="T13879" s="33"/>
      <c r="U13879" s="33" t="s">
        <v>869</v>
      </c>
    </row>
    <row r="13880" spans="1:21" x14ac:dyDescent="0.25">
      <c r="A13880">
        <v>2017</v>
      </c>
      <c r="B13880" s="33" t="s">
        <v>776</v>
      </c>
      <c r="C13880" s="33">
        <v>8</v>
      </c>
      <c r="D13880" s="33" t="s">
        <v>842</v>
      </c>
      <c r="E13880" s="33"/>
      <c r="F13880" s="33">
        <f t="shared" si="145"/>
        <v>18.096</v>
      </c>
      <c r="G13880" s="33">
        <v>5</v>
      </c>
      <c r="H13880" s="33">
        <v>0</v>
      </c>
      <c r="I13880" s="33"/>
      <c r="J13880" s="33" t="s">
        <v>803</v>
      </c>
      <c r="K13880" s="33">
        <v>6</v>
      </c>
      <c r="L13880" s="33">
        <v>5</v>
      </c>
      <c r="M13880" s="33">
        <v>3</v>
      </c>
      <c r="N13880" s="33">
        <v>0</v>
      </c>
      <c r="O13880" s="33">
        <v>0</v>
      </c>
      <c r="P13880" s="33">
        <v>5</v>
      </c>
      <c r="Q13880" s="33" t="s">
        <v>459</v>
      </c>
      <c r="R13880" s="33" t="s">
        <v>459</v>
      </c>
      <c r="S13880" s="33">
        <v>0</v>
      </c>
      <c r="T13880" s="33"/>
      <c r="U13880" s="33" t="s">
        <v>455</v>
      </c>
    </row>
    <row r="13881" spans="1:21" x14ac:dyDescent="0.25">
      <c r="A13881">
        <v>2017</v>
      </c>
      <c r="B13881" s="33" t="s">
        <v>776</v>
      </c>
      <c r="C13881" s="33">
        <v>9</v>
      </c>
      <c r="D13881" s="33" t="s">
        <v>842</v>
      </c>
      <c r="E13881" s="33"/>
      <c r="F13881" s="33">
        <f t="shared" si="145"/>
        <v>18.096</v>
      </c>
      <c r="G13881" s="33">
        <v>15</v>
      </c>
      <c r="H13881" s="33">
        <v>0</v>
      </c>
      <c r="I13881" s="33"/>
      <c r="J13881" s="33" t="s">
        <v>802</v>
      </c>
      <c r="K13881" s="33">
        <v>22</v>
      </c>
      <c r="L13881" s="33">
        <v>13</v>
      </c>
      <c r="M13881" s="33">
        <v>7</v>
      </c>
      <c r="N13881" s="33">
        <v>0</v>
      </c>
      <c r="O13881" s="33">
        <v>0</v>
      </c>
      <c r="P13881" s="33">
        <v>15</v>
      </c>
      <c r="Q13881" s="33" t="s">
        <v>459</v>
      </c>
      <c r="R13881" s="33" t="s">
        <v>459</v>
      </c>
      <c r="S13881" s="33">
        <v>0</v>
      </c>
      <c r="T13881" s="33"/>
      <c r="U13881" s="33" t="s">
        <v>850</v>
      </c>
    </row>
    <row r="13882" spans="1:21" x14ac:dyDescent="0.25">
      <c r="A13882">
        <v>2017</v>
      </c>
      <c r="B13882" s="33" t="s">
        <v>776</v>
      </c>
      <c r="C13882" s="33">
        <v>10</v>
      </c>
      <c r="D13882" s="33" t="s">
        <v>842</v>
      </c>
      <c r="E13882" s="33"/>
      <c r="F13882" s="33">
        <f t="shared" si="145"/>
        <v>18.096</v>
      </c>
      <c r="G13882" s="33">
        <v>5</v>
      </c>
      <c r="H13882" s="33">
        <v>0</v>
      </c>
      <c r="I13882" s="33"/>
      <c r="J13882" s="33" t="s">
        <v>808</v>
      </c>
      <c r="K13882" s="33">
        <v>20</v>
      </c>
      <c r="L13882" s="33">
        <v>11</v>
      </c>
      <c r="M13882" s="33">
        <v>8</v>
      </c>
      <c r="N13882" s="33">
        <v>0</v>
      </c>
      <c r="O13882" s="33">
        <v>0</v>
      </c>
      <c r="P13882" s="33">
        <v>30</v>
      </c>
      <c r="Q13882" s="33" t="s">
        <v>586</v>
      </c>
      <c r="R13882" s="33" t="s">
        <v>459</v>
      </c>
      <c r="S13882" s="33">
        <v>0</v>
      </c>
      <c r="T13882" s="33"/>
      <c r="U13882" s="33" t="s">
        <v>455</v>
      </c>
    </row>
    <row r="13883" spans="1:21" x14ac:dyDescent="0.25">
      <c r="A13883">
        <v>2017</v>
      </c>
      <c r="B13883" s="33" t="s">
        <v>776</v>
      </c>
      <c r="C13883" s="33">
        <v>11</v>
      </c>
      <c r="D13883" s="33" t="s">
        <v>842</v>
      </c>
      <c r="E13883" s="33"/>
      <c r="F13883" s="33">
        <f t="shared" si="145"/>
        <v>18.096</v>
      </c>
      <c r="G13883" s="33">
        <v>20</v>
      </c>
      <c r="H13883" s="33">
        <v>0</v>
      </c>
      <c r="I13883" s="33"/>
      <c r="J13883" s="33" t="s">
        <v>802</v>
      </c>
      <c r="K13883" s="33">
        <v>32</v>
      </c>
      <c r="L13883" s="33">
        <v>30</v>
      </c>
      <c r="M13883" s="33">
        <v>11</v>
      </c>
      <c r="N13883" s="33">
        <v>0</v>
      </c>
      <c r="O13883" s="33">
        <v>0</v>
      </c>
      <c r="P13883" s="33">
        <v>15</v>
      </c>
      <c r="Q13883" s="33" t="s">
        <v>459</v>
      </c>
      <c r="R13883" s="33" t="s">
        <v>459</v>
      </c>
      <c r="S13883" s="33">
        <v>0</v>
      </c>
      <c r="T13883" s="33"/>
      <c r="U13883" s="33" t="s">
        <v>455</v>
      </c>
    </row>
    <row r="13884" spans="1:21" x14ac:dyDescent="0.25">
      <c r="A13884">
        <v>2017</v>
      </c>
      <c r="B13884" s="33" t="s">
        <v>776</v>
      </c>
      <c r="C13884" s="33">
        <v>12</v>
      </c>
      <c r="D13884" s="33" t="s">
        <v>842</v>
      </c>
      <c r="E13884" s="33"/>
      <c r="F13884" s="33">
        <f t="shared" si="145"/>
        <v>18.096</v>
      </c>
      <c r="G13884" s="33">
        <v>10</v>
      </c>
      <c r="H13884" s="33">
        <v>0</v>
      </c>
      <c r="I13884" s="33"/>
      <c r="J13884" s="33" t="s">
        <v>799</v>
      </c>
      <c r="K13884" s="33">
        <v>25</v>
      </c>
      <c r="L13884" s="33">
        <v>20</v>
      </c>
      <c r="M13884" s="33">
        <v>17</v>
      </c>
      <c r="N13884" s="33">
        <v>0</v>
      </c>
      <c r="O13884" s="33">
        <v>0</v>
      </c>
      <c r="P13884" s="33">
        <v>10</v>
      </c>
      <c r="Q13884" s="33" t="s">
        <v>459</v>
      </c>
      <c r="R13884" s="33" t="s">
        <v>459</v>
      </c>
      <c r="S13884" s="33">
        <v>0</v>
      </c>
      <c r="T13884" s="33"/>
      <c r="U13884" s="33" t="s">
        <v>455</v>
      </c>
    </row>
    <row r="13885" spans="1:21" x14ac:dyDescent="0.25">
      <c r="A13885">
        <v>2017</v>
      </c>
      <c r="B13885" s="33" t="s">
        <v>776</v>
      </c>
      <c r="C13885" s="33">
        <v>13</v>
      </c>
      <c r="D13885" s="33" t="s">
        <v>842</v>
      </c>
      <c r="E13885" s="33"/>
      <c r="F13885" s="33">
        <f t="shared" si="145"/>
        <v>18.096</v>
      </c>
      <c r="G13885" s="33">
        <v>5</v>
      </c>
      <c r="H13885" s="33">
        <v>0</v>
      </c>
      <c r="I13885" s="33"/>
      <c r="J13885" s="33" t="s">
        <v>803</v>
      </c>
      <c r="K13885" s="33">
        <v>7</v>
      </c>
      <c r="L13885" s="33">
        <v>6</v>
      </c>
      <c r="M13885" s="33">
        <v>4</v>
      </c>
      <c r="N13885" s="33">
        <v>0</v>
      </c>
      <c r="O13885" s="33">
        <v>0</v>
      </c>
      <c r="P13885" s="33">
        <v>1</v>
      </c>
      <c r="Q13885" s="33" t="s">
        <v>459</v>
      </c>
      <c r="R13885" s="33" t="s">
        <v>459</v>
      </c>
      <c r="S13885" s="33">
        <v>0</v>
      </c>
      <c r="T13885" s="33"/>
      <c r="U13885" s="33" t="s">
        <v>455</v>
      </c>
    </row>
    <row r="13886" spans="1:21" x14ac:dyDescent="0.25">
      <c r="A13886">
        <v>2017</v>
      </c>
      <c r="B13886" s="33" t="s">
        <v>776</v>
      </c>
      <c r="C13886" s="33">
        <v>14</v>
      </c>
      <c r="D13886" s="33" t="s">
        <v>842</v>
      </c>
      <c r="E13886" s="33"/>
      <c r="F13886" s="33">
        <f t="shared" si="145"/>
        <v>18.096</v>
      </c>
      <c r="G13886" s="33">
        <v>18</v>
      </c>
      <c r="H13886" s="33">
        <v>0</v>
      </c>
      <c r="I13886" s="33"/>
      <c r="J13886" s="33" t="s">
        <v>799</v>
      </c>
      <c r="K13886" s="33">
        <v>19</v>
      </c>
      <c r="L13886" s="33">
        <v>11</v>
      </c>
      <c r="M13886" s="33">
        <v>5</v>
      </c>
      <c r="N13886" s="33">
        <v>5</v>
      </c>
      <c r="O13886" s="33">
        <v>0</v>
      </c>
      <c r="P13886" s="33">
        <v>5</v>
      </c>
      <c r="Q13886" s="33" t="s">
        <v>586</v>
      </c>
      <c r="R13886" s="33" t="s">
        <v>459</v>
      </c>
      <c r="S13886" s="33">
        <v>0</v>
      </c>
      <c r="T13886" s="33"/>
      <c r="U13886" s="33" t="s">
        <v>850</v>
      </c>
    </row>
    <row r="13887" spans="1:21" x14ac:dyDescent="0.25">
      <c r="A13887">
        <v>2017</v>
      </c>
      <c r="B13887" s="33" t="s">
        <v>776</v>
      </c>
      <c r="C13887" s="33">
        <v>15</v>
      </c>
      <c r="D13887" s="33" t="s">
        <v>842</v>
      </c>
      <c r="E13887" s="33"/>
      <c r="F13887" s="33">
        <f t="shared" si="145"/>
        <v>18.096</v>
      </c>
      <c r="G13887" s="33">
        <v>1</v>
      </c>
      <c r="H13887" s="33">
        <v>0</v>
      </c>
      <c r="I13887" s="33"/>
      <c r="J13887" s="33" t="s">
        <v>802</v>
      </c>
      <c r="K13887" s="33">
        <v>14</v>
      </c>
      <c r="L13887" s="33">
        <v>13</v>
      </c>
      <c r="M13887" s="33">
        <v>6</v>
      </c>
      <c r="N13887" s="33">
        <v>0</v>
      </c>
      <c r="O13887" s="33">
        <v>0</v>
      </c>
      <c r="P13887" s="33">
        <v>40</v>
      </c>
      <c r="Q13887" s="33" t="s">
        <v>459</v>
      </c>
      <c r="R13887" s="33" t="s">
        <v>459</v>
      </c>
      <c r="S13887" s="33">
        <v>0</v>
      </c>
      <c r="T13887" s="33"/>
      <c r="U13887" s="33" t="s">
        <v>455</v>
      </c>
    </row>
    <row r="13888" spans="1:21" x14ac:dyDescent="0.25">
      <c r="A13888">
        <v>2017</v>
      </c>
      <c r="B13888" s="33" t="s">
        <v>776</v>
      </c>
      <c r="C13888" s="33">
        <v>16</v>
      </c>
      <c r="D13888" s="33" t="s">
        <v>842</v>
      </c>
      <c r="E13888" s="33"/>
      <c r="F13888" s="33">
        <f t="shared" si="145"/>
        <v>18.096</v>
      </c>
      <c r="G13888" s="33">
        <v>2</v>
      </c>
      <c r="H13888" s="33">
        <v>0</v>
      </c>
      <c r="I13888" s="33"/>
      <c r="J13888" s="33" t="s">
        <v>799</v>
      </c>
      <c r="K13888" s="33">
        <v>15</v>
      </c>
      <c r="L13888" s="33">
        <v>13</v>
      </c>
      <c r="M13888" s="33">
        <v>15</v>
      </c>
      <c r="N13888" s="33">
        <v>0</v>
      </c>
      <c r="O13888" s="33">
        <v>0</v>
      </c>
      <c r="P13888" s="33">
        <v>50</v>
      </c>
      <c r="Q13888" s="33" t="s">
        <v>459</v>
      </c>
      <c r="R13888" s="33" t="s">
        <v>459</v>
      </c>
      <c r="S13888" s="33">
        <v>0</v>
      </c>
      <c r="T13888" s="33"/>
      <c r="U13888" s="33" t="s">
        <v>455</v>
      </c>
    </row>
    <row r="13889" spans="1:21" x14ac:dyDescent="0.25">
      <c r="A13889">
        <v>2017</v>
      </c>
      <c r="B13889" s="33" t="s">
        <v>776</v>
      </c>
      <c r="C13889" s="33">
        <v>1</v>
      </c>
      <c r="D13889" s="33" t="s">
        <v>842</v>
      </c>
      <c r="E13889" s="33">
        <v>2</v>
      </c>
      <c r="F13889" s="33">
        <f xml:space="preserve"> (49*(0.348))</f>
        <v>17.052</v>
      </c>
      <c r="G13889" s="33">
        <v>5</v>
      </c>
      <c r="H13889" s="33">
        <v>0</v>
      </c>
      <c r="I13889" s="33">
        <f xml:space="preserve"> SUM(G13889:G13903)</f>
        <v>116</v>
      </c>
      <c r="J13889" s="33" t="s">
        <v>799</v>
      </c>
      <c r="K13889" s="33">
        <v>40</v>
      </c>
      <c r="L13889" s="33">
        <v>35</v>
      </c>
      <c r="M13889" s="33">
        <v>20</v>
      </c>
      <c r="N13889" s="33">
        <v>15</v>
      </c>
      <c r="O13889" s="33">
        <v>0</v>
      </c>
      <c r="P13889" s="33">
        <v>20</v>
      </c>
      <c r="Q13889" s="33" t="s">
        <v>586</v>
      </c>
      <c r="R13889" s="33" t="s">
        <v>459</v>
      </c>
      <c r="S13889" s="33">
        <v>0</v>
      </c>
      <c r="T13889" s="33"/>
      <c r="U13889" s="33" t="s">
        <v>870</v>
      </c>
    </row>
    <row r="13890" spans="1:21" x14ac:dyDescent="0.25">
      <c r="A13890">
        <v>2017</v>
      </c>
      <c r="B13890" s="33" t="s">
        <v>776</v>
      </c>
      <c r="C13890" s="33">
        <v>2</v>
      </c>
      <c r="D13890" s="33" t="s">
        <v>842</v>
      </c>
      <c r="E13890" s="33"/>
      <c r="F13890" s="33">
        <f t="shared" ref="F13890:F13903" si="146" xml:space="preserve"> (49*(0.348))</f>
        <v>17.052</v>
      </c>
      <c r="G13890" s="33">
        <v>5</v>
      </c>
      <c r="H13890" s="33">
        <v>0</v>
      </c>
      <c r="I13890" s="33"/>
      <c r="J13890" s="33" t="s">
        <v>799</v>
      </c>
      <c r="K13890" s="33">
        <v>25</v>
      </c>
      <c r="L13890" s="33">
        <v>20</v>
      </c>
      <c r="M13890" s="33">
        <v>18</v>
      </c>
      <c r="N13890" s="33">
        <v>25</v>
      </c>
      <c r="O13890" s="33">
        <v>0</v>
      </c>
      <c r="P13890" s="33">
        <v>5</v>
      </c>
      <c r="Q13890" s="33" t="s">
        <v>586</v>
      </c>
      <c r="R13890" s="33" t="s">
        <v>459</v>
      </c>
      <c r="S13890" s="33">
        <v>0</v>
      </c>
      <c r="T13890" s="33"/>
      <c r="U13890" s="33" t="s">
        <v>455</v>
      </c>
    </row>
    <row r="13891" spans="1:21" x14ac:dyDescent="0.25">
      <c r="A13891">
        <v>2017</v>
      </c>
      <c r="B13891" s="33" t="s">
        <v>776</v>
      </c>
      <c r="C13891" s="33">
        <v>3</v>
      </c>
      <c r="D13891" s="33" t="s">
        <v>842</v>
      </c>
      <c r="E13891" s="33"/>
      <c r="F13891" s="33">
        <f t="shared" si="146"/>
        <v>17.052</v>
      </c>
      <c r="G13891" s="33">
        <v>6</v>
      </c>
      <c r="H13891" s="33">
        <v>0</v>
      </c>
      <c r="I13891" s="33"/>
      <c r="J13891" s="33" t="s">
        <v>803</v>
      </c>
      <c r="K13891" s="33">
        <v>8</v>
      </c>
      <c r="L13891" s="33">
        <v>6</v>
      </c>
      <c r="M13891" s="33">
        <v>2</v>
      </c>
      <c r="N13891" s="33">
        <v>0</v>
      </c>
      <c r="O13891" s="33">
        <v>0</v>
      </c>
      <c r="P13891" s="33">
        <v>0</v>
      </c>
      <c r="Q13891" s="33" t="s">
        <v>459</v>
      </c>
      <c r="R13891" s="33" t="s">
        <v>459</v>
      </c>
      <c r="S13891" s="33">
        <v>0</v>
      </c>
      <c r="T13891" s="33"/>
      <c r="U13891" s="33" t="s">
        <v>455</v>
      </c>
    </row>
    <row r="13892" spans="1:21" x14ac:dyDescent="0.25">
      <c r="A13892">
        <v>2017</v>
      </c>
      <c r="B13892" s="33" t="s">
        <v>776</v>
      </c>
      <c r="C13892" s="33">
        <v>4</v>
      </c>
      <c r="D13892" s="33" t="s">
        <v>842</v>
      </c>
      <c r="E13892" s="33"/>
      <c r="F13892" s="33">
        <f t="shared" si="146"/>
        <v>17.052</v>
      </c>
      <c r="G13892" s="33">
        <v>4</v>
      </c>
      <c r="H13892" s="33">
        <v>0</v>
      </c>
      <c r="I13892" s="33"/>
      <c r="J13892" s="33" t="s">
        <v>803</v>
      </c>
      <c r="K13892" s="33">
        <v>6</v>
      </c>
      <c r="L13892" s="33">
        <v>5</v>
      </c>
      <c r="M13892" s="33">
        <v>4</v>
      </c>
      <c r="N13892" s="33">
        <v>0</v>
      </c>
      <c r="O13892" s="33">
        <v>0</v>
      </c>
      <c r="P13892" s="33">
        <v>5</v>
      </c>
      <c r="Q13892" s="33" t="s">
        <v>459</v>
      </c>
      <c r="R13892" s="33" t="s">
        <v>459</v>
      </c>
      <c r="S13892" s="33">
        <v>0</v>
      </c>
      <c r="T13892" s="33"/>
      <c r="U13892" s="33" t="s">
        <v>455</v>
      </c>
    </row>
    <row r="13893" spans="1:21" x14ac:dyDescent="0.25">
      <c r="A13893">
        <v>2017</v>
      </c>
      <c r="B13893" s="33" t="s">
        <v>776</v>
      </c>
      <c r="C13893" s="33">
        <v>5</v>
      </c>
      <c r="D13893" s="33" t="s">
        <v>842</v>
      </c>
      <c r="E13893" s="33"/>
      <c r="F13893" s="33">
        <f t="shared" si="146"/>
        <v>17.052</v>
      </c>
      <c r="G13893" s="33">
        <v>15</v>
      </c>
      <c r="H13893" s="33">
        <v>0</v>
      </c>
      <c r="I13893" s="33"/>
      <c r="J13893" s="33" t="s">
        <v>822</v>
      </c>
      <c r="K13893" s="33">
        <v>22</v>
      </c>
      <c r="L13893" s="33">
        <v>20</v>
      </c>
      <c r="M13893" s="33">
        <v>5</v>
      </c>
      <c r="N13893" s="33">
        <v>0</v>
      </c>
      <c r="O13893" s="33">
        <v>0</v>
      </c>
      <c r="P13893" s="33">
        <v>5</v>
      </c>
      <c r="Q13893" s="33" t="s">
        <v>459</v>
      </c>
      <c r="R13893" s="33" t="s">
        <v>459</v>
      </c>
      <c r="S13893" s="33">
        <v>0</v>
      </c>
      <c r="T13893" s="33"/>
      <c r="U13893" s="33" t="s">
        <v>455</v>
      </c>
    </row>
    <row r="13894" spans="1:21" x14ac:dyDescent="0.25">
      <c r="A13894">
        <v>2017</v>
      </c>
      <c r="B13894" s="33" t="s">
        <v>776</v>
      </c>
      <c r="C13894" s="33">
        <v>6</v>
      </c>
      <c r="D13894" s="33" t="s">
        <v>842</v>
      </c>
      <c r="E13894" s="33"/>
      <c r="F13894" s="33">
        <f t="shared" si="146"/>
        <v>17.052</v>
      </c>
      <c r="G13894" s="33">
        <v>18</v>
      </c>
      <c r="H13894" s="33">
        <v>0</v>
      </c>
      <c r="I13894" s="33"/>
      <c r="J13894" s="33" t="s">
        <v>846</v>
      </c>
      <c r="K13894" s="33">
        <v>170</v>
      </c>
      <c r="L13894" s="33">
        <v>150</v>
      </c>
      <c r="M13894" s="33">
        <v>85</v>
      </c>
      <c r="N13894" s="33">
        <v>0</v>
      </c>
      <c r="O13894" s="33">
        <v>0</v>
      </c>
      <c r="P13894" s="33">
        <v>75</v>
      </c>
      <c r="Q13894" s="33" t="s">
        <v>459</v>
      </c>
      <c r="R13894" s="33" t="s">
        <v>459</v>
      </c>
      <c r="S13894" s="33">
        <v>0</v>
      </c>
      <c r="T13894" s="33"/>
      <c r="U13894" s="33" t="s">
        <v>850</v>
      </c>
    </row>
    <row r="13895" spans="1:21" x14ac:dyDescent="0.25">
      <c r="A13895">
        <v>2017</v>
      </c>
      <c r="B13895" s="33" t="s">
        <v>776</v>
      </c>
      <c r="C13895" s="33">
        <v>7</v>
      </c>
      <c r="D13895" s="33" t="s">
        <v>842</v>
      </c>
      <c r="E13895" s="33"/>
      <c r="F13895" s="33">
        <f t="shared" si="146"/>
        <v>17.052</v>
      </c>
      <c r="G13895" s="33">
        <v>21</v>
      </c>
      <c r="H13895" s="33">
        <v>0</v>
      </c>
      <c r="I13895" s="33"/>
      <c r="J13895" s="33" t="s">
        <v>846</v>
      </c>
      <c r="K13895" s="33">
        <v>100</v>
      </c>
      <c r="L13895" s="33">
        <v>90</v>
      </c>
      <c r="M13895" s="33">
        <v>45</v>
      </c>
      <c r="N13895" s="33">
        <v>5</v>
      </c>
      <c r="O13895" s="33">
        <v>0</v>
      </c>
      <c r="P13895" s="33">
        <v>50</v>
      </c>
      <c r="Q13895" s="33" t="s">
        <v>459</v>
      </c>
      <c r="R13895" s="33" t="s">
        <v>459</v>
      </c>
      <c r="S13895" s="33">
        <v>0</v>
      </c>
      <c r="T13895" s="33"/>
      <c r="U13895" s="33" t="s">
        <v>870</v>
      </c>
    </row>
    <row r="13896" spans="1:21" x14ac:dyDescent="0.25">
      <c r="A13896">
        <v>2017</v>
      </c>
      <c r="B13896" s="33" t="s">
        <v>776</v>
      </c>
      <c r="C13896" s="33">
        <v>8</v>
      </c>
      <c r="D13896" s="33" t="s">
        <v>842</v>
      </c>
      <c r="E13896" s="33"/>
      <c r="F13896" s="33">
        <f t="shared" si="146"/>
        <v>17.052</v>
      </c>
      <c r="G13896" s="33">
        <v>6</v>
      </c>
      <c r="H13896" s="33">
        <v>0</v>
      </c>
      <c r="I13896" s="33"/>
      <c r="J13896" s="33" t="s">
        <v>815</v>
      </c>
      <c r="K13896" s="33">
        <v>9</v>
      </c>
      <c r="L13896" s="33">
        <v>9</v>
      </c>
      <c r="M13896" s="33">
        <v>9</v>
      </c>
      <c r="N13896" s="33">
        <v>0</v>
      </c>
      <c r="O13896" s="33">
        <v>0</v>
      </c>
      <c r="P13896" s="33">
        <v>1</v>
      </c>
      <c r="Q13896" s="33" t="s">
        <v>459</v>
      </c>
      <c r="R13896" s="33" t="s">
        <v>459</v>
      </c>
      <c r="S13896" s="33">
        <v>0</v>
      </c>
      <c r="T13896" s="33"/>
      <c r="U13896" s="33" t="s">
        <v>455</v>
      </c>
    </row>
    <row r="13897" spans="1:21" x14ac:dyDescent="0.25">
      <c r="A13897">
        <v>2017</v>
      </c>
      <c r="B13897" s="33" t="s">
        <v>776</v>
      </c>
      <c r="C13897" s="33">
        <v>9</v>
      </c>
      <c r="D13897" s="33" t="s">
        <v>842</v>
      </c>
      <c r="E13897" s="33"/>
      <c r="F13897" s="33">
        <f t="shared" si="146"/>
        <v>17.052</v>
      </c>
      <c r="G13897" s="33">
        <v>2</v>
      </c>
      <c r="H13897" s="33">
        <v>0</v>
      </c>
      <c r="I13897" s="33"/>
      <c r="J13897" s="33" t="s">
        <v>846</v>
      </c>
      <c r="K13897" s="33">
        <v>55</v>
      </c>
      <c r="L13897" s="33">
        <v>50</v>
      </c>
      <c r="M13897" s="33">
        <v>30</v>
      </c>
      <c r="N13897" s="33">
        <v>0</v>
      </c>
      <c r="O13897" s="33">
        <v>0</v>
      </c>
      <c r="P13897" s="33">
        <v>5</v>
      </c>
      <c r="Q13897" s="33" t="s">
        <v>459</v>
      </c>
      <c r="R13897" s="33" t="s">
        <v>459</v>
      </c>
      <c r="S13897" s="33">
        <v>0</v>
      </c>
      <c r="T13897" s="33"/>
      <c r="U13897" s="33" t="s">
        <v>455</v>
      </c>
    </row>
    <row r="13898" spans="1:21" x14ac:dyDescent="0.25">
      <c r="A13898">
        <v>2017</v>
      </c>
      <c r="B13898" s="33" t="s">
        <v>776</v>
      </c>
      <c r="C13898" s="33">
        <v>10</v>
      </c>
      <c r="D13898" s="33" t="s">
        <v>842</v>
      </c>
      <c r="E13898" s="33"/>
      <c r="F13898" s="33">
        <f t="shared" si="146"/>
        <v>17.052</v>
      </c>
      <c r="G13898" s="33">
        <v>10</v>
      </c>
      <c r="H13898" s="33">
        <v>0</v>
      </c>
      <c r="I13898" s="33"/>
      <c r="J13898" s="33" t="s">
        <v>799</v>
      </c>
      <c r="K13898" s="33">
        <v>22</v>
      </c>
      <c r="L13898" s="33">
        <v>14</v>
      </c>
      <c r="M13898" s="33">
        <v>25</v>
      </c>
      <c r="N13898" s="33">
        <v>15</v>
      </c>
      <c r="O13898" s="33">
        <v>0</v>
      </c>
      <c r="P13898" s="33">
        <v>10</v>
      </c>
      <c r="Q13898" s="33" t="s">
        <v>586</v>
      </c>
      <c r="R13898" s="33" t="s">
        <v>459</v>
      </c>
      <c r="S13898" s="33">
        <v>0</v>
      </c>
      <c r="T13898" s="33"/>
      <c r="U13898" s="33" t="s">
        <v>455</v>
      </c>
    </row>
    <row r="13899" spans="1:21" x14ac:dyDescent="0.25">
      <c r="A13899">
        <v>2017</v>
      </c>
      <c r="B13899" s="33" t="s">
        <v>776</v>
      </c>
      <c r="C13899" s="33">
        <v>11</v>
      </c>
      <c r="D13899" s="33" t="s">
        <v>842</v>
      </c>
      <c r="E13899" s="33"/>
      <c r="F13899" s="33">
        <f t="shared" si="146"/>
        <v>17.052</v>
      </c>
      <c r="G13899" s="33">
        <v>2</v>
      </c>
      <c r="H13899" s="33">
        <v>0</v>
      </c>
      <c r="I13899" s="33"/>
      <c r="J13899" s="33" t="s">
        <v>799</v>
      </c>
      <c r="K13899" s="33">
        <v>20</v>
      </c>
      <c r="L13899" s="33">
        <v>15</v>
      </c>
      <c r="M13899" s="33">
        <v>9</v>
      </c>
      <c r="N13899" s="33">
        <v>5</v>
      </c>
      <c r="O13899" s="33">
        <v>0</v>
      </c>
      <c r="P13899" s="33">
        <v>15</v>
      </c>
      <c r="Q13899" s="33" t="s">
        <v>586</v>
      </c>
      <c r="R13899" s="33" t="s">
        <v>459</v>
      </c>
      <c r="S13899" s="33">
        <v>0</v>
      </c>
      <c r="T13899" s="33"/>
      <c r="U13899" s="33" t="s">
        <v>850</v>
      </c>
    </row>
    <row r="13900" spans="1:21" x14ac:dyDescent="0.25">
      <c r="A13900">
        <v>2017</v>
      </c>
      <c r="B13900" s="33" t="s">
        <v>776</v>
      </c>
      <c r="C13900" s="33">
        <v>12</v>
      </c>
      <c r="D13900" s="33" t="s">
        <v>842</v>
      </c>
      <c r="E13900" s="33"/>
      <c r="F13900" s="33">
        <f t="shared" si="146"/>
        <v>17.052</v>
      </c>
      <c r="G13900" s="33">
        <v>5</v>
      </c>
      <c r="H13900" s="33">
        <v>0</v>
      </c>
      <c r="I13900" s="33"/>
      <c r="J13900" s="33" t="s">
        <v>799</v>
      </c>
      <c r="K13900" s="33">
        <v>6</v>
      </c>
      <c r="L13900" s="33">
        <v>5</v>
      </c>
      <c r="M13900" s="33">
        <v>3</v>
      </c>
      <c r="N13900" s="33">
        <v>5</v>
      </c>
      <c r="O13900" s="33">
        <v>0</v>
      </c>
      <c r="P13900" s="33">
        <v>1</v>
      </c>
      <c r="Q13900" s="33" t="s">
        <v>586</v>
      </c>
      <c r="R13900" s="33" t="s">
        <v>459</v>
      </c>
      <c r="S13900" s="33">
        <v>0</v>
      </c>
      <c r="T13900" s="33"/>
      <c r="U13900" s="33" t="s">
        <v>455</v>
      </c>
    </row>
    <row r="13901" spans="1:21" x14ac:dyDescent="0.25">
      <c r="A13901">
        <v>2017</v>
      </c>
      <c r="B13901" s="33" t="s">
        <v>776</v>
      </c>
      <c r="C13901" s="33">
        <v>13</v>
      </c>
      <c r="D13901" s="33" t="s">
        <v>842</v>
      </c>
      <c r="E13901" s="33"/>
      <c r="F13901" s="33">
        <f t="shared" si="146"/>
        <v>17.052</v>
      </c>
      <c r="G13901" s="33">
        <v>4</v>
      </c>
      <c r="H13901" s="33">
        <v>0</v>
      </c>
      <c r="I13901" s="33"/>
      <c r="J13901" s="33" t="s">
        <v>803</v>
      </c>
      <c r="K13901" s="33">
        <v>4</v>
      </c>
      <c r="L13901" s="33">
        <v>3</v>
      </c>
      <c r="M13901" s="33">
        <v>2</v>
      </c>
      <c r="N13901" s="33">
        <v>0</v>
      </c>
      <c r="O13901" s="33">
        <v>0</v>
      </c>
      <c r="P13901" s="33">
        <v>0</v>
      </c>
      <c r="Q13901" s="33" t="s">
        <v>459</v>
      </c>
      <c r="R13901" s="33" t="s">
        <v>459</v>
      </c>
      <c r="S13901" s="33">
        <v>0</v>
      </c>
      <c r="T13901" s="33"/>
      <c r="U13901" s="33" t="s">
        <v>455</v>
      </c>
    </row>
    <row r="13902" spans="1:21" x14ac:dyDescent="0.25">
      <c r="A13902">
        <v>2017</v>
      </c>
      <c r="B13902" s="33" t="s">
        <v>776</v>
      </c>
      <c r="C13902" s="33">
        <v>14</v>
      </c>
      <c r="D13902" s="33" t="s">
        <v>842</v>
      </c>
      <c r="E13902" s="33"/>
      <c r="F13902" s="33">
        <f t="shared" si="146"/>
        <v>17.052</v>
      </c>
      <c r="G13902" s="33">
        <v>12</v>
      </c>
      <c r="H13902" s="33">
        <v>0</v>
      </c>
      <c r="I13902" s="33"/>
      <c r="J13902" s="33" t="s">
        <v>802</v>
      </c>
      <c r="K13902" s="33">
        <v>15</v>
      </c>
      <c r="L13902" s="33">
        <v>15</v>
      </c>
      <c r="M13902" s="33">
        <v>10</v>
      </c>
      <c r="N13902" s="33">
        <v>0</v>
      </c>
      <c r="O13902" s="33">
        <v>0</v>
      </c>
      <c r="P13902" s="33">
        <v>5</v>
      </c>
      <c r="Q13902" s="33" t="s">
        <v>459</v>
      </c>
      <c r="R13902" s="33" t="s">
        <v>459</v>
      </c>
      <c r="S13902" s="33">
        <v>0</v>
      </c>
      <c r="T13902" s="33"/>
      <c r="U13902" s="33" t="s">
        <v>455</v>
      </c>
    </row>
    <row r="13903" spans="1:21" x14ac:dyDescent="0.25">
      <c r="A13903">
        <v>2017</v>
      </c>
      <c r="B13903" s="33" t="s">
        <v>776</v>
      </c>
      <c r="C13903" s="33">
        <v>15</v>
      </c>
      <c r="D13903" s="33" t="s">
        <v>842</v>
      </c>
      <c r="E13903" s="33"/>
      <c r="F13903" s="33">
        <f t="shared" si="146"/>
        <v>17.052</v>
      </c>
      <c r="G13903" s="33">
        <v>1</v>
      </c>
      <c r="H13903" s="33">
        <v>0</v>
      </c>
      <c r="I13903" s="33"/>
      <c r="J13903" s="33" t="s">
        <v>799</v>
      </c>
      <c r="K13903" s="33">
        <v>35</v>
      </c>
      <c r="L13903" s="33">
        <v>25</v>
      </c>
      <c r="M13903" s="33">
        <v>18</v>
      </c>
      <c r="N13903" s="33">
        <v>0</v>
      </c>
      <c r="O13903" s="33">
        <v>0</v>
      </c>
      <c r="P13903" s="33">
        <v>95</v>
      </c>
      <c r="Q13903" s="33" t="s">
        <v>459</v>
      </c>
      <c r="R13903" s="33" t="s">
        <v>459</v>
      </c>
      <c r="S13903" s="33">
        <v>0</v>
      </c>
      <c r="T13903" s="33"/>
      <c r="U13903" s="33" t="s">
        <v>455</v>
      </c>
    </row>
    <row r="13904" spans="1:21" x14ac:dyDescent="0.25">
      <c r="A13904">
        <v>2017</v>
      </c>
      <c r="B13904" s="33" t="s">
        <v>776</v>
      </c>
      <c r="C13904" s="33">
        <v>1</v>
      </c>
      <c r="D13904" s="33" t="s">
        <v>842</v>
      </c>
      <c r="E13904" s="33">
        <v>3</v>
      </c>
      <c r="F13904" s="33">
        <f xml:space="preserve"> (56*(0.348))</f>
        <v>19.488</v>
      </c>
      <c r="G13904" s="33">
        <v>2</v>
      </c>
      <c r="H13904" s="33">
        <v>0</v>
      </c>
      <c r="I13904" s="33">
        <f xml:space="preserve"> SUM(G13904:G13931)</f>
        <v>231</v>
      </c>
      <c r="J13904" s="33" t="s">
        <v>803</v>
      </c>
      <c r="K13904" s="33">
        <v>22</v>
      </c>
      <c r="L13904" s="33">
        <v>15</v>
      </c>
      <c r="M13904" s="33">
        <v>20</v>
      </c>
      <c r="N13904" s="33">
        <v>0</v>
      </c>
      <c r="O13904" s="33">
        <v>0</v>
      </c>
      <c r="P13904" s="33">
        <v>1</v>
      </c>
      <c r="Q13904" s="33" t="s">
        <v>459</v>
      </c>
      <c r="R13904" s="33" t="s">
        <v>459</v>
      </c>
      <c r="S13904" s="33">
        <v>0</v>
      </c>
      <c r="T13904" s="33"/>
      <c r="U13904" s="33" t="s">
        <v>455</v>
      </c>
    </row>
    <row r="13905" spans="1:21" x14ac:dyDescent="0.25">
      <c r="A13905">
        <v>2017</v>
      </c>
      <c r="B13905" s="33" t="s">
        <v>776</v>
      </c>
      <c r="C13905" s="33">
        <v>2</v>
      </c>
      <c r="D13905" s="33" t="s">
        <v>842</v>
      </c>
      <c r="E13905" s="33"/>
      <c r="F13905" s="33">
        <f t="shared" ref="F13905:F13931" si="147" xml:space="preserve"> (56*(0.348))</f>
        <v>19.488</v>
      </c>
      <c r="G13905" s="33">
        <v>25</v>
      </c>
      <c r="H13905" s="33">
        <v>0</v>
      </c>
      <c r="I13905" s="33"/>
      <c r="J13905" s="33" t="s">
        <v>799</v>
      </c>
      <c r="K13905" s="33">
        <v>27</v>
      </c>
      <c r="L13905" s="33">
        <v>11</v>
      </c>
      <c r="M13905" s="33">
        <v>22</v>
      </c>
      <c r="N13905" s="33">
        <v>0</v>
      </c>
      <c r="O13905" s="33">
        <v>0</v>
      </c>
      <c r="P13905" s="33">
        <v>1</v>
      </c>
      <c r="Q13905" s="33" t="s">
        <v>459</v>
      </c>
      <c r="R13905" s="33" t="s">
        <v>459</v>
      </c>
      <c r="S13905" s="33">
        <v>0</v>
      </c>
      <c r="T13905" s="33"/>
      <c r="U13905" s="33" t="s">
        <v>455</v>
      </c>
    </row>
    <row r="13906" spans="1:21" x14ac:dyDescent="0.25">
      <c r="A13906">
        <v>2017</v>
      </c>
      <c r="B13906" s="33" t="s">
        <v>776</v>
      </c>
      <c r="C13906" s="33">
        <v>3</v>
      </c>
      <c r="D13906" s="33" t="s">
        <v>842</v>
      </c>
      <c r="E13906" s="33"/>
      <c r="F13906" s="33">
        <f t="shared" si="147"/>
        <v>19.488</v>
      </c>
      <c r="G13906" s="33">
        <v>5</v>
      </c>
      <c r="H13906" s="33">
        <v>0</v>
      </c>
      <c r="I13906" s="33"/>
      <c r="J13906" s="33" t="s">
        <v>799</v>
      </c>
      <c r="K13906" s="33">
        <v>20</v>
      </c>
      <c r="L13906" s="33">
        <v>9</v>
      </c>
      <c r="M13906" s="33">
        <v>5</v>
      </c>
      <c r="N13906" s="33">
        <v>10</v>
      </c>
      <c r="O13906" s="33">
        <v>0</v>
      </c>
      <c r="P13906" s="33">
        <v>50</v>
      </c>
      <c r="Q13906" s="33" t="s">
        <v>586</v>
      </c>
      <c r="R13906" s="33" t="s">
        <v>459</v>
      </c>
      <c r="S13906" s="33">
        <v>0</v>
      </c>
      <c r="T13906" s="33"/>
      <c r="U13906" s="33" t="s">
        <v>455</v>
      </c>
    </row>
    <row r="13907" spans="1:21" x14ac:dyDescent="0.25">
      <c r="A13907">
        <v>2017</v>
      </c>
      <c r="B13907" s="33" t="s">
        <v>776</v>
      </c>
      <c r="C13907" s="33">
        <v>4</v>
      </c>
      <c r="D13907" s="33" t="s">
        <v>842</v>
      </c>
      <c r="E13907" s="33"/>
      <c r="F13907" s="33">
        <f t="shared" si="147"/>
        <v>19.488</v>
      </c>
      <c r="G13907" s="33">
        <v>2</v>
      </c>
      <c r="H13907" s="33">
        <v>0</v>
      </c>
      <c r="I13907" s="33"/>
      <c r="J13907" s="33" t="s">
        <v>808</v>
      </c>
      <c r="K13907" s="33">
        <v>9</v>
      </c>
      <c r="L13907" s="33">
        <v>9</v>
      </c>
      <c r="M13907" s="33">
        <v>5</v>
      </c>
      <c r="N13907" s="33">
        <v>0</v>
      </c>
      <c r="O13907" s="33">
        <v>0</v>
      </c>
      <c r="P13907" s="33">
        <v>5</v>
      </c>
      <c r="Q13907" s="33" t="s">
        <v>459</v>
      </c>
      <c r="R13907" s="33" t="s">
        <v>459</v>
      </c>
      <c r="S13907" s="33">
        <v>0</v>
      </c>
      <c r="T13907" s="33"/>
      <c r="U13907" s="33" t="s">
        <v>455</v>
      </c>
    </row>
    <row r="13908" spans="1:21" x14ac:dyDescent="0.25">
      <c r="A13908">
        <v>2017</v>
      </c>
      <c r="B13908" s="33" t="s">
        <v>776</v>
      </c>
      <c r="C13908" s="33">
        <v>5</v>
      </c>
      <c r="D13908" s="33" t="s">
        <v>842</v>
      </c>
      <c r="E13908" s="33"/>
      <c r="F13908" s="33">
        <f t="shared" si="147"/>
        <v>19.488</v>
      </c>
      <c r="G13908" s="33">
        <v>4</v>
      </c>
      <c r="H13908" s="33">
        <v>0</v>
      </c>
      <c r="I13908" s="33"/>
      <c r="J13908" s="33" t="s">
        <v>807</v>
      </c>
      <c r="K13908" s="33">
        <v>40</v>
      </c>
      <c r="L13908" s="33">
        <v>30</v>
      </c>
      <c r="M13908" s="33">
        <v>22</v>
      </c>
      <c r="N13908" s="33">
        <v>0</v>
      </c>
      <c r="O13908" s="33">
        <v>0</v>
      </c>
      <c r="P13908" s="33">
        <v>15</v>
      </c>
      <c r="Q13908" s="33" t="s">
        <v>459</v>
      </c>
      <c r="R13908" s="33" t="s">
        <v>459</v>
      </c>
      <c r="S13908" s="33">
        <v>0</v>
      </c>
      <c r="T13908" s="33"/>
      <c r="U13908" s="33" t="s">
        <v>850</v>
      </c>
    </row>
    <row r="13909" spans="1:21" x14ac:dyDescent="0.25">
      <c r="A13909">
        <v>2017</v>
      </c>
      <c r="B13909" s="33" t="s">
        <v>776</v>
      </c>
      <c r="C13909" s="33">
        <v>6</v>
      </c>
      <c r="D13909" s="33" t="s">
        <v>842</v>
      </c>
      <c r="E13909" s="33"/>
      <c r="F13909" s="33">
        <f t="shared" si="147"/>
        <v>19.488</v>
      </c>
      <c r="G13909" s="33">
        <v>6</v>
      </c>
      <c r="H13909" s="33">
        <v>0</v>
      </c>
      <c r="I13909" s="33"/>
      <c r="J13909" s="33" t="s">
        <v>808</v>
      </c>
      <c r="K13909" s="33">
        <v>25</v>
      </c>
      <c r="L13909" s="33">
        <v>15</v>
      </c>
      <c r="M13909" s="33">
        <v>20</v>
      </c>
      <c r="N13909" s="33">
        <v>5</v>
      </c>
      <c r="O13909" s="33">
        <v>0</v>
      </c>
      <c r="P13909" s="33">
        <v>0</v>
      </c>
      <c r="Q13909" s="33" t="s">
        <v>586</v>
      </c>
      <c r="R13909" s="33" t="s">
        <v>459</v>
      </c>
      <c r="S13909" s="33">
        <v>0</v>
      </c>
      <c r="T13909" s="33"/>
      <c r="U13909" s="33" t="s">
        <v>455</v>
      </c>
    </row>
    <row r="13910" spans="1:21" x14ac:dyDescent="0.25">
      <c r="A13910">
        <v>2017</v>
      </c>
      <c r="B13910" s="33" t="s">
        <v>776</v>
      </c>
      <c r="C13910" s="33">
        <v>7</v>
      </c>
      <c r="D13910" s="33" t="s">
        <v>842</v>
      </c>
      <c r="E13910" s="33"/>
      <c r="F13910" s="33">
        <f t="shared" si="147"/>
        <v>19.488</v>
      </c>
      <c r="G13910" s="33">
        <v>5</v>
      </c>
      <c r="H13910" s="33">
        <v>0</v>
      </c>
      <c r="I13910" s="33"/>
      <c r="J13910" s="33" t="s">
        <v>803</v>
      </c>
      <c r="K13910" s="33">
        <v>7</v>
      </c>
      <c r="L13910" s="33">
        <v>5</v>
      </c>
      <c r="M13910" s="33">
        <v>4</v>
      </c>
      <c r="N13910" s="33">
        <v>0</v>
      </c>
      <c r="O13910" s="33">
        <v>0</v>
      </c>
      <c r="P13910" s="33">
        <v>1</v>
      </c>
      <c r="Q13910" s="33" t="s">
        <v>459</v>
      </c>
      <c r="R13910" s="33" t="s">
        <v>459</v>
      </c>
      <c r="S13910" s="33">
        <v>0</v>
      </c>
      <c r="T13910" s="33"/>
      <c r="U13910" s="33" t="s">
        <v>455</v>
      </c>
    </row>
    <row r="13911" spans="1:21" x14ac:dyDescent="0.25">
      <c r="A13911">
        <v>2017</v>
      </c>
      <c r="B13911" s="33" t="s">
        <v>776</v>
      </c>
      <c r="C13911" s="33">
        <v>8</v>
      </c>
      <c r="D13911" s="33" t="s">
        <v>842</v>
      </c>
      <c r="E13911" s="33"/>
      <c r="F13911" s="33">
        <f t="shared" si="147"/>
        <v>19.488</v>
      </c>
      <c r="G13911" s="33">
        <v>15</v>
      </c>
      <c r="H13911" s="33">
        <v>0</v>
      </c>
      <c r="I13911" s="33"/>
      <c r="J13911" s="33" t="s">
        <v>807</v>
      </c>
      <c r="K13911" s="33">
        <v>35</v>
      </c>
      <c r="L13911" s="33">
        <v>30</v>
      </c>
      <c r="M13911" s="33">
        <v>12</v>
      </c>
      <c r="N13911" s="33">
        <v>0</v>
      </c>
      <c r="O13911" s="33">
        <v>0</v>
      </c>
      <c r="P13911" s="33">
        <v>10</v>
      </c>
      <c r="Q13911" s="33" t="s">
        <v>459</v>
      </c>
      <c r="R13911" s="33" t="s">
        <v>459</v>
      </c>
      <c r="S13911" s="33">
        <v>10</v>
      </c>
      <c r="T13911" s="33"/>
      <c r="U13911" s="33" t="s">
        <v>455</v>
      </c>
    </row>
    <row r="13912" spans="1:21" x14ac:dyDescent="0.25">
      <c r="A13912">
        <v>2017</v>
      </c>
      <c r="B13912" s="33" t="s">
        <v>776</v>
      </c>
      <c r="C13912" s="33">
        <v>9</v>
      </c>
      <c r="D13912" s="33" t="s">
        <v>842</v>
      </c>
      <c r="E13912" s="33"/>
      <c r="F13912" s="33">
        <f t="shared" si="147"/>
        <v>19.488</v>
      </c>
      <c r="G13912" s="33">
        <v>4</v>
      </c>
      <c r="H13912" s="33">
        <v>0</v>
      </c>
      <c r="I13912" s="33"/>
      <c r="J13912" s="33" t="s">
        <v>803</v>
      </c>
      <c r="K13912" s="33">
        <v>6</v>
      </c>
      <c r="L13912" s="33">
        <v>5</v>
      </c>
      <c r="M13912" s="33">
        <v>3</v>
      </c>
      <c r="N13912" s="33">
        <v>0</v>
      </c>
      <c r="O13912" s="33">
        <v>0</v>
      </c>
      <c r="P13912" s="33">
        <v>0</v>
      </c>
      <c r="Q13912" s="33" t="s">
        <v>459</v>
      </c>
      <c r="R13912" s="33" t="s">
        <v>459</v>
      </c>
      <c r="S13912" s="33">
        <v>0</v>
      </c>
      <c r="T13912" s="33"/>
      <c r="U13912" s="33" t="s">
        <v>455</v>
      </c>
    </row>
    <row r="13913" spans="1:21" x14ac:dyDescent="0.25">
      <c r="A13913">
        <v>2017</v>
      </c>
      <c r="B13913" s="33" t="s">
        <v>776</v>
      </c>
      <c r="C13913" s="33">
        <v>10</v>
      </c>
      <c r="D13913" s="33" t="s">
        <v>842</v>
      </c>
      <c r="E13913" s="33"/>
      <c r="F13913" s="33">
        <f t="shared" si="147"/>
        <v>19.488</v>
      </c>
      <c r="G13913" s="33">
        <v>5</v>
      </c>
      <c r="H13913" s="33">
        <v>0</v>
      </c>
      <c r="I13913" s="33"/>
      <c r="J13913" s="33" t="s">
        <v>803</v>
      </c>
      <c r="K13913" s="33">
        <v>5</v>
      </c>
      <c r="L13913" s="33">
        <v>5</v>
      </c>
      <c r="M13913" s="33">
        <v>2</v>
      </c>
      <c r="N13913" s="33">
        <v>0</v>
      </c>
      <c r="O13913" s="33">
        <v>0</v>
      </c>
      <c r="P13913" s="33">
        <v>0</v>
      </c>
      <c r="Q13913" s="33" t="s">
        <v>459</v>
      </c>
      <c r="R13913" s="33" t="s">
        <v>459</v>
      </c>
      <c r="S13913" s="33">
        <v>0</v>
      </c>
      <c r="T13913" s="33"/>
      <c r="U13913" s="33" t="s">
        <v>455</v>
      </c>
    </row>
    <row r="13914" spans="1:21" x14ac:dyDescent="0.25">
      <c r="A13914">
        <v>2017</v>
      </c>
      <c r="B13914" s="33" t="s">
        <v>776</v>
      </c>
      <c r="C13914" s="33">
        <v>11</v>
      </c>
      <c r="D13914" s="33" t="s">
        <v>842</v>
      </c>
      <c r="E13914" s="33"/>
      <c r="F13914" s="33">
        <f t="shared" si="147"/>
        <v>19.488</v>
      </c>
      <c r="G13914" s="33">
        <v>3</v>
      </c>
      <c r="H13914" s="33">
        <v>0</v>
      </c>
      <c r="I13914" s="33"/>
      <c r="J13914" s="33" t="s">
        <v>799</v>
      </c>
      <c r="K13914" s="33">
        <v>43</v>
      </c>
      <c r="L13914" s="33">
        <v>29</v>
      </c>
      <c r="M13914" s="33">
        <v>25</v>
      </c>
      <c r="N13914" s="33">
        <v>10</v>
      </c>
      <c r="O13914" s="33">
        <v>0</v>
      </c>
      <c r="P13914" s="33">
        <v>30</v>
      </c>
      <c r="Q13914" s="33" t="s">
        <v>586</v>
      </c>
      <c r="R13914" s="33" t="s">
        <v>459</v>
      </c>
      <c r="S13914" s="33">
        <v>0</v>
      </c>
      <c r="T13914" s="33"/>
      <c r="U13914" s="33" t="s">
        <v>871</v>
      </c>
    </row>
    <row r="13915" spans="1:21" x14ac:dyDescent="0.25">
      <c r="A13915">
        <v>2017</v>
      </c>
      <c r="B13915" s="33" t="s">
        <v>776</v>
      </c>
      <c r="C13915" s="33">
        <v>12</v>
      </c>
      <c r="D13915" s="33" t="s">
        <v>842</v>
      </c>
      <c r="E13915" s="33"/>
      <c r="F13915" s="33">
        <f t="shared" si="147"/>
        <v>19.488</v>
      </c>
      <c r="G13915" s="33">
        <v>21</v>
      </c>
      <c r="H13915" s="33">
        <v>0</v>
      </c>
      <c r="I13915" s="33"/>
      <c r="J13915" s="33" t="s">
        <v>856</v>
      </c>
      <c r="K13915" s="33">
        <v>110</v>
      </c>
      <c r="L13915" s="33">
        <v>90</v>
      </c>
      <c r="M13915" s="33">
        <v>56</v>
      </c>
      <c r="N13915" s="33">
        <v>0</v>
      </c>
      <c r="O13915" s="33">
        <v>0</v>
      </c>
      <c r="P13915" s="33">
        <v>50</v>
      </c>
      <c r="Q13915" s="33" t="s">
        <v>459</v>
      </c>
      <c r="R13915" s="33" t="s">
        <v>459</v>
      </c>
      <c r="S13915" s="33">
        <v>0</v>
      </c>
      <c r="T13915" s="33"/>
      <c r="U13915" s="33" t="s">
        <v>850</v>
      </c>
    </row>
    <row r="13916" spans="1:21" x14ac:dyDescent="0.25">
      <c r="A13916">
        <v>2017</v>
      </c>
      <c r="B13916" s="33" t="s">
        <v>776</v>
      </c>
      <c r="C13916" s="33">
        <v>13</v>
      </c>
      <c r="D13916" s="33" t="s">
        <v>842</v>
      </c>
      <c r="E13916" s="33"/>
      <c r="F13916" s="33">
        <f t="shared" si="147"/>
        <v>19.488</v>
      </c>
      <c r="G13916" s="33">
        <v>2</v>
      </c>
      <c r="H13916" s="33">
        <v>0</v>
      </c>
      <c r="I13916" s="33"/>
      <c r="J13916" s="33" t="s">
        <v>803</v>
      </c>
      <c r="K13916" s="33">
        <v>8</v>
      </c>
      <c r="L13916" s="33">
        <v>9</v>
      </c>
      <c r="M13916" s="33">
        <v>9</v>
      </c>
      <c r="N13916" s="33">
        <v>0</v>
      </c>
      <c r="O13916" s="33">
        <v>0</v>
      </c>
      <c r="P13916" s="33">
        <v>1</v>
      </c>
      <c r="Q13916" s="33" t="s">
        <v>459</v>
      </c>
      <c r="R13916" s="33" t="s">
        <v>459</v>
      </c>
      <c r="S13916" s="33">
        <v>0</v>
      </c>
      <c r="T13916" s="33"/>
      <c r="U13916" s="33" t="s">
        <v>455</v>
      </c>
    </row>
    <row r="13917" spans="1:21" x14ac:dyDescent="0.25">
      <c r="A13917">
        <v>2017</v>
      </c>
      <c r="B13917" s="33" t="s">
        <v>776</v>
      </c>
      <c r="C13917" s="33">
        <v>14</v>
      </c>
      <c r="D13917" s="33" t="s">
        <v>842</v>
      </c>
      <c r="E13917" s="33"/>
      <c r="F13917" s="33">
        <f t="shared" si="147"/>
        <v>19.488</v>
      </c>
      <c r="G13917" s="33">
        <v>6</v>
      </c>
      <c r="H13917" s="33">
        <v>0</v>
      </c>
      <c r="I13917" s="33"/>
      <c r="J13917" s="33" t="s">
        <v>799</v>
      </c>
      <c r="K13917" s="33">
        <v>9</v>
      </c>
      <c r="L13917" s="33">
        <v>6</v>
      </c>
      <c r="M13917" s="33">
        <v>10</v>
      </c>
      <c r="N13917" s="33">
        <v>1</v>
      </c>
      <c r="O13917" s="33">
        <v>0</v>
      </c>
      <c r="P13917" s="33">
        <v>1</v>
      </c>
      <c r="Q13917" s="33" t="s">
        <v>586</v>
      </c>
      <c r="R13917" s="33" t="s">
        <v>459</v>
      </c>
      <c r="S13917" s="33">
        <v>0</v>
      </c>
      <c r="T13917" s="33"/>
      <c r="U13917" s="33" t="s">
        <v>872</v>
      </c>
    </row>
    <row r="13918" spans="1:21" x14ac:dyDescent="0.25">
      <c r="A13918">
        <v>2017</v>
      </c>
      <c r="B13918" s="33" t="s">
        <v>776</v>
      </c>
      <c r="C13918" s="33">
        <v>15</v>
      </c>
      <c r="D13918" s="33" t="s">
        <v>842</v>
      </c>
      <c r="E13918" s="33"/>
      <c r="F13918" s="33">
        <f t="shared" si="147"/>
        <v>19.488</v>
      </c>
      <c r="G13918" s="33">
        <v>4</v>
      </c>
      <c r="H13918" s="33">
        <v>0</v>
      </c>
      <c r="I13918" s="33"/>
      <c r="J13918" s="33" t="s">
        <v>808</v>
      </c>
      <c r="K13918" s="33">
        <v>6</v>
      </c>
      <c r="L13918" s="33">
        <v>6</v>
      </c>
      <c r="M13918" s="33">
        <v>2</v>
      </c>
      <c r="N13918" s="33">
        <v>5</v>
      </c>
      <c r="O13918" s="33">
        <v>0</v>
      </c>
      <c r="P13918" s="33">
        <v>5</v>
      </c>
      <c r="Q13918" s="33" t="s">
        <v>459</v>
      </c>
      <c r="R13918" s="33" t="s">
        <v>459</v>
      </c>
      <c r="S13918" s="33">
        <v>0</v>
      </c>
      <c r="T13918" s="33"/>
      <c r="U13918" s="33" t="s">
        <v>870</v>
      </c>
    </row>
    <row r="13919" spans="1:21" x14ac:dyDescent="0.25">
      <c r="A13919">
        <v>2017</v>
      </c>
      <c r="B13919" s="33" t="s">
        <v>776</v>
      </c>
      <c r="C13919" s="33">
        <v>16</v>
      </c>
      <c r="D13919" s="33" t="s">
        <v>842</v>
      </c>
      <c r="E13919" s="33"/>
      <c r="F13919" s="33">
        <f t="shared" si="147"/>
        <v>19.488</v>
      </c>
      <c r="G13919" s="33">
        <v>7</v>
      </c>
      <c r="H13919" s="33">
        <v>0</v>
      </c>
      <c r="I13919" s="33"/>
      <c r="J13919" s="33" t="s">
        <v>799</v>
      </c>
      <c r="K13919" s="33">
        <v>20</v>
      </c>
      <c r="L13919" s="33">
        <v>11</v>
      </c>
      <c r="M13919" s="33">
        <v>15</v>
      </c>
      <c r="N13919" s="33">
        <v>10</v>
      </c>
      <c r="O13919" s="33">
        <v>0</v>
      </c>
      <c r="P13919" s="33">
        <v>15</v>
      </c>
      <c r="Q13919" s="33" t="s">
        <v>586</v>
      </c>
      <c r="R13919" s="33" t="s">
        <v>459</v>
      </c>
      <c r="S13919" s="33">
        <v>0</v>
      </c>
      <c r="T13919" s="33"/>
      <c r="U13919" s="33" t="s">
        <v>850</v>
      </c>
    </row>
    <row r="13920" spans="1:21" x14ac:dyDescent="0.25">
      <c r="A13920">
        <v>2017</v>
      </c>
      <c r="B13920" s="33" t="s">
        <v>776</v>
      </c>
      <c r="C13920" s="33">
        <v>17</v>
      </c>
      <c r="D13920" s="33" t="s">
        <v>842</v>
      </c>
      <c r="E13920" s="33"/>
      <c r="F13920" s="33">
        <f t="shared" si="147"/>
        <v>19.488</v>
      </c>
      <c r="G13920" s="33">
        <v>5</v>
      </c>
      <c r="H13920" s="33">
        <v>0</v>
      </c>
      <c r="I13920" s="33"/>
      <c r="J13920" s="33" t="s">
        <v>830</v>
      </c>
      <c r="K13920" s="33">
        <v>6</v>
      </c>
      <c r="L13920" s="33">
        <v>3</v>
      </c>
      <c r="M13920" s="33">
        <v>1</v>
      </c>
      <c r="N13920" s="33">
        <v>0</v>
      </c>
      <c r="O13920" s="33">
        <v>0</v>
      </c>
      <c r="P13920" s="33">
        <v>20</v>
      </c>
      <c r="Q13920" s="33" t="s">
        <v>459</v>
      </c>
      <c r="R13920" s="33" t="s">
        <v>459</v>
      </c>
      <c r="S13920" s="33">
        <v>0</v>
      </c>
      <c r="T13920" s="33"/>
      <c r="U13920" s="33" t="s">
        <v>455</v>
      </c>
    </row>
    <row r="13921" spans="1:21" x14ac:dyDescent="0.25">
      <c r="A13921">
        <v>2017</v>
      </c>
      <c r="B13921" s="33" t="s">
        <v>776</v>
      </c>
      <c r="C13921" s="33">
        <v>18</v>
      </c>
      <c r="D13921" s="33" t="s">
        <v>842</v>
      </c>
      <c r="E13921" s="33"/>
      <c r="F13921" s="33">
        <f t="shared" si="147"/>
        <v>19.488</v>
      </c>
      <c r="G13921" s="33">
        <v>6</v>
      </c>
      <c r="H13921" s="33">
        <v>0</v>
      </c>
      <c r="I13921" s="33"/>
      <c r="J13921" s="33" t="s">
        <v>806</v>
      </c>
      <c r="K13921" s="33">
        <v>20</v>
      </c>
      <c r="L13921" s="33">
        <v>16</v>
      </c>
      <c r="M13921" s="33">
        <v>8</v>
      </c>
      <c r="N13921" s="33">
        <v>0</v>
      </c>
      <c r="O13921" s="33">
        <v>0</v>
      </c>
      <c r="P13921" s="33">
        <v>0</v>
      </c>
      <c r="Q13921" s="33" t="s">
        <v>459</v>
      </c>
      <c r="R13921" s="33" t="s">
        <v>459</v>
      </c>
      <c r="S13921" s="33">
        <v>0</v>
      </c>
      <c r="T13921" s="33"/>
      <c r="U13921" s="33" t="s">
        <v>455</v>
      </c>
    </row>
    <row r="13922" spans="1:21" x14ac:dyDescent="0.25">
      <c r="A13922">
        <v>2017</v>
      </c>
      <c r="B13922" s="33" t="s">
        <v>776</v>
      </c>
      <c r="C13922" s="33">
        <v>19</v>
      </c>
      <c r="D13922" s="33" t="s">
        <v>842</v>
      </c>
      <c r="E13922" s="33"/>
      <c r="F13922" s="33">
        <f t="shared" si="147"/>
        <v>19.488</v>
      </c>
      <c r="G13922" s="33">
        <v>10</v>
      </c>
      <c r="H13922" s="33">
        <v>0</v>
      </c>
      <c r="I13922" s="33"/>
      <c r="J13922" s="33" t="s">
        <v>808</v>
      </c>
      <c r="K13922" s="33">
        <v>11</v>
      </c>
      <c r="L13922" s="33">
        <v>10</v>
      </c>
      <c r="M13922" s="33">
        <v>5</v>
      </c>
      <c r="N13922" s="33">
        <v>0</v>
      </c>
      <c r="O13922" s="33">
        <v>0</v>
      </c>
      <c r="P13922" s="33">
        <v>0</v>
      </c>
      <c r="Q13922" s="33" t="s">
        <v>459</v>
      </c>
      <c r="R13922" s="33" t="s">
        <v>459</v>
      </c>
      <c r="S13922" s="33">
        <v>0</v>
      </c>
      <c r="T13922" s="33"/>
      <c r="U13922" s="33" t="s">
        <v>455</v>
      </c>
    </row>
    <row r="13923" spans="1:21" x14ac:dyDescent="0.25">
      <c r="A13923">
        <v>2017</v>
      </c>
      <c r="B13923" s="33" t="s">
        <v>776</v>
      </c>
      <c r="C13923" s="33">
        <v>20</v>
      </c>
      <c r="D13923" s="33" t="s">
        <v>842</v>
      </c>
      <c r="E13923" s="33"/>
      <c r="F13923" s="33">
        <f t="shared" si="147"/>
        <v>19.488</v>
      </c>
      <c r="G13923" s="33">
        <v>3</v>
      </c>
      <c r="H13923" s="33">
        <v>0</v>
      </c>
      <c r="I13923" s="33"/>
      <c r="J13923" s="33" t="s">
        <v>799</v>
      </c>
      <c r="K13923" s="33">
        <v>5</v>
      </c>
      <c r="L13923" s="33">
        <v>4</v>
      </c>
      <c r="M13923" s="33">
        <v>2</v>
      </c>
      <c r="N13923" s="33">
        <v>0</v>
      </c>
      <c r="O13923" s="33">
        <v>0</v>
      </c>
      <c r="P13923" s="33">
        <v>0</v>
      </c>
      <c r="Q13923" s="33" t="s">
        <v>459</v>
      </c>
      <c r="R13923" s="33" t="s">
        <v>459</v>
      </c>
      <c r="S13923" s="33">
        <v>0</v>
      </c>
      <c r="T13923" s="33"/>
      <c r="U13923" s="33" t="s">
        <v>455</v>
      </c>
    </row>
    <row r="13924" spans="1:21" x14ac:dyDescent="0.25">
      <c r="A13924">
        <v>2017</v>
      </c>
      <c r="B13924" s="33" t="s">
        <v>776</v>
      </c>
      <c r="C13924" s="33">
        <v>21</v>
      </c>
      <c r="D13924" s="33" t="s">
        <v>842</v>
      </c>
      <c r="E13924" s="33"/>
      <c r="F13924" s="33">
        <f t="shared" si="147"/>
        <v>19.488</v>
      </c>
      <c r="G13924" s="33">
        <v>19</v>
      </c>
      <c r="H13924" s="33">
        <v>0</v>
      </c>
      <c r="I13924" s="33"/>
      <c r="J13924" s="33" t="s">
        <v>806</v>
      </c>
      <c r="K13924" s="33">
        <v>20</v>
      </c>
      <c r="L13924" s="33">
        <v>11</v>
      </c>
      <c r="M13924" s="33">
        <v>12</v>
      </c>
      <c r="N13924" s="33">
        <v>0</v>
      </c>
      <c r="O13924" s="33">
        <v>0</v>
      </c>
      <c r="P13924" s="33">
        <v>25</v>
      </c>
      <c r="Q13924" s="33" t="s">
        <v>459</v>
      </c>
      <c r="R13924" s="33" t="s">
        <v>459</v>
      </c>
      <c r="S13924" s="33">
        <v>0</v>
      </c>
      <c r="T13924" s="33"/>
      <c r="U13924" s="33" t="s">
        <v>849</v>
      </c>
    </row>
    <row r="13925" spans="1:21" x14ac:dyDescent="0.25">
      <c r="A13925">
        <v>2017</v>
      </c>
      <c r="B13925" s="33" t="s">
        <v>776</v>
      </c>
      <c r="C13925" s="33">
        <v>22</v>
      </c>
      <c r="D13925" s="33" t="s">
        <v>842</v>
      </c>
      <c r="E13925" s="33"/>
      <c r="F13925" s="33">
        <f t="shared" si="147"/>
        <v>19.488</v>
      </c>
      <c r="G13925" s="33">
        <v>35</v>
      </c>
      <c r="H13925" s="33">
        <v>0</v>
      </c>
      <c r="I13925" s="33"/>
      <c r="J13925" s="33" t="s">
        <v>806</v>
      </c>
      <c r="K13925" s="33">
        <v>45</v>
      </c>
      <c r="L13925" s="33">
        <v>30</v>
      </c>
      <c r="M13925" s="33">
        <v>40</v>
      </c>
      <c r="N13925" s="33">
        <v>5</v>
      </c>
      <c r="O13925" s="33">
        <v>0</v>
      </c>
      <c r="P13925" s="33">
        <v>10</v>
      </c>
      <c r="Q13925" s="33" t="s">
        <v>459</v>
      </c>
      <c r="R13925" s="33" t="s">
        <v>459</v>
      </c>
      <c r="S13925" s="33">
        <v>5</v>
      </c>
      <c r="T13925" s="33"/>
      <c r="U13925" s="33" t="s">
        <v>873</v>
      </c>
    </row>
    <row r="13926" spans="1:21" x14ac:dyDescent="0.25">
      <c r="A13926">
        <v>2017</v>
      </c>
      <c r="B13926" s="33" t="s">
        <v>776</v>
      </c>
      <c r="C13926" s="33">
        <v>23</v>
      </c>
      <c r="D13926" s="33" t="s">
        <v>842</v>
      </c>
      <c r="E13926" s="33"/>
      <c r="F13926" s="33">
        <f t="shared" si="147"/>
        <v>19.488</v>
      </c>
      <c r="G13926" s="33">
        <v>5</v>
      </c>
      <c r="H13926" s="33">
        <v>0</v>
      </c>
      <c r="I13926" s="33"/>
      <c r="J13926" s="33" t="s">
        <v>799</v>
      </c>
      <c r="K13926" s="33">
        <v>6</v>
      </c>
      <c r="L13926" s="33">
        <v>3</v>
      </c>
      <c r="M13926" s="33">
        <v>4</v>
      </c>
      <c r="N13926" s="33">
        <v>0</v>
      </c>
      <c r="O13926" s="33">
        <v>0</v>
      </c>
      <c r="P13926" s="33">
        <v>25</v>
      </c>
      <c r="Q13926" s="33" t="s">
        <v>459</v>
      </c>
      <c r="R13926" s="33" t="s">
        <v>459</v>
      </c>
      <c r="S13926" s="33">
        <v>0</v>
      </c>
      <c r="T13926" s="33"/>
      <c r="U13926" s="33" t="s">
        <v>455</v>
      </c>
    </row>
    <row r="13927" spans="1:21" x14ac:dyDescent="0.25">
      <c r="A13927">
        <v>2017</v>
      </c>
      <c r="B13927" s="33" t="s">
        <v>776</v>
      </c>
      <c r="C13927" s="33">
        <v>24</v>
      </c>
      <c r="D13927" s="33" t="s">
        <v>842</v>
      </c>
      <c r="E13927" s="33"/>
      <c r="F13927" s="33">
        <f t="shared" si="147"/>
        <v>19.488</v>
      </c>
      <c r="G13927" s="33">
        <v>11</v>
      </c>
      <c r="H13927" s="33">
        <v>0</v>
      </c>
      <c r="I13927" s="33"/>
      <c r="J13927" s="33" t="s">
        <v>807</v>
      </c>
      <c r="K13927" s="33">
        <v>16</v>
      </c>
      <c r="L13927" s="33">
        <v>12</v>
      </c>
      <c r="M13927" s="33">
        <v>12</v>
      </c>
      <c r="N13927" s="33">
        <v>0</v>
      </c>
      <c r="O13927" s="33">
        <v>0</v>
      </c>
      <c r="P13927" s="33">
        <v>10</v>
      </c>
      <c r="Q13927" s="33" t="s">
        <v>459</v>
      </c>
      <c r="R13927" s="33" t="s">
        <v>459</v>
      </c>
      <c r="S13927" s="33">
        <v>0</v>
      </c>
      <c r="T13927" s="33"/>
      <c r="U13927" s="33" t="s">
        <v>866</v>
      </c>
    </row>
    <row r="13928" spans="1:21" x14ac:dyDescent="0.25">
      <c r="A13928">
        <v>2017</v>
      </c>
      <c r="B13928" s="33" t="s">
        <v>776</v>
      </c>
      <c r="C13928" s="33">
        <v>25</v>
      </c>
      <c r="D13928" s="33" t="s">
        <v>842</v>
      </c>
      <c r="E13928" s="33"/>
      <c r="F13928" s="33">
        <f t="shared" si="147"/>
        <v>19.488</v>
      </c>
      <c r="G13928" s="33">
        <v>4</v>
      </c>
      <c r="H13928" s="33">
        <v>0</v>
      </c>
      <c r="I13928" s="33"/>
      <c r="J13928" s="33" t="s">
        <v>799</v>
      </c>
      <c r="K13928" s="33">
        <v>15</v>
      </c>
      <c r="L13928" s="33">
        <v>10</v>
      </c>
      <c r="M13928" s="33">
        <v>2</v>
      </c>
      <c r="N13928" s="33">
        <v>0</v>
      </c>
      <c r="O13928" s="33">
        <v>0</v>
      </c>
      <c r="P13928" s="33">
        <v>5</v>
      </c>
      <c r="Q13928" s="33" t="s">
        <v>459</v>
      </c>
      <c r="R13928" s="33" t="s">
        <v>459</v>
      </c>
      <c r="S13928" s="33">
        <v>0</v>
      </c>
      <c r="T13928" s="33"/>
      <c r="U13928" s="33" t="s">
        <v>455</v>
      </c>
    </row>
    <row r="13929" spans="1:21" x14ac:dyDescent="0.25">
      <c r="A13929">
        <v>2017</v>
      </c>
      <c r="B13929" s="33" t="s">
        <v>776</v>
      </c>
      <c r="C13929" s="33">
        <v>26</v>
      </c>
      <c r="D13929" s="33" t="s">
        <v>842</v>
      </c>
      <c r="E13929" s="33"/>
      <c r="F13929" s="33">
        <f t="shared" si="147"/>
        <v>19.488</v>
      </c>
      <c r="G13929" s="33">
        <v>10</v>
      </c>
      <c r="H13929" s="33">
        <v>0</v>
      </c>
      <c r="I13929" s="33"/>
      <c r="J13929" s="33" t="s">
        <v>802</v>
      </c>
      <c r="K13929" s="33">
        <v>10</v>
      </c>
      <c r="L13929" s="33">
        <v>8</v>
      </c>
      <c r="M13929" s="33">
        <v>3</v>
      </c>
      <c r="N13929" s="33">
        <v>0</v>
      </c>
      <c r="O13929" s="33">
        <v>0</v>
      </c>
      <c r="P13929" s="33">
        <v>5</v>
      </c>
      <c r="Q13929" s="33" t="s">
        <v>459</v>
      </c>
      <c r="R13929" s="33" t="s">
        <v>459</v>
      </c>
      <c r="S13929" s="33">
        <v>0</v>
      </c>
      <c r="T13929" s="33"/>
      <c r="U13929" s="33" t="s">
        <v>455</v>
      </c>
    </row>
    <row r="13930" spans="1:21" x14ac:dyDescent="0.25">
      <c r="A13930">
        <v>2017</v>
      </c>
      <c r="B13930" s="33" t="s">
        <v>776</v>
      </c>
      <c r="C13930" s="33">
        <v>27</v>
      </c>
      <c r="D13930" s="33" t="s">
        <v>842</v>
      </c>
      <c r="E13930" s="33"/>
      <c r="F13930" s="33">
        <f t="shared" si="147"/>
        <v>19.488</v>
      </c>
      <c r="G13930" s="33">
        <v>3</v>
      </c>
      <c r="H13930" s="33">
        <v>0</v>
      </c>
      <c r="I13930" s="33"/>
      <c r="J13930" s="33" t="s">
        <v>808</v>
      </c>
      <c r="K13930" s="33">
        <v>5</v>
      </c>
      <c r="L13930" s="33">
        <v>4</v>
      </c>
      <c r="M13930" s="33">
        <v>3</v>
      </c>
      <c r="N13930" s="33">
        <v>0</v>
      </c>
      <c r="O13930" s="33">
        <v>0</v>
      </c>
      <c r="P13930" s="33">
        <v>0</v>
      </c>
      <c r="Q13930" s="33" t="s">
        <v>459</v>
      </c>
      <c r="R13930" s="33" t="s">
        <v>459</v>
      </c>
      <c r="S13930" s="33">
        <v>0</v>
      </c>
      <c r="T13930" s="33"/>
      <c r="U13930" s="33" t="s">
        <v>455</v>
      </c>
    </row>
    <row r="13931" spans="1:21" x14ac:dyDescent="0.25">
      <c r="A13931">
        <v>2017</v>
      </c>
      <c r="B13931" s="33" t="s">
        <v>776</v>
      </c>
      <c r="C13931" s="33">
        <v>28</v>
      </c>
      <c r="D13931" s="33" t="s">
        <v>842</v>
      </c>
      <c r="E13931" s="33"/>
      <c r="F13931" s="33">
        <f t="shared" si="147"/>
        <v>19.488</v>
      </c>
      <c r="G13931" s="33">
        <v>4</v>
      </c>
      <c r="H13931" s="33">
        <v>0</v>
      </c>
      <c r="I13931" s="33"/>
      <c r="J13931" s="33" t="s">
        <v>799</v>
      </c>
      <c r="K13931" s="33">
        <v>20</v>
      </c>
      <c r="L13931" s="33">
        <v>11</v>
      </c>
      <c r="M13931" s="33">
        <v>3</v>
      </c>
      <c r="N13931" s="33">
        <v>5</v>
      </c>
      <c r="O13931" s="33">
        <v>0</v>
      </c>
      <c r="P13931" s="33">
        <v>1</v>
      </c>
      <c r="Q13931" s="33" t="s">
        <v>586</v>
      </c>
      <c r="R13931" s="33" t="s">
        <v>459</v>
      </c>
      <c r="S13931" s="33">
        <v>50</v>
      </c>
      <c r="T13931" s="33"/>
      <c r="U13931" s="33" t="s">
        <v>455</v>
      </c>
    </row>
    <row r="13932" spans="1:21" x14ac:dyDescent="0.25">
      <c r="A13932">
        <v>2017</v>
      </c>
      <c r="B13932" s="6" t="s">
        <v>70</v>
      </c>
      <c r="C13932" s="33">
        <v>1</v>
      </c>
      <c r="D13932" s="33" t="s">
        <v>842</v>
      </c>
      <c r="E13932" s="33">
        <v>1</v>
      </c>
      <c r="F13932" s="33">
        <f xml:space="preserve"> (44*(0.348))</f>
        <v>15.311999999999999</v>
      </c>
      <c r="G13932" s="33">
        <v>5</v>
      </c>
      <c r="H13932" s="33">
        <v>0</v>
      </c>
      <c r="I13932" s="33">
        <f xml:space="preserve"> SUM(G13932:G13955)</f>
        <v>187</v>
      </c>
      <c r="J13932" s="33" t="s">
        <v>799</v>
      </c>
      <c r="K13932" s="33">
        <v>30</v>
      </c>
      <c r="L13932" s="33">
        <v>20</v>
      </c>
      <c r="M13932" s="33">
        <v>15</v>
      </c>
      <c r="N13932" s="33">
        <v>0</v>
      </c>
      <c r="O13932" s="33">
        <v>0</v>
      </c>
      <c r="P13932" s="33">
        <v>50</v>
      </c>
      <c r="Q13932" s="33" t="s">
        <v>459</v>
      </c>
      <c r="R13932" s="33" t="s">
        <v>459</v>
      </c>
      <c r="S13932" s="33">
        <v>0</v>
      </c>
      <c r="T13932" s="33"/>
      <c r="U13932" s="33" t="s">
        <v>455</v>
      </c>
    </row>
    <row r="13933" spans="1:21" x14ac:dyDescent="0.25">
      <c r="A13933">
        <v>2017</v>
      </c>
      <c r="B13933" s="6" t="s">
        <v>70</v>
      </c>
      <c r="C13933" s="33">
        <v>2</v>
      </c>
      <c r="D13933" s="33" t="s">
        <v>842</v>
      </c>
      <c r="E13933" s="33"/>
      <c r="F13933" s="33">
        <f t="shared" ref="F13933:F13955" si="148" xml:space="preserve"> (44*(0.348))</f>
        <v>15.311999999999999</v>
      </c>
      <c r="G13933" s="33">
        <v>2</v>
      </c>
      <c r="H13933" s="33">
        <v>0</v>
      </c>
      <c r="I13933" s="33"/>
      <c r="J13933" s="33" t="s">
        <v>802</v>
      </c>
      <c r="K13933" s="33">
        <v>20</v>
      </c>
      <c r="L13933" s="33">
        <v>11</v>
      </c>
      <c r="M13933" s="33">
        <v>10</v>
      </c>
      <c r="N13933" s="33">
        <v>0</v>
      </c>
      <c r="O13933" s="33">
        <v>0</v>
      </c>
      <c r="P13933" s="33">
        <v>10</v>
      </c>
      <c r="Q13933" s="33" t="s">
        <v>459</v>
      </c>
      <c r="R13933" s="33" t="s">
        <v>459</v>
      </c>
      <c r="S13933" s="33">
        <v>0</v>
      </c>
      <c r="T13933" s="33"/>
      <c r="U13933" s="33" t="s">
        <v>455</v>
      </c>
    </row>
    <row r="13934" spans="1:21" x14ac:dyDescent="0.25">
      <c r="A13934">
        <v>2017</v>
      </c>
      <c r="B13934" s="6" t="s">
        <v>70</v>
      </c>
      <c r="C13934" s="33">
        <v>3</v>
      </c>
      <c r="D13934" s="33" t="s">
        <v>842</v>
      </c>
      <c r="E13934" s="33"/>
      <c r="F13934" s="33">
        <f t="shared" si="148"/>
        <v>15.311999999999999</v>
      </c>
      <c r="G13934" s="33">
        <v>5</v>
      </c>
      <c r="H13934" s="33">
        <v>0</v>
      </c>
      <c r="I13934" s="33"/>
      <c r="J13934" s="33" t="s">
        <v>802</v>
      </c>
      <c r="K13934" s="33">
        <v>10</v>
      </c>
      <c r="L13934" s="33">
        <v>6</v>
      </c>
      <c r="M13934" s="33">
        <v>5</v>
      </c>
      <c r="N13934" s="33">
        <v>0</v>
      </c>
      <c r="O13934" s="33">
        <v>0</v>
      </c>
      <c r="P13934" s="33">
        <v>0</v>
      </c>
      <c r="Q13934" s="33" t="s">
        <v>459</v>
      </c>
      <c r="R13934" s="33" t="s">
        <v>459</v>
      </c>
      <c r="S13934" s="33">
        <v>0</v>
      </c>
      <c r="T13934" s="33"/>
      <c r="U13934" s="33" t="s">
        <v>870</v>
      </c>
    </row>
    <row r="13935" spans="1:21" x14ac:dyDescent="0.25">
      <c r="A13935">
        <v>2017</v>
      </c>
      <c r="B13935" s="6" t="s">
        <v>70</v>
      </c>
      <c r="C13935" s="33">
        <v>4</v>
      </c>
      <c r="D13935" s="33" t="s">
        <v>842</v>
      </c>
      <c r="E13935" s="33"/>
      <c r="F13935" s="33">
        <f t="shared" si="148"/>
        <v>15.311999999999999</v>
      </c>
      <c r="G13935" s="33">
        <v>7</v>
      </c>
      <c r="H13935" s="33">
        <v>0</v>
      </c>
      <c r="I13935" s="33"/>
      <c r="J13935" s="33" t="s">
        <v>799</v>
      </c>
      <c r="K13935" s="33">
        <v>25</v>
      </c>
      <c r="L13935" s="33">
        <v>13</v>
      </c>
      <c r="M13935" s="33">
        <v>4</v>
      </c>
      <c r="N13935" s="33">
        <v>5</v>
      </c>
      <c r="O13935" s="33">
        <v>0</v>
      </c>
      <c r="P13935" s="33">
        <v>20</v>
      </c>
      <c r="Q13935" s="33" t="s">
        <v>586</v>
      </c>
      <c r="R13935" s="33" t="s">
        <v>459</v>
      </c>
      <c r="S13935" s="33">
        <v>0</v>
      </c>
      <c r="T13935" s="33"/>
      <c r="U13935" s="33" t="s">
        <v>455</v>
      </c>
    </row>
    <row r="13936" spans="1:21" x14ac:dyDescent="0.25">
      <c r="A13936">
        <v>2017</v>
      </c>
      <c r="B13936" s="6" t="s">
        <v>70</v>
      </c>
      <c r="C13936" s="33">
        <v>5</v>
      </c>
      <c r="D13936" s="33" t="s">
        <v>842</v>
      </c>
      <c r="E13936" s="33"/>
      <c r="F13936" s="33">
        <f t="shared" si="148"/>
        <v>15.311999999999999</v>
      </c>
      <c r="G13936" s="33">
        <v>3</v>
      </c>
      <c r="H13936" s="33">
        <v>0</v>
      </c>
      <c r="I13936" s="33"/>
      <c r="J13936" s="33" t="s">
        <v>803</v>
      </c>
      <c r="K13936" s="33">
        <v>7</v>
      </c>
      <c r="L13936" s="33">
        <v>5</v>
      </c>
      <c r="M13936" s="33">
        <v>4</v>
      </c>
      <c r="N13936" s="33">
        <v>0</v>
      </c>
      <c r="O13936" s="33">
        <v>0</v>
      </c>
      <c r="P13936" s="33">
        <v>5</v>
      </c>
      <c r="Q13936" s="33" t="s">
        <v>459</v>
      </c>
      <c r="R13936" s="33" t="s">
        <v>459</v>
      </c>
      <c r="S13936" s="33">
        <v>0</v>
      </c>
      <c r="T13936" s="33"/>
      <c r="U13936" s="33" t="s">
        <v>455</v>
      </c>
    </row>
    <row r="13937" spans="1:21" x14ac:dyDescent="0.25">
      <c r="A13937">
        <v>2017</v>
      </c>
      <c r="B13937" s="6" t="s">
        <v>70</v>
      </c>
      <c r="C13937" s="33">
        <v>6</v>
      </c>
      <c r="D13937" s="33" t="s">
        <v>842</v>
      </c>
      <c r="E13937" s="33"/>
      <c r="F13937" s="33">
        <f t="shared" si="148"/>
        <v>15.311999999999999</v>
      </c>
      <c r="G13937" s="33">
        <v>7</v>
      </c>
      <c r="H13937" s="33">
        <v>0</v>
      </c>
      <c r="I13937" s="33"/>
      <c r="J13937" s="33" t="s">
        <v>806</v>
      </c>
      <c r="K13937" s="33">
        <v>16</v>
      </c>
      <c r="L13937" s="33">
        <v>2</v>
      </c>
      <c r="M13937" s="33">
        <v>9</v>
      </c>
      <c r="N13937" s="33">
        <v>0</v>
      </c>
      <c r="O13937" s="33">
        <v>0</v>
      </c>
      <c r="P13937" s="33">
        <v>10</v>
      </c>
      <c r="Q13937" s="33" t="s">
        <v>459</v>
      </c>
      <c r="R13937" s="33" t="s">
        <v>459</v>
      </c>
      <c r="S13937" s="33">
        <v>0</v>
      </c>
      <c r="T13937" s="33"/>
      <c r="U13937" s="33" t="s">
        <v>455</v>
      </c>
    </row>
    <row r="13938" spans="1:21" x14ac:dyDescent="0.25">
      <c r="A13938">
        <v>2017</v>
      </c>
      <c r="B13938" s="6" t="s">
        <v>70</v>
      </c>
      <c r="C13938" s="33">
        <v>7</v>
      </c>
      <c r="D13938" s="33" t="s">
        <v>842</v>
      </c>
      <c r="E13938" s="33"/>
      <c r="F13938" s="33">
        <f t="shared" si="148"/>
        <v>15.311999999999999</v>
      </c>
      <c r="G13938" s="33">
        <v>15</v>
      </c>
      <c r="H13938" s="33">
        <v>0</v>
      </c>
      <c r="I13938" s="33"/>
      <c r="J13938" s="33" t="s">
        <v>799</v>
      </c>
      <c r="K13938" s="33">
        <v>75</v>
      </c>
      <c r="L13938" s="33">
        <v>55</v>
      </c>
      <c r="M13938" s="33">
        <v>30</v>
      </c>
      <c r="N13938" s="33">
        <v>5</v>
      </c>
      <c r="O13938" s="33">
        <v>0</v>
      </c>
      <c r="P13938" s="33">
        <v>10</v>
      </c>
      <c r="Q13938" s="33" t="s">
        <v>586</v>
      </c>
      <c r="R13938" s="33" t="s">
        <v>459</v>
      </c>
      <c r="S13938" s="33">
        <v>0</v>
      </c>
      <c r="T13938" s="33"/>
      <c r="U13938" s="33" t="s">
        <v>455</v>
      </c>
    </row>
    <row r="13939" spans="1:21" x14ac:dyDescent="0.25">
      <c r="A13939">
        <v>2017</v>
      </c>
      <c r="B13939" s="6" t="s">
        <v>70</v>
      </c>
      <c r="C13939" s="33">
        <v>8</v>
      </c>
      <c r="D13939" s="33" t="s">
        <v>842</v>
      </c>
      <c r="E13939" s="33"/>
      <c r="F13939" s="33">
        <f t="shared" si="148"/>
        <v>15.311999999999999</v>
      </c>
      <c r="G13939" s="33">
        <v>21</v>
      </c>
      <c r="H13939" s="33">
        <v>0</v>
      </c>
      <c r="I13939" s="33"/>
      <c r="J13939" s="33" t="s">
        <v>799</v>
      </c>
      <c r="K13939" s="33">
        <v>100</v>
      </c>
      <c r="L13939" s="33">
        <v>90</v>
      </c>
      <c r="M13939" s="33">
        <v>18</v>
      </c>
      <c r="N13939" s="33">
        <v>0</v>
      </c>
      <c r="O13939" s="33">
        <v>0</v>
      </c>
      <c r="P13939" s="33">
        <v>10</v>
      </c>
      <c r="Q13939" s="33" t="s">
        <v>459</v>
      </c>
      <c r="R13939" s="33" t="s">
        <v>459</v>
      </c>
      <c r="S13939" s="33">
        <v>0</v>
      </c>
      <c r="T13939" s="33"/>
      <c r="U13939" s="33" t="s">
        <v>455</v>
      </c>
    </row>
    <row r="13940" spans="1:21" x14ac:dyDescent="0.25">
      <c r="A13940">
        <v>2017</v>
      </c>
      <c r="B13940" s="6" t="s">
        <v>70</v>
      </c>
      <c r="C13940" s="33">
        <v>9</v>
      </c>
      <c r="D13940" s="33" t="s">
        <v>842</v>
      </c>
      <c r="E13940" s="33"/>
      <c r="F13940" s="33">
        <f t="shared" si="148"/>
        <v>15.311999999999999</v>
      </c>
      <c r="G13940" s="33">
        <v>5</v>
      </c>
      <c r="H13940" s="33">
        <v>0</v>
      </c>
      <c r="I13940" s="33"/>
      <c r="J13940" s="33" t="s">
        <v>808</v>
      </c>
      <c r="K13940" s="33">
        <v>40</v>
      </c>
      <c r="L13940" s="33">
        <v>30</v>
      </c>
      <c r="M13940" s="33">
        <v>25</v>
      </c>
      <c r="N13940" s="33">
        <v>5</v>
      </c>
      <c r="O13940" s="33">
        <v>0</v>
      </c>
      <c r="P13940" s="33">
        <v>5</v>
      </c>
      <c r="Q13940" s="33" t="s">
        <v>459</v>
      </c>
      <c r="R13940" s="33" t="s">
        <v>459</v>
      </c>
      <c r="S13940" s="33">
        <v>0</v>
      </c>
      <c r="T13940" s="33"/>
      <c r="U13940" s="33" t="s">
        <v>455</v>
      </c>
    </row>
    <row r="13941" spans="1:21" x14ac:dyDescent="0.25">
      <c r="A13941">
        <v>2017</v>
      </c>
      <c r="B13941" s="6" t="s">
        <v>70</v>
      </c>
      <c r="C13941" s="33">
        <v>10</v>
      </c>
      <c r="D13941" s="33" t="s">
        <v>842</v>
      </c>
      <c r="E13941" s="33"/>
      <c r="F13941" s="33">
        <f t="shared" si="148"/>
        <v>15.311999999999999</v>
      </c>
      <c r="G13941" s="33">
        <v>10</v>
      </c>
      <c r="H13941" s="33">
        <v>0</v>
      </c>
      <c r="I13941" s="33"/>
      <c r="J13941" s="33" t="s">
        <v>799</v>
      </c>
      <c r="K13941" s="33">
        <v>90</v>
      </c>
      <c r="L13941" s="33">
        <v>50</v>
      </c>
      <c r="M13941" s="33">
        <v>21</v>
      </c>
      <c r="N13941" s="33">
        <v>5</v>
      </c>
      <c r="O13941" s="33">
        <v>0</v>
      </c>
      <c r="P13941" s="33">
        <v>40</v>
      </c>
      <c r="Q13941" s="33" t="s">
        <v>586</v>
      </c>
      <c r="R13941" s="33" t="s">
        <v>459</v>
      </c>
      <c r="S13941" s="33">
        <v>0</v>
      </c>
      <c r="T13941" s="33"/>
      <c r="U13941" s="33" t="s">
        <v>455</v>
      </c>
    </row>
    <row r="13942" spans="1:21" x14ac:dyDescent="0.25">
      <c r="A13942">
        <v>2017</v>
      </c>
      <c r="B13942" s="6" t="s">
        <v>70</v>
      </c>
      <c r="C13942" s="33">
        <v>11</v>
      </c>
      <c r="D13942" s="33" t="s">
        <v>842</v>
      </c>
      <c r="E13942" s="33"/>
      <c r="F13942" s="33">
        <f t="shared" si="148"/>
        <v>15.311999999999999</v>
      </c>
      <c r="G13942" s="33">
        <v>5</v>
      </c>
      <c r="H13942" s="33">
        <v>0</v>
      </c>
      <c r="I13942" s="33"/>
      <c r="J13942" s="33" t="s">
        <v>803</v>
      </c>
      <c r="K13942" s="33">
        <v>7</v>
      </c>
      <c r="L13942" s="33">
        <v>5</v>
      </c>
      <c r="M13942" s="33">
        <v>5</v>
      </c>
      <c r="N13942" s="33">
        <v>0</v>
      </c>
      <c r="O13942" s="33">
        <v>0</v>
      </c>
      <c r="P13942" s="33">
        <v>0</v>
      </c>
      <c r="Q13942" s="33" t="s">
        <v>459</v>
      </c>
      <c r="R13942" s="33" t="s">
        <v>459</v>
      </c>
      <c r="S13942" s="33">
        <v>0</v>
      </c>
      <c r="T13942" s="33"/>
      <c r="U13942" s="33" t="s">
        <v>455</v>
      </c>
    </row>
    <row r="13943" spans="1:21" x14ac:dyDescent="0.25">
      <c r="A13943">
        <v>2017</v>
      </c>
      <c r="B13943" s="6" t="s">
        <v>70</v>
      </c>
      <c r="C13943" s="33">
        <v>12</v>
      </c>
      <c r="D13943" s="33" t="s">
        <v>842</v>
      </c>
      <c r="E13943" s="33"/>
      <c r="F13943" s="33">
        <f t="shared" si="148"/>
        <v>15.311999999999999</v>
      </c>
      <c r="G13943" s="33">
        <v>6</v>
      </c>
      <c r="H13943" s="33">
        <v>0</v>
      </c>
      <c r="I13943" s="33"/>
      <c r="J13943" s="33" t="s">
        <v>803</v>
      </c>
      <c r="K13943" s="33">
        <v>9</v>
      </c>
      <c r="L13943" s="33">
        <v>5</v>
      </c>
      <c r="M13943" s="33">
        <v>6</v>
      </c>
      <c r="N13943" s="33">
        <v>0</v>
      </c>
      <c r="O13943" s="33">
        <v>0</v>
      </c>
      <c r="P13943" s="33">
        <v>0</v>
      </c>
      <c r="Q13943" s="33" t="s">
        <v>459</v>
      </c>
      <c r="R13943" s="33" t="s">
        <v>459</v>
      </c>
      <c r="S13943" s="33">
        <v>0</v>
      </c>
      <c r="T13943" s="33"/>
      <c r="U13943" s="33" t="s">
        <v>455</v>
      </c>
    </row>
    <row r="13944" spans="1:21" x14ac:dyDescent="0.25">
      <c r="A13944">
        <v>2017</v>
      </c>
      <c r="B13944" s="6" t="s">
        <v>70</v>
      </c>
      <c r="C13944" s="33">
        <v>13</v>
      </c>
      <c r="D13944" s="33" t="s">
        <v>842</v>
      </c>
      <c r="E13944" s="33"/>
      <c r="F13944" s="33">
        <f t="shared" si="148"/>
        <v>15.311999999999999</v>
      </c>
      <c r="G13944" s="33">
        <v>31</v>
      </c>
      <c r="H13944" s="33">
        <v>0</v>
      </c>
      <c r="I13944" s="33"/>
      <c r="J13944" s="33" t="s">
        <v>846</v>
      </c>
      <c r="K13944" s="33">
        <v>160</v>
      </c>
      <c r="L13944" s="33">
        <v>110</v>
      </c>
      <c r="M13944" s="33">
        <v>55</v>
      </c>
      <c r="N13944" s="33">
        <v>0</v>
      </c>
      <c r="O13944" s="33">
        <v>0</v>
      </c>
      <c r="P13944" s="33">
        <v>50</v>
      </c>
      <c r="Q13944" s="33" t="s">
        <v>459</v>
      </c>
      <c r="R13944" s="33" t="s">
        <v>459</v>
      </c>
      <c r="S13944" s="33">
        <v>0</v>
      </c>
      <c r="T13944" s="33"/>
      <c r="U13944" s="33" t="s">
        <v>455</v>
      </c>
    </row>
    <row r="13945" spans="1:21" x14ac:dyDescent="0.25">
      <c r="A13945">
        <v>2017</v>
      </c>
      <c r="B13945" s="6" t="s">
        <v>70</v>
      </c>
      <c r="C13945" s="33">
        <v>14</v>
      </c>
      <c r="D13945" s="33" t="s">
        <v>842</v>
      </c>
      <c r="E13945" s="33"/>
      <c r="F13945" s="33">
        <f t="shared" si="148"/>
        <v>15.311999999999999</v>
      </c>
      <c r="G13945" s="33">
        <v>5</v>
      </c>
      <c r="H13945" s="33">
        <v>0</v>
      </c>
      <c r="I13945" s="33"/>
      <c r="J13945" s="33" t="s">
        <v>856</v>
      </c>
      <c r="K13945" s="33">
        <v>120</v>
      </c>
      <c r="L13945" s="33">
        <v>100</v>
      </c>
      <c r="M13945" s="33">
        <v>110</v>
      </c>
      <c r="N13945" s="33">
        <v>0</v>
      </c>
      <c r="O13945" s="33">
        <v>0</v>
      </c>
      <c r="P13945" s="33">
        <v>85</v>
      </c>
      <c r="Q13945" s="33" t="s">
        <v>459</v>
      </c>
      <c r="R13945" s="33" t="s">
        <v>459</v>
      </c>
      <c r="S13945" s="33">
        <v>0</v>
      </c>
      <c r="T13945" s="33"/>
      <c r="U13945" s="33" t="s">
        <v>455</v>
      </c>
    </row>
    <row r="13946" spans="1:21" x14ac:dyDescent="0.25">
      <c r="A13946">
        <v>2017</v>
      </c>
      <c r="B13946" s="6" t="s">
        <v>70</v>
      </c>
      <c r="C13946" s="33">
        <v>15</v>
      </c>
      <c r="D13946" s="33" t="s">
        <v>842</v>
      </c>
      <c r="E13946" s="33"/>
      <c r="F13946" s="33">
        <f t="shared" si="148"/>
        <v>15.311999999999999</v>
      </c>
      <c r="G13946" s="33">
        <v>12</v>
      </c>
      <c r="H13946" s="33">
        <v>0</v>
      </c>
      <c r="I13946" s="33"/>
      <c r="J13946" s="33" t="s">
        <v>806</v>
      </c>
      <c r="K13946" s="33">
        <v>55</v>
      </c>
      <c r="L13946" s="33">
        <v>31</v>
      </c>
      <c r="M13946" s="33">
        <v>25</v>
      </c>
      <c r="N13946" s="33">
        <v>0</v>
      </c>
      <c r="O13946" s="33">
        <v>0</v>
      </c>
      <c r="P13946" s="33">
        <v>0</v>
      </c>
      <c r="Q13946" s="33" t="s">
        <v>459</v>
      </c>
      <c r="R13946" s="33" t="s">
        <v>459</v>
      </c>
      <c r="S13946" s="33">
        <v>0</v>
      </c>
      <c r="T13946" s="33"/>
      <c r="U13946" s="33" t="s">
        <v>455</v>
      </c>
    </row>
    <row r="13947" spans="1:21" x14ac:dyDescent="0.25">
      <c r="A13947">
        <v>2017</v>
      </c>
      <c r="B13947" s="6" t="s">
        <v>70</v>
      </c>
      <c r="C13947" s="33">
        <v>16</v>
      </c>
      <c r="D13947" s="33" t="s">
        <v>842</v>
      </c>
      <c r="E13947" s="33"/>
      <c r="F13947" s="33">
        <f t="shared" si="148"/>
        <v>15.311999999999999</v>
      </c>
      <c r="G13947" s="33">
        <v>5</v>
      </c>
      <c r="H13947" s="33">
        <v>0</v>
      </c>
      <c r="I13947" s="33"/>
      <c r="J13947" s="33" t="s">
        <v>808</v>
      </c>
      <c r="K13947" s="33">
        <v>11</v>
      </c>
      <c r="L13947" s="33">
        <v>10</v>
      </c>
      <c r="M13947" s="33">
        <v>10</v>
      </c>
      <c r="N13947" s="33">
        <v>0</v>
      </c>
      <c r="O13947" s="33">
        <v>0</v>
      </c>
      <c r="P13947" s="33">
        <v>5</v>
      </c>
      <c r="Q13947" s="33" t="s">
        <v>459</v>
      </c>
      <c r="R13947" s="33" t="s">
        <v>459</v>
      </c>
      <c r="S13947" s="33">
        <v>0</v>
      </c>
      <c r="T13947" s="33"/>
      <c r="U13947" s="33" t="s">
        <v>455</v>
      </c>
    </row>
    <row r="13948" spans="1:21" x14ac:dyDescent="0.25">
      <c r="A13948">
        <v>2017</v>
      </c>
      <c r="B13948" s="6" t="s">
        <v>70</v>
      </c>
      <c r="C13948" s="33">
        <v>17</v>
      </c>
      <c r="D13948" s="33" t="s">
        <v>842</v>
      </c>
      <c r="E13948" s="33"/>
      <c r="F13948" s="33">
        <f t="shared" si="148"/>
        <v>15.311999999999999</v>
      </c>
      <c r="G13948" s="33">
        <v>5</v>
      </c>
      <c r="H13948" s="33">
        <v>0</v>
      </c>
      <c r="I13948" s="33"/>
      <c r="J13948" s="33" t="s">
        <v>819</v>
      </c>
      <c r="K13948" s="33">
        <v>6</v>
      </c>
      <c r="L13948" s="33">
        <v>5</v>
      </c>
      <c r="M13948" s="33">
        <v>3</v>
      </c>
      <c r="N13948" s="33">
        <v>0</v>
      </c>
      <c r="O13948" s="33">
        <v>0</v>
      </c>
      <c r="P13948" s="33">
        <v>0</v>
      </c>
      <c r="Q13948" s="33" t="s">
        <v>459</v>
      </c>
      <c r="R13948" s="33" t="s">
        <v>459</v>
      </c>
      <c r="S13948" s="33">
        <v>0</v>
      </c>
      <c r="T13948" s="33"/>
      <c r="U13948" s="33" t="s">
        <v>455</v>
      </c>
    </row>
    <row r="13949" spans="1:21" x14ac:dyDescent="0.25">
      <c r="A13949">
        <v>2017</v>
      </c>
      <c r="B13949" s="6" t="s">
        <v>70</v>
      </c>
      <c r="C13949" s="33">
        <v>18</v>
      </c>
      <c r="D13949" s="33" t="s">
        <v>842</v>
      </c>
      <c r="E13949" s="33"/>
      <c r="F13949" s="33">
        <f t="shared" si="148"/>
        <v>15.311999999999999</v>
      </c>
      <c r="G13949" s="33">
        <v>2</v>
      </c>
      <c r="H13949" s="33">
        <v>0</v>
      </c>
      <c r="I13949" s="33"/>
      <c r="J13949" s="33" t="s">
        <v>802</v>
      </c>
      <c r="K13949" s="33">
        <v>14</v>
      </c>
      <c r="L13949" s="33">
        <v>10</v>
      </c>
      <c r="M13949" s="33">
        <v>9</v>
      </c>
      <c r="N13949" s="33">
        <v>0</v>
      </c>
      <c r="O13949" s="33">
        <v>0</v>
      </c>
      <c r="P13949" s="33">
        <v>10</v>
      </c>
      <c r="Q13949" s="33" t="s">
        <v>459</v>
      </c>
      <c r="R13949" s="33" t="s">
        <v>459</v>
      </c>
      <c r="S13949" s="33">
        <v>0</v>
      </c>
      <c r="T13949" s="33"/>
      <c r="U13949" s="33" t="s">
        <v>455</v>
      </c>
    </row>
    <row r="13950" spans="1:21" x14ac:dyDescent="0.25">
      <c r="A13950">
        <v>2017</v>
      </c>
      <c r="B13950" s="6" t="s">
        <v>70</v>
      </c>
      <c r="C13950" s="33">
        <v>19</v>
      </c>
      <c r="D13950" s="33" t="s">
        <v>842</v>
      </c>
      <c r="E13950" s="33"/>
      <c r="F13950" s="33">
        <f t="shared" si="148"/>
        <v>15.311999999999999</v>
      </c>
      <c r="G13950" s="33">
        <v>5</v>
      </c>
      <c r="H13950" s="33">
        <v>0</v>
      </c>
      <c r="I13950" s="33"/>
      <c r="J13950" s="33" t="s">
        <v>806</v>
      </c>
      <c r="K13950" s="33">
        <v>70</v>
      </c>
      <c r="L13950" s="33">
        <v>18</v>
      </c>
      <c r="M13950" s="33">
        <v>12</v>
      </c>
      <c r="N13950" s="33">
        <v>0</v>
      </c>
      <c r="O13950" s="33">
        <v>0</v>
      </c>
      <c r="P13950" s="33">
        <v>15</v>
      </c>
      <c r="Q13950" s="33" t="s">
        <v>459</v>
      </c>
      <c r="R13950" s="33" t="s">
        <v>459</v>
      </c>
      <c r="S13950" s="33">
        <v>0</v>
      </c>
      <c r="T13950" s="33"/>
      <c r="U13950" s="33" t="s">
        <v>455</v>
      </c>
    </row>
    <row r="13951" spans="1:21" x14ac:dyDescent="0.25">
      <c r="A13951">
        <v>2017</v>
      </c>
      <c r="B13951" s="6" t="s">
        <v>70</v>
      </c>
      <c r="C13951" s="33">
        <v>20</v>
      </c>
      <c r="D13951" s="33" t="s">
        <v>842</v>
      </c>
      <c r="E13951" s="33"/>
      <c r="F13951" s="33">
        <f t="shared" si="148"/>
        <v>15.311999999999999</v>
      </c>
      <c r="G13951" s="33">
        <v>6</v>
      </c>
      <c r="H13951" s="33">
        <v>0</v>
      </c>
      <c r="I13951" s="33"/>
      <c r="J13951" s="33" t="s">
        <v>799</v>
      </c>
      <c r="K13951" s="33">
        <v>7</v>
      </c>
      <c r="L13951" s="33">
        <v>6</v>
      </c>
      <c r="M13951" s="33">
        <v>4</v>
      </c>
      <c r="N13951" s="33">
        <v>0</v>
      </c>
      <c r="O13951" s="33">
        <v>0</v>
      </c>
      <c r="P13951" s="33">
        <v>10</v>
      </c>
      <c r="Q13951" s="33" t="s">
        <v>459</v>
      </c>
      <c r="R13951" s="33" t="s">
        <v>459</v>
      </c>
      <c r="S13951" s="33">
        <v>0</v>
      </c>
      <c r="T13951" s="33"/>
      <c r="U13951" s="33" t="s">
        <v>455</v>
      </c>
    </row>
    <row r="13952" spans="1:21" x14ac:dyDescent="0.25">
      <c r="A13952">
        <v>2017</v>
      </c>
      <c r="B13952" s="6" t="s">
        <v>70</v>
      </c>
      <c r="C13952" s="33">
        <v>21</v>
      </c>
      <c r="D13952" s="33" t="s">
        <v>842</v>
      </c>
      <c r="E13952" s="33"/>
      <c r="F13952" s="33">
        <f t="shared" si="148"/>
        <v>15.311999999999999</v>
      </c>
      <c r="G13952" s="33">
        <v>5</v>
      </c>
      <c r="H13952" s="33">
        <v>0</v>
      </c>
      <c r="I13952" s="33"/>
      <c r="J13952" s="33" t="s">
        <v>839</v>
      </c>
      <c r="K13952" s="33">
        <v>6</v>
      </c>
      <c r="L13952" s="33">
        <v>5</v>
      </c>
      <c r="M13952" s="33">
        <v>3</v>
      </c>
      <c r="N13952" s="33">
        <v>0</v>
      </c>
      <c r="O13952" s="33">
        <v>0</v>
      </c>
      <c r="P13952" s="33">
        <v>0</v>
      </c>
      <c r="Q13952" s="33" t="s">
        <v>459</v>
      </c>
      <c r="R13952" s="33" t="s">
        <v>459</v>
      </c>
      <c r="S13952" s="33">
        <v>0</v>
      </c>
      <c r="T13952" s="33"/>
      <c r="U13952" s="33" t="s">
        <v>455</v>
      </c>
    </row>
    <row r="13953" spans="1:21" x14ac:dyDescent="0.25">
      <c r="A13953">
        <v>2017</v>
      </c>
      <c r="B13953" s="6" t="s">
        <v>70</v>
      </c>
      <c r="C13953" s="33">
        <v>22</v>
      </c>
      <c r="D13953" s="33" t="s">
        <v>842</v>
      </c>
      <c r="E13953" s="33"/>
      <c r="F13953" s="33">
        <f t="shared" si="148"/>
        <v>15.311999999999999</v>
      </c>
      <c r="G13953" s="33">
        <v>13</v>
      </c>
      <c r="H13953" s="33">
        <v>0</v>
      </c>
      <c r="I13953" s="33"/>
      <c r="J13953" s="33" t="s">
        <v>799</v>
      </c>
      <c r="K13953" s="33">
        <v>20</v>
      </c>
      <c r="L13953" s="33">
        <v>11</v>
      </c>
      <c r="M13953" s="33">
        <v>6</v>
      </c>
      <c r="N13953" s="33">
        <v>20</v>
      </c>
      <c r="O13953" s="33">
        <v>0</v>
      </c>
      <c r="P13953" s="33">
        <v>10</v>
      </c>
      <c r="Q13953" s="33" t="s">
        <v>586</v>
      </c>
      <c r="R13953" s="33" t="s">
        <v>459</v>
      </c>
      <c r="S13953" s="33">
        <v>0</v>
      </c>
      <c r="T13953" s="33"/>
      <c r="U13953" s="33" t="s">
        <v>455</v>
      </c>
    </row>
    <row r="13954" spans="1:21" x14ac:dyDescent="0.25">
      <c r="A13954">
        <v>2017</v>
      </c>
      <c r="B13954" s="6" t="s">
        <v>70</v>
      </c>
      <c r="C13954" s="33">
        <v>23</v>
      </c>
      <c r="D13954" s="33" t="s">
        <v>842</v>
      </c>
      <c r="E13954" s="33"/>
      <c r="F13954" s="33">
        <f t="shared" si="148"/>
        <v>15.311999999999999</v>
      </c>
      <c r="G13954" s="33">
        <v>3</v>
      </c>
      <c r="H13954" s="33">
        <v>0</v>
      </c>
      <c r="I13954" s="33"/>
      <c r="J13954" s="33" t="s">
        <v>803</v>
      </c>
      <c r="K13954" s="33">
        <v>7</v>
      </c>
      <c r="L13954" s="33">
        <v>5</v>
      </c>
      <c r="M13954" s="33">
        <v>3</v>
      </c>
      <c r="N13954" s="33">
        <v>0</v>
      </c>
      <c r="O13954" s="33">
        <v>0</v>
      </c>
      <c r="P13954" s="33">
        <v>1</v>
      </c>
      <c r="Q13954" s="33" t="s">
        <v>459</v>
      </c>
      <c r="R13954" s="33" t="s">
        <v>459</v>
      </c>
      <c r="S13954" s="33">
        <v>0</v>
      </c>
      <c r="T13954" s="33"/>
      <c r="U13954" s="33" t="s">
        <v>850</v>
      </c>
    </row>
    <row r="13955" spans="1:21" x14ac:dyDescent="0.25">
      <c r="A13955">
        <v>2017</v>
      </c>
      <c r="B13955" s="6" t="s">
        <v>70</v>
      </c>
      <c r="C13955" s="33">
        <v>24</v>
      </c>
      <c r="D13955" s="33" t="s">
        <v>842</v>
      </c>
      <c r="E13955" s="33"/>
      <c r="F13955" s="33">
        <f t="shared" si="148"/>
        <v>15.311999999999999</v>
      </c>
      <c r="G13955" s="33">
        <v>4</v>
      </c>
      <c r="H13955" s="33">
        <v>0</v>
      </c>
      <c r="I13955" s="33"/>
      <c r="J13955" s="33" t="s">
        <v>803</v>
      </c>
      <c r="K13955" s="33">
        <v>15</v>
      </c>
      <c r="L13955" s="33">
        <v>12</v>
      </c>
      <c r="M13955" s="33">
        <v>10</v>
      </c>
      <c r="N13955" s="33">
        <v>0</v>
      </c>
      <c r="O13955" s="33">
        <v>0</v>
      </c>
      <c r="P13955" s="33">
        <v>15</v>
      </c>
      <c r="Q13955" s="33" t="s">
        <v>459</v>
      </c>
      <c r="R13955" s="33" t="s">
        <v>459</v>
      </c>
      <c r="S13955" s="33">
        <v>0</v>
      </c>
      <c r="T13955" s="33"/>
      <c r="U13955" s="33" t="s">
        <v>455</v>
      </c>
    </row>
    <row r="13956" spans="1:21" x14ac:dyDescent="0.25">
      <c r="A13956">
        <v>2017</v>
      </c>
      <c r="B13956" s="6" t="s">
        <v>70</v>
      </c>
      <c r="C13956" s="33">
        <v>1</v>
      </c>
      <c r="D13956" s="33" t="s">
        <v>842</v>
      </c>
      <c r="E13956" s="33">
        <v>2</v>
      </c>
      <c r="F13956" s="33">
        <f xml:space="preserve"> (42*(0.348))</f>
        <v>14.616</v>
      </c>
      <c r="G13956" s="33">
        <v>12</v>
      </c>
      <c r="H13956" s="33">
        <v>0</v>
      </c>
      <c r="I13956" s="33">
        <f xml:space="preserve"> SUM(G13956:G13976)</f>
        <v>203</v>
      </c>
      <c r="J13956" s="33" t="s">
        <v>799</v>
      </c>
      <c r="K13956" s="33">
        <v>16</v>
      </c>
      <c r="L13956" s="33">
        <v>12</v>
      </c>
      <c r="M13956" s="33">
        <v>15</v>
      </c>
      <c r="N13956" s="33">
        <v>0</v>
      </c>
      <c r="O13956" s="33">
        <v>0</v>
      </c>
      <c r="P13956" s="33">
        <v>10</v>
      </c>
      <c r="Q13956" s="33" t="s">
        <v>459</v>
      </c>
      <c r="R13956" s="33" t="s">
        <v>459</v>
      </c>
      <c r="S13956" s="33">
        <v>0</v>
      </c>
      <c r="T13956" s="33"/>
      <c r="U13956" s="33" t="s">
        <v>850</v>
      </c>
    </row>
    <row r="13957" spans="1:21" x14ac:dyDescent="0.25">
      <c r="A13957">
        <v>2017</v>
      </c>
      <c r="B13957" s="6" t="s">
        <v>70</v>
      </c>
      <c r="C13957" s="33">
        <v>2</v>
      </c>
      <c r="D13957" s="33" t="s">
        <v>842</v>
      </c>
      <c r="E13957" s="33"/>
      <c r="F13957" s="33">
        <f t="shared" ref="F13957:F13976" si="149" xml:space="preserve"> (42*(0.348))</f>
        <v>14.616</v>
      </c>
      <c r="G13957" s="33">
        <v>10</v>
      </c>
      <c r="H13957" s="33">
        <v>0</v>
      </c>
      <c r="I13957" s="33"/>
      <c r="J13957" s="33" t="s">
        <v>803</v>
      </c>
      <c r="K13957" s="33">
        <v>17</v>
      </c>
      <c r="L13957" s="33">
        <v>16</v>
      </c>
      <c r="M13957" s="33">
        <v>3</v>
      </c>
      <c r="N13957" s="33">
        <v>0</v>
      </c>
      <c r="O13957" s="33">
        <v>0</v>
      </c>
      <c r="P13957" s="33">
        <v>1</v>
      </c>
      <c r="Q13957" s="33" t="s">
        <v>459</v>
      </c>
      <c r="R13957" s="33" t="s">
        <v>459</v>
      </c>
      <c r="S13957" s="33">
        <v>0</v>
      </c>
      <c r="T13957" s="33"/>
      <c r="U13957" s="33" t="s">
        <v>455</v>
      </c>
    </row>
    <row r="13958" spans="1:21" x14ac:dyDescent="0.25">
      <c r="A13958">
        <v>2017</v>
      </c>
      <c r="B13958" s="6" t="s">
        <v>70</v>
      </c>
      <c r="C13958" s="33">
        <v>3</v>
      </c>
      <c r="D13958" s="33" t="s">
        <v>842</v>
      </c>
      <c r="E13958" s="33"/>
      <c r="F13958" s="33">
        <f t="shared" si="149"/>
        <v>14.616</v>
      </c>
      <c r="G13958" s="33">
        <v>15</v>
      </c>
      <c r="H13958" s="33">
        <v>0</v>
      </c>
      <c r="I13958" s="33"/>
      <c r="J13958" s="33" t="s">
        <v>799</v>
      </c>
      <c r="K13958" s="33">
        <v>22</v>
      </c>
      <c r="L13958" s="33">
        <v>18</v>
      </c>
      <c r="M13958" s="33">
        <v>5</v>
      </c>
      <c r="N13958" s="33">
        <v>1</v>
      </c>
      <c r="O13958" s="33">
        <v>0</v>
      </c>
      <c r="P13958" s="33">
        <v>5</v>
      </c>
      <c r="Q13958" s="33" t="s">
        <v>586</v>
      </c>
      <c r="R13958" s="33" t="s">
        <v>459</v>
      </c>
      <c r="S13958" s="33">
        <v>0</v>
      </c>
      <c r="T13958" s="33"/>
      <c r="U13958" s="33" t="s">
        <v>455</v>
      </c>
    </row>
    <row r="13959" spans="1:21" x14ac:dyDescent="0.25">
      <c r="A13959">
        <v>2017</v>
      </c>
      <c r="B13959" s="6" t="s">
        <v>70</v>
      </c>
      <c r="C13959" s="33">
        <v>4</v>
      </c>
      <c r="D13959" s="33" t="s">
        <v>842</v>
      </c>
      <c r="E13959" s="33"/>
      <c r="F13959" s="33">
        <f t="shared" si="149"/>
        <v>14.616</v>
      </c>
      <c r="G13959" s="33">
        <v>16</v>
      </c>
      <c r="H13959" s="33">
        <v>0</v>
      </c>
      <c r="I13959" s="33"/>
      <c r="J13959" s="33" t="s">
        <v>806</v>
      </c>
      <c r="K13959" s="33">
        <v>25</v>
      </c>
      <c r="L13959" s="33">
        <v>21</v>
      </c>
      <c r="M13959" s="33">
        <v>5</v>
      </c>
      <c r="N13959" s="33">
        <v>0</v>
      </c>
      <c r="O13959" s="33">
        <v>0</v>
      </c>
      <c r="P13959" s="33">
        <v>5</v>
      </c>
      <c r="Q13959" s="33" t="s">
        <v>459</v>
      </c>
      <c r="R13959" s="33" t="s">
        <v>459</v>
      </c>
      <c r="S13959" s="33">
        <v>0</v>
      </c>
      <c r="T13959" s="33"/>
      <c r="U13959" s="33" t="s">
        <v>455</v>
      </c>
    </row>
    <row r="13960" spans="1:21" x14ac:dyDescent="0.25">
      <c r="A13960">
        <v>2017</v>
      </c>
      <c r="B13960" s="6" t="s">
        <v>70</v>
      </c>
      <c r="C13960" s="33">
        <v>5</v>
      </c>
      <c r="D13960" s="33" t="s">
        <v>842</v>
      </c>
      <c r="E13960" s="33"/>
      <c r="F13960" s="33">
        <f t="shared" si="149"/>
        <v>14.616</v>
      </c>
      <c r="G13960" s="33">
        <v>22</v>
      </c>
      <c r="H13960" s="33">
        <v>0</v>
      </c>
      <c r="I13960" s="33"/>
      <c r="J13960" s="33" t="s">
        <v>818</v>
      </c>
      <c r="K13960" s="33">
        <v>28</v>
      </c>
      <c r="L13960" s="33">
        <v>25</v>
      </c>
      <c r="M13960" s="33">
        <v>16</v>
      </c>
      <c r="N13960" s="33">
        <v>0</v>
      </c>
      <c r="O13960" s="33">
        <v>0</v>
      </c>
      <c r="P13960" s="33">
        <v>5</v>
      </c>
      <c r="Q13960" s="33" t="s">
        <v>459</v>
      </c>
      <c r="R13960" s="33" t="s">
        <v>459</v>
      </c>
      <c r="S13960" s="33">
        <v>0</v>
      </c>
      <c r="T13960" s="33"/>
      <c r="U13960" s="33" t="s">
        <v>455</v>
      </c>
    </row>
    <row r="13961" spans="1:21" x14ac:dyDescent="0.25">
      <c r="A13961">
        <v>2017</v>
      </c>
      <c r="B13961" s="6" t="s">
        <v>70</v>
      </c>
      <c r="C13961" s="33">
        <v>6</v>
      </c>
      <c r="D13961" s="33" t="s">
        <v>842</v>
      </c>
      <c r="E13961" s="33"/>
      <c r="F13961" s="33">
        <f t="shared" si="149"/>
        <v>14.616</v>
      </c>
      <c r="G13961" s="33">
        <v>4</v>
      </c>
      <c r="H13961" s="33">
        <v>0</v>
      </c>
      <c r="I13961" s="33"/>
      <c r="J13961" s="33" t="s">
        <v>803</v>
      </c>
      <c r="K13961" s="33">
        <v>6</v>
      </c>
      <c r="L13961" s="33">
        <v>5</v>
      </c>
      <c r="M13961" s="33">
        <v>3</v>
      </c>
      <c r="N13961" s="33">
        <v>0</v>
      </c>
      <c r="O13961" s="33">
        <v>0</v>
      </c>
      <c r="P13961" s="33">
        <v>0</v>
      </c>
      <c r="Q13961" s="33" t="s">
        <v>459</v>
      </c>
      <c r="R13961" s="33" t="s">
        <v>459</v>
      </c>
      <c r="S13961" s="33">
        <v>0</v>
      </c>
      <c r="T13961" s="33"/>
      <c r="U13961" s="33" t="s">
        <v>455</v>
      </c>
    </row>
    <row r="13962" spans="1:21" x14ac:dyDescent="0.25">
      <c r="A13962">
        <v>2017</v>
      </c>
      <c r="B13962" s="6" t="s">
        <v>70</v>
      </c>
      <c r="C13962" s="33">
        <v>7</v>
      </c>
      <c r="D13962" s="33" t="s">
        <v>842</v>
      </c>
      <c r="E13962" s="33"/>
      <c r="F13962" s="33">
        <f t="shared" si="149"/>
        <v>14.616</v>
      </c>
      <c r="G13962" s="33">
        <v>6</v>
      </c>
      <c r="H13962" s="33">
        <v>0</v>
      </c>
      <c r="I13962" s="33"/>
      <c r="J13962" s="33" t="s">
        <v>803</v>
      </c>
      <c r="K13962" s="33">
        <v>7</v>
      </c>
      <c r="L13962" s="33">
        <v>6</v>
      </c>
      <c r="M13962" s="33">
        <v>1</v>
      </c>
      <c r="N13962" s="33">
        <v>0</v>
      </c>
      <c r="O13962" s="33">
        <v>0</v>
      </c>
      <c r="P13962" s="33">
        <v>1</v>
      </c>
      <c r="Q13962" s="33" t="s">
        <v>459</v>
      </c>
      <c r="R13962" s="33" t="s">
        <v>459</v>
      </c>
      <c r="S13962" s="33">
        <v>0</v>
      </c>
      <c r="T13962" s="33"/>
      <c r="U13962" s="33" t="s">
        <v>455</v>
      </c>
    </row>
    <row r="13963" spans="1:21" x14ac:dyDescent="0.25">
      <c r="A13963">
        <v>2017</v>
      </c>
      <c r="B13963" s="6" t="s">
        <v>70</v>
      </c>
      <c r="C13963" s="33">
        <v>8</v>
      </c>
      <c r="D13963" s="33" t="s">
        <v>842</v>
      </c>
      <c r="E13963" s="33"/>
      <c r="F13963" s="33">
        <f t="shared" si="149"/>
        <v>14.616</v>
      </c>
      <c r="G13963" s="33">
        <v>5</v>
      </c>
      <c r="H13963" s="33">
        <v>0</v>
      </c>
      <c r="I13963" s="33"/>
      <c r="J13963" s="33" t="s">
        <v>807</v>
      </c>
      <c r="K13963" s="33">
        <v>34</v>
      </c>
      <c r="L13963" s="33">
        <v>19</v>
      </c>
      <c r="M13963" s="33">
        <v>6</v>
      </c>
      <c r="N13963" s="33">
        <v>0</v>
      </c>
      <c r="O13963" s="33">
        <v>0</v>
      </c>
      <c r="P13963" s="33">
        <v>5</v>
      </c>
      <c r="Q13963" s="33" t="s">
        <v>459</v>
      </c>
      <c r="R13963" s="33" t="s">
        <v>459</v>
      </c>
      <c r="S13963" s="33">
        <v>50</v>
      </c>
      <c r="T13963" s="33"/>
      <c r="U13963" s="33" t="s">
        <v>455</v>
      </c>
    </row>
    <row r="13964" spans="1:21" x14ac:dyDescent="0.25">
      <c r="A13964">
        <v>2017</v>
      </c>
      <c r="B13964" s="6" t="s">
        <v>70</v>
      </c>
      <c r="C13964" s="33">
        <v>9</v>
      </c>
      <c r="D13964" s="33" t="s">
        <v>842</v>
      </c>
      <c r="E13964" s="33"/>
      <c r="F13964" s="33">
        <f t="shared" si="149"/>
        <v>14.616</v>
      </c>
      <c r="G13964" s="33">
        <v>9</v>
      </c>
      <c r="H13964" s="33">
        <v>0</v>
      </c>
      <c r="I13964" s="33"/>
      <c r="J13964" s="33" t="s">
        <v>818</v>
      </c>
      <c r="K13964" s="33">
        <v>21</v>
      </c>
      <c r="L13964" s="33">
        <v>7</v>
      </c>
      <c r="M13964" s="33">
        <v>8</v>
      </c>
      <c r="N13964" s="33">
        <v>0</v>
      </c>
      <c r="O13964" s="33">
        <v>0</v>
      </c>
      <c r="P13964" s="33">
        <v>1</v>
      </c>
      <c r="Q13964" s="33" t="s">
        <v>459</v>
      </c>
      <c r="R13964" s="33" t="s">
        <v>459</v>
      </c>
      <c r="S13964" s="33">
        <v>0</v>
      </c>
      <c r="T13964" s="33"/>
      <c r="U13964" s="33" t="s">
        <v>455</v>
      </c>
    </row>
    <row r="13965" spans="1:21" x14ac:dyDescent="0.25">
      <c r="A13965">
        <v>2017</v>
      </c>
      <c r="B13965" s="6" t="s">
        <v>70</v>
      </c>
      <c r="C13965" s="33">
        <v>10</v>
      </c>
      <c r="D13965" s="33" t="s">
        <v>842</v>
      </c>
      <c r="E13965" s="33"/>
      <c r="F13965" s="33">
        <f t="shared" si="149"/>
        <v>14.616</v>
      </c>
      <c r="G13965" s="33">
        <v>10</v>
      </c>
      <c r="H13965" s="33">
        <v>0</v>
      </c>
      <c r="I13965" s="33"/>
      <c r="J13965" s="33" t="s">
        <v>803</v>
      </c>
      <c r="K13965" s="33">
        <v>52</v>
      </c>
      <c r="L13965" s="33">
        <v>35</v>
      </c>
      <c r="M13965" s="33">
        <v>25</v>
      </c>
      <c r="N13965" s="33">
        <v>0</v>
      </c>
      <c r="O13965" s="33">
        <v>0</v>
      </c>
      <c r="P13965" s="33">
        <v>10</v>
      </c>
      <c r="Q13965" s="33" t="s">
        <v>459</v>
      </c>
      <c r="R13965" s="33" t="s">
        <v>459</v>
      </c>
      <c r="S13965" s="33">
        <v>0</v>
      </c>
      <c r="T13965" s="33"/>
      <c r="U13965" s="33" t="s">
        <v>455</v>
      </c>
    </row>
    <row r="13966" spans="1:21" x14ac:dyDescent="0.25">
      <c r="A13966">
        <v>2017</v>
      </c>
      <c r="B13966" s="6" t="s">
        <v>70</v>
      </c>
      <c r="C13966" s="33">
        <v>11</v>
      </c>
      <c r="D13966" s="33" t="s">
        <v>842</v>
      </c>
      <c r="E13966" s="33"/>
      <c r="F13966" s="33">
        <f t="shared" si="149"/>
        <v>14.616</v>
      </c>
      <c r="G13966" s="33">
        <v>10</v>
      </c>
      <c r="H13966" s="33">
        <v>0</v>
      </c>
      <c r="I13966" s="33"/>
      <c r="J13966" s="33" t="s">
        <v>799</v>
      </c>
      <c r="K13966" s="33">
        <v>20</v>
      </c>
      <c r="L13966" s="33">
        <v>11</v>
      </c>
      <c r="M13966" s="33">
        <v>5</v>
      </c>
      <c r="N13966" s="33">
        <v>0</v>
      </c>
      <c r="O13966" s="33">
        <v>0</v>
      </c>
      <c r="P13966" s="33">
        <v>5</v>
      </c>
      <c r="Q13966" s="33" t="s">
        <v>459</v>
      </c>
      <c r="R13966" s="33" t="s">
        <v>459</v>
      </c>
      <c r="S13966" s="33">
        <v>0</v>
      </c>
      <c r="T13966" s="33"/>
      <c r="U13966" s="33" t="s">
        <v>455</v>
      </c>
    </row>
    <row r="13967" spans="1:21" x14ac:dyDescent="0.25">
      <c r="A13967">
        <v>2017</v>
      </c>
      <c r="B13967" s="6" t="s">
        <v>70</v>
      </c>
      <c r="C13967" s="33">
        <v>12</v>
      </c>
      <c r="D13967" s="33" t="s">
        <v>842</v>
      </c>
      <c r="E13967" s="33"/>
      <c r="F13967" s="33">
        <f t="shared" si="149"/>
        <v>14.616</v>
      </c>
      <c r="G13967" s="33">
        <v>2</v>
      </c>
      <c r="H13967" s="33">
        <v>0</v>
      </c>
      <c r="I13967" s="33"/>
      <c r="J13967" s="33" t="s">
        <v>799</v>
      </c>
      <c r="K13967" s="33">
        <v>31</v>
      </c>
      <c r="L13967" s="33">
        <v>25</v>
      </c>
      <c r="M13967" s="33">
        <v>11</v>
      </c>
      <c r="N13967" s="33">
        <v>0</v>
      </c>
      <c r="O13967" s="33">
        <v>0</v>
      </c>
      <c r="P13967" s="33">
        <v>90</v>
      </c>
      <c r="Q13967" s="33" t="s">
        <v>459</v>
      </c>
      <c r="R13967" s="33" t="s">
        <v>459</v>
      </c>
      <c r="S13967" s="33">
        <v>0</v>
      </c>
      <c r="T13967" s="33"/>
      <c r="U13967" s="33" t="s">
        <v>455</v>
      </c>
    </row>
    <row r="13968" spans="1:21" x14ac:dyDescent="0.25">
      <c r="A13968">
        <v>2017</v>
      </c>
      <c r="B13968" s="6" t="s">
        <v>70</v>
      </c>
      <c r="C13968" s="33">
        <v>13</v>
      </c>
      <c r="D13968" s="33" t="s">
        <v>842</v>
      </c>
      <c r="E13968" s="33"/>
      <c r="F13968" s="33">
        <f t="shared" si="149"/>
        <v>14.616</v>
      </c>
      <c r="G13968" s="33">
        <v>12</v>
      </c>
      <c r="H13968" s="33">
        <v>0</v>
      </c>
      <c r="I13968" s="33"/>
      <c r="J13968" s="33" t="s">
        <v>803</v>
      </c>
      <c r="K13968" s="33">
        <v>29</v>
      </c>
      <c r="L13968" s="33">
        <v>15</v>
      </c>
      <c r="M13968" s="33">
        <v>5</v>
      </c>
      <c r="N13968" s="33">
        <v>5</v>
      </c>
      <c r="O13968" s="33">
        <v>0</v>
      </c>
      <c r="P13968" s="33">
        <v>10</v>
      </c>
      <c r="Q13968" s="33" t="s">
        <v>459</v>
      </c>
      <c r="R13968" s="33" t="s">
        <v>459</v>
      </c>
      <c r="S13968" s="33">
        <v>0</v>
      </c>
      <c r="T13968" s="33"/>
      <c r="U13968" s="33" t="s">
        <v>870</v>
      </c>
    </row>
    <row r="13969" spans="1:21" x14ac:dyDescent="0.25">
      <c r="A13969">
        <v>2017</v>
      </c>
      <c r="B13969" s="6" t="s">
        <v>70</v>
      </c>
      <c r="C13969" s="33">
        <v>14</v>
      </c>
      <c r="D13969" s="33" t="s">
        <v>842</v>
      </c>
      <c r="E13969" s="33"/>
      <c r="F13969" s="33">
        <f t="shared" si="149"/>
        <v>14.616</v>
      </c>
      <c r="G13969" s="33">
        <v>5</v>
      </c>
      <c r="H13969" s="33">
        <v>0</v>
      </c>
      <c r="I13969" s="33"/>
      <c r="J13969" s="33" t="s">
        <v>803</v>
      </c>
      <c r="K13969" s="33">
        <v>18</v>
      </c>
      <c r="L13969" s="33">
        <v>12</v>
      </c>
      <c r="M13969" s="33">
        <v>15</v>
      </c>
      <c r="N13969" s="33">
        <v>0</v>
      </c>
      <c r="O13969" s="33">
        <v>0</v>
      </c>
      <c r="P13969" s="33">
        <v>1</v>
      </c>
      <c r="Q13969" s="33" t="s">
        <v>459</v>
      </c>
      <c r="R13969" s="33" t="s">
        <v>459</v>
      </c>
      <c r="S13969" s="33">
        <v>0</v>
      </c>
      <c r="T13969" s="33"/>
      <c r="U13969" s="33" t="s">
        <v>455</v>
      </c>
    </row>
    <row r="13970" spans="1:21" x14ac:dyDescent="0.25">
      <c r="A13970">
        <v>2017</v>
      </c>
      <c r="B13970" s="6" t="s">
        <v>70</v>
      </c>
      <c r="C13970" s="33">
        <v>15</v>
      </c>
      <c r="D13970" s="33" t="s">
        <v>842</v>
      </c>
      <c r="E13970" s="33"/>
      <c r="F13970" s="33">
        <f t="shared" si="149"/>
        <v>14.616</v>
      </c>
      <c r="G13970" s="33">
        <v>6</v>
      </c>
      <c r="H13970" s="33">
        <v>0</v>
      </c>
      <c r="I13970" s="33"/>
      <c r="J13970" s="33" t="s">
        <v>803</v>
      </c>
      <c r="K13970" s="33">
        <v>7</v>
      </c>
      <c r="L13970" s="33">
        <v>7</v>
      </c>
      <c r="M13970" s="33">
        <v>2</v>
      </c>
      <c r="N13970" s="33">
        <v>0</v>
      </c>
      <c r="O13970" s="33">
        <v>0</v>
      </c>
      <c r="P13970" s="33">
        <v>1</v>
      </c>
      <c r="Q13970" s="33" t="s">
        <v>459</v>
      </c>
      <c r="R13970" s="33" t="s">
        <v>459</v>
      </c>
      <c r="S13970" s="33">
        <v>0</v>
      </c>
      <c r="T13970" s="33"/>
      <c r="U13970" s="33" t="s">
        <v>455</v>
      </c>
    </row>
    <row r="13971" spans="1:21" x14ac:dyDescent="0.25">
      <c r="A13971">
        <v>2017</v>
      </c>
      <c r="B13971" s="6" t="s">
        <v>70</v>
      </c>
      <c r="C13971" s="33">
        <v>16</v>
      </c>
      <c r="D13971" s="33" t="s">
        <v>842</v>
      </c>
      <c r="E13971" s="33"/>
      <c r="F13971" s="33">
        <f t="shared" si="149"/>
        <v>14.616</v>
      </c>
      <c r="G13971" s="33">
        <v>5</v>
      </c>
      <c r="H13971" s="33">
        <v>0</v>
      </c>
      <c r="I13971" s="33"/>
      <c r="J13971" s="33" t="s">
        <v>874</v>
      </c>
      <c r="K13971" s="33">
        <v>7</v>
      </c>
      <c r="L13971" s="33">
        <v>6</v>
      </c>
      <c r="M13971" s="33">
        <v>3</v>
      </c>
      <c r="N13971" s="33">
        <v>0</v>
      </c>
      <c r="O13971" s="33">
        <v>0</v>
      </c>
      <c r="P13971" s="33">
        <v>0</v>
      </c>
      <c r="Q13971" s="33" t="s">
        <v>459</v>
      </c>
      <c r="R13971" s="33" t="s">
        <v>459</v>
      </c>
      <c r="S13971" s="33">
        <v>0</v>
      </c>
      <c r="T13971" s="33"/>
      <c r="U13971" s="33" t="s">
        <v>455</v>
      </c>
    </row>
    <row r="13972" spans="1:21" x14ac:dyDescent="0.25">
      <c r="A13972">
        <v>2017</v>
      </c>
      <c r="B13972" s="6" t="s">
        <v>70</v>
      </c>
      <c r="C13972" s="33">
        <v>17</v>
      </c>
      <c r="D13972" s="33" t="s">
        <v>842</v>
      </c>
      <c r="E13972" s="33"/>
      <c r="F13972" s="33">
        <f t="shared" si="149"/>
        <v>14.616</v>
      </c>
      <c r="G13972" s="33">
        <v>26</v>
      </c>
      <c r="H13972" s="33">
        <v>0</v>
      </c>
      <c r="I13972" s="33"/>
      <c r="J13972" s="33" t="s">
        <v>803</v>
      </c>
      <c r="K13972" s="33">
        <v>42</v>
      </c>
      <c r="L13972" s="33">
        <v>15</v>
      </c>
      <c r="M13972" s="33">
        <v>20</v>
      </c>
      <c r="N13972" s="33">
        <v>0</v>
      </c>
      <c r="O13972" s="33">
        <v>0</v>
      </c>
      <c r="P13972" s="33">
        <v>20</v>
      </c>
      <c r="Q13972" s="33" t="s">
        <v>459</v>
      </c>
      <c r="R13972" s="33" t="s">
        <v>459</v>
      </c>
      <c r="S13972" s="33">
        <v>0</v>
      </c>
      <c r="T13972" s="33"/>
      <c r="U13972" s="33" t="s">
        <v>875</v>
      </c>
    </row>
    <row r="13973" spans="1:21" x14ac:dyDescent="0.25">
      <c r="A13973">
        <v>2017</v>
      </c>
      <c r="B13973" s="6" t="s">
        <v>70</v>
      </c>
      <c r="C13973" s="33">
        <v>18</v>
      </c>
      <c r="D13973" s="33" t="s">
        <v>842</v>
      </c>
      <c r="E13973" s="33"/>
      <c r="F13973" s="33">
        <f t="shared" si="149"/>
        <v>14.616</v>
      </c>
      <c r="G13973" s="33">
        <v>6</v>
      </c>
      <c r="H13973" s="33">
        <v>0</v>
      </c>
      <c r="I13973" s="33"/>
      <c r="J13973" s="33" t="s">
        <v>806</v>
      </c>
      <c r="K13973" s="33">
        <v>22</v>
      </c>
      <c r="L13973" s="33">
        <v>18</v>
      </c>
      <c r="M13973" s="33">
        <v>15</v>
      </c>
      <c r="N13973" s="33">
        <v>0</v>
      </c>
      <c r="O13973" s="33">
        <v>0</v>
      </c>
      <c r="P13973" s="33">
        <v>1</v>
      </c>
      <c r="Q13973" s="33" t="s">
        <v>459</v>
      </c>
      <c r="R13973" s="33" t="s">
        <v>459</v>
      </c>
      <c r="S13973" s="33">
        <v>0</v>
      </c>
      <c r="T13973" s="33"/>
      <c r="U13973" s="33" t="s">
        <v>455</v>
      </c>
    </row>
    <row r="13974" spans="1:21" x14ac:dyDescent="0.25">
      <c r="A13974">
        <v>2017</v>
      </c>
      <c r="B13974" s="6" t="s">
        <v>70</v>
      </c>
      <c r="C13974" s="33">
        <v>19</v>
      </c>
      <c r="D13974" s="33" t="s">
        <v>842</v>
      </c>
      <c r="E13974" s="33"/>
      <c r="F13974" s="33">
        <f t="shared" si="149"/>
        <v>14.616</v>
      </c>
      <c r="G13974" s="33">
        <v>5</v>
      </c>
      <c r="H13974" s="33">
        <v>0</v>
      </c>
      <c r="I13974" s="33"/>
      <c r="J13974" s="33" t="s">
        <v>799</v>
      </c>
      <c r="K13974" s="33">
        <v>15</v>
      </c>
      <c r="L13974" s="33">
        <v>9</v>
      </c>
      <c r="M13974" s="33">
        <v>12</v>
      </c>
      <c r="N13974" s="33">
        <v>0</v>
      </c>
      <c r="O13974" s="33">
        <v>0</v>
      </c>
      <c r="P13974" s="33">
        <v>1</v>
      </c>
      <c r="Q13974" s="33" t="s">
        <v>459</v>
      </c>
      <c r="R13974" s="33" t="s">
        <v>459</v>
      </c>
      <c r="S13974" s="33">
        <v>0</v>
      </c>
      <c r="T13974" s="33"/>
      <c r="U13974" s="33" t="s">
        <v>455</v>
      </c>
    </row>
    <row r="13975" spans="1:21" x14ac:dyDescent="0.25">
      <c r="A13975">
        <v>2017</v>
      </c>
      <c r="B13975" s="6" t="s">
        <v>70</v>
      </c>
      <c r="C13975" s="33">
        <v>20</v>
      </c>
      <c r="D13975" s="33" t="s">
        <v>842</v>
      </c>
      <c r="E13975" s="33"/>
      <c r="F13975" s="33">
        <f t="shared" si="149"/>
        <v>14.616</v>
      </c>
      <c r="G13975" s="33">
        <v>4</v>
      </c>
      <c r="H13975" s="33">
        <v>0</v>
      </c>
      <c r="I13975" s="33"/>
      <c r="J13975" s="33" t="s">
        <v>803</v>
      </c>
      <c r="K13975" s="33">
        <v>12</v>
      </c>
      <c r="L13975" s="33">
        <v>10</v>
      </c>
      <c r="M13975" s="33">
        <v>4</v>
      </c>
      <c r="N13975" s="33">
        <v>1</v>
      </c>
      <c r="O13975" s="33">
        <v>5</v>
      </c>
      <c r="P13975" s="33">
        <v>5</v>
      </c>
      <c r="Q13975" s="33" t="s">
        <v>48</v>
      </c>
      <c r="R13975" s="33" t="s">
        <v>459</v>
      </c>
      <c r="S13975" s="33">
        <v>0</v>
      </c>
      <c r="T13975" s="33"/>
      <c r="U13975" s="33" t="s">
        <v>455</v>
      </c>
    </row>
    <row r="13976" spans="1:21" x14ac:dyDescent="0.25">
      <c r="A13976">
        <v>2017</v>
      </c>
      <c r="B13976" s="6" t="s">
        <v>70</v>
      </c>
      <c r="C13976" s="33">
        <v>21</v>
      </c>
      <c r="D13976" s="33" t="s">
        <v>842</v>
      </c>
      <c r="E13976" s="33"/>
      <c r="F13976" s="33">
        <f t="shared" si="149"/>
        <v>14.616</v>
      </c>
      <c r="G13976" s="33">
        <v>13</v>
      </c>
      <c r="H13976" s="33">
        <v>0</v>
      </c>
      <c r="I13976" s="33"/>
      <c r="J13976" s="33" t="s">
        <v>799</v>
      </c>
      <c r="K13976" s="33">
        <v>22</v>
      </c>
      <c r="L13976" s="33">
        <v>20</v>
      </c>
      <c r="M13976" s="33">
        <v>18</v>
      </c>
      <c r="N13976" s="33">
        <v>5</v>
      </c>
      <c r="O13976" s="33">
        <v>0</v>
      </c>
      <c r="P13976" s="33">
        <v>5</v>
      </c>
      <c r="Q13976" s="33" t="s">
        <v>586</v>
      </c>
      <c r="R13976" s="33" t="s">
        <v>459</v>
      </c>
      <c r="S13976" s="33">
        <v>5</v>
      </c>
      <c r="T13976" s="33"/>
      <c r="U13976" s="33" t="s">
        <v>455</v>
      </c>
    </row>
    <row r="13977" spans="1:21" x14ac:dyDescent="0.25">
      <c r="A13977">
        <v>2017</v>
      </c>
      <c r="B13977" s="6" t="s">
        <v>70</v>
      </c>
      <c r="C13977" s="33">
        <v>1</v>
      </c>
      <c r="D13977" s="33" t="s">
        <v>842</v>
      </c>
      <c r="E13977" s="33">
        <v>3</v>
      </c>
      <c r="F13977" s="33">
        <f xml:space="preserve"> (40*(0.348))</f>
        <v>13.919999999999998</v>
      </c>
      <c r="G13977" s="33">
        <v>10</v>
      </c>
      <c r="H13977" s="33">
        <v>0</v>
      </c>
      <c r="I13977" s="33">
        <f xml:space="preserve"> SUM(G13977:G13998)</f>
        <v>256</v>
      </c>
      <c r="J13977" s="33" t="s">
        <v>803</v>
      </c>
      <c r="K13977" s="33">
        <v>15</v>
      </c>
      <c r="L13977" s="33">
        <v>12</v>
      </c>
      <c r="M13977" s="33">
        <v>8</v>
      </c>
      <c r="N13977" s="33">
        <v>5</v>
      </c>
      <c r="O13977" s="33">
        <v>0</v>
      </c>
      <c r="P13977" s="33">
        <v>0</v>
      </c>
      <c r="Q13977" s="33" t="s">
        <v>459</v>
      </c>
      <c r="R13977" s="33" t="s">
        <v>459</v>
      </c>
      <c r="S13977" s="33">
        <v>0</v>
      </c>
      <c r="T13977" s="33"/>
      <c r="U13977" s="33" t="s">
        <v>876</v>
      </c>
    </row>
    <row r="13978" spans="1:21" x14ac:dyDescent="0.25">
      <c r="A13978">
        <v>2017</v>
      </c>
      <c r="B13978" s="6" t="s">
        <v>70</v>
      </c>
      <c r="C13978" s="33">
        <v>2</v>
      </c>
      <c r="D13978" s="33" t="s">
        <v>842</v>
      </c>
      <c r="E13978" s="33"/>
      <c r="F13978" s="33">
        <f t="shared" ref="F13978:F13998" si="150" xml:space="preserve"> (40*(0.348))</f>
        <v>13.919999999999998</v>
      </c>
      <c r="G13978" s="33">
        <v>25</v>
      </c>
      <c r="H13978" s="33">
        <v>0</v>
      </c>
      <c r="I13978" s="33"/>
      <c r="J13978" s="33" t="s">
        <v>846</v>
      </c>
      <c r="K13978" s="33">
        <v>310</v>
      </c>
      <c r="L13978" s="33">
        <v>220</v>
      </c>
      <c r="M13978" s="33">
        <v>160</v>
      </c>
      <c r="N13978" s="33">
        <v>0</v>
      </c>
      <c r="O13978" s="33">
        <v>0</v>
      </c>
      <c r="P13978" s="33">
        <v>60</v>
      </c>
      <c r="Q13978" s="33" t="s">
        <v>459</v>
      </c>
      <c r="R13978" s="33" t="s">
        <v>459</v>
      </c>
      <c r="S13978" s="33">
        <v>0</v>
      </c>
      <c r="T13978" s="33"/>
      <c r="U13978" s="33" t="s">
        <v>850</v>
      </c>
    </row>
    <row r="13979" spans="1:21" x14ac:dyDescent="0.25">
      <c r="A13979">
        <v>2017</v>
      </c>
      <c r="B13979" s="6" t="s">
        <v>70</v>
      </c>
      <c r="C13979" s="33">
        <v>3</v>
      </c>
      <c r="D13979" s="33" t="s">
        <v>842</v>
      </c>
      <c r="E13979" s="33"/>
      <c r="F13979" s="33">
        <f t="shared" si="150"/>
        <v>13.919999999999998</v>
      </c>
      <c r="G13979" s="33">
        <v>20</v>
      </c>
      <c r="H13979" s="33">
        <v>0</v>
      </c>
      <c r="I13979" s="33"/>
      <c r="J13979" s="33" t="s">
        <v>803</v>
      </c>
      <c r="K13979" s="33">
        <v>42</v>
      </c>
      <c r="L13979" s="33">
        <v>35</v>
      </c>
      <c r="M13979" s="33">
        <v>10</v>
      </c>
      <c r="N13979" s="33">
        <v>0</v>
      </c>
      <c r="O13979" s="33">
        <v>0</v>
      </c>
      <c r="P13979" s="33">
        <v>20</v>
      </c>
      <c r="Q13979" s="33" t="s">
        <v>459</v>
      </c>
      <c r="R13979" s="33" t="s">
        <v>459</v>
      </c>
      <c r="S13979" s="33">
        <v>0</v>
      </c>
      <c r="T13979" s="33"/>
      <c r="U13979" s="33" t="s">
        <v>875</v>
      </c>
    </row>
    <row r="13980" spans="1:21" x14ac:dyDescent="0.25">
      <c r="A13980">
        <v>2017</v>
      </c>
      <c r="B13980" s="6" t="s">
        <v>70</v>
      </c>
      <c r="C13980" s="33">
        <v>4</v>
      </c>
      <c r="D13980" s="33" t="s">
        <v>842</v>
      </c>
      <c r="E13980" s="33"/>
      <c r="F13980" s="33">
        <f t="shared" si="150"/>
        <v>13.919999999999998</v>
      </c>
      <c r="G13980" s="33">
        <v>5</v>
      </c>
      <c r="H13980" s="33">
        <v>0</v>
      </c>
      <c r="I13980" s="33"/>
      <c r="J13980" s="33" t="s">
        <v>816</v>
      </c>
      <c r="K13980" s="33">
        <v>8</v>
      </c>
      <c r="L13980" s="33">
        <v>7</v>
      </c>
      <c r="M13980" s="33">
        <v>5</v>
      </c>
      <c r="N13980" s="33">
        <v>0</v>
      </c>
      <c r="O13980" s="33">
        <v>0</v>
      </c>
      <c r="P13980" s="33">
        <v>50</v>
      </c>
      <c r="Q13980" s="33" t="s">
        <v>459</v>
      </c>
      <c r="R13980" s="33" t="s">
        <v>459</v>
      </c>
      <c r="S13980" s="33">
        <v>0</v>
      </c>
      <c r="T13980" s="33"/>
      <c r="U13980" s="33" t="s">
        <v>455</v>
      </c>
    </row>
    <row r="13981" spans="1:21" x14ac:dyDescent="0.25">
      <c r="A13981">
        <v>2017</v>
      </c>
      <c r="B13981" s="6" t="s">
        <v>70</v>
      </c>
      <c r="C13981" s="33">
        <v>5</v>
      </c>
      <c r="D13981" s="33" t="s">
        <v>842</v>
      </c>
      <c r="E13981" s="33"/>
      <c r="F13981" s="33">
        <f t="shared" si="150"/>
        <v>13.919999999999998</v>
      </c>
      <c r="G13981" s="33">
        <v>10</v>
      </c>
      <c r="H13981" s="33">
        <v>0</v>
      </c>
      <c r="I13981" s="33"/>
      <c r="J13981" s="33" t="s">
        <v>802</v>
      </c>
      <c r="K13981" s="33">
        <v>12</v>
      </c>
      <c r="L13981" s="33">
        <v>10</v>
      </c>
      <c r="M13981" s="33">
        <v>5</v>
      </c>
      <c r="N13981" s="33">
        <v>0</v>
      </c>
      <c r="O13981" s="33">
        <v>0</v>
      </c>
      <c r="P13981" s="33">
        <v>10</v>
      </c>
      <c r="Q13981" s="33" t="s">
        <v>459</v>
      </c>
      <c r="R13981" s="33" t="s">
        <v>459</v>
      </c>
      <c r="S13981" s="33">
        <v>0</v>
      </c>
      <c r="T13981" s="33"/>
      <c r="U13981" s="33" t="s">
        <v>455</v>
      </c>
    </row>
    <row r="13982" spans="1:21" x14ac:dyDescent="0.25">
      <c r="A13982">
        <v>2017</v>
      </c>
      <c r="B13982" s="6" t="s">
        <v>70</v>
      </c>
      <c r="C13982" s="33">
        <v>6</v>
      </c>
      <c r="D13982" s="33" t="s">
        <v>842</v>
      </c>
      <c r="E13982" s="33"/>
      <c r="F13982" s="33">
        <f t="shared" si="150"/>
        <v>13.919999999999998</v>
      </c>
      <c r="G13982" s="33">
        <v>30</v>
      </c>
      <c r="H13982" s="33">
        <v>0</v>
      </c>
      <c r="I13982" s="33"/>
      <c r="J13982" s="33" t="s">
        <v>846</v>
      </c>
      <c r="K13982" s="33">
        <v>210</v>
      </c>
      <c r="L13982" s="33">
        <v>115</v>
      </c>
      <c r="M13982" s="33">
        <v>100</v>
      </c>
      <c r="N13982" s="33">
        <v>0</v>
      </c>
      <c r="O13982" s="33">
        <v>0</v>
      </c>
      <c r="P13982" s="33">
        <v>80</v>
      </c>
      <c r="Q13982" s="33" t="s">
        <v>459</v>
      </c>
      <c r="R13982" s="33" t="s">
        <v>459</v>
      </c>
      <c r="S13982" s="33">
        <v>0</v>
      </c>
      <c r="T13982" s="33"/>
      <c r="U13982" s="33" t="s">
        <v>455</v>
      </c>
    </row>
    <row r="13983" spans="1:21" x14ac:dyDescent="0.25">
      <c r="A13983">
        <v>2017</v>
      </c>
      <c r="B13983" s="6" t="s">
        <v>70</v>
      </c>
      <c r="C13983" s="33">
        <v>7</v>
      </c>
      <c r="D13983" s="33" t="s">
        <v>842</v>
      </c>
      <c r="E13983" s="33"/>
      <c r="F13983" s="33">
        <f t="shared" si="150"/>
        <v>13.919999999999998</v>
      </c>
      <c r="G13983" s="33">
        <v>2</v>
      </c>
      <c r="H13983" s="33">
        <v>0</v>
      </c>
      <c r="I13983" s="33"/>
      <c r="J13983" s="33" t="s">
        <v>807</v>
      </c>
      <c r="K13983" s="33">
        <v>15</v>
      </c>
      <c r="L13983" s="33">
        <v>10</v>
      </c>
      <c r="M13983" s="33">
        <v>5</v>
      </c>
      <c r="N13983" s="33">
        <v>0</v>
      </c>
      <c r="O13983" s="33">
        <v>0</v>
      </c>
      <c r="P13983" s="33">
        <v>20</v>
      </c>
      <c r="Q13983" s="33" t="s">
        <v>459</v>
      </c>
      <c r="R13983" s="33" t="s">
        <v>459</v>
      </c>
      <c r="S13983" s="33">
        <v>0</v>
      </c>
      <c r="T13983" s="33"/>
      <c r="U13983" s="33" t="s">
        <v>877</v>
      </c>
    </row>
    <row r="13984" spans="1:21" x14ac:dyDescent="0.25">
      <c r="A13984">
        <v>2017</v>
      </c>
      <c r="B13984" s="6" t="s">
        <v>70</v>
      </c>
      <c r="C13984" s="33">
        <v>8</v>
      </c>
      <c r="D13984" s="33" t="s">
        <v>842</v>
      </c>
      <c r="E13984" s="33"/>
      <c r="F13984" s="33">
        <f t="shared" si="150"/>
        <v>13.919999999999998</v>
      </c>
      <c r="G13984" s="33">
        <v>18</v>
      </c>
      <c r="H13984" s="33">
        <v>0</v>
      </c>
      <c r="I13984" s="33"/>
      <c r="J13984" s="33" t="s">
        <v>807</v>
      </c>
      <c r="K13984" s="33">
        <v>25</v>
      </c>
      <c r="L13984" s="33">
        <v>20</v>
      </c>
      <c r="M13984" s="33">
        <v>2</v>
      </c>
      <c r="N13984" s="33">
        <v>0</v>
      </c>
      <c r="O13984" s="33">
        <v>0</v>
      </c>
      <c r="P13984" s="33">
        <v>5</v>
      </c>
      <c r="Q13984" s="33" t="s">
        <v>459</v>
      </c>
      <c r="R13984" s="33" t="s">
        <v>459</v>
      </c>
      <c r="S13984" s="33">
        <v>0</v>
      </c>
      <c r="T13984" s="33"/>
      <c r="U13984" s="33" t="s">
        <v>455</v>
      </c>
    </row>
    <row r="13985" spans="1:21" x14ac:dyDescent="0.25">
      <c r="A13985">
        <v>2017</v>
      </c>
      <c r="B13985" s="6" t="s">
        <v>70</v>
      </c>
      <c r="C13985" s="33">
        <v>9</v>
      </c>
      <c r="D13985" s="33" t="s">
        <v>842</v>
      </c>
      <c r="E13985" s="33"/>
      <c r="F13985" s="33">
        <f t="shared" si="150"/>
        <v>13.919999999999998</v>
      </c>
      <c r="G13985" s="33">
        <v>5</v>
      </c>
      <c r="H13985" s="33">
        <v>0</v>
      </c>
      <c r="I13985" s="33"/>
      <c r="J13985" s="33" t="s">
        <v>803</v>
      </c>
      <c r="K13985" s="33">
        <v>16</v>
      </c>
      <c r="L13985" s="33">
        <v>10</v>
      </c>
      <c r="M13985" s="33">
        <v>4</v>
      </c>
      <c r="N13985" s="33">
        <v>0</v>
      </c>
      <c r="O13985" s="33">
        <v>0</v>
      </c>
      <c r="P13985" s="33">
        <v>1</v>
      </c>
      <c r="Q13985" s="33" t="s">
        <v>459</v>
      </c>
      <c r="R13985" s="33" t="s">
        <v>459</v>
      </c>
      <c r="S13985" s="33">
        <v>0</v>
      </c>
      <c r="T13985" s="33"/>
      <c r="U13985" s="33" t="s">
        <v>94</v>
      </c>
    </row>
    <row r="13986" spans="1:21" x14ac:dyDescent="0.25">
      <c r="A13986">
        <v>2017</v>
      </c>
      <c r="B13986" s="6" t="s">
        <v>70</v>
      </c>
      <c r="C13986" s="33">
        <v>10</v>
      </c>
      <c r="D13986" s="33" t="s">
        <v>842</v>
      </c>
      <c r="E13986" s="33"/>
      <c r="F13986" s="33">
        <f t="shared" si="150"/>
        <v>13.919999999999998</v>
      </c>
      <c r="G13986" s="33">
        <v>2</v>
      </c>
      <c r="H13986" s="33">
        <v>0</v>
      </c>
      <c r="I13986" s="33"/>
      <c r="J13986" s="33" t="s">
        <v>799</v>
      </c>
      <c r="K13986" s="33">
        <v>20</v>
      </c>
      <c r="L13986" s="33">
        <v>5</v>
      </c>
      <c r="M13986" s="33">
        <v>6</v>
      </c>
      <c r="N13986" s="33">
        <v>0</v>
      </c>
      <c r="O13986" s="33">
        <v>0</v>
      </c>
      <c r="P13986" s="33">
        <v>50</v>
      </c>
      <c r="Q13986" s="33" t="s">
        <v>459</v>
      </c>
      <c r="R13986" s="33" t="s">
        <v>459</v>
      </c>
      <c r="S13986" s="33">
        <v>0</v>
      </c>
      <c r="T13986" s="33"/>
      <c r="U13986" s="33" t="s">
        <v>455</v>
      </c>
    </row>
    <row r="13987" spans="1:21" x14ac:dyDescent="0.25">
      <c r="A13987">
        <v>2017</v>
      </c>
      <c r="B13987" s="6" t="s">
        <v>70</v>
      </c>
      <c r="C13987" s="33">
        <v>11</v>
      </c>
      <c r="D13987" s="33" t="s">
        <v>842</v>
      </c>
      <c r="E13987" s="33"/>
      <c r="F13987" s="33">
        <f t="shared" si="150"/>
        <v>13.919999999999998</v>
      </c>
      <c r="G13987" s="33">
        <v>16</v>
      </c>
      <c r="H13987" s="33">
        <v>0</v>
      </c>
      <c r="I13987" s="33"/>
      <c r="J13987" s="33" t="s">
        <v>799</v>
      </c>
      <c r="K13987" s="33">
        <v>45</v>
      </c>
      <c r="L13987" s="33">
        <v>21</v>
      </c>
      <c r="M13987" s="33">
        <v>20</v>
      </c>
      <c r="N13987" s="33">
        <v>5</v>
      </c>
      <c r="O13987" s="33">
        <v>0</v>
      </c>
      <c r="P13987" s="33">
        <v>20</v>
      </c>
      <c r="Q13987" s="33" t="s">
        <v>586</v>
      </c>
      <c r="R13987" s="33" t="s">
        <v>459</v>
      </c>
      <c r="S13987" s="33">
        <v>0</v>
      </c>
      <c r="T13987" s="33"/>
      <c r="U13987" s="33" t="s">
        <v>878</v>
      </c>
    </row>
    <row r="13988" spans="1:21" x14ac:dyDescent="0.25">
      <c r="A13988">
        <v>2017</v>
      </c>
      <c r="B13988" s="6" t="s">
        <v>70</v>
      </c>
      <c r="C13988" s="33">
        <v>12</v>
      </c>
      <c r="D13988" s="33" t="s">
        <v>842</v>
      </c>
      <c r="E13988" s="33"/>
      <c r="F13988" s="33">
        <f t="shared" si="150"/>
        <v>13.919999999999998</v>
      </c>
      <c r="G13988" s="33">
        <v>5</v>
      </c>
      <c r="H13988" s="33">
        <v>0</v>
      </c>
      <c r="I13988" s="33"/>
      <c r="J13988" s="33" t="s">
        <v>803</v>
      </c>
      <c r="K13988" s="33">
        <v>36</v>
      </c>
      <c r="L13988" s="33">
        <v>20</v>
      </c>
      <c r="M13988" s="33">
        <v>15</v>
      </c>
      <c r="N13988" s="33">
        <v>0</v>
      </c>
      <c r="O13988" s="33">
        <v>0</v>
      </c>
      <c r="P13988" s="33">
        <v>10</v>
      </c>
      <c r="Q13988" s="33" t="s">
        <v>459</v>
      </c>
      <c r="R13988" s="33" t="s">
        <v>459</v>
      </c>
      <c r="S13988" s="33">
        <v>0</v>
      </c>
      <c r="T13988" s="33"/>
      <c r="U13988" s="33" t="s">
        <v>455</v>
      </c>
    </row>
    <row r="13989" spans="1:21" x14ac:dyDescent="0.25">
      <c r="A13989">
        <v>2017</v>
      </c>
      <c r="B13989" s="6" t="s">
        <v>70</v>
      </c>
      <c r="C13989" s="33">
        <v>13</v>
      </c>
      <c r="D13989" s="33" t="s">
        <v>842</v>
      </c>
      <c r="E13989" s="33"/>
      <c r="F13989" s="33">
        <f t="shared" si="150"/>
        <v>13.919999999999998</v>
      </c>
      <c r="G13989" s="33">
        <v>4</v>
      </c>
      <c r="H13989" s="33">
        <v>0</v>
      </c>
      <c r="I13989" s="33"/>
      <c r="J13989" s="33" t="s">
        <v>808</v>
      </c>
      <c r="K13989" s="33">
        <v>5</v>
      </c>
      <c r="L13989" s="33">
        <v>4</v>
      </c>
      <c r="M13989" s="33">
        <v>2</v>
      </c>
      <c r="N13989" s="33">
        <v>0</v>
      </c>
      <c r="O13989" s="33">
        <v>0</v>
      </c>
      <c r="P13989" s="33">
        <v>0</v>
      </c>
      <c r="Q13989" s="33" t="s">
        <v>459</v>
      </c>
      <c r="R13989" s="33" t="s">
        <v>459</v>
      </c>
      <c r="S13989" s="33">
        <v>0</v>
      </c>
      <c r="T13989" s="33"/>
      <c r="U13989" s="33" t="s">
        <v>455</v>
      </c>
    </row>
    <row r="13990" spans="1:21" x14ac:dyDescent="0.25">
      <c r="A13990">
        <v>2017</v>
      </c>
      <c r="B13990" s="6" t="s">
        <v>70</v>
      </c>
      <c r="C13990" s="33">
        <v>14</v>
      </c>
      <c r="D13990" s="33" t="s">
        <v>842</v>
      </c>
      <c r="E13990" s="33"/>
      <c r="F13990" s="33">
        <f t="shared" si="150"/>
        <v>13.919999999999998</v>
      </c>
      <c r="G13990" s="33">
        <v>25</v>
      </c>
      <c r="H13990" s="33">
        <v>0</v>
      </c>
      <c r="I13990" s="33"/>
      <c r="J13990" s="33" t="s">
        <v>856</v>
      </c>
      <c r="K13990" s="33">
        <v>100</v>
      </c>
      <c r="L13990" s="33">
        <v>45</v>
      </c>
      <c r="M13990" s="33">
        <v>35</v>
      </c>
      <c r="N13990" s="33">
        <v>0</v>
      </c>
      <c r="O13990" s="33">
        <v>0</v>
      </c>
      <c r="P13990" s="33">
        <v>20</v>
      </c>
      <c r="Q13990" s="33" t="s">
        <v>459</v>
      </c>
      <c r="R13990" s="33" t="s">
        <v>459</v>
      </c>
      <c r="S13990" s="33">
        <v>0</v>
      </c>
      <c r="T13990" s="33"/>
      <c r="U13990" s="33" t="s">
        <v>455</v>
      </c>
    </row>
    <row r="13991" spans="1:21" x14ac:dyDescent="0.25">
      <c r="A13991">
        <v>2017</v>
      </c>
      <c r="B13991" s="6" t="s">
        <v>70</v>
      </c>
      <c r="C13991" s="33">
        <v>15</v>
      </c>
      <c r="D13991" s="33" t="s">
        <v>842</v>
      </c>
      <c r="E13991" s="33"/>
      <c r="F13991" s="33">
        <f t="shared" si="150"/>
        <v>13.919999999999998</v>
      </c>
      <c r="G13991" s="33">
        <v>12</v>
      </c>
      <c r="H13991" s="33">
        <v>0</v>
      </c>
      <c r="I13991" s="33"/>
      <c r="J13991" s="33" t="s">
        <v>856</v>
      </c>
      <c r="K13991" s="33">
        <v>51</v>
      </c>
      <c r="L13991" s="33">
        <v>25</v>
      </c>
      <c r="M13991" s="33">
        <v>30</v>
      </c>
      <c r="N13991" s="33">
        <v>0</v>
      </c>
      <c r="O13991" s="33">
        <v>0</v>
      </c>
      <c r="P13991" s="33">
        <v>50</v>
      </c>
      <c r="Q13991" s="33" t="s">
        <v>459</v>
      </c>
      <c r="R13991" s="33" t="s">
        <v>459</v>
      </c>
      <c r="S13991" s="33">
        <v>0</v>
      </c>
      <c r="T13991" s="33"/>
      <c r="U13991" s="33" t="s">
        <v>455</v>
      </c>
    </row>
    <row r="13992" spans="1:21" x14ac:dyDescent="0.25">
      <c r="A13992">
        <v>2017</v>
      </c>
      <c r="B13992" s="6" t="s">
        <v>70</v>
      </c>
      <c r="C13992" s="33">
        <v>16</v>
      </c>
      <c r="D13992" s="33" t="s">
        <v>842</v>
      </c>
      <c r="E13992" s="33"/>
      <c r="F13992" s="33">
        <f t="shared" si="150"/>
        <v>13.919999999999998</v>
      </c>
      <c r="G13992" s="33">
        <v>6</v>
      </c>
      <c r="H13992" s="33">
        <v>0</v>
      </c>
      <c r="I13992" s="33"/>
      <c r="J13992" s="33" t="s">
        <v>803</v>
      </c>
      <c r="K13992" s="33">
        <v>9</v>
      </c>
      <c r="L13992" s="33">
        <v>6</v>
      </c>
      <c r="M13992" s="33">
        <v>5</v>
      </c>
      <c r="N13992" s="33">
        <v>0</v>
      </c>
      <c r="O13992" s="33">
        <v>0</v>
      </c>
      <c r="P13992" s="33">
        <v>0</v>
      </c>
      <c r="Q13992" s="33" t="s">
        <v>459</v>
      </c>
      <c r="R13992" s="33" t="s">
        <v>459</v>
      </c>
      <c r="S13992" s="33">
        <v>0</v>
      </c>
      <c r="T13992" s="33"/>
      <c r="U13992" s="33" t="s">
        <v>455</v>
      </c>
    </row>
    <row r="13993" spans="1:21" x14ac:dyDescent="0.25">
      <c r="A13993">
        <v>2017</v>
      </c>
      <c r="B13993" s="6" t="s">
        <v>70</v>
      </c>
      <c r="C13993" s="33">
        <v>17</v>
      </c>
      <c r="D13993" s="33" t="s">
        <v>842</v>
      </c>
      <c r="E13993" s="33"/>
      <c r="F13993" s="33">
        <f t="shared" si="150"/>
        <v>13.919999999999998</v>
      </c>
      <c r="G13993" s="33">
        <v>15</v>
      </c>
      <c r="H13993" s="33">
        <v>0</v>
      </c>
      <c r="I13993" s="33"/>
      <c r="J13993" s="33" t="s">
        <v>799</v>
      </c>
      <c r="K13993" s="33">
        <v>75</v>
      </c>
      <c r="L13993" s="33">
        <v>50</v>
      </c>
      <c r="M13993" s="33">
        <v>40</v>
      </c>
      <c r="N13993" s="33">
        <v>5</v>
      </c>
      <c r="O13993" s="33">
        <v>0</v>
      </c>
      <c r="P13993" s="33">
        <v>15</v>
      </c>
      <c r="Q13993" s="33" t="s">
        <v>586</v>
      </c>
      <c r="R13993" s="33" t="s">
        <v>459</v>
      </c>
      <c r="S13993" s="33">
        <v>0</v>
      </c>
      <c r="T13993" s="33"/>
      <c r="U13993" s="33" t="s">
        <v>455</v>
      </c>
    </row>
    <row r="13994" spans="1:21" x14ac:dyDescent="0.25">
      <c r="A13994">
        <v>2017</v>
      </c>
      <c r="B13994" s="6" t="s">
        <v>70</v>
      </c>
      <c r="C13994" s="33">
        <v>18</v>
      </c>
      <c r="D13994" s="33" t="s">
        <v>842</v>
      </c>
      <c r="E13994" s="33"/>
      <c r="F13994" s="33">
        <f t="shared" si="150"/>
        <v>13.919999999999998</v>
      </c>
      <c r="G13994" s="33">
        <v>6</v>
      </c>
      <c r="H13994" s="33">
        <v>0</v>
      </c>
      <c r="I13994" s="33"/>
      <c r="J13994" s="33" t="s">
        <v>799</v>
      </c>
      <c r="K13994" s="33">
        <v>10</v>
      </c>
      <c r="L13994" s="33">
        <v>10</v>
      </c>
      <c r="M13994" s="33">
        <v>10</v>
      </c>
      <c r="N13994" s="33">
        <v>0</v>
      </c>
      <c r="O13994" s="33">
        <v>0</v>
      </c>
      <c r="P13994" s="33">
        <v>50</v>
      </c>
      <c r="Q13994" s="33" t="s">
        <v>459</v>
      </c>
      <c r="R13994" s="33" t="s">
        <v>459</v>
      </c>
      <c r="S13994" s="33">
        <v>0</v>
      </c>
      <c r="T13994" s="33"/>
      <c r="U13994" s="33" t="s">
        <v>455</v>
      </c>
    </row>
    <row r="13995" spans="1:21" x14ac:dyDescent="0.25">
      <c r="A13995">
        <v>2017</v>
      </c>
      <c r="B13995" s="6" t="s">
        <v>70</v>
      </c>
      <c r="C13995" s="33">
        <v>19</v>
      </c>
      <c r="D13995" s="33" t="s">
        <v>842</v>
      </c>
      <c r="E13995" s="33"/>
      <c r="F13995" s="33">
        <f t="shared" si="150"/>
        <v>13.919999999999998</v>
      </c>
      <c r="G13995" s="33">
        <v>7</v>
      </c>
      <c r="H13995" s="33">
        <v>0</v>
      </c>
      <c r="I13995" s="33"/>
      <c r="J13995" s="33" t="s">
        <v>808</v>
      </c>
      <c r="K13995" s="33">
        <v>20</v>
      </c>
      <c r="L13995" s="33">
        <v>10</v>
      </c>
      <c r="M13995" s="33">
        <v>4</v>
      </c>
      <c r="N13995" s="33">
        <v>0</v>
      </c>
      <c r="O13995" s="33">
        <v>0</v>
      </c>
      <c r="P13995" s="33">
        <v>5</v>
      </c>
      <c r="Q13995" s="33" t="s">
        <v>459</v>
      </c>
      <c r="R13995" s="33" t="s">
        <v>459</v>
      </c>
      <c r="S13995" s="33">
        <v>0</v>
      </c>
      <c r="T13995" s="33"/>
      <c r="U13995" s="33" t="s">
        <v>455</v>
      </c>
    </row>
    <row r="13996" spans="1:21" x14ac:dyDescent="0.25">
      <c r="A13996">
        <v>2017</v>
      </c>
      <c r="B13996" s="6" t="s">
        <v>70</v>
      </c>
      <c r="C13996" s="33">
        <v>20</v>
      </c>
      <c r="D13996" s="33" t="s">
        <v>842</v>
      </c>
      <c r="E13996" s="33"/>
      <c r="F13996" s="33">
        <f t="shared" si="150"/>
        <v>13.919999999999998</v>
      </c>
      <c r="G13996" s="33">
        <v>5</v>
      </c>
      <c r="H13996" s="33">
        <v>0</v>
      </c>
      <c r="I13996" s="33"/>
      <c r="J13996" s="33" t="s">
        <v>803</v>
      </c>
      <c r="K13996" s="33">
        <v>5</v>
      </c>
      <c r="L13996" s="33">
        <v>5</v>
      </c>
      <c r="M13996" s="33">
        <v>4</v>
      </c>
      <c r="N13996" s="33">
        <v>0</v>
      </c>
      <c r="O13996" s="33">
        <v>0</v>
      </c>
      <c r="P13996" s="33">
        <v>1</v>
      </c>
      <c r="Q13996" s="33" t="s">
        <v>459</v>
      </c>
      <c r="R13996" s="33" t="s">
        <v>459</v>
      </c>
      <c r="S13996" s="33">
        <v>0</v>
      </c>
      <c r="T13996" s="33"/>
      <c r="U13996" s="33" t="s">
        <v>455</v>
      </c>
    </row>
    <row r="13997" spans="1:21" x14ac:dyDescent="0.25">
      <c r="A13997">
        <v>2017</v>
      </c>
      <c r="B13997" s="6" t="s">
        <v>70</v>
      </c>
      <c r="C13997" s="33">
        <v>21</v>
      </c>
      <c r="D13997" s="33" t="s">
        <v>842</v>
      </c>
      <c r="E13997" s="33"/>
      <c r="F13997" s="33">
        <f t="shared" si="150"/>
        <v>13.919999999999998</v>
      </c>
      <c r="G13997" s="33">
        <v>18</v>
      </c>
      <c r="H13997" s="33">
        <v>0</v>
      </c>
      <c r="I13997" s="33"/>
      <c r="J13997" s="33" t="s">
        <v>799</v>
      </c>
      <c r="K13997" s="33">
        <v>40</v>
      </c>
      <c r="L13997" s="33">
        <v>20</v>
      </c>
      <c r="M13997" s="33">
        <v>30</v>
      </c>
      <c r="N13997" s="33">
        <v>10</v>
      </c>
      <c r="O13997" s="33">
        <v>0</v>
      </c>
      <c r="P13997" s="33">
        <v>10</v>
      </c>
      <c r="Q13997" s="33" t="s">
        <v>586</v>
      </c>
      <c r="R13997" s="33" t="s">
        <v>459</v>
      </c>
      <c r="S13997" s="33">
        <v>0</v>
      </c>
      <c r="T13997" s="33"/>
      <c r="U13997" s="33" t="s">
        <v>850</v>
      </c>
    </row>
    <row r="13998" spans="1:21" x14ac:dyDescent="0.25">
      <c r="A13998">
        <v>2017</v>
      </c>
      <c r="B13998" s="6" t="s">
        <v>70</v>
      </c>
      <c r="C13998" s="33">
        <v>22</v>
      </c>
      <c r="D13998" s="33" t="s">
        <v>842</v>
      </c>
      <c r="E13998" s="33"/>
      <c r="F13998" s="33">
        <f t="shared" si="150"/>
        <v>13.919999999999998</v>
      </c>
      <c r="G13998" s="33">
        <v>10</v>
      </c>
      <c r="H13998" s="33">
        <v>0</v>
      </c>
      <c r="I13998" s="33"/>
      <c r="J13998" s="33" t="s">
        <v>799</v>
      </c>
      <c r="K13998" s="33">
        <v>42</v>
      </c>
      <c r="L13998" s="33">
        <v>12</v>
      </c>
      <c r="M13998" s="33">
        <v>25</v>
      </c>
      <c r="N13998" s="33">
        <v>5</v>
      </c>
      <c r="O13998" s="33">
        <v>0</v>
      </c>
      <c r="P13998" s="33">
        <v>50</v>
      </c>
      <c r="Q13998" s="33" t="s">
        <v>586</v>
      </c>
      <c r="R13998" s="33" t="s">
        <v>459</v>
      </c>
      <c r="S13998" s="33">
        <v>0</v>
      </c>
      <c r="T13998" s="33"/>
      <c r="U13998" s="33" t="s">
        <v>455</v>
      </c>
    </row>
    <row r="13999" spans="1:21" x14ac:dyDescent="0.25">
      <c r="A13999">
        <v>2017</v>
      </c>
      <c r="B13999" s="6" t="s">
        <v>68</v>
      </c>
      <c r="C13999" s="33">
        <v>1</v>
      </c>
      <c r="D13999" s="33" t="s">
        <v>842</v>
      </c>
      <c r="E13999" s="33">
        <v>1</v>
      </c>
      <c r="F13999" s="33">
        <f xml:space="preserve"> (65*(0.348))</f>
        <v>22.619999999999997</v>
      </c>
      <c r="G13999" s="33">
        <v>3</v>
      </c>
      <c r="H13999" s="33">
        <v>0</v>
      </c>
      <c r="I13999" s="33">
        <f xml:space="preserve"> SUM(G13999:G14012)</f>
        <v>143</v>
      </c>
      <c r="J13999" s="33" t="s">
        <v>816</v>
      </c>
      <c r="K13999" s="33">
        <v>11</v>
      </c>
      <c r="L13999" s="33">
        <v>9</v>
      </c>
      <c r="M13999" s="33">
        <v>5</v>
      </c>
      <c r="N13999" s="33">
        <v>0</v>
      </c>
      <c r="O13999" s="33">
        <v>0</v>
      </c>
      <c r="P13999" s="33">
        <v>5</v>
      </c>
      <c r="Q13999" s="33" t="s">
        <v>459</v>
      </c>
      <c r="R13999" s="33" t="s">
        <v>459</v>
      </c>
      <c r="S13999" s="33">
        <v>0</v>
      </c>
      <c r="T13999" s="33"/>
      <c r="U13999" s="33" t="s">
        <v>455</v>
      </c>
    </row>
    <row r="14000" spans="1:21" x14ac:dyDescent="0.25">
      <c r="A14000">
        <v>2017</v>
      </c>
      <c r="B14000" s="6" t="s">
        <v>68</v>
      </c>
      <c r="C14000" s="33">
        <v>2</v>
      </c>
      <c r="D14000" s="33" t="s">
        <v>842</v>
      </c>
      <c r="E14000" s="33"/>
      <c r="F14000" s="33">
        <f t="shared" ref="F14000:F14012" si="151" xml:space="preserve"> (65*(0.348))</f>
        <v>22.619999999999997</v>
      </c>
      <c r="G14000" s="33">
        <v>20</v>
      </c>
      <c r="H14000" s="33">
        <v>0</v>
      </c>
      <c r="I14000" s="33"/>
      <c r="J14000" s="33" t="s">
        <v>802</v>
      </c>
      <c r="K14000" s="33">
        <v>35</v>
      </c>
      <c r="L14000" s="33">
        <v>30</v>
      </c>
      <c r="M14000" s="33">
        <v>11</v>
      </c>
      <c r="N14000" s="33">
        <v>0</v>
      </c>
      <c r="O14000" s="33">
        <v>0</v>
      </c>
      <c r="P14000" s="33">
        <v>15</v>
      </c>
      <c r="Q14000" s="33" t="s">
        <v>459</v>
      </c>
      <c r="R14000" s="33" t="s">
        <v>459</v>
      </c>
      <c r="S14000" s="33">
        <v>0</v>
      </c>
      <c r="T14000" s="33"/>
      <c r="U14000" s="33" t="s">
        <v>850</v>
      </c>
    </row>
    <row r="14001" spans="1:21" x14ac:dyDescent="0.25">
      <c r="A14001">
        <v>2017</v>
      </c>
      <c r="B14001" s="6" t="s">
        <v>68</v>
      </c>
      <c r="C14001" s="33">
        <v>3</v>
      </c>
      <c r="D14001" s="33" t="s">
        <v>842</v>
      </c>
      <c r="E14001" s="33"/>
      <c r="F14001" s="33">
        <f t="shared" si="151"/>
        <v>22.619999999999997</v>
      </c>
      <c r="G14001" s="33">
        <v>4</v>
      </c>
      <c r="H14001" s="33">
        <v>0</v>
      </c>
      <c r="I14001" s="33"/>
      <c r="J14001" s="33" t="s">
        <v>822</v>
      </c>
      <c r="K14001" s="33">
        <v>6</v>
      </c>
      <c r="L14001" s="33">
        <v>4</v>
      </c>
      <c r="M14001" s="33">
        <v>3</v>
      </c>
      <c r="N14001" s="33">
        <v>0</v>
      </c>
      <c r="O14001" s="33">
        <v>0</v>
      </c>
      <c r="P14001" s="33">
        <v>1</v>
      </c>
      <c r="Q14001" s="33" t="s">
        <v>459</v>
      </c>
      <c r="R14001" s="33" t="s">
        <v>459</v>
      </c>
      <c r="S14001" s="33">
        <v>0</v>
      </c>
      <c r="T14001" s="33"/>
      <c r="U14001" s="33" t="s">
        <v>455</v>
      </c>
    </row>
    <row r="14002" spans="1:21" x14ac:dyDescent="0.25">
      <c r="A14002">
        <v>2017</v>
      </c>
      <c r="B14002" s="6" t="s">
        <v>68</v>
      </c>
      <c r="C14002" s="33">
        <v>4</v>
      </c>
      <c r="D14002" s="33" t="s">
        <v>842</v>
      </c>
      <c r="E14002" s="33"/>
      <c r="F14002" s="33">
        <f t="shared" si="151"/>
        <v>22.619999999999997</v>
      </c>
      <c r="G14002" s="33">
        <v>14</v>
      </c>
      <c r="H14002" s="33">
        <v>0</v>
      </c>
      <c r="I14002" s="33"/>
      <c r="J14002" s="33" t="s">
        <v>802</v>
      </c>
      <c r="K14002" s="33">
        <v>21</v>
      </c>
      <c r="L14002" s="33">
        <v>15</v>
      </c>
      <c r="M14002" s="33">
        <v>10</v>
      </c>
      <c r="N14002" s="33">
        <v>0</v>
      </c>
      <c r="O14002" s="33">
        <v>0</v>
      </c>
      <c r="P14002" s="33">
        <v>0</v>
      </c>
      <c r="Q14002" s="33" t="s">
        <v>459</v>
      </c>
      <c r="R14002" s="33" t="s">
        <v>459</v>
      </c>
      <c r="S14002" s="33">
        <v>0</v>
      </c>
      <c r="T14002" s="33"/>
      <c r="U14002" s="33" t="s">
        <v>455</v>
      </c>
    </row>
    <row r="14003" spans="1:21" x14ac:dyDescent="0.25">
      <c r="A14003">
        <v>2017</v>
      </c>
      <c r="B14003" s="6" t="s">
        <v>68</v>
      </c>
      <c r="C14003" s="33">
        <v>5</v>
      </c>
      <c r="D14003" s="33" t="s">
        <v>842</v>
      </c>
      <c r="E14003" s="33"/>
      <c r="F14003" s="33">
        <f t="shared" si="151"/>
        <v>22.619999999999997</v>
      </c>
      <c r="G14003" s="33">
        <v>10</v>
      </c>
      <c r="H14003" s="33">
        <v>0</v>
      </c>
      <c r="I14003" s="33"/>
      <c r="J14003" s="33" t="s">
        <v>802</v>
      </c>
      <c r="K14003" s="33">
        <v>12</v>
      </c>
      <c r="L14003" s="33">
        <v>10</v>
      </c>
      <c r="M14003" s="33">
        <v>5</v>
      </c>
      <c r="N14003" s="33">
        <v>0</v>
      </c>
      <c r="O14003" s="33">
        <v>0</v>
      </c>
      <c r="P14003" s="33">
        <v>50</v>
      </c>
      <c r="Q14003" s="33" t="s">
        <v>459</v>
      </c>
      <c r="R14003" s="33" t="s">
        <v>459</v>
      </c>
      <c r="S14003" s="33">
        <v>0</v>
      </c>
      <c r="T14003" s="33"/>
      <c r="U14003" s="33" t="s">
        <v>455</v>
      </c>
    </row>
    <row r="14004" spans="1:21" x14ac:dyDescent="0.25">
      <c r="A14004">
        <v>2017</v>
      </c>
      <c r="B14004" s="6" t="s">
        <v>68</v>
      </c>
      <c r="C14004" s="33">
        <v>6</v>
      </c>
      <c r="D14004" s="33" t="s">
        <v>842</v>
      </c>
      <c r="E14004" s="33"/>
      <c r="F14004" s="33">
        <f t="shared" si="151"/>
        <v>22.619999999999997</v>
      </c>
      <c r="G14004" s="33">
        <v>6</v>
      </c>
      <c r="H14004" s="33">
        <v>0</v>
      </c>
      <c r="I14004" s="33"/>
      <c r="J14004" s="33" t="s">
        <v>846</v>
      </c>
      <c r="K14004" s="33">
        <v>8</v>
      </c>
      <c r="L14004" s="33">
        <v>7</v>
      </c>
      <c r="M14004" s="33">
        <v>3</v>
      </c>
      <c r="N14004" s="33">
        <v>0</v>
      </c>
      <c r="O14004" s="33">
        <v>0</v>
      </c>
      <c r="P14004" s="33">
        <v>0</v>
      </c>
      <c r="Q14004" s="33" t="s">
        <v>459</v>
      </c>
      <c r="R14004" s="33" t="s">
        <v>459</v>
      </c>
      <c r="S14004" s="33">
        <v>0</v>
      </c>
      <c r="T14004" s="33"/>
      <c r="U14004" s="33" t="s">
        <v>455</v>
      </c>
    </row>
    <row r="14005" spans="1:21" x14ac:dyDescent="0.25">
      <c r="A14005">
        <v>2017</v>
      </c>
      <c r="B14005" s="6" t="s">
        <v>68</v>
      </c>
      <c r="C14005" s="33">
        <v>7</v>
      </c>
      <c r="D14005" s="33" t="s">
        <v>842</v>
      </c>
      <c r="E14005" s="33"/>
      <c r="F14005" s="33">
        <f t="shared" si="151"/>
        <v>22.619999999999997</v>
      </c>
      <c r="G14005" s="33">
        <v>18</v>
      </c>
      <c r="H14005" s="33">
        <v>0</v>
      </c>
      <c r="I14005" s="33"/>
      <c r="J14005" s="33" t="s">
        <v>846</v>
      </c>
      <c r="K14005" s="33">
        <v>475</v>
      </c>
      <c r="L14005" s="33">
        <v>350</v>
      </c>
      <c r="M14005" s="33">
        <v>200</v>
      </c>
      <c r="N14005" s="33">
        <v>0</v>
      </c>
      <c r="O14005" s="33">
        <v>0</v>
      </c>
      <c r="P14005" s="33">
        <v>90</v>
      </c>
      <c r="Q14005" s="33" t="s">
        <v>459</v>
      </c>
      <c r="R14005" s="33" t="s">
        <v>459</v>
      </c>
      <c r="S14005" s="33">
        <v>0</v>
      </c>
      <c r="T14005" s="33"/>
      <c r="U14005" s="33" t="s">
        <v>455</v>
      </c>
    </row>
    <row r="14006" spans="1:21" x14ac:dyDescent="0.25">
      <c r="A14006">
        <v>2017</v>
      </c>
      <c r="B14006" s="6" t="s">
        <v>68</v>
      </c>
      <c r="C14006" s="33">
        <v>8</v>
      </c>
      <c r="D14006" s="33" t="s">
        <v>842</v>
      </c>
      <c r="E14006" s="33"/>
      <c r="F14006" s="33">
        <f t="shared" si="151"/>
        <v>22.619999999999997</v>
      </c>
      <c r="G14006" s="33">
        <v>10</v>
      </c>
      <c r="H14006" s="33">
        <v>0</v>
      </c>
      <c r="I14006" s="33"/>
      <c r="J14006" s="33" t="s">
        <v>846</v>
      </c>
      <c r="K14006" s="33">
        <v>22</v>
      </c>
      <c r="L14006" s="33">
        <v>16</v>
      </c>
      <c r="M14006" s="33">
        <v>15</v>
      </c>
      <c r="N14006" s="33">
        <v>10</v>
      </c>
      <c r="O14006" s="33">
        <v>5</v>
      </c>
      <c r="P14006" s="33">
        <v>5</v>
      </c>
      <c r="Q14006" s="33" t="s">
        <v>77</v>
      </c>
      <c r="R14006" s="33" t="s">
        <v>459</v>
      </c>
      <c r="S14006" s="33">
        <v>0</v>
      </c>
      <c r="T14006" s="33"/>
      <c r="U14006" s="33" t="s">
        <v>875</v>
      </c>
    </row>
    <row r="14007" spans="1:21" x14ac:dyDescent="0.25">
      <c r="A14007">
        <v>2017</v>
      </c>
      <c r="B14007" s="6" t="s">
        <v>68</v>
      </c>
      <c r="C14007" s="33">
        <v>9</v>
      </c>
      <c r="D14007" s="33" t="s">
        <v>842</v>
      </c>
      <c r="E14007" s="33"/>
      <c r="F14007" s="33">
        <f t="shared" si="151"/>
        <v>22.619999999999997</v>
      </c>
      <c r="G14007" s="33">
        <v>5</v>
      </c>
      <c r="H14007" s="33">
        <v>0</v>
      </c>
      <c r="I14007" s="33"/>
      <c r="J14007" s="33" t="s">
        <v>808</v>
      </c>
      <c r="K14007" s="33">
        <v>15</v>
      </c>
      <c r="L14007" s="33">
        <v>12</v>
      </c>
      <c r="M14007" s="33">
        <v>5</v>
      </c>
      <c r="N14007" s="33">
        <v>0</v>
      </c>
      <c r="O14007" s="33">
        <v>0</v>
      </c>
      <c r="P14007" s="33">
        <v>75</v>
      </c>
      <c r="Q14007" s="33" t="s">
        <v>459</v>
      </c>
      <c r="R14007" s="33" t="s">
        <v>459</v>
      </c>
      <c r="S14007" s="33">
        <v>0</v>
      </c>
      <c r="T14007" s="33"/>
      <c r="U14007" s="33" t="s">
        <v>455</v>
      </c>
    </row>
    <row r="14008" spans="1:21" x14ac:dyDescent="0.25">
      <c r="A14008">
        <v>2017</v>
      </c>
      <c r="B14008" s="6" t="s">
        <v>68</v>
      </c>
      <c r="C14008" s="33">
        <v>10</v>
      </c>
      <c r="D14008" s="33" t="s">
        <v>842</v>
      </c>
      <c r="E14008" s="33"/>
      <c r="F14008" s="33">
        <f t="shared" si="151"/>
        <v>22.619999999999997</v>
      </c>
      <c r="G14008" s="33">
        <v>4</v>
      </c>
      <c r="H14008" s="33">
        <v>0</v>
      </c>
      <c r="I14008" s="33"/>
      <c r="J14008" s="33" t="s">
        <v>828</v>
      </c>
      <c r="K14008" s="33">
        <v>20</v>
      </c>
      <c r="L14008" s="33">
        <v>15</v>
      </c>
      <c r="M14008" s="33">
        <v>20</v>
      </c>
      <c r="N14008" s="33">
        <v>0</v>
      </c>
      <c r="O14008" s="33">
        <v>0</v>
      </c>
      <c r="P14008" s="33">
        <v>1</v>
      </c>
      <c r="Q14008" s="33" t="s">
        <v>459</v>
      </c>
      <c r="R14008" s="33" t="s">
        <v>459</v>
      </c>
      <c r="S14008" s="33">
        <v>0</v>
      </c>
      <c r="T14008" s="33"/>
      <c r="U14008" s="33" t="s">
        <v>94</v>
      </c>
    </row>
    <row r="14009" spans="1:21" x14ac:dyDescent="0.25">
      <c r="A14009">
        <v>2017</v>
      </c>
      <c r="B14009" s="6" t="s">
        <v>68</v>
      </c>
      <c r="C14009" s="33">
        <v>11</v>
      </c>
      <c r="D14009" s="33" t="s">
        <v>842</v>
      </c>
      <c r="E14009" s="33"/>
      <c r="F14009" s="33">
        <f t="shared" si="151"/>
        <v>22.619999999999997</v>
      </c>
      <c r="G14009" s="33">
        <v>5</v>
      </c>
      <c r="H14009" s="33">
        <v>0</v>
      </c>
      <c r="I14009" s="33"/>
      <c r="J14009" s="33" t="s">
        <v>803</v>
      </c>
      <c r="K14009" s="33">
        <v>6</v>
      </c>
      <c r="L14009" s="33">
        <v>5</v>
      </c>
      <c r="M14009" s="33">
        <v>5</v>
      </c>
      <c r="N14009" s="33">
        <v>0</v>
      </c>
      <c r="O14009" s="33">
        <v>0</v>
      </c>
      <c r="P14009" s="33">
        <v>0</v>
      </c>
      <c r="Q14009" s="33" t="s">
        <v>459</v>
      </c>
      <c r="R14009" s="33" t="s">
        <v>459</v>
      </c>
      <c r="S14009" s="33">
        <v>0</v>
      </c>
      <c r="T14009" s="33"/>
      <c r="U14009" s="33" t="s">
        <v>455</v>
      </c>
    </row>
    <row r="14010" spans="1:21" x14ac:dyDescent="0.25">
      <c r="A14010">
        <v>2017</v>
      </c>
      <c r="B14010" s="6" t="s">
        <v>68</v>
      </c>
      <c r="C14010" s="33">
        <v>12</v>
      </c>
      <c r="D14010" s="33" t="s">
        <v>842</v>
      </c>
      <c r="E14010" s="33"/>
      <c r="F14010" s="33">
        <f t="shared" si="151"/>
        <v>22.619999999999997</v>
      </c>
      <c r="G14010" s="33">
        <v>3</v>
      </c>
      <c r="H14010" s="33">
        <v>0</v>
      </c>
      <c r="I14010" s="33"/>
      <c r="J14010" s="33" t="s">
        <v>839</v>
      </c>
      <c r="K14010" s="33">
        <v>7</v>
      </c>
      <c r="L14010" s="33">
        <v>5</v>
      </c>
      <c r="M14010" s="33">
        <v>3</v>
      </c>
      <c r="N14010" s="33">
        <v>0</v>
      </c>
      <c r="O14010" s="33">
        <v>0</v>
      </c>
      <c r="P14010" s="33">
        <v>0</v>
      </c>
      <c r="Q14010" s="33" t="s">
        <v>459</v>
      </c>
      <c r="R14010" s="33" t="s">
        <v>459</v>
      </c>
      <c r="S14010" s="33">
        <v>0</v>
      </c>
      <c r="T14010" s="33"/>
      <c r="U14010" s="33" t="s">
        <v>455</v>
      </c>
    </row>
    <row r="14011" spans="1:21" x14ac:dyDescent="0.25">
      <c r="A14011">
        <v>2017</v>
      </c>
      <c r="B14011" s="6" t="s">
        <v>68</v>
      </c>
      <c r="C14011" s="33">
        <v>13</v>
      </c>
      <c r="D14011" s="33" t="s">
        <v>842</v>
      </c>
      <c r="E14011" s="33"/>
      <c r="F14011" s="33">
        <f t="shared" si="151"/>
        <v>22.619999999999997</v>
      </c>
      <c r="G14011" s="33">
        <v>25</v>
      </c>
      <c r="H14011" s="33">
        <v>0</v>
      </c>
      <c r="I14011" s="33"/>
      <c r="J14011" s="33" t="s">
        <v>819</v>
      </c>
      <c r="K14011" s="33">
        <v>350</v>
      </c>
      <c r="L14011" s="33">
        <v>250</v>
      </c>
      <c r="M14011" s="33">
        <v>210</v>
      </c>
      <c r="N14011" s="33">
        <v>5</v>
      </c>
      <c r="O14011" s="33">
        <v>1</v>
      </c>
      <c r="P14011" s="33">
        <v>70</v>
      </c>
      <c r="Q14011" s="33" t="s">
        <v>774</v>
      </c>
      <c r="R14011" s="33" t="s">
        <v>459</v>
      </c>
      <c r="S14011" s="33">
        <v>0</v>
      </c>
      <c r="T14011" s="33"/>
      <c r="U14011" s="33" t="s">
        <v>850</v>
      </c>
    </row>
    <row r="14012" spans="1:21" x14ac:dyDescent="0.25">
      <c r="A14012">
        <v>2017</v>
      </c>
      <c r="B14012" s="6" t="s">
        <v>68</v>
      </c>
      <c r="C14012" s="33">
        <v>14</v>
      </c>
      <c r="D14012" s="33" t="s">
        <v>842</v>
      </c>
      <c r="E14012" s="33"/>
      <c r="F14012" s="33">
        <f t="shared" si="151"/>
        <v>22.619999999999997</v>
      </c>
      <c r="G14012" s="33">
        <v>16</v>
      </c>
      <c r="H14012" s="33">
        <v>0</v>
      </c>
      <c r="I14012" s="33"/>
      <c r="J14012" s="33" t="s">
        <v>807</v>
      </c>
      <c r="K14012" s="33">
        <v>45</v>
      </c>
      <c r="L14012" s="33">
        <v>36</v>
      </c>
      <c r="M14012" s="33">
        <v>15</v>
      </c>
      <c r="N14012" s="33">
        <v>0</v>
      </c>
      <c r="O14012" s="33">
        <v>0</v>
      </c>
      <c r="P14012" s="33">
        <v>35</v>
      </c>
      <c r="Q14012" s="33" t="s">
        <v>459</v>
      </c>
      <c r="R14012" s="33" t="s">
        <v>459</v>
      </c>
      <c r="S14012" s="33">
        <v>5</v>
      </c>
      <c r="T14012" s="33"/>
      <c r="U14012" s="33" t="s">
        <v>455</v>
      </c>
    </row>
    <row r="14013" spans="1:21" x14ac:dyDescent="0.25">
      <c r="A14013">
        <v>2017</v>
      </c>
      <c r="B14013" s="6" t="s">
        <v>68</v>
      </c>
      <c r="C14013" s="33">
        <v>1</v>
      </c>
      <c r="D14013" s="33" t="s">
        <v>842</v>
      </c>
      <c r="E14013" s="33">
        <v>2</v>
      </c>
      <c r="F14013" s="33">
        <f xml:space="preserve"> (56*(0.348))</f>
        <v>19.488</v>
      </c>
      <c r="G14013" s="33">
        <v>2</v>
      </c>
      <c r="H14013" s="33">
        <v>50</v>
      </c>
      <c r="I14013" s="33">
        <f xml:space="preserve"> (SUM(G14013:G14029)-H14013)</f>
        <v>174</v>
      </c>
      <c r="J14013" s="33" t="s">
        <v>806</v>
      </c>
      <c r="K14013" s="33">
        <v>15</v>
      </c>
      <c r="L14013" s="33">
        <v>12</v>
      </c>
      <c r="M14013" s="33">
        <v>10</v>
      </c>
      <c r="N14013" s="33">
        <v>0</v>
      </c>
      <c r="O14013" s="33">
        <v>0</v>
      </c>
      <c r="P14013" s="33">
        <v>0</v>
      </c>
      <c r="Q14013" s="33" t="s">
        <v>459</v>
      </c>
      <c r="R14013" s="33" t="s">
        <v>459</v>
      </c>
      <c r="S14013" s="33">
        <v>0</v>
      </c>
      <c r="T14013" s="33"/>
      <c r="U14013" s="33" t="s">
        <v>455</v>
      </c>
    </row>
    <row r="14014" spans="1:21" x14ac:dyDescent="0.25">
      <c r="A14014">
        <v>2017</v>
      </c>
      <c r="B14014" s="6" t="s">
        <v>68</v>
      </c>
      <c r="C14014" s="33">
        <v>2</v>
      </c>
      <c r="D14014" s="33" t="s">
        <v>842</v>
      </c>
      <c r="E14014" s="33"/>
      <c r="F14014" s="33">
        <f t="shared" ref="F14014:F14029" si="152" xml:space="preserve"> (56*(0.348))</f>
        <v>19.488</v>
      </c>
      <c r="G14014" s="33">
        <v>14</v>
      </c>
      <c r="H14014" s="33">
        <v>0</v>
      </c>
      <c r="I14014" s="33"/>
      <c r="J14014" s="33" t="s">
        <v>802</v>
      </c>
      <c r="K14014" s="33">
        <v>25</v>
      </c>
      <c r="L14014" s="33">
        <v>20</v>
      </c>
      <c r="M14014" s="33">
        <v>5</v>
      </c>
      <c r="N14014" s="33">
        <v>0</v>
      </c>
      <c r="O14014" s="33">
        <v>0</v>
      </c>
      <c r="P14014" s="33">
        <v>75</v>
      </c>
      <c r="Q14014" s="33" t="s">
        <v>459</v>
      </c>
      <c r="R14014" s="33" t="s">
        <v>459</v>
      </c>
      <c r="S14014" s="33">
        <v>0</v>
      </c>
      <c r="T14014" s="33"/>
      <c r="U14014" s="33" t="s">
        <v>455</v>
      </c>
    </row>
    <row r="14015" spans="1:21" x14ac:dyDescent="0.25">
      <c r="A14015">
        <v>2017</v>
      </c>
      <c r="B14015" s="6" t="s">
        <v>68</v>
      </c>
      <c r="C14015" s="33">
        <v>3</v>
      </c>
      <c r="D14015" s="33" t="s">
        <v>842</v>
      </c>
      <c r="E14015" s="33"/>
      <c r="F14015" s="33">
        <f t="shared" si="152"/>
        <v>19.488</v>
      </c>
      <c r="G14015" s="33">
        <v>5</v>
      </c>
      <c r="H14015" s="33">
        <v>0</v>
      </c>
      <c r="I14015" s="33"/>
      <c r="J14015" s="33" t="s">
        <v>799</v>
      </c>
      <c r="K14015" s="33">
        <v>15</v>
      </c>
      <c r="L14015" s="33">
        <v>11</v>
      </c>
      <c r="M14015" s="33">
        <v>5</v>
      </c>
      <c r="N14015" s="33">
        <v>20</v>
      </c>
      <c r="O14015" s="33">
        <v>0</v>
      </c>
      <c r="P14015" s="33">
        <v>20</v>
      </c>
      <c r="Q14015" s="33" t="s">
        <v>586</v>
      </c>
      <c r="R14015" s="33" t="s">
        <v>459</v>
      </c>
      <c r="S14015" s="33">
        <v>0</v>
      </c>
      <c r="T14015" s="33"/>
      <c r="U14015" s="33" t="s">
        <v>455</v>
      </c>
    </row>
    <row r="14016" spans="1:21" x14ac:dyDescent="0.25">
      <c r="A14016">
        <v>2017</v>
      </c>
      <c r="B14016" s="6" t="s">
        <v>68</v>
      </c>
      <c r="C14016" s="33">
        <v>4</v>
      </c>
      <c r="D14016" s="33" t="s">
        <v>842</v>
      </c>
      <c r="E14016" s="33"/>
      <c r="F14016" s="33">
        <f t="shared" si="152"/>
        <v>19.488</v>
      </c>
      <c r="G14016" s="33">
        <v>22</v>
      </c>
      <c r="H14016" s="33">
        <v>0</v>
      </c>
      <c r="I14016" s="33"/>
      <c r="J14016" s="33" t="s">
        <v>879</v>
      </c>
      <c r="K14016" s="33">
        <v>30</v>
      </c>
      <c r="L14016" s="33">
        <v>25</v>
      </c>
      <c r="M14016" s="33">
        <v>3</v>
      </c>
      <c r="N14016" s="33">
        <v>0</v>
      </c>
      <c r="O14016" s="33">
        <v>0</v>
      </c>
      <c r="P14016" s="33">
        <v>1</v>
      </c>
      <c r="Q14016" s="33" t="s">
        <v>459</v>
      </c>
      <c r="R14016" s="33" t="s">
        <v>459</v>
      </c>
      <c r="S14016" s="33">
        <v>50</v>
      </c>
      <c r="T14016" s="33"/>
      <c r="U14016" s="33" t="s">
        <v>455</v>
      </c>
    </row>
    <row r="14017" spans="1:21" x14ac:dyDescent="0.25">
      <c r="A14017">
        <v>2017</v>
      </c>
      <c r="B14017" s="6" t="s">
        <v>68</v>
      </c>
      <c r="C14017" s="33">
        <v>5</v>
      </c>
      <c r="D14017" s="33" t="s">
        <v>842</v>
      </c>
      <c r="E14017" s="33"/>
      <c r="F14017" s="33">
        <f t="shared" si="152"/>
        <v>19.488</v>
      </c>
      <c r="G14017" s="33">
        <v>6</v>
      </c>
      <c r="H14017" s="33">
        <v>0</v>
      </c>
      <c r="I14017" s="33"/>
      <c r="J14017" s="33" t="s">
        <v>799</v>
      </c>
      <c r="K14017" s="33">
        <v>11</v>
      </c>
      <c r="L14017" s="33">
        <v>9</v>
      </c>
      <c r="M14017" s="33">
        <v>8</v>
      </c>
      <c r="N14017" s="33">
        <v>5</v>
      </c>
      <c r="O14017" s="33">
        <v>0</v>
      </c>
      <c r="P14017" s="33">
        <v>1</v>
      </c>
      <c r="Q14017" s="33" t="s">
        <v>586</v>
      </c>
      <c r="R14017" s="33" t="s">
        <v>459</v>
      </c>
      <c r="S14017" s="33">
        <v>0</v>
      </c>
      <c r="T14017" s="33"/>
      <c r="U14017" s="33" t="s">
        <v>880</v>
      </c>
    </row>
    <row r="14018" spans="1:21" x14ac:dyDescent="0.25">
      <c r="A14018">
        <v>2017</v>
      </c>
      <c r="B14018" s="6" t="s">
        <v>68</v>
      </c>
      <c r="C14018" s="33">
        <v>6</v>
      </c>
      <c r="D14018" s="33" t="s">
        <v>842</v>
      </c>
      <c r="E14018" s="33"/>
      <c r="F14018" s="33">
        <f t="shared" si="152"/>
        <v>19.488</v>
      </c>
      <c r="G14018" s="33">
        <v>42</v>
      </c>
      <c r="H14018" s="33">
        <v>0</v>
      </c>
      <c r="I14018" s="33"/>
      <c r="J14018" s="33" t="s">
        <v>806</v>
      </c>
      <c r="K14018" s="33">
        <v>150</v>
      </c>
      <c r="L14018" s="33">
        <v>110</v>
      </c>
      <c r="M14018" s="33">
        <v>90</v>
      </c>
      <c r="N14018" s="33">
        <v>0</v>
      </c>
      <c r="O14018" s="33">
        <v>0</v>
      </c>
      <c r="P14018" s="33">
        <v>10</v>
      </c>
      <c r="Q14018" s="33" t="s">
        <v>459</v>
      </c>
      <c r="R14018" s="33" t="s">
        <v>459</v>
      </c>
      <c r="S14018" s="33">
        <v>0</v>
      </c>
      <c r="T14018" s="33"/>
      <c r="U14018" s="33" t="s">
        <v>455</v>
      </c>
    </row>
    <row r="14019" spans="1:21" x14ac:dyDescent="0.25">
      <c r="A14019">
        <v>2017</v>
      </c>
      <c r="B14019" s="6" t="s">
        <v>68</v>
      </c>
      <c r="C14019" s="33">
        <v>7</v>
      </c>
      <c r="D14019" s="33" t="s">
        <v>842</v>
      </c>
      <c r="E14019" s="33"/>
      <c r="F14019" s="33">
        <f t="shared" si="152"/>
        <v>19.488</v>
      </c>
      <c r="G14019" s="33">
        <v>4</v>
      </c>
      <c r="H14019" s="33">
        <v>0</v>
      </c>
      <c r="I14019" s="33"/>
      <c r="J14019" s="33" t="s">
        <v>802</v>
      </c>
      <c r="K14019" s="33">
        <v>5</v>
      </c>
      <c r="L14019" s="33">
        <v>4</v>
      </c>
      <c r="M14019" s="33">
        <v>4</v>
      </c>
      <c r="N14019" s="33">
        <v>0</v>
      </c>
      <c r="O14019" s="33">
        <v>0</v>
      </c>
      <c r="P14019" s="33">
        <v>0</v>
      </c>
      <c r="Q14019" s="33" t="s">
        <v>459</v>
      </c>
      <c r="R14019" s="33" t="s">
        <v>459</v>
      </c>
      <c r="S14019" s="33">
        <v>0</v>
      </c>
      <c r="T14019" s="33"/>
      <c r="U14019" s="33" t="s">
        <v>850</v>
      </c>
    </row>
    <row r="14020" spans="1:21" x14ac:dyDescent="0.25">
      <c r="A14020">
        <v>2017</v>
      </c>
      <c r="B14020" s="6" t="s">
        <v>68</v>
      </c>
      <c r="C14020" s="33">
        <v>8</v>
      </c>
      <c r="D14020" s="33" t="s">
        <v>842</v>
      </c>
      <c r="E14020" s="33"/>
      <c r="F14020" s="33">
        <f t="shared" si="152"/>
        <v>19.488</v>
      </c>
      <c r="G14020" s="33">
        <v>1</v>
      </c>
      <c r="H14020" s="33">
        <v>0</v>
      </c>
      <c r="I14020" s="33"/>
      <c r="J14020" s="33" t="s">
        <v>799</v>
      </c>
      <c r="K14020" s="33">
        <v>25</v>
      </c>
      <c r="L14020" s="33">
        <v>20</v>
      </c>
      <c r="M14020" s="33">
        <v>15</v>
      </c>
      <c r="N14020" s="33">
        <v>5</v>
      </c>
      <c r="O14020" s="33">
        <v>0</v>
      </c>
      <c r="P14020" s="33">
        <v>10</v>
      </c>
      <c r="Q14020" s="33" t="s">
        <v>586</v>
      </c>
      <c r="R14020" s="33" t="s">
        <v>459</v>
      </c>
      <c r="S14020" s="33">
        <v>0</v>
      </c>
      <c r="T14020" s="33"/>
      <c r="U14020" s="33" t="s">
        <v>455</v>
      </c>
    </row>
    <row r="14021" spans="1:21" x14ac:dyDescent="0.25">
      <c r="A14021">
        <v>2017</v>
      </c>
      <c r="B14021" s="6" t="s">
        <v>68</v>
      </c>
      <c r="C14021" s="33">
        <v>9</v>
      </c>
      <c r="D14021" s="33" t="s">
        <v>842</v>
      </c>
      <c r="E14021" s="33"/>
      <c r="F14021" s="33">
        <f t="shared" si="152"/>
        <v>19.488</v>
      </c>
      <c r="G14021" s="33">
        <v>4</v>
      </c>
      <c r="H14021" s="33">
        <v>0</v>
      </c>
      <c r="I14021" s="33"/>
      <c r="J14021" s="33" t="s">
        <v>815</v>
      </c>
      <c r="K14021" s="33">
        <v>5</v>
      </c>
      <c r="L14021" s="33">
        <v>4</v>
      </c>
      <c r="M14021" s="33">
        <v>4</v>
      </c>
      <c r="N14021" s="33">
        <v>0</v>
      </c>
      <c r="O14021" s="33">
        <v>0</v>
      </c>
      <c r="P14021" s="33">
        <v>10</v>
      </c>
      <c r="Q14021" s="33" t="s">
        <v>459</v>
      </c>
      <c r="R14021" s="33" t="s">
        <v>459</v>
      </c>
      <c r="S14021" s="33">
        <v>0</v>
      </c>
      <c r="T14021" s="33"/>
      <c r="U14021" s="33" t="s">
        <v>455</v>
      </c>
    </row>
    <row r="14022" spans="1:21" x14ac:dyDescent="0.25">
      <c r="A14022">
        <v>2017</v>
      </c>
      <c r="B14022" s="6" t="s">
        <v>68</v>
      </c>
      <c r="C14022" s="33">
        <v>10</v>
      </c>
      <c r="D14022" s="33" t="s">
        <v>842</v>
      </c>
      <c r="E14022" s="33"/>
      <c r="F14022" s="33">
        <f t="shared" si="152"/>
        <v>19.488</v>
      </c>
      <c r="G14022" s="33">
        <v>25</v>
      </c>
      <c r="H14022" s="33">
        <v>0</v>
      </c>
      <c r="I14022" s="33"/>
      <c r="J14022" s="33" t="s">
        <v>843</v>
      </c>
      <c r="K14022" s="33">
        <v>350</v>
      </c>
      <c r="L14022" s="33">
        <v>275</v>
      </c>
      <c r="M14022" s="33">
        <v>200</v>
      </c>
      <c r="N14022" s="33">
        <v>0</v>
      </c>
      <c r="O14022" s="33">
        <v>0</v>
      </c>
      <c r="P14022" s="33">
        <v>70</v>
      </c>
      <c r="Q14022" s="33" t="s">
        <v>459</v>
      </c>
      <c r="R14022" s="33" t="s">
        <v>459</v>
      </c>
      <c r="S14022" s="33">
        <v>0</v>
      </c>
      <c r="T14022" s="33"/>
      <c r="U14022" s="33" t="s">
        <v>881</v>
      </c>
    </row>
    <row r="14023" spans="1:21" x14ac:dyDescent="0.25">
      <c r="A14023">
        <v>2017</v>
      </c>
      <c r="B14023" s="6" t="s">
        <v>68</v>
      </c>
      <c r="C14023" s="33">
        <v>11</v>
      </c>
      <c r="D14023" s="33" t="s">
        <v>842</v>
      </c>
      <c r="E14023" s="33"/>
      <c r="F14023" s="33">
        <f t="shared" si="152"/>
        <v>19.488</v>
      </c>
      <c r="G14023" s="33">
        <v>50</v>
      </c>
      <c r="H14023" s="33">
        <v>0</v>
      </c>
      <c r="I14023" s="33"/>
      <c r="J14023" s="33" t="s">
        <v>802</v>
      </c>
      <c r="K14023" s="33">
        <v>45</v>
      </c>
      <c r="L14023" s="33">
        <v>22</v>
      </c>
      <c r="M14023" s="33">
        <v>28</v>
      </c>
      <c r="N14023" s="33">
        <v>0</v>
      </c>
      <c r="O14023" s="33">
        <v>0</v>
      </c>
      <c r="P14023" s="33">
        <v>10</v>
      </c>
      <c r="Q14023" s="33" t="s">
        <v>459</v>
      </c>
      <c r="R14023" s="33" t="s">
        <v>459</v>
      </c>
      <c r="S14023" s="33">
        <v>0</v>
      </c>
      <c r="T14023" s="33"/>
      <c r="U14023" s="33" t="s">
        <v>850</v>
      </c>
    </row>
    <row r="14024" spans="1:21" x14ac:dyDescent="0.25">
      <c r="A14024">
        <v>2017</v>
      </c>
      <c r="B14024" s="6" t="s">
        <v>68</v>
      </c>
      <c r="C14024" s="33">
        <v>12</v>
      </c>
      <c r="D14024" s="33" t="s">
        <v>842</v>
      </c>
      <c r="E14024" s="33"/>
      <c r="F14024" s="33">
        <f t="shared" si="152"/>
        <v>19.488</v>
      </c>
      <c r="G14024" s="33">
        <v>3</v>
      </c>
      <c r="H14024" s="33">
        <v>0</v>
      </c>
      <c r="I14024" s="33"/>
      <c r="J14024" s="33" t="s">
        <v>807</v>
      </c>
      <c r="K14024" s="33">
        <v>11</v>
      </c>
      <c r="L14024" s="33">
        <v>10</v>
      </c>
      <c r="M14024" s="33">
        <v>5</v>
      </c>
      <c r="N14024" s="33">
        <v>0</v>
      </c>
      <c r="O14024" s="33">
        <v>0</v>
      </c>
      <c r="P14024" s="33">
        <v>25</v>
      </c>
      <c r="Q14024" s="33" t="s">
        <v>459</v>
      </c>
      <c r="R14024" s="33" t="s">
        <v>459</v>
      </c>
      <c r="S14024" s="33">
        <v>50</v>
      </c>
      <c r="T14024" s="33"/>
      <c r="U14024" s="33" t="s">
        <v>455</v>
      </c>
    </row>
    <row r="14025" spans="1:21" x14ac:dyDescent="0.25">
      <c r="A14025">
        <v>2017</v>
      </c>
      <c r="B14025" s="6" t="s">
        <v>68</v>
      </c>
      <c r="C14025" s="33">
        <v>13</v>
      </c>
      <c r="D14025" s="33" t="s">
        <v>842</v>
      </c>
      <c r="E14025" s="33"/>
      <c r="F14025" s="33">
        <f t="shared" si="152"/>
        <v>19.488</v>
      </c>
      <c r="G14025" s="33">
        <v>15</v>
      </c>
      <c r="H14025" s="33">
        <v>0</v>
      </c>
      <c r="I14025" s="33"/>
      <c r="J14025" s="33" t="s">
        <v>799</v>
      </c>
      <c r="K14025" s="33">
        <v>22</v>
      </c>
      <c r="L14025" s="33">
        <v>18</v>
      </c>
      <c r="M14025" s="33">
        <v>15</v>
      </c>
      <c r="N14025" s="33">
        <v>5</v>
      </c>
      <c r="O14025" s="33">
        <v>0</v>
      </c>
      <c r="P14025" s="33">
        <v>5</v>
      </c>
      <c r="Q14025" s="33" t="s">
        <v>586</v>
      </c>
      <c r="R14025" s="33" t="s">
        <v>459</v>
      </c>
      <c r="S14025" s="33">
        <v>0</v>
      </c>
      <c r="T14025" s="33"/>
      <c r="U14025" s="33" t="s">
        <v>455</v>
      </c>
    </row>
    <row r="14026" spans="1:21" x14ac:dyDescent="0.25">
      <c r="A14026">
        <v>2017</v>
      </c>
      <c r="B14026" s="6" t="s">
        <v>68</v>
      </c>
      <c r="C14026" s="33">
        <v>14</v>
      </c>
      <c r="D14026" s="33" t="s">
        <v>842</v>
      </c>
      <c r="E14026" s="33"/>
      <c r="F14026" s="33">
        <f t="shared" si="152"/>
        <v>19.488</v>
      </c>
      <c r="G14026" s="33">
        <v>4</v>
      </c>
      <c r="H14026" s="33">
        <v>0</v>
      </c>
      <c r="I14026" s="33"/>
      <c r="J14026" s="33" t="s">
        <v>813</v>
      </c>
      <c r="K14026" s="33">
        <v>5</v>
      </c>
      <c r="L14026" s="33">
        <v>4</v>
      </c>
      <c r="M14026" s="33">
        <v>4</v>
      </c>
      <c r="N14026" s="33">
        <v>0</v>
      </c>
      <c r="O14026" s="33">
        <v>0</v>
      </c>
      <c r="P14026" s="33">
        <v>0</v>
      </c>
      <c r="Q14026" s="33" t="s">
        <v>459</v>
      </c>
      <c r="R14026" s="33" t="s">
        <v>459</v>
      </c>
      <c r="S14026" s="33">
        <v>0</v>
      </c>
      <c r="T14026" s="33"/>
      <c r="U14026" s="33" t="s">
        <v>455</v>
      </c>
    </row>
    <row r="14027" spans="1:21" x14ac:dyDescent="0.25">
      <c r="A14027">
        <v>2017</v>
      </c>
      <c r="B14027" s="6" t="s">
        <v>68</v>
      </c>
      <c r="C14027" s="33">
        <v>15</v>
      </c>
      <c r="D14027" s="33" t="s">
        <v>842</v>
      </c>
      <c r="E14027" s="33"/>
      <c r="F14027" s="33">
        <f t="shared" si="152"/>
        <v>19.488</v>
      </c>
      <c r="G14027" s="33">
        <v>5</v>
      </c>
      <c r="H14027" s="33">
        <v>0</v>
      </c>
      <c r="I14027" s="33"/>
      <c r="J14027" s="33" t="s">
        <v>803</v>
      </c>
      <c r="K14027" s="33">
        <v>6</v>
      </c>
      <c r="L14027" s="33">
        <v>4</v>
      </c>
      <c r="M14027" s="33">
        <v>5</v>
      </c>
      <c r="N14027" s="33">
        <v>0</v>
      </c>
      <c r="O14027" s="33">
        <v>0</v>
      </c>
      <c r="P14027" s="33">
        <v>0</v>
      </c>
      <c r="Q14027" s="33" t="s">
        <v>459</v>
      </c>
      <c r="R14027" s="33" t="s">
        <v>459</v>
      </c>
      <c r="S14027" s="33">
        <v>0</v>
      </c>
      <c r="T14027" s="33"/>
      <c r="U14027" s="33" t="s">
        <v>455</v>
      </c>
    </row>
    <row r="14028" spans="1:21" x14ac:dyDescent="0.25">
      <c r="A14028">
        <v>2017</v>
      </c>
      <c r="B14028" s="6" t="s">
        <v>68</v>
      </c>
      <c r="C14028" s="33">
        <v>16</v>
      </c>
      <c r="D14028" s="33" t="s">
        <v>842</v>
      </c>
      <c r="E14028" s="33"/>
      <c r="F14028" s="33">
        <f t="shared" si="152"/>
        <v>19.488</v>
      </c>
      <c r="G14028" s="33">
        <v>2</v>
      </c>
      <c r="H14028" s="33">
        <v>0</v>
      </c>
      <c r="I14028" s="33"/>
      <c r="J14028" s="33" t="s">
        <v>839</v>
      </c>
      <c r="K14028" s="33">
        <v>8</v>
      </c>
      <c r="L14028" s="33">
        <v>6</v>
      </c>
      <c r="M14028" s="33">
        <v>2</v>
      </c>
      <c r="N14028" s="33">
        <v>0</v>
      </c>
      <c r="O14028" s="33">
        <v>0</v>
      </c>
      <c r="P14028" s="33">
        <v>0</v>
      </c>
      <c r="Q14028" s="33" t="s">
        <v>459</v>
      </c>
      <c r="R14028" s="33" t="s">
        <v>459</v>
      </c>
      <c r="S14028" s="33">
        <v>0</v>
      </c>
      <c r="T14028" s="33"/>
      <c r="U14028" s="33" t="s">
        <v>455</v>
      </c>
    </row>
    <row r="14029" spans="1:21" x14ac:dyDescent="0.25">
      <c r="A14029">
        <v>2017</v>
      </c>
      <c r="B14029" s="6" t="s">
        <v>68</v>
      </c>
      <c r="C14029" s="33">
        <v>17</v>
      </c>
      <c r="D14029" s="33" t="s">
        <v>842</v>
      </c>
      <c r="E14029" s="33"/>
      <c r="F14029" s="33">
        <f t="shared" si="152"/>
        <v>19.488</v>
      </c>
      <c r="G14029" s="33">
        <v>20</v>
      </c>
      <c r="H14029" s="33">
        <v>0</v>
      </c>
      <c r="I14029" s="33"/>
      <c r="J14029" s="33" t="s">
        <v>846</v>
      </c>
      <c r="K14029" s="33">
        <v>65</v>
      </c>
      <c r="L14029" s="33">
        <v>60</v>
      </c>
      <c r="M14029" s="33">
        <v>20</v>
      </c>
      <c r="N14029" s="33">
        <v>0</v>
      </c>
      <c r="O14029" s="33">
        <v>0</v>
      </c>
      <c r="P14029" s="33">
        <v>55</v>
      </c>
      <c r="Q14029" s="33" t="s">
        <v>459</v>
      </c>
      <c r="R14029" s="33" t="s">
        <v>459</v>
      </c>
      <c r="S14029" s="33">
        <v>0</v>
      </c>
      <c r="T14029" s="33"/>
      <c r="U14029" s="33" t="s">
        <v>455</v>
      </c>
    </row>
    <row r="14030" spans="1:21" x14ac:dyDescent="0.25">
      <c r="A14030">
        <v>2017</v>
      </c>
      <c r="B14030" s="6" t="s">
        <v>73</v>
      </c>
      <c r="C14030" s="33">
        <v>1</v>
      </c>
      <c r="D14030" s="33" t="s">
        <v>842</v>
      </c>
      <c r="E14030" s="33">
        <v>1</v>
      </c>
      <c r="F14030" s="33">
        <f xml:space="preserve"> (34*(0.348))</f>
        <v>11.831999999999999</v>
      </c>
      <c r="G14030" s="33">
        <v>2</v>
      </c>
      <c r="H14030" s="33">
        <v>0</v>
      </c>
      <c r="I14030" s="33">
        <f xml:space="preserve"> (SUM(G14030:G14045)-H14030)</f>
        <v>149</v>
      </c>
      <c r="J14030" s="33" t="s">
        <v>799</v>
      </c>
      <c r="K14030" s="33">
        <v>20</v>
      </c>
      <c r="L14030" s="33">
        <v>9</v>
      </c>
      <c r="M14030" s="33">
        <v>6</v>
      </c>
      <c r="N14030" s="33">
        <v>0</v>
      </c>
      <c r="O14030" s="33">
        <v>0</v>
      </c>
      <c r="P14030" s="33">
        <v>1</v>
      </c>
      <c r="Q14030" s="33" t="s">
        <v>459</v>
      </c>
      <c r="R14030" s="33" t="s">
        <v>459</v>
      </c>
      <c r="S14030" s="33">
        <v>0</v>
      </c>
      <c r="T14030" s="33"/>
      <c r="U14030" s="33" t="s">
        <v>455</v>
      </c>
    </row>
    <row r="14031" spans="1:21" x14ac:dyDescent="0.25">
      <c r="A14031">
        <v>2017</v>
      </c>
      <c r="B14031" s="6" t="s">
        <v>73</v>
      </c>
      <c r="C14031" s="33">
        <v>2</v>
      </c>
      <c r="D14031" s="33" t="s">
        <v>842</v>
      </c>
      <c r="E14031" s="33"/>
      <c r="F14031" s="33">
        <f t="shared" ref="F14031:F14045" si="153" xml:space="preserve"> (34*(0.348))</f>
        <v>11.831999999999999</v>
      </c>
      <c r="G14031" s="33">
        <v>21</v>
      </c>
      <c r="H14031" s="33">
        <v>0</v>
      </c>
      <c r="I14031" s="33"/>
      <c r="J14031" s="33" t="s">
        <v>806</v>
      </c>
      <c r="K14031" s="33">
        <v>38</v>
      </c>
      <c r="L14031" s="33">
        <v>12</v>
      </c>
      <c r="M14031" s="33">
        <v>16</v>
      </c>
      <c r="N14031" s="33">
        <v>0</v>
      </c>
      <c r="O14031" s="33">
        <v>0</v>
      </c>
      <c r="P14031" s="33">
        <v>5</v>
      </c>
      <c r="Q14031" s="33" t="s">
        <v>459</v>
      </c>
      <c r="R14031" s="33" t="s">
        <v>459</v>
      </c>
      <c r="S14031" s="33">
        <v>0</v>
      </c>
      <c r="T14031" s="33"/>
      <c r="U14031" s="33" t="s">
        <v>455</v>
      </c>
    </row>
    <row r="14032" spans="1:21" x14ac:dyDescent="0.25">
      <c r="A14032">
        <v>2017</v>
      </c>
      <c r="B14032" s="6" t="s">
        <v>73</v>
      </c>
      <c r="C14032" s="33">
        <v>3</v>
      </c>
      <c r="D14032" s="33" t="s">
        <v>842</v>
      </c>
      <c r="E14032" s="33"/>
      <c r="F14032" s="33">
        <f t="shared" si="153"/>
        <v>11.831999999999999</v>
      </c>
      <c r="G14032" s="33">
        <v>10</v>
      </c>
      <c r="H14032" s="33">
        <v>0</v>
      </c>
      <c r="I14032" s="33"/>
      <c r="J14032" s="33" t="s">
        <v>814</v>
      </c>
      <c r="K14032" s="33">
        <v>27</v>
      </c>
      <c r="L14032" s="33">
        <v>15</v>
      </c>
      <c r="M14032" s="33">
        <v>6</v>
      </c>
      <c r="N14032" s="33">
        <v>0</v>
      </c>
      <c r="O14032" s="33">
        <v>0</v>
      </c>
      <c r="P14032" s="33">
        <v>5</v>
      </c>
      <c r="Q14032" s="33" t="s">
        <v>459</v>
      </c>
      <c r="R14032" s="33" t="s">
        <v>459</v>
      </c>
      <c r="S14032" s="33">
        <v>0</v>
      </c>
      <c r="T14032" s="33"/>
      <c r="U14032" s="33" t="s">
        <v>455</v>
      </c>
    </row>
    <row r="14033" spans="1:21" x14ac:dyDescent="0.25">
      <c r="A14033">
        <v>2017</v>
      </c>
      <c r="B14033" s="6" t="s">
        <v>73</v>
      </c>
      <c r="C14033" s="33">
        <v>4</v>
      </c>
      <c r="D14033" s="33" t="s">
        <v>842</v>
      </c>
      <c r="E14033" s="33"/>
      <c r="F14033" s="33">
        <f t="shared" si="153"/>
        <v>11.831999999999999</v>
      </c>
      <c r="G14033" s="33">
        <v>42</v>
      </c>
      <c r="H14033" s="33">
        <v>0</v>
      </c>
      <c r="I14033" s="33"/>
      <c r="J14033" s="33" t="s">
        <v>807</v>
      </c>
      <c r="K14033" s="33">
        <v>225</v>
      </c>
      <c r="L14033" s="33">
        <v>110</v>
      </c>
      <c r="M14033" s="33">
        <v>60</v>
      </c>
      <c r="N14033" s="33">
        <v>0</v>
      </c>
      <c r="O14033" s="33">
        <v>0</v>
      </c>
      <c r="P14033" s="33">
        <v>40</v>
      </c>
      <c r="Q14033" s="33" t="s">
        <v>459</v>
      </c>
      <c r="R14033" s="33" t="s">
        <v>459</v>
      </c>
      <c r="S14033" s="33">
        <v>20</v>
      </c>
      <c r="T14033" s="33"/>
      <c r="U14033" s="33" t="s">
        <v>455</v>
      </c>
    </row>
    <row r="14034" spans="1:21" x14ac:dyDescent="0.25">
      <c r="A14034">
        <v>2017</v>
      </c>
      <c r="B14034" s="6" t="s">
        <v>73</v>
      </c>
      <c r="C14034" s="33">
        <v>5</v>
      </c>
      <c r="D14034" s="33" t="s">
        <v>842</v>
      </c>
      <c r="E14034" s="33"/>
      <c r="F14034" s="33">
        <f t="shared" si="153"/>
        <v>11.831999999999999</v>
      </c>
      <c r="G14034" s="33">
        <v>5</v>
      </c>
      <c r="H14034" s="33">
        <v>0</v>
      </c>
      <c r="I14034" s="33"/>
      <c r="J14034" s="33" t="s">
        <v>806</v>
      </c>
      <c r="K14034" s="33">
        <v>35</v>
      </c>
      <c r="L14034" s="33">
        <v>24</v>
      </c>
      <c r="M14034" s="33">
        <v>30</v>
      </c>
      <c r="N14034" s="33">
        <v>0</v>
      </c>
      <c r="O14034" s="33">
        <v>0</v>
      </c>
      <c r="P14034" s="33">
        <v>50</v>
      </c>
      <c r="Q14034" s="33" t="s">
        <v>459</v>
      </c>
      <c r="R14034" s="33" t="s">
        <v>459</v>
      </c>
      <c r="S14034" s="33">
        <v>0</v>
      </c>
      <c r="T14034" s="33"/>
      <c r="U14034" s="33" t="s">
        <v>850</v>
      </c>
    </row>
    <row r="14035" spans="1:21" x14ac:dyDescent="0.25">
      <c r="A14035">
        <v>2017</v>
      </c>
      <c r="B14035" s="6" t="s">
        <v>73</v>
      </c>
      <c r="C14035" s="33">
        <v>6</v>
      </c>
      <c r="D14035" s="33" t="s">
        <v>842</v>
      </c>
      <c r="E14035" s="33"/>
      <c r="F14035" s="33">
        <f t="shared" si="153"/>
        <v>11.831999999999999</v>
      </c>
      <c r="G14035" s="33">
        <v>3</v>
      </c>
      <c r="H14035" s="33">
        <v>0</v>
      </c>
      <c r="I14035" s="33"/>
      <c r="J14035" s="33" t="s">
        <v>846</v>
      </c>
      <c r="K14035" s="33">
        <v>47</v>
      </c>
      <c r="L14035" s="33">
        <v>33</v>
      </c>
      <c r="M14035" s="33">
        <v>20</v>
      </c>
      <c r="N14035" s="33">
        <v>0</v>
      </c>
      <c r="O14035" s="33">
        <v>0</v>
      </c>
      <c r="P14035" s="33">
        <v>10</v>
      </c>
      <c r="Q14035" s="33" t="s">
        <v>459</v>
      </c>
      <c r="R14035" s="33" t="s">
        <v>459</v>
      </c>
      <c r="S14035" s="33">
        <v>0</v>
      </c>
      <c r="T14035" s="33"/>
      <c r="U14035" s="33" t="s">
        <v>850</v>
      </c>
    </row>
    <row r="14036" spans="1:21" x14ac:dyDescent="0.25">
      <c r="A14036">
        <v>2017</v>
      </c>
      <c r="B14036" s="6" t="s">
        <v>73</v>
      </c>
      <c r="C14036" s="33">
        <v>7</v>
      </c>
      <c r="D14036" s="33" t="s">
        <v>842</v>
      </c>
      <c r="E14036" s="33"/>
      <c r="F14036" s="33">
        <f t="shared" si="153"/>
        <v>11.831999999999999</v>
      </c>
      <c r="G14036" s="33">
        <v>4</v>
      </c>
      <c r="H14036" s="33">
        <v>0</v>
      </c>
      <c r="I14036" s="33"/>
      <c r="J14036" s="33" t="s">
        <v>808</v>
      </c>
      <c r="K14036" s="33">
        <v>10</v>
      </c>
      <c r="L14036" s="33">
        <v>5</v>
      </c>
      <c r="M14036" s="33">
        <v>2</v>
      </c>
      <c r="N14036" s="33">
        <v>0</v>
      </c>
      <c r="O14036" s="33">
        <v>0</v>
      </c>
      <c r="P14036" s="33">
        <v>0</v>
      </c>
      <c r="Q14036" s="33" t="s">
        <v>459</v>
      </c>
      <c r="R14036" s="33" t="s">
        <v>459</v>
      </c>
      <c r="S14036" s="33">
        <v>0</v>
      </c>
      <c r="T14036" s="33"/>
      <c r="U14036" s="33" t="s">
        <v>455</v>
      </c>
    </row>
    <row r="14037" spans="1:21" x14ac:dyDescent="0.25">
      <c r="A14037">
        <v>2017</v>
      </c>
      <c r="B14037" s="6" t="s">
        <v>73</v>
      </c>
      <c r="C14037" s="33">
        <v>8</v>
      </c>
      <c r="D14037" s="33" t="s">
        <v>842</v>
      </c>
      <c r="E14037" s="33"/>
      <c r="F14037" s="33">
        <f t="shared" si="153"/>
        <v>11.831999999999999</v>
      </c>
      <c r="G14037" s="33">
        <v>5</v>
      </c>
      <c r="H14037" s="33">
        <v>0</v>
      </c>
      <c r="I14037" s="33"/>
      <c r="J14037" s="33" t="s">
        <v>799</v>
      </c>
      <c r="K14037" s="33">
        <v>22</v>
      </c>
      <c r="L14037" s="33">
        <v>6</v>
      </c>
      <c r="M14037" s="33">
        <v>2</v>
      </c>
      <c r="N14037" s="33">
        <v>0</v>
      </c>
      <c r="O14037" s="33">
        <v>0</v>
      </c>
      <c r="P14037" s="33">
        <v>5</v>
      </c>
      <c r="Q14037" s="33" t="s">
        <v>459</v>
      </c>
      <c r="R14037" s="33" t="s">
        <v>459</v>
      </c>
      <c r="S14037" s="33">
        <v>0</v>
      </c>
      <c r="T14037" s="33"/>
      <c r="U14037" s="33" t="s">
        <v>455</v>
      </c>
    </row>
    <row r="14038" spans="1:21" x14ac:dyDescent="0.25">
      <c r="A14038">
        <v>2017</v>
      </c>
      <c r="B14038" s="6" t="s">
        <v>73</v>
      </c>
      <c r="C14038" s="33">
        <v>9</v>
      </c>
      <c r="D14038" s="33" t="s">
        <v>842</v>
      </c>
      <c r="E14038" s="33"/>
      <c r="F14038" s="33">
        <f t="shared" si="153"/>
        <v>11.831999999999999</v>
      </c>
      <c r="G14038" s="33">
        <v>2</v>
      </c>
      <c r="H14038" s="33">
        <v>0</v>
      </c>
      <c r="I14038" s="33"/>
      <c r="J14038" s="33" t="s">
        <v>806</v>
      </c>
      <c r="K14038" s="33">
        <v>11</v>
      </c>
      <c r="L14038" s="33">
        <v>7</v>
      </c>
      <c r="M14038" s="33">
        <v>7</v>
      </c>
      <c r="N14038" s="33">
        <v>0</v>
      </c>
      <c r="O14038" s="33">
        <v>0</v>
      </c>
      <c r="P14038" s="33">
        <v>20</v>
      </c>
      <c r="Q14038" s="33" t="s">
        <v>459</v>
      </c>
      <c r="R14038" s="33" t="s">
        <v>459</v>
      </c>
      <c r="S14038" s="33">
        <v>0</v>
      </c>
      <c r="T14038" s="33"/>
      <c r="U14038" s="33" t="s">
        <v>882</v>
      </c>
    </row>
    <row r="14039" spans="1:21" x14ac:dyDescent="0.25">
      <c r="A14039">
        <v>2017</v>
      </c>
      <c r="B14039" s="6" t="s">
        <v>73</v>
      </c>
      <c r="C14039" s="33">
        <v>10</v>
      </c>
      <c r="D14039" s="33" t="s">
        <v>842</v>
      </c>
      <c r="E14039" s="33"/>
      <c r="F14039" s="33">
        <f t="shared" si="153"/>
        <v>11.831999999999999</v>
      </c>
      <c r="G14039" s="33">
        <v>5</v>
      </c>
      <c r="H14039" s="33">
        <v>0</v>
      </c>
      <c r="I14039" s="33"/>
      <c r="J14039" s="33" t="s">
        <v>803</v>
      </c>
      <c r="K14039" s="33">
        <v>5</v>
      </c>
      <c r="L14039" s="33">
        <v>4</v>
      </c>
      <c r="M14039" s="33">
        <v>3</v>
      </c>
      <c r="N14039" s="33">
        <v>0</v>
      </c>
      <c r="O14039" s="33">
        <v>0</v>
      </c>
      <c r="P14039" s="33">
        <v>0</v>
      </c>
      <c r="Q14039" s="33" t="s">
        <v>459</v>
      </c>
      <c r="R14039" s="33" t="s">
        <v>459</v>
      </c>
      <c r="S14039" s="33">
        <v>0</v>
      </c>
      <c r="T14039" s="33"/>
      <c r="U14039" s="33" t="s">
        <v>455</v>
      </c>
    </row>
    <row r="14040" spans="1:21" x14ac:dyDescent="0.25">
      <c r="A14040">
        <v>2017</v>
      </c>
      <c r="B14040" s="6" t="s">
        <v>73</v>
      </c>
      <c r="C14040" s="33">
        <v>11</v>
      </c>
      <c r="D14040" s="33" t="s">
        <v>842</v>
      </c>
      <c r="E14040" s="33"/>
      <c r="F14040" s="33">
        <f t="shared" si="153"/>
        <v>11.831999999999999</v>
      </c>
      <c r="G14040" s="33">
        <v>4</v>
      </c>
      <c r="H14040" s="33">
        <v>0</v>
      </c>
      <c r="I14040" s="33"/>
      <c r="J14040" s="33" t="s">
        <v>806</v>
      </c>
      <c r="K14040" s="33">
        <v>21</v>
      </c>
      <c r="L14040" s="33">
        <v>8</v>
      </c>
      <c r="M14040" s="33">
        <v>10</v>
      </c>
      <c r="N14040" s="33">
        <v>0</v>
      </c>
      <c r="O14040" s="33">
        <v>0</v>
      </c>
      <c r="P14040" s="33">
        <v>5</v>
      </c>
      <c r="Q14040" s="33" t="s">
        <v>459</v>
      </c>
      <c r="R14040" s="33" t="s">
        <v>459</v>
      </c>
      <c r="S14040" s="33">
        <v>0</v>
      </c>
      <c r="T14040" s="33"/>
      <c r="U14040" s="33" t="s">
        <v>455</v>
      </c>
    </row>
    <row r="14041" spans="1:21" x14ac:dyDescent="0.25">
      <c r="A14041">
        <v>2017</v>
      </c>
      <c r="B14041" s="6" t="s">
        <v>73</v>
      </c>
      <c r="C14041" s="33">
        <v>12</v>
      </c>
      <c r="D14041" s="33" t="s">
        <v>842</v>
      </c>
      <c r="E14041" s="33"/>
      <c r="F14041" s="33">
        <f t="shared" si="153"/>
        <v>11.831999999999999</v>
      </c>
      <c r="G14041" s="33">
        <v>20</v>
      </c>
      <c r="H14041" s="33">
        <v>0</v>
      </c>
      <c r="I14041" s="33"/>
      <c r="J14041" s="33" t="s">
        <v>843</v>
      </c>
      <c r="K14041" s="33">
        <v>55</v>
      </c>
      <c r="L14041" s="33">
        <v>40</v>
      </c>
      <c r="M14041" s="33">
        <v>19</v>
      </c>
      <c r="N14041" s="33">
        <v>0</v>
      </c>
      <c r="O14041" s="33">
        <v>0</v>
      </c>
      <c r="P14041" s="33">
        <v>10</v>
      </c>
      <c r="Q14041" s="33" t="s">
        <v>459</v>
      </c>
      <c r="R14041" s="33" t="s">
        <v>459</v>
      </c>
      <c r="S14041" s="33">
        <v>5</v>
      </c>
      <c r="T14041" s="33"/>
      <c r="U14041" s="33" t="s">
        <v>455</v>
      </c>
    </row>
    <row r="14042" spans="1:21" x14ac:dyDescent="0.25">
      <c r="A14042">
        <v>2017</v>
      </c>
      <c r="B14042" s="6" t="s">
        <v>73</v>
      </c>
      <c r="C14042" s="33">
        <v>13</v>
      </c>
      <c r="D14042" s="33" t="s">
        <v>842</v>
      </c>
      <c r="E14042" s="33"/>
      <c r="F14042" s="33">
        <f t="shared" si="153"/>
        <v>11.831999999999999</v>
      </c>
      <c r="G14042" s="33">
        <v>10</v>
      </c>
      <c r="H14042" s="33">
        <v>0</v>
      </c>
      <c r="I14042" s="33"/>
      <c r="J14042" s="33" t="s">
        <v>818</v>
      </c>
      <c r="K14042" s="33">
        <v>32</v>
      </c>
      <c r="L14042" s="33">
        <v>25</v>
      </c>
      <c r="M14042" s="33">
        <v>21</v>
      </c>
      <c r="N14042" s="33">
        <v>0</v>
      </c>
      <c r="O14042" s="33">
        <v>0</v>
      </c>
      <c r="P14042" s="33">
        <v>5</v>
      </c>
      <c r="Q14042" s="33" t="s">
        <v>459</v>
      </c>
      <c r="R14042" s="33" t="s">
        <v>459</v>
      </c>
      <c r="S14042" s="33">
        <v>0</v>
      </c>
      <c r="T14042" s="33"/>
      <c r="U14042" s="33" t="s">
        <v>455</v>
      </c>
    </row>
    <row r="14043" spans="1:21" x14ac:dyDescent="0.25">
      <c r="A14043">
        <v>2017</v>
      </c>
      <c r="B14043" s="6" t="s">
        <v>73</v>
      </c>
      <c r="C14043" s="33">
        <v>14</v>
      </c>
      <c r="D14043" s="33" t="s">
        <v>842</v>
      </c>
      <c r="E14043" s="33"/>
      <c r="F14043" s="33">
        <f t="shared" si="153"/>
        <v>11.831999999999999</v>
      </c>
      <c r="G14043" s="33">
        <v>4</v>
      </c>
      <c r="H14043" s="33">
        <v>0</v>
      </c>
      <c r="I14043" s="33"/>
      <c r="J14043" s="33" t="s">
        <v>808</v>
      </c>
      <c r="K14043" s="33">
        <v>35</v>
      </c>
      <c r="L14043" s="33">
        <v>12</v>
      </c>
      <c r="M14043" s="33">
        <v>10</v>
      </c>
      <c r="N14043" s="33">
        <v>0</v>
      </c>
      <c r="O14043" s="33">
        <v>0</v>
      </c>
      <c r="P14043" s="33">
        <v>5</v>
      </c>
      <c r="Q14043" s="33" t="s">
        <v>459</v>
      </c>
      <c r="R14043" s="33" t="s">
        <v>459</v>
      </c>
      <c r="S14043" s="33">
        <v>0</v>
      </c>
      <c r="T14043" s="33"/>
      <c r="U14043" s="33" t="s">
        <v>455</v>
      </c>
    </row>
    <row r="14044" spans="1:21" x14ac:dyDescent="0.25">
      <c r="A14044">
        <v>2017</v>
      </c>
      <c r="B14044" s="6" t="s">
        <v>73</v>
      </c>
      <c r="C14044" s="33">
        <v>15</v>
      </c>
      <c r="D14044" s="33" t="s">
        <v>842</v>
      </c>
      <c r="E14044" s="33"/>
      <c r="F14044" s="33">
        <f t="shared" si="153"/>
        <v>11.831999999999999</v>
      </c>
      <c r="G14044" s="33">
        <v>6</v>
      </c>
      <c r="H14044" s="33">
        <v>0</v>
      </c>
      <c r="I14044" s="33"/>
      <c r="J14044" s="33" t="s">
        <v>799</v>
      </c>
      <c r="K14044" s="33">
        <v>13</v>
      </c>
      <c r="L14044" s="33">
        <v>7</v>
      </c>
      <c r="M14044" s="33">
        <v>4</v>
      </c>
      <c r="N14044" s="33">
        <v>0</v>
      </c>
      <c r="O14044" s="33">
        <v>0</v>
      </c>
      <c r="P14044" s="33">
        <v>0</v>
      </c>
      <c r="Q14044" s="33" t="s">
        <v>459</v>
      </c>
      <c r="R14044" s="33" t="s">
        <v>459</v>
      </c>
      <c r="S14044" s="33">
        <v>0</v>
      </c>
      <c r="T14044" s="33"/>
      <c r="U14044" s="33" t="s">
        <v>455</v>
      </c>
    </row>
    <row r="14045" spans="1:21" x14ac:dyDescent="0.25">
      <c r="A14045">
        <v>2017</v>
      </c>
      <c r="B14045" s="6" t="s">
        <v>73</v>
      </c>
      <c r="C14045" s="33">
        <v>16</v>
      </c>
      <c r="D14045" s="33" t="s">
        <v>842</v>
      </c>
      <c r="E14045" s="33"/>
      <c r="F14045" s="33">
        <f t="shared" si="153"/>
        <v>11.831999999999999</v>
      </c>
      <c r="G14045" s="33">
        <v>6</v>
      </c>
      <c r="H14045" s="33">
        <v>0</v>
      </c>
      <c r="I14045" s="33"/>
      <c r="J14045" s="33" t="s">
        <v>799</v>
      </c>
      <c r="K14045" s="33">
        <v>21</v>
      </c>
      <c r="L14045" s="33">
        <v>16</v>
      </c>
      <c r="M14045" s="33">
        <v>3</v>
      </c>
      <c r="N14045" s="33">
        <v>0</v>
      </c>
      <c r="O14045" s="33">
        <v>0</v>
      </c>
      <c r="P14045" s="33">
        <v>1</v>
      </c>
      <c r="Q14045" s="33" t="s">
        <v>459</v>
      </c>
      <c r="R14045" s="33" t="s">
        <v>459</v>
      </c>
      <c r="S14045" s="33">
        <v>0</v>
      </c>
      <c r="T14045" s="33"/>
      <c r="U14045" s="33" t="s">
        <v>94</v>
      </c>
    </row>
    <row r="14046" spans="1:21" x14ac:dyDescent="0.25">
      <c r="A14046">
        <v>2017</v>
      </c>
      <c r="B14046" s="6" t="s">
        <v>73</v>
      </c>
      <c r="C14046" s="33">
        <v>1</v>
      </c>
      <c r="D14046" s="33" t="s">
        <v>842</v>
      </c>
      <c r="E14046" s="33">
        <v>2</v>
      </c>
      <c r="F14046" s="33">
        <f xml:space="preserve"> (31*(0.348))</f>
        <v>10.787999999999998</v>
      </c>
      <c r="G14046" s="33">
        <v>20</v>
      </c>
      <c r="H14046" s="33">
        <v>0</v>
      </c>
      <c r="I14046" s="33">
        <f xml:space="preserve"> (SUM(G14046:G14065)-H14046)</f>
        <v>149</v>
      </c>
      <c r="J14046" s="33" t="s">
        <v>856</v>
      </c>
      <c r="K14046" s="33">
        <v>65</v>
      </c>
      <c r="L14046" s="33">
        <v>55</v>
      </c>
      <c r="M14046" s="33">
        <v>100</v>
      </c>
      <c r="N14046" s="33">
        <v>0</v>
      </c>
      <c r="O14046" s="33">
        <v>0</v>
      </c>
      <c r="P14046" s="33">
        <v>40</v>
      </c>
      <c r="Q14046" s="33" t="s">
        <v>459</v>
      </c>
      <c r="R14046" s="33" t="s">
        <v>459</v>
      </c>
      <c r="S14046" s="33">
        <v>0</v>
      </c>
      <c r="T14046" s="33"/>
      <c r="U14046" s="33" t="s">
        <v>455</v>
      </c>
    </row>
    <row r="14047" spans="1:21" x14ac:dyDescent="0.25">
      <c r="A14047">
        <v>2017</v>
      </c>
      <c r="B14047" s="6" t="s">
        <v>73</v>
      </c>
      <c r="C14047" s="33">
        <v>2</v>
      </c>
      <c r="D14047" s="33" t="s">
        <v>842</v>
      </c>
      <c r="E14047" s="33"/>
      <c r="F14047" s="33">
        <f t="shared" ref="F14047:F14065" si="154" xml:space="preserve"> (31*(0.348))</f>
        <v>10.787999999999998</v>
      </c>
      <c r="G14047" s="33">
        <v>4</v>
      </c>
      <c r="H14047" s="33">
        <v>0</v>
      </c>
      <c r="I14047" s="33"/>
      <c r="J14047" s="33" t="s">
        <v>828</v>
      </c>
      <c r="K14047" s="33">
        <v>6</v>
      </c>
      <c r="L14047" s="33">
        <v>5</v>
      </c>
      <c r="M14047" s="33">
        <v>2</v>
      </c>
      <c r="N14047" s="33">
        <v>0</v>
      </c>
      <c r="O14047" s="33">
        <v>0</v>
      </c>
      <c r="P14047" s="33">
        <v>0</v>
      </c>
      <c r="Q14047" s="33" t="s">
        <v>459</v>
      </c>
      <c r="R14047" s="33" t="s">
        <v>459</v>
      </c>
      <c r="S14047" s="33">
        <v>0</v>
      </c>
      <c r="T14047" s="33"/>
      <c r="U14047" s="33" t="s">
        <v>455</v>
      </c>
    </row>
    <row r="14048" spans="1:21" x14ac:dyDescent="0.25">
      <c r="A14048">
        <v>2017</v>
      </c>
      <c r="B14048" s="6" t="s">
        <v>73</v>
      </c>
      <c r="C14048" s="33">
        <v>3</v>
      </c>
      <c r="D14048" s="33" t="s">
        <v>842</v>
      </c>
      <c r="E14048" s="33"/>
      <c r="F14048" s="33">
        <f t="shared" si="154"/>
        <v>10.787999999999998</v>
      </c>
      <c r="G14048" s="33">
        <v>10</v>
      </c>
      <c r="H14048" s="33">
        <v>0</v>
      </c>
      <c r="I14048" s="33"/>
      <c r="J14048" s="33" t="s">
        <v>816</v>
      </c>
      <c r="K14048" s="33">
        <v>11</v>
      </c>
      <c r="L14048" s="33">
        <v>8</v>
      </c>
      <c r="M14048" s="33">
        <v>7</v>
      </c>
      <c r="N14048" s="33">
        <v>0</v>
      </c>
      <c r="O14048" s="33">
        <v>0</v>
      </c>
      <c r="P14048" s="33">
        <v>25</v>
      </c>
      <c r="Q14048" s="33" t="s">
        <v>459</v>
      </c>
      <c r="R14048" s="33" t="s">
        <v>459</v>
      </c>
      <c r="S14048" s="33">
        <v>5</v>
      </c>
      <c r="T14048" s="33"/>
      <c r="U14048" s="33" t="s">
        <v>850</v>
      </c>
    </row>
    <row r="14049" spans="1:21" x14ac:dyDescent="0.25">
      <c r="A14049">
        <v>2017</v>
      </c>
      <c r="B14049" s="6" t="s">
        <v>73</v>
      </c>
      <c r="C14049" s="33">
        <v>4</v>
      </c>
      <c r="D14049" s="33" t="s">
        <v>842</v>
      </c>
      <c r="E14049" s="33"/>
      <c r="F14049" s="33">
        <f t="shared" si="154"/>
        <v>10.787999999999998</v>
      </c>
      <c r="G14049" s="33">
        <v>5</v>
      </c>
      <c r="H14049" s="33">
        <v>0</v>
      </c>
      <c r="I14049" s="33"/>
      <c r="J14049" s="33" t="s">
        <v>799</v>
      </c>
      <c r="K14049" s="33">
        <v>7</v>
      </c>
      <c r="L14049" s="33">
        <v>6</v>
      </c>
      <c r="M14049" s="33">
        <v>5</v>
      </c>
      <c r="N14049" s="33">
        <v>0</v>
      </c>
      <c r="O14049" s="33">
        <v>0</v>
      </c>
      <c r="P14049" s="33">
        <v>1</v>
      </c>
      <c r="Q14049" s="33" t="s">
        <v>459</v>
      </c>
      <c r="R14049" s="33" t="s">
        <v>459</v>
      </c>
      <c r="S14049" s="33">
        <v>0</v>
      </c>
      <c r="T14049" s="33"/>
      <c r="U14049" s="33" t="s">
        <v>94</v>
      </c>
    </row>
    <row r="14050" spans="1:21" x14ac:dyDescent="0.25">
      <c r="A14050">
        <v>2017</v>
      </c>
      <c r="B14050" s="6" t="s">
        <v>73</v>
      </c>
      <c r="C14050" s="33">
        <v>5</v>
      </c>
      <c r="D14050" s="33" t="s">
        <v>842</v>
      </c>
      <c r="E14050" s="33"/>
      <c r="F14050" s="33">
        <f t="shared" si="154"/>
        <v>10.787999999999998</v>
      </c>
      <c r="G14050" s="33">
        <v>9</v>
      </c>
      <c r="H14050" s="33">
        <v>0</v>
      </c>
      <c r="I14050" s="33"/>
      <c r="J14050" s="33" t="s">
        <v>799</v>
      </c>
      <c r="K14050" s="33">
        <v>11</v>
      </c>
      <c r="L14050" s="33">
        <v>10</v>
      </c>
      <c r="M14050" s="33">
        <v>10</v>
      </c>
      <c r="N14050" s="33">
        <v>5</v>
      </c>
      <c r="O14050" s="33">
        <v>0</v>
      </c>
      <c r="P14050" s="33">
        <v>5</v>
      </c>
      <c r="Q14050" s="33" t="s">
        <v>586</v>
      </c>
      <c r="R14050" s="33" t="s">
        <v>459</v>
      </c>
      <c r="S14050" s="33">
        <v>0</v>
      </c>
      <c r="T14050" s="33"/>
      <c r="U14050" s="33" t="s">
        <v>455</v>
      </c>
    </row>
    <row r="14051" spans="1:21" x14ac:dyDescent="0.25">
      <c r="A14051">
        <v>2017</v>
      </c>
      <c r="B14051" s="6" t="s">
        <v>73</v>
      </c>
      <c r="C14051" s="33">
        <v>6</v>
      </c>
      <c r="D14051" s="33" t="s">
        <v>842</v>
      </c>
      <c r="E14051" s="33"/>
      <c r="F14051" s="33">
        <f t="shared" si="154"/>
        <v>10.787999999999998</v>
      </c>
      <c r="G14051" s="33">
        <v>4</v>
      </c>
      <c r="H14051" s="33">
        <v>0</v>
      </c>
      <c r="I14051" s="33"/>
      <c r="J14051" s="33" t="s">
        <v>799</v>
      </c>
      <c r="K14051" s="33">
        <v>5</v>
      </c>
      <c r="L14051" s="33">
        <v>4</v>
      </c>
      <c r="M14051" s="33">
        <v>2</v>
      </c>
      <c r="N14051" s="33">
        <v>0</v>
      </c>
      <c r="O14051" s="33">
        <v>0</v>
      </c>
      <c r="P14051" s="33">
        <v>25</v>
      </c>
      <c r="Q14051" s="33" t="s">
        <v>459</v>
      </c>
      <c r="R14051" s="33" t="s">
        <v>459</v>
      </c>
      <c r="S14051" s="33">
        <v>0</v>
      </c>
      <c r="T14051" s="33"/>
      <c r="U14051" s="33" t="s">
        <v>455</v>
      </c>
    </row>
    <row r="14052" spans="1:21" x14ac:dyDescent="0.25">
      <c r="A14052">
        <v>2017</v>
      </c>
      <c r="B14052" s="6" t="s">
        <v>73</v>
      </c>
      <c r="C14052" s="33">
        <v>7</v>
      </c>
      <c r="D14052" s="33" t="s">
        <v>842</v>
      </c>
      <c r="E14052" s="33"/>
      <c r="F14052" s="33">
        <f t="shared" si="154"/>
        <v>10.787999999999998</v>
      </c>
      <c r="G14052" s="33">
        <v>5</v>
      </c>
      <c r="H14052" s="33">
        <v>0</v>
      </c>
      <c r="I14052" s="33"/>
      <c r="J14052" s="33" t="s">
        <v>819</v>
      </c>
      <c r="K14052" s="33">
        <v>10</v>
      </c>
      <c r="L14052" s="33">
        <v>10</v>
      </c>
      <c r="M14052" s="33">
        <v>3</v>
      </c>
      <c r="N14052" s="33">
        <v>0</v>
      </c>
      <c r="O14052" s="33">
        <v>0</v>
      </c>
      <c r="P14052" s="33">
        <v>0</v>
      </c>
      <c r="Q14052" s="33" t="s">
        <v>459</v>
      </c>
      <c r="R14052" s="33" t="s">
        <v>459</v>
      </c>
      <c r="S14052" s="33">
        <v>0</v>
      </c>
      <c r="T14052" s="33"/>
      <c r="U14052" s="33" t="s">
        <v>455</v>
      </c>
    </row>
    <row r="14053" spans="1:21" x14ac:dyDescent="0.25">
      <c r="A14053">
        <v>2017</v>
      </c>
      <c r="B14053" s="6" t="s">
        <v>73</v>
      </c>
      <c r="C14053" s="33">
        <v>8</v>
      </c>
      <c r="D14053" s="33" t="s">
        <v>842</v>
      </c>
      <c r="E14053" s="33"/>
      <c r="F14053" s="33">
        <f t="shared" si="154"/>
        <v>10.787999999999998</v>
      </c>
      <c r="G14053" s="33">
        <v>2</v>
      </c>
      <c r="H14053" s="33">
        <v>0</v>
      </c>
      <c r="I14053" s="33"/>
      <c r="J14053" s="33" t="s">
        <v>803</v>
      </c>
      <c r="K14053" s="33">
        <v>11</v>
      </c>
      <c r="L14053" s="33">
        <v>10</v>
      </c>
      <c r="M14053" s="33">
        <v>4</v>
      </c>
      <c r="N14053" s="33">
        <v>0</v>
      </c>
      <c r="O14053" s="33">
        <v>0</v>
      </c>
      <c r="P14053" s="33">
        <v>90</v>
      </c>
      <c r="Q14053" s="33" t="s">
        <v>459</v>
      </c>
      <c r="R14053" s="33" t="s">
        <v>459</v>
      </c>
      <c r="S14053" s="33">
        <v>0</v>
      </c>
      <c r="T14053" s="33"/>
      <c r="U14053" s="33" t="s">
        <v>455</v>
      </c>
    </row>
    <row r="14054" spans="1:21" x14ac:dyDescent="0.25">
      <c r="A14054">
        <v>2017</v>
      </c>
      <c r="B14054" s="6" t="s">
        <v>73</v>
      </c>
      <c r="C14054" s="33">
        <v>9</v>
      </c>
      <c r="D14054" s="33" t="s">
        <v>842</v>
      </c>
      <c r="E14054" s="33"/>
      <c r="F14054" s="33">
        <f t="shared" si="154"/>
        <v>10.787999999999998</v>
      </c>
      <c r="G14054" s="33">
        <v>3</v>
      </c>
      <c r="H14054" s="33">
        <v>0</v>
      </c>
      <c r="I14054" s="33"/>
      <c r="J14054" s="33" t="s">
        <v>807</v>
      </c>
      <c r="K14054" s="33">
        <v>56</v>
      </c>
      <c r="L14054" s="33">
        <v>40</v>
      </c>
      <c r="M14054" s="33">
        <v>23</v>
      </c>
      <c r="N14054" s="33">
        <v>0</v>
      </c>
      <c r="O14054" s="33">
        <v>0</v>
      </c>
      <c r="P14054" s="33">
        <v>25</v>
      </c>
      <c r="Q14054" s="33" t="s">
        <v>459</v>
      </c>
      <c r="R14054" s="33" t="s">
        <v>459</v>
      </c>
      <c r="S14054" s="33">
        <v>0</v>
      </c>
      <c r="T14054" s="33"/>
      <c r="U14054" s="33" t="s">
        <v>455</v>
      </c>
    </row>
    <row r="14055" spans="1:21" x14ac:dyDescent="0.25">
      <c r="A14055">
        <v>2017</v>
      </c>
      <c r="B14055" s="6" t="s">
        <v>73</v>
      </c>
      <c r="C14055" s="33">
        <v>10</v>
      </c>
      <c r="D14055" s="33" t="s">
        <v>842</v>
      </c>
      <c r="E14055" s="33"/>
      <c r="F14055" s="33">
        <f t="shared" si="154"/>
        <v>10.787999999999998</v>
      </c>
      <c r="G14055" s="33">
        <v>4</v>
      </c>
      <c r="H14055" s="33">
        <v>0</v>
      </c>
      <c r="I14055" s="33"/>
      <c r="J14055" s="33" t="s">
        <v>799</v>
      </c>
      <c r="K14055" s="33">
        <v>20</v>
      </c>
      <c r="L14055" s="33">
        <v>5</v>
      </c>
      <c r="M14055" s="33">
        <v>6</v>
      </c>
      <c r="N14055" s="33">
        <v>0</v>
      </c>
      <c r="O14055" s="33">
        <v>0</v>
      </c>
      <c r="P14055" s="33">
        <v>10</v>
      </c>
      <c r="Q14055" s="33" t="s">
        <v>459</v>
      </c>
      <c r="R14055" s="33" t="s">
        <v>459</v>
      </c>
      <c r="S14055" s="33">
        <v>0</v>
      </c>
      <c r="T14055" s="33"/>
      <c r="U14055" s="33" t="s">
        <v>455</v>
      </c>
    </row>
    <row r="14056" spans="1:21" x14ac:dyDescent="0.25">
      <c r="A14056">
        <v>2017</v>
      </c>
      <c r="B14056" s="6" t="s">
        <v>73</v>
      </c>
      <c r="C14056" s="33">
        <v>11</v>
      </c>
      <c r="D14056" s="33" t="s">
        <v>842</v>
      </c>
      <c r="E14056" s="33"/>
      <c r="F14056" s="33">
        <f t="shared" si="154"/>
        <v>10.787999999999998</v>
      </c>
      <c r="G14056" s="33">
        <v>8</v>
      </c>
      <c r="H14056" s="33">
        <v>0</v>
      </c>
      <c r="I14056" s="33"/>
      <c r="J14056" s="33" t="s">
        <v>803</v>
      </c>
      <c r="K14056" s="33">
        <v>10</v>
      </c>
      <c r="L14056" s="33">
        <v>8</v>
      </c>
      <c r="M14056" s="33">
        <v>10</v>
      </c>
      <c r="N14056" s="33">
        <v>0</v>
      </c>
      <c r="O14056" s="33">
        <v>0</v>
      </c>
      <c r="P14056" s="33">
        <v>5</v>
      </c>
      <c r="Q14056" s="33" t="s">
        <v>459</v>
      </c>
      <c r="R14056" s="33" t="s">
        <v>459</v>
      </c>
      <c r="S14056" s="33">
        <v>0</v>
      </c>
      <c r="T14056" s="33"/>
      <c r="U14056" s="33" t="s">
        <v>455</v>
      </c>
    </row>
    <row r="14057" spans="1:21" x14ac:dyDescent="0.25">
      <c r="A14057">
        <v>2017</v>
      </c>
      <c r="B14057" s="6" t="s">
        <v>73</v>
      </c>
      <c r="C14057" s="33">
        <v>12</v>
      </c>
      <c r="D14057" s="33" t="s">
        <v>842</v>
      </c>
      <c r="E14057" s="33"/>
      <c r="F14057" s="33">
        <f t="shared" si="154"/>
        <v>10.787999999999998</v>
      </c>
      <c r="G14057" s="33">
        <v>5</v>
      </c>
      <c r="H14057" s="33">
        <v>0</v>
      </c>
      <c r="I14057" s="33"/>
      <c r="J14057" s="33" t="s">
        <v>799</v>
      </c>
      <c r="K14057" s="33">
        <v>17</v>
      </c>
      <c r="L14057" s="33">
        <v>6</v>
      </c>
      <c r="M14057" s="33">
        <v>9</v>
      </c>
      <c r="N14057" s="33">
        <v>10</v>
      </c>
      <c r="O14057" s="33">
        <v>0</v>
      </c>
      <c r="P14057" s="33">
        <v>5</v>
      </c>
      <c r="Q14057" s="33" t="s">
        <v>586</v>
      </c>
      <c r="R14057" s="33" t="s">
        <v>459</v>
      </c>
      <c r="S14057" s="33">
        <v>0</v>
      </c>
      <c r="T14057" s="33"/>
      <c r="U14057" s="33" t="s">
        <v>455</v>
      </c>
    </row>
    <row r="14058" spans="1:21" x14ac:dyDescent="0.25">
      <c r="A14058">
        <v>2017</v>
      </c>
      <c r="B14058" s="6" t="s">
        <v>73</v>
      </c>
      <c r="C14058" s="33">
        <v>13</v>
      </c>
      <c r="D14058" s="33" t="s">
        <v>842</v>
      </c>
      <c r="E14058" s="33"/>
      <c r="F14058" s="33">
        <f t="shared" si="154"/>
        <v>10.787999999999998</v>
      </c>
      <c r="G14058" s="33">
        <v>6</v>
      </c>
      <c r="H14058" s="33">
        <v>0</v>
      </c>
      <c r="I14058" s="33"/>
      <c r="J14058" s="33" t="s">
        <v>799</v>
      </c>
      <c r="K14058" s="33">
        <v>18</v>
      </c>
      <c r="L14058" s="33">
        <v>10</v>
      </c>
      <c r="M14058" s="33">
        <v>2</v>
      </c>
      <c r="N14058" s="33">
        <v>5</v>
      </c>
      <c r="O14058" s="33">
        <v>0</v>
      </c>
      <c r="P14058" s="33">
        <v>1</v>
      </c>
      <c r="Q14058" s="33" t="s">
        <v>865</v>
      </c>
      <c r="R14058" s="33" t="s">
        <v>459</v>
      </c>
      <c r="S14058" s="33">
        <v>0</v>
      </c>
      <c r="T14058" s="33"/>
      <c r="U14058" s="33" t="s">
        <v>455</v>
      </c>
    </row>
    <row r="14059" spans="1:21" x14ac:dyDescent="0.25">
      <c r="A14059">
        <v>2017</v>
      </c>
      <c r="B14059" s="6" t="s">
        <v>73</v>
      </c>
      <c r="C14059" s="33">
        <v>14</v>
      </c>
      <c r="D14059" s="33" t="s">
        <v>842</v>
      </c>
      <c r="E14059" s="33"/>
      <c r="F14059" s="33">
        <f t="shared" si="154"/>
        <v>10.787999999999998</v>
      </c>
      <c r="G14059" s="33">
        <v>5</v>
      </c>
      <c r="H14059" s="33">
        <v>0</v>
      </c>
      <c r="I14059" s="33"/>
      <c r="J14059" s="33" t="s">
        <v>822</v>
      </c>
      <c r="K14059" s="33">
        <v>12</v>
      </c>
      <c r="L14059" s="33">
        <v>6</v>
      </c>
      <c r="M14059" s="33">
        <v>2</v>
      </c>
      <c r="N14059" s="33">
        <v>0</v>
      </c>
      <c r="O14059" s="33">
        <v>0</v>
      </c>
      <c r="P14059" s="33">
        <v>10</v>
      </c>
      <c r="Q14059" s="33" t="s">
        <v>459</v>
      </c>
      <c r="R14059" s="33" t="s">
        <v>459</v>
      </c>
      <c r="S14059" s="33">
        <v>0</v>
      </c>
      <c r="T14059" s="33"/>
      <c r="U14059" s="33" t="s">
        <v>455</v>
      </c>
    </row>
    <row r="14060" spans="1:21" x14ac:dyDescent="0.25">
      <c r="A14060">
        <v>2017</v>
      </c>
      <c r="B14060" s="6" t="s">
        <v>73</v>
      </c>
      <c r="C14060" s="33">
        <v>15</v>
      </c>
      <c r="D14060" s="33" t="s">
        <v>842</v>
      </c>
      <c r="E14060" s="33"/>
      <c r="F14060" s="33">
        <f t="shared" si="154"/>
        <v>10.787999999999998</v>
      </c>
      <c r="G14060" s="33">
        <v>4</v>
      </c>
      <c r="H14060" s="33">
        <v>0</v>
      </c>
      <c r="I14060" s="33"/>
      <c r="J14060" s="33" t="s">
        <v>830</v>
      </c>
      <c r="K14060" s="33">
        <v>5</v>
      </c>
      <c r="L14060" s="33">
        <v>4</v>
      </c>
      <c r="M14060" s="33">
        <v>2</v>
      </c>
      <c r="N14060" s="33">
        <v>0</v>
      </c>
      <c r="O14060" s="33">
        <v>0</v>
      </c>
      <c r="P14060" s="33">
        <v>0</v>
      </c>
      <c r="Q14060" s="33" t="s">
        <v>459</v>
      </c>
      <c r="R14060" s="33" t="s">
        <v>459</v>
      </c>
      <c r="S14060" s="33">
        <v>100</v>
      </c>
      <c r="T14060" s="33"/>
      <c r="U14060" s="33" t="s">
        <v>455</v>
      </c>
    </row>
    <row r="14061" spans="1:21" x14ac:dyDescent="0.25">
      <c r="A14061">
        <v>2017</v>
      </c>
      <c r="B14061" s="6" t="s">
        <v>73</v>
      </c>
      <c r="C14061" s="33">
        <v>16</v>
      </c>
      <c r="D14061" s="33" t="s">
        <v>842</v>
      </c>
      <c r="E14061" s="33"/>
      <c r="F14061" s="33">
        <f t="shared" si="154"/>
        <v>10.787999999999998</v>
      </c>
      <c r="G14061" s="33">
        <v>31</v>
      </c>
      <c r="H14061" s="33">
        <v>0</v>
      </c>
      <c r="I14061" s="33"/>
      <c r="J14061" s="33" t="s">
        <v>799</v>
      </c>
      <c r="K14061" s="33">
        <v>100</v>
      </c>
      <c r="L14061" s="33">
        <v>80</v>
      </c>
      <c r="M14061" s="33">
        <v>70</v>
      </c>
      <c r="N14061" s="33">
        <v>0</v>
      </c>
      <c r="O14061" s="33">
        <v>0</v>
      </c>
      <c r="P14061" s="33">
        <v>20</v>
      </c>
      <c r="Q14061" s="33" t="s">
        <v>459</v>
      </c>
      <c r="R14061" s="33" t="s">
        <v>459</v>
      </c>
      <c r="S14061" s="33">
        <v>0</v>
      </c>
      <c r="T14061" s="33"/>
      <c r="U14061" s="33" t="s">
        <v>455</v>
      </c>
    </row>
    <row r="14062" spans="1:21" x14ac:dyDescent="0.25">
      <c r="A14062">
        <v>2017</v>
      </c>
      <c r="B14062" s="6" t="s">
        <v>73</v>
      </c>
      <c r="C14062" s="33">
        <v>17</v>
      </c>
      <c r="D14062" s="33" t="s">
        <v>842</v>
      </c>
      <c r="E14062" s="33"/>
      <c r="F14062" s="33">
        <f t="shared" si="154"/>
        <v>10.787999999999998</v>
      </c>
      <c r="G14062" s="33">
        <v>5</v>
      </c>
      <c r="H14062" s="33">
        <v>0</v>
      </c>
      <c r="I14062" s="33"/>
      <c r="J14062" s="33" t="s">
        <v>816</v>
      </c>
      <c r="K14062" s="33">
        <v>14</v>
      </c>
      <c r="L14062" s="33">
        <v>5</v>
      </c>
      <c r="M14062" s="33">
        <v>5</v>
      </c>
      <c r="N14062" s="33">
        <v>0</v>
      </c>
      <c r="O14062" s="33">
        <v>0</v>
      </c>
      <c r="P14062" s="33">
        <v>5</v>
      </c>
      <c r="Q14062" s="33" t="s">
        <v>459</v>
      </c>
      <c r="R14062" s="33" t="s">
        <v>459</v>
      </c>
      <c r="S14062" s="33">
        <v>0</v>
      </c>
      <c r="T14062" s="33"/>
      <c r="U14062" s="33" t="s">
        <v>455</v>
      </c>
    </row>
    <row r="14063" spans="1:21" x14ac:dyDescent="0.25">
      <c r="A14063">
        <v>2017</v>
      </c>
      <c r="B14063" s="6" t="s">
        <v>73</v>
      </c>
      <c r="C14063" s="33">
        <v>18</v>
      </c>
      <c r="D14063" s="33" t="s">
        <v>842</v>
      </c>
      <c r="E14063" s="33"/>
      <c r="F14063" s="33">
        <f t="shared" si="154"/>
        <v>10.787999999999998</v>
      </c>
      <c r="G14063" s="33">
        <v>5</v>
      </c>
      <c r="H14063" s="33">
        <v>0</v>
      </c>
      <c r="I14063" s="33"/>
      <c r="J14063" s="33" t="s">
        <v>846</v>
      </c>
      <c r="K14063" s="33">
        <v>55</v>
      </c>
      <c r="L14063" s="33">
        <v>40</v>
      </c>
      <c r="M14063" s="33">
        <v>35</v>
      </c>
      <c r="N14063" s="33">
        <v>0</v>
      </c>
      <c r="O14063" s="33">
        <v>0</v>
      </c>
      <c r="P14063" s="33">
        <v>75</v>
      </c>
      <c r="Q14063" s="33" t="s">
        <v>459</v>
      </c>
      <c r="R14063" s="33" t="s">
        <v>459</v>
      </c>
      <c r="S14063" s="33">
        <v>0</v>
      </c>
      <c r="T14063" s="33"/>
      <c r="U14063" s="33" t="s">
        <v>455</v>
      </c>
    </row>
    <row r="14064" spans="1:21" x14ac:dyDescent="0.25">
      <c r="A14064">
        <v>2017</v>
      </c>
      <c r="B14064" s="6" t="s">
        <v>73</v>
      </c>
      <c r="C14064" s="33">
        <v>19</v>
      </c>
      <c r="D14064" s="33" t="s">
        <v>842</v>
      </c>
      <c r="E14064" s="33"/>
      <c r="F14064" s="33">
        <f t="shared" si="154"/>
        <v>10.787999999999998</v>
      </c>
      <c r="G14064" s="33">
        <v>2</v>
      </c>
      <c r="H14064" s="33">
        <v>0</v>
      </c>
      <c r="I14064" s="33"/>
      <c r="J14064" s="33" t="s">
        <v>799</v>
      </c>
      <c r="K14064" s="33">
        <v>39</v>
      </c>
      <c r="L14064" s="33">
        <v>25</v>
      </c>
      <c r="M14064" s="33">
        <v>15</v>
      </c>
      <c r="N14064" s="33">
        <v>0</v>
      </c>
      <c r="O14064" s="33">
        <v>0</v>
      </c>
      <c r="P14064" s="33">
        <v>25</v>
      </c>
      <c r="Q14064" s="33" t="s">
        <v>459</v>
      </c>
      <c r="R14064" s="33" t="s">
        <v>459</v>
      </c>
      <c r="S14064" s="33">
        <v>0</v>
      </c>
      <c r="T14064" s="33"/>
      <c r="U14064" s="33" t="s">
        <v>455</v>
      </c>
    </row>
    <row r="14065" spans="1:21" x14ac:dyDescent="0.25">
      <c r="A14065">
        <v>2017</v>
      </c>
      <c r="B14065" s="6" t="s">
        <v>73</v>
      </c>
      <c r="C14065" s="33">
        <v>20</v>
      </c>
      <c r="D14065" s="33" t="s">
        <v>842</v>
      </c>
      <c r="E14065" s="33"/>
      <c r="F14065" s="33">
        <f t="shared" si="154"/>
        <v>10.787999999999998</v>
      </c>
      <c r="G14065" s="33">
        <v>12</v>
      </c>
      <c r="H14065" s="33">
        <v>0</v>
      </c>
      <c r="I14065" s="33"/>
      <c r="J14065" s="33" t="s">
        <v>822</v>
      </c>
      <c r="K14065" s="33">
        <v>15</v>
      </c>
      <c r="L14065" s="33">
        <v>13</v>
      </c>
      <c r="M14065" s="33">
        <v>2</v>
      </c>
      <c r="N14065" s="33">
        <v>0</v>
      </c>
      <c r="O14065" s="33">
        <v>0</v>
      </c>
      <c r="P14065" s="33">
        <v>5</v>
      </c>
      <c r="Q14065" s="33" t="s">
        <v>459</v>
      </c>
      <c r="R14065" s="33" t="s">
        <v>459</v>
      </c>
      <c r="S14065" s="33">
        <v>0</v>
      </c>
      <c r="T14065" s="33"/>
      <c r="U14065" s="33" t="s">
        <v>455</v>
      </c>
    </row>
    <row r="14066" spans="1:21" x14ac:dyDescent="0.25">
      <c r="A14066">
        <v>2017</v>
      </c>
      <c r="B14066" s="33" t="s">
        <v>883</v>
      </c>
      <c r="C14066" s="33">
        <v>1</v>
      </c>
      <c r="D14066" s="33" t="s">
        <v>842</v>
      </c>
      <c r="E14066" s="33">
        <v>1</v>
      </c>
      <c r="F14066" s="33">
        <f xml:space="preserve"> (65*(0.348))</f>
        <v>22.619999999999997</v>
      </c>
      <c r="G14066" s="33">
        <v>22</v>
      </c>
      <c r="H14066" s="33">
        <v>0</v>
      </c>
      <c r="I14066" s="33">
        <f xml:space="preserve"> (SUM(G14066:G14086)-H14066)</f>
        <v>305</v>
      </c>
      <c r="J14066" s="33" t="s">
        <v>846</v>
      </c>
      <c r="K14066" s="33">
        <v>220</v>
      </c>
      <c r="L14066" s="33">
        <v>175</v>
      </c>
      <c r="M14066" s="33">
        <v>50</v>
      </c>
      <c r="N14066" s="33">
        <v>0</v>
      </c>
      <c r="O14066" s="33">
        <v>0</v>
      </c>
      <c r="P14066" s="33">
        <v>55</v>
      </c>
      <c r="Q14066" s="33" t="s">
        <v>459</v>
      </c>
      <c r="R14066" s="33" t="s">
        <v>459</v>
      </c>
      <c r="S14066" s="33">
        <v>0</v>
      </c>
      <c r="T14066" s="33"/>
      <c r="U14066" s="33" t="s">
        <v>455</v>
      </c>
    </row>
    <row r="14067" spans="1:21" x14ac:dyDescent="0.25">
      <c r="A14067">
        <v>2017</v>
      </c>
      <c r="B14067" s="33" t="s">
        <v>883</v>
      </c>
      <c r="C14067" s="33">
        <v>2</v>
      </c>
      <c r="D14067" s="33" t="s">
        <v>842</v>
      </c>
      <c r="E14067" s="33"/>
      <c r="F14067" s="33">
        <f t="shared" ref="F14067:F14086" si="155" xml:space="preserve"> (65*(0.348))</f>
        <v>22.619999999999997</v>
      </c>
      <c r="G14067" s="33">
        <v>30</v>
      </c>
      <c r="H14067" s="33">
        <v>0</v>
      </c>
      <c r="I14067" s="33"/>
      <c r="J14067" s="33" t="s">
        <v>799</v>
      </c>
      <c r="K14067" s="33">
        <v>45</v>
      </c>
      <c r="L14067" s="33">
        <v>32</v>
      </c>
      <c r="M14067" s="33">
        <v>20</v>
      </c>
      <c r="N14067" s="33">
        <v>0</v>
      </c>
      <c r="O14067" s="33">
        <v>0</v>
      </c>
      <c r="P14067" s="33">
        <v>30</v>
      </c>
      <c r="Q14067" s="33" t="s">
        <v>459</v>
      </c>
      <c r="R14067" s="33" t="s">
        <v>459</v>
      </c>
      <c r="S14067" s="33">
        <v>0</v>
      </c>
      <c r="T14067" s="33"/>
      <c r="U14067" s="33" t="s">
        <v>884</v>
      </c>
    </row>
    <row r="14068" spans="1:21" x14ac:dyDescent="0.25">
      <c r="A14068">
        <v>2017</v>
      </c>
      <c r="B14068" s="33" t="s">
        <v>883</v>
      </c>
      <c r="C14068" s="33">
        <v>3</v>
      </c>
      <c r="D14068" s="33" t="s">
        <v>842</v>
      </c>
      <c r="E14068" s="33"/>
      <c r="F14068" s="33">
        <f t="shared" si="155"/>
        <v>22.619999999999997</v>
      </c>
      <c r="G14068" s="33">
        <v>5</v>
      </c>
      <c r="H14068" s="33">
        <v>0</v>
      </c>
      <c r="I14068" s="33"/>
      <c r="J14068" s="33" t="s">
        <v>802</v>
      </c>
      <c r="K14068" s="33">
        <v>22</v>
      </c>
      <c r="L14068" s="33">
        <v>16</v>
      </c>
      <c r="M14068" s="33">
        <v>13</v>
      </c>
      <c r="N14068" s="33">
        <v>0</v>
      </c>
      <c r="O14068" s="33">
        <v>0</v>
      </c>
      <c r="P14068" s="33">
        <v>25</v>
      </c>
      <c r="Q14068" s="33" t="s">
        <v>459</v>
      </c>
      <c r="R14068" s="33" t="s">
        <v>459</v>
      </c>
      <c r="S14068" s="33">
        <v>0</v>
      </c>
      <c r="T14068" s="33"/>
      <c r="U14068" s="33" t="s">
        <v>455</v>
      </c>
    </row>
    <row r="14069" spans="1:21" x14ac:dyDescent="0.25">
      <c r="A14069">
        <v>2017</v>
      </c>
      <c r="B14069" s="33" t="s">
        <v>883</v>
      </c>
      <c r="C14069" s="33">
        <v>4</v>
      </c>
      <c r="D14069" s="33" t="s">
        <v>842</v>
      </c>
      <c r="E14069" s="33"/>
      <c r="F14069" s="33">
        <f t="shared" si="155"/>
        <v>22.619999999999997</v>
      </c>
      <c r="G14069" s="33">
        <v>20</v>
      </c>
      <c r="H14069" s="33">
        <v>0</v>
      </c>
      <c r="I14069" s="33"/>
      <c r="J14069" s="33" t="s">
        <v>885</v>
      </c>
      <c r="K14069" s="33">
        <v>30</v>
      </c>
      <c r="L14069" s="33">
        <v>25</v>
      </c>
      <c r="M14069" s="33">
        <v>20</v>
      </c>
      <c r="N14069" s="33">
        <v>0</v>
      </c>
      <c r="O14069" s="33">
        <v>0</v>
      </c>
      <c r="P14069" s="33">
        <v>20</v>
      </c>
      <c r="Q14069" s="33" t="s">
        <v>459</v>
      </c>
      <c r="R14069" s="33" t="s">
        <v>459</v>
      </c>
      <c r="S14069" s="33">
        <v>0</v>
      </c>
      <c r="T14069" s="33"/>
      <c r="U14069" s="33" t="s">
        <v>886</v>
      </c>
    </row>
    <row r="14070" spans="1:21" x14ac:dyDescent="0.25">
      <c r="A14070">
        <v>2017</v>
      </c>
      <c r="B14070" s="33" t="s">
        <v>883</v>
      </c>
      <c r="C14070" s="33">
        <v>5</v>
      </c>
      <c r="D14070" s="33" t="s">
        <v>842</v>
      </c>
      <c r="E14070" s="33"/>
      <c r="F14070" s="33">
        <f t="shared" si="155"/>
        <v>22.619999999999997</v>
      </c>
      <c r="G14070" s="33">
        <v>4</v>
      </c>
      <c r="H14070" s="33">
        <v>0</v>
      </c>
      <c r="I14070" s="33"/>
      <c r="J14070" s="33" t="s">
        <v>839</v>
      </c>
      <c r="K14070" s="33">
        <v>5</v>
      </c>
      <c r="L14070" s="33">
        <v>4</v>
      </c>
      <c r="M14070" s="33">
        <v>2</v>
      </c>
      <c r="N14070" s="33">
        <v>0</v>
      </c>
      <c r="O14070" s="33">
        <v>0</v>
      </c>
      <c r="P14070" s="33">
        <v>0</v>
      </c>
      <c r="Q14070" s="33" t="s">
        <v>459</v>
      </c>
      <c r="R14070" s="33" t="s">
        <v>459</v>
      </c>
      <c r="S14070" s="33">
        <v>0</v>
      </c>
      <c r="T14070" s="33"/>
      <c r="U14070" s="33" t="s">
        <v>455</v>
      </c>
    </row>
    <row r="14071" spans="1:21" x14ac:dyDescent="0.25">
      <c r="A14071">
        <v>2017</v>
      </c>
      <c r="B14071" s="33" t="s">
        <v>883</v>
      </c>
      <c r="C14071" s="33">
        <v>6</v>
      </c>
      <c r="D14071" s="33" t="s">
        <v>842</v>
      </c>
      <c r="E14071" s="33"/>
      <c r="F14071" s="33">
        <f t="shared" si="155"/>
        <v>22.619999999999997</v>
      </c>
      <c r="G14071" s="33">
        <v>6</v>
      </c>
      <c r="H14071" s="33">
        <v>0</v>
      </c>
      <c r="I14071" s="33"/>
      <c r="J14071" s="33" t="s">
        <v>839</v>
      </c>
      <c r="K14071" s="33">
        <v>8</v>
      </c>
      <c r="L14071" s="33">
        <v>7</v>
      </c>
      <c r="M14071" s="33">
        <v>2</v>
      </c>
      <c r="N14071" s="33">
        <v>0</v>
      </c>
      <c r="O14071" s="33">
        <v>0</v>
      </c>
      <c r="P14071" s="33">
        <v>0</v>
      </c>
      <c r="Q14071" s="33" t="s">
        <v>459</v>
      </c>
      <c r="R14071" s="33" t="s">
        <v>459</v>
      </c>
      <c r="S14071" s="33">
        <v>0</v>
      </c>
      <c r="T14071" s="33"/>
      <c r="U14071" s="33" t="s">
        <v>455</v>
      </c>
    </row>
    <row r="14072" spans="1:21" x14ac:dyDescent="0.25">
      <c r="A14072">
        <v>2017</v>
      </c>
      <c r="B14072" s="33" t="s">
        <v>883</v>
      </c>
      <c r="C14072" s="33">
        <v>7</v>
      </c>
      <c r="D14072" s="33" t="s">
        <v>842</v>
      </c>
      <c r="E14072" s="33"/>
      <c r="F14072" s="33">
        <f t="shared" si="155"/>
        <v>22.619999999999997</v>
      </c>
      <c r="G14072" s="33">
        <v>4</v>
      </c>
      <c r="H14072" s="33">
        <v>0</v>
      </c>
      <c r="I14072" s="33"/>
      <c r="J14072" s="33" t="s">
        <v>802</v>
      </c>
      <c r="K14072" s="33">
        <v>9</v>
      </c>
      <c r="L14072" s="33">
        <v>4</v>
      </c>
      <c r="M14072" s="33">
        <v>3</v>
      </c>
      <c r="N14072" s="33">
        <v>0</v>
      </c>
      <c r="O14072" s="33">
        <v>0</v>
      </c>
      <c r="P14072" s="33">
        <v>75</v>
      </c>
      <c r="Q14072" s="33" t="s">
        <v>459</v>
      </c>
      <c r="R14072" s="33" t="s">
        <v>459</v>
      </c>
      <c r="S14072" s="33">
        <v>0</v>
      </c>
      <c r="T14072" s="33"/>
      <c r="U14072" s="33" t="s">
        <v>455</v>
      </c>
    </row>
    <row r="14073" spans="1:21" x14ac:dyDescent="0.25">
      <c r="A14073">
        <v>2017</v>
      </c>
      <c r="B14073" s="33" t="s">
        <v>883</v>
      </c>
      <c r="C14073" s="33">
        <v>8</v>
      </c>
      <c r="D14073" s="33" t="s">
        <v>842</v>
      </c>
      <c r="E14073" s="33"/>
      <c r="F14073" s="33">
        <f t="shared" si="155"/>
        <v>22.619999999999997</v>
      </c>
      <c r="G14073" s="33">
        <v>11</v>
      </c>
      <c r="H14073" s="33">
        <v>0</v>
      </c>
      <c r="I14073" s="33"/>
      <c r="J14073" s="33" t="s">
        <v>885</v>
      </c>
      <c r="K14073" s="33">
        <v>16</v>
      </c>
      <c r="L14073" s="33">
        <v>14</v>
      </c>
      <c r="M14073" s="33">
        <v>10</v>
      </c>
      <c r="N14073" s="33">
        <v>0</v>
      </c>
      <c r="O14073" s="33">
        <v>0</v>
      </c>
      <c r="P14073" s="33">
        <v>25</v>
      </c>
      <c r="Q14073" s="33" t="s">
        <v>459</v>
      </c>
      <c r="R14073" s="33" t="s">
        <v>459</v>
      </c>
      <c r="S14073" s="33">
        <v>0</v>
      </c>
      <c r="T14073" s="33"/>
      <c r="U14073" s="33" t="s">
        <v>887</v>
      </c>
    </row>
    <row r="14074" spans="1:21" x14ac:dyDescent="0.25">
      <c r="A14074">
        <v>2017</v>
      </c>
      <c r="B14074" s="33" t="s">
        <v>883</v>
      </c>
      <c r="C14074" s="33">
        <v>9</v>
      </c>
      <c r="D14074" s="33" t="s">
        <v>842</v>
      </c>
      <c r="E14074" s="33"/>
      <c r="F14074" s="33">
        <f t="shared" si="155"/>
        <v>22.619999999999997</v>
      </c>
      <c r="G14074" s="33">
        <v>35</v>
      </c>
      <c r="H14074" s="33">
        <v>0</v>
      </c>
      <c r="I14074" s="33"/>
      <c r="J14074" s="33" t="s">
        <v>846</v>
      </c>
      <c r="K14074" s="33">
        <v>250</v>
      </c>
      <c r="L14074" s="33">
        <v>110</v>
      </c>
      <c r="M14074" s="33">
        <v>100</v>
      </c>
      <c r="N14074" s="33">
        <v>0</v>
      </c>
      <c r="O14074" s="33">
        <v>0</v>
      </c>
      <c r="P14074" s="33">
        <v>50</v>
      </c>
      <c r="Q14074" s="33" t="s">
        <v>459</v>
      </c>
      <c r="R14074" s="33" t="s">
        <v>459</v>
      </c>
      <c r="S14074" s="33">
        <v>10</v>
      </c>
      <c r="T14074" s="33"/>
      <c r="U14074" s="33" t="s">
        <v>861</v>
      </c>
    </row>
    <row r="14075" spans="1:21" x14ac:dyDescent="0.25">
      <c r="A14075">
        <v>2017</v>
      </c>
      <c r="B14075" s="33" t="s">
        <v>883</v>
      </c>
      <c r="C14075" s="33">
        <v>10</v>
      </c>
      <c r="D14075" s="33" t="s">
        <v>842</v>
      </c>
      <c r="E14075" s="33"/>
      <c r="F14075" s="33">
        <f t="shared" si="155"/>
        <v>22.619999999999997</v>
      </c>
      <c r="G14075" s="33">
        <v>12</v>
      </c>
      <c r="H14075" s="33">
        <v>0</v>
      </c>
      <c r="I14075" s="33"/>
      <c r="J14075" s="33" t="s">
        <v>802</v>
      </c>
      <c r="K14075" s="33">
        <v>35</v>
      </c>
      <c r="L14075" s="33">
        <v>22</v>
      </c>
      <c r="M14075" s="33">
        <v>15</v>
      </c>
      <c r="N14075" s="33">
        <v>0</v>
      </c>
      <c r="O14075" s="33">
        <v>0</v>
      </c>
      <c r="P14075" s="33">
        <v>50</v>
      </c>
      <c r="Q14075" s="33" t="s">
        <v>459</v>
      </c>
      <c r="R14075" s="33" t="s">
        <v>459</v>
      </c>
      <c r="S14075" s="33">
        <v>0</v>
      </c>
      <c r="T14075" s="33"/>
      <c r="U14075" s="33" t="s">
        <v>850</v>
      </c>
    </row>
    <row r="14076" spans="1:21" x14ac:dyDescent="0.25">
      <c r="A14076">
        <v>2017</v>
      </c>
      <c r="B14076" s="33" t="s">
        <v>883</v>
      </c>
      <c r="C14076" s="33">
        <v>11</v>
      </c>
      <c r="D14076" s="33" t="s">
        <v>842</v>
      </c>
      <c r="E14076" s="33"/>
      <c r="F14076" s="33">
        <f t="shared" si="155"/>
        <v>22.619999999999997</v>
      </c>
      <c r="G14076" s="33">
        <v>5</v>
      </c>
      <c r="H14076" s="33">
        <v>0</v>
      </c>
      <c r="I14076" s="33"/>
      <c r="J14076" s="33" t="s">
        <v>885</v>
      </c>
      <c r="K14076" s="33">
        <v>30</v>
      </c>
      <c r="L14076" s="33">
        <v>25</v>
      </c>
      <c r="M14076" s="33">
        <v>20</v>
      </c>
      <c r="N14076" s="33">
        <v>0</v>
      </c>
      <c r="O14076" s="33">
        <v>0</v>
      </c>
      <c r="P14076" s="33">
        <v>5</v>
      </c>
      <c r="Q14076" s="33" t="s">
        <v>459</v>
      </c>
      <c r="R14076" s="33" t="s">
        <v>459</v>
      </c>
      <c r="S14076" s="33">
        <v>0</v>
      </c>
      <c r="T14076" s="33"/>
      <c r="U14076" s="33" t="s">
        <v>888</v>
      </c>
    </row>
    <row r="14077" spans="1:21" x14ac:dyDescent="0.25">
      <c r="A14077">
        <v>2017</v>
      </c>
      <c r="B14077" s="33" t="s">
        <v>883</v>
      </c>
      <c r="C14077" s="33">
        <v>12</v>
      </c>
      <c r="D14077" s="33" t="s">
        <v>842</v>
      </c>
      <c r="E14077" s="33"/>
      <c r="F14077" s="33">
        <f t="shared" si="155"/>
        <v>22.619999999999997</v>
      </c>
      <c r="G14077" s="33">
        <v>1</v>
      </c>
      <c r="H14077" s="33">
        <v>0</v>
      </c>
      <c r="I14077" s="33"/>
      <c r="J14077" s="33" t="s">
        <v>799</v>
      </c>
      <c r="K14077" s="33">
        <v>20</v>
      </c>
      <c r="L14077" s="33">
        <v>14</v>
      </c>
      <c r="M14077" s="33">
        <v>12</v>
      </c>
      <c r="N14077" s="33">
        <v>0</v>
      </c>
      <c r="O14077" s="33">
        <v>0</v>
      </c>
      <c r="P14077" s="33">
        <v>5</v>
      </c>
      <c r="Q14077" s="33" t="s">
        <v>459</v>
      </c>
      <c r="R14077" s="33" t="s">
        <v>459</v>
      </c>
      <c r="S14077" s="33">
        <v>0</v>
      </c>
      <c r="T14077" s="33"/>
      <c r="U14077" s="33" t="s">
        <v>455</v>
      </c>
    </row>
    <row r="14078" spans="1:21" x14ac:dyDescent="0.25">
      <c r="A14078">
        <v>2017</v>
      </c>
      <c r="B14078" s="33" t="s">
        <v>883</v>
      </c>
      <c r="C14078" s="33">
        <v>13</v>
      </c>
      <c r="D14078" s="33" t="s">
        <v>842</v>
      </c>
      <c r="E14078" s="33"/>
      <c r="F14078" s="33">
        <f t="shared" si="155"/>
        <v>22.619999999999997</v>
      </c>
      <c r="G14078" s="33">
        <v>20</v>
      </c>
      <c r="H14078" s="33">
        <v>0</v>
      </c>
      <c r="I14078" s="33"/>
      <c r="J14078" s="33" t="s">
        <v>846</v>
      </c>
      <c r="K14078" s="33">
        <v>115</v>
      </c>
      <c r="L14078" s="33">
        <v>90</v>
      </c>
      <c r="M14078" s="33">
        <v>55</v>
      </c>
      <c r="N14078" s="33">
        <v>0</v>
      </c>
      <c r="O14078" s="33">
        <v>0</v>
      </c>
      <c r="P14078" s="33">
        <v>25</v>
      </c>
      <c r="Q14078" s="33" t="s">
        <v>459</v>
      </c>
      <c r="R14078" s="33" t="s">
        <v>459</v>
      </c>
      <c r="S14078" s="33">
        <v>0</v>
      </c>
      <c r="T14078" s="33"/>
      <c r="U14078" s="33" t="s">
        <v>455</v>
      </c>
    </row>
    <row r="14079" spans="1:21" x14ac:dyDescent="0.25">
      <c r="A14079">
        <v>2017</v>
      </c>
      <c r="B14079" s="33" t="s">
        <v>883</v>
      </c>
      <c r="C14079" s="33">
        <v>14</v>
      </c>
      <c r="D14079" s="33" t="s">
        <v>842</v>
      </c>
      <c r="E14079" s="33"/>
      <c r="F14079" s="33">
        <f t="shared" si="155"/>
        <v>22.619999999999997</v>
      </c>
      <c r="G14079" s="33">
        <v>25</v>
      </c>
      <c r="H14079" s="33">
        <v>0</v>
      </c>
      <c r="I14079" s="33"/>
      <c r="J14079" s="33" t="s">
        <v>885</v>
      </c>
      <c r="K14079" s="33">
        <v>35</v>
      </c>
      <c r="L14079" s="33">
        <v>25</v>
      </c>
      <c r="M14079" s="33">
        <v>25</v>
      </c>
      <c r="N14079" s="33">
        <v>0</v>
      </c>
      <c r="O14079" s="33">
        <v>0</v>
      </c>
      <c r="P14079" s="33">
        <v>5</v>
      </c>
      <c r="Q14079" s="33" t="s">
        <v>459</v>
      </c>
      <c r="R14079" s="33" t="s">
        <v>459</v>
      </c>
      <c r="S14079" s="33">
        <v>0</v>
      </c>
      <c r="T14079" s="33"/>
      <c r="U14079" s="33" t="s">
        <v>888</v>
      </c>
    </row>
    <row r="14080" spans="1:21" x14ac:dyDescent="0.25">
      <c r="A14080">
        <v>2017</v>
      </c>
      <c r="B14080" s="33" t="s">
        <v>883</v>
      </c>
      <c r="C14080" s="33">
        <v>15</v>
      </c>
      <c r="D14080" s="33" t="s">
        <v>842</v>
      </c>
      <c r="E14080" s="33"/>
      <c r="F14080" s="33">
        <f t="shared" si="155"/>
        <v>22.619999999999997</v>
      </c>
      <c r="G14080" s="33">
        <v>2</v>
      </c>
      <c r="H14080" s="33">
        <v>0</v>
      </c>
      <c r="I14080" s="33"/>
      <c r="J14080" s="33" t="s">
        <v>799</v>
      </c>
      <c r="K14080" s="33">
        <v>6</v>
      </c>
      <c r="L14080" s="33">
        <v>5</v>
      </c>
      <c r="M14080" s="33">
        <v>7</v>
      </c>
      <c r="N14080" s="33">
        <v>0</v>
      </c>
      <c r="O14080" s="33">
        <v>0</v>
      </c>
      <c r="P14080" s="33">
        <v>1</v>
      </c>
      <c r="Q14080" s="33" t="s">
        <v>586</v>
      </c>
      <c r="R14080" s="33" t="s">
        <v>459</v>
      </c>
      <c r="S14080" s="33">
        <v>5</v>
      </c>
      <c r="T14080" s="33"/>
      <c r="U14080" s="33" t="s">
        <v>455</v>
      </c>
    </row>
    <row r="14081" spans="1:21" x14ac:dyDescent="0.25">
      <c r="A14081">
        <v>2017</v>
      </c>
      <c r="B14081" s="33" t="s">
        <v>883</v>
      </c>
      <c r="C14081" s="33">
        <v>16</v>
      </c>
      <c r="D14081" s="33" t="s">
        <v>842</v>
      </c>
      <c r="E14081" s="33"/>
      <c r="F14081" s="33">
        <f t="shared" si="155"/>
        <v>22.619999999999997</v>
      </c>
      <c r="G14081" s="33">
        <v>30</v>
      </c>
      <c r="H14081" s="33">
        <v>0</v>
      </c>
      <c r="I14081" s="33"/>
      <c r="J14081" s="33" t="s">
        <v>802</v>
      </c>
      <c r="K14081" s="33">
        <v>225</v>
      </c>
      <c r="L14081" s="33">
        <v>45</v>
      </c>
      <c r="M14081" s="33">
        <v>15</v>
      </c>
      <c r="N14081" s="33">
        <v>0</v>
      </c>
      <c r="O14081" s="33">
        <v>0</v>
      </c>
      <c r="P14081" s="33">
        <v>20</v>
      </c>
      <c r="Q14081" s="33" t="s">
        <v>459</v>
      </c>
      <c r="R14081" s="33" t="s">
        <v>459</v>
      </c>
      <c r="S14081" s="33">
        <v>0</v>
      </c>
      <c r="T14081" s="33"/>
      <c r="U14081" s="33" t="s">
        <v>889</v>
      </c>
    </row>
    <row r="14082" spans="1:21" x14ac:dyDescent="0.25">
      <c r="A14082">
        <v>2017</v>
      </c>
      <c r="B14082" s="33" t="s">
        <v>883</v>
      </c>
      <c r="C14082" s="33">
        <v>17</v>
      </c>
      <c r="D14082" s="33" t="s">
        <v>842</v>
      </c>
      <c r="E14082" s="33"/>
      <c r="F14082" s="33">
        <f t="shared" si="155"/>
        <v>22.619999999999997</v>
      </c>
      <c r="G14082" s="33">
        <v>20</v>
      </c>
      <c r="H14082" s="33">
        <v>0</v>
      </c>
      <c r="I14082" s="33"/>
      <c r="J14082" s="33" t="s">
        <v>846</v>
      </c>
      <c r="K14082" s="33">
        <v>300</v>
      </c>
      <c r="L14082" s="33">
        <v>220</v>
      </c>
      <c r="M14082" s="33">
        <v>45</v>
      </c>
      <c r="N14082" s="33">
        <v>0</v>
      </c>
      <c r="O14082" s="33">
        <v>0</v>
      </c>
      <c r="P14082" s="33">
        <v>55</v>
      </c>
      <c r="Q14082" s="33" t="s">
        <v>459</v>
      </c>
      <c r="R14082" s="33" t="s">
        <v>459</v>
      </c>
      <c r="S14082" s="33">
        <v>10</v>
      </c>
      <c r="T14082" s="33"/>
      <c r="U14082" s="33" t="s">
        <v>455</v>
      </c>
    </row>
    <row r="14083" spans="1:21" x14ac:dyDescent="0.25">
      <c r="A14083">
        <v>2017</v>
      </c>
      <c r="B14083" s="33" t="s">
        <v>883</v>
      </c>
      <c r="C14083" s="33">
        <v>18</v>
      </c>
      <c r="D14083" s="33" t="s">
        <v>842</v>
      </c>
      <c r="E14083" s="33"/>
      <c r="F14083" s="33">
        <f t="shared" si="155"/>
        <v>22.619999999999997</v>
      </c>
      <c r="G14083" s="33">
        <v>25</v>
      </c>
      <c r="H14083" s="33">
        <v>0</v>
      </c>
      <c r="I14083" s="33"/>
      <c r="J14083" s="33" t="s">
        <v>885</v>
      </c>
      <c r="K14083" s="33">
        <v>30</v>
      </c>
      <c r="L14083" s="33">
        <v>17</v>
      </c>
      <c r="M14083" s="33">
        <v>21</v>
      </c>
      <c r="N14083" s="33">
        <v>0</v>
      </c>
      <c r="O14083" s="33">
        <v>0</v>
      </c>
      <c r="P14083" s="33">
        <v>1</v>
      </c>
      <c r="Q14083" s="33" t="s">
        <v>459</v>
      </c>
      <c r="R14083" s="33" t="s">
        <v>459</v>
      </c>
      <c r="S14083" s="33">
        <v>0</v>
      </c>
      <c r="T14083" s="33"/>
      <c r="U14083" s="33" t="s">
        <v>890</v>
      </c>
    </row>
    <row r="14084" spans="1:21" x14ac:dyDescent="0.25">
      <c r="A14084">
        <v>2017</v>
      </c>
      <c r="B14084" s="33" t="s">
        <v>883</v>
      </c>
      <c r="C14084" s="33">
        <v>19</v>
      </c>
      <c r="D14084" s="33" t="s">
        <v>842</v>
      </c>
      <c r="E14084" s="33"/>
      <c r="F14084" s="33">
        <f t="shared" si="155"/>
        <v>22.619999999999997</v>
      </c>
      <c r="G14084" s="33">
        <v>2</v>
      </c>
      <c r="H14084" s="33">
        <v>0</v>
      </c>
      <c r="I14084" s="33"/>
      <c r="J14084" s="33" t="s">
        <v>885</v>
      </c>
      <c r="K14084" s="33">
        <v>26</v>
      </c>
      <c r="L14084" s="33">
        <v>20</v>
      </c>
      <c r="M14084" s="33">
        <v>31</v>
      </c>
      <c r="N14084" s="33">
        <v>0</v>
      </c>
      <c r="O14084" s="33">
        <v>0</v>
      </c>
      <c r="P14084" s="33">
        <v>1</v>
      </c>
      <c r="Q14084" s="33" t="s">
        <v>459</v>
      </c>
      <c r="R14084" s="33" t="s">
        <v>459</v>
      </c>
      <c r="S14084" s="33">
        <v>0</v>
      </c>
      <c r="T14084" s="33"/>
      <c r="U14084" s="33" t="s">
        <v>890</v>
      </c>
    </row>
    <row r="14085" spans="1:21" x14ac:dyDescent="0.25">
      <c r="A14085">
        <v>2017</v>
      </c>
      <c r="B14085" s="33" t="s">
        <v>883</v>
      </c>
      <c r="C14085" s="33">
        <v>20</v>
      </c>
      <c r="D14085" s="33" t="s">
        <v>842</v>
      </c>
      <c r="E14085" s="33"/>
      <c r="F14085" s="33">
        <f t="shared" si="155"/>
        <v>22.619999999999997</v>
      </c>
      <c r="G14085" s="33">
        <v>16</v>
      </c>
      <c r="H14085" s="33">
        <v>0</v>
      </c>
      <c r="I14085" s="33"/>
      <c r="J14085" s="33" t="s">
        <v>846</v>
      </c>
      <c r="K14085" s="33">
        <v>55</v>
      </c>
      <c r="L14085" s="33">
        <v>50</v>
      </c>
      <c r="M14085" s="33">
        <v>35</v>
      </c>
      <c r="N14085" s="33">
        <v>0</v>
      </c>
      <c r="O14085" s="33">
        <v>0</v>
      </c>
      <c r="P14085" s="33">
        <v>20</v>
      </c>
      <c r="Q14085" s="33" t="s">
        <v>459</v>
      </c>
      <c r="R14085" s="33" t="s">
        <v>459</v>
      </c>
      <c r="S14085" s="33">
        <v>20</v>
      </c>
      <c r="T14085" s="33"/>
      <c r="U14085" s="33" t="s">
        <v>455</v>
      </c>
    </row>
    <row r="14086" spans="1:21" x14ac:dyDescent="0.25">
      <c r="A14086">
        <v>2017</v>
      </c>
      <c r="B14086" s="33" t="s">
        <v>883</v>
      </c>
      <c r="C14086" s="33">
        <v>21</v>
      </c>
      <c r="D14086" s="33" t="s">
        <v>842</v>
      </c>
      <c r="E14086" s="33"/>
      <c r="F14086" s="33">
        <f t="shared" si="155"/>
        <v>22.619999999999997</v>
      </c>
      <c r="G14086" s="33">
        <v>10</v>
      </c>
      <c r="H14086" s="33">
        <v>0</v>
      </c>
      <c r="I14086" s="33"/>
      <c r="J14086" s="33" t="s">
        <v>806</v>
      </c>
      <c r="K14086" s="33">
        <v>19</v>
      </c>
      <c r="L14086" s="33">
        <v>12</v>
      </c>
      <c r="M14086" s="33">
        <v>6</v>
      </c>
      <c r="N14086" s="33">
        <v>0</v>
      </c>
      <c r="O14086" s="33">
        <v>0</v>
      </c>
      <c r="P14086" s="33">
        <v>0</v>
      </c>
      <c r="Q14086" s="33" t="s">
        <v>459</v>
      </c>
      <c r="R14086" s="33" t="s">
        <v>459</v>
      </c>
      <c r="S14086" s="33">
        <v>0</v>
      </c>
      <c r="T14086" s="33"/>
      <c r="U14086" s="33" t="s">
        <v>455</v>
      </c>
    </row>
    <row r="14087" spans="1:21" x14ac:dyDescent="0.25">
      <c r="A14087">
        <v>2017</v>
      </c>
      <c r="B14087" s="33" t="s">
        <v>883</v>
      </c>
      <c r="C14087" s="33">
        <v>1</v>
      </c>
      <c r="D14087" s="33" t="s">
        <v>842</v>
      </c>
      <c r="E14087" s="33">
        <v>2</v>
      </c>
      <c r="F14087" s="33">
        <f xml:space="preserve"> (52*(0.348))</f>
        <v>18.096</v>
      </c>
      <c r="G14087" s="33">
        <v>5</v>
      </c>
      <c r="H14087" s="33">
        <v>0</v>
      </c>
      <c r="I14087" s="33">
        <f xml:space="preserve"> (SUM(G14087:G14116)-H14087)</f>
        <v>456</v>
      </c>
      <c r="J14087" s="33" t="s">
        <v>885</v>
      </c>
      <c r="K14087" s="33">
        <v>15</v>
      </c>
      <c r="L14087" s="33">
        <v>12</v>
      </c>
      <c r="M14087" s="33">
        <v>15</v>
      </c>
      <c r="N14087" s="33">
        <v>0</v>
      </c>
      <c r="O14087" s="33">
        <v>0</v>
      </c>
      <c r="P14087" s="33">
        <v>0</v>
      </c>
      <c r="Q14087" s="33" t="s">
        <v>459</v>
      </c>
      <c r="R14087" s="33" t="s">
        <v>459</v>
      </c>
      <c r="S14087" s="33">
        <v>0</v>
      </c>
      <c r="T14087" s="33"/>
      <c r="U14087" s="33" t="s">
        <v>890</v>
      </c>
    </row>
    <row r="14088" spans="1:21" x14ac:dyDescent="0.25">
      <c r="A14088">
        <v>2017</v>
      </c>
      <c r="B14088" s="33" t="s">
        <v>883</v>
      </c>
      <c r="C14088" s="33">
        <v>2</v>
      </c>
      <c r="D14088" s="33" t="s">
        <v>842</v>
      </c>
      <c r="E14088" s="33"/>
      <c r="F14088" s="33">
        <f t="shared" ref="F14088:F14116" si="156" xml:space="preserve"> (52*(0.348))</f>
        <v>18.096</v>
      </c>
      <c r="G14088" s="33">
        <v>6</v>
      </c>
      <c r="H14088" s="33">
        <v>0</v>
      </c>
      <c r="I14088" s="33"/>
      <c r="J14088" s="33" t="s">
        <v>807</v>
      </c>
      <c r="K14088" s="33">
        <v>18</v>
      </c>
      <c r="L14088" s="33">
        <v>10</v>
      </c>
      <c r="M14088" s="33">
        <v>9</v>
      </c>
      <c r="N14088" s="33">
        <v>25</v>
      </c>
      <c r="O14088" s="33">
        <v>0</v>
      </c>
      <c r="P14088" s="33">
        <v>10</v>
      </c>
      <c r="Q14088" s="33" t="s">
        <v>586</v>
      </c>
      <c r="R14088" s="33" t="s">
        <v>459</v>
      </c>
      <c r="S14088" s="33">
        <v>0</v>
      </c>
      <c r="T14088" s="33"/>
      <c r="U14088" s="33" t="s">
        <v>455</v>
      </c>
    </row>
    <row r="14089" spans="1:21" x14ac:dyDescent="0.25">
      <c r="A14089">
        <v>2017</v>
      </c>
      <c r="B14089" s="33" t="s">
        <v>883</v>
      </c>
      <c r="C14089" s="33">
        <v>3</v>
      </c>
      <c r="D14089" s="33" t="s">
        <v>842</v>
      </c>
      <c r="E14089" s="33"/>
      <c r="F14089" s="33">
        <f t="shared" si="156"/>
        <v>18.096</v>
      </c>
      <c r="G14089" s="33">
        <v>0</v>
      </c>
      <c r="H14089" s="33">
        <v>0</v>
      </c>
      <c r="I14089" s="33"/>
      <c r="J14089" s="33" t="s">
        <v>885</v>
      </c>
      <c r="K14089" s="33">
        <v>25</v>
      </c>
      <c r="L14089" s="33">
        <v>20</v>
      </c>
      <c r="M14089" s="33">
        <v>15</v>
      </c>
      <c r="N14089" s="33">
        <v>0</v>
      </c>
      <c r="O14089" s="33">
        <v>0</v>
      </c>
      <c r="P14089" s="33">
        <v>100</v>
      </c>
      <c r="Q14089" s="33" t="s">
        <v>459</v>
      </c>
      <c r="R14089" s="33" t="s">
        <v>459</v>
      </c>
      <c r="S14089" s="33">
        <v>0</v>
      </c>
      <c r="T14089" s="33"/>
      <c r="U14089" s="33" t="s">
        <v>890</v>
      </c>
    </row>
    <row r="14090" spans="1:21" x14ac:dyDescent="0.25">
      <c r="A14090">
        <v>2017</v>
      </c>
      <c r="B14090" s="33" t="s">
        <v>883</v>
      </c>
      <c r="C14090" s="33">
        <v>4</v>
      </c>
      <c r="D14090" s="33" t="s">
        <v>842</v>
      </c>
      <c r="E14090" s="33"/>
      <c r="F14090" s="33">
        <f t="shared" si="156"/>
        <v>18.096</v>
      </c>
      <c r="G14090" s="33">
        <v>22</v>
      </c>
      <c r="H14090" s="33">
        <v>0</v>
      </c>
      <c r="I14090" s="33"/>
      <c r="J14090" s="33" t="s">
        <v>807</v>
      </c>
      <c r="K14090" s="33">
        <v>40</v>
      </c>
      <c r="L14090" s="33">
        <v>25</v>
      </c>
      <c r="M14090" s="33">
        <v>10</v>
      </c>
      <c r="N14090" s="33">
        <v>0</v>
      </c>
      <c r="O14090" s="33">
        <v>0</v>
      </c>
      <c r="P14090" s="33">
        <v>5</v>
      </c>
      <c r="Q14090" s="33" t="s">
        <v>459</v>
      </c>
      <c r="R14090" s="33" t="s">
        <v>459</v>
      </c>
      <c r="S14090" s="33">
        <v>0</v>
      </c>
      <c r="T14090" s="33"/>
      <c r="U14090" s="33" t="s">
        <v>455</v>
      </c>
    </row>
    <row r="14091" spans="1:21" x14ac:dyDescent="0.25">
      <c r="A14091">
        <v>2017</v>
      </c>
      <c r="B14091" s="33" t="s">
        <v>883</v>
      </c>
      <c r="C14091" s="33">
        <v>5</v>
      </c>
      <c r="D14091" s="33" t="s">
        <v>842</v>
      </c>
      <c r="E14091" s="33"/>
      <c r="F14091" s="33">
        <f t="shared" si="156"/>
        <v>18.096</v>
      </c>
      <c r="G14091" s="33">
        <v>35</v>
      </c>
      <c r="H14091" s="33">
        <v>0</v>
      </c>
      <c r="I14091" s="33"/>
      <c r="J14091" s="33" t="s">
        <v>885</v>
      </c>
      <c r="K14091" s="33">
        <v>35</v>
      </c>
      <c r="L14091" s="33">
        <v>30</v>
      </c>
      <c r="M14091" s="33">
        <v>35</v>
      </c>
      <c r="N14091" s="33">
        <v>0</v>
      </c>
      <c r="O14091" s="33">
        <v>0</v>
      </c>
      <c r="P14091" s="33">
        <v>0</v>
      </c>
      <c r="Q14091" s="33" t="s">
        <v>459</v>
      </c>
      <c r="R14091" s="33" t="s">
        <v>459</v>
      </c>
      <c r="S14091" s="33">
        <v>0</v>
      </c>
      <c r="T14091" s="33"/>
      <c r="U14091" s="33" t="s">
        <v>890</v>
      </c>
    </row>
    <row r="14092" spans="1:21" x14ac:dyDescent="0.25">
      <c r="A14092">
        <v>2017</v>
      </c>
      <c r="B14092" s="33" t="s">
        <v>883</v>
      </c>
      <c r="C14092" s="33">
        <v>6</v>
      </c>
      <c r="D14092" s="33" t="s">
        <v>842</v>
      </c>
      <c r="E14092" s="33"/>
      <c r="F14092" s="33">
        <f t="shared" si="156"/>
        <v>18.096</v>
      </c>
      <c r="G14092" s="33">
        <v>3</v>
      </c>
      <c r="H14092" s="33">
        <v>0</v>
      </c>
      <c r="I14092" s="33"/>
      <c r="J14092" s="33" t="s">
        <v>806</v>
      </c>
      <c r="K14092" s="33">
        <v>5</v>
      </c>
      <c r="L14092" s="33">
        <v>4</v>
      </c>
      <c r="M14092" s="33">
        <v>4</v>
      </c>
      <c r="N14092" s="33">
        <v>0</v>
      </c>
      <c r="O14092" s="33">
        <v>0</v>
      </c>
      <c r="P14092" s="33">
        <v>0</v>
      </c>
      <c r="Q14092" s="33" t="s">
        <v>459</v>
      </c>
      <c r="R14092" s="33" t="s">
        <v>459</v>
      </c>
      <c r="S14092" s="33">
        <v>0</v>
      </c>
      <c r="T14092" s="33"/>
      <c r="U14092" s="33" t="s">
        <v>455</v>
      </c>
    </row>
    <row r="14093" spans="1:21" x14ac:dyDescent="0.25">
      <c r="A14093">
        <v>2017</v>
      </c>
      <c r="B14093" s="33" t="s">
        <v>883</v>
      </c>
      <c r="C14093" s="33">
        <v>7</v>
      </c>
      <c r="D14093" s="33" t="s">
        <v>842</v>
      </c>
      <c r="E14093" s="33"/>
      <c r="F14093" s="33">
        <f t="shared" si="156"/>
        <v>18.096</v>
      </c>
      <c r="G14093" s="33">
        <v>10</v>
      </c>
      <c r="H14093" s="33">
        <v>0</v>
      </c>
      <c r="I14093" s="33"/>
      <c r="J14093" s="33" t="s">
        <v>799</v>
      </c>
      <c r="K14093" s="33">
        <v>70</v>
      </c>
      <c r="L14093" s="33">
        <v>45</v>
      </c>
      <c r="M14093" s="33">
        <v>8</v>
      </c>
      <c r="N14093" s="33">
        <v>0</v>
      </c>
      <c r="O14093" s="33">
        <v>0</v>
      </c>
      <c r="P14093" s="33">
        <v>10</v>
      </c>
      <c r="Q14093" s="33" t="s">
        <v>459</v>
      </c>
      <c r="R14093" s="33" t="s">
        <v>459</v>
      </c>
      <c r="S14093" s="33">
        <v>0</v>
      </c>
      <c r="T14093" s="33"/>
      <c r="U14093" s="33" t="s">
        <v>850</v>
      </c>
    </row>
    <row r="14094" spans="1:21" x14ac:dyDescent="0.25">
      <c r="A14094">
        <v>2017</v>
      </c>
      <c r="B14094" s="33" t="s">
        <v>883</v>
      </c>
      <c r="C14094" s="33">
        <v>8</v>
      </c>
      <c r="D14094" s="33" t="s">
        <v>842</v>
      </c>
      <c r="E14094" s="33"/>
      <c r="F14094" s="33">
        <f t="shared" si="156"/>
        <v>18.096</v>
      </c>
      <c r="G14094" s="33">
        <v>2</v>
      </c>
      <c r="H14094" s="33">
        <v>0</v>
      </c>
      <c r="I14094" s="33"/>
      <c r="J14094" s="33" t="s">
        <v>885</v>
      </c>
      <c r="K14094" s="33">
        <v>22</v>
      </c>
      <c r="L14094" s="33">
        <v>5</v>
      </c>
      <c r="M14094" s="33">
        <v>4</v>
      </c>
      <c r="N14094" s="33">
        <v>0</v>
      </c>
      <c r="O14094" s="33">
        <v>0</v>
      </c>
      <c r="P14094" s="33">
        <v>0</v>
      </c>
      <c r="Q14094" s="33" t="s">
        <v>459</v>
      </c>
      <c r="R14094" s="33" t="s">
        <v>459</v>
      </c>
      <c r="S14094" s="33">
        <v>0</v>
      </c>
      <c r="T14094" s="33"/>
      <c r="U14094" s="33" t="s">
        <v>890</v>
      </c>
    </row>
    <row r="14095" spans="1:21" x14ac:dyDescent="0.25">
      <c r="A14095">
        <v>2017</v>
      </c>
      <c r="B14095" s="33" t="s">
        <v>883</v>
      </c>
      <c r="C14095" s="33">
        <v>9</v>
      </c>
      <c r="D14095" s="33" t="s">
        <v>842</v>
      </c>
      <c r="E14095" s="33"/>
      <c r="F14095" s="33">
        <f t="shared" si="156"/>
        <v>18.096</v>
      </c>
      <c r="G14095" s="33">
        <v>20</v>
      </c>
      <c r="H14095" s="33">
        <v>0</v>
      </c>
      <c r="I14095" s="33"/>
      <c r="J14095" s="33" t="s">
        <v>806</v>
      </c>
      <c r="K14095" s="33">
        <v>26</v>
      </c>
      <c r="L14095" s="33">
        <v>23</v>
      </c>
      <c r="M14095" s="33">
        <v>6</v>
      </c>
      <c r="N14095" s="33">
        <v>0</v>
      </c>
      <c r="O14095" s="33">
        <v>0</v>
      </c>
      <c r="P14095" s="33">
        <v>15</v>
      </c>
      <c r="Q14095" s="33" t="s">
        <v>459</v>
      </c>
      <c r="R14095" s="33" t="s">
        <v>459</v>
      </c>
      <c r="S14095" s="33">
        <v>0</v>
      </c>
      <c r="T14095" s="33"/>
      <c r="U14095" s="33" t="s">
        <v>850</v>
      </c>
    </row>
    <row r="14096" spans="1:21" x14ac:dyDescent="0.25">
      <c r="A14096">
        <v>2017</v>
      </c>
      <c r="B14096" s="33" t="s">
        <v>883</v>
      </c>
      <c r="C14096" s="33">
        <v>10</v>
      </c>
      <c r="D14096" s="33" t="s">
        <v>842</v>
      </c>
      <c r="E14096" s="33"/>
      <c r="F14096" s="33">
        <f t="shared" si="156"/>
        <v>18.096</v>
      </c>
      <c r="G14096" s="33">
        <v>12</v>
      </c>
      <c r="H14096" s="33">
        <v>0</v>
      </c>
      <c r="I14096" s="33"/>
      <c r="J14096" s="33" t="s">
        <v>799</v>
      </c>
      <c r="K14096" s="33">
        <v>16</v>
      </c>
      <c r="L14096" s="33">
        <v>15</v>
      </c>
      <c r="M14096" s="33">
        <v>23</v>
      </c>
      <c r="N14096" s="33">
        <v>0</v>
      </c>
      <c r="O14096" s="33">
        <v>0</v>
      </c>
      <c r="P14096" s="33">
        <v>10</v>
      </c>
      <c r="Q14096" s="33" t="s">
        <v>459</v>
      </c>
      <c r="R14096" s="33" t="s">
        <v>459</v>
      </c>
      <c r="S14096" s="33">
        <v>0</v>
      </c>
      <c r="T14096" s="33"/>
      <c r="U14096" s="33" t="s">
        <v>455</v>
      </c>
    </row>
    <row r="14097" spans="1:21" x14ac:dyDescent="0.25">
      <c r="A14097">
        <v>2017</v>
      </c>
      <c r="B14097" s="33" t="s">
        <v>883</v>
      </c>
      <c r="C14097" s="33">
        <v>11</v>
      </c>
      <c r="D14097" s="33" t="s">
        <v>842</v>
      </c>
      <c r="E14097" s="33"/>
      <c r="F14097" s="33">
        <f t="shared" si="156"/>
        <v>18.096</v>
      </c>
      <c r="G14097" s="33">
        <v>13</v>
      </c>
      <c r="H14097" s="33">
        <v>0</v>
      </c>
      <c r="I14097" s="33"/>
      <c r="J14097" s="33" t="s">
        <v>799</v>
      </c>
      <c r="K14097" s="33">
        <v>24</v>
      </c>
      <c r="L14097" s="33">
        <v>20</v>
      </c>
      <c r="M14097" s="33">
        <v>7</v>
      </c>
      <c r="N14097" s="33">
        <v>0</v>
      </c>
      <c r="O14097" s="33">
        <v>0</v>
      </c>
      <c r="P14097" s="33">
        <v>10</v>
      </c>
      <c r="Q14097" s="33" t="s">
        <v>459</v>
      </c>
      <c r="R14097" s="33" t="s">
        <v>459</v>
      </c>
      <c r="S14097" s="33">
        <v>5</v>
      </c>
      <c r="T14097" s="33"/>
      <c r="U14097" s="33" t="s">
        <v>455</v>
      </c>
    </row>
    <row r="14098" spans="1:21" x14ac:dyDescent="0.25">
      <c r="A14098">
        <v>2017</v>
      </c>
      <c r="B14098" s="33" t="s">
        <v>883</v>
      </c>
      <c r="C14098" s="33">
        <v>12</v>
      </c>
      <c r="D14098" s="33" t="s">
        <v>842</v>
      </c>
      <c r="E14098" s="33"/>
      <c r="F14098" s="33">
        <f t="shared" si="156"/>
        <v>18.096</v>
      </c>
      <c r="G14098" s="33">
        <v>2</v>
      </c>
      <c r="H14098" s="33">
        <v>0</v>
      </c>
      <c r="I14098" s="33"/>
      <c r="J14098" s="33" t="s">
        <v>885</v>
      </c>
      <c r="K14098" s="33">
        <v>10</v>
      </c>
      <c r="L14098" s="33">
        <v>8</v>
      </c>
      <c r="M14098" s="33">
        <v>16</v>
      </c>
      <c r="N14098" s="33">
        <v>0</v>
      </c>
      <c r="O14098" s="33">
        <v>0</v>
      </c>
      <c r="P14098" s="33">
        <v>0</v>
      </c>
      <c r="Q14098" s="33" t="s">
        <v>459</v>
      </c>
      <c r="R14098" s="33" t="s">
        <v>459</v>
      </c>
      <c r="S14098" s="33">
        <v>0</v>
      </c>
      <c r="T14098" s="33"/>
      <c r="U14098" s="33" t="s">
        <v>890</v>
      </c>
    </row>
    <row r="14099" spans="1:21" x14ac:dyDescent="0.25">
      <c r="A14099">
        <v>2017</v>
      </c>
      <c r="B14099" s="33" t="s">
        <v>883</v>
      </c>
      <c r="C14099" s="33">
        <v>13</v>
      </c>
      <c r="D14099" s="33" t="s">
        <v>842</v>
      </c>
      <c r="E14099" s="33"/>
      <c r="F14099" s="33">
        <f t="shared" si="156"/>
        <v>18.096</v>
      </c>
      <c r="G14099" s="33">
        <v>5</v>
      </c>
      <c r="H14099" s="33">
        <v>0</v>
      </c>
      <c r="I14099" s="33"/>
      <c r="J14099" s="33" t="s">
        <v>885</v>
      </c>
      <c r="K14099" s="33">
        <v>15</v>
      </c>
      <c r="L14099" s="33">
        <v>5</v>
      </c>
      <c r="M14099" s="33">
        <v>2</v>
      </c>
      <c r="N14099" s="33">
        <v>0</v>
      </c>
      <c r="O14099" s="33">
        <v>0</v>
      </c>
      <c r="P14099" s="33">
        <v>0</v>
      </c>
      <c r="Q14099" s="33" t="s">
        <v>459</v>
      </c>
      <c r="R14099" s="33" t="s">
        <v>459</v>
      </c>
      <c r="S14099" s="33">
        <v>0</v>
      </c>
      <c r="T14099" s="33"/>
      <c r="U14099" s="33" t="s">
        <v>891</v>
      </c>
    </row>
    <row r="14100" spans="1:21" x14ac:dyDescent="0.25">
      <c r="A14100">
        <v>2017</v>
      </c>
      <c r="B14100" s="33" t="s">
        <v>883</v>
      </c>
      <c r="C14100" s="33">
        <v>14</v>
      </c>
      <c r="D14100" s="33" t="s">
        <v>842</v>
      </c>
      <c r="E14100" s="33"/>
      <c r="F14100" s="33">
        <f t="shared" si="156"/>
        <v>18.096</v>
      </c>
      <c r="G14100" s="33">
        <v>5</v>
      </c>
      <c r="H14100" s="33">
        <v>0</v>
      </c>
      <c r="I14100" s="33"/>
      <c r="J14100" s="33" t="s">
        <v>845</v>
      </c>
      <c r="K14100" s="33">
        <v>6</v>
      </c>
      <c r="L14100" s="33">
        <v>5</v>
      </c>
      <c r="M14100" s="33">
        <v>3</v>
      </c>
      <c r="N14100" s="33">
        <v>0</v>
      </c>
      <c r="O14100" s="33">
        <v>0</v>
      </c>
      <c r="P14100" s="33">
        <v>1</v>
      </c>
      <c r="Q14100" s="33" t="s">
        <v>459</v>
      </c>
      <c r="R14100" s="33" t="s">
        <v>459</v>
      </c>
      <c r="S14100" s="33">
        <v>0</v>
      </c>
      <c r="T14100" s="33"/>
      <c r="U14100" s="33" t="s">
        <v>455</v>
      </c>
    </row>
    <row r="14101" spans="1:21" x14ac:dyDescent="0.25">
      <c r="A14101">
        <v>2017</v>
      </c>
      <c r="B14101" s="33" t="s">
        <v>883</v>
      </c>
      <c r="C14101" s="33">
        <v>15</v>
      </c>
      <c r="D14101" s="33" t="s">
        <v>842</v>
      </c>
      <c r="E14101" s="33"/>
      <c r="F14101" s="33">
        <f t="shared" si="156"/>
        <v>18.096</v>
      </c>
      <c r="G14101" s="33">
        <v>25</v>
      </c>
      <c r="H14101" s="33">
        <v>0</v>
      </c>
      <c r="I14101" s="33"/>
      <c r="J14101" s="33" t="s">
        <v>885</v>
      </c>
      <c r="K14101" s="33">
        <v>30</v>
      </c>
      <c r="L14101" s="33">
        <v>30</v>
      </c>
      <c r="M14101" s="33">
        <v>30</v>
      </c>
      <c r="N14101" s="33">
        <v>0</v>
      </c>
      <c r="O14101" s="33">
        <v>0</v>
      </c>
      <c r="P14101" s="33">
        <v>1</v>
      </c>
      <c r="Q14101" s="33" t="s">
        <v>459</v>
      </c>
      <c r="R14101" s="33" t="s">
        <v>459</v>
      </c>
      <c r="S14101" s="33">
        <v>0</v>
      </c>
      <c r="T14101" s="33"/>
      <c r="U14101" s="33" t="s">
        <v>892</v>
      </c>
    </row>
    <row r="14102" spans="1:21" x14ac:dyDescent="0.25">
      <c r="A14102">
        <v>2017</v>
      </c>
      <c r="B14102" s="33" t="s">
        <v>883</v>
      </c>
      <c r="C14102" s="33">
        <v>16</v>
      </c>
      <c r="D14102" s="33" t="s">
        <v>842</v>
      </c>
      <c r="E14102" s="33"/>
      <c r="F14102" s="33">
        <f t="shared" si="156"/>
        <v>18.096</v>
      </c>
      <c r="G14102" s="33">
        <v>2</v>
      </c>
      <c r="H14102" s="33">
        <v>0</v>
      </c>
      <c r="I14102" s="33"/>
      <c r="J14102" s="33" t="s">
        <v>808</v>
      </c>
      <c r="K14102" s="33">
        <v>19</v>
      </c>
      <c r="L14102" s="33">
        <v>8</v>
      </c>
      <c r="M14102" s="33">
        <v>3</v>
      </c>
      <c r="N14102" s="33">
        <v>0</v>
      </c>
      <c r="O14102" s="33">
        <v>0</v>
      </c>
      <c r="P14102" s="33">
        <v>5</v>
      </c>
      <c r="Q14102" s="33" t="s">
        <v>459</v>
      </c>
      <c r="R14102" s="33" t="s">
        <v>459</v>
      </c>
      <c r="S14102" s="33">
        <v>5</v>
      </c>
      <c r="T14102" s="33"/>
      <c r="U14102" s="33" t="s">
        <v>455</v>
      </c>
    </row>
    <row r="14103" spans="1:21" x14ac:dyDescent="0.25">
      <c r="A14103">
        <v>2017</v>
      </c>
      <c r="B14103" s="33" t="s">
        <v>883</v>
      </c>
      <c r="C14103" s="33">
        <v>17</v>
      </c>
      <c r="D14103" s="33" t="s">
        <v>842</v>
      </c>
      <c r="E14103" s="33"/>
      <c r="F14103" s="33">
        <f t="shared" si="156"/>
        <v>18.096</v>
      </c>
      <c r="G14103" s="33">
        <v>110</v>
      </c>
      <c r="H14103" s="33">
        <v>0</v>
      </c>
      <c r="I14103" s="33"/>
      <c r="J14103" s="33" t="s">
        <v>885</v>
      </c>
      <c r="K14103" s="33">
        <v>20</v>
      </c>
      <c r="L14103" s="33">
        <v>18</v>
      </c>
      <c r="M14103" s="33">
        <v>20</v>
      </c>
      <c r="N14103" s="33">
        <v>0</v>
      </c>
      <c r="O14103" s="33">
        <v>0</v>
      </c>
      <c r="P14103" s="33">
        <v>0</v>
      </c>
      <c r="Q14103" s="33" t="s">
        <v>459</v>
      </c>
      <c r="R14103" s="33" t="s">
        <v>459</v>
      </c>
      <c r="S14103" s="33">
        <v>0</v>
      </c>
      <c r="T14103" s="33"/>
      <c r="U14103" s="33" t="s">
        <v>890</v>
      </c>
    </row>
    <row r="14104" spans="1:21" x14ac:dyDescent="0.25">
      <c r="A14104">
        <v>2017</v>
      </c>
      <c r="B14104" s="33" t="s">
        <v>883</v>
      </c>
      <c r="C14104" s="33">
        <v>18</v>
      </c>
      <c r="D14104" s="33" t="s">
        <v>842</v>
      </c>
      <c r="E14104" s="33"/>
      <c r="F14104" s="33">
        <f t="shared" si="156"/>
        <v>18.096</v>
      </c>
      <c r="G14104" s="33">
        <v>2</v>
      </c>
      <c r="H14104" s="33">
        <v>0</v>
      </c>
      <c r="I14104" s="33"/>
      <c r="J14104" s="33" t="s">
        <v>799</v>
      </c>
      <c r="K14104" s="33">
        <v>12</v>
      </c>
      <c r="L14104" s="33">
        <v>10</v>
      </c>
      <c r="M14104" s="33">
        <v>9</v>
      </c>
      <c r="N14104" s="33">
        <v>0</v>
      </c>
      <c r="O14104" s="33">
        <v>0</v>
      </c>
      <c r="P14104" s="33">
        <v>13</v>
      </c>
      <c r="Q14104" s="33" t="s">
        <v>459</v>
      </c>
      <c r="R14104" s="33" t="s">
        <v>459</v>
      </c>
      <c r="S14104" s="33">
        <v>0</v>
      </c>
      <c r="T14104" s="33"/>
      <c r="U14104" s="33" t="s">
        <v>455</v>
      </c>
    </row>
    <row r="14105" spans="1:21" x14ac:dyDescent="0.25">
      <c r="A14105">
        <v>2017</v>
      </c>
      <c r="B14105" s="33" t="s">
        <v>883</v>
      </c>
      <c r="C14105" s="33">
        <v>19</v>
      </c>
      <c r="D14105" s="33" t="s">
        <v>842</v>
      </c>
      <c r="E14105" s="33"/>
      <c r="F14105" s="33">
        <f t="shared" si="156"/>
        <v>18.096</v>
      </c>
      <c r="G14105" s="33">
        <v>5</v>
      </c>
      <c r="H14105" s="33">
        <v>0</v>
      </c>
      <c r="I14105" s="33"/>
      <c r="J14105" s="33" t="s">
        <v>806</v>
      </c>
      <c r="K14105" s="33">
        <v>30</v>
      </c>
      <c r="L14105" s="33">
        <v>20</v>
      </c>
      <c r="M14105" s="33">
        <v>8</v>
      </c>
      <c r="N14105" s="33">
        <v>0</v>
      </c>
      <c r="O14105" s="33">
        <v>0</v>
      </c>
      <c r="P14105" s="33">
        <v>50</v>
      </c>
      <c r="Q14105" s="33" t="s">
        <v>459</v>
      </c>
      <c r="R14105" s="33" t="s">
        <v>459</v>
      </c>
      <c r="S14105" s="33">
        <v>0</v>
      </c>
      <c r="T14105" s="33"/>
      <c r="U14105" s="33" t="s">
        <v>455</v>
      </c>
    </row>
    <row r="14106" spans="1:21" x14ac:dyDescent="0.25">
      <c r="A14106">
        <v>2017</v>
      </c>
      <c r="B14106" s="33" t="s">
        <v>883</v>
      </c>
      <c r="C14106" s="33">
        <v>20</v>
      </c>
      <c r="D14106" s="33" t="s">
        <v>842</v>
      </c>
      <c r="E14106" s="33"/>
      <c r="F14106" s="33">
        <f t="shared" si="156"/>
        <v>18.096</v>
      </c>
      <c r="G14106" s="33">
        <v>16</v>
      </c>
      <c r="H14106" s="33">
        <v>0</v>
      </c>
      <c r="I14106" s="33"/>
      <c r="J14106" s="33" t="s">
        <v>846</v>
      </c>
      <c r="K14106" s="33">
        <v>90</v>
      </c>
      <c r="L14106" s="33">
        <v>55</v>
      </c>
      <c r="M14106" s="33">
        <v>35</v>
      </c>
      <c r="N14106" s="33">
        <v>0</v>
      </c>
      <c r="O14106" s="33">
        <v>0</v>
      </c>
      <c r="P14106" s="33">
        <v>25</v>
      </c>
      <c r="Q14106" s="33" t="s">
        <v>459</v>
      </c>
      <c r="R14106" s="33" t="s">
        <v>459</v>
      </c>
      <c r="S14106" s="33">
        <v>0</v>
      </c>
      <c r="T14106" s="33"/>
      <c r="U14106" s="33" t="s">
        <v>893</v>
      </c>
    </row>
    <row r="14107" spans="1:21" x14ac:dyDescent="0.25">
      <c r="A14107">
        <v>2017</v>
      </c>
      <c r="B14107" s="33" t="s">
        <v>883</v>
      </c>
      <c r="C14107" s="33">
        <v>21</v>
      </c>
      <c r="D14107" s="33" t="s">
        <v>842</v>
      </c>
      <c r="E14107" s="33"/>
      <c r="F14107" s="33">
        <f t="shared" si="156"/>
        <v>18.096</v>
      </c>
      <c r="G14107" s="33">
        <v>20</v>
      </c>
      <c r="H14107" s="33">
        <v>0</v>
      </c>
      <c r="I14107" s="33"/>
      <c r="J14107" s="33" t="s">
        <v>879</v>
      </c>
      <c r="K14107" s="33">
        <v>45</v>
      </c>
      <c r="L14107" s="33">
        <v>30</v>
      </c>
      <c r="M14107" s="33">
        <v>5</v>
      </c>
      <c r="N14107" s="33">
        <v>5</v>
      </c>
      <c r="O14107" s="33">
        <v>0</v>
      </c>
      <c r="P14107" s="33">
        <v>5</v>
      </c>
      <c r="Q14107" s="33" t="s">
        <v>586</v>
      </c>
      <c r="R14107" s="33" t="s">
        <v>459</v>
      </c>
      <c r="S14107" s="33">
        <v>0</v>
      </c>
      <c r="T14107" s="33"/>
      <c r="U14107" s="33" t="s">
        <v>455</v>
      </c>
    </row>
    <row r="14108" spans="1:21" x14ac:dyDescent="0.25">
      <c r="A14108">
        <v>2017</v>
      </c>
      <c r="B14108" s="33" t="s">
        <v>883</v>
      </c>
      <c r="C14108" s="33">
        <v>22</v>
      </c>
      <c r="D14108" s="33" t="s">
        <v>842</v>
      </c>
      <c r="E14108" s="33"/>
      <c r="F14108" s="33">
        <f t="shared" si="156"/>
        <v>18.096</v>
      </c>
      <c r="G14108" s="33">
        <v>5</v>
      </c>
      <c r="H14108" s="33">
        <v>0</v>
      </c>
      <c r="I14108" s="33"/>
      <c r="J14108" s="33" t="s">
        <v>885</v>
      </c>
      <c r="K14108" s="33">
        <v>20</v>
      </c>
      <c r="L14108" s="33">
        <v>15</v>
      </c>
      <c r="M14108" s="33">
        <v>5</v>
      </c>
      <c r="N14108" s="33">
        <v>0</v>
      </c>
      <c r="O14108" s="33">
        <v>0</v>
      </c>
      <c r="P14108" s="33">
        <v>0</v>
      </c>
      <c r="Q14108" s="33" t="s">
        <v>459</v>
      </c>
      <c r="R14108" s="33" t="s">
        <v>459</v>
      </c>
      <c r="S14108" s="33">
        <v>0</v>
      </c>
      <c r="T14108" s="33"/>
      <c r="U14108" s="33" t="s">
        <v>890</v>
      </c>
    </row>
    <row r="14109" spans="1:21" x14ac:dyDescent="0.25">
      <c r="A14109">
        <v>2017</v>
      </c>
      <c r="B14109" s="33" t="s">
        <v>883</v>
      </c>
      <c r="C14109" s="33">
        <v>23</v>
      </c>
      <c r="D14109" s="33" t="s">
        <v>842</v>
      </c>
      <c r="E14109" s="33"/>
      <c r="F14109" s="33">
        <f t="shared" si="156"/>
        <v>18.096</v>
      </c>
      <c r="G14109" s="33">
        <v>20</v>
      </c>
      <c r="H14109" s="33">
        <v>0</v>
      </c>
      <c r="I14109" s="33"/>
      <c r="J14109" s="33" t="s">
        <v>799</v>
      </c>
      <c r="K14109" s="33">
        <v>70</v>
      </c>
      <c r="L14109" s="33">
        <v>35</v>
      </c>
      <c r="M14109" s="33">
        <v>23</v>
      </c>
      <c r="N14109" s="33">
        <v>0</v>
      </c>
      <c r="O14109" s="33">
        <v>0</v>
      </c>
      <c r="P14109" s="33">
        <v>50</v>
      </c>
      <c r="Q14109" s="33" t="s">
        <v>459</v>
      </c>
      <c r="R14109" s="33" t="s">
        <v>459</v>
      </c>
      <c r="S14109" s="33">
        <v>0</v>
      </c>
      <c r="T14109" s="33"/>
      <c r="U14109" s="33" t="s">
        <v>894</v>
      </c>
    </row>
    <row r="14110" spans="1:21" x14ac:dyDescent="0.25">
      <c r="A14110">
        <v>2017</v>
      </c>
      <c r="B14110" s="33" t="s">
        <v>883</v>
      </c>
      <c r="C14110" s="33">
        <v>24</v>
      </c>
      <c r="D14110" s="33" t="s">
        <v>842</v>
      </c>
      <c r="E14110" s="33"/>
      <c r="F14110" s="33">
        <f t="shared" si="156"/>
        <v>18.096</v>
      </c>
      <c r="G14110" s="33">
        <v>31</v>
      </c>
      <c r="H14110" s="33">
        <v>0</v>
      </c>
      <c r="I14110" s="33"/>
      <c r="J14110" s="33" t="s">
        <v>846</v>
      </c>
      <c r="K14110" s="33">
        <v>300</v>
      </c>
      <c r="L14110" s="33">
        <v>120</v>
      </c>
      <c r="M14110" s="33">
        <v>200</v>
      </c>
      <c r="N14110" s="33">
        <v>0</v>
      </c>
      <c r="O14110" s="33">
        <v>0</v>
      </c>
      <c r="P14110" s="33">
        <v>55</v>
      </c>
      <c r="Q14110" s="33" t="s">
        <v>459</v>
      </c>
      <c r="R14110" s="33" t="s">
        <v>459</v>
      </c>
      <c r="S14110" s="33">
        <v>0</v>
      </c>
      <c r="T14110" s="33"/>
      <c r="U14110" s="33" t="s">
        <v>895</v>
      </c>
    </row>
    <row r="14111" spans="1:21" x14ac:dyDescent="0.25">
      <c r="A14111">
        <v>2017</v>
      </c>
      <c r="B14111" s="33" t="s">
        <v>883</v>
      </c>
      <c r="C14111" s="33">
        <v>25</v>
      </c>
      <c r="D14111" s="33" t="s">
        <v>842</v>
      </c>
      <c r="E14111" s="33"/>
      <c r="F14111" s="33">
        <f t="shared" si="156"/>
        <v>18.096</v>
      </c>
      <c r="G14111" s="33">
        <v>3</v>
      </c>
      <c r="H14111" s="33">
        <v>0</v>
      </c>
      <c r="I14111" s="33"/>
      <c r="J14111" s="33" t="s">
        <v>799</v>
      </c>
      <c r="K14111" s="33">
        <v>140</v>
      </c>
      <c r="L14111" s="33">
        <v>28</v>
      </c>
      <c r="M14111" s="33">
        <v>25</v>
      </c>
      <c r="N14111" s="33">
        <v>0</v>
      </c>
      <c r="O14111" s="33">
        <v>0</v>
      </c>
      <c r="P14111" s="33">
        <v>20</v>
      </c>
      <c r="Q14111" s="33" t="s">
        <v>459</v>
      </c>
      <c r="R14111" s="33" t="s">
        <v>459</v>
      </c>
      <c r="S14111" s="33">
        <v>0</v>
      </c>
      <c r="T14111" s="33"/>
      <c r="U14111" s="33" t="s">
        <v>455</v>
      </c>
    </row>
    <row r="14112" spans="1:21" x14ac:dyDescent="0.25">
      <c r="A14112">
        <v>2017</v>
      </c>
      <c r="B14112" s="33" t="s">
        <v>883</v>
      </c>
      <c r="C14112" s="33">
        <v>26</v>
      </c>
      <c r="D14112" s="33" t="s">
        <v>842</v>
      </c>
      <c r="E14112" s="33"/>
      <c r="F14112" s="33">
        <f t="shared" si="156"/>
        <v>18.096</v>
      </c>
      <c r="G14112" s="33">
        <v>6</v>
      </c>
      <c r="H14112" s="33">
        <v>0</v>
      </c>
      <c r="I14112" s="33"/>
      <c r="J14112" s="33" t="s">
        <v>808</v>
      </c>
      <c r="K14112" s="33">
        <v>25</v>
      </c>
      <c r="L14112" s="33">
        <v>15</v>
      </c>
      <c r="M14112" s="33">
        <v>3</v>
      </c>
      <c r="N14112" s="33">
        <v>0</v>
      </c>
      <c r="O14112" s="33">
        <v>0</v>
      </c>
      <c r="P14112" s="33">
        <v>1</v>
      </c>
      <c r="Q14112" s="33" t="s">
        <v>459</v>
      </c>
      <c r="R14112" s="33" t="s">
        <v>459</v>
      </c>
      <c r="S14112" s="33">
        <v>0</v>
      </c>
      <c r="T14112" s="33"/>
      <c r="U14112" s="33" t="s">
        <v>455</v>
      </c>
    </row>
    <row r="14113" spans="1:21" x14ac:dyDescent="0.25">
      <c r="A14113">
        <v>2017</v>
      </c>
      <c r="B14113" s="33" t="s">
        <v>883</v>
      </c>
      <c r="C14113" s="33">
        <v>27</v>
      </c>
      <c r="D14113" s="33" t="s">
        <v>842</v>
      </c>
      <c r="E14113" s="33"/>
      <c r="F14113" s="33">
        <f t="shared" si="156"/>
        <v>18.096</v>
      </c>
      <c r="G14113" s="33">
        <v>20</v>
      </c>
      <c r="H14113" s="33">
        <v>0</v>
      </c>
      <c r="I14113" s="33"/>
      <c r="J14113" s="33" t="s">
        <v>828</v>
      </c>
      <c r="K14113" s="33">
        <v>35</v>
      </c>
      <c r="L14113" s="33">
        <v>30</v>
      </c>
      <c r="M14113" s="33">
        <v>6</v>
      </c>
      <c r="N14113" s="33">
        <v>0</v>
      </c>
      <c r="O14113" s="33">
        <v>0</v>
      </c>
      <c r="P14113" s="33">
        <v>0</v>
      </c>
      <c r="Q14113" s="33" t="s">
        <v>459</v>
      </c>
      <c r="R14113" s="33" t="s">
        <v>459</v>
      </c>
      <c r="S14113" s="33">
        <v>0</v>
      </c>
      <c r="T14113" s="33"/>
      <c r="U14113" s="33" t="s">
        <v>455</v>
      </c>
    </row>
    <row r="14114" spans="1:21" x14ac:dyDescent="0.25">
      <c r="A14114">
        <v>2017</v>
      </c>
      <c r="B14114" s="33" t="s">
        <v>883</v>
      </c>
      <c r="C14114" s="33">
        <v>28</v>
      </c>
      <c r="D14114" s="33" t="s">
        <v>842</v>
      </c>
      <c r="E14114" s="33"/>
      <c r="F14114" s="33">
        <f t="shared" si="156"/>
        <v>18.096</v>
      </c>
      <c r="G14114" s="33">
        <v>20</v>
      </c>
      <c r="H14114" s="33">
        <v>0</v>
      </c>
      <c r="I14114" s="33"/>
      <c r="J14114" s="33" t="s">
        <v>803</v>
      </c>
      <c r="K14114" s="33">
        <v>25</v>
      </c>
      <c r="L14114" s="33">
        <v>20</v>
      </c>
      <c r="M14114" s="33">
        <v>10</v>
      </c>
      <c r="N14114" s="33">
        <v>0</v>
      </c>
      <c r="O14114" s="33">
        <v>0</v>
      </c>
      <c r="P14114" s="33">
        <v>5</v>
      </c>
      <c r="Q14114" s="33" t="s">
        <v>459</v>
      </c>
      <c r="R14114" s="33" t="s">
        <v>459</v>
      </c>
      <c r="S14114" s="33">
        <v>0</v>
      </c>
      <c r="T14114" s="33"/>
      <c r="U14114" s="33" t="s">
        <v>455</v>
      </c>
    </row>
    <row r="14115" spans="1:21" x14ac:dyDescent="0.25">
      <c r="A14115">
        <v>2017</v>
      </c>
      <c r="B14115" s="33" t="s">
        <v>883</v>
      </c>
      <c r="C14115" s="33">
        <v>29</v>
      </c>
      <c r="D14115" s="33" t="s">
        <v>842</v>
      </c>
      <c r="E14115" s="33"/>
      <c r="F14115" s="33">
        <f t="shared" si="156"/>
        <v>18.096</v>
      </c>
      <c r="G14115" s="33">
        <v>16</v>
      </c>
      <c r="H14115" s="33">
        <v>0</v>
      </c>
      <c r="I14115" s="33"/>
      <c r="J14115" s="33" t="s">
        <v>846</v>
      </c>
      <c r="K14115" s="33">
        <v>400</v>
      </c>
      <c r="L14115" s="33">
        <v>250</v>
      </c>
      <c r="M14115" s="33">
        <v>150</v>
      </c>
      <c r="N14115" s="33">
        <v>0</v>
      </c>
      <c r="O14115" s="33">
        <v>0</v>
      </c>
      <c r="P14115" s="33">
        <v>70</v>
      </c>
      <c r="Q14115" s="33" t="s">
        <v>459</v>
      </c>
      <c r="R14115" s="33" t="s">
        <v>459</v>
      </c>
      <c r="S14115" s="33">
        <v>0</v>
      </c>
      <c r="T14115" s="33"/>
      <c r="U14115" s="33" t="s">
        <v>455</v>
      </c>
    </row>
    <row r="14116" spans="1:21" x14ac:dyDescent="0.25">
      <c r="A14116">
        <v>2017</v>
      </c>
      <c r="B14116" s="33" t="s">
        <v>883</v>
      </c>
      <c r="C14116" s="33">
        <v>30</v>
      </c>
      <c r="D14116" s="33" t="s">
        <v>842</v>
      </c>
      <c r="E14116" s="33"/>
      <c r="F14116" s="33">
        <f t="shared" si="156"/>
        <v>18.096</v>
      </c>
      <c r="G14116" s="33">
        <v>15</v>
      </c>
      <c r="H14116" s="33">
        <v>0</v>
      </c>
      <c r="I14116" s="33"/>
      <c r="J14116" s="33" t="s">
        <v>799</v>
      </c>
      <c r="K14116" s="33">
        <v>22</v>
      </c>
      <c r="L14116" s="33">
        <v>10</v>
      </c>
      <c r="M14116" s="33">
        <v>4</v>
      </c>
      <c r="N14116" s="33">
        <v>0</v>
      </c>
      <c r="O14116" s="33">
        <v>0</v>
      </c>
      <c r="P14116" s="33">
        <v>5</v>
      </c>
      <c r="Q14116" s="33" t="s">
        <v>459</v>
      </c>
      <c r="R14116" s="33" t="s">
        <v>459</v>
      </c>
      <c r="S14116" s="33">
        <v>0</v>
      </c>
      <c r="T14116" s="33"/>
      <c r="U14116" s="33" t="s">
        <v>455</v>
      </c>
    </row>
    <row r="14117" spans="1:21" x14ac:dyDescent="0.25">
      <c r="A14117">
        <v>2017</v>
      </c>
      <c r="B14117" s="6" t="s">
        <v>71</v>
      </c>
      <c r="C14117" s="33">
        <v>1</v>
      </c>
      <c r="D14117" s="33" t="s">
        <v>842</v>
      </c>
      <c r="E14117" s="33">
        <v>1</v>
      </c>
      <c r="F14117" s="33">
        <f xml:space="preserve"> (42*(0.348))</f>
        <v>14.616</v>
      </c>
      <c r="G14117" s="33">
        <v>24</v>
      </c>
      <c r="H14117" s="33">
        <v>65</v>
      </c>
      <c r="I14117" s="33">
        <f xml:space="preserve"> (SUM(G14117:G14142)-H14117)</f>
        <v>175</v>
      </c>
      <c r="J14117" s="33" t="s">
        <v>803</v>
      </c>
      <c r="K14117" s="33">
        <v>36</v>
      </c>
      <c r="L14117" s="33">
        <v>25</v>
      </c>
      <c r="M14117" s="33">
        <v>10</v>
      </c>
      <c r="N14117" s="33">
        <v>0</v>
      </c>
      <c r="O14117" s="33">
        <v>0</v>
      </c>
      <c r="P14117" s="33">
        <v>1</v>
      </c>
      <c r="Q14117" s="33" t="s">
        <v>459</v>
      </c>
      <c r="R14117" s="33" t="s">
        <v>459</v>
      </c>
      <c r="S14117" s="33">
        <v>0</v>
      </c>
      <c r="T14117" s="33"/>
      <c r="U14117" s="33" t="s">
        <v>455</v>
      </c>
    </row>
    <row r="14118" spans="1:21" x14ac:dyDescent="0.25">
      <c r="A14118">
        <v>2017</v>
      </c>
      <c r="B14118" s="6" t="s">
        <v>71</v>
      </c>
      <c r="C14118" s="33">
        <v>2</v>
      </c>
      <c r="D14118" s="33" t="s">
        <v>842</v>
      </c>
      <c r="E14118" s="33"/>
      <c r="F14118" s="33">
        <f t="shared" ref="F14118:F14142" si="157" xml:space="preserve"> (42*(0.348))</f>
        <v>14.616</v>
      </c>
      <c r="G14118" s="33">
        <v>3</v>
      </c>
      <c r="H14118" s="33">
        <v>0</v>
      </c>
      <c r="I14118" s="33"/>
      <c r="J14118" s="33" t="s">
        <v>807</v>
      </c>
      <c r="K14118" s="33">
        <v>21</v>
      </c>
      <c r="L14118" s="33">
        <v>19</v>
      </c>
      <c r="M14118" s="33">
        <v>7</v>
      </c>
      <c r="N14118" s="33">
        <v>0</v>
      </c>
      <c r="O14118" s="33">
        <v>0</v>
      </c>
      <c r="P14118" s="33">
        <v>5</v>
      </c>
      <c r="Q14118" s="33" t="s">
        <v>459</v>
      </c>
      <c r="R14118" s="33" t="s">
        <v>459</v>
      </c>
      <c r="S14118" s="33">
        <v>75</v>
      </c>
      <c r="T14118" s="33"/>
      <c r="U14118" s="33" t="s">
        <v>455</v>
      </c>
    </row>
    <row r="14119" spans="1:21" x14ac:dyDescent="0.25">
      <c r="A14119">
        <v>2017</v>
      </c>
      <c r="B14119" s="6" t="s">
        <v>71</v>
      </c>
      <c r="C14119" s="33">
        <v>3</v>
      </c>
      <c r="D14119" s="33" t="s">
        <v>842</v>
      </c>
      <c r="E14119" s="33"/>
      <c r="F14119" s="33">
        <f t="shared" si="157"/>
        <v>14.616</v>
      </c>
      <c r="G14119" s="33">
        <v>22</v>
      </c>
      <c r="H14119" s="33">
        <v>0</v>
      </c>
      <c r="I14119" s="33"/>
      <c r="J14119" s="33" t="s">
        <v>846</v>
      </c>
      <c r="K14119" s="33">
        <v>115</v>
      </c>
      <c r="L14119" s="33">
        <v>80</v>
      </c>
      <c r="M14119" s="33">
        <v>55</v>
      </c>
      <c r="N14119" s="33">
        <v>1</v>
      </c>
      <c r="O14119" s="33">
        <v>0</v>
      </c>
      <c r="P14119" s="33">
        <v>60</v>
      </c>
      <c r="Q14119" s="33" t="s">
        <v>459</v>
      </c>
      <c r="R14119" s="33" t="s">
        <v>459</v>
      </c>
      <c r="S14119" s="33">
        <v>5</v>
      </c>
      <c r="T14119" s="33"/>
      <c r="U14119" s="33" t="s">
        <v>896</v>
      </c>
    </row>
    <row r="14120" spans="1:21" x14ac:dyDescent="0.25">
      <c r="A14120">
        <v>2017</v>
      </c>
      <c r="B14120" s="6" t="s">
        <v>71</v>
      </c>
      <c r="C14120" s="33">
        <v>4</v>
      </c>
      <c r="D14120" s="33" t="s">
        <v>842</v>
      </c>
      <c r="E14120" s="33"/>
      <c r="F14120" s="33">
        <f t="shared" si="157"/>
        <v>14.616</v>
      </c>
      <c r="G14120" s="33">
        <v>20</v>
      </c>
      <c r="H14120" s="33">
        <v>0</v>
      </c>
      <c r="I14120" s="33"/>
      <c r="J14120" s="33" t="s">
        <v>856</v>
      </c>
      <c r="K14120" s="33">
        <v>45</v>
      </c>
      <c r="L14120" s="33">
        <v>30</v>
      </c>
      <c r="M14120" s="33">
        <v>25</v>
      </c>
      <c r="N14120" s="33">
        <v>0</v>
      </c>
      <c r="O14120" s="33">
        <v>0</v>
      </c>
      <c r="P14120" s="33">
        <v>10</v>
      </c>
      <c r="Q14120" s="33" t="s">
        <v>459</v>
      </c>
      <c r="R14120" s="33" t="s">
        <v>459</v>
      </c>
      <c r="S14120" s="33">
        <v>1</v>
      </c>
      <c r="T14120" s="33"/>
      <c r="U14120" s="33" t="s">
        <v>455</v>
      </c>
    </row>
    <row r="14121" spans="1:21" x14ac:dyDescent="0.25">
      <c r="A14121">
        <v>2017</v>
      </c>
      <c r="B14121" s="6" t="s">
        <v>71</v>
      </c>
      <c r="C14121" s="33">
        <v>5</v>
      </c>
      <c r="D14121" s="33" t="s">
        <v>842</v>
      </c>
      <c r="E14121" s="33"/>
      <c r="F14121" s="33">
        <f t="shared" si="157"/>
        <v>14.616</v>
      </c>
      <c r="G14121" s="33">
        <v>11</v>
      </c>
      <c r="H14121" s="33">
        <v>0</v>
      </c>
      <c r="I14121" s="33"/>
      <c r="J14121" s="33" t="s">
        <v>799</v>
      </c>
      <c r="K14121" s="33">
        <v>15</v>
      </c>
      <c r="L14121" s="33">
        <v>15</v>
      </c>
      <c r="M14121" s="33">
        <v>12</v>
      </c>
      <c r="N14121" s="33">
        <v>0</v>
      </c>
      <c r="O14121" s="33">
        <v>0</v>
      </c>
      <c r="P14121" s="33">
        <v>5</v>
      </c>
      <c r="Q14121" s="33" t="s">
        <v>459</v>
      </c>
      <c r="R14121" s="33" t="s">
        <v>459</v>
      </c>
      <c r="S14121" s="33">
        <v>0</v>
      </c>
      <c r="T14121" s="33"/>
      <c r="U14121" s="33" t="s">
        <v>455</v>
      </c>
    </row>
    <row r="14122" spans="1:21" x14ac:dyDescent="0.25">
      <c r="A14122">
        <v>2017</v>
      </c>
      <c r="B14122" s="6" t="s">
        <v>71</v>
      </c>
      <c r="C14122" s="33">
        <v>6</v>
      </c>
      <c r="D14122" s="33" t="s">
        <v>842</v>
      </c>
      <c r="E14122" s="33"/>
      <c r="F14122" s="33">
        <f t="shared" si="157"/>
        <v>14.616</v>
      </c>
      <c r="G14122" s="33">
        <v>4</v>
      </c>
      <c r="H14122" s="33">
        <v>0</v>
      </c>
      <c r="I14122" s="33"/>
      <c r="J14122" s="33" t="s">
        <v>879</v>
      </c>
      <c r="K14122" s="33">
        <v>20</v>
      </c>
      <c r="L14122" s="33">
        <v>16</v>
      </c>
      <c r="M14122" s="33">
        <v>3</v>
      </c>
      <c r="N14122" s="33">
        <v>0</v>
      </c>
      <c r="O14122" s="33">
        <v>0</v>
      </c>
      <c r="P14122" s="33">
        <v>0</v>
      </c>
      <c r="Q14122" s="33" t="s">
        <v>459</v>
      </c>
      <c r="R14122" s="33" t="s">
        <v>459</v>
      </c>
      <c r="S14122" s="33">
        <v>0</v>
      </c>
      <c r="T14122" s="33"/>
      <c r="U14122" s="33" t="s">
        <v>455</v>
      </c>
    </row>
    <row r="14123" spans="1:21" x14ac:dyDescent="0.25">
      <c r="A14123">
        <v>2017</v>
      </c>
      <c r="B14123" s="6" t="s">
        <v>71</v>
      </c>
      <c r="C14123" s="33">
        <v>7</v>
      </c>
      <c r="D14123" s="33" t="s">
        <v>842</v>
      </c>
      <c r="E14123" s="33"/>
      <c r="F14123" s="33">
        <f t="shared" si="157"/>
        <v>14.616</v>
      </c>
      <c r="G14123" s="33">
        <v>10</v>
      </c>
      <c r="H14123" s="33">
        <v>0</v>
      </c>
      <c r="I14123" s="33"/>
      <c r="J14123" s="33" t="s">
        <v>803</v>
      </c>
      <c r="K14123" s="33">
        <v>20</v>
      </c>
      <c r="L14123" s="33">
        <v>17</v>
      </c>
      <c r="M14123" s="33">
        <v>5</v>
      </c>
      <c r="N14123" s="33">
        <v>0</v>
      </c>
      <c r="O14123" s="33">
        <v>0</v>
      </c>
      <c r="P14123" s="33">
        <v>0</v>
      </c>
      <c r="Q14123" s="33" t="s">
        <v>459</v>
      </c>
      <c r="R14123" s="33" t="s">
        <v>459</v>
      </c>
      <c r="S14123" s="33">
        <v>0</v>
      </c>
      <c r="T14123" s="33"/>
      <c r="U14123" s="33" t="s">
        <v>455</v>
      </c>
    </row>
    <row r="14124" spans="1:21" x14ac:dyDescent="0.25">
      <c r="A14124">
        <v>2017</v>
      </c>
      <c r="B14124" s="6" t="s">
        <v>71</v>
      </c>
      <c r="C14124" s="33">
        <v>8</v>
      </c>
      <c r="D14124" s="33" t="s">
        <v>842</v>
      </c>
      <c r="E14124" s="33"/>
      <c r="F14124" s="33">
        <f t="shared" si="157"/>
        <v>14.616</v>
      </c>
      <c r="G14124" s="33">
        <v>2</v>
      </c>
      <c r="H14124" s="33">
        <v>0</v>
      </c>
      <c r="I14124" s="33"/>
      <c r="J14124" s="33" t="s">
        <v>799</v>
      </c>
      <c r="K14124" s="33">
        <v>13</v>
      </c>
      <c r="L14124" s="33">
        <v>8</v>
      </c>
      <c r="M14124" s="33">
        <v>2</v>
      </c>
      <c r="N14124" s="33">
        <v>0</v>
      </c>
      <c r="O14124" s="33">
        <v>0</v>
      </c>
      <c r="P14124" s="33">
        <v>50</v>
      </c>
      <c r="Q14124" s="33" t="s">
        <v>459</v>
      </c>
      <c r="R14124" s="33" t="s">
        <v>459</v>
      </c>
      <c r="S14124" s="33">
        <v>0</v>
      </c>
      <c r="T14124" s="33"/>
      <c r="U14124" s="33" t="s">
        <v>455</v>
      </c>
    </row>
    <row r="14125" spans="1:21" x14ac:dyDescent="0.25">
      <c r="A14125">
        <v>2017</v>
      </c>
      <c r="B14125" s="6" t="s">
        <v>71</v>
      </c>
      <c r="C14125" s="33">
        <v>9</v>
      </c>
      <c r="D14125" s="33" t="s">
        <v>842</v>
      </c>
      <c r="E14125" s="33"/>
      <c r="F14125" s="33">
        <f t="shared" si="157"/>
        <v>14.616</v>
      </c>
      <c r="G14125" s="33">
        <v>7</v>
      </c>
      <c r="H14125" s="33">
        <v>0</v>
      </c>
      <c r="I14125" s="33"/>
      <c r="J14125" s="33" t="s">
        <v>799</v>
      </c>
      <c r="K14125" s="33">
        <v>11</v>
      </c>
      <c r="L14125" s="33">
        <v>10</v>
      </c>
      <c r="M14125" s="33">
        <v>10</v>
      </c>
      <c r="N14125" s="33">
        <v>15</v>
      </c>
      <c r="O14125" s="33">
        <v>0</v>
      </c>
      <c r="P14125" s="33">
        <v>10</v>
      </c>
      <c r="Q14125" s="33" t="s">
        <v>586</v>
      </c>
      <c r="R14125" s="33" t="s">
        <v>459</v>
      </c>
      <c r="S14125" s="33">
        <v>0</v>
      </c>
      <c r="T14125" s="33"/>
      <c r="U14125" s="33" t="s">
        <v>455</v>
      </c>
    </row>
    <row r="14126" spans="1:21" x14ac:dyDescent="0.25">
      <c r="A14126">
        <v>2017</v>
      </c>
      <c r="B14126" s="6" t="s">
        <v>71</v>
      </c>
      <c r="C14126" s="33">
        <v>10</v>
      </c>
      <c r="D14126" s="33" t="s">
        <v>842</v>
      </c>
      <c r="E14126" s="33"/>
      <c r="F14126" s="33">
        <f t="shared" si="157"/>
        <v>14.616</v>
      </c>
      <c r="G14126" s="33">
        <v>6</v>
      </c>
      <c r="H14126" s="33">
        <v>0</v>
      </c>
      <c r="I14126" s="33"/>
      <c r="J14126" s="33" t="s">
        <v>803</v>
      </c>
      <c r="K14126" s="33">
        <v>12</v>
      </c>
      <c r="L14126" s="33">
        <v>9</v>
      </c>
      <c r="M14126" s="33">
        <v>10</v>
      </c>
      <c r="N14126" s="33">
        <v>0</v>
      </c>
      <c r="O14126" s="33">
        <v>0</v>
      </c>
      <c r="P14126" s="33">
        <v>40</v>
      </c>
      <c r="Q14126" s="33" t="s">
        <v>459</v>
      </c>
      <c r="R14126" s="33" t="s">
        <v>459</v>
      </c>
      <c r="S14126" s="33">
        <v>0</v>
      </c>
      <c r="T14126" s="33"/>
      <c r="U14126" s="33" t="s">
        <v>455</v>
      </c>
    </row>
    <row r="14127" spans="1:21" x14ac:dyDescent="0.25">
      <c r="A14127">
        <v>2017</v>
      </c>
      <c r="B14127" s="6" t="s">
        <v>71</v>
      </c>
      <c r="C14127" s="33">
        <v>11</v>
      </c>
      <c r="D14127" s="33" t="s">
        <v>842</v>
      </c>
      <c r="E14127" s="33"/>
      <c r="F14127" s="33">
        <f t="shared" si="157"/>
        <v>14.616</v>
      </c>
      <c r="G14127" s="33">
        <v>25</v>
      </c>
      <c r="H14127" s="33">
        <v>0</v>
      </c>
      <c r="I14127" s="33"/>
      <c r="J14127" s="33" t="s">
        <v>799</v>
      </c>
      <c r="K14127" s="33">
        <v>34</v>
      </c>
      <c r="L14127" s="33">
        <v>30</v>
      </c>
      <c r="M14127" s="33">
        <v>18</v>
      </c>
      <c r="N14127" s="33">
        <v>5</v>
      </c>
      <c r="O14127" s="33">
        <v>0</v>
      </c>
      <c r="P14127" s="33">
        <v>5</v>
      </c>
      <c r="Q14127" s="33" t="s">
        <v>865</v>
      </c>
      <c r="R14127" s="33" t="s">
        <v>459</v>
      </c>
      <c r="S14127" s="33">
        <v>0</v>
      </c>
      <c r="T14127" s="33"/>
      <c r="U14127" s="33" t="s">
        <v>455</v>
      </c>
    </row>
    <row r="14128" spans="1:21" x14ac:dyDescent="0.25">
      <c r="A14128">
        <v>2017</v>
      </c>
      <c r="B14128" s="6" t="s">
        <v>71</v>
      </c>
      <c r="C14128" s="33">
        <v>12</v>
      </c>
      <c r="D14128" s="33" t="s">
        <v>842</v>
      </c>
      <c r="E14128" s="33"/>
      <c r="F14128" s="33">
        <f t="shared" si="157"/>
        <v>14.616</v>
      </c>
      <c r="G14128" s="33">
        <v>4</v>
      </c>
      <c r="H14128" s="33">
        <v>0</v>
      </c>
      <c r="I14128" s="33"/>
      <c r="J14128" s="33" t="s">
        <v>803</v>
      </c>
      <c r="K14128" s="33">
        <v>30</v>
      </c>
      <c r="L14128" s="33">
        <v>20</v>
      </c>
      <c r="M14128" s="33">
        <v>2</v>
      </c>
      <c r="N14128" s="33">
        <v>0</v>
      </c>
      <c r="O14128" s="33">
        <v>0</v>
      </c>
      <c r="P14128" s="33">
        <v>1</v>
      </c>
      <c r="Q14128" s="33" t="s">
        <v>459</v>
      </c>
      <c r="R14128" s="33" t="s">
        <v>459</v>
      </c>
      <c r="S14128" s="33">
        <v>0</v>
      </c>
      <c r="T14128" s="33"/>
      <c r="U14128" s="33" t="s">
        <v>455</v>
      </c>
    </row>
    <row r="14129" spans="1:21" x14ac:dyDescent="0.25">
      <c r="A14129">
        <v>2017</v>
      </c>
      <c r="B14129" s="6" t="s">
        <v>71</v>
      </c>
      <c r="C14129" s="33">
        <v>13</v>
      </c>
      <c r="D14129" s="33" t="s">
        <v>842</v>
      </c>
      <c r="E14129" s="33"/>
      <c r="F14129" s="33">
        <f t="shared" si="157"/>
        <v>14.616</v>
      </c>
      <c r="G14129" s="33">
        <v>7</v>
      </c>
      <c r="H14129" s="33">
        <v>0</v>
      </c>
      <c r="I14129" s="33"/>
      <c r="J14129" s="33" t="s">
        <v>799</v>
      </c>
      <c r="K14129" s="33">
        <v>29</v>
      </c>
      <c r="L14129" s="33">
        <v>11</v>
      </c>
      <c r="M14129" s="33">
        <v>3</v>
      </c>
      <c r="N14129" s="33">
        <v>0</v>
      </c>
      <c r="O14129" s="33">
        <v>0</v>
      </c>
      <c r="P14129" s="33">
        <v>5</v>
      </c>
      <c r="Q14129" s="33" t="s">
        <v>459</v>
      </c>
      <c r="R14129" s="33" t="s">
        <v>459</v>
      </c>
      <c r="S14129" s="33">
        <v>1</v>
      </c>
      <c r="T14129" s="33"/>
      <c r="U14129" s="33" t="s">
        <v>455</v>
      </c>
    </row>
    <row r="14130" spans="1:21" x14ac:dyDescent="0.25">
      <c r="A14130">
        <v>2017</v>
      </c>
      <c r="B14130" s="6" t="s">
        <v>71</v>
      </c>
      <c r="C14130" s="33">
        <v>14</v>
      </c>
      <c r="D14130" s="33" t="s">
        <v>842</v>
      </c>
      <c r="E14130" s="33"/>
      <c r="F14130" s="33">
        <f t="shared" si="157"/>
        <v>14.616</v>
      </c>
      <c r="G14130" s="33">
        <v>5</v>
      </c>
      <c r="H14130" s="33">
        <v>0</v>
      </c>
      <c r="I14130" s="33"/>
      <c r="J14130" s="33" t="s">
        <v>799</v>
      </c>
      <c r="K14130" s="33">
        <v>32</v>
      </c>
      <c r="L14130" s="33">
        <v>10</v>
      </c>
      <c r="M14130" s="33">
        <v>6</v>
      </c>
      <c r="N14130" s="33">
        <v>0</v>
      </c>
      <c r="O14130" s="33">
        <v>0</v>
      </c>
      <c r="P14130" s="33">
        <v>5</v>
      </c>
      <c r="Q14130" s="33" t="s">
        <v>459</v>
      </c>
      <c r="R14130" s="33" t="s">
        <v>459</v>
      </c>
      <c r="S14130" s="33">
        <v>0</v>
      </c>
      <c r="T14130" s="33"/>
      <c r="U14130" s="33" t="s">
        <v>455</v>
      </c>
    </row>
    <row r="14131" spans="1:21" x14ac:dyDescent="0.25">
      <c r="A14131">
        <v>2017</v>
      </c>
      <c r="B14131" s="6" t="s">
        <v>71</v>
      </c>
      <c r="C14131" s="33">
        <v>15</v>
      </c>
      <c r="D14131" s="33" t="s">
        <v>842</v>
      </c>
      <c r="E14131" s="33"/>
      <c r="F14131" s="33">
        <f t="shared" si="157"/>
        <v>14.616</v>
      </c>
      <c r="G14131" s="33">
        <v>4</v>
      </c>
      <c r="H14131" s="33">
        <v>0</v>
      </c>
      <c r="I14131" s="33"/>
      <c r="J14131" s="33" t="s">
        <v>803</v>
      </c>
      <c r="K14131" s="33">
        <v>5</v>
      </c>
      <c r="L14131" s="33">
        <v>4</v>
      </c>
      <c r="M14131" s="33">
        <v>2</v>
      </c>
      <c r="N14131" s="33">
        <v>0</v>
      </c>
      <c r="O14131" s="33">
        <v>0</v>
      </c>
      <c r="P14131" s="33">
        <v>0</v>
      </c>
      <c r="Q14131" s="33" t="s">
        <v>459</v>
      </c>
      <c r="R14131" s="33" t="s">
        <v>459</v>
      </c>
      <c r="S14131" s="33">
        <v>0</v>
      </c>
      <c r="T14131" s="33"/>
      <c r="U14131" s="33" t="s">
        <v>455</v>
      </c>
    </row>
    <row r="14132" spans="1:21" x14ac:dyDescent="0.25">
      <c r="A14132">
        <v>2017</v>
      </c>
      <c r="B14132" s="6" t="s">
        <v>71</v>
      </c>
      <c r="C14132" s="33">
        <v>16</v>
      </c>
      <c r="D14132" s="33" t="s">
        <v>842</v>
      </c>
      <c r="E14132" s="33"/>
      <c r="F14132" s="33">
        <f t="shared" si="157"/>
        <v>14.616</v>
      </c>
      <c r="G14132" s="33">
        <v>15</v>
      </c>
      <c r="H14132" s="33">
        <v>0</v>
      </c>
      <c r="I14132" s="33"/>
      <c r="J14132" s="33" t="s">
        <v>799</v>
      </c>
      <c r="K14132" s="33">
        <v>40</v>
      </c>
      <c r="L14132" s="33">
        <v>18</v>
      </c>
      <c r="M14132" s="33">
        <v>20</v>
      </c>
      <c r="N14132" s="33">
        <v>10</v>
      </c>
      <c r="O14132" s="33">
        <v>0</v>
      </c>
      <c r="P14132" s="33">
        <v>5</v>
      </c>
      <c r="Q14132" s="33" t="s">
        <v>586</v>
      </c>
      <c r="R14132" s="33" t="s">
        <v>459</v>
      </c>
      <c r="S14132" s="33">
        <v>0</v>
      </c>
      <c r="T14132" s="33"/>
      <c r="U14132" s="33" t="s">
        <v>880</v>
      </c>
    </row>
    <row r="14133" spans="1:21" x14ac:dyDescent="0.25">
      <c r="A14133">
        <v>2017</v>
      </c>
      <c r="B14133" s="6" t="s">
        <v>71</v>
      </c>
      <c r="C14133" s="33">
        <v>17</v>
      </c>
      <c r="D14133" s="33" t="s">
        <v>842</v>
      </c>
      <c r="E14133" s="33"/>
      <c r="F14133" s="33">
        <f t="shared" si="157"/>
        <v>14.616</v>
      </c>
      <c r="G14133" s="33">
        <v>9</v>
      </c>
      <c r="H14133" s="33">
        <v>0</v>
      </c>
      <c r="I14133" s="33"/>
      <c r="J14133" s="33" t="s">
        <v>799</v>
      </c>
      <c r="K14133" s="33">
        <v>35</v>
      </c>
      <c r="L14133" s="33">
        <v>20</v>
      </c>
      <c r="M14133" s="33">
        <v>5</v>
      </c>
      <c r="N14133" s="33">
        <v>1</v>
      </c>
      <c r="O14133" s="33">
        <v>0</v>
      </c>
      <c r="P14133" s="33">
        <v>40</v>
      </c>
      <c r="Q14133" s="33" t="s">
        <v>586</v>
      </c>
      <c r="R14133" s="33" t="s">
        <v>459</v>
      </c>
      <c r="S14133" s="33">
        <v>0</v>
      </c>
      <c r="T14133" s="33"/>
      <c r="U14133" s="33" t="s">
        <v>94</v>
      </c>
    </row>
    <row r="14134" spans="1:21" x14ac:dyDescent="0.25">
      <c r="A14134">
        <v>2017</v>
      </c>
      <c r="B14134" s="6" t="s">
        <v>71</v>
      </c>
      <c r="C14134" s="33">
        <v>18</v>
      </c>
      <c r="D14134" s="33" t="s">
        <v>842</v>
      </c>
      <c r="E14134" s="33"/>
      <c r="F14134" s="33">
        <f t="shared" si="157"/>
        <v>14.616</v>
      </c>
      <c r="G14134" s="33">
        <v>4</v>
      </c>
      <c r="H14134" s="33">
        <v>0</v>
      </c>
      <c r="I14134" s="33"/>
      <c r="J14134" s="33" t="s">
        <v>801</v>
      </c>
      <c r="K14134" s="33">
        <v>13</v>
      </c>
      <c r="L14134" s="33">
        <v>10</v>
      </c>
      <c r="M14134" s="33">
        <v>4</v>
      </c>
      <c r="N14134" s="33">
        <v>0</v>
      </c>
      <c r="O14134" s="33">
        <v>0</v>
      </c>
      <c r="P14134" s="33">
        <v>20</v>
      </c>
      <c r="Q14134" s="33" t="s">
        <v>459</v>
      </c>
      <c r="R14134" s="33" t="s">
        <v>459</v>
      </c>
      <c r="S14134" s="33">
        <v>0</v>
      </c>
      <c r="T14134" s="33"/>
      <c r="U14134" s="33" t="s">
        <v>455</v>
      </c>
    </row>
    <row r="14135" spans="1:21" x14ac:dyDescent="0.25">
      <c r="A14135">
        <v>2017</v>
      </c>
      <c r="B14135" s="6" t="s">
        <v>71</v>
      </c>
      <c r="C14135" s="33">
        <v>19</v>
      </c>
      <c r="D14135" s="33" t="s">
        <v>842</v>
      </c>
      <c r="E14135" s="33"/>
      <c r="F14135" s="33">
        <f t="shared" si="157"/>
        <v>14.616</v>
      </c>
      <c r="G14135" s="33">
        <v>6</v>
      </c>
      <c r="H14135" s="33">
        <v>0</v>
      </c>
      <c r="I14135" s="33"/>
      <c r="J14135" s="33" t="s">
        <v>815</v>
      </c>
      <c r="K14135" s="33">
        <v>12</v>
      </c>
      <c r="L14135" s="33">
        <v>11</v>
      </c>
      <c r="M14135" s="33">
        <v>10</v>
      </c>
      <c r="N14135" s="33">
        <v>0</v>
      </c>
      <c r="O14135" s="33">
        <v>0</v>
      </c>
      <c r="P14135" s="33">
        <v>5</v>
      </c>
      <c r="Q14135" s="33" t="s">
        <v>459</v>
      </c>
      <c r="R14135" s="33" t="s">
        <v>459</v>
      </c>
      <c r="S14135" s="33">
        <v>0</v>
      </c>
      <c r="T14135" s="33"/>
      <c r="U14135" s="33" t="s">
        <v>455</v>
      </c>
    </row>
    <row r="14136" spans="1:21" x14ac:dyDescent="0.25">
      <c r="A14136">
        <v>2017</v>
      </c>
      <c r="B14136" s="6" t="s">
        <v>71</v>
      </c>
      <c r="C14136" s="33">
        <v>20</v>
      </c>
      <c r="D14136" s="33" t="s">
        <v>842</v>
      </c>
      <c r="E14136" s="33"/>
      <c r="F14136" s="33">
        <f t="shared" si="157"/>
        <v>14.616</v>
      </c>
      <c r="G14136" s="33">
        <v>13</v>
      </c>
      <c r="H14136" s="33">
        <v>0</v>
      </c>
      <c r="I14136" s="33"/>
      <c r="J14136" s="33" t="s">
        <v>799</v>
      </c>
      <c r="K14136" s="33">
        <v>17</v>
      </c>
      <c r="L14136" s="33">
        <v>6</v>
      </c>
      <c r="M14136" s="33">
        <v>11</v>
      </c>
      <c r="N14136" s="33">
        <v>0</v>
      </c>
      <c r="O14136" s="33">
        <v>0</v>
      </c>
      <c r="P14136" s="33">
        <v>1</v>
      </c>
      <c r="Q14136" s="33" t="s">
        <v>459</v>
      </c>
      <c r="R14136" s="33" t="s">
        <v>459</v>
      </c>
      <c r="S14136" s="33">
        <v>0</v>
      </c>
      <c r="T14136" s="33"/>
      <c r="U14136" s="33" t="s">
        <v>455</v>
      </c>
    </row>
    <row r="14137" spans="1:21" x14ac:dyDescent="0.25">
      <c r="A14137">
        <v>2017</v>
      </c>
      <c r="B14137" s="6" t="s">
        <v>71</v>
      </c>
      <c r="C14137" s="33">
        <v>21</v>
      </c>
      <c r="D14137" s="33" t="s">
        <v>842</v>
      </c>
      <c r="E14137" s="33"/>
      <c r="F14137" s="33">
        <f t="shared" si="157"/>
        <v>14.616</v>
      </c>
      <c r="G14137" s="33">
        <v>5</v>
      </c>
      <c r="H14137" s="33">
        <v>0</v>
      </c>
      <c r="I14137" s="33"/>
      <c r="J14137" s="33" t="s">
        <v>799</v>
      </c>
      <c r="K14137" s="33">
        <v>35</v>
      </c>
      <c r="L14137" s="33">
        <v>22</v>
      </c>
      <c r="M14137" s="33">
        <v>6</v>
      </c>
      <c r="N14137" s="33">
        <v>0</v>
      </c>
      <c r="O14137" s="33">
        <v>0</v>
      </c>
      <c r="P14137" s="33">
        <v>25</v>
      </c>
      <c r="Q14137" s="33" t="s">
        <v>459</v>
      </c>
      <c r="R14137" s="33" t="s">
        <v>459</v>
      </c>
      <c r="S14137" s="33">
        <v>0</v>
      </c>
      <c r="T14137" s="33"/>
      <c r="U14137" s="33" t="s">
        <v>455</v>
      </c>
    </row>
    <row r="14138" spans="1:21" x14ac:dyDescent="0.25">
      <c r="A14138">
        <v>2017</v>
      </c>
      <c r="B14138" s="6" t="s">
        <v>71</v>
      </c>
      <c r="C14138" s="33">
        <v>22</v>
      </c>
      <c r="D14138" s="33" t="s">
        <v>842</v>
      </c>
      <c r="E14138" s="33"/>
      <c r="F14138" s="33">
        <f t="shared" si="157"/>
        <v>14.616</v>
      </c>
      <c r="G14138" s="33">
        <v>2</v>
      </c>
      <c r="H14138" s="33">
        <v>0</v>
      </c>
      <c r="I14138" s="33"/>
      <c r="J14138" s="33" t="s">
        <v>799</v>
      </c>
      <c r="K14138" s="33">
        <v>15</v>
      </c>
      <c r="L14138" s="33">
        <v>10</v>
      </c>
      <c r="M14138" s="33">
        <v>10</v>
      </c>
      <c r="N14138" s="33">
        <v>30</v>
      </c>
      <c r="O14138" s="33">
        <v>0</v>
      </c>
      <c r="P14138" s="33">
        <v>5</v>
      </c>
      <c r="Q14138" s="33" t="s">
        <v>586</v>
      </c>
      <c r="R14138" s="33" t="s">
        <v>459</v>
      </c>
      <c r="S14138" s="33">
        <v>0</v>
      </c>
      <c r="T14138" s="33"/>
      <c r="U14138" s="33" t="s">
        <v>455</v>
      </c>
    </row>
    <row r="14139" spans="1:21" x14ac:dyDescent="0.25">
      <c r="A14139">
        <v>2017</v>
      </c>
      <c r="B14139" s="6" t="s">
        <v>71</v>
      </c>
      <c r="C14139" s="33">
        <v>23</v>
      </c>
      <c r="D14139" s="33" t="s">
        <v>842</v>
      </c>
      <c r="E14139" s="33"/>
      <c r="F14139" s="33">
        <f t="shared" si="157"/>
        <v>14.616</v>
      </c>
      <c r="G14139" s="33">
        <v>4</v>
      </c>
      <c r="H14139" s="33">
        <v>0</v>
      </c>
      <c r="I14139" s="33"/>
      <c r="J14139" s="33" t="s">
        <v>803</v>
      </c>
      <c r="K14139" s="33">
        <v>5</v>
      </c>
      <c r="L14139" s="33">
        <v>4</v>
      </c>
      <c r="M14139" s="33">
        <v>3</v>
      </c>
      <c r="N14139" s="33">
        <v>0</v>
      </c>
      <c r="O14139" s="33">
        <v>0</v>
      </c>
      <c r="P14139" s="33">
        <v>0</v>
      </c>
      <c r="Q14139" s="33" t="s">
        <v>459</v>
      </c>
      <c r="R14139" s="33" t="s">
        <v>459</v>
      </c>
      <c r="S14139" s="33">
        <v>0</v>
      </c>
      <c r="T14139" s="33"/>
      <c r="U14139" s="33" t="s">
        <v>455</v>
      </c>
    </row>
    <row r="14140" spans="1:21" x14ac:dyDescent="0.25">
      <c r="A14140">
        <v>2017</v>
      </c>
      <c r="B14140" s="6" t="s">
        <v>71</v>
      </c>
      <c r="C14140" s="33">
        <v>24</v>
      </c>
      <c r="D14140" s="33" t="s">
        <v>842</v>
      </c>
      <c r="E14140" s="33"/>
      <c r="F14140" s="33">
        <f t="shared" si="157"/>
        <v>14.616</v>
      </c>
      <c r="G14140" s="33">
        <v>5</v>
      </c>
      <c r="H14140" s="33">
        <v>0</v>
      </c>
      <c r="I14140" s="33"/>
      <c r="J14140" s="33" t="s">
        <v>799</v>
      </c>
      <c r="K14140" s="33">
        <v>7</v>
      </c>
      <c r="L14140" s="33">
        <v>6</v>
      </c>
      <c r="M14140" s="33">
        <v>2</v>
      </c>
      <c r="N14140" s="33">
        <v>0</v>
      </c>
      <c r="O14140" s="33">
        <v>0</v>
      </c>
      <c r="P14140" s="33">
        <v>5</v>
      </c>
      <c r="Q14140" s="33" t="s">
        <v>459</v>
      </c>
      <c r="R14140" s="33" t="s">
        <v>459</v>
      </c>
      <c r="S14140" s="33">
        <v>0</v>
      </c>
      <c r="T14140" s="33"/>
      <c r="U14140" s="33" t="s">
        <v>455</v>
      </c>
    </row>
    <row r="14141" spans="1:21" x14ac:dyDescent="0.25">
      <c r="A14141">
        <v>2017</v>
      </c>
      <c r="B14141" s="6" t="s">
        <v>71</v>
      </c>
      <c r="C14141" s="33">
        <v>25</v>
      </c>
      <c r="D14141" s="33" t="s">
        <v>842</v>
      </c>
      <c r="E14141" s="33"/>
      <c r="F14141" s="33">
        <f t="shared" si="157"/>
        <v>14.616</v>
      </c>
      <c r="G14141" s="33">
        <v>12</v>
      </c>
      <c r="H14141" s="33">
        <v>0</v>
      </c>
      <c r="I14141" s="33"/>
      <c r="J14141" s="33" t="s">
        <v>822</v>
      </c>
      <c r="K14141" s="33">
        <v>18</v>
      </c>
      <c r="L14141" s="33">
        <v>17</v>
      </c>
      <c r="M14141" s="33">
        <v>5</v>
      </c>
      <c r="N14141" s="33">
        <v>0</v>
      </c>
      <c r="O14141" s="33">
        <v>0</v>
      </c>
      <c r="P14141" s="33">
        <v>1</v>
      </c>
      <c r="Q14141" s="33" t="s">
        <v>459</v>
      </c>
      <c r="R14141" s="33" t="s">
        <v>459</v>
      </c>
      <c r="S14141" s="33">
        <v>0</v>
      </c>
      <c r="T14141" s="33"/>
      <c r="U14141" s="33" t="s">
        <v>455</v>
      </c>
    </row>
    <row r="14142" spans="1:21" x14ac:dyDescent="0.25">
      <c r="A14142">
        <v>2017</v>
      </c>
      <c r="B14142" s="6" t="s">
        <v>71</v>
      </c>
      <c r="C14142" s="33">
        <v>26</v>
      </c>
      <c r="D14142" s="33" t="s">
        <v>842</v>
      </c>
      <c r="E14142" s="33"/>
      <c r="F14142" s="33">
        <f t="shared" si="157"/>
        <v>14.616</v>
      </c>
      <c r="G14142" s="33">
        <v>11</v>
      </c>
      <c r="H14142" s="33">
        <v>0</v>
      </c>
      <c r="I14142" s="33"/>
      <c r="J14142" s="33" t="s">
        <v>815</v>
      </c>
      <c r="K14142" s="33">
        <v>22</v>
      </c>
      <c r="L14142" s="33">
        <v>12</v>
      </c>
      <c r="M14142" s="33">
        <v>21</v>
      </c>
      <c r="N14142" s="33">
        <v>0</v>
      </c>
      <c r="O14142" s="33">
        <v>0</v>
      </c>
      <c r="P14142" s="33">
        <v>0</v>
      </c>
      <c r="Q14142" s="33" t="s">
        <v>459</v>
      </c>
      <c r="R14142" s="33" t="s">
        <v>459</v>
      </c>
      <c r="S14142" s="33">
        <v>0</v>
      </c>
      <c r="T14142" s="33"/>
      <c r="U14142" s="33" t="s">
        <v>455</v>
      </c>
    </row>
    <row r="14143" spans="1:21" x14ac:dyDescent="0.25">
      <c r="A14143">
        <v>2017</v>
      </c>
      <c r="B14143" s="6" t="s">
        <v>71</v>
      </c>
      <c r="C14143" s="33">
        <v>1</v>
      </c>
      <c r="D14143" s="33" t="s">
        <v>842</v>
      </c>
      <c r="E14143" s="33">
        <v>2</v>
      </c>
      <c r="F14143" s="33">
        <f xml:space="preserve"> (42*(0.348))</f>
        <v>14.616</v>
      </c>
      <c r="G14143" s="33">
        <v>12</v>
      </c>
      <c r="H14143" s="33">
        <v>23</v>
      </c>
      <c r="I14143" s="33">
        <f xml:space="preserve"> (SUM(G14143:G14168)-H14143)</f>
        <v>168</v>
      </c>
      <c r="J14143" s="33" t="s">
        <v>799</v>
      </c>
      <c r="K14143" s="33">
        <v>47</v>
      </c>
      <c r="L14143" s="33">
        <v>30</v>
      </c>
      <c r="M14143" s="33">
        <v>8</v>
      </c>
      <c r="N14143" s="33">
        <v>0</v>
      </c>
      <c r="O14143" s="33">
        <v>0</v>
      </c>
      <c r="P14143" s="33">
        <v>5</v>
      </c>
      <c r="Q14143" s="33" t="s">
        <v>459</v>
      </c>
      <c r="R14143" s="33" t="s">
        <v>459</v>
      </c>
      <c r="S14143" s="33">
        <v>0</v>
      </c>
      <c r="T14143" s="33"/>
      <c r="U14143" s="33" t="s">
        <v>455</v>
      </c>
    </row>
    <row r="14144" spans="1:21" x14ac:dyDescent="0.25">
      <c r="A14144">
        <v>2017</v>
      </c>
      <c r="B14144" s="6" t="s">
        <v>71</v>
      </c>
      <c r="C14144" s="33">
        <v>2</v>
      </c>
      <c r="D14144" s="33" t="s">
        <v>842</v>
      </c>
      <c r="E14144" s="33"/>
      <c r="F14144" s="33">
        <f t="shared" ref="F14144:F14168" si="158" xml:space="preserve"> (42*(0.348))</f>
        <v>14.616</v>
      </c>
      <c r="G14144" s="33">
        <v>4</v>
      </c>
      <c r="H14144" s="33">
        <v>0</v>
      </c>
      <c r="I14144" s="33"/>
      <c r="J14144" s="33" t="s">
        <v>879</v>
      </c>
      <c r="K14144" s="33">
        <v>6</v>
      </c>
      <c r="L14144" s="33">
        <v>4</v>
      </c>
      <c r="M14144" s="33">
        <v>1</v>
      </c>
      <c r="N14144" s="33">
        <v>0</v>
      </c>
      <c r="O14144" s="33">
        <v>0</v>
      </c>
      <c r="P14144" s="33">
        <v>0</v>
      </c>
      <c r="Q14144" s="33" t="s">
        <v>459</v>
      </c>
      <c r="R14144" s="33" t="s">
        <v>459</v>
      </c>
      <c r="S14144" s="33">
        <v>0</v>
      </c>
      <c r="T14144" s="33"/>
      <c r="U14144" s="33" t="s">
        <v>455</v>
      </c>
    </row>
    <row r="14145" spans="1:21" x14ac:dyDescent="0.25">
      <c r="A14145">
        <v>2017</v>
      </c>
      <c r="B14145" s="6" t="s">
        <v>71</v>
      </c>
      <c r="C14145" s="33">
        <v>3</v>
      </c>
      <c r="D14145" s="33" t="s">
        <v>842</v>
      </c>
      <c r="E14145" s="33"/>
      <c r="F14145" s="33">
        <f t="shared" si="158"/>
        <v>14.616</v>
      </c>
      <c r="G14145" s="33">
        <v>1</v>
      </c>
      <c r="H14145" s="33">
        <v>0</v>
      </c>
      <c r="I14145" s="33"/>
      <c r="J14145" s="33" t="s">
        <v>799</v>
      </c>
      <c r="K14145" s="33">
        <v>36</v>
      </c>
      <c r="L14145" s="33">
        <v>22</v>
      </c>
      <c r="M14145" s="33">
        <v>7</v>
      </c>
      <c r="N14145" s="33">
        <v>0</v>
      </c>
      <c r="O14145" s="33">
        <v>0</v>
      </c>
      <c r="P14145" s="33">
        <v>5</v>
      </c>
      <c r="Q14145" s="33" t="s">
        <v>459</v>
      </c>
      <c r="R14145" s="33" t="s">
        <v>459</v>
      </c>
      <c r="S14145" s="33">
        <v>0</v>
      </c>
      <c r="T14145" s="33"/>
      <c r="U14145" s="33" t="s">
        <v>455</v>
      </c>
    </row>
    <row r="14146" spans="1:21" x14ac:dyDescent="0.25">
      <c r="A14146">
        <v>2017</v>
      </c>
      <c r="B14146" s="6" t="s">
        <v>71</v>
      </c>
      <c r="C14146" s="33">
        <v>4</v>
      </c>
      <c r="D14146" s="33" t="s">
        <v>842</v>
      </c>
      <c r="E14146" s="33"/>
      <c r="F14146" s="33">
        <f t="shared" si="158"/>
        <v>14.616</v>
      </c>
      <c r="G14146" s="33">
        <v>3</v>
      </c>
      <c r="H14146" s="33">
        <v>0</v>
      </c>
      <c r="I14146" s="33"/>
      <c r="J14146" s="33" t="s">
        <v>799</v>
      </c>
      <c r="K14146" s="33">
        <v>32</v>
      </c>
      <c r="L14146" s="33">
        <v>30</v>
      </c>
      <c r="M14146" s="33">
        <v>4</v>
      </c>
      <c r="N14146" s="33">
        <v>5</v>
      </c>
      <c r="O14146" s="33">
        <v>0</v>
      </c>
      <c r="P14146" s="33">
        <v>10</v>
      </c>
      <c r="Q14146" s="33" t="s">
        <v>586</v>
      </c>
      <c r="R14146" s="33" t="s">
        <v>459</v>
      </c>
      <c r="S14146" s="33">
        <v>0</v>
      </c>
      <c r="T14146" s="33"/>
      <c r="U14146" s="33" t="s">
        <v>94</v>
      </c>
    </row>
    <row r="14147" spans="1:21" x14ac:dyDescent="0.25">
      <c r="A14147">
        <v>2017</v>
      </c>
      <c r="B14147" s="6" t="s">
        <v>71</v>
      </c>
      <c r="C14147" s="33">
        <v>5</v>
      </c>
      <c r="D14147" s="33" t="s">
        <v>842</v>
      </c>
      <c r="E14147" s="33"/>
      <c r="F14147" s="33">
        <f t="shared" si="158"/>
        <v>14.616</v>
      </c>
      <c r="G14147" s="33">
        <v>4</v>
      </c>
      <c r="H14147" s="33">
        <v>0</v>
      </c>
      <c r="I14147" s="33"/>
      <c r="J14147" s="33" t="s">
        <v>799</v>
      </c>
      <c r="K14147" s="33">
        <v>5</v>
      </c>
      <c r="L14147" s="33">
        <v>4</v>
      </c>
      <c r="M14147" s="33">
        <v>4</v>
      </c>
      <c r="N14147" s="33">
        <v>0</v>
      </c>
      <c r="O14147" s="33">
        <v>0</v>
      </c>
      <c r="P14147" s="33">
        <v>5</v>
      </c>
      <c r="Q14147" s="33" t="s">
        <v>459</v>
      </c>
      <c r="R14147" s="33" t="s">
        <v>459</v>
      </c>
      <c r="S14147" s="33">
        <v>0</v>
      </c>
      <c r="T14147" s="33"/>
      <c r="U14147" s="33" t="s">
        <v>455</v>
      </c>
    </row>
    <row r="14148" spans="1:21" x14ac:dyDescent="0.25">
      <c r="A14148">
        <v>2017</v>
      </c>
      <c r="B14148" s="6" t="s">
        <v>71</v>
      </c>
      <c r="C14148" s="33">
        <v>6</v>
      </c>
      <c r="D14148" s="33" t="s">
        <v>842</v>
      </c>
      <c r="E14148" s="33"/>
      <c r="F14148" s="33">
        <f t="shared" si="158"/>
        <v>14.616</v>
      </c>
      <c r="G14148" s="33">
        <v>3</v>
      </c>
      <c r="H14148" s="33">
        <v>0</v>
      </c>
      <c r="I14148" s="33"/>
      <c r="J14148" s="33" t="s">
        <v>799</v>
      </c>
      <c r="K14148" s="33">
        <v>45</v>
      </c>
      <c r="L14148" s="33">
        <v>20</v>
      </c>
      <c r="M14148" s="33">
        <v>10</v>
      </c>
      <c r="N14148" s="33">
        <v>6</v>
      </c>
      <c r="O14148" s="33">
        <v>0</v>
      </c>
      <c r="P14148" s="33">
        <v>84</v>
      </c>
      <c r="Q14148" s="33" t="s">
        <v>586</v>
      </c>
      <c r="R14148" s="33" t="s">
        <v>865</v>
      </c>
      <c r="S14148" s="33">
        <v>0</v>
      </c>
      <c r="T14148" s="33"/>
      <c r="U14148" s="33" t="s">
        <v>455</v>
      </c>
    </row>
    <row r="14149" spans="1:21" x14ac:dyDescent="0.25">
      <c r="A14149">
        <v>2017</v>
      </c>
      <c r="B14149" s="6" t="s">
        <v>71</v>
      </c>
      <c r="C14149" s="33">
        <v>7</v>
      </c>
      <c r="D14149" s="33" t="s">
        <v>842</v>
      </c>
      <c r="E14149" s="33"/>
      <c r="F14149" s="33">
        <f t="shared" si="158"/>
        <v>14.616</v>
      </c>
      <c r="G14149" s="33">
        <v>2</v>
      </c>
      <c r="H14149" s="33">
        <v>0</v>
      </c>
      <c r="I14149" s="33"/>
      <c r="J14149" s="33" t="s">
        <v>808</v>
      </c>
      <c r="K14149" s="33">
        <v>7</v>
      </c>
      <c r="L14149" s="33">
        <v>3</v>
      </c>
      <c r="M14149" s="33">
        <v>2</v>
      </c>
      <c r="N14149" s="33">
        <v>0</v>
      </c>
      <c r="O14149" s="33">
        <v>0</v>
      </c>
      <c r="P14149" s="33">
        <v>0</v>
      </c>
      <c r="Q14149" s="33" t="s">
        <v>459</v>
      </c>
      <c r="R14149" s="33" t="s">
        <v>459</v>
      </c>
      <c r="S14149" s="33">
        <v>50</v>
      </c>
      <c r="T14149" s="33"/>
      <c r="U14149" s="33" t="s">
        <v>455</v>
      </c>
    </row>
    <row r="14150" spans="1:21" x14ac:dyDescent="0.25">
      <c r="A14150">
        <v>2017</v>
      </c>
      <c r="B14150" s="6" t="s">
        <v>71</v>
      </c>
      <c r="C14150" s="33">
        <v>8</v>
      </c>
      <c r="D14150" s="33" t="s">
        <v>842</v>
      </c>
      <c r="E14150" s="33"/>
      <c r="F14150" s="33">
        <f t="shared" si="158"/>
        <v>14.616</v>
      </c>
      <c r="G14150" s="33">
        <v>5</v>
      </c>
      <c r="H14150" s="33">
        <v>0</v>
      </c>
      <c r="I14150" s="33"/>
      <c r="J14150" s="33" t="s">
        <v>803</v>
      </c>
      <c r="K14150" s="33">
        <v>9</v>
      </c>
      <c r="L14150" s="33">
        <v>6</v>
      </c>
      <c r="M14150" s="33">
        <v>10</v>
      </c>
      <c r="N14150" s="33">
        <v>0</v>
      </c>
      <c r="O14150" s="33">
        <v>0</v>
      </c>
      <c r="P14150" s="33">
        <v>5</v>
      </c>
      <c r="Q14150" s="33" t="s">
        <v>459</v>
      </c>
      <c r="R14150" s="33" t="s">
        <v>459</v>
      </c>
      <c r="S14150" s="33">
        <v>1</v>
      </c>
      <c r="T14150" s="33"/>
      <c r="U14150" s="33" t="s">
        <v>455</v>
      </c>
    </row>
    <row r="14151" spans="1:21" x14ac:dyDescent="0.25">
      <c r="A14151">
        <v>2017</v>
      </c>
      <c r="B14151" s="6" t="s">
        <v>71</v>
      </c>
      <c r="C14151" s="33">
        <v>9</v>
      </c>
      <c r="D14151" s="33" t="s">
        <v>842</v>
      </c>
      <c r="E14151" s="33"/>
      <c r="F14151" s="33">
        <f t="shared" si="158"/>
        <v>14.616</v>
      </c>
      <c r="G14151" s="33">
        <v>2</v>
      </c>
      <c r="H14151" s="33">
        <v>0</v>
      </c>
      <c r="I14151" s="33"/>
      <c r="J14151" s="33" t="s">
        <v>802</v>
      </c>
      <c r="K14151" s="33">
        <v>13</v>
      </c>
      <c r="L14151" s="33">
        <v>10</v>
      </c>
      <c r="M14151" s="33">
        <v>5</v>
      </c>
      <c r="N14151" s="33">
        <v>0</v>
      </c>
      <c r="O14151" s="33">
        <v>0</v>
      </c>
      <c r="P14151" s="33">
        <v>50</v>
      </c>
      <c r="Q14151" s="33" t="s">
        <v>459</v>
      </c>
      <c r="R14151" s="33" t="s">
        <v>459</v>
      </c>
      <c r="S14151" s="33">
        <v>0</v>
      </c>
      <c r="T14151" s="33"/>
      <c r="U14151" s="33" t="s">
        <v>455</v>
      </c>
    </row>
    <row r="14152" spans="1:21" x14ac:dyDescent="0.25">
      <c r="A14152">
        <v>2017</v>
      </c>
      <c r="B14152" s="6" t="s">
        <v>71</v>
      </c>
      <c r="C14152" s="33">
        <v>10</v>
      </c>
      <c r="D14152" s="33" t="s">
        <v>842</v>
      </c>
      <c r="E14152" s="33"/>
      <c r="F14152" s="33">
        <f t="shared" si="158"/>
        <v>14.616</v>
      </c>
      <c r="G14152" s="33">
        <v>4</v>
      </c>
      <c r="H14152" s="33">
        <v>0</v>
      </c>
      <c r="I14152" s="33"/>
      <c r="J14152" s="33" t="s">
        <v>807</v>
      </c>
      <c r="K14152" s="33">
        <v>65</v>
      </c>
      <c r="L14152" s="33">
        <v>50</v>
      </c>
      <c r="M14152" s="33">
        <v>25</v>
      </c>
      <c r="N14152" s="33">
        <v>0</v>
      </c>
      <c r="O14152" s="33">
        <v>0</v>
      </c>
      <c r="P14152" s="33">
        <v>75</v>
      </c>
      <c r="Q14152" s="33" t="s">
        <v>459</v>
      </c>
      <c r="R14152" s="33" t="s">
        <v>459</v>
      </c>
      <c r="S14152" s="33">
        <v>0</v>
      </c>
      <c r="T14152" s="33"/>
      <c r="U14152" s="33" t="s">
        <v>897</v>
      </c>
    </row>
    <row r="14153" spans="1:21" x14ac:dyDescent="0.25">
      <c r="A14153">
        <v>2017</v>
      </c>
      <c r="B14153" s="6" t="s">
        <v>71</v>
      </c>
      <c r="C14153" s="33">
        <v>11</v>
      </c>
      <c r="D14153" s="33" t="s">
        <v>842</v>
      </c>
      <c r="E14153" s="33"/>
      <c r="F14153" s="33">
        <f t="shared" si="158"/>
        <v>14.616</v>
      </c>
      <c r="G14153" s="33">
        <v>10</v>
      </c>
      <c r="H14153" s="33">
        <v>0</v>
      </c>
      <c r="I14153" s="33"/>
      <c r="J14153" s="33" t="s">
        <v>799</v>
      </c>
      <c r="K14153" s="33">
        <v>24</v>
      </c>
      <c r="L14153" s="33">
        <v>19</v>
      </c>
      <c r="M14153" s="33">
        <v>3</v>
      </c>
      <c r="N14153" s="33">
        <v>1</v>
      </c>
      <c r="O14153" s="33">
        <v>0</v>
      </c>
      <c r="P14153" s="33">
        <v>10</v>
      </c>
      <c r="Q14153" s="33" t="s">
        <v>586</v>
      </c>
      <c r="R14153" s="33" t="s">
        <v>459</v>
      </c>
      <c r="S14153" s="33">
        <v>0</v>
      </c>
      <c r="T14153" s="33"/>
      <c r="U14153" s="33" t="s">
        <v>455</v>
      </c>
    </row>
    <row r="14154" spans="1:21" x14ac:dyDescent="0.25">
      <c r="A14154">
        <v>2017</v>
      </c>
      <c r="B14154" s="6" t="s">
        <v>71</v>
      </c>
      <c r="C14154" s="33">
        <v>12</v>
      </c>
      <c r="D14154" s="33" t="s">
        <v>842</v>
      </c>
      <c r="E14154" s="33"/>
      <c r="F14154" s="33">
        <f t="shared" si="158"/>
        <v>14.616</v>
      </c>
      <c r="G14154" s="33">
        <v>2</v>
      </c>
      <c r="H14154" s="33">
        <v>0</v>
      </c>
      <c r="I14154" s="33"/>
      <c r="J14154" s="33" t="s">
        <v>803</v>
      </c>
      <c r="K14154" s="33">
        <v>11</v>
      </c>
      <c r="L14154" s="33">
        <v>8</v>
      </c>
      <c r="M14154" s="33">
        <v>10</v>
      </c>
      <c r="N14154" s="33">
        <v>0</v>
      </c>
      <c r="O14154" s="33">
        <v>0</v>
      </c>
      <c r="P14154" s="33">
        <v>70</v>
      </c>
      <c r="Q14154" s="33" t="s">
        <v>459</v>
      </c>
      <c r="R14154" s="33" t="s">
        <v>459</v>
      </c>
      <c r="S14154" s="33">
        <v>0</v>
      </c>
      <c r="T14154" s="33"/>
      <c r="U14154" s="33" t="s">
        <v>455</v>
      </c>
    </row>
    <row r="14155" spans="1:21" x14ac:dyDescent="0.25">
      <c r="A14155">
        <v>2017</v>
      </c>
      <c r="B14155" s="6" t="s">
        <v>71</v>
      </c>
      <c r="C14155" s="33">
        <v>13</v>
      </c>
      <c r="D14155" s="33" t="s">
        <v>842</v>
      </c>
      <c r="E14155" s="33"/>
      <c r="F14155" s="33">
        <f t="shared" si="158"/>
        <v>14.616</v>
      </c>
      <c r="G14155" s="33">
        <v>3</v>
      </c>
      <c r="H14155" s="33">
        <v>0</v>
      </c>
      <c r="I14155" s="33"/>
      <c r="J14155" s="33" t="s">
        <v>803</v>
      </c>
      <c r="K14155" s="33">
        <v>5</v>
      </c>
      <c r="L14155" s="33">
        <v>5</v>
      </c>
      <c r="M14155" s="33">
        <v>4</v>
      </c>
      <c r="N14155" s="33">
        <v>0</v>
      </c>
      <c r="O14155" s="33">
        <v>0</v>
      </c>
      <c r="P14155" s="33">
        <v>1</v>
      </c>
      <c r="Q14155" s="33" t="s">
        <v>459</v>
      </c>
      <c r="R14155" s="33" t="s">
        <v>459</v>
      </c>
      <c r="S14155" s="33">
        <v>0</v>
      </c>
      <c r="T14155" s="33"/>
      <c r="U14155" s="33" t="s">
        <v>455</v>
      </c>
    </row>
    <row r="14156" spans="1:21" x14ac:dyDescent="0.25">
      <c r="A14156">
        <v>2017</v>
      </c>
      <c r="B14156" s="6" t="s">
        <v>71</v>
      </c>
      <c r="C14156" s="33">
        <v>14</v>
      </c>
      <c r="D14156" s="33" t="s">
        <v>842</v>
      </c>
      <c r="E14156" s="33"/>
      <c r="F14156" s="33">
        <f t="shared" si="158"/>
        <v>14.616</v>
      </c>
      <c r="G14156" s="33">
        <v>6</v>
      </c>
      <c r="H14156" s="33">
        <v>0</v>
      </c>
      <c r="I14156" s="33"/>
      <c r="J14156" s="33" t="s">
        <v>803</v>
      </c>
      <c r="K14156" s="33">
        <v>16</v>
      </c>
      <c r="L14156" s="33">
        <v>11</v>
      </c>
      <c r="M14156" s="33">
        <v>5</v>
      </c>
      <c r="N14156" s="33">
        <v>5</v>
      </c>
      <c r="O14156" s="33">
        <v>0</v>
      </c>
      <c r="P14156" s="33">
        <v>20</v>
      </c>
      <c r="Q14156" s="33" t="s">
        <v>77</v>
      </c>
      <c r="R14156" s="33" t="s">
        <v>459</v>
      </c>
      <c r="S14156" s="33">
        <v>0</v>
      </c>
      <c r="T14156" s="33"/>
      <c r="U14156" s="33" t="s">
        <v>898</v>
      </c>
    </row>
    <row r="14157" spans="1:21" x14ac:dyDescent="0.25">
      <c r="A14157">
        <v>2017</v>
      </c>
      <c r="B14157" s="6" t="s">
        <v>71</v>
      </c>
      <c r="C14157" s="33">
        <v>15</v>
      </c>
      <c r="D14157" s="33" t="s">
        <v>842</v>
      </c>
      <c r="E14157" s="33"/>
      <c r="F14157" s="33">
        <f t="shared" si="158"/>
        <v>14.616</v>
      </c>
      <c r="G14157" s="33">
        <v>26</v>
      </c>
      <c r="H14157" s="33">
        <v>0</v>
      </c>
      <c r="I14157" s="33"/>
      <c r="J14157" s="33" t="s">
        <v>807</v>
      </c>
      <c r="K14157" s="33">
        <v>105</v>
      </c>
      <c r="L14157" s="33">
        <v>90</v>
      </c>
      <c r="M14157" s="33">
        <v>75</v>
      </c>
      <c r="N14157" s="33">
        <v>0</v>
      </c>
      <c r="O14157" s="33">
        <v>0</v>
      </c>
      <c r="P14157" s="33">
        <v>55</v>
      </c>
      <c r="Q14157" s="33" t="s">
        <v>459</v>
      </c>
      <c r="R14157" s="33" t="s">
        <v>459</v>
      </c>
      <c r="S14157" s="33">
        <v>0</v>
      </c>
      <c r="T14157" s="33"/>
      <c r="U14157" s="33" t="s">
        <v>899</v>
      </c>
    </row>
    <row r="14158" spans="1:21" x14ac:dyDescent="0.25">
      <c r="A14158">
        <v>2017</v>
      </c>
      <c r="B14158" s="6" t="s">
        <v>71</v>
      </c>
      <c r="C14158" s="33">
        <v>16</v>
      </c>
      <c r="D14158" s="33" t="s">
        <v>842</v>
      </c>
      <c r="E14158" s="33"/>
      <c r="F14158" s="33">
        <f t="shared" si="158"/>
        <v>14.616</v>
      </c>
      <c r="G14158" s="33">
        <v>5</v>
      </c>
      <c r="H14158" s="33">
        <v>0</v>
      </c>
      <c r="I14158" s="33"/>
      <c r="J14158" s="33" t="s">
        <v>799</v>
      </c>
      <c r="K14158" s="33">
        <v>5</v>
      </c>
      <c r="L14158" s="33">
        <v>5</v>
      </c>
      <c r="M14158" s="33">
        <v>4</v>
      </c>
      <c r="N14158" s="33">
        <v>0</v>
      </c>
      <c r="O14158" s="33">
        <v>0</v>
      </c>
      <c r="P14158" s="33">
        <v>0</v>
      </c>
      <c r="Q14158" s="33" t="s">
        <v>459</v>
      </c>
      <c r="R14158" s="33" t="s">
        <v>459</v>
      </c>
      <c r="S14158" s="33">
        <v>0</v>
      </c>
      <c r="T14158" s="33"/>
      <c r="U14158" s="33" t="s">
        <v>455</v>
      </c>
    </row>
    <row r="14159" spans="1:21" x14ac:dyDescent="0.25">
      <c r="A14159">
        <v>2017</v>
      </c>
      <c r="B14159" s="6" t="s">
        <v>71</v>
      </c>
      <c r="C14159" s="33">
        <v>17</v>
      </c>
      <c r="D14159" s="33" t="s">
        <v>842</v>
      </c>
      <c r="E14159" s="33"/>
      <c r="F14159" s="33">
        <f t="shared" si="158"/>
        <v>14.616</v>
      </c>
      <c r="G14159" s="33">
        <v>13</v>
      </c>
      <c r="H14159" s="33">
        <v>0</v>
      </c>
      <c r="I14159" s="33"/>
      <c r="J14159" s="33" t="s">
        <v>846</v>
      </c>
      <c r="K14159" s="33">
        <v>36</v>
      </c>
      <c r="L14159" s="33">
        <v>22</v>
      </c>
      <c r="M14159" s="33">
        <v>12</v>
      </c>
      <c r="N14159" s="33">
        <v>0</v>
      </c>
      <c r="O14159" s="33">
        <v>0</v>
      </c>
      <c r="P14159" s="33">
        <v>5</v>
      </c>
      <c r="Q14159" s="33" t="s">
        <v>459</v>
      </c>
      <c r="R14159" s="33" t="s">
        <v>459</v>
      </c>
      <c r="S14159" s="33">
        <v>0</v>
      </c>
      <c r="T14159" s="33"/>
      <c r="U14159" s="33" t="s">
        <v>455</v>
      </c>
    </row>
    <row r="14160" spans="1:21" x14ac:dyDescent="0.25">
      <c r="A14160">
        <v>2017</v>
      </c>
      <c r="B14160" s="6" t="s">
        <v>71</v>
      </c>
      <c r="C14160" s="33">
        <v>18</v>
      </c>
      <c r="D14160" s="33" t="s">
        <v>842</v>
      </c>
      <c r="E14160" s="33"/>
      <c r="F14160" s="33">
        <f t="shared" si="158"/>
        <v>14.616</v>
      </c>
      <c r="G14160" s="33">
        <v>3</v>
      </c>
      <c r="H14160" s="33">
        <v>0</v>
      </c>
      <c r="I14160" s="33"/>
      <c r="J14160" s="33" t="s">
        <v>799</v>
      </c>
      <c r="K14160" s="33">
        <v>7</v>
      </c>
      <c r="L14160" s="33">
        <v>5</v>
      </c>
      <c r="M14160" s="33">
        <v>2</v>
      </c>
      <c r="N14160" s="33">
        <v>0</v>
      </c>
      <c r="O14160" s="33">
        <v>0</v>
      </c>
      <c r="P14160" s="33">
        <v>5</v>
      </c>
      <c r="Q14160" s="33" t="s">
        <v>459</v>
      </c>
      <c r="R14160" s="33" t="s">
        <v>459</v>
      </c>
      <c r="S14160" s="33">
        <v>0</v>
      </c>
      <c r="T14160" s="33"/>
      <c r="U14160" s="33" t="s">
        <v>455</v>
      </c>
    </row>
    <row r="14161" spans="1:21" x14ac:dyDescent="0.25">
      <c r="A14161">
        <v>2017</v>
      </c>
      <c r="B14161" s="6" t="s">
        <v>71</v>
      </c>
      <c r="C14161" s="33">
        <v>19</v>
      </c>
      <c r="D14161" s="33" t="s">
        <v>842</v>
      </c>
      <c r="E14161" s="33"/>
      <c r="F14161" s="33">
        <f t="shared" si="158"/>
        <v>14.616</v>
      </c>
      <c r="G14161" s="33">
        <v>2</v>
      </c>
      <c r="H14161" s="33">
        <v>0</v>
      </c>
      <c r="I14161" s="33"/>
      <c r="J14161" s="33" t="s">
        <v>803</v>
      </c>
      <c r="K14161" s="33">
        <v>6</v>
      </c>
      <c r="L14161" s="33">
        <v>3</v>
      </c>
      <c r="M14161" s="33">
        <v>2</v>
      </c>
      <c r="N14161" s="33">
        <v>0</v>
      </c>
      <c r="O14161" s="33">
        <v>0</v>
      </c>
      <c r="P14161" s="33">
        <v>15</v>
      </c>
      <c r="Q14161" s="33" t="s">
        <v>459</v>
      </c>
      <c r="R14161" s="33" t="s">
        <v>459</v>
      </c>
      <c r="S14161" s="33">
        <v>0</v>
      </c>
      <c r="T14161" s="33"/>
      <c r="U14161" s="33" t="s">
        <v>455</v>
      </c>
    </row>
    <row r="14162" spans="1:21" x14ac:dyDescent="0.25">
      <c r="A14162">
        <v>2017</v>
      </c>
      <c r="B14162" s="6" t="s">
        <v>71</v>
      </c>
      <c r="C14162" s="33">
        <v>20</v>
      </c>
      <c r="D14162" s="33" t="s">
        <v>842</v>
      </c>
      <c r="E14162" s="33"/>
      <c r="F14162" s="33">
        <f t="shared" si="158"/>
        <v>14.616</v>
      </c>
      <c r="G14162" s="33">
        <v>12</v>
      </c>
      <c r="H14162" s="33">
        <v>0</v>
      </c>
      <c r="I14162" s="33"/>
      <c r="J14162" s="33" t="s">
        <v>799</v>
      </c>
      <c r="K14162" s="33">
        <v>15</v>
      </c>
      <c r="L14162" s="33">
        <v>13</v>
      </c>
      <c r="M14162" s="33">
        <v>8</v>
      </c>
      <c r="N14162" s="33">
        <v>10</v>
      </c>
      <c r="O14162" s="33">
        <v>50</v>
      </c>
      <c r="P14162" s="33">
        <v>5</v>
      </c>
      <c r="Q14162" s="33" t="s">
        <v>586</v>
      </c>
      <c r="R14162" s="33" t="s">
        <v>459</v>
      </c>
      <c r="S14162" s="33">
        <v>0</v>
      </c>
      <c r="T14162" s="33"/>
      <c r="U14162" s="33" t="s">
        <v>455</v>
      </c>
    </row>
    <row r="14163" spans="1:21" x14ac:dyDescent="0.25">
      <c r="A14163">
        <v>2017</v>
      </c>
      <c r="B14163" s="6" t="s">
        <v>71</v>
      </c>
      <c r="C14163" s="33">
        <v>21</v>
      </c>
      <c r="D14163" s="33" t="s">
        <v>842</v>
      </c>
      <c r="E14163" s="33"/>
      <c r="F14163" s="33">
        <f t="shared" si="158"/>
        <v>14.616</v>
      </c>
      <c r="G14163" s="33">
        <v>5</v>
      </c>
      <c r="H14163" s="33">
        <v>0</v>
      </c>
      <c r="I14163" s="33"/>
      <c r="J14163" s="33" t="s">
        <v>803</v>
      </c>
      <c r="K14163" s="33">
        <v>31</v>
      </c>
      <c r="L14163" s="33">
        <v>16</v>
      </c>
      <c r="M14163" s="33">
        <v>16</v>
      </c>
      <c r="N14163" s="33">
        <v>0</v>
      </c>
      <c r="O14163" s="33">
        <v>0</v>
      </c>
      <c r="P14163" s="33">
        <v>10</v>
      </c>
      <c r="Q14163" s="33" t="s">
        <v>459</v>
      </c>
      <c r="R14163" s="33" t="s">
        <v>459</v>
      </c>
      <c r="S14163" s="33">
        <v>0</v>
      </c>
      <c r="T14163" s="33"/>
      <c r="U14163" s="33" t="s">
        <v>455</v>
      </c>
    </row>
    <row r="14164" spans="1:21" x14ac:dyDescent="0.25">
      <c r="A14164">
        <v>2017</v>
      </c>
      <c r="B14164" s="6" t="s">
        <v>71</v>
      </c>
      <c r="C14164" s="33">
        <v>22</v>
      </c>
      <c r="D14164" s="33" t="s">
        <v>842</v>
      </c>
      <c r="E14164" s="33"/>
      <c r="F14164" s="33">
        <f t="shared" si="158"/>
        <v>14.616</v>
      </c>
      <c r="G14164" s="33">
        <v>10</v>
      </c>
      <c r="H14164" s="33">
        <v>0</v>
      </c>
      <c r="I14164" s="33"/>
      <c r="J14164" s="33" t="s">
        <v>799</v>
      </c>
      <c r="K14164" s="33">
        <v>30</v>
      </c>
      <c r="L14164" s="33">
        <v>17</v>
      </c>
      <c r="M14164" s="33">
        <v>6</v>
      </c>
      <c r="N14164" s="33">
        <v>0</v>
      </c>
      <c r="O14164" s="33">
        <v>0</v>
      </c>
      <c r="P14164" s="33">
        <v>1</v>
      </c>
      <c r="Q14164" s="33" t="s">
        <v>459</v>
      </c>
      <c r="R14164" s="33" t="s">
        <v>459</v>
      </c>
      <c r="S14164" s="33">
        <v>0</v>
      </c>
      <c r="T14164" s="33"/>
      <c r="U14164" s="33" t="s">
        <v>455</v>
      </c>
    </row>
    <row r="14165" spans="1:21" x14ac:dyDescent="0.25">
      <c r="A14165">
        <v>2017</v>
      </c>
      <c r="B14165" s="6" t="s">
        <v>71</v>
      </c>
      <c r="C14165" s="33">
        <v>23</v>
      </c>
      <c r="D14165" s="33" t="s">
        <v>842</v>
      </c>
      <c r="E14165" s="33"/>
      <c r="F14165" s="33">
        <f t="shared" si="158"/>
        <v>14.616</v>
      </c>
      <c r="G14165" s="33">
        <v>4</v>
      </c>
      <c r="H14165" s="33">
        <v>0</v>
      </c>
      <c r="I14165" s="33"/>
      <c r="J14165" s="33" t="s">
        <v>799</v>
      </c>
      <c r="K14165" s="33">
        <v>5</v>
      </c>
      <c r="L14165" s="33">
        <v>4</v>
      </c>
      <c r="M14165" s="33">
        <v>3</v>
      </c>
      <c r="N14165" s="33">
        <v>0</v>
      </c>
      <c r="O14165" s="33">
        <v>0</v>
      </c>
      <c r="P14165" s="33">
        <v>0</v>
      </c>
      <c r="Q14165" s="33" t="s">
        <v>459</v>
      </c>
      <c r="R14165" s="33" t="s">
        <v>459</v>
      </c>
      <c r="S14165" s="33">
        <v>0</v>
      </c>
      <c r="T14165" s="33"/>
      <c r="U14165" s="33" t="s">
        <v>455</v>
      </c>
    </row>
    <row r="14166" spans="1:21" x14ac:dyDescent="0.25">
      <c r="A14166">
        <v>2017</v>
      </c>
      <c r="B14166" s="6" t="s">
        <v>71</v>
      </c>
      <c r="C14166" s="33">
        <v>24</v>
      </c>
      <c r="D14166" s="33" t="s">
        <v>842</v>
      </c>
      <c r="E14166" s="33"/>
      <c r="F14166" s="33">
        <f t="shared" si="158"/>
        <v>14.616</v>
      </c>
      <c r="G14166" s="33">
        <v>3</v>
      </c>
      <c r="H14166" s="33">
        <v>0</v>
      </c>
      <c r="I14166" s="33"/>
      <c r="J14166" s="33" t="s">
        <v>799</v>
      </c>
      <c r="K14166" s="33">
        <v>12</v>
      </c>
      <c r="L14166" s="33">
        <v>7</v>
      </c>
      <c r="M14166" s="33">
        <v>4</v>
      </c>
      <c r="N14166" s="33">
        <v>1</v>
      </c>
      <c r="O14166" s="33">
        <v>1</v>
      </c>
      <c r="P14166" s="33">
        <v>1</v>
      </c>
      <c r="Q14166" s="33" t="s">
        <v>865</v>
      </c>
      <c r="R14166" s="33" t="s">
        <v>459</v>
      </c>
      <c r="S14166" s="33">
        <v>0</v>
      </c>
      <c r="T14166" s="33"/>
      <c r="U14166" s="33" t="s">
        <v>455</v>
      </c>
    </row>
    <row r="14167" spans="1:21" x14ac:dyDescent="0.25">
      <c r="A14167">
        <v>2017</v>
      </c>
      <c r="B14167" s="6" t="s">
        <v>71</v>
      </c>
      <c r="C14167" s="33">
        <v>25</v>
      </c>
      <c r="D14167" s="33" t="s">
        <v>842</v>
      </c>
      <c r="E14167" s="33"/>
      <c r="F14167" s="33">
        <f t="shared" si="158"/>
        <v>14.616</v>
      </c>
      <c r="G14167" s="33">
        <v>42</v>
      </c>
      <c r="H14167" s="33">
        <v>0</v>
      </c>
      <c r="I14167" s="33"/>
      <c r="J14167" s="33" t="s">
        <v>843</v>
      </c>
      <c r="K14167" s="33">
        <v>200</v>
      </c>
      <c r="L14167" s="33">
        <v>110</v>
      </c>
      <c r="M14167" s="33">
        <v>25</v>
      </c>
      <c r="N14167" s="33">
        <v>0</v>
      </c>
      <c r="O14167" s="33">
        <v>0</v>
      </c>
      <c r="P14167" s="33">
        <v>20</v>
      </c>
      <c r="Q14167" s="33" t="s">
        <v>459</v>
      </c>
      <c r="R14167" s="33" t="s">
        <v>459</v>
      </c>
      <c r="S14167" s="33">
        <v>0</v>
      </c>
      <c r="T14167" s="33"/>
      <c r="U14167" s="33" t="s">
        <v>455</v>
      </c>
    </row>
    <row r="14168" spans="1:21" x14ac:dyDescent="0.25">
      <c r="A14168">
        <v>2017</v>
      </c>
      <c r="B14168" s="6" t="s">
        <v>71</v>
      </c>
      <c r="C14168" s="33">
        <v>26</v>
      </c>
      <c r="D14168" s="33" t="s">
        <v>842</v>
      </c>
      <c r="E14168" s="33"/>
      <c r="F14168" s="33">
        <f t="shared" si="158"/>
        <v>14.616</v>
      </c>
      <c r="G14168" s="33">
        <v>5</v>
      </c>
      <c r="H14168" s="33">
        <v>0</v>
      </c>
      <c r="I14168" s="33"/>
      <c r="J14168" s="33" t="s">
        <v>803</v>
      </c>
      <c r="K14168" s="33">
        <v>6</v>
      </c>
      <c r="L14168" s="33">
        <v>6</v>
      </c>
      <c r="M14168" s="33">
        <v>2</v>
      </c>
      <c r="N14168" s="33">
        <v>0</v>
      </c>
      <c r="O14168" s="33">
        <v>0</v>
      </c>
      <c r="P14168" s="33">
        <v>0</v>
      </c>
      <c r="Q14168" s="33" t="s">
        <v>459</v>
      </c>
      <c r="R14168" s="33" t="s">
        <v>459</v>
      </c>
      <c r="S14168" s="33">
        <v>0</v>
      </c>
      <c r="T14168" s="33"/>
      <c r="U14168" s="33" t="s">
        <v>455</v>
      </c>
    </row>
    <row r="14169" spans="1:21" x14ac:dyDescent="0.25">
      <c r="A14169">
        <v>2017</v>
      </c>
      <c r="B14169" s="6" t="s">
        <v>42</v>
      </c>
      <c r="C14169" s="33">
        <v>1</v>
      </c>
      <c r="D14169" s="33" t="s">
        <v>842</v>
      </c>
      <c r="E14169" s="33">
        <v>1</v>
      </c>
      <c r="F14169" s="33">
        <f xml:space="preserve"> (45*(0.348))</f>
        <v>15.659999999999998</v>
      </c>
      <c r="G14169" s="33">
        <v>12</v>
      </c>
      <c r="H14169" s="33">
        <v>0</v>
      </c>
      <c r="I14169" s="33">
        <f xml:space="preserve"> (SUM(G14169:G14190)-H14169)</f>
        <v>230</v>
      </c>
      <c r="J14169" s="33" t="s">
        <v>803</v>
      </c>
      <c r="K14169" s="33">
        <v>15</v>
      </c>
      <c r="L14169" s="33">
        <v>10</v>
      </c>
      <c r="M14169" s="33">
        <v>5</v>
      </c>
      <c r="N14169" s="33">
        <v>0</v>
      </c>
      <c r="O14169" s="33">
        <v>0</v>
      </c>
      <c r="P14169" s="33">
        <v>50</v>
      </c>
      <c r="Q14169" s="33" t="s">
        <v>459</v>
      </c>
      <c r="R14169" s="33" t="s">
        <v>459</v>
      </c>
      <c r="S14169" s="33">
        <v>0</v>
      </c>
      <c r="T14169" s="33"/>
      <c r="U14169" s="33" t="s">
        <v>455</v>
      </c>
    </row>
    <row r="14170" spans="1:21" x14ac:dyDescent="0.25">
      <c r="A14170">
        <v>2017</v>
      </c>
      <c r="B14170" s="6" t="s">
        <v>42</v>
      </c>
      <c r="C14170" s="33">
        <v>2</v>
      </c>
      <c r="D14170" s="33" t="s">
        <v>842</v>
      </c>
      <c r="E14170" s="33"/>
      <c r="F14170" s="33">
        <f t="shared" ref="F14170:F14190" si="159" xml:space="preserve"> (45*(0.348))</f>
        <v>15.659999999999998</v>
      </c>
      <c r="G14170" s="33">
        <v>4</v>
      </c>
      <c r="H14170" s="33">
        <v>0</v>
      </c>
      <c r="I14170" s="33"/>
      <c r="J14170" s="33" t="s">
        <v>807</v>
      </c>
      <c r="K14170" s="33">
        <v>11</v>
      </c>
      <c r="L14170" s="33">
        <v>6</v>
      </c>
      <c r="M14170" s="33">
        <v>3</v>
      </c>
      <c r="N14170" s="33">
        <v>0</v>
      </c>
      <c r="O14170" s="33">
        <v>0</v>
      </c>
      <c r="P14170" s="33">
        <v>5</v>
      </c>
      <c r="Q14170" s="33" t="s">
        <v>459</v>
      </c>
      <c r="R14170" s="33" t="s">
        <v>459</v>
      </c>
      <c r="S14170" s="33">
        <v>50</v>
      </c>
      <c r="T14170" s="33"/>
      <c r="U14170" s="33" t="s">
        <v>455</v>
      </c>
    </row>
    <row r="14171" spans="1:21" x14ac:dyDescent="0.25">
      <c r="A14171">
        <v>2017</v>
      </c>
      <c r="B14171" s="6" t="s">
        <v>42</v>
      </c>
      <c r="C14171" s="33">
        <v>3</v>
      </c>
      <c r="D14171" s="33" t="s">
        <v>842</v>
      </c>
      <c r="E14171" s="33"/>
      <c r="F14171" s="33">
        <f t="shared" si="159"/>
        <v>15.659999999999998</v>
      </c>
      <c r="G14171" s="33">
        <v>2</v>
      </c>
      <c r="H14171" s="33">
        <v>0</v>
      </c>
      <c r="I14171" s="33"/>
      <c r="J14171" s="33" t="s">
        <v>803</v>
      </c>
      <c r="K14171" s="33">
        <v>7</v>
      </c>
      <c r="L14171" s="33">
        <v>6</v>
      </c>
      <c r="M14171" s="33">
        <v>6</v>
      </c>
      <c r="N14171" s="33">
        <v>0</v>
      </c>
      <c r="O14171" s="33">
        <v>0</v>
      </c>
      <c r="P14171" s="33">
        <v>5</v>
      </c>
      <c r="Q14171" s="33" t="s">
        <v>459</v>
      </c>
      <c r="R14171" s="33" t="s">
        <v>459</v>
      </c>
      <c r="S14171" s="33">
        <v>0</v>
      </c>
      <c r="T14171" s="33"/>
      <c r="U14171" s="33" t="s">
        <v>94</v>
      </c>
    </row>
    <row r="14172" spans="1:21" x14ac:dyDescent="0.25">
      <c r="A14172">
        <v>2017</v>
      </c>
      <c r="B14172" s="6" t="s">
        <v>42</v>
      </c>
      <c r="C14172" s="33">
        <v>4</v>
      </c>
      <c r="D14172" s="33" t="s">
        <v>842</v>
      </c>
      <c r="E14172" s="33"/>
      <c r="F14172" s="33">
        <f t="shared" si="159"/>
        <v>15.659999999999998</v>
      </c>
      <c r="G14172" s="33">
        <v>5</v>
      </c>
      <c r="H14172" s="33">
        <v>0</v>
      </c>
      <c r="I14172" s="33"/>
      <c r="J14172" s="33" t="s">
        <v>807</v>
      </c>
      <c r="K14172" s="33">
        <v>6</v>
      </c>
      <c r="L14172" s="33">
        <v>5</v>
      </c>
      <c r="M14172" s="33">
        <v>2</v>
      </c>
      <c r="N14172" s="33">
        <v>0</v>
      </c>
      <c r="O14172" s="33">
        <v>0</v>
      </c>
      <c r="P14172" s="33">
        <v>1</v>
      </c>
      <c r="Q14172" s="33" t="s">
        <v>459</v>
      </c>
      <c r="R14172" s="33" t="s">
        <v>459</v>
      </c>
      <c r="S14172" s="33">
        <v>100</v>
      </c>
      <c r="T14172" s="33"/>
      <c r="U14172" s="33" t="s">
        <v>455</v>
      </c>
    </row>
    <row r="14173" spans="1:21" x14ac:dyDescent="0.25">
      <c r="A14173">
        <v>2017</v>
      </c>
      <c r="B14173" s="6" t="s">
        <v>42</v>
      </c>
      <c r="C14173" s="33">
        <v>5</v>
      </c>
      <c r="D14173" s="33" t="s">
        <v>842</v>
      </c>
      <c r="E14173" s="33"/>
      <c r="F14173" s="33">
        <f t="shared" si="159"/>
        <v>15.659999999999998</v>
      </c>
      <c r="G14173" s="33">
        <v>10</v>
      </c>
      <c r="H14173" s="33">
        <v>0</v>
      </c>
      <c r="I14173" s="33"/>
      <c r="J14173" s="33" t="s">
        <v>807</v>
      </c>
      <c r="K14173" s="33">
        <v>35</v>
      </c>
      <c r="L14173" s="33">
        <v>25</v>
      </c>
      <c r="M14173" s="33">
        <v>21</v>
      </c>
      <c r="N14173" s="33">
        <v>0</v>
      </c>
      <c r="O14173" s="33">
        <v>0</v>
      </c>
      <c r="P14173" s="33">
        <v>20</v>
      </c>
      <c r="Q14173" s="33" t="s">
        <v>459</v>
      </c>
      <c r="R14173" s="33" t="s">
        <v>459</v>
      </c>
      <c r="S14173" s="33">
        <v>5</v>
      </c>
      <c r="T14173" s="33"/>
      <c r="U14173" s="33" t="s">
        <v>94</v>
      </c>
    </row>
    <row r="14174" spans="1:21" x14ac:dyDescent="0.25">
      <c r="A14174">
        <v>2017</v>
      </c>
      <c r="B14174" s="6" t="s">
        <v>42</v>
      </c>
      <c r="C14174" s="33">
        <v>6</v>
      </c>
      <c r="D14174" s="33" t="s">
        <v>842</v>
      </c>
      <c r="E14174" s="33"/>
      <c r="F14174" s="33">
        <f t="shared" si="159"/>
        <v>15.659999999999998</v>
      </c>
      <c r="G14174" s="33">
        <v>6</v>
      </c>
      <c r="H14174" s="33">
        <v>0</v>
      </c>
      <c r="I14174" s="33"/>
      <c r="J14174" s="33" t="s">
        <v>802</v>
      </c>
      <c r="K14174" s="33">
        <v>31</v>
      </c>
      <c r="L14174" s="33">
        <v>14</v>
      </c>
      <c r="M14174" s="33">
        <v>12</v>
      </c>
      <c r="N14174" s="33">
        <v>0</v>
      </c>
      <c r="O14174" s="33">
        <v>0</v>
      </c>
      <c r="P14174" s="33">
        <v>10</v>
      </c>
      <c r="Q14174" s="33" t="s">
        <v>459</v>
      </c>
      <c r="R14174" s="33" t="s">
        <v>459</v>
      </c>
      <c r="S14174" s="33">
        <v>0</v>
      </c>
      <c r="T14174" s="33"/>
      <c r="U14174" s="33" t="s">
        <v>455</v>
      </c>
    </row>
    <row r="14175" spans="1:21" x14ac:dyDescent="0.25">
      <c r="A14175">
        <v>2017</v>
      </c>
      <c r="B14175" s="6" t="s">
        <v>42</v>
      </c>
      <c r="C14175" s="33">
        <v>7</v>
      </c>
      <c r="D14175" s="33" t="s">
        <v>842</v>
      </c>
      <c r="E14175" s="33"/>
      <c r="F14175" s="33">
        <f t="shared" si="159"/>
        <v>15.659999999999998</v>
      </c>
      <c r="G14175" s="33">
        <v>5</v>
      </c>
      <c r="H14175" s="33">
        <v>0</v>
      </c>
      <c r="I14175" s="33"/>
      <c r="J14175" s="33" t="s">
        <v>803</v>
      </c>
      <c r="K14175" s="33">
        <v>8</v>
      </c>
      <c r="L14175" s="33">
        <v>7</v>
      </c>
      <c r="M14175" s="33">
        <v>2</v>
      </c>
      <c r="N14175" s="33">
        <v>0</v>
      </c>
      <c r="O14175" s="33">
        <v>0</v>
      </c>
      <c r="P14175" s="33">
        <v>23</v>
      </c>
      <c r="Q14175" s="33" t="s">
        <v>459</v>
      </c>
      <c r="R14175" s="33" t="s">
        <v>459</v>
      </c>
      <c r="S14175" s="33">
        <v>0</v>
      </c>
      <c r="T14175" s="33"/>
      <c r="U14175" s="33" t="s">
        <v>850</v>
      </c>
    </row>
    <row r="14176" spans="1:21" x14ac:dyDescent="0.25">
      <c r="A14176">
        <v>2017</v>
      </c>
      <c r="B14176" s="6" t="s">
        <v>42</v>
      </c>
      <c r="C14176" s="33">
        <v>8</v>
      </c>
      <c r="D14176" s="33" t="s">
        <v>842</v>
      </c>
      <c r="E14176" s="33"/>
      <c r="F14176" s="33">
        <f t="shared" si="159"/>
        <v>15.659999999999998</v>
      </c>
      <c r="G14176" s="33">
        <v>12</v>
      </c>
      <c r="H14176" s="33">
        <v>0</v>
      </c>
      <c r="I14176" s="33"/>
      <c r="J14176" s="33" t="s">
        <v>799</v>
      </c>
      <c r="K14176" s="33">
        <v>40</v>
      </c>
      <c r="L14176" s="33">
        <v>26</v>
      </c>
      <c r="M14176" s="33">
        <v>5</v>
      </c>
      <c r="N14176" s="33">
        <v>0</v>
      </c>
      <c r="O14176" s="33">
        <v>0</v>
      </c>
      <c r="P14176" s="33">
        <v>30</v>
      </c>
      <c r="Q14176" s="33" t="s">
        <v>459</v>
      </c>
      <c r="R14176" s="33" t="s">
        <v>459</v>
      </c>
      <c r="S14176" s="33">
        <v>0</v>
      </c>
      <c r="T14176" s="33"/>
      <c r="U14176" s="33" t="s">
        <v>455</v>
      </c>
    </row>
    <row r="14177" spans="1:21" x14ac:dyDescent="0.25">
      <c r="A14177">
        <v>2017</v>
      </c>
      <c r="B14177" s="6" t="s">
        <v>42</v>
      </c>
      <c r="C14177" s="33">
        <v>9</v>
      </c>
      <c r="D14177" s="33" t="s">
        <v>842</v>
      </c>
      <c r="E14177" s="33"/>
      <c r="F14177" s="33">
        <f t="shared" si="159"/>
        <v>15.659999999999998</v>
      </c>
      <c r="G14177" s="33">
        <v>15</v>
      </c>
      <c r="H14177" s="33">
        <v>0</v>
      </c>
      <c r="I14177" s="33"/>
      <c r="J14177" s="33" t="s">
        <v>806</v>
      </c>
      <c r="K14177" s="33">
        <v>45</v>
      </c>
      <c r="L14177" s="33">
        <v>22</v>
      </c>
      <c r="M14177" s="33">
        <v>12</v>
      </c>
      <c r="N14177" s="33">
        <v>0</v>
      </c>
      <c r="O14177" s="33">
        <v>0</v>
      </c>
      <c r="P14177" s="33">
        <v>25</v>
      </c>
      <c r="Q14177" s="33" t="s">
        <v>459</v>
      </c>
      <c r="R14177" s="33" t="s">
        <v>459</v>
      </c>
      <c r="S14177" s="33">
        <v>0</v>
      </c>
      <c r="T14177" s="33"/>
      <c r="U14177" s="33" t="s">
        <v>455</v>
      </c>
    </row>
    <row r="14178" spans="1:21" x14ac:dyDescent="0.25">
      <c r="A14178">
        <v>2017</v>
      </c>
      <c r="B14178" s="6" t="s">
        <v>42</v>
      </c>
      <c r="C14178" s="33">
        <v>10</v>
      </c>
      <c r="D14178" s="33" t="s">
        <v>842</v>
      </c>
      <c r="E14178" s="33"/>
      <c r="F14178" s="33">
        <f t="shared" si="159"/>
        <v>15.659999999999998</v>
      </c>
      <c r="G14178" s="33">
        <v>2</v>
      </c>
      <c r="H14178" s="33">
        <v>0</v>
      </c>
      <c r="I14178" s="33"/>
      <c r="J14178" s="33" t="s">
        <v>799</v>
      </c>
      <c r="K14178" s="33">
        <v>22</v>
      </c>
      <c r="L14178" s="33">
        <v>12</v>
      </c>
      <c r="M14178" s="33">
        <v>20</v>
      </c>
      <c r="N14178" s="33">
        <v>0</v>
      </c>
      <c r="O14178" s="33">
        <v>0</v>
      </c>
      <c r="P14178" s="33">
        <v>30</v>
      </c>
      <c r="Q14178" s="33" t="s">
        <v>459</v>
      </c>
      <c r="R14178" s="33" t="s">
        <v>459</v>
      </c>
      <c r="S14178" s="33">
        <v>0</v>
      </c>
      <c r="T14178" s="33"/>
      <c r="U14178" s="33" t="s">
        <v>455</v>
      </c>
    </row>
    <row r="14179" spans="1:21" x14ac:dyDescent="0.25">
      <c r="A14179">
        <v>2017</v>
      </c>
      <c r="B14179" s="6" t="s">
        <v>42</v>
      </c>
      <c r="C14179" s="33">
        <v>11</v>
      </c>
      <c r="D14179" s="33" t="s">
        <v>842</v>
      </c>
      <c r="E14179" s="33"/>
      <c r="F14179" s="33">
        <f t="shared" si="159"/>
        <v>15.659999999999998</v>
      </c>
      <c r="G14179" s="33">
        <v>5</v>
      </c>
      <c r="H14179" s="33">
        <v>0</v>
      </c>
      <c r="I14179" s="33"/>
      <c r="J14179" s="33" t="s">
        <v>803</v>
      </c>
      <c r="K14179" s="33">
        <v>6</v>
      </c>
      <c r="L14179" s="33">
        <v>5</v>
      </c>
      <c r="M14179" s="33">
        <v>4</v>
      </c>
      <c r="N14179" s="33">
        <v>0</v>
      </c>
      <c r="O14179" s="33">
        <v>0</v>
      </c>
      <c r="P14179" s="33">
        <v>10</v>
      </c>
      <c r="Q14179" s="33" t="s">
        <v>459</v>
      </c>
      <c r="R14179" s="33" t="s">
        <v>459</v>
      </c>
      <c r="S14179" s="33">
        <v>0</v>
      </c>
      <c r="T14179" s="33"/>
      <c r="U14179" s="33" t="s">
        <v>455</v>
      </c>
    </row>
    <row r="14180" spans="1:21" x14ac:dyDescent="0.25">
      <c r="A14180">
        <v>2017</v>
      </c>
      <c r="B14180" s="6" t="s">
        <v>42</v>
      </c>
      <c r="C14180" s="33">
        <v>12</v>
      </c>
      <c r="D14180" s="33" t="s">
        <v>842</v>
      </c>
      <c r="E14180" s="33"/>
      <c r="F14180" s="33">
        <f t="shared" si="159"/>
        <v>15.659999999999998</v>
      </c>
      <c r="G14180" s="33">
        <v>6</v>
      </c>
      <c r="H14180" s="33">
        <v>0</v>
      </c>
      <c r="I14180" s="33"/>
      <c r="J14180" s="33" t="s">
        <v>829</v>
      </c>
      <c r="K14180" s="33">
        <v>10</v>
      </c>
      <c r="L14180" s="33">
        <v>8</v>
      </c>
      <c r="M14180" s="33">
        <v>9</v>
      </c>
      <c r="N14180" s="33">
        <v>0</v>
      </c>
      <c r="O14180" s="33">
        <v>0</v>
      </c>
      <c r="P14180" s="33">
        <v>5</v>
      </c>
      <c r="Q14180" s="33" t="s">
        <v>459</v>
      </c>
      <c r="R14180" s="33" t="s">
        <v>459</v>
      </c>
      <c r="S14180" s="33">
        <v>0</v>
      </c>
      <c r="T14180" s="33"/>
      <c r="U14180" s="33" t="s">
        <v>850</v>
      </c>
    </row>
    <row r="14181" spans="1:21" x14ac:dyDescent="0.25">
      <c r="A14181">
        <v>2017</v>
      </c>
      <c r="B14181" s="6" t="s">
        <v>42</v>
      </c>
      <c r="C14181" s="33">
        <v>13</v>
      </c>
      <c r="D14181" s="33" t="s">
        <v>842</v>
      </c>
      <c r="E14181" s="33"/>
      <c r="F14181" s="33">
        <f t="shared" si="159"/>
        <v>15.659999999999998</v>
      </c>
      <c r="G14181" s="33">
        <v>10</v>
      </c>
      <c r="H14181" s="33">
        <v>0</v>
      </c>
      <c r="I14181" s="33"/>
      <c r="J14181" s="33" t="s">
        <v>803</v>
      </c>
      <c r="K14181" s="33">
        <v>11</v>
      </c>
      <c r="L14181" s="33">
        <v>7</v>
      </c>
      <c r="M14181" s="33">
        <v>3</v>
      </c>
      <c r="N14181" s="33">
        <v>1</v>
      </c>
      <c r="O14181" s="33">
        <v>0</v>
      </c>
      <c r="P14181" s="33">
        <v>5</v>
      </c>
      <c r="Q14181" s="33" t="s">
        <v>865</v>
      </c>
      <c r="R14181" s="33" t="s">
        <v>459</v>
      </c>
      <c r="S14181" s="33">
        <v>0</v>
      </c>
      <c r="T14181" s="33"/>
      <c r="U14181" s="33" t="s">
        <v>850</v>
      </c>
    </row>
    <row r="14182" spans="1:21" x14ac:dyDescent="0.25">
      <c r="A14182">
        <v>2017</v>
      </c>
      <c r="B14182" s="6" t="s">
        <v>42</v>
      </c>
      <c r="C14182" s="33">
        <v>14</v>
      </c>
      <c r="D14182" s="33" t="s">
        <v>842</v>
      </c>
      <c r="E14182" s="33"/>
      <c r="F14182" s="33">
        <f t="shared" si="159"/>
        <v>15.659999999999998</v>
      </c>
      <c r="G14182" s="33">
        <v>26</v>
      </c>
      <c r="H14182" s="33">
        <v>0</v>
      </c>
      <c r="I14182" s="33"/>
      <c r="J14182" s="33" t="s">
        <v>826</v>
      </c>
      <c r="K14182" s="33">
        <v>32</v>
      </c>
      <c r="L14182" s="33">
        <v>30</v>
      </c>
      <c r="M14182" s="33">
        <v>20</v>
      </c>
      <c r="N14182" s="33">
        <v>0</v>
      </c>
      <c r="O14182" s="33">
        <v>0</v>
      </c>
      <c r="P14182" s="33">
        <v>1</v>
      </c>
      <c r="Q14182" s="33" t="s">
        <v>459</v>
      </c>
      <c r="R14182" s="33" t="s">
        <v>459</v>
      </c>
      <c r="S14182" s="33">
        <v>0</v>
      </c>
      <c r="T14182" s="33"/>
      <c r="U14182" s="33" t="s">
        <v>455</v>
      </c>
    </row>
    <row r="14183" spans="1:21" x14ac:dyDescent="0.25">
      <c r="A14183">
        <v>2017</v>
      </c>
      <c r="B14183" s="6" t="s">
        <v>42</v>
      </c>
      <c r="C14183" s="33">
        <v>15</v>
      </c>
      <c r="D14183" s="33" t="s">
        <v>842</v>
      </c>
      <c r="E14183" s="33"/>
      <c r="F14183" s="33">
        <f t="shared" si="159"/>
        <v>15.659999999999998</v>
      </c>
      <c r="G14183" s="33">
        <v>10</v>
      </c>
      <c r="H14183" s="33">
        <v>0</v>
      </c>
      <c r="I14183" s="33"/>
      <c r="J14183" s="33" t="s">
        <v>826</v>
      </c>
      <c r="K14183" s="33">
        <v>46</v>
      </c>
      <c r="L14183" s="33">
        <v>29</v>
      </c>
      <c r="M14183" s="33">
        <v>21</v>
      </c>
      <c r="N14183" s="33">
        <v>0</v>
      </c>
      <c r="O14183" s="33">
        <v>0</v>
      </c>
      <c r="P14183" s="33">
        <v>10</v>
      </c>
      <c r="Q14183" s="33" t="s">
        <v>459</v>
      </c>
      <c r="R14183" s="33" t="s">
        <v>459</v>
      </c>
      <c r="S14183" s="33">
        <v>0</v>
      </c>
      <c r="T14183" s="33"/>
      <c r="U14183" s="33" t="s">
        <v>455</v>
      </c>
    </row>
    <row r="14184" spans="1:21" x14ac:dyDescent="0.25">
      <c r="A14184">
        <v>2017</v>
      </c>
      <c r="B14184" s="6" t="s">
        <v>42</v>
      </c>
      <c r="C14184" s="33">
        <v>16</v>
      </c>
      <c r="D14184" s="33" t="s">
        <v>842</v>
      </c>
      <c r="E14184" s="33"/>
      <c r="F14184" s="33">
        <f t="shared" si="159"/>
        <v>15.659999999999998</v>
      </c>
      <c r="G14184" s="33">
        <v>11</v>
      </c>
      <c r="H14184" s="33">
        <v>0</v>
      </c>
      <c r="I14184" s="33"/>
      <c r="J14184" s="33" t="s">
        <v>807</v>
      </c>
      <c r="K14184" s="33">
        <v>18</v>
      </c>
      <c r="L14184" s="33">
        <v>11</v>
      </c>
      <c r="M14184" s="33">
        <v>4</v>
      </c>
      <c r="N14184" s="33">
        <v>0</v>
      </c>
      <c r="O14184" s="33">
        <v>0</v>
      </c>
      <c r="P14184" s="33">
        <v>1</v>
      </c>
      <c r="Q14184" s="33" t="s">
        <v>459</v>
      </c>
      <c r="R14184" s="33" t="s">
        <v>459</v>
      </c>
      <c r="S14184" s="33">
        <v>0</v>
      </c>
      <c r="T14184" s="33"/>
      <c r="U14184" s="33" t="s">
        <v>94</v>
      </c>
    </row>
    <row r="14185" spans="1:21" x14ac:dyDescent="0.25">
      <c r="A14185">
        <v>2017</v>
      </c>
      <c r="B14185" s="6" t="s">
        <v>42</v>
      </c>
      <c r="C14185" s="33">
        <v>17</v>
      </c>
      <c r="D14185" s="33" t="s">
        <v>842</v>
      </c>
      <c r="E14185" s="33"/>
      <c r="F14185" s="33">
        <f t="shared" si="159"/>
        <v>15.659999999999998</v>
      </c>
      <c r="G14185" s="33">
        <v>9</v>
      </c>
      <c r="H14185" s="33">
        <v>0</v>
      </c>
      <c r="I14185" s="33"/>
      <c r="J14185" s="33" t="s">
        <v>807</v>
      </c>
      <c r="K14185" s="33">
        <v>11</v>
      </c>
      <c r="L14185" s="33">
        <v>10</v>
      </c>
      <c r="M14185" s="33">
        <v>3</v>
      </c>
      <c r="N14185" s="33">
        <v>0</v>
      </c>
      <c r="O14185" s="33">
        <v>0</v>
      </c>
      <c r="P14185" s="33">
        <v>1</v>
      </c>
      <c r="Q14185" s="33" t="s">
        <v>459</v>
      </c>
      <c r="R14185" s="33" t="s">
        <v>459</v>
      </c>
      <c r="S14185" s="33">
        <v>0</v>
      </c>
      <c r="T14185" s="33"/>
      <c r="U14185" s="33" t="s">
        <v>94</v>
      </c>
    </row>
    <row r="14186" spans="1:21" x14ac:dyDescent="0.25">
      <c r="A14186">
        <v>2017</v>
      </c>
      <c r="B14186" s="6" t="s">
        <v>42</v>
      </c>
      <c r="C14186" s="33">
        <v>18</v>
      </c>
      <c r="D14186" s="33" t="s">
        <v>842</v>
      </c>
      <c r="E14186" s="33"/>
      <c r="F14186" s="33">
        <f t="shared" si="159"/>
        <v>15.659999999999998</v>
      </c>
      <c r="G14186" s="33">
        <v>15</v>
      </c>
      <c r="H14186" s="33">
        <v>0</v>
      </c>
      <c r="I14186" s="33"/>
      <c r="J14186" s="33" t="s">
        <v>807</v>
      </c>
      <c r="K14186" s="33">
        <v>20</v>
      </c>
      <c r="L14186" s="33">
        <v>18</v>
      </c>
      <c r="M14186" s="33">
        <v>10</v>
      </c>
      <c r="N14186" s="33">
        <v>0</v>
      </c>
      <c r="O14186" s="33">
        <v>0</v>
      </c>
      <c r="P14186" s="33">
        <v>10</v>
      </c>
      <c r="Q14186" s="33" t="s">
        <v>459</v>
      </c>
      <c r="R14186" s="33" t="s">
        <v>459</v>
      </c>
      <c r="S14186" s="33">
        <v>100</v>
      </c>
      <c r="T14186" s="33"/>
      <c r="U14186" s="33" t="s">
        <v>94</v>
      </c>
    </row>
    <row r="14187" spans="1:21" x14ac:dyDescent="0.25">
      <c r="A14187">
        <v>2017</v>
      </c>
      <c r="B14187" s="6" t="s">
        <v>42</v>
      </c>
      <c r="C14187" s="33">
        <v>19</v>
      </c>
      <c r="D14187" s="33" t="s">
        <v>842</v>
      </c>
      <c r="E14187" s="33"/>
      <c r="F14187" s="33">
        <f t="shared" si="159"/>
        <v>15.659999999999998</v>
      </c>
      <c r="G14187" s="33">
        <v>5</v>
      </c>
      <c r="H14187" s="33">
        <v>0</v>
      </c>
      <c r="I14187" s="33"/>
      <c r="J14187" s="33" t="s">
        <v>802</v>
      </c>
      <c r="K14187" s="33">
        <v>32</v>
      </c>
      <c r="L14187" s="33">
        <v>26</v>
      </c>
      <c r="M14187" s="33">
        <v>11</v>
      </c>
      <c r="N14187" s="33">
        <v>0</v>
      </c>
      <c r="O14187" s="33">
        <v>0</v>
      </c>
      <c r="P14187" s="33">
        <v>10</v>
      </c>
      <c r="Q14187" s="33" t="s">
        <v>459</v>
      </c>
      <c r="R14187" s="33" t="s">
        <v>459</v>
      </c>
      <c r="S14187" s="33">
        <v>0</v>
      </c>
      <c r="T14187" s="33"/>
      <c r="U14187" s="33" t="s">
        <v>455</v>
      </c>
    </row>
    <row r="14188" spans="1:21" x14ac:dyDescent="0.25">
      <c r="A14188">
        <v>2017</v>
      </c>
      <c r="B14188" s="6" t="s">
        <v>42</v>
      </c>
      <c r="C14188" s="33">
        <v>20</v>
      </c>
      <c r="D14188" s="33" t="s">
        <v>842</v>
      </c>
      <c r="E14188" s="33"/>
      <c r="F14188" s="33">
        <f t="shared" si="159"/>
        <v>15.659999999999998</v>
      </c>
      <c r="G14188" s="33">
        <v>45</v>
      </c>
      <c r="H14188" s="33">
        <v>0</v>
      </c>
      <c r="I14188" s="33"/>
      <c r="J14188" s="33" t="s">
        <v>846</v>
      </c>
      <c r="K14188" s="33">
        <v>150</v>
      </c>
      <c r="L14188" s="33">
        <v>120</v>
      </c>
      <c r="M14188" s="33">
        <v>60</v>
      </c>
      <c r="N14188" s="33">
        <v>0</v>
      </c>
      <c r="O14188" s="33">
        <v>0</v>
      </c>
      <c r="P14188" s="33">
        <v>50</v>
      </c>
      <c r="Q14188" s="33" t="s">
        <v>459</v>
      </c>
      <c r="R14188" s="33" t="s">
        <v>459</v>
      </c>
      <c r="S14188" s="33">
        <v>0</v>
      </c>
      <c r="T14188" s="33"/>
      <c r="U14188" s="33" t="s">
        <v>455</v>
      </c>
    </row>
    <row r="14189" spans="1:21" x14ac:dyDescent="0.25">
      <c r="A14189">
        <v>2017</v>
      </c>
      <c r="B14189" s="6" t="s">
        <v>42</v>
      </c>
      <c r="C14189" s="33">
        <v>21</v>
      </c>
      <c r="D14189" s="33" t="s">
        <v>842</v>
      </c>
      <c r="E14189" s="33"/>
      <c r="F14189" s="33">
        <f t="shared" si="159"/>
        <v>15.659999999999998</v>
      </c>
      <c r="G14189" s="33">
        <v>9</v>
      </c>
      <c r="H14189" s="33">
        <v>0</v>
      </c>
      <c r="I14189" s="33"/>
      <c r="J14189" s="33" t="s">
        <v>799</v>
      </c>
      <c r="K14189" s="33">
        <v>40</v>
      </c>
      <c r="L14189" s="33">
        <v>30</v>
      </c>
      <c r="M14189" s="33">
        <v>8</v>
      </c>
      <c r="N14189" s="33">
        <v>0</v>
      </c>
      <c r="O14189" s="33">
        <v>0</v>
      </c>
      <c r="P14189" s="33">
        <v>5</v>
      </c>
      <c r="Q14189" s="33" t="s">
        <v>459</v>
      </c>
      <c r="R14189" s="33" t="s">
        <v>459</v>
      </c>
      <c r="S14189" s="33">
        <v>0</v>
      </c>
      <c r="T14189" s="33"/>
      <c r="U14189" s="33" t="s">
        <v>94</v>
      </c>
    </row>
    <row r="14190" spans="1:21" x14ac:dyDescent="0.25">
      <c r="A14190">
        <v>2017</v>
      </c>
      <c r="B14190" s="6" t="s">
        <v>42</v>
      </c>
      <c r="C14190" s="33">
        <v>22</v>
      </c>
      <c r="D14190" s="33" t="s">
        <v>842</v>
      </c>
      <c r="E14190" s="33"/>
      <c r="F14190" s="33">
        <f t="shared" si="159"/>
        <v>15.659999999999998</v>
      </c>
      <c r="G14190" s="33">
        <v>6</v>
      </c>
      <c r="H14190" s="33">
        <v>0</v>
      </c>
      <c r="I14190" s="33"/>
      <c r="J14190" s="33" t="s">
        <v>803</v>
      </c>
      <c r="K14190" s="33">
        <v>7</v>
      </c>
      <c r="L14190" s="33">
        <v>5</v>
      </c>
      <c r="M14190" s="33">
        <v>3</v>
      </c>
      <c r="N14190" s="33">
        <v>0</v>
      </c>
      <c r="O14190" s="33">
        <v>0</v>
      </c>
      <c r="P14190" s="33">
        <v>5</v>
      </c>
      <c r="Q14190" s="33" t="s">
        <v>459</v>
      </c>
      <c r="R14190" s="33" t="s">
        <v>459</v>
      </c>
      <c r="S14190" s="33">
        <v>0</v>
      </c>
      <c r="T14190" s="33"/>
      <c r="U14190" s="33" t="s">
        <v>455</v>
      </c>
    </row>
    <row r="14191" spans="1:21" x14ac:dyDescent="0.25">
      <c r="A14191">
        <v>2017</v>
      </c>
      <c r="B14191" s="6" t="s">
        <v>42</v>
      </c>
      <c r="C14191" s="33">
        <v>1</v>
      </c>
      <c r="D14191" s="33" t="s">
        <v>842</v>
      </c>
      <c r="E14191" s="33">
        <v>2</v>
      </c>
      <c r="F14191" s="33">
        <f xml:space="preserve"> (37*(0.348))</f>
        <v>12.875999999999999</v>
      </c>
      <c r="G14191" s="33">
        <v>5</v>
      </c>
      <c r="H14191" s="33">
        <v>0</v>
      </c>
      <c r="I14191" s="33">
        <f xml:space="preserve"> (SUM(G14191:G14211)-H14191)</f>
        <v>160</v>
      </c>
      <c r="J14191" s="33" t="s">
        <v>803</v>
      </c>
      <c r="K14191" s="33">
        <v>11</v>
      </c>
      <c r="L14191" s="33">
        <v>8</v>
      </c>
      <c r="M14191" s="33">
        <v>5</v>
      </c>
      <c r="N14191" s="33">
        <v>0</v>
      </c>
      <c r="O14191" s="33">
        <v>0</v>
      </c>
      <c r="P14191" s="33">
        <v>1</v>
      </c>
      <c r="Q14191" s="33" t="s">
        <v>459</v>
      </c>
      <c r="R14191" s="33" t="s">
        <v>459</v>
      </c>
      <c r="S14191" s="33">
        <v>0</v>
      </c>
      <c r="T14191" s="33"/>
      <c r="U14191" s="33" t="s">
        <v>455</v>
      </c>
    </row>
    <row r="14192" spans="1:21" x14ac:dyDescent="0.25">
      <c r="A14192">
        <v>2017</v>
      </c>
      <c r="B14192" s="6" t="s">
        <v>42</v>
      </c>
      <c r="C14192" s="33">
        <v>2</v>
      </c>
      <c r="D14192" s="33" t="s">
        <v>842</v>
      </c>
      <c r="E14192" s="33"/>
      <c r="F14192" s="33">
        <f t="shared" ref="F14192:F14211" si="160" xml:space="preserve"> (37*(0.348))</f>
        <v>12.875999999999999</v>
      </c>
      <c r="G14192" s="33">
        <v>18</v>
      </c>
      <c r="H14192" s="33">
        <v>0</v>
      </c>
      <c r="I14192" s="33"/>
      <c r="J14192" s="33" t="s">
        <v>803</v>
      </c>
      <c r="K14192" s="33">
        <v>30</v>
      </c>
      <c r="L14192" s="33">
        <v>19</v>
      </c>
      <c r="M14192" s="33">
        <v>11</v>
      </c>
      <c r="N14192" s="33">
        <v>0</v>
      </c>
      <c r="O14192" s="33">
        <v>0</v>
      </c>
      <c r="P14192" s="33">
        <v>10</v>
      </c>
      <c r="Q14192" s="33" t="s">
        <v>459</v>
      </c>
      <c r="R14192" s="33" t="s">
        <v>459</v>
      </c>
      <c r="S14192" s="33">
        <v>0</v>
      </c>
      <c r="T14192" s="33"/>
      <c r="U14192" s="33" t="s">
        <v>455</v>
      </c>
    </row>
    <row r="14193" spans="1:21" x14ac:dyDescent="0.25">
      <c r="A14193">
        <v>2017</v>
      </c>
      <c r="B14193" s="6" t="s">
        <v>42</v>
      </c>
      <c r="C14193" s="33">
        <v>3</v>
      </c>
      <c r="D14193" s="33" t="s">
        <v>842</v>
      </c>
      <c r="E14193" s="33"/>
      <c r="F14193" s="33">
        <f t="shared" si="160"/>
        <v>12.875999999999999</v>
      </c>
      <c r="G14193" s="33">
        <v>12</v>
      </c>
      <c r="H14193" s="33">
        <v>0</v>
      </c>
      <c r="I14193" s="33"/>
      <c r="J14193" s="33" t="s">
        <v>807</v>
      </c>
      <c r="K14193" s="33">
        <v>25</v>
      </c>
      <c r="L14193" s="33">
        <v>15</v>
      </c>
      <c r="M14193" s="33">
        <v>6</v>
      </c>
      <c r="N14193" s="33">
        <v>0</v>
      </c>
      <c r="O14193" s="33">
        <v>0</v>
      </c>
      <c r="P14193" s="33">
        <v>5</v>
      </c>
      <c r="Q14193" s="33" t="s">
        <v>459</v>
      </c>
      <c r="R14193" s="33" t="s">
        <v>459</v>
      </c>
      <c r="S14193" s="33">
        <v>0</v>
      </c>
      <c r="T14193" s="33"/>
      <c r="U14193" s="33" t="s">
        <v>94</v>
      </c>
    </row>
    <row r="14194" spans="1:21" x14ac:dyDescent="0.25">
      <c r="A14194">
        <v>2017</v>
      </c>
      <c r="B14194" s="6" t="s">
        <v>42</v>
      </c>
      <c r="C14194" s="33">
        <v>4</v>
      </c>
      <c r="D14194" s="33" t="s">
        <v>842</v>
      </c>
      <c r="E14194" s="33"/>
      <c r="F14194" s="33">
        <f t="shared" si="160"/>
        <v>12.875999999999999</v>
      </c>
      <c r="G14194" s="33">
        <v>4</v>
      </c>
      <c r="H14194" s="33">
        <v>0</v>
      </c>
      <c r="I14194" s="33"/>
      <c r="J14194" s="33" t="s">
        <v>799</v>
      </c>
      <c r="K14194" s="33">
        <v>5</v>
      </c>
      <c r="L14194" s="33">
        <v>4</v>
      </c>
      <c r="M14194" s="33">
        <v>4</v>
      </c>
      <c r="N14194" s="33">
        <v>0</v>
      </c>
      <c r="O14194" s="33">
        <v>0</v>
      </c>
      <c r="P14194" s="33">
        <v>20</v>
      </c>
      <c r="Q14194" s="33" t="s">
        <v>459</v>
      </c>
      <c r="R14194" s="33" t="s">
        <v>459</v>
      </c>
      <c r="S14194" s="33">
        <v>0</v>
      </c>
      <c r="T14194" s="33"/>
      <c r="U14194" s="33" t="s">
        <v>455</v>
      </c>
    </row>
    <row r="14195" spans="1:21" x14ac:dyDescent="0.25">
      <c r="A14195">
        <v>2017</v>
      </c>
      <c r="B14195" s="6" t="s">
        <v>42</v>
      </c>
      <c r="C14195" s="33">
        <v>5</v>
      </c>
      <c r="D14195" s="33" t="s">
        <v>842</v>
      </c>
      <c r="E14195" s="33"/>
      <c r="F14195" s="33">
        <f t="shared" si="160"/>
        <v>12.875999999999999</v>
      </c>
      <c r="G14195" s="33">
        <v>4</v>
      </c>
      <c r="H14195" s="33">
        <v>0</v>
      </c>
      <c r="I14195" s="33"/>
      <c r="J14195" s="33" t="s">
        <v>803</v>
      </c>
      <c r="K14195" s="33">
        <v>5</v>
      </c>
      <c r="L14195" s="33">
        <v>4</v>
      </c>
      <c r="M14195" s="33">
        <v>4</v>
      </c>
      <c r="N14195" s="33">
        <v>0</v>
      </c>
      <c r="O14195" s="33">
        <v>0</v>
      </c>
      <c r="P14195" s="33">
        <v>0</v>
      </c>
      <c r="Q14195" s="33" t="s">
        <v>459</v>
      </c>
      <c r="R14195" s="33" t="s">
        <v>459</v>
      </c>
      <c r="S14195" s="33">
        <v>0</v>
      </c>
      <c r="T14195" s="33"/>
      <c r="U14195" s="33" t="s">
        <v>455</v>
      </c>
    </row>
    <row r="14196" spans="1:21" x14ac:dyDescent="0.25">
      <c r="A14196">
        <v>2017</v>
      </c>
      <c r="B14196" s="6" t="s">
        <v>42</v>
      </c>
      <c r="C14196" s="33">
        <v>6</v>
      </c>
      <c r="D14196" s="33" t="s">
        <v>842</v>
      </c>
      <c r="E14196" s="33"/>
      <c r="F14196" s="33">
        <f t="shared" si="160"/>
        <v>12.875999999999999</v>
      </c>
      <c r="G14196" s="33">
        <v>3</v>
      </c>
      <c r="H14196" s="33">
        <v>0</v>
      </c>
      <c r="I14196" s="33"/>
      <c r="J14196" s="33" t="s">
        <v>803</v>
      </c>
      <c r="K14196" s="33">
        <v>7</v>
      </c>
      <c r="L14196" s="33">
        <v>5</v>
      </c>
      <c r="M14196" s="33">
        <v>2</v>
      </c>
      <c r="N14196" s="33">
        <v>0</v>
      </c>
      <c r="O14196" s="33">
        <v>0</v>
      </c>
      <c r="P14196" s="33">
        <v>5</v>
      </c>
      <c r="Q14196" s="33" t="s">
        <v>459</v>
      </c>
      <c r="R14196" s="33" t="s">
        <v>459</v>
      </c>
      <c r="S14196" s="33">
        <v>0</v>
      </c>
      <c r="T14196" s="33"/>
      <c r="U14196" s="33" t="s">
        <v>94</v>
      </c>
    </row>
    <row r="14197" spans="1:21" x14ac:dyDescent="0.25">
      <c r="A14197">
        <v>2017</v>
      </c>
      <c r="B14197" s="6" t="s">
        <v>42</v>
      </c>
      <c r="C14197" s="33">
        <v>7</v>
      </c>
      <c r="D14197" s="33" t="s">
        <v>842</v>
      </c>
      <c r="E14197" s="33"/>
      <c r="F14197" s="33">
        <f t="shared" si="160"/>
        <v>12.875999999999999</v>
      </c>
      <c r="G14197" s="33">
        <v>5</v>
      </c>
      <c r="H14197" s="33">
        <v>0</v>
      </c>
      <c r="I14197" s="33"/>
      <c r="J14197" s="33" t="s">
        <v>803</v>
      </c>
      <c r="K14197" s="33">
        <v>8</v>
      </c>
      <c r="L14197" s="33">
        <v>6</v>
      </c>
      <c r="M14197" s="33">
        <v>3</v>
      </c>
      <c r="N14197" s="33">
        <v>0</v>
      </c>
      <c r="O14197" s="33">
        <v>0</v>
      </c>
      <c r="P14197" s="33">
        <v>0</v>
      </c>
      <c r="Q14197" s="33" t="s">
        <v>459</v>
      </c>
      <c r="R14197" s="33" t="s">
        <v>459</v>
      </c>
      <c r="S14197" s="33">
        <v>0</v>
      </c>
      <c r="T14197" s="33"/>
      <c r="U14197" s="33" t="s">
        <v>455</v>
      </c>
    </row>
    <row r="14198" spans="1:21" x14ac:dyDescent="0.25">
      <c r="A14198">
        <v>2017</v>
      </c>
      <c r="B14198" s="6" t="s">
        <v>42</v>
      </c>
      <c r="C14198" s="33">
        <v>8</v>
      </c>
      <c r="D14198" s="33" t="s">
        <v>842</v>
      </c>
      <c r="E14198" s="33"/>
      <c r="F14198" s="33">
        <f t="shared" si="160"/>
        <v>12.875999999999999</v>
      </c>
      <c r="G14198" s="33">
        <v>9</v>
      </c>
      <c r="H14198" s="33">
        <v>0</v>
      </c>
      <c r="I14198" s="33"/>
      <c r="J14198" s="33" t="s">
        <v>826</v>
      </c>
      <c r="K14198" s="33">
        <v>150</v>
      </c>
      <c r="L14198" s="33">
        <v>100</v>
      </c>
      <c r="M14198" s="33">
        <v>55</v>
      </c>
      <c r="N14198" s="33">
        <v>0</v>
      </c>
      <c r="O14198" s="33">
        <v>0</v>
      </c>
      <c r="P14198" s="33">
        <v>50</v>
      </c>
      <c r="Q14198" s="33" t="s">
        <v>459</v>
      </c>
      <c r="R14198" s="33" t="s">
        <v>459</v>
      </c>
      <c r="S14198" s="33">
        <v>0</v>
      </c>
      <c r="T14198" s="33"/>
      <c r="U14198" s="33" t="s">
        <v>455</v>
      </c>
    </row>
    <row r="14199" spans="1:21" x14ac:dyDescent="0.25">
      <c r="A14199">
        <v>2017</v>
      </c>
      <c r="B14199" s="6" t="s">
        <v>42</v>
      </c>
      <c r="C14199" s="33">
        <v>9</v>
      </c>
      <c r="D14199" s="33" t="s">
        <v>842</v>
      </c>
      <c r="E14199" s="33"/>
      <c r="F14199" s="33">
        <f t="shared" si="160"/>
        <v>12.875999999999999</v>
      </c>
      <c r="G14199" s="33">
        <v>5</v>
      </c>
      <c r="H14199" s="33">
        <v>0</v>
      </c>
      <c r="I14199" s="33"/>
      <c r="J14199" s="33" t="s">
        <v>807</v>
      </c>
      <c r="K14199" s="33">
        <v>5</v>
      </c>
      <c r="L14199" s="33">
        <v>5</v>
      </c>
      <c r="M14199" s="33">
        <v>2</v>
      </c>
      <c r="N14199" s="33">
        <v>0</v>
      </c>
      <c r="O14199" s="33">
        <v>0</v>
      </c>
      <c r="P14199" s="33">
        <v>0</v>
      </c>
      <c r="Q14199" s="33" t="s">
        <v>459</v>
      </c>
      <c r="R14199" s="33" t="s">
        <v>459</v>
      </c>
      <c r="S14199" s="33">
        <v>0</v>
      </c>
      <c r="T14199" s="33"/>
      <c r="U14199" s="33" t="s">
        <v>455</v>
      </c>
    </row>
    <row r="14200" spans="1:21" x14ac:dyDescent="0.25">
      <c r="A14200">
        <v>2017</v>
      </c>
      <c r="B14200" s="6" t="s">
        <v>42</v>
      </c>
      <c r="C14200" s="33">
        <v>10</v>
      </c>
      <c r="D14200" s="33" t="s">
        <v>842</v>
      </c>
      <c r="E14200" s="33"/>
      <c r="F14200" s="33">
        <f t="shared" si="160"/>
        <v>12.875999999999999</v>
      </c>
      <c r="G14200" s="33">
        <v>5</v>
      </c>
      <c r="H14200" s="33">
        <v>0</v>
      </c>
      <c r="I14200" s="33"/>
      <c r="J14200" s="33" t="s">
        <v>803</v>
      </c>
      <c r="K14200" s="33">
        <v>11</v>
      </c>
      <c r="L14200" s="33">
        <v>10</v>
      </c>
      <c r="M14200" s="33">
        <v>15</v>
      </c>
      <c r="N14200" s="33">
        <v>0</v>
      </c>
      <c r="O14200" s="33">
        <v>0</v>
      </c>
      <c r="P14200" s="33">
        <v>5</v>
      </c>
      <c r="Q14200" s="33" t="s">
        <v>459</v>
      </c>
      <c r="R14200" s="33" t="s">
        <v>459</v>
      </c>
      <c r="S14200" s="33">
        <v>0</v>
      </c>
      <c r="T14200" s="33"/>
      <c r="U14200" s="33" t="s">
        <v>880</v>
      </c>
    </row>
    <row r="14201" spans="1:21" x14ac:dyDescent="0.25">
      <c r="A14201">
        <v>2017</v>
      </c>
      <c r="B14201" s="6" t="s">
        <v>42</v>
      </c>
      <c r="C14201" s="33">
        <v>11</v>
      </c>
      <c r="D14201" s="33" t="s">
        <v>842</v>
      </c>
      <c r="E14201" s="33"/>
      <c r="F14201" s="33">
        <f t="shared" si="160"/>
        <v>12.875999999999999</v>
      </c>
      <c r="G14201" s="33">
        <v>18</v>
      </c>
      <c r="H14201" s="33">
        <v>0</v>
      </c>
      <c r="I14201" s="33"/>
      <c r="J14201" s="33" t="s">
        <v>803</v>
      </c>
      <c r="K14201" s="33">
        <v>18</v>
      </c>
      <c r="L14201" s="33">
        <v>10</v>
      </c>
      <c r="M14201" s="33">
        <v>10</v>
      </c>
      <c r="N14201" s="33">
        <v>0</v>
      </c>
      <c r="O14201" s="33">
        <v>0</v>
      </c>
      <c r="P14201" s="33">
        <v>5</v>
      </c>
      <c r="Q14201" s="33" t="s">
        <v>459</v>
      </c>
      <c r="R14201" s="33" t="s">
        <v>459</v>
      </c>
      <c r="S14201" s="33">
        <v>0</v>
      </c>
      <c r="T14201" s="33"/>
      <c r="U14201" s="33" t="s">
        <v>94</v>
      </c>
    </row>
    <row r="14202" spans="1:21" x14ac:dyDescent="0.25">
      <c r="A14202">
        <v>2017</v>
      </c>
      <c r="B14202" s="6" t="s">
        <v>42</v>
      </c>
      <c r="C14202" s="33">
        <v>12</v>
      </c>
      <c r="D14202" s="33" t="s">
        <v>842</v>
      </c>
      <c r="E14202" s="33"/>
      <c r="F14202" s="33">
        <f t="shared" si="160"/>
        <v>12.875999999999999</v>
      </c>
      <c r="G14202" s="33">
        <v>6</v>
      </c>
      <c r="H14202" s="33">
        <v>0</v>
      </c>
      <c r="I14202" s="33"/>
      <c r="J14202" s="33" t="s">
        <v>819</v>
      </c>
      <c r="K14202" s="33">
        <v>20</v>
      </c>
      <c r="L14202" s="33">
        <v>14</v>
      </c>
      <c r="M14202" s="33">
        <v>5</v>
      </c>
      <c r="N14202" s="33">
        <v>0</v>
      </c>
      <c r="O14202" s="33">
        <v>0</v>
      </c>
      <c r="P14202" s="33">
        <v>50</v>
      </c>
      <c r="Q14202" s="33" t="s">
        <v>459</v>
      </c>
      <c r="R14202" s="33" t="s">
        <v>459</v>
      </c>
      <c r="S14202" s="33">
        <v>0</v>
      </c>
      <c r="T14202" s="33"/>
      <c r="U14202" s="33" t="s">
        <v>455</v>
      </c>
    </row>
    <row r="14203" spans="1:21" x14ac:dyDescent="0.25">
      <c r="A14203">
        <v>2017</v>
      </c>
      <c r="B14203" s="6" t="s">
        <v>42</v>
      </c>
      <c r="C14203" s="33">
        <v>13</v>
      </c>
      <c r="D14203" s="33" t="s">
        <v>842</v>
      </c>
      <c r="E14203" s="33"/>
      <c r="F14203" s="33">
        <f t="shared" si="160"/>
        <v>12.875999999999999</v>
      </c>
      <c r="G14203" s="33">
        <v>11</v>
      </c>
      <c r="H14203" s="33">
        <v>0</v>
      </c>
      <c r="I14203" s="33"/>
      <c r="J14203" s="33" t="s">
        <v>826</v>
      </c>
      <c r="K14203" s="33">
        <v>30</v>
      </c>
      <c r="L14203" s="33">
        <v>22</v>
      </c>
      <c r="M14203" s="33">
        <v>20</v>
      </c>
      <c r="N14203" s="33">
        <v>0</v>
      </c>
      <c r="O14203" s="33">
        <v>0</v>
      </c>
      <c r="P14203" s="33">
        <v>1</v>
      </c>
      <c r="Q14203" s="33" t="s">
        <v>459</v>
      </c>
      <c r="R14203" s="33" t="s">
        <v>459</v>
      </c>
      <c r="S14203" s="33">
        <v>0</v>
      </c>
      <c r="T14203" s="33"/>
      <c r="U14203" s="33" t="s">
        <v>455</v>
      </c>
    </row>
    <row r="14204" spans="1:21" x14ac:dyDescent="0.25">
      <c r="A14204">
        <v>2017</v>
      </c>
      <c r="B14204" s="6" t="s">
        <v>42</v>
      </c>
      <c r="C14204" s="33">
        <v>14</v>
      </c>
      <c r="D14204" s="33" t="s">
        <v>842</v>
      </c>
      <c r="E14204" s="33"/>
      <c r="F14204" s="33">
        <f t="shared" si="160"/>
        <v>12.875999999999999</v>
      </c>
      <c r="G14204" s="33">
        <v>3</v>
      </c>
      <c r="H14204" s="33">
        <v>0</v>
      </c>
      <c r="I14204" s="33"/>
      <c r="J14204" s="33" t="s">
        <v>803</v>
      </c>
      <c r="K14204" s="33">
        <v>10</v>
      </c>
      <c r="L14204" s="33">
        <v>5</v>
      </c>
      <c r="M14204" s="33">
        <v>8</v>
      </c>
      <c r="N14204" s="33">
        <v>0</v>
      </c>
      <c r="O14204" s="33">
        <v>0</v>
      </c>
      <c r="P14204" s="33">
        <v>10</v>
      </c>
      <c r="Q14204" s="33" t="s">
        <v>459</v>
      </c>
      <c r="R14204" s="33" t="s">
        <v>459</v>
      </c>
      <c r="S14204" s="33">
        <v>0</v>
      </c>
      <c r="T14204" s="33"/>
      <c r="U14204" s="33" t="s">
        <v>94</v>
      </c>
    </row>
    <row r="14205" spans="1:21" x14ac:dyDescent="0.25">
      <c r="A14205">
        <v>2017</v>
      </c>
      <c r="B14205" s="6" t="s">
        <v>42</v>
      </c>
      <c r="C14205" s="33">
        <v>15</v>
      </c>
      <c r="D14205" s="33" t="s">
        <v>842</v>
      </c>
      <c r="E14205" s="33"/>
      <c r="F14205" s="33">
        <f t="shared" si="160"/>
        <v>12.875999999999999</v>
      </c>
      <c r="G14205" s="33">
        <v>2</v>
      </c>
      <c r="H14205" s="33">
        <v>0</v>
      </c>
      <c r="I14205" s="33"/>
      <c r="J14205" s="33" t="s">
        <v>803</v>
      </c>
      <c r="K14205" s="33">
        <v>6</v>
      </c>
      <c r="L14205" s="33">
        <v>3</v>
      </c>
      <c r="M14205" s="33">
        <v>5</v>
      </c>
      <c r="N14205" s="33">
        <v>0</v>
      </c>
      <c r="O14205" s="33">
        <v>0</v>
      </c>
      <c r="P14205" s="33">
        <v>50</v>
      </c>
      <c r="Q14205" s="33" t="s">
        <v>459</v>
      </c>
      <c r="R14205" s="33" t="s">
        <v>459</v>
      </c>
      <c r="S14205" s="33">
        <v>0</v>
      </c>
      <c r="T14205" s="33"/>
      <c r="U14205" s="33" t="s">
        <v>455</v>
      </c>
    </row>
    <row r="14206" spans="1:21" x14ac:dyDescent="0.25">
      <c r="A14206">
        <v>2017</v>
      </c>
      <c r="B14206" s="6" t="s">
        <v>42</v>
      </c>
      <c r="C14206" s="33">
        <v>16</v>
      </c>
      <c r="D14206" s="33" t="s">
        <v>842</v>
      </c>
      <c r="E14206" s="33"/>
      <c r="F14206" s="33">
        <f t="shared" si="160"/>
        <v>12.875999999999999</v>
      </c>
      <c r="G14206" s="33">
        <v>4</v>
      </c>
      <c r="H14206" s="33">
        <v>0</v>
      </c>
      <c r="I14206" s="33"/>
      <c r="J14206" s="33" t="s">
        <v>826</v>
      </c>
      <c r="K14206" s="33">
        <v>5</v>
      </c>
      <c r="L14206" s="33">
        <v>4</v>
      </c>
      <c r="M14206" s="33">
        <v>4</v>
      </c>
      <c r="N14206" s="33">
        <v>0</v>
      </c>
      <c r="O14206" s="33">
        <v>0</v>
      </c>
      <c r="P14206" s="33">
        <v>0</v>
      </c>
      <c r="Q14206" s="33" t="s">
        <v>459</v>
      </c>
      <c r="R14206" s="33" t="s">
        <v>459</v>
      </c>
      <c r="S14206" s="33">
        <v>0</v>
      </c>
      <c r="T14206" s="33"/>
      <c r="U14206" s="33" t="s">
        <v>455</v>
      </c>
    </row>
    <row r="14207" spans="1:21" x14ac:dyDescent="0.25">
      <c r="A14207">
        <v>2017</v>
      </c>
      <c r="B14207" s="6" t="s">
        <v>42</v>
      </c>
      <c r="C14207" s="33">
        <v>17</v>
      </c>
      <c r="D14207" s="33" t="s">
        <v>842</v>
      </c>
      <c r="E14207" s="33"/>
      <c r="F14207" s="33">
        <f t="shared" si="160"/>
        <v>12.875999999999999</v>
      </c>
      <c r="G14207" s="33">
        <v>4</v>
      </c>
      <c r="H14207" s="33">
        <v>0</v>
      </c>
      <c r="I14207" s="33"/>
      <c r="J14207" s="33" t="s">
        <v>799</v>
      </c>
      <c r="K14207" s="33">
        <v>5</v>
      </c>
      <c r="L14207" s="33">
        <v>4</v>
      </c>
      <c r="M14207" s="33">
        <v>3</v>
      </c>
      <c r="N14207" s="33">
        <v>0</v>
      </c>
      <c r="O14207" s="33">
        <v>0</v>
      </c>
      <c r="P14207" s="33">
        <v>0</v>
      </c>
      <c r="Q14207" s="33" t="s">
        <v>459</v>
      </c>
      <c r="R14207" s="33" t="s">
        <v>459</v>
      </c>
      <c r="S14207" s="33">
        <v>0</v>
      </c>
      <c r="T14207" s="33"/>
      <c r="U14207" s="33" t="s">
        <v>455</v>
      </c>
    </row>
    <row r="14208" spans="1:21" x14ac:dyDescent="0.25">
      <c r="A14208">
        <v>2017</v>
      </c>
      <c r="B14208" s="6" t="s">
        <v>42</v>
      </c>
      <c r="C14208" s="33">
        <v>18</v>
      </c>
      <c r="D14208" s="33" t="s">
        <v>842</v>
      </c>
      <c r="E14208" s="33"/>
      <c r="F14208" s="33">
        <f t="shared" si="160"/>
        <v>12.875999999999999</v>
      </c>
      <c r="G14208" s="33">
        <v>12</v>
      </c>
      <c r="H14208" s="33">
        <v>0</v>
      </c>
      <c r="I14208" s="33"/>
      <c r="J14208" s="33" t="s">
        <v>806</v>
      </c>
      <c r="K14208" s="33">
        <v>18</v>
      </c>
      <c r="L14208" s="33">
        <v>15</v>
      </c>
      <c r="M14208" s="33">
        <v>7</v>
      </c>
      <c r="N14208" s="33">
        <v>0</v>
      </c>
      <c r="O14208" s="33">
        <v>0</v>
      </c>
      <c r="P14208" s="33">
        <v>5</v>
      </c>
      <c r="Q14208" s="33" t="s">
        <v>459</v>
      </c>
      <c r="R14208" s="33" t="s">
        <v>459</v>
      </c>
      <c r="S14208" s="33">
        <v>0</v>
      </c>
      <c r="T14208" s="33"/>
      <c r="U14208" s="33" t="s">
        <v>455</v>
      </c>
    </row>
    <row r="14209" spans="1:21" x14ac:dyDescent="0.25">
      <c r="A14209">
        <v>2017</v>
      </c>
      <c r="B14209" s="6" t="s">
        <v>42</v>
      </c>
      <c r="C14209" s="33">
        <v>19</v>
      </c>
      <c r="D14209" s="33" t="s">
        <v>842</v>
      </c>
      <c r="E14209" s="33"/>
      <c r="F14209" s="33">
        <f t="shared" si="160"/>
        <v>12.875999999999999</v>
      </c>
      <c r="G14209" s="33">
        <v>5</v>
      </c>
      <c r="H14209" s="33">
        <v>0</v>
      </c>
      <c r="I14209" s="33"/>
      <c r="J14209" s="33" t="s">
        <v>807</v>
      </c>
      <c r="K14209" s="33">
        <v>6</v>
      </c>
      <c r="L14209" s="33">
        <v>5</v>
      </c>
      <c r="M14209" s="33">
        <v>2</v>
      </c>
      <c r="N14209" s="33">
        <v>0</v>
      </c>
      <c r="O14209" s="33">
        <v>0</v>
      </c>
      <c r="P14209" s="33">
        <v>25</v>
      </c>
      <c r="Q14209" s="33" t="s">
        <v>459</v>
      </c>
      <c r="R14209" s="33" t="s">
        <v>459</v>
      </c>
      <c r="S14209" s="33">
        <v>0</v>
      </c>
      <c r="T14209" s="33"/>
      <c r="U14209" s="33" t="s">
        <v>455</v>
      </c>
    </row>
    <row r="14210" spans="1:21" x14ac:dyDescent="0.25">
      <c r="A14210">
        <v>2017</v>
      </c>
      <c r="B14210" s="6" t="s">
        <v>42</v>
      </c>
      <c r="C14210" s="33">
        <v>20</v>
      </c>
      <c r="D14210" s="33" t="s">
        <v>842</v>
      </c>
      <c r="E14210" s="33"/>
      <c r="F14210" s="33">
        <f t="shared" si="160"/>
        <v>12.875999999999999</v>
      </c>
      <c r="G14210" s="33">
        <v>5</v>
      </c>
      <c r="H14210" s="33">
        <v>0</v>
      </c>
      <c r="I14210" s="33"/>
      <c r="J14210" s="33" t="s">
        <v>802</v>
      </c>
      <c r="K14210" s="33">
        <v>10</v>
      </c>
      <c r="L14210" s="33">
        <v>6</v>
      </c>
      <c r="M14210" s="33">
        <v>5</v>
      </c>
      <c r="N14210" s="33">
        <v>0</v>
      </c>
      <c r="O14210" s="33">
        <v>0</v>
      </c>
      <c r="P14210" s="33">
        <v>50</v>
      </c>
      <c r="Q14210" s="33" t="s">
        <v>459</v>
      </c>
      <c r="R14210" s="33" t="s">
        <v>459</v>
      </c>
      <c r="S14210" s="33">
        <v>0</v>
      </c>
      <c r="T14210" s="33"/>
      <c r="U14210" s="33" t="s">
        <v>455</v>
      </c>
    </row>
    <row r="14211" spans="1:21" x14ac:dyDescent="0.25">
      <c r="A14211">
        <v>2017</v>
      </c>
      <c r="B14211" s="6" t="s">
        <v>42</v>
      </c>
      <c r="C14211" s="33">
        <v>21</v>
      </c>
      <c r="D14211" s="33" t="s">
        <v>842</v>
      </c>
      <c r="E14211" s="33"/>
      <c r="F14211" s="33">
        <f t="shared" si="160"/>
        <v>12.875999999999999</v>
      </c>
      <c r="G14211" s="33">
        <v>20</v>
      </c>
      <c r="H14211" s="33">
        <v>0</v>
      </c>
      <c r="I14211" s="33"/>
      <c r="J14211" s="33" t="s">
        <v>822</v>
      </c>
      <c r="K14211" s="33">
        <v>22</v>
      </c>
      <c r="L14211" s="33">
        <v>15</v>
      </c>
      <c r="M14211" s="33">
        <v>5</v>
      </c>
      <c r="N14211" s="33">
        <v>0</v>
      </c>
      <c r="O14211" s="33">
        <v>0</v>
      </c>
      <c r="P14211" s="33">
        <v>10</v>
      </c>
      <c r="Q14211" s="33" t="s">
        <v>459</v>
      </c>
      <c r="R14211" s="33" t="s">
        <v>459</v>
      </c>
      <c r="S14211" s="33">
        <v>0</v>
      </c>
      <c r="T14211" s="33"/>
      <c r="U14211" s="33" t="s">
        <v>94</v>
      </c>
    </row>
    <row r="14212" spans="1:21" x14ac:dyDescent="0.25">
      <c r="A14212">
        <v>2017</v>
      </c>
      <c r="B14212" s="6" t="s">
        <v>20</v>
      </c>
      <c r="C14212" s="33">
        <v>1</v>
      </c>
      <c r="D14212" s="33" t="s">
        <v>842</v>
      </c>
      <c r="E14212" s="33">
        <v>1</v>
      </c>
      <c r="F14212" s="33">
        <f xml:space="preserve"> (28*(0.348))</f>
        <v>9.7439999999999998</v>
      </c>
      <c r="G14212" s="33">
        <v>7</v>
      </c>
      <c r="H14212" s="33">
        <v>0</v>
      </c>
      <c r="I14212" s="33">
        <f xml:space="preserve"> (SUM(G14212:G14229)-H14212)</f>
        <v>417</v>
      </c>
      <c r="J14212" s="33" t="s">
        <v>802</v>
      </c>
      <c r="K14212" s="33">
        <v>125</v>
      </c>
      <c r="L14212" s="33">
        <v>100</v>
      </c>
      <c r="M14212" s="33">
        <v>65</v>
      </c>
      <c r="N14212" s="33">
        <v>0</v>
      </c>
      <c r="O14212" s="33">
        <v>0</v>
      </c>
      <c r="P14212" s="33">
        <v>50</v>
      </c>
      <c r="Q14212" s="33" t="s">
        <v>459</v>
      </c>
      <c r="R14212" s="33" t="s">
        <v>459</v>
      </c>
      <c r="S14212" s="33">
        <v>0</v>
      </c>
      <c r="T14212" s="33"/>
      <c r="U14212" s="33" t="s">
        <v>455</v>
      </c>
    </row>
    <row r="14213" spans="1:21" x14ac:dyDescent="0.25">
      <c r="A14213">
        <v>2017</v>
      </c>
      <c r="B14213" s="6" t="s">
        <v>20</v>
      </c>
      <c r="C14213" s="33">
        <v>2</v>
      </c>
      <c r="D14213" s="33" t="s">
        <v>842</v>
      </c>
      <c r="E14213" s="33"/>
      <c r="F14213" s="33">
        <f t="shared" ref="F14213:F14229" si="161" xml:space="preserve"> (28*(0.348))</f>
        <v>9.7439999999999998</v>
      </c>
      <c r="G14213" s="33">
        <v>75</v>
      </c>
      <c r="H14213" s="33">
        <v>0</v>
      </c>
      <c r="I14213" s="33"/>
      <c r="J14213" s="33" t="s">
        <v>856</v>
      </c>
      <c r="K14213" s="33">
        <v>525</v>
      </c>
      <c r="L14213" s="33">
        <v>457</v>
      </c>
      <c r="M14213" s="33">
        <v>210</v>
      </c>
      <c r="N14213" s="33">
        <v>0</v>
      </c>
      <c r="O14213" s="33">
        <v>0</v>
      </c>
      <c r="P14213" s="33">
        <v>40</v>
      </c>
      <c r="Q14213" s="33" t="s">
        <v>459</v>
      </c>
      <c r="R14213" s="33" t="s">
        <v>459</v>
      </c>
      <c r="S14213" s="33">
        <v>5</v>
      </c>
      <c r="T14213" s="33"/>
      <c r="U14213" s="33" t="s">
        <v>900</v>
      </c>
    </row>
    <row r="14214" spans="1:21" x14ac:dyDescent="0.25">
      <c r="A14214">
        <v>2017</v>
      </c>
      <c r="B14214" s="6" t="s">
        <v>20</v>
      </c>
      <c r="C14214" s="33">
        <v>3</v>
      </c>
      <c r="D14214" s="33" t="s">
        <v>842</v>
      </c>
      <c r="E14214" s="33"/>
      <c r="F14214" s="33">
        <f t="shared" si="161"/>
        <v>9.7439999999999998</v>
      </c>
      <c r="G14214" s="33">
        <v>5</v>
      </c>
      <c r="H14214" s="33">
        <v>0</v>
      </c>
      <c r="I14214" s="33"/>
      <c r="J14214" s="33" t="s">
        <v>814</v>
      </c>
      <c r="K14214" s="33">
        <v>7</v>
      </c>
      <c r="L14214" s="33">
        <v>5</v>
      </c>
      <c r="M14214" s="33">
        <v>3</v>
      </c>
      <c r="N14214" s="33">
        <v>0</v>
      </c>
      <c r="O14214" s="33">
        <v>0</v>
      </c>
      <c r="P14214" s="33">
        <v>5</v>
      </c>
      <c r="Q14214" s="33" t="s">
        <v>459</v>
      </c>
      <c r="R14214" s="33" t="s">
        <v>459</v>
      </c>
      <c r="S14214" s="33">
        <v>0</v>
      </c>
      <c r="T14214" s="33"/>
      <c r="U14214" s="33" t="s">
        <v>901</v>
      </c>
    </row>
    <row r="14215" spans="1:21" x14ac:dyDescent="0.25">
      <c r="A14215">
        <v>2017</v>
      </c>
      <c r="B14215" s="6" t="s">
        <v>20</v>
      </c>
      <c r="C14215" s="33">
        <v>4</v>
      </c>
      <c r="D14215" s="33" t="s">
        <v>842</v>
      </c>
      <c r="E14215" s="33"/>
      <c r="F14215" s="33">
        <f t="shared" si="161"/>
        <v>9.7439999999999998</v>
      </c>
      <c r="G14215" s="33">
        <v>8</v>
      </c>
      <c r="H14215" s="33">
        <v>0</v>
      </c>
      <c r="I14215" s="33"/>
      <c r="J14215" s="33" t="s">
        <v>799</v>
      </c>
      <c r="K14215" s="33">
        <v>25</v>
      </c>
      <c r="L14215" s="33">
        <v>20</v>
      </c>
      <c r="M14215" s="33">
        <v>5</v>
      </c>
      <c r="N14215" s="33">
        <v>0</v>
      </c>
      <c r="O14215" s="33">
        <v>0</v>
      </c>
      <c r="P14215" s="33">
        <v>10</v>
      </c>
      <c r="Q14215" s="33" t="s">
        <v>459</v>
      </c>
      <c r="R14215" s="33" t="s">
        <v>459</v>
      </c>
      <c r="S14215" s="33">
        <v>0</v>
      </c>
      <c r="T14215" s="33"/>
      <c r="U14215" s="33" t="s">
        <v>455</v>
      </c>
    </row>
    <row r="14216" spans="1:21" x14ac:dyDescent="0.25">
      <c r="A14216">
        <v>2017</v>
      </c>
      <c r="B14216" s="6" t="s">
        <v>20</v>
      </c>
      <c r="C14216" s="33">
        <v>5</v>
      </c>
      <c r="D14216" s="33" t="s">
        <v>842</v>
      </c>
      <c r="E14216" s="33"/>
      <c r="F14216" s="33">
        <f t="shared" si="161"/>
        <v>9.7439999999999998</v>
      </c>
      <c r="G14216" s="33">
        <v>10</v>
      </c>
      <c r="H14216" s="33">
        <v>0</v>
      </c>
      <c r="I14216" s="33"/>
      <c r="J14216" s="33" t="s">
        <v>802</v>
      </c>
      <c r="K14216" s="33">
        <v>15</v>
      </c>
      <c r="L14216" s="33">
        <v>15</v>
      </c>
      <c r="M14216" s="33">
        <v>10</v>
      </c>
      <c r="N14216" s="33">
        <v>0</v>
      </c>
      <c r="O14216" s="33">
        <v>0</v>
      </c>
      <c r="P14216" s="33">
        <v>0</v>
      </c>
      <c r="Q14216" s="33" t="s">
        <v>459</v>
      </c>
      <c r="R14216" s="33" t="s">
        <v>459</v>
      </c>
      <c r="S14216" s="33">
        <v>0</v>
      </c>
      <c r="T14216" s="33"/>
      <c r="U14216" s="33" t="s">
        <v>455</v>
      </c>
    </row>
    <row r="14217" spans="1:21" x14ac:dyDescent="0.25">
      <c r="A14217">
        <v>2017</v>
      </c>
      <c r="B14217" s="6" t="s">
        <v>20</v>
      </c>
      <c r="C14217" s="33">
        <v>6</v>
      </c>
      <c r="D14217" s="33" t="s">
        <v>842</v>
      </c>
      <c r="E14217" s="33"/>
      <c r="F14217" s="33">
        <f t="shared" si="161"/>
        <v>9.7439999999999998</v>
      </c>
      <c r="G14217" s="33">
        <v>22</v>
      </c>
      <c r="H14217" s="33">
        <v>0</v>
      </c>
      <c r="I14217" s="33"/>
      <c r="J14217" s="33" t="s">
        <v>799</v>
      </c>
      <c r="K14217" s="33">
        <v>100</v>
      </c>
      <c r="L14217" s="33">
        <v>90</v>
      </c>
      <c r="M14217" s="33">
        <v>14</v>
      </c>
      <c r="N14217" s="33">
        <v>0</v>
      </c>
      <c r="O14217" s="33">
        <v>0</v>
      </c>
      <c r="P14217" s="33">
        <v>10</v>
      </c>
      <c r="Q14217" s="33" t="s">
        <v>459</v>
      </c>
      <c r="R14217" s="33" t="s">
        <v>459</v>
      </c>
      <c r="S14217" s="33">
        <v>0</v>
      </c>
      <c r="T14217" s="33"/>
      <c r="U14217" s="33" t="s">
        <v>455</v>
      </c>
    </row>
    <row r="14218" spans="1:21" x14ac:dyDescent="0.25">
      <c r="A14218">
        <v>2017</v>
      </c>
      <c r="B14218" s="6" t="s">
        <v>20</v>
      </c>
      <c r="C14218" s="33">
        <v>7</v>
      </c>
      <c r="D14218" s="33" t="s">
        <v>842</v>
      </c>
      <c r="E14218" s="33"/>
      <c r="F14218" s="33">
        <f t="shared" si="161"/>
        <v>9.7439999999999998</v>
      </c>
      <c r="G14218" s="33">
        <v>25</v>
      </c>
      <c r="H14218" s="33">
        <v>0</v>
      </c>
      <c r="I14218" s="33"/>
      <c r="J14218" s="33" t="s">
        <v>856</v>
      </c>
      <c r="K14218" s="33">
        <v>95</v>
      </c>
      <c r="L14218" s="33">
        <v>60</v>
      </c>
      <c r="M14218" s="33">
        <v>55</v>
      </c>
      <c r="N14218" s="33">
        <v>0</v>
      </c>
      <c r="O14218" s="33">
        <v>0</v>
      </c>
      <c r="P14218" s="33">
        <v>10</v>
      </c>
      <c r="Q14218" s="33" t="s">
        <v>459</v>
      </c>
      <c r="R14218" s="33" t="s">
        <v>459</v>
      </c>
      <c r="S14218" s="33">
        <v>0</v>
      </c>
      <c r="T14218" s="33"/>
      <c r="U14218" s="33" t="s">
        <v>902</v>
      </c>
    </row>
    <row r="14219" spans="1:21" x14ac:dyDescent="0.25">
      <c r="A14219">
        <v>2017</v>
      </c>
      <c r="B14219" s="6" t="s">
        <v>20</v>
      </c>
      <c r="C14219" s="33">
        <v>8</v>
      </c>
      <c r="D14219" s="33" t="s">
        <v>842</v>
      </c>
      <c r="E14219" s="33"/>
      <c r="F14219" s="33">
        <f t="shared" si="161"/>
        <v>9.7439999999999998</v>
      </c>
      <c r="G14219" s="33">
        <v>15</v>
      </c>
      <c r="H14219" s="33">
        <v>0</v>
      </c>
      <c r="I14219" s="33"/>
      <c r="J14219" s="33" t="s">
        <v>799</v>
      </c>
      <c r="K14219" s="33">
        <v>46</v>
      </c>
      <c r="L14219" s="33">
        <v>25</v>
      </c>
      <c r="M14219" s="33">
        <v>20</v>
      </c>
      <c r="N14219" s="33">
        <v>0</v>
      </c>
      <c r="O14219" s="33">
        <v>0</v>
      </c>
      <c r="P14219" s="33">
        <v>1</v>
      </c>
      <c r="Q14219" s="33" t="s">
        <v>459</v>
      </c>
      <c r="R14219" s="33" t="s">
        <v>459</v>
      </c>
      <c r="S14219" s="33">
        <v>0</v>
      </c>
      <c r="T14219" s="33"/>
      <c r="U14219" s="33" t="s">
        <v>455</v>
      </c>
    </row>
    <row r="14220" spans="1:21" x14ac:dyDescent="0.25">
      <c r="A14220">
        <v>2017</v>
      </c>
      <c r="B14220" s="6" t="s">
        <v>20</v>
      </c>
      <c r="C14220" s="33">
        <v>9</v>
      </c>
      <c r="D14220" s="33" t="s">
        <v>842</v>
      </c>
      <c r="E14220" s="33"/>
      <c r="F14220" s="33">
        <f t="shared" si="161"/>
        <v>9.7439999999999998</v>
      </c>
      <c r="G14220" s="33">
        <v>20</v>
      </c>
      <c r="H14220" s="33">
        <v>0</v>
      </c>
      <c r="I14220" s="33"/>
      <c r="J14220" s="33" t="s">
        <v>856</v>
      </c>
      <c r="K14220" s="33">
        <v>115</v>
      </c>
      <c r="L14220" s="33">
        <v>65</v>
      </c>
      <c r="M14220" s="33">
        <v>90</v>
      </c>
      <c r="N14220" s="33">
        <v>0</v>
      </c>
      <c r="O14220" s="33">
        <v>0</v>
      </c>
      <c r="P14220" s="33">
        <v>15</v>
      </c>
      <c r="Q14220" s="33" t="s">
        <v>459</v>
      </c>
      <c r="R14220" s="33" t="s">
        <v>459</v>
      </c>
      <c r="S14220" s="33">
        <v>0</v>
      </c>
      <c r="T14220" s="33"/>
      <c r="U14220" s="33" t="s">
        <v>455</v>
      </c>
    </row>
    <row r="14221" spans="1:21" x14ac:dyDescent="0.25">
      <c r="A14221">
        <v>2017</v>
      </c>
      <c r="B14221" s="6" t="s">
        <v>20</v>
      </c>
      <c r="C14221" s="33">
        <v>10</v>
      </c>
      <c r="D14221" s="33" t="s">
        <v>842</v>
      </c>
      <c r="E14221" s="33"/>
      <c r="F14221" s="33">
        <f t="shared" si="161"/>
        <v>9.7439999999999998</v>
      </c>
      <c r="G14221" s="33">
        <v>35</v>
      </c>
      <c r="H14221" s="33">
        <v>0</v>
      </c>
      <c r="I14221" s="33"/>
      <c r="J14221" s="33" t="s">
        <v>799</v>
      </c>
      <c r="K14221" s="33">
        <v>50</v>
      </c>
      <c r="L14221" s="33">
        <v>40</v>
      </c>
      <c r="M14221" s="33">
        <v>45</v>
      </c>
      <c r="N14221" s="33">
        <v>5</v>
      </c>
      <c r="O14221" s="33">
        <v>0</v>
      </c>
      <c r="P14221" s="33">
        <v>10</v>
      </c>
      <c r="Q14221" s="33" t="s">
        <v>586</v>
      </c>
      <c r="R14221" s="33" t="s">
        <v>459</v>
      </c>
      <c r="S14221" s="33">
        <v>0</v>
      </c>
      <c r="T14221" s="33"/>
      <c r="U14221" s="33" t="s">
        <v>455</v>
      </c>
    </row>
    <row r="14222" spans="1:21" x14ac:dyDescent="0.25">
      <c r="A14222">
        <v>2017</v>
      </c>
      <c r="B14222" s="6" t="s">
        <v>20</v>
      </c>
      <c r="C14222" s="33">
        <v>11</v>
      </c>
      <c r="D14222" s="33" t="s">
        <v>842</v>
      </c>
      <c r="E14222" s="33"/>
      <c r="F14222" s="33">
        <f t="shared" si="161"/>
        <v>9.7439999999999998</v>
      </c>
      <c r="G14222" s="33">
        <v>10</v>
      </c>
      <c r="H14222" s="33">
        <v>0</v>
      </c>
      <c r="I14222" s="33"/>
      <c r="J14222" s="33" t="s">
        <v>802</v>
      </c>
      <c r="K14222" s="33">
        <v>20</v>
      </c>
      <c r="L14222" s="33">
        <v>15</v>
      </c>
      <c r="M14222" s="33">
        <v>10</v>
      </c>
      <c r="N14222" s="33">
        <v>0</v>
      </c>
      <c r="O14222" s="33">
        <v>0</v>
      </c>
      <c r="P14222" s="33">
        <v>0</v>
      </c>
      <c r="Q14222" s="33" t="s">
        <v>459</v>
      </c>
      <c r="R14222" s="33" t="s">
        <v>459</v>
      </c>
      <c r="S14222" s="33">
        <v>0</v>
      </c>
      <c r="T14222" s="33"/>
      <c r="U14222" s="33" t="s">
        <v>455</v>
      </c>
    </row>
    <row r="14223" spans="1:21" x14ac:dyDescent="0.25">
      <c r="A14223">
        <v>2017</v>
      </c>
      <c r="B14223" s="6" t="s">
        <v>20</v>
      </c>
      <c r="C14223" s="33">
        <v>12</v>
      </c>
      <c r="D14223" s="33" t="s">
        <v>842</v>
      </c>
      <c r="E14223" s="33"/>
      <c r="F14223" s="33">
        <f t="shared" si="161"/>
        <v>9.7439999999999998</v>
      </c>
      <c r="G14223" s="33">
        <v>5</v>
      </c>
      <c r="H14223" s="33">
        <v>0</v>
      </c>
      <c r="I14223" s="33"/>
      <c r="J14223" s="33" t="s">
        <v>799</v>
      </c>
      <c r="K14223" s="33">
        <v>6</v>
      </c>
      <c r="L14223" s="33">
        <v>5</v>
      </c>
      <c r="M14223" s="33">
        <v>6</v>
      </c>
      <c r="N14223" s="33">
        <v>0</v>
      </c>
      <c r="O14223" s="33">
        <v>0</v>
      </c>
      <c r="P14223" s="33">
        <v>0</v>
      </c>
      <c r="Q14223" s="33" t="s">
        <v>459</v>
      </c>
      <c r="R14223" s="33" t="s">
        <v>459</v>
      </c>
      <c r="S14223" s="33">
        <v>0</v>
      </c>
      <c r="T14223" s="33"/>
      <c r="U14223" s="33" t="s">
        <v>455</v>
      </c>
    </row>
    <row r="14224" spans="1:21" x14ac:dyDescent="0.25">
      <c r="A14224">
        <v>2017</v>
      </c>
      <c r="B14224" s="6" t="s">
        <v>20</v>
      </c>
      <c r="C14224" s="33">
        <v>13</v>
      </c>
      <c r="D14224" s="33" t="s">
        <v>842</v>
      </c>
      <c r="E14224" s="33"/>
      <c r="F14224" s="33">
        <f t="shared" si="161"/>
        <v>9.7439999999999998</v>
      </c>
      <c r="G14224" s="33">
        <v>10</v>
      </c>
      <c r="H14224" s="33">
        <v>0</v>
      </c>
      <c r="I14224" s="33"/>
      <c r="J14224" s="33" t="s">
        <v>806</v>
      </c>
      <c r="K14224" s="33">
        <v>16</v>
      </c>
      <c r="L14224" s="33">
        <v>12</v>
      </c>
      <c r="M14224" s="33">
        <v>10</v>
      </c>
      <c r="N14224" s="33">
        <v>0</v>
      </c>
      <c r="O14224" s="33">
        <v>0</v>
      </c>
      <c r="P14224" s="33">
        <v>15</v>
      </c>
      <c r="Q14224" s="33" t="s">
        <v>459</v>
      </c>
      <c r="R14224" s="33" t="s">
        <v>459</v>
      </c>
      <c r="S14224" s="33">
        <v>0</v>
      </c>
      <c r="T14224" s="33"/>
      <c r="U14224" s="33" t="s">
        <v>455</v>
      </c>
    </row>
    <row r="14225" spans="1:21" x14ac:dyDescent="0.25">
      <c r="A14225">
        <v>2017</v>
      </c>
      <c r="B14225" s="6" t="s">
        <v>20</v>
      </c>
      <c r="C14225" s="33">
        <v>14</v>
      </c>
      <c r="D14225" s="33" t="s">
        <v>842</v>
      </c>
      <c r="E14225" s="33"/>
      <c r="F14225" s="33">
        <f t="shared" si="161"/>
        <v>9.7439999999999998</v>
      </c>
      <c r="G14225" s="33">
        <v>5</v>
      </c>
      <c r="H14225" s="33">
        <v>0</v>
      </c>
      <c r="I14225" s="33"/>
      <c r="J14225" s="33" t="s">
        <v>799</v>
      </c>
      <c r="K14225" s="33">
        <v>65</v>
      </c>
      <c r="L14225" s="33">
        <v>20</v>
      </c>
      <c r="M14225" s="33">
        <v>5</v>
      </c>
      <c r="N14225" s="33">
        <v>0</v>
      </c>
      <c r="O14225" s="33">
        <v>0</v>
      </c>
      <c r="P14225" s="33">
        <v>50</v>
      </c>
      <c r="Q14225" s="33" t="s">
        <v>459</v>
      </c>
      <c r="R14225" s="33" t="s">
        <v>459</v>
      </c>
      <c r="S14225" s="33">
        <v>0</v>
      </c>
      <c r="T14225" s="33"/>
      <c r="U14225" s="33" t="s">
        <v>455</v>
      </c>
    </row>
    <row r="14226" spans="1:21" x14ac:dyDescent="0.25">
      <c r="A14226">
        <v>2017</v>
      </c>
      <c r="B14226" s="6" t="s">
        <v>20</v>
      </c>
      <c r="C14226" s="33">
        <v>15</v>
      </c>
      <c r="D14226" s="33" t="s">
        <v>842</v>
      </c>
      <c r="E14226" s="33"/>
      <c r="F14226" s="33">
        <f t="shared" si="161"/>
        <v>9.7439999999999998</v>
      </c>
      <c r="G14226" s="33">
        <v>35</v>
      </c>
      <c r="H14226" s="33">
        <v>0</v>
      </c>
      <c r="I14226" s="33"/>
      <c r="J14226" s="33" t="s">
        <v>856</v>
      </c>
      <c r="K14226" s="33">
        <v>75</v>
      </c>
      <c r="L14226" s="33">
        <v>55</v>
      </c>
      <c r="M14226" s="33">
        <v>60</v>
      </c>
      <c r="N14226" s="33">
        <v>0</v>
      </c>
      <c r="O14226" s="33">
        <v>0</v>
      </c>
      <c r="P14226" s="33">
        <v>25</v>
      </c>
      <c r="Q14226" s="33" t="s">
        <v>459</v>
      </c>
      <c r="R14226" s="33" t="s">
        <v>459</v>
      </c>
      <c r="S14226" s="33">
        <v>0</v>
      </c>
      <c r="T14226" s="33"/>
      <c r="U14226" s="33" t="s">
        <v>455</v>
      </c>
    </row>
    <row r="14227" spans="1:21" x14ac:dyDescent="0.25">
      <c r="A14227">
        <v>2017</v>
      </c>
      <c r="B14227" s="6" t="s">
        <v>20</v>
      </c>
      <c r="C14227" s="33">
        <v>16</v>
      </c>
      <c r="D14227" s="33" t="s">
        <v>842</v>
      </c>
      <c r="E14227" s="33"/>
      <c r="F14227" s="33">
        <f t="shared" si="161"/>
        <v>9.7439999999999998</v>
      </c>
      <c r="G14227" s="33">
        <v>15</v>
      </c>
      <c r="H14227" s="33">
        <v>0</v>
      </c>
      <c r="I14227" s="33"/>
      <c r="J14227" s="33" t="s">
        <v>799</v>
      </c>
      <c r="K14227" s="33">
        <v>22</v>
      </c>
      <c r="L14227" s="33">
        <v>15</v>
      </c>
      <c r="M14227" s="33">
        <v>9</v>
      </c>
      <c r="N14227" s="33">
        <v>0</v>
      </c>
      <c r="O14227" s="33">
        <v>0</v>
      </c>
      <c r="P14227" s="33">
        <v>30</v>
      </c>
      <c r="Q14227" s="33" t="s">
        <v>459</v>
      </c>
      <c r="R14227" s="33" t="s">
        <v>459</v>
      </c>
      <c r="S14227" s="33">
        <v>0</v>
      </c>
      <c r="T14227" s="33"/>
      <c r="U14227" s="33" t="s">
        <v>850</v>
      </c>
    </row>
    <row r="14228" spans="1:21" x14ac:dyDescent="0.25">
      <c r="A14228">
        <v>2017</v>
      </c>
      <c r="B14228" s="6" t="s">
        <v>20</v>
      </c>
      <c r="C14228" s="33">
        <v>17</v>
      </c>
      <c r="D14228" s="33" t="s">
        <v>842</v>
      </c>
      <c r="E14228" s="33"/>
      <c r="F14228" s="33">
        <f t="shared" si="161"/>
        <v>9.7439999999999998</v>
      </c>
      <c r="G14228" s="33">
        <v>40</v>
      </c>
      <c r="H14228" s="33">
        <v>0</v>
      </c>
      <c r="I14228" s="33"/>
      <c r="J14228" s="33" t="s">
        <v>856</v>
      </c>
      <c r="K14228" s="33">
        <v>250</v>
      </c>
      <c r="L14228" s="33">
        <v>150</v>
      </c>
      <c r="M14228" s="33">
        <v>150</v>
      </c>
      <c r="N14228" s="33">
        <v>5</v>
      </c>
      <c r="O14228" s="33">
        <v>0</v>
      </c>
      <c r="P14228" s="33">
        <v>10</v>
      </c>
      <c r="Q14228" s="33" t="s">
        <v>459</v>
      </c>
      <c r="R14228" s="33" t="s">
        <v>459</v>
      </c>
      <c r="S14228" s="33">
        <v>0</v>
      </c>
      <c r="T14228" s="33"/>
      <c r="U14228" s="33" t="s">
        <v>876</v>
      </c>
    </row>
    <row r="14229" spans="1:21" x14ac:dyDescent="0.25">
      <c r="A14229">
        <v>2017</v>
      </c>
      <c r="B14229" s="6" t="s">
        <v>20</v>
      </c>
      <c r="C14229" s="33">
        <v>18</v>
      </c>
      <c r="D14229" s="33" t="s">
        <v>842</v>
      </c>
      <c r="E14229" s="33"/>
      <c r="F14229" s="33">
        <f t="shared" si="161"/>
        <v>9.7439999999999998</v>
      </c>
      <c r="G14229" s="33">
        <v>75</v>
      </c>
      <c r="H14229" s="33">
        <v>0</v>
      </c>
      <c r="I14229" s="33"/>
      <c r="J14229" s="33" t="s">
        <v>825</v>
      </c>
      <c r="K14229" s="33">
        <v>300</v>
      </c>
      <c r="L14229" s="33">
        <v>200</v>
      </c>
      <c r="M14229" s="33">
        <v>125</v>
      </c>
      <c r="N14229" s="33">
        <v>5</v>
      </c>
      <c r="O14229" s="33">
        <v>0</v>
      </c>
      <c r="P14229" s="33">
        <v>40</v>
      </c>
      <c r="Q14229" s="33" t="s">
        <v>459</v>
      </c>
      <c r="R14229" s="33" t="s">
        <v>459</v>
      </c>
      <c r="S14229" s="33">
        <v>0</v>
      </c>
      <c r="T14229" s="33"/>
      <c r="U14229" s="33" t="s">
        <v>903</v>
      </c>
    </row>
    <row r="14230" spans="1:21" x14ac:dyDescent="0.25">
      <c r="A14230">
        <v>2017</v>
      </c>
      <c r="B14230" s="6" t="s">
        <v>20</v>
      </c>
      <c r="C14230" s="33">
        <v>1</v>
      </c>
      <c r="D14230" s="33" t="s">
        <v>842</v>
      </c>
      <c r="E14230" s="33">
        <v>2</v>
      </c>
      <c r="F14230" s="33">
        <f xml:space="preserve"> (30*(0.348))</f>
        <v>10.44</v>
      </c>
      <c r="G14230" s="33">
        <v>10</v>
      </c>
      <c r="H14230" s="33">
        <v>0</v>
      </c>
      <c r="I14230" s="33">
        <f xml:space="preserve"> (SUM(G14230:G14246)-H14230)</f>
        <v>350</v>
      </c>
      <c r="J14230" s="33" t="s">
        <v>802</v>
      </c>
      <c r="K14230" s="33">
        <v>20</v>
      </c>
      <c r="L14230" s="33">
        <v>15</v>
      </c>
      <c r="M14230" s="33">
        <v>10</v>
      </c>
      <c r="N14230" s="33">
        <v>0</v>
      </c>
      <c r="O14230" s="33">
        <v>0</v>
      </c>
      <c r="P14230" s="33">
        <v>75</v>
      </c>
      <c r="Q14230" s="33" t="s">
        <v>459</v>
      </c>
      <c r="R14230" s="33" t="s">
        <v>459</v>
      </c>
      <c r="S14230" s="33">
        <v>0</v>
      </c>
      <c r="T14230" s="33"/>
      <c r="U14230" s="33" t="s">
        <v>455</v>
      </c>
    </row>
    <row r="14231" spans="1:21" x14ac:dyDescent="0.25">
      <c r="A14231">
        <v>2017</v>
      </c>
      <c r="B14231" s="6" t="s">
        <v>20</v>
      </c>
      <c r="C14231" s="33">
        <v>2</v>
      </c>
      <c r="D14231" s="33" t="s">
        <v>842</v>
      </c>
      <c r="E14231" s="33"/>
      <c r="F14231" s="33">
        <f t="shared" ref="F14231:F14246" si="162" xml:space="preserve"> (30*(0.348))</f>
        <v>10.44</v>
      </c>
      <c r="G14231" s="33">
        <v>12</v>
      </c>
      <c r="H14231" s="33">
        <v>0</v>
      </c>
      <c r="I14231" s="33"/>
      <c r="J14231" s="33" t="s">
        <v>807</v>
      </c>
      <c r="K14231" s="33">
        <v>15</v>
      </c>
      <c r="L14231" s="33">
        <v>12</v>
      </c>
      <c r="M14231" s="33">
        <v>5</v>
      </c>
      <c r="N14231" s="33">
        <v>0</v>
      </c>
      <c r="O14231" s="33">
        <v>0</v>
      </c>
      <c r="P14231" s="33">
        <v>5</v>
      </c>
      <c r="Q14231" s="33" t="s">
        <v>459</v>
      </c>
      <c r="R14231" s="33" t="s">
        <v>459</v>
      </c>
      <c r="S14231" s="33">
        <v>0</v>
      </c>
      <c r="T14231" s="33"/>
      <c r="U14231" s="33" t="s">
        <v>455</v>
      </c>
    </row>
    <row r="14232" spans="1:21" x14ac:dyDescent="0.25">
      <c r="A14232">
        <v>2017</v>
      </c>
      <c r="B14232" s="6" t="s">
        <v>20</v>
      </c>
      <c r="C14232" s="33">
        <v>3</v>
      </c>
      <c r="D14232" s="33" t="s">
        <v>842</v>
      </c>
      <c r="E14232" s="33"/>
      <c r="F14232" s="33">
        <f t="shared" si="162"/>
        <v>10.44</v>
      </c>
      <c r="G14232" s="33">
        <v>15</v>
      </c>
      <c r="H14232" s="33">
        <v>0</v>
      </c>
      <c r="I14232" s="33"/>
      <c r="J14232" s="33" t="s">
        <v>802</v>
      </c>
      <c r="K14232" s="33">
        <v>18</v>
      </c>
      <c r="L14232" s="33">
        <v>15</v>
      </c>
      <c r="M14232" s="33">
        <v>16</v>
      </c>
      <c r="N14232" s="33">
        <v>0</v>
      </c>
      <c r="O14232" s="33">
        <v>0</v>
      </c>
      <c r="P14232" s="33">
        <v>0</v>
      </c>
      <c r="Q14232" s="33" t="s">
        <v>459</v>
      </c>
      <c r="R14232" s="33" t="s">
        <v>459</v>
      </c>
      <c r="S14232" s="33">
        <v>0</v>
      </c>
      <c r="T14232" s="33"/>
      <c r="U14232" s="33" t="s">
        <v>455</v>
      </c>
    </row>
    <row r="14233" spans="1:21" x14ac:dyDescent="0.25">
      <c r="A14233">
        <v>2017</v>
      </c>
      <c r="B14233" s="6" t="s">
        <v>20</v>
      </c>
      <c r="C14233" s="33">
        <v>4</v>
      </c>
      <c r="D14233" s="33" t="s">
        <v>842</v>
      </c>
      <c r="E14233" s="33"/>
      <c r="F14233" s="33">
        <f t="shared" si="162"/>
        <v>10.44</v>
      </c>
      <c r="G14233" s="33">
        <v>2</v>
      </c>
      <c r="H14233" s="33">
        <v>0</v>
      </c>
      <c r="I14233" s="33"/>
      <c r="J14233" s="33" t="s">
        <v>808</v>
      </c>
      <c r="K14233" s="33">
        <v>30</v>
      </c>
      <c r="L14233" s="33">
        <v>12</v>
      </c>
      <c r="M14233" s="33">
        <v>15</v>
      </c>
      <c r="N14233" s="33">
        <v>0</v>
      </c>
      <c r="O14233" s="33">
        <v>0</v>
      </c>
      <c r="P14233" s="33">
        <v>10</v>
      </c>
      <c r="Q14233" s="33" t="s">
        <v>459</v>
      </c>
      <c r="R14233" s="33" t="s">
        <v>459</v>
      </c>
      <c r="S14233" s="33">
        <v>0</v>
      </c>
      <c r="T14233" s="33"/>
      <c r="U14233" s="33" t="s">
        <v>94</v>
      </c>
    </row>
    <row r="14234" spans="1:21" x14ac:dyDescent="0.25">
      <c r="A14234">
        <v>2017</v>
      </c>
      <c r="B14234" s="6" t="s">
        <v>20</v>
      </c>
      <c r="C14234" s="33">
        <v>5</v>
      </c>
      <c r="D14234" s="33" t="s">
        <v>842</v>
      </c>
      <c r="E14234" s="33"/>
      <c r="F14234" s="33">
        <f t="shared" si="162"/>
        <v>10.44</v>
      </c>
      <c r="G14234" s="33">
        <v>6</v>
      </c>
      <c r="H14234" s="33">
        <v>0</v>
      </c>
      <c r="I14234" s="33"/>
      <c r="J14234" s="33" t="s">
        <v>802</v>
      </c>
      <c r="K14234" s="33">
        <v>25</v>
      </c>
      <c r="L14234" s="33">
        <v>15</v>
      </c>
      <c r="M14234" s="33">
        <v>15</v>
      </c>
      <c r="N14234" s="33">
        <v>0</v>
      </c>
      <c r="O14234" s="33">
        <v>0</v>
      </c>
      <c r="P14234" s="33">
        <v>50</v>
      </c>
      <c r="Q14234" s="33" t="s">
        <v>459</v>
      </c>
      <c r="R14234" s="33" t="s">
        <v>459</v>
      </c>
      <c r="S14234" s="33">
        <v>0</v>
      </c>
      <c r="T14234" s="33"/>
      <c r="U14234" s="33" t="s">
        <v>455</v>
      </c>
    </row>
    <row r="14235" spans="1:21" x14ac:dyDescent="0.25">
      <c r="A14235">
        <v>2017</v>
      </c>
      <c r="B14235" s="6" t="s">
        <v>20</v>
      </c>
      <c r="C14235" s="33">
        <v>6</v>
      </c>
      <c r="D14235" s="33" t="s">
        <v>842</v>
      </c>
      <c r="E14235" s="33"/>
      <c r="F14235" s="33">
        <f t="shared" si="162"/>
        <v>10.44</v>
      </c>
      <c r="G14235" s="33">
        <v>5</v>
      </c>
      <c r="H14235" s="33">
        <v>0</v>
      </c>
      <c r="I14235" s="33"/>
      <c r="J14235" s="33" t="s">
        <v>808</v>
      </c>
      <c r="K14235" s="33">
        <v>7</v>
      </c>
      <c r="L14235" s="33">
        <v>6</v>
      </c>
      <c r="M14235" s="33">
        <v>2</v>
      </c>
      <c r="N14235" s="33">
        <v>0</v>
      </c>
      <c r="O14235" s="33">
        <v>0</v>
      </c>
      <c r="P14235" s="33">
        <v>0</v>
      </c>
      <c r="Q14235" s="33" t="s">
        <v>459</v>
      </c>
      <c r="R14235" s="33" t="s">
        <v>459</v>
      </c>
      <c r="S14235" s="33">
        <v>0</v>
      </c>
      <c r="T14235" s="33"/>
      <c r="U14235" s="33" t="s">
        <v>455</v>
      </c>
    </row>
    <row r="14236" spans="1:21" x14ac:dyDescent="0.25">
      <c r="A14236">
        <v>2017</v>
      </c>
      <c r="B14236" s="6" t="s">
        <v>20</v>
      </c>
      <c r="C14236" s="33">
        <v>7</v>
      </c>
      <c r="D14236" s="33" t="s">
        <v>842</v>
      </c>
      <c r="E14236" s="33"/>
      <c r="F14236" s="33">
        <f t="shared" si="162"/>
        <v>10.44</v>
      </c>
      <c r="G14236" s="33">
        <v>4</v>
      </c>
      <c r="H14236" s="33">
        <v>0</v>
      </c>
      <c r="I14236" s="33"/>
      <c r="J14236" s="33" t="s">
        <v>799</v>
      </c>
      <c r="K14236" s="33">
        <v>5</v>
      </c>
      <c r="L14236" s="33">
        <v>4</v>
      </c>
      <c r="M14236" s="33">
        <v>4</v>
      </c>
      <c r="N14236" s="33">
        <v>0</v>
      </c>
      <c r="O14236" s="33">
        <v>0</v>
      </c>
      <c r="P14236" s="33">
        <v>0</v>
      </c>
      <c r="Q14236" s="33" t="s">
        <v>459</v>
      </c>
      <c r="R14236" s="33" t="s">
        <v>459</v>
      </c>
      <c r="S14236" s="33">
        <v>0</v>
      </c>
      <c r="T14236" s="33"/>
      <c r="U14236" s="33" t="s">
        <v>455</v>
      </c>
    </row>
    <row r="14237" spans="1:21" x14ac:dyDescent="0.25">
      <c r="A14237">
        <v>2017</v>
      </c>
      <c r="B14237" s="6" t="s">
        <v>20</v>
      </c>
      <c r="C14237" s="33">
        <v>8</v>
      </c>
      <c r="D14237" s="33" t="s">
        <v>842</v>
      </c>
      <c r="E14237" s="33"/>
      <c r="F14237" s="33">
        <f t="shared" si="162"/>
        <v>10.44</v>
      </c>
      <c r="G14237" s="33">
        <v>16</v>
      </c>
      <c r="H14237" s="33">
        <v>0</v>
      </c>
      <c r="I14237" s="33"/>
      <c r="J14237" s="33" t="s">
        <v>799</v>
      </c>
      <c r="K14237" s="33">
        <v>30</v>
      </c>
      <c r="L14237" s="33">
        <v>20</v>
      </c>
      <c r="M14237" s="33">
        <v>10</v>
      </c>
      <c r="N14237" s="33">
        <v>0</v>
      </c>
      <c r="O14237" s="33">
        <v>0</v>
      </c>
      <c r="P14237" s="33">
        <v>15</v>
      </c>
      <c r="Q14237" s="33" t="s">
        <v>459</v>
      </c>
      <c r="R14237" s="33" t="s">
        <v>459</v>
      </c>
      <c r="S14237" s="33">
        <v>5</v>
      </c>
      <c r="T14237" s="33"/>
      <c r="U14237" s="33" t="s">
        <v>455</v>
      </c>
    </row>
    <row r="14238" spans="1:21" x14ac:dyDescent="0.25">
      <c r="A14238">
        <v>2017</v>
      </c>
      <c r="B14238" s="6" t="s">
        <v>20</v>
      </c>
      <c r="C14238" s="33">
        <v>9</v>
      </c>
      <c r="D14238" s="33" t="s">
        <v>842</v>
      </c>
      <c r="E14238" s="33"/>
      <c r="F14238" s="33">
        <f t="shared" si="162"/>
        <v>10.44</v>
      </c>
      <c r="G14238" s="33">
        <v>20</v>
      </c>
      <c r="H14238" s="33">
        <v>0</v>
      </c>
      <c r="I14238" s="33"/>
      <c r="J14238" s="33" t="s">
        <v>846</v>
      </c>
      <c r="K14238" s="33">
        <v>300</v>
      </c>
      <c r="L14238" s="33">
        <v>250</v>
      </c>
      <c r="M14238" s="33">
        <v>175</v>
      </c>
      <c r="N14238" s="33">
        <v>0</v>
      </c>
      <c r="O14238" s="33">
        <v>0</v>
      </c>
      <c r="P14238" s="33">
        <v>55</v>
      </c>
      <c r="Q14238" s="33" t="s">
        <v>459</v>
      </c>
      <c r="R14238" s="33" t="s">
        <v>459</v>
      </c>
      <c r="S14238" s="33">
        <v>0</v>
      </c>
      <c r="T14238" s="33"/>
      <c r="U14238" s="33" t="s">
        <v>455</v>
      </c>
    </row>
    <row r="14239" spans="1:21" x14ac:dyDescent="0.25">
      <c r="A14239">
        <v>2017</v>
      </c>
      <c r="B14239" s="6" t="s">
        <v>20</v>
      </c>
      <c r="C14239" s="33">
        <v>10</v>
      </c>
      <c r="D14239" s="33" t="s">
        <v>842</v>
      </c>
      <c r="E14239" s="33"/>
      <c r="F14239" s="33">
        <f t="shared" si="162"/>
        <v>10.44</v>
      </c>
      <c r="G14239" s="33">
        <v>18</v>
      </c>
      <c r="H14239" s="33">
        <v>0</v>
      </c>
      <c r="I14239" s="33"/>
      <c r="J14239" s="33" t="s">
        <v>799</v>
      </c>
      <c r="K14239" s="33">
        <v>30</v>
      </c>
      <c r="L14239" s="33">
        <v>25</v>
      </c>
      <c r="M14239" s="33">
        <v>30</v>
      </c>
      <c r="N14239" s="33">
        <v>0</v>
      </c>
      <c r="O14239" s="33">
        <v>0</v>
      </c>
      <c r="P14239" s="33">
        <v>75</v>
      </c>
      <c r="Q14239" s="33" t="s">
        <v>459</v>
      </c>
      <c r="R14239" s="33" t="s">
        <v>459</v>
      </c>
      <c r="S14239" s="33">
        <v>50</v>
      </c>
      <c r="T14239" s="33"/>
      <c r="U14239" s="33" t="s">
        <v>455</v>
      </c>
    </row>
    <row r="14240" spans="1:21" x14ac:dyDescent="0.25">
      <c r="A14240">
        <v>2017</v>
      </c>
      <c r="B14240" s="6" t="s">
        <v>20</v>
      </c>
      <c r="C14240" s="33">
        <v>11</v>
      </c>
      <c r="D14240" s="33" t="s">
        <v>842</v>
      </c>
      <c r="E14240" s="33"/>
      <c r="F14240" s="33">
        <f t="shared" si="162"/>
        <v>10.44</v>
      </c>
      <c r="G14240" s="33">
        <v>55</v>
      </c>
      <c r="H14240" s="33">
        <v>0</v>
      </c>
      <c r="I14240" s="33"/>
      <c r="J14240" s="33" t="s">
        <v>856</v>
      </c>
      <c r="K14240" s="33">
        <v>210</v>
      </c>
      <c r="L14240" s="33">
        <v>90</v>
      </c>
      <c r="M14240" s="33">
        <v>75</v>
      </c>
      <c r="N14240" s="33">
        <v>5</v>
      </c>
      <c r="O14240" s="33">
        <v>0</v>
      </c>
      <c r="P14240" s="33">
        <v>15</v>
      </c>
      <c r="Q14240" s="33" t="s">
        <v>459</v>
      </c>
      <c r="R14240" s="33" t="s">
        <v>459</v>
      </c>
      <c r="S14240" s="33">
        <v>0</v>
      </c>
      <c r="T14240" s="33"/>
      <c r="U14240" s="33" t="s">
        <v>904</v>
      </c>
    </row>
    <row r="14241" spans="1:21" x14ac:dyDescent="0.25">
      <c r="A14241">
        <v>2017</v>
      </c>
      <c r="B14241" s="6" t="s">
        <v>20</v>
      </c>
      <c r="C14241" s="33">
        <v>12</v>
      </c>
      <c r="D14241" s="33" t="s">
        <v>842</v>
      </c>
      <c r="E14241" s="33"/>
      <c r="F14241" s="33">
        <f t="shared" si="162"/>
        <v>10.44</v>
      </c>
      <c r="G14241" s="33">
        <v>12</v>
      </c>
      <c r="H14241" s="33">
        <v>0</v>
      </c>
      <c r="I14241" s="33"/>
      <c r="J14241" s="33" t="s">
        <v>799</v>
      </c>
      <c r="K14241" s="33">
        <v>22</v>
      </c>
      <c r="L14241" s="33">
        <v>15</v>
      </c>
      <c r="M14241" s="33">
        <v>5</v>
      </c>
      <c r="N14241" s="33">
        <v>0</v>
      </c>
      <c r="O14241" s="33">
        <v>0</v>
      </c>
      <c r="P14241" s="33">
        <v>0</v>
      </c>
      <c r="Q14241" s="33" t="s">
        <v>459</v>
      </c>
      <c r="R14241" s="33" t="s">
        <v>459</v>
      </c>
      <c r="S14241" s="33">
        <v>0</v>
      </c>
      <c r="T14241" s="33"/>
      <c r="U14241" s="33" t="s">
        <v>455</v>
      </c>
    </row>
    <row r="14242" spans="1:21" x14ac:dyDescent="0.25">
      <c r="A14242">
        <v>2017</v>
      </c>
      <c r="B14242" s="6" t="s">
        <v>20</v>
      </c>
      <c r="C14242" s="33">
        <v>13</v>
      </c>
      <c r="D14242" s="33" t="s">
        <v>842</v>
      </c>
      <c r="E14242" s="33"/>
      <c r="F14242" s="33">
        <f t="shared" si="162"/>
        <v>10.44</v>
      </c>
      <c r="G14242" s="33">
        <v>20</v>
      </c>
      <c r="H14242" s="33">
        <v>0</v>
      </c>
      <c r="I14242" s="33"/>
      <c r="J14242" s="33" t="s">
        <v>808</v>
      </c>
      <c r="K14242" s="33">
        <v>40</v>
      </c>
      <c r="L14242" s="33">
        <v>30</v>
      </c>
      <c r="M14242" s="33">
        <v>5</v>
      </c>
      <c r="N14242" s="33">
        <v>0</v>
      </c>
      <c r="O14242" s="33">
        <v>0</v>
      </c>
      <c r="P14242" s="33">
        <v>10</v>
      </c>
      <c r="Q14242" s="33" t="s">
        <v>459</v>
      </c>
      <c r="R14242" s="33" t="s">
        <v>459</v>
      </c>
      <c r="S14242" s="33">
        <v>0</v>
      </c>
      <c r="T14242" s="33"/>
      <c r="U14242" s="33" t="s">
        <v>455</v>
      </c>
    </row>
    <row r="14243" spans="1:21" x14ac:dyDescent="0.25">
      <c r="A14243">
        <v>2017</v>
      </c>
      <c r="B14243" s="6" t="s">
        <v>20</v>
      </c>
      <c r="C14243" s="33">
        <v>14</v>
      </c>
      <c r="D14243" s="33" t="s">
        <v>842</v>
      </c>
      <c r="E14243" s="33"/>
      <c r="F14243" s="33">
        <f t="shared" si="162"/>
        <v>10.44</v>
      </c>
      <c r="G14243" s="33">
        <v>30</v>
      </c>
      <c r="H14243" s="33">
        <v>0</v>
      </c>
      <c r="I14243" s="33"/>
      <c r="J14243" s="33" t="s">
        <v>815</v>
      </c>
      <c r="K14243" s="33">
        <v>45</v>
      </c>
      <c r="L14243" s="33">
        <v>20</v>
      </c>
      <c r="M14243" s="33">
        <v>7</v>
      </c>
      <c r="N14243" s="33">
        <v>0</v>
      </c>
      <c r="O14243" s="33">
        <v>0</v>
      </c>
      <c r="P14243" s="33">
        <v>5</v>
      </c>
      <c r="Q14243" s="33" t="s">
        <v>459</v>
      </c>
      <c r="R14243" s="33" t="s">
        <v>459</v>
      </c>
      <c r="S14243" s="33">
        <v>1</v>
      </c>
      <c r="T14243" s="33"/>
      <c r="U14243" s="33" t="s">
        <v>455</v>
      </c>
    </row>
    <row r="14244" spans="1:21" x14ac:dyDescent="0.25">
      <c r="A14244">
        <v>2017</v>
      </c>
      <c r="B14244" s="6" t="s">
        <v>20</v>
      </c>
      <c r="C14244" s="33">
        <v>15</v>
      </c>
      <c r="D14244" s="33" t="s">
        <v>842</v>
      </c>
      <c r="E14244" s="33"/>
      <c r="F14244" s="33">
        <f t="shared" si="162"/>
        <v>10.44</v>
      </c>
      <c r="G14244" s="33">
        <v>110</v>
      </c>
      <c r="H14244" s="33">
        <v>0</v>
      </c>
      <c r="I14244" s="33"/>
      <c r="J14244" s="33" t="s">
        <v>846</v>
      </c>
      <c r="K14244" s="33">
        <v>300</v>
      </c>
      <c r="L14244" s="33">
        <v>250</v>
      </c>
      <c r="M14244" s="33">
        <v>175</v>
      </c>
      <c r="N14244" s="33">
        <v>5</v>
      </c>
      <c r="O14244" s="33">
        <v>0</v>
      </c>
      <c r="P14244" s="33">
        <v>40</v>
      </c>
      <c r="Q14244" s="33" t="s">
        <v>865</v>
      </c>
      <c r="R14244" s="33" t="s">
        <v>905</v>
      </c>
      <c r="S14244" s="33">
        <v>0</v>
      </c>
      <c r="T14244" s="33"/>
      <c r="U14244" s="33" t="s">
        <v>906</v>
      </c>
    </row>
    <row r="14245" spans="1:21" x14ac:dyDescent="0.25">
      <c r="A14245">
        <v>2017</v>
      </c>
      <c r="B14245" s="6" t="s">
        <v>20</v>
      </c>
      <c r="C14245" s="33">
        <v>16</v>
      </c>
      <c r="D14245" s="33" t="s">
        <v>842</v>
      </c>
      <c r="E14245" s="33"/>
      <c r="F14245" s="33">
        <f t="shared" si="162"/>
        <v>10.44</v>
      </c>
      <c r="G14245" s="33">
        <v>5</v>
      </c>
      <c r="H14245" s="33">
        <v>0</v>
      </c>
      <c r="I14245" s="33"/>
      <c r="J14245" s="33" t="s">
        <v>799</v>
      </c>
      <c r="K14245" s="33">
        <v>6</v>
      </c>
      <c r="L14245" s="33">
        <v>5</v>
      </c>
      <c r="M14245" s="33">
        <v>5</v>
      </c>
      <c r="N14245" s="33">
        <v>0</v>
      </c>
      <c r="O14245" s="33">
        <v>0</v>
      </c>
      <c r="P14245" s="33">
        <v>0</v>
      </c>
      <c r="Q14245" s="33" t="s">
        <v>459</v>
      </c>
      <c r="R14245" s="33" t="s">
        <v>459</v>
      </c>
      <c r="S14245" s="33">
        <v>0</v>
      </c>
      <c r="T14245" s="33"/>
      <c r="U14245" s="33" t="s">
        <v>455</v>
      </c>
    </row>
    <row r="14246" spans="1:21" x14ac:dyDescent="0.25">
      <c r="A14246">
        <v>2017</v>
      </c>
      <c r="B14246" s="6" t="s">
        <v>20</v>
      </c>
      <c r="C14246" s="33">
        <v>17</v>
      </c>
      <c r="D14246" s="33" t="s">
        <v>842</v>
      </c>
      <c r="E14246" s="33"/>
      <c r="F14246" s="33">
        <f t="shared" si="162"/>
        <v>10.44</v>
      </c>
      <c r="G14246" s="33">
        <v>10</v>
      </c>
      <c r="H14246" s="33">
        <v>0</v>
      </c>
      <c r="I14246" s="33"/>
      <c r="J14246" s="33" t="s">
        <v>799</v>
      </c>
      <c r="K14246" s="33">
        <v>10</v>
      </c>
      <c r="L14246" s="33">
        <v>10</v>
      </c>
      <c r="M14246" s="33">
        <v>2</v>
      </c>
      <c r="N14246" s="33">
        <v>0</v>
      </c>
      <c r="O14246" s="33">
        <v>0</v>
      </c>
      <c r="P14246" s="33">
        <v>0</v>
      </c>
      <c r="Q14246" s="33" t="s">
        <v>459</v>
      </c>
      <c r="R14246" s="33" t="s">
        <v>459</v>
      </c>
      <c r="S14246" s="33">
        <v>0</v>
      </c>
      <c r="T14246" s="33"/>
      <c r="U14246" s="33" t="s">
        <v>455</v>
      </c>
    </row>
    <row r="14247" spans="1:21" x14ac:dyDescent="0.25">
      <c r="A14247">
        <v>2017</v>
      </c>
      <c r="B14247" s="6" t="s">
        <v>52</v>
      </c>
      <c r="C14247" s="33">
        <v>1</v>
      </c>
      <c r="D14247" s="33" t="s">
        <v>842</v>
      </c>
      <c r="E14247" s="33">
        <v>1</v>
      </c>
      <c r="F14247" s="33">
        <f xml:space="preserve"> (46*(0.348))</f>
        <v>16.007999999999999</v>
      </c>
      <c r="G14247" s="33">
        <v>6</v>
      </c>
      <c r="H14247" s="33">
        <v>0</v>
      </c>
      <c r="I14247" s="33">
        <f xml:space="preserve"> (SUM(G14247:G14266)-H14247)</f>
        <v>314</v>
      </c>
      <c r="J14247" s="33" t="s">
        <v>807</v>
      </c>
      <c r="K14247" s="33">
        <v>7</v>
      </c>
      <c r="L14247" s="33">
        <v>6</v>
      </c>
      <c r="M14247" s="33">
        <v>4</v>
      </c>
      <c r="N14247" s="33">
        <v>0</v>
      </c>
      <c r="O14247" s="33">
        <v>0</v>
      </c>
      <c r="P14247" s="33">
        <v>5</v>
      </c>
      <c r="Q14247" s="33" t="s">
        <v>459</v>
      </c>
      <c r="R14247" s="33" t="s">
        <v>459</v>
      </c>
      <c r="S14247" s="33">
        <v>0</v>
      </c>
      <c r="T14247" s="33"/>
      <c r="U14247" s="33" t="s">
        <v>455</v>
      </c>
    </row>
    <row r="14248" spans="1:21" x14ac:dyDescent="0.25">
      <c r="A14248">
        <v>2017</v>
      </c>
      <c r="B14248" s="6" t="s">
        <v>52</v>
      </c>
      <c r="C14248" s="33">
        <v>2</v>
      </c>
      <c r="D14248" s="33" t="s">
        <v>842</v>
      </c>
      <c r="E14248" s="33"/>
      <c r="F14248" s="33">
        <f t="shared" ref="F14248:F14266" si="163" xml:space="preserve"> (46*(0.348))</f>
        <v>16.007999999999999</v>
      </c>
      <c r="G14248" s="33">
        <v>7</v>
      </c>
      <c r="H14248" s="33">
        <v>0</v>
      </c>
      <c r="I14248" s="33"/>
      <c r="J14248" s="33" t="s">
        <v>799</v>
      </c>
      <c r="K14248" s="33">
        <v>20</v>
      </c>
      <c r="L14248" s="33">
        <v>10</v>
      </c>
      <c r="M14248" s="33">
        <v>6</v>
      </c>
      <c r="N14248" s="33">
        <v>0</v>
      </c>
      <c r="O14248" s="33">
        <v>0</v>
      </c>
      <c r="P14248" s="33">
        <v>0</v>
      </c>
      <c r="Q14248" s="33" t="s">
        <v>459</v>
      </c>
      <c r="R14248" s="33" t="s">
        <v>459</v>
      </c>
      <c r="S14248" s="33">
        <v>0</v>
      </c>
      <c r="T14248" s="33"/>
      <c r="U14248" s="33" t="s">
        <v>455</v>
      </c>
    </row>
    <row r="14249" spans="1:21" x14ac:dyDescent="0.25">
      <c r="A14249">
        <v>2017</v>
      </c>
      <c r="B14249" s="6" t="s">
        <v>52</v>
      </c>
      <c r="C14249" s="33">
        <v>3</v>
      </c>
      <c r="D14249" s="33" t="s">
        <v>842</v>
      </c>
      <c r="E14249" s="33"/>
      <c r="F14249" s="33">
        <f t="shared" si="163"/>
        <v>16.007999999999999</v>
      </c>
      <c r="G14249" s="33">
        <v>3</v>
      </c>
      <c r="H14249" s="33">
        <v>0</v>
      </c>
      <c r="I14249" s="33"/>
      <c r="J14249" s="33" t="s">
        <v>799</v>
      </c>
      <c r="K14249" s="33">
        <v>15</v>
      </c>
      <c r="L14249" s="33">
        <v>8</v>
      </c>
      <c r="M14249" s="33">
        <v>5</v>
      </c>
      <c r="N14249" s="33">
        <v>0</v>
      </c>
      <c r="O14249" s="33">
        <v>0</v>
      </c>
      <c r="P14249" s="33">
        <v>10</v>
      </c>
      <c r="Q14249" s="33" t="s">
        <v>459</v>
      </c>
      <c r="R14249" s="33" t="s">
        <v>459</v>
      </c>
      <c r="S14249" s="33">
        <v>1</v>
      </c>
      <c r="T14249" s="33"/>
      <c r="U14249" s="33" t="s">
        <v>455</v>
      </c>
    </row>
    <row r="14250" spans="1:21" x14ac:dyDescent="0.25">
      <c r="A14250">
        <v>2017</v>
      </c>
      <c r="B14250" s="6" t="s">
        <v>52</v>
      </c>
      <c r="C14250" s="33">
        <v>4</v>
      </c>
      <c r="D14250" s="33" t="s">
        <v>842</v>
      </c>
      <c r="E14250" s="33"/>
      <c r="F14250" s="33">
        <f t="shared" si="163"/>
        <v>16.007999999999999</v>
      </c>
      <c r="G14250" s="33">
        <v>10</v>
      </c>
      <c r="H14250" s="33">
        <v>0</v>
      </c>
      <c r="I14250" s="33"/>
      <c r="J14250" s="33" t="s">
        <v>807</v>
      </c>
      <c r="K14250" s="33">
        <v>16</v>
      </c>
      <c r="L14250" s="33">
        <v>9</v>
      </c>
      <c r="M14250" s="33">
        <v>4</v>
      </c>
      <c r="N14250" s="33">
        <v>0</v>
      </c>
      <c r="O14250" s="33">
        <v>0</v>
      </c>
      <c r="P14250" s="33">
        <v>5</v>
      </c>
      <c r="Q14250" s="33" t="s">
        <v>459</v>
      </c>
      <c r="R14250" s="33" t="s">
        <v>459</v>
      </c>
      <c r="S14250" s="33">
        <v>0</v>
      </c>
      <c r="T14250" s="33"/>
      <c r="U14250" s="33" t="s">
        <v>94</v>
      </c>
    </row>
    <row r="14251" spans="1:21" x14ac:dyDescent="0.25">
      <c r="A14251">
        <v>2017</v>
      </c>
      <c r="B14251" s="6" t="s">
        <v>52</v>
      </c>
      <c r="C14251" s="33">
        <v>5</v>
      </c>
      <c r="D14251" s="33" t="s">
        <v>842</v>
      </c>
      <c r="E14251" s="33"/>
      <c r="F14251" s="33">
        <f t="shared" si="163"/>
        <v>16.007999999999999</v>
      </c>
      <c r="G14251" s="33">
        <v>5</v>
      </c>
      <c r="H14251" s="33">
        <v>0</v>
      </c>
      <c r="I14251" s="33"/>
      <c r="J14251" s="33" t="s">
        <v>799</v>
      </c>
      <c r="K14251" s="33">
        <v>27</v>
      </c>
      <c r="L14251" s="33">
        <v>25</v>
      </c>
      <c r="M14251" s="33">
        <v>22</v>
      </c>
      <c r="N14251" s="33">
        <v>0</v>
      </c>
      <c r="O14251" s="33">
        <v>0</v>
      </c>
      <c r="P14251" s="33">
        <v>5</v>
      </c>
      <c r="Q14251" s="33" t="s">
        <v>459</v>
      </c>
      <c r="R14251" s="33" t="s">
        <v>459</v>
      </c>
      <c r="S14251" s="33">
        <v>0</v>
      </c>
      <c r="T14251" s="33"/>
      <c r="U14251" s="33" t="s">
        <v>455</v>
      </c>
    </row>
    <row r="14252" spans="1:21" x14ac:dyDescent="0.25">
      <c r="A14252">
        <v>2017</v>
      </c>
      <c r="B14252" s="6" t="s">
        <v>52</v>
      </c>
      <c r="C14252" s="33">
        <v>6</v>
      </c>
      <c r="D14252" s="33" t="s">
        <v>842</v>
      </c>
      <c r="E14252" s="33"/>
      <c r="F14252" s="33">
        <f t="shared" si="163"/>
        <v>16.007999999999999</v>
      </c>
      <c r="G14252" s="33">
        <v>55</v>
      </c>
      <c r="H14252" s="33">
        <v>0</v>
      </c>
      <c r="I14252" s="33"/>
      <c r="J14252" s="33" t="s">
        <v>846</v>
      </c>
      <c r="K14252" s="33">
        <v>200</v>
      </c>
      <c r="L14252" s="33">
        <v>150</v>
      </c>
      <c r="M14252" s="33">
        <v>55</v>
      </c>
      <c r="N14252" s="33">
        <v>0</v>
      </c>
      <c r="O14252" s="33">
        <v>0</v>
      </c>
      <c r="P14252" s="33">
        <v>5</v>
      </c>
      <c r="Q14252" s="33" t="s">
        <v>459</v>
      </c>
      <c r="R14252" s="33" t="s">
        <v>459</v>
      </c>
      <c r="S14252" s="33">
        <v>0</v>
      </c>
      <c r="T14252" s="33"/>
      <c r="U14252" s="33" t="s">
        <v>455</v>
      </c>
    </row>
    <row r="14253" spans="1:21" x14ac:dyDescent="0.25">
      <c r="A14253">
        <v>2017</v>
      </c>
      <c r="B14253" s="6" t="s">
        <v>52</v>
      </c>
      <c r="C14253" s="33">
        <v>7</v>
      </c>
      <c r="D14253" s="33" t="s">
        <v>842</v>
      </c>
      <c r="E14253" s="33"/>
      <c r="F14253" s="33">
        <f t="shared" si="163"/>
        <v>16.007999999999999</v>
      </c>
      <c r="G14253" s="33">
        <v>12</v>
      </c>
      <c r="H14253" s="33">
        <v>0</v>
      </c>
      <c r="I14253" s="33"/>
      <c r="J14253" s="33" t="s">
        <v>826</v>
      </c>
      <c r="K14253" s="33">
        <v>40</v>
      </c>
      <c r="L14253" s="33">
        <v>30</v>
      </c>
      <c r="M14253" s="33">
        <v>14</v>
      </c>
      <c r="N14253" s="33">
        <v>0</v>
      </c>
      <c r="O14253" s="33">
        <v>0</v>
      </c>
      <c r="P14253" s="33">
        <v>15</v>
      </c>
      <c r="Q14253" s="33" t="s">
        <v>459</v>
      </c>
      <c r="R14253" s="33" t="s">
        <v>459</v>
      </c>
      <c r="S14253" s="33">
        <v>0</v>
      </c>
      <c r="T14253" s="33"/>
      <c r="U14253" s="33" t="s">
        <v>850</v>
      </c>
    </row>
    <row r="14254" spans="1:21" x14ac:dyDescent="0.25">
      <c r="A14254">
        <v>2017</v>
      </c>
      <c r="B14254" s="6" t="s">
        <v>52</v>
      </c>
      <c r="C14254" s="33">
        <v>8</v>
      </c>
      <c r="D14254" s="33" t="s">
        <v>842</v>
      </c>
      <c r="E14254" s="33"/>
      <c r="F14254" s="33">
        <f t="shared" si="163"/>
        <v>16.007999999999999</v>
      </c>
      <c r="G14254" s="33">
        <v>6</v>
      </c>
      <c r="H14254" s="33">
        <v>0</v>
      </c>
      <c r="I14254" s="33"/>
      <c r="J14254" s="33" t="s">
        <v>802</v>
      </c>
      <c r="K14254" s="33">
        <v>26</v>
      </c>
      <c r="L14254" s="33">
        <v>23</v>
      </c>
      <c r="M14254" s="33">
        <v>10</v>
      </c>
      <c r="N14254" s="33">
        <v>0</v>
      </c>
      <c r="O14254" s="33">
        <v>0</v>
      </c>
      <c r="P14254" s="33">
        <v>50</v>
      </c>
      <c r="Q14254" s="33" t="s">
        <v>459</v>
      </c>
      <c r="R14254" s="33" t="s">
        <v>459</v>
      </c>
      <c r="S14254" s="33">
        <v>0</v>
      </c>
      <c r="T14254" s="33"/>
      <c r="U14254" s="33" t="s">
        <v>455</v>
      </c>
    </row>
    <row r="14255" spans="1:21" x14ac:dyDescent="0.25">
      <c r="A14255">
        <v>2017</v>
      </c>
      <c r="B14255" s="6" t="s">
        <v>52</v>
      </c>
      <c r="C14255" s="33">
        <v>9</v>
      </c>
      <c r="D14255" s="33" t="s">
        <v>842</v>
      </c>
      <c r="E14255" s="33"/>
      <c r="F14255" s="33">
        <f t="shared" si="163"/>
        <v>16.007999999999999</v>
      </c>
      <c r="G14255" s="33">
        <v>3</v>
      </c>
      <c r="H14255" s="33">
        <v>0</v>
      </c>
      <c r="I14255" s="33"/>
      <c r="J14255" s="33" t="s">
        <v>799</v>
      </c>
      <c r="K14255" s="33">
        <v>6</v>
      </c>
      <c r="L14255" s="33">
        <v>4</v>
      </c>
      <c r="M14255" s="33">
        <v>3</v>
      </c>
      <c r="N14255" s="33">
        <v>0</v>
      </c>
      <c r="O14255" s="33">
        <v>0</v>
      </c>
      <c r="P14255" s="33">
        <v>75</v>
      </c>
      <c r="Q14255" s="33" t="s">
        <v>459</v>
      </c>
      <c r="R14255" s="33" t="s">
        <v>459</v>
      </c>
      <c r="S14255" s="33">
        <v>0</v>
      </c>
      <c r="T14255" s="33"/>
      <c r="U14255" s="33" t="s">
        <v>455</v>
      </c>
    </row>
    <row r="14256" spans="1:21" x14ac:dyDescent="0.25">
      <c r="A14256">
        <v>2017</v>
      </c>
      <c r="B14256" s="6" t="s">
        <v>52</v>
      </c>
      <c r="C14256" s="33">
        <v>10</v>
      </c>
      <c r="D14256" s="33" t="s">
        <v>842</v>
      </c>
      <c r="E14256" s="33"/>
      <c r="F14256" s="33">
        <f t="shared" si="163"/>
        <v>16.007999999999999</v>
      </c>
      <c r="G14256" s="33">
        <v>4</v>
      </c>
      <c r="H14256" s="33">
        <v>0</v>
      </c>
      <c r="I14256" s="33"/>
      <c r="J14256" s="33" t="s">
        <v>799</v>
      </c>
      <c r="K14256" s="33">
        <v>11</v>
      </c>
      <c r="L14256" s="33">
        <v>9</v>
      </c>
      <c r="M14256" s="33">
        <v>10</v>
      </c>
      <c r="N14256" s="33">
        <v>0</v>
      </c>
      <c r="O14256" s="33">
        <v>0</v>
      </c>
      <c r="P14256" s="33">
        <v>5</v>
      </c>
      <c r="Q14256" s="33" t="s">
        <v>459</v>
      </c>
      <c r="R14256" s="33" t="s">
        <v>459</v>
      </c>
      <c r="S14256" s="33">
        <v>0</v>
      </c>
      <c r="T14256" s="33"/>
      <c r="U14256" s="33" t="s">
        <v>455</v>
      </c>
    </row>
    <row r="14257" spans="1:21" x14ac:dyDescent="0.25">
      <c r="A14257">
        <v>2017</v>
      </c>
      <c r="B14257" s="6" t="s">
        <v>52</v>
      </c>
      <c r="C14257" s="33">
        <v>11</v>
      </c>
      <c r="D14257" s="33" t="s">
        <v>842</v>
      </c>
      <c r="E14257" s="33"/>
      <c r="F14257" s="33">
        <f t="shared" si="163"/>
        <v>16.007999999999999</v>
      </c>
      <c r="G14257" s="33">
        <v>6</v>
      </c>
      <c r="H14257" s="33">
        <v>0</v>
      </c>
      <c r="I14257" s="33"/>
      <c r="J14257" s="33" t="s">
        <v>803</v>
      </c>
      <c r="K14257" s="33">
        <v>25</v>
      </c>
      <c r="L14257" s="33">
        <v>18</v>
      </c>
      <c r="M14257" s="33">
        <v>5</v>
      </c>
      <c r="N14257" s="33">
        <v>0</v>
      </c>
      <c r="O14257" s="33">
        <v>0</v>
      </c>
      <c r="P14257" s="33">
        <v>1</v>
      </c>
      <c r="Q14257" s="33" t="s">
        <v>459</v>
      </c>
      <c r="R14257" s="33" t="s">
        <v>459</v>
      </c>
      <c r="S14257" s="33">
        <v>0</v>
      </c>
      <c r="T14257" s="33"/>
      <c r="U14257" s="33" t="s">
        <v>94</v>
      </c>
    </row>
    <row r="14258" spans="1:21" x14ac:dyDescent="0.25">
      <c r="A14258">
        <v>2017</v>
      </c>
      <c r="B14258" s="6" t="s">
        <v>52</v>
      </c>
      <c r="C14258" s="33">
        <v>12</v>
      </c>
      <c r="D14258" s="33" t="s">
        <v>842</v>
      </c>
      <c r="E14258" s="33"/>
      <c r="F14258" s="33">
        <f t="shared" si="163"/>
        <v>16.007999999999999</v>
      </c>
      <c r="G14258" s="33">
        <v>25</v>
      </c>
      <c r="H14258" s="33">
        <v>0</v>
      </c>
      <c r="I14258" s="33"/>
      <c r="J14258" s="33" t="s">
        <v>846</v>
      </c>
      <c r="K14258" s="33">
        <v>24</v>
      </c>
      <c r="L14258" s="33">
        <v>20</v>
      </c>
      <c r="M14258" s="33">
        <v>18</v>
      </c>
      <c r="N14258" s="33">
        <v>0</v>
      </c>
      <c r="O14258" s="33">
        <v>0</v>
      </c>
      <c r="P14258" s="33">
        <v>5</v>
      </c>
      <c r="Q14258" s="33" t="s">
        <v>459</v>
      </c>
      <c r="R14258" s="33" t="s">
        <v>459</v>
      </c>
      <c r="S14258" s="33">
        <v>5</v>
      </c>
      <c r="T14258" s="33"/>
      <c r="U14258" s="33" t="s">
        <v>455</v>
      </c>
    </row>
    <row r="14259" spans="1:21" x14ac:dyDescent="0.25">
      <c r="A14259">
        <v>2017</v>
      </c>
      <c r="B14259" s="6" t="s">
        <v>52</v>
      </c>
      <c r="C14259" s="33">
        <v>13</v>
      </c>
      <c r="D14259" s="33" t="s">
        <v>842</v>
      </c>
      <c r="E14259" s="33"/>
      <c r="F14259" s="33">
        <f t="shared" si="163"/>
        <v>16.007999999999999</v>
      </c>
      <c r="G14259" s="33">
        <v>5</v>
      </c>
      <c r="H14259" s="33">
        <v>0</v>
      </c>
      <c r="I14259" s="33"/>
      <c r="J14259" s="33" t="s">
        <v>826</v>
      </c>
      <c r="K14259" s="33">
        <v>75</v>
      </c>
      <c r="L14259" s="33">
        <v>40</v>
      </c>
      <c r="M14259" s="33">
        <v>35</v>
      </c>
      <c r="N14259" s="33">
        <v>0</v>
      </c>
      <c r="O14259" s="33">
        <v>0</v>
      </c>
      <c r="P14259" s="33">
        <v>55</v>
      </c>
      <c r="Q14259" s="33" t="s">
        <v>459</v>
      </c>
      <c r="R14259" s="33" t="s">
        <v>459</v>
      </c>
      <c r="S14259" s="33">
        <v>0</v>
      </c>
      <c r="T14259" s="33"/>
      <c r="U14259" s="33" t="s">
        <v>455</v>
      </c>
    </row>
    <row r="14260" spans="1:21" x14ac:dyDescent="0.25">
      <c r="A14260">
        <v>2017</v>
      </c>
      <c r="B14260" s="6" t="s">
        <v>52</v>
      </c>
      <c r="C14260" s="33">
        <v>14</v>
      </c>
      <c r="D14260" s="33" t="s">
        <v>842</v>
      </c>
      <c r="E14260" s="33"/>
      <c r="F14260" s="33">
        <f t="shared" si="163"/>
        <v>16.007999999999999</v>
      </c>
      <c r="G14260" s="33">
        <v>40</v>
      </c>
      <c r="H14260" s="33">
        <v>0</v>
      </c>
      <c r="I14260" s="33"/>
      <c r="J14260" s="33" t="s">
        <v>846</v>
      </c>
      <c r="K14260" s="33">
        <v>120</v>
      </c>
      <c r="L14260" s="33">
        <v>100</v>
      </c>
      <c r="M14260" s="33">
        <v>35</v>
      </c>
      <c r="N14260" s="33">
        <v>0</v>
      </c>
      <c r="O14260" s="33">
        <v>0</v>
      </c>
      <c r="P14260" s="33">
        <v>40</v>
      </c>
      <c r="Q14260" s="33" t="s">
        <v>459</v>
      </c>
      <c r="R14260" s="33" t="s">
        <v>459</v>
      </c>
      <c r="S14260" s="33">
        <v>0</v>
      </c>
      <c r="T14260" s="33"/>
      <c r="U14260" s="33" t="s">
        <v>907</v>
      </c>
    </row>
    <row r="14261" spans="1:21" x14ac:dyDescent="0.25">
      <c r="A14261">
        <v>2017</v>
      </c>
      <c r="B14261" s="6" t="s">
        <v>52</v>
      </c>
      <c r="C14261" s="33">
        <v>15</v>
      </c>
      <c r="D14261" s="33" t="s">
        <v>842</v>
      </c>
      <c r="E14261" s="33"/>
      <c r="F14261" s="33">
        <f t="shared" si="163"/>
        <v>16.007999999999999</v>
      </c>
      <c r="G14261" s="33">
        <v>22</v>
      </c>
      <c r="H14261" s="33">
        <v>0</v>
      </c>
      <c r="I14261" s="33"/>
      <c r="J14261" s="33" t="s">
        <v>807</v>
      </c>
      <c r="K14261" s="33">
        <v>35</v>
      </c>
      <c r="L14261" s="33">
        <v>35</v>
      </c>
      <c r="M14261" s="33">
        <v>12</v>
      </c>
      <c r="N14261" s="33">
        <v>0</v>
      </c>
      <c r="O14261" s="33">
        <v>0</v>
      </c>
      <c r="P14261" s="33">
        <v>5</v>
      </c>
      <c r="Q14261" s="33" t="s">
        <v>586</v>
      </c>
      <c r="R14261" s="33" t="s">
        <v>459</v>
      </c>
      <c r="S14261" s="33">
        <v>5</v>
      </c>
      <c r="T14261" s="33"/>
      <c r="U14261" s="33" t="s">
        <v>455</v>
      </c>
    </row>
    <row r="14262" spans="1:21" x14ac:dyDescent="0.25">
      <c r="A14262">
        <v>2017</v>
      </c>
      <c r="B14262" s="6" t="s">
        <v>52</v>
      </c>
      <c r="C14262" s="33">
        <v>16</v>
      </c>
      <c r="D14262" s="33" t="s">
        <v>842</v>
      </c>
      <c r="E14262" s="33"/>
      <c r="F14262" s="33">
        <f t="shared" si="163"/>
        <v>16.007999999999999</v>
      </c>
      <c r="G14262" s="33">
        <v>20</v>
      </c>
      <c r="H14262" s="33">
        <v>0</v>
      </c>
      <c r="I14262" s="33"/>
      <c r="J14262" s="33" t="s">
        <v>856</v>
      </c>
      <c r="K14262" s="33">
        <v>40</v>
      </c>
      <c r="L14262" s="33">
        <v>30</v>
      </c>
      <c r="M14262" s="33">
        <v>35</v>
      </c>
      <c r="N14262" s="33">
        <v>0</v>
      </c>
      <c r="O14262" s="33">
        <v>0</v>
      </c>
      <c r="P14262" s="33">
        <v>5</v>
      </c>
      <c r="Q14262" s="33" t="s">
        <v>459</v>
      </c>
      <c r="R14262" s="33" t="s">
        <v>459</v>
      </c>
      <c r="S14262" s="33">
        <v>5</v>
      </c>
      <c r="T14262" s="33"/>
      <c r="U14262" s="33" t="s">
        <v>896</v>
      </c>
    </row>
    <row r="14263" spans="1:21" x14ac:dyDescent="0.25">
      <c r="A14263">
        <v>2017</v>
      </c>
      <c r="B14263" s="6" t="s">
        <v>52</v>
      </c>
      <c r="C14263" s="33">
        <v>17</v>
      </c>
      <c r="D14263" s="33" t="s">
        <v>842</v>
      </c>
      <c r="E14263" s="33"/>
      <c r="F14263" s="33">
        <f t="shared" si="163"/>
        <v>16.007999999999999</v>
      </c>
      <c r="G14263" s="33">
        <v>28</v>
      </c>
      <c r="H14263" s="33">
        <v>0</v>
      </c>
      <c r="I14263" s="33"/>
      <c r="J14263" s="33" t="s">
        <v>846</v>
      </c>
      <c r="K14263" s="33">
        <v>30</v>
      </c>
      <c r="L14263" s="33">
        <v>20</v>
      </c>
      <c r="M14263" s="33">
        <v>11</v>
      </c>
      <c r="N14263" s="33">
        <v>0</v>
      </c>
      <c r="O14263" s="33">
        <v>0</v>
      </c>
      <c r="P14263" s="33">
        <v>5</v>
      </c>
      <c r="Q14263" s="33" t="s">
        <v>459</v>
      </c>
      <c r="R14263" s="33" t="s">
        <v>459</v>
      </c>
      <c r="S14263" s="33">
        <v>0</v>
      </c>
      <c r="T14263" s="33"/>
      <c r="U14263" s="33" t="s">
        <v>455</v>
      </c>
    </row>
    <row r="14264" spans="1:21" x14ac:dyDescent="0.25">
      <c r="A14264">
        <v>2017</v>
      </c>
      <c r="B14264" s="6" t="s">
        <v>52</v>
      </c>
      <c r="C14264" s="33">
        <v>18</v>
      </c>
      <c r="D14264" s="33" t="s">
        <v>842</v>
      </c>
      <c r="E14264" s="33"/>
      <c r="F14264" s="33">
        <f t="shared" si="163"/>
        <v>16.007999999999999</v>
      </c>
      <c r="G14264" s="33">
        <v>5</v>
      </c>
      <c r="H14264" s="33">
        <v>0</v>
      </c>
      <c r="I14264" s="33"/>
      <c r="J14264" s="33" t="s">
        <v>807</v>
      </c>
      <c r="K14264" s="33">
        <v>52</v>
      </c>
      <c r="L14264" s="33">
        <v>45</v>
      </c>
      <c r="M14264" s="33">
        <v>21</v>
      </c>
      <c r="N14264" s="33">
        <v>0</v>
      </c>
      <c r="O14264" s="33">
        <v>0</v>
      </c>
      <c r="P14264" s="33">
        <v>5</v>
      </c>
      <c r="Q14264" s="33" t="s">
        <v>459</v>
      </c>
      <c r="R14264" s="33" t="s">
        <v>459</v>
      </c>
      <c r="S14264" s="33">
        <v>0</v>
      </c>
      <c r="T14264" s="33"/>
      <c r="U14264" s="33" t="s">
        <v>455</v>
      </c>
    </row>
    <row r="14265" spans="1:21" x14ac:dyDescent="0.25">
      <c r="A14265">
        <v>2017</v>
      </c>
      <c r="B14265" s="6" t="s">
        <v>52</v>
      </c>
      <c r="C14265" s="33">
        <v>19</v>
      </c>
      <c r="D14265" s="33" t="s">
        <v>842</v>
      </c>
      <c r="E14265" s="33"/>
      <c r="F14265" s="33">
        <f t="shared" si="163"/>
        <v>16.007999999999999</v>
      </c>
      <c r="G14265" s="33">
        <v>12</v>
      </c>
      <c r="H14265" s="33">
        <v>0</v>
      </c>
      <c r="I14265" s="33"/>
      <c r="J14265" s="33" t="s">
        <v>826</v>
      </c>
      <c r="K14265" s="33">
        <v>50</v>
      </c>
      <c r="L14265" s="33">
        <v>29</v>
      </c>
      <c r="M14265" s="33">
        <v>20</v>
      </c>
      <c r="N14265" s="33">
        <v>0</v>
      </c>
      <c r="O14265" s="33">
        <v>0</v>
      </c>
      <c r="P14265" s="33">
        <v>1</v>
      </c>
      <c r="Q14265" s="33" t="s">
        <v>459</v>
      </c>
      <c r="R14265" s="33" t="s">
        <v>459</v>
      </c>
      <c r="S14265" s="33">
        <v>0</v>
      </c>
      <c r="T14265" s="33"/>
      <c r="U14265" s="33" t="s">
        <v>455</v>
      </c>
    </row>
    <row r="14266" spans="1:21" x14ac:dyDescent="0.25">
      <c r="A14266">
        <v>2017</v>
      </c>
      <c r="B14266" s="6" t="s">
        <v>52</v>
      </c>
      <c r="C14266" s="33">
        <v>20</v>
      </c>
      <c r="D14266" s="33" t="s">
        <v>842</v>
      </c>
      <c r="E14266" s="33"/>
      <c r="F14266" s="33">
        <f t="shared" si="163"/>
        <v>16.007999999999999</v>
      </c>
      <c r="G14266" s="33">
        <v>40</v>
      </c>
      <c r="H14266" s="33">
        <v>0</v>
      </c>
      <c r="I14266" s="33"/>
      <c r="J14266" s="33" t="s">
        <v>856</v>
      </c>
      <c r="K14266" s="33">
        <v>45</v>
      </c>
      <c r="L14266" s="33">
        <v>30</v>
      </c>
      <c r="M14266" s="33">
        <v>65</v>
      </c>
      <c r="N14266" s="33">
        <v>0</v>
      </c>
      <c r="O14266" s="33">
        <v>0</v>
      </c>
      <c r="P14266" s="33">
        <v>10</v>
      </c>
      <c r="Q14266" s="33" t="s">
        <v>459</v>
      </c>
      <c r="R14266" s="33" t="s">
        <v>459</v>
      </c>
      <c r="S14266" s="33">
        <v>0</v>
      </c>
      <c r="T14266" s="33"/>
      <c r="U14266" s="33" t="s">
        <v>908</v>
      </c>
    </row>
    <row r="14267" spans="1:21" x14ac:dyDescent="0.25">
      <c r="A14267">
        <v>2017</v>
      </c>
      <c r="B14267" s="6" t="s">
        <v>52</v>
      </c>
      <c r="C14267" s="33">
        <v>1</v>
      </c>
      <c r="D14267" s="33" t="s">
        <v>842</v>
      </c>
      <c r="E14267" s="33">
        <v>2</v>
      </c>
      <c r="F14267" s="33">
        <f xml:space="preserve"> (46*(0.348))</f>
        <v>16.007999999999999</v>
      </c>
      <c r="G14267" s="33">
        <v>20</v>
      </c>
      <c r="H14267" s="33">
        <v>60</v>
      </c>
      <c r="I14267" s="33">
        <f xml:space="preserve"> (SUM(G14267:G14284)-H14267)</f>
        <v>224</v>
      </c>
      <c r="J14267" s="33" t="s">
        <v>802</v>
      </c>
      <c r="K14267" s="33">
        <v>26</v>
      </c>
      <c r="L14267" s="33">
        <v>22</v>
      </c>
      <c r="M14267" s="33">
        <v>15</v>
      </c>
      <c r="N14267" s="33">
        <v>0</v>
      </c>
      <c r="O14267" s="33">
        <v>0</v>
      </c>
      <c r="P14267" s="33">
        <v>10</v>
      </c>
      <c r="Q14267" s="33" t="s">
        <v>459</v>
      </c>
      <c r="R14267" s="33" t="s">
        <v>459</v>
      </c>
      <c r="S14267" s="33">
        <v>0</v>
      </c>
      <c r="T14267" s="33"/>
      <c r="U14267" s="33" t="s">
        <v>455</v>
      </c>
    </row>
    <row r="14268" spans="1:21" x14ac:dyDescent="0.25">
      <c r="A14268">
        <v>2017</v>
      </c>
      <c r="B14268" s="6" t="s">
        <v>52</v>
      </c>
      <c r="C14268" s="33">
        <v>2</v>
      </c>
      <c r="D14268" s="33" t="s">
        <v>842</v>
      </c>
      <c r="E14268" s="33"/>
      <c r="F14268" s="33">
        <f t="shared" ref="F14268:F14284" si="164" xml:space="preserve"> (46*(0.348))</f>
        <v>16.007999999999999</v>
      </c>
      <c r="G14268" s="33">
        <v>32</v>
      </c>
      <c r="H14268" s="33">
        <v>0</v>
      </c>
      <c r="I14268" s="33"/>
      <c r="J14268" s="33" t="s">
        <v>799</v>
      </c>
      <c r="K14268" s="33">
        <v>45</v>
      </c>
      <c r="L14268" s="33">
        <v>30</v>
      </c>
      <c r="M14268" s="33">
        <v>6</v>
      </c>
      <c r="N14268" s="33">
        <v>0</v>
      </c>
      <c r="O14268" s="33">
        <v>0</v>
      </c>
      <c r="P14268" s="33">
        <v>5</v>
      </c>
      <c r="Q14268" s="33" t="s">
        <v>459</v>
      </c>
      <c r="R14268" s="33" t="s">
        <v>459</v>
      </c>
      <c r="S14268" s="33">
        <v>5</v>
      </c>
      <c r="T14268" s="33"/>
      <c r="U14268" s="33" t="s">
        <v>455</v>
      </c>
    </row>
    <row r="14269" spans="1:21" x14ac:dyDescent="0.25">
      <c r="A14269">
        <v>2017</v>
      </c>
      <c r="B14269" s="6" t="s">
        <v>52</v>
      </c>
      <c r="C14269" s="33">
        <v>3</v>
      </c>
      <c r="D14269" s="33" t="s">
        <v>842</v>
      </c>
      <c r="E14269" s="33"/>
      <c r="F14269" s="33">
        <f t="shared" si="164"/>
        <v>16.007999999999999</v>
      </c>
      <c r="G14269" s="33">
        <v>25</v>
      </c>
      <c r="H14269" s="33">
        <v>0</v>
      </c>
      <c r="I14269" s="33"/>
      <c r="J14269" s="33" t="s">
        <v>828</v>
      </c>
      <c r="K14269" s="33">
        <v>42</v>
      </c>
      <c r="L14269" s="33">
        <v>20</v>
      </c>
      <c r="M14269" s="33">
        <v>11</v>
      </c>
      <c r="N14269" s="33">
        <v>0</v>
      </c>
      <c r="O14269" s="33">
        <v>0</v>
      </c>
      <c r="P14269" s="33">
        <v>10</v>
      </c>
      <c r="Q14269" s="33" t="s">
        <v>459</v>
      </c>
      <c r="R14269" s="33" t="s">
        <v>459</v>
      </c>
      <c r="S14269" s="33">
        <v>0</v>
      </c>
      <c r="T14269" s="33"/>
      <c r="U14269" s="33" t="s">
        <v>455</v>
      </c>
    </row>
    <row r="14270" spans="1:21" x14ac:dyDescent="0.25">
      <c r="A14270">
        <v>2017</v>
      </c>
      <c r="B14270" s="6" t="s">
        <v>52</v>
      </c>
      <c r="C14270" s="33">
        <v>4</v>
      </c>
      <c r="D14270" s="33" t="s">
        <v>842</v>
      </c>
      <c r="E14270" s="33"/>
      <c r="F14270" s="33">
        <f t="shared" si="164"/>
        <v>16.007999999999999</v>
      </c>
      <c r="G14270" s="33">
        <v>16</v>
      </c>
      <c r="H14270" s="33">
        <v>0</v>
      </c>
      <c r="I14270" s="33"/>
      <c r="J14270" s="33" t="s">
        <v>807</v>
      </c>
      <c r="K14270" s="33">
        <v>35</v>
      </c>
      <c r="L14270" s="33">
        <v>25</v>
      </c>
      <c r="M14270" s="33">
        <v>10</v>
      </c>
      <c r="N14270" s="33">
        <v>0</v>
      </c>
      <c r="O14270" s="33">
        <v>0</v>
      </c>
      <c r="P14270" s="33">
        <v>1</v>
      </c>
      <c r="Q14270" s="33" t="s">
        <v>459</v>
      </c>
      <c r="R14270" s="33" t="s">
        <v>459</v>
      </c>
      <c r="S14270" s="33">
        <v>10</v>
      </c>
      <c r="T14270" s="33"/>
      <c r="U14270" s="33" t="s">
        <v>455</v>
      </c>
    </row>
    <row r="14271" spans="1:21" x14ac:dyDescent="0.25">
      <c r="A14271">
        <v>2017</v>
      </c>
      <c r="B14271" s="6" t="s">
        <v>52</v>
      </c>
      <c r="C14271" s="33">
        <v>5</v>
      </c>
      <c r="D14271" s="33" t="s">
        <v>842</v>
      </c>
      <c r="E14271" s="33"/>
      <c r="F14271" s="33">
        <f t="shared" si="164"/>
        <v>16.007999999999999</v>
      </c>
      <c r="G14271" s="33">
        <v>45</v>
      </c>
      <c r="H14271" s="33">
        <v>0</v>
      </c>
      <c r="I14271" s="33"/>
      <c r="J14271" s="33" t="s">
        <v>885</v>
      </c>
      <c r="K14271" s="33">
        <v>50</v>
      </c>
      <c r="L14271" s="33">
        <v>35</v>
      </c>
      <c r="M14271" s="33">
        <v>30</v>
      </c>
      <c r="N14271" s="33">
        <v>0</v>
      </c>
      <c r="O14271" s="33">
        <v>0</v>
      </c>
      <c r="P14271" s="33">
        <v>10</v>
      </c>
      <c r="Q14271" s="33" t="s">
        <v>459</v>
      </c>
      <c r="R14271" s="33" t="s">
        <v>459</v>
      </c>
      <c r="S14271" s="33">
        <v>0</v>
      </c>
      <c r="T14271" s="33"/>
      <c r="U14271" s="33" t="s">
        <v>909</v>
      </c>
    </row>
    <row r="14272" spans="1:21" x14ac:dyDescent="0.25">
      <c r="A14272">
        <v>2017</v>
      </c>
      <c r="B14272" s="6" t="s">
        <v>52</v>
      </c>
      <c r="C14272" s="33">
        <v>6</v>
      </c>
      <c r="D14272" s="33" t="s">
        <v>842</v>
      </c>
      <c r="E14272" s="33"/>
      <c r="F14272" s="33">
        <f t="shared" si="164"/>
        <v>16.007999999999999</v>
      </c>
      <c r="G14272" s="33">
        <v>10</v>
      </c>
      <c r="H14272" s="33">
        <v>0</v>
      </c>
      <c r="I14272" s="33"/>
      <c r="J14272" s="33" t="s">
        <v>799</v>
      </c>
      <c r="K14272" s="33">
        <v>45</v>
      </c>
      <c r="L14272" s="33">
        <v>20</v>
      </c>
      <c r="M14272" s="33">
        <v>6</v>
      </c>
      <c r="N14272" s="33">
        <v>0</v>
      </c>
      <c r="O14272" s="33">
        <v>0</v>
      </c>
      <c r="P14272" s="33">
        <v>5</v>
      </c>
      <c r="Q14272" s="33" t="s">
        <v>459</v>
      </c>
      <c r="R14272" s="33" t="s">
        <v>459</v>
      </c>
      <c r="S14272" s="33">
        <v>0</v>
      </c>
      <c r="T14272" s="33"/>
      <c r="U14272" s="33" t="s">
        <v>455</v>
      </c>
    </row>
    <row r="14273" spans="1:21" x14ac:dyDescent="0.25">
      <c r="A14273">
        <v>2017</v>
      </c>
      <c r="B14273" s="6" t="s">
        <v>52</v>
      </c>
      <c r="C14273" s="33">
        <v>7</v>
      </c>
      <c r="D14273" s="33" t="s">
        <v>842</v>
      </c>
      <c r="E14273" s="33"/>
      <c r="F14273" s="33">
        <f t="shared" si="164"/>
        <v>16.007999999999999</v>
      </c>
      <c r="G14273" s="33">
        <v>6</v>
      </c>
      <c r="H14273" s="33">
        <v>0</v>
      </c>
      <c r="I14273" s="33"/>
      <c r="J14273" s="33" t="s">
        <v>799</v>
      </c>
      <c r="K14273" s="33">
        <v>55</v>
      </c>
      <c r="L14273" s="33">
        <v>28</v>
      </c>
      <c r="M14273" s="33">
        <v>25</v>
      </c>
      <c r="N14273" s="33">
        <v>0</v>
      </c>
      <c r="O14273" s="33">
        <v>0</v>
      </c>
      <c r="P14273" s="33">
        <v>5</v>
      </c>
      <c r="Q14273" s="33" t="s">
        <v>459</v>
      </c>
      <c r="R14273" s="33" t="s">
        <v>459</v>
      </c>
      <c r="S14273" s="33">
        <v>0</v>
      </c>
      <c r="T14273" s="33"/>
      <c r="U14273" s="33" t="s">
        <v>850</v>
      </c>
    </row>
    <row r="14274" spans="1:21" x14ac:dyDescent="0.25">
      <c r="A14274">
        <v>2017</v>
      </c>
      <c r="B14274" s="6" t="s">
        <v>52</v>
      </c>
      <c r="C14274" s="33">
        <v>8</v>
      </c>
      <c r="D14274" s="33" t="s">
        <v>842</v>
      </c>
      <c r="E14274" s="33"/>
      <c r="F14274" s="33">
        <f t="shared" si="164"/>
        <v>16.007999999999999</v>
      </c>
      <c r="G14274" s="33">
        <v>3</v>
      </c>
      <c r="H14274" s="33">
        <v>0</v>
      </c>
      <c r="I14274" s="33"/>
      <c r="J14274" s="33" t="s">
        <v>802</v>
      </c>
      <c r="K14274" s="33">
        <v>12</v>
      </c>
      <c r="L14274" s="33">
        <v>10</v>
      </c>
      <c r="M14274" s="33">
        <v>10</v>
      </c>
      <c r="N14274" s="33">
        <v>1</v>
      </c>
      <c r="O14274" s="33">
        <v>0</v>
      </c>
      <c r="P14274" s="33">
        <v>1</v>
      </c>
      <c r="Q14274" s="33" t="s">
        <v>865</v>
      </c>
      <c r="R14274" s="33" t="s">
        <v>459</v>
      </c>
      <c r="S14274" s="33">
        <v>0</v>
      </c>
      <c r="T14274" s="33"/>
      <c r="U14274" s="33" t="s">
        <v>455</v>
      </c>
    </row>
    <row r="14275" spans="1:21" x14ac:dyDescent="0.25">
      <c r="A14275">
        <v>2017</v>
      </c>
      <c r="B14275" s="6" t="s">
        <v>52</v>
      </c>
      <c r="C14275" s="33">
        <v>9</v>
      </c>
      <c r="D14275" s="33" t="s">
        <v>842</v>
      </c>
      <c r="E14275" s="33"/>
      <c r="F14275" s="33">
        <f t="shared" si="164"/>
        <v>16.007999999999999</v>
      </c>
      <c r="G14275" s="33">
        <v>15</v>
      </c>
      <c r="H14275" s="33">
        <v>0</v>
      </c>
      <c r="I14275" s="33"/>
      <c r="J14275" s="33" t="s">
        <v>799</v>
      </c>
      <c r="K14275" s="33">
        <v>45</v>
      </c>
      <c r="L14275" s="33">
        <v>40</v>
      </c>
      <c r="M14275" s="33">
        <v>20</v>
      </c>
      <c r="N14275" s="33">
        <v>0</v>
      </c>
      <c r="O14275" s="33">
        <v>0</v>
      </c>
      <c r="P14275" s="33">
        <v>5</v>
      </c>
      <c r="Q14275" s="33" t="s">
        <v>459</v>
      </c>
      <c r="R14275" s="33" t="s">
        <v>459</v>
      </c>
      <c r="S14275" s="33">
        <v>0</v>
      </c>
      <c r="T14275" s="33"/>
      <c r="U14275" s="33" t="s">
        <v>455</v>
      </c>
    </row>
    <row r="14276" spans="1:21" x14ac:dyDescent="0.25">
      <c r="A14276">
        <v>2017</v>
      </c>
      <c r="B14276" s="6" t="s">
        <v>52</v>
      </c>
      <c r="C14276" s="33">
        <v>10</v>
      </c>
      <c r="D14276" s="33" t="s">
        <v>842</v>
      </c>
      <c r="E14276" s="33"/>
      <c r="F14276" s="33">
        <f t="shared" si="164"/>
        <v>16.007999999999999</v>
      </c>
      <c r="G14276" s="33">
        <v>5</v>
      </c>
      <c r="H14276" s="33">
        <v>0</v>
      </c>
      <c r="I14276" s="33"/>
      <c r="J14276" s="33" t="s">
        <v>846</v>
      </c>
      <c r="K14276" s="33">
        <v>40</v>
      </c>
      <c r="L14276" s="33">
        <v>25</v>
      </c>
      <c r="M14276" s="33">
        <v>15</v>
      </c>
      <c r="N14276" s="33">
        <v>0</v>
      </c>
      <c r="O14276" s="33">
        <v>0</v>
      </c>
      <c r="P14276" s="33">
        <v>10</v>
      </c>
      <c r="Q14276" s="33" t="s">
        <v>459</v>
      </c>
      <c r="R14276" s="33" t="s">
        <v>459</v>
      </c>
      <c r="S14276" s="33">
        <v>0</v>
      </c>
      <c r="T14276" s="33"/>
      <c r="U14276" s="33" t="s">
        <v>455</v>
      </c>
    </row>
    <row r="14277" spans="1:21" x14ac:dyDescent="0.25">
      <c r="A14277">
        <v>2017</v>
      </c>
      <c r="B14277" s="6" t="s">
        <v>52</v>
      </c>
      <c r="C14277" s="33">
        <v>11</v>
      </c>
      <c r="D14277" s="33" t="s">
        <v>842</v>
      </c>
      <c r="E14277" s="33"/>
      <c r="F14277" s="33">
        <f t="shared" si="164"/>
        <v>16.007999999999999</v>
      </c>
      <c r="G14277" s="33">
        <v>6</v>
      </c>
      <c r="H14277" s="33">
        <v>0</v>
      </c>
      <c r="I14277" s="33"/>
      <c r="J14277" s="33" t="s">
        <v>803</v>
      </c>
      <c r="K14277" s="33">
        <v>12</v>
      </c>
      <c r="L14277" s="33">
        <v>10</v>
      </c>
      <c r="M14277" s="33">
        <v>5</v>
      </c>
      <c r="N14277" s="33">
        <v>0</v>
      </c>
      <c r="O14277" s="33">
        <v>0</v>
      </c>
      <c r="P14277" s="33">
        <v>0</v>
      </c>
      <c r="Q14277" s="33" t="s">
        <v>459</v>
      </c>
      <c r="R14277" s="33" t="s">
        <v>459</v>
      </c>
      <c r="S14277" s="33">
        <v>0</v>
      </c>
      <c r="T14277" s="33"/>
      <c r="U14277" s="33" t="s">
        <v>455</v>
      </c>
    </row>
    <row r="14278" spans="1:21" x14ac:dyDescent="0.25">
      <c r="A14278">
        <v>2017</v>
      </c>
      <c r="B14278" s="6" t="s">
        <v>52</v>
      </c>
      <c r="C14278" s="33">
        <v>12</v>
      </c>
      <c r="D14278" s="33" t="s">
        <v>842</v>
      </c>
      <c r="E14278" s="33"/>
      <c r="F14278" s="33">
        <f t="shared" si="164"/>
        <v>16.007999999999999</v>
      </c>
      <c r="G14278" s="33">
        <v>30</v>
      </c>
      <c r="H14278" s="33">
        <v>0</v>
      </c>
      <c r="I14278" s="33"/>
      <c r="J14278" s="33" t="s">
        <v>846</v>
      </c>
      <c r="K14278" s="33">
        <v>42</v>
      </c>
      <c r="L14278" s="33">
        <v>35</v>
      </c>
      <c r="M14278" s="33">
        <v>16</v>
      </c>
      <c r="N14278" s="33">
        <v>0</v>
      </c>
      <c r="O14278" s="33">
        <v>0</v>
      </c>
      <c r="P14278" s="33">
        <v>25</v>
      </c>
      <c r="Q14278" s="33" t="s">
        <v>459</v>
      </c>
      <c r="R14278" s="33" t="s">
        <v>459</v>
      </c>
      <c r="S14278" s="33">
        <v>0</v>
      </c>
      <c r="T14278" s="33"/>
      <c r="U14278" s="33" t="s">
        <v>455</v>
      </c>
    </row>
    <row r="14279" spans="1:21" x14ac:dyDescent="0.25">
      <c r="A14279">
        <v>2017</v>
      </c>
      <c r="B14279" s="6" t="s">
        <v>52</v>
      </c>
      <c r="C14279" s="33">
        <v>13</v>
      </c>
      <c r="D14279" s="33" t="s">
        <v>842</v>
      </c>
      <c r="E14279" s="33"/>
      <c r="F14279" s="33">
        <f t="shared" si="164"/>
        <v>16.007999999999999</v>
      </c>
      <c r="G14279" s="33">
        <v>5</v>
      </c>
      <c r="H14279" s="33">
        <v>0</v>
      </c>
      <c r="I14279" s="33"/>
      <c r="J14279" s="33" t="s">
        <v>816</v>
      </c>
      <c r="K14279" s="33">
        <v>10</v>
      </c>
      <c r="L14279" s="33">
        <v>10</v>
      </c>
      <c r="M14279" s="33">
        <v>5</v>
      </c>
      <c r="N14279" s="33">
        <v>0</v>
      </c>
      <c r="O14279" s="33">
        <v>0</v>
      </c>
      <c r="P14279" s="33">
        <v>10</v>
      </c>
      <c r="Q14279" s="33" t="s">
        <v>459</v>
      </c>
      <c r="R14279" s="33" t="s">
        <v>459</v>
      </c>
      <c r="S14279" s="33">
        <v>0</v>
      </c>
      <c r="T14279" s="33"/>
      <c r="U14279" s="33" t="s">
        <v>455</v>
      </c>
    </row>
    <row r="14280" spans="1:21" x14ac:dyDescent="0.25">
      <c r="A14280">
        <v>2017</v>
      </c>
      <c r="B14280" s="6" t="s">
        <v>52</v>
      </c>
      <c r="C14280" s="33">
        <v>14</v>
      </c>
      <c r="D14280" s="33" t="s">
        <v>842</v>
      </c>
      <c r="E14280" s="33"/>
      <c r="F14280" s="33">
        <f t="shared" si="164"/>
        <v>16.007999999999999</v>
      </c>
      <c r="G14280" s="33">
        <v>10</v>
      </c>
      <c r="H14280" s="33">
        <v>0</v>
      </c>
      <c r="I14280" s="33"/>
      <c r="J14280" s="33" t="s">
        <v>803</v>
      </c>
      <c r="K14280" s="33">
        <v>10</v>
      </c>
      <c r="L14280" s="33">
        <v>10</v>
      </c>
      <c r="M14280" s="33">
        <v>3</v>
      </c>
      <c r="N14280" s="33">
        <v>0</v>
      </c>
      <c r="O14280" s="33">
        <v>0</v>
      </c>
      <c r="P14280" s="33">
        <v>0</v>
      </c>
      <c r="Q14280" s="33" t="s">
        <v>459</v>
      </c>
      <c r="R14280" s="33" t="s">
        <v>459</v>
      </c>
      <c r="S14280" s="33">
        <v>0</v>
      </c>
      <c r="T14280" s="33"/>
      <c r="U14280" s="33" t="s">
        <v>455</v>
      </c>
    </row>
    <row r="14281" spans="1:21" x14ac:dyDescent="0.25">
      <c r="A14281">
        <v>2017</v>
      </c>
      <c r="B14281" s="6" t="s">
        <v>52</v>
      </c>
      <c r="C14281" s="33">
        <v>15</v>
      </c>
      <c r="D14281" s="33" t="s">
        <v>842</v>
      </c>
      <c r="E14281" s="33"/>
      <c r="F14281" s="33">
        <f t="shared" si="164"/>
        <v>16.007999999999999</v>
      </c>
      <c r="G14281" s="33">
        <v>12</v>
      </c>
      <c r="H14281" s="33">
        <v>0</v>
      </c>
      <c r="I14281" s="33"/>
      <c r="J14281" s="33" t="s">
        <v>846</v>
      </c>
      <c r="K14281" s="33">
        <v>65</v>
      </c>
      <c r="L14281" s="33">
        <v>60</v>
      </c>
      <c r="M14281" s="33">
        <v>45</v>
      </c>
      <c r="N14281" s="33">
        <v>0</v>
      </c>
      <c r="O14281" s="33">
        <v>0</v>
      </c>
      <c r="P14281" s="33">
        <v>5</v>
      </c>
      <c r="Q14281" s="33" t="s">
        <v>459</v>
      </c>
      <c r="R14281" s="33" t="s">
        <v>459</v>
      </c>
      <c r="S14281" s="33">
        <v>0</v>
      </c>
      <c r="T14281" s="33"/>
      <c r="U14281" s="33" t="s">
        <v>455</v>
      </c>
    </row>
    <row r="14282" spans="1:21" x14ac:dyDescent="0.25">
      <c r="A14282">
        <v>2017</v>
      </c>
      <c r="B14282" s="6" t="s">
        <v>52</v>
      </c>
      <c r="C14282" s="33">
        <v>16</v>
      </c>
      <c r="D14282" s="33" t="s">
        <v>842</v>
      </c>
      <c r="E14282" s="33"/>
      <c r="F14282" s="33">
        <f t="shared" si="164"/>
        <v>16.007999999999999</v>
      </c>
      <c r="G14282" s="33">
        <v>30</v>
      </c>
      <c r="H14282" s="33">
        <v>0</v>
      </c>
      <c r="I14282" s="33"/>
      <c r="J14282" s="33" t="s">
        <v>846</v>
      </c>
      <c r="K14282" s="33">
        <v>100</v>
      </c>
      <c r="L14282" s="33">
        <v>75</v>
      </c>
      <c r="M14282" s="33">
        <v>30</v>
      </c>
      <c r="N14282" s="33">
        <v>0</v>
      </c>
      <c r="O14282" s="33">
        <v>0</v>
      </c>
      <c r="P14282" s="33">
        <v>10</v>
      </c>
      <c r="Q14282" s="33" t="s">
        <v>459</v>
      </c>
      <c r="R14282" s="33" t="s">
        <v>459</v>
      </c>
      <c r="S14282" s="33">
        <v>0</v>
      </c>
      <c r="T14282" s="33"/>
      <c r="U14282" s="33" t="s">
        <v>850</v>
      </c>
    </row>
    <row r="14283" spans="1:21" x14ac:dyDescent="0.25">
      <c r="A14283">
        <v>2017</v>
      </c>
      <c r="B14283" s="6" t="s">
        <v>52</v>
      </c>
      <c r="C14283" s="33">
        <v>17</v>
      </c>
      <c r="D14283" s="33" t="s">
        <v>842</v>
      </c>
      <c r="E14283" s="33"/>
      <c r="F14283" s="33">
        <f t="shared" si="164"/>
        <v>16.007999999999999</v>
      </c>
      <c r="G14283" s="33">
        <v>10</v>
      </c>
      <c r="H14283" s="33">
        <v>0</v>
      </c>
      <c r="I14283" s="33"/>
      <c r="J14283" s="33" t="s">
        <v>799</v>
      </c>
      <c r="K14283" s="33">
        <v>45</v>
      </c>
      <c r="L14283" s="33">
        <v>35</v>
      </c>
      <c r="M14283" s="33">
        <v>30</v>
      </c>
      <c r="N14283" s="33">
        <v>0</v>
      </c>
      <c r="O14283" s="33">
        <v>0</v>
      </c>
      <c r="P14283" s="33">
        <v>25</v>
      </c>
      <c r="Q14283" s="33" t="s">
        <v>459</v>
      </c>
      <c r="R14283" s="33" t="s">
        <v>459</v>
      </c>
      <c r="S14283" s="33">
        <v>0</v>
      </c>
      <c r="T14283" s="33"/>
      <c r="U14283" s="33" t="s">
        <v>455</v>
      </c>
    </row>
    <row r="14284" spans="1:21" x14ac:dyDescent="0.25">
      <c r="A14284">
        <v>2017</v>
      </c>
      <c r="B14284" s="6" t="s">
        <v>52</v>
      </c>
      <c r="C14284" s="33">
        <v>18</v>
      </c>
      <c r="D14284" s="33" t="s">
        <v>842</v>
      </c>
      <c r="E14284" s="33"/>
      <c r="F14284" s="33">
        <f t="shared" si="164"/>
        <v>16.007999999999999</v>
      </c>
      <c r="G14284" s="33">
        <v>4</v>
      </c>
      <c r="H14284" s="33">
        <v>0</v>
      </c>
      <c r="I14284" s="33"/>
      <c r="J14284" s="33" t="s">
        <v>822</v>
      </c>
      <c r="K14284" s="33">
        <v>5</v>
      </c>
      <c r="L14284" s="33">
        <v>4</v>
      </c>
      <c r="M14284" s="33">
        <v>4</v>
      </c>
      <c r="N14284" s="33">
        <v>0</v>
      </c>
      <c r="O14284" s="33">
        <v>0</v>
      </c>
      <c r="P14284" s="33">
        <v>0</v>
      </c>
      <c r="Q14284" s="33" t="s">
        <v>459</v>
      </c>
      <c r="R14284" s="33" t="s">
        <v>459</v>
      </c>
      <c r="S14284" s="33">
        <v>0</v>
      </c>
      <c r="T14284" s="33"/>
      <c r="U14284" s="33" t="s">
        <v>455</v>
      </c>
    </row>
    <row r="14285" spans="1:21" x14ac:dyDescent="0.25">
      <c r="A14285">
        <v>2017</v>
      </c>
      <c r="B14285" s="6" t="s">
        <v>63</v>
      </c>
      <c r="C14285" s="33">
        <v>1</v>
      </c>
      <c r="D14285" s="33" t="s">
        <v>910</v>
      </c>
      <c r="E14285" s="33">
        <v>1</v>
      </c>
      <c r="F14285" s="33">
        <v>12.1</v>
      </c>
      <c r="G14285" s="33">
        <v>10</v>
      </c>
      <c r="H14285" s="33">
        <v>0</v>
      </c>
      <c r="I14285" s="33">
        <v>310</v>
      </c>
      <c r="J14285" s="33" t="s">
        <v>803</v>
      </c>
      <c r="K14285" s="33">
        <v>10</v>
      </c>
      <c r="L14285" s="33">
        <v>5</v>
      </c>
      <c r="M14285" s="33">
        <v>3</v>
      </c>
      <c r="N14285" s="33">
        <v>0</v>
      </c>
      <c r="O14285" s="33">
        <v>0</v>
      </c>
      <c r="P14285" s="33">
        <f ca="1">P14285:P14448</f>
        <v>0</v>
      </c>
      <c r="Q14285" s="33" t="s">
        <v>459</v>
      </c>
      <c r="R14285" s="33" t="s">
        <v>459</v>
      </c>
      <c r="S14285" s="33">
        <v>0</v>
      </c>
      <c r="T14285" s="33"/>
      <c r="U14285" s="33" t="s">
        <v>455</v>
      </c>
    </row>
    <row r="14286" spans="1:21" x14ac:dyDescent="0.25">
      <c r="A14286">
        <v>2017</v>
      </c>
      <c r="B14286" s="6" t="s">
        <v>63</v>
      </c>
      <c r="C14286" s="33">
        <v>2</v>
      </c>
      <c r="D14286" s="33" t="s">
        <v>910</v>
      </c>
      <c r="E14286" s="33"/>
      <c r="F14286" s="33">
        <v>12.1</v>
      </c>
      <c r="G14286" s="33">
        <v>12</v>
      </c>
      <c r="H14286" s="33">
        <v>0</v>
      </c>
      <c r="I14286" s="33"/>
      <c r="J14286" s="33" t="s">
        <v>911</v>
      </c>
      <c r="K14286" s="33">
        <v>35</v>
      </c>
      <c r="L14286" s="33">
        <v>10</v>
      </c>
      <c r="M14286" s="33">
        <v>5</v>
      </c>
      <c r="N14286" s="33">
        <v>0</v>
      </c>
      <c r="O14286" s="33">
        <v>0</v>
      </c>
      <c r="P14286" s="33">
        <v>0</v>
      </c>
      <c r="Q14286" s="33" t="s">
        <v>459</v>
      </c>
      <c r="R14286" s="33" t="s">
        <v>459</v>
      </c>
      <c r="S14286" s="33">
        <v>5</v>
      </c>
      <c r="T14286" s="33"/>
      <c r="U14286" s="33" t="s">
        <v>455</v>
      </c>
    </row>
    <row r="14287" spans="1:21" x14ac:dyDescent="0.25">
      <c r="A14287">
        <v>2017</v>
      </c>
      <c r="B14287" s="6" t="s">
        <v>63</v>
      </c>
      <c r="C14287" s="33">
        <v>3</v>
      </c>
      <c r="D14287" s="33" t="s">
        <v>910</v>
      </c>
      <c r="E14287" s="33"/>
      <c r="F14287" s="33">
        <v>12.1</v>
      </c>
      <c r="G14287" s="33">
        <v>30</v>
      </c>
      <c r="H14287" s="33">
        <v>0</v>
      </c>
      <c r="I14287" s="33"/>
      <c r="J14287" s="33" t="s">
        <v>815</v>
      </c>
      <c r="K14287" s="33">
        <v>80</v>
      </c>
      <c r="L14287" s="33">
        <v>30</v>
      </c>
      <c r="M14287" s="33">
        <v>5</v>
      </c>
      <c r="N14287" s="33">
        <v>0</v>
      </c>
      <c r="O14287" s="33">
        <v>0</v>
      </c>
      <c r="P14287" s="33">
        <v>0</v>
      </c>
      <c r="Q14287" s="33" t="s">
        <v>459</v>
      </c>
      <c r="R14287" s="33" t="s">
        <v>459</v>
      </c>
      <c r="S14287" s="33">
        <v>0</v>
      </c>
      <c r="T14287" s="33"/>
      <c r="U14287" s="33" t="s">
        <v>455</v>
      </c>
    </row>
    <row r="14288" spans="1:21" x14ac:dyDescent="0.25">
      <c r="A14288">
        <v>2017</v>
      </c>
      <c r="B14288" s="6" t="s">
        <v>63</v>
      </c>
      <c r="C14288" s="33">
        <v>4</v>
      </c>
      <c r="D14288" s="33" t="s">
        <v>910</v>
      </c>
      <c r="E14288" s="33"/>
      <c r="F14288" s="33">
        <v>12.1</v>
      </c>
      <c r="G14288" s="33">
        <v>40</v>
      </c>
      <c r="H14288" s="33">
        <v>0</v>
      </c>
      <c r="I14288" s="33"/>
      <c r="J14288" s="33" t="s">
        <v>807</v>
      </c>
      <c r="K14288" s="33">
        <v>40</v>
      </c>
      <c r="L14288" s="33">
        <v>35</v>
      </c>
      <c r="M14288" s="33">
        <v>30</v>
      </c>
      <c r="N14288" s="33">
        <v>0</v>
      </c>
      <c r="O14288" s="33">
        <v>0</v>
      </c>
      <c r="P14288" s="33">
        <v>0</v>
      </c>
      <c r="Q14288" s="33" t="s">
        <v>459</v>
      </c>
      <c r="R14288" s="33" t="s">
        <v>459</v>
      </c>
      <c r="S14288" s="33">
        <v>0</v>
      </c>
      <c r="T14288" s="33"/>
      <c r="U14288" s="33" t="s">
        <v>455</v>
      </c>
    </row>
    <row r="14289" spans="1:21" x14ac:dyDescent="0.25">
      <c r="A14289">
        <v>2017</v>
      </c>
      <c r="B14289" s="6" t="s">
        <v>63</v>
      </c>
      <c r="C14289" s="33">
        <v>5</v>
      </c>
      <c r="D14289" s="33" t="s">
        <v>910</v>
      </c>
      <c r="E14289" s="33"/>
      <c r="F14289" s="33">
        <v>12.1</v>
      </c>
      <c r="G14289" s="33">
        <v>10</v>
      </c>
      <c r="H14289" s="33">
        <v>0</v>
      </c>
      <c r="I14289" s="33"/>
      <c r="J14289" s="33" t="s">
        <v>911</v>
      </c>
      <c r="K14289" s="33">
        <v>15</v>
      </c>
      <c r="L14289" s="33">
        <v>10</v>
      </c>
      <c r="M14289" s="33">
        <v>3</v>
      </c>
      <c r="N14289" s="33">
        <v>0</v>
      </c>
      <c r="O14289" s="33">
        <v>0</v>
      </c>
      <c r="P14289" s="33">
        <v>0</v>
      </c>
      <c r="Q14289" s="33" t="s">
        <v>459</v>
      </c>
      <c r="R14289" s="33" t="s">
        <v>459</v>
      </c>
      <c r="S14289" s="33">
        <v>0</v>
      </c>
      <c r="T14289" s="33"/>
      <c r="U14289" s="33" t="s">
        <v>455</v>
      </c>
    </row>
    <row r="14290" spans="1:21" x14ac:dyDescent="0.25">
      <c r="A14290">
        <v>2017</v>
      </c>
      <c r="B14290" s="6" t="s">
        <v>63</v>
      </c>
      <c r="C14290" s="33">
        <v>6</v>
      </c>
      <c r="D14290" s="33" t="s">
        <v>910</v>
      </c>
      <c r="E14290" s="33"/>
      <c r="F14290" s="33">
        <v>12.1</v>
      </c>
      <c r="G14290" s="33">
        <v>30</v>
      </c>
      <c r="H14290" s="33">
        <v>0</v>
      </c>
      <c r="I14290" s="33"/>
      <c r="J14290" s="33" t="s">
        <v>815</v>
      </c>
      <c r="K14290" s="33">
        <v>30</v>
      </c>
      <c r="L14290" s="33">
        <v>20</v>
      </c>
      <c r="M14290" s="33">
        <v>30</v>
      </c>
      <c r="N14290" s="33">
        <v>0</v>
      </c>
      <c r="O14290" s="33">
        <v>0</v>
      </c>
      <c r="P14290" s="33">
        <v>0</v>
      </c>
      <c r="Q14290" s="33" t="s">
        <v>459</v>
      </c>
      <c r="R14290" s="33" t="s">
        <v>459</v>
      </c>
      <c r="S14290" s="33">
        <v>0</v>
      </c>
      <c r="T14290" s="33"/>
      <c r="U14290" s="33" t="s">
        <v>455</v>
      </c>
    </row>
    <row r="14291" spans="1:21" x14ac:dyDescent="0.25">
      <c r="A14291">
        <v>2017</v>
      </c>
      <c r="B14291" s="6" t="s">
        <v>63</v>
      </c>
      <c r="C14291" s="33">
        <v>7</v>
      </c>
      <c r="D14291" s="33" t="s">
        <v>910</v>
      </c>
      <c r="E14291" s="33"/>
      <c r="F14291" s="33">
        <v>12.1</v>
      </c>
      <c r="G14291" s="33">
        <v>20</v>
      </c>
      <c r="H14291" s="33">
        <v>0</v>
      </c>
      <c r="I14291" s="33"/>
      <c r="J14291" s="33" t="s">
        <v>803</v>
      </c>
      <c r="K14291" s="33">
        <v>30</v>
      </c>
      <c r="L14291" s="33">
        <v>20</v>
      </c>
      <c r="M14291" s="33">
        <v>10</v>
      </c>
      <c r="N14291" s="33">
        <v>0</v>
      </c>
      <c r="O14291" s="33">
        <v>0</v>
      </c>
      <c r="P14291" s="33">
        <v>0</v>
      </c>
      <c r="Q14291" s="33" t="s">
        <v>459</v>
      </c>
      <c r="R14291" s="33" t="s">
        <v>459</v>
      </c>
      <c r="S14291" s="33">
        <v>0</v>
      </c>
      <c r="T14291" s="33"/>
      <c r="U14291" s="33" t="s">
        <v>455</v>
      </c>
    </row>
    <row r="14292" spans="1:21" x14ac:dyDescent="0.25">
      <c r="A14292">
        <v>2017</v>
      </c>
      <c r="B14292" s="6" t="s">
        <v>63</v>
      </c>
      <c r="C14292" s="33">
        <v>8</v>
      </c>
      <c r="D14292" s="33" t="s">
        <v>910</v>
      </c>
      <c r="E14292" s="33"/>
      <c r="F14292" s="33">
        <v>12.1</v>
      </c>
      <c r="G14292" s="33">
        <v>30</v>
      </c>
      <c r="H14292" s="33">
        <v>0</v>
      </c>
      <c r="I14292" s="33"/>
      <c r="J14292" s="33" t="s">
        <v>803</v>
      </c>
      <c r="K14292" s="33">
        <v>30</v>
      </c>
      <c r="L14292" s="33">
        <v>30</v>
      </c>
      <c r="M14292" s="33">
        <v>15</v>
      </c>
      <c r="N14292" s="33">
        <v>0</v>
      </c>
      <c r="O14292" s="33">
        <v>0</v>
      </c>
      <c r="P14292" s="33">
        <v>0</v>
      </c>
      <c r="Q14292" s="33" t="s">
        <v>459</v>
      </c>
      <c r="R14292" s="33" t="s">
        <v>459</v>
      </c>
      <c r="S14292" s="33">
        <v>0</v>
      </c>
      <c r="T14292" s="33"/>
      <c r="U14292" s="33" t="s">
        <v>455</v>
      </c>
    </row>
    <row r="14293" spans="1:21" x14ac:dyDescent="0.25">
      <c r="A14293">
        <v>2017</v>
      </c>
      <c r="B14293" s="6" t="s">
        <v>63</v>
      </c>
      <c r="C14293" s="33">
        <v>9</v>
      </c>
      <c r="D14293" s="33" t="s">
        <v>910</v>
      </c>
      <c r="E14293" s="33"/>
      <c r="F14293" s="33">
        <v>12.1</v>
      </c>
      <c r="G14293" s="33">
        <v>50</v>
      </c>
      <c r="H14293" s="33">
        <v>0</v>
      </c>
      <c r="I14293" s="33"/>
      <c r="J14293" s="33" t="s">
        <v>819</v>
      </c>
      <c r="K14293" s="33">
        <v>50</v>
      </c>
      <c r="L14293" s="33">
        <v>15</v>
      </c>
      <c r="M14293" s="33">
        <v>30</v>
      </c>
      <c r="N14293" s="33">
        <v>0</v>
      </c>
      <c r="O14293" s="33">
        <v>0</v>
      </c>
      <c r="P14293" s="33">
        <v>0</v>
      </c>
      <c r="Q14293" s="33" t="s">
        <v>459</v>
      </c>
      <c r="R14293" s="33" t="s">
        <v>459</v>
      </c>
      <c r="S14293" s="33">
        <v>0</v>
      </c>
      <c r="T14293" s="33"/>
      <c r="U14293" s="33" t="s">
        <v>455</v>
      </c>
    </row>
    <row r="14294" spans="1:21" x14ac:dyDescent="0.25">
      <c r="A14294">
        <v>2017</v>
      </c>
      <c r="B14294" s="6" t="s">
        <v>63</v>
      </c>
      <c r="C14294" s="33">
        <v>10</v>
      </c>
      <c r="D14294" s="33" t="s">
        <v>910</v>
      </c>
      <c r="E14294" s="33"/>
      <c r="F14294" s="33">
        <v>12.1</v>
      </c>
      <c r="G14294" s="33">
        <v>3</v>
      </c>
      <c r="H14294" s="33">
        <v>0</v>
      </c>
      <c r="I14294" s="33"/>
      <c r="J14294" s="33" t="s">
        <v>828</v>
      </c>
      <c r="K14294" s="33">
        <v>15</v>
      </c>
      <c r="L14294" s="33">
        <v>10</v>
      </c>
      <c r="M14294" s="33">
        <v>5</v>
      </c>
      <c r="N14294" s="33">
        <v>0</v>
      </c>
      <c r="O14294" s="33">
        <v>0</v>
      </c>
      <c r="P14294" s="33">
        <v>0</v>
      </c>
      <c r="Q14294" s="33" t="s">
        <v>459</v>
      </c>
      <c r="R14294" s="33" t="s">
        <v>459</v>
      </c>
      <c r="S14294" s="33">
        <v>0</v>
      </c>
      <c r="T14294" s="33"/>
      <c r="U14294" s="33" t="s">
        <v>455</v>
      </c>
    </row>
    <row r="14295" spans="1:21" x14ac:dyDescent="0.25">
      <c r="A14295">
        <v>2017</v>
      </c>
      <c r="B14295" s="6" t="s">
        <v>63</v>
      </c>
      <c r="C14295" s="33">
        <v>11</v>
      </c>
      <c r="D14295" s="33" t="s">
        <v>910</v>
      </c>
      <c r="E14295" s="33"/>
      <c r="F14295" s="33">
        <v>12.1</v>
      </c>
      <c r="G14295" s="33">
        <v>5</v>
      </c>
      <c r="H14295" s="33">
        <v>0</v>
      </c>
      <c r="I14295" s="33"/>
      <c r="J14295" s="33" t="s">
        <v>828</v>
      </c>
      <c r="K14295" s="33">
        <v>25</v>
      </c>
      <c r="L14295" s="33">
        <v>15</v>
      </c>
      <c r="M14295" s="33">
        <v>10</v>
      </c>
      <c r="N14295" s="33">
        <v>0</v>
      </c>
      <c r="O14295" s="33">
        <v>0</v>
      </c>
      <c r="P14295" s="33">
        <v>0</v>
      </c>
      <c r="Q14295" s="33" t="s">
        <v>459</v>
      </c>
      <c r="R14295" s="33" t="s">
        <v>459</v>
      </c>
      <c r="S14295" s="33">
        <v>0</v>
      </c>
      <c r="T14295" s="33"/>
      <c r="U14295" s="33" t="s">
        <v>455</v>
      </c>
    </row>
    <row r="14296" spans="1:21" x14ac:dyDescent="0.25">
      <c r="A14296">
        <v>2017</v>
      </c>
      <c r="B14296" s="6" t="s">
        <v>63</v>
      </c>
      <c r="C14296" s="33">
        <v>12</v>
      </c>
      <c r="D14296" s="33" t="s">
        <v>910</v>
      </c>
      <c r="E14296" s="33"/>
      <c r="F14296" s="33">
        <v>12.1</v>
      </c>
      <c r="G14296" s="33">
        <v>5</v>
      </c>
      <c r="H14296" s="33">
        <v>0</v>
      </c>
      <c r="I14296" s="33"/>
      <c r="J14296" s="33" t="s">
        <v>803</v>
      </c>
      <c r="K14296" s="33">
        <v>5</v>
      </c>
      <c r="L14296" s="33">
        <v>5</v>
      </c>
      <c r="M14296" s="33">
        <v>5</v>
      </c>
      <c r="N14296" s="33">
        <v>0</v>
      </c>
      <c r="O14296" s="33">
        <v>0</v>
      </c>
      <c r="P14296" s="33">
        <v>0</v>
      </c>
      <c r="Q14296" s="33" t="s">
        <v>459</v>
      </c>
      <c r="R14296" s="33" t="s">
        <v>459</v>
      </c>
      <c r="S14296" s="33">
        <v>0</v>
      </c>
      <c r="T14296" s="33"/>
      <c r="U14296" s="33" t="s">
        <v>455</v>
      </c>
    </row>
    <row r="14297" spans="1:21" x14ac:dyDescent="0.25">
      <c r="A14297">
        <v>2017</v>
      </c>
      <c r="B14297" s="6" t="s">
        <v>63</v>
      </c>
      <c r="C14297" s="33">
        <v>13</v>
      </c>
      <c r="D14297" s="33" t="s">
        <v>910</v>
      </c>
      <c r="E14297" s="33"/>
      <c r="F14297" s="33">
        <v>12.1</v>
      </c>
      <c r="G14297" s="33">
        <v>20</v>
      </c>
      <c r="H14297" s="33">
        <v>0</v>
      </c>
      <c r="I14297" s="33"/>
      <c r="J14297" s="33" t="s">
        <v>815</v>
      </c>
      <c r="K14297" s="33">
        <v>40</v>
      </c>
      <c r="L14297" s="33">
        <v>35</v>
      </c>
      <c r="M14297" s="33">
        <v>15</v>
      </c>
      <c r="N14297" s="33">
        <v>0</v>
      </c>
      <c r="O14297" s="33">
        <v>0</v>
      </c>
      <c r="P14297" s="33">
        <v>0</v>
      </c>
      <c r="Q14297" s="33" t="s">
        <v>459</v>
      </c>
      <c r="R14297" s="33" t="s">
        <v>459</v>
      </c>
      <c r="S14297" s="33">
        <v>0</v>
      </c>
      <c r="T14297" s="33"/>
      <c r="U14297" s="33" t="s">
        <v>455</v>
      </c>
    </row>
    <row r="14298" spans="1:21" x14ac:dyDescent="0.25">
      <c r="A14298">
        <v>2017</v>
      </c>
      <c r="B14298" s="6" t="s">
        <v>63</v>
      </c>
      <c r="C14298" s="33">
        <v>14</v>
      </c>
      <c r="D14298" s="33" t="s">
        <v>910</v>
      </c>
      <c r="E14298" s="33"/>
      <c r="F14298" s="33">
        <v>12.1</v>
      </c>
      <c r="G14298" s="33">
        <v>5</v>
      </c>
      <c r="H14298" s="33">
        <v>0</v>
      </c>
      <c r="I14298" s="33"/>
      <c r="J14298" s="33" t="s">
        <v>803</v>
      </c>
      <c r="K14298" s="33">
        <v>10</v>
      </c>
      <c r="L14298" s="33">
        <v>5</v>
      </c>
      <c r="M14298" s="33">
        <v>5</v>
      </c>
      <c r="N14298" s="33">
        <v>0</v>
      </c>
      <c r="O14298" s="33">
        <v>0</v>
      </c>
      <c r="P14298" s="33">
        <v>0</v>
      </c>
      <c r="Q14298" s="33" t="s">
        <v>459</v>
      </c>
      <c r="R14298" s="33" t="s">
        <v>459</v>
      </c>
      <c r="S14298" s="33">
        <v>0</v>
      </c>
      <c r="T14298" s="33"/>
      <c r="U14298" s="33" t="s">
        <v>455</v>
      </c>
    </row>
    <row r="14299" spans="1:21" x14ac:dyDescent="0.25">
      <c r="A14299">
        <v>2017</v>
      </c>
      <c r="B14299" s="6" t="s">
        <v>63</v>
      </c>
      <c r="C14299" s="33">
        <v>15</v>
      </c>
      <c r="D14299" s="33" t="s">
        <v>910</v>
      </c>
      <c r="E14299" s="33"/>
      <c r="F14299" s="33">
        <v>12.1</v>
      </c>
      <c r="G14299" s="33">
        <v>40</v>
      </c>
      <c r="H14299" s="33">
        <v>0</v>
      </c>
      <c r="I14299" s="33"/>
      <c r="J14299" s="33" t="s">
        <v>830</v>
      </c>
      <c r="K14299" s="33">
        <v>50</v>
      </c>
      <c r="L14299" s="33">
        <v>40</v>
      </c>
      <c r="M14299" s="33">
        <v>30</v>
      </c>
      <c r="N14299" s="33">
        <v>0</v>
      </c>
      <c r="O14299" s="33">
        <v>0</v>
      </c>
      <c r="P14299" s="33">
        <v>0</v>
      </c>
      <c r="Q14299" s="33" t="s">
        <v>459</v>
      </c>
      <c r="R14299" s="33" t="s">
        <v>459</v>
      </c>
      <c r="S14299" s="33">
        <v>0</v>
      </c>
      <c r="T14299" s="33"/>
      <c r="U14299" s="33" t="s">
        <v>455</v>
      </c>
    </row>
    <row r="14300" spans="1:21" x14ac:dyDescent="0.25">
      <c r="A14300">
        <v>2017</v>
      </c>
      <c r="B14300" s="6" t="s">
        <v>63</v>
      </c>
      <c r="C14300" s="33">
        <v>1</v>
      </c>
      <c r="D14300" s="33" t="s">
        <v>910</v>
      </c>
      <c r="E14300" s="33">
        <v>2</v>
      </c>
      <c r="F14300" s="33">
        <v>11.7</v>
      </c>
      <c r="G14300" s="33">
        <v>10</v>
      </c>
      <c r="H14300" s="33">
        <v>0</v>
      </c>
      <c r="I14300" s="33">
        <v>43</v>
      </c>
      <c r="J14300" s="33" t="s">
        <v>802</v>
      </c>
      <c r="K14300" s="33">
        <v>20</v>
      </c>
      <c r="L14300" s="33">
        <v>15</v>
      </c>
      <c r="M14300" s="33">
        <v>5</v>
      </c>
      <c r="N14300" s="33">
        <v>0</v>
      </c>
      <c r="O14300" s="33">
        <v>0</v>
      </c>
      <c r="P14300" s="33">
        <v>0</v>
      </c>
      <c r="Q14300" s="33" t="s">
        <v>459</v>
      </c>
      <c r="R14300" s="33" t="s">
        <v>459</v>
      </c>
      <c r="S14300" s="33">
        <v>0</v>
      </c>
      <c r="T14300" s="33"/>
      <c r="U14300" s="33" t="s">
        <v>455</v>
      </c>
    </row>
    <row r="14301" spans="1:21" x14ac:dyDescent="0.25">
      <c r="A14301">
        <v>2017</v>
      </c>
      <c r="B14301" s="6" t="s">
        <v>63</v>
      </c>
      <c r="C14301" s="33">
        <v>2</v>
      </c>
      <c r="D14301" s="33" t="s">
        <v>910</v>
      </c>
      <c r="E14301" s="33"/>
      <c r="F14301" s="33">
        <v>11.7</v>
      </c>
      <c r="G14301" s="33">
        <v>10</v>
      </c>
      <c r="H14301" s="33">
        <v>0</v>
      </c>
      <c r="I14301" s="33"/>
      <c r="J14301" s="33" t="s">
        <v>911</v>
      </c>
      <c r="K14301" s="33">
        <v>10</v>
      </c>
      <c r="L14301" s="33">
        <v>10</v>
      </c>
      <c r="M14301" s="33">
        <v>10</v>
      </c>
      <c r="N14301" s="33">
        <v>0</v>
      </c>
      <c r="O14301" s="33">
        <v>0</v>
      </c>
      <c r="P14301" s="33">
        <v>0</v>
      </c>
      <c r="Q14301" s="33" t="s">
        <v>459</v>
      </c>
      <c r="R14301" s="33" t="s">
        <v>459</v>
      </c>
      <c r="S14301" s="33">
        <v>0</v>
      </c>
      <c r="T14301" s="33"/>
      <c r="U14301" s="33" t="s">
        <v>455</v>
      </c>
    </row>
    <row r="14302" spans="1:21" x14ac:dyDescent="0.25">
      <c r="A14302">
        <v>2017</v>
      </c>
      <c r="B14302" s="6" t="s">
        <v>63</v>
      </c>
      <c r="C14302" s="33">
        <v>3</v>
      </c>
      <c r="D14302" s="33" t="s">
        <v>910</v>
      </c>
      <c r="E14302" s="33"/>
      <c r="F14302" s="33">
        <v>11.7</v>
      </c>
      <c r="G14302" s="33">
        <v>3</v>
      </c>
      <c r="H14302" s="33">
        <v>0</v>
      </c>
      <c r="I14302" s="33"/>
      <c r="J14302" s="33" t="s">
        <v>815</v>
      </c>
      <c r="K14302" s="33">
        <v>20</v>
      </c>
      <c r="L14302" s="33">
        <v>15</v>
      </c>
      <c r="M14302" s="33">
        <v>5</v>
      </c>
      <c r="N14302" s="33">
        <v>0</v>
      </c>
      <c r="O14302" s="33">
        <v>0</v>
      </c>
      <c r="P14302" s="33">
        <v>0</v>
      </c>
      <c r="Q14302" s="33" t="s">
        <v>459</v>
      </c>
      <c r="R14302" s="33" t="s">
        <v>459</v>
      </c>
      <c r="S14302" s="33">
        <v>0</v>
      </c>
      <c r="T14302" s="33"/>
      <c r="U14302" s="33" t="s">
        <v>455</v>
      </c>
    </row>
    <row r="14303" spans="1:21" x14ac:dyDescent="0.25">
      <c r="A14303">
        <v>2017</v>
      </c>
      <c r="B14303" s="6" t="s">
        <v>63</v>
      </c>
      <c r="C14303" s="33">
        <v>4</v>
      </c>
      <c r="D14303" s="33" t="s">
        <v>910</v>
      </c>
      <c r="E14303" s="33"/>
      <c r="F14303" s="33">
        <v>11.7</v>
      </c>
      <c r="G14303" s="33">
        <v>5</v>
      </c>
      <c r="H14303" s="33">
        <v>0</v>
      </c>
      <c r="I14303" s="33"/>
      <c r="J14303" s="33" t="s">
        <v>803</v>
      </c>
      <c r="K14303" s="33">
        <v>5</v>
      </c>
      <c r="L14303" s="33">
        <v>5</v>
      </c>
      <c r="M14303" s="33">
        <v>3</v>
      </c>
      <c r="N14303" s="33">
        <v>0</v>
      </c>
      <c r="O14303" s="33">
        <v>0</v>
      </c>
      <c r="P14303" s="33">
        <v>0</v>
      </c>
      <c r="Q14303" s="33" t="s">
        <v>459</v>
      </c>
      <c r="R14303" s="33" t="s">
        <v>459</v>
      </c>
      <c r="S14303" s="33">
        <v>0</v>
      </c>
      <c r="T14303" s="33"/>
      <c r="U14303" s="33" t="s">
        <v>455</v>
      </c>
    </row>
    <row r="14304" spans="1:21" x14ac:dyDescent="0.25">
      <c r="A14304">
        <v>2017</v>
      </c>
      <c r="B14304" s="6" t="s">
        <v>63</v>
      </c>
      <c r="C14304" s="33">
        <v>5</v>
      </c>
      <c r="D14304" s="33" t="s">
        <v>910</v>
      </c>
      <c r="E14304" s="33"/>
      <c r="F14304" s="33">
        <v>11.7</v>
      </c>
      <c r="G14304" s="33">
        <v>5</v>
      </c>
      <c r="H14304" s="33">
        <v>0</v>
      </c>
      <c r="I14304" s="33"/>
      <c r="J14304" s="33" t="s">
        <v>802</v>
      </c>
      <c r="K14304" s="33">
        <v>20</v>
      </c>
      <c r="L14304" s="33">
        <v>10</v>
      </c>
      <c r="M14304" s="33">
        <v>5</v>
      </c>
      <c r="N14304" s="33">
        <v>0</v>
      </c>
      <c r="O14304" s="33">
        <v>0</v>
      </c>
      <c r="P14304" s="33">
        <v>0</v>
      </c>
      <c r="Q14304" s="33" t="s">
        <v>459</v>
      </c>
      <c r="R14304" s="33" t="s">
        <v>459</v>
      </c>
      <c r="S14304" s="33">
        <v>0</v>
      </c>
      <c r="T14304" s="33"/>
      <c r="U14304" s="33" t="s">
        <v>455</v>
      </c>
    </row>
    <row r="14305" spans="1:21" x14ac:dyDescent="0.25">
      <c r="A14305">
        <v>2017</v>
      </c>
      <c r="B14305" s="6" t="s">
        <v>63</v>
      </c>
      <c r="C14305" s="33">
        <v>6</v>
      </c>
      <c r="D14305" s="33" t="s">
        <v>910</v>
      </c>
      <c r="E14305" s="33"/>
      <c r="F14305" s="33">
        <v>11.7</v>
      </c>
      <c r="G14305" s="33">
        <v>5</v>
      </c>
      <c r="H14305" s="33">
        <v>0</v>
      </c>
      <c r="I14305" s="33"/>
      <c r="J14305" s="33" t="s">
        <v>911</v>
      </c>
      <c r="K14305" s="33">
        <v>10</v>
      </c>
      <c r="L14305" s="33">
        <v>20</v>
      </c>
      <c r="M14305" s="33">
        <v>10</v>
      </c>
      <c r="N14305" s="33">
        <v>0</v>
      </c>
      <c r="O14305" s="33">
        <v>0</v>
      </c>
      <c r="P14305" s="33">
        <v>0</v>
      </c>
      <c r="Q14305" s="33" t="s">
        <v>459</v>
      </c>
      <c r="R14305" s="33" t="s">
        <v>459</v>
      </c>
      <c r="S14305" s="33">
        <v>0</v>
      </c>
      <c r="T14305" s="33"/>
      <c r="U14305" s="33" t="s">
        <v>455</v>
      </c>
    </row>
    <row r="14306" spans="1:21" x14ac:dyDescent="0.25">
      <c r="A14306">
        <v>2017</v>
      </c>
      <c r="B14306" s="6" t="s">
        <v>63</v>
      </c>
      <c r="C14306" s="33">
        <v>7</v>
      </c>
      <c r="D14306" s="33" t="s">
        <v>910</v>
      </c>
      <c r="E14306" s="33"/>
      <c r="F14306" s="33">
        <v>11.7</v>
      </c>
      <c r="G14306" s="33">
        <v>5</v>
      </c>
      <c r="H14306" s="33">
        <v>0</v>
      </c>
      <c r="I14306" s="33"/>
      <c r="J14306" s="33" t="s">
        <v>807</v>
      </c>
      <c r="K14306" s="33">
        <v>10</v>
      </c>
      <c r="L14306" s="33">
        <v>10</v>
      </c>
      <c r="M14306" s="33">
        <v>5</v>
      </c>
      <c r="N14306" s="33">
        <v>0</v>
      </c>
      <c r="O14306" s="33">
        <v>0</v>
      </c>
      <c r="P14306" s="33">
        <v>0</v>
      </c>
      <c r="Q14306" s="33" t="s">
        <v>459</v>
      </c>
      <c r="R14306" s="33" t="s">
        <v>459</v>
      </c>
      <c r="S14306" s="33">
        <v>0</v>
      </c>
      <c r="T14306" s="33"/>
      <c r="U14306" s="33" t="s">
        <v>455</v>
      </c>
    </row>
    <row r="14307" spans="1:21" x14ac:dyDescent="0.25">
      <c r="A14307">
        <v>2017</v>
      </c>
      <c r="B14307" s="6" t="s">
        <v>63</v>
      </c>
      <c r="C14307" s="33">
        <v>1</v>
      </c>
      <c r="D14307" s="33" t="s">
        <v>910</v>
      </c>
      <c r="E14307" s="33">
        <v>3</v>
      </c>
      <c r="F14307" s="33">
        <v>10.4</v>
      </c>
      <c r="G14307" s="33">
        <v>15</v>
      </c>
      <c r="H14307" s="33">
        <v>0</v>
      </c>
      <c r="I14307" s="33">
        <v>160</v>
      </c>
      <c r="J14307" s="33" t="s">
        <v>807</v>
      </c>
      <c r="K14307" s="33">
        <v>20</v>
      </c>
      <c r="L14307" s="33">
        <v>15</v>
      </c>
      <c r="M14307" s="33">
        <v>10</v>
      </c>
      <c r="N14307" s="33">
        <v>0</v>
      </c>
      <c r="O14307" s="33">
        <v>0</v>
      </c>
      <c r="P14307" s="33">
        <v>0</v>
      </c>
      <c r="Q14307" s="33" t="s">
        <v>459</v>
      </c>
      <c r="R14307" s="33" t="s">
        <v>459</v>
      </c>
      <c r="S14307" s="33">
        <v>0</v>
      </c>
      <c r="T14307" s="33"/>
      <c r="U14307" s="33" t="s">
        <v>455</v>
      </c>
    </row>
    <row r="14308" spans="1:21" x14ac:dyDescent="0.25">
      <c r="A14308">
        <v>2017</v>
      </c>
      <c r="B14308" s="6" t="s">
        <v>63</v>
      </c>
      <c r="C14308" s="33">
        <v>2</v>
      </c>
      <c r="D14308" s="33" t="s">
        <v>910</v>
      </c>
      <c r="E14308" s="33"/>
      <c r="F14308" s="33">
        <v>10.4</v>
      </c>
      <c r="G14308" s="33">
        <v>10</v>
      </c>
      <c r="H14308" s="33">
        <v>0</v>
      </c>
      <c r="I14308" s="33"/>
      <c r="J14308" s="33" t="s">
        <v>828</v>
      </c>
      <c r="K14308" s="33">
        <v>60</v>
      </c>
      <c r="L14308" s="33">
        <v>40</v>
      </c>
      <c r="M14308" s="33">
        <v>20</v>
      </c>
      <c r="N14308" s="33">
        <v>0</v>
      </c>
      <c r="O14308" s="33">
        <v>0</v>
      </c>
      <c r="P14308" s="33">
        <v>0</v>
      </c>
      <c r="Q14308" s="33" t="s">
        <v>459</v>
      </c>
      <c r="R14308" s="33" t="s">
        <v>459</v>
      </c>
      <c r="S14308" s="33">
        <v>0</v>
      </c>
      <c r="T14308" s="33"/>
      <c r="U14308" s="33" t="s">
        <v>455</v>
      </c>
    </row>
    <row r="14309" spans="1:21" x14ac:dyDescent="0.25">
      <c r="A14309">
        <v>2017</v>
      </c>
      <c r="B14309" s="6" t="s">
        <v>63</v>
      </c>
      <c r="C14309" s="33">
        <v>3</v>
      </c>
      <c r="D14309" s="33" t="s">
        <v>910</v>
      </c>
      <c r="E14309" s="33"/>
      <c r="F14309" s="33">
        <v>10.4</v>
      </c>
      <c r="G14309" s="33">
        <v>5</v>
      </c>
      <c r="H14309" s="33">
        <v>0</v>
      </c>
      <c r="I14309" s="33"/>
      <c r="J14309" s="33" t="s">
        <v>802</v>
      </c>
      <c r="K14309" s="33">
        <v>5</v>
      </c>
      <c r="L14309" s="33">
        <v>5</v>
      </c>
      <c r="M14309" s="33">
        <v>5</v>
      </c>
      <c r="N14309" s="33">
        <v>0</v>
      </c>
      <c r="O14309" s="33">
        <v>0</v>
      </c>
      <c r="P14309" s="33">
        <v>0</v>
      </c>
      <c r="Q14309" s="33" t="s">
        <v>459</v>
      </c>
      <c r="R14309" s="33" t="s">
        <v>459</v>
      </c>
      <c r="S14309" s="33">
        <v>0</v>
      </c>
      <c r="T14309" s="33"/>
      <c r="U14309" s="33" t="s">
        <v>455</v>
      </c>
    </row>
    <row r="14310" spans="1:21" x14ac:dyDescent="0.25">
      <c r="A14310">
        <v>2017</v>
      </c>
      <c r="B14310" s="6" t="s">
        <v>63</v>
      </c>
      <c r="C14310" s="33">
        <v>4</v>
      </c>
      <c r="D14310" s="33" t="s">
        <v>910</v>
      </c>
      <c r="E14310" s="33"/>
      <c r="F14310" s="33">
        <v>10.4</v>
      </c>
      <c r="G14310" s="33">
        <v>25</v>
      </c>
      <c r="H14310" s="33">
        <v>0</v>
      </c>
      <c r="I14310" s="33"/>
      <c r="J14310" s="33" t="s">
        <v>911</v>
      </c>
      <c r="K14310" s="33">
        <v>25</v>
      </c>
      <c r="L14310" s="33">
        <v>15</v>
      </c>
      <c r="M14310" s="33">
        <v>10</v>
      </c>
      <c r="N14310" s="33">
        <v>0</v>
      </c>
      <c r="O14310" s="33">
        <v>0</v>
      </c>
      <c r="P14310" s="33">
        <v>0</v>
      </c>
      <c r="Q14310" s="33" t="s">
        <v>459</v>
      </c>
      <c r="R14310" s="33" t="s">
        <v>459</v>
      </c>
      <c r="S14310" s="33">
        <v>0</v>
      </c>
      <c r="T14310" s="33"/>
      <c r="U14310" s="33" t="s">
        <v>455</v>
      </c>
    </row>
    <row r="14311" spans="1:21" x14ac:dyDescent="0.25">
      <c r="A14311">
        <v>2017</v>
      </c>
      <c r="B14311" s="6" t="s">
        <v>63</v>
      </c>
      <c r="C14311" s="33">
        <v>5</v>
      </c>
      <c r="D14311" s="33" t="s">
        <v>910</v>
      </c>
      <c r="E14311" s="33"/>
      <c r="F14311" s="33">
        <v>10.4</v>
      </c>
      <c r="G14311" s="33">
        <v>5</v>
      </c>
      <c r="H14311" s="33">
        <v>0</v>
      </c>
      <c r="I14311" s="33"/>
      <c r="J14311" s="33" t="s">
        <v>807</v>
      </c>
      <c r="K14311" s="33">
        <v>5</v>
      </c>
      <c r="L14311" s="33">
        <v>5</v>
      </c>
      <c r="M14311" s="33">
        <v>5</v>
      </c>
      <c r="N14311" s="33">
        <v>0</v>
      </c>
      <c r="O14311" s="33">
        <v>0</v>
      </c>
      <c r="P14311" s="33">
        <v>0</v>
      </c>
      <c r="Q14311" s="33" t="s">
        <v>459</v>
      </c>
      <c r="R14311" s="33" t="s">
        <v>459</v>
      </c>
      <c r="S14311" s="33">
        <v>0</v>
      </c>
      <c r="T14311" s="33"/>
      <c r="U14311" s="33" t="s">
        <v>455</v>
      </c>
    </row>
    <row r="14312" spans="1:21" x14ac:dyDescent="0.25">
      <c r="A14312">
        <v>2017</v>
      </c>
      <c r="B14312" s="6" t="s">
        <v>63</v>
      </c>
      <c r="C14312" s="33">
        <v>6</v>
      </c>
      <c r="D14312" s="33" t="s">
        <v>910</v>
      </c>
      <c r="E14312" s="33"/>
      <c r="F14312" s="33">
        <v>10.4</v>
      </c>
      <c r="G14312" s="33">
        <v>20</v>
      </c>
      <c r="H14312" s="33">
        <v>0</v>
      </c>
      <c r="I14312" s="33"/>
      <c r="J14312" s="33" t="s">
        <v>815</v>
      </c>
      <c r="K14312" s="33">
        <v>40</v>
      </c>
      <c r="L14312" s="33">
        <v>35</v>
      </c>
      <c r="M14312" s="33">
        <v>30</v>
      </c>
      <c r="N14312" s="33">
        <v>0</v>
      </c>
      <c r="O14312" s="33">
        <v>0</v>
      </c>
      <c r="P14312" s="33">
        <v>0</v>
      </c>
      <c r="Q14312" s="33" t="s">
        <v>459</v>
      </c>
      <c r="R14312" s="33" t="s">
        <v>459</v>
      </c>
      <c r="S14312" s="33">
        <v>0</v>
      </c>
      <c r="T14312" s="33"/>
      <c r="U14312" s="33" t="s">
        <v>455</v>
      </c>
    </row>
    <row r="14313" spans="1:21" x14ac:dyDescent="0.25">
      <c r="A14313">
        <v>2017</v>
      </c>
      <c r="B14313" s="6" t="s">
        <v>63</v>
      </c>
      <c r="C14313" s="33">
        <v>7</v>
      </c>
      <c r="D14313" s="33" t="s">
        <v>910</v>
      </c>
      <c r="E14313" s="33"/>
      <c r="F14313" s="33">
        <v>10.4</v>
      </c>
      <c r="G14313" s="33">
        <v>15</v>
      </c>
      <c r="H14313" s="33">
        <v>0</v>
      </c>
      <c r="I14313" s="33"/>
      <c r="J14313" s="33" t="s">
        <v>803</v>
      </c>
      <c r="K14313" s="33">
        <v>20</v>
      </c>
      <c r="L14313" s="33">
        <v>20</v>
      </c>
      <c r="M14313" s="33">
        <v>15</v>
      </c>
      <c r="N14313" s="33">
        <v>0</v>
      </c>
      <c r="O14313" s="33">
        <v>0</v>
      </c>
      <c r="P14313" s="33">
        <v>0</v>
      </c>
      <c r="Q14313" s="33" t="s">
        <v>459</v>
      </c>
      <c r="R14313" s="33" t="s">
        <v>459</v>
      </c>
      <c r="S14313" s="33">
        <v>0</v>
      </c>
      <c r="T14313" s="33"/>
      <c r="U14313" s="33" t="s">
        <v>455</v>
      </c>
    </row>
    <row r="14314" spans="1:21" x14ac:dyDescent="0.25">
      <c r="A14314">
        <v>2017</v>
      </c>
      <c r="B14314" s="6" t="s">
        <v>63</v>
      </c>
      <c r="C14314" s="33">
        <v>8</v>
      </c>
      <c r="D14314" s="33" t="s">
        <v>910</v>
      </c>
      <c r="E14314" s="33"/>
      <c r="F14314" s="33">
        <v>10.4</v>
      </c>
      <c r="G14314" s="33">
        <v>15</v>
      </c>
      <c r="H14314" s="33">
        <v>0</v>
      </c>
      <c r="I14314" s="33"/>
      <c r="J14314" s="33" t="s">
        <v>807</v>
      </c>
      <c r="K14314" s="33">
        <v>25</v>
      </c>
      <c r="L14314" s="33">
        <v>15</v>
      </c>
      <c r="M14314" s="33">
        <v>5</v>
      </c>
      <c r="N14314" s="33">
        <v>0</v>
      </c>
      <c r="O14314" s="33">
        <v>0</v>
      </c>
      <c r="P14314" s="33">
        <v>0</v>
      </c>
      <c r="Q14314" s="33" t="s">
        <v>459</v>
      </c>
      <c r="R14314" s="33" t="s">
        <v>459</v>
      </c>
      <c r="S14314" s="33">
        <v>0</v>
      </c>
      <c r="T14314" s="33"/>
      <c r="U14314" s="33" t="s">
        <v>455</v>
      </c>
    </row>
    <row r="14315" spans="1:21" x14ac:dyDescent="0.25">
      <c r="A14315">
        <v>2017</v>
      </c>
      <c r="B14315" s="6" t="s">
        <v>63</v>
      </c>
      <c r="C14315" s="33">
        <v>9</v>
      </c>
      <c r="D14315" s="33" t="s">
        <v>910</v>
      </c>
      <c r="E14315" s="33"/>
      <c r="F14315" s="33">
        <v>10.4</v>
      </c>
      <c r="G14315" s="33">
        <v>20</v>
      </c>
      <c r="H14315" s="33">
        <v>0</v>
      </c>
      <c r="I14315" s="33"/>
      <c r="J14315" s="33" t="s">
        <v>815</v>
      </c>
      <c r="K14315" s="33">
        <v>25</v>
      </c>
      <c r="L14315" s="33">
        <v>20</v>
      </c>
      <c r="M14315" s="33">
        <v>10</v>
      </c>
      <c r="N14315" s="33">
        <v>0</v>
      </c>
      <c r="O14315" s="33">
        <v>0</v>
      </c>
      <c r="P14315" s="33">
        <v>0</v>
      </c>
      <c r="Q14315" s="33" t="s">
        <v>459</v>
      </c>
      <c r="R14315" s="33" t="s">
        <v>459</v>
      </c>
      <c r="S14315" s="33">
        <v>0</v>
      </c>
      <c r="T14315" s="33"/>
      <c r="U14315" s="33" t="s">
        <v>455</v>
      </c>
    </row>
    <row r="14316" spans="1:21" x14ac:dyDescent="0.25">
      <c r="A14316">
        <v>2017</v>
      </c>
      <c r="B14316" s="6" t="s">
        <v>63</v>
      </c>
      <c r="C14316" s="33">
        <v>10</v>
      </c>
      <c r="D14316" s="33" t="s">
        <v>910</v>
      </c>
      <c r="E14316" s="33"/>
      <c r="F14316" s="33">
        <v>10.4</v>
      </c>
      <c r="G14316" s="33">
        <v>15</v>
      </c>
      <c r="H14316" s="33">
        <v>0</v>
      </c>
      <c r="I14316" s="33"/>
      <c r="J14316" s="33" t="s">
        <v>911</v>
      </c>
      <c r="K14316" s="33">
        <v>15</v>
      </c>
      <c r="L14316" s="33">
        <v>10</v>
      </c>
      <c r="M14316" s="33">
        <v>10</v>
      </c>
      <c r="N14316" s="33">
        <v>0</v>
      </c>
      <c r="O14316" s="33">
        <v>0</v>
      </c>
      <c r="P14316" s="33">
        <v>0</v>
      </c>
      <c r="Q14316" s="33" t="s">
        <v>459</v>
      </c>
      <c r="R14316" s="33" t="s">
        <v>459</v>
      </c>
      <c r="S14316" s="33">
        <v>0</v>
      </c>
      <c r="T14316" s="33"/>
      <c r="U14316" s="33" t="s">
        <v>455</v>
      </c>
    </row>
    <row r="14317" spans="1:21" x14ac:dyDescent="0.25">
      <c r="A14317">
        <v>2017</v>
      </c>
      <c r="B14317" s="6" t="s">
        <v>63</v>
      </c>
      <c r="C14317" s="33">
        <v>11</v>
      </c>
      <c r="D14317" s="33" t="s">
        <v>910</v>
      </c>
      <c r="E14317" s="33"/>
      <c r="F14317" s="33">
        <v>10.4</v>
      </c>
      <c r="G14317" s="33">
        <v>5</v>
      </c>
      <c r="H14317" s="33">
        <v>0</v>
      </c>
      <c r="I14317" s="33"/>
      <c r="J14317" s="33" t="s">
        <v>803</v>
      </c>
      <c r="K14317" s="33">
        <v>5</v>
      </c>
      <c r="L14317" s="33">
        <v>5</v>
      </c>
      <c r="M14317" s="33">
        <v>5</v>
      </c>
      <c r="N14317" s="33">
        <v>0</v>
      </c>
      <c r="O14317" s="33">
        <v>0</v>
      </c>
      <c r="P14317" s="33">
        <v>0</v>
      </c>
      <c r="Q14317" s="33" t="s">
        <v>459</v>
      </c>
      <c r="R14317" s="33" t="s">
        <v>459</v>
      </c>
      <c r="S14317" s="33">
        <v>0</v>
      </c>
      <c r="T14317" s="33"/>
      <c r="U14317" s="33" t="s">
        <v>455</v>
      </c>
    </row>
    <row r="14318" spans="1:21" x14ac:dyDescent="0.25">
      <c r="A14318">
        <v>2017</v>
      </c>
      <c r="B14318" s="6" t="s">
        <v>63</v>
      </c>
      <c r="C14318" s="33">
        <v>12</v>
      </c>
      <c r="D14318" s="33" t="s">
        <v>910</v>
      </c>
      <c r="E14318" s="33"/>
      <c r="F14318" s="33">
        <v>10.4</v>
      </c>
      <c r="G14318" s="33">
        <v>10</v>
      </c>
      <c r="H14318" s="33">
        <v>0</v>
      </c>
      <c r="I14318" s="33"/>
      <c r="J14318" s="33" t="s">
        <v>911</v>
      </c>
      <c r="K14318" s="33">
        <v>15</v>
      </c>
      <c r="L14318" s="33">
        <v>10</v>
      </c>
      <c r="M14318" s="33">
        <v>5</v>
      </c>
      <c r="N14318" s="33">
        <v>0</v>
      </c>
      <c r="O14318" s="33">
        <v>0</v>
      </c>
      <c r="P14318" s="33">
        <v>0</v>
      </c>
      <c r="Q14318" s="33" t="s">
        <v>459</v>
      </c>
      <c r="R14318" s="33" t="s">
        <v>459</v>
      </c>
      <c r="S14318" s="33">
        <v>0</v>
      </c>
      <c r="T14318" s="33"/>
      <c r="U14318" s="33" t="s">
        <v>455</v>
      </c>
    </row>
    <row r="14319" spans="1:21" x14ac:dyDescent="0.25">
      <c r="A14319">
        <v>2017</v>
      </c>
      <c r="B14319" s="33" t="s">
        <v>75</v>
      </c>
      <c r="C14319" s="33">
        <v>1</v>
      </c>
      <c r="D14319" s="33" t="s">
        <v>910</v>
      </c>
      <c r="E14319" s="33">
        <v>1</v>
      </c>
      <c r="F14319" s="33">
        <v>10.4</v>
      </c>
      <c r="G14319" s="33">
        <v>15</v>
      </c>
      <c r="H14319" s="33">
        <v>0</v>
      </c>
      <c r="I14319" s="33">
        <v>192</v>
      </c>
      <c r="J14319" s="33" t="s">
        <v>814</v>
      </c>
      <c r="K14319" s="33">
        <v>15</v>
      </c>
      <c r="L14319" s="33">
        <v>10</v>
      </c>
      <c r="M14319" s="33">
        <v>5</v>
      </c>
      <c r="N14319" s="33">
        <v>0</v>
      </c>
      <c r="O14319" s="33">
        <v>0</v>
      </c>
      <c r="P14319" s="33">
        <v>0</v>
      </c>
      <c r="Q14319" s="33" t="s">
        <v>459</v>
      </c>
      <c r="R14319" s="33" t="s">
        <v>459</v>
      </c>
      <c r="S14319" s="33">
        <v>0</v>
      </c>
      <c r="T14319" s="33"/>
      <c r="U14319" s="33" t="s">
        <v>455</v>
      </c>
    </row>
    <row r="14320" spans="1:21" x14ac:dyDescent="0.25">
      <c r="A14320">
        <v>2017</v>
      </c>
      <c r="B14320" s="33" t="s">
        <v>75</v>
      </c>
      <c r="C14320" s="33">
        <v>2</v>
      </c>
      <c r="D14320" s="33" t="s">
        <v>910</v>
      </c>
      <c r="E14320" s="33"/>
      <c r="F14320" s="33">
        <v>10.4</v>
      </c>
      <c r="G14320" s="33">
        <v>15</v>
      </c>
      <c r="H14320" s="33">
        <v>0</v>
      </c>
      <c r="I14320" s="33"/>
      <c r="J14320" s="33" t="s">
        <v>828</v>
      </c>
      <c r="K14320" s="33">
        <v>15</v>
      </c>
      <c r="L14320" s="33">
        <v>7</v>
      </c>
      <c r="M14320" s="33">
        <v>5</v>
      </c>
      <c r="N14320" s="33">
        <v>0</v>
      </c>
      <c r="O14320" s="33">
        <v>0</v>
      </c>
      <c r="P14320" s="33">
        <v>0</v>
      </c>
      <c r="Q14320" s="33" t="s">
        <v>459</v>
      </c>
      <c r="R14320" s="33" t="s">
        <v>459</v>
      </c>
      <c r="S14320" s="33">
        <v>0</v>
      </c>
      <c r="T14320" s="33"/>
      <c r="U14320" s="33" t="s">
        <v>455</v>
      </c>
    </row>
    <row r="14321" spans="1:21" x14ac:dyDescent="0.25">
      <c r="A14321">
        <v>2017</v>
      </c>
      <c r="B14321" s="33" t="s">
        <v>75</v>
      </c>
      <c r="C14321" s="33">
        <v>3</v>
      </c>
      <c r="D14321" s="33" t="s">
        <v>910</v>
      </c>
      <c r="E14321" s="33"/>
      <c r="F14321" s="33">
        <v>10.4</v>
      </c>
      <c r="G14321" s="33">
        <v>22</v>
      </c>
      <c r="H14321" s="33">
        <v>0</v>
      </c>
      <c r="I14321" s="33"/>
      <c r="J14321" s="33" t="s">
        <v>828</v>
      </c>
      <c r="K14321" s="33">
        <v>20</v>
      </c>
      <c r="L14321" s="33">
        <v>15</v>
      </c>
      <c r="M14321" s="33">
        <v>10</v>
      </c>
      <c r="N14321" s="33">
        <v>0</v>
      </c>
      <c r="O14321" s="33">
        <v>0</v>
      </c>
      <c r="P14321" s="33">
        <v>0</v>
      </c>
      <c r="Q14321" s="33" t="s">
        <v>459</v>
      </c>
      <c r="R14321" s="33" t="s">
        <v>459</v>
      </c>
      <c r="S14321" s="33">
        <v>0</v>
      </c>
      <c r="T14321" s="33"/>
      <c r="U14321" s="33" t="s">
        <v>455</v>
      </c>
    </row>
    <row r="14322" spans="1:21" x14ac:dyDescent="0.25">
      <c r="A14322">
        <v>2017</v>
      </c>
      <c r="B14322" s="33" t="s">
        <v>75</v>
      </c>
      <c r="C14322" s="33">
        <v>4</v>
      </c>
      <c r="D14322" s="33" t="s">
        <v>910</v>
      </c>
      <c r="E14322" s="33"/>
      <c r="F14322" s="33">
        <v>10.4</v>
      </c>
      <c r="G14322" s="33">
        <v>15</v>
      </c>
      <c r="H14322" s="33">
        <v>0</v>
      </c>
      <c r="I14322" s="33"/>
      <c r="J14322" s="33" t="s">
        <v>911</v>
      </c>
      <c r="K14322" s="33">
        <v>15</v>
      </c>
      <c r="L14322" s="33">
        <v>5</v>
      </c>
      <c r="M14322" s="33">
        <v>5</v>
      </c>
      <c r="N14322" s="33">
        <v>0</v>
      </c>
      <c r="O14322" s="33">
        <v>0</v>
      </c>
      <c r="P14322" s="33">
        <v>0</v>
      </c>
      <c r="Q14322" s="33" t="s">
        <v>459</v>
      </c>
      <c r="R14322" s="33" t="s">
        <v>459</v>
      </c>
      <c r="S14322" s="33">
        <v>0</v>
      </c>
      <c r="T14322" s="33"/>
      <c r="U14322" s="33" t="s">
        <v>455</v>
      </c>
    </row>
    <row r="14323" spans="1:21" x14ac:dyDescent="0.25">
      <c r="A14323">
        <v>2017</v>
      </c>
      <c r="B14323" s="33" t="s">
        <v>75</v>
      </c>
      <c r="C14323" s="33">
        <v>5</v>
      </c>
      <c r="D14323" s="33" t="s">
        <v>910</v>
      </c>
      <c r="E14323" s="33"/>
      <c r="F14323" s="33">
        <v>10.4</v>
      </c>
      <c r="G14323" s="33">
        <v>25</v>
      </c>
      <c r="H14323" s="33">
        <v>0</v>
      </c>
      <c r="I14323" s="33"/>
      <c r="J14323" s="33" t="s">
        <v>911</v>
      </c>
      <c r="K14323" s="33">
        <v>25</v>
      </c>
      <c r="L14323" s="33">
        <v>25</v>
      </c>
      <c r="M14323" s="33">
        <v>25</v>
      </c>
      <c r="N14323" s="33">
        <v>0</v>
      </c>
      <c r="O14323" s="33">
        <v>0</v>
      </c>
      <c r="P14323" s="33">
        <v>0</v>
      </c>
      <c r="Q14323" s="33" t="s">
        <v>459</v>
      </c>
      <c r="R14323" s="33" t="s">
        <v>459</v>
      </c>
      <c r="S14323" s="33">
        <v>0</v>
      </c>
      <c r="T14323" s="33"/>
      <c r="U14323" s="33" t="s">
        <v>455</v>
      </c>
    </row>
    <row r="14324" spans="1:21" x14ac:dyDescent="0.25">
      <c r="A14324">
        <v>2017</v>
      </c>
      <c r="B14324" s="33" t="s">
        <v>75</v>
      </c>
      <c r="C14324" s="33">
        <v>6</v>
      </c>
      <c r="D14324" s="33" t="s">
        <v>910</v>
      </c>
      <c r="E14324" s="33"/>
      <c r="F14324" s="33">
        <v>10.4</v>
      </c>
      <c r="G14324" s="33">
        <v>25</v>
      </c>
      <c r="H14324" s="33">
        <v>0</v>
      </c>
      <c r="I14324" s="33"/>
      <c r="J14324" s="33" t="s">
        <v>911</v>
      </c>
      <c r="K14324" s="33">
        <v>40</v>
      </c>
      <c r="L14324" s="33">
        <v>25</v>
      </c>
      <c r="M14324" s="33">
        <v>30</v>
      </c>
      <c r="N14324" s="33">
        <v>0</v>
      </c>
      <c r="O14324" s="33">
        <v>0</v>
      </c>
      <c r="P14324" s="33">
        <v>0</v>
      </c>
      <c r="Q14324" s="33" t="s">
        <v>459</v>
      </c>
      <c r="R14324" s="33" t="s">
        <v>459</v>
      </c>
      <c r="S14324" s="33">
        <v>0</v>
      </c>
      <c r="T14324" s="33"/>
      <c r="U14324" s="33" t="s">
        <v>455</v>
      </c>
    </row>
    <row r="14325" spans="1:21" x14ac:dyDescent="0.25">
      <c r="A14325">
        <v>2017</v>
      </c>
      <c r="B14325" s="33" t="s">
        <v>75</v>
      </c>
      <c r="C14325" s="33">
        <v>1</v>
      </c>
      <c r="D14325" s="33" t="s">
        <v>910</v>
      </c>
      <c r="E14325" s="33">
        <v>2</v>
      </c>
      <c r="F14325" s="33">
        <v>10.3</v>
      </c>
      <c r="G14325" s="33">
        <v>28</v>
      </c>
      <c r="H14325" s="33">
        <v>0</v>
      </c>
      <c r="I14325" s="33">
        <v>75</v>
      </c>
      <c r="J14325" s="33" t="s">
        <v>846</v>
      </c>
      <c r="K14325" s="33">
        <v>50</v>
      </c>
      <c r="L14325" s="33">
        <v>40</v>
      </c>
      <c r="M14325" s="33">
        <v>40</v>
      </c>
      <c r="N14325" s="33">
        <v>0</v>
      </c>
      <c r="O14325" s="33">
        <v>0</v>
      </c>
      <c r="P14325" s="33">
        <v>0</v>
      </c>
      <c r="Q14325" s="33" t="s">
        <v>459</v>
      </c>
      <c r="R14325" s="33" t="s">
        <v>459</v>
      </c>
      <c r="S14325" s="33">
        <v>0</v>
      </c>
      <c r="T14325" s="33"/>
      <c r="U14325" s="33" t="s">
        <v>455</v>
      </c>
    </row>
    <row r="14326" spans="1:21" x14ac:dyDescent="0.25">
      <c r="A14326">
        <v>2017</v>
      </c>
      <c r="B14326" s="33" t="s">
        <v>75</v>
      </c>
      <c r="C14326" s="33">
        <v>2</v>
      </c>
      <c r="D14326" s="33" t="s">
        <v>910</v>
      </c>
      <c r="E14326" s="33"/>
      <c r="F14326" s="33">
        <v>10.3</v>
      </c>
      <c r="G14326" s="33">
        <v>7</v>
      </c>
      <c r="H14326" s="33">
        <v>0</v>
      </c>
      <c r="I14326" s="33"/>
      <c r="J14326" s="33" t="s">
        <v>911</v>
      </c>
      <c r="K14326" s="33">
        <v>15</v>
      </c>
      <c r="L14326" s="33">
        <v>10</v>
      </c>
      <c r="M14326" s="33">
        <v>10</v>
      </c>
      <c r="N14326" s="33">
        <v>0</v>
      </c>
      <c r="O14326" s="33">
        <v>0</v>
      </c>
      <c r="P14326" s="33">
        <v>0</v>
      </c>
      <c r="Q14326" s="33" t="s">
        <v>459</v>
      </c>
      <c r="R14326" s="33" t="s">
        <v>459</v>
      </c>
      <c r="S14326" s="33">
        <v>0</v>
      </c>
      <c r="T14326" s="33"/>
      <c r="U14326" s="33" t="s">
        <v>455</v>
      </c>
    </row>
    <row r="14327" spans="1:21" x14ac:dyDescent="0.25">
      <c r="A14327">
        <v>2017</v>
      </c>
      <c r="B14327" s="33" t="s">
        <v>75</v>
      </c>
      <c r="C14327" s="33">
        <v>3</v>
      </c>
      <c r="D14327" s="33" t="s">
        <v>910</v>
      </c>
      <c r="E14327" s="33"/>
      <c r="F14327" s="33">
        <v>10.3</v>
      </c>
      <c r="G14327" s="33">
        <v>5</v>
      </c>
      <c r="H14327" s="33">
        <v>0</v>
      </c>
      <c r="I14327" s="33"/>
      <c r="J14327" s="33" t="s">
        <v>802</v>
      </c>
      <c r="K14327" s="33">
        <v>20</v>
      </c>
      <c r="L14327" s="33">
        <v>20</v>
      </c>
      <c r="M14327" s="33">
        <v>15</v>
      </c>
      <c r="N14327" s="33">
        <v>0</v>
      </c>
      <c r="O14327" s="33">
        <v>0</v>
      </c>
      <c r="P14327" s="33">
        <v>0</v>
      </c>
      <c r="Q14327" s="33" t="s">
        <v>459</v>
      </c>
      <c r="R14327" s="33" t="s">
        <v>459</v>
      </c>
      <c r="S14327" s="33">
        <v>0</v>
      </c>
      <c r="T14327" s="33"/>
      <c r="U14327" s="33" t="s">
        <v>455</v>
      </c>
    </row>
    <row r="14328" spans="1:21" x14ac:dyDescent="0.25">
      <c r="A14328">
        <v>2017</v>
      </c>
      <c r="B14328" s="33" t="s">
        <v>75</v>
      </c>
      <c r="C14328" s="33">
        <v>4</v>
      </c>
      <c r="D14328" s="33" t="s">
        <v>910</v>
      </c>
      <c r="E14328" s="33"/>
      <c r="F14328" s="33">
        <v>10.3</v>
      </c>
      <c r="G14328" s="33">
        <v>5</v>
      </c>
      <c r="H14328" s="33">
        <v>0</v>
      </c>
      <c r="I14328" s="33"/>
      <c r="J14328" s="33" t="s">
        <v>911</v>
      </c>
      <c r="K14328" s="33">
        <v>5</v>
      </c>
      <c r="L14328" s="33">
        <v>5</v>
      </c>
      <c r="M14328" s="33">
        <v>3</v>
      </c>
      <c r="N14328" s="33">
        <v>0</v>
      </c>
      <c r="O14328" s="33">
        <v>0</v>
      </c>
      <c r="P14328" s="33">
        <v>0</v>
      </c>
      <c r="Q14328" s="33" t="s">
        <v>459</v>
      </c>
      <c r="R14328" s="33" t="s">
        <v>459</v>
      </c>
      <c r="S14328" s="33">
        <v>0</v>
      </c>
      <c r="T14328" s="33"/>
      <c r="U14328" s="33" t="s">
        <v>455</v>
      </c>
    </row>
    <row r="14329" spans="1:21" x14ac:dyDescent="0.25">
      <c r="A14329">
        <v>2017</v>
      </c>
      <c r="B14329" s="33" t="s">
        <v>75</v>
      </c>
      <c r="C14329" s="33">
        <v>5</v>
      </c>
      <c r="D14329" s="33" t="s">
        <v>910</v>
      </c>
      <c r="E14329" s="33"/>
      <c r="F14329" s="33">
        <v>10.3</v>
      </c>
      <c r="G14329" s="33">
        <v>10</v>
      </c>
      <c r="H14329" s="33">
        <v>0</v>
      </c>
      <c r="I14329" s="33"/>
      <c r="J14329" s="33" t="s">
        <v>911</v>
      </c>
      <c r="K14329" s="33">
        <v>10</v>
      </c>
      <c r="L14329" s="33">
        <v>10</v>
      </c>
      <c r="M14329" s="33">
        <v>2</v>
      </c>
      <c r="N14329" s="33">
        <v>0</v>
      </c>
      <c r="O14329" s="33">
        <v>0</v>
      </c>
      <c r="P14329" s="33">
        <v>0</v>
      </c>
      <c r="Q14329" s="33" t="s">
        <v>459</v>
      </c>
      <c r="R14329" s="33" t="s">
        <v>459</v>
      </c>
      <c r="S14329" s="33">
        <v>0</v>
      </c>
      <c r="T14329" s="33"/>
      <c r="U14329" s="33" t="s">
        <v>455</v>
      </c>
    </row>
    <row r="14330" spans="1:21" x14ac:dyDescent="0.25">
      <c r="A14330">
        <v>2017</v>
      </c>
      <c r="B14330" s="33" t="s">
        <v>75</v>
      </c>
      <c r="C14330" s="33">
        <v>6</v>
      </c>
      <c r="D14330" s="33" t="s">
        <v>910</v>
      </c>
      <c r="E14330" s="33"/>
      <c r="F14330" s="33">
        <v>10.3</v>
      </c>
      <c r="G14330" s="33">
        <v>15</v>
      </c>
      <c r="H14330" s="33">
        <v>0</v>
      </c>
      <c r="I14330" s="33"/>
      <c r="J14330" s="33" t="s">
        <v>843</v>
      </c>
      <c r="K14330" s="33">
        <v>15</v>
      </c>
      <c r="L14330" s="33">
        <v>10</v>
      </c>
      <c r="M14330" s="33">
        <v>10</v>
      </c>
      <c r="N14330" s="33">
        <v>0</v>
      </c>
      <c r="O14330" s="33">
        <v>0</v>
      </c>
      <c r="P14330" s="33">
        <v>0</v>
      </c>
      <c r="Q14330" s="33" t="s">
        <v>459</v>
      </c>
      <c r="R14330" s="33" t="s">
        <v>459</v>
      </c>
      <c r="S14330" s="33">
        <v>0</v>
      </c>
      <c r="T14330" s="33"/>
      <c r="U14330" s="33" t="s">
        <v>455</v>
      </c>
    </row>
    <row r="14331" spans="1:21" x14ac:dyDescent="0.25">
      <c r="A14331">
        <v>2017</v>
      </c>
      <c r="B14331" s="33" t="s">
        <v>75</v>
      </c>
      <c r="C14331" s="33">
        <v>7</v>
      </c>
      <c r="D14331" s="33" t="s">
        <v>910</v>
      </c>
      <c r="E14331" s="33" t="s">
        <v>74</v>
      </c>
      <c r="F14331" s="33">
        <v>10.3</v>
      </c>
      <c r="G14331" s="33">
        <v>5</v>
      </c>
      <c r="H14331" s="33">
        <v>0</v>
      </c>
      <c r="I14331" s="33"/>
      <c r="J14331" s="33" t="s">
        <v>911</v>
      </c>
      <c r="K14331" s="33">
        <v>15</v>
      </c>
      <c r="L14331" s="33">
        <v>5</v>
      </c>
      <c r="M14331" s="33">
        <v>3</v>
      </c>
      <c r="N14331" s="33">
        <v>0</v>
      </c>
      <c r="O14331" s="33">
        <v>0</v>
      </c>
      <c r="P14331" s="33">
        <v>0</v>
      </c>
      <c r="Q14331" s="33" t="s">
        <v>459</v>
      </c>
      <c r="R14331" s="33" t="s">
        <v>459</v>
      </c>
      <c r="S14331" s="33">
        <v>0</v>
      </c>
      <c r="T14331" s="33"/>
      <c r="U14331" s="33" t="s">
        <v>455</v>
      </c>
    </row>
    <row r="14332" spans="1:21" x14ac:dyDescent="0.25">
      <c r="A14332">
        <v>2017</v>
      </c>
      <c r="B14332" s="33" t="s">
        <v>75</v>
      </c>
      <c r="C14332" s="33">
        <v>1</v>
      </c>
      <c r="D14332" s="33" t="s">
        <v>910</v>
      </c>
      <c r="E14332" s="33">
        <v>3</v>
      </c>
      <c r="F14332" s="33">
        <v>10.3</v>
      </c>
      <c r="G14332" s="33">
        <v>5</v>
      </c>
      <c r="H14332" s="33">
        <v>0</v>
      </c>
      <c r="I14332" s="33">
        <v>141</v>
      </c>
      <c r="J14332" s="33" t="s">
        <v>846</v>
      </c>
      <c r="K14332" s="33">
        <v>40</v>
      </c>
      <c r="L14332" s="33">
        <v>35</v>
      </c>
      <c r="M14332" s="33">
        <v>15</v>
      </c>
      <c r="N14332" s="33">
        <v>0</v>
      </c>
      <c r="O14332" s="33">
        <v>0</v>
      </c>
      <c r="P14332" s="33">
        <v>0</v>
      </c>
      <c r="Q14332" s="33" t="s">
        <v>459</v>
      </c>
      <c r="R14332" s="33" t="s">
        <v>459</v>
      </c>
      <c r="S14332" s="33">
        <v>0</v>
      </c>
      <c r="T14332" s="33"/>
      <c r="U14332" s="33" t="s">
        <v>455</v>
      </c>
    </row>
    <row r="14333" spans="1:21" x14ac:dyDescent="0.25">
      <c r="A14333">
        <v>2017</v>
      </c>
      <c r="B14333" s="33" t="s">
        <v>75</v>
      </c>
      <c r="C14333" s="33">
        <v>2</v>
      </c>
      <c r="D14333" s="33" t="s">
        <v>910</v>
      </c>
      <c r="E14333" s="33"/>
      <c r="F14333" s="33">
        <v>10.3</v>
      </c>
      <c r="G14333" s="33">
        <v>10</v>
      </c>
      <c r="H14333" s="33">
        <v>0</v>
      </c>
      <c r="I14333" s="33"/>
      <c r="J14333" s="33" t="s">
        <v>911</v>
      </c>
      <c r="K14333" s="33">
        <v>15</v>
      </c>
      <c r="L14333" s="33">
        <v>10</v>
      </c>
      <c r="M14333" s="33">
        <v>10</v>
      </c>
      <c r="N14333" s="33">
        <v>0</v>
      </c>
      <c r="O14333" s="33">
        <v>0</v>
      </c>
      <c r="P14333" s="33">
        <v>0</v>
      </c>
      <c r="Q14333" s="33" t="s">
        <v>459</v>
      </c>
      <c r="R14333" s="33" t="s">
        <v>459</v>
      </c>
      <c r="S14333" s="33">
        <v>0</v>
      </c>
      <c r="T14333" s="33"/>
      <c r="U14333" s="33" t="s">
        <v>455</v>
      </c>
    </row>
    <row r="14334" spans="1:21" x14ac:dyDescent="0.25">
      <c r="A14334">
        <v>2017</v>
      </c>
      <c r="B14334" s="33" t="s">
        <v>75</v>
      </c>
      <c r="C14334" s="33">
        <v>3</v>
      </c>
      <c r="D14334" s="33" t="s">
        <v>910</v>
      </c>
      <c r="E14334" s="33"/>
      <c r="F14334" s="33">
        <v>10.3</v>
      </c>
      <c r="G14334" s="33">
        <v>5</v>
      </c>
      <c r="H14334" s="33">
        <v>0</v>
      </c>
      <c r="I14334" s="33"/>
      <c r="J14334" s="33" t="s">
        <v>829</v>
      </c>
      <c r="K14334" s="33">
        <v>6</v>
      </c>
      <c r="L14334" s="33">
        <v>5</v>
      </c>
      <c r="M14334" s="33">
        <v>3</v>
      </c>
      <c r="N14334" s="33">
        <v>0</v>
      </c>
      <c r="O14334" s="33">
        <v>0</v>
      </c>
      <c r="P14334" s="33">
        <v>0</v>
      </c>
      <c r="Q14334" s="33" t="s">
        <v>459</v>
      </c>
      <c r="R14334" s="33" t="s">
        <v>459</v>
      </c>
      <c r="S14334" s="33">
        <v>0</v>
      </c>
      <c r="T14334" s="33"/>
      <c r="U14334" s="33" t="s">
        <v>455</v>
      </c>
    </row>
    <row r="14335" spans="1:21" x14ac:dyDescent="0.25">
      <c r="A14335">
        <v>2017</v>
      </c>
      <c r="B14335" s="33" t="s">
        <v>75</v>
      </c>
      <c r="C14335" s="33">
        <v>4</v>
      </c>
      <c r="D14335" s="33" t="s">
        <v>910</v>
      </c>
      <c r="E14335" s="33"/>
      <c r="F14335" s="33">
        <v>10.3</v>
      </c>
      <c r="G14335" s="33">
        <v>5</v>
      </c>
      <c r="H14335" s="33">
        <v>0</v>
      </c>
      <c r="I14335" s="33"/>
      <c r="J14335" s="33" t="s">
        <v>802</v>
      </c>
      <c r="K14335" s="33">
        <v>5</v>
      </c>
      <c r="L14335" s="33">
        <v>3</v>
      </c>
      <c r="M14335" s="33">
        <v>3</v>
      </c>
      <c r="N14335" s="33">
        <v>0</v>
      </c>
      <c r="O14335" s="33">
        <v>0</v>
      </c>
      <c r="P14335" s="33">
        <v>0</v>
      </c>
      <c r="Q14335" s="33" t="s">
        <v>459</v>
      </c>
      <c r="R14335" s="33" t="s">
        <v>459</v>
      </c>
      <c r="S14335" s="33">
        <v>0</v>
      </c>
      <c r="T14335" s="33"/>
      <c r="U14335" s="33" t="s">
        <v>455</v>
      </c>
    </row>
    <row r="14336" spans="1:21" x14ac:dyDescent="0.25">
      <c r="A14336">
        <v>2017</v>
      </c>
      <c r="B14336" s="33" t="s">
        <v>75</v>
      </c>
      <c r="C14336" s="33">
        <v>5</v>
      </c>
      <c r="D14336" s="33" t="s">
        <v>910</v>
      </c>
      <c r="E14336" s="33"/>
      <c r="F14336" s="33">
        <v>10.3</v>
      </c>
      <c r="G14336" s="33">
        <v>10</v>
      </c>
      <c r="H14336" s="33">
        <v>0</v>
      </c>
      <c r="I14336" s="33"/>
      <c r="J14336" s="33" t="s">
        <v>802</v>
      </c>
      <c r="K14336" s="33">
        <v>15</v>
      </c>
      <c r="L14336" s="33">
        <v>10</v>
      </c>
      <c r="M14336" s="33">
        <v>10</v>
      </c>
      <c r="N14336" s="33">
        <v>0</v>
      </c>
      <c r="O14336" s="33">
        <v>0</v>
      </c>
      <c r="P14336" s="33">
        <v>0</v>
      </c>
      <c r="Q14336" s="33" t="s">
        <v>459</v>
      </c>
      <c r="R14336" s="33" t="s">
        <v>459</v>
      </c>
      <c r="S14336" s="33">
        <v>0</v>
      </c>
      <c r="T14336" s="33"/>
      <c r="U14336" s="33" t="s">
        <v>455</v>
      </c>
    </row>
    <row r="14337" spans="1:21" x14ac:dyDescent="0.25">
      <c r="A14337">
        <v>2017</v>
      </c>
      <c r="B14337" s="33" t="s">
        <v>75</v>
      </c>
      <c r="C14337" s="33">
        <v>6</v>
      </c>
      <c r="D14337" s="33" t="s">
        <v>910</v>
      </c>
      <c r="E14337" s="33"/>
      <c r="F14337" s="33">
        <v>10.3</v>
      </c>
      <c r="G14337" s="33">
        <v>5</v>
      </c>
      <c r="H14337" s="33">
        <v>0</v>
      </c>
      <c r="I14337" s="33"/>
      <c r="J14337" s="33" t="s">
        <v>802</v>
      </c>
      <c r="K14337" s="33">
        <v>35</v>
      </c>
      <c r="L14337" s="33">
        <v>30</v>
      </c>
      <c r="M14337" s="33">
        <v>5</v>
      </c>
      <c r="N14337" s="33">
        <v>0</v>
      </c>
      <c r="O14337" s="33">
        <v>0</v>
      </c>
      <c r="P14337" s="33">
        <v>0</v>
      </c>
      <c r="Q14337" s="33" t="s">
        <v>459</v>
      </c>
      <c r="R14337" s="33" t="s">
        <v>459</v>
      </c>
      <c r="S14337" s="33">
        <v>0</v>
      </c>
      <c r="T14337" s="33"/>
      <c r="U14337" s="33" t="s">
        <v>455</v>
      </c>
    </row>
    <row r="14338" spans="1:21" x14ac:dyDescent="0.25">
      <c r="A14338">
        <v>2017</v>
      </c>
      <c r="B14338" s="33" t="s">
        <v>75</v>
      </c>
      <c r="C14338" s="33">
        <v>7</v>
      </c>
      <c r="D14338" s="33" t="s">
        <v>910</v>
      </c>
      <c r="E14338" s="33"/>
      <c r="F14338" s="33">
        <v>10.3</v>
      </c>
      <c r="G14338" s="33">
        <v>5</v>
      </c>
      <c r="H14338" s="33">
        <v>0</v>
      </c>
      <c r="I14338" s="33"/>
      <c r="J14338" s="33" t="s">
        <v>911</v>
      </c>
      <c r="K14338" s="33">
        <v>5</v>
      </c>
      <c r="L14338" s="33">
        <v>5</v>
      </c>
      <c r="M14338" s="33">
        <v>5</v>
      </c>
      <c r="N14338" s="33">
        <v>0</v>
      </c>
      <c r="O14338" s="33">
        <v>0</v>
      </c>
      <c r="P14338" s="33">
        <v>0</v>
      </c>
      <c r="Q14338" s="33" t="s">
        <v>459</v>
      </c>
      <c r="R14338" s="33" t="s">
        <v>459</v>
      </c>
      <c r="S14338" s="33">
        <v>0</v>
      </c>
      <c r="T14338" s="33"/>
      <c r="U14338" s="33" t="s">
        <v>455</v>
      </c>
    </row>
    <row r="14339" spans="1:21" x14ac:dyDescent="0.25">
      <c r="A14339">
        <v>2017</v>
      </c>
      <c r="B14339" s="33" t="s">
        <v>75</v>
      </c>
      <c r="C14339" s="33">
        <v>8</v>
      </c>
      <c r="D14339" s="33" t="s">
        <v>910</v>
      </c>
      <c r="E14339" s="33"/>
      <c r="F14339" s="33">
        <v>10.3</v>
      </c>
      <c r="G14339" s="33">
        <v>10</v>
      </c>
      <c r="H14339" s="33">
        <v>0</v>
      </c>
      <c r="I14339" s="33"/>
      <c r="J14339" s="33" t="s">
        <v>911</v>
      </c>
      <c r="K14339" s="33">
        <v>10</v>
      </c>
      <c r="L14339" s="33">
        <v>10</v>
      </c>
      <c r="M14339" s="33">
        <v>15</v>
      </c>
      <c r="N14339" s="33">
        <v>0</v>
      </c>
      <c r="O14339" s="33">
        <v>0</v>
      </c>
      <c r="P14339" s="33">
        <v>0</v>
      </c>
      <c r="Q14339" s="33" t="s">
        <v>459</v>
      </c>
      <c r="R14339" s="33" t="s">
        <v>459</v>
      </c>
      <c r="S14339" s="33">
        <v>0</v>
      </c>
      <c r="T14339" s="33"/>
      <c r="U14339" s="33" t="s">
        <v>455</v>
      </c>
    </row>
    <row r="14340" spans="1:21" x14ac:dyDescent="0.25">
      <c r="A14340">
        <v>2017</v>
      </c>
      <c r="B14340" s="33" t="s">
        <v>75</v>
      </c>
      <c r="C14340" s="33">
        <v>9</v>
      </c>
      <c r="D14340" s="33" t="s">
        <v>910</v>
      </c>
      <c r="E14340" s="33"/>
      <c r="F14340" s="33">
        <v>10.3</v>
      </c>
      <c r="G14340" s="33">
        <v>5</v>
      </c>
      <c r="H14340" s="33">
        <v>0</v>
      </c>
      <c r="I14340" s="33"/>
      <c r="J14340" s="33" t="s">
        <v>911</v>
      </c>
      <c r="K14340" s="33">
        <v>5</v>
      </c>
      <c r="L14340" s="33">
        <v>5</v>
      </c>
      <c r="M14340" s="33">
        <v>5</v>
      </c>
      <c r="N14340" s="33">
        <v>0</v>
      </c>
      <c r="O14340" s="33">
        <v>0</v>
      </c>
      <c r="P14340" s="33">
        <v>0</v>
      </c>
      <c r="Q14340" s="33" t="s">
        <v>459</v>
      </c>
      <c r="R14340" s="33" t="s">
        <v>459</v>
      </c>
      <c r="S14340" s="33">
        <v>0</v>
      </c>
      <c r="T14340" s="33"/>
      <c r="U14340" s="33" t="s">
        <v>455</v>
      </c>
    </row>
    <row r="14341" spans="1:21" x14ac:dyDescent="0.25">
      <c r="A14341">
        <v>2017</v>
      </c>
      <c r="B14341" s="33" t="s">
        <v>75</v>
      </c>
      <c r="C14341" s="33">
        <v>10</v>
      </c>
      <c r="D14341" s="33" t="s">
        <v>910</v>
      </c>
      <c r="E14341" s="33"/>
      <c r="F14341" s="33">
        <v>10.3</v>
      </c>
      <c r="G14341" s="33">
        <v>20</v>
      </c>
      <c r="H14341" s="33">
        <v>0</v>
      </c>
      <c r="I14341" s="33"/>
      <c r="J14341" s="33" t="s">
        <v>911</v>
      </c>
      <c r="K14341" s="33">
        <v>20</v>
      </c>
      <c r="L14341" s="33">
        <v>15</v>
      </c>
      <c r="M14341" s="33">
        <v>3</v>
      </c>
      <c r="N14341" s="33">
        <v>0</v>
      </c>
      <c r="O14341" s="33">
        <v>0</v>
      </c>
      <c r="P14341" s="33">
        <v>0</v>
      </c>
      <c r="Q14341" s="33" t="s">
        <v>459</v>
      </c>
      <c r="R14341" s="33" t="s">
        <v>459</v>
      </c>
      <c r="S14341" s="33">
        <v>0</v>
      </c>
      <c r="T14341" s="33"/>
      <c r="U14341" s="33" t="s">
        <v>455</v>
      </c>
    </row>
    <row r="14342" spans="1:21" x14ac:dyDescent="0.25">
      <c r="A14342">
        <v>2017</v>
      </c>
      <c r="B14342" s="33" t="s">
        <v>75</v>
      </c>
      <c r="C14342" s="33">
        <v>11</v>
      </c>
      <c r="D14342" s="33" t="s">
        <v>910</v>
      </c>
      <c r="E14342" s="33"/>
      <c r="F14342" s="33">
        <v>10.3</v>
      </c>
      <c r="G14342" s="33">
        <v>5</v>
      </c>
      <c r="H14342" s="33">
        <v>0</v>
      </c>
      <c r="I14342" s="33"/>
      <c r="J14342" s="33" t="s">
        <v>911</v>
      </c>
      <c r="K14342" s="33">
        <v>15</v>
      </c>
      <c r="L14342" s="33">
        <v>5</v>
      </c>
      <c r="M14342" s="33">
        <v>5</v>
      </c>
      <c r="N14342" s="33">
        <v>0</v>
      </c>
      <c r="O14342" s="33">
        <v>0</v>
      </c>
      <c r="P14342" s="33">
        <v>0</v>
      </c>
      <c r="Q14342" s="33" t="s">
        <v>459</v>
      </c>
      <c r="R14342" s="33" t="s">
        <v>459</v>
      </c>
      <c r="S14342" s="33">
        <v>0</v>
      </c>
      <c r="T14342" s="33"/>
      <c r="U14342" s="33" t="s">
        <v>455</v>
      </c>
    </row>
    <row r="14343" spans="1:21" x14ac:dyDescent="0.25">
      <c r="A14343">
        <v>2017</v>
      </c>
      <c r="B14343" s="33" t="s">
        <v>75</v>
      </c>
      <c r="C14343" s="33">
        <v>12</v>
      </c>
      <c r="D14343" s="33" t="s">
        <v>910</v>
      </c>
      <c r="E14343" s="33"/>
      <c r="F14343" s="33">
        <v>10.3</v>
      </c>
      <c r="G14343" s="33">
        <v>10</v>
      </c>
      <c r="H14343" s="33">
        <v>0</v>
      </c>
      <c r="I14343" s="33"/>
      <c r="J14343" s="33" t="s">
        <v>911</v>
      </c>
      <c r="K14343" s="33">
        <v>10</v>
      </c>
      <c r="L14343" s="33">
        <v>10</v>
      </c>
      <c r="M14343" s="33">
        <v>5</v>
      </c>
      <c r="N14343" s="33">
        <v>0</v>
      </c>
      <c r="O14343" s="33">
        <v>0</v>
      </c>
      <c r="P14343" s="33">
        <v>0</v>
      </c>
      <c r="Q14343" s="33" t="s">
        <v>459</v>
      </c>
      <c r="R14343" s="33" t="s">
        <v>459</v>
      </c>
      <c r="S14343" s="33">
        <v>0</v>
      </c>
      <c r="T14343" s="33"/>
      <c r="U14343" s="33" t="s">
        <v>455</v>
      </c>
    </row>
    <row r="14344" spans="1:21" x14ac:dyDescent="0.25">
      <c r="A14344">
        <v>2017</v>
      </c>
      <c r="B14344" s="33" t="s">
        <v>75</v>
      </c>
      <c r="C14344" s="33">
        <v>13</v>
      </c>
      <c r="D14344" s="33" t="s">
        <v>910</v>
      </c>
      <c r="E14344" s="33"/>
      <c r="F14344" s="33">
        <v>10.3</v>
      </c>
      <c r="G14344" s="33">
        <v>5</v>
      </c>
      <c r="H14344" s="33">
        <v>0</v>
      </c>
      <c r="I14344" s="33"/>
      <c r="J14344" s="33" t="s">
        <v>911</v>
      </c>
      <c r="K14344" s="33">
        <v>10</v>
      </c>
      <c r="L14344" s="33">
        <v>10</v>
      </c>
      <c r="M14344" s="33">
        <v>5</v>
      </c>
      <c r="N14344" s="33">
        <v>0</v>
      </c>
      <c r="O14344" s="33">
        <v>0</v>
      </c>
      <c r="P14344" s="33">
        <v>0</v>
      </c>
      <c r="Q14344" s="33" t="s">
        <v>459</v>
      </c>
      <c r="R14344" s="33" t="s">
        <v>459</v>
      </c>
      <c r="S14344" s="33">
        <v>0</v>
      </c>
      <c r="T14344" s="33"/>
      <c r="U14344" s="33" t="s">
        <v>455</v>
      </c>
    </row>
    <row r="14345" spans="1:21" x14ac:dyDescent="0.25">
      <c r="A14345">
        <v>2017</v>
      </c>
      <c r="B14345" s="33" t="s">
        <v>75</v>
      </c>
      <c r="C14345" s="33">
        <v>14</v>
      </c>
      <c r="D14345" s="33" t="s">
        <v>910</v>
      </c>
      <c r="E14345" s="33"/>
      <c r="F14345" s="33">
        <v>10.3</v>
      </c>
      <c r="G14345" s="33">
        <v>15</v>
      </c>
      <c r="H14345" s="33">
        <v>0</v>
      </c>
      <c r="I14345" s="33"/>
      <c r="J14345" s="33" t="s">
        <v>911</v>
      </c>
      <c r="K14345" s="33">
        <v>15</v>
      </c>
      <c r="L14345" s="33">
        <v>10</v>
      </c>
      <c r="M14345" s="33">
        <v>10</v>
      </c>
      <c r="N14345" s="33">
        <v>0</v>
      </c>
      <c r="O14345" s="33">
        <v>0</v>
      </c>
      <c r="P14345" s="33">
        <v>0</v>
      </c>
      <c r="Q14345" s="33" t="s">
        <v>459</v>
      </c>
      <c r="R14345" s="33" t="s">
        <v>459</v>
      </c>
      <c r="S14345" s="33">
        <v>0</v>
      </c>
      <c r="T14345" s="33"/>
      <c r="U14345" s="33" t="s">
        <v>455</v>
      </c>
    </row>
    <row r="14346" spans="1:21" x14ac:dyDescent="0.25">
      <c r="A14346">
        <v>2017</v>
      </c>
      <c r="B14346" s="33" t="s">
        <v>75</v>
      </c>
      <c r="C14346" s="33">
        <v>15</v>
      </c>
      <c r="D14346" s="33" t="s">
        <v>910</v>
      </c>
      <c r="E14346" s="33"/>
      <c r="F14346" s="33">
        <v>10.3</v>
      </c>
      <c r="G14346" s="33">
        <v>2</v>
      </c>
      <c r="H14346" s="33">
        <v>0</v>
      </c>
      <c r="I14346" s="33"/>
      <c r="J14346" s="33" t="s">
        <v>911</v>
      </c>
      <c r="K14346" s="33">
        <v>5</v>
      </c>
      <c r="L14346" s="33">
        <v>5</v>
      </c>
      <c r="M14346" s="33">
        <v>3</v>
      </c>
      <c r="N14346" s="33">
        <v>0</v>
      </c>
      <c r="O14346" s="33">
        <v>0</v>
      </c>
      <c r="P14346" s="33">
        <v>0</v>
      </c>
      <c r="Q14346" s="33" t="s">
        <v>459</v>
      </c>
      <c r="R14346" s="33" t="s">
        <v>459</v>
      </c>
      <c r="S14346" s="33">
        <v>0</v>
      </c>
      <c r="T14346" s="33"/>
      <c r="U14346" s="33" t="s">
        <v>455</v>
      </c>
    </row>
    <row r="14347" spans="1:21" x14ac:dyDescent="0.25">
      <c r="A14347">
        <v>2017</v>
      </c>
      <c r="B14347" s="33" t="s">
        <v>75</v>
      </c>
      <c r="C14347" s="33">
        <v>16</v>
      </c>
      <c r="D14347" s="33" t="s">
        <v>910</v>
      </c>
      <c r="E14347" s="33"/>
      <c r="F14347" s="33">
        <v>10.3</v>
      </c>
      <c r="G14347" s="33">
        <v>5</v>
      </c>
      <c r="H14347" s="33">
        <v>0</v>
      </c>
      <c r="I14347" s="33"/>
      <c r="J14347" s="33" t="s">
        <v>911</v>
      </c>
      <c r="K14347" s="33">
        <v>5</v>
      </c>
      <c r="L14347" s="33">
        <v>5</v>
      </c>
      <c r="M14347" s="33">
        <v>2</v>
      </c>
      <c r="N14347" s="33">
        <v>0</v>
      </c>
      <c r="O14347" s="33">
        <v>0</v>
      </c>
      <c r="P14347" s="33">
        <v>0</v>
      </c>
      <c r="Q14347" s="33" t="s">
        <v>459</v>
      </c>
      <c r="R14347" s="33" t="s">
        <v>459</v>
      </c>
      <c r="S14347" s="33">
        <v>0</v>
      </c>
      <c r="T14347" s="33"/>
      <c r="U14347" s="33" t="s">
        <v>455</v>
      </c>
    </row>
    <row r="14348" spans="1:21" x14ac:dyDescent="0.25">
      <c r="A14348">
        <v>2017</v>
      </c>
      <c r="B14348" s="33" t="s">
        <v>75</v>
      </c>
      <c r="C14348" s="33">
        <v>17</v>
      </c>
      <c r="D14348" s="33" t="s">
        <v>910</v>
      </c>
      <c r="E14348" s="33"/>
      <c r="F14348" s="33">
        <v>10.3</v>
      </c>
      <c r="G14348" s="33">
        <v>10</v>
      </c>
      <c r="H14348" s="33">
        <v>0</v>
      </c>
      <c r="I14348" s="33"/>
      <c r="J14348" s="33" t="s">
        <v>911</v>
      </c>
      <c r="K14348" s="33">
        <v>10</v>
      </c>
      <c r="L14348" s="33">
        <v>10</v>
      </c>
      <c r="M14348" s="33">
        <v>3</v>
      </c>
      <c r="N14348" s="33">
        <v>0</v>
      </c>
      <c r="O14348" s="33">
        <v>0</v>
      </c>
      <c r="P14348" s="33">
        <v>0</v>
      </c>
      <c r="Q14348" s="33" t="s">
        <v>459</v>
      </c>
      <c r="R14348" s="33" t="s">
        <v>459</v>
      </c>
      <c r="S14348" s="33">
        <v>0</v>
      </c>
      <c r="T14348" s="33"/>
      <c r="U14348" s="33" t="s">
        <v>455</v>
      </c>
    </row>
    <row r="14349" spans="1:21" x14ac:dyDescent="0.25">
      <c r="A14349">
        <v>2017</v>
      </c>
      <c r="B14349" s="33" t="s">
        <v>75</v>
      </c>
      <c r="C14349" s="33">
        <v>18</v>
      </c>
      <c r="D14349" s="33" t="s">
        <v>910</v>
      </c>
      <c r="E14349" s="33"/>
      <c r="F14349" s="33">
        <v>10.3</v>
      </c>
      <c r="G14349" s="33">
        <v>4</v>
      </c>
      <c r="H14349" s="33">
        <v>0</v>
      </c>
      <c r="I14349" s="33"/>
      <c r="J14349" s="33" t="s">
        <v>911</v>
      </c>
      <c r="K14349" s="33">
        <v>10</v>
      </c>
      <c r="L14349" s="33">
        <v>10</v>
      </c>
      <c r="M14349" s="33">
        <v>4</v>
      </c>
      <c r="N14349" s="33">
        <v>0</v>
      </c>
      <c r="O14349" s="33">
        <v>0</v>
      </c>
      <c r="P14349" s="33">
        <v>0</v>
      </c>
      <c r="Q14349" s="33" t="s">
        <v>459</v>
      </c>
      <c r="R14349" s="33" t="s">
        <v>459</v>
      </c>
      <c r="S14349" s="33">
        <v>0</v>
      </c>
      <c r="T14349" s="33"/>
      <c r="U14349" s="33" t="s">
        <v>455</v>
      </c>
    </row>
    <row r="14350" spans="1:21" x14ac:dyDescent="0.25">
      <c r="A14350">
        <v>2017</v>
      </c>
      <c r="B14350" s="33" t="s">
        <v>75</v>
      </c>
      <c r="C14350" s="33">
        <v>19</v>
      </c>
      <c r="D14350" s="33" t="s">
        <v>910</v>
      </c>
      <c r="E14350" s="33"/>
      <c r="F14350" s="33">
        <v>10.3</v>
      </c>
      <c r="G14350" s="33">
        <v>5</v>
      </c>
      <c r="H14350" s="33">
        <v>0</v>
      </c>
      <c r="I14350" s="33"/>
      <c r="J14350" s="33" t="s">
        <v>911</v>
      </c>
      <c r="K14350" s="33">
        <v>10</v>
      </c>
      <c r="L14350" s="33">
        <v>5</v>
      </c>
      <c r="M14350" s="33">
        <v>5</v>
      </c>
      <c r="N14350" s="33">
        <v>0</v>
      </c>
      <c r="O14350" s="33">
        <v>0</v>
      </c>
      <c r="P14350" s="33">
        <v>0</v>
      </c>
      <c r="Q14350" s="33" t="s">
        <v>459</v>
      </c>
      <c r="R14350" s="33" t="s">
        <v>459</v>
      </c>
      <c r="S14350" s="33">
        <v>0</v>
      </c>
      <c r="T14350" s="33"/>
      <c r="U14350" s="33" t="s">
        <v>455</v>
      </c>
    </row>
    <row r="14351" spans="1:21" x14ac:dyDescent="0.25">
      <c r="A14351">
        <v>2017</v>
      </c>
      <c r="B14351" s="33" t="s">
        <v>676</v>
      </c>
      <c r="C14351" s="33">
        <v>1</v>
      </c>
      <c r="D14351" s="33" t="s">
        <v>910</v>
      </c>
      <c r="E14351" s="33">
        <v>1</v>
      </c>
      <c r="F14351" s="33">
        <v>14.5</v>
      </c>
      <c r="G14351" s="33">
        <v>10</v>
      </c>
      <c r="H14351" s="33">
        <v>0</v>
      </c>
      <c r="I14351" s="33"/>
      <c r="J14351" s="33" t="s">
        <v>802</v>
      </c>
      <c r="K14351" s="33">
        <v>10</v>
      </c>
      <c r="L14351" s="33">
        <v>10</v>
      </c>
      <c r="M14351" s="33">
        <v>3</v>
      </c>
      <c r="N14351" s="33">
        <v>0</v>
      </c>
      <c r="O14351" s="33">
        <v>0</v>
      </c>
      <c r="P14351" s="33">
        <v>0</v>
      </c>
      <c r="Q14351" s="33" t="s">
        <v>459</v>
      </c>
      <c r="R14351" s="33" t="s">
        <v>459</v>
      </c>
      <c r="S14351" s="33">
        <v>0</v>
      </c>
      <c r="T14351" s="33"/>
      <c r="U14351" s="33" t="s">
        <v>455</v>
      </c>
    </row>
    <row r="14352" spans="1:21" x14ac:dyDescent="0.25">
      <c r="A14352">
        <v>2017</v>
      </c>
      <c r="B14352" s="33" t="s">
        <v>676</v>
      </c>
      <c r="C14352" s="33">
        <v>2</v>
      </c>
      <c r="D14352" s="33" t="s">
        <v>910</v>
      </c>
      <c r="E14352" s="33"/>
      <c r="F14352" s="33">
        <v>14.5</v>
      </c>
      <c r="G14352" s="33">
        <v>5</v>
      </c>
      <c r="H14352" s="33">
        <v>0</v>
      </c>
      <c r="I14352" s="33"/>
      <c r="J14352" s="33" t="s">
        <v>803</v>
      </c>
      <c r="K14352" s="33">
        <v>5</v>
      </c>
      <c r="L14352" s="33">
        <v>5</v>
      </c>
      <c r="M14352" s="33">
        <v>5</v>
      </c>
      <c r="N14352" s="33">
        <v>0</v>
      </c>
      <c r="O14352" s="33">
        <v>0</v>
      </c>
      <c r="P14352" s="33">
        <v>0</v>
      </c>
      <c r="Q14352" s="33" t="s">
        <v>459</v>
      </c>
      <c r="R14352" s="33" t="s">
        <v>459</v>
      </c>
      <c r="S14352" s="33">
        <v>0</v>
      </c>
      <c r="T14352" s="33"/>
      <c r="U14352" s="33" t="s">
        <v>455</v>
      </c>
    </row>
    <row r="14353" spans="1:21" x14ac:dyDescent="0.25">
      <c r="A14353">
        <v>2017</v>
      </c>
      <c r="B14353" s="33" t="s">
        <v>676</v>
      </c>
      <c r="C14353" s="33">
        <v>3</v>
      </c>
      <c r="D14353" s="33" t="s">
        <v>910</v>
      </c>
      <c r="E14353" s="33"/>
      <c r="F14353" s="33">
        <v>14.5</v>
      </c>
      <c r="G14353" s="33">
        <v>5</v>
      </c>
      <c r="H14353" s="33">
        <v>0</v>
      </c>
      <c r="I14353" s="33"/>
      <c r="J14353" s="33" t="s">
        <v>802</v>
      </c>
      <c r="K14353" s="33">
        <v>10</v>
      </c>
      <c r="L14353" s="33">
        <v>5</v>
      </c>
      <c r="M14353" s="33">
        <v>10</v>
      </c>
      <c r="N14353" s="33">
        <v>0</v>
      </c>
      <c r="O14353" s="33">
        <v>0</v>
      </c>
      <c r="P14353" s="33">
        <v>50</v>
      </c>
      <c r="Q14353" s="33" t="s">
        <v>459</v>
      </c>
      <c r="R14353" s="33" t="s">
        <v>459</v>
      </c>
      <c r="S14353" s="33">
        <v>0</v>
      </c>
      <c r="T14353" s="33"/>
      <c r="U14353" s="33" t="s">
        <v>455</v>
      </c>
    </row>
    <row r="14354" spans="1:21" x14ac:dyDescent="0.25">
      <c r="A14354">
        <v>2017</v>
      </c>
      <c r="B14354" s="33" t="s">
        <v>676</v>
      </c>
      <c r="C14354" s="33">
        <v>4</v>
      </c>
      <c r="D14354" s="33" t="s">
        <v>910</v>
      </c>
      <c r="E14354" s="33"/>
      <c r="F14354" s="33">
        <v>14.5</v>
      </c>
      <c r="G14354" s="33">
        <v>5</v>
      </c>
      <c r="H14354" s="33">
        <v>0</v>
      </c>
      <c r="I14354" s="33"/>
      <c r="J14354" s="33" t="s">
        <v>807</v>
      </c>
      <c r="K14354" s="33">
        <v>5</v>
      </c>
      <c r="L14354" s="33">
        <v>5</v>
      </c>
      <c r="M14354" s="33">
        <v>5</v>
      </c>
      <c r="N14354" s="33">
        <v>0</v>
      </c>
      <c r="O14354" s="33">
        <v>0</v>
      </c>
      <c r="P14354" s="33">
        <v>0</v>
      </c>
      <c r="Q14354" s="33" t="s">
        <v>459</v>
      </c>
      <c r="R14354" s="33" t="s">
        <v>459</v>
      </c>
      <c r="S14354" s="33">
        <v>0</v>
      </c>
      <c r="T14354" s="33"/>
      <c r="U14354" s="33" t="s">
        <v>455</v>
      </c>
    </row>
    <row r="14355" spans="1:21" x14ac:dyDescent="0.25">
      <c r="A14355">
        <v>2017</v>
      </c>
      <c r="B14355" s="33" t="s">
        <v>676</v>
      </c>
      <c r="C14355" s="33">
        <v>5</v>
      </c>
      <c r="D14355" s="33" t="s">
        <v>910</v>
      </c>
      <c r="E14355" s="33"/>
      <c r="F14355" s="33">
        <v>14.5</v>
      </c>
      <c r="G14355" s="33">
        <v>15</v>
      </c>
      <c r="H14355" s="33">
        <v>0</v>
      </c>
      <c r="I14355" s="33"/>
      <c r="J14355" s="33" t="s">
        <v>911</v>
      </c>
      <c r="K14355" s="33">
        <v>15</v>
      </c>
      <c r="L14355" s="33">
        <v>10</v>
      </c>
      <c r="M14355" s="33">
        <v>5</v>
      </c>
      <c r="N14355" s="33">
        <v>0</v>
      </c>
      <c r="O14355" s="33">
        <v>0</v>
      </c>
      <c r="P14355" s="33">
        <v>0</v>
      </c>
      <c r="Q14355" s="33" t="s">
        <v>459</v>
      </c>
      <c r="R14355" s="33" t="s">
        <v>459</v>
      </c>
      <c r="S14355" s="33">
        <v>0</v>
      </c>
      <c r="T14355" s="33"/>
      <c r="U14355" s="33" t="s">
        <v>455</v>
      </c>
    </row>
    <row r="14356" spans="1:21" x14ac:dyDescent="0.25">
      <c r="A14356">
        <v>2017</v>
      </c>
      <c r="B14356" s="33" t="s">
        <v>676</v>
      </c>
      <c r="C14356" s="33">
        <v>6</v>
      </c>
      <c r="D14356" s="33" t="s">
        <v>910</v>
      </c>
      <c r="E14356" s="33"/>
      <c r="F14356" s="33">
        <v>14.5</v>
      </c>
      <c r="G14356" s="33">
        <v>5</v>
      </c>
      <c r="H14356" s="33">
        <v>0</v>
      </c>
      <c r="I14356" s="33"/>
      <c r="J14356" s="33" t="s">
        <v>911</v>
      </c>
      <c r="K14356" s="33">
        <v>20</v>
      </c>
      <c r="L14356" s="33">
        <v>15</v>
      </c>
      <c r="M14356" s="33">
        <v>5</v>
      </c>
      <c r="N14356" s="33">
        <v>0</v>
      </c>
      <c r="O14356" s="33">
        <v>0</v>
      </c>
      <c r="P14356" s="33">
        <v>0</v>
      </c>
      <c r="Q14356" s="33" t="s">
        <v>459</v>
      </c>
      <c r="R14356" s="33" t="s">
        <v>459</v>
      </c>
      <c r="S14356" s="33">
        <v>0</v>
      </c>
      <c r="T14356" s="33"/>
      <c r="U14356" s="33" t="s">
        <v>455</v>
      </c>
    </row>
    <row r="14357" spans="1:21" x14ac:dyDescent="0.25">
      <c r="A14357">
        <v>2017</v>
      </c>
      <c r="B14357" s="33" t="s">
        <v>676</v>
      </c>
      <c r="C14357" s="33">
        <v>7</v>
      </c>
      <c r="D14357" s="33" t="s">
        <v>910</v>
      </c>
      <c r="E14357" s="33"/>
      <c r="F14357" s="33">
        <v>14.5</v>
      </c>
      <c r="G14357" s="33">
        <v>15</v>
      </c>
      <c r="H14357" s="33">
        <v>0</v>
      </c>
      <c r="I14357" s="33"/>
      <c r="J14357" s="33" t="s">
        <v>846</v>
      </c>
      <c r="K14357" s="33">
        <v>20</v>
      </c>
      <c r="L14357" s="33">
        <v>15</v>
      </c>
      <c r="M14357" s="33">
        <v>15</v>
      </c>
      <c r="N14357" s="33">
        <v>0</v>
      </c>
      <c r="O14357" s="33">
        <v>0</v>
      </c>
      <c r="P14357" s="33">
        <v>0</v>
      </c>
      <c r="Q14357" s="33" t="s">
        <v>459</v>
      </c>
      <c r="R14357" s="33" t="s">
        <v>459</v>
      </c>
      <c r="S14357" s="33">
        <v>0</v>
      </c>
      <c r="T14357" s="33"/>
      <c r="U14357" s="33" t="s">
        <v>455</v>
      </c>
    </row>
    <row r="14358" spans="1:21" x14ac:dyDescent="0.25">
      <c r="A14358">
        <v>2017</v>
      </c>
      <c r="B14358" s="33" t="s">
        <v>676</v>
      </c>
      <c r="C14358" s="33">
        <v>8</v>
      </c>
      <c r="D14358" s="33" t="s">
        <v>910</v>
      </c>
      <c r="E14358" s="33"/>
      <c r="F14358" s="33">
        <v>14.5</v>
      </c>
      <c r="G14358" s="33">
        <v>5</v>
      </c>
      <c r="H14358" s="33">
        <v>0</v>
      </c>
      <c r="I14358" s="33"/>
      <c r="J14358" s="33" t="s">
        <v>911</v>
      </c>
      <c r="K14358" s="33">
        <v>5</v>
      </c>
      <c r="L14358" s="33">
        <v>3</v>
      </c>
      <c r="M14358" s="33">
        <v>3</v>
      </c>
      <c r="N14358" s="33">
        <v>0</v>
      </c>
      <c r="O14358" s="33">
        <v>0</v>
      </c>
      <c r="P14358" s="33">
        <v>0</v>
      </c>
      <c r="Q14358" s="33" t="s">
        <v>459</v>
      </c>
      <c r="R14358" s="33" t="s">
        <v>459</v>
      </c>
      <c r="S14358" s="33">
        <v>0</v>
      </c>
      <c r="T14358" s="33"/>
      <c r="U14358" s="33" t="s">
        <v>455</v>
      </c>
    </row>
    <row r="14359" spans="1:21" x14ac:dyDescent="0.25">
      <c r="A14359">
        <v>2017</v>
      </c>
      <c r="B14359" s="33" t="s">
        <v>676</v>
      </c>
      <c r="C14359" s="33">
        <v>9</v>
      </c>
      <c r="D14359" s="33" t="s">
        <v>910</v>
      </c>
      <c r="E14359" s="33"/>
      <c r="F14359" s="33">
        <v>14.5</v>
      </c>
      <c r="G14359" s="33">
        <v>10</v>
      </c>
      <c r="H14359" s="33">
        <v>0</v>
      </c>
      <c r="I14359" s="33"/>
      <c r="J14359" s="33" t="s">
        <v>807</v>
      </c>
      <c r="K14359" s="33">
        <v>15</v>
      </c>
      <c r="L14359" s="33">
        <v>15</v>
      </c>
      <c r="M14359" s="33">
        <v>4</v>
      </c>
      <c r="N14359" s="33">
        <v>0</v>
      </c>
      <c r="O14359" s="33">
        <v>0</v>
      </c>
      <c r="P14359" s="33">
        <v>0</v>
      </c>
      <c r="Q14359" s="33" t="s">
        <v>459</v>
      </c>
      <c r="R14359" s="33" t="s">
        <v>459</v>
      </c>
      <c r="S14359" s="33">
        <v>95</v>
      </c>
      <c r="T14359" s="33"/>
      <c r="U14359" s="33" t="s">
        <v>455</v>
      </c>
    </row>
    <row r="14360" spans="1:21" x14ac:dyDescent="0.25">
      <c r="A14360">
        <v>2017</v>
      </c>
      <c r="B14360" s="33" t="s">
        <v>676</v>
      </c>
      <c r="C14360" s="33">
        <v>1</v>
      </c>
      <c r="D14360" s="33" t="s">
        <v>910</v>
      </c>
      <c r="E14360" s="33">
        <v>2</v>
      </c>
      <c r="F14360" s="33">
        <v>14.8</v>
      </c>
      <c r="G14360" s="33">
        <v>30</v>
      </c>
      <c r="H14360" s="33">
        <v>0</v>
      </c>
      <c r="I14360" s="33"/>
      <c r="J14360" s="33" t="s">
        <v>846</v>
      </c>
      <c r="K14360" s="33">
        <v>35</v>
      </c>
      <c r="L14360" s="33">
        <v>30</v>
      </c>
      <c r="M14360" s="33">
        <v>15</v>
      </c>
      <c r="N14360" s="33">
        <v>0</v>
      </c>
      <c r="O14360" s="33">
        <v>0</v>
      </c>
      <c r="P14360" s="33">
        <v>5</v>
      </c>
      <c r="Q14360" s="33" t="s">
        <v>459</v>
      </c>
      <c r="R14360" s="33" t="s">
        <v>459</v>
      </c>
      <c r="S14360" s="33">
        <v>0</v>
      </c>
      <c r="T14360" s="33"/>
      <c r="U14360" s="33" t="s">
        <v>764</v>
      </c>
    </row>
    <row r="14361" spans="1:21" x14ac:dyDescent="0.25">
      <c r="A14361">
        <v>2017</v>
      </c>
      <c r="B14361" s="33" t="s">
        <v>676</v>
      </c>
      <c r="C14361" s="33">
        <v>2</v>
      </c>
      <c r="D14361" s="33" t="s">
        <v>910</v>
      </c>
      <c r="E14361" s="33"/>
      <c r="F14361" s="33">
        <v>14.8</v>
      </c>
      <c r="G14361" s="33">
        <v>5</v>
      </c>
      <c r="H14361" s="33">
        <v>0</v>
      </c>
      <c r="I14361" s="33"/>
      <c r="J14361" s="33" t="s">
        <v>803</v>
      </c>
      <c r="K14361" s="33">
        <v>7</v>
      </c>
      <c r="L14361" s="33">
        <v>7</v>
      </c>
      <c r="M14361" s="33">
        <v>5</v>
      </c>
      <c r="N14361" s="33">
        <v>0</v>
      </c>
      <c r="O14361" s="33">
        <v>0</v>
      </c>
      <c r="P14361" s="33">
        <v>0</v>
      </c>
      <c r="Q14361" s="33" t="s">
        <v>459</v>
      </c>
      <c r="R14361" s="33" t="s">
        <v>459</v>
      </c>
      <c r="S14361" s="33">
        <v>0</v>
      </c>
      <c r="T14361" s="33"/>
      <c r="U14361" s="33" t="s">
        <v>455</v>
      </c>
    </row>
    <row r="14362" spans="1:21" x14ac:dyDescent="0.25">
      <c r="A14362">
        <v>2017</v>
      </c>
      <c r="B14362" s="33" t="s">
        <v>676</v>
      </c>
      <c r="C14362" s="33">
        <v>3</v>
      </c>
      <c r="D14362" s="33" t="s">
        <v>910</v>
      </c>
      <c r="E14362" s="33"/>
      <c r="F14362" s="33">
        <v>14.8</v>
      </c>
      <c r="G14362" s="33">
        <v>10</v>
      </c>
      <c r="H14362" s="33">
        <v>0</v>
      </c>
      <c r="I14362" s="33"/>
      <c r="J14362" s="33" t="s">
        <v>843</v>
      </c>
      <c r="K14362" s="33">
        <v>40</v>
      </c>
      <c r="L14362" s="33">
        <v>35</v>
      </c>
      <c r="M14362" s="33">
        <v>6</v>
      </c>
      <c r="N14362" s="33">
        <v>0</v>
      </c>
      <c r="O14362" s="33">
        <v>0</v>
      </c>
      <c r="P14362" s="33">
        <v>0</v>
      </c>
      <c r="Q14362" s="33" t="s">
        <v>459</v>
      </c>
      <c r="R14362" s="33" t="s">
        <v>459</v>
      </c>
      <c r="S14362" s="33">
        <v>0</v>
      </c>
      <c r="T14362" s="33"/>
      <c r="U14362" s="33" t="s">
        <v>455</v>
      </c>
    </row>
    <row r="14363" spans="1:21" x14ac:dyDescent="0.25">
      <c r="A14363">
        <v>2017</v>
      </c>
      <c r="B14363" s="33" t="s">
        <v>676</v>
      </c>
      <c r="C14363" s="33">
        <v>4</v>
      </c>
      <c r="D14363" s="33" t="s">
        <v>910</v>
      </c>
      <c r="E14363" s="33"/>
      <c r="F14363" s="33">
        <v>14.8</v>
      </c>
      <c r="G14363" s="33">
        <v>10</v>
      </c>
      <c r="H14363" s="33">
        <v>0</v>
      </c>
      <c r="I14363" s="33"/>
      <c r="J14363" s="33" t="s">
        <v>911</v>
      </c>
      <c r="K14363" s="33">
        <v>10</v>
      </c>
      <c r="L14363" s="33">
        <v>10</v>
      </c>
      <c r="M14363" s="33">
        <v>10</v>
      </c>
      <c r="N14363" s="33">
        <v>0</v>
      </c>
      <c r="O14363" s="33">
        <v>0</v>
      </c>
      <c r="P14363" s="33">
        <v>0</v>
      </c>
      <c r="Q14363" s="33" t="s">
        <v>459</v>
      </c>
      <c r="R14363" s="33" t="s">
        <v>459</v>
      </c>
      <c r="S14363" s="33">
        <v>0</v>
      </c>
      <c r="T14363" s="33"/>
      <c r="U14363" s="33" t="s">
        <v>455</v>
      </c>
    </row>
    <row r="14364" spans="1:21" x14ac:dyDescent="0.25">
      <c r="A14364">
        <v>2017</v>
      </c>
      <c r="B14364" s="33" t="s">
        <v>676</v>
      </c>
      <c r="C14364" s="33">
        <v>5</v>
      </c>
      <c r="D14364" s="33" t="s">
        <v>910</v>
      </c>
      <c r="E14364" s="33"/>
      <c r="F14364" s="33">
        <v>14.8</v>
      </c>
      <c r="G14364" s="33">
        <v>10</v>
      </c>
      <c r="H14364" s="33">
        <v>0</v>
      </c>
      <c r="I14364" s="33"/>
      <c r="J14364" s="33" t="s">
        <v>807</v>
      </c>
      <c r="K14364" s="33">
        <v>15</v>
      </c>
      <c r="L14364" s="33">
        <v>10</v>
      </c>
      <c r="M14364" s="33">
        <v>2</v>
      </c>
      <c r="N14364" s="33">
        <v>0</v>
      </c>
      <c r="O14364" s="33">
        <v>0</v>
      </c>
      <c r="P14364" s="33">
        <v>0</v>
      </c>
      <c r="Q14364" s="33" t="s">
        <v>459</v>
      </c>
      <c r="R14364" s="33" t="s">
        <v>459</v>
      </c>
      <c r="S14364" s="33">
        <v>0</v>
      </c>
      <c r="T14364" s="33"/>
      <c r="U14364" s="33" t="s">
        <v>455</v>
      </c>
    </row>
    <row r="14365" spans="1:21" x14ac:dyDescent="0.25">
      <c r="A14365">
        <v>2017</v>
      </c>
      <c r="B14365" s="33" t="s">
        <v>676</v>
      </c>
      <c r="C14365" s="33">
        <v>6</v>
      </c>
      <c r="D14365" s="33" t="s">
        <v>910</v>
      </c>
      <c r="E14365" s="33"/>
      <c r="F14365" s="33">
        <v>14.8</v>
      </c>
      <c r="G14365" s="33">
        <v>5</v>
      </c>
      <c r="H14365" s="33">
        <v>0</v>
      </c>
      <c r="I14365" s="33"/>
      <c r="J14365" s="33" t="s">
        <v>911</v>
      </c>
      <c r="K14365" s="33">
        <v>10</v>
      </c>
      <c r="L14365" s="33">
        <v>10</v>
      </c>
      <c r="M14365" s="33">
        <v>5</v>
      </c>
      <c r="N14365" s="33">
        <v>0</v>
      </c>
      <c r="O14365" s="33">
        <v>0</v>
      </c>
      <c r="P14365" s="33">
        <v>0</v>
      </c>
      <c r="Q14365" s="33" t="s">
        <v>459</v>
      </c>
      <c r="R14365" s="33" t="s">
        <v>459</v>
      </c>
      <c r="S14365" s="33">
        <v>0</v>
      </c>
      <c r="T14365" s="33"/>
      <c r="U14365" s="33" t="s">
        <v>455</v>
      </c>
    </row>
    <row r="14366" spans="1:21" x14ac:dyDescent="0.25">
      <c r="A14366">
        <v>2017</v>
      </c>
      <c r="B14366" s="33" t="s">
        <v>676</v>
      </c>
      <c r="C14366" s="33">
        <v>7</v>
      </c>
      <c r="D14366" s="33" t="s">
        <v>910</v>
      </c>
      <c r="E14366" s="33"/>
      <c r="F14366" s="33">
        <v>14.8</v>
      </c>
      <c r="G14366" s="33">
        <v>30</v>
      </c>
      <c r="H14366" s="33">
        <v>0</v>
      </c>
      <c r="I14366" s="33"/>
      <c r="J14366" s="33" t="s">
        <v>807</v>
      </c>
      <c r="K14366" s="33">
        <v>30</v>
      </c>
      <c r="L14366" s="33">
        <v>30</v>
      </c>
      <c r="M14366" s="33">
        <v>15</v>
      </c>
      <c r="N14366" s="33">
        <v>0</v>
      </c>
      <c r="O14366" s="33">
        <v>0</v>
      </c>
      <c r="P14366" s="33">
        <v>0</v>
      </c>
      <c r="Q14366" s="33" t="s">
        <v>459</v>
      </c>
      <c r="R14366" s="33" t="s">
        <v>459</v>
      </c>
      <c r="S14366" s="33">
        <v>0</v>
      </c>
      <c r="T14366" s="33"/>
      <c r="U14366" s="33" t="s">
        <v>455</v>
      </c>
    </row>
    <row r="14367" spans="1:21" x14ac:dyDescent="0.25">
      <c r="A14367">
        <v>2017</v>
      </c>
      <c r="B14367" s="33" t="s">
        <v>676</v>
      </c>
      <c r="C14367" s="33">
        <v>8</v>
      </c>
      <c r="D14367" s="33" t="s">
        <v>910</v>
      </c>
      <c r="E14367" s="33"/>
      <c r="F14367" s="33">
        <v>14.8</v>
      </c>
      <c r="G14367" s="33">
        <v>5</v>
      </c>
      <c r="H14367" s="33">
        <v>0</v>
      </c>
      <c r="I14367" s="33"/>
      <c r="J14367" s="33" t="s">
        <v>803</v>
      </c>
      <c r="K14367" s="33">
        <v>10</v>
      </c>
      <c r="L14367" s="33">
        <v>5</v>
      </c>
      <c r="M14367" s="33">
        <v>3</v>
      </c>
      <c r="N14367" s="33">
        <v>0</v>
      </c>
      <c r="O14367" s="33">
        <v>0</v>
      </c>
      <c r="P14367" s="33">
        <v>0</v>
      </c>
      <c r="Q14367" s="33" t="s">
        <v>459</v>
      </c>
      <c r="R14367" s="33" t="s">
        <v>459</v>
      </c>
      <c r="S14367" s="33">
        <v>0</v>
      </c>
      <c r="T14367" s="33"/>
      <c r="U14367" s="33" t="s">
        <v>455</v>
      </c>
    </row>
    <row r="14368" spans="1:21" x14ac:dyDescent="0.25">
      <c r="A14368">
        <v>2017</v>
      </c>
      <c r="B14368" s="33" t="s">
        <v>676</v>
      </c>
      <c r="C14368" s="33">
        <v>9</v>
      </c>
      <c r="D14368" s="33" t="s">
        <v>910</v>
      </c>
      <c r="E14368" s="33"/>
      <c r="F14368" s="33">
        <v>14.8</v>
      </c>
      <c r="G14368" s="33">
        <v>5</v>
      </c>
      <c r="H14368" s="33">
        <v>0</v>
      </c>
      <c r="I14368" s="33"/>
      <c r="J14368" s="33" t="s">
        <v>803</v>
      </c>
      <c r="K14368" s="33">
        <v>10</v>
      </c>
      <c r="L14368" s="33">
        <v>5</v>
      </c>
      <c r="M14368" s="33">
        <v>3</v>
      </c>
      <c r="N14368" s="33">
        <v>0</v>
      </c>
      <c r="O14368" s="33">
        <v>0</v>
      </c>
      <c r="P14368" s="33">
        <v>0</v>
      </c>
      <c r="Q14368" s="33" t="s">
        <v>459</v>
      </c>
      <c r="R14368" s="33" t="s">
        <v>459</v>
      </c>
      <c r="S14368" s="33">
        <v>0</v>
      </c>
      <c r="T14368" s="33"/>
      <c r="U14368" s="33" t="s">
        <v>455</v>
      </c>
    </row>
    <row r="14369" spans="1:21" x14ac:dyDescent="0.25">
      <c r="A14369">
        <v>2017</v>
      </c>
      <c r="B14369" s="33" t="s">
        <v>676</v>
      </c>
      <c r="C14369" s="33">
        <v>10</v>
      </c>
      <c r="D14369" s="33" t="s">
        <v>910</v>
      </c>
      <c r="E14369" s="33"/>
      <c r="F14369" s="33">
        <v>14.8</v>
      </c>
      <c r="G14369" s="33">
        <v>5</v>
      </c>
      <c r="H14369" s="33">
        <v>0</v>
      </c>
      <c r="I14369" s="33"/>
      <c r="J14369" s="33" t="s">
        <v>803</v>
      </c>
      <c r="K14369" s="33">
        <v>6</v>
      </c>
      <c r="L14369" s="33">
        <v>5</v>
      </c>
      <c r="M14369" s="33">
        <v>4</v>
      </c>
      <c r="N14369" s="33">
        <v>0</v>
      </c>
      <c r="O14369" s="33">
        <v>0</v>
      </c>
      <c r="P14369" s="33">
        <v>0</v>
      </c>
      <c r="Q14369" s="33" t="s">
        <v>459</v>
      </c>
      <c r="R14369" s="33" t="s">
        <v>459</v>
      </c>
      <c r="S14369" s="33">
        <v>0</v>
      </c>
      <c r="T14369" s="33"/>
      <c r="U14369" s="33" t="s">
        <v>455</v>
      </c>
    </row>
    <row r="14370" spans="1:21" x14ac:dyDescent="0.25">
      <c r="A14370">
        <v>2017</v>
      </c>
      <c r="B14370" s="33" t="s">
        <v>676</v>
      </c>
      <c r="C14370" s="33">
        <v>1</v>
      </c>
      <c r="D14370" s="33" t="s">
        <v>910</v>
      </c>
      <c r="E14370" s="33">
        <v>3</v>
      </c>
      <c r="F14370" s="33">
        <v>14.5</v>
      </c>
      <c r="G14370" s="33">
        <v>10</v>
      </c>
      <c r="H14370" s="33">
        <v>0</v>
      </c>
      <c r="I14370" s="33"/>
      <c r="J14370" s="33" t="s">
        <v>803</v>
      </c>
      <c r="K14370" s="33">
        <v>10</v>
      </c>
      <c r="L14370" s="33">
        <v>10</v>
      </c>
      <c r="M14370" s="33">
        <v>5</v>
      </c>
      <c r="N14370" s="33">
        <v>0</v>
      </c>
      <c r="O14370" s="33">
        <v>0</v>
      </c>
      <c r="P14370" s="33">
        <v>0</v>
      </c>
      <c r="Q14370" s="33" t="s">
        <v>459</v>
      </c>
      <c r="R14370" s="33" t="s">
        <v>459</v>
      </c>
      <c r="S14370" s="33">
        <v>0</v>
      </c>
      <c r="T14370" s="33"/>
      <c r="U14370" s="33" t="s">
        <v>455</v>
      </c>
    </row>
    <row r="14371" spans="1:21" x14ac:dyDescent="0.25">
      <c r="A14371">
        <v>2017</v>
      </c>
      <c r="B14371" s="33" t="s">
        <v>676</v>
      </c>
      <c r="C14371" s="33">
        <v>2</v>
      </c>
      <c r="D14371" s="33" t="s">
        <v>910</v>
      </c>
      <c r="E14371" s="33"/>
      <c r="F14371" s="33">
        <v>14.5</v>
      </c>
      <c r="G14371" s="33">
        <v>5</v>
      </c>
      <c r="H14371" s="33">
        <v>0</v>
      </c>
      <c r="I14371" s="33"/>
      <c r="J14371" s="33" t="s">
        <v>803</v>
      </c>
      <c r="K14371" s="33">
        <v>5</v>
      </c>
      <c r="L14371" s="33">
        <v>5</v>
      </c>
      <c r="M14371" s="33">
        <v>3</v>
      </c>
      <c r="N14371" s="33">
        <v>0</v>
      </c>
      <c r="O14371" s="33">
        <v>0</v>
      </c>
      <c r="P14371" s="33">
        <v>0</v>
      </c>
      <c r="Q14371" s="33" t="s">
        <v>459</v>
      </c>
      <c r="R14371" s="33" t="s">
        <v>459</v>
      </c>
      <c r="S14371" s="33">
        <v>0</v>
      </c>
      <c r="T14371" s="33"/>
      <c r="U14371" s="33" t="s">
        <v>455</v>
      </c>
    </row>
    <row r="14372" spans="1:21" x14ac:dyDescent="0.25">
      <c r="A14372">
        <v>2017</v>
      </c>
      <c r="B14372" s="33" t="s">
        <v>676</v>
      </c>
      <c r="C14372" s="33">
        <v>3</v>
      </c>
      <c r="D14372" s="33" t="s">
        <v>910</v>
      </c>
      <c r="E14372" s="33"/>
      <c r="F14372" s="33">
        <v>14.5</v>
      </c>
      <c r="G14372" s="33">
        <v>5</v>
      </c>
      <c r="H14372" s="33">
        <v>0</v>
      </c>
      <c r="I14372" s="33"/>
      <c r="J14372" s="33" t="s">
        <v>803</v>
      </c>
      <c r="K14372" s="33">
        <v>5</v>
      </c>
      <c r="L14372" s="33">
        <v>5</v>
      </c>
      <c r="M14372" s="33">
        <v>5</v>
      </c>
      <c r="N14372" s="33">
        <v>0</v>
      </c>
      <c r="O14372" s="33">
        <v>0</v>
      </c>
      <c r="P14372" s="33">
        <v>0</v>
      </c>
      <c r="Q14372" s="33" t="s">
        <v>459</v>
      </c>
      <c r="R14372" s="33" t="s">
        <v>459</v>
      </c>
      <c r="S14372" s="33">
        <v>0</v>
      </c>
      <c r="T14372" s="33"/>
      <c r="U14372" s="33" t="s">
        <v>455</v>
      </c>
    </row>
    <row r="14373" spans="1:21" x14ac:dyDescent="0.25">
      <c r="A14373">
        <v>2017</v>
      </c>
      <c r="B14373" s="33" t="s">
        <v>676</v>
      </c>
      <c r="C14373" s="33">
        <v>4</v>
      </c>
      <c r="D14373" s="33" t="s">
        <v>910</v>
      </c>
      <c r="E14373" s="33"/>
      <c r="F14373" s="33">
        <v>14.5</v>
      </c>
      <c r="G14373" s="33">
        <v>15</v>
      </c>
      <c r="H14373" s="33">
        <v>0</v>
      </c>
      <c r="I14373" s="33"/>
      <c r="J14373" s="33" t="s">
        <v>846</v>
      </c>
      <c r="K14373" s="33">
        <v>15</v>
      </c>
      <c r="L14373" s="33">
        <v>15</v>
      </c>
      <c r="M14373" s="33">
        <v>20</v>
      </c>
      <c r="N14373" s="33">
        <v>0</v>
      </c>
      <c r="O14373" s="33">
        <v>0</v>
      </c>
      <c r="P14373" s="33">
        <v>0</v>
      </c>
      <c r="Q14373" s="33" t="s">
        <v>459</v>
      </c>
      <c r="R14373" s="33" t="s">
        <v>459</v>
      </c>
      <c r="S14373" s="33">
        <v>30</v>
      </c>
      <c r="T14373" s="33"/>
      <c r="U14373" s="33" t="s">
        <v>455</v>
      </c>
    </row>
    <row r="14374" spans="1:21" x14ac:dyDescent="0.25">
      <c r="A14374">
        <v>2017</v>
      </c>
      <c r="B14374" s="33" t="s">
        <v>676</v>
      </c>
      <c r="C14374" s="33">
        <v>5</v>
      </c>
      <c r="D14374" s="33" t="s">
        <v>910</v>
      </c>
      <c r="E14374" s="33"/>
      <c r="F14374" s="33">
        <v>14.5</v>
      </c>
      <c r="G14374" s="33">
        <v>5</v>
      </c>
      <c r="H14374" s="33">
        <v>0</v>
      </c>
      <c r="I14374" s="33"/>
      <c r="J14374" s="33" t="s">
        <v>803</v>
      </c>
      <c r="K14374" s="33">
        <v>10</v>
      </c>
      <c r="L14374" s="33">
        <v>5</v>
      </c>
      <c r="M14374" s="33">
        <v>3</v>
      </c>
      <c r="N14374" s="33">
        <v>0</v>
      </c>
      <c r="O14374" s="33">
        <v>0</v>
      </c>
      <c r="P14374" s="33">
        <v>0</v>
      </c>
      <c r="Q14374" s="33" t="s">
        <v>459</v>
      </c>
      <c r="R14374" s="33" t="s">
        <v>459</v>
      </c>
      <c r="S14374" s="33">
        <v>0</v>
      </c>
      <c r="T14374" s="33"/>
      <c r="U14374" s="33" t="s">
        <v>455</v>
      </c>
    </row>
    <row r="14375" spans="1:21" x14ac:dyDescent="0.25">
      <c r="A14375">
        <v>2017</v>
      </c>
      <c r="B14375" s="33" t="s">
        <v>676</v>
      </c>
      <c r="C14375" s="33">
        <v>6</v>
      </c>
      <c r="D14375" s="33" t="s">
        <v>910</v>
      </c>
      <c r="E14375" s="33"/>
      <c r="F14375" s="33">
        <v>14.5</v>
      </c>
      <c r="G14375" s="33">
        <v>5</v>
      </c>
      <c r="H14375" s="33">
        <v>0</v>
      </c>
      <c r="I14375" s="33"/>
      <c r="J14375" s="33" t="s">
        <v>803</v>
      </c>
      <c r="K14375" s="33">
        <v>5</v>
      </c>
      <c r="L14375" s="33">
        <v>5</v>
      </c>
      <c r="M14375" s="33">
        <v>5</v>
      </c>
      <c r="N14375" s="33">
        <v>0</v>
      </c>
      <c r="O14375" s="33">
        <v>0</v>
      </c>
      <c r="P14375" s="33">
        <v>0</v>
      </c>
      <c r="Q14375" s="33" t="s">
        <v>459</v>
      </c>
      <c r="R14375" s="33" t="s">
        <v>459</v>
      </c>
      <c r="S14375" s="33">
        <v>0</v>
      </c>
      <c r="T14375" s="33"/>
      <c r="U14375" s="33" t="s">
        <v>455</v>
      </c>
    </row>
    <row r="14376" spans="1:21" x14ac:dyDescent="0.25">
      <c r="A14376">
        <v>2017</v>
      </c>
      <c r="B14376" s="33" t="s">
        <v>676</v>
      </c>
      <c r="C14376" s="33">
        <v>7</v>
      </c>
      <c r="D14376" s="33" t="s">
        <v>910</v>
      </c>
      <c r="E14376" s="33"/>
      <c r="F14376" s="33">
        <v>14.5</v>
      </c>
      <c r="G14376" s="33">
        <v>25</v>
      </c>
      <c r="H14376" s="33">
        <v>0</v>
      </c>
      <c r="I14376" s="33"/>
      <c r="J14376" s="33" t="s">
        <v>846</v>
      </c>
      <c r="K14376" s="33">
        <v>25</v>
      </c>
      <c r="L14376" s="33">
        <v>25</v>
      </c>
      <c r="M14376" s="33">
        <v>5</v>
      </c>
      <c r="N14376" s="33">
        <v>0</v>
      </c>
      <c r="O14376" s="33">
        <v>0</v>
      </c>
      <c r="P14376" s="33">
        <v>0</v>
      </c>
      <c r="Q14376" s="33" t="s">
        <v>459</v>
      </c>
      <c r="R14376" s="33" t="s">
        <v>459</v>
      </c>
      <c r="S14376" s="33">
        <v>0</v>
      </c>
      <c r="T14376" s="33"/>
      <c r="U14376" s="33" t="s">
        <v>455</v>
      </c>
    </row>
    <row r="14377" spans="1:21" x14ac:dyDescent="0.25">
      <c r="A14377">
        <v>2017</v>
      </c>
      <c r="B14377" s="33" t="s">
        <v>676</v>
      </c>
      <c r="C14377" s="33">
        <v>8</v>
      </c>
      <c r="D14377" s="33" t="s">
        <v>910</v>
      </c>
      <c r="E14377" s="33"/>
      <c r="F14377" s="33">
        <v>14.5</v>
      </c>
      <c r="G14377" s="33">
        <v>10</v>
      </c>
      <c r="H14377" s="33">
        <v>0</v>
      </c>
      <c r="I14377" s="33"/>
      <c r="J14377" s="33" t="s">
        <v>911</v>
      </c>
      <c r="K14377" s="33">
        <v>10</v>
      </c>
      <c r="L14377" s="33">
        <v>10</v>
      </c>
      <c r="M14377" s="33">
        <v>3</v>
      </c>
      <c r="N14377" s="33">
        <v>0</v>
      </c>
      <c r="O14377" s="33">
        <v>0</v>
      </c>
      <c r="P14377" s="33">
        <v>0</v>
      </c>
      <c r="Q14377" s="33" t="s">
        <v>459</v>
      </c>
      <c r="R14377" s="33" t="s">
        <v>459</v>
      </c>
      <c r="S14377" s="33">
        <v>0</v>
      </c>
      <c r="T14377" s="33"/>
      <c r="U14377" s="33" t="s">
        <v>455</v>
      </c>
    </row>
    <row r="14378" spans="1:21" x14ac:dyDescent="0.25">
      <c r="A14378">
        <v>2017</v>
      </c>
      <c r="B14378" s="33" t="s">
        <v>676</v>
      </c>
      <c r="C14378" s="33">
        <v>9</v>
      </c>
      <c r="D14378" s="33" t="s">
        <v>910</v>
      </c>
      <c r="E14378" s="33"/>
      <c r="F14378" s="33">
        <v>14.5</v>
      </c>
      <c r="G14378" s="33">
        <v>15</v>
      </c>
      <c r="H14378" s="33">
        <v>0</v>
      </c>
      <c r="I14378" s="33"/>
      <c r="J14378" s="33" t="s">
        <v>911</v>
      </c>
      <c r="K14378" s="33">
        <v>20</v>
      </c>
      <c r="L14378" s="33">
        <v>15</v>
      </c>
      <c r="M14378" s="33">
        <v>10</v>
      </c>
      <c r="N14378" s="33">
        <v>0</v>
      </c>
      <c r="O14378" s="33">
        <v>0</v>
      </c>
      <c r="P14378" s="33">
        <v>0</v>
      </c>
      <c r="Q14378" s="33" t="s">
        <v>459</v>
      </c>
      <c r="R14378" s="33" t="s">
        <v>459</v>
      </c>
      <c r="S14378" s="33">
        <v>0</v>
      </c>
      <c r="T14378" s="33"/>
      <c r="U14378" s="33" t="s">
        <v>455</v>
      </c>
    </row>
    <row r="14379" spans="1:21" x14ac:dyDescent="0.25">
      <c r="A14379">
        <v>2017</v>
      </c>
      <c r="B14379" s="33" t="s">
        <v>676</v>
      </c>
      <c r="C14379" s="33">
        <v>10</v>
      </c>
      <c r="D14379" s="33" t="s">
        <v>910</v>
      </c>
      <c r="E14379" s="33"/>
      <c r="F14379" s="33">
        <v>14.5</v>
      </c>
      <c r="G14379" s="33">
        <v>5</v>
      </c>
      <c r="H14379" s="33">
        <v>0</v>
      </c>
      <c r="I14379" s="33"/>
      <c r="J14379" s="33" t="s">
        <v>911</v>
      </c>
      <c r="K14379" s="33">
        <v>5</v>
      </c>
      <c r="L14379" s="33">
        <v>5</v>
      </c>
      <c r="M14379" s="33">
        <v>3</v>
      </c>
      <c r="N14379" s="33">
        <v>0</v>
      </c>
      <c r="O14379" s="33">
        <v>0</v>
      </c>
      <c r="P14379" s="33">
        <v>0</v>
      </c>
      <c r="Q14379" s="33" t="s">
        <v>459</v>
      </c>
      <c r="R14379" s="33" t="s">
        <v>459</v>
      </c>
      <c r="S14379" s="33">
        <v>0</v>
      </c>
      <c r="T14379" s="33"/>
      <c r="U14379" s="33" t="s">
        <v>455</v>
      </c>
    </row>
    <row r="14380" spans="1:21" x14ac:dyDescent="0.25">
      <c r="A14380">
        <v>2017</v>
      </c>
      <c r="B14380" s="6" t="s">
        <v>70</v>
      </c>
      <c r="C14380" s="33">
        <v>1</v>
      </c>
      <c r="D14380" s="33" t="s">
        <v>910</v>
      </c>
      <c r="E14380" s="33">
        <v>1</v>
      </c>
      <c r="F14380" s="33">
        <v>10.5</v>
      </c>
      <c r="G14380" s="33">
        <v>10</v>
      </c>
      <c r="H14380" s="33">
        <v>0</v>
      </c>
      <c r="I14380" s="33"/>
      <c r="J14380" s="33" t="s">
        <v>807</v>
      </c>
      <c r="K14380" s="33">
        <v>25</v>
      </c>
      <c r="L14380" s="33">
        <v>20</v>
      </c>
      <c r="M14380" s="33">
        <v>10</v>
      </c>
      <c r="N14380" s="33">
        <v>0</v>
      </c>
      <c r="O14380" s="33">
        <v>0</v>
      </c>
      <c r="P14380" s="33">
        <v>0</v>
      </c>
      <c r="Q14380" s="33" t="s">
        <v>459</v>
      </c>
      <c r="R14380" s="33" t="s">
        <v>459</v>
      </c>
      <c r="S14380" s="33">
        <v>0</v>
      </c>
      <c r="T14380" s="33"/>
      <c r="U14380" s="33" t="s">
        <v>455</v>
      </c>
    </row>
    <row r="14381" spans="1:21" x14ac:dyDescent="0.25">
      <c r="A14381">
        <v>2017</v>
      </c>
      <c r="B14381" s="6" t="s">
        <v>70</v>
      </c>
      <c r="C14381" s="33">
        <v>2</v>
      </c>
      <c r="D14381" s="33" t="s">
        <v>910</v>
      </c>
      <c r="E14381" s="33"/>
      <c r="F14381" s="33">
        <v>10.5</v>
      </c>
      <c r="G14381" s="33">
        <v>10</v>
      </c>
      <c r="H14381" s="33">
        <v>0</v>
      </c>
      <c r="I14381" s="33"/>
      <c r="J14381" s="33" t="s">
        <v>803</v>
      </c>
      <c r="K14381" s="33">
        <v>20</v>
      </c>
      <c r="L14381" s="33">
        <v>15</v>
      </c>
      <c r="M14381" s="33">
        <v>5</v>
      </c>
      <c r="N14381" s="33">
        <v>0</v>
      </c>
      <c r="O14381" s="33">
        <v>0</v>
      </c>
      <c r="P14381" s="33">
        <v>0</v>
      </c>
      <c r="Q14381" s="33" t="s">
        <v>459</v>
      </c>
      <c r="R14381" s="33" t="s">
        <v>459</v>
      </c>
      <c r="S14381" s="33">
        <v>0</v>
      </c>
      <c r="T14381" s="33"/>
      <c r="U14381" s="33" t="s">
        <v>455</v>
      </c>
    </row>
    <row r="14382" spans="1:21" x14ac:dyDescent="0.25">
      <c r="A14382">
        <v>2017</v>
      </c>
      <c r="B14382" s="6" t="s">
        <v>70</v>
      </c>
      <c r="C14382" s="33">
        <v>3</v>
      </c>
      <c r="D14382" s="33" t="s">
        <v>910</v>
      </c>
      <c r="E14382" s="33"/>
      <c r="F14382" s="33">
        <v>10.5</v>
      </c>
      <c r="G14382" s="33">
        <v>5</v>
      </c>
      <c r="H14382" s="33">
        <v>0</v>
      </c>
      <c r="I14382" s="33"/>
      <c r="J14382" s="33" t="s">
        <v>911</v>
      </c>
      <c r="K14382" s="33">
        <v>5</v>
      </c>
      <c r="L14382" s="33">
        <v>5</v>
      </c>
      <c r="M14382" s="33">
        <v>3</v>
      </c>
      <c r="N14382" s="33">
        <v>0</v>
      </c>
      <c r="O14382" s="33">
        <v>0</v>
      </c>
      <c r="P14382" s="33">
        <v>0</v>
      </c>
      <c r="Q14382" s="33" t="s">
        <v>459</v>
      </c>
      <c r="R14382" s="33" t="s">
        <v>459</v>
      </c>
      <c r="S14382" s="33">
        <v>0</v>
      </c>
      <c r="T14382" s="33"/>
      <c r="U14382" s="33" t="s">
        <v>455</v>
      </c>
    </row>
    <row r="14383" spans="1:21" x14ac:dyDescent="0.25">
      <c r="A14383">
        <v>2017</v>
      </c>
      <c r="B14383" s="6" t="s">
        <v>70</v>
      </c>
      <c r="C14383" s="33">
        <v>4</v>
      </c>
      <c r="D14383" s="33" t="s">
        <v>910</v>
      </c>
      <c r="E14383" s="33"/>
      <c r="F14383" s="33">
        <v>10.5</v>
      </c>
      <c r="G14383" s="33">
        <v>5</v>
      </c>
      <c r="H14383" s="33">
        <v>0</v>
      </c>
      <c r="I14383" s="33"/>
      <c r="J14383" s="33" t="s">
        <v>802</v>
      </c>
      <c r="K14383" s="33">
        <v>15</v>
      </c>
      <c r="L14383" s="33">
        <v>15</v>
      </c>
      <c r="M14383" s="33">
        <v>5</v>
      </c>
      <c r="N14383" s="33">
        <v>0</v>
      </c>
      <c r="O14383" s="33">
        <v>0</v>
      </c>
      <c r="P14383" s="33">
        <v>0</v>
      </c>
      <c r="Q14383" s="33" t="s">
        <v>459</v>
      </c>
      <c r="R14383" s="33" t="s">
        <v>459</v>
      </c>
      <c r="S14383" s="33">
        <v>0</v>
      </c>
      <c r="T14383" s="33"/>
      <c r="U14383" s="33" t="s">
        <v>455</v>
      </c>
    </row>
    <row r="14384" spans="1:21" x14ac:dyDescent="0.25">
      <c r="A14384">
        <v>2017</v>
      </c>
      <c r="B14384" s="6" t="s">
        <v>70</v>
      </c>
      <c r="C14384" s="33">
        <v>5</v>
      </c>
      <c r="D14384" s="33" t="s">
        <v>910</v>
      </c>
      <c r="E14384" s="33"/>
      <c r="F14384" s="33">
        <v>10.5</v>
      </c>
      <c r="G14384" s="33">
        <v>5</v>
      </c>
      <c r="H14384" s="33">
        <v>0</v>
      </c>
      <c r="I14384" s="33"/>
      <c r="J14384" s="33" t="s">
        <v>802</v>
      </c>
      <c r="K14384" s="33">
        <v>5</v>
      </c>
      <c r="L14384" s="33">
        <v>5</v>
      </c>
      <c r="M14384" s="33">
        <v>3</v>
      </c>
      <c r="N14384" s="33">
        <v>0</v>
      </c>
      <c r="O14384" s="33">
        <v>0</v>
      </c>
      <c r="P14384" s="33">
        <v>0</v>
      </c>
      <c r="Q14384" s="33" t="s">
        <v>459</v>
      </c>
      <c r="R14384" s="33" t="s">
        <v>459</v>
      </c>
      <c r="S14384" s="33">
        <v>0</v>
      </c>
      <c r="T14384" s="33"/>
      <c r="U14384" s="33" t="s">
        <v>455</v>
      </c>
    </row>
    <row r="14385" spans="1:21" x14ac:dyDescent="0.25">
      <c r="A14385">
        <v>2017</v>
      </c>
      <c r="B14385" s="6" t="s">
        <v>70</v>
      </c>
      <c r="C14385" s="33">
        <v>6</v>
      </c>
      <c r="D14385" s="33" t="s">
        <v>910</v>
      </c>
      <c r="E14385" s="33"/>
      <c r="F14385" s="33">
        <v>10.5</v>
      </c>
      <c r="G14385" s="33">
        <v>100</v>
      </c>
      <c r="H14385" s="33">
        <v>0</v>
      </c>
      <c r="I14385" s="33"/>
      <c r="J14385" s="33" t="s">
        <v>807</v>
      </c>
      <c r="K14385" s="33">
        <v>100</v>
      </c>
      <c r="L14385" s="33">
        <v>85</v>
      </c>
      <c r="M14385" s="33">
        <v>30</v>
      </c>
      <c r="N14385" s="33">
        <v>0</v>
      </c>
      <c r="O14385" s="33">
        <v>0</v>
      </c>
      <c r="P14385" s="33">
        <v>0</v>
      </c>
      <c r="Q14385" s="33" t="s">
        <v>459</v>
      </c>
      <c r="R14385" s="33" t="s">
        <v>459</v>
      </c>
      <c r="S14385" s="33">
        <v>0</v>
      </c>
      <c r="T14385" s="33"/>
      <c r="U14385" s="33" t="s">
        <v>455</v>
      </c>
    </row>
    <row r="14386" spans="1:21" x14ac:dyDescent="0.25">
      <c r="A14386">
        <v>2017</v>
      </c>
      <c r="B14386" s="6" t="s">
        <v>70</v>
      </c>
      <c r="C14386" s="33">
        <v>7</v>
      </c>
      <c r="D14386" s="33" t="s">
        <v>910</v>
      </c>
      <c r="E14386" s="33"/>
      <c r="F14386" s="33">
        <v>10.5</v>
      </c>
      <c r="G14386" s="33">
        <v>15</v>
      </c>
      <c r="H14386" s="33">
        <v>0</v>
      </c>
      <c r="I14386" s="33"/>
      <c r="J14386" s="33" t="s">
        <v>803</v>
      </c>
      <c r="K14386" s="33">
        <v>20</v>
      </c>
      <c r="L14386" s="33">
        <v>15</v>
      </c>
      <c r="M14386" s="33">
        <v>3</v>
      </c>
      <c r="N14386" s="33">
        <v>0</v>
      </c>
      <c r="O14386" s="33">
        <v>0</v>
      </c>
      <c r="P14386" s="33">
        <v>0</v>
      </c>
      <c r="Q14386" s="33" t="s">
        <v>459</v>
      </c>
      <c r="R14386" s="33" t="s">
        <v>459</v>
      </c>
      <c r="S14386" s="33">
        <v>0</v>
      </c>
      <c r="T14386" s="33"/>
      <c r="U14386" s="33" t="s">
        <v>455</v>
      </c>
    </row>
    <row r="14387" spans="1:21" x14ac:dyDescent="0.25">
      <c r="A14387">
        <v>2017</v>
      </c>
      <c r="B14387" s="6" t="s">
        <v>70</v>
      </c>
      <c r="C14387" s="33">
        <v>8</v>
      </c>
      <c r="D14387" s="33" t="s">
        <v>910</v>
      </c>
      <c r="E14387" s="33"/>
      <c r="F14387" s="33">
        <v>10.5</v>
      </c>
      <c r="G14387" s="33">
        <v>5</v>
      </c>
      <c r="H14387" s="33">
        <v>0</v>
      </c>
      <c r="I14387" s="33"/>
      <c r="J14387" s="33" t="s">
        <v>803</v>
      </c>
      <c r="K14387" s="33">
        <v>10</v>
      </c>
      <c r="L14387" s="33">
        <v>5</v>
      </c>
      <c r="M14387" s="33">
        <v>3</v>
      </c>
      <c r="N14387" s="33">
        <v>0</v>
      </c>
      <c r="O14387" s="33">
        <v>0</v>
      </c>
      <c r="P14387" s="33">
        <v>0</v>
      </c>
      <c r="Q14387" s="33" t="s">
        <v>459</v>
      </c>
      <c r="R14387" s="33" t="s">
        <v>459</v>
      </c>
      <c r="S14387" s="33">
        <v>0</v>
      </c>
      <c r="T14387" s="33"/>
      <c r="U14387" s="33" t="s">
        <v>455</v>
      </c>
    </row>
    <row r="14388" spans="1:21" x14ac:dyDescent="0.25">
      <c r="A14388">
        <v>2017</v>
      </c>
      <c r="B14388" s="6" t="s">
        <v>70</v>
      </c>
      <c r="C14388" s="33">
        <v>9</v>
      </c>
      <c r="D14388" s="33" t="s">
        <v>910</v>
      </c>
      <c r="E14388" s="33"/>
      <c r="F14388" s="33">
        <v>10.5</v>
      </c>
      <c r="G14388" s="33">
        <v>20</v>
      </c>
      <c r="H14388" s="33">
        <v>0</v>
      </c>
      <c r="I14388" s="33"/>
      <c r="J14388" s="33" t="s">
        <v>803</v>
      </c>
      <c r="K14388" s="33">
        <v>20</v>
      </c>
      <c r="L14388" s="33">
        <v>20</v>
      </c>
      <c r="M14388" s="33">
        <v>10</v>
      </c>
      <c r="N14388" s="33">
        <v>0</v>
      </c>
      <c r="O14388" s="33">
        <v>0</v>
      </c>
      <c r="P14388" s="33">
        <v>0</v>
      </c>
      <c r="Q14388" s="33" t="s">
        <v>459</v>
      </c>
      <c r="R14388" s="33" t="s">
        <v>459</v>
      </c>
      <c r="S14388" s="33">
        <v>0</v>
      </c>
      <c r="T14388" s="33"/>
      <c r="U14388" s="33" t="s">
        <v>455</v>
      </c>
    </row>
    <row r="14389" spans="1:21" x14ac:dyDescent="0.25">
      <c r="A14389">
        <v>2017</v>
      </c>
      <c r="B14389" s="6" t="s">
        <v>70</v>
      </c>
      <c r="C14389" s="33">
        <v>10</v>
      </c>
      <c r="D14389" s="33" t="s">
        <v>910</v>
      </c>
      <c r="E14389" s="33"/>
      <c r="F14389" s="33">
        <v>10.5</v>
      </c>
      <c r="G14389" s="33">
        <v>15</v>
      </c>
      <c r="H14389" s="33">
        <v>0</v>
      </c>
      <c r="I14389" s="33"/>
      <c r="J14389" s="33" t="s">
        <v>911</v>
      </c>
      <c r="K14389" s="33">
        <v>15</v>
      </c>
      <c r="L14389" s="33">
        <v>15</v>
      </c>
      <c r="M14389" s="33">
        <v>10</v>
      </c>
      <c r="N14389" s="33">
        <v>0</v>
      </c>
      <c r="O14389" s="33">
        <v>0</v>
      </c>
      <c r="P14389" s="33">
        <v>0</v>
      </c>
      <c r="Q14389" s="33" t="s">
        <v>459</v>
      </c>
      <c r="R14389" s="33" t="s">
        <v>459</v>
      </c>
      <c r="S14389" s="33">
        <v>0</v>
      </c>
      <c r="T14389" s="33"/>
      <c r="U14389" s="33" t="s">
        <v>455</v>
      </c>
    </row>
    <row r="14390" spans="1:21" x14ac:dyDescent="0.25">
      <c r="A14390">
        <v>2017</v>
      </c>
      <c r="B14390" s="6" t="s">
        <v>70</v>
      </c>
      <c r="C14390" s="33">
        <v>11</v>
      </c>
      <c r="D14390" s="33" t="s">
        <v>910</v>
      </c>
      <c r="E14390" s="33"/>
      <c r="F14390" s="33">
        <v>10.5</v>
      </c>
      <c r="G14390" s="33">
        <v>5</v>
      </c>
      <c r="H14390" s="33">
        <v>0</v>
      </c>
      <c r="I14390" s="33"/>
      <c r="J14390" s="33" t="s">
        <v>803</v>
      </c>
      <c r="K14390" s="33">
        <v>7</v>
      </c>
      <c r="L14390" s="33">
        <v>5</v>
      </c>
      <c r="M14390" s="33">
        <v>2</v>
      </c>
      <c r="N14390" s="33">
        <v>0</v>
      </c>
      <c r="O14390" s="33">
        <v>0</v>
      </c>
      <c r="P14390" s="33">
        <v>0</v>
      </c>
      <c r="Q14390" s="33" t="s">
        <v>459</v>
      </c>
      <c r="R14390" s="33" t="s">
        <v>459</v>
      </c>
      <c r="S14390" s="33">
        <v>0</v>
      </c>
      <c r="T14390" s="33"/>
      <c r="U14390" s="33" t="s">
        <v>455</v>
      </c>
    </row>
    <row r="14391" spans="1:21" x14ac:dyDescent="0.25">
      <c r="A14391">
        <v>2017</v>
      </c>
      <c r="B14391" s="6" t="s">
        <v>70</v>
      </c>
      <c r="C14391" s="33">
        <v>12</v>
      </c>
      <c r="D14391" s="33" t="s">
        <v>910</v>
      </c>
      <c r="E14391" s="33"/>
      <c r="F14391" s="33">
        <v>10.5</v>
      </c>
      <c r="G14391" s="33">
        <v>5</v>
      </c>
      <c r="H14391" s="33">
        <v>0</v>
      </c>
      <c r="I14391" s="33"/>
      <c r="J14391" s="33" t="s">
        <v>846</v>
      </c>
      <c r="K14391" s="33">
        <v>10</v>
      </c>
      <c r="L14391" s="33">
        <v>5</v>
      </c>
      <c r="M14391" s="33">
        <v>10</v>
      </c>
      <c r="N14391" s="33">
        <v>0</v>
      </c>
      <c r="O14391" s="33">
        <v>0</v>
      </c>
      <c r="P14391" s="33">
        <v>0</v>
      </c>
      <c r="Q14391" s="33" t="s">
        <v>459</v>
      </c>
      <c r="R14391" s="33" t="s">
        <v>459</v>
      </c>
      <c r="S14391" s="33">
        <v>0</v>
      </c>
      <c r="T14391" s="33"/>
      <c r="U14391" s="33" t="s">
        <v>455</v>
      </c>
    </row>
    <row r="14392" spans="1:21" x14ac:dyDescent="0.25">
      <c r="A14392">
        <v>2017</v>
      </c>
      <c r="B14392" s="6" t="s">
        <v>70</v>
      </c>
      <c r="C14392" s="33">
        <v>13</v>
      </c>
      <c r="D14392" s="33" t="s">
        <v>910</v>
      </c>
      <c r="E14392" s="33"/>
      <c r="F14392" s="33">
        <v>10.5</v>
      </c>
      <c r="G14392" s="33">
        <v>5</v>
      </c>
      <c r="H14392" s="33">
        <v>0</v>
      </c>
      <c r="I14392" s="33"/>
      <c r="J14392" s="33" t="s">
        <v>802</v>
      </c>
      <c r="K14392" s="33">
        <v>25</v>
      </c>
      <c r="L14392" s="33">
        <v>15</v>
      </c>
      <c r="M14392" s="33">
        <v>10</v>
      </c>
      <c r="N14392" s="33">
        <v>0</v>
      </c>
      <c r="O14392" s="33">
        <v>0</v>
      </c>
      <c r="P14392" s="33">
        <v>0</v>
      </c>
      <c r="Q14392" s="33" t="s">
        <v>459</v>
      </c>
      <c r="R14392" s="33" t="s">
        <v>459</v>
      </c>
      <c r="S14392" s="33">
        <v>0</v>
      </c>
      <c r="T14392" s="33"/>
      <c r="U14392" s="33" t="s">
        <v>455</v>
      </c>
    </row>
    <row r="14393" spans="1:21" x14ac:dyDescent="0.25">
      <c r="A14393">
        <v>2017</v>
      </c>
      <c r="B14393" s="6" t="s">
        <v>70</v>
      </c>
      <c r="C14393" s="33">
        <v>14</v>
      </c>
      <c r="D14393" s="33" t="s">
        <v>910</v>
      </c>
      <c r="E14393" s="33"/>
      <c r="F14393" s="33">
        <v>10.5</v>
      </c>
      <c r="G14393" s="33">
        <v>20</v>
      </c>
      <c r="H14393" s="33">
        <v>0</v>
      </c>
      <c r="I14393" s="33"/>
      <c r="J14393" s="33" t="s">
        <v>856</v>
      </c>
      <c r="K14393" s="33">
        <v>35</v>
      </c>
      <c r="L14393" s="33">
        <v>25</v>
      </c>
      <c r="M14393" s="33">
        <v>7</v>
      </c>
      <c r="N14393" s="33">
        <v>0</v>
      </c>
      <c r="O14393" s="33">
        <v>0</v>
      </c>
      <c r="P14393" s="33">
        <v>0</v>
      </c>
      <c r="Q14393" s="33" t="s">
        <v>459</v>
      </c>
      <c r="R14393" s="33" t="s">
        <v>459</v>
      </c>
      <c r="S14393" s="33">
        <v>0</v>
      </c>
      <c r="T14393" s="33"/>
      <c r="U14393" s="33" t="s">
        <v>455</v>
      </c>
    </row>
    <row r="14394" spans="1:21" x14ac:dyDescent="0.25">
      <c r="A14394">
        <v>2017</v>
      </c>
      <c r="B14394" s="6" t="s">
        <v>70</v>
      </c>
      <c r="C14394" s="33">
        <v>15</v>
      </c>
      <c r="D14394" s="33" t="s">
        <v>910</v>
      </c>
      <c r="E14394" s="33"/>
      <c r="F14394" s="33">
        <v>10.5</v>
      </c>
      <c r="G14394" s="33">
        <v>10</v>
      </c>
      <c r="H14394" s="33">
        <v>0</v>
      </c>
      <c r="I14394" s="33"/>
      <c r="J14394" s="33" t="s">
        <v>807</v>
      </c>
      <c r="K14394" s="33">
        <v>45</v>
      </c>
      <c r="L14394" s="33">
        <v>35</v>
      </c>
      <c r="M14394" s="33">
        <v>15</v>
      </c>
      <c r="N14394" s="33">
        <v>0</v>
      </c>
      <c r="O14394" s="33">
        <v>0</v>
      </c>
      <c r="P14394" s="33">
        <v>0</v>
      </c>
      <c r="Q14394" s="33" t="s">
        <v>459</v>
      </c>
      <c r="R14394" s="33" t="s">
        <v>459</v>
      </c>
      <c r="S14394" s="33">
        <v>0</v>
      </c>
      <c r="T14394" s="33"/>
      <c r="U14394" s="33" t="s">
        <v>455</v>
      </c>
    </row>
    <row r="14395" spans="1:21" x14ac:dyDescent="0.25">
      <c r="A14395">
        <v>2017</v>
      </c>
      <c r="B14395" s="6" t="s">
        <v>70</v>
      </c>
      <c r="C14395" s="33">
        <v>1</v>
      </c>
      <c r="D14395" s="33" t="s">
        <v>910</v>
      </c>
      <c r="E14395" s="33">
        <v>2</v>
      </c>
      <c r="F14395" s="33">
        <v>9.6999999999999993</v>
      </c>
      <c r="G14395" s="33">
        <v>10</v>
      </c>
      <c r="H14395" s="33">
        <v>0</v>
      </c>
      <c r="I14395" s="33"/>
      <c r="J14395" s="33" t="s">
        <v>803</v>
      </c>
      <c r="K14395" s="33">
        <v>20</v>
      </c>
      <c r="L14395" s="33">
        <v>15</v>
      </c>
      <c r="M14395" s="33">
        <v>5</v>
      </c>
      <c r="N14395" s="33">
        <v>0</v>
      </c>
      <c r="O14395" s="33">
        <v>0</v>
      </c>
      <c r="P14395" s="33">
        <v>0</v>
      </c>
      <c r="Q14395" s="33" t="s">
        <v>459</v>
      </c>
      <c r="R14395" s="33" t="s">
        <v>459</v>
      </c>
      <c r="S14395" s="33">
        <v>0</v>
      </c>
      <c r="T14395" s="33"/>
      <c r="U14395" s="33" t="s">
        <v>455</v>
      </c>
    </row>
    <row r="14396" spans="1:21" x14ac:dyDescent="0.25">
      <c r="A14396">
        <v>2017</v>
      </c>
      <c r="B14396" s="6" t="s">
        <v>70</v>
      </c>
      <c r="C14396" s="33">
        <v>2</v>
      </c>
      <c r="D14396" s="33" t="s">
        <v>910</v>
      </c>
      <c r="E14396" s="33"/>
      <c r="F14396" s="33">
        <v>9.6999999999999993</v>
      </c>
      <c r="G14396" s="33">
        <v>15</v>
      </c>
      <c r="H14396" s="33">
        <v>0</v>
      </c>
      <c r="I14396" s="33"/>
      <c r="J14396" s="33" t="s">
        <v>856</v>
      </c>
      <c r="K14396" s="33">
        <v>35</v>
      </c>
      <c r="L14396" s="33">
        <v>30</v>
      </c>
      <c r="M14396" s="33">
        <v>15</v>
      </c>
      <c r="N14396" s="33">
        <v>0</v>
      </c>
      <c r="O14396" s="33">
        <v>0</v>
      </c>
      <c r="P14396" s="33">
        <v>0</v>
      </c>
      <c r="Q14396" s="33" t="s">
        <v>459</v>
      </c>
      <c r="R14396" s="33" t="s">
        <v>459</v>
      </c>
      <c r="S14396" s="33">
        <v>0</v>
      </c>
      <c r="T14396" s="33"/>
      <c r="U14396" s="33" t="s">
        <v>455</v>
      </c>
    </row>
    <row r="14397" spans="1:21" x14ac:dyDescent="0.25">
      <c r="A14397">
        <v>2017</v>
      </c>
      <c r="B14397" s="6" t="s">
        <v>70</v>
      </c>
      <c r="C14397" s="33">
        <v>3</v>
      </c>
      <c r="D14397" s="33" t="s">
        <v>910</v>
      </c>
      <c r="E14397" s="33"/>
      <c r="F14397" s="33">
        <v>9.6999999999999993</v>
      </c>
      <c r="G14397" s="33">
        <v>5</v>
      </c>
      <c r="H14397" s="33">
        <v>0</v>
      </c>
      <c r="I14397" s="33"/>
      <c r="J14397" s="33" t="s">
        <v>911</v>
      </c>
      <c r="K14397" s="33">
        <v>5</v>
      </c>
      <c r="L14397" s="33">
        <v>5</v>
      </c>
      <c r="M14397" s="33">
        <v>5</v>
      </c>
      <c r="N14397" s="33">
        <v>0</v>
      </c>
      <c r="O14397" s="33">
        <v>0</v>
      </c>
      <c r="P14397" s="33">
        <v>0</v>
      </c>
      <c r="Q14397" s="33" t="s">
        <v>459</v>
      </c>
      <c r="R14397" s="33" t="s">
        <v>459</v>
      </c>
      <c r="S14397" s="33">
        <v>0</v>
      </c>
      <c r="T14397" s="33"/>
      <c r="U14397" s="33" t="s">
        <v>455</v>
      </c>
    </row>
    <row r="14398" spans="1:21" x14ac:dyDescent="0.25">
      <c r="A14398">
        <v>2017</v>
      </c>
      <c r="B14398" s="6" t="s">
        <v>70</v>
      </c>
      <c r="C14398" s="33">
        <v>4</v>
      </c>
      <c r="D14398" s="33" t="s">
        <v>910</v>
      </c>
      <c r="E14398" s="33"/>
      <c r="F14398" s="33">
        <v>9.6999999999999993</v>
      </c>
      <c r="G14398" s="33">
        <v>5</v>
      </c>
      <c r="H14398" s="33">
        <v>0</v>
      </c>
      <c r="I14398" s="33"/>
      <c r="J14398" s="33" t="s">
        <v>803</v>
      </c>
      <c r="K14398" s="33">
        <v>10</v>
      </c>
      <c r="L14398" s="33">
        <v>7</v>
      </c>
      <c r="M14398" s="33">
        <v>4</v>
      </c>
      <c r="N14398" s="33">
        <v>0</v>
      </c>
      <c r="O14398" s="33">
        <v>0</v>
      </c>
      <c r="P14398" s="33">
        <v>0</v>
      </c>
      <c r="Q14398" s="33" t="s">
        <v>459</v>
      </c>
      <c r="R14398" s="33" t="s">
        <v>459</v>
      </c>
      <c r="S14398" s="33">
        <v>0</v>
      </c>
      <c r="T14398" s="33"/>
      <c r="U14398" s="33" t="s">
        <v>455</v>
      </c>
    </row>
    <row r="14399" spans="1:21" x14ac:dyDescent="0.25">
      <c r="A14399">
        <v>2017</v>
      </c>
      <c r="B14399" s="6" t="s">
        <v>70</v>
      </c>
      <c r="C14399" s="33">
        <v>5</v>
      </c>
      <c r="D14399" s="33" t="s">
        <v>910</v>
      </c>
      <c r="E14399" s="33"/>
      <c r="F14399" s="33">
        <v>9.6999999999999993</v>
      </c>
      <c r="G14399" s="33">
        <v>7</v>
      </c>
      <c r="H14399" s="33">
        <v>0</v>
      </c>
      <c r="I14399" s="33"/>
      <c r="J14399" s="33" t="s">
        <v>802</v>
      </c>
      <c r="K14399" s="33">
        <v>10</v>
      </c>
      <c r="L14399" s="33">
        <v>7</v>
      </c>
      <c r="M14399" s="33">
        <v>4</v>
      </c>
      <c r="N14399" s="33">
        <v>0</v>
      </c>
      <c r="O14399" s="33">
        <v>0</v>
      </c>
      <c r="P14399" s="33">
        <v>0</v>
      </c>
      <c r="Q14399" s="33" t="s">
        <v>459</v>
      </c>
      <c r="R14399" s="33" t="s">
        <v>459</v>
      </c>
      <c r="S14399" s="33">
        <v>0</v>
      </c>
      <c r="T14399" s="33"/>
      <c r="U14399" s="33" t="s">
        <v>455</v>
      </c>
    </row>
    <row r="14400" spans="1:21" x14ac:dyDescent="0.25">
      <c r="A14400">
        <v>2017</v>
      </c>
      <c r="B14400" s="6" t="s">
        <v>70</v>
      </c>
      <c r="C14400" s="33">
        <v>6</v>
      </c>
      <c r="D14400" s="33" t="s">
        <v>910</v>
      </c>
      <c r="E14400" s="33"/>
      <c r="F14400" s="33">
        <v>9.6999999999999993</v>
      </c>
      <c r="G14400" s="33">
        <v>10</v>
      </c>
      <c r="H14400" s="33">
        <v>0</v>
      </c>
      <c r="I14400" s="33"/>
      <c r="J14400" s="33" t="s">
        <v>803</v>
      </c>
      <c r="K14400" s="33">
        <v>15</v>
      </c>
      <c r="L14400" s="33">
        <v>15</v>
      </c>
      <c r="M14400" s="33">
        <v>4</v>
      </c>
      <c r="N14400" s="33">
        <v>0</v>
      </c>
      <c r="O14400" s="33">
        <v>0</v>
      </c>
      <c r="P14400" s="33">
        <v>0</v>
      </c>
      <c r="Q14400" s="33" t="s">
        <v>459</v>
      </c>
      <c r="R14400" s="33" t="s">
        <v>459</v>
      </c>
      <c r="S14400" s="33">
        <v>0</v>
      </c>
      <c r="T14400" s="33"/>
      <c r="U14400" s="33" t="s">
        <v>455</v>
      </c>
    </row>
    <row r="14401" spans="1:21" x14ac:dyDescent="0.25">
      <c r="A14401">
        <v>2017</v>
      </c>
      <c r="B14401" s="6" t="s">
        <v>70</v>
      </c>
      <c r="C14401" s="33">
        <v>7</v>
      </c>
      <c r="D14401" s="33" t="s">
        <v>910</v>
      </c>
      <c r="E14401" s="33"/>
      <c r="F14401" s="33">
        <v>9.6999999999999993</v>
      </c>
      <c r="G14401" s="33">
        <v>10</v>
      </c>
      <c r="H14401" s="33">
        <v>0</v>
      </c>
      <c r="I14401" s="33"/>
      <c r="J14401" s="33" t="s">
        <v>803</v>
      </c>
      <c r="K14401" s="33">
        <v>30</v>
      </c>
      <c r="L14401" s="33">
        <v>25</v>
      </c>
      <c r="M14401" s="33">
        <v>15</v>
      </c>
      <c r="N14401" s="33">
        <v>0</v>
      </c>
      <c r="O14401" s="33">
        <v>0</v>
      </c>
      <c r="P14401" s="33">
        <v>0</v>
      </c>
      <c r="Q14401" s="33" t="s">
        <v>459</v>
      </c>
      <c r="R14401" s="33" t="s">
        <v>459</v>
      </c>
      <c r="S14401" s="33">
        <v>0</v>
      </c>
      <c r="T14401" s="33"/>
      <c r="U14401" s="33" t="s">
        <v>455</v>
      </c>
    </row>
    <row r="14402" spans="1:21" x14ac:dyDescent="0.25">
      <c r="A14402">
        <v>2017</v>
      </c>
      <c r="B14402" s="6" t="s">
        <v>70</v>
      </c>
      <c r="C14402" s="33">
        <v>8</v>
      </c>
      <c r="D14402" s="33" t="s">
        <v>910</v>
      </c>
      <c r="E14402" s="33"/>
      <c r="F14402" s="33">
        <v>9.6999999999999993</v>
      </c>
      <c r="G14402" s="33">
        <v>20</v>
      </c>
      <c r="H14402" s="33">
        <v>0</v>
      </c>
      <c r="I14402" s="33"/>
      <c r="J14402" s="33" t="s">
        <v>807</v>
      </c>
      <c r="K14402" s="33">
        <v>30</v>
      </c>
      <c r="L14402" s="33">
        <v>20</v>
      </c>
      <c r="M14402" s="33">
        <v>5</v>
      </c>
      <c r="N14402" s="33">
        <v>0</v>
      </c>
      <c r="O14402" s="33">
        <v>0</v>
      </c>
      <c r="P14402" s="33">
        <v>0</v>
      </c>
      <c r="Q14402" s="33" t="s">
        <v>459</v>
      </c>
      <c r="R14402" s="33" t="s">
        <v>459</v>
      </c>
      <c r="S14402" s="33">
        <v>0</v>
      </c>
      <c r="T14402" s="33"/>
      <c r="U14402" s="33" t="s">
        <v>455</v>
      </c>
    </row>
    <row r="14403" spans="1:21" x14ac:dyDescent="0.25">
      <c r="A14403">
        <v>2017</v>
      </c>
      <c r="B14403" s="6" t="s">
        <v>70</v>
      </c>
      <c r="C14403" s="33">
        <v>9</v>
      </c>
      <c r="D14403" s="33" t="s">
        <v>910</v>
      </c>
      <c r="E14403" s="33"/>
      <c r="F14403" s="33">
        <v>9.6999999999999993</v>
      </c>
      <c r="G14403" s="33">
        <v>5</v>
      </c>
      <c r="H14403" s="33">
        <v>0</v>
      </c>
      <c r="I14403" s="33"/>
      <c r="J14403" s="33" t="s">
        <v>803</v>
      </c>
      <c r="K14403" s="33">
        <v>5</v>
      </c>
      <c r="L14403" s="33">
        <v>5</v>
      </c>
      <c r="M14403" s="33">
        <v>5</v>
      </c>
      <c r="N14403" s="33">
        <v>0</v>
      </c>
      <c r="O14403" s="33">
        <v>0</v>
      </c>
      <c r="P14403" s="33">
        <v>0</v>
      </c>
      <c r="Q14403" s="33" t="s">
        <v>459</v>
      </c>
      <c r="R14403" s="33" t="s">
        <v>459</v>
      </c>
      <c r="S14403" s="33">
        <v>0</v>
      </c>
      <c r="T14403" s="33"/>
      <c r="U14403" s="33" t="s">
        <v>455</v>
      </c>
    </row>
    <row r="14404" spans="1:21" x14ac:dyDescent="0.25">
      <c r="A14404">
        <v>2017</v>
      </c>
      <c r="B14404" s="6" t="s">
        <v>70</v>
      </c>
      <c r="C14404" s="33">
        <v>10</v>
      </c>
      <c r="D14404" s="33" t="s">
        <v>910</v>
      </c>
      <c r="E14404" s="33"/>
      <c r="F14404" s="33">
        <v>9.6999999999999993</v>
      </c>
      <c r="G14404" s="33">
        <v>4</v>
      </c>
      <c r="H14404" s="33">
        <v>0</v>
      </c>
      <c r="I14404" s="33"/>
      <c r="J14404" s="33" t="s">
        <v>803</v>
      </c>
      <c r="K14404" s="33">
        <v>10</v>
      </c>
      <c r="L14404" s="33">
        <v>7</v>
      </c>
      <c r="M14404" s="33">
        <v>3</v>
      </c>
      <c r="N14404" s="33">
        <v>0</v>
      </c>
      <c r="O14404" s="33">
        <v>0</v>
      </c>
      <c r="P14404" s="33">
        <v>0</v>
      </c>
      <c r="Q14404" s="33" t="s">
        <v>459</v>
      </c>
      <c r="R14404" s="33" t="s">
        <v>459</v>
      </c>
      <c r="S14404" s="33">
        <v>0</v>
      </c>
      <c r="T14404" s="33"/>
      <c r="U14404" s="33" t="s">
        <v>455</v>
      </c>
    </row>
    <row r="14405" spans="1:21" x14ac:dyDescent="0.25">
      <c r="A14405">
        <v>2017</v>
      </c>
      <c r="B14405" s="6" t="s">
        <v>70</v>
      </c>
      <c r="C14405" s="33">
        <v>1</v>
      </c>
      <c r="D14405" s="33" t="s">
        <v>910</v>
      </c>
      <c r="E14405" s="33">
        <v>3</v>
      </c>
      <c r="F14405" s="33">
        <v>9.6999999999999993</v>
      </c>
      <c r="G14405" s="33">
        <v>15</v>
      </c>
      <c r="H14405" s="33">
        <v>0</v>
      </c>
      <c r="I14405" s="33"/>
      <c r="J14405" s="33" t="s">
        <v>911</v>
      </c>
      <c r="K14405" s="33">
        <v>15</v>
      </c>
      <c r="L14405" s="33">
        <v>10</v>
      </c>
      <c r="M14405" s="33">
        <v>5</v>
      </c>
      <c r="N14405" s="33">
        <v>0</v>
      </c>
      <c r="O14405" s="33">
        <v>0</v>
      </c>
      <c r="P14405" s="33">
        <v>0</v>
      </c>
      <c r="Q14405" s="33" t="s">
        <v>459</v>
      </c>
      <c r="R14405" s="33" t="s">
        <v>459</v>
      </c>
      <c r="S14405" s="33">
        <v>0</v>
      </c>
      <c r="T14405" s="33"/>
      <c r="U14405" s="33" t="s">
        <v>455</v>
      </c>
    </row>
    <row r="14406" spans="1:21" x14ac:dyDescent="0.25">
      <c r="A14406">
        <v>2017</v>
      </c>
      <c r="B14406" s="6" t="s">
        <v>70</v>
      </c>
      <c r="C14406" s="33">
        <v>2</v>
      </c>
      <c r="D14406" s="33" t="s">
        <v>910</v>
      </c>
      <c r="E14406" s="33"/>
      <c r="F14406" s="33">
        <v>9.6999999999999993</v>
      </c>
      <c r="G14406" s="33">
        <v>15</v>
      </c>
      <c r="H14406" s="33">
        <v>0</v>
      </c>
      <c r="I14406" s="33"/>
      <c r="J14406" s="33" t="s">
        <v>911</v>
      </c>
      <c r="K14406" s="33">
        <v>15</v>
      </c>
      <c r="L14406" s="33">
        <v>15</v>
      </c>
      <c r="M14406" s="33">
        <v>10</v>
      </c>
      <c r="N14406" s="33">
        <v>0</v>
      </c>
      <c r="O14406" s="33">
        <v>0</v>
      </c>
      <c r="P14406" s="33">
        <v>0</v>
      </c>
      <c r="Q14406" s="33" t="s">
        <v>459</v>
      </c>
      <c r="R14406" s="33" t="s">
        <v>459</v>
      </c>
      <c r="S14406" s="33">
        <v>0</v>
      </c>
      <c r="T14406" s="33"/>
      <c r="U14406" s="33" t="s">
        <v>455</v>
      </c>
    </row>
    <row r="14407" spans="1:21" x14ac:dyDescent="0.25">
      <c r="A14407">
        <v>2017</v>
      </c>
      <c r="B14407" s="6" t="s">
        <v>70</v>
      </c>
      <c r="C14407" s="33">
        <v>3</v>
      </c>
      <c r="D14407" s="33" t="s">
        <v>910</v>
      </c>
      <c r="E14407" s="33"/>
      <c r="F14407" s="33">
        <v>9.6999999999999993</v>
      </c>
      <c r="G14407" s="33">
        <v>20</v>
      </c>
      <c r="H14407" s="33">
        <v>0</v>
      </c>
      <c r="I14407" s="33"/>
      <c r="J14407" s="33" t="s">
        <v>803</v>
      </c>
      <c r="K14407" s="33">
        <v>25</v>
      </c>
      <c r="L14407" s="33">
        <v>25</v>
      </c>
      <c r="M14407" s="33">
        <v>10</v>
      </c>
      <c r="N14407" s="33">
        <v>0</v>
      </c>
      <c r="O14407" s="33">
        <v>0</v>
      </c>
      <c r="P14407" s="33">
        <v>0</v>
      </c>
      <c r="Q14407" s="33" t="s">
        <v>459</v>
      </c>
      <c r="R14407" s="33" t="s">
        <v>459</v>
      </c>
      <c r="S14407" s="33">
        <v>0</v>
      </c>
      <c r="T14407" s="33"/>
      <c r="U14407" s="33" t="s">
        <v>455</v>
      </c>
    </row>
    <row r="14408" spans="1:21" x14ac:dyDescent="0.25">
      <c r="A14408">
        <v>2017</v>
      </c>
      <c r="B14408" s="6" t="s">
        <v>70</v>
      </c>
      <c r="C14408" s="33">
        <v>4</v>
      </c>
      <c r="D14408" s="33" t="s">
        <v>910</v>
      </c>
      <c r="E14408" s="33"/>
      <c r="F14408" s="33">
        <v>9.6999999999999993</v>
      </c>
      <c r="G14408" s="33">
        <v>5</v>
      </c>
      <c r="H14408" s="33">
        <v>0</v>
      </c>
      <c r="I14408" s="33"/>
      <c r="J14408" s="33" t="s">
        <v>911</v>
      </c>
      <c r="K14408" s="33">
        <v>30</v>
      </c>
      <c r="L14408" s="33">
        <v>10</v>
      </c>
      <c r="M14408" s="33">
        <v>20</v>
      </c>
      <c r="N14408" s="33">
        <v>0</v>
      </c>
      <c r="O14408" s="33">
        <v>0</v>
      </c>
      <c r="P14408" s="33">
        <v>0</v>
      </c>
      <c r="Q14408" s="33" t="s">
        <v>459</v>
      </c>
      <c r="R14408" s="33" t="s">
        <v>459</v>
      </c>
      <c r="S14408" s="33">
        <v>0</v>
      </c>
      <c r="T14408" s="33"/>
      <c r="U14408" s="33" t="s">
        <v>455</v>
      </c>
    </row>
    <row r="14409" spans="1:21" x14ac:dyDescent="0.25">
      <c r="A14409">
        <v>2017</v>
      </c>
      <c r="B14409" s="6" t="s">
        <v>70</v>
      </c>
      <c r="C14409" s="33">
        <v>5</v>
      </c>
      <c r="D14409" s="33" t="s">
        <v>910</v>
      </c>
      <c r="E14409" s="33"/>
      <c r="F14409" s="33">
        <v>9.6999999999999993</v>
      </c>
      <c r="G14409" s="33">
        <v>25</v>
      </c>
      <c r="H14409" s="33">
        <v>0</v>
      </c>
      <c r="I14409" s="33"/>
      <c r="J14409" s="33" t="s">
        <v>803</v>
      </c>
      <c r="K14409" s="33">
        <v>35</v>
      </c>
      <c r="L14409" s="33">
        <v>25</v>
      </c>
      <c r="M14409" s="33">
        <v>5</v>
      </c>
      <c r="N14409" s="33">
        <v>0</v>
      </c>
      <c r="O14409" s="33">
        <v>0</v>
      </c>
      <c r="P14409" s="33">
        <v>0</v>
      </c>
      <c r="Q14409" s="33" t="s">
        <v>459</v>
      </c>
      <c r="R14409" s="33" t="s">
        <v>459</v>
      </c>
      <c r="S14409" s="33">
        <v>0</v>
      </c>
      <c r="T14409" s="33"/>
      <c r="U14409" s="33" t="s">
        <v>455</v>
      </c>
    </row>
    <row r="14410" spans="1:21" x14ac:dyDescent="0.25">
      <c r="A14410">
        <v>2017</v>
      </c>
      <c r="B14410" s="6" t="s">
        <v>70</v>
      </c>
      <c r="C14410" s="33">
        <v>6</v>
      </c>
      <c r="D14410" s="33" t="s">
        <v>910</v>
      </c>
      <c r="E14410" s="33"/>
      <c r="F14410" s="33">
        <v>9.6999999999999993</v>
      </c>
      <c r="G14410" s="33">
        <v>15</v>
      </c>
      <c r="H14410" s="33">
        <v>0</v>
      </c>
      <c r="I14410" s="33"/>
      <c r="J14410" s="33" t="s">
        <v>803</v>
      </c>
      <c r="K14410" s="33">
        <v>15</v>
      </c>
      <c r="L14410" s="33">
        <v>15</v>
      </c>
      <c r="M14410" s="33">
        <v>5</v>
      </c>
      <c r="N14410" s="33">
        <v>0</v>
      </c>
      <c r="O14410" s="33">
        <v>0</v>
      </c>
      <c r="P14410" s="33">
        <v>0</v>
      </c>
      <c r="Q14410" s="33" t="s">
        <v>459</v>
      </c>
      <c r="R14410" s="33" t="s">
        <v>459</v>
      </c>
      <c r="S14410" s="33">
        <v>0</v>
      </c>
      <c r="T14410" s="33"/>
      <c r="U14410" s="33" t="s">
        <v>455</v>
      </c>
    </row>
    <row r="14411" spans="1:21" x14ac:dyDescent="0.25">
      <c r="A14411">
        <v>2017</v>
      </c>
      <c r="B14411" s="6" t="s">
        <v>70</v>
      </c>
      <c r="C14411" s="33">
        <v>7</v>
      </c>
      <c r="D14411" s="33" t="s">
        <v>910</v>
      </c>
      <c r="E14411" s="33"/>
      <c r="F14411" s="33">
        <v>9.6999999999999993</v>
      </c>
      <c r="G14411" s="33">
        <v>5</v>
      </c>
      <c r="H14411" s="33">
        <v>0</v>
      </c>
      <c r="I14411" s="33"/>
      <c r="J14411" s="33" t="s">
        <v>803</v>
      </c>
      <c r="K14411" s="33">
        <v>10</v>
      </c>
      <c r="L14411" s="33">
        <v>5</v>
      </c>
      <c r="M14411" s="33">
        <v>3</v>
      </c>
      <c r="N14411" s="33">
        <v>0</v>
      </c>
      <c r="O14411" s="33">
        <v>0</v>
      </c>
      <c r="P14411" s="33">
        <v>0</v>
      </c>
      <c r="Q14411" s="33" t="s">
        <v>459</v>
      </c>
      <c r="R14411" s="33" t="s">
        <v>459</v>
      </c>
      <c r="S14411" s="33">
        <v>0</v>
      </c>
      <c r="T14411" s="33"/>
      <c r="U14411" s="33" t="s">
        <v>455</v>
      </c>
    </row>
    <row r="14412" spans="1:21" x14ac:dyDescent="0.25">
      <c r="A14412">
        <v>2017</v>
      </c>
      <c r="B14412" s="6" t="s">
        <v>70</v>
      </c>
      <c r="C14412" s="33">
        <v>8</v>
      </c>
      <c r="D14412" s="33" t="s">
        <v>910</v>
      </c>
      <c r="E14412" s="33"/>
      <c r="F14412" s="33">
        <v>9.6999999999999993</v>
      </c>
      <c r="G14412" s="33">
        <v>5</v>
      </c>
      <c r="H14412" s="33">
        <v>0</v>
      </c>
      <c r="I14412" s="33"/>
      <c r="J14412" s="33" t="s">
        <v>911</v>
      </c>
      <c r="K14412" s="33">
        <v>45</v>
      </c>
      <c r="L14412" s="33">
        <v>25</v>
      </c>
      <c r="M14412" s="33">
        <v>15</v>
      </c>
      <c r="N14412" s="33">
        <v>0</v>
      </c>
      <c r="O14412" s="33">
        <v>0</v>
      </c>
      <c r="P14412" s="33">
        <v>0</v>
      </c>
      <c r="Q14412" s="33" t="s">
        <v>459</v>
      </c>
      <c r="R14412" s="33" t="s">
        <v>459</v>
      </c>
      <c r="S14412" s="33">
        <v>0</v>
      </c>
      <c r="T14412" s="33"/>
      <c r="U14412" s="33" t="s">
        <v>455</v>
      </c>
    </row>
    <row r="14413" spans="1:21" x14ac:dyDescent="0.25">
      <c r="A14413">
        <v>2017</v>
      </c>
      <c r="B14413" s="6" t="s">
        <v>70</v>
      </c>
      <c r="C14413" s="33">
        <v>9</v>
      </c>
      <c r="D14413" s="33" t="s">
        <v>910</v>
      </c>
      <c r="E14413" s="33"/>
      <c r="F14413" s="33">
        <v>9.6999999999999993</v>
      </c>
      <c r="G14413" s="33">
        <v>5</v>
      </c>
      <c r="H14413" s="33">
        <v>0</v>
      </c>
      <c r="I14413" s="33"/>
      <c r="J14413" s="33" t="s">
        <v>911</v>
      </c>
      <c r="K14413" s="33">
        <v>10</v>
      </c>
      <c r="L14413" s="33">
        <v>10</v>
      </c>
      <c r="M14413" s="33">
        <v>5</v>
      </c>
      <c r="N14413" s="33">
        <v>0</v>
      </c>
      <c r="O14413" s="33">
        <v>0</v>
      </c>
      <c r="P14413" s="33">
        <v>0</v>
      </c>
      <c r="Q14413" s="33" t="s">
        <v>459</v>
      </c>
      <c r="R14413" s="33" t="s">
        <v>459</v>
      </c>
      <c r="S14413" s="33">
        <v>0</v>
      </c>
      <c r="T14413" s="33"/>
      <c r="U14413" s="33" t="s">
        <v>455</v>
      </c>
    </row>
    <row r="14414" spans="1:21" x14ac:dyDescent="0.25">
      <c r="A14414">
        <v>2017</v>
      </c>
      <c r="B14414" s="6" t="s">
        <v>70</v>
      </c>
      <c r="C14414" s="33">
        <v>10</v>
      </c>
      <c r="D14414" s="33" t="s">
        <v>910</v>
      </c>
      <c r="E14414" s="33"/>
      <c r="F14414" s="33">
        <v>9.6999999999999993</v>
      </c>
      <c r="G14414" s="33">
        <v>15</v>
      </c>
      <c r="H14414" s="33">
        <v>0</v>
      </c>
      <c r="I14414" s="33"/>
      <c r="J14414" s="33" t="s">
        <v>803</v>
      </c>
      <c r="K14414" s="33">
        <v>25</v>
      </c>
      <c r="L14414" s="33">
        <v>15</v>
      </c>
      <c r="M14414" s="33">
        <v>3</v>
      </c>
      <c r="N14414" s="33">
        <v>0</v>
      </c>
      <c r="O14414" s="33">
        <v>0</v>
      </c>
      <c r="P14414" s="33">
        <v>0</v>
      </c>
      <c r="Q14414" s="33" t="s">
        <v>459</v>
      </c>
      <c r="R14414" s="33" t="s">
        <v>459</v>
      </c>
      <c r="S14414" s="33">
        <v>0</v>
      </c>
      <c r="T14414" s="33"/>
      <c r="U14414" s="33" t="s">
        <v>455</v>
      </c>
    </row>
    <row r="14415" spans="1:21" x14ac:dyDescent="0.25">
      <c r="A14415">
        <v>2017</v>
      </c>
      <c r="B14415" s="6" t="s">
        <v>70</v>
      </c>
      <c r="C14415" s="33">
        <v>11</v>
      </c>
      <c r="D14415" s="33" t="s">
        <v>910</v>
      </c>
      <c r="E14415" s="33"/>
      <c r="F14415" s="33">
        <v>9.6999999999999993</v>
      </c>
      <c r="G14415" s="33">
        <v>5</v>
      </c>
      <c r="H14415" s="33">
        <v>0</v>
      </c>
      <c r="I14415" s="33"/>
      <c r="J14415" s="33" t="s">
        <v>830</v>
      </c>
      <c r="K14415" s="33">
        <v>5</v>
      </c>
      <c r="L14415" s="33">
        <v>5</v>
      </c>
      <c r="M14415" s="33">
        <v>1</v>
      </c>
      <c r="N14415" s="33">
        <v>0</v>
      </c>
      <c r="O14415" s="33">
        <v>0</v>
      </c>
      <c r="P14415" s="33">
        <v>0</v>
      </c>
      <c r="Q14415" s="33" t="s">
        <v>459</v>
      </c>
      <c r="R14415" s="33" t="s">
        <v>459</v>
      </c>
      <c r="S14415" s="33">
        <v>0</v>
      </c>
      <c r="T14415" s="33"/>
      <c r="U14415" s="33" t="s">
        <v>455</v>
      </c>
    </row>
    <row r="14416" spans="1:21" x14ac:dyDescent="0.25">
      <c r="A14416">
        <v>2017</v>
      </c>
      <c r="B14416" s="6" t="s">
        <v>70</v>
      </c>
      <c r="C14416" s="33">
        <v>12</v>
      </c>
      <c r="D14416" s="33" t="s">
        <v>910</v>
      </c>
      <c r="E14416" s="33"/>
      <c r="F14416" s="33">
        <v>9.6999999999999993</v>
      </c>
      <c r="G14416" s="33">
        <v>3</v>
      </c>
      <c r="H14416" s="33">
        <v>0</v>
      </c>
      <c r="I14416" s="33"/>
      <c r="J14416" s="33" t="s">
        <v>803</v>
      </c>
      <c r="K14416" s="33">
        <v>5</v>
      </c>
      <c r="L14416" s="33">
        <v>5</v>
      </c>
      <c r="M14416" s="33">
        <v>5</v>
      </c>
      <c r="N14416" s="33">
        <v>0</v>
      </c>
      <c r="O14416" s="33">
        <v>0</v>
      </c>
      <c r="P14416" s="33">
        <v>0</v>
      </c>
      <c r="Q14416" s="33" t="s">
        <v>459</v>
      </c>
      <c r="R14416" s="33" t="s">
        <v>459</v>
      </c>
      <c r="S14416" s="33">
        <v>0</v>
      </c>
      <c r="T14416" s="33"/>
      <c r="U14416" s="33" t="s">
        <v>455</v>
      </c>
    </row>
    <row r="14417" spans="1:21" x14ac:dyDescent="0.25">
      <c r="A14417">
        <v>2017</v>
      </c>
      <c r="B14417" s="6" t="s">
        <v>70</v>
      </c>
      <c r="C14417" s="33">
        <v>13</v>
      </c>
      <c r="D14417" s="33" t="s">
        <v>910</v>
      </c>
      <c r="E14417" s="33"/>
      <c r="F14417" s="33">
        <v>9.6999999999999993</v>
      </c>
      <c r="G14417" s="33">
        <v>10</v>
      </c>
      <c r="H14417" s="33">
        <v>0</v>
      </c>
      <c r="I14417" s="33"/>
      <c r="J14417" s="33" t="s">
        <v>911</v>
      </c>
      <c r="K14417" s="33">
        <v>25</v>
      </c>
      <c r="L14417" s="33">
        <v>20</v>
      </c>
      <c r="M14417" s="33">
        <v>15</v>
      </c>
      <c r="N14417" s="33">
        <v>0</v>
      </c>
      <c r="O14417" s="33">
        <v>0</v>
      </c>
      <c r="P14417" s="33">
        <v>0</v>
      </c>
      <c r="Q14417" s="33" t="s">
        <v>459</v>
      </c>
      <c r="R14417" s="33" t="s">
        <v>459</v>
      </c>
      <c r="S14417" s="33">
        <v>0</v>
      </c>
      <c r="T14417" s="33"/>
      <c r="U14417" s="33" t="s">
        <v>455</v>
      </c>
    </row>
    <row r="14418" spans="1:21" x14ac:dyDescent="0.25">
      <c r="A14418">
        <v>2017</v>
      </c>
      <c r="B14418" s="6" t="s">
        <v>70</v>
      </c>
      <c r="C14418" s="33">
        <v>14</v>
      </c>
      <c r="D14418" s="33" t="s">
        <v>910</v>
      </c>
      <c r="E14418" s="33"/>
      <c r="F14418" s="33">
        <v>9.6999999999999993</v>
      </c>
      <c r="G14418" s="33">
        <v>20</v>
      </c>
      <c r="H14418" s="33">
        <v>0</v>
      </c>
      <c r="I14418" s="33"/>
      <c r="J14418" s="33" t="s">
        <v>803</v>
      </c>
      <c r="K14418" s="33">
        <v>30</v>
      </c>
      <c r="L14418" s="33">
        <v>20</v>
      </c>
      <c r="M14418" s="33">
        <v>15</v>
      </c>
      <c r="N14418" s="33">
        <v>0</v>
      </c>
      <c r="O14418" s="33">
        <v>0</v>
      </c>
      <c r="P14418" s="33">
        <v>0</v>
      </c>
      <c r="Q14418" s="33" t="s">
        <v>459</v>
      </c>
      <c r="R14418" s="33" t="s">
        <v>459</v>
      </c>
      <c r="S14418" s="33">
        <v>0</v>
      </c>
      <c r="T14418" s="33"/>
      <c r="U14418" s="33" t="s">
        <v>455</v>
      </c>
    </row>
    <row r="14419" spans="1:21" x14ac:dyDescent="0.25">
      <c r="A14419">
        <v>2017</v>
      </c>
      <c r="B14419" s="6" t="s">
        <v>70</v>
      </c>
      <c r="C14419" s="33">
        <v>15</v>
      </c>
      <c r="D14419" s="33" t="s">
        <v>910</v>
      </c>
      <c r="E14419" s="33"/>
      <c r="F14419" s="33">
        <v>9.6999999999999993</v>
      </c>
      <c r="G14419" s="33">
        <v>10</v>
      </c>
      <c r="H14419" s="33">
        <v>0</v>
      </c>
      <c r="I14419" s="33"/>
      <c r="J14419" s="33" t="s">
        <v>802</v>
      </c>
      <c r="K14419" s="33">
        <v>20</v>
      </c>
      <c r="L14419" s="33">
        <v>10</v>
      </c>
      <c r="M14419" s="33">
        <v>10</v>
      </c>
      <c r="N14419" s="33">
        <v>0</v>
      </c>
      <c r="O14419" s="33">
        <v>0</v>
      </c>
      <c r="P14419" s="33">
        <v>0</v>
      </c>
      <c r="Q14419" s="33" t="s">
        <v>459</v>
      </c>
      <c r="R14419" s="33" t="s">
        <v>459</v>
      </c>
      <c r="S14419" s="33">
        <v>25</v>
      </c>
      <c r="T14419" s="33"/>
      <c r="U14419" s="33" t="s">
        <v>455</v>
      </c>
    </row>
    <row r="14420" spans="1:21" x14ac:dyDescent="0.25">
      <c r="A14420">
        <v>2017</v>
      </c>
      <c r="B14420" s="6" t="s">
        <v>70</v>
      </c>
      <c r="C14420" s="33">
        <v>16</v>
      </c>
      <c r="D14420" s="33" t="s">
        <v>910</v>
      </c>
      <c r="E14420" s="33"/>
      <c r="F14420" s="33">
        <v>9.6999999999999993</v>
      </c>
      <c r="G14420" s="33">
        <v>15</v>
      </c>
      <c r="H14420" s="33">
        <v>0</v>
      </c>
      <c r="I14420" s="33"/>
      <c r="J14420" s="33" t="s">
        <v>802</v>
      </c>
      <c r="K14420" s="33">
        <v>50</v>
      </c>
      <c r="L14420" s="33">
        <v>40</v>
      </c>
      <c r="M14420" s="33">
        <v>15</v>
      </c>
      <c r="N14420" s="33">
        <v>0</v>
      </c>
      <c r="O14420" s="33">
        <v>0</v>
      </c>
      <c r="P14420" s="33">
        <v>0</v>
      </c>
      <c r="Q14420" s="33" t="s">
        <v>459</v>
      </c>
      <c r="R14420" s="33" t="s">
        <v>459</v>
      </c>
      <c r="S14420" s="33">
        <v>0</v>
      </c>
      <c r="T14420" s="33"/>
      <c r="U14420" s="33" t="s">
        <v>455</v>
      </c>
    </row>
    <row r="14421" spans="1:21" x14ac:dyDescent="0.25">
      <c r="A14421">
        <v>2017</v>
      </c>
      <c r="B14421" s="6" t="s">
        <v>70</v>
      </c>
      <c r="C14421" s="33">
        <v>17</v>
      </c>
      <c r="D14421" s="33" t="s">
        <v>910</v>
      </c>
      <c r="E14421" s="33"/>
      <c r="F14421" s="33">
        <v>9.6999999999999993</v>
      </c>
      <c r="G14421" s="33">
        <v>15</v>
      </c>
      <c r="H14421" s="33">
        <v>0</v>
      </c>
      <c r="I14421" s="33"/>
      <c r="J14421" s="33" t="s">
        <v>803</v>
      </c>
      <c r="K14421" s="33">
        <v>30</v>
      </c>
      <c r="L14421" s="33">
        <v>15</v>
      </c>
      <c r="M14421" s="33">
        <v>10</v>
      </c>
      <c r="N14421" s="33">
        <v>0</v>
      </c>
      <c r="O14421" s="33">
        <v>0</v>
      </c>
      <c r="P14421" s="33">
        <v>0</v>
      </c>
      <c r="Q14421" s="33" t="s">
        <v>459</v>
      </c>
      <c r="R14421" s="33" t="s">
        <v>459</v>
      </c>
      <c r="S14421" s="33">
        <v>0</v>
      </c>
      <c r="T14421" s="33"/>
      <c r="U14421" s="33" t="s">
        <v>455</v>
      </c>
    </row>
    <row r="14422" spans="1:21" x14ac:dyDescent="0.25">
      <c r="A14422">
        <v>2017</v>
      </c>
      <c r="B14422" s="6" t="s">
        <v>70</v>
      </c>
      <c r="C14422" s="33">
        <v>18</v>
      </c>
      <c r="D14422" s="33" t="s">
        <v>910</v>
      </c>
      <c r="E14422" s="33"/>
      <c r="F14422" s="33">
        <v>9.6999999999999993</v>
      </c>
      <c r="G14422" s="33">
        <v>5</v>
      </c>
      <c r="H14422" s="33">
        <v>0</v>
      </c>
      <c r="I14422" s="33"/>
      <c r="J14422" s="33" t="s">
        <v>911</v>
      </c>
      <c r="K14422" s="33">
        <v>10</v>
      </c>
      <c r="L14422" s="33">
        <v>5</v>
      </c>
      <c r="M14422" s="33">
        <v>5</v>
      </c>
      <c r="N14422" s="33">
        <v>0</v>
      </c>
      <c r="O14422" s="33">
        <v>0</v>
      </c>
      <c r="P14422" s="33">
        <v>0</v>
      </c>
      <c r="Q14422" s="33" t="s">
        <v>459</v>
      </c>
      <c r="R14422" s="33" t="s">
        <v>459</v>
      </c>
      <c r="S14422" s="33">
        <v>0</v>
      </c>
      <c r="T14422" s="33"/>
      <c r="U14422" s="33" t="s">
        <v>455</v>
      </c>
    </row>
    <row r="14423" spans="1:21" x14ac:dyDescent="0.25">
      <c r="A14423">
        <v>2017</v>
      </c>
      <c r="B14423" s="6" t="s">
        <v>68</v>
      </c>
      <c r="C14423" s="33">
        <v>1</v>
      </c>
      <c r="D14423" s="33" t="s">
        <v>910</v>
      </c>
      <c r="E14423" s="33">
        <v>1</v>
      </c>
      <c r="F14423" s="33">
        <v>15.7</v>
      </c>
      <c r="G14423" s="33">
        <v>10</v>
      </c>
      <c r="H14423" s="33">
        <v>0</v>
      </c>
      <c r="I14423" s="33"/>
      <c r="J14423" s="33" t="s">
        <v>911</v>
      </c>
      <c r="K14423" s="33">
        <v>10</v>
      </c>
      <c r="L14423" s="33">
        <v>10</v>
      </c>
      <c r="M14423" s="33">
        <v>2</v>
      </c>
      <c r="N14423" s="33">
        <v>0</v>
      </c>
      <c r="O14423" s="33">
        <v>0</v>
      </c>
      <c r="P14423" s="33">
        <v>0</v>
      </c>
      <c r="Q14423" s="33" t="s">
        <v>459</v>
      </c>
      <c r="R14423" s="33" t="s">
        <v>459</v>
      </c>
      <c r="S14423" s="33">
        <v>0</v>
      </c>
      <c r="T14423" s="33"/>
      <c r="U14423" s="33" t="s">
        <v>455</v>
      </c>
    </row>
    <row r="14424" spans="1:21" x14ac:dyDescent="0.25">
      <c r="A14424">
        <v>2017</v>
      </c>
      <c r="B14424" s="6" t="s">
        <v>68</v>
      </c>
      <c r="C14424" s="33">
        <v>2</v>
      </c>
      <c r="D14424" s="33" t="s">
        <v>910</v>
      </c>
      <c r="E14424" s="33"/>
      <c r="F14424" s="33">
        <v>15.7</v>
      </c>
      <c r="G14424" s="33">
        <v>5</v>
      </c>
      <c r="H14424" s="33">
        <v>0</v>
      </c>
      <c r="I14424" s="33"/>
      <c r="J14424" s="33" t="s">
        <v>911</v>
      </c>
      <c r="K14424" s="33">
        <v>15</v>
      </c>
      <c r="L14424" s="33">
        <v>15</v>
      </c>
      <c r="M14424" s="33">
        <v>10</v>
      </c>
      <c r="N14424" s="33">
        <v>0</v>
      </c>
      <c r="O14424" s="33">
        <v>0</v>
      </c>
      <c r="P14424" s="33">
        <v>0</v>
      </c>
      <c r="Q14424" s="33" t="s">
        <v>459</v>
      </c>
      <c r="R14424" s="33" t="s">
        <v>459</v>
      </c>
      <c r="S14424" s="33">
        <v>0</v>
      </c>
      <c r="T14424" s="33"/>
      <c r="U14424" s="33" t="s">
        <v>455</v>
      </c>
    </row>
    <row r="14425" spans="1:21" x14ac:dyDescent="0.25">
      <c r="A14425">
        <v>2017</v>
      </c>
      <c r="B14425" s="6" t="s">
        <v>68</v>
      </c>
      <c r="C14425" s="33">
        <v>3</v>
      </c>
      <c r="D14425" s="33" t="s">
        <v>910</v>
      </c>
      <c r="E14425" s="33"/>
      <c r="F14425" s="33">
        <v>15.7</v>
      </c>
      <c r="G14425" s="33">
        <v>5</v>
      </c>
      <c r="H14425" s="33">
        <v>0</v>
      </c>
      <c r="I14425" s="33"/>
      <c r="J14425" s="33" t="s">
        <v>814</v>
      </c>
      <c r="K14425" s="33">
        <v>15</v>
      </c>
      <c r="L14425" s="33">
        <v>15</v>
      </c>
      <c r="M14425" s="33">
        <v>3</v>
      </c>
      <c r="N14425" s="33">
        <v>0</v>
      </c>
      <c r="O14425" s="33">
        <v>0</v>
      </c>
      <c r="P14425" s="33">
        <v>0</v>
      </c>
      <c r="Q14425" s="33" t="s">
        <v>459</v>
      </c>
      <c r="R14425" s="33" t="s">
        <v>459</v>
      </c>
      <c r="S14425" s="33">
        <v>0</v>
      </c>
      <c r="T14425" s="33"/>
      <c r="U14425" s="33" t="s">
        <v>455</v>
      </c>
    </row>
    <row r="14426" spans="1:21" x14ac:dyDescent="0.25">
      <c r="A14426">
        <v>2017</v>
      </c>
      <c r="B14426" s="6" t="s">
        <v>68</v>
      </c>
      <c r="C14426" s="33">
        <v>4</v>
      </c>
      <c r="D14426" s="33" t="s">
        <v>910</v>
      </c>
      <c r="E14426" s="33"/>
      <c r="F14426" s="33">
        <v>15.7</v>
      </c>
      <c r="G14426" s="33">
        <v>6</v>
      </c>
      <c r="H14426" s="33">
        <v>0</v>
      </c>
      <c r="I14426" s="33"/>
      <c r="J14426" s="33" t="s">
        <v>803</v>
      </c>
      <c r="K14426" s="33">
        <v>6</v>
      </c>
      <c r="L14426" s="33">
        <v>6</v>
      </c>
      <c r="M14426" s="33">
        <v>4</v>
      </c>
      <c r="N14426" s="33">
        <v>0</v>
      </c>
      <c r="O14426" s="33">
        <v>0</v>
      </c>
      <c r="P14426" s="33">
        <v>0</v>
      </c>
      <c r="Q14426" s="33" t="s">
        <v>459</v>
      </c>
      <c r="R14426" s="33" t="s">
        <v>459</v>
      </c>
      <c r="S14426" s="33">
        <v>0</v>
      </c>
      <c r="T14426" s="33"/>
      <c r="U14426" s="33" t="s">
        <v>455</v>
      </c>
    </row>
    <row r="14427" spans="1:21" x14ac:dyDescent="0.25">
      <c r="A14427">
        <v>2017</v>
      </c>
      <c r="B14427" s="6" t="s">
        <v>68</v>
      </c>
      <c r="C14427" s="33">
        <v>5</v>
      </c>
      <c r="D14427" s="33" t="s">
        <v>910</v>
      </c>
      <c r="E14427" s="33"/>
      <c r="F14427" s="33">
        <v>15.7</v>
      </c>
      <c r="G14427" s="33">
        <v>15</v>
      </c>
      <c r="H14427" s="33">
        <v>0</v>
      </c>
      <c r="I14427" s="33"/>
      <c r="J14427" s="33" t="s">
        <v>843</v>
      </c>
      <c r="K14427" s="33">
        <v>18</v>
      </c>
      <c r="L14427" s="33">
        <v>15</v>
      </c>
      <c r="M14427" s="33">
        <v>30</v>
      </c>
      <c r="N14427" s="33">
        <v>0</v>
      </c>
      <c r="O14427" s="33">
        <v>0</v>
      </c>
      <c r="P14427" s="33">
        <v>0</v>
      </c>
      <c r="Q14427" s="33" t="s">
        <v>459</v>
      </c>
      <c r="R14427" s="33" t="s">
        <v>459</v>
      </c>
      <c r="S14427" s="33">
        <v>0</v>
      </c>
      <c r="T14427" s="33"/>
      <c r="U14427" s="33" t="s">
        <v>455</v>
      </c>
    </row>
    <row r="14428" spans="1:21" x14ac:dyDescent="0.25">
      <c r="A14428">
        <v>2017</v>
      </c>
      <c r="B14428" s="6" t="s">
        <v>68</v>
      </c>
      <c r="C14428" s="33">
        <v>6</v>
      </c>
      <c r="D14428" s="33" t="s">
        <v>910</v>
      </c>
      <c r="E14428" s="33"/>
      <c r="F14428" s="33">
        <v>15.7</v>
      </c>
      <c r="G14428" s="33">
        <v>20</v>
      </c>
      <c r="H14428" s="33">
        <v>0</v>
      </c>
      <c r="I14428" s="33"/>
      <c r="J14428" s="33" t="s">
        <v>802</v>
      </c>
      <c r="K14428" s="33">
        <v>30</v>
      </c>
      <c r="L14428" s="33">
        <v>15</v>
      </c>
      <c r="M14428" s="33">
        <v>5</v>
      </c>
      <c r="N14428" s="33">
        <v>0</v>
      </c>
      <c r="O14428" s="33">
        <v>0</v>
      </c>
      <c r="P14428" s="33">
        <v>0</v>
      </c>
      <c r="Q14428" s="33" t="s">
        <v>459</v>
      </c>
      <c r="R14428" s="33" t="s">
        <v>459</v>
      </c>
      <c r="S14428" s="33">
        <v>0</v>
      </c>
      <c r="T14428" s="33"/>
      <c r="U14428" s="33" t="s">
        <v>455</v>
      </c>
    </row>
    <row r="14429" spans="1:21" x14ac:dyDescent="0.25">
      <c r="A14429">
        <v>2017</v>
      </c>
      <c r="B14429" s="6" t="s">
        <v>68</v>
      </c>
      <c r="C14429" s="33">
        <v>7</v>
      </c>
      <c r="D14429" s="33" t="s">
        <v>910</v>
      </c>
      <c r="E14429" s="33"/>
      <c r="F14429" s="33">
        <v>15.7</v>
      </c>
      <c r="G14429" s="33">
        <v>30</v>
      </c>
      <c r="H14429" s="33">
        <v>0</v>
      </c>
      <c r="I14429" s="33"/>
      <c r="J14429" s="33" t="s">
        <v>802</v>
      </c>
      <c r="K14429" s="33">
        <v>30</v>
      </c>
      <c r="L14429" s="33">
        <v>25</v>
      </c>
      <c r="M14429" s="33">
        <v>5</v>
      </c>
      <c r="N14429" s="33">
        <v>0</v>
      </c>
      <c r="O14429" s="33">
        <v>0</v>
      </c>
      <c r="P14429" s="33">
        <v>0</v>
      </c>
      <c r="Q14429" s="33" t="s">
        <v>459</v>
      </c>
      <c r="R14429" s="33" t="s">
        <v>459</v>
      </c>
      <c r="S14429" s="33">
        <v>0</v>
      </c>
      <c r="T14429" s="33"/>
      <c r="U14429" s="33" t="s">
        <v>455</v>
      </c>
    </row>
    <row r="14430" spans="1:21" x14ac:dyDescent="0.25">
      <c r="A14430">
        <v>2017</v>
      </c>
      <c r="B14430" s="6" t="s">
        <v>68</v>
      </c>
      <c r="C14430" s="33">
        <v>8</v>
      </c>
      <c r="D14430" s="33" t="s">
        <v>910</v>
      </c>
      <c r="E14430" s="33"/>
      <c r="F14430" s="33">
        <v>15.7</v>
      </c>
      <c r="G14430" s="33">
        <v>25</v>
      </c>
      <c r="H14430" s="33">
        <v>0</v>
      </c>
      <c r="I14430" s="33"/>
      <c r="J14430" s="33" t="s">
        <v>802</v>
      </c>
      <c r="K14430" s="33">
        <v>25</v>
      </c>
      <c r="L14430" s="33">
        <v>15</v>
      </c>
      <c r="M14430" s="33">
        <v>5</v>
      </c>
      <c r="N14430" s="33">
        <v>0</v>
      </c>
      <c r="O14430" s="33">
        <v>0</v>
      </c>
      <c r="P14430" s="33">
        <v>0</v>
      </c>
      <c r="Q14430" s="33" t="s">
        <v>459</v>
      </c>
      <c r="R14430" s="33" t="s">
        <v>459</v>
      </c>
      <c r="S14430" s="33">
        <v>0</v>
      </c>
      <c r="T14430" s="33"/>
      <c r="U14430" s="33" t="s">
        <v>455</v>
      </c>
    </row>
    <row r="14431" spans="1:21" x14ac:dyDescent="0.25">
      <c r="A14431">
        <v>2017</v>
      </c>
      <c r="B14431" s="6" t="s">
        <v>68</v>
      </c>
      <c r="C14431" s="33">
        <v>9</v>
      </c>
      <c r="D14431" s="33" t="s">
        <v>910</v>
      </c>
      <c r="E14431" s="33"/>
      <c r="F14431" s="33">
        <v>15.7</v>
      </c>
      <c r="G14431" s="33">
        <v>15</v>
      </c>
      <c r="H14431" s="33">
        <v>0</v>
      </c>
      <c r="I14431" s="33"/>
      <c r="J14431" s="33" t="s">
        <v>802</v>
      </c>
      <c r="K14431" s="33">
        <v>15</v>
      </c>
      <c r="L14431" s="33">
        <v>15</v>
      </c>
      <c r="M14431" s="33">
        <v>3</v>
      </c>
      <c r="N14431" s="33">
        <v>0</v>
      </c>
      <c r="O14431" s="33">
        <v>0</v>
      </c>
      <c r="P14431" s="33">
        <v>0</v>
      </c>
      <c r="Q14431" s="33" t="s">
        <v>459</v>
      </c>
      <c r="R14431" s="33" t="s">
        <v>459</v>
      </c>
      <c r="S14431" s="33">
        <v>0</v>
      </c>
      <c r="T14431" s="33"/>
      <c r="U14431" s="33" t="s">
        <v>455</v>
      </c>
    </row>
    <row r="14432" spans="1:21" x14ac:dyDescent="0.25">
      <c r="A14432">
        <v>2017</v>
      </c>
      <c r="B14432" s="6" t="s">
        <v>68</v>
      </c>
      <c r="C14432" s="33">
        <v>10</v>
      </c>
      <c r="D14432" s="33" t="s">
        <v>910</v>
      </c>
      <c r="E14432" s="33"/>
      <c r="F14432" s="33">
        <v>15.7</v>
      </c>
      <c r="G14432" s="33">
        <v>60</v>
      </c>
      <c r="H14432" s="33">
        <v>0</v>
      </c>
      <c r="I14432" s="33"/>
      <c r="J14432" s="33" t="s">
        <v>911</v>
      </c>
      <c r="K14432" s="33">
        <v>60</v>
      </c>
      <c r="L14432" s="33">
        <v>49</v>
      </c>
      <c r="M14432" s="33">
        <v>35</v>
      </c>
      <c r="N14432" s="33">
        <v>0</v>
      </c>
      <c r="O14432" s="33">
        <v>0</v>
      </c>
      <c r="P14432" s="33">
        <v>0</v>
      </c>
      <c r="Q14432" s="33" t="s">
        <v>459</v>
      </c>
      <c r="R14432" s="33" t="s">
        <v>459</v>
      </c>
      <c r="S14432" s="33">
        <v>0</v>
      </c>
      <c r="T14432" s="33"/>
      <c r="U14432" s="33" t="s">
        <v>455</v>
      </c>
    </row>
    <row r="14433" spans="1:21" x14ac:dyDescent="0.25">
      <c r="A14433">
        <v>2017</v>
      </c>
      <c r="B14433" s="6" t="s">
        <v>68</v>
      </c>
      <c r="C14433" s="33">
        <v>11</v>
      </c>
      <c r="D14433" s="33" t="s">
        <v>910</v>
      </c>
      <c r="E14433" s="33"/>
      <c r="F14433" s="33">
        <v>15.7</v>
      </c>
      <c r="G14433" s="33">
        <v>10</v>
      </c>
      <c r="H14433" s="33">
        <v>0</v>
      </c>
      <c r="I14433" s="33"/>
      <c r="J14433" s="33" t="s">
        <v>911</v>
      </c>
      <c r="K14433" s="33">
        <v>10</v>
      </c>
      <c r="L14433" s="33">
        <v>10</v>
      </c>
      <c r="M14433" s="33">
        <v>5</v>
      </c>
      <c r="N14433" s="33">
        <v>0</v>
      </c>
      <c r="O14433" s="33">
        <v>0</v>
      </c>
      <c r="P14433" s="33">
        <v>0</v>
      </c>
      <c r="Q14433" s="33" t="s">
        <v>459</v>
      </c>
      <c r="R14433" s="33" t="s">
        <v>459</v>
      </c>
      <c r="S14433" s="33">
        <v>0</v>
      </c>
      <c r="T14433" s="33"/>
      <c r="U14433" s="33" t="s">
        <v>455</v>
      </c>
    </row>
    <row r="14434" spans="1:21" x14ac:dyDescent="0.25">
      <c r="A14434">
        <v>2017</v>
      </c>
      <c r="B14434" s="6" t="s">
        <v>68</v>
      </c>
      <c r="C14434" s="33">
        <v>12</v>
      </c>
      <c r="D14434" s="33" t="s">
        <v>910</v>
      </c>
      <c r="E14434" s="33"/>
      <c r="F14434" s="33">
        <v>15.7</v>
      </c>
      <c r="G14434" s="33">
        <v>25</v>
      </c>
      <c r="H14434" s="33">
        <v>0</v>
      </c>
      <c r="I14434" s="33"/>
      <c r="J14434" s="33" t="s">
        <v>846</v>
      </c>
      <c r="K14434" s="33">
        <v>25</v>
      </c>
      <c r="L14434" s="33">
        <v>23</v>
      </c>
      <c r="M14434" s="33">
        <v>10</v>
      </c>
      <c r="N14434" s="33">
        <v>0</v>
      </c>
      <c r="O14434" s="33">
        <v>0</v>
      </c>
      <c r="P14434" s="33">
        <v>0</v>
      </c>
      <c r="Q14434" s="33" t="s">
        <v>459</v>
      </c>
      <c r="R14434" s="33" t="s">
        <v>459</v>
      </c>
      <c r="S14434" s="33">
        <v>0</v>
      </c>
      <c r="T14434" s="33"/>
      <c r="U14434" s="33" t="s">
        <v>455</v>
      </c>
    </row>
    <row r="14435" spans="1:21" x14ac:dyDescent="0.25">
      <c r="A14435">
        <v>2017</v>
      </c>
      <c r="B14435" s="6" t="s">
        <v>68</v>
      </c>
      <c r="C14435" s="33">
        <v>1</v>
      </c>
      <c r="D14435" s="33" t="s">
        <v>910</v>
      </c>
      <c r="E14435" s="33">
        <v>2</v>
      </c>
      <c r="F14435" s="33">
        <v>15.1</v>
      </c>
      <c r="G14435" s="33">
        <v>40</v>
      </c>
      <c r="H14435" s="33">
        <v>0</v>
      </c>
      <c r="I14435" s="33"/>
      <c r="J14435" s="33" t="s">
        <v>846</v>
      </c>
      <c r="K14435" s="33">
        <v>40</v>
      </c>
      <c r="L14435" s="33">
        <v>40</v>
      </c>
      <c r="M14435" s="33">
        <v>10</v>
      </c>
      <c r="N14435" s="33">
        <v>0</v>
      </c>
      <c r="O14435" s="33">
        <v>0</v>
      </c>
      <c r="P14435" s="33">
        <v>15</v>
      </c>
      <c r="Q14435" s="33" t="s">
        <v>459</v>
      </c>
      <c r="R14435" s="33" t="s">
        <v>459</v>
      </c>
      <c r="S14435" s="33">
        <v>0</v>
      </c>
      <c r="T14435" s="33"/>
      <c r="U14435" s="33" t="s">
        <v>912</v>
      </c>
    </row>
    <row r="14436" spans="1:21" x14ac:dyDescent="0.25">
      <c r="A14436">
        <v>2017</v>
      </c>
      <c r="B14436" s="6" t="s">
        <v>68</v>
      </c>
      <c r="C14436" s="33">
        <v>2</v>
      </c>
      <c r="D14436" s="33" t="s">
        <v>910</v>
      </c>
      <c r="E14436" s="33"/>
      <c r="F14436" s="33">
        <v>15.1</v>
      </c>
      <c r="G14436" s="33">
        <v>10</v>
      </c>
      <c r="H14436" s="33">
        <v>0</v>
      </c>
      <c r="I14436" s="33"/>
      <c r="J14436" s="33" t="s">
        <v>803</v>
      </c>
      <c r="K14436" s="33">
        <v>10</v>
      </c>
      <c r="L14436" s="33">
        <v>10</v>
      </c>
      <c r="M14436" s="33">
        <v>7</v>
      </c>
      <c r="N14436" s="33">
        <v>0</v>
      </c>
      <c r="O14436" s="33">
        <v>0</v>
      </c>
      <c r="P14436" s="33">
        <v>0</v>
      </c>
      <c r="Q14436" s="33" t="s">
        <v>459</v>
      </c>
      <c r="R14436" s="33" t="s">
        <v>459</v>
      </c>
      <c r="S14436" s="33">
        <v>0</v>
      </c>
      <c r="T14436" s="33"/>
      <c r="U14436" s="33" t="s">
        <v>455</v>
      </c>
    </row>
    <row r="14437" spans="1:21" x14ac:dyDescent="0.25">
      <c r="A14437">
        <v>2017</v>
      </c>
      <c r="B14437" s="6" t="s">
        <v>68</v>
      </c>
      <c r="C14437" s="33">
        <v>3</v>
      </c>
      <c r="D14437" s="33" t="s">
        <v>910</v>
      </c>
      <c r="E14437" s="33"/>
      <c r="F14437" s="33">
        <v>15.1</v>
      </c>
      <c r="G14437" s="33">
        <v>30</v>
      </c>
      <c r="H14437" s="33">
        <v>0</v>
      </c>
      <c r="I14437" s="33"/>
      <c r="J14437" s="33" t="s">
        <v>815</v>
      </c>
      <c r="K14437" s="33">
        <v>30</v>
      </c>
      <c r="L14437" s="33">
        <v>20</v>
      </c>
      <c r="M14437" s="33">
        <v>15</v>
      </c>
      <c r="N14437" s="33">
        <v>0</v>
      </c>
      <c r="O14437" s="33">
        <v>0</v>
      </c>
      <c r="P14437" s="33">
        <v>0</v>
      </c>
      <c r="Q14437" s="33" t="s">
        <v>459</v>
      </c>
      <c r="R14437" s="33" t="s">
        <v>459</v>
      </c>
      <c r="S14437" s="33">
        <v>0</v>
      </c>
      <c r="T14437" s="33"/>
      <c r="U14437" s="33" t="s">
        <v>455</v>
      </c>
    </row>
    <row r="14438" spans="1:21" x14ac:dyDescent="0.25">
      <c r="A14438">
        <v>2017</v>
      </c>
      <c r="B14438" s="6" t="s">
        <v>68</v>
      </c>
      <c r="C14438" s="33">
        <v>4</v>
      </c>
      <c r="D14438" s="33" t="s">
        <v>910</v>
      </c>
      <c r="E14438" s="33"/>
      <c r="F14438" s="33">
        <v>15.1</v>
      </c>
      <c r="G14438" s="33">
        <v>15</v>
      </c>
      <c r="H14438" s="33">
        <v>0</v>
      </c>
      <c r="I14438" s="33"/>
      <c r="J14438" s="33" t="s">
        <v>802</v>
      </c>
      <c r="K14438" s="33">
        <v>15</v>
      </c>
      <c r="L14438" s="33">
        <v>15</v>
      </c>
      <c r="M14438" s="33">
        <v>5</v>
      </c>
      <c r="N14438" s="33">
        <v>0</v>
      </c>
      <c r="O14438" s="33">
        <v>0</v>
      </c>
      <c r="P14438" s="33">
        <v>0</v>
      </c>
      <c r="Q14438" s="33" t="s">
        <v>459</v>
      </c>
      <c r="R14438" s="33" t="s">
        <v>459</v>
      </c>
      <c r="S14438" s="33">
        <v>0</v>
      </c>
      <c r="T14438" s="33"/>
      <c r="U14438" s="33" t="s">
        <v>455</v>
      </c>
    </row>
    <row r="14439" spans="1:21" x14ac:dyDescent="0.25">
      <c r="A14439">
        <v>2017</v>
      </c>
      <c r="B14439" s="6" t="s">
        <v>68</v>
      </c>
      <c r="C14439" s="33">
        <v>5</v>
      </c>
      <c r="D14439" s="33" t="s">
        <v>910</v>
      </c>
      <c r="E14439" s="33"/>
      <c r="F14439" s="33">
        <v>15.1</v>
      </c>
      <c r="G14439" s="33">
        <v>10</v>
      </c>
      <c r="H14439" s="33">
        <v>0</v>
      </c>
      <c r="I14439" s="33"/>
      <c r="J14439" s="33" t="s">
        <v>816</v>
      </c>
      <c r="K14439" s="33">
        <v>10</v>
      </c>
      <c r="L14439" s="33">
        <v>10</v>
      </c>
      <c r="M14439" s="33">
        <v>5</v>
      </c>
      <c r="N14439" s="33">
        <v>0</v>
      </c>
      <c r="O14439" s="33">
        <v>0</v>
      </c>
      <c r="P14439" s="33">
        <v>0</v>
      </c>
      <c r="Q14439" s="33" t="s">
        <v>459</v>
      </c>
      <c r="R14439" s="33" t="s">
        <v>459</v>
      </c>
      <c r="S14439" s="33">
        <v>0</v>
      </c>
      <c r="T14439" s="33"/>
      <c r="U14439" s="33" t="s">
        <v>455</v>
      </c>
    </row>
    <row r="14440" spans="1:21" x14ac:dyDescent="0.25">
      <c r="A14440">
        <v>2017</v>
      </c>
      <c r="B14440" s="6" t="s">
        <v>68</v>
      </c>
      <c r="C14440" s="33">
        <v>6</v>
      </c>
      <c r="D14440" s="33" t="s">
        <v>910</v>
      </c>
      <c r="E14440" s="33"/>
      <c r="F14440" s="33">
        <v>15.1</v>
      </c>
      <c r="G14440" s="33">
        <v>20</v>
      </c>
      <c r="H14440" s="33">
        <v>0</v>
      </c>
      <c r="I14440" s="33"/>
      <c r="J14440" s="33" t="s">
        <v>816</v>
      </c>
      <c r="K14440" s="33">
        <v>30</v>
      </c>
      <c r="L14440" s="33">
        <v>20</v>
      </c>
      <c r="M14440" s="33">
        <v>5</v>
      </c>
      <c r="N14440" s="33">
        <v>0</v>
      </c>
      <c r="O14440" s="33">
        <v>0</v>
      </c>
      <c r="P14440" s="33">
        <v>0</v>
      </c>
      <c r="Q14440" s="33" t="s">
        <v>459</v>
      </c>
      <c r="R14440" s="33" t="s">
        <v>459</v>
      </c>
      <c r="S14440" s="33">
        <v>0</v>
      </c>
      <c r="T14440" s="33"/>
      <c r="U14440" s="33" t="s">
        <v>455</v>
      </c>
    </row>
    <row r="14441" spans="1:21" x14ac:dyDescent="0.25">
      <c r="A14441">
        <v>2017</v>
      </c>
      <c r="B14441" s="6" t="s">
        <v>68</v>
      </c>
      <c r="C14441" s="33">
        <v>7</v>
      </c>
      <c r="D14441" s="33" t="s">
        <v>910</v>
      </c>
      <c r="E14441" s="33"/>
      <c r="F14441" s="33">
        <v>15.1</v>
      </c>
      <c r="G14441" s="33">
        <v>15</v>
      </c>
      <c r="H14441" s="33">
        <v>0</v>
      </c>
      <c r="I14441" s="33"/>
      <c r="J14441" s="33" t="s">
        <v>803</v>
      </c>
      <c r="K14441" s="33">
        <v>25</v>
      </c>
      <c r="L14441" s="33">
        <v>25</v>
      </c>
      <c r="M14441" s="33">
        <v>10</v>
      </c>
      <c r="N14441" s="33">
        <v>0</v>
      </c>
      <c r="O14441" s="33">
        <v>0</v>
      </c>
      <c r="P14441" s="33">
        <v>0</v>
      </c>
      <c r="Q14441" s="33" t="s">
        <v>459</v>
      </c>
      <c r="R14441" s="33" t="s">
        <v>459</v>
      </c>
      <c r="S14441" s="33">
        <v>0</v>
      </c>
      <c r="T14441" s="33"/>
      <c r="U14441" s="33" t="s">
        <v>455</v>
      </c>
    </row>
    <row r="14442" spans="1:21" x14ac:dyDescent="0.25">
      <c r="A14442">
        <v>2017</v>
      </c>
      <c r="B14442" s="6" t="s">
        <v>68</v>
      </c>
      <c r="C14442" s="33">
        <v>8</v>
      </c>
      <c r="D14442" s="33" t="s">
        <v>910</v>
      </c>
      <c r="E14442" s="33"/>
      <c r="F14442" s="33">
        <v>15.1</v>
      </c>
      <c r="G14442" s="33">
        <v>30</v>
      </c>
      <c r="H14442" s="33">
        <v>0</v>
      </c>
      <c r="I14442" s="33"/>
      <c r="J14442" s="33" t="s">
        <v>815</v>
      </c>
      <c r="K14442" s="33">
        <v>30</v>
      </c>
      <c r="L14442" s="33">
        <v>30</v>
      </c>
      <c r="M14442" s="33">
        <v>30</v>
      </c>
      <c r="N14442" s="33">
        <v>0</v>
      </c>
      <c r="O14442" s="33">
        <v>0</v>
      </c>
      <c r="P14442" s="33">
        <v>0</v>
      </c>
      <c r="Q14442" s="33" t="s">
        <v>459</v>
      </c>
      <c r="R14442" s="33" t="s">
        <v>459</v>
      </c>
      <c r="S14442" s="33">
        <v>0</v>
      </c>
      <c r="T14442" s="33"/>
      <c r="U14442" s="33" t="s">
        <v>455</v>
      </c>
    </row>
    <row r="14443" spans="1:21" x14ac:dyDescent="0.25">
      <c r="A14443">
        <v>2017</v>
      </c>
      <c r="B14443" s="6" t="s">
        <v>68</v>
      </c>
      <c r="C14443" s="33">
        <v>9</v>
      </c>
      <c r="D14443" s="33" t="s">
        <v>910</v>
      </c>
      <c r="E14443" s="33"/>
      <c r="F14443" s="33">
        <v>15.1</v>
      </c>
      <c r="G14443" s="33">
        <v>5</v>
      </c>
      <c r="H14443" s="33">
        <v>0</v>
      </c>
      <c r="I14443" s="33"/>
      <c r="J14443" s="33" t="s">
        <v>802</v>
      </c>
      <c r="K14443" s="33">
        <v>15</v>
      </c>
      <c r="L14443" s="33">
        <v>15</v>
      </c>
      <c r="M14443" s="33">
        <v>10</v>
      </c>
      <c r="N14443" s="33">
        <v>0</v>
      </c>
      <c r="O14443" s="33">
        <v>0</v>
      </c>
      <c r="P14443" s="33">
        <v>0</v>
      </c>
      <c r="Q14443" s="33" t="s">
        <v>459</v>
      </c>
      <c r="R14443" s="33" t="s">
        <v>459</v>
      </c>
      <c r="S14443" s="33">
        <v>0</v>
      </c>
      <c r="T14443" s="33"/>
      <c r="U14443" s="33" t="s">
        <v>455</v>
      </c>
    </row>
    <row r="14444" spans="1:21" x14ac:dyDescent="0.25">
      <c r="A14444">
        <v>2017</v>
      </c>
      <c r="B14444" s="6" t="s">
        <v>68</v>
      </c>
      <c r="C14444" s="33">
        <v>10</v>
      </c>
      <c r="D14444" s="33" t="s">
        <v>910</v>
      </c>
      <c r="E14444" s="33"/>
      <c r="F14444" s="33">
        <v>15.1</v>
      </c>
      <c r="G14444" s="33">
        <v>15</v>
      </c>
      <c r="H14444" s="33">
        <v>0</v>
      </c>
      <c r="I14444" s="33"/>
      <c r="J14444" s="33" t="s">
        <v>911</v>
      </c>
      <c r="K14444" s="33">
        <v>25</v>
      </c>
      <c r="L14444" s="33">
        <v>20</v>
      </c>
      <c r="M14444" s="33">
        <v>5</v>
      </c>
      <c r="N14444" s="33">
        <v>0</v>
      </c>
      <c r="O14444" s="33">
        <v>0</v>
      </c>
      <c r="P14444" s="33">
        <v>0</v>
      </c>
      <c r="Q14444" s="33" t="s">
        <v>459</v>
      </c>
      <c r="R14444" s="33" t="s">
        <v>459</v>
      </c>
      <c r="S14444" s="33">
        <v>0</v>
      </c>
      <c r="T14444" s="33"/>
      <c r="U14444" s="33" t="s">
        <v>455</v>
      </c>
    </row>
    <row r="14445" spans="1:21" x14ac:dyDescent="0.25">
      <c r="A14445">
        <v>2017</v>
      </c>
      <c r="B14445" s="6" t="s">
        <v>68</v>
      </c>
      <c r="C14445" s="33">
        <v>11</v>
      </c>
      <c r="D14445" s="33" t="s">
        <v>910</v>
      </c>
      <c r="E14445" s="33"/>
      <c r="F14445" s="33">
        <v>15.1</v>
      </c>
      <c r="G14445" s="33">
        <v>15</v>
      </c>
      <c r="H14445" s="33">
        <v>0</v>
      </c>
      <c r="I14445" s="33"/>
      <c r="J14445" s="33" t="s">
        <v>911</v>
      </c>
      <c r="K14445" s="33">
        <v>15</v>
      </c>
      <c r="L14445" s="33">
        <v>10</v>
      </c>
      <c r="M14445" s="33">
        <v>5</v>
      </c>
      <c r="N14445" s="33">
        <v>0</v>
      </c>
      <c r="O14445" s="33">
        <v>0</v>
      </c>
      <c r="P14445" s="33">
        <v>0</v>
      </c>
      <c r="Q14445" s="33" t="s">
        <v>459</v>
      </c>
      <c r="R14445" s="33" t="s">
        <v>459</v>
      </c>
      <c r="S14445" s="33">
        <v>0</v>
      </c>
      <c r="T14445" s="33"/>
      <c r="U14445" s="33" t="s">
        <v>455</v>
      </c>
    </row>
    <row r="14446" spans="1:21" x14ac:dyDescent="0.25">
      <c r="A14446">
        <v>2017</v>
      </c>
      <c r="B14446" s="6" t="s">
        <v>68</v>
      </c>
      <c r="C14446" s="33">
        <v>12</v>
      </c>
      <c r="D14446" s="33" t="s">
        <v>910</v>
      </c>
      <c r="E14446" s="33"/>
      <c r="F14446" s="33">
        <v>15.1</v>
      </c>
      <c r="G14446" s="33">
        <v>5</v>
      </c>
      <c r="H14446" s="33">
        <v>0</v>
      </c>
      <c r="I14446" s="33"/>
      <c r="J14446" s="33" t="s">
        <v>911</v>
      </c>
      <c r="K14446" s="33">
        <v>20</v>
      </c>
      <c r="L14446" s="33">
        <v>15</v>
      </c>
      <c r="M14446" s="33">
        <v>5</v>
      </c>
      <c r="N14446" s="33">
        <v>0</v>
      </c>
      <c r="O14446" s="33">
        <v>0</v>
      </c>
      <c r="P14446" s="33">
        <v>0</v>
      </c>
      <c r="Q14446" s="33" t="s">
        <v>459</v>
      </c>
      <c r="R14446" s="33" t="s">
        <v>459</v>
      </c>
      <c r="S14446" s="33">
        <v>0</v>
      </c>
      <c r="T14446" s="33"/>
      <c r="U14446" s="33" t="s">
        <v>455</v>
      </c>
    </row>
    <row r="14447" spans="1:21" x14ac:dyDescent="0.25">
      <c r="A14447">
        <v>2017</v>
      </c>
      <c r="B14447" s="6" t="s">
        <v>73</v>
      </c>
      <c r="C14447" s="33">
        <v>1</v>
      </c>
      <c r="D14447" s="33" t="s">
        <v>910</v>
      </c>
      <c r="E14447" s="33">
        <v>1</v>
      </c>
      <c r="F14447" s="33">
        <v>8.6999999999999993</v>
      </c>
      <c r="G14447" s="33">
        <v>45</v>
      </c>
      <c r="H14447" s="33">
        <v>0</v>
      </c>
      <c r="I14447" s="33"/>
      <c r="J14447" s="33" t="s">
        <v>856</v>
      </c>
      <c r="K14447" s="33">
        <v>80</v>
      </c>
      <c r="L14447" s="33">
        <v>65</v>
      </c>
      <c r="M14447" s="33">
        <v>15</v>
      </c>
      <c r="N14447" s="33">
        <v>0</v>
      </c>
      <c r="O14447" s="33">
        <v>0</v>
      </c>
      <c r="P14447" s="33">
        <v>45</v>
      </c>
      <c r="Q14447" s="33" t="s">
        <v>459</v>
      </c>
      <c r="R14447" s="33" t="s">
        <v>459</v>
      </c>
      <c r="S14447" s="33">
        <v>0</v>
      </c>
      <c r="T14447" s="33"/>
      <c r="U14447" s="33" t="s">
        <v>455</v>
      </c>
    </row>
    <row r="14448" spans="1:21" x14ac:dyDescent="0.25">
      <c r="A14448">
        <v>2017</v>
      </c>
      <c r="B14448" s="6" t="s">
        <v>73</v>
      </c>
      <c r="C14448" s="33">
        <v>2</v>
      </c>
      <c r="D14448" s="33" t="s">
        <v>910</v>
      </c>
      <c r="E14448" s="33"/>
      <c r="F14448" s="33">
        <v>8.6999999999999993</v>
      </c>
      <c r="G14448" s="33">
        <v>7</v>
      </c>
      <c r="H14448" s="33">
        <v>0</v>
      </c>
      <c r="I14448" s="33"/>
      <c r="J14448" s="33" t="s">
        <v>803</v>
      </c>
      <c r="K14448" s="33">
        <v>8</v>
      </c>
      <c r="L14448" s="33">
        <v>7</v>
      </c>
      <c r="M14448" s="33">
        <v>4</v>
      </c>
      <c r="N14448" s="33">
        <v>0</v>
      </c>
      <c r="O14448" s="33">
        <v>0</v>
      </c>
      <c r="P14448" s="33">
        <v>0</v>
      </c>
      <c r="Q14448" s="33" t="s">
        <v>459</v>
      </c>
      <c r="R14448" s="33" t="s">
        <v>459</v>
      </c>
      <c r="S14448" s="33">
        <v>0</v>
      </c>
      <c r="T14448" s="33"/>
      <c r="U14448" s="33" t="s">
        <v>455</v>
      </c>
    </row>
    <row r="14449" spans="1:21" x14ac:dyDescent="0.25">
      <c r="A14449">
        <v>2017</v>
      </c>
      <c r="B14449" s="6" t="s">
        <v>73</v>
      </c>
      <c r="C14449" s="33">
        <v>3</v>
      </c>
      <c r="D14449" s="33" t="s">
        <v>910</v>
      </c>
      <c r="E14449" s="33"/>
      <c r="F14449" s="33">
        <v>8.6999999999999993</v>
      </c>
      <c r="G14449" s="33">
        <v>25</v>
      </c>
      <c r="H14449" s="33">
        <v>0</v>
      </c>
      <c r="I14449" s="33"/>
      <c r="J14449" s="33" t="s">
        <v>802</v>
      </c>
      <c r="K14449" s="33">
        <v>25</v>
      </c>
      <c r="L14449" s="33">
        <v>25</v>
      </c>
      <c r="M14449" s="33">
        <v>10</v>
      </c>
      <c r="N14449" s="33">
        <v>0</v>
      </c>
      <c r="O14449" s="33">
        <v>0</v>
      </c>
      <c r="P14449" s="33">
        <v>10</v>
      </c>
      <c r="Q14449" s="33" t="s">
        <v>459</v>
      </c>
      <c r="R14449" s="33" t="s">
        <v>459</v>
      </c>
      <c r="S14449" s="33">
        <v>0</v>
      </c>
      <c r="T14449" s="33"/>
      <c r="U14449" s="33" t="s">
        <v>455</v>
      </c>
    </row>
    <row r="14450" spans="1:21" x14ac:dyDescent="0.25">
      <c r="A14450">
        <v>2017</v>
      </c>
      <c r="B14450" s="6" t="s">
        <v>73</v>
      </c>
      <c r="C14450" s="33">
        <v>4</v>
      </c>
      <c r="D14450" s="33" t="s">
        <v>910</v>
      </c>
      <c r="E14450" s="33"/>
      <c r="F14450" s="33">
        <v>8.6999999999999993</v>
      </c>
      <c r="G14450" s="33">
        <v>7</v>
      </c>
      <c r="H14450" s="33">
        <v>0</v>
      </c>
      <c r="I14450" s="33"/>
      <c r="J14450" s="33" t="s">
        <v>802</v>
      </c>
      <c r="K14450" s="33">
        <v>7</v>
      </c>
      <c r="L14450" s="33">
        <v>5</v>
      </c>
      <c r="M14450" s="33">
        <v>5</v>
      </c>
      <c r="N14450" s="33">
        <v>0</v>
      </c>
      <c r="O14450" s="33">
        <v>0</v>
      </c>
      <c r="P14450" s="33">
        <v>0</v>
      </c>
      <c r="Q14450" s="33" t="s">
        <v>459</v>
      </c>
      <c r="R14450" s="33" t="s">
        <v>459</v>
      </c>
      <c r="S14450" s="33">
        <v>0</v>
      </c>
      <c r="T14450" s="33"/>
      <c r="U14450" s="33" t="s">
        <v>455</v>
      </c>
    </row>
    <row r="14451" spans="1:21" x14ac:dyDescent="0.25">
      <c r="A14451">
        <v>2017</v>
      </c>
      <c r="B14451" s="6" t="s">
        <v>73</v>
      </c>
      <c r="C14451" s="33">
        <v>5</v>
      </c>
      <c r="D14451" s="33" t="s">
        <v>910</v>
      </c>
      <c r="E14451" s="33"/>
      <c r="F14451" s="33">
        <v>8.6999999999999993</v>
      </c>
      <c r="G14451" s="33">
        <v>5</v>
      </c>
      <c r="H14451" s="33">
        <v>0</v>
      </c>
      <c r="I14451" s="33"/>
      <c r="J14451" s="33" t="s">
        <v>911</v>
      </c>
      <c r="K14451" s="33">
        <v>35</v>
      </c>
      <c r="L14451" s="33">
        <v>20</v>
      </c>
      <c r="M14451" s="33">
        <v>15</v>
      </c>
      <c r="N14451" s="33">
        <v>0</v>
      </c>
      <c r="O14451" s="33">
        <v>0</v>
      </c>
      <c r="P14451" s="33">
        <v>0</v>
      </c>
      <c r="Q14451" s="33" t="s">
        <v>459</v>
      </c>
      <c r="R14451" s="33" t="s">
        <v>459</v>
      </c>
      <c r="S14451" s="33">
        <v>0</v>
      </c>
      <c r="T14451" s="33"/>
      <c r="U14451" s="33" t="s">
        <v>455</v>
      </c>
    </row>
    <row r="14452" spans="1:21" x14ac:dyDescent="0.25">
      <c r="A14452">
        <v>2017</v>
      </c>
      <c r="B14452" s="6" t="s">
        <v>73</v>
      </c>
      <c r="C14452" s="33">
        <v>6</v>
      </c>
      <c r="D14452" s="33" t="s">
        <v>910</v>
      </c>
      <c r="E14452" s="33"/>
      <c r="F14452" s="33">
        <v>8.6999999999999993</v>
      </c>
      <c r="G14452" s="33">
        <v>18</v>
      </c>
      <c r="H14452" s="33">
        <v>0</v>
      </c>
      <c r="I14452" s="33"/>
      <c r="J14452" s="33" t="s">
        <v>807</v>
      </c>
      <c r="K14452" s="33">
        <v>25</v>
      </c>
      <c r="L14452" s="33">
        <v>18</v>
      </c>
      <c r="M14452" s="33">
        <v>5</v>
      </c>
      <c r="N14452" s="33">
        <v>0</v>
      </c>
      <c r="O14452" s="33">
        <v>0</v>
      </c>
      <c r="P14452" s="33">
        <v>0</v>
      </c>
      <c r="Q14452" s="33" t="s">
        <v>459</v>
      </c>
      <c r="R14452" s="33" t="s">
        <v>459</v>
      </c>
      <c r="S14452" s="33">
        <v>0</v>
      </c>
      <c r="T14452" s="33"/>
      <c r="U14452" s="33" t="s">
        <v>455</v>
      </c>
    </row>
    <row r="14453" spans="1:21" x14ac:dyDescent="0.25">
      <c r="A14453">
        <v>2017</v>
      </c>
      <c r="B14453" s="6" t="s">
        <v>73</v>
      </c>
      <c r="C14453" s="33">
        <v>7</v>
      </c>
      <c r="D14453" s="33" t="s">
        <v>910</v>
      </c>
      <c r="E14453" s="33"/>
      <c r="F14453" s="33">
        <v>8.6999999999999993</v>
      </c>
      <c r="G14453" s="33">
        <v>5</v>
      </c>
      <c r="H14453" s="33">
        <v>0</v>
      </c>
      <c r="I14453" s="33"/>
      <c r="J14453" s="33" t="s">
        <v>803</v>
      </c>
      <c r="K14453" s="33">
        <v>5</v>
      </c>
      <c r="L14453" s="33">
        <v>5</v>
      </c>
      <c r="M14453" s="33">
        <v>2</v>
      </c>
      <c r="N14453" s="33">
        <v>0</v>
      </c>
      <c r="O14453" s="33">
        <v>0</v>
      </c>
      <c r="P14453" s="33">
        <v>0</v>
      </c>
      <c r="Q14453" s="33" t="s">
        <v>459</v>
      </c>
      <c r="R14453" s="33" t="s">
        <v>459</v>
      </c>
      <c r="S14453" s="33">
        <v>0</v>
      </c>
      <c r="T14453" s="33"/>
      <c r="U14453" s="33" t="s">
        <v>455</v>
      </c>
    </row>
    <row r="14454" spans="1:21" x14ac:dyDescent="0.25">
      <c r="A14454">
        <v>2017</v>
      </c>
      <c r="B14454" s="6" t="s">
        <v>73</v>
      </c>
      <c r="C14454" s="33">
        <v>8</v>
      </c>
      <c r="D14454" s="33" t="s">
        <v>910</v>
      </c>
      <c r="E14454" s="33"/>
      <c r="F14454" s="33">
        <v>8.6999999999999993</v>
      </c>
      <c r="G14454" s="33">
        <v>3</v>
      </c>
      <c r="H14454" s="33">
        <v>0</v>
      </c>
      <c r="I14454" s="33"/>
      <c r="J14454" s="33" t="s">
        <v>803</v>
      </c>
      <c r="K14454" s="33">
        <v>7</v>
      </c>
      <c r="L14454" s="33">
        <v>5</v>
      </c>
      <c r="M14454" s="33">
        <v>3</v>
      </c>
      <c r="N14454" s="33">
        <v>0</v>
      </c>
      <c r="O14454" s="33">
        <v>0</v>
      </c>
      <c r="P14454" s="33">
        <v>0</v>
      </c>
      <c r="Q14454" s="33" t="s">
        <v>459</v>
      </c>
      <c r="R14454" s="33" t="s">
        <v>459</v>
      </c>
      <c r="S14454" s="33">
        <v>0</v>
      </c>
      <c r="T14454" s="33"/>
      <c r="U14454" s="33" t="s">
        <v>455</v>
      </c>
    </row>
    <row r="14455" spans="1:21" x14ac:dyDescent="0.25">
      <c r="A14455">
        <v>2017</v>
      </c>
      <c r="B14455" s="6" t="s">
        <v>73</v>
      </c>
      <c r="C14455" s="33">
        <v>9</v>
      </c>
      <c r="D14455" s="33" t="s">
        <v>910</v>
      </c>
      <c r="E14455" s="33"/>
      <c r="F14455" s="33">
        <v>8.6999999999999993</v>
      </c>
      <c r="G14455" s="33">
        <v>6</v>
      </c>
      <c r="H14455" s="33">
        <v>0</v>
      </c>
      <c r="I14455" s="33"/>
      <c r="J14455" s="33" t="s">
        <v>802</v>
      </c>
      <c r="K14455" s="33">
        <v>30</v>
      </c>
      <c r="L14455" s="33">
        <v>28</v>
      </c>
      <c r="M14455" s="33">
        <v>5</v>
      </c>
      <c r="N14455" s="33">
        <v>0</v>
      </c>
      <c r="O14455" s="33">
        <v>0</v>
      </c>
      <c r="P14455" s="33">
        <v>0</v>
      </c>
      <c r="Q14455" s="33" t="s">
        <v>459</v>
      </c>
      <c r="R14455" s="33" t="s">
        <v>459</v>
      </c>
      <c r="S14455" s="33">
        <v>0</v>
      </c>
      <c r="T14455" s="33"/>
      <c r="U14455" s="33" t="s">
        <v>455</v>
      </c>
    </row>
    <row r="14456" spans="1:21" x14ac:dyDescent="0.25">
      <c r="A14456">
        <v>2017</v>
      </c>
      <c r="B14456" s="6" t="s">
        <v>73</v>
      </c>
      <c r="C14456" s="33">
        <v>10</v>
      </c>
      <c r="D14456" s="33" t="s">
        <v>910</v>
      </c>
      <c r="E14456" s="33"/>
      <c r="F14456" s="33">
        <v>8.6999999999999993</v>
      </c>
      <c r="G14456" s="33">
        <v>10</v>
      </c>
      <c r="H14456" s="33">
        <v>0</v>
      </c>
      <c r="I14456" s="33"/>
      <c r="J14456" s="33" t="s">
        <v>803</v>
      </c>
      <c r="K14456" s="33">
        <v>10</v>
      </c>
      <c r="L14456" s="33">
        <v>10</v>
      </c>
      <c r="M14456" s="33">
        <v>3</v>
      </c>
      <c r="N14456" s="33">
        <v>0</v>
      </c>
      <c r="O14456" s="33">
        <v>0</v>
      </c>
      <c r="P14456" s="33">
        <v>0</v>
      </c>
      <c r="Q14456" s="33" t="s">
        <v>459</v>
      </c>
      <c r="R14456" s="33" t="s">
        <v>459</v>
      </c>
      <c r="S14456" s="33">
        <v>0</v>
      </c>
      <c r="T14456" s="33"/>
      <c r="U14456" s="33" t="s">
        <v>455</v>
      </c>
    </row>
    <row r="14457" spans="1:21" x14ac:dyDescent="0.25">
      <c r="A14457">
        <v>2017</v>
      </c>
      <c r="B14457" s="6" t="s">
        <v>73</v>
      </c>
      <c r="C14457" s="33">
        <v>11</v>
      </c>
      <c r="D14457" s="33" t="s">
        <v>910</v>
      </c>
      <c r="E14457" s="33">
        <v>2</v>
      </c>
      <c r="F14457" s="33">
        <v>9.8000000000000007</v>
      </c>
      <c r="G14457" s="33">
        <v>15</v>
      </c>
      <c r="H14457" s="33">
        <v>0</v>
      </c>
      <c r="I14457" s="33"/>
      <c r="J14457" s="33" t="s">
        <v>911</v>
      </c>
      <c r="K14457" s="33">
        <v>20</v>
      </c>
      <c r="L14457" s="33">
        <v>15</v>
      </c>
      <c r="M14457" s="33">
        <v>25</v>
      </c>
      <c r="N14457" s="33">
        <v>0</v>
      </c>
      <c r="O14457" s="33">
        <v>0</v>
      </c>
      <c r="P14457" s="33">
        <v>0</v>
      </c>
      <c r="Q14457" s="33" t="s">
        <v>459</v>
      </c>
      <c r="R14457" s="33" t="s">
        <v>459</v>
      </c>
      <c r="S14457" s="33">
        <v>0</v>
      </c>
      <c r="T14457" s="33"/>
      <c r="U14457" s="33" t="s">
        <v>455</v>
      </c>
    </row>
    <row r="14458" spans="1:21" x14ac:dyDescent="0.25">
      <c r="A14458">
        <v>2017</v>
      </c>
      <c r="B14458" s="6" t="s">
        <v>73</v>
      </c>
      <c r="C14458" s="33">
        <v>1</v>
      </c>
      <c r="D14458" s="33" t="s">
        <v>910</v>
      </c>
      <c r="E14458" s="33"/>
      <c r="F14458" s="33">
        <v>9.8000000000000007</v>
      </c>
      <c r="G14458" s="33">
        <v>5</v>
      </c>
      <c r="H14458" s="33">
        <v>0</v>
      </c>
      <c r="I14458" s="33"/>
      <c r="J14458" s="33" t="s">
        <v>846</v>
      </c>
      <c r="K14458" s="33">
        <v>30</v>
      </c>
      <c r="L14458" s="33">
        <v>10</v>
      </c>
      <c r="M14458" s="33">
        <v>3</v>
      </c>
      <c r="N14458" s="33">
        <v>0</v>
      </c>
      <c r="O14458" s="33">
        <v>0</v>
      </c>
      <c r="P14458" s="33">
        <v>0</v>
      </c>
      <c r="Q14458" s="33" t="s">
        <v>459</v>
      </c>
      <c r="R14458" s="33" t="s">
        <v>459</v>
      </c>
      <c r="S14458" s="33">
        <v>0</v>
      </c>
      <c r="T14458" s="33"/>
      <c r="U14458" s="33" t="s">
        <v>455</v>
      </c>
    </row>
    <row r="14459" spans="1:21" x14ac:dyDescent="0.25">
      <c r="A14459">
        <v>2017</v>
      </c>
      <c r="B14459" s="6" t="s">
        <v>73</v>
      </c>
      <c r="C14459" s="33">
        <v>2</v>
      </c>
      <c r="D14459" s="33" t="s">
        <v>910</v>
      </c>
      <c r="E14459" s="33"/>
      <c r="F14459" s="33">
        <v>9.8000000000000007</v>
      </c>
      <c r="G14459" s="33">
        <v>30</v>
      </c>
      <c r="H14459" s="33">
        <v>0</v>
      </c>
      <c r="I14459" s="33"/>
      <c r="J14459" s="33" t="s">
        <v>826</v>
      </c>
      <c r="K14459" s="33">
        <v>40</v>
      </c>
      <c r="L14459" s="33">
        <v>30</v>
      </c>
      <c r="M14459" s="33">
        <v>5</v>
      </c>
      <c r="N14459" s="33">
        <v>0</v>
      </c>
      <c r="O14459" s="33">
        <v>0</v>
      </c>
      <c r="P14459" s="33">
        <v>0</v>
      </c>
      <c r="Q14459" s="33" t="s">
        <v>459</v>
      </c>
      <c r="R14459" s="33" t="s">
        <v>459</v>
      </c>
      <c r="S14459" s="33">
        <v>0</v>
      </c>
      <c r="T14459" s="33"/>
      <c r="U14459" s="33" t="s">
        <v>455</v>
      </c>
    </row>
    <row r="14460" spans="1:21" x14ac:dyDescent="0.25">
      <c r="A14460">
        <v>2017</v>
      </c>
      <c r="B14460" s="6" t="s">
        <v>73</v>
      </c>
      <c r="C14460" s="33">
        <v>3</v>
      </c>
      <c r="D14460" s="33" t="s">
        <v>910</v>
      </c>
      <c r="E14460" s="33"/>
      <c r="F14460" s="33">
        <v>9.8000000000000007</v>
      </c>
      <c r="G14460" s="33">
        <v>10</v>
      </c>
      <c r="H14460" s="33">
        <v>0</v>
      </c>
      <c r="I14460" s="33"/>
      <c r="J14460" s="33" t="s">
        <v>911</v>
      </c>
      <c r="K14460" s="33">
        <v>10</v>
      </c>
      <c r="L14460" s="33">
        <v>5</v>
      </c>
      <c r="M14460" s="33">
        <v>10</v>
      </c>
      <c r="N14460" s="33">
        <v>0</v>
      </c>
      <c r="O14460" s="33">
        <v>0</v>
      </c>
      <c r="P14460" s="33">
        <v>0</v>
      </c>
      <c r="Q14460" s="33" t="s">
        <v>459</v>
      </c>
      <c r="R14460" s="33" t="s">
        <v>459</v>
      </c>
      <c r="S14460" s="33">
        <v>0</v>
      </c>
      <c r="T14460" s="33"/>
      <c r="U14460" s="33" t="s">
        <v>455</v>
      </c>
    </row>
    <row r="14461" spans="1:21" x14ac:dyDescent="0.25">
      <c r="A14461">
        <v>2017</v>
      </c>
      <c r="B14461" s="6" t="s">
        <v>73</v>
      </c>
      <c r="C14461" s="33">
        <v>4</v>
      </c>
      <c r="D14461" s="33" t="s">
        <v>910</v>
      </c>
      <c r="E14461" s="33"/>
      <c r="F14461" s="33">
        <v>9.8000000000000007</v>
      </c>
      <c r="G14461" s="33">
        <v>25</v>
      </c>
      <c r="H14461" s="33">
        <v>0</v>
      </c>
      <c r="I14461" s="33"/>
      <c r="J14461" s="33" t="s">
        <v>911</v>
      </c>
      <c r="K14461" s="33">
        <v>25</v>
      </c>
      <c r="L14461" s="33">
        <v>15</v>
      </c>
      <c r="M14461" s="33">
        <v>20</v>
      </c>
      <c r="N14461" s="33">
        <v>0</v>
      </c>
      <c r="O14461" s="33">
        <v>0</v>
      </c>
      <c r="P14461" s="33">
        <v>0</v>
      </c>
      <c r="Q14461" s="33" t="s">
        <v>459</v>
      </c>
      <c r="R14461" s="33" t="s">
        <v>459</v>
      </c>
      <c r="S14461" s="33">
        <v>0</v>
      </c>
      <c r="T14461" s="33"/>
      <c r="U14461" s="33" t="s">
        <v>455</v>
      </c>
    </row>
    <row r="14462" spans="1:21" x14ac:dyDescent="0.25">
      <c r="A14462">
        <v>2017</v>
      </c>
      <c r="B14462" s="6" t="s">
        <v>73</v>
      </c>
      <c r="C14462" s="33">
        <v>5</v>
      </c>
      <c r="D14462" s="33" t="s">
        <v>910</v>
      </c>
      <c r="E14462" s="33"/>
      <c r="F14462" s="33">
        <v>9.8000000000000007</v>
      </c>
      <c r="G14462" s="33">
        <v>25</v>
      </c>
      <c r="H14462" s="33">
        <v>0</v>
      </c>
      <c r="I14462" s="33"/>
      <c r="J14462" s="33" t="s">
        <v>911</v>
      </c>
      <c r="K14462" s="33">
        <v>25</v>
      </c>
      <c r="L14462" s="33">
        <v>10</v>
      </c>
      <c r="M14462" s="33">
        <v>10</v>
      </c>
      <c r="N14462" s="33">
        <v>0</v>
      </c>
      <c r="O14462" s="33">
        <v>0</v>
      </c>
      <c r="P14462" s="33">
        <v>0</v>
      </c>
      <c r="Q14462" s="33" t="s">
        <v>459</v>
      </c>
      <c r="R14462" s="33" t="s">
        <v>459</v>
      </c>
      <c r="S14462" s="33">
        <v>0</v>
      </c>
      <c r="T14462" s="33"/>
      <c r="U14462" s="33" t="s">
        <v>455</v>
      </c>
    </row>
    <row r="14463" spans="1:21" x14ac:dyDescent="0.25">
      <c r="A14463">
        <v>2017</v>
      </c>
      <c r="B14463" s="6" t="s">
        <v>73</v>
      </c>
      <c r="C14463" s="33">
        <v>6</v>
      </c>
      <c r="D14463" s="33" t="s">
        <v>910</v>
      </c>
      <c r="E14463" s="33"/>
      <c r="F14463" s="33">
        <v>9.8000000000000007</v>
      </c>
      <c r="G14463" s="33">
        <v>10</v>
      </c>
      <c r="H14463" s="33">
        <v>0</v>
      </c>
      <c r="I14463" s="33"/>
      <c r="J14463" s="33" t="s">
        <v>807</v>
      </c>
      <c r="K14463" s="33">
        <v>10</v>
      </c>
      <c r="L14463" s="33">
        <v>10</v>
      </c>
      <c r="M14463" s="33">
        <v>5</v>
      </c>
      <c r="N14463" s="33">
        <v>0</v>
      </c>
      <c r="O14463" s="33">
        <v>0</v>
      </c>
      <c r="P14463" s="33">
        <v>0</v>
      </c>
      <c r="Q14463" s="33" t="s">
        <v>459</v>
      </c>
      <c r="R14463" s="33" t="s">
        <v>459</v>
      </c>
      <c r="S14463" s="33">
        <v>0</v>
      </c>
      <c r="T14463" s="33"/>
      <c r="U14463" s="33" t="s">
        <v>455</v>
      </c>
    </row>
    <row r="14464" spans="1:21" x14ac:dyDescent="0.25">
      <c r="A14464">
        <v>2017</v>
      </c>
      <c r="B14464" s="6" t="s">
        <v>73</v>
      </c>
      <c r="C14464" s="33">
        <v>7</v>
      </c>
      <c r="D14464" s="33" t="s">
        <v>910</v>
      </c>
      <c r="E14464" s="33"/>
      <c r="F14464" s="33">
        <v>9.8000000000000007</v>
      </c>
      <c r="G14464" s="33">
        <v>15</v>
      </c>
      <c r="H14464" s="33">
        <v>0</v>
      </c>
      <c r="I14464" s="33"/>
      <c r="J14464" s="33" t="s">
        <v>846</v>
      </c>
      <c r="K14464" s="33">
        <v>50</v>
      </c>
      <c r="L14464" s="33">
        <v>45</v>
      </c>
      <c r="M14464" s="33">
        <v>5</v>
      </c>
      <c r="N14464" s="33">
        <v>0</v>
      </c>
      <c r="O14464" s="33">
        <v>0</v>
      </c>
      <c r="P14464" s="33">
        <v>0</v>
      </c>
      <c r="Q14464" s="33" t="s">
        <v>459</v>
      </c>
      <c r="R14464" s="33" t="s">
        <v>459</v>
      </c>
      <c r="S14464" s="33">
        <v>0</v>
      </c>
      <c r="T14464" s="33"/>
      <c r="U14464" s="33" t="s">
        <v>455</v>
      </c>
    </row>
    <row r="14465" spans="1:21" x14ac:dyDescent="0.25">
      <c r="A14465">
        <v>2017</v>
      </c>
      <c r="B14465" s="6" t="s">
        <v>73</v>
      </c>
      <c r="C14465" s="33">
        <v>8</v>
      </c>
      <c r="D14465" s="33" t="s">
        <v>910</v>
      </c>
      <c r="E14465" s="33"/>
      <c r="F14465" s="33">
        <v>9.8000000000000007</v>
      </c>
      <c r="G14465" s="33">
        <v>10</v>
      </c>
      <c r="H14465" s="33">
        <v>0</v>
      </c>
      <c r="I14465" s="33"/>
      <c r="J14465" s="33" t="s">
        <v>911</v>
      </c>
      <c r="K14465" s="33">
        <v>35</v>
      </c>
      <c r="L14465" s="33">
        <v>25</v>
      </c>
      <c r="M14465" s="33">
        <v>25</v>
      </c>
      <c r="N14465" s="33">
        <v>0</v>
      </c>
      <c r="O14465" s="33">
        <v>0</v>
      </c>
      <c r="P14465" s="33">
        <v>0</v>
      </c>
      <c r="Q14465" s="33" t="s">
        <v>459</v>
      </c>
      <c r="R14465" s="33" t="s">
        <v>459</v>
      </c>
      <c r="S14465" s="33">
        <v>0</v>
      </c>
      <c r="T14465" s="33"/>
      <c r="U14465" s="33" t="s">
        <v>455</v>
      </c>
    </row>
    <row r="14466" spans="1:21" x14ac:dyDescent="0.25">
      <c r="A14466">
        <v>2017</v>
      </c>
      <c r="B14466" s="6" t="s">
        <v>73</v>
      </c>
      <c r="C14466" s="33">
        <v>9</v>
      </c>
      <c r="D14466" s="33" t="s">
        <v>910</v>
      </c>
      <c r="E14466" s="33"/>
      <c r="F14466" s="33">
        <v>9.8000000000000007</v>
      </c>
      <c r="G14466" s="33">
        <v>80</v>
      </c>
      <c r="H14466" s="33">
        <v>0</v>
      </c>
      <c r="I14466" s="33"/>
      <c r="J14466" s="33" t="s">
        <v>819</v>
      </c>
      <c r="K14466" s="33">
        <v>150</v>
      </c>
      <c r="L14466" s="33">
        <v>85</v>
      </c>
      <c r="M14466" s="33">
        <v>15</v>
      </c>
      <c r="N14466" s="33">
        <v>0</v>
      </c>
      <c r="O14466" s="33">
        <v>0</v>
      </c>
      <c r="P14466" s="33">
        <v>0</v>
      </c>
      <c r="Q14466" s="33" t="s">
        <v>459</v>
      </c>
      <c r="R14466" s="33" t="s">
        <v>459</v>
      </c>
      <c r="S14466" s="33">
        <v>0</v>
      </c>
      <c r="T14466" s="33"/>
      <c r="U14466" s="33" t="s">
        <v>455</v>
      </c>
    </row>
    <row r="14467" spans="1:21" x14ac:dyDescent="0.25">
      <c r="A14467">
        <v>2017</v>
      </c>
      <c r="B14467" s="6" t="s">
        <v>73</v>
      </c>
      <c r="C14467" s="33">
        <v>10</v>
      </c>
      <c r="D14467" s="33" t="s">
        <v>910</v>
      </c>
      <c r="E14467" s="33"/>
      <c r="F14467" s="33">
        <v>9.8000000000000007</v>
      </c>
      <c r="G14467" s="33">
        <v>10</v>
      </c>
      <c r="H14467" s="33">
        <v>0</v>
      </c>
      <c r="I14467" s="33"/>
      <c r="J14467" s="33" t="s">
        <v>846</v>
      </c>
      <c r="K14467" s="33">
        <v>10</v>
      </c>
      <c r="L14467" s="33">
        <v>10</v>
      </c>
      <c r="M14467" s="33">
        <v>5</v>
      </c>
      <c r="N14467" s="33">
        <v>0</v>
      </c>
      <c r="O14467" s="33">
        <v>0</v>
      </c>
      <c r="P14467" s="33">
        <v>0</v>
      </c>
      <c r="Q14467" s="33" t="s">
        <v>459</v>
      </c>
      <c r="R14467" s="33" t="s">
        <v>459</v>
      </c>
      <c r="S14467" s="33">
        <v>0</v>
      </c>
      <c r="T14467" s="33"/>
      <c r="U14467" s="33" t="s">
        <v>455</v>
      </c>
    </row>
    <row r="14468" spans="1:21" x14ac:dyDescent="0.25">
      <c r="A14468">
        <v>2017</v>
      </c>
      <c r="B14468" s="6" t="s">
        <v>73</v>
      </c>
      <c r="C14468" s="33">
        <v>11</v>
      </c>
      <c r="D14468" s="33" t="s">
        <v>910</v>
      </c>
      <c r="E14468" s="33"/>
      <c r="F14468" s="33">
        <v>9.8000000000000007</v>
      </c>
      <c r="G14468" s="33">
        <v>5</v>
      </c>
      <c r="H14468" s="33">
        <v>0</v>
      </c>
      <c r="I14468" s="33"/>
      <c r="J14468" s="33" t="s">
        <v>802</v>
      </c>
      <c r="K14468" s="33">
        <v>10</v>
      </c>
      <c r="L14468" s="33">
        <v>8</v>
      </c>
      <c r="M14468" s="33">
        <v>5</v>
      </c>
      <c r="N14468" s="33">
        <v>0</v>
      </c>
      <c r="O14468" s="33">
        <v>0</v>
      </c>
      <c r="P14468" s="33">
        <v>0</v>
      </c>
      <c r="Q14468" s="33" t="s">
        <v>459</v>
      </c>
      <c r="R14468" s="33" t="s">
        <v>459</v>
      </c>
      <c r="S14468" s="33">
        <v>0</v>
      </c>
      <c r="T14468" s="33"/>
      <c r="U14468" s="33" t="s">
        <v>455</v>
      </c>
    </row>
    <row r="14469" spans="1:21" x14ac:dyDescent="0.25">
      <c r="A14469">
        <v>2017</v>
      </c>
      <c r="B14469" s="6" t="s">
        <v>73</v>
      </c>
      <c r="C14469" s="33">
        <v>12</v>
      </c>
      <c r="D14469" s="33" t="s">
        <v>910</v>
      </c>
      <c r="E14469" s="33"/>
      <c r="F14469" s="33">
        <v>9.8000000000000007</v>
      </c>
      <c r="G14469" s="33">
        <v>15</v>
      </c>
      <c r="H14469" s="33">
        <v>0</v>
      </c>
      <c r="I14469" s="33"/>
      <c r="J14469" s="33" t="s">
        <v>913</v>
      </c>
      <c r="K14469" s="33">
        <v>40</v>
      </c>
      <c r="L14469" s="33">
        <v>35</v>
      </c>
      <c r="M14469" s="33">
        <v>25</v>
      </c>
      <c r="N14469" s="33">
        <v>0</v>
      </c>
      <c r="O14469" s="33">
        <v>0</v>
      </c>
      <c r="P14469" s="33">
        <v>0</v>
      </c>
      <c r="Q14469" s="33" t="s">
        <v>459</v>
      </c>
      <c r="R14469" s="33" t="s">
        <v>459</v>
      </c>
      <c r="S14469" s="33">
        <v>0</v>
      </c>
      <c r="T14469" s="33"/>
      <c r="U14469" s="33" t="s">
        <v>455</v>
      </c>
    </row>
    <row r="14470" spans="1:21" x14ac:dyDescent="0.25">
      <c r="A14470">
        <v>2017</v>
      </c>
      <c r="B14470" s="6" t="s">
        <v>73</v>
      </c>
      <c r="C14470" s="33">
        <v>13</v>
      </c>
      <c r="D14470" s="33" t="s">
        <v>910</v>
      </c>
      <c r="E14470" s="33"/>
      <c r="F14470" s="33">
        <v>9.8000000000000007</v>
      </c>
      <c r="G14470" s="33">
        <v>10</v>
      </c>
      <c r="H14470" s="33">
        <v>0</v>
      </c>
      <c r="I14470" s="33"/>
      <c r="J14470" s="33" t="s">
        <v>913</v>
      </c>
      <c r="K14470" s="33">
        <v>10</v>
      </c>
      <c r="L14470" s="33">
        <v>10</v>
      </c>
      <c r="M14470" s="33">
        <v>3</v>
      </c>
      <c r="N14470" s="33">
        <v>0</v>
      </c>
      <c r="O14470" s="33">
        <v>0</v>
      </c>
      <c r="P14470" s="33">
        <v>0</v>
      </c>
      <c r="Q14470" s="33" t="s">
        <v>459</v>
      </c>
      <c r="R14470" s="33" t="s">
        <v>459</v>
      </c>
      <c r="S14470" s="33">
        <v>0</v>
      </c>
      <c r="T14470" s="33"/>
      <c r="U14470" s="33" t="s">
        <v>455</v>
      </c>
    </row>
    <row r="14471" spans="1:21" x14ac:dyDescent="0.25">
      <c r="A14471">
        <v>2017</v>
      </c>
      <c r="B14471" s="6" t="s">
        <v>73</v>
      </c>
      <c r="C14471" s="33">
        <v>14</v>
      </c>
      <c r="D14471" s="33" t="s">
        <v>910</v>
      </c>
      <c r="E14471" s="33" t="s">
        <v>74</v>
      </c>
      <c r="F14471" s="33">
        <v>9.8000000000000007</v>
      </c>
      <c r="G14471" s="33">
        <v>5</v>
      </c>
      <c r="H14471" s="33">
        <v>0</v>
      </c>
      <c r="I14471" s="33"/>
      <c r="J14471" s="33" t="s">
        <v>814</v>
      </c>
      <c r="K14471" s="33">
        <v>10</v>
      </c>
      <c r="L14471" s="33">
        <v>10</v>
      </c>
      <c r="M14471" s="33">
        <v>3</v>
      </c>
      <c r="N14471" s="33">
        <v>0</v>
      </c>
      <c r="O14471" s="33">
        <v>0</v>
      </c>
      <c r="P14471" s="33">
        <v>0</v>
      </c>
      <c r="Q14471" s="33" t="s">
        <v>459</v>
      </c>
      <c r="R14471" s="33" t="s">
        <v>459</v>
      </c>
      <c r="S14471" s="33">
        <v>0</v>
      </c>
      <c r="T14471" s="33"/>
      <c r="U14471" s="33" t="s">
        <v>455</v>
      </c>
    </row>
    <row r="14472" spans="1:21" x14ac:dyDescent="0.25">
      <c r="A14472">
        <v>2017</v>
      </c>
      <c r="B14472" s="33" t="s">
        <v>883</v>
      </c>
      <c r="C14472" s="33">
        <v>1</v>
      </c>
      <c r="D14472" s="33" t="s">
        <v>910</v>
      </c>
      <c r="E14472" s="33">
        <v>1</v>
      </c>
      <c r="F14472" s="33">
        <v>13.1</v>
      </c>
      <c r="G14472" s="33">
        <v>8</v>
      </c>
      <c r="H14472" s="33">
        <v>0</v>
      </c>
      <c r="I14472" s="33"/>
      <c r="J14472" s="33" t="s">
        <v>911</v>
      </c>
      <c r="K14472" s="33">
        <v>8</v>
      </c>
      <c r="L14472" s="33">
        <v>4</v>
      </c>
      <c r="M14472" s="33">
        <v>2</v>
      </c>
      <c r="N14472" s="33">
        <v>0</v>
      </c>
      <c r="O14472" s="33">
        <v>0</v>
      </c>
      <c r="P14472" s="33">
        <v>0</v>
      </c>
      <c r="Q14472" s="33" t="s">
        <v>459</v>
      </c>
      <c r="R14472" s="33" t="s">
        <v>459</v>
      </c>
      <c r="S14472" s="33">
        <v>0</v>
      </c>
      <c r="T14472" s="33"/>
      <c r="U14472" s="33" t="s">
        <v>455</v>
      </c>
    </row>
    <row r="14473" spans="1:21" x14ac:dyDescent="0.25">
      <c r="A14473">
        <v>2017</v>
      </c>
      <c r="B14473" s="33" t="s">
        <v>883</v>
      </c>
      <c r="C14473" s="33">
        <v>2</v>
      </c>
      <c r="D14473" s="33" t="s">
        <v>910</v>
      </c>
      <c r="E14473" s="33"/>
      <c r="F14473" s="33">
        <v>13.1</v>
      </c>
      <c r="G14473" s="33">
        <v>5</v>
      </c>
      <c r="H14473" s="33">
        <v>0</v>
      </c>
      <c r="I14473" s="33"/>
      <c r="J14473" s="33" t="s">
        <v>803</v>
      </c>
      <c r="K14473" s="33">
        <v>5</v>
      </c>
      <c r="L14473" s="33">
        <v>5</v>
      </c>
      <c r="M14473" s="33">
        <v>2</v>
      </c>
      <c r="N14473" s="33">
        <v>0</v>
      </c>
      <c r="O14473" s="33">
        <v>0</v>
      </c>
      <c r="P14473" s="33">
        <v>0</v>
      </c>
      <c r="Q14473" s="33" t="s">
        <v>459</v>
      </c>
      <c r="R14473" s="33" t="s">
        <v>459</v>
      </c>
      <c r="S14473" s="33">
        <v>0</v>
      </c>
      <c r="T14473" s="33"/>
      <c r="U14473" s="33" t="s">
        <v>455</v>
      </c>
    </row>
    <row r="14474" spans="1:21" x14ac:dyDescent="0.25">
      <c r="A14474">
        <v>2017</v>
      </c>
      <c r="B14474" s="33" t="s">
        <v>883</v>
      </c>
      <c r="C14474" s="33">
        <v>3</v>
      </c>
      <c r="D14474" s="33" t="s">
        <v>910</v>
      </c>
      <c r="E14474" s="33"/>
      <c r="F14474" s="33">
        <v>13.1</v>
      </c>
      <c r="G14474" s="33">
        <v>15</v>
      </c>
      <c r="H14474" s="33">
        <v>0</v>
      </c>
      <c r="I14474" s="33"/>
      <c r="J14474" s="33" t="s">
        <v>846</v>
      </c>
      <c r="K14474" s="33">
        <v>20</v>
      </c>
      <c r="L14474" s="33">
        <v>15</v>
      </c>
      <c r="M14474" s="33">
        <v>10</v>
      </c>
      <c r="N14474" s="33">
        <v>0</v>
      </c>
      <c r="O14474" s="33">
        <v>0</v>
      </c>
      <c r="P14474" s="33">
        <v>0</v>
      </c>
      <c r="Q14474" s="33" t="s">
        <v>459</v>
      </c>
      <c r="R14474" s="33" t="s">
        <v>459</v>
      </c>
      <c r="S14474" s="33">
        <v>0</v>
      </c>
      <c r="T14474" s="33"/>
      <c r="U14474" s="33" t="s">
        <v>455</v>
      </c>
    </row>
    <row r="14475" spans="1:21" x14ac:dyDescent="0.25">
      <c r="A14475">
        <v>2017</v>
      </c>
      <c r="B14475" s="33" t="s">
        <v>883</v>
      </c>
      <c r="C14475" s="33">
        <v>4</v>
      </c>
      <c r="D14475" s="33" t="s">
        <v>910</v>
      </c>
      <c r="E14475" s="33"/>
      <c r="F14475" s="33">
        <v>13.1</v>
      </c>
      <c r="G14475" s="33">
        <v>5</v>
      </c>
      <c r="H14475" s="33">
        <v>0</v>
      </c>
      <c r="I14475" s="33"/>
      <c r="J14475" s="33" t="s">
        <v>911</v>
      </c>
      <c r="K14475" s="33">
        <v>5</v>
      </c>
      <c r="L14475" s="33">
        <v>5</v>
      </c>
      <c r="M14475" s="33">
        <v>4</v>
      </c>
      <c r="N14475" s="33">
        <v>0</v>
      </c>
      <c r="O14475" s="33">
        <v>0</v>
      </c>
      <c r="P14475" s="33">
        <v>0</v>
      </c>
      <c r="Q14475" s="33" t="s">
        <v>459</v>
      </c>
      <c r="R14475" s="33" t="s">
        <v>459</v>
      </c>
      <c r="S14475" s="33">
        <v>0</v>
      </c>
      <c r="T14475" s="33"/>
      <c r="U14475" s="33" t="s">
        <v>455</v>
      </c>
    </row>
    <row r="14476" spans="1:21" x14ac:dyDescent="0.25">
      <c r="A14476">
        <v>2017</v>
      </c>
      <c r="B14476" s="33" t="s">
        <v>883</v>
      </c>
      <c r="C14476" s="33">
        <v>5</v>
      </c>
      <c r="D14476" s="33" t="s">
        <v>910</v>
      </c>
      <c r="E14476" s="33"/>
      <c r="F14476" s="33">
        <v>13.1</v>
      </c>
      <c r="G14476" s="33">
        <v>10</v>
      </c>
      <c r="H14476" s="33">
        <v>0</v>
      </c>
      <c r="I14476" s="33"/>
      <c r="J14476" s="33" t="s">
        <v>815</v>
      </c>
      <c r="K14476" s="33">
        <v>10</v>
      </c>
      <c r="L14476" s="33">
        <v>10</v>
      </c>
      <c r="M14476" s="33">
        <v>5</v>
      </c>
      <c r="N14476" s="33">
        <v>0</v>
      </c>
      <c r="O14476" s="33">
        <v>0</v>
      </c>
      <c r="P14476" s="33">
        <v>0</v>
      </c>
      <c r="Q14476" s="33" t="s">
        <v>459</v>
      </c>
      <c r="R14476" s="33" t="s">
        <v>459</v>
      </c>
      <c r="S14476" s="33">
        <v>0</v>
      </c>
      <c r="T14476" s="33"/>
      <c r="U14476" s="33" t="s">
        <v>455</v>
      </c>
    </row>
    <row r="14477" spans="1:21" x14ac:dyDescent="0.25">
      <c r="A14477">
        <v>2017</v>
      </c>
      <c r="B14477" s="33" t="s">
        <v>883</v>
      </c>
      <c r="C14477" s="33">
        <v>6</v>
      </c>
      <c r="D14477" s="33" t="s">
        <v>910</v>
      </c>
      <c r="E14477" s="33"/>
      <c r="F14477" s="33">
        <v>13.1</v>
      </c>
      <c r="G14477" s="33">
        <v>20</v>
      </c>
      <c r="H14477" s="33">
        <v>0</v>
      </c>
      <c r="I14477" s="33"/>
      <c r="J14477" s="33" t="s">
        <v>814</v>
      </c>
      <c r="K14477" s="33">
        <v>20</v>
      </c>
      <c r="L14477" s="33">
        <v>15</v>
      </c>
      <c r="M14477" s="33">
        <v>3</v>
      </c>
      <c r="N14477" s="33">
        <v>0</v>
      </c>
      <c r="O14477" s="33">
        <v>0</v>
      </c>
      <c r="P14477" s="33">
        <v>0</v>
      </c>
      <c r="Q14477" s="33" t="s">
        <v>459</v>
      </c>
      <c r="R14477" s="33" t="s">
        <v>459</v>
      </c>
      <c r="S14477" s="33">
        <v>0</v>
      </c>
      <c r="T14477" s="33"/>
      <c r="U14477" s="33" t="s">
        <v>455</v>
      </c>
    </row>
    <row r="14478" spans="1:21" x14ac:dyDescent="0.25">
      <c r="A14478">
        <v>2017</v>
      </c>
      <c r="B14478" s="33" t="s">
        <v>883</v>
      </c>
      <c r="C14478" s="33">
        <v>7</v>
      </c>
      <c r="D14478" s="33" t="s">
        <v>910</v>
      </c>
      <c r="E14478" s="33"/>
      <c r="F14478" s="33">
        <v>13.1</v>
      </c>
      <c r="G14478" s="33">
        <v>15</v>
      </c>
      <c r="H14478" s="33">
        <v>0</v>
      </c>
      <c r="I14478" s="33"/>
      <c r="J14478" s="33" t="s">
        <v>911</v>
      </c>
      <c r="K14478" s="33">
        <v>15</v>
      </c>
      <c r="L14478" s="33">
        <v>10</v>
      </c>
      <c r="M14478" s="33">
        <v>2</v>
      </c>
      <c r="N14478" s="33">
        <v>0</v>
      </c>
      <c r="O14478" s="33">
        <v>0</v>
      </c>
      <c r="P14478" s="33">
        <v>0</v>
      </c>
      <c r="Q14478" s="33" t="s">
        <v>459</v>
      </c>
      <c r="R14478" s="33" t="s">
        <v>459</v>
      </c>
      <c r="S14478" s="33">
        <v>0</v>
      </c>
      <c r="T14478" s="33"/>
      <c r="U14478" s="33" t="s">
        <v>455</v>
      </c>
    </row>
    <row r="14479" spans="1:21" x14ac:dyDescent="0.25">
      <c r="A14479">
        <v>2017</v>
      </c>
      <c r="B14479" s="33" t="s">
        <v>883</v>
      </c>
      <c r="C14479" s="33">
        <v>8</v>
      </c>
      <c r="D14479" s="33" t="s">
        <v>910</v>
      </c>
      <c r="E14479" s="33"/>
      <c r="F14479" s="33">
        <v>13.1</v>
      </c>
      <c r="G14479" s="33">
        <v>10</v>
      </c>
      <c r="H14479" s="33">
        <v>0</v>
      </c>
      <c r="I14479" s="33"/>
      <c r="J14479" s="33" t="s">
        <v>856</v>
      </c>
      <c r="K14479" s="33">
        <v>30</v>
      </c>
      <c r="L14479" s="33">
        <v>20</v>
      </c>
      <c r="M14479" s="33">
        <v>30</v>
      </c>
      <c r="N14479" s="33">
        <v>0</v>
      </c>
      <c r="O14479" s="33">
        <v>0</v>
      </c>
      <c r="P14479" s="33">
        <v>0</v>
      </c>
      <c r="Q14479" s="33" t="s">
        <v>459</v>
      </c>
      <c r="R14479" s="33" t="s">
        <v>459</v>
      </c>
      <c r="S14479" s="33">
        <v>0</v>
      </c>
      <c r="T14479" s="33"/>
      <c r="U14479" s="33" t="s">
        <v>455</v>
      </c>
    </row>
    <row r="14480" spans="1:21" x14ac:dyDescent="0.25">
      <c r="A14480">
        <v>2017</v>
      </c>
      <c r="B14480" s="33" t="s">
        <v>883</v>
      </c>
      <c r="C14480" s="33">
        <v>9</v>
      </c>
      <c r="D14480" s="33" t="s">
        <v>910</v>
      </c>
      <c r="E14480" s="33"/>
      <c r="F14480" s="33">
        <v>13.1</v>
      </c>
      <c r="G14480" s="33">
        <v>10</v>
      </c>
      <c r="H14480" s="33">
        <v>0</v>
      </c>
      <c r="I14480" s="33"/>
      <c r="J14480" s="33" t="s">
        <v>911</v>
      </c>
      <c r="K14480" s="33">
        <v>40</v>
      </c>
      <c r="L14480" s="33">
        <v>20</v>
      </c>
      <c r="M14480" s="33">
        <v>5</v>
      </c>
      <c r="N14480" s="33">
        <v>0</v>
      </c>
      <c r="O14480" s="33">
        <v>0</v>
      </c>
      <c r="P14480" s="33">
        <v>0</v>
      </c>
      <c r="Q14480" s="33" t="s">
        <v>459</v>
      </c>
      <c r="R14480" s="33" t="s">
        <v>459</v>
      </c>
      <c r="S14480" s="33">
        <v>0</v>
      </c>
      <c r="T14480" s="33"/>
      <c r="U14480" s="33" t="s">
        <v>455</v>
      </c>
    </row>
    <row r="14481" spans="1:21" x14ac:dyDescent="0.25">
      <c r="A14481">
        <v>2017</v>
      </c>
      <c r="B14481" s="33" t="s">
        <v>883</v>
      </c>
      <c r="C14481" s="33">
        <v>10</v>
      </c>
      <c r="D14481" s="33" t="s">
        <v>910</v>
      </c>
      <c r="E14481" s="33"/>
      <c r="F14481" s="33">
        <v>13.1</v>
      </c>
      <c r="G14481" s="33">
        <v>35</v>
      </c>
      <c r="H14481" s="33">
        <v>0</v>
      </c>
      <c r="I14481" s="33"/>
      <c r="J14481" s="33" t="s">
        <v>846</v>
      </c>
      <c r="K14481" s="33">
        <v>130</v>
      </c>
      <c r="L14481" s="33">
        <v>70</v>
      </c>
      <c r="M14481" s="33">
        <v>100</v>
      </c>
      <c r="N14481" s="33">
        <v>0</v>
      </c>
      <c r="O14481" s="33">
        <v>0</v>
      </c>
      <c r="P14481" s="33">
        <v>0</v>
      </c>
      <c r="Q14481" s="33" t="s">
        <v>459</v>
      </c>
      <c r="R14481" s="33" t="s">
        <v>459</v>
      </c>
      <c r="S14481" s="33">
        <v>0</v>
      </c>
      <c r="T14481" s="33"/>
      <c r="U14481" s="33" t="s">
        <v>455</v>
      </c>
    </row>
    <row r="14482" spans="1:21" x14ac:dyDescent="0.25">
      <c r="A14482">
        <v>2017</v>
      </c>
      <c r="B14482" s="33" t="s">
        <v>883</v>
      </c>
      <c r="C14482" s="33">
        <v>11</v>
      </c>
      <c r="D14482" s="33" t="s">
        <v>910</v>
      </c>
      <c r="E14482" s="33"/>
      <c r="F14482" s="33">
        <v>13.1</v>
      </c>
      <c r="G14482" s="33">
        <v>20</v>
      </c>
      <c r="H14482" s="33">
        <v>0</v>
      </c>
      <c r="I14482" s="33"/>
      <c r="J14482" s="33" t="s">
        <v>911</v>
      </c>
      <c r="K14482" s="33">
        <v>25</v>
      </c>
      <c r="L14482" s="33">
        <v>20</v>
      </c>
      <c r="M14482" s="33">
        <v>4</v>
      </c>
      <c r="N14482" s="33">
        <v>0</v>
      </c>
      <c r="O14482" s="33">
        <v>0</v>
      </c>
      <c r="P14482" s="33">
        <v>0</v>
      </c>
      <c r="Q14482" s="33" t="s">
        <v>459</v>
      </c>
      <c r="R14482" s="33" t="s">
        <v>459</v>
      </c>
      <c r="S14482" s="33">
        <v>0</v>
      </c>
      <c r="T14482" s="33"/>
      <c r="U14482" s="33" t="s">
        <v>455</v>
      </c>
    </row>
    <row r="14483" spans="1:21" x14ac:dyDescent="0.25">
      <c r="A14483">
        <v>2017</v>
      </c>
      <c r="B14483" s="33" t="s">
        <v>883</v>
      </c>
      <c r="C14483" s="33">
        <v>12</v>
      </c>
      <c r="D14483" s="33" t="s">
        <v>910</v>
      </c>
      <c r="E14483" s="33"/>
      <c r="F14483" s="33">
        <v>13.1</v>
      </c>
      <c r="G14483" s="33">
        <v>35</v>
      </c>
      <c r="H14483" s="33">
        <v>0</v>
      </c>
      <c r="I14483" s="33"/>
      <c r="J14483" s="33" t="s">
        <v>856</v>
      </c>
      <c r="K14483" s="33">
        <v>45</v>
      </c>
      <c r="L14483" s="33">
        <v>40</v>
      </c>
      <c r="M14483" s="33">
        <v>30</v>
      </c>
      <c r="N14483" s="33">
        <v>0</v>
      </c>
      <c r="O14483" s="33">
        <v>0</v>
      </c>
      <c r="P14483" s="33">
        <v>0</v>
      </c>
      <c r="Q14483" s="33" t="s">
        <v>459</v>
      </c>
      <c r="R14483" s="33" t="s">
        <v>459</v>
      </c>
      <c r="S14483" s="33">
        <v>0</v>
      </c>
      <c r="T14483" s="33"/>
      <c r="U14483" s="33" t="s">
        <v>455</v>
      </c>
    </row>
    <row r="14484" spans="1:21" x14ac:dyDescent="0.25">
      <c r="A14484">
        <v>2017</v>
      </c>
      <c r="B14484" s="33" t="s">
        <v>883</v>
      </c>
      <c r="C14484" s="33">
        <v>13</v>
      </c>
      <c r="D14484" s="33" t="s">
        <v>910</v>
      </c>
      <c r="E14484" s="33"/>
      <c r="F14484" s="33">
        <v>13.1</v>
      </c>
      <c r="G14484" s="33">
        <v>10</v>
      </c>
      <c r="H14484" s="33">
        <v>0</v>
      </c>
      <c r="I14484" s="33"/>
      <c r="J14484" s="33" t="s">
        <v>806</v>
      </c>
      <c r="K14484" s="33">
        <v>10</v>
      </c>
      <c r="L14484" s="33">
        <v>10</v>
      </c>
      <c r="M14484" s="33">
        <v>7</v>
      </c>
      <c r="N14484" s="33">
        <v>0</v>
      </c>
      <c r="O14484" s="33">
        <v>0</v>
      </c>
      <c r="P14484" s="33">
        <v>0</v>
      </c>
      <c r="Q14484" s="33" t="s">
        <v>459</v>
      </c>
      <c r="R14484" s="33" t="s">
        <v>459</v>
      </c>
      <c r="S14484" s="33">
        <v>0</v>
      </c>
      <c r="T14484" s="33"/>
      <c r="U14484" s="33" t="s">
        <v>455</v>
      </c>
    </row>
    <row r="14485" spans="1:21" x14ac:dyDescent="0.25">
      <c r="A14485">
        <v>2017</v>
      </c>
      <c r="B14485" s="33" t="s">
        <v>883</v>
      </c>
      <c r="C14485" s="33">
        <v>14</v>
      </c>
      <c r="D14485" s="33" t="s">
        <v>910</v>
      </c>
      <c r="E14485" s="33"/>
      <c r="F14485" s="33">
        <v>13.1</v>
      </c>
      <c r="G14485" s="33">
        <v>25</v>
      </c>
      <c r="H14485" s="33">
        <v>0</v>
      </c>
      <c r="I14485" s="33"/>
      <c r="J14485" s="33" t="s">
        <v>911</v>
      </c>
      <c r="K14485" s="33">
        <v>25</v>
      </c>
      <c r="L14485" s="33">
        <v>25</v>
      </c>
      <c r="M14485" s="33">
        <v>3</v>
      </c>
      <c r="N14485" s="33">
        <v>0</v>
      </c>
      <c r="O14485" s="33">
        <v>0</v>
      </c>
      <c r="P14485" s="33">
        <v>0</v>
      </c>
      <c r="Q14485" s="33" t="s">
        <v>459</v>
      </c>
      <c r="R14485" s="33" t="s">
        <v>459</v>
      </c>
      <c r="S14485" s="33">
        <v>0</v>
      </c>
      <c r="T14485" s="33"/>
      <c r="U14485" s="33" t="s">
        <v>455</v>
      </c>
    </row>
    <row r="14486" spans="1:21" x14ac:dyDescent="0.25">
      <c r="A14486">
        <v>2017</v>
      </c>
      <c r="B14486" s="33" t="s">
        <v>883</v>
      </c>
      <c r="C14486" s="33">
        <v>15</v>
      </c>
      <c r="D14486" s="33" t="s">
        <v>910</v>
      </c>
      <c r="E14486" s="33"/>
      <c r="F14486" s="33">
        <v>13.1</v>
      </c>
      <c r="G14486" s="33">
        <v>15</v>
      </c>
      <c r="H14486" s="33">
        <v>0</v>
      </c>
      <c r="I14486" s="33"/>
      <c r="J14486" s="33" t="s">
        <v>911</v>
      </c>
      <c r="K14486" s="33">
        <v>35</v>
      </c>
      <c r="L14486" s="33">
        <v>30</v>
      </c>
      <c r="M14486" s="33">
        <v>3</v>
      </c>
      <c r="N14486" s="33">
        <v>0</v>
      </c>
      <c r="O14486" s="33">
        <v>0</v>
      </c>
      <c r="P14486" s="33">
        <v>0</v>
      </c>
      <c r="Q14486" s="33" t="s">
        <v>459</v>
      </c>
      <c r="R14486" s="33" t="s">
        <v>459</v>
      </c>
      <c r="S14486" s="33">
        <v>0</v>
      </c>
      <c r="T14486" s="33"/>
      <c r="U14486" s="33" t="s">
        <v>455</v>
      </c>
    </row>
    <row r="14487" spans="1:21" x14ac:dyDescent="0.25">
      <c r="A14487">
        <v>2017</v>
      </c>
      <c r="B14487" s="33" t="s">
        <v>883</v>
      </c>
      <c r="C14487" s="33">
        <v>16</v>
      </c>
      <c r="D14487" s="33" t="s">
        <v>910</v>
      </c>
      <c r="E14487" s="33"/>
      <c r="F14487" s="33">
        <v>13.1</v>
      </c>
      <c r="G14487" s="33">
        <v>10</v>
      </c>
      <c r="H14487" s="33">
        <v>0</v>
      </c>
      <c r="I14487" s="33"/>
      <c r="J14487" s="33" t="s">
        <v>846</v>
      </c>
      <c r="K14487" s="33">
        <v>15</v>
      </c>
      <c r="L14487" s="33">
        <v>10</v>
      </c>
      <c r="M14487" s="33">
        <v>5</v>
      </c>
      <c r="N14487" s="33">
        <v>0</v>
      </c>
      <c r="O14487" s="33">
        <v>0</v>
      </c>
      <c r="P14487" s="33">
        <v>0</v>
      </c>
      <c r="Q14487" s="33" t="s">
        <v>459</v>
      </c>
      <c r="R14487" s="33" t="s">
        <v>459</v>
      </c>
      <c r="S14487" s="33">
        <v>0</v>
      </c>
      <c r="T14487" s="33"/>
      <c r="U14487" s="33" t="s">
        <v>455</v>
      </c>
    </row>
    <row r="14488" spans="1:21" x14ac:dyDescent="0.25">
      <c r="A14488">
        <v>2017</v>
      </c>
      <c r="B14488" s="33" t="s">
        <v>883</v>
      </c>
      <c r="C14488" s="33">
        <v>17</v>
      </c>
      <c r="D14488" s="33" t="s">
        <v>910</v>
      </c>
      <c r="E14488" s="33"/>
      <c r="F14488" s="33">
        <v>13.1</v>
      </c>
      <c r="G14488" s="33">
        <v>5</v>
      </c>
      <c r="H14488" s="33">
        <v>0</v>
      </c>
      <c r="I14488" s="33"/>
      <c r="J14488" s="33" t="s">
        <v>856</v>
      </c>
      <c r="K14488" s="33">
        <v>30</v>
      </c>
      <c r="L14488" s="33">
        <v>20</v>
      </c>
      <c r="M14488" s="33">
        <v>12</v>
      </c>
      <c r="N14488" s="33">
        <v>0</v>
      </c>
      <c r="O14488" s="33">
        <v>0</v>
      </c>
      <c r="P14488" s="33">
        <v>0</v>
      </c>
      <c r="Q14488" s="33" t="s">
        <v>459</v>
      </c>
      <c r="R14488" s="33" t="s">
        <v>459</v>
      </c>
      <c r="S14488" s="33">
        <v>0</v>
      </c>
      <c r="T14488" s="33"/>
      <c r="U14488" s="33" t="s">
        <v>455</v>
      </c>
    </row>
    <row r="14489" spans="1:21" x14ac:dyDescent="0.25">
      <c r="A14489">
        <v>2017</v>
      </c>
      <c r="B14489" s="33" t="s">
        <v>883</v>
      </c>
      <c r="C14489" s="33">
        <v>18</v>
      </c>
      <c r="D14489" s="33" t="s">
        <v>910</v>
      </c>
      <c r="E14489" s="33"/>
      <c r="F14489" s="33">
        <v>13.1</v>
      </c>
      <c r="G14489" s="33">
        <v>45</v>
      </c>
      <c r="H14489" s="33">
        <v>0</v>
      </c>
      <c r="I14489" s="33"/>
      <c r="J14489" s="33" t="s">
        <v>856</v>
      </c>
      <c r="K14489" s="33">
        <v>70</v>
      </c>
      <c r="L14489" s="33">
        <v>50</v>
      </c>
      <c r="M14489" s="33">
        <v>15</v>
      </c>
      <c r="N14489" s="33">
        <v>0</v>
      </c>
      <c r="O14489" s="33">
        <v>0</v>
      </c>
      <c r="P14489" s="33">
        <v>0</v>
      </c>
      <c r="Q14489" s="33" t="s">
        <v>459</v>
      </c>
      <c r="R14489" s="33" t="s">
        <v>459</v>
      </c>
      <c r="S14489" s="33">
        <v>0</v>
      </c>
      <c r="T14489" s="33"/>
      <c r="U14489" s="33" t="s">
        <v>455</v>
      </c>
    </row>
    <row r="14490" spans="1:21" x14ac:dyDescent="0.25">
      <c r="A14490">
        <v>2017</v>
      </c>
      <c r="B14490" s="33" t="s">
        <v>883</v>
      </c>
      <c r="C14490" s="33">
        <v>1</v>
      </c>
      <c r="D14490" s="33" t="s">
        <v>910</v>
      </c>
      <c r="E14490" s="33">
        <v>2</v>
      </c>
      <c r="F14490" s="33">
        <v>12.3</v>
      </c>
      <c r="G14490" s="33">
        <v>55</v>
      </c>
      <c r="H14490" s="33">
        <v>0</v>
      </c>
      <c r="I14490" s="33"/>
      <c r="J14490" s="33" t="s">
        <v>846</v>
      </c>
      <c r="K14490" s="33">
        <v>55</v>
      </c>
      <c r="L14490" s="33">
        <v>30</v>
      </c>
      <c r="M14490" s="33">
        <v>17</v>
      </c>
      <c r="N14490" s="33">
        <v>0</v>
      </c>
      <c r="O14490" s="33">
        <v>0</v>
      </c>
      <c r="P14490" s="33">
        <v>0</v>
      </c>
      <c r="Q14490" s="33" t="s">
        <v>459</v>
      </c>
      <c r="R14490" s="33" t="s">
        <v>459</v>
      </c>
      <c r="S14490" s="33">
        <v>0</v>
      </c>
      <c r="T14490" s="33"/>
      <c r="U14490" s="33" t="s">
        <v>455</v>
      </c>
    </row>
    <row r="14491" spans="1:21" x14ac:dyDescent="0.25">
      <c r="A14491">
        <v>2017</v>
      </c>
      <c r="B14491" s="33" t="s">
        <v>883</v>
      </c>
      <c r="C14491" s="33">
        <v>2</v>
      </c>
      <c r="D14491" s="33" t="s">
        <v>910</v>
      </c>
      <c r="E14491" s="33"/>
      <c r="F14491" s="33">
        <v>12.3</v>
      </c>
      <c r="G14491" s="33">
        <v>13</v>
      </c>
      <c r="H14491" s="33">
        <v>0</v>
      </c>
      <c r="I14491" s="33"/>
      <c r="J14491" s="33" t="s">
        <v>856</v>
      </c>
      <c r="K14491" s="33">
        <v>14</v>
      </c>
      <c r="L14491" s="33">
        <v>14</v>
      </c>
      <c r="M14491" s="33">
        <v>14</v>
      </c>
      <c r="N14491" s="33">
        <v>0</v>
      </c>
      <c r="O14491" s="33">
        <v>0</v>
      </c>
      <c r="P14491" s="33">
        <v>0</v>
      </c>
      <c r="Q14491" s="33" t="s">
        <v>459</v>
      </c>
      <c r="R14491" s="33" t="s">
        <v>459</v>
      </c>
      <c r="S14491" s="33">
        <v>0</v>
      </c>
      <c r="T14491" s="33"/>
      <c r="U14491" s="33" t="s">
        <v>455</v>
      </c>
    </row>
    <row r="14492" spans="1:21" x14ac:dyDescent="0.25">
      <c r="A14492">
        <v>2017</v>
      </c>
      <c r="B14492" s="33" t="s">
        <v>883</v>
      </c>
      <c r="C14492" s="33">
        <v>3</v>
      </c>
      <c r="D14492" s="33" t="s">
        <v>910</v>
      </c>
      <c r="E14492" s="33"/>
      <c r="F14492" s="33">
        <v>12.3</v>
      </c>
      <c r="G14492" s="33">
        <v>20</v>
      </c>
      <c r="H14492" s="33">
        <v>0</v>
      </c>
      <c r="I14492" s="33"/>
      <c r="J14492" s="33" t="s">
        <v>911</v>
      </c>
      <c r="K14492" s="33">
        <v>25</v>
      </c>
      <c r="L14492" s="33">
        <v>25</v>
      </c>
      <c r="M14492" s="33">
        <v>5</v>
      </c>
      <c r="N14492" s="33">
        <v>0</v>
      </c>
      <c r="O14492" s="33">
        <v>0</v>
      </c>
      <c r="P14492" s="33">
        <v>0</v>
      </c>
      <c r="Q14492" s="33" t="s">
        <v>459</v>
      </c>
      <c r="R14492" s="33" t="s">
        <v>459</v>
      </c>
      <c r="S14492" s="33">
        <v>0</v>
      </c>
      <c r="T14492" s="33"/>
      <c r="U14492" s="33" t="s">
        <v>455</v>
      </c>
    </row>
    <row r="14493" spans="1:21" x14ac:dyDescent="0.25">
      <c r="A14493">
        <v>2017</v>
      </c>
      <c r="B14493" s="33" t="s">
        <v>883</v>
      </c>
      <c r="C14493" s="33">
        <v>4</v>
      </c>
      <c r="D14493" s="33" t="s">
        <v>910</v>
      </c>
      <c r="E14493" s="33"/>
      <c r="F14493" s="33">
        <v>12.3</v>
      </c>
      <c r="G14493" s="33">
        <v>15</v>
      </c>
      <c r="H14493" s="33">
        <v>0</v>
      </c>
      <c r="I14493" s="33"/>
      <c r="J14493" s="33" t="s">
        <v>911</v>
      </c>
      <c r="K14493" s="33">
        <v>25</v>
      </c>
      <c r="L14493" s="33">
        <v>15</v>
      </c>
      <c r="M14493" s="33">
        <v>10</v>
      </c>
      <c r="N14493" s="33">
        <v>0</v>
      </c>
      <c r="O14493" s="33">
        <v>0</v>
      </c>
      <c r="P14493" s="33">
        <v>0</v>
      </c>
      <c r="Q14493" s="33" t="s">
        <v>459</v>
      </c>
      <c r="R14493" s="33" t="s">
        <v>459</v>
      </c>
      <c r="S14493" s="33">
        <v>0</v>
      </c>
      <c r="T14493" s="33"/>
      <c r="U14493" s="33" t="s">
        <v>455</v>
      </c>
    </row>
    <row r="14494" spans="1:21" x14ac:dyDescent="0.25">
      <c r="A14494">
        <v>2017</v>
      </c>
      <c r="B14494" s="33" t="s">
        <v>883</v>
      </c>
      <c r="C14494" s="33">
        <v>5</v>
      </c>
      <c r="D14494" s="33" t="s">
        <v>910</v>
      </c>
      <c r="E14494" s="33"/>
      <c r="F14494" s="33">
        <v>12.3</v>
      </c>
      <c r="G14494" s="33">
        <v>15</v>
      </c>
      <c r="H14494" s="33">
        <v>0</v>
      </c>
      <c r="I14494" s="33"/>
      <c r="J14494" s="33" t="s">
        <v>911</v>
      </c>
      <c r="K14494" s="33">
        <v>10</v>
      </c>
      <c r="L14494" s="33">
        <v>10</v>
      </c>
      <c r="M14494" s="33">
        <v>10</v>
      </c>
      <c r="N14494" s="33">
        <v>0</v>
      </c>
      <c r="O14494" s="33">
        <v>0</v>
      </c>
      <c r="P14494" s="33">
        <v>0</v>
      </c>
      <c r="Q14494" s="33" t="s">
        <v>459</v>
      </c>
      <c r="R14494" s="33" t="s">
        <v>459</v>
      </c>
      <c r="S14494" s="33">
        <v>0</v>
      </c>
      <c r="T14494" s="33"/>
      <c r="U14494" s="33" t="s">
        <v>455</v>
      </c>
    </row>
    <row r="14495" spans="1:21" x14ac:dyDescent="0.25">
      <c r="A14495">
        <v>2017</v>
      </c>
      <c r="B14495" s="33" t="s">
        <v>883</v>
      </c>
      <c r="C14495" s="33">
        <v>6</v>
      </c>
      <c r="D14495" s="33" t="s">
        <v>910</v>
      </c>
      <c r="E14495" s="33"/>
      <c r="F14495" s="33">
        <v>12.3</v>
      </c>
      <c r="G14495" s="33">
        <v>10</v>
      </c>
      <c r="H14495" s="33">
        <v>0</v>
      </c>
      <c r="I14495" s="33"/>
      <c r="J14495" s="33" t="s">
        <v>911</v>
      </c>
      <c r="K14495" s="33">
        <v>20</v>
      </c>
      <c r="L14495" s="33">
        <v>10</v>
      </c>
      <c r="M14495" s="33">
        <v>1</v>
      </c>
      <c r="N14495" s="33">
        <v>0</v>
      </c>
      <c r="O14495" s="33">
        <v>0</v>
      </c>
      <c r="P14495" s="33">
        <v>0</v>
      </c>
      <c r="Q14495" s="33" t="s">
        <v>459</v>
      </c>
      <c r="R14495" s="33" t="s">
        <v>459</v>
      </c>
      <c r="S14495" s="33">
        <v>0</v>
      </c>
      <c r="T14495" s="33"/>
      <c r="U14495" s="33" t="s">
        <v>455</v>
      </c>
    </row>
    <row r="14496" spans="1:21" x14ac:dyDescent="0.25">
      <c r="A14496">
        <v>2017</v>
      </c>
      <c r="B14496" s="33" t="s">
        <v>883</v>
      </c>
      <c r="C14496" s="33">
        <v>7</v>
      </c>
      <c r="D14496" s="33" t="s">
        <v>910</v>
      </c>
      <c r="E14496" s="33"/>
      <c r="F14496" s="33">
        <v>12.3</v>
      </c>
      <c r="G14496" s="33">
        <v>5</v>
      </c>
      <c r="H14496" s="33">
        <v>0</v>
      </c>
      <c r="I14496" s="33"/>
      <c r="J14496" s="33" t="s">
        <v>803</v>
      </c>
      <c r="K14496" s="33">
        <v>5</v>
      </c>
      <c r="L14496" s="33">
        <v>5</v>
      </c>
      <c r="M14496" s="33">
        <v>2</v>
      </c>
      <c r="N14496" s="33">
        <v>0</v>
      </c>
      <c r="O14496" s="33">
        <v>0</v>
      </c>
      <c r="P14496" s="33">
        <v>0</v>
      </c>
      <c r="Q14496" s="33" t="s">
        <v>459</v>
      </c>
      <c r="R14496" s="33" t="s">
        <v>459</v>
      </c>
      <c r="S14496" s="33">
        <v>0</v>
      </c>
      <c r="T14496" s="33"/>
      <c r="U14496" s="33" t="s">
        <v>455</v>
      </c>
    </row>
    <row r="14497" spans="1:21" x14ac:dyDescent="0.25">
      <c r="A14497">
        <v>2017</v>
      </c>
      <c r="B14497" s="33" t="s">
        <v>883</v>
      </c>
      <c r="C14497" s="33">
        <v>8</v>
      </c>
      <c r="D14497" s="33" t="s">
        <v>910</v>
      </c>
      <c r="E14497" s="33"/>
      <c r="F14497" s="33">
        <v>12.3</v>
      </c>
      <c r="G14497" s="33">
        <v>10</v>
      </c>
      <c r="H14497" s="33">
        <v>0</v>
      </c>
      <c r="I14497" s="33"/>
      <c r="J14497" s="33" t="s">
        <v>856</v>
      </c>
      <c r="K14497" s="33">
        <v>10</v>
      </c>
      <c r="L14497" s="33">
        <v>5</v>
      </c>
      <c r="M14497" s="33">
        <v>4</v>
      </c>
      <c r="N14497" s="33">
        <v>0</v>
      </c>
      <c r="O14497" s="33">
        <v>0</v>
      </c>
      <c r="P14497" s="33">
        <v>0</v>
      </c>
      <c r="Q14497" s="33" t="s">
        <v>459</v>
      </c>
      <c r="R14497" s="33" t="s">
        <v>459</v>
      </c>
      <c r="S14497" s="33">
        <v>0</v>
      </c>
      <c r="T14497" s="33"/>
      <c r="U14497" s="33" t="s">
        <v>455</v>
      </c>
    </row>
    <row r="14498" spans="1:21" x14ac:dyDescent="0.25">
      <c r="A14498">
        <v>2017</v>
      </c>
      <c r="B14498" s="33" t="s">
        <v>883</v>
      </c>
      <c r="C14498" s="33">
        <v>9</v>
      </c>
      <c r="D14498" s="33" t="s">
        <v>910</v>
      </c>
      <c r="E14498" s="33"/>
      <c r="F14498" s="33">
        <v>12.3</v>
      </c>
      <c r="G14498" s="33">
        <v>15</v>
      </c>
      <c r="H14498" s="33">
        <v>0</v>
      </c>
      <c r="I14498" s="33"/>
      <c r="J14498" s="33" t="s">
        <v>803</v>
      </c>
      <c r="K14498" s="33">
        <v>25</v>
      </c>
      <c r="L14498" s="33">
        <v>15</v>
      </c>
      <c r="M14498" s="33">
        <v>3</v>
      </c>
      <c r="N14498" s="33">
        <v>0</v>
      </c>
      <c r="O14498" s="33">
        <v>0</v>
      </c>
      <c r="P14498" s="33">
        <v>0</v>
      </c>
      <c r="Q14498" s="33" t="s">
        <v>459</v>
      </c>
      <c r="R14498" s="33" t="s">
        <v>459</v>
      </c>
      <c r="S14498" s="33">
        <v>0</v>
      </c>
      <c r="T14498" s="33"/>
      <c r="U14498" s="33" t="s">
        <v>455</v>
      </c>
    </row>
    <row r="14499" spans="1:21" x14ac:dyDescent="0.25">
      <c r="A14499">
        <v>2017</v>
      </c>
      <c r="B14499" s="33" t="s">
        <v>883</v>
      </c>
      <c r="C14499" s="33">
        <v>10</v>
      </c>
      <c r="D14499" s="33" t="s">
        <v>910</v>
      </c>
      <c r="E14499" s="33"/>
      <c r="F14499" s="33">
        <v>12.3</v>
      </c>
      <c r="G14499" s="33">
        <v>10</v>
      </c>
      <c r="H14499" s="33">
        <v>0</v>
      </c>
      <c r="I14499" s="33"/>
      <c r="J14499" s="33" t="s">
        <v>911</v>
      </c>
      <c r="K14499" s="33">
        <v>10</v>
      </c>
      <c r="L14499" s="33">
        <v>5</v>
      </c>
      <c r="M14499" s="33">
        <v>3</v>
      </c>
      <c r="N14499" s="33">
        <v>0</v>
      </c>
      <c r="O14499" s="33">
        <v>0</v>
      </c>
      <c r="P14499" s="33">
        <v>0</v>
      </c>
      <c r="Q14499" s="33" t="s">
        <v>459</v>
      </c>
      <c r="R14499" s="33" t="s">
        <v>459</v>
      </c>
      <c r="S14499" s="33">
        <v>0</v>
      </c>
      <c r="T14499" s="33"/>
      <c r="U14499" s="33" t="s">
        <v>455</v>
      </c>
    </row>
    <row r="14500" spans="1:21" x14ac:dyDescent="0.25">
      <c r="A14500">
        <v>2017</v>
      </c>
      <c r="B14500" s="33" t="s">
        <v>883</v>
      </c>
      <c r="C14500" s="33">
        <v>11</v>
      </c>
      <c r="D14500" s="33" t="s">
        <v>910</v>
      </c>
      <c r="E14500" s="33"/>
      <c r="F14500" s="33">
        <v>12.3</v>
      </c>
      <c r="G14500" s="33">
        <v>45</v>
      </c>
      <c r="H14500" s="33">
        <v>0</v>
      </c>
      <c r="I14500" s="33"/>
      <c r="J14500" s="33" t="s">
        <v>802</v>
      </c>
      <c r="K14500" s="33">
        <v>45</v>
      </c>
      <c r="L14500" s="33">
        <v>45</v>
      </c>
      <c r="M14500" s="33">
        <v>10</v>
      </c>
      <c r="N14500" s="33">
        <v>0</v>
      </c>
      <c r="O14500" s="33">
        <v>0</v>
      </c>
      <c r="P14500" s="33">
        <v>25</v>
      </c>
      <c r="Q14500" s="33" t="s">
        <v>459</v>
      </c>
      <c r="R14500" s="33" t="s">
        <v>459</v>
      </c>
      <c r="S14500" s="33">
        <v>0</v>
      </c>
      <c r="T14500" s="33"/>
      <c r="U14500" s="33" t="s">
        <v>455</v>
      </c>
    </row>
    <row r="14501" spans="1:21" x14ac:dyDescent="0.25">
      <c r="A14501">
        <v>2017</v>
      </c>
      <c r="B14501" s="33" t="s">
        <v>883</v>
      </c>
      <c r="C14501" s="33">
        <v>12</v>
      </c>
      <c r="D14501" s="33" t="s">
        <v>910</v>
      </c>
      <c r="E14501" s="33"/>
      <c r="F14501" s="33">
        <v>12.3</v>
      </c>
      <c r="G14501" s="33">
        <v>35</v>
      </c>
      <c r="H14501" s="33">
        <v>0</v>
      </c>
      <c r="I14501" s="33"/>
      <c r="J14501" s="33" t="s">
        <v>856</v>
      </c>
      <c r="K14501" s="33">
        <v>45</v>
      </c>
      <c r="L14501" s="33">
        <v>45</v>
      </c>
      <c r="M14501" s="33">
        <v>15</v>
      </c>
      <c r="N14501" s="33">
        <v>0</v>
      </c>
      <c r="O14501" s="33">
        <v>0</v>
      </c>
      <c r="P14501" s="33">
        <v>0</v>
      </c>
      <c r="Q14501" s="33" t="s">
        <v>459</v>
      </c>
      <c r="R14501" s="33" t="s">
        <v>459</v>
      </c>
      <c r="S14501" s="33">
        <v>0</v>
      </c>
      <c r="T14501" s="33"/>
      <c r="U14501" s="33" t="s">
        <v>455</v>
      </c>
    </row>
    <row r="14502" spans="1:21" x14ac:dyDescent="0.25">
      <c r="A14502">
        <v>2017</v>
      </c>
      <c r="B14502" s="33" t="s">
        <v>883</v>
      </c>
      <c r="C14502" s="33">
        <v>13</v>
      </c>
      <c r="D14502" s="33" t="s">
        <v>910</v>
      </c>
      <c r="E14502" s="33"/>
      <c r="F14502" s="33">
        <v>12.3</v>
      </c>
      <c r="G14502" s="33">
        <v>15</v>
      </c>
      <c r="H14502" s="33">
        <v>0</v>
      </c>
      <c r="I14502" s="33"/>
      <c r="J14502" s="33" t="s">
        <v>911</v>
      </c>
      <c r="K14502" s="33">
        <v>45</v>
      </c>
      <c r="L14502" s="33">
        <v>35</v>
      </c>
      <c r="M14502" s="33">
        <v>5</v>
      </c>
      <c r="N14502" s="33">
        <v>0</v>
      </c>
      <c r="O14502" s="33">
        <v>0</v>
      </c>
      <c r="P14502" s="33">
        <v>0</v>
      </c>
      <c r="Q14502" s="33" t="s">
        <v>459</v>
      </c>
      <c r="R14502" s="33" t="s">
        <v>459</v>
      </c>
      <c r="S14502" s="33">
        <v>0</v>
      </c>
      <c r="T14502" s="33"/>
      <c r="U14502" s="33" t="s">
        <v>455</v>
      </c>
    </row>
    <row r="14503" spans="1:21" x14ac:dyDescent="0.25">
      <c r="A14503">
        <v>2017</v>
      </c>
      <c r="B14503" s="33" t="s">
        <v>883</v>
      </c>
      <c r="C14503" s="33">
        <v>14</v>
      </c>
      <c r="D14503" s="33" t="s">
        <v>910</v>
      </c>
      <c r="E14503" s="33"/>
      <c r="F14503" s="33">
        <v>12.3</v>
      </c>
      <c r="G14503" s="33">
        <v>15</v>
      </c>
      <c r="H14503" s="33">
        <v>0</v>
      </c>
      <c r="I14503" s="33"/>
      <c r="J14503" s="33" t="s">
        <v>911</v>
      </c>
      <c r="K14503" s="33">
        <v>25</v>
      </c>
      <c r="L14503" s="33">
        <v>15</v>
      </c>
      <c r="M14503" s="33">
        <v>10</v>
      </c>
      <c r="N14503" s="33">
        <v>0</v>
      </c>
      <c r="O14503" s="33">
        <v>0</v>
      </c>
      <c r="P14503" s="33">
        <v>0</v>
      </c>
      <c r="Q14503" s="33" t="s">
        <v>459</v>
      </c>
      <c r="R14503" s="33" t="s">
        <v>459</v>
      </c>
      <c r="S14503" s="33">
        <v>0</v>
      </c>
      <c r="T14503" s="33"/>
      <c r="U14503" s="33" t="s">
        <v>455</v>
      </c>
    </row>
    <row r="14504" spans="1:21" x14ac:dyDescent="0.25">
      <c r="A14504">
        <v>2017</v>
      </c>
      <c r="B14504" s="33" t="s">
        <v>883</v>
      </c>
      <c r="C14504" s="33">
        <v>15</v>
      </c>
      <c r="D14504" s="33" t="s">
        <v>910</v>
      </c>
      <c r="E14504" s="33"/>
      <c r="F14504" s="33">
        <v>12.3</v>
      </c>
      <c r="G14504" s="33">
        <v>25</v>
      </c>
      <c r="H14504" s="33">
        <v>0</v>
      </c>
      <c r="I14504" s="33"/>
      <c r="J14504" s="33" t="s">
        <v>803</v>
      </c>
      <c r="K14504" s="33">
        <v>25</v>
      </c>
      <c r="L14504" s="33">
        <v>25</v>
      </c>
      <c r="M14504" s="33">
        <v>10</v>
      </c>
      <c r="N14504" s="33">
        <v>0</v>
      </c>
      <c r="O14504" s="33">
        <v>0</v>
      </c>
      <c r="P14504" s="33">
        <v>0</v>
      </c>
      <c r="Q14504" s="33" t="s">
        <v>459</v>
      </c>
      <c r="R14504" s="33" t="s">
        <v>459</v>
      </c>
      <c r="S14504" s="33">
        <v>0</v>
      </c>
      <c r="T14504" s="33"/>
      <c r="U14504" s="33" t="s">
        <v>455</v>
      </c>
    </row>
    <row r="14505" spans="1:21" x14ac:dyDescent="0.25">
      <c r="A14505">
        <v>2017</v>
      </c>
      <c r="B14505" s="33" t="s">
        <v>883</v>
      </c>
      <c r="C14505" s="33">
        <v>16</v>
      </c>
      <c r="D14505" s="33" t="s">
        <v>910</v>
      </c>
      <c r="E14505" s="33"/>
      <c r="F14505" s="33">
        <v>12.3</v>
      </c>
      <c r="G14505" s="33">
        <v>25</v>
      </c>
      <c r="H14505" s="33">
        <v>0</v>
      </c>
      <c r="I14505" s="33"/>
      <c r="J14505" s="33" t="s">
        <v>846</v>
      </c>
      <c r="K14505" s="33">
        <v>30</v>
      </c>
      <c r="L14505" s="33">
        <v>25</v>
      </c>
      <c r="M14505" s="33">
        <v>5</v>
      </c>
      <c r="N14505" s="33">
        <v>0</v>
      </c>
      <c r="O14505" s="33">
        <v>0</v>
      </c>
      <c r="P14505" s="33">
        <v>0</v>
      </c>
      <c r="Q14505" s="33" t="s">
        <v>459</v>
      </c>
      <c r="R14505" s="33" t="s">
        <v>459</v>
      </c>
      <c r="S14505" s="33">
        <v>0</v>
      </c>
      <c r="T14505" s="33"/>
      <c r="U14505" s="33" t="s">
        <v>455</v>
      </c>
    </row>
    <row r="14506" spans="1:21" x14ac:dyDescent="0.25">
      <c r="A14506">
        <v>2017</v>
      </c>
      <c r="B14506" s="33" t="s">
        <v>883</v>
      </c>
      <c r="C14506" s="33">
        <v>17</v>
      </c>
      <c r="D14506" s="33" t="s">
        <v>910</v>
      </c>
      <c r="E14506" s="33"/>
      <c r="F14506" s="33">
        <v>12.3</v>
      </c>
      <c r="G14506" s="33">
        <v>25</v>
      </c>
      <c r="H14506" s="33">
        <v>0</v>
      </c>
      <c r="I14506" s="33"/>
      <c r="J14506" s="33" t="s">
        <v>802</v>
      </c>
      <c r="K14506" s="33">
        <v>25</v>
      </c>
      <c r="L14506" s="33">
        <v>15</v>
      </c>
      <c r="M14506" s="33">
        <v>5</v>
      </c>
      <c r="N14506" s="33">
        <v>0</v>
      </c>
      <c r="O14506" s="33">
        <v>0</v>
      </c>
      <c r="P14506" s="33">
        <v>0</v>
      </c>
      <c r="Q14506" s="33" t="s">
        <v>459</v>
      </c>
      <c r="R14506" s="33" t="s">
        <v>459</v>
      </c>
      <c r="S14506" s="33">
        <v>0</v>
      </c>
      <c r="T14506" s="33"/>
      <c r="U14506" s="33" t="s">
        <v>455</v>
      </c>
    </row>
    <row r="14507" spans="1:21" x14ac:dyDescent="0.25">
      <c r="A14507">
        <v>2017</v>
      </c>
      <c r="B14507" s="33" t="s">
        <v>883</v>
      </c>
      <c r="C14507" s="33">
        <v>18</v>
      </c>
      <c r="D14507" s="33" t="s">
        <v>910</v>
      </c>
      <c r="E14507" s="33"/>
      <c r="F14507" s="33">
        <v>12.3</v>
      </c>
      <c r="G14507" s="33">
        <v>20</v>
      </c>
      <c r="H14507" s="33">
        <v>0</v>
      </c>
      <c r="I14507" s="33"/>
      <c r="J14507" s="33" t="s">
        <v>803</v>
      </c>
      <c r="K14507" s="33">
        <v>40</v>
      </c>
      <c r="L14507" s="33">
        <v>35</v>
      </c>
      <c r="M14507" s="33">
        <v>5</v>
      </c>
      <c r="N14507" s="33">
        <v>0</v>
      </c>
      <c r="O14507" s="33">
        <v>0</v>
      </c>
      <c r="P14507" s="33">
        <v>0</v>
      </c>
      <c r="Q14507" s="33" t="s">
        <v>459</v>
      </c>
      <c r="R14507" s="33" t="s">
        <v>459</v>
      </c>
      <c r="S14507" s="33">
        <v>0</v>
      </c>
      <c r="T14507" s="33"/>
      <c r="U14507" s="33" t="s">
        <v>455</v>
      </c>
    </row>
    <row r="14508" spans="1:21" x14ac:dyDescent="0.25">
      <c r="A14508">
        <v>2017</v>
      </c>
      <c r="B14508" s="33" t="s">
        <v>883</v>
      </c>
      <c r="C14508" s="33">
        <v>19</v>
      </c>
      <c r="D14508" s="33" t="s">
        <v>910</v>
      </c>
      <c r="E14508" s="33"/>
      <c r="F14508" s="33">
        <v>12.3</v>
      </c>
      <c r="G14508" s="33">
        <v>20</v>
      </c>
      <c r="H14508" s="33">
        <v>0</v>
      </c>
      <c r="I14508" s="33"/>
      <c r="J14508" s="33" t="s">
        <v>911</v>
      </c>
      <c r="K14508" s="33">
        <v>45</v>
      </c>
      <c r="L14508" s="33">
        <v>20</v>
      </c>
      <c r="M14508" s="33">
        <v>25</v>
      </c>
      <c r="N14508" s="33">
        <v>0</v>
      </c>
      <c r="O14508" s="33">
        <v>0</v>
      </c>
      <c r="P14508" s="33">
        <v>0</v>
      </c>
      <c r="Q14508" s="33" t="s">
        <v>459</v>
      </c>
      <c r="R14508" s="33" t="s">
        <v>459</v>
      </c>
      <c r="S14508" s="33">
        <v>0</v>
      </c>
      <c r="T14508" s="33"/>
      <c r="U14508" s="33" t="s">
        <v>455</v>
      </c>
    </row>
    <row r="14509" spans="1:21" x14ac:dyDescent="0.25">
      <c r="A14509">
        <v>2017</v>
      </c>
      <c r="B14509" s="6" t="s">
        <v>71</v>
      </c>
      <c r="C14509" s="33">
        <v>1</v>
      </c>
      <c r="D14509" s="33" t="s">
        <v>910</v>
      </c>
      <c r="E14509" s="33">
        <v>1</v>
      </c>
      <c r="F14509" s="33">
        <v>10.199999999999999</v>
      </c>
      <c r="G14509" s="33">
        <v>20</v>
      </c>
      <c r="H14509" s="33">
        <v>0</v>
      </c>
      <c r="I14509" s="33"/>
      <c r="J14509" s="33" t="s">
        <v>803</v>
      </c>
      <c r="K14509" s="33">
        <v>20</v>
      </c>
      <c r="L14509" s="33">
        <v>20</v>
      </c>
      <c r="M14509" s="33">
        <v>10</v>
      </c>
      <c r="N14509" s="33">
        <v>0</v>
      </c>
      <c r="O14509" s="33">
        <v>0</v>
      </c>
      <c r="P14509" s="33">
        <v>0</v>
      </c>
      <c r="Q14509" s="33" t="s">
        <v>459</v>
      </c>
      <c r="R14509" s="33" t="s">
        <v>459</v>
      </c>
      <c r="S14509" s="33">
        <v>0</v>
      </c>
      <c r="T14509" s="33"/>
      <c r="U14509" s="33" t="s">
        <v>455</v>
      </c>
    </row>
    <row r="14510" spans="1:21" x14ac:dyDescent="0.25">
      <c r="A14510">
        <v>2017</v>
      </c>
      <c r="B14510" s="6" t="s">
        <v>71</v>
      </c>
      <c r="C14510" s="33">
        <v>2</v>
      </c>
      <c r="D14510" s="33" t="s">
        <v>910</v>
      </c>
      <c r="E14510" s="33"/>
      <c r="F14510" s="33">
        <v>10.199999999999999</v>
      </c>
      <c r="G14510" s="33">
        <v>10</v>
      </c>
      <c r="H14510" s="33">
        <v>0</v>
      </c>
      <c r="I14510" s="33"/>
      <c r="J14510" s="33" t="s">
        <v>911</v>
      </c>
      <c r="K14510" s="33">
        <v>15</v>
      </c>
      <c r="L14510" s="33">
        <v>10</v>
      </c>
      <c r="M14510" s="33">
        <v>3</v>
      </c>
      <c r="N14510" s="33">
        <v>0</v>
      </c>
      <c r="O14510" s="33">
        <v>0</v>
      </c>
      <c r="P14510" s="33">
        <v>0</v>
      </c>
      <c r="Q14510" s="33" t="s">
        <v>459</v>
      </c>
      <c r="R14510" s="33" t="s">
        <v>459</v>
      </c>
      <c r="S14510" s="33">
        <v>0</v>
      </c>
      <c r="T14510" s="33"/>
      <c r="U14510" s="33" t="s">
        <v>455</v>
      </c>
    </row>
    <row r="14511" spans="1:21" x14ac:dyDescent="0.25">
      <c r="A14511">
        <v>2017</v>
      </c>
      <c r="B14511" s="6" t="s">
        <v>71</v>
      </c>
      <c r="C14511" s="33">
        <v>3</v>
      </c>
      <c r="D14511" s="33" t="s">
        <v>910</v>
      </c>
      <c r="E14511" s="33"/>
      <c r="F14511" s="33">
        <v>10.199999999999999</v>
      </c>
      <c r="G14511" s="33">
        <v>15</v>
      </c>
      <c r="H14511" s="33">
        <v>0</v>
      </c>
      <c r="I14511" s="33"/>
      <c r="J14511" s="33" t="s">
        <v>846</v>
      </c>
      <c r="K14511" s="33">
        <v>35</v>
      </c>
      <c r="L14511" s="33">
        <v>30</v>
      </c>
      <c r="M14511" s="33">
        <v>25</v>
      </c>
      <c r="N14511" s="33">
        <v>0</v>
      </c>
      <c r="O14511" s="33">
        <v>0</v>
      </c>
      <c r="P14511" s="33">
        <v>0</v>
      </c>
      <c r="Q14511" s="33" t="s">
        <v>459</v>
      </c>
      <c r="R14511" s="33" t="s">
        <v>459</v>
      </c>
      <c r="S14511" s="33">
        <v>0</v>
      </c>
      <c r="T14511" s="33"/>
      <c r="U14511" s="33" t="s">
        <v>455</v>
      </c>
    </row>
    <row r="14512" spans="1:21" x14ac:dyDescent="0.25">
      <c r="A14512">
        <v>2017</v>
      </c>
      <c r="B14512" s="6" t="s">
        <v>71</v>
      </c>
      <c r="C14512" s="33">
        <v>4</v>
      </c>
      <c r="D14512" s="33" t="s">
        <v>910</v>
      </c>
      <c r="E14512" s="33"/>
      <c r="F14512" s="33">
        <v>10.199999999999999</v>
      </c>
      <c r="G14512" s="33">
        <v>5</v>
      </c>
      <c r="H14512" s="33">
        <v>0</v>
      </c>
      <c r="I14512" s="33"/>
      <c r="J14512" s="33" t="s">
        <v>911</v>
      </c>
      <c r="K14512" s="33">
        <v>20</v>
      </c>
      <c r="L14512" s="33">
        <v>10</v>
      </c>
      <c r="M14512" s="33">
        <v>10</v>
      </c>
      <c r="N14512" s="33">
        <v>0</v>
      </c>
      <c r="O14512" s="33">
        <v>0</v>
      </c>
      <c r="P14512" s="33">
        <v>0</v>
      </c>
      <c r="Q14512" s="33" t="s">
        <v>459</v>
      </c>
      <c r="R14512" s="33" t="s">
        <v>459</v>
      </c>
      <c r="S14512" s="33">
        <v>0</v>
      </c>
      <c r="T14512" s="33"/>
      <c r="U14512" s="33" t="s">
        <v>455</v>
      </c>
    </row>
    <row r="14513" spans="1:21" x14ac:dyDescent="0.25">
      <c r="A14513">
        <v>2017</v>
      </c>
      <c r="B14513" s="6" t="s">
        <v>71</v>
      </c>
      <c r="C14513" s="33">
        <v>5</v>
      </c>
      <c r="D14513" s="33" t="s">
        <v>910</v>
      </c>
      <c r="E14513" s="33"/>
      <c r="F14513" s="33">
        <v>10.199999999999999</v>
      </c>
      <c r="G14513" s="33">
        <v>15</v>
      </c>
      <c r="H14513" s="33">
        <v>0</v>
      </c>
      <c r="I14513" s="33"/>
      <c r="J14513" s="33" t="s">
        <v>911</v>
      </c>
      <c r="K14513" s="33">
        <v>15</v>
      </c>
      <c r="L14513" s="33">
        <v>15</v>
      </c>
      <c r="M14513" s="33">
        <v>4</v>
      </c>
      <c r="N14513" s="33">
        <v>0</v>
      </c>
      <c r="O14513" s="33">
        <v>0</v>
      </c>
      <c r="P14513" s="33">
        <v>0</v>
      </c>
      <c r="Q14513" s="33" t="s">
        <v>459</v>
      </c>
      <c r="R14513" s="33" t="s">
        <v>459</v>
      </c>
      <c r="S14513" s="33">
        <v>0</v>
      </c>
      <c r="T14513" s="33"/>
      <c r="U14513" s="33" t="s">
        <v>455</v>
      </c>
    </row>
    <row r="14514" spans="1:21" x14ac:dyDescent="0.25">
      <c r="A14514">
        <v>2017</v>
      </c>
      <c r="B14514" s="6" t="s">
        <v>71</v>
      </c>
      <c r="C14514" s="33">
        <v>6</v>
      </c>
      <c r="D14514" s="33" t="s">
        <v>910</v>
      </c>
      <c r="E14514" s="33"/>
      <c r="F14514" s="33">
        <v>10.199999999999999</v>
      </c>
      <c r="G14514" s="33">
        <v>20</v>
      </c>
      <c r="H14514" s="33">
        <v>0</v>
      </c>
      <c r="I14514" s="33"/>
      <c r="J14514" s="33" t="s">
        <v>826</v>
      </c>
      <c r="K14514" s="33">
        <v>50</v>
      </c>
      <c r="L14514" s="33">
        <v>20</v>
      </c>
      <c r="M14514" s="33">
        <v>10</v>
      </c>
      <c r="N14514" s="33">
        <v>0</v>
      </c>
      <c r="O14514" s="33">
        <v>0</v>
      </c>
      <c r="P14514" s="33">
        <v>0</v>
      </c>
      <c r="Q14514" s="33" t="s">
        <v>459</v>
      </c>
      <c r="R14514" s="33" t="s">
        <v>459</v>
      </c>
      <c r="S14514" s="33">
        <v>0</v>
      </c>
      <c r="T14514" s="33"/>
      <c r="U14514" s="33" t="s">
        <v>455</v>
      </c>
    </row>
    <row r="14515" spans="1:21" x14ac:dyDescent="0.25">
      <c r="A14515">
        <v>2017</v>
      </c>
      <c r="B14515" s="6" t="s">
        <v>71</v>
      </c>
      <c r="C14515" s="33">
        <v>7</v>
      </c>
      <c r="D14515" s="33" t="s">
        <v>910</v>
      </c>
      <c r="E14515" s="33"/>
      <c r="F14515" s="33">
        <v>10.199999999999999</v>
      </c>
      <c r="G14515" s="33">
        <v>5</v>
      </c>
      <c r="H14515" s="33">
        <v>0</v>
      </c>
      <c r="I14515" s="33"/>
      <c r="J14515" s="33" t="s">
        <v>911</v>
      </c>
      <c r="K14515" s="33">
        <v>5</v>
      </c>
      <c r="L14515" s="33">
        <v>5</v>
      </c>
      <c r="M14515" s="33">
        <v>4</v>
      </c>
      <c r="N14515" s="33">
        <v>0</v>
      </c>
      <c r="O14515" s="33">
        <v>0</v>
      </c>
      <c r="P14515" s="33">
        <v>0</v>
      </c>
      <c r="Q14515" s="33" t="s">
        <v>459</v>
      </c>
      <c r="R14515" s="33" t="s">
        <v>459</v>
      </c>
      <c r="S14515" s="33">
        <v>0</v>
      </c>
      <c r="T14515" s="33"/>
      <c r="U14515" s="33" t="s">
        <v>455</v>
      </c>
    </row>
    <row r="14516" spans="1:21" x14ac:dyDescent="0.25">
      <c r="A14516">
        <v>2017</v>
      </c>
      <c r="B14516" s="6" t="s">
        <v>71</v>
      </c>
      <c r="C14516" s="33">
        <v>8</v>
      </c>
      <c r="D14516" s="33" t="s">
        <v>910</v>
      </c>
      <c r="E14516" s="33"/>
      <c r="F14516" s="33">
        <v>10.199999999999999</v>
      </c>
      <c r="G14516" s="33">
        <v>5</v>
      </c>
      <c r="H14516" s="33">
        <v>0</v>
      </c>
      <c r="I14516" s="33"/>
      <c r="J14516" s="33" t="s">
        <v>911</v>
      </c>
      <c r="K14516" s="33">
        <v>5</v>
      </c>
      <c r="L14516" s="33">
        <v>5</v>
      </c>
      <c r="M14516" s="33">
        <v>2</v>
      </c>
      <c r="N14516" s="33">
        <v>0</v>
      </c>
      <c r="O14516" s="33">
        <v>0</v>
      </c>
      <c r="P14516" s="33">
        <v>0</v>
      </c>
      <c r="Q14516" s="33" t="s">
        <v>459</v>
      </c>
      <c r="R14516" s="33" t="s">
        <v>459</v>
      </c>
      <c r="S14516" s="33">
        <v>0</v>
      </c>
      <c r="T14516" s="33"/>
      <c r="U14516" s="33" t="s">
        <v>455</v>
      </c>
    </row>
    <row r="14517" spans="1:21" x14ac:dyDescent="0.25">
      <c r="A14517">
        <v>2017</v>
      </c>
      <c r="B14517" s="6" t="s">
        <v>71</v>
      </c>
      <c r="C14517" s="33">
        <v>9</v>
      </c>
      <c r="D14517" s="33" t="s">
        <v>910</v>
      </c>
      <c r="E14517" s="33"/>
      <c r="F14517" s="33">
        <v>10.199999999999999</v>
      </c>
      <c r="G14517" s="33">
        <v>20</v>
      </c>
      <c r="H14517" s="33">
        <v>0</v>
      </c>
      <c r="I14517" s="33"/>
      <c r="J14517" s="33" t="s">
        <v>856</v>
      </c>
      <c r="K14517" s="33">
        <v>40</v>
      </c>
      <c r="L14517" s="33">
        <v>20</v>
      </c>
      <c r="M14517" s="33">
        <v>15</v>
      </c>
      <c r="N14517" s="33">
        <v>0</v>
      </c>
      <c r="O14517" s="33">
        <v>0</v>
      </c>
      <c r="P14517" s="33">
        <v>0</v>
      </c>
      <c r="Q14517" s="33" t="s">
        <v>459</v>
      </c>
      <c r="R14517" s="33" t="s">
        <v>459</v>
      </c>
      <c r="S14517" s="33">
        <v>0</v>
      </c>
      <c r="T14517" s="33"/>
      <c r="U14517" s="33" t="s">
        <v>455</v>
      </c>
    </row>
    <row r="14518" spans="1:21" x14ac:dyDescent="0.25">
      <c r="A14518">
        <v>2017</v>
      </c>
      <c r="B14518" s="6" t="s">
        <v>71</v>
      </c>
      <c r="C14518" s="33">
        <v>10</v>
      </c>
      <c r="D14518" s="33" t="s">
        <v>910</v>
      </c>
      <c r="E14518" s="33"/>
      <c r="F14518" s="33">
        <v>10.199999999999999</v>
      </c>
      <c r="G14518" s="33">
        <v>20</v>
      </c>
      <c r="H14518" s="33">
        <v>0</v>
      </c>
      <c r="I14518" s="33"/>
      <c r="J14518" s="33" t="s">
        <v>803</v>
      </c>
      <c r="K14518" s="33">
        <v>35</v>
      </c>
      <c r="L14518" s="33">
        <v>20</v>
      </c>
      <c r="M14518" s="33">
        <v>25</v>
      </c>
      <c r="N14518" s="33">
        <v>0</v>
      </c>
      <c r="O14518" s="33">
        <v>0</v>
      </c>
      <c r="P14518" s="33">
        <v>0</v>
      </c>
      <c r="Q14518" s="33" t="s">
        <v>459</v>
      </c>
      <c r="R14518" s="33" t="s">
        <v>459</v>
      </c>
      <c r="S14518" s="33">
        <v>0</v>
      </c>
      <c r="T14518" s="33"/>
      <c r="U14518" s="33" t="s">
        <v>455</v>
      </c>
    </row>
    <row r="14519" spans="1:21" x14ac:dyDescent="0.25">
      <c r="A14519">
        <v>2017</v>
      </c>
      <c r="B14519" s="6" t="s">
        <v>71</v>
      </c>
      <c r="C14519" s="33">
        <v>11</v>
      </c>
      <c r="D14519" s="33" t="s">
        <v>910</v>
      </c>
      <c r="E14519" s="33"/>
      <c r="F14519" s="33">
        <v>10.199999999999999</v>
      </c>
      <c r="G14519" s="33">
        <v>10</v>
      </c>
      <c r="H14519" s="33">
        <v>0</v>
      </c>
      <c r="I14519" s="33"/>
      <c r="J14519" s="33" t="s">
        <v>846</v>
      </c>
      <c r="K14519" s="33">
        <v>25</v>
      </c>
      <c r="L14519" s="33">
        <v>15</v>
      </c>
      <c r="M14519" s="33">
        <v>15</v>
      </c>
      <c r="N14519" s="33">
        <v>0</v>
      </c>
      <c r="O14519" s="33">
        <v>0</v>
      </c>
      <c r="P14519" s="33">
        <v>0</v>
      </c>
      <c r="Q14519" s="33" t="s">
        <v>459</v>
      </c>
      <c r="R14519" s="33" t="s">
        <v>459</v>
      </c>
      <c r="S14519" s="33">
        <v>0</v>
      </c>
      <c r="T14519" s="33"/>
      <c r="U14519" s="33" t="s">
        <v>455</v>
      </c>
    </row>
    <row r="14520" spans="1:21" x14ac:dyDescent="0.25">
      <c r="A14520">
        <v>2017</v>
      </c>
      <c r="B14520" s="6" t="s">
        <v>71</v>
      </c>
      <c r="C14520" s="33">
        <v>12</v>
      </c>
      <c r="D14520" s="33" t="s">
        <v>910</v>
      </c>
      <c r="E14520" s="33"/>
      <c r="F14520" s="33">
        <v>10.199999999999999</v>
      </c>
      <c r="G14520" s="33">
        <v>15</v>
      </c>
      <c r="H14520" s="33">
        <v>0</v>
      </c>
      <c r="I14520" s="33"/>
      <c r="J14520" s="33" t="s">
        <v>911</v>
      </c>
      <c r="K14520" s="33">
        <v>15</v>
      </c>
      <c r="L14520" s="33">
        <v>15</v>
      </c>
      <c r="M14520" s="33">
        <v>10</v>
      </c>
      <c r="N14520" s="33">
        <v>0</v>
      </c>
      <c r="O14520" s="33">
        <v>0</v>
      </c>
      <c r="P14520" s="33">
        <v>0</v>
      </c>
      <c r="Q14520" s="33" t="s">
        <v>459</v>
      </c>
      <c r="R14520" s="33" t="s">
        <v>459</v>
      </c>
      <c r="S14520" s="33">
        <v>0</v>
      </c>
      <c r="T14520" s="33"/>
      <c r="U14520" s="33" t="s">
        <v>455</v>
      </c>
    </row>
    <row r="14521" spans="1:21" x14ac:dyDescent="0.25">
      <c r="A14521">
        <v>2017</v>
      </c>
      <c r="B14521" s="6" t="s">
        <v>71</v>
      </c>
      <c r="C14521" s="33">
        <v>13</v>
      </c>
      <c r="D14521" s="33" t="s">
        <v>910</v>
      </c>
      <c r="E14521" s="33"/>
      <c r="F14521" s="33">
        <v>10.199999999999999</v>
      </c>
      <c r="G14521" s="33">
        <v>10</v>
      </c>
      <c r="H14521" s="33">
        <v>0</v>
      </c>
      <c r="I14521" s="33"/>
      <c r="J14521" s="33" t="s">
        <v>911</v>
      </c>
      <c r="K14521" s="33">
        <v>25</v>
      </c>
      <c r="L14521" s="33">
        <v>20</v>
      </c>
      <c r="M14521" s="33">
        <v>15</v>
      </c>
      <c r="N14521" s="33">
        <v>0</v>
      </c>
      <c r="O14521" s="33">
        <v>0</v>
      </c>
      <c r="P14521" s="33">
        <v>0</v>
      </c>
      <c r="Q14521" s="33" t="s">
        <v>459</v>
      </c>
      <c r="R14521" s="33" t="s">
        <v>459</v>
      </c>
      <c r="S14521" s="33">
        <v>0</v>
      </c>
      <c r="T14521" s="33"/>
      <c r="U14521" s="33" t="s">
        <v>455</v>
      </c>
    </row>
    <row r="14522" spans="1:21" x14ac:dyDescent="0.25">
      <c r="A14522">
        <v>2017</v>
      </c>
      <c r="B14522" s="6" t="s">
        <v>71</v>
      </c>
      <c r="C14522" s="33">
        <v>14</v>
      </c>
      <c r="D14522" s="33" t="s">
        <v>910</v>
      </c>
      <c r="E14522" s="33"/>
      <c r="F14522" s="33">
        <v>10.199999999999999</v>
      </c>
      <c r="G14522" s="33">
        <v>10</v>
      </c>
      <c r="H14522" s="33">
        <v>0</v>
      </c>
      <c r="I14522" s="33"/>
      <c r="J14522" s="33" t="s">
        <v>911</v>
      </c>
      <c r="K14522" s="33">
        <v>15</v>
      </c>
      <c r="L14522" s="33">
        <v>10</v>
      </c>
      <c r="M14522" s="33">
        <v>4</v>
      </c>
      <c r="N14522" s="33">
        <v>0</v>
      </c>
      <c r="O14522" s="33">
        <v>0</v>
      </c>
      <c r="P14522" s="33">
        <v>0</v>
      </c>
      <c r="Q14522" s="33" t="s">
        <v>459</v>
      </c>
      <c r="R14522" s="33" t="s">
        <v>459</v>
      </c>
      <c r="S14522" s="33">
        <v>0</v>
      </c>
      <c r="T14522" s="33"/>
      <c r="U14522" s="33" t="s">
        <v>455</v>
      </c>
    </row>
    <row r="14523" spans="1:21" x14ac:dyDescent="0.25">
      <c r="A14523">
        <v>2017</v>
      </c>
      <c r="B14523" s="6" t="s">
        <v>71</v>
      </c>
      <c r="C14523" s="33">
        <v>15</v>
      </c>
      <c r="D14523" s="33" t="s">
        <v>910</v>
      </c>
      <c r="E14523" s="33"/>
      <c r="F14523" s="33">
        <v>10.199999999999999</v>
      </c>
      <c r="G14523" s="33">
        <v>10</v>
      </c>
      <c r="H14523" s="33">
        <v>0</v>
      </c>
      <c r="I14523" s="33"/>
      <c r="J14523" s="33" t="s">
        <v>911</v>
      </c>
      <c r="K14523" s="33">
        <v>10</v>
      </c>
      <c r="L14523" s="33">
        <v>10</v>
      </c>
      <c r="M14523" s="33">
        <v>5</v>
      </c>
      <c r="N14523" s="33">
        <v>0</v>
      </c>
      <c r="O14523" s="33">
        <v>0</v>
      </c>
      <c r="P14523" s="33">
        <v>0</v>
      </c>
      <c r="Q14523" s="33" t="s">
        <v>459</v>
      </c>
      <c r="R14523" s="33" t="s">
        <v>459</v>
      </c>
      <c r="S14523" s="33">
        <v>0</v>
      </c>
      <c r="T14523" s="33"/>
      <c r="U14523" s="33" t="s">
        <v>455</v>
      </c>
    </row>
    <row r="14524" spans="1:21" x14ac:dyDescent="0.25">
      <c r="A14524">
        <v>2017</v>
      </c>
      <c r="B14524" s="6" t="s">
        <v>71</v>
      </c>
      <c r="C14524" s="33">
        <v>16</v>
      </c>
      <c r="D14524" s="33" t="s">
        <v>910</v>
      </c>
      <c r="E14524" s="33"/>
      <c r="F14524" s="33">
        <v>10.199999999999999</v>
      </c>
      <c r="G14524" s="33">
        <v>15</v>
      </c>
      <c r="H14524" s="33">
        <v>0</v>
      </c>
      <c r="I14524" s="33"/>
      <c r="J14524" s="33" t="s">
        <v>911</v>
      </c>
      <c r="K14524" s="33">
        <v>10</v>
      </c>
      <c r="L14524" s="33">
        <v>10</v>
      </c>
      <c r="M14524" s="33">
        <v>4</v>
      </c>
      <c r="N14524" s="33">
        <v>0</v>
      </c>
      <c r="O14524" s="33">
        <v>0</v>
      </c>
      <c r="P14524" s="33">
        <v>0</v>
      </c>
      <c r="Q14524" s="33" t="s">
        <v>459</v>
      </c>
      <c r="R14524" s="33" t="s">
        <v>459</v>
      </c>
      <c r="S14524" s="33">
        <v>0</v>
      </c>
      <c r="T14524" s="33"/>
      <c r="U14524" s="33" t="s">
        <v>455</v>
      </c>
    </row>
    <row r="14525" spans="1:21" x14ac:dyDescent="0.25">
      <c r="A14525">
        <v>2017</v>
      </c>
      <c r="B14525" s="6" t="s">
        <v>71</v>
      </c>
      <c r="C14525" s="33">
        <v>17</v>
      </c>
      <c r="D14525" s="33" t="s">
        <v>910</v>
      </c>
      <c r="E14525" s="33"/>
      <c r="F14525" s="33">
        <v>10.199999999999999</v>
      </c>
      <c r="G14525" s="33">
        <v>50</v>
      </c>
      <c r="H14525" s="33">
        <v>0</v>
      </c>
      <c r="I14525" s="33"/>
      <c r="J14525" s="33" t="s">
        <v>911</v>
      </c>
      <c r="K14525" s="33">
        <v>50</v>
      </c>
      <c r="L14525" s="33">
        <v>50</v>
      </c>
      <c r="M14525" s="33">
        <v>10</v>
      </c>
      <c r="N14525" s="33">
        <v>0</v>
      </c>
      <c r="O14525" s="33">
        <v>0</v>
      </c>
      <c r="P14525" s="33">
        <v>0</v>
      </c>
      <c r="Q14525" s="33" t="s">
        <v>459</v>
      </c>
      <c r="R14525" s="33" t="s">
        <v>459</v>
      </c>
      <c r="S14525" s="33">
        <v>0</v>
      </c>
      <c r="T14525" s="33"/>
      <c r="U14525" s="33" t="s">
        <v>455</v>
      </c>
    </row>
    <row r="14526" spans="1:21" x14ac:dyDescent="0.25">
      <c r="A14526">
        <v>2017</v>
      </c>
      <c r="B14526" s="6" t="s">
        <v>71</v>
      </c>
      <c r="C14526" s="33">
        <v>18</v>
      </c>
      <c r="D14526" s="33" t="s">
        <v>910</v>
      </c>
      <c r="E14526" s="33"/>
      <c r="F14526" s="33">
        <v>10.199999999999999</v>
      </c>
      <c r="G14526" s="33">
        <v>35</v>
      </c>
      <c r="H14526" s="33">
        <v>0</v>
      </c>
      <c r="I14526" s="33"/>
      <c r="J14526" s="33" t="s">
        <v>856</v>
      </c>
      <c r="K14526" s="33">
        <v>40</v>
      </c>
      <c r="L14526" s="33">
        <v>35</v>
      </c>
      <c r="M14526" s="33">
        <v>10</v>
      </c>
      <c r="N14526" s="33">
        <v>0</v>
      </c>
      <c r="O14526" s="33">
        <v>0</v>
      </c>
      <c r="P14526" s="33">
        <v>0</v>
      </c>
      <c r="Q14526" s="33" t="s">
        <v>459</v>
      </c>
      <c r="R14526" s="33" t="s">
        <v>459</v>
      </c>
      <c r="S14526" s="33">
        <v>0</v>
      </c>
      <c r="T14526" s="33"/>
      <c r="U14526" s="33" t="s">
        <v>455</v>
      </c>
    </row>
    <row r="14527" spans="1:21" x14ac:dyDescent="0.25">
      <c r="A14527">
        <v>2017</v>
      </c>
      <c r="B14527" s="6" t="s">
        <v>71</v>
      </c>
      <c r="C14527" s="33">
        <v>19</v>
      </c>
      <c r="D14527" s="33" t="s">
        <v>910</v>
      </c>
      <c r="E14527" s="33"/>
      <c r="F14527" s="33">
        <v>10.199999999999999</v>
      </c>
      <c r="G14527" s="33">
        <v>30</v>
      </c>
      <c r="H14527" s="33">
        <v>0</v>
      </c>
      <c r="I14527" s="33"/>
      <c r="J14527" s="33" t="s">
        <v>818</v>
      </c>
      <c r="K14527" s="33">
        <v>35</v>
      </c>
      <c r="L14527" s="33">
        <v>35</v>
      </c>
      <c r="M14527" s="33">
        <v>10</v>
      </c>
      <c r="N14527" s="33">
        <v>0</v>
      </c>
      <c r="O14527" s="33">
        <v>0</v>
      </c>
      <c r="P14527" s="33">
        <v>0</v>
      </c>
      <c r="Q14527" s="33" t="s">
        <v>459</v>
      </c>
      <c r="R14527" s="33" t="s">
        <v>459</v>
      </c>
      <c r="S14527" s="33">
        <v>0</v>
      </c>
      <c r="T14527" s="33"/>
      <c r="U14527" s="33" t="s">
        <v>455</v>
      </c>
    </row>
    <row r="14528" spans="1:21" x14ac:dyDescent="0.25">
      <c r="A14528">
        <v>2017</v>
      </c>
      <c r="B14528" s="6" t="s">
        <v>71</v>
      </c>
      <c r="C14528" s="33">
        <v>20</v>
      </c>
      <c r="D14528" s="33" t="s">
        <v>910</v>
      </c>
      <c r="E14528" s="33"/>
      <c r="F14528" s="33">
        <v>10.199999999999999</v>
      </c>
      <c r="G14528" s="33">
        <v>20</v>
      </c>
      <c r="H14528" s="33">
        <v>0</v>
      </c>
      <c r="I14528" s="33"/>
      <c r="J14528" s="33" t="s">
        <v>911</v>
      </c>
      <c r="K14528" s="33">
        <v>20</v>
      </c>
      <c r="L14528" s="33">
        <v>20</v>
      </c>
      <c r="M14528" s="33">
        <v>5</v>
      </c>
      <c r="N14528" s="33">
        <v>0</v>
      </c>
      <c r="O14528" s="33">
        <v>0</v>
      </c>
      <c r="P14528" s="33">
        <v>0</v>
      </c>
      <c r="Q14528" s="33" t="s">
        <v>459</v>
      </c>
      <c r="R14528" s="33" t="s">
        <v>459</v>
      </c>
      <c r="S14528" s="33">
        <v>0</v>
      </c>
      <c r="T14528" s="33"/>
      <c r="U14528" s="33" t="s">
        <v>455</v>
      </c>
    </row>
    <row r="14529" spans="1:21" x14ac:dyDescent="0.25">
      <c r="A14529">
        <v>2017</v>
      </c>
      <c r="B14529" s="6" t="s">
        <v>71</v>
      </c>
      <c r="C14529" s="33">
        <v>21</v>
      </c>
      <c r="D14529" s="33" t="s">
        <v>910</v>
      </c>
      <c r="E14529" s="33"/>
      <c r="F14529" s="33">
        <v>10.199999999999999</v>
      </c>
      <c r="G14529" s="33">
        <v>5</v>
      </c>
      <c r="H14529" s="33">
        <v>0</v>
      </c>
      <c r="I14529" s="33"/>
      <c r="J14529" s="33" t="s">
        <v>856</v>
      </c>
      <c r="K14529" s="33">
        <v>25</v>
      </c>
      <c r="L14529" s="33">
        <v>15</v>
      </c>
      <c r="M14529" s="33">
        <v>10</v>
      </c>
      <c r="N14529" s="33">
        <v>0</v>
      </c>
      <c r="O14529" s="33">
        <v>0</v>
      </c>
      <c r="P14529" s="33">
        <v>0</v>
      </c>
      <c r="Q14529" s="33" t="s">
        <v>459</v>
      </c>
      <c r="R14529" s="33" t="s">
        <v>459</v>
      </c>
      <c r="S14529" s="33">
        <v>0</v>
      </c>
      <c r="T14529" s="33"/>
      <c r="U14529" s="33" t="s">
        <v>455</v>
      </c>
    </row>
    <row r="14530" spans="1:21" x14ac:dyDescent="0.25">
      <c r="A14530">
        <v>2017</v>
      </c>
      <c r="B14530" s="6" t="s">
        <v>71</v>
      </c>
      <c r="C14530" s="33">
        <v>22</v>
      </c>
      <c r="D14530" s="33" t="s">
        <v>910</v>
      </c>
      <c r="E14530" s="33"/>
      <c r="F14530" s="33">
        <v>10.199999999999999</v>
      </c>
      <c r="G14530" s="33">
        <v>10</v>
      </c>
      <c r="H14530" s="33">
        <v>0</v>
      </c>
      <c r="I14530" s="33"/>
      <c r="J14530" s="33" t="s">
        <v>911</v>
      </c>
      <c r="K14530" s="33">
        <v>25</v>
      </c>
      <c r="L14530" s="33">
        <v>15</v>
      </c>
      <c r="M14530" s="33">
        <v>5</v>
      </c>
      <c r="N14530" s="33">
        <v>0</v>
      </c>
      <c r="O14530" s="33">
        <v>0</v>
      </c>
      <c r="P14530" s="33">
        <v>0</v>
      </c>
      <c r="Q14530" s="33" t="s">
        <v>459</v>
      </c>
      <c r="R14530" s="33" t="s">
        <v>459</v>
      </c>
      <c r="S14530" s="33">
        <v>0</v>
      </c>
      <c r="T14530" s="33"/>
      <c r="U14530" s="33" t="s">
        <v>455</v>
      </c>
    </row>
    <row r="14531" spans="1:21" x14ac:dyDescent="0.25">
      <c r="A14531">
        <v>2017</v>
      </c>
      <c r="B14531" s="6" t="s">
        <v>71</v>
      </c>
      <c r="C14531" s="33">
        <v>23</v>
      </c>
      <c r="D14531" s="33" t="s">
        <v>910</v>
      </c>
      <c r="E14531" s="33"/>
      <c r="F14531" s="33">
        <v>10.199999999999999</v>
      </c>
      <c r="G14531" s="33">
        <v>20</v>
      </c>
      <c r="H14531" s="33">
        <v>0</v>
      </c>
      <c r="I14531" s="33"/>
      <c r="J14531" s="33" t="s">
        <v>911</v>
      </c>
      <c r="K14531" s="33">
        <v>20</v>
      </c>
      <c r="L14531" s="33">
        <v>20</v>
      </c>
      <c r="M14531" s="33">
        <v>7</v>
      </c>
      <c r="N14531" s="33">
        <v>0</v>
      </c>
      <c r="O14531" s="33">
        <v>0</v>
      </c>
      <c r="P14531" s="33">
        <v>0</v>
      </c>
      <c r="Q14531" s="33" t="s">
        <v>459</v>
      </c>
      <c r="R14531" s="33" t="s">
        <v>459</v>
      </c>
      <c r="S14531" s="33">
        <v>0</v>
      </c>
      <c r="T14531" s="33"/>
      <c r="U14531" s="33" t="s">
        <v>455</v>
      </c>
    </row>
    <row r="14532" spans="1:21" x14ac:dyDescent="0.25">
      <c r="A14532">
        <v>2017</v>
      </c>
      <c r="B14532" s="6" t="s">
        <v>71</v>
      </c>
      <c r="C14532" s="33">
        <v>24</v>
      </c>
      <c r="D14532" s="33" t="s">
        <v>910</v>
      </c>
      <c r="E14532" s="33"/>
      <c r="F14532" s="33">
        <v>10.199999999999999</v>
      </c>
      <c r="G14532" s="33">
        <v>10</v>
      </c>
      <c r="H14532" s="33">
        <v>0</v>
      </c>
      <c r="I14532" s="33"/>
      <c r="J14532" s="33" t="s">
        <v>911</v>
      </c>
      <c r="K14532" s="33">
        <v>30</v>
      </c>
      <c r="L14532" s="33">
        <v>15</v>
      </c>
      <c r="M14532" s="33">
        <v>15</v>
      </c>
      <c r="N14532" s="33">
        <v>0</v>
      </c>
      <c r="O14532" s="33">
        <v>0</v>
      </c>
      <c r="P14532" s="33">
        <v>0</v>
      </c>
      <c r="Q14532" s="33" t="s">
        <v>459</v>
      </c>
      <c r="R14532" s="33" t="s">
        <v>459</v>
      </c>
      <c r="S14532" s="33">
        <v>0</v>
      </c>
      <c r="T14532" s="33"/>
      <c r="U14532" s="33" t="s">
        <v>455</v>
      </c>
    </row>
    <row r="14533" spans="1:21" x14ac:dyDescent="0.25">
      <c r="A14533">
        <v>2017</v>
      </c>
      <c r="B14533" s="6" t="s">
        <v>71</v>
      </c>
      <c r="C14533" s="33">
        <v>25</v>
      </c>
      <c r="D14533" s="33" t="s">
        <v>910</v>
      </c>
      <c r="E14533" s="33"/>
      <c r="F14533" s="33">
        <v>10.199999999999999</v>
      </c>
      <c r="G14533" s="33">
        <v>15</v>
      </c>
      <c r="H14533" s="33">
        <v>0</v>
      </c>
      <c r="I14533" s="33"/>
      <c r="J14533" s="33" t="s">
        <v>803</v>
      </c>
      <c r="K14533" s="33">
        <v>25</v>
      </c>
      <c r="L14533" s="33">
        <v>15</v>
      </c>
      <c r="M14533" s="33">
        <v>7</v>
      </c>
      <c r="N14533" s="33">
        <v>0</v>
      </c>
      <c r="O14533" s="33">
        <v>0</v>
      </c>
      <c r="P14533" s="33">
        <v>0</v>
      </c>
      <c r="Q14533" s="33" t="s">
        <v>459</v>
      </c>
      <c r="R14533" s="33" t="s">
        <v>459</v>
      </c>
      <c r="S14533" s="33">
        <v>0</v>
      </c>
      <c r="T14533" s="33"/>
      <c r="U14533" s="33" t="s">
        <v>455</v>
      </c>
    </row>
    <row r="14534" spans="1:21" x14ac:dyDescent="0.25">
      <c r="A14534">
        <v>2017</v>
      </c>
      <c r="B14534" s="6" t="s">
        <v>71</v>
      </c>
      <c r="C14534" s="33">
        <v>26</v>
      </c>
      <c r="D14534" s="33" t="s">
        <v>910</v>
      </c>
      <c r="E14534" s="33"/>
      <c r="F14534" s="33">
        <v>10.199999999999999</v>
      </c>
      <c r="G14534" s="33">
        <v>10</v>
      </c>
      <c r="H14534" s="33">
        <v>0</v>
      </c>
      <c r="I14534" s="33"/>
      <c r="J14534" s="33" t="s">
        <v>911</v>
      </c>
      <c r="K14534" s="33">
        <v>15</v>
      </c>
      <c r="L14534" s="33">
        <v>15</v>
      </c>
      <c r="M14534" s="33">
        <v>2</v>
      </c>
      <c r="N14534" s="33">
        <v>0</v>
      </c>
      <c r="O14534" s="33">
        <v>0</v>
      </c>
      <c r="P14534" s="33">
        <v>0</v>
      </c>
      <c r="Q14534" s="33" t="s">
        <v>459</v>
      </c>
      <c r="R14534" s="33" t="s">
        <v>459</v>
      </c>
      <c r="S14534" s="33">
        <v>0</v>
      </c>
      <c r="T14534" s="33"/>
      <c r="U14534" s="33" t="s">
        <v>455</v>
      </c>
    </row>
    <row r="14535" spans="1:21" x14ac:dyDescent="0.25">
      <c r="A14535">
        <v>2017</v>
      </c>
      <c r="B14535" s="6" t="s">
        <v>71</v>
      </c>
      <c r="C14535" s="33">
        <v>1</v>
      </c>
      <c r="D14535" s="33" t="s">
        <v>910</v>
      </c>
      <c r="E14535" s="33">
        <v>2</v>
      </c>
      <c r="F14535" s="33">
        <v>11.2</v>
      </c>
      <c r="G14535" s="33">
        <v>15</v>
      </c>
      <c r="H14535" s="33">
        <v>0</v>
      </c>
      <c r="I14535" s="33"/>
      <c r="J14535" s="33" t="s">
        <v>911</v>
      </c>
      <c r="K14535" s="33">
        <v>15</v>
      </c>
      <c r="L14535" s="33">
        <v>15</v>
      </c>
      <c r="M14535" s="33">
        <v>2</v>
      </c>
      <c r="N14535" s="33">
        <v>0</v>
      </c>
      <c r="O14535" s="33">
        <v>0</v>
      </c>
      <c r="P14535" s="33">
        <v>0</v>
      </c>
      <c r="Q14535" s="33" t="s">
        <v>459</v>
      </c>
      <c r="R14535" s="33" t="s">
        <v>459</v>
      </c>
      <c r="S14535" s="33">
        <v>0</v>
      </c>
      <c r="T14535" s="33"/>
      <c r="U14535" s="33" t="s">
        <v>455</v>
      </c>
    </row>
    <row r="14536" spans="1:21" x14ac:dyDescent="0.25">
      <c r="A14536">
        <v>2017</v>
      </c>
      <c r="B14536" s="6" t="s">
        <v>71</v>
      </c>
      <c r="C14536" s="33">
        <v>2</v>
      </c>
      <c r="D14536" s="33" t="s">
        <v>910</v>
      </c>
      <c r="E14536" s="33"/>
      <c r="F14536" s="33">
        <v>11.2</v>
      </c>
      <c r="G14536" s="33">
        <v>10</v>
      </c>
      <c r="H14536" s="33">
        <v>0</v>
      </c>
      <c r="I14536" s="33"/>
      <c r="J14536" s="33" t="s">
        <v>843</v>
      </c>
      <c r="K14536" s="33">
        <v>10</v>
      </c>
      <c r="L14536" s="33">
        <v>7</v>
      </c>
      <c r="M14536" s="33">
        <v>1</v>
      </c>
      <c r="N14536" s="33">
        <v>0</v>
      </c>
      <c r="O14536" s="33">
        <v>0</v>
      </c>
      <c r="P14536" s="33">
        <v>0</v>
      </c>
      <c r="Q14536" s="33" t="s">
        <v>459</v>
      </c>
      <c r="R14536" s="33" t="s">
        <v>459</v>
      </c>
      <c r="S14536" s="33">
        <v>0</v>
      </c>
      <c r="T14536" s="33"/>
      <c r="U14536" s="33" t="s">
        <v>455</v>
      </c>
    </row>
    <row r="14537" spans="1:21" x14ac:dyDescent="0.25">
      <c r="A14537">
        <v>2017</v>
      </c>
      <c r="B14537" s="6" t="s">
        <v>71</v>
      </c>
      <c r="C14537" s="33">
        <v>3</v>
      </c>
      <c r="D14537" s="33" t="s">
        <v>910</v>
      </c>
      <c r="E14537" s="33"/>
      <c r="F14537" s="33">
        <v>11.2</v>
      </c>
      <c r="G14537" s="33">
        <v>10</v>
      </c>
      <c r="H14537" s="33">
        <v>0</v>
      </c>
      <c r="I14537" s="33"/>
      <c r="J14537" s="33" t="s">
        <v>802</v>
      </c>
      <c r="K14537" s="33">
        <v>15</v>
      </c>
      <c r="L14537" s="33">
        <v>15</v>
      </c>
      <c r="M14537" s="33">
        <v>5</v>
      </c>
      <c r="N14537" s="33">
        <v>0</v>
      </c>
      <c r="O14537" s="33">
        <v>0</v>
      </c>
      <c r="P14537" s="33">
        <v>0</v>
      </c>
      <c r="Q14537" s="33" t="s">
        <v>459</v>
      </c>
      <c r="R14537" s="33" t="s">
        <v>459</v>
      </c>
      <c r="S14537" s="33">
        <v>0</v>
      </c>
      <c r="T14537" s="33"/>
      <c r="U14537" s="33" t="s">
        <v>455</v>
      </c>
    </row>
    <row r="14538" spans="1:21" x14ac:dyDescent="0.25">
      <c r="A14538">
        <v>2017</v>
      </c>
      <c r="B14538" s="6" t="s">
        <v>71</v>
      </c>
      <c r="C14538" s="33">
        <v>4</v>
      </c>
      <c r="D14538" s="33" t="s">
        <v>910</v>
      </c>
      <c r="E14538" s="33"/>
      <c r="F14538" s="33">
        <v>11.2</v>
      </c>
      <c r="G14538" s="33">
        <v>10</v>
      </c>
      <c r="H14538" s="33">
        <v>0</v>
      </c>
      <c r="I14538" s="33"/>
      <c r="J14538" s="33" t="s">
        <v>807</v>
      </c>
      <c r="K14538" s="33">
        <v>10</v>
      </c>
      <c r="L14538" s="33">
        <v>10</v>
      </c>
      <c r="M14538" s="33">
        <v>1</v>
      </c>
      <c r="N14538" s="33">
        <v>0</v>
      </c>
      <c r="O14538" s="33">
        <v>0</v>
      </c>
      <c r="P14538" s="33">
        <v>0</v>
      </c>
      <c r="Q14538" s="33" t="s">
        <v>459</v>
      </c>
      <c r="R14538" s="33" t="s">
        <v>459</v>
      </c>
      <c r="S14538" s="33">
        <v>0</v>
      </c>
      <c r="T14538" s="33"/>
      <c r="U14538" s="33" t="s">
        <v>455</v>
      </c>
    </row>
    <row r="14539" spans="1:21" x14ac:dyDescent="0.25">
      <c r="A14539">
        <v>2017</v>
      </c>
      <c r="B14539" s="6" t="s">
        <v>71</v>
      </c>
      <c r="C14539" s="33">
        <v>5</v>
      </c>
      <c r="D14539" s="33" t="s">
        <v>910</v>
      </c>
      <c r="E14539" s="33"/>
      <c r="F14539" s="33">
        <v>11.2</v>
      </c>
      <c r="G14539" s="33">
        <v>15</v>
      </c>
      <c r="H14539" s="33">
        <v>0</v>
      </c>
      <c r="I14539" s="33"/>
      <c r="J14539" s="33" t="s">
        <v>911</v>
      </c>
      <c r="K14539" s="33">
        <v>20</v>
      </c>
      <c r="L14539" s="33">
        <v>15</v>
      </c>
      <c r="M14539" s="33">
        <v>10</v>
      </c>
      <c r="N14539" s="33">
        <v>0</v>
      </c>
      <c r="O14539" s="33">
        <v>0</v>
      </c>
      <c r="P14539" s="33">
        <v>0</v>
      </c>
      <c r="Q14539" s="33" t="s">
        <v>459</v>
      </c>
      <c r="R14539" s="33" t="s">
        <v>459</v>
      </c>
      <c r="S14539" s="33">
        <v>0</v>
      </c>
      <c r="T14539" s="33"/>
      <c r="U14539" s="33" t="s">
        <v>455</v>
      </c>
    </row>
    <row r="14540" spans="1:21" x14ac:dyDescent="0.25">
      <c r="A14540">
        <v>2017</v>
      </c>
      <c r="B14540" s="6" t="s">
        <v>71</v>
      </c>
      <c r="C14540" s="33">
        <v>6</v>
      </c>
      <c r="D14540" s="33" t="s">
        <v>910</v>
      </c>
      <c r="E14540" s="33"/>
      <c r="F14540" s="33">
        <v>11.2</v>
      </c>
      <c r="G14540" s="33">
        <v>10</v>
      </c>
      <c r="H14540" s="33">
        <v>0</v>
      </c>
      <c r="I14540" s="33"/>
      <c r="J14540" s="33" t="s">
        <v>911</v>
      </c>
      <c r="K14540" s="33">
        <v>10</v>
      </c>
      <c r="L14540" s="33">
        <v>10</v>
      </c>
      <c r="M14540" s="33">
        <v>5</v>
      </c>
      <c r="N14540" s="33">
        <v>0</v>
      </c>
      <c r="O14540" s="33">
        <v>0</v>
      </c>
      <c r="P14540" s="33">
        <v>0</v>
      </c>
      <c r="Q14540" s="33" t="s">
        <v>459</v>
      </c>
      <c r="R14540" s="33" t="s">
        <v>459</v>
      </c>
      <c r="S14540" s="33">
        <v>0</v>
      </c>
      <c r="T14540" s="33"/>
      <c r="U14540" s="33" t="s">
        <v>455</v>
      </c>
    </row>
    <row r="14541" spans="1:21" x14ac:dyDescent="0.25">
      <c r="A14541">
        <v>2017</v>
      </c>
      <c r="B14541" s="6" t="s">
        <v>71</v>
      </c>
      <c r="C14541" s="33">
        <v>7</v>
      </c>
      <c r="D14541" s="33" t="s">
        <v>910</v>
      </c>
      <c r="E14541" s="33"/>
      <c r="F14541" s="33">
        <v>11.2</v>
      </c>
      <c r="G14541" s="33">
        <v>10</v>
      </c>
      <c r="H14541" s="33">
        <v>0</v>
      </c>
      <c r="I14541" s="33"/>
      <c r="J14541" s="33" t="s">
        <v>911</v>
      </c>
      <c r="K14541" s="33">
        <v>15</v>
      </c>
      <c r="L14541" s="33">
        <v>15</v>
      </c>
      <c r="M14541" s="33">
        <v>10</v>
      </c>
      <c r="N14541" s="33">
        <v>0</v>
      </c>
      <c r="O14541" s="33">
        <v>0</v>
      </c>
      <c r="P14541" s="33">
        <v>0</v>
      </c>
      <c r="Q14541" s="33" t="s">
        <v>459</v>
      </c>
      <c r="R14541" s="33" t="s">
        <v>459</v>
      </c>
      <c r="S14541" s="33">
        <v>0</v>
      </c>
      <c r="T14541" s="33"/>
      <c r="U14541" s="33" t="s">
        <v>455</v>
      </c>
    </row>
    <row r="14542" spans="1:21" x14ac:dyDescent="0.25">
      <c r="A14542">
        <v>2017</v>
      </c>
      <c r="B14542" s="6" t="s">
        <v>71</v>
      </c>
      <c r="C14542" s="33">
        <v>8</v>
      </c>
      <c r="D14542" s="33" t="s">
        <v>910</v>
      </c>
      <c r="E14542" s="33"/>
      <c r="F14542" s="33">
        <v>11.2</v>
      </c>
      <c r="G14542" s="33">
        <v>15</v>
      </c>
      <c r="H14542" s="33">
        <v>0</v>
      </c>
      <c r="I14542" s="33"/>
      <c r="J14542" s="33" t="s">
        <v>911</v>
      </c>
      <c r="K14542" s="33">
        <v>20</v>
      </c>
      <c r="L14542" s="33">
        <v>15</v>
      </c>
      <c r="M14542" s="33">
        <v>2</v>
      </c>
      <c r="N14542" s="33">
        <v>0</v>
      </c>
      <c r="O14542" s="33">
        <v>0</v>
      </c>
      <c r="P14542" s="33">
        <v>0</v>
      </c>
      <c r="Q14542" s="33" t="s">
        <v>459</v>
      </c>
      <c r="R14542" s="33" t="s">
        <v>459</v>
      </c>
      <c r="S14542" s="33">
        <v>0</v>
      </c>
      <c r="T14542" s="33"/>
      <c r="U14542" s="33" t="s">
        <v>455</v>
      </c>
    </row>
    <row r="14543" spans="1:21" x14ac:dyDescent="0.25">
      <c r="A14543">
        <v>2017</v>
      </c>
      <c r="B14543" s="6" t="s">
        <v>71</v>
      </c>
      <c r="C14543" s="33">
        <v>9</v>
      </c>
      <c r="D14543" s="33" t="s">
        <v>910</v>
      </c>
      <c r="E14543" s="33"/>
      <c r="F14543" s="33">
        <v>11.2</v>
      </c>
      <c r="G14543" s="33">
        <v>5</v>
      </c>
      <c r="H14543" s="33">
        <v>0</v>
      </c>
      <c r="I14543" s="33"/>
      <c r="J14543" s="33" t="s">
        <v>911</v>
      </c>
      <c r="K14543" s="33">
        <v>20</v>
      </c>
      <c r="L14543" s="33">
        <v>15</v>
      </c>
      <c r="M14543" s="33">
        <v>10</v>
      </c>
      <c r="N14543" s="33">
        <v>0</v>
      </c>
      <c r="O14543" s="33">
        <v>0</v>
      </c>
      <c r="P14543" s="33">
        <v>10</v>
      </c>
      <c r="Q14543" s="33" t="s">
        <v>459</v>
      </c>
      <c r="R14543" s="33" t="s">
        <v>459</v>
      </c>
      <c r="S14543" s="33">
        <v>0</v>
      </c>
      <c r="T14543" s="33"/>
      <c r="U14543" s="33" t="s">
        <v>455</v>
      </c>
    </row>
    <row r="14544" spans="1:21" x14ac:dyDescent="0.25">
      <c r="A14544">
        <v>2017</v>
      </c>
      <c r="B14544" s="6" t="s">
        <v>71</v>
      </c>
      <c r="C14544" s="33">
        <v>10</v>
      </c>
      <c r="D14544" s="33" t="s">
        <v>910</v>
      </c>
      <c r="E14544" s="33"/>
      <c r="F14544" s="33">
        <v>11.2</v>
      </c>
      <c r="G14544" s="33">
        <v>5</v>
      </c>
      <c r="H14544" s="33">
        <v>0</v>
      </c>
      <c r="I14544" s="33"/>
      <c r="J14544" s="33" t="s">
        <v>846</v>
      </c>
      <c r="K14544" s="33">
        <v>10</v>
      </c>
      <c r="L14544" s="33">
        <v>5</v>
      </c>
      <c r="M14544" s="33">
        <v>4</v>
      </c>
      <c r="N14544" s="33">
        <v>0</v>
      </c>
      <c r="O14544" s="33">
        <v>0</v>
      </c>
      <c r="P14544" s="33">
        <v>0</v>
      </c>
      <c r="Q14544" s="33" t="s">
        <v>459</v>
      </c>
      <c r="R14544" s="33" t="s">
        <v>459</v>
      </c>
      <c r="S14544" s="33">
        <v>0</v>
      </c>
      <c r="T14544" s="33"/>
      <c r="U14544" s="33" t="s">
        <v>455</v>
      </c>
    </row>
    <row r="14545" spans="1:21" x14ac:dyDescent="0.25">
      <c r="A14545">
        <v>2017</v>
      </c>
      <c r="B14545" s="6" t="s">
        <v>71</v>
      </c>
      <c r="C14545" s="33">
        <v>11</v>
      </c>
      <c r="D14545" s="33" t="s">
        <v>910</v>
      </c>
      <c r="E14545" s="33"/>
      <c r="F14545" s="33">
        <v>11.2</v>
      </c>
      <c r="G14545" s="33">
        <v>5</v>
      </c>
      <c r="H14545" s="33">
        <v>0</v>
      </c>
      <c r="I14545" s="33"/>
      <c r="J14545" s="33" t="s">
        <v>911</v>
      </c>
      <c r="K14545" s="33">
        <v>5</v>
      </c>
      <c r="L14545" s="33">
        <v>5</v>
      </c>
      <c r="M14545" s="33">
        <v>2</v>
      </c>
      <c r="N14545" s="33">
        <v>0</v>
      </c>
      <c r="O14545" s="33">
        <v>0</v>
      </c>
      <c r="P14545" s="33">
        <v>0</v>
      </c>
      <c r="Q14545" s="33" t="s">
        <v>459</v>
      </c>
      <c r="R14545" s="33" t="s">
        <v>459</v>
      </c>
      <c r="S14545" s="33">
        <v>0</v>
      </c>
      <c r="T14545" s="33"/>
      <c r="U14545" s="33" t="s">
        <v>455</v>
      </c>
    </row>
    <row r="14546" spans="1:21" x14ac:dyDescent="0.25">
      <c r="A14546">
        <v>2017</v>
      </c>
      <c r="B14546" s="6" t="s">
        <v>71</v>
      </c>
      <c r="C14546" s="33">
        <v>12</v>
      </c>
      <c r="D14546" s="33" t="s">
        <v>910</v>
      </c>
      <c r="E14546" s="33"/>
      <c r="F14546" s="33">
        <v>11.2</v>
      </c>
      <c r="G14546" s="33">
        <v>50</v>
      </c>
      <c r="H14546" s="33">
        <v>0</v>
      </c>
      <c r="I14546" s="33"/>
      <c r="J14546" s="33" t="s">
        <v>856</v>
      </c>
      <c r="K14546" s="33">
        <v>50</v>
      </c>
      <c r="L14546" s="33">
        <v>50</v>
      </c>
      <c r="M14546" s="33">
        <v>10</v>
      </c>
      <c r="N14546" s="33">
        <v>0</v>
      </c>
      <c r="O14546" s="33">
        <v>0</v>
      </c>
      <c r="P14546" s="33">
        <v>0</v>
      </c>
      <c r="Q14546" s="33" t="s">
        <v>459</v>
      </c>
      <c r="R14546" s="33" t="s">
        <v>459</v>
      </c>
      <c r="S14546" s="33">
        <v>0</v>
      </c>
      <c r="T14546" s="33"/>
      <c r="U14546" s="33" t="s">
        <v>455</v>
      </c>
    </row>
    <row r="14547" spans="1:21" x14ac:dyDescent="0.25">
      <c r="A14547">
        <v>2017</v>
      </c>
      <c r="B14547" s="6" t="s">
        <v>71</v>
      </c>
      <c r="C14547" s="33">
        <v>13</v>
      </c>
      <c r="D14547" s="33" t="s">
        <v>910</v>
      </c>
      <c r="E14547" s="33"/>
      <c r="F14547" s="33">
        <v>11.2</v>
      </c>
      <c r="G14547" s="33">
        <v>15</v>
      </c>
      <c r="H14547" s="33">
        <v>0</v>
      </c>
      <c r="I14547" s="33"/>
      <c r="J14547" s="33" t="s">
        <v>846</v>
      </c>
      <c r="K14547" s="33">
        <v>15</v>
      </c>
      <c r="L14547" s="33">
        <v>15</v>
      </c>
      <c r="M14547" s="33">
        <v>15</v>
      </c>
      <c r="N14547" s="33">
        <v>0</v>
      </c>
      <c r="O14547" s="33">
        <v>0</v>
      </c>
      <c r="P14547" s="33">
        <v>0</v>
      </c>
      <c r="Q14547" s="33" t="s">
        <v>459</v>
      </c>
      <c r="R14547" s="33" t="s">
        <v>459</v>
      </c>
      <c r="S14547" s="33">
        <v>0</v>
      </c>
      <c r="T14547" s="33"/>
      <c r="U14547" s="33" t="s">
        <v>455</v>
      </c>
    </row>
    <row r="14548" spans="1:21" x14ac:dyDescent="0.25">
      <c r="A14548">
        <v>2017</v>
      </c>
      <c r="B14548" s="6" t="s">
        <v>42</v>
      </c>
      <c r="C14548" s="33">
        <v>1</v>
      </c>
      <c r="D14548" s="33" t="s">
        <v>910</v>
      </c>
      <c r="E14548" s="33">
        <v>1</v>
      </c>
      <c r="F14548" s="33">
        <v>11.4</v>
      </c>
      <c r="G14548" s="33">
        <v>30</v>
      </c>
      <c r="H14548" s="33">
        <v>0</v>
      </c>
      <c r="I14548" s="33"/>
      <c r="J14548" s="33" t="s">
        <v>911</v>
      </c>
      <c r="K14548" s="33">
        <v>30</v>
      </c>
      <c r="L14548" s="33">
        <v>18</v>
      </c>
      <c r="M14548" s="33">
        <v>5</v>
      </c>
      <c r="N14548" s="33">
        <v>0</v>
      </c>
      <c r="O14548" s="33">
        <v>0</v>
      </c>
      <c r="P14548" s="33">
        <v>0</v>
      </c>
      <c r="Q14548" s="33" t="s">
        <v>459</v>
      </c>
      <c r="R14548" s="33" t="s">
        <v>459</v>
      </c>
      <c r="S14548" s="33">
        <v>0</v>
      </c>
      <c r="T14548" s="33"/>
      <c r="U14548" s="33" t="s">
        <v>455</v>
      </c>
    </row>
    <row r="14549" spans="1:21" x14ac:dyDescent="0.25">
      <c r="A14549">
        <v>2017</v>
      </c>
      <c r="B14549" s="6" t="s">
        <v>42</v>
      </c>
      <c r="C14549" s="33">
        <v>2</v>
      </c>
      <c r="D14549" s="33" t="s">
        <v>910</v>
      </c>
      <c r="E14549" s="33"/>
      <c r="F14549" s="33">
        <v>11.4</v>
      </c>
      <c r="G14549" s="33">
        <v>5</v>
      </c>
      <c r="H14549" s="33">
        <v>0</v>
      </c>
      <c r="I14549" s="33"/>
      <c r="J14549" s="33" t="s">
        <v>807</v>
      </c>
      <c r="K14549" s="33">
        <v>30</v>
      </c>
      <c r="L14549" s="33">
        <v>23</v>
      </c>
      <c r="M14549" s="33">
        <v>10</v>
      </c>
      <c r="N14549" s="33">
        <v>0</v>
      </c>
      <c r="O14549" s="33">
        <v>0</v>
      </c>
      <c r="P14549" s="33">
        <v>0</v>
      </c>
      <c r="Q14549" s="33" t="s">
        <v>459</v>
      </c>
      <c r="R14549" s="33" t="s">
        <v>459</v>
      </c>
      <c r="S14549" s="33">
        <v>0</v>
      </c>
      <c r="T14549" s="33"/>
      <c r="U14549" s="33" t="s">
        <v>455</v>
      </c>
    </row>
    <row r="14550" spans="1:21" x14ac:dyDescent="0.25">
      <c r="A14550">
        <v>2017</v>
      </c>
      <c r="B14550" s="6" t="s">
        <v>42</v>
      </c>
      <c r="C14550" s="33">
        <v>3</v>
      </c>
      <c r="D14550" s="33" t="s">
        <v>910</v>
      </c>
      <c r="E14550" s="33"/>
      <c r="F14550" s="33">
        <v>11.4</v>
      </c>
      <c r="G14550" s="33">
        <v>10</v>
      </c>
      <c r="H14550" s="33">
        <v>0</v>
      </c>
      <c r="I14550" s="33"/>
      <c r="J14550" s="33" t="s">
        <v>911</v>
      </c>
      <c r="K14550" s="33">
        <v>10</v>
      </c>
      <c r="L14550" s="33">
        <v>7</v>
      </c>
      <c r="M14550" s="33">
        <v>5</v>
      </c>
      <c r="N14550" s="33">
        <v>0</v>
      </c>
      <c r="O14550" s="33">
        <v>0</v>
      </c>
      <c r="P14550" s="33">
        <v>0</v>
      </c>
      <c r="Q14550" s="33" t="s">
        <v>459</v>
      </c>
      <c r="R14550" s="33" t="s">
        <v>459</v>
      </c>
      <c r="S14550" s="33">
        <v>25</v>
      </c>
      <c r="T14550" s="33"/>
      <c r="U14550" s="33" t="s">
        <v>455</v>
      </c>
    </row>
    <row r="14551" spans="1:21" x14ac:dyDescent="0.25">
      <c r="A14551">
        <v>2017</v>
      </c>
      <c r="B14551" s="6" t="s">
        <v>42</v>
      </c>
      <c r="C14551" s="33">
        <v>4</v>
      </c>
      <c r="D14551" s="33" t="s">
        <v>910</v>
      </c>
      <c r="E14551" s="33"/>
      <c r="F14551" s="33">
        <v>11.4</v>
      </c>
      <c r="G14551" s="33">
        <v>15</v>
      </c>
      <c r="H14551" s="33">
        <v>0</v>
      </c>
      <c r="I14551" s="33"/>
      <c r="J14551" s="33" t="s">
        <v>803</v>
      </c>
      <c r="K14551" s="33">
        <v>15</v>
      </c>
      <c r="L14551" s="33">
        <v>10</v>
      </c>
      <c r="M14551" s="33">
        <v>10</v>
      </c>
      <c r="N14551" s="33">
        <v>0</v>
      </c>
      <c r="O14551" s="33">
        <v>0</v>
      </c>
      <c r="P14551" s="33">
        <v>0</v>
      </c>
      <c r="Q14551" s="33" t="s">
        <v>459</v>
      </c>
      <c r="R14551" s="33" t="s">
        <v>459</v>
      </c>
      <c r="S14551" s="33">
        <v>0</v>
      </c>
      <c r="T14551" s="33"/>
      <c r="U14551" s="33" t="s">
        <v>455</v>
      </c>
    </row>
    <row r="14552" spans="1:21" x14ac:dyDescent="0.25">
      <c r="A14552">
        <v>2017</v>
      </c>
      <c r="B14552" s="6" t="s">
        <v>42</v>
      </c>
      <c r="C14552" s="33">
        <v>5</v>
      </c>
      <c r="D14552" s="33" t="s">
        <v>910</v>
      </c>
      <c r="E14552" s="33"/>
      <c r="F14552" s="33">
        <v>11.4</v>
      </c>
      <c r="G14552" s="33">
        <v>15</v>
      </c>
      <c r="H14552" s="33">
        <v>0</v>
      </c>
      <c r="I14552" s="33"/>
      <c r="J14552" s="33" t="s">
        <v>826</v>
      </c>
      <c r="K14552" s="33">
        <v>15</v>
      </c>
      <c r="L14552" s="33">
        <v>20</v>
      </c>
      <c r="M14552" s="33">
        <v>5</v>
      </c>
      <c r="N14552" s="33">
        <v>0</v>
      </c>
      <c r="O14552" s="33">
        <v>0</v>
      </c>
      <c r="P14552" s="33">
        <v>0</v>
      </c>
      <c r="Q14552" s="33" t="s">
        <v>459</v>
      </c>
      <c r="R14552" s="33" t="s">
        <v>459</v>
      </c>
      <c r="S14552" s="33">
        <v>0</v>
      </c>
      <c r="T14552" s="33"/>
      <c r="U14552" s="33" t="s">
        <v>455</v>
      </c>
    </row>
    <row r="14553" spans="1:21" x14ac:dyDescent="0.25">
      <c r="A14553">
        <v>2017</v>
      </c>
      <c r="B14553" s="6" t="s">
        <v>42</v>
      </c>
      <c r="C14553" s="33">
        <v>6</v>
      </c>
      <c r="D14553" s="33" t="s">
        <v>910</v>
      </c>
      <c r="E14553" s="33"/>
      <c r="F14553" s="33">
        <v>11.4</v>
      </c>
      <c r="G14553" s="33">
        <v>15</v>
      </c>
      <c r="H14553" s="33">
        <v>0</v>
      </c>
      <c r="I14553" s="33"/>
      <c r="J14553" s="33" t="s">
        <v>911</v>
      </c>
      <c r="K14553" s="33">
        <v>15</v>
      </c>
      <c r="L14553" s="33">
        <v>20</v>
      </c>
      <c r="M14553" s="33">
        <v>15</v>
      </c>
      <c r="N14553" s="33">
        <v>0</v>
      </c>
      <c r="O14553" s="33">
        <v>0</v>
      </c>
      <c r="P14553" s="33">
        <v>0</v>
      </c>
      <c r="Q14553" s="33" t="s">
        <v>459</v>
      </c>
      <c r="R14553" s="33" t="s">
        <v>459</v>
      </c>
      <c r="S14553" s="33">
        <v>0</v>
      </c>
      <c r="T14553" s="33"/>
      <c r="U14553" s="33" t="s">
        <v>455</v>
      </c>
    </row>
    <row r="14554" spans="1:21" x14ac:dyDescent="0.25">
      <c r="A14554">
        <v>2017</v>
      </c>
      <c r="B14554" s="6" t="s">
        <v>42</v>
      </c>
      <c r="C14554" s="33">
        <v>7</v>
      </c>
      <c r="D14554" s="33" t="s">
        <v>910</v>
      </c>
      <c r="E14554" s="33"/>
      <c r="F14554" s="33">
        <v>11.4</v>
      </c>
      <c r="G14554" s="33">
        <v>15</v>
      </c>
      <c r="H14554" s="33">
        <v>0</v>
      </c>
      <c r="I14554" s="33"/>
      <c r="J14554" s="33" t="s">
        <v>826</v>
      </c>
      <c r="K14554" s="33">
        <v>15</v>
      </c>
      <c r="L14554" s="33">
        <v>10</v>
      </c>
      <c r="M14554" s="33">
        <v>5</v>
      </c>
      <c r="N14554" s="33">
        <v>0</v>
      </c>
      <c r="O14554" s="33">
        <v>0</v>
      </c>
      <c r="P14554" s="33">
        <v>0</v>
      </c>
      <c r="Q14554" s="33" t="s">
        <v>459</v>
      </c>
      <c r="R14554" s="33" t="s">
        <v>459</v>
      </c>
      <c r="S14554" s="33">
        <v>0</v>
      </c>
      <c r="T14554" s="33"/>
      <c r="U14554" s="33" t="s">
        <v>455</v>
      </c>
    </row>
    <row r="14555" spans="1:21" x14ac:dyDescent="0.25">
      <c r="A14555">
        <v>2017</v>
      </c>
      <c r="B14555" s="6" t="s">
        <v>42</v>
      </c>
      <c r="C14555" s="33">
        <v>8</v>
      </c>
      <c r="D14555" s="33" t="s">
        <v>910</v>
      </c>
      <c r="E14555" s="33"/>
      <c r="F14555" s="33">
        <v>11.4</v>
      </c>
      <c r="G14555" s="33">
        <v>5</v>
      </c>
      <c r="H14555" s="33">
        <v>0</v>
      </c>
      <c r="I14555" s="33"/>
      <c r="J14555" s="33" t="s">
        <v>803</v>
      </c>
      <c r="K14555" s="33">
        <v>10</v>
      </c>
      <c r="L14555" s="33">
        <v>7</v>
      </c>
      <c r="M14555" s="33">
        <v>4</v>
      </c>
      <c r="N14555" s="33">
        <v>0</v>
      </c>
      <c r="O14555" s="33">
        <v>0</v>
      </c>
      <c r="P14555" s="33">
        <v>0</v>
      </c>
      <c r="Q14555" s="33" t="s">
        <v>459</v>
      </c>
      <c r="R14555" s="33" t="s">
        <v>459</v>
      </c>
      <c r="S14555" s="33">
        <v>5</v>
      </c>
      <c r="T14555" s="33"/>
      <c r="U14555" s="33" t="s">
        <v>455</v>
      </c>
    </row>
    <row r="14556" spans="1:21" x14ac:dyDescent="0.25">
      <c r="A14556">
        <v>2017</v>
      </c>
      <c r="B14556" s="6" t="s">
        <v>42</v>
      </c>
      <c r="C14556" s="33">
        <v>9</v>
      </c>
      <c r="D14556" s="33" t="s">
        <v>910</v>
      </c>
      <c r="E14556" s="33"/>
      <c r="F14556" s="33">
        <v>11.4</v>
      </c>
      <c r="G14556" s="33">
        <v>5</v>
      </c>
      <c r="H14556" s="33">
        <v>0</v>
      </c>
      <c r="I14556" s="33"/>
      <c r="J14556" s="33" t="s">
        <v>807</v>
      </c>
      <c r="K14556" s="33">
        <v>5</v>
      </c>
      <c r="L14556" s="33">
        <v>5</v>
      </c>
      <c r="M14556" s="33">
        <v>3</v>
      </c>
      <c r="N14556" s="33">
        <v>0</v>
      </c>
      <c r="O14556" s="33">
        <v>0</v>
      </c>
      <c r="P14556" s="33">
        <v>0</v>
      </c>
      <c r="Q14556" s="33" t="s">
        <v>459</v>
      </c>
      <c r="R14556" s="33" t="s">
        <v>459</v>
      </c>
      <c r="S14556" s="33">
        <v>15</v>
      </c>
      <c r="T14556" s="33"/>
      <c r="U14556" s="33" t="s">
        <v>455</v>
      </c>
    </row>
    <row r="14557" spans="1:21" x14ac:dyDescent="0.25">
      <c r="A14557">
        <v>2017</v>
      </c>
      <c r="B14557" s="6" t="s">
        <v>42</v>
      </c>
      <c r="C14557" s="33">
        <v>10</v>
      </c>
      <c r="D14557" s="33" t="s">
        <v>910</v>
      </c>
      <c r="E14557" s="33"/>
      <c r="F14557" s="33">
        <v>11.4</v>
      </c>
      <c r="G14557" s="33">
        <v>5</v>
      </c>
      <c r="H14557" s="33">
        <v>0</v>
      </c>
      <c r="I14557" s="33"/>
      <c r="J14557" s="33" t="s">
        <v>803</v>
      </c>
      <c r="K14557" s="33">
        <v>5</v>
      </c>
      <c r="L14557" s="33">
        <v>5</v>
      </c>
      <c r="M14557" s="33">
        <v>3</v>
      </c>
      <c r="N14557" s="33">
        <v>0</v>
      </c>
      <c r="O14557" s="33">
        <v>0</v>
      </c>
      <c r="P14557" s="33">
        <v>0</v>
      </c>
      <c r="Q14557" s="33" t="s">
        <v>459</v>
      </c>
      <c r="R14557" s="33" t="s">
        <v>459</v>
      </c>
      <c r="S14557" s="33">
        <v>0</v>
      </c>
      <c r="T14557" s="33"/>
      <c r="U14557" s="33" t="s">
        <v>455</v>
      </c>
    </row>
    <row r="14558" spans="1:21" x14ac:dyDescent="0.25">
      <c r="A14558">
        <v>2017</v>
      </c>
      <c r="B14558" s="6" t="s">
        <v>42</v>
      </c>
      <c r="C14558" s="33">
        <v>11</v>
      </c>
      <c r="D14558" s="33" t="s">
        <v>910</v>
      </c>
      <c r="E14558" s="33"/>
      <c r="F14558" s="33">
        <v>11.4</v>
      </c>
      <c r="G14558" s="33">
        <v>15</v>
      </c>
      <c r="H14558" s="33">
        <v>0</v>
      </c>
      <c r="I14558" s="33"/>
      <c r="J14558" s="33" t="s">
        <v>803</v>
      </c>
      <c r="K14558" s="33">
        <v>15</v>
      </c>
      <c r="L14558" s="33">
        <v>15</v>
      </c>
      <c r="M14558" s="33">
        <v>4</v>
      </c>
      <c r="N14558" s="33">
        <v>0</v>
      </c>
      <c r="O14558" s="33">
        <v>0</v>
      </c>
      <c r="P14558" s="33">
        <v>0</v>
      </c>
      <c r="Q14558" s="33" t="s">
        <v>459</v>
      </c>
      <c r="R14558" s="33" t="s">
        <v>459</v>
      </c>
      <c r="S14558" s="33">
        <v>0</v>
      </c>
      <c r="T14558" s="33"/>
      <c r="U14558" s="33" t="s">
        <v>455</v>
      </c>
    </row>
    <row r="14559" spans="1:21" x14ac:dyDescent="0.25">
      <c r="A14559">
        <v>2017</v>
      </c>
      <c r="B14559" s="6" t="s">
        <v>42</v>
      </c>
      <c r="C14559" s="33">
        <v>1</v>
      </c>
      <c r="D14559" s="33" t="s">
        <v>910</v>
      </c>
      <c r="E14559" s="33">
        <v>2</v>
      </c>
      <c r="F14559" s="33">
        <v>12.1</v>
      </c>
      <c r="G14559" s="33">
        <v>10</v>
      </c>
      <c r="H14559" s="33">
        <v>0</v>
      </c>
      <c r="I14559" s="33"/>
      <c r="J14559" s="33" t="s">
        <v>803</v>
      </c>
      <c r="K14559" s="33">
        <v>10</v>
      </c>
      <c r="L14559" s="33">
        <v>5</v>
      </c>
      <c r="M14559" s="33">
        <v>3</v>
      </c>
      <c r="N14559" s="33">
        <v>0</v>
      </c>
      <c r="O14559" s="33">
        <v>0</v>
      </c>
      <c r="P14559" s="33">
        <v>0</v>
      </c>
      <c r="Q14559" s="33" t="s">
        <v>459</v>
      </c>
      <c r="R14559" s="33" t="s">
        <v>459</v>
      </c>
      <c r="S14559" s="33">
        <v>0</v>
      </c>
      <c r="T14559" s="33"/>
      <c r="U14559" s="33" t="s">
        <v>455</v>
      </c>
    </row>
    <row r="14560" spans="1:21" x14ac:dyDescent="0.25">
      <c r="A14560">
        <v>2017</v>
      </c>
      <c r="B14560" s="6" t="s">
        <v>42</v>
      </c>
      <c r="C14560" s="33">
        <v>2</v>
      </c>
      <c r="D14560" s="33" t="s">
        <v>910</v>
      </c>
      <c r="E14560" s="33"/>
      <c r="F14560" s="33">
        <v>12.1</v>
      </c>
      <c r="G14560" s="33">
        <v>5</v>
      </c>
      <c r="H14560" s="33">
        <v>0</v>
      </c>
      <c r="I14560" s="33"/>
      <c r="J14560" s="33" t="s">
        <v>803</v>
      </c>
      <c r="K14560" s="33">
        <v>10</v>
      </c>
      <c r="L14560" s="33">
        <v>10</v>
      </c>
      <c r="M14560" s="33">
        <v>5</v>
      </c>
      <c r="N14560" s="33">
        <v>0</v>
      </c>
      <c r="O14560" s="33">
        <v>0</v>
      </c>
      <c r="P14560" s="33">
        <v>0</v>
      </c>
      <c r="Q14560" s="33" t="s">
        <v>459</v>
      </c>
      <c r="R14560" s="33" t="s">
        <v>459</v>
      </c>
      <c r="S14560" s="33">
        <v>0</v>
      </c>
      <c r="T14560" s="33"/>
      <c r="U14560" s="33" t="s">
        <v>455</v>
      </c>
    </row>
    <row r="14561" spans="1:21" x14ac:dyDescent="0.25">
      <c r="A14561">
        <v>2017</v>
      </c>
      <c r="B14561" s="6" t="s">
        <v>42</v>
      </c>
      <c r="C14561" s="33">
        <v>3</v>
      </c>
      <c r="D14561" s="33" t="s">
        <v>910</v>
      </c>
      <c r="E14561" s="33"/>
      <c r="F14561" s="33">
        <v>12.1</v>
      </c>
      <c r="G14561" s="33">
        <v>5</v>
      </c>
      <c r="H14561" s="33">
        <v>0</v>
      </c>
      <c r="I14561" s="33"/>
      <c r="J14561" s="33" t="s">
        <v>813</v>
      </c>
      <c r="K14561" s="33">
        <v>35</v>
      </c>
      <c r="L14561" s="33">
        <v>20</v>
      </c>
      <c r="M14561" s="33">
        <v>15</v>
      </c>
      <c r="N14561" s="33">
        <v>0</v>
      </c>
      <c r="O14561" s="33">
        <v>0</v>
      </c>
      <c r="P14561" s="33">
        <v>0</v>
      </c>
      <c r="Q14561" s="33" t="s">
        <v>459</v>
      </c>
      <c r="R14561" s="33" t="s">
        <v>459</v>
      </c>
      <c r="S14561" s="33">
        <v>0</v>
      </c>
      <c r="T14561" s="33"/>
      <c r="U14561" s="33" t="s">
        <v>455</v>
      </c>
    </row>
    <row r="14562" spans="1:21" x14ac:dyDescent="0.25">
      <c r="A14562">
        <v>2017</v>
      </c>
      <c r="B14562" s="6" t="s">
        <v>42</v>
      </c>
      <c r="C14562" s="33">
        <v>4</v>
      </c>
      <c r="D14562" s="33" t="s">
        <v>910</v>
      </c>
      <c r="E14562" s="33"/>
      <c r="F14562" s="33">
        <v>12.1</v>
      </c>
      <c r="G14562" s="33">
        <v>15</v>
      </c>
      <c r="H14562" s="33">
        <v>0</v>
      </c>
      <c r="I14562" s="33"/>
      <c r="J14562" s="33" t="s">
        <v>813</v>
      </c>
      <c r="K14562" s="33">
        <v>15</v>
      </c>
      <c r="L14562" s="33">
        <v>15</v>
      </c>
      <c r="M14562" s="33">
        <v>3</v>
      </c>
      <c r="N14562" s="33">
        <v>0</v>
      </c>
      <c r="O14562" s="33">
        <v>0</v>
      </c>
      <c r="P14562" s="33">
        <v>0</v>
      </c>
      <c r="Q14562" s="33" t="s">
        <v>459</v>
      </c>
      <c r="R14562" s="33" t="s">
        <v>459</v>
      </c>
      <c r="S14562" s="33">
        <v>0</v>
      </c>
      <c r="T14562" s="33"/>
      <c r="U14562" s="33" t="s">
        <v>455</v>
      </c>
    </row>
    <row r="14563" spans="1:21" x14ac:dyDescent="0.25">
      <c r="A14563">
        <v>2017</v>
      </c>
      <c r="B14563" s="6" t="s">
        <v>42</v>
      </c>
      <c r="C14563" s="33">
        <v>5</v>
      </c>
      <c r="D14563" s="33" t="s">
        <v>910</v>
      </c>
      <c r="E14563" s="33"/>
      <c r="F14563" s="33">
        <v>12.1</v>
      </c>
      <c r="G14563" s="33">
        <v>10</v>
      </c>
      <c r="H14563" s="33">
        <v>0</v>
      </c>
      <c r="I14563" s="33"/>
      <c r="J14563" s="33" t="s">
        <v>826</v>
      </c>
      <c r="K14563" s="33">
        <v>45</v>
      </c>
      <c r="L14563" s="33">
        <v>35</v>
      </c>
      <c r="M14563" s="33">
        <v>20</v>
      </c>
      <c r="N14563" s="33">
        <v>0</v>
      </c>
      <c r="O14563" s="33">
        <v>0</v>
      </c>
      <c r="P14563" s="33">
        <v>0</v>
      </c>
      <c r="Q14563" s="33" t="s">
        <v>459</v>
      </c>
      <c r="R14563" s="33" t="s">
        <v>459</v>
      </c>
      <c r="S14563" s="33">
        <v>0</v>
      </c>
      <c r="T14563" s="33"/>
      <c r="U14563" s="33" t="s">
        <v>455</v>
      </c>
    </row>
    <row r="14564" spans="1:21" x14ac:dyDescent="0.25">
      <c r="A14564">
        <v>2017</v>
      </c>
      <c r="B14564" s="6" t="s">
        <v>42</v>
      </c>
      <c r="C14564" s="33">
        <v>6</v>
      </c>
      <c r="D14564" s="33" t="s">
        <v>910</v>
      </c>
      <c r="E14564" s="33"/>
      <c r="F14564" s="33">
        <v>12.1</v>
      </c>
      <c r="G14564" s="33">
        <v>35</v>
      </c>
      <c r="H14564" s="33">
        <v>0</v>
      </c>
      <c r="I14564" s="33"/>
      <c r="J14564" s="33" t="s">
        <v>826</v>
      </c>
      <c r="K14564" s="33">
        <v>55</v>
      </c>
      <c r="L14564" s="33">
        <v>35</v>
      </c>
      <c r="M14564" s="33">
        <v>25</v>
      </c>
      <c r="N14564" s="33">
        <v>0</v>
      </c>
      <c r="O14564" s="33">
        <v>0</v>
      </c>
      <c r="P14564" s="33">
        <v>0</v>
      </c>
      <c r="Q14564" s="33" t="s">
        <v>459</v>
      </c>
      <c r="R14564" s="33" t="s">
        <v>459</v>
      </c>
      <c r="S14564" s="33">
        <v>0</v>
      </c>
      <c r="T14564" s="33"/>
      <c r="U14564" s="33" t="s">
        <v>455</v>
      </c>
    </row>
    <row r="14565" spans="1:21" x14ac:dyDescent="0.25">
      <c r="A14565">
        <v>2017</v>
      </c>
      <c r="B14565" s="6" t="s">
        <v>42</v>
      </c>
      <c r="C14565" s="33">
        <v>7</v>
      </c>
      <c r="D14565" s="33" t="s">
        <v>910</v>
      </c>
      <c r="E14565" s="33"/>
      <c r="F14565" s="33">
        <v>12.1</v>
      </c>
      <c r="G14565" s="33">
        <v>50</v>
      </c>
      <c r="H14565" s="33">
        <v>0</v>
      </c>
      <c r="I14565" s="33"/>
      <c r="J14565" s="33" t="s">
        <v>826</v>
      </c>
      <c r="K14565" s="33">
        <v>80</v>
      </c>
      <c r="L14565" s="33">
        <v>50</v>
      </c>
      <c r="M14565" s="33">
        <v>15</v>
      </c>
      <c r="N14565" s="33">
        <v>0</v>
      </c>
      <c r="O14565" s="33">
        <v>0</v>
      </c>
      <c r="P14565" s="33">
        <v>0</v>
      </c>
      <c r="Q14565" s="33" t="s">
        <v>459</v>
      </c>
      <c r="R14565" s="33" t="s">
        <v>459</v>
      </c>
      <c r="S14565" s="33">
        <v>0</v>
      </c>
      <c r="T14565" s="33"/>
      <c r="U14565" s="33" t="s">
        <v>455</v>
      </c>
    </row>
    <row r="14566" spans="1:21" x14ac:dyDescent="0.25">
      <c r="A14566">
        <v>2017</v>
      </c>
      <c r="B14566" s="6" t="s">
        <v>20</v>
      </c>
      <c r="C14566" s="33">
        <v>1</v>
      </c>
      <c r="D14566" s="33" t="s">
        <v>910</v>
      </c>
      <c r="E14566" s="33"/>
      <c r="F14566" s="33">
        <v>8.3000000000000007</v>
      </c>
      <c r="G14566" s="33">
        <v>25</v>
      </c>
      <c r="H14566" s="33">
        <v>0</v>
      </c>
      <c r="I14566" s="33"/>
      <c r="J14566" s="33" t="s">
        <v>816</v>
      </c>
      <c r="K14566" s="33">
        <v>25</v>
      </c>
      <c r="L14566" s="33">
        <v>25</v>
      </c>
      <c r="M14566" s="33">
        <v>5</v>
      </c>
      <c r="N14566" s="33">
        <v>0</v>
      </c>
      <c r="O14566" s="33">
        <v>0</v>
      </c>
      <c r="P14566" s="33">
        <v>0</v>
      </c>
      <c r="Q14566" s="33" t="s">
        <v>459</v>
      </c>
      <c r="R14566" s="33" t="s">
        <v>459</v>
      </c>
      <c r="S14566" s="33">
        <v>0</v>
      </c>
      <c r="T14566" s="33"/>
      <c r="U14566" s="33" t="s">
        <v>455</v>
      </c>
    </row>
    <row r="14567" spans="1:21" x14ac:dyDescent="0.25">
      <c r="A14567">
        <v>2017</v>
      </c>
      <c r="B14567" s="6" t="s">
        <v>20</v>
      </c>
      <c r="C14567" s="33">
        <v>2</v>
      </c>
      <c r="D14567" s="33" t="s">
        <v>910</v>
      </c>
      <c r="E14567" s="33">
        <v>1</v>
      </c>
      <c r="F14567" s="33">
        <v>8.3000000000000007</v>
      </c>
      <c r="G14567" s="33">
        <v>15</v>
      </c>
      <c r="H14567" s="33">
        <v>0</v>
      </c>
      <c r="I14567" s="33"/>
      <c r="J14567" s="33" t="s">
        <v>802</v>
      </c>
      <c r="K14567" s="33">
        <v>15</v>
      </c>
      <c r="L14567" s="33">
        <v>15</v>
      </c>
      <c r="M14567" s="33">
        <v>10</v>
      </c>
      <c r="N14567" s="33">
        <v>0</v>
      </c>
      <c r="O14567" s="33">
        <v>0</v>
      </c>
      <c r="P14567" s="33">
        <v>0</v>
      </c>
      <c r="Q14567" s="33" t="s">
        <v>459</v>
      </c>
      <c r="R14567" s="33" t="s">
        <v>459</v>
      </c>
      <c r="S14567" s="33">
        <v>0</v>
      </c>
      <c r="T14567" s="33"/>
      <c r="U14567" s="33" t="s">
        <v>455</v>
      </c>
    </row>
    <row r="14568" spans="1:21" x14ac:dyDescent="0.25">
      <c r="A14568">
        <v>2017</v>
      </c>
      <c r="B14568" s="6" t="s">
        <v>20</v>
      </c>
      <c r="C14568" s="33">
        <v>3</v>
      </c>
      <c r="D14568" s="33" t="s">
        <v>910</v>
      </c>
      <c r="E14568" s="33"/>
      <c r="F14568" s="33">
        <v>8.3000000000000007</v>
      </c>
      <c r="G14568" s="33">
        <v>55</v>
      </c>
      <c r="H14568" s="33">
        <v>0</v>
      </c>
      <c r="I14568" s="33"/>
      <c r="J14568" s="33" t="s">
        <v>856</v>
      </c>
      <c r="K14568" s="33">
        <v>65</v>
      </c>
      <c r="L14568" s="33">
        <v>55</v>
      </c>
      <c r="M14568" s="33">
        <v>15</v>
      </c>
      <c r="N14568" s="33">
        <v>0</v>
      </c>
      <c r="O14568" s="33">
        <v>0</v>
      </c>
      <c r="P14568" s="33">
        <v>25</v>
      </c>
      <c r="Q14568" s="33" t="s">
        <v>459</v>
      </c>
      <c r="R14568" s="33" t="s">
        <v>459</v>
      </c>
      <c r="S14568" s="33">
        <v>0</v>
      </c>
      <c r="T14568" s="33"/>
      <c r="U14568" s="33" t="s">
        <v>914</v>
      </c>
    </row>
    <row r="14569" spans="1:21" x14ac:dyDescent="0.25">
      <c r="A14569">
        <v>2017</v>
      </c>
      <c r="B14569" s="6" t="s">
        <v>20</v>
      </c>
      <c r="C14569" s="33">
        <v>4</v>
      </c>
      <c r="D14569" s="33" t="s">
        <v>910</v>
      </c>
      <c r="E14569" s="33"/>
      <c r="F14569" s="33">
        <v>8.3000000000000007</v>
      </c>
      <c r="G14569" s="33">
        <v>5</v>
      </c>
      <c r="H14569" s="33">
        <v>0</v>
      </c>
      <c r="I14569" s="33"/>
      <c r="J14569" s="33" t="s">
        <v>911</v>
      </c>
      <c r="K14569" s="33">
        <v>25</v>
      </c>
      <c r="L14569" s="33">
        <v>20</v>
      </c>
      <c r="M14569" s="33">
        <v>5</v>
      </c>
      <c r="N14569" s="33">
        <v>0</v>
      </c>
      <c r="O14569" s="33">
        <v>0</v>
      </c>
      <c r="P14569" s="33">
        <v>0</v>
      </c>
      <c r="Q14569" s="33" t="s">
        <v>459</v>
      </c>
      <c r="R14569" s="33" t="s">
        <v>459</v>
      </c>
      <c r="S14569" s="33">
        <v>0</v>
      </c>
      <c r="T14569" s="33"/>
      <c r="U14569" s="33" t="s">
        <v>455</v>
      </c>
    </row>
    <row r="14570" spans="1:21" x14ac:dyDescent="0.25">
      <c r="A14570">
        <v>2017</v>
      </c>
      <c r="B14570" s="6" t="s">
        <v>20</v>
      </c>
      <c r="C14570" s="33">
        <v>5</v>
      </c>
      <c r="D14570" s="33" t="s">
        <v>910</v>
      </c>
      <c r="E14570" s="33"/>
      <c r="F14570" s="33">
        <v>8.3000000000000007</v>
      </c>
      <c r="G14570" s="33">
        <v>65</v>
      </c>
      <c r="H14570" s="33">
        <v>0</v>
      </c>
      <c r="I14570" s="33"/>
      <c r="J14570" s="33" t="s">
        <v>911</v>
      </c>
      <c r="K14570" s="33">
        <v>65</v>
      </c>
      <c r="L14570" s="33">
        <v>55</v>
      </c>
      <c r="M14570" s="33">
        <v>15</v>
      </c>
      <c r="N14570" s="33">
        <v>0</v>
      </c>
      <c r="O14570" s="33">
        <v>0</v>
      </c>
      <c r="P14570" s="33">
        <v>0</v>
      </c>
      <c r="Q14570" s="33" t="s">
        <v>459</v>
      </c>
      <c r="R14570" s="33" t="s">
        <v>459</v>
      </c>
      <c r="S14570" s="33">
        <v>0</v>
      </c>
      <c r="T14570" s="33"/>
      <c r="U14570" s="33" t="s">
        <v>455</v>
      </c>
    </row>
    <row r="14571" spans="1:21" x14ac:dyDescent="0.25">
      <c r="A14571">
        <v>2017</v>
      </c>
      <c r="B14571" s="6" t="s">
        <v>20</v>
      </c>
      <c r="C14571" s="33">
        <v>6</v>
      </c>
      <c r="D14571" s="33" t="s">
        <v>910</v>
      </c>
      <c r="E14571" s="33"/>
      <c r="F14571" s="33">
        <v>8.3000000000000007</v>
      </c>
      <c r="G14571" s="33">
        <v>10</v>
      </c>
      <c r="H14571" s="33">
        <v>0</v>
      </c>
      <c r="I14571" s="33"/>
      <c r="J14571" s="33" t="s">
        <v>911</v>
      </c>
      <c r="K14571" s="33">
        <v>10</v>
      </c>
      <c r="L14571" s="33">
        <v>5</v>
      </c>
      <c r="M14571" s="33">
        <v>2</v>
      </c>
      <c r="N14571" s="33">
        <v>20</v>
      </c>
      <c r="O14571" s="33">
        <v>0</v>
      </c>
      <c r="P14571" s="33">
        <v>0</v>
      </c>
      <c r="Q14571" s="33" t="s">
        <v>459</v>
      </c>
      <c r="R14571" s="33" t="s">
        <v>459</v>
      </c>
      <c r="S14571" s="33">
        <v>0</v>
      </c>
      <c r="T14571" s="33"/>
      <c r="U14571" s="33" t="s">
        <v>455</v>
      </c>
    </row>
    <row r="14572" spans="1:21" x14ac:dyDescent="0.25">
      <c r="A14572">
        <v>2017</v>
      </c>
      <c r="B14572" s="6" t="s">
        <v>20</v>
      </c>
      <c r="C14572" s="33">
        <v>1</v>
      </c>
      <c r="D14572" s="33" t="s">
        <v>910</v>
      </c>
      <c r="E14572" s="33">
        <v>2</v>
      </c>
      <c r="F14572" s="33">
        <v>8.6</v>
      </c>
      <c r="G14572" s="33">
        <v>40</v>
      </c>
      <c r="H14572" s="33">
        <v>0</v>
      </c>
      <c r="I14572" s="33"/>
      <c r="J14572" s="33" t="s">
        <v>815</v>
      </c>
      <c r="K14572" s="33">
        <v>40</v>
      </c>
      <c r="L14572" s="33">
        <v>30</v>
      </c>
      <c r="M14572" s="33">
        <v>40</v>
      </c>
      <c r="N14572" s="33">
        <v>0</v>
      </c>
      <c r="O14572" s="33">
        <v>0</v>
      </c>
      <c r="P14572" s="33">
        <v>0</v>
      </c>
      <c r="Q14572" s="33" t="s">
        <v>459</v>
      </c>
      <c r="R14572" s="33" t="s">
        <v>459</v>
      </c>
      <c r="S14572" s="33">
        <v>0</v>
      </c>
      <c r="T14572" s="33"/>
      <c r="U14572" s="33" t="s">
        <v>455</v>
      </c>
    </row>
    <row r="14573" spans="1:21" x14ac:dyDescent="0.25">
      <c r="A14573">
        <v>2017</v>
      </c>
      <c r="B14573" s="6" t="s">
        <v>20</v>
      </c>
      <c r="C14573" s="33">
        <v>2</v>
      </c>
      <c r="D14573" s="33" t="s">
        <v>910</v>
      </c>
      <c r="E14573" s="33"/>
      <c r="F14573" s="33">
        <v>8.6</v>
      </c>
      <c r="G14573" s="33">
        <v>5</v>
      </c>
      <c r="H14573" s="33">
        <v>0</v>
      </c>
      <c r="I14573" s="33"/>
      <c r="J14573" s="33" t="s">
        <v>807</v>
      </c>
      <c r="K14573" s="33">
        <v>20</v>
      </c>
      <c r="L14573" s="33">
        <v>5</v>
      </c>
      <c r="M14573" s="33">
        <v>5</v>
      </c>
      <c r="N14573" s="33">
        <v>0</v>
      </c>
      <c r="O14573" s="33">
        <v>0</v>
      </c>
      <c r="P14573" s="33">
        <v>0</v>
      </c>
      <c r="Q14573" s="33" t="s">
        <v>459</v>
      </c>
      <c r="R14573" s="33" t="s">
        <v>459</v>
      </c>
      <c r="S14573" s="33">
        <v>0</v>
      </c>
      <c r="T14573" s="33"/>
      <c r="U14573" s="33" t="s">
        <v>455</v>
      </c>
    </row>
    <row r="14574" spans="1:21" x14ac:dyDescent="0.25">
      <c r="A14574">
        <v>2017</v>
      </c>
      <c r="B14574" s="6" t="s">
        <v>20</v>
      </c>
      <c r="C14574" s="33">
        <v>3</v>
      </c>
      <c r="D14574" s="33" t="s">
        <v>910</v>
      </c>
      <c r="E14574" s="33"/>
      <c r="F14574" s="33">
        <v>8.6</v>
      </c>
      <c r="G14574" s="33">
        <v>5</v>
      </c>
      <c r="H14574" s="33">
        <v>0</v>
      </c>
      <c r="I14574" s="33"/>
      <c r="J14574" s="33" t="s">
        <v>803</v>
      </c>
      <c r="K14574" s="33">
        <v>5</v>
      </c>
      <c r="L14574" s="33">
        <v>4</v>
      </c>
      <c r="M14574" s="33">
        <v>5</v>
      </c>
      <c r="N14574" s="33">
        <v>0</v>
      </c>
      <c r="O14574" s="33">
        <v>0</v>
      </c>
      <c r="P14574" s="33">
        <v>50</v>
      </c>
      <c r="Q14574" s="33" t="s">
        <v>459</v>
      </c>
      <c r="R14574" s="33" t="s">
        <v>459</v>
      </c>
      <c r="S14574" s="33">
        <v>0</v>
      </c>
      <c r="T14574" s="33"/>
      <c r="U14574" s="33" t="s">
        <v>455</v>
      </c>
    </row>
    <row r="14575" spans="1:21" x14ac:dyDescent="0.25">
      <c r="A14575">
        <v>2017</v>
      </c>
      <c r="B14575" s="6" t="s">
        <v>20</v>
      </c>
      <c r="C14575" s="33">
        <v>4</v>
      </c>
      <c r="D14575" s="33" t="s">
        <v>910</v>
      </c>
      <c r="E14575" s="33"/>
      <c r="F14575" s="33">
        <v>8.6</v>
      </c>
      <c r="G14575" s="33">
        <v>5</v>
      </c>
      <c r="H14575" s="33">
        <v>0</v>
      </c>
      <c r="I14575" s="33"/>
      <c r="J14575" s="33" t="s">
        <v>911</v>
      </c>
      <c r="K14575" s="33">
        <v>15</v>
      </c>
      <c r="L14575" s="33">
        <v>5</v>
      </c>
      <c r="M14575" s="33">
        <v>5</v>
      </c>
      <c r="N14575" s="33">
        <v>0</v>
      </c>
      <c r="O14575" s="33">
        <v>0</v>
      </c>
      <c r="P14575" s="33">
        <v>0</v>
      </c>
      <c r="Q14575" s="33" t="s">
        <v>459</v>
      </c>
      <c r="R14575" s="33" t="s">
        <v>459</v>
      </c>
      <c r="S14575" s="33">
        <v>0</v>
      </c>
      <c r="T14575" s="33"/>
      <c r="U14575" s="33" t="s">
        <v>455</v>
      </c>
    </row>
    <row r="14576" spans="1:21" x14ac:dyDescent="0.25">
      <c r="A14576">
        <v>2017</v>
      </c>
      <c r="B14576" s="6" t="s">
        <v>20</v>
      </c>
      <c r="C14576" s="33">
        <v>5</v>
      </c>
      <c r="D14576" s="33" t="s">
        <v>910</v>
      </c>
      <c r="E14576" s="33"/>
      <c r="F14576" s="33">
        <v>8.6</v>
      </c>
      <c r="G14576" s="33">
        <v>45</v>
      </c>
      <c r="H14576" s="33">
        <v>0</v>
      </c>
      <c r="I14576" s="33"/>
      <c r="J14576" s="33" t="s">
        <v>807</v>
      </c>
      <c r="K14576" s="33">
        <v>20</v>
      </c>
      <c r="L14576" s="33">
        <v>20</v>
      </c>
      <c r="M14576" s="33">
        <v>20</v>
      </c>
      <c r="N14576" s="33">
        <v>0</v>
      </c>
      <c r="O14576" s="33">
        <v>0</v>
      </c>
      <c r="P14576" s="33">
        <v>25</v>
      </c>
      <c r="Q14576" s="33" t="s">
        <v>459</v>
      </c>
      <c r="R14576" s="33" t="s">
        <v>459</v>
      </c>
      <c r="S14576" s="33">
        <v>0</v>
      </c>
      <c r="T14576" s="33"/>
      <c r="U14576" s="33" t="s">
        <v>455</v>
      </c>
    </row>
    <row r="14577" spans="1:21" x14ac:dyDescent="0.25">
      <c r="A14577">
        <v>2017</v>
      </c>
      <c r="B14577" s="6" t="s">
        <v>20</v>
      </c>
      <c r="C14577" s="33">
        <v>6</v>
      </c>
      <c r="D14577" s="33" t="s">
        <v>910</v>
      </c>
      <c r="E14577" s="33"/>
      <c r="F14577" s="33">
        <v>8.6</v>
      </c>
      <c r="G14577" s="33">
        <v>20</v>
      </c>
      <c r="H14577" s="33">
        <v>0</v>
      </c>
      <c r="I14577" s="33"/>
      <c r="J14577" s="33" t="s">
        <v>911</v>
      </c>
      <c r="K14577" s="33">
        <v>20</v>
      </c>
      <c r="L14577" s="33">
        <v>20</v>
      </c>
      <c r="M14577" s="33">
        <v>20</v>
      </c>
      <c r="N14577" s="33">
        <v>0</v>
      </c>
      <c r="O14577" s="33">
        <v>0</v>
      </c>
      <c r="P14577" s="33">
        <v>0</v>
      </c>
      <c r="Q14577" s="33" t="s">
        <v>459</v>
      </c>
      <c r="R14577" s="33" t="s">
        <v>459</v>
      </c>
      <c r="S14577" s="33">
        <v>0</v>
      </c>
      <c r="T14577" s="33"/>
      <c r="U14577" s="33" t="s">
        <v>455</v>
      </c>
    </row>
    <row r="14578" spans="1:21" x14ac:dyDescent="0.25">
      <c r="A14578">
        <v>2017</v>
      </c>
      <c r="B14578" s="6" t="s">
        <v>20</v>
      </c>
      <c r="C14578" s="33">
        <v>7</v>
      </c>
      <c r="D14578" s="33" t="s">
        <v>910</v>
      </c>
      <c r="E14578" s="33"/>
      <c r="F14578" s="33">
        <v>8.6</v>
      </c>
      <c r="G14578" s="33">
        <v>20</v>
      </c>
      <c r="H14578" s="33">
        <v>0</v>
      </c>
      <c r="I14578" s="33"/>
      <c r="J14578" s="33" t="s">
        <v>826</v>
      </c>
      <c r="K14578" s="33">
        <v>20</v>
      </c>
      <c r="L14578" s="33">
        <v>20</v>
      </c>
      <c r="M14578" s="33">
        <v>20</v>
      </c>
      <c r="N14578" s="33">
        <v>0</v>
      </c>
      <c r="O14578" s="33">
        <v>0</v>
      </c>
      <c r="P14578" s="33">
        <v>0</v>
      </c>
      <c r="Q14578" s="33" t="s">
        <v>459</v>
      </c>
      <c r="R14578" s="33" t="s">
        <v>459</v>
      </c>
      <c r="S14578" s="33">
        <v>0</v>
      </c>
      <c r="T14578" s="33"/>
      <c r="U14578" s="33" t="s">
        <v>455</v>
      </c>
    </row>
    <row r="14579" spans="1:21" x14ac:dyDescent="0.25">
      <c r="A14579">
        <v>2017</v>
      </c>
      <c r="B14579" s="6" t="s">
        <v>20</v>
      </c>
      <c r="C14579" s="33">
        <v>8</v>
      </c>
      <c r="D14579" s="33" t="s">
        <v>910</v>
      </c>
      <c r="E14579" s="33"/>
      <c r="F14579" s="33">
        <v>8.6</v>
      </c>
      <c r="G14579" s="33">
        <v>10</v>
      </c>
      <c r="H14579" s="33">
        <v>0</v>
      </c>
      <c r="I14579" s="33"/>
      <c r="J14579" s="33" t="s">
        <v>802</v>
      </c>
      <c r="K14579" s="33">
        <v>10</v>
      </c>
      <c r="L14579" s="33">
        <v>10</v>
      </c>
      <c r="M14579" s="33">
        <v>10</v>
      </c>
      <c r="N14579" s="33">
        <v>0</v>
      </c>
      <c r="O14579" s="33">
        <v>0</v>
      </c>
      <c r="P14579" s="33">
        <v>0</v>
      </c>
      <c r="Q14579" s="33" t="s">
        <v>459</v>
      </c>
      <c r="R14579" s="33" t="s">
        <v>459</v>
      </c>
      <c r="S14579" s="33">
        <v>0</v>
      </c>
      <c r="T14579" s="33"/>
      <c r="U14579" s="33" t="s">
        <v>455</v>
      </c>
    </row>
    <row r="14580" spans="1:21" x14ac:dyDescent="0.25">
      <c r="A14580">
        <v>2017</v>
      </c>
      <c r="B14580" s="6" t="s">
        <v>20</v>
      </c>
      <c r="C14580" s="33">
        <v>9</v>
      </c>
      <c r="D14580" s="33" t="s">
        <v>910</v>
      </c>
      <c r="E14580" s="33"/>
      <c r="F14580" s="33">
        <v>8.6</v>
      </c>
      <c r="G14580" s="33">
        <v>35</v>
      </c>
      <c r="H14580" s="33">
        <v>0</v>
      </c>
      <c r="I14580" s="33"/>
      <c r="J14580" s="33" t="s">
        <v>911</v>
      </c>
      <c r="K14580" s="33">
        <v>35</v>
      </c>
      <c r="L14580" s="33">
        <v>35</v>
      </c>
      <c r="M14580" s="33">
        <v>40</v>
      </c>
      <c r="N14580" s="33">
        <v>0</v>
      </c>
      <c r="O14580" s="33">
        <v>0</v>
      </c>
      <c r="P14580" s="33">
        <v>0</v>
      </c>
      <c r="Q14580" s="33" t="s">
        <v>459</v>
      </c>
      <c r="R14580" s="33" t="s">
        <v>459</v>
      </c>
      <c r="S14580" s="33">
        <v>0</v>
      </c>
      <c r="T14580" s="33"/>
      <c r="U14580" s="33" t="s">
        <v>455</v>
      </c>
    </row>
    <row r="14581" spans="1:21" x14ac:dyDescent="0.25">
      <c r="A14581">
        <v>2017</v>
      </c>
      <c r="B14581" s="6" t="s">
        <v>20</v>
      </c>
      <c r="C14581" s="33">
        <v>10</v>
      </c>
      <c r="D14581" s="33" t="s">
        <v>910</v>
      </c>
      <c r="E14581" s="33"/>
      <c r="F14581" s="33">
        <v>8.6</v>
      </c>
      <c r="G14581" s="33">
        <v>35</v>
      </c>
      <c r="H14581" s="33">
        <v>0</v>
      </c>
      <c r="I14581" s="33"/>
      <c r="J14581" s="33" t="s">
        <v>802</v>
      </c>
      <c r="K14581" s="33">
        <v>40</v>
      </c>
      <c r="L14581" s="33">
        <v>40</v>
      </c>
      <c r="M14581" s="33">
        <v>40</v>
      </c>
      <c r="N14581" s="33">
        <v>0</v>
      </c>
      <c r="O14581" s="33">
        <v>0</v>
      </c>
      <c r="P14581" s="33">
        <v>0</v>
      </c>
      <c r="Q14581" s="33" t="s">
        <v>459</v>
      </c>
      <c r="R14581" s="33" t="s">
        <v>459</v>
      </c>
      <c r="S14581" s="33">
        <v>0</v>
      </c>
      <c r="T14581" s="33"/>
      <c r="U14581" s="33" t="s">
        <v>455</v>
      </c>
    </row>
    <row r="14582" spans="1:21" x14ac:dyDescent="0.25">
      <c r="A14582">
        <v>2017</v>
      </c>
      <c r="B14582" s="6" t="s">
        <v>20</v>
      </c>
      <c r="C14582" s="33">
        <v>11</v>
      </c>
      <c r="D14582" s="33" t="s">
        <v>910</v>
      </c>
      <c r="E14582" s="33"/>
      <c r="F14582" s="33">
        <v>8.6</v>
      </c>
      <c r="G14582" s="33">
        <v>40</v>
      </c>
      <c r="H14582" s="33">
        <v>0</v>
      </c>
      <c r="I14582" s="33"/>
      <c r="J14582" s="33" t="s">
        <v>911</v>
      </c>
      <c r="K14582" s="33">
        <v>65</v>
      </c>
      <c r="L14582" s="33">
        <v>65</v>
      </c>
      <c r="M14582" s="33">
        <v>40</v>
      </c>
      <c r="N14582" s="33">
        <v>0</v>
      </c>
      <c r="O14582" s="33">
        <v>0</v>
      </c>
      <c r="P14582" s="33">
        <v>0</v>
      </c>
      <c r="Q14582" s="33" t="s">
        <v>459</v>
      </c>
      <c r="R14582" s="33" t="s">
        <v>459</v>
      </c>
      <c r="S14582" s="33">
        <v>0</v>
      </c>
      <c r="T14582" s="33"/>
      <c r="U14582" s="33" t="s">
        <v>455</v>
      </c>
    </row>
    <row r="14583" spans="1:21" x14ac:dyDescent="0.25">
      <c r="A14583">
        <v>2017</v>
      </c>
      <c r="B14583" s="6" t="s">
        <v>20</v>
      </c>
      <c r="C14583" s="33">
        <v>12</v>
      </c>
      <c r="D14583" s="33" t="s">
        <v>910</v>
      </c>
      <c r="E14583" s="33"/>
      <c r="F14583" s="33">
        <v>8.6</v>
      </c>
      <c r="G14583" s="33">
        <v>20</v>
      </c>
      <c r="H14583" s="33">
        <v>0</v>
      </c>
      <c r="I14583" s="33"/>
      <c r="J14583" s="33" t="s">
        <v>911</v>
      </c>
      <c r="K14583" s="33">
        <v>45</v>
      </c>
      <c r="L14583" s="33">
        <v>45</v>
      </c>
      <c r="M14583" s="33">
        <v>25</v>
      </c>
      <c r="N14583" s="33">
        <v>0</v>
      </c>
      <c r="O14583" s="33">
        <v>0</v>
      </c>
      <c r="P14583" s="33">
        <v>0</v>
      </c>
      <c r="Q14583" s="33" t="s">
        <v>459</v>
      </c>
      <c r="R14583" s="33" t="s">
        <v>459</v>
      </c>
      <c r="S14583" s="33">
        <v>0</v>
      </c>
      <c r="T14583" s="33"/>
      <c r="U14583" s="33" t="s">
        <v>455</v>
      </c>
    </row>
    <row r="14584" spans="1:21" x14ac:dyDescent="0.25">
      <c r="A14584">
        <v>2017</v>
      </c>
      <c r="B14584" s="6" t="s">
        <v>52</v>
      </c>
      <c r="C14584" s="33">
        <v>1</v>
      </c>
      <c r="D14584" s="33" t="s">
        <v>910</v>
      </c>
      <c r="E14584" s="33">
        <v>1</v>
      </c>
      <c r="F14584" s="33">
        <v>13.8</v>
      </c>
      <c r="G14584" s="33">
        <v>30</v>
      </c>
      <c r="H14584" s="33">
        <v>0</v>
      </c>
      <c r="I14584" s="33"/>
      <c r="J14584" s="33" t="s">
        <v>911</v>
      </c>
      <c r="K14584" s="33">
        <v>45</v>
      </c>
      <c r="L14584" s="33">
        <v>35</v>
      </c>
      <c r="M14584" s="33">
        <v>10</v>
      </c>
      <c r="N14584" s="33">
        <v>0</v>
      </c>
      <c r="O14584" s="33">
        <v>0</v>
      </c>
      <c r="P14584" s="33">
        <v>0</v>
      </c>
      <c r="Q14584" s="33" t="s">
        <v>459</v>
      </c>
      <c r="R14584" s="33" t="s">
        <v>459</v>
      </c>
      <c r="S14584" s="33">
        <v>0</v>
      </c>
      <c r="T14584" s="33"/>
      <c r="U14584" s="33" t="s">
        <v>455</v>
      </c>
    </row>
    <row r="14585" spans="1:21" x14ac:dyDescent="0.25">
      <c r="A14585">
        <v>2017</v>
      </c>
      <c r="B14585" s="6" t="s">
        <v>52</v>
      </c>
      <c r="C14585" s="33">
        <v>2</v>
      </c>
      <c r="D14585" s="33" t="s">
        <v>910</v>
      </c>
      <c r="E14585" s="33"/>
      <c r="F14585" s="33">
        <v>13.8</v>
      </c>
      <c r="G14585" s="33">
        <v>50</v>
      </c>
      <c r="H14585" s="33">
        <v>0</v>
      </c>
      <c r="I14585" s="33"/>
      <c r="J14585" s="33" t="s">
        <v>846</v>
      </c>
      <c r="K14585" s="33">
        <v>60</v>
      </c>
      <c r="L14585" s="33">
        <v>50</v>
      </c>
      <c r="M14585" s="33">
        <v>15</v>
      </c>
      <c r="N14585" s="33">
        <v>0</v>
      </c>
      <c r="O14585" s="33">
        <v>0</v>
      </c>
      <c r="P14585" s="33">
        <v>0</v>
      </c>
      <c r="Q14585" s="33" t="s">
        <v>459</v>
      </c>
      <c r="R14585" s="33" t="s">
        <v>459</v>
      </c>
      <c r="S14585" s="33">
        <v>0</v>
      </c>
      <c r="T14585" s="33"/>
      <c r="U14585" s="33" t="s">
        <v>455</v>
      </c>
    </row>
    <row r="14586" spans="1:21" x14ac:dyDescent="0.25">
      <c r="A14586">
        <v>2017</v>
      </c>
      <c r="B14586" s="6" t="s">
        <v>52</v>
      </c>
      <c r="C14586" s="33">
        <v>3</v>
      </c>
      <c r="D14586" s="33" t="s">
        <v>910</v>
      </c>
      <c r="E14586" s="33"/>
      <c r="F14586" s="33">
        <v>13.8</v>
      </c>
      <c r="G14586" s="33">
        <v>20</v>
      </c>
      <c r="H14586" s="33">
        <v>0</v>
      </c>
      <c r="I14586" s="33"/>
      <c r="J14586" s="33" t="s">
        <v>911</v>
      </c>
      <c r="K14586" s="33">
        <v>25</v>
      </c>
      <c r="L14586" s="33">
        <v>25</v>
      </c>
      <c r="M14586" s="33">
        <v>20</v>
      </c>
      <c r="N14586" s="33">
        <v>0</v>
      </c>
      <c r="O14586" s="33">
        <v>0</v>
      </c>
      <c r="P14586" s="33">
        <v>0</v>
      </c>
      <c r="Q14586" s="33" t="s">
        <v>459</v>
      </c>
      <c r="R14586" s="33" t="s">
        <v>459</v>
      </c>
      <c r="S14586" s="33">
        <v>0</v>
      </c>
      <c r="T14586" s="33"/>
      <c r="U14586" s="33" t="s">
        <v>455</v>
      </c>
    </row>
    <row r="14587" spans="1:21" x14ac:dyDescent="0.25">
      <c r="A14587">
        <v>2017</v>
      </c>
      <c r="B14587" s="6" t="s">
        <v>52</v>
      </c>
      <c r="C14587" s="33">
        <v>4</v>
      </c>
      <c r="D14587" s="33" t="s">
        <v>910</v>
      </c>
      <c r="E14587" s="33"/>
      <c r="F14587" s="33">
        <v>13.8</v>
      </c>
      <c r="G14587" s="33">
        <v>55</v>
      </c>
      <c r="H14587" s="33">
        <v>0</v>
      </c>
      <c r="I14587" s="33"/>
      <c r="J14587" s="33" t="s">
        <v>807</v>
      </c>
      <c r="K14587" s="33">
        <v>55</v>
      </c>
      <c r="L14587" s="33">
        <v>55</v>
      </c>
      <c r="M14587" s="33">
        <v>10</v>
      </c>
      <c r="N14587" s="33">
        <v>0</v>
      </c>
      <c r="O14587" s="33">
        <v>0</v>
      </c>
      <c r="P14587" s="33">
        <v>0</v>
      </c>
      <c r="Q14587" s="33" t="s">
        <v>459</v>
      </c>
      <c r="R14587" s="33" t="s">
        <v>459</v>
      </c>
      <c r="S14587" s="33">
        <v>45</v>
      </c>
      <c r="T14587" s="33"/>
      <c r="U14587" s="33" t="s">
        <v>455</v>
      </c>
    </row>
    <row r="14588" spans="1:21" x14ac:dyDescent="0.25">
      <c r="A14588">
        <v>2017</v>
      </c>
      <c r="B14588" s="6" t="s">
        <v>52</v>
      </c>
      <c r="C14588" s="33">
        <v>5</v>
      </c>
      <c r="D14588" s="33" t="s">
        <v>910</v>
      </c>
      <c r="E14588" s="33"/>
      <c r="F14588" s="33">
        <v>13.8</v>
      </c>
      <c r="G14588" s="33">
        <v>25</v>
      </c>
      <c r="H14588" s="33">
        <v>0</v>
      </c>
      <c r="I14588" s="33"/>
      <c r="J14588" s="33" t="s">
        <v>802</v>
      </c>
      <c r="K14588" s="33">
        <v>25</v>
      </c>
      <c r="L14588" s="33">
        <v>25</v>
      </c>
      <c r="M14588" s="33">
        <v>15</v>
      </c>
      <c r="N14588" s="33">
        <v>0</v>
      </c>
      <c r="O14588" s="33">
        <v>0</v>
      </c>
      <c r="P14588" s="33">
        <v>0</v>
      </c>
      <c r="Q14588" s="33" t="s">
        <v>459</v>
      </c>
      <c r="R14588" s="33" t="s">
        <v>459</v>
      </c>
      <c r="S14588" s="33">
        <v>0</v>
      </c>
      <c r="T14588" s="33"/>
      <c r="U14588" s="33" t="s">
        <v>455</v>
      </c>
    </row>
    <row r="14589" spans="1:21" x14ac:dyDescent="0.25">
      <c r="A14589">
        <v>2017</v>
      </c>
      <c r="B14589" s="6" t="s">
        <v>52</v>
      </c>
      <c r="C14589" s="33">
        <v>6</v>
      </c>
      <c r="D14589" s="33" t="s">
        <v>910</v>
      </c>
      <c r="E14589" s="33"/>
      <c r="F14589" s="33">
        <v>13.8</v>
      </c>
      <c r="G14589" s="33">
        <v>10</v>
      </c>
      <c r="H14589" s="33">
        <v>0</v>
      </c>
      <c r="I14589" s="33"/>
      <c r="J14589" s="33" t="s">
        <v>911</v>
      </c>
      <c r="K14589" s="33">
        <v>25</v>
      </c>
      <c r="L14589" s="33">
        <v>15</v>
      </c>
      <c r="M14589" s="33">
        <v>12</v>
      </c>
      <c r="N14589" s="33">
        <v>0</v>
      </c>
      <c r="O14589" s="33">
        <v>0</v>
      </c>
      <c r="P14589" s="33">
        <v>0</v>
      </c>
      <c r="Q14589" s="33" t="s">
        <v>459</v>
      </c>
      <c r="R14589" s="33" t="s">
        <v>459</v>
      </c>
      <c r="S14589" s="33">
        <v>35</v>
      </c>
      <c r="T14589" s="33"/>
      <c r="U14589" s="33" t="s">
        <v>455</v>
      </c>
    </row>
    <row r="14590" spans="1:21" x14ac:dyDescent="0.25">
      <c r="A14590">
        <v>2017</v>
      </c>
      <c r="B14590" s="6" t="s">
        <v>52</v>
      </c>
      <c r="C14590" s="33">
        <v>7</v>
      </c>
      <c r="D14590" s="33" t="s">
        <v>910</v>
      </c>
      <c r="E14590" s="33"/>
      <c r="F14590" s="33">
        <v>13.8</v>
      </c>
      <c r="G14590" s="33">
        <v>25</v>
      </c>
      <c r="H14590" s="33">
        <v>0</v>
      </c>
      <c r="I14590" s="33"/>
      <c r="J14590" s="33" t="s">
        <v>807</v>
      </c>
      <c r="K14590" s="33">
        <v>25</v>
      </c>
      <c r="L14590" s="33">
        <v>25</v>
      </c>
      <c r="M14590" s="33">
        <v>10</v>
      </c>
      <c r="N14590" s="33">
        <v>0</v>
      </c>
      <c r="O14590" s="33">
        <v>0</v>
      </c>
      <c r="P14590" s="33">
        <v>0</v>
      </c>
      <c r="Q14590" s="33" t="s">
        <v>459</v>
      </c>
      <c r="R14590" s="33" t="s">
        <v>459</v>
      </c>
      <c r="S14590" s="33">
        <v>0</v>
      </c>
      <c r="T14590" s="33"/>
      <c r="U14590" s="33" t="s">
        <v>455</v>
      </c>
    </row>
    <row r="14591" spans="1:21" x14ac:dyDescent="0.25">
      <c r="A14591">
        <v>2017</v>
      </c>
      <c r="B14591" s="6" t="s">
        <v>52</v>
      </c>
      <c r="C14591" s="33">
        <v>1</v>
      </c>
      <c r="D14591" s="33" t="s">
        <v>910</v>
      </c>
      <c r="E14591" s="33">
        <v>2</v>
      </c>
      <c r="F14591" s="33">
        <v>13.3</v>
      </c>
      <c r="G14591" s="33">
        <v>20</v>
      </c>
      <c r="H14591" s="33">
        <v>0</v>
      </c>
      <c r="I14591" s="33"/>
      <c r="J14591" s="33" t="s">
        <v>911</v>
      </c>
      <c r="K14591" s="33">
        <v>45</v>
      </c>
      <c r="L14591" s="33">
        <v>20</v>
      </c>
      <c r="M14591" s="33">
        <v>10</v>
      </c>
      <c r="N14591" s="33">
        <v>0</v>
      </c>
      <c r="O14591" s="33">
        <v>0</v>
      </c>
      <c r="P14591" s="33">
        <v>0</v>
      </c>
      <c r="Q14591" s="33" t="s">
        <v>459</v>
      </c>
      <c r="R14591" s="33" t="s">
        <v>459</v>
      </c>
      <c r="S14591" s="33">
        <v>0</v>
      </c>
      <c r="T14591" s="33"/>
      <c r="U14591" s="33" t="s">
        <v>455</v>
      </c>
    </row>
    <row r="14592" spans="1:21" x14ac:dyDescent="0.25">
      <c r="A14592">
        <v>2017</v>
      </c>
      <c r="B14592" s="6" t="s">
        <v>52</v>
      </c>
      <c r="C14592" s="33">
        <v>2</v>
      </c>
      <c r="D14592" s="33" t="s">
        <v>910</v>
      </c>
      <c r="E14592" s="33"/>
      <c r="F14592" s="33">
        <v>13.3</v>
      </c>
      <c r="G14592" s="33">
        <v>30</v>
      </c>
      <c r="H14592" s="33">
        <v>0</v>
      </c>
      <c r="I14592" s="33"/>
      <c r="J14592" s="33" t="s">
        <v>856</v>
      </c>
      <c r="K14592" s="33">
        <v>30</v>
      </c>
      <c r="L14592" s="33">
        <v>30</v>
      </c>
      <c r="M14592" s="33">
        <v>15</v>
      </c>
      <c r="N14592" s="33">
        <v>0</v>
      </c>
      <c r="O14592" s="33">
        <v>0</v>
      </c>
      <c r="P14592" s="33">
        <v>0</v>
      </c>
      <c r="Q14592" s="33" t="s">
        <v>459</v>
      </c>
      <c r="R14592" s="33" t="s">
        <v>459</v>
      </c>
      <c r="S14592" s="33">
        <v>3</v>
      </c>
      <c r="T14592" s="33"/>
      <c r="U14592" s="33" t="s">
        <v>455</v>
      </c>
    </row>
    <row r="14593" spans="1:21" x14ac:dyDescent="0.25">
      <c r="A14593">
        <v>2017</v>
      </c>
      <c r="B14593" s="6" t="s">
        <v>52</v>
      </c>
      <c r="C14593" s="33">
        <v>3</v>
      </c>
      <c r="D14593" s="33" t="s">
        <v>910</v>
      </c>
      <c r="E14593" s="33"/>
      <c r="F14593" s="33">
        <v>13.3</v>
      </c>
      <c r="G14593" s="33">
        <v>35</v>
      </c>
      <c r="H14593" s="33">
        <v>0</v>
      </c>
      <c r="I14593" s="33"/>
      <c r="J14593" s="33" t="s">
        <v>911</v>
      </c>
      <c r="K14593" s="33">
        <v>35</v>
      </c>
      <c r="L14593" s="33">
        <v>35</v>
      </c>
      <c r="M14593" s="33">
        <v>5</v>
      </c>
      <c r="N14593" s="33">
        <v>0</v>
      </c>
      <c r="O14593" s="33">
        <v>0</v>
      </c>
      <c r="P14593" s="33">
        <v>0</v>
      </c>
      <c r="Q14593" s="33" t="s">
        <v>459</v>
      </c>
      <c r="R14593" s="33" t="s">
        <v>459</v>
      </c>
      <c r="S14593" s="33">
        <v>0</v>
      </c>
      <c r="T14593" s="33"/>
      <c r="U14593" s="33" t="s">
        <v>455</v>
      </c>
    </row>
    <row r="14594" spans="1:21" x14ac:dyDescent="0.25">
      <c r="A14594">
        <v>2017</v>
      </c>
      <c r="B14594" s="6" t="s">
        <v>52</v>
      </c>
      <c r="C14594" s="33">
        <v>4</v>
      </c>
      <c r="D14594" s="33" t="s">
        <v>910</v>
      </c>
      <c r="E14594" s="33"/>
      <c r="F14594" s="33">
        <v>13.3</v>
      </c>
      <c r="G14594" s="33">
        <v>30</v>
      </c>
      <c r="H14594" s="33">
        <v>0</v>
      </c>
      <c r="I14594" s="33"/>
      <c r="J14594" s="33" t="s">
        <v>803</v>
      </c>
      <c r="K14594" s="33">
        <v>30</v>
      </c>
      <c r="L14594" s="33">
        <v>30</v>
      </c>
      <c r="M14594" s="33">
        <v>10</v>
      </c>
      <c r="N14594" s="33">
        <v>0</v>
      </c>
      <c r="O14594" s="33">
        <v>0</v>
      </c>
      <c r="P14594" s="33">
        <v>0</v>
      </c>
      <c r="Q14594" s="33" t="s">
        <v>459</v>
      </c>
      <c r="R14594" s="33" t="s">
        <v>459</v>
      </c>
      <c r="S14594" s="33">
        <v>0</v>
      </c>
      <c r="T14594" s="33"/>
      <c r="U14594" s="33" t="s">
        <v>455</v>
      </c>
    </row>
    <row r="14595" spans="1:21" x14ac:dyDescent="0.25">
      <c r="A14595">
        <v>2017</v>
      </c>
      <c r="B14595" s="6" t="s">
        <v>52</v>
      </c>
      <c r="C14595" s="33">
        <v>5</v>
      </c>
      <c r="D14595" s="33" t="s">
        <v>910</v>
      </c>
      <c r="E14595" s="33"/>
      <c r="F14595" s="33">
        <v>13.3</v>
      </c>
      <c r="G14595" s="33">
        <v>10</v>
      </c>
      <c r="H14595" s="33">
        <v>0</v>
      </c>
      <c r="I14595" s="33"/>
      <c r="J14595" s="33" t="s">
        <v>803</v>
      </c>
      <c r="K14595" s="33">
        <v>10</v>
      </c>
      <c r="L14595" s="33">
        <v>10</v>
      </c>
      <c r="M14595" s="33">
        <v>5</v>
      </c>
      <c r="N14595" s="33">
        <v>0</v>
      </c>
      <c r="O14595" s="33">
        <v>0</v>
      </c>
      <c r="P14595" s="33">
        <v>0</v>
      </c>
      <c r="Q14595" s="33" t="s">
        <v>459</v>
      </c>
      <c r="R14595" s="33" t="s">
        <v>459</v>
      </c>
      <c r="S14595" s="33">
        <v>0</v>
      </c>
      <c r="T14595" s="33"/>
      <c r="U14595" s="33" t="s">
        <v>455</v>
      </c>
    </row>
    <row r="14596" spans="1:21" x14ac:dyDescent="0.25">
      <c r="A14596">
        <v>2017</v>
      </c>
      <c r="B14596" s="6" t="s">
        <v>52</v>
      </c>
      <c r="C14596" s="33">
        <v>6</v>
      </c>
      <c r="D14596" s="33" t="s">
        <v>910</v>
      </c>
      <c r="E14596" s="33"/>
      <c r="F14596" s="33">
        <v>13.3</v>
      </c>
      <c r="G14596" s="33">
        <v>40</v>
      </c>
      <c r="H14596" s="33">
        <v>0</v>
      </c>
      <c r="I14596" s="33"/>
      <c r="J14596" s="33" t="s">
        <v>911</v>
      </c>
      <c r="K14596" s="33">
        <v>50</v>
      </c>
      <c r="L14596" s="33">
        <v>30</v>
      </c>
      <c r="M14596" s="33">
        <v>10</v>
      </c>
      <c r="N14596" s="33">
        <v>0</v>
      </c>
      <c r="O14596" s="33">
        <v>0</v>
      </c>
      <c r="P14596" s="33">
        <v>0</v>
      </c>
      <c r="Q14596" s="33" t="s">
        <v>459</v>
      </c>
      <c r="R14596" s="33" t="s">
        <v>459</v>
      </c>
      <c r="S14596" s="33">
        <v>0</v>
      </c>
      <c r="T14596" s="33"/>
      <c r="U14596" s="33" t="s">
        <v>455</v>
      </c>
    </row>
    <row r="14597" spans="1:21" x14ac:dyDescent="0.25">
      <c r="A14597">
        <v>2017</v>
      </c>
      <c r="B14597" s="6" t="s">
        <v>52</v>
      </c>
      <c r="C14597" s="33">
        <v>7</v>
      </c>
      <c r="D14597" s="33" t="s">
        <v>910</v>
      </c>
      <c r="E14597" s="33"/>
      <c r="F14597" s="33">
        <v>13.3</v>
      </c>
      <c r="G14597" s="33">
        <v>55</v>
      </c>
      <c r="H14597" s="33">
        <v>0</v>
      </c>
      <c r="I14597" s="33"/>
      <c r="J14597" s="33" t="s">
        <v>846</v>
      </c>
      <c r="K14597" s="33">
        <v>80</v>
      </c>
      <c r="L14597" s="33">
        <v>55</v>
      </c>
      <c r="M14597" s="33">
        <v>25</v>
      </c>
      <c r="N14597" s="33">
        <v>0</v>
      </c>
      <c r="O14597" s="33">
        <v>0</v>
      </c>
      <c r="P14597" s="33">
        <v>0</v>
      </c>
      <c r="Q14597" s="33" t="s">
        <v>459</v>
      </c>
      <c r="R14597" s="33" t="s">
        <v>459</v>
      </c>
      <c r="S14597" s="33">
        <v>0</v>
      </c>
      <c r="T14597" s="33"/>
      <c r="U14597" s="33" t="s">
        <v>455</v>
      </c>
    </row>
    <row r="14598" spans="1:21" x14ac:dyDescent="0.25">
      <c r="A14598">
        <v>2017</v>
      </c>
      <c r="B14598" s="6" t="s">
        <v>52</v>
      </c>
      <c r="C14598" s="33">
        <v>8</v>
      </c>
      <c r="D14598" s="33" t="s">
        <v>910</v>
      </c>
      <c r="E14598" s="33"/>
      <c r="F14598" s="33">
        <v>13.3</v>
      </c>
      <c r="G14598" s="33">
        <v>40</v>
      </c>
      <c r="H14598" s="33">
        <v>0</v>
      </c>
      <c r="I14598" s="33"/>
      <c r="J14598" s="33" t="s">
        <v>846</v>
      </c>
      <c r="K14598" s="33">
        <v>50</v>
      </c>
      <c r="L14598" s="33">
        <v>50</v>
      </c>
      <c r="M14598" s="33">
        <v>4</v>
      </c>
      <c r="N14598" s="33">
        <v>0</v>
      </c>
      <c r="O14598" s="33">
        <v>0</v>
      </c>
      <c r="P14598" s="33">
        <v>0</v>
      </c>
      <c r="Q14598" s="33" t="s">
        <v>459</v>
      </c>
      <c r="R14598" s="33" t="s">
        <v>459</v>
      </c>
      <c r="S14598" s="33">
        <v>0</v>
      </c>
      <c r="T14598" s="33"/>
      <c r="U14598" s="33" t="s">
        <v>455</v>
      </c>
    </row>
    <row r="14599" spans="1:21" x14ac:dyDescent="0.25">
      <c r="A14599">
        <v>2017</v>
      </c>
      <c r="B14599" s="6" t="s">
        <v>52</v>
      </c>
      <c r="C14599" s="33">
        <v>9</v>
      </c>
      <c r="D14599" s="33" t="s">
        <v>910</v>
      </c>
      <c r="E14599" s="33"/>
      <c r="F14599" s="33">
        <v>13.3</v>
      </c>
      <c r="G14599" s="33">
        <v>25</v>
      </c>
      <c r="H14599" s="33">
        <v>0</v>
      </c>
      <c r="I14599" s="33"/>
      <c r="J14599" s="33" t="s">
        <v>846</v>
      </c>
      <c r="K14599" s="33">
        <v>25</v>
      </c>
      <c r="L14599" s="33">
        <v>15</v>
      </c>
      <c r="M14599" s="33">
        <v>1</v>
      </c>
      <c r="N14599" s="33">
        <v>0</v>
      </c>
      <c r="O14599" s="33">
        <v>0</v>
      </c>
      <c r="P14599" s="33">
        <v>0</v>
      </c>
      <c r="Q14599" s="33" t="s">
        <v>459</v>
      </c>
      <c r="R14599" s="33" t="s">
        <v>459</v>
      </c>
      <c r="S14599" s="33">
        <v>0</v>
      </c>
      <c r="T14599" s="33"/>
      <c r="U14599" s="33" t="s">
        <v>455</v>
      </c>
    </row>
    <row r="14600" spans="1:21" x14ac:dyDescent="0.25">
      <c r="A14600">
        <v>2017</v>
      </c>
      <c r="B14600" s="6" t="s">
        <v>52</v>
      </c>
      <c r="C14600" s="33">
        <v>10</v>
      </c>
      <c r="D14600" s="33" t="s">
        <v>910</v>
      </c>
      <c r="E14600" s="33"/>
      <c r="F14600" s="33">
        <v>13.3</v>
      </c>
      <c r="G14600" s="33">
        <v>25</v>
      </c>
      <c r="H14600" s="33">
        <v>0</v>
      </c>
      <c r="I14600" s="33"/>
      <c r="J14600" s="33" t="s">
        <v>911</v>
      </c>
      <c r="K14600" s="33">
        <v>30</v>
      </c>
      <c r="L14600" s="33">
        <v>25</v>
      </c>
      <c r="M14600" s="33">
        <v>4</v>
      </c>
      <c r="N14600" s="33">
        <v>0</v>
      </c>
      <c r="O14600" s="33">
        <v>0</v>
      </c>
      <c r="P14600" s="33">
        <v>0</v>
      </c>
      <c r="Q14600" s="33" t="s">
        <v>459</v>
      </c>
      <c r="R14600" s="33" t="s">
        <v>459</v>
      </c>
      <c r="S14600" s="33">
        <v>0</v>
      </c>
      <c r="T14600" s="33"/>
      <c r="U14600" s="33" t="s">
        <v>455</v>
      </c>
    </row>
    <row r="14601" spans="1:21" x14ac:dyDescent="0.25">
      <c r="A14601">
        <v>2017</v>
      </c>
      <c r="B14601" s="6" t="s">
        <v>52</v>
      </c>
      <c r="C14601" s="33">
        <v>11</v>
      </c>
      <c r="D14601" s="33" t="s">
        <v>910</v>
      </c>
      <c r="E14601" s="33"/>
      <c r="F14601" s="33">
        <v>13.3</v>
      </c>
      <c r="G14601" s="33">
        <v>25</v>
      </c>
      <c r="H14601" s="33">
        <v>0</v>
      </c>
      <c r="I14601" s="33"/>
      <c r="J14601" s="33" t="s">
        <v>911</v>
      </c>
      <c r="K14601" s="33">
        <v>25</v>
      </c>
      <c r="L14601" s="33">
        <v>20</v>
      </c>
      <c r="M14601" s="33">
        <v>5</v>
      </c>
      <c r="N14601" s="33">
        <v>0</v>
      </c>
      <c r="O14601" s="33">
        <v>0</v>
      </c>
      <c r="P14601" s="33">
        <v>0</v>
      </c>
      <c r="Q14601" s="33" t="s">
        <v>459</v>
      </c>
      <c r="R14601" s="33" t="s">
        <v>459</v>
      </c>
      <c r="S14601" s="33">
        <v>0</v>
      </c>
      <c r="T14601" s="33"/>
      <c r="U14601" s="33" t="s">
        <v>455</v>
      </c>
    </row>
    <row r="14602" spans="1:21" x14ac:dyDescent="0.25">
      <c r="A14602">
        <v>2017</v>
      </c>
      <c r="B14602" s="6" t="s">
        <v>52</v>
      </c>
      <c r="C14602" s="33">
        <v>12</v>
      </c>
      <c r="D14602" s="33" t="s">
        <v>910</v>
      </c>
      <c r="E14602" s="33"/>
      <c r="F14602" s="33">
        <v>13.3</v>
      </c>
      <c r="G14602" s="33">
        <v>30</v>
      </c>
      <c r="H14602" s="33">
        <v>0</v>
      </c>
      <c r="I14602" s="33"/>
      <c r="J14602" s="33" t="s">
        <v>856</v>
      </c>
      <c r="K14602" s="33">
        <v>25</v>
      </c>
      <c r="L14602" s="33">
        <v>25</v>
      </c>
      <c r="M14602" s="33">
        <v>20</v>
      </c>
      <c r="N14602" s="33">
        <v>0</v>
      </c>
      <c r="O14602" s="33">
        <v>0</v>
      </c>
      <c r="P14602" s="33">
        <v>0</v>
      </c>
      <c r="Q14602" s="33" t="s">
        <v>459</v>
      </c>
      <c r="R14602" s="33" t="s">
        <v>459</v>
      </c>
      <c r="S14602" s="33">
        <v>10</v>
      </c>
      <c r="T14602" s="33"/>
      <c r="U14602" s="33" t="s">
        <v>455</v>
      </c>
    </row>
    <row r="14603" spans="1:21" x14ac:dyDescent="0.25">
      <c r="A14603">
        <v>2017</v>
      </c>
      <c r="B14603" s="33" t="s">
        <v>75</v>
      </c>
      <c r="C14603" s="33">
        <v>1</v>
      </c>
      <c r="D14603" s="33" t="s">
        <v>915</v>
      </c>
      <c r="E14603" s="33">
        <v>1</v>
      </c>
      <c r="F14603" s="34">
        <v>9.4512195121951219</v>
      </c>
      <c r="G14603" s="33">
        <v>8</v>
      </c>
      <c r="H14603" s="33">
        <v>0</v>
      </c>
      <c r="I14603" s="33">
        <v>252</v>
      </c>
      <c r="J14603" s="33" t="s">
        <v>799</v>
      </c>
      <c r="K14603" s="33">
        <v>32</v>
      </c>
      <c r="L14603" s="33">
        <v>27</v>
      </c>
      <c r="M14603" s="33">
        <v>34</v>
      </c>
      <c r="N14603" s="33">
        <v>0</v>
      </c>
      <c r="O14603" s="33">
        <v>0</v>
      </c>
      <c r="P14603" s="33">
        <v>15</v>
      </c>
      <c r="Q14603" s="33" t="s">
        <v>459</v>
      </c>
      <c r="R14603" s="33" t="s">
        <v>459</v>
      </c>
      <c r="S14603" s="33">
        <v>0</v>
      </c>
      <c r="T14603" s="33"/>
      <c r="U14603" s="33" t="s">
        <v>455</v>
      </c>
    </row>
    <row r="14604" spans="1:21" x14ac:dyDescent="0.25">
      <c r="A14604">
        <v>2017</v>
      </c>
      <c r="B14604" s="33" t="s">
        <v>75</v>
      </c>
      <c r="C14604" s="33">
        <v>2</v>
      </c>
      <c r="D14604" s="33" t="s">
        <v>915</v>
      </c>
      <c r="E14604" s="33"/>
      <c r="F14604" s="34">
        <v>9.4512195121951219</v>
      </c>
      <c r="G14604" s="33">
        <v>11</v>
      </c>
      <c r="H14604" s="33">
        <v>0</v>
      </c>
      <c r="I14604" s="33"/>
      <c r="J14604" s="33" t="s">
        <v>806</v>
      </c>
      <c r="K14604" s="33">
        <v>40</v>
      </c>
      <c r="L14604" s="33">
        <v>17</v>
      </c>
      <c r="M14604" s="33">
        <v>22</v>
      </c>
      <c r="N14604" s="33">
        <v>0</v>
      </c>
      <c r="O14604" s="33">
        <v>0</v>
      </c>
      <c r="P14604" s="33">
        <v>0</v>
      </c>
      <c r="Q14604" s="33" t="s">
        <v>459</v>
      </c>
      <c r="R14604" s="33" t="s">
        <v>459</v>
      </c>
      <c r="S14604" s="33">
        <v>0</v>
      </c>
      <c r="T14604" s="33"/>
      <c r="U14604" s="33" t="s">
        <v>455</v>
      </c>
    </row>
    <row r="14605" spans="1:21" x14ac:dyDescent="0.25">
      <c r="A14605">
        <v>2017</v>
      </c>
      <c r="B14605" s="33" t="s">
        <v>75</v>
      </c>
      <c r="C14605" s="33">
        <v>3</v>
      </c>
      <c r="D14605" s="33" t="s">
        <v>915</v>
      </c>
      <c r="E14605" s="33"/>
      <c r="F14605" s="34">
        <v>9.4512195121951219</v>
      </c>
      <c r="G14605" s="33">
        <v>50</v>
      </c>
      <c r="H14605" s="33">
        <v>0</v>
      </c>
      <c r="I14605" s="33"/>
      <c r="J14605" s="33" t="s">
        <v>806</v>
      </c>
      <c r="K14605" s="33">
        <v>70</v>
      </c>
      <c r="L14605" s="33">
        <v>45</v>
      </c>
      <c r="M14605" s="33">
        <v>35</v>
      </c>
      <c r="N14605" s="33">
        <v>0</v>
      </c>
      <c r="O14605" s="33">
        <v>0</v>
      </c>
      <c r="P14605" s="33">
        <v>0</v>
      </c>
      <c r="Q14605" s="33" t="s">
        <v>459</v>
      </c>
      <c r="R14605" s="33" t="s">
        <v>459</v>
      </c>
      <c r="S14605" s="33">
        <v>0</v>
      </c>
      <c r="T14605" s="33"/>
      <c r="U14605" s="33" t="s">
        <v>455</v>
      </c>
    </row>
    <row r="14606" spans="1:21" x14ac:dyDescent="0.25">
      <c r="A14606">
        <v>2017</v>
      </c>
      <c r="B14606" s="33" t="s">
        <v>75</v>
      </c>
      <c r="C14606" s="33">
        <v>4</v>
      </c>
      <c r="D14606" s="33" t="s">
        <v>915</v>
      </c>
      <c r="E14606" s="33"/>
      <c r="F14606" s="34">
        <v>9.4512195121951219</v>
      </c>
      <c r="G14606" s="33">
        <v>46</v>
      </c>
      <c r="H14606" s="33">
        <v>0</v>
      </c>
      <c r="I14606" s="33"/>
      <c r="J14606" s="33" t="s">
        <v>856</v>
      </c>
      <c r="K14606" s="33">
        <v>40</v>
      </c>
      <c r="L14606" s="33">
        <v>38</v>
      </c>
      <c r="M14606" s="33">
        <v>38</v>
      </c>
      <c r="N14606" s="33">
        <v>0</v>
      </c>
      <c r="O14606" s="33">
        <v>0</v>
      </c>
      <c r="P14606" s="33">
        <v>0</v>
      </c>
      <c r="Q14606" s="33" t="s">
        <v>459</v>
      </c>
      <c r="R14606" s="33" t="s">
        <v>459</v>
      </c>
      <c r="S14606" s="33">
        <v>0</v>
      </c>
      <c r="T14606" s="33"/>
      <c r="U14606" s="33" t="s">
        <v>455</v>
      </c>
    </row>
    <row r="14607" spans="1:21" x14ac:dyDescent="0.25">
      <c r="A14607">
        <v>2017</v>
      </c>
      <c r="B14607" s="33" t="s">
        <v>75</v>
      </c>
      <c r="C14607" s="33">
        <v>5</v>
      </c>
      <c r="D14607" s="33" t="s">
        <v>915</v>
      </c>
      <c r="E14607" s="33"/>
      <c r="F14607" s="34">
        <v>9.4512195121951219</v>
      </c>
      <c r="G14607" s="33">
        <v>9</v>
      </c>
      <c r="H14607" s="33">
        <v>0</v>
      </c>
      <c r="I14607" s="33"/>
      <c r="J14607" s="33" t="s">
        <v>799</v>
      </c>
      <c r="K14607" s="33">
        <v>9</v>
      </c>
      <c r="L14607" s="33">
        <v>5</v>
      </c>
      <c r="M14607" s="33">
        <v>9</v>
      </c>
      <c r="N14607" s="33">
        <v>5</v>
      </c>
      <c r="O14607" s="33">
        <v>0</v>
      </c>
      <c r="P14607" s="33">
        <v>0</v>
      </c>
      <c r="Q14607" s="33" t="s">
        <v>459</v>
      </c>
      <c r="R14607" s="33" t="s">
        <v>459</v>
      </c>
      <c r="S14607" s="33">
        <v>0</v>
      </c>
      <c r="T14607" s="33"/>
      <c r="U14607" s="33" t="s">
        <v>455</v>
      </c>
    </row>
    <row r="14608" spans="1:21" x14ac:dyDescent="0.25">
      <c r="A14608">
        <v>2017</v>
      </c>
      <c r="B14608" s="33" t="s">
        <v>75</v>
      </c>
      <c r="C14608" s="33">
        <v>6</v>
      </c>
      <c r="D14608" s="33" t="s">
        <v>915</v>
      </c>
      <c r="E14608" s="33"/>
      <c r="F14608" s="34">
        <v>9.4512195121951219</v>
      </c>
      <c r="G14608" s="33">
        <v>18</v>
      </c>
      <c r="H14608" s="33">
        <v>0</v>
      </c>
      <c r="I14608" s="33"/>
      <c r="J14608" s="33" t="s">
        <v>803</v>
      </c>
      <c r="K14608" s="33">
        <v>18</v>
      </c>
      <c r="L14608" s="33">
        <v>13</v>
      </c>
      <c r="M14608" s="33">
        <v>18</v>
      </c>
      <c r="N14608" s="33">
        <v>0</v>
      </c>
      <c r="O14608" s="33">
        <v>0</v>
      </c>
      <c r="P14608" s="33">
        <v>0</v>
      </c>
      <c r="Q14608" s="33" t="s">
        <v>459</v>
      </c>
      <c r="R14608" s="33" t="s">
        <v>459</v>
      </c>
      <c r="S14608" s="33">
        <v>0</v>
      </c>
      <c r="T14608" s="33"/>
      <c r="U14608" s="33" t="s">
        <v>455</v>
      </c>
    </row>
    <row r="14609" spans="1:21" x14ac:dyDescent="0.25">
      <c r="A14609">
        <v>2017</v>
      </c>
      <c r="B14609" s="33" t="s">
        <v>75</v>
      </c>
      <c r="C14609" s="33">
        <v>7</v>
      </c>
      <c r="D14609" s="33" t="s">
        <v>915</v>
      </c>
      <c r="E14609" s="33"/>
      <c r="F14609" s="34">
        <v>9.4512195121951219</v>
      </c>
      <c r="G14609" s="33">
        <v>16</v>
      </c>
      <c r="H14609" s="33">
        <v>0</v>
      </c>
      <c r="I14609" s="33"/>
      <c r="J14609" s="33" t="s">
        <v>846</v>
      </c>
      <c r="K14609" s="33">
        <v>16</v>
      </c>
      <c r="L14609" s="33">
        <v>16</v>
      </c>
      <c r="M14609" s="33">
        <v>21</v>
      </c>
      <c r="N14609" s="33">
        <v>0</v>
      </c>
      <c r="O14609" s="33">
        <v>0</v>
      </c>
      <c r="P14609" s="33">
        <v>0</v>
      </c>
      <c r="Q14609" s="33" t="s">
        <v>459</v>
      </c>
      <c r="R14609" s="33" t="s">
        <v>459</v>
      </c>
      <c r="S14609" s="33">
        <v>0</v>
      </c>
      <c r="T14609" s="33"/>
      <c r="U14609" s="33" t="s">
        <v>455</v>
      </c>
    </row>
    <row r="14610" spans="1:21" x14ac:dyDescent="0.25">
      <c r="A14610">
        <v>2017</v>
      </c>
      <c r="B14610" s="33" t="s">
        <v>75</v>
      </c>
      <c r="C14610" s="33">
        <v>8</v>
      </c>
      <c r="D14610" s="33" t="s">
        <v>915</v>
      </c>
      <c r="E14610" s="33"/>
      <c r="F14610" s="34">
        <v>9.4512195121951219</v>
      </c>
      <c r="G14610" s="33">
        <v>38</v>
      </c>
      <c r="H14610" s="33">
        <v>0</v>
      </c>
      <c r="I14610" s="33"/>
      <c r="J14610" s="33" t="s">
        <v>806</v>
      </c>
      <c r="K14610" s="33">
        <v>43</v>
      </c>
      <c r="L14610" s="33">
        <v>29</v>
      </c>
      <c r="M14610" s="33">
        <v>24</v>
      </c>
      <c r="N14610" s="33">
        <v>0</v>
      </c>
      <c r="O14610" s="33">
        <v>0</v>
      </c>
      <c r="P14610" s="33">
        <v>60</v>
      </c>
      <c r="Q14610" s="33" t="s">
        <v>459</v>
      </c>
      <c r="R14610" s="33" t="s">
        <v>459</v>
      </c>
      <c r="S14610" s="33">
        <v>0</v>
      </c>
      <c r="T14610" s="33"/>
      <c r="U14610" s="33" t="s">
        <v>455</v>
      </c>
    </row>
    <row r="14611" spans="1:21" x14ac:dyDescent="0.25">
      <c r="A14611">
        <v>2017</v>
      </c>
      <c r="B14611" s="33" t="s">
        <v>75</v>
      </c>
      <c r="C14611" s="33">
        <v>9</v>
      </c>
      <c r="D14611" s="33" t="s">
        <v>915</v>
      </c>
      <c r="E14611" s="33"/>
      <c r="F14611" s="34">
        <v>9.4512195121951219</v>
      </c>
      <c r="G14611" s="33">
        <v>18</v>
      </c>
      <c r="H14611" s="33">
        <v>0</v>
      </c>
      <c r="I14611" s="33"/>
      <c r="J14611" s="33" t="s">
        <v>806</v>
      </c>
      <c r="K14611" s="33">
        <v>50</v>
      </c>
      <c r="L14611" s="33">
        <v>45</v>
      </c>
      <c r="M14611" s="33">
        <v>20</v>
      </c>
      <c r="N14611" s="33">
        <v>5</v>
      </c>
      <c r="O14611" s="33">
        <v>0</v>
      </c>
      <c r="P14611" s="33">
        <v>70</v>
      </c>
      <c r="Q14611" s="33" t="s">
        <v>459</v>
      </c>
      <c r="R14611" s="33" t="s">
        <v>459</v>
      </c>
      <c r="S14611" s="33">
        <v>0</v>
      </c>
      <c r="T14611" s="33"/>
      <c r="U14611" s="33" t="s">
        <v>916</v>
      </c>
    </row>
    <row r="14612" spans="1:21" x14ac:dyDescent="0.25">
      <c r="A14612">
        <v>2017</v>
      </c>
      <c r="B14612" s="33" t="s">
        <v>75</v>
      </c>
      <c r="C14612" s="33">
        <v>10</v>
      </c>
      <c r="D14612" s="33" t="s">
        <v>915</v>
      </c>
      <c r="E14612" s="33"/>
      <c r="F14612" s="34">
        <v>9.4512195121951219</v>
      </c>
      <c r="G14612" s="33">
        <v>8</v>
      </c>
      <c r="H14612" s="33">
        <v>0</v>
      </c>
      <c r="I14612" s="33"/>
      <c r="J14612" s="33" t="s">
        <v>799</v>
      </c>
      <c r="K14612" s="33">
        <v>9</v>
      </c>
      <c r="L14612" s="33">
        <v>8</v>
      </c>
      <c r="M14612" s="33">
        <v>10</v>
      </c>
      <c r="N14612" s="33">
        <v>0</v>
      </c>
      <c r="O14612" s="33">
        <v>0</v>
      </c>
      <c r="P14612" s="33">
        <v>0</v>
      </c>
      <c r="Q14612" s="33" t="s">
        <v>459</v>
      </c>
      <c r="R14612" s="33" t="s">
        <v>459</v>
      </c>
      <c r="S14612" s="33">
        <v>0</v>
      </c>
      <c r="T14612" s="33"/>
      <c r="U14612" s="33" t="s">
        <v>455</v>
      </c>
    </row>
    <row r="14613" spans="1:21" x14ac:dyDescent="0.25">
      <c r="A14613">
        <v>2017</v>
      </c>
      <c r="B14613" s="33" t="s">
        <v>75</v>
      </c>
      <c r="C14613" s="33">
        <v>11</v>
      </c>
      <c r="D14613" s="33" t="s">
        <v>915</v>
      </c>
      <c r="E14613" s="33"/>
      <c r="F14613" s="34">
        <v>9.4512195121951219</v>
      </c>
      <c r="G14613" s="33">
        <v>12</v>
      </c>
      <c r="H14613" s="33">
        <v>0</v>
      </c>
      <c r="I14613" s="33"/>
      <c r="J14613" s="33" t="s">
        <v>799</v>
      </c>
      <c r="K14613" s="33">
        <v>30</v>
      </c>
      <c r="L14613" s="33">
        <v>22</v>
      </c>
      <c r="M14613" s="33">
        <v>25</v>
      </c>
      <c r="N14613" s="33">
        <v>0</v>
      </c>
      <c r="O14613" s="33">
        <v>0</v>
      </c>
      <c r="P14613" s="33">
        <v>0</v>
      </c>
      <c r="Q14613" s="33" t="s">
        <v>459</v>
      </c>
      <c r="R14613" s="33" t="s">
        <v>459</v>
      </c>
      <c r="S14613" s="33">
        <v>0</v>
      </c>
      <c r="T14613" s="33"/>
      <c r="U14613" s="33" t="s">
        <v>455</v>
      </c>
    </row>
    <row r="14614" spans="1:21" x14ac:dyDescent="0.25">
      <c r="A14614">
        <v>2017</v>
      </c>
      <c r="B14614" s="33" t="s">
        <v>75</v>
      </c>
      <c r="C14614" s="33">
        <v>12</v>
      </c>
      <c r="D14614" s="33" t="s">
        <v>915</v>
      </c>
      <c r="E14614" s="33"/>
      <c r="F14614" s="34">
        <v>9.4512195121951219</v>
      </c>
      <c r="G14614" s="33">
        <v>4</v>
      </c>
      <c r="H14614" s="33">
        <v>0</v>
      </c>
      <c r="I14614" s="33"/>
      <c r="J14614" s="33" t="s">
        <v>799</v>
      </c>
      <c r="K14614" s="33">
        <v>8</v>
      </c>
      <c r="L14614" s="33">
        <v>7</v>
      </c>
      <c r="M14614" s="33">
        <v>12</v>
      </c>
      <c r="N14614" s="33">
        <v>0</v>
      </c>
      <c r="O14614" s="33">
        <v>0</v>
      </c>
      <c r="P14614" s="33">
        <v>0</v>
      </c>
      <c r="Q14614" s="33" t="s">
        <v>459</v>
      </c>
      <c r="R14614" s="33" t="s">
        <v>459</v>
      </c>
      <c r="S14614" s="33">
        <v>0</v>
      </c>
      <c r="T14614" s="33"/>
      <c r="U14614" s="33" t="s">
        <v>455</v>
      </c>
    </row>
    <row r="14615" spans="1:21" x14ac:dyDescent="0.25">
      <c r="A14615">
        <v>2017</v>
      </c>
      <c r="B14615" s="33" t="s">
        <v>75</v>
      </c>
      <c r="C14615" s="33">
        <v>13</v>
      </c>
      <c r="D14615" s="33" t="s">
        <v>915</v>
      </c>
      <c r="E14615" s="33"/>
      <c r="F14615" s="34">
        <v>9.4512195121951219</v>
      </c>
      <c r="G14615" s="33">
        <v>4</v>
      </c>
      <c r="H14615" s="33">
        <v>0</v>
      </c>
      <c r="I14615" s="33"/>
      <c r="J14615" s="33" t="s">
        <v>803</v>
      </c>
      <c r="K14615" s="33">
        <v>8</v>
      </c>
      <c r="L14615" s="33">
        <v>4</v>
      </c>
      <c r="M14615" s="33">
        <v>5</v>
      </c>
      <c r="N14615" s="33">
        <v>0</v>
      </c>
      <c r="O14615" s="33">
        <v>0</v>
      </c>
      <c r="P14615" s="33">
        <v>0</v>
      </c>
      <c r="Q14615" s="33" t="s">
        <v>459</v>
      </c>
      <c r="R14615" s="33" t="s">
        <v>459</v>
      </c>
      <c r="S14615" s="33">
        <v>0</v>
      </c>
      <c r="T14615" s="33"/>
      <c r="U14615" s="33" t="s">
        <v>455</v>
      </c>
    </row>
    <row r="14616" spans="1:21" x14ac:dyDescent="0.25">
      <c r="A14616">
        <v>2017</v>
      </c>
      <c r="B14616" s="33" t="s">
        <v>75</v>
      </c>
      <c r="C14616" s="33">
        <v>14</v>
      </c>
      <c r="D14616" s="33" t="s">
        <v>915</v>
      </c>
      <c r="E14616" s="33"/>
      <c r="F14616" s="34">
        <v>9.4512195121951219</v>
      </c>
      <c r="G14616" s="33">
        <v>10</v>
      </c>
      <c r="H14616" s="33">
        <v>0</v>
      </c>
      <c r="I14616" s="33"/>
      <c r="J14616" s="33" t="s">
        <v>799</v>
      </c>
      <c r="K14616" s="33">
        <v>18</v>
      </c>
      <c r="L14616" s="33">
        <v>12</v>
      </c>
      <c r="M14616" s="33">
        <v>20</v>
      </c>
      <c r="N14616" s="33">
        <v>0</v>
      </c>
      <c r="O14616" s="33">
        <v>0</v>
      </c>
      <c r="P14616" s="33">
        <v>0</v>
      </c>
      <c r="Q14616" s="33" t="s">
        <v>459</v>
      </c>
      <c r="R14616" s="33" t="s">
        <v>459</v>
      </c>
      <c r="S14616" s="33">
        <v>0</v>
      </c>
      <c r="T14616" s="33"/>
      <c r="U14616" s="33" t="s">
        <v>455</v>
      </c>
    </row>
    <row r="14617" spans="1:21" x14ac:dyDescent="0.25">
      <c r="A14617">
        <v>2017</v>
      </c>
      <c r="B14617" s="33" t="s">
        <v>75</v>
      </c>
      <c r="C14617" s="33">
        <v>1</v>
      </c>
      <c r="D14617" s="33" t="s">
        <v>915</v>
      </c>
      <c r="E14617" s="33">
        <v>2</v>
      </c>
      <c r="F14617" s="34">
        <v>9.7560975609756095</v>
      </c>
      <c r="G14617" s="33">
        <v>60</v>
      </c>
      <c r="H14617" s="33">
        <v>120</v>
      </c>
      <c r="I14617" s="33">
        <v>189</v>
      </c>
      <c r="J14617" s="33" t="s">
        <v>807</v>
      </c>
      <c r="K14617" s="33">
        <v>115</v>
      </c>
      <c r="L14617" s="33">
        <v>90</v>
      </c>
      <c r="M14617" s="33">
        <v>90</v>
      </c>
      <c r="N14617" s="33">
        <v>0</v>
      </c>
      <c r="O14617" s="33">
        <v>0</v>
      </c>
      <c r="P14617" s="33">
        <v>60</v>
      </c>
      <c r="Q14617" s="33" t="s">
        <v>459</v>
      </c>
      <c r="R14617" s="33" t="s">
        <v>459</v>
      </c>
      <c r="S14617" s="33">
        <v>0</v>
      </c>
      <c r="T14617" s="33"/>
      <c r="U14617" s="33" t="s">
        <v>455</v>
      </c>
    </row>
    <row r="14618" spans="1:21" x14ac:dyDescent="0.25">
      <c r="A14618">
        <v>2017</v>
      </c>
      <c r="B14618" s="33" t="s">
        <v>75</v>
      </c>
      <c r="C14618" s="33">
        <v>2</v>
      </c>
      <c r="D14618" s="33" t="s">
        <v>915</v>
      </c>
      <c r="E14618" s="33"/>
      <c r="F14618" s="34">
        <v>9.7560975609756095</v>
      </c>
      <c r="G14618" s="33">
        <v>20</v>
      </c>
      <c r="H14618" s="33">
        <v>0</v>
      </c>
      <c r="I14618" s="33"/>
      <c r="J14618" s="33" t="s">
        <v>802</v>
      </c>
      <c r="K14618" s="33">
        <v>27</v>
      </c>
      <c r="L14618" s="33">
        <v>12</v>
      </c>
      <c r="M14618" s="33">
        <v>17</v>
      </c>
      <c r="N14618" s="33">
        <v>15</v>
      </c>
      <c r="O14618" s="33">
        <v>0</v>
      </c>
      <c r="P14618" s="33">
        <v>0</v>
      </c>
      <c r="Q14618" s="33" t="s">
        <v>459</v>
      </c>
      <c r="R14618" s="33" t="s">
        <v>459</v>
      </c>
      <c r="S14618" s="33">
        <v>0</v>
      </c>
      <c r="T14618" s="33"/>
      <c r="U14618" s="33" t="s">
        <v>455</v>
      </c>
    </row>
    <row r="14619" spans="1:21" x14ac:dyDescent="0.25">
      <c r="A14619">
        <v>2017</v>
      </c>
      <c r="B14619" s="33" t="s">
        <v>75</v>
      </c>
      <c r="C14619" s="33">
        <v>3</v>
      </c>
      <c r="D14619" s="33" t="s">
        <v>915</v>
      </c>
      <c r="E14619" s="33"/>
      <c r="F14619" s="34">
        <v>9.7560975609756095</v>
      </c>
      <c r="G14619" s="33">
        <v>20</v>
      </c>
      <c r="H14619" s="33">
        <v>0</v>
      </c>
      <c r="I14619" s="33"/>
      <c r="J14619" s="33" t="s">
        <v>806</v>
      </c>
      <c r="K14619" s="33">
        <v>24</v>
      </c>
      <c r="L14619" s="33">
        <v>15</v>
      </c>
      <c r="M14619" s="33">
        <v>18</v>
      </c>
      <c r="N14619" s="33">
        <v>0</v>
      </c>
      <c r="O14619" s="33">
        <v>0</v>
      </c>
      <c r="P14619" s="33">
        <v>0</v>
      </c>
      <c r="Q14619" s="33" t="s">
        <v>459</v>
      </c>
      <c r="R14619" s="33" t="s">
        <v>459</v>
      </c>
      <c r="S14619" s="33">
        <v>0</v>
      </c>
      <c r="T14619" s="33"/>
      <c r="U14619" s="33" t="s">
        <v>455</v>
      </c>
    </row>
    <row r="14620" spans="1:21" x14ac:dyDescent="0.25">
      <c r="A14620">
        <v>2017</v>
      </c>
      <c r="B14620" s="33" t="s">
        <v>75</v>
      </c>
      <c r="C14620" s="33">
        <v>4</v>
      </c>
      <c r="D14620" s="33" t="s">
        <v>915</v>
      </c>
      <c r="E14620" s="33"/>
      <c r="F14620" s="34">
        <v>9.7560975609756095</v>
      </c>
      <c r="G14620" s="33">
        <v>4</v>
      </c>
      <c r="H14620" s="33">
        <v>0</v>
      </c>
      <c r="I14620" s="33"/>
      <c r="J14620" s="33" t="s">
        <v>799</v>
      </c>
      <c r="K14620" s="33">
        <v>17</v>
      </c>
      <c r="L14620" s="33">
        <v>4</v>
      </c>
      <c r="M14620" s="33">
        <v>14</v>
      </c>
      <c r="N14620" s="33">
        <v>0</v>
      </c>
      <c r="O14620" s="33">
        <v>0</v>
      </c>
      <c r="P14620" s="33">
        <v>0</v>
      </c>
      <c r="Q14620" s="33" t="s">
        <v>459</v>
      </c>
      <c r="R14620" s="33" t="s">
        <v>459</v>
      </c>
      <c r="S14620" s="33">
        <v>0</v>
      </c>
      <c r="T14620" s="33"/>
      <c r="U14620" s="33" t="s">
        <v>455</v>
      </c>
    </row>
    <row r="14621" spans="1:21" x14ac:dyDescent="0.25">
      <c r="A14621">
        <v>2017</v>
      </c>
      <c r="B14621" s="33" t="s">
        <v>75</v>
      </c>
      <c r="C14621" s="33">
        <v>5</v>
      </c>
      <c r="D14621" s="33" t="s">
        <v>915</v>
      </c>
      <c r="E14621" s="33"/>
      <c r="F14621" s="34">
        <v>9.7560975609756095</v>
      </c>
      <c r="G14621" s="33">
        <v>4</v>
      </c>
      <c r="H14621" s="33">
        <v>0</v>
      </c>
      <c r="I14621" s="33"/>
      <c r="J14621" s="33" t="s">
        <v>814</v>
      </c>
      <c r="K14621" s="33">
        <v>8</v>
      </c>
      <c r="L14621" s="33">
        <v>12</v>
      </c>
      <c r="M14621" s="33">
        <v>4</v>
      </c>
      <c r="N14621" s="33">
        <v>0</v>
      </c>
      <c r="O14621" s="33">
        <v>0</v>
      </c>
      <c r="P14621" s="33">
        <v>0</v>
      </c>
      <c r="Q14621" s="33" t="s">
        <v>459</v>
      </c>
      <c r="R14621" s="33" t="s">
        <v>459</v>
      </c>
      <c r="S14621" s="33">
        <v>0</v>
      </c>
      <c r="T14621" s="33"/>
      <c r="U14621" s="33" t="s">
        <v>455</v>
      </c>
    </row>
    <row r="14622" spans="1:21" x14ac:dyDescent="0.25">
      <c r="A14622">
        <v>2017</v>
      </c>
      <c r="B14622" s="33" t="s">
        <v>75</v>
      </c>
      <c r="C14622" s="33">
        <v>6</v>
      </c>
      <c r="D14622" s="33" t="s">
        <v>915</v>
      </c>
      <c r="E14622" s="33"/>
      <c r="F14622" s="34">
        <v>9.7560975609756095</v>
      </c>
      <c r="G14622" s="33">
        <v>8</v>
      </c>
      <c r="H14622" s="33">
        <v>0</v>
      </c>
      <c r="I14622" s="33"/>
      <c r="J14622" s="33" t="s">
        <v>799</v>
      </c>
      <c r="K14622" s="33">
        <v>12</v>
      </c>
      <c r="L14622" s="33">
        <v>8</v>
      </c>
      <c r="M14622" s="33">
        <v>13</v>
      </c>
      <c r="N14622" s="33">
        <v>0</v>
      </c>
      <c r="O14622" s="33">
        <v>0</v>
      </c>
      <c r="P14622" s="33">
        <v>0</v>
      </c>
      <c r="Q14622" s="33" t="s">
        <v>459</v>
      </c>
      <c r="R14622" s="33" t="s">
        <v>459</v>
      </c>
      <c r="S14622" s="33">
        <v>0</v>
      </c>
      <c r="T14622" s="33"/>
      <c r="U14622" s="33" t="s">
        <v>455</v>
      </c>
    </row>
    <row r="14623" spans="1:21" x14ac:dyDescent="0.25">
      <c r="A14623">
        <v>2017</v>
      </c>
      <c r="B14623" s="33" t="s">
        <v>75</v>
      </c>
      <c r="C14623" s="33">
        <v>7</v>
      </c>
      <c r="D14623" s="33" t="s">
        <v>915</v>
      </c>
      <c r="E14623" s="33"/>
      <c r="F14623" s="34">
        <v>9.7560975609756095</v>
      </c>
      <c r="G14623" s="33">
        <v>15</v>
      </c>
      <c r="H14623" s="33">
        <v>0</v>
      </c>
      <c r="I14623" s="33"/>
      <c r="J14623" s="33" t="s">
        <v>806</v>
      </c>
      <c r="K14623" s="33">
        <v>20</v>
      </c>
      <c r="L14623" s="33">
        <v>16</v>
      </c>
      <c r="M14623" s="33">
        <v>6</v>
      </c>
      <c r="N14623" s="33">
        <v>0</v>
      </c>
      <c r="O14623" s="33">
        <v>0</v>
      </c>
      <c r="P14623" s="33">
        <v>0</v>
      </c>
      <c r="Q14623" s="33" t="s">
        <v>459</v>
      </c>
      <c r="R14623" s="33" t="s">
        <v>459</v>
      </c>
      <c r="S14623" s="33">
        <v>0</v>
      </c>
      <c r="T14623" s="33"/>
      <c r="U14623" s="33" t="s">
        <v>455</v>
      </c>
    </row>
    <row r="14624" spans="1:21" x14ac:dyDescent="0.25">
      <c r="A14624">
        <v>2017</v>
      </c>
      <c r="B14624" s="33" t="s">
        <v>75</v>
      </c>
      <c r="C14624" s="33">
        <v>8</v>
      </c>
      <c r="D14624" s="33" t="s">
        <v>915</v>
      </c>
      <c r="E14624" s="33"/>
      <c r="F14624" s="34">
        <v>9.7560975609756095</v>
      </c>
      <c r="G14624" s="33">
        <v>12</v>
      </c>
      <c r="H14624" s="33">
        <v>0</v>
      </c>
      <c r="I14624" s="33"/>
      <c r="J14624" s="33" t="s">
        <v>846</v>
      </c>
      <c r="K14624" s="33">
        <v>28</v>
      </c>
      <c r="L14624" s="33">
        <v>25</v>
      </c>
      <c r="M14624" s="33">
        <v>15</v>
      </c>
      <c r="N14624" s="33">
        <v>0</v>
      </c>
      <c r="O14624" s="33">
        <v>0</v>
      </c>
      <c r="P14624" s="33">
        <v>0</v>
      </c>
      <c r="Q14624" s="33" t="s">
        <v>459</v>
      </c>
      <c r="R14624" s="33" t="s">
        <v>459</v>
      </c>
      <c r="S14624" s="33">
        <v>0</v>
      </c>
      <c r="T14624" s="33"/>
      <c r="U14624" s="33" t="s">
        <v>455</v>
      </c>
    </row>
    <row r="14625" spans="1:21" x14ac:dyDescent="0.25">
      <c r="A14625">
        <v>2017</v>
      </c>
      <c r="B14625" s="33" t="s">
        <v>75</v>
      </c>
      <c r="C14625" s="33">
        <v>9</v>
      </c>
      <c r="D14625" s="33" t="s">
        <v>915</v>
      </c>
      <c r="E14625" s="33"/>
      <c r="F14625" s="34">
        <v>9.7560975609756095</v>
      </c>
      <c r="G14625" s="33">
        <v>21</v>
      </c>
      <c r="H14625" s="33">
        <v>0</v>
      </c>
      <c r="I14625" s="33"/>
      <c r="J14625" s="33" t="s">
        <v>803</v>
      </c>
      <c r="K14625" s="33">
        <v>22</v>
      </c>
      <c r="L14625" s="33">
        <v>20</v>
      </c>
      <c r="M14625" s="33">
        <v>28</v>
      </c>
      <c r="N14625" s="33">
        <v>0</v>
      </c>
      <c r="O14625" s="33">
        <v>0</v>
      </c>
      <c r="P14625" s="33">
        <v>0</v>
      </c>
      <c r="Q14625" s="33" t="s">
        <v>459</v>
      </c>
      <c r="R14625" s="33" t="s">
        <v>459</v>
      </c>
      <c r="S14625" s="33">
        <v>0</v>
      </c>
      <c r="T14625" s="33"/>
      <c r="U14625" s="33" t="s">
        <v>455</v>
      </c>
    </row>
    <row r="14626" spans="1:21" x14ac:dyDescent="0.25">
      <c r="A14626">
        <v>2017</v>
      </c>
      <c r="B14626" s="33" t="s">
        <v>75</v>
      </c>
      <c r="C14626" s="33">
        <v>10</v>
      </c>
      <c r="D14626" s="33" t="s">
        <v>915</v>
      </c>
      <c r="E14626" s="33"/>
      <c r="F14626" s="34">
        <v>9.7560975609756095</v>
      </c>
      <c r="G14626" s="33">
        <v>25</v>
      </c>
      <c r="H14626" s="33">
        <v>0</v>
      </c>
      <c r="I14626" s="33"/>
      <c r="J14626" s="33" t="s">
        <v>807</v>
      </c>
      <c r="K14626" s="33">
        <v>25</v>
      </c>
      <c r="L14626" s="33">
        <v>25</v>
      </c>
      <c r="M14626" s="33">
        <v>40</v>
      </c>
      <c r="N14626" s="33">
        <v>24</v>
      </c>
      <c r="O14626" s="33">
        <v>0</v>
      </c>
      <c r="P14626" s="33">
        <v>0</v>
      </c>
      <c r="Q14626" s="33" t="s">
        <v>459</v>
      </c>
      <c r="R14626" s="33" t="s">
        <v>459</v>
      </c>
      <c r="S14626" s="33">
        <v>0</v>
      </c>
      <c r="T14626" s="33"/>
      <c r="U14626" s="33" t="s">
        <v>455</v>
      </c>
    </row>
    <row r="14627" spans="1:21" x14ac:dyDescent="0.25">
      <c r="A14627">
        <v>2017</v>
      </c>
      <c r="B14627" s="6" t="s">
        <v>63</v>
      </c>
      <c r="C14627" s="33">
        <v>1</v>
      </c>
      <c r="D14627" s="33" t="s">
        <v>915</v>
      </c>
      <c r="E14627" s="33">
        <v>1</v>
      </c>
      <c r="F14627" s="34">
        <v>11.585365853658537</v>
      </c>
      <c r="G14627" s="33">
        <v>5</v>
      </c>
      <c r="H14627" s="33">
        <v>0</v>
      </c>
      <c r="I14627" s="33">
        <v>147</v>
      </c>
      <c r="J14627" s="33" t="s">
        <v>803</v>
      </c>
      <c r="K14627" s="33">
        <v>20</v>
      </c>
      <c r="L14627" s="33">
        <v>12</v>
      </c>
      <c r="M14627" s="33">
        <v>80</v>
      </c>
      <c r="N14627" s="33">
        <v>0</v>
      </c>
      <c r="O14627" s="33">
        <v>0</v>
      </c>
      <c r="P14627" s="33">
        <v>30</v>
      </c>
      <c r="Q14627" s="33" t="s">
        <v>459</v>
      </c>
      <c r="R14627" s="33" t="s">
        <v>459</v>
      </c>
      <c r="S14627" s="33">
        <v>0</v>
      </c>
      <c r="T14627" s="33"/>
      <c r="U14627" s="33" t="s">
        <v>455</v>
      </c>
    </row>
    <row r="14628" spans="1:21" x14ac:dyDescent="0.25">
      <c r="A14628">
        <v>2017</v>
      </c>
      <c r="B14628" s="6" t="s">
        <v>63</v>
      </c>
      <c r="C14628" s="33">
        <v>2</v>
      </c>
      <c r="D14628" s="33" t="s">
        <v>915</v>
      </c>
      <c r="E14628" s="33"/>
      <c r="F14628" s="34">
        <v>11.585365853658537</v>
      </c>
      <c r="G14628" s="33">
        <v>7</v>
      </c>
      <c r="H14628" s="33">
        <v>0</v>
      </c>
      <c r="I14628" s="33"/>
      <c r="J14628" s="33" t="s">
        <v>799</v>
      </c>
      <c r="K14628" s="33">
        <v>8</v>
      </c>
      <c r="L14628" s="33">
        <v>8</v>
      </c>
      <c r="M14628" s="33">
        <v>13</v>
      </c>
      <c r="N14628" s="33">
        <v>0</v>
      </c>
      <c r="O14628" s="33">
        <v>0</v>
      </c>
      <c r="P14628" s="33">
        <v>0</v>
      </c>
      <c r="Q14628" s="33" t="s">
        <v>459</v>
      </c>
      <c r="R14628" s="33" t="s">
        <v>459</v>
      </c>
      <c r="S14628" s="33">
        <v>0</v>
      </c>
      <c r="T14628" s="33"/>
      <c r="U14628" s="33" t="s">
        <v>455</v>
      </c>
    </row>
    <row r="14629" spans="1:21" x14ac:dyDescent="0.25">
      <c r="A14629">
        <v>2017</v>
      </c>
      <c r="B14629" s="6" t="s">
        <v>63</v>
      </c>
      <c r="C14629" s="33">
        <v>3</v>
      </c>
      <c r="D14629" s="33" t="s">
        <v>915</v>
      </c>
      <c r="E14629" s="33"/>
      <c r="F14629" s="34">
        <v>11.585365853658537</v>
      </c>
      <c r="G14629" s="33">
        <v>18</v>
      </c>
      <c r="H14629" s="33">
        <v>0</v>
      </c>
      <c r="I14629" s="33"/>
      <c r="J14629" s="33" t="s">
        <v>846</v>
      </c>
      <c r="K14629" s="33">
        <v>35</v>
      </c>
      <c r="L14629" s="33">
        <v>28</v>
      </c>
      <c r="M14629" s="33">
        <v>35</v>
      </c>
      <c r="N14629" s="33">
        <v>0</v>
      </c>
      <c r="O14629" s="33">
        <v>0</v>
      </c>
      <c r="P14629" s="33">
        <v>30</v>
      </c>
      <c r="Q14629" s="33" t="s">
        <v>459</v>
      </c>
      <c r="R14629" s="33" t="s">
        <v>459</v>
      </c>
      <c r="S14629" s="33">
        <v>0</v>
      </c>
      <c r="T14629" s="33"/>
      <c r="U14629" s="33" t="s">
        <v>455</v>
      </c>
    </row>
    <row r="14630" spans="1:21" x14ac:dyDescent="0.25">
      <c r="A14630">
        <v>2017</v>
      </c>
      <c r="B14630" s="6" t="s">
        <v>63</v>
      </c>
      <c r="C14630" s="33">
        <v>4</v>
      </c>
      <c r="D14630" s="33" t="s">
        <v>915</v>
      </c>
      <c r="E14630" s="33"/>
      <c r="F14630" s="34">
        <v>11.585365853658537</v>
      </c>
      <c r="G14630" s="33">
        <v>5</v>
      </c>
      <c r="H14630" s="33">
        <v>0</v>
      </c>
      <c r="I14630" s="33"/>
      <c r="J14630" s="33" t="s">
        <v>799</v>
      </c>
      <c r="K14630" s="33">
        <v>10</v>
      </c>
      <c r="L14630" s="33">
        <v>8</v>
      </c>
      <c r="M14630" s="33">
        <v>15</v>
      </c>
      <c r="N14630" s="33">
        <v>0</v>
      </c>
      <c r="O14630" s="33">
        <v>0</v>
      </c>
      <c r="P14630" s="33">
        <v>0</v>
      </c>
      <c r="Q14630" s="33" t="s">
        <v>459</v>
      </c>
      <c r="R14630" s="33" t="s">
        <v>459</v>
      </c>
      <c r="S14630" s="33">
        <v>0</v>
      </c>
      <c r="T14630" s="33"/>
      <c r="U14630" s="33" t="s">
        <v>455</v>
      </c>
    </row>
    <row r="14631" spans="1:21" x14ac:dyDescent="0.25">
      <c r="A14631">
        <v>2017</v>
      </c>
      <c r="B14631" s="6" t="s">
        <v>63</v>
      </c>
      <c r="C14631" s="33">
        <v>5</v>
      </c>
      <c r="D14631" s="33" t="s">
        <v>915</v>
      </c>
      <c r="E14631" s="33"/>
      <c r="F14631" s="34">
        <v>11.585365853658537</v>
      </c>
      <c r="G14631" s="33">
        <v>8</v>
      </c>
      <c r="H14631" s="33">
        <v>0</v>
      </c>
      <c r="I14631" s="33"/>
      <c r="J14631" s="33" t="s">
        <v>807</v>
      </c>
      <c r="K14631" s="33">
        <v>24</v>
      </c>
      <c r="L14631" s="33">
        <v>21</v>
      </c>
      <c r="M14631" s="33">
        <v>12</v>
      </c>
      <c r="N14631" s="33">
        <v>0</v>
      </c>
      <c r="O14631" s="33">
        <v>0</v>
      </c>
      <c r="P14631" s="33">
        <v>0</v>
      </c>
      <c r="Q14631" s="33" t="s">
        <v>459</v>
      </c>
      <c r="R14631" s="33" t="s">
        <v>459</v>
      </c>
      <c r="S14631" s="33">
        <v>0</v>
      </c>
      <c r="T14631" s="33"/>
      <c r="U14631" s="33" t="s">
        <v>455</v>
      </c>
    </row>
    <row r="14632" spans="1:21" x14ac:dyDescent="0.25">
      <c r="A14632">
        <v>2017</v>
      </c>
      <c r="B14632" s="6" t="s">
        <v>63</v>
      </c>
      <c r="C14632" s="33">
        <v>6</v>
      </c>
      <c r="D14632" s="33" t="s">
        <v>915</v>
      </c>
      <c r="E14632" s="33"/>
      <c r="F14632" s="34">
        <v>11.585365853658537</v>
      </c>
      <c r="G14632" s="33">
        <v>6</v>
      </c>
      <c r="H14632" s="33">
        <v>0</v>
      </c>
      <c r="I14632" s="33"/>
      <c r="J14632" s="33" t="s">
        <v>799</v>
      </c>
      <c r="K14632" s="33">
        <v>25</v>
      </c>
      <c r="L14632" s="33">
        <v>13</v>
      </c>
      <c r="M14632" s="33">
        <v>18</v>
      </c>
      <c r="N14632" s="33">
        <v>0</v>
      </c>
      <c r="O14632" s="33">
        <v>0</v>
      </c>
      <c r="P14632" s="33">
        <v>0</v>
      </c>
      <c r="Q14632" s="33" t="s">
        <v>459</v>
      </c>
      <c r="R14632" s="33" t="s">
        <v>459</v>
      </c>
      <c r="S14632" s="33">
        <v>0</v>
      </c>
      <c r="T14632" s="33"/>
      <c r="U14632" s="33" t="s">
        <v>455</v>
      </c>
    </row>
    <row r="14633" spans="1:21" x14ac:dyDescent="0.25">
      <c r="A14633">
        <v>2017</v>
      </c>
      <c r="B14633" s="6" t="s">
        <v>63</v>
      </c>
      <c r="C14633" s="33">
        <v>7</v>
      </c>
      <c r="D14633" s="33" t="s">
        <v>915</v>
      </c>
      <c r="E14633" s="33"/>
      <c r="F14633" s="34">
        <v>11.585365853658537</v>
      </c>
      <c r="G14633" s="33">
        <v>4</v>
      </c>
      <c r="H14633" s="33">
        <v>0</v>
      </c>
      <c r="I14633" s="33"/>
      <c r="J14633" s="33" t="s">
        <v>799</v>
      </c>
      <c r="K14633" s="33">
        <v>13</v>
      </c>
      <c r="L14633" s="33">
        <v>10</v>
      </c>
      <c r="M14633" s="33">
        <v>12</v>
      </c>
      <c r="N14633" s="33">
        <v>0</v>
      </c>
      <c r="O14633" s="33">
        <v>5</v>
      </c>
      <c r="P14633" s="33">
        <v>40</v>
      </c>
      <c r="Q14633" s="33" t="s">
        <v>459</v>
      </c>
      <c r="R14633" s="33" t="s">
        <v>459</v>
      </c>
      <c r="S14633" s="33">
        <v>0</v>
      </c>
      <c r="T14633" s="33"/>
      <c r="U14633" s="33" t="s">
        <v>455</v>
      </c>
    </row>
    <row r="14634" spans="1:21" x14ac:dyDescent="0.25">
      <c r="A14634">
        <v>2017</v>
      </c>
      <c r="B14634" s="6" t="s">
        <v>63</v>
      </c>
      <c r="C14634" s="33">
        <v>8</v>
      </c>
      <c r="D14634" s="33" t="s">
        <v>915</v>
      </c>
      <c r="E14634" s="33"/>
      <c r="F14634" s="34">
        <v>11.585365853658537</v>
      </c>
      <c r="G14634" s="33">
        <v>3</v>
      </c>
      <c r="H14634" s="33">
        <v>0</v>
      </c>
      <c r="I14634" s="33"/>
      <c r="J14634" s="33" t="s">
        <v>807</v>
      </c>
      <c r="K14634" s="33">
        <v>14</v>
      </c>
      <c r="L14634" s="33">
        <v>11</v>
      </c>
      <c r="M14634" s="33">
        <v>9</v>
      </c>
      <c r="N14634" s="33">
        <v>0</v>
      </c>
      <c r="O14634" s="33">
        <v>0</v>
      </c>
      <c r="P14634" s="33">
        <v>70</v>
      </c>
      <c r="Q14634" s="33" t="s">
        <v>459</v>
      </c>
      <c r="R14634" s="33" t="s">
        <v>459</v>
      </c>
      <c r="S14634" s="33">
        <v>0</v>
      </c>
      <c r="T14634" s="33"/>
      <c r="U14634" s="33" t="s">
        <v>455</v>
      </c>
    </row>
    <row r="14635" spans="1:21" x14ac:dyDescent="0.25">
      <c r="A14635">
        <v>2017</v>
      </c>
      <c r="B14635" s="6" t="s">
        <v>63</v>
      </c>
      <c r="C14635" s="33">
        <v>9</v>
      </c>
      <c r="D14635" s="33" t="s">
        <v>915</v>
      </c>
      <c r="E14635" s="33"/>
      <c r="F14635" s="34">
        <v>11.585365853658537</v>
      </c>
      <c r="G14635" s="33">
        <v>3</v>
      </c>
      <c r="H14635" s="33">
        <v>0</v>
      </c>
      <c r="I14635" s="33"/>
      <c r="J14635" s="33" t="s">
        <v>807</v>
      </c>
      <c r="K14635" s="33">
        <v>8</v>
      </c>
      <c r="L14635" s="33">
        <v>6</v>
      </c>
      <c r="M14635" s="33">
        <v>3</v>
      </c>
      <c r="N14635" s="33">
        <v>0</v>
      </c>
      <c r="O14635" s="33">
        <v>0</v>
      </c>
      <c r="P14635" s="33">
        <v>0</v>
      </c>
      <c r="Q14635" s="33" t="s">
        <v>459</v>
      </c>
      <c r="R14635" s="33" t="s">
        <v>459</v>
      </c>
      <c r="S14635" s="33">
        <v>0</v>
      </c>
      <c r="T14635" s="33"/>
      <c r="U14635" s="33" t="s">
        <v>455</v>
      </c>
    </row>
    <row r="14636" spans="1:21" x14ac:dyDescent="0.25">
      <c r="A14636">
        <v>2017</v>
      </c>
      <c r="B14636" s="6" t="s">
        <v>63</v>
      </c>
      <c r="C14636" s="33">
        <v>10</v>
      </c>
      <c r="D14636" s="33" t="s">
        <v>915</v>
      </c>
      <c r="E14636" s="33"/>
      <c r="F14636" s="34">
        <v>11.585365853658537</v>
      </c>
      <c r="G14636" s="33">
        <v>6</v>
      </c>
      <c r="H14636" s="33">
        <v>0</v>
      </c>
      <c r="I14636" s="33"/>
      <c r="J14636" s="33" t="s">
        <v>799</v>
      </c>
      <c r="K14636" s="33">
        <v>12</v>
      </c>
      <c r="L14636" s="33">
        <v>12</v>
      </c>
      <c r="M14636" s="33">
        <v>30</v>
      </c>
      <c r="N14636" s="33">
        <v>0</v>
      </c>
      <c r="O14636" s="33">
        <v>0</v>
      </c>
      <c r="P14636" s="33">
        <v>0</v>
      </c>
      <c r="Q14636" s="33" t="s">
        <v>459</v>
      </c>
      <c r="R14636" s="33" t="s">
        <v>459</v>
      </c>
      <c r="S14636" s="33">
        <v>0</v>
      </c>
      <c r="T14636" s="33"/>
      <c r="U14636" s="33" t="s">
        <v>455</v>
      </c>
    </row>
    <row r="14637" spans="1:21" x14ac:dyDescent="0.25">
      <c r="A14637">
        <v>2017</v>
      </c>
      <c r="B14637" s="6" t="s">
        <v>63</v>
      </c>
      <c r="C14637" s="33">
        <v>11</v>
      </c>
      <c r="D14637" s="33" t="s">
        <v>915</v>
      </c>
      <c r="E14637" s="33"/>
      <c r="F14637" s="34">
        <v>11.585365853658537</v>
      </c>
      <c r="G14637" s="33">
        <v>2</v>
      </c>
      <c r="H14637" s="33">
        <v>0</v>
      </c>
      <c r="I14637" s="33"/>
      <c r="J14637" s="33" t="s">
        <v>803</v>
      </c>
      <c r="K14637" s="33">
        <v>5</v>
      </c>
      <c r="L14637" s="33">
        <v>3</v>
      </c>
      <c r="M14637" s="33">
        <v>6</v>
      </c>
      <c r="N14637" s="33">
        <v>0</v>
      </c>
      <c r="O14637" s="33">
        <v>0</v>
      </c>
      <c r="P14637" s="33">
        <v>0</v>
      </c>
      <c r="Q14637" s="33" t="s">
        <v>459</v>
      </c>
      <c r="R14637" s="33" t="s">
        <v>459</v>
      </c>
      <c r="S14637" s="33">
        <v>0</v>
      </c>
      <c r="T14637" s="33"/>
      <c r="U14637" s="33" t="s">
        <v>455</v>
      </c>
    </row>
    <row r="14638" spans="1:21" x14ac:dyDescent="0.25">
      <c r="A14638">
        <v>2017</v>
      </c>
      <c r="B14638" s="6" t="s">
        <v>63</v>
      </c>
      <c r="C14638" s="33">
        <v>12</v>
      </c>
      <c r="D14638" s="33" t="s">
        <v>915</v>
      </c>
      <c r="E14638" s="33"/>
      <c r="F14638" s="34">
        <v>11.585365853658537</v>
      </c>
      <c r="G14638" s="33">
        <v>3</v>
      </c>
      <c r="H14638" s="33">
        <v>0</v>
      </c>
      <c r="I14638" s="33"/>
      <c r="J14638" s="33" t="s">
        <v>807</v>
      </c>
      <c r="K14638" s="33">
        <v>4</v>
      </c>
      <c r="L14638" s="33">
        <v>3</v>
      </c>
      <c r="M14638" s="33">
        <v>7</v>
      </c>
      <c r="N14638" s="33">
        <v>0</v>
      </c>
      <c r="O14638" s="33">
        <v>0</v>
      </c>
      <c r="P14638" s="33">
        <v>0</v>
      </c>
      <c r="Q14638" s="33" t="s">
        <v>459</v>
      </c>
      <c r="R14638" s="33" t="s">
        <v>459</v>
      </c>
      <c r="S14638" s="33">
        <v>0</v>
      </c>
      <c r="T14638" s="33"/>
      <c r="U14638" s="33" t="s">
        <v>455</v>
      </c>
    </row>
    <row r="14639" spans="1:21" x14ac:dyDescent="0.25">
      <c r="A14639">
        <v>2017</v>
      </c>
      <c r="B14639" s="6" t="s">
        <v>68</v>
      </c>
      <c r="C14639" s="33">
        <v>1</v>
      </c>
      <c r="D14639" s="33" t="s">
        <v>915</v>
      </c>
      <c r="E14639" s="33"/>
      <c r="F14639" s="34">
        <v>18.597560975609756</v>
      </c>
      <c r="G14639" s="33">
        <v>5</v>
      </c>
      <c r="H14639" s="33">
        <v>0</v>
      </c>
      <c r="I14639" s="33">
        <v>216</v>
      </c>
      <c r="J14639" s="33" t="s">
        <v>846</v>
      </c>
      <c r="K14639" s="33">
        <v>8</v>
      </c>
      <c r="L14639" s="33">
        <v>8</v>
      </c>
      <c r="M14639" s="33">
        <v>7</v>
      </c>
      <c r="N14639" s="33">
        <v>0</v>
      </c>
      <c r="O14639" s="33">
        <v>0</v>
      </c>
      <c r="P14639" s="33">
        <v>0</v>
      </c>
      <c r="Q14639" s="33" t="s">
        <v>459</v>
      </c>
      <c r="R14639" s="33" t="s">
        <v>459</v>
      </c>
      <c r="S14639" s="33">
        <v>0</v>
      </c>
      <c r="T14639" s="33"/>
      <c r="U14639" s="33" t="s">
        <v>455</v>
      </c>
    </row>
    <row r="14640" spans="1:21" x14ac:dyDescent="0.25">
      <c r="A14640">
        <v>2017</v>
      </c>
      <c r="B14640" s="6" t="s">
        <v>68</v>
      </c>
      <c r="C14640" s="33">
        <v>2</v>
      </c>
      <c r="D14640" s="33" t="s">
        <v>915</v>
      </c>
      <c r="E14640" s="33"/>
      <c r="F14640" s="34">
        <v>18.597560975609756</v>
      </c>
      <c r="G14640" s="33">
        <v>15</v>
      </c>
      <c r="H14640" s="33">
        <v>0</v>
      </c>
      <c r="I14640" s="33"/>
      <c r="J14640" s="33" t="s">
        <v>911</v>
      </c>
      <c r="K14640" s="33">
        <v>45</v>
      </c>
      <c r="L14640" s="33">
        <v>12</v>
      </c>
      <c r="M14640" s="33">
        <v>32</v>
      </c>
      <c r="N14640" s="33">
        <v>0</v>
      </c>
      <c r="O14640" s="33">
        <v>0</v>
      </c>
      <c r="P14640" s="33">
        <v>0</v>
      </c>
      <c r="Q14640" s="33" t="s">
        <v>459</v>
      </c>
      <c r="R14640" s="33" t="s">
        <v>459</v>
      </c>
      <c r="S14640" s="33">
        <v>0</v>
      </c>
      <c r="T14640" s="33"/>
      <c r="U14640" s="33" t="s">
        <v>917</v>
      </c>
    </row>
    <row r="14641" spans="1:21" x14ac:dyDescent="0.25">
      <c r="A14641">
        <v>2017</v>
      </c>
      <c r="B14641" s="6" t="s">
        <v>68</v>
      </c>
      <c r="C14641" s="33">
        <v>3</v>
      </c>
      <c r="D14641" s="33" t="s">
        <v>915</v>
      </c>
      <c r="E14641" s="33"/>
      <c r="F14641" s="34">
        <v>18.597560975609756</v>
      </c>
      <c r="G14641" s="33">
        <v>35</v>
      </c>
      <c r="H14641" s="33">
        <v>0</v>
      </c>
      <c r="I14641" s="33"/>
      <c r="J14641" s="33" t="s">
        <v>846</v>
      </c>
      <c r="K14641" s="33">
        <v>35</v>
      </c>
      <c r="L14641" s="33">
        <v>25</v>
      </c>
      <c r="M14641" s="33">
        <v>40</v>
      </c>
      <c r="N14641" s="33">
        <v>0</v>
      </c>
      <c r="O14641" s="33">
        <v>0</v>
      </c>
      <c r="P14641" s="33">
        <v>0</v>
      </c>
      <c r="Q14641" s="33" t="s">
        <v>459</v>
      </c>
      <c r="R14641" s="33" t="s">
        <v>459</v>
      </c>
      <c r="S14641" s="33">
        <v>0</v>
      </c>
      <c r="T14641" s="33"/>
      <c r="U14641" s="33" t="s">
        <v>918</v>
      </c>
    </row>
    <row r="14642" spans="1:21" x14ac:dyDescent="0.25">
      <c r="A14642">
        <v>2017</v>
      </c>
      <c r="B14642" s="6" t="s">
        <v>68</v>
      </c>
      <c r="C14642" s="33">
        <v>4</v>
      </c>
      <c r="D14642" s="33" t="s">
        <v>915</v>
      </c>
      <c r="E14642" s="33"/>
      <c r="F14642" s="34">
        <v>18.597560975609756</v>
      </c>
      <c r="G14642" s="33">
        <v>22</v>
      </c>
      <c r="H14642" s="33">
        <v>0</v>
      </c>
      <c r="I14642" s="33"/>
      <c r="J14642" s="33" t="s">
        <v>911</v>
      </c>
      <c r="K14642" s="33">
        <v>25</v>
      </c>
      <c r="L14642" s="33">
        <v>22</v>
      </c>
      <c r="M14642" s="33">
        <v>33</v>
      </c>
      <c r="N14642" s="33">
        <v>0</v>
      </c>
      <c r="O14642" s="33">
        <v>0</v>
      </c>
      <c r="P14642" s="33">
        <v>0</v>
      </c>
      <c r="Q14642" s="33" t="s">
        <v>459</v>
      </c>
      <c r="R14642" s="33" t="s">
        <v>459</v>
      </c>
      <c r="S14642" s="33">
        <v>0</v>
      </c>
      <c r="T14642" s="33"/>
      <c r="U14642" s="33" t="s">
        <v>455</v>
      </c>
    </row>
    <row r="14643" spans="1:21" x14ac:dyDescent="0.25">
      <c r="A14643">
        <v>2017</v>
      </c>
      <c r="B14643" s="6" t="s">
        <v>68</v>
      </c>
      <c r="C14643" s="33">
        <v>5</v>
      </c>
      <c r="D14643" s="33" t="s">
        <v>915</v>
      </c>
      <c r="E14643" s="33"/>
      <c r="F14643" s="34">
        <v>18.597560975609756</v>
      </c>
      <c r="G14643" s="33">
        <v>25</v>
      </c>
      <c r="H14643" s="33">
        <v>0</v>
      </c>
      <c r="I14643" s="33"/>
      <c r="J14643" s="33" t="s">
        <v>846</v>
      </c>
      <c r="K14643" s="33">
        <v>25</v>
      </c>
      <c r="L14643" s="33">
        <v>20</v>
      </c>
      <c r="M14643" s="33">
        <v>23</v>
      </c>
      <c r="N14643" s="33">
        <v>0</v>
      </c>
      <c r="O14643" s="33">
        <v>0</v>
      </c>
      <c r="P14643" s="33">
        <v>0</v>
      </c>
      <c r="Q14643" s="33" t="s">
        <v>459</v>
      </c>
      <c r="R14643" s="33" t="s">
        <v>459</v>
      </c>
      <c r="S14643" s="33">
        <v>30</v>
      </c>
      <c r="T14643" s="33"/>
      <c r="U14643" s="33" t="s">
        <v>455</v>
      </c>
    </row>
    <row r="14644" spans="1:21" x14ac:dyDescent="0.25">
      <c r="A14644">
        <v>2017</v>
      </c>
      <c r="B14644" s="6" t="s">
        <v>68</v>
      </c>
      <c r="C14644" s="33">
        <v>6</v>
      </c>
      <c r="D14644" s="33" t="s">
        <v>915</v>
      </c>
      <c r="E14644" s="33"/>
      <c r="F14644" s="34">
        <v>18.597560975609756</v>
      </c>
      <c r="G14644" s="33">
        <v>2</v>
      </c>
      <c r="H14644" s="33">
        <v>0</v>
      </c>
      <c r="I14644" s="33"/>
      <c r="J14644" s="33" t="s">
        <v>830</v>
      </c>
      <c r="K14644" s="33">
        <v>6</v>
      </c>
      <c r="L14644" s="33">
        <v>5</v>
      </c>
      <c r="M14644" s="33">
        <v>5</v>
      </c>
      <c r="N14644" s="33">
        <v>0</v>
      </c>
      <c r="O14644" s="33">
        <v>0</v>
      </c>
      <c r="P14644" s="33">
        <v>60</v>
      </c>
      <c r="Q14644" s="33" t="s">
        <v>459</v>
      </c>
      <c r="R14644" s="33" t="s">
        <v>459</v>
      </c>
      <c r="S14644" s="33">
        <v>0</v>
      </c>
      <c r="T14644" s="33"/>
      <c r="U14644" s="33" t="s">
        <v>455</v>
      </c>
    </row>
    <row r="14645" spans="1:21" x14ac:dyDescent="0.25">
      <c r="A14645">
        <v>2017</v>
      </c>
      <c r="B14645" s="6" t="s">
        <v>68</v>
      </c>
      <c r="C14645" s="33">
        <v>7</v>
      </c>
      <c r="D14645" s="33" t="s">
        <v>915</v>
      </c>
      <c r="E14645" s="33"/>
      <c r="F14645" s="34">
        <v>18.597560975609756</v>
      </c>
      <c r="G14645" s="33">
        <v>22</v>
      </c>
      <c r="H14645" s="33">
        <v>0</v>
      </c>
      <c r="I14645" s="33"/>
      <c r="J14645" s="33" t="s">
        <v>846</v>
      </c>
      <c r="K14645" s="33">
        <v>115</v>
      </c>
      <c r="L14645" s="33">
        <v>110</v>
      </c>
      <c r="M14645" s="33">
        <v>75</v>
      </c>
      <c r="N14645" s="33">
        <v>0</v>
      </c>
      <c r="O14645" s="33">
        <v>0</v>
      </c>
      <c r="P14645" s="33">
        <v>0</v>
      </c>
      <c r="Q14645" s="33" t="s">
        <v>459</v>
      </c>
      <c r="R14645" s="33" t="s">
        <v>459</v>
      </c>
      <c r="S14645" s="33">
        <v>0</v>
      </c>
      <c r="T14645" s="33"/>
      <c r="U14645" s="33" t="s">
        <v>455</v>
      </c>
    </row>
    <row r="14646" spans="1:21" x14ac:dyDescent="0.25">
      <c r="A14646">
        <v>2017</v>
      </c>
      <c r="B14646" s="6" t="s">
        <v>68</v>
      </c>
      <c r="C14646" s="33">
        <v>8</v>
      </c>
      <c r="D14646" s="33" t="s">
        <v>915</v>
      </c>
      <c r="E14646" s="33"/>
      <c r="F14646" s="34">
        <v>18.597560975609756</v>
      </c>
      <c r="G14646" s="33">
        <v>8</v>
      </c>
      <c r="H14646" s="33">
        <v>0</v>
      </c>
      <c r="I14646" s="33"/>
      <c r="J14646" s="33" t="s">
        <v>815</v>
      </c>
      <c r="K14646" s="33">
        <v>10</v>
      </c>
      <c r="L14646" s="33">
        <v>8</v>
      </c>
      <c r="M14646" s="33">
        <v>9</v>
      </c>
      <c r="N14646" s="33">
        <v>0</v>
      </c>
      <c r="O14646" s="33">
        <v>0</v>
      </c>
      <c r="P14646" s="33">
        <v>0</v>
      </c>
      <c r="Q14646" s="33" t="s">
        <v>459</v>
      </c>
      <c r="R14646" s="33" t="s">
        <v>459</v>
      </c>
      <c r="S14646" s="33">
        <v>0</v>
      </c>
      <c r="T14646" s="33"/>
      <c r="U14646" s="33" t="s">
        <v>455</v>
      </c>
    </row>
    <row r="14647" spans="1:21" x14ac:dyDescent="0.25">
      <c r="A14647">
        <v>2017</v>
      </c>
      <c r="B14647" s="6" t="s">
        <v>68</v>
      </c>
      <c r="C14647" s="33">
        <v>9</v>
      </c>
      <c r="D14647" s="33" t="s">
        <v>915</v>
      </c>
      <c r="E14647" s="33"/>
      <c r="F14647" s="34">
        <v>18.597560975609756</v>
      </c>
      <c r="G14647" s="33">
        <v>13</v>
      </c>
      <c r="H14647" s="33">
        <v>0</v>
      </c>
      <c r="I14647" s="33"/>
      <c r="J14647" s="33" t="s">
        <v>803</v>
      </c>
      <c r="K14647" s="33">
        <v>22</v>
      </c>
      <c r="L14647" s="33">
        <v>15</v>
      </c>
      <c r="M14647" s="33">
        <v>17</v>
      </c>
      <c r="N14647" s="33">
        <v>0</v>
      </c>
      <c r="O14647" s="33">
        <v>0</v>
      </c>
      <c r="P14647" s="33">
        <v>0</v>
      </c>
      <c r="Q14647" s="33" t="s">
        <v>459</v>
      </c>
      <c r="R14647" s="33" t="s">
        <v>459</v>
      </c>
      <c r="S14647" s="33">
        <v>0</v>
      </c>
      <c r="T14647" s="33"/>
      <c r="U14647" s="33" t="s">
        <v>455</v>
      </c>
    </row>
    <row r="14648" spans="1:21" x14ac:dyDescent="0.25">
      <c r="A14648">
        <v>2017</v>
      </c>
      <c r="B14648" s="6" t="s">
        <v>68</v>
      </c>
      <c r="C14648" s="33">
        <v>10</v>
      </c>
      <c r="D14648" s="33" t="s">
        <v>915</v>
      </c>
      <c r="E14648" s="33"/>
      <c r="F14648" s="34">
        <v>18.597560975609756</v>
      </c>
      <c r="G14648" s="33">
        <v>8</v>
      </c>
      <c r="H14648" s="33">
        <v>0</v>
      </c>
      <c r="I14648" s="33"/>
      <c r="J14648" s="33" t="s">
        <v>830</v>
      </c>
      <c r="K14648" s="33">
        <v>12</v>
      </c>
      <c r="L14648" s="33">
        <v>10</v>
      </c>
      <c r="M14648" s="33">
        <v>9</v>
      </c>
      <c r="N14648" s="33">
        <v>0</v>
      </c>
      <c r="O14648" s="33">
        <v>0</v>
      </c>
      <c r="P14648" s="33">
        <v>0</v>
      </c>
      <c r="Q14648" s="33" t="s">
        <v>459</v>
      </c>
      <c r="R14648" s="33" t="s">
        <v>459</v>
      </c>
      <c r="S14648" s="33">
        <v>0</v>
      </c>
      <c r="T14648" s="33"/>
      <c r="U14648" s="33" t="s">
        <v>455</v>
      </c>
    </row>
    <row r="14649" spans="1:21" x14ac:dyDescent="0.25">
      <c r="A14649">
        <v>2017</v>
      </c>
      <c r="B14649" s="6" t="s">
        <v>68</v>
      </c>
      <c r="C14649" s="33">
        <v>11</v>
      </c>
      <c r="D14649" s="33" t="s">
        <v>915</v>
      </c>
      <c r="E14649" s="33"/>
      <c r="F14649" s="34">
        <v>18.597560975609756</v>
      </c>
      <c r="G14649" s="33">
        <v>4</v>
      </c>
      <c r="H14649" s="33">
        <v>0</v>
      </c>
      <c r="I14649" s="33"/>
      <c r="J14649" s="33" t="s">
        <v>816</v>
      </c>
      <c r="K14649" s="33">
        <v>14</v>
      </c>
      <c r="L14649" s="33">
        <v>10</v>
      </c>
      <c r="M14649" s="33">
        <v>7</v>
      </c>
      <c r="N14649" s="33">
        <v>0</v>
      </c>
      <c r="O14649" s="33">
        <v>0</v>
      </c>
      <c r="P14649" s="33">
        <v>0</v>
      </c>
      <c r="Q14649" s="33" t="s">
        <v>459</v>
      </c>
      <c r="R14649" s="33" t="s">
        <v>459</v>
      </c>
      <c r="S14649" s="33">
        <v>0</v>
      </c>
      <c r="T14649" s="33"/>
      <c r="U14649" s="33" t="s">
        <v>455</v>
      </c>
    </row>
    <row r="14650" spans="1:21" x14ac:dyDescent="0.25">
      <c r="A14650">
        <v>2017</v>
      </c>
      <c r="B14650" s="6" t="s">
        <v>68</v>
      </c>
      <c r="C14650" s="33">
        <v>12</v>
      </c>
      <c r="D14650" s="33" t="s">
        <v>915</v>
      </c>
      <c r="E14650" s="33"/>
      <c r="F14650" s="34">
        <v>18.597560975609756</v>
      </c>
      <c r="G14650" s="33">
        <v>43</v>
      </c>
      <c r="H14650" s="33">
        <v>0</v>
      </c>
      <c r="I14650" s="33"/>
      <c r="J14650" s="33" t="s">
        <v>846</v>
      </c>
      <c r="K14650" s="33">
        <v>165</v>
      </c>
      <c r="L14650" s="33">
        <v>160</v>
      </c>
      <c r="M14650" s="33">
        <v>110</v>
      </c>
      <c r="N14650" s="33">
        <v>0</v>
      </c>
      <c r="O14650" s="33">
        <v>0</v>
      </c>
      <c r="P14650" s="33">
        <v>50</v>
      </c>
      <c r="Q14650" s="33" t="s">
        <v>459</v>
      </c>
      <c r="R14650" s="33" t="s">
        <v>459</v>
      </c>
      <c r="S14650" s="33">
        <v>0</v>
      </c>
      <c r="T14650" s="33"/>
      <c r="U14650" s="33" t="s">
        <v>455</v>
      </c>
    </row>
    <row r="14651" spans="1:21" x14ac:dyDescent="0.25">
      <c r="A14651">
        <v>2017</v>
      </c>
      <c r="B14651" s="6" t="s">
        <v>68</v>
      </c>
      <c r="C14651" s="33">
        <v>13</v>
      </c>
      <c r="D14651" s="33" t="s">
        <v>915</v>
      </c>
      <c r="E14651" s="33"/>
      <c r="F14651" s="34">
        <v>18.597560975609756</v>
      </c>
      <c r="G14651" s="33">
        <v>14</v>
      </c>
      <c r="H14651" s="33">
        <v>0</v>
      </c>
      <c r="I14651" s="33"/>
      <c r="J14651" s="33" t="s">
        <v>911</v>
      </c>
      <c r="K14651" s="33">
        <v>18</v>
      </c>
      <c r="L14651" s="33">
        <v>17</v>
      </c>
      <c r="M14651" s="33">
        <v>12</v>
      </c>
      <c r="N14651" s="33">
        <v>0</v>
      </c>
      <c r="O14651" s="33">
        <v>0</v>
      </c>
      <c r="P14651" s="33">
        <v>0</v>
      </c>
      <c r="Q14651" s="33" t="s">
        <v>459</v>
      </c>
      <c r="R14651" s="33" t="s">
        <v>459</v>
      </c>
      <c r="S14651" s="33">
        <v>0</v>
      </c>
      <c r="T14651" s="33"/>
      <c r="U14651" s="33" t="s">
        <v>455</v>
      </c>
    </row>
    <row r="14652" spans="1:21" x14ac:dyDescent="0.25">
      <c r="A14652">
        <v>2017</v>
      </c>
      <c r="B14652" s="6" t="s">
        <v>68</v>
      </c>
      <c r="C14652" s="33">
        <v>1</v>
      </c>
      <c r="D14652" s="33" t="s">
        <v>915</v>
      </c>
      <c r="E14652" s="33">
        <v>2</v>
      </c>
      <c r="F14652" s="34">
        <v>16.463414634146343</v>
      </c>
      <c r="G14652" s="33">
        <v>11</v>
      </c>
      <c r="H14652" s="33">
        <v>0</v>
      </c>
      <c r="I14652" s="33">
        <v>132</v>
      </c>
      <c r="J14652" s="33" t="s">
        <v>815</v>
      </c>
      <c r="K14652" s="33">
        <v>34</v>
      </c>
      <c r="L14652" s="33">
        <v>12</v>
      </c>
      <c r="M14652" s="33">
        <v>36</v>
      </c>
      <c r="N14652" s="33">
        <v>0</v>
      </c>
      <c r="O14652" s="33">
        <v>0</v>
      </c>
      <c r="P14652" s="33">
        <v>0</v>
      </c>
      <c r="Q14652" s="33" t="s">
        <v>459</v>
      </c>
      <c r="R14652" s="33" t="s">
        <v>459</v>
      </c>
      <c r="S14652" s="33">
        <v>0</v>
      </c>
      <c r="T14652" s="33"/>
      <c r="U14652" s="33" t="s">
        <v>455</v>
      </c>
    </row>
    <row r="14653" spans="1:21" x14ac:dyDescent="0.25">
      <c r="A14653">
        <v>2017</v>
      </c>
      <c r="B14653" s="6" t="s">
        <v>68</v>
      </c>
      <c r="C14653" s="33">
        <v>2</v>
      </c>
      <c r="D14653" s="33" t="s">
        <v>915</v>
      </c>
      <c r="E14653" s="33"/>
      <c r="F14653" s="34">
        <v>16.463414634146343</v>
      </c>
      <c r="G14653" s="33">
        <v>33</v>
      </c>
      <c r="H14653" s="33">
        <v>0</v>
      </c>
      <c r="I14653" s="33"/>
      <c r="J14653" s="33" t="s">
        <v>856</v>
      </c>
      <c r="K14653" s="33">
        <v>53</v>
      </c>
      <c r="L14653" s="33">
        <v>45</v>
      </c>
      <c r="M14653" s="33">
        <v>85</v>
      </c>
      <c r="N14653" s="33">
        <v>0</v>
      </c>
      <c r="O14653" s="33">
        <v>0</v>
      </c>
      <c r="P14653" s="33">
        <v>0</v>
      </c>
      <c r="Q14653" s="33" t="s">
        <v>459</v>
      </c>
      <c r="R14653" s="33" t="s">
        <v>459</v>
      </c>
      <c r="S14653" s="33">
        <v>0</v>
      </c>
      <c r="T14653" s="33"/>
      <c r="U14653" s="33" t="s">
        <v>455</v>
      </c>
    </row>
    <row r="14654" spans="1:21" x14ac:dyDescent="0.25">
      <c r="A14654">
        <v>2017</v>
      </c>
      <c r="B14654" s="6" t="s">
        <v>68</v>
      </c>
      <c r="C14654" s="33">
        <v>3</v>
      </c>
      <c r="D14654" s="33" t="s">
        <v>915</v>
      </c>
      <c r="E14654" s="33"/>
      <c r="F14654" s="34">
        <v>16.463414634146343</v>
      </c>
      <c r="G14654" s="33">
        <v>44</v>
      </c>
      <c r="H14654" s="33">
        <v>0</v>
      </c>
      <c r="I14654" s="33"/>
      <c r="J14654" s="33" t="s">
        <v>807</v>
      </c>
      <c r="K14654" s="33">
        <v>65</v>
      </c>
      <c r="L14654" s="33">
        <v>48</v>
      </c>
      <c r="M14654" s="33">
        <v>65</v>
      </c>
      <c r="N14654" s="33">
        <v>0</v>
      </c>
      <c r="O14654" s="33">
        <v>0</v>
      </c>
      <c r="P14654" s="33">
        <v>20</v>
      </c>
      <c r="Q14654" s="33" t="s">
        <v>459</v>
      </c>
      <c r="R14654" s="33" t="s">
        <v>459</v>
      </c>
      <c r="S14654" s="33">
        <v>0</v>
      </c>
      <c r="T14654" s="33"/>
      <c r="U14654" s="33" t="s">
        <v>455</v>
      </c>
    </row>
    <row r="14655" spans="1:21" x14ac:dyDescent="0.25">
      <c r="A14655">
        <v>2017</v>
      </c>
      <c r="B14655" s="6" t="s">
        <v>68</v>
      </c>
      <c r="C14655" s="33">
        <v>4</v>
      </c>
      <c r="D14655" s="33" t="s">
        <v>915</v>
      </c>
      <c r="E14655" s="33"/>
      <c r="F14655" s="34">
        <v>16.463414634146343</v>
      </c>
      <c r="G14655" s="33">
        <v>4</v>
      </c>
      <c r="H14655" s="33">
        <v>0</v>
      </c>
      <c r="I14655" s="33"/>
      <c r="J14655" s="33" t="s">
        <v>807</v>
      </c>
      <c r="K14655" s="33">
        <v>8</v>
      </c>
      <c r="L14655" s="33">
        <v>5</v>
      </c>
      <c r="M14655" s="33">
        <v>3</v>
      </c>
      <c r="N14655" s="33">
        <v>0</v>
      </c>
      <c r="O14655" s="33">
        <v>0</v>
      </c>
      <c r="P14655" s="33">
        <v>0</v>
      </c>
      <c r="Q14655" s="33" t="s">
        <v>459</v>
      </c>
      <c r="R14655" s="33" t="s">
        <v>459</v>
      </c>
      <c r="S14655" s="33">
        <v>0</v>
      </c>
      <c r="T14655" s="33"/>
      <c r="U14655" s="33" t="s">
        <v>455</v>
      </c>
    </row>
    <row r="14656" spans="1:21" x14ac:dyDescent="0.25">
      <c r="A14656">
        <v>2017</v>
      </c>
      <c r="B14656" s="6" t="s">
        <v>68</v>
      </c>
      <c r="C14656" s="33">
        <v>5</v>
      </c>
      <c r="D14656" s="33" t="s">
        <v>915</v>
      </c>
      <c r="E14656" s="33"/>
      <c r="F14656" s="34">
        <v>16.463414634146343</v>
      </c>
      <c r="G14656" s="33">
        <v>5</v>
      </c>
      <c r="H14656" s="33">
        <v>0</v>
      </c>
      <c r="I14656" s="33"/>
      <c r="J14656" s="33" t="s">
        <v>815</v>
      </c>
      <c r="K14656" s="33">
        <v>75</v>
      </c>
      <c r="L14656" s="33">
        <v>70</v>
      </c>
      <c r="M14656" s="33">
        <v>70</v>
      </c>
      <c r="N14656" s="33">
        <v>0</v>
      </c>
      <c r="O14656" s="33">
        <v>0</v>
      </c>
      <c r="P14656" s="33">
        <v>55</v>
      </c>
      <c r="Q14656" s="33" t="s">
        <v>459</v>
      </c>
      <c r="R14656" s="33" t="s">
        <v>459</v>
      </c>
      <c r="S14656" s="33">
        <v>0</v>
      </c>
      <c r="T14656" s="33"/>
      <c r="U14656" s="33" t="s">
        <v>455</v>
      </c>
    </row>
    <row r="14657" spans="1:21" x14ac:dyDescent="0.25">
      <c r="A14657">
        <v>2017</v>
      </c>
      <c r="B14657" s="6" t="s">
        <v>68</v>
      </c>
      <c r="C14657" s="33">
        <v>6</v>
      </c>
      <c r="D14657" s="33" t="s">
        <v>915</v>
      </c>
      <c r="E14657" s="33"/>
      <c r="F14657" s="34">
        <v>16.463414634146343</v>
      </c>
      <c r="G14657" s="33">
        <v>4</v>
      </c>
      <c r="H14657" s="33">
        <v>0</v>
      </c>
      <c r="I14657" s="33"/>
      <c r="J14657" s="33" t="s">
        <v>799</v>
      </c>
      <c r="K14657" s="33">
        <v>10</v>
      </c>
      <c r="L14657" s="33">
        <v>10</v>
      </c>
      <c r="M14657" s="33">
        <v>80</v>
      </c>
      <c r="N14657" s="33">
        <v>0</v>
      </c>
      <c r="O14657" s="33">
        <v>0</v>
      </c>
      <c r="P14657" s="33">
        <v>60</v>
      </c>
      <c r="Q14657" s="33" t="s">
        <v>459</v>
      </c>
      <c r="R14657" s="33" t="s">
        <v>459</v>
      </c>
      <c r="S14657" s="33">
        <v>0</v>
      </c>
      <c r="T14657" s="33"/>
      <c r="U14657" s="33" t="s">
        <v>455</v>
      </c>
    </row>
    <row r="14658" spans="1:21" x14ac:dyDescent="0.25">
      <c r="A14658">
        <v>2017</v>
      </c>
      <c r="B14658" s="6" t="s">
        <v>68</v>
      </c>
      <c r="C14658" s="33">
        <v>7</v>
      </c>
      <c r="D14658" s="33" t="s">
        <v>915</v>
      </c>
      <c r="E14658" s="33"/>
      <c r="F14658" s="34">
        <v>16.463414634146343</v>
      </c>
      <c r="G14658" s="33">
        <v>8</v>
      </c>
      <c r="H14658" s="33">
        <v>0</v>
      </c>
      <c r="I14658" s="33"/>
      <c r="J14658" s="33" t="s">
        <v>856</v>
      </c>
      <c r="K14658" s="33">
        <v>28</v>
      </c>
      <c r="L14658" s="33">
        <v>27</v>
      </c>
      <c r="M14658" s="33">
        <v>43</v>
      </c>
      <c r="N14658" s="33">
        <v>0</v>
      </c>
      <c r="O14658" s="33">
        <v>0</v>
      </c>
      <c r="P14658" s="33">
        <v>60</v>
      </c>
      <c r="Q14658" s="33" t="s">
        <v>459</v>
      </c>
      <c r="R14658" s="33" t="s">
        <v>459</v>
      </c>
      <c r="S14658" s="33">
        <v>40</v>
      </c>
      <c r="T14658" s="33"/>
      <c r="U14658" s="33" t="s">
        <v>455</v>
      </c>
    </row>
    <row r="14659" spans="1:21" x14ac:dyDescent="0.25">
      <c r="A14659">
        <v>2017</v>
      </c>
      <c r="B14659" s="6" t="s">
        <v>68</v>
      </c>
      <c r="C14659" s="33">
        <v>8</v>
      </c>
      <c r="D14659" s="33" t="s">
        <v>915</v>
      </c>
      <c r="E14659" s="33"/>
      <c r="F14659" s="34">
        <v>16.463414634146343</v>
      </c>
      <c r="G14659" s="33">
        <v>8</v>
      </c>
      <c r="H14659" s="33">
        <v>0</v>
      </c>
      <c r="I14659" s="33"/>
      <c r="J14659" s="33" t="s">
        <v>799</v>
      </c>
      <c r="K14659" s="33">
        <v>12</v>
      </c>
      <c r="L14659" s="33">
        <v>10</v>
      </c>
      <c r="M14659" s="33">
        <v>12</v>
      </c>
      <c r="N14659" s="33">
        <v>0</v>
      </c>
      <c r="O14659" s="33">
        <v>0</v>
      </c>
      <c r="P14659" s="33">
        <v>10</v>
      </c>
      <c r="Q14659" s="33" t="s">
        <v>459</v>
      </c>
      <c r="R14659" s="33" t="s">
        <v>459</v>
      </c>
      <c r="S14659" s="33">
        <v>0</v>
      </c>
      <c r="T14659" s="33"/>
      <c r="U14659" s="33" t="s">
        <v>455</v>
      </c>
    </row>
    <row r="14660" spans="1:21" x14ac:dyDescent="0.25">
      <c r="A14660">
        <v>2017</v>
      </c>
      <c r="B14660" s="6" t="s">
        <v>68</v>
      </c>
      <c r="C14660" s="33">
        <v>9</v>
      </c>
      <c r="D14660" s="33" t="s">
        <v>915</v>
      </c>
      <c r="E14660" s="33"/>
      <c r="F14660" s="34">
        <v>16.463414634146343</v>
      </c>
      <c r="G14660" s="33">
        <v>15</v>
      </c>
      <c r="H14660" s="33">
        <v>0</v>
      </c>
      <c r="I14660" s="33"/>
      <c r="J14660" s="33" t="s">
        <v>919</v>
      </c>
      <c r="K14660" s="33">
        <v>42</v>
      </c>
      <c r="L14660" s="33">
        <v>21</v>
      </c>
      <c r="M14660" s="33">
        <v>18</v>
      </c>
      <c r="N14660" s="33">
        <v>0</v>
      </c>
      <c r="O14660" s="33">
        <v>0</v>
      </c>
      <c r="P14660" s="33">
        <v>0</v>
      </c>
      <c r="Q14660" s="33" t="s">
        <v>459</v>
      </c>
      <c r="R14660" s="33" t="s">
        <v>459</v>
      </c>
      <c r="S14660" s="33">
        <v>0</v>
      </c>
      <c r="T14660" s="33"/>
      <c r="U14660" s="33" t="s">
        <v>455</v>
      </c>
    </row>
    <row r="14661" spans="1:21" x14ac:dyDescent="0.25">
      <c r="A14661">
        <v>2017</v>
      </c>
      <c r="B14661" s="6" t="s">
        <v>73</v>
      </c>
      <c r="C14661" s="33">
        <v>1</v>
      </c>
      <c r="D14661" s="33" t="s">
        <v>915</v>
      </c>
      <c r="E14661" s="33">
        <v>1</v>
      </c>
      <c r="F14661" s="34">
        <v>10.975609756097562</v>
      </c>
      <c r="G14661" s="33">
        <v>10</v>
      </c>
      <c r="H14661" s="33">
        <v>0</v>
      </c>
      <c r="I14661" s="33">
        <v>88</v>
      </c>
      <c r="J14661" s="33" t="s">
        <v>815</v>
      </c>
      <c r="K14661" s="33">
        <v>20</v>
      </c>
      <c r="L14661" s="33">
        <v>17</v>
      </c>
      <c r="M14661" s="33">
        <v>30</v>
      </c>
      <c r="N14661" s="33">
        <v>0</v>
      </c>
      <c r="O14661" s="33">
        <v>0</v>
      </c>
      <c r="P14661" s="33">
        <v>0</v>
      </c>
      <c r="Q14661" s="33" t="s">
        <v>459</v>
      </c>
      <c r="R14661" s="33" t="s">
        <v>459</v>
      </c>
      <c r="S14661" s="33">
        <v>0</v>
      </c>
      <c r="T14661" s="33"/>
      <c r="U14661" s="33" t="s">
        <v>455</v>
      </c>
    </row>
    <row r="14662" spans="1:21" x14ac:dyDescent="0.25">
      <c r="A14662">
        <v>2017</v>
      </c>
      <c r="B14662" s="6" t="s">
        <v>73</v>
      </c>
      <c r="C14662" s="33">
        <v>2</v>
      </c>
      <c r="D14662" s="33" t="s">
        <v>915</v>
      </c>
      <c r="E14662" s="33"/>
      <c r="F14662" s="34">
        <v>10.975609756097562</v>
      </c>
      <c r="G14662" s="33">
        <v>13</v>
      </c>
      <c r="H14662" s="33">
        <v>0</v>
      </c>
      <c r="I14662" s="33"/>
      <c r="J14662" s="33" t="s">
        <v>803</v>
      </c>
      <c r="K14662" s="33">
        <v>20</v>
      </c>
      <c r="L14662" s="33">
        <v>34</v>
      </c>
      <c r="M14662" s="33">
        <v>20</v>
      </c>
      <c r="N14662" s="33">
        <v>0</v>
      </c>
      <c r="O14662" s="33">
        <v>0</v>
      </c>
      <c r="P14662" s="33">
        <v>0</v>
      </c>
      <c r="Q14662" s="33" t="s">
        <v>459</v>
      </c>
      <c r="R14662" s="33" t="s">
        <v>459</v>
      </c>
      <c r="S14662" s="33">
        <v>0</v>
      </c>
      <c r="T14662" s="33"/>
      <c r="U14662" s="33" t="s">
        <v>455</v>
      </c>
    </row>
    <row r="14663" spans="1:21" x14ac:dyDescent="0.25">
      <c r="A14663">
        <v>2017</v>
      </c>
      <c r="B14663" s="6" t="s">
        <v>73</v>
      </c>
      <c r="C14663" s="33">
        <v>3</v>
      </c>
      <c r="D14663" s="33" t="s">
        <v>915</v>
      </c>
      <c r="E14663" s="33"/>
      <c r="F14663" s="34">
        <v>10.975609756097562</v>
      </c>
      <c r="G14663" s="33">
        <v>27</v>
      </c>
      <c r="H14663" s="33">
        <v>0</v>
      </c>
      <c r="I14663" s="33"/>
      <c r="J14663" s="33" t="s">
        <v>799</v>
      </c>
      <c r="K14663" s="33">
        <v>30</v>
      </c>
      <c r="L14663" s="33">
        <v>18</v>
      </c>
      <c r="M14663" s="33">
        <v>20</v>
      </c>
      <c r="N14663" s="33">
        <v>0</v>
      </c>
      <c r="O14663" s="33">
        <v>0</v>
      </c>
      <c r="P14663" s="33">
        <v>0</v>
      </c>
      <c r="Q14663" s="33" t="s">
        <v>459</v>
      </c>
      <c r="R14663" s="33" t="s">
        <v>459</v>
      </c>
      <c r="S14663" s="33">
        <v>0</v>
      </c>
      <c r="T14663" s="33"/>
      <c r="U14663" s="33" t="s">
        <v>455</v>
      </c>
    </row>
    <row r="14664" spans="1:21" x14ac:dyDescent="0.25">
      <c r="A14664">
        <v>2017</v>
      </c>
      <c r="B14664" s="6" t="s">
        <v>73</v>
      </c>
      <c r="C14664" s="33">
        <v>4</v>
      </c>
      <c r="D14664" s="33" t="s">
        <v>915</v>
      </c>
      <c r="E14664" s="33"/>
      <c r="F14664" s="34">
        <v>10.975609756097562</v>
      </c>
      <c r="G14664" s="33">
        <v>5</v>
      </c>
      <c r="H14664" s="33">
        <v>0</v>
      </c>
      <c r="I14664" s="33"/>
      <c r="J14664" s="33" t="s">
        <v>806</v>
      </c>
      <c r="K14664" s="33">
        <v>18</v>
      </c>
      <c r="L14664" s="33">
        <v>10</v>
      </c>
      <c r="M14664" s="33">
        <v>13</v>
      </c>
      <c r="N14664" s="33">
        <v>0</v>
      </c>
      <c r="O14664" s="33">
        <v>0</v>
      </c>
      <c r="P14664" s="33">
        <v>0</v>
      </c>
      <c r="Q14664" s="33" t="s">
        <v>459</v>
      </c>
      <c r="R14664" s="33" t="s">
        <v>459</v>
      </c>
      <c r="S14664" s="33">
        <v>0</v>
      </c>
      <c r="T14664" s="33"/>
      <c r="U14664" s="33" t="s">
        <v>455</v>
      </c>
    </row>
    <row r="14665" spans="1:21" x14ac:dyDescent="0.25">
      <c r="A14665">
        <v>2017</v>
      </c>
      <c r="B14665" s="6" t="s">
        <v>73</v>
      </c>
      <c r="C14665" s="33">
        <v>5</v>
      </c>
      <c r="D14665" s="33" t="s">
        <v>915</v>
      </c>
      <c r="E14665" s="33"/>
      <c r="F14665" s="34">
        <v>10.975609756097562</v>
      </c>
      <c r="G14665" s="33">
        <v>3</v>
      </c>
      <c r="H14665" s="33">
        <v>0</v>
      </c>
      <c r="I14665" s="33"/>
      <c r="J14665" s="33" t="s">
        <v>799</v>
      </c>
      <c r="K14665" s="33">
        <v>4</v>
      </c>
      <c r="L14665" s="33">
        <v>4</v>
      </c>
      <c r="M14665" s="33">
        <v>2</v>
      </c>
      <c r="N14665" s="33">
        <v>0</v>
      </c>
      <c r="O14665" s="33">
        <v>0</v>
      </c>
      <c r="P14665" s="33">
        <v>0</v>
      </c>
      <c r="Q14665" s="33" t="s">
        <v>459</v>
      </c>
      <c r="R14665" s="33" t="s">
        <v>459</v>
      </c>
      <c r="S14665" s="33">
        <v>0</v>
      </c>
      <c r="T14665" s="33"/>
      <c r="U14665" s="33" t="s">
        <v>455</v>
      </c>
    </row>
    <row r="14666" spans="1:21" x14ac:dyDescent="0.25">
      <c r="A14666">
        <v>2017</v>
      </c>
      <c r="B14666" s="6" t="s">
        <v>73</v>
      </c>
      <c r="C14666" s="33">
        <v>6</v>
      </c>
      <c r="D14666" s="33" t="s">
        <v>915</v>
      </c>
      <c r="E14666" s="33"/>
      <c r="F14666" s="34">
        <v>10.975609756097562</v>
      </c>
      <c r="G14666" s="33">
        <v>8</v>
      </c>
      <c r="H14666" s="33">
        <v>0</v>
      </c>
      <c r="I14666" s="33"/>
      <c r="J14666" s="33" t="s">
        <v>803</v>
      </c>
      <c r="K14666" s="33">
        <v>18</v>
      </c>
      <c r="L14666" s="33">
        <v>14</v>
      </c>
      <c r="M14666" s="33">
        <v>8</v>
      </c>
      <c r="N14666" s="33">
        <v>0</v>
      </c>
      <c r="O14666" s="33">
        <v>0</v>
      </c>
      <c r="P14666" s="33">
        <v>0</v>
      </c>
      <c r="Q14666" s="33" t="s">
        <v>459</v>
      </c>
      <c r="R14666" s="33" t="s">
        <v>459</v>
      </c>
      <c r="S14666" s="33">
        <v>0</v>
      </c>
      <c r="T14666" s="33"/>
      <c r="U14666" s="33" t="s">
        <v>455</v>
      </c>
    </row>
    <row r="14667" spans="1:21" x14ac:dyDescent="0.25">
      <c r="A14667">
        <v>2017</v>
      </c>
      <c r="B14667" s="6" t="s">
        <v>73</v>
      </c>
      <c r="C14667" s="33">
        <v>7</v>
      </c>
      <c r="D14667" s="33" t="s">
        <v>915</v>
      </c>
      <c r="E14667" s="33"/>
      <c r="F14667" s="34">
        <v>10.975609756097562</v>
      </c>
      <c r="G14667" s="33">
        <v>7</v>
      </c>
      <c r="H14667" s="33">
        <v>0</v>
      </c>
      <c r="I14667" s="33"/>
      <c r="J14667" s="33" t="s">
        <v>803</v>
      </c>
      <c r="K14667" s="33">
        <v>7</v>
      </c>
      <c r="L14667" s="33">
        <v>5</v>
      </c>
      <c r="M14667" s="33">
        <v>2</v>
      </c>
      <c r="N14667" s="33">
        <v>0</v>
      </c>
      <c r="O14667" s="33">
        <v>0</v>
      </c>
      <c r="P14667" s="33">
        <v>0</v>
      </c>
      <c r="Q14667" s="33" t="s">
        <v>459</v>
      </c>
      <c r="R14667" s="33" t="s">
        <v>459</v>
      </c>
      <c r="S14667" s="33">
        <v>0</v>
      </c>
      <c r="T14667" s="33"/>
      <c r="U14667" s="33" t="s">
        <v>455</v>
      </c>
    </row>
    <row r="14668" spans="1:21" x14ac:dyDescent="0.25">
      <c r="A14668">
        <v>2017</v>
      </c>
      <c r="B14668" s="6" t="s">
        <v>73</v>
      </c>
      <c r="C14668" s="33">
        <v>8</v>
      </c>
      <c r="D14668" s="33" t="s">
        <v>915</v>
      </c>
      <c r="E14668" s="33"/>
      <c r="F14668" s="34">
        <v>10.975609756097562</v>
      </c>
      <c r="G14668" s="33">
        <v>9</v>
      </c>
      <c r="H14668" s="33">
        <v>0</v>
      </c>
      <c r="I14668" s="33"/>
      <c r="J14668" s="33" t="s">
        <v>799</v>
      </c>
      <c r="K14668" s="33">
        <v>27</v>
      </c>
      <c r="L14668" s="33">
        <v>9</v>
      </c>
      <c r="M14668" s="33">
        <v>18</v>
      </c>
      <c r="N14668" s="33">
        <v>0</v>
      </c>
      <c r="O14668" s="33">
        <v>0</v>
      </c>
      <c r="P14668" s="33">
        <v>0</v>
      </c>
      <c r="Q14668" s="33" t="s">
        <v>459</v>
      </c>
      <c r="R14668" s="33" t="s">
        <v>459</v>
      </c>
      <c r="S14668" s="33">
        <v>0</v>
      </c>
      <c r="T14668" s="33"/>
      <c r="U14668" s="33" t="s">
        <v>455</v>
      </c>
    </row>
    <row r="14669" spans="1:21" x14ac:dyDescent="0.25">
      <c r="A14669">
        <v>2017</v>
      </c>
      <c r="B14669" s="6" t="s">
        <v>73</v>
      </c>
      <c r="C14669" s="33">
        <v>9</v>
      </c>
      <c r="D14669" s="33" t="s">
        <v>915</v>
      </c>
      <c r="E14669" s="33"/>
      <c r="F14669" s="34">
        <v>10.975609756097562</v>
      </c>
      <c r="G14669" s="33">
        <v>3</v>
      </c>
      <c r="H14669" s="33">
        <v>0</v>
      </c>
      <c r="I14669" s="33"/>
      <c r="J14669" s="33" t="s">
        <v>802</v>
      </c>
      <c r="K14669" s="33">
        <v>17</v>
      </c>
      <c r="L14669" s="33">
        <v>15</v>
      </c>
      <c r="M14669" s="33">
        <v>12</v>
      </c>
      <c r="N14669" s="33">
        <v>0</v>
      </c>
      <c r="O14669" s="33">
        <v>0</v>
      </c>
      <c r="P14669" s="33">
        <v>0</v>
      </c>
      <c r="Q14669" s="33" t="s">
        <v>459</v>
      </c>
      <c r="R14669" s="33" t="s">
        <v>459</v>
      </c>
      <c r="S14669" s="33">
        <v>0</v>
      </c>
      <c r="T14669" s="33"/>
      <c r="U14669" s="33" t="s">
        <v>455</v>
      </c>
    </row>
    <row r="14670" spans="1:21" x14ac:dyDescent="0.25">
      <c r="A14670">
        <v>2017</v>
      </c>
      <c r="B14670" s="6" t="s">
        <v>73</v>
      </c>
      <c r="C14670" s="33">
        <v>10</v>
      </c>
      <c r="D14670" s="33" t="s">
        <v>915</v>
      </c>
      <c r="E14670" s="33"/>
      <c r="F14670" s="34">
        <v>10.975609756097562</v>
      </c>
      <c r="G14670" s="33">
        <v>3</v>
      </c>
      <c r="H14670" s="33">
        <v>0</v>
      </c>
      <c r="I14670" s="33"/>
      <c r="J14670" s="33" t="s">
        <v>830</v>
      </c>
      <c r="K14670" s="33">
        <v>3</v>
      </c>
      <c r="L14670" s="33">
        <v>3</v>
      </c>
      <c r="M14670" s="33">
        <v>1</v>
      </c>
      <c r="N14670" s="33">
        <v>0</v>
      </c>
      <c r="O14670" s="33">
        <v>0</v>
      </c>
      <c r="P14670" s="33">
        <v>0</v>
      </c>
      <c r="Q14670" s="33" t="s">
        <v>459</v>
      </c>
      <c r="R14670" s="33" t="s">
        <v>459</v>
      </c>
      <c r="S14670" s="33">
        <v>0</v>
      </c>
      <c r="T14670" s="33"/>
      <c r="U14670" s="33" t="s">
        <v>455</v>
      </c>
    </row>
    <row r="14671" spans="1:21" x14ac:dyDescent="0.25">
      <c r="A14671">
        <v>2017</v>
      </c>
      <c r="B14671" s="6" t="s">
        <v>73</v>
      </c>
      <c r="C14671" s="33">
        <v>1</v>
      </c>
      <c r="D14671" s="33" t="s">
        <v>915</v>
      </c>
      <c r="E14671" s="33">
        <v>2</v>
      </c>
      <c r="F14671" s="34">
        <v>10.365853658536587</v>
      </c>
      <c r="G14671" s="33">
        <v>3</v>
      </c>
      <c r="H14671" s="33">
        <v>0</v>
      </c>
      <c r="I14671" s="33">
        <v>233</v>
      </c>
      <c r="J14671" s="33" t="s">
        <v>806</v>
      </c>
      <c r="K14671" s="33">
        <v>4</v>
      </c>
      <c r="L14671" s="33">
        <v>3</v>
      </c>
      <c r="M14671" s="33">
        <v>3</v>
      </c>
      <c r="N14671" s="33">
        <v>0</v>
      </c>
      <c r="O14671" s="33">
        <v>0</v>
      </c>
      <c r="P14671" s="33">
        <v>0</v>
      </c>
      <c r="Q14671" s="33" t="s">
        <v>459</v>
      </c>
      <c r="R14671" s="33" t="s">
        <v>459</v>
      </c>
      <c r="S14671" s="33">
        <v>0</v>
      </c>
      <c r="T14671" s="33"/>
      <c r="U14671" s="33" t="s">
        <v>455</v>
      </c>
    </row>
    <row r="14672" spans="1:21" x14ac:dyDescent="0.25">
      <c r="A14672">
        <v>2017</v>
      </c>
      <c r="B14672" s="6" t="s">
        <v>73</v>
      </c>
      <c r="C14672" s="33">
        <v>2</v>
      </c>
      <c r="D14672" s="33" t="s">
        <v>915</v>
      </c>
      <c r="E14672" s="33"/>
      <c r="F14672" s="34">
        <v>10.365853658536587</v>
      </c>
      <c r="G14672" s="33">
        <v>10</v>
      </c>
      <c r="H14672" s="33">
        <v>0</v>
      </c>
      <c r="I14672" s="33"/>
      <c r="J14672" s="33" t="s">
        <v>806</v>
      </c>
      <c r="K14672" s="33">
        <v>18</v>
      </c>
      <c r="L14672" s="33">
        <v>8</v>
      </c>
      <c r="M14672" s="33">
        <v>13</v>
      </c>
      <c r="N14672" s="33">
        <v>0</v>
      </c>
      <c r="O14672" s="33">
        <v>0</v>
      </c>
      <c r="P14672" s="33">
        <v>80</v>
      </c>
      <c r="Q14672" s="33" t="s">
        <v>459</v>
      </c>
      <c r="R14672" s="33" t="s">
        <v>459</v>
      </c>
      <c r="S14672" s="33">
        <v>0</v>
      </c>
      <c r="T14672" s="33"/>
      <c r="U14672" s="33" t="s">
        <v>920</v>
      </c>
    </row>
    <row r="14673" spans="1:21" x14ac:dyDescent="0.25">
      <c r="A14673">
        <v>2017</v>
      </c>
      <c r="B14673" s="6" t="s">
        <v>73</v>
      </c>
      <c r="C14673" s="33">
        <v>3</v>
      </c>
      <c r="D14673" s="33" t="s">
        <v>915</v>
      </c>
      <c r="E14673" s="33"/>
      <c r="F14673" s="34">
        <v>10.365853658536587</v>
      </c>
      <c r="G14673" s="33">
        <v>8</v>
      </c>
      <c r="H14673" s="33">
        <v>0</v>
      </c>
      <c r="I14673" s="33"/>
      <c r="J14673" s="33" t="s">
        <v>806</v>
      </c>
      <c r="K14673" s="33">
        <v>12</v>
      </c>
      <c r="L14673" s="33">
        <v>12</v>
      </c>
      <c r="M14673" s="33">
        <v>10</v>
      </c>
      <c r="N14673" s="33">
        <v>0</v>
      </c>
      <c r="O14673" s="33">
        <v>0</v>
      </c>
      <c r="P14673" s="33">
        <v>0</v>
      </c>
      <c r="Q14673" s="33" t="s">
        <v>459</v>
      </c>
      <c r="R14673" s="33" t="s">
        <v>459</v>
      </c>
      <c r="S14673" s="33">
        <v>0</v>
      </c>
      <c r="T14673" s="33"/>
      <c r="U14673" s="33" t="s">
        <v>455</v>
      </c>
    </row>
    <row r="14674" spans="1:21" x14ac:dyDescent="0.25">
      <c r="A14674">
        <v>2017</v>
      </c>
      <c r="B14674" s="6" t="s">
        <v>73</v>
      </c>
      <c r="C14674" s="33">
        <v>4</v>
      </c>
      <c r="D14674" s="33" t="s">
        <v>915</v>
      </c>
      <c r="E14674" s="33"/>
      <c r="F14674" s="34">
        <v>10.365853658536587</v>
      </c>
      <c r="G14674" s="33">
        <v>3</v>
      </c>
      <c r="H14674" s="33">
        <v>0</v>
      </c>
      <c r="I14674" s="33"/>
      <c r="J14674" s="33" t="s">
        <v>799</v>
      </c>
      <c r="K14674" s="33">
        <v>25</v>
      </c>
      <c r="L14674" s="33">
        <v>18</v>
      </c>
      <c r="M14674" s="33">
        <v>12</v>
      </c>
      <c r="N14674" s="33">
        <v>0</v>
      </c>
      <c r="O14674" s="33">
        <v>0</v>
      </c>
      <c r="P14674" s="33">
        <v>0</v>
      </c>
      <c r="Q14674" s="33" t="s">
        <v>459</v>
      </c>
      <c r="R14674" s="33" t="s">
        <v>459</v>
      </c>
      <c r="S14674" s="33">
        <v>0</v>
      </c>
      <c r="T14674" s="33"/>
      <c r="U14674" s="33" t="s">
        <v>455</v>
      </c>
    </row>
    <row r="14675" spans="1:21" x14ac:dyDescent="0.25">
      <c r="A14675">
        <v>2017</v>
      </c>
      <c r="B14675" s="6" t="s">
        <v>73</v>
      </c>
      <c r="C14675" s="33">
        <v>5</v>
      </c>
      <c r="D14675" s="33" t="s">
        <v>915</v>
      </c>
      <c r="E14675" s="33"/>
      <c r="F14675" s="34">
        <v>10.365853658536587</v>
      </c>
      <c r="G14675" s="33">
        <v>37</v>
      </c>
      <c r="H14675" s="33">
        <v>0</v>
      </c>
      <c r="I14675" s="33"/>
      <c r="J14675" s="33" t="s">
        <v>807</v>
      </c>
      <c r="K14675" s="33">
        <v>50</v>
      </c>
      <c r="L14675" s="33">
        <v>47</v>
      </c>
      <c r="M14675" s="33">
        <v>32</v>
      </c>
      <c r="N14675" s="33">
        <v>0</v>
      </c>
      <c r="O14675" s="33">
        <v>0</v>
      </c>
      <c r="P14675" s="33">
        <v>50</v>
      </c>
      <c r="Q14675" s="33" t="s">
        <v>459</v>
      </c>
      <c r="R14675" s="33" t="s">
        <v>459</v>
      </c>
      <c r="S14675" s="33">
        <v>0</v>
      </c>
      <c r="T14675" s="33"/>
      <c r="U14675" s="33" t="s">
        <v>455</v>
      </c>
    </row>
    <row r="14676" spans="1:21" x14ac:dyDescent="0.25">
      <c r="A14676">
        <v>2017</v>
      </c>
      <c r="B14676" s="6" t="s">
        <v>73</v>
      </c>
      <c r="C14676" s="33">
        <v>6</v>
      </c>
      <c r="D14676" s="33" t="s">
        <v>915</v>
      </c>
      <c r="E14676" s="33"/>
      <c r="F14676" s="34">
        <v>10.365853658536587</v>
      </c>
      <c r="G14676" s="33">
        <v>6</v>
      </c>
      <c r="H14676" s="33">
        <v>0</v>
      </c>
      <c r="I14676" s="33"/>
      <c r="J14676" s="33" t="s">
        <v>799</v>
      </c>
      <c r="K14676" s="33">
        <v>6</v>
      </c>
      <c r="L14676" s="33">
        <v>6</v>
      </c>
      <c r="M14676" s="33">
        <v>2</v>
      </c>
      <c r="N14676" s="33">
        <v>0</v>
      </c>
      <c r="O14676" s="33">
        <v>0</v>
      </c>
      <c r="P14676" s="33">
        <v>0</v>
      </c>
      <c r="Q14676" s="33" t="s">
        <v>459</v>
      </c>
      <c r="R14676" s="33" t="s">
        <v>459</v>
      </c>
      <c r="S14676" s="33">
        <v>0</v>
      </c>
      <c r="T14676" s="33"/>
      <c r="U14676" s="33" t="s">
        <v>455</v>
      </c>
    </row>
    <row r="14677" spans="1:21" x14ac:dyDescent="0.25">
      <c r="A14677">
        <v>2017</v>
      </c>
      <c r="B14677" s="6" t="s">
        <v>73</v>
      </c>
      <c r="C14677" s="33">
        <v>7</v>
      </c>
      <c r="D14677" s="33" t="s">
        <v>915</v>
      </c>
      <c r="E14677" s="33"/>
      <c r="F14677" s="34">
        <v>10.365853658536587</v>
      </c>
      <c r="G14677" s="33">
        <v>44</v>
      </c>
      <c r="H14677" s="33">
        <v>0</v>
      </c>
      <c r="I14677" s="33"/>
      <c r="J14677" s="33" t="s">
        <v>803</v>
      </c>
      <c r="K14677" s="33">
        <v>44</v>
      </c>
      <c r="L14677" s="33">
        <v>22</v>
      </c>
      <c r="M14677" s="33">
        <v>15</v>
      </c>
      <c r="N14677" s="33">
        <v>0</v>
      </c>
      <c r="O14677" s="33">
        <v>0</v>
      </c>
      <c r="P14677" s="33">
        <v>0</v>
      </c>
      <c r="Q14677" s="33" t="s">
        <v>459</v>
      </c>
      <c r="R14677" s="33" t="s">
        <v>459</v>
      </c>
      <c r="S14677" s="33">
        <v>0</v>
      </c>
      <c r="T14677" s="33"/>
      <c r="U14677" s="33" t="s">
        <v>455</v>
      </c>
    </row>
    <row r="14678" spans="1:21" x14ac:dyDescent="0.25">
      <c r="A14678">
        <v>2017</v>
      </c>
      <c r="B14678" s="6" t="s">
        <v>73</v>
      </c>
      <c r="C14678" s="33">
        <v>8</v>
      </c>
      <c r="D14678" s="33" t="s">
        <v>915</v>
      </c>
      <c r="E14678" s="33"/>
      <c r="F14678" s="34">
        <v>10.365853658536587</v>
      </c>
      <c r="G14678" s="33">
        <v>3</v>
      </c>
      <c r="H14678" s="33">
        <v>0</v>
      </c>
      <c r="I14678" s="33"/>
      <c r="J14678" s="33" t="s">
        <v>799</v>
      </c>
      <c r="K14678" s="33">
        <v>8</v>
      </c>
      <c r="L14678" s="33">
        <v>4</v>
      </c>
      <c r="M14678" s="33">
        <v>3</v>
      </c>
      <c r="N14678" s="33">
        <v>0</v>
      </c>
      <c r="O14678" s="33">
        <v>0</v>
      </c>
      <c r="P14678" s="33">
        <v>50</v>
      </c>
      <c r="Q14678" s="33" t="s">
        <v>459</v>
      </c>
      <c r="R14678" s="33" t="s">
        <v>459</v>
      </c>
      <c r="S14678" s="33">
        <v>0</v>
      </c>
      <c r="T14678" s="33"/>
      <c r="U14678" s="33" t="s">
        <v>455</v>
      </c>
    </row>
    <row r="14679" spans="1:21" x14ac:dyDescent="0.25">
      <c r="A14679">
        <v>2017</v>
      </c>
      <c r="B14679" s="6" t="s">
        <v>73</v>
      </c>
      <c r="C14679" s="33">
        <v>9</v>
      </c>
      <c r="D14679" s="33" t="s">
        <v>915</v>
      </c>
      <c r="E14679" s="33"/>
      <c r="F14679" s="34">
        <v>10.365853658536587</v>
      </c>
      <c r="G14679" s="33">
        <v>6</v>
      </c>
      <c r="H14679" s="33">
        <v>0</v>
      </c>
      <c r="I14679" s="33"/>
      <c r="J14679" s="33" t="s">
        <v>806</v>
      </c>
      <c r="K14679" s="33">
        <v>8</v>
      </c>
      <c r="L14679" s="33">
        <v>6</v>
      </c>
      <c r="M14679" s="33">
        <v>4</v>
      </c>
      <c r="N14679" s="33">
        <v>0</v>
      </c>
      <c r="O14679" s="33">
        <v>0</v>
      </c>
      <c r="P14679" s="33">
        <v>0</v>
      </c>
      <c r="Q14679" s="33" t="s">
        <v>459</v>
      </c>
      <c r="R14679" s="33" t="s">
        <v>459</v>
      </c>
      <c r="S14679" s="33">
        <v>0</v>
      </c>
      <c r="T14679" s="33"/>
      <c r="U14679" s="33" t="s">
        <v>455</v>
      </c>
    </row>
    <row r="14680" spans="1:21" x14ac:dyDescent="0.25">
      <c r="A14680">
        <v>2017</v>
      </c>
      <c r="B14680" s="6" t="s">
        <v>73</v>
      </c>
      <c r="C14680" s="33">
        <v>10</v>
      </c>
      <c r="D14680" s="33" t="s">
        <v>915</v>
      </c>
      <c r="E14680" s="33"/>
      <c r="F14680" s="34">
        <v>10.365853658536587</v>
      </c>
      <c r="G14680" s="33">
        <v>31</v>
      </c>
      <c r="H14680" s="33">
        <v>0</v>
      </c>
      <c r="I14680" s="33"/>
      <c r="J14680" s="33" t="s">
        <v>830</v>
      </c>
      <c r="K14680" s="33">
        <v>37</v>
      </c>
      <c r="L14680" s="33">
        <v>30</v>
      </c>
      <c r="M14680" s="33">
        <v>1</v>
      </c>
      <c r="N14680" s="33">
        <v>0</v>
      </c>
      <c r="O14680" s="33">
        <v>0</v>
      </c>
      <c r="P14680" s="33">
        <v>0</v>
      </c>
      <c r="Q14680" s="33" t="s">
        <v>459</v>
      </c>
      <c r="R14680" s="33" t="s">
        <v>459</v>
      </c>
      <c r="S14680" s="33">
        <v>0</v>
      </c>
      <c r="T14680" s="33"/>
      <c r="U14680" s="33" t="s">
        <v>455</v>
      </c>
    </row>
    <row r="14681" spans="1:21" x14ac:dyDescent="0.25">
      <c r="A14681">
        <v>2017</v>
      </c>
      <c r="B14681" s="6" t="s">
        <v>73</v>
      </c>
      <c r="C14681" s="33">
        <v>11</v>
      </c>
      <c r="D14681" s="33" t="s">
        <v>915</v>
      </c>
      <c r="E14681" s="33"/>
      <c r="F14681" s="34">
        <v>10.365853658536587</v>
      </c>
      <c r="G14681" s="33">
        <v>12</v>
      </c>
      <c r="H14681" s="33">
        <v>0</v>
      </c>
      <c r="I14681" s="33"/>
      <c r="J14681" s="33" t="s">
        <v>806</v>
      </c>
      <c r="K14681" s="33">
        <v>18</v>
      </c>
      <c r="L14681" s="33">
        <v>14</v>
      </c>
      <c r="M14681" s="33">
        <v>10</v>
      </c>
      <c r="N14681" s="33">
        <v>0</v>
      </c>
      <c r="O14681" s="33">
        <v>0</v>
      </c>
      <c r="P14681" s="33">
        <v>0</v>
      </c>
      <c r="Q14681" s="33" t="s">
        <v>459</v>
      </c>
      <c r="R14681" s="33" t="s">
        <v>459</v>
      </c>
      <c r="S14681" s="33">
        <v>0</v>
      </c>
      <c r="T14681" s="33"/>
      <c r="U14681" s="33" t="s">
        <v>455</v>
      </c>
    </row>
    <row r="14682" spans="1:21" x14ac:dyDescent="0.25">
      <c r="A14682">
        <v>2017</v>
      </c>
      <c r="B14682" s="6" t="s">
        <v>73</v>
      </c>
      <c r="C14682" s="33">
        <v>12</v>
      </c>
      <c r="D14682" s="33" t="s">
        <v>915</v>
      </c>
      <c r="E14682" s="33"/>
      <c r="F14682" s="34">
        <v>10.365853658536587</v>
      </c>
      <c r="G14682" s="33">
        <v>15</v>
      </c>
      <c r="H14682" s="33">
        <v>0</v>
      </c>
      <c r="I14682" s="33"/>
      <c r="J14682" s="33" t="s">
        <v>799</v>
      </c>
      <c r="K14682" s="33">
        <v>20</v>
      </c>
      <c r="L14682" s="33">
        <v>10</v>
      </c>
      <c r="M14682" s="33">
        <v>18</v>
      </c>
      <c r="N14682" s="33">
        <v>0</v>
      </c>
      <c r="O14682" s="33">
        <v>0</v>
      </c>
      <c r="P14682" s="33">
        <v>0</v>
      </c>
      <c r="Q14682" s="33" t="s">
        <v>459</v>
      </c>
      <c r="R14682" s="33" t="s">
        <v>459</v>
      </c>
      <c r="S14682" s="33">
        <v>0</v>
      </c>
      <c r="T14682" s="33"/>
      <c r="U14682" s="33" t="s">
        <v>455</v>
      </c>
    </row>
    <row r="14683" spans="1:21" x14ac:dyDescent="0.25">
      <c r="A14683">
        <v>2017</v>
      </c>
      <c r="B14683" s="6" t="s">
        <v>73</v>
      </c>
      <c r="C14683" s="33">
        <v>13</v>
      </c>
      <c r="D14683" s="33" t="s">
        <v>915</v>
      </c>
      <c r="E14683" s="33"/>
      <c r="F14683" s="34">
        <v>10.365853658536587</v>
      </c>
      <c r="G14683" s="33">
        <v>10</v>
      </c>
      <c r="H14683" s="33">
        <v>0</v>
      </c>
      <c r="I14683" s="33"/>
      <c r="J14683" s="33" t="s">
        <v>803</v>
      </c>
      <c r="K14683" s="33">
        <v>10</v>
      </c>
      <c r="L14683" s="33">
        <v>8</v>
      </c>
      <c r="M14683" s="33">
        <v>6</v>
      </c>
      <c r="N14683" s="33">
        <v>0</v>
      </c>
      <c r="O14683" s="33">
        <v>0</v>
      </c>
      <c r="P14683" s="33">
        <v>0</v>
      </c>
      <c r="Q14683" s="33" t="s">
        <v>459</v>
      </c>
      <c r="R14683" s="33" t="s">
        <v>459</v>
      </c>
      <c r="S14683" s="33">
        <v>0</v>
      </c>
      <c r="T14683" s="33"/>
      <c r="U14683" s="33" t="s">
        <v>455</v>
      </c>
    </row>
    <row r="14684" spans="1:21" x14ac:dyDescent="0.25">
      <c r="A14684">
        <v>2017</v>
      </c>
      <c r="B14684" s="6" t="s">
        <v>73</v>
      </c>
      <c r="C14684" s="33">
        <v>14</v>
      </c>
      <c r="D14684" s="33" t="s">
        <v>915</v>
      </c>
      <c r="E14684" s="33"/>
      <c r="F14684" s="34">
        <v>10.365853658536587</v>
      </c>
      <c r="G14684" s="33">
        <v>5</v>
      </c>
      <c r="H14684" s="33">
        <v>0</v>
      </c>
      <c r="I14684" s="33"/>
      <c r="J14684" s="33" t="s">
        <v>846</v>
      </c>
      <c r="K14684" s="33">
        <v>12</v>
      </c>
      <c r="L14684" s="33">
        <v>10</v>
      </c>
      <c r="M14684" s="33">
        <v>10</v>
      </c>
      <c r="N14684" s="33">
        <v>0</v>
      </c>
      <c r="O14684" s="33">
        <v>0</v>
      </c>
      <c r="P14684" s="33">
        <v>0</v>
      </c>
      <c r="Q14684" s="33" t="s">
        <v>459</v>
      </c>
      <c r="R14684" s="33" t="s">
        <v>459</v>
      </c>
      <c r="S14684" s="33">
        <v>0</v>
      </c>
      <c r="T14684" s="33"/>
      <c r="U14684" s="33" t="s">
        <v>455</v>
      </c>
    </row>
    <row r="14685" spans="1:21" x14ac:dyDescent="0.25">
      <c r="A14685">
        <v>2017</v>
      </c>
      <c r="B14685" s="6" t="s">
        <v>73</v>
      </c>
      <c r="C14685" s="33">
        <v>15</v>
      </c>
      <c r="D14685" s="33" t="s">
        <v>915</v>
      </c>
      <c r="E14685" s="33"/>
      <c r="F14685" s="34">
        <v>10.365853658536587</v>
      </c>
      <c r="G14685" s="33">
        <v>40</v>
      </c>
      <c r="H14685" s="33">
        <v>0</v>
      </c>
      <c r="I14685" s="33"/>
      <c r="J14685" s="33" t="s">
        <v>846</v>
      </c>
      <c r="K14685" s="33">
        <v>75</v>
      </c>
      <c r="L14685" s="33">
        <v>70</v>
      </c>
      <c r="M14685" s="33">
        <v>134</v>
      </c>
      <c r="N14685" s="33">
        <v>0</v>
      </c>
      <c r="O14685" s="33">
        <v>0</v>
      </c>
      <c r="P14685" s="33">
        <v>75</v>
      </c>
      <c r="Q14685" s="33" t="s">
        <v>459</v>
      </c>
      <c r="R14685" s="33" t="s">
        <v>459</v>
      </c>
      <c r="S14685" s="33">
        <v>0</v>
      </c>
      <c r="T14685" s="33"/>
      <c r="U14685" s="33" t="s">
        <v>455</v>
      </c>
    </row>
    <row r="14686" spans="1:21" x14ac:dyDescent="0.25">
      <c r="A14686">
        <v>2017</v>
      </c>
      <c r="B14686" s="33" t="s">
        <v>883</v>
      </c>
      <c r="C14686" s="33">
        <v>1</v>
      </c>
      <c r="D14686" s="33" t="s">
        <v>915</v>
      </c>
      <c r="E14686" s="33">
        <v>1</v>
      </c>
      <c r="F14686" s="34">
        <v>12.5</v>
      </c>
      <c r="G14686" s="33">
        <v>1</v>
      </c>
      <c r="H14686" s="33">
        <v>0</v>
      </c>
      <c r="I14686" s="33">
        <v>124</v>
      </c>
      <c r="J14686" s="33" t="s">
        <v>807</v>
      </c>
      <c r="K14686" s="33">
        <v>34</v>
      </c>
      <c r="L14686" s="33">
        <v>30</v>
      </c>
      <c r="M14686" s="33">
        <v>16</v>
      </c>
      <c r="N14686" s="33">
        <v>0</v>
      </c>
      <c r="O14686" s="33">
        <v>0</v>
      </c>
      <c r="P14686" s="33">
        <v>0</v>
      </c>
      <c r="Q14686" s="33" t="s">
        <v>459</v>
      </c>
      <c r="R14686" s="33" t="s">
        <v>459</v>
      </c>
      <c r="S14686" s="33">
        <v>0</v>
      </c>
      <c r="T14686" s="33"/>
      <c r="U14686" s="33" t="s">
        <v>455</v>
      </c>
    </row>
    <row r="14687" spans="1:21" x14ac:dyDescent="0.25">
      <c r="A14687">
        <v>2017</v>
      </c>
      <c r="B14687" s="33" t="s">
        <v>883</v>
      </c>
      <c r="C14687" s="33">
        <v>2</v>
      </c>
      <c r="D14687" s="33" t="s">
        <v>915</v>
      </c>
      <c r="E14687" s="33"/>
      <c r="F14687" s="34">
        <v>12.5</v>
      </c>
      <c r="G14687" s="33">
        <v>8</v>
      </c>
      <c r="H14687" s="33">
        <v>0</v>
      </c>
      <c r="I14687" s="33"/>
      <c r="J14687" s="33" t="s">
        <v>846</v>
      </c>
      <c r="K14687" s="33">
        <v>8</v>
      </c>
      <c r="L14687" s="33">
        <v>7</v>
      </c>
      <c r="M14687" s="33">
        <v>10</v>
      </c>
      <c r="N14687" s="33">
        <v>0</v>
      </c>
      <c r="O14687" s="33">
        <v>0</v>
      </c>
      <c r="P14687" s="33">
        <v>0</v>
      </c>
      <c r="Q14687" s="33" t="s">
        <v>459</v>
      </c>
      <c r="R14687" s="33" t="s">
        <v>459</v>
      </c>
      <c r="S14687" s="33">
        <v>0</v>
      </c>
      <c r="T14687" s="33"/>
      <c r="U14687" s="33" t="s">
        <v>455</v>
      </c>
    </row>
    <row r="14688" spans="1:21" x14ac:dyDescent="0.25">
      <c r="A14688">
        <v>2017</v>
      </c>
      <c r="B14688" s="33" t="s">
        <v>883</v>
      </c>
      <c r="C14688" s="33">
        <v>3</v>
      </c>
      <c r="D14688" s="33" t="s">
        <v>915</v>
      </c>
      <c r="E14688" s="33"/>
      <c r="F14688" s="34">
        <v>12.5</v>
      </c>
      <c r="G14688" s="33">
        <v>23</v>
      </c>
      <c r="H14688" s="33">
        <v>0</v>
      </c>
      <c r="I14688" s="33"/>
      <c r="J14688" s="33" t="s">
        <v>856</v>
      </c>
      <c r="K14688" s="33">
        <v>30</v>
      </c>
      <c r="L14688" s="33">
        <v>20</v>
      </c>
      <c r="M14688" s="33">
        <v>25</v>
      </c>
      <c r="N14688" s="33">
        <v>0</v>
      </c>
      <c r="O14688" s="33">
        <v>0</v>
      </c>
      <c r="P14688" s="33">
        <v>15</v>
      </c>
      <c r="Q14688" s="33" t="s">
        <v>459</v>
      </c>
      <c r="R14688" s="33" t="s">
        <v>459</v>
      </c>
      <c r="S14688" s="33">
        <v>0</v>
      </c>
      <c r="T14688" s="33"/>
      <c r="U14688" s="33" t="s">
        <v>455</v>
      </c>
    </row>
    <row r="14689" spans="1:21" x14ac:dyDescent="0.25">
      <c r="A14689">
        <v>2017</v>
      </c>
      <c r="B14689" s="33" t="s">
        <v>883</v>
      </c>
      <c r="C14689" s="33">
        <v>4</v>
      </c>
      <c r="D14689" s="33" t="s">
        <v>915</v>
      </c>
      <c r="E14689" s="33"/>
      <c r="F14689" s="34">
        <v>12.5</v>
      </c>
      <c r="G14689" s="33">
        <v>15</v>
      </c>
      <c r="H14689" s="33">
        <v>0</v>
      </c>
      <c r="I14689" s="33"/>
      <c r="J14689" s="33" t="s">
        <v>879</v>
      </c>
      <c r="K14689" s="33">
        <v>45</v>
      </c>
      <c r="L14689" s="33">
        <v>25</v>
      </c>
      <c r="M14689" s="33">
        <v>20</v>
      </c>
      <c r="N14689" s="33">
        <v>0</v>
      </c>
      <c r="O14689" s="33">
        <v>0</v>
      </c>
      <c r="P14689" s="33">
        <v>0</v>
      </c>
      <c r="Q14689" s="33" t="s">
        <v>459</v>
      </c>
      <c r="R14689" s="33" t="s">
        <v>459</v>
      </c>
      <c r="S14689" s="33">
        <v>0</v>
      </c>
      <c r="T14689" s="33"/>
      <c r="U14689" s="33" t="s">
        <v>455</v>
      </c>
    </row>
    <row r="14690" spans="1:21" x14ac:dyDescent="0.25">
      <c r="A14690">
        <v>2017</v>
      </c>
      <c r="B14690" s="33" t="s">
        <v>883</v>
      </c>
      <c r="C14690" s="33">
        <v>5</v>
      </c>
      <c r="D14690" s="33" t="s">
        <v>915</v>
      </c>
      <c r="E14690" s="33"/>
      <c r="F14690" s="34">
        <v>12.5</v>
      </c>
      <c r="G14690" s="33">
        <v>15</v>
      </c>
      <c r="H14690" s="33">
        <v>0</v>
      </c>
      <c r="I14690" s="33"/>
      <c r="J14690" s="33" t="s">
        <v>856</v>
      </c>
      <c r="K14690" s="33">
        <v>70</v>
      </c>
      <c r="L14690" s="33">
        <v>62</v>
      </c>
      <c r="M14690" s="33">
        <v>105</v>
      </c>
      <c r="N14690" s="33">
        <v>0</v>
      </c>
      <c r="O14690" s="33">
        <v>0</v>
      </c>
      <c r="P14690" s="33">
        <v>50</v>
      </c>
      <c r="Q14690" s="33" t="s">
        <v>459</v>
      </c>
      <c r="R14690" s="33" t="s">
        <v>459</v>
      </c>
      <c r="S14690" s="33">
        <v>0</v>
      </c>
      <c r="T14690" s="33"/>
      <c r="U14690" s="33" t="s">
        <v>455</v>
      </c>
    </row>
    <row r="14691" spans="1:21" x14ac:dyDescent="0.25">
      <c r="A14691">
        <v>2017</v>
      </c>
      <c r="B14691" s="33" t="s">
        <v>883</v>
      </c>
      <c r="C14691" s="33">
        <v>6</v>
      </c>
      <c r="D14691" s="33" t="s">
        <v>915</v>
      </c>
      <c r="E14691" s="33"/>
      <c r="F14691" s="34">
        <v>12.5</v>
      </c>
      <c r="G14691" s="33">
        <v>26</v>
      </c>
      <c r="H14691" s="33">
        <v>0</v>
      </c>
      <c r="I14691" s="33"/>
      <c r="J14691" s="33" t="s">
        <v>856</v>
      </c>
      <c r="K14691" s="33">
        <v>80</v>
      </c>
      <c r="L14691" s="33">
        <v>55</v>
      </c>
      <c r="M14691" s="33">
        <v>22</v>
      </c>
      <c r="N14691" s="33">
        <v>0</v>
      </c>
      <c r="O14691" s="33">
        <v>0</v>
      </c>
      <c r="P14691" s="33">
        <v>55</v>
      </c>
      <c r="Q14691" s="33" t="s">
        <v>459</v>
      </c>
      <c r="R14691" s="33" t="s">
        <v>459</v>
      </c>
      <c r="S14691" s="33">
        <v>0</v>
      </c>
      <c r="T14691" s="33"/>
      <c r="U14691" s="33" t="s">
        <v>455</v>
      </c>
    </row>
    <row r="14692" spans="1:21" x14ac:dyDescent="0.25">
      <c r="A14692">
        <v>2017</v>
      </c>
      <c r="B14692" s="33" t="s">
        <v>883</v>
      </c>
      <c r="C14692" s="33">
        <v>7</v>
      </c>
      <c r="D14692" s="33" t="s">
        <v>915</v>
      </c>
      <c r="E14692" s="33"/>
      <c r="F14692" s="34">
        <v>12.5</v>
      </c>
      <c r="G14692" s="33">
        <v>10</v>
      </c>
      <c r="H14692" s="33">
        <v>0</v>
      </c>
      <c r="I14692" s="33"/>
      <c r="J14692" s="33" t="s">
        <v>856</v>
      </c>
      <c r="K14692" s="33">
        <v>75</v>
      </c>
      <c r="L14692" s="33">
        <v>55</v>
      </c>
      <c r="M14692" s="33">
        <v>115</v>
      </c>
      <c r="N14692" s="33">
        <v>0</v>
      </c>
      <c r="O14692" s="33">
        <v>0</v>
      </c>
      <c r="P14692" s="33">
        <v>0</v>
      </c>
      <c r="Q14692" s="33" t="s">
        <v>459</v>
      </c>
      <c r="R14692" s="33" t="s">
        <v>459</v>
      </c>
      <c r="S14692" s="33">
        <v>0</v>
      </c>
      <c r="T14692" s="33"/>
      <c r="U14692" s="33" t="s">
        <v>455</v>
      </c>
    </row>
    <row r="14693" spans="1:21" x14ac:dyDescent="0.25">
      <c r="A14693">
        <v>2017</v>
      </c>
      <c r="B14693" s="33" t="s">
        <v>883</v>
      </c>
      <c r="C14693" s="33">
        <v>8</v>
      </c>
      <c r="D14693" s="33" t="s">
        <v>915</v>
      </c>
      <c r="E14693" s="33"/>
      <c r="F14693" s="34">
        <v>12.5</v>
      </c>
      <c r="G14693" s="33">
        <v>8</v>
      </c>
      <c r="H14693" s="33">
        <v>0</v>
      </c>
      <c r="I14693" s="33"/>
      <c r="J14693" s="33" t="s">
        <v>803</v>
      </c>
      <c r="K14693" s="33">
        <v>25</v>
      </c>
      <c r="L14693" s="33">
        <v>12</v>
      </c>
      <c r="M14693" s="33">
        <v>10</v>
      </c>
      <c r="N14693" s="33">
        <v>0</v>
      </c>
      <c r="O14693" s="33">
        <v>0</v>
      </c>
      <c r="P14693" s="33">
        <v>0</v>
      </c>
      <c r="Q14693" s="33" t="s">
        <v>459</v>
      </c>
      <c r="R14693" s="33" t="s">
        <v>459</v>
      </c>
      <c r="S14693" s="33">
        <v>0</v>
      </c>
      <c r="T14693" s="33"/>
      <c r="U14693" s="33" t="s">
        <v>455</v>
      </c>
    </row>
    <row r="14694" spans="1:21" x14ac:dyDescent="0.25">
      <c r="A14694">
        <v>2017</v>
      </c>
      <c r="B14694" s="33" t="s">
        <v>883</v>
      </c>
      <c r="C14694" s="33">
        <v>9</v>
      </c>
      <c r="D14694" s="33" t="s">
        <v>915</v>
      </c>
      <c r="E14694" s="33"/>
      <c r="F14694" s="34">
        <v>12.5</v>
      </c>
      <c r="G14694" s="33">
        <v>4</v>
      </c>
      <c r="H14694" s="33">
        <v>0</v>
      </c>
      <c r="I14694" s="33"/>
      <c r="J14694" s="33" t="s">
        <v>803</v>
      </c>
      <c r="K14694" s="33">
        <v>12</v>
      </c>
      <c r="L14694" s="33">
        <v>10</v>
      </c>
      <c r="M14694" s="33">
        <v>8</v>
      </c>
      <c r="N14694" s="33">
        <v>0</v>
      </c>
      <c r="O14694" s="33">
        <v>0</v>
      </c>
      <c r="P14694" s="33">
        <v>0</v>
      </c>
      <c r="Q14694" s="33" t="s">
        <v>459</v>
      </c>
      <c r="R14694" s="33" t="s">
        <v>459</v>
      </c>
      <c r="S14694" s="33">
        <v>0</v>
      </c>
      <c r="T14694" s="33"/>
      <c r="U14694" s="33" t="s">
        <v>455</v>
      </c>
    </row>
    <row r="14695" spans="1:21" x14ac:dyDescent="0.25">
      <c r="A14695">
        <v>2017</v>
      </c>
      <c r="B14695" s="33" t="s">
        <v>883</v>
      </c>
      <c r="C14695" s="33">
        <v>10</v>
      </c>
      <c r="D14695" s="33" t="s">
        <v>915</v>
      </c>
      <c r="E14695" s="33"/>
      <c r="F14695" s="34">
        <v>12.5</v>
      </c>
      <c r="G14695" s="33">
        <v>14</v>
      </c>
      <c r="H14695" s="33">
        <v>0</v>
      </c>
      <c r="I14695" s="33"/>
      <c r="J14695" s="33" t="s">
        <v>799</v>
      </c>
      <c r="K14695" s="33">
        <v>27</v>
      </c>
      <c r="L14695" s="33">
        <v>14</v>
      </c>
      <c r="M14695" s="33">
        <v>11</v>
      </c>
      <c r="N14695" s="33">
        <v>0</v>
      </c>
      <c r="O14695" s="33">
        <v>0</v>
      </c>
      <c r="P14695" s="33">
        <v>0</v>
      </c>
      <c r="Q14695" s="33" t="s">
        <v>459</v>
      </c>
      <c r="R14695" s="33" t="s">
        <v>459</v>
      </c>
      <c r="S14695" s="33">
        <v>0</v>
      </c>
      <c r="T14695" s="33"/>
      <c r="U14695" s="33" t="s">
        <v>455</v>
      </c>
    </row>
    <row r="14696" spans="1:21" x14ac:dyDescent="0.25">
      <c r="A14696">
        <v>2017</v>
      </c>
      <c r="B14696" s="33" t="s">
        <v>883</v>
      </c>
      <c r="C14696" s="33">
        <v>1</v>
      </c>
      <c r="D14696" s="33" t="s">
        <v>915</v>
      </c>
      <c r="E14696" s="33">
        <v>2</v>
      </c>
      <c r="F14696" s="34">
        <v>12.5</v>
      </c>
      <c r="G14696" s="33">
        <v>4</v>
      </c>
      <c r="H14696" s="33">
        <v>0</v>
      </c>
      <c r="I14696" s="33">
        <v>213</v>
      </c>
      <c r="J14696" s="33" t="s">
        <v>799</v>
      </c>
      <c r="K14696" s="33">
        <v>10</v>
      </c>
      <c r="L14696" s="33">
        <v>4</v>
      </c>
      <c r="M14696" s="33">
        <v>3</v>
      </c>
      <c r="N14696" s="33">
        <v>15</v>
      </c>
      <c r="O14696" s="33">
        <v>0</v>
      </c>
      <c r="P14696" s="33">
        <v>10</v>
      </c>
      <c r="Q14696" s="33" t="s">
        <v>459</v>
      </c>
      <c r="R14696" s="33" t="s">
        <v>459</v>
      </c>
      <c r="S14696" s="33">
        <v>0</v>
      </c>
      <c r="T14696" s="33"/>
      <c r="U14696" s="33" t="s">
        <v>455</v>
      </c>
    </row>
    <row r="14697" spans="1:21" x14ac:dyDescent="0.25">
      <c r="A14697">
        <v>2017</v>
      </c>
      <c r="B14697" s="33" t="s">
        <v>883</v>
      </c>
      <c r="C14697" s="33">
        <v>2</v>
      </c>
      <c r="D14697" s="33" t="s">
        <v>915</v>
      </c>
      <c r="E14697" s="33">
        <v>2</v>
      </c>
      <c r="F14697" s="34">
        <v>12.5</v>
      </c>
      <c r="G14697" s="33">
        <v>35</v>
      </c>
      <c r="H14697" s="33">
        <v>0</v>
      </c>
      <c r="I14697" s="33"/>
      <c r="J14697" s="33" t="s">
        <v>799</v>
      </c>
      <c r="K14697" s="33">
        <v>25</v>
      </c>
      <c r="L14697" s="33">
        <v>30</v>
      </c>
      <c r="M14697" s="33">
        <v>40</v>
      </c>
      <c r="N14697" s="33">
        <v>0</v>
      </c>
      <c r="O14697" s="33">
        <v>0</v>
      </c>
      <c r="P14697" s="33">
        <v>0</v>
      </c>
      <c r="Q14697" s="33" t="s">
        <v>459</v>
      </c>
      <c r="R14697" s="33" t="s">
        <v>459</v>
      </c>
      <c r="S14697" s="33">
        <v>0</v>
      </c>
      <c r="T14697" s="33"/>
      <c r="U14697" s="33" t="s">
        <v>455</v>
      </c>
    </row>
    <row r="14698" spans="1:21" x14ac:dyDescent="0.25">
      <c r="A14698">
        <v>2017</v>
      </c>
      <c r="B14698" s="33" t="s">
        <v>883</v>
      </c>
      <c r="C14698" s="33">
        <v>3</v>
      </c>
      <c r="D14698" s="33" t="s">
        <v>915</v>
      </c>
      <c r="E14698" s="33"/>
      <c r="F14698" s="34">
        <v>12.5</v>
      </c>
      <c r="G14698" s="33">
        <v>6</v>
      </c>
      <c r="H14698" s="33">
        <v>0</v>
      </c>
      <c r="I14698" s="33"/>
      <c r="J14698" s="33" t="s">
        <v>799</v>
      </c>
      <c r="K14698" s="33">
        <v>15</v>
      </c>
      <c r="L14698" s="33">
        <v>6</v>
      </c>
      <c r="M14698" s="33">
        <v>4</v>
      </c>
      <c r="N14698" s="33">
        <v>0</v>
      </c>
      <c r="O14698" s="33">
        <v>0</v>
      </c>
      <c r="P14698" s="33">
        <v>0</v>
      </c>
      <c r="Q14698" s="33" t="s">
        <v>459</v>
      </c>
      <c r="R14698" s="33" t="s">
        <v>459</v>
      </c>
      <c r="S14698" s="33">
        <v>0</v>
      </c>
      <c r="T14698" s="33"/>
      <c r="U14698" s="33" t="s">
        <v>455</v>
      </c>
    </row>
    <row r="14699" spans="1:21" x14ac:dyDescent="0.25">
      <c r="A14699">
        <v>2017</v>
      </c>
      <c r="B14699" s="33" t="s">
        <v>883</v>
      </c>
      <c r="C14699" s="33">
        <v>4</v>
      </c>
      <c r="D14699" s="33" t="s">
        <v>915</v>
      </c>
      <c r="E14699" s="33"/>
      <c r="F14699" s="34">
        <v>12.5</v>
      </c>
      <c r="G14699" s="33">
        <v>65</v>
      </c>
      <c r="H14699" s="33">
        <v>0</v>
      </c>
      <c r="I14699" s="33"/>
      <c r="J14699" s="33" t="s">
        <v>818</v>
      </c>
      <c r="K14699" s="33">
        <v>135</v>
      </c>
      <c r="L14699" s="33">
        <v>90</v>
      </c>
      <c r="M14699" s="33">
        <v>40</v>
      </c>
      <c r="N14699" s="33">
        <v>0</v>
      </c>
      <c r="O14699" s="33">
        <v>0</v>
      </c>
      <c r="P14699" s="33">
        <v>10</v>
      </c>
      <c r="Q14699" s="33" t="s">
        <v>459</v>
      </c>
      <c r="R14699" s="33" t="s">
        <v>459</v>
      </c>
      <c r="S14699" s="33">
        <v>0</v>
      </c>
      <c r="T14699" s="33"/>
      <c r="U14699" s="33" t="s">
        <v>455</v>
      </c>
    </row>
    <row r="14700" spans="1:21" x14ac:dyDescent="0.25">
      <c r="A14700">
        <v>2017</v>
      </c>
      <c r="B14700" s="33" t="s">
        <v>883</v>
      </c>
      <c r="C14700" s="33">
        <v>5</v>
      </c>
      <c r="D14700" s="33" t="s">
        <v>915</v>
      </c>
      <c r="E14700" s="33"/>
      <c r="F14700" s="34">
        <v>12.5</v>
      </c>
      <c r="G14700" s="33">
        <v>34</v>
      </c>
      <c r="H14700" s="33">
        <v>0</v>
      </c>
      <c r="I14700" s="33"/>
      <c r="J14700" s="33" t="s">
        <v>799</v>
      </c>
      <c r="K14700" s="33">
        <v>34</v>
      </c>
      <c r="L14700" s="33">
        <v>5</v>
      </c>
      <c r="M14700" s="33">
        <v>15</v>
      </c>
      <c r="N14700" s="33">
        <v>0</v>
      </c>
      <c r="O14700" s="33">
        <v>0</v>
      </c>
      <c r="P14700" s="33">
        <v>0</v>
      </c>
      <c r="Q14700" s="33" t="s">
        <v>459</v>
      </c>
      <c r="R14700" s="33" t="s">
        <v>459</v>
      </c>
      <c r="S14700" s="33">
        <v>0</v>
      </c>
      <c r="T14700" s="33"/>
      <c r="U14700" s="33" t="s">
        <v>455</v>
      </c>
    </row>
    <row r="14701" spans="1:21" x14ac:dyDescent="0.25">
      <c r="A14701">
        <v>2017</v>
      </c>
      <c r="B14701" s="33" t="s">
        <v>883</v>
      </c>
      <c r="C14701" s="33">
        <v>6</v>
      </c>
      <c r="D14701" s="33" t="s">
        <v>915</v>
      </c>
      <c r="E14701" s="33"/>
      <c r="F14701" s="34">
        <v>12.5</v>
      </c>
      <c r="G14701" s="33">
        <v>2</v>
      </c>
      <c r="H14701" s="33">
        <v>0</v>
      </c>
      <c r="I14701" s="33"/>
      <c r="J14701" s="33" t="s">
        <v>799</v>
      </c>
      <c r="K14701" s="33">
        <v>25</v>
      </c>
      <c r="L14701" s="33">
        <v>20</v>
      </c>
      <c r="M14701" s="33">
        <v>15</v>
      </c>
      <c r="N14701" s="33">
        <v>0</v>
      </c>
      <c r="O14701" s="33">
        <v>0</v>
      </c>
      <c r="P14701" s="33">
        <v>0</v>
      </c>
      <c r="Q14701" s="33" t="s">
        <v>459</v>
      </c>
      <c r="R14701" s="33" t="s">
        <v>459</v>
      </c>
      <c r="S14701" s="33">
        <v>0</v>
      </c>
      <c r="T14701" s="33"/>
      <c r="U14701" s="33" t="s">
        <v>455</v>
      </c>
    </row>
    <row r="14702" spans="1:21" x14ac:dyDescent="0.25">
      <c r="A14702">
        <v>2017</v>
      </c>
      <c r="B14702" s="33" t="s">
        <v>883</v>
      </c>
      <c r="C14702" s="33">
        <v>7</v>
      </c>
      <c r="D14702" s="33" t="s">
        <v>915</v>
      </c>
      <c r="E14702" s="33"/>
      <c r="F14702" s="34">
        <v>12.5</v>
      </c>
      <c r="G14702" s="33">
        <v>3</v>
      </c>
      <c r="H14702" s="33">
        <v>0</v>
      </c>
      <c r="I14702" s="33"/>
      <c r="J14702" s="33" t="s">
        <v>803</v>
      </c>
      <c r="K14702" s="33">
        <v>4</v>
      </c>
      <c r="L14702" s="33">
        <v>2</v>
      </c>
      <c r="M14702" s="33">
        <v>13</v>
      </c>
      <c r="N14702" s="33">
        <v>0</v>
      </c>
      <c r="O14702" s="33">
        <v>0</v>
      </c>
      <c r="P14702" s="33">
        <v>0</v>
      </c>
      <c r="Q14702" s="33" t="s">
        <v>459</v>
      </c>
      <c r="R14702" s="33" t="s">
        <v>459</v>
      </c>
      <c r="S14702" s="33">
        <v>0</v>
      </c>
      <c r="T14702" s="33"/>
      <c r="U14702" s="33" t="s">
        <v>455</v>
      </c>
    </row>
    <row r="14703" spans="1:21" x14ac:dyDescent="0.25">
      <c r="A14703">
        <v>2017</v>
      </c>
      <c r="B14703" s="33" t="s">
        <v>883</v>
      </c>
      <c r="C14703" s="33">
        <v>8</v>
      </c>
      <c r="D14703" s="33" t="s">
        <v>915</v>
      </c>
      <c r="E14703" s="33"/>
      <c r="F14703" s="34">
        <v>12.5</v>
      </c>
      <c r="G14703" s="33">
        <v>5</v>
      </c>
      <c r="H14703" s="33">
        <v>0</v>
      </c>
      <c r="I14703" s="33"/>
      <c r="J14703" s="33" t="s">
        <v>806</v>
      </c>
      <c r="K14703" s="33">
        <v>125</v>
      </c>
      <c r="L14703" s="33">
        <v>78</v>
      </c>
      <c r="M14703" s="33">
        <v>18</v>
      </c>
      <c r="N14703" s="33">
        <v>0</v>
      </c>
      <c r="O14703" s="33">
        <v>0</v>
      </c>
      <c r="P14703" s="33">
        <v>0</v>
      </c>
      <c r="Q14703" s="33" t="s">
        <v>459</v>
      </c>
      <c r="R14703" s="33" t="s">
        <v>459</v>
      </c>
      <c r="S14703" s="33">
        <v>0</v>
      </c>
      <c r="T14703" s="33"/>
      <c r="U14703" s="33" t="s">
        <v>455</v>
      </c>
    </row>
    <row r="14704" spans="1:21" x14ac:dyDescent="0.25">
      <c r="A14704">
        <v>2017</v>
      </c>
      <c r="B14704" s="33" t="s">
        <v>883</v>
      </c>
      <c r="C14704" s="33">
        <v>9</v>
      </c>
      <c r="D14704" s="33" t="s">
        <v>915</v>
      </c>
      <c r="E14704" s="33"/>
      <c r="F14704" s="34">
        <v>12.5</v>
      </c>
      <c r="G14704" s="33">
        <v>8</v>
      </c>
      <c r="H14704" s="33">
        <v>0</v>
      </c>
      <c r="I14704" s="33"/>
      <c r="J14704" s="33" t="s">
        <v>856</v>
      </c>
      <c r="K14704" s="33">
        <v>50</v>
      </c>
      <c r="L14704" s="33">
        <v>25</v>
      </c>
      <c r="M14704" s="33">
        <v>43</v>
      </c>
      <c r="N14704" s="33">
        <v>0</v>
      </c>
      <c r="O14704" s="33">
        <v>0</v>
      </c>
      <c r="P14704" s="33">
        <v>0</v>
      </c>
      <c r="Q14704" s="33" t="s">
        <v>459</v>
      </c>
      <c r="R14704" s="33" t="s">
        <v>459</v>
      </c>
      <c r="S14704" s="33">
        <v>0</v>
      </c>
      <c r="T14704" s="33"/>
      <c r="U14704" s="33" t="s">
        <v>455</v>
      </c>
    </row>
    <row r="14705" spans="1:21" x14ac:dyDescent="0.25">
      <c r="A14705">
        <v>2017</v>
      </c>
      <c r="B14705" s="33" t="s">
        <v>883</v>
      </c>
      <c r="C14705" s="33">
        <v>10</v>
      </c>
      <c r="D14705" s="33" t="s">
        <v>915</v>
      </c>
      <c r="E14705" s="33"/>
      <c r="F14705" s="34">
        <v>12.5</v>
      </c>
      <c r="G14705" s="33">
        <v>4</v>
      </c>
      <c r="H14705" s="33">
        <v>0</v>
      </c>
      <c r="I14705" s="33"/>
      <c r="J14705" s="33" t="s">
        <v>799</v>
      </c>
      <c r="K14705" s="33">
        <v>30</v>
      </c>
      <c r="L14705" s="33">
        <v>28</v>
      </c>
      <c r="M14705" s="33">
        <v>25</v>
      </c>
      <c r="N14705" s="33">
        <v>0</v>
      </c>
      <c r="O14705" s="33">
        <v>0</v>
      </c>
      <c r="P14705" s="33">
        <v>0</v>
      </c>
      <c r="Q14705" s="33" t="s">
        <v>459</v>
      </c>
      <c r="R14705" s="33" t="s">
        <v>459</v>
      </c>
      <c r="S14705" s="33">
        <v>0</v>
      </c>
      <c r="T14705" s="33"/>
      <c r="U14705" s="33" t="s">
        <v>455</v>
      </c>
    </row>
    <row r="14706" spans="1:21" x14ac:dyDescent="0.25">
      <c r="A14706">
        <v>2017</v>
      </c>
      <c r="B14706" s="33" t="s">
        <v>883</v>
      </c>
      <c r="C14706" s="33">
        <v>11</v>
      </c>
      <c r="D14706" s="33" t="s">
        <v>915</v>
      </c>
      <c r="E14706" s="33"/>
      <c r="F14706" s="34">
        <v>12.5</v>
      </c>
      <c r="G14706" s="33">
        <v>30</v>
      </c>
      <c r="H14706" s="33">
        <v>0</v>
      </c>
      <c r="I14706" s="33"/>
      <c r="J14706" s="33" t="s">
        <v>818</v>
      </c>
      <c r="K14706" s="33">
        <v>140</v>
      </c>
      <c r="L14706" s="33">
        <v>47</v>
      </c>
      <c r="M14706" s="33">
        <v>45</v>
      </c>
      <c r="N14706" s="33">
        <v>0</v>
      </c>
      <c r="O14706" s="33">
        <v>0</v>
      </c>
      <c r="P14706" s="33">
        <v>0</v>
      </c>
      <c r="Q14706" s="33" t="s">
        <v>459</v>
      </c>
      <c r="R14706" s="33" t="s">
        <v>459</v>
      </c>
      <c r="S14706" s="33">
        <v>0</v>
      </c>
      <c r="T14706" s="33"/>
      <c r="U14706" s="33" t="s">
        <v>455</v>
      </c>
    </row>
    <row r="14707" spans="1:21" x14ac:dyDescent="0.25">
      <c r="A14707">
        <v>2017</v>
      </c>
      <c r="B14707" s="33" t="s">
        <v>883</v>
      </c>
      <c r="C14707" s="33">
        <v>12</v>
      </c>
      <c r="D14707" s="33" t="s">
        <v>915</v>
      </c>
      <c r="E14707" s="33"/>
      <c r="F14707" s="34">
        <v>12.5</v>
      </c>
      <c r="G14707" s="33">
        <v>10</v>
      </c>
      <c r="H14707" s="33">
        <v>0</v>
      </c>
      <c r="I14707" s="33"/>
      <c r="J14707" s="33" t="s">
        <v>799</v>
      </c>
      <c r="K14707" s="33">
        <v>42</v>
      </c>
      <c r="L14707" s="33">
        <v>33</v>
      </c>
      <c r="M14707" s="33">
        <v>25</v>
      </c>
      <c r="N14707" s="33">
        <v>0</v>
      </c>
      <c r="O14707" s="33">
        <v>0</v>
      </c>
      <c r="P14707" s="33">
        <v>0</v>
      </c>
      <c r="Q14707" s="33" t="s">
        <v>459</v>
      </c>
      <c r="R14707" s="33" t="s">
        <v>459</v>
      </c>
      <c r="S14707" s="33">
        <v>0</v>
      </c>
      <c r="T14707" s="33"/>
      <c r="U14707" s="33" t="s">
        <v>455</v>
      </c>
    </row>
    <row r="14708" spans="1:21" x14ac:dyDescent="0.25">
      <c r="A14708">
        <v>2017</v>
      </c>
      <c r="B14708" s="33" t="s">
        <v>883</v>
      </c>
      <c r="C14708" s="33">
        <v>13</v>
      </c>
      <c r="D14708" s="33" t="s">
        <v>915</v>
      </c>
      <c r="E14708" s="33"/>
      <c r="F14708" s="34">
        <v>12.5</v>
      </c>
      <c r="G14708" s="33">
        <v>7</v>
      </c>
      <c r="H14708" s="33">
        <v>0</v>
      </c>
      <c r="I14708" s="33"/>
      <c r="J14708" s="33" t="s">
        <v>803</v>
      </c>
      <c r="K14708" s="33">
        <v>15</v>
      </c>
      <c r="L14708" s="33">
        <v>10</v>
      </c>
      <c r="M14708" s="33">
        <v>4</v>
      </c>
      <c r="N14708" s="33">
        <v>0</v>
      </c>
      <c r="O14708" s="33">
        <v>0</v>
      </c>
      <c r="P14708" s="33">
        <v>0</v>
      </c>
      <c r="Q14708" s="33" t="s">
        <v>459</v>
      </c>
      <c r="R14708" s="33" t="s">
        <v>459</v>
      </c>
      <c r="S14708" s="33">
        <v>0</v>
      </c>
      <c r="T14708" s="33"/>
      <c r="U14708" s="33" t="s">
        <v>455</v>
      </c>
    </row>
    <row r="14709" spans="1:21" x14ac:dyDescent="0.25">
      <c r="A14709">
        <v>2017</v>
      </c>
      <c r="B14709" s="6" t="s">
        <v>71</v>
      </c>
      <c r="C14709" s="33">
        <v>1</v>
      </c>
      <c r="D14709" s="33" t="s">
        <v>915</v>
      </c>
      <c r="E14709" s="33">
        <v>1</v>
      </c>
      <c r="F14709" s="34">
        <v>10.975609756097562</v>
      </c>
      <c r="G14709" s="33">
        <v>13</v>
      </c>
      <c r="H14709" s="33">
        <v>0</v>
      </c>
      <c r="I14709" s="33">
        <v>358</v>
      </c>
      <c r="J14709" s="33" t="s">
        <v>856</v>
      </c>
      <c r="K14709" s="33">
        <v>18</v>
      </c>
      <c r="L14709" s="33">
        <v>13</v>
      </c>
      <c r="M14709" s="33">
        <v>22</v>
      </c>
      <c r="N14709" s="33">
        <v>5</v>
      </c>
      <c r="O14709" s="33">
        <v>0</v>
      </c>
      <c r="P14709" s="33">
        <v>0</v>
      </c>
      <c r="Q14709" s="33" t="s">
        <v>459</v>
      </c>
      <c r="R14709" s="33" t="s">
        <v>459</v>
      </c>
      <c r="S14709" s="33">
        <v>0</v>
      </c>
      <c r="T14709" s="33"/>
      <c r="U14709" s="33" t="s">
        <v>455</v>
      </c>
    </row>
    <row r="14710" spans="1:21" x14ac:dyDescent="0.25">
      <c r="A14710">
        <v>2017</v>
      </c>
      <c r="B14710" s="6" t="s">
        <v>71</v>
      </c>
      <c r="C14710" s="33">
        <v>2</v>
      </c>
      <c r="D14710" s="33" t="s">
        <v>915</v>
      </c>
      <c r="E14710" s="33"/>
      <c r="F14710" s="34">
        <v>10.975609756097562</v>
      </c>
      <c r="G14710" s="33">
        <v>33</v>
      </c>
      <c r="H14710" s="33">
        <v>0</v>
      </c>
      <c r="I14710" s="33"/>
      <c r="J14710" s="33" t="s">
        <v>799</v>
      </c>
      <c r="K14710" s="33">
        <v>33</v>
      </c>
      <c r="L14710" s="33">
        <v>16</v>
      </c>
      <c r="M14710" s="33">
        <v>15</v>
      </c>
      <c r="N14710" s="33">
        <v>0</v>
      </c>
      <c r="O14710" s="33">
        <v>0</v>
      </c>
      <c r="P14710" s="33">
        <v>0</v>
      </c>
      <c r="Q14710" s="33" t="s">
        <v>459</v>
      </c>
      <c r="R14710" s="33" t="s">
        <v>459</v>
      </c>
      <c r="S14710" s="33">
        <v>0</v>
      </c>
      <c r="T14710" s="33"/>
      <c r="U14710" s="33" t="s">
        <v>455</v>
      </c>
    </row>
    <row r="14711" spans="1:21" x14ac:dyDescent="0.25">
      <c r="A14711">
        <v>2017</v>
      </c>
      <c r="B14711" s="6" t="s">
        <v>71</v>
      </c>
      <c r="C14711" s="33">
        <v>3</v>
      </c>
      <c r="D14711" s="33" t="s">
        <v>915</v>
      </c>
      <c r="E14711" s="33"/>
      <c r="F14711" s="34">
        <v>10.975609756097562</v>
      </c>
      <c r="G14711" s="33">
        <v>2</v>
      </c>
      <c r="H14711" s="33">
        <v>0</v>
      </c>
      <c r="I14711" s="33"/>
      <c r="J14711" s="33" t="s">
        <v>799</v>
      </c>
      <c r="K14711" s="33">
        <v>3</v>
      </c>
      <c r="L14711" s="33">
        <v>2</v>
      </c>
      <c r="M14711" s="33">
        <v>2</v>
      </c>
      <c r="N14711" s="33">
        <v>0</v>
      </c>
      <c r="O14711" s="33">
        <v>0</v>
      </c>
      <c r="P14711" s="33">
        <v>0</v>
      </c>
      <c r="Q14711" s="33" t="s">
        <v>459</v>
      </c>
      <c r="R14711" s="33" t="s">
        <v>459</v>
      </c>
      <c r="S14711" s="33">
        <v>0</v>
      </c>
      <c r="T14711" s="33"/>
      <c r="U14711" s="33" t="s">
        <v>455</v>
      </c>
    </row>
    <row r="14712" spans="1:21" x14ac:dyDescent="0.25">
      <c r="A14712">
        <v>2017</v>
      </c>
      <c r="B14712" s="6" t="s">
        <v>71</v>
      </c>
      <c r="C14712" s="33">
        <v>4</v>
      </c>
      <c r="D14712" s="33" t="s">
        <v>915</v>
      </c>
      <c r="E14712" s="33"/>
      <c r="F14712" s="34">
        <v>10.975609756097562</v>
      </c>
      <c r="G14712" s="33">
        <v>5</v>
      </c>
      <c r="H14712" s="33">
        <v>0</v>
      </c>
      <c r="I14712" s="33"/>
      <c r="J14712" s="33" t="s">
        <v>799</v>
      </c>
      <c r="K14712" s="33">
        <v>5</v>
      </c>
      <c r="L14712" s="33">
        <v>4</v>
      </c>
      <c r="M14712" s="33">
        <v>3</v>
      </c>
      <c r="N14712" s="33">
        <v>0</v>
      </c>
      <c r="O14712" s="33">
        <v>0</v>
      </c>
      <c r="P14712" s="33">
        <v>0</v>
      </c>
      <c r="Q14712" s="33" t="s">
        <v>459</v>
      </c>
      <c r="R14712" s="33" t="s">
        <v>459</v>
      </c>
      <c r="S14712" s="33">
        <v>0</v>
      </c>
      <c r="T14712" s="33"/>
      <c r="U14712" s="33" t="s">
        <v>455</v>
      </c>
    </row>
    <row r="14713" spans="1:21" x14ac:dyDescent="0.25">
      <c r="A14713">
        <v>2017</v>
      </c>
      <c r="B14713" s="6" t="s">
        <v>71</v>
      </c>
      <c r="C14713" s="33">
        <v>5</v>
      </c>
      <c r="D14713" s="33" t="s">
        <v>915</v>
      </c>
      <c r="E14713" s="33"/>
      <c r="F14713" s="34">
        <v>10.975609756097562</v>
      </c>
      <c r="G14713" s="33">
        <v>5</v>
      </c>
      <c r="H14713" s="33">
        <v>0</v>
      </c>
      <c r="I14713" s="33"/>
      <c r="J14713" s="33" t="s">
        <v>799</v>
      </c>
      <c r="K14713" s="33">
        <v>5</v>
      </c>
      <c r="L14713" s="33">
        <v>5</v>
      </c>
      <c r="M14713" s="33">
        <v>3</v>
      </c>
      <c r="N14713" s="33">
        <v>0</v>
      </c>
      <c r="O14713" s="33">
        <v>0</v>
      </c>
      <c r="P14713" s="33">
        <v>0</v>
      </c>
      <c r="Q14713" s="33" t="s">
        <v>459</v>
      </c>
      <c r="R14713" s="33" t="s">
        <v>459</v>
      </c>
      <c r="S14713" s="33">
        <v>0</v>
      </c>
      <c r="T14713" s="33"/>
      <c r="U14713" s="33" t="s">
        <v>455</v>
      </c>
    </row>
    <row r="14714" spans="1:21" x14ac:dyDescent="0.25">
      <c r="A14714">
        <v>2017</v>
      </c>
      <c r="B14714" s="6" t="s">
        <v>71</v>
      </c>
      <c r="C14714" s="33">
        <v>6</v>
      </c>
      <c r="D14714" s="33" t="s">
        <v>915</v>
      </c>
      <c r="E14714" s="33"/>
      <c r="F14714" s="34">
        <v>10.975609756097562</v>
      </c>
      <c r="G14714" s="33">
        <v>8</v>
      </c>
      <c r="H14714" s="33">
        <v>0</v>
      </c>
      <c r="I14714" s="33"/>
      <c r="J14714" s="33" t="s">
        <v>806</v>
      </c>
      <c r="K14714" s="33">
        <v>12</v>
      </c>
      <c r="L14714" s="33">
        <v>8</v>
      </c>
      <c r="M14714" s="33">
        <v>6</v>
      </c>
      <c r="N14714" s="33">
        <v>0</v>
      </c>
      <c r="O14714" s="33">
        <v>0</v>
      </c>
      <c r="P14714" s="33">
        <v>0</v>
      </c>
      <c r="Q14714" s="33" t="s">
        <v>459</v>
      </c>
      <c r="R14714" s="33" t="s">
        <v>459</v>
      </c>
      <c r="S14714" s="33">
        <v>0</v>
      </c>
      <c r="T14714" s="33"/>
      <c r="U14714" s="33" t="s">
        <v>455</v>
      </c>
    </row>
    <row r="14715" spans="1:21" x14ac:dyDescent="0.25">
      <c r="A14715">
        <v>2017</v>
      </c>
      <c r="B14715" s="6" t="s">
        <v>71</v>
      </c>
      <c r="C14715" s="33">
        <v>7</v>
      </c>
      <c r="D14715" s="33" t="s">
        <v>915</v>
      </c>
      <c r="E14715" s="33"/>
      <c r="F14715" s="34">
        <v>10.975609756097562</v>
      </c>
      <c r="G14715" s="33">
        <v>12</v>
      </c>
      <c r="H14715" s="33">
        <v>0</v>
      </c>
      <c r="I14715" s="33"/>
      <c r="J14715" s="33" t="s">
        <v>846</v>
      </c>
      <c r="K14715" s="33">
        <v>24</v>
      </c>
      <c r="L14715" s="33">
        <v>21</v>
      </c>
      <c r="M14715" s="33">
        <v>18</v>
      </c>
      <c r="N14715" s="33">
        <v>5</v>
      </c>
      <c r="O14715" s="33">
        <v>0</v>
      </c>
      <c r="P14715" s="33">
        <v>0</v>
      </c>
      <c r="Q14715" s="33" t="s">
        <v>437</v>
      </c>
      <c r="R14715" s="33" t="s">
        <v>459</v>
      </c>
      <c r="S14715" s="33">
        <v>0</v>
      </c>
      <c r="T14715" s="33"/>
      <c r="U14715" s="33" t="s">
        <v>455</v>
      </c>
    </row>
    <row r="14716" spans="1:21" x14ac:dyDescent="0.25">
      <c r="A14716">
        <v>2017</v>
      </c>
      <c r="B14716" s="6" t="s">
        <v>71</v>
      </c>
      <c r="C14716" s="33">
        <v>8</v>
      </c>
      <c r="D14716" s="33" t="s">
        <v>915</v>
      </c>
      <c r="E14716" s="33"/>
      <c r="F14716" s="34">
        <v>10.975609756097562</v>
      </c>
      <c r="G14716" s="33">
        <v>32</v>
      </c>
      <c r="H14716" s="33">
        <v>0</v>
      </c>
      <c r="I14716" s="33"/>
      <c r="J14716" s="33" t="s">
        <v>807</v>
      </c>
      <c r="K14716" s="33">
        <v>34</v>
      </c>
      <c r="L14716" s="33">
        <v>20</v>
      </c>
      <c r="M14716" s="33">
        <v>20</v>
      </c>
      <c r="N14716" s="33">
        <v>0</v>
      </c>
      <c r="O14716" s="33">
        <v>0</v>
      </c>
      <c r="P14716" s="33">
        <v>0</v>
      </c>
      <c r="Q14716" s="33" t="s">
        <v>459</v>
      </c>
      <c r="R14716" s="33" t="s">
        <v>459</v>
      </c>
      <c r="S14716" s="33">
        <v>0</v>
      </c>
      <c r="T14716" s="33"/>
      <c r="U14716" s="33" t="s">
        <v>455</v>
      </c>
    </row>
    <row r="14717" spans="1:21" x14ac:dyDescent="0.25">
      <c r="A14717">
        <v>2017</v>
      </c>
      <c r="B14717" s="6" t="s">
        <v>71</v>
      </c>
      <c r="C14717" s="33">
        <v>9</v>
      </c>
      <c r="D14717" s="33" t="s">
        <v>915</v>
      </c>
      <c r="E14717" s="33"/>
      <c r="F14717" s="34">
        <v>10.975609756097562</v>
      </c>
      <c r="G14717" s="33">
        <v>8</v>
      </c>
      <c r="H14717" s="33">
        <v>0</v>
      </c>
      <c r="I14717" s="33"/>
      <c r="J14717" s="33" t="s">
        <v>799</v>
      </c>
      <c r="K14717" s="33">
        <v>8</v>
      </c>
      <c r="L14717" s="33">
        <v>3</v>
      </c>
      <c r="M14717" s="33">
        <v>4</v>
      </c>
      <c r="N14717" s="33">
        <v>0</v>
      </c>
      <c r="O14717" s="33">
        <v>0</v>
      </c>
      <c r="P14717" s="33">
        <v>0</v>
      </c>
      <c r="Q14717" s="33" t="s">
        <v>459</v>
      </c>
      <c r="R14717" s="33" t="s">
        <v>459</v>
      </c>
      <c r="S14717" s="33">
        <v>0</v>
      </c>
      <c r="T14717" s="33"/>
      <c r="U14717" s="33" t="s">
        <v>455</v>
      </c>
    </row>
    <row r="14718" spans="1:21" x14ac:dyDescent="0.25">
      <c r="A14718">
        <v>2017</v>
      </c>
      <c r="B14718" s="6" t="s">
        <v>71</v>
      </c>
      <c r="C14718" s="33">
        <v>10</v>
      </c>
      <c r="D14718" s="33" t="s">
        <v>915</v>
      </c>
      <c r="E14718" s="33"/>
      <c r="F14718" s="34">
        <v>10.975609756097562</v>
      </c>
      <c r="G14718" s="33">
        <v>6</v>
      </c>
      <c r="H14718" s="33">
        <v>0</v>
      </c>
      <c r="I14718" s="33"/>
      <c r="J14718" s="33" t="s">
        <v>799</v>
      </c>
      <c r="K14718" s="33">
        <v>8</v>
      </c>
      <c r="L14718" s="33">
        <v>6</v>
      </c>
      <c r="M14718" s="33">
        <v>10</v>
      </c>
      <c r="N14718" s="33">
        <v>0</v>
      </c>
      <c r="O14718" s="33">
        <v>0</v>
      </c>
      <c r="P14718" s="33">
        <v>0</v>
      </c>
      <c r="Q14718" s="33" t="s">
        <v>459</v>
      </c>
      <c r="R14718" s="33" t="s">
        <v>459</v>
      </c>
      <c r="S14718" s="33">
        <v>0</v>
      </c>
      <c r="T14718" s="33"/>
      <c r="U14718" s="33" t="s">
        <v>455</v>
      </c>
    </row>
    <row r="14719" spans="1:21" x14ac:dyDescent="0.25">
      <c r="A14719">
        <v>2017</v>
      </c>
      <c r="B14719" s="6" t="s">
        <v>71</v>
      </c>
      <c r="C14719" s="33">
        <v>11</v>
      </c>
      <c r="D14719" s="33" t="s">
        <v>915</v>
      </c>
      <c r="E14719" s="33"/>
      <c r="F14719" s="34">
        <v>10.975609756097562</v>
      </c>
      <c r="G14719" s="33">
        <v>22</v>
      </c>
      <c r="H14719" s="33">
        <v>0</v>
      </c>
      <c r="I14719" s="33"/>
      <c r="J14719" s="33" t="s">
        <v>799</v>
      </c>
      <c r="K14719" s="33">
        <v>18</v>
      </c>
      <c r="L14719" s="33">
        <v>14</v>
      </c>
      <c r="M14719" s="33">
        <v>21</v>
      </c>
      <c r="N14719" s="33">
        <v>0</v>
      </c>
      <c r="O14719" s="33">
        <v>0</v>
      </c>
      <c r="P14719" s="33">
        <v>0</v>
      </c>
      <c r="Q14719" s="33" t="s">
        <v>459</v>
      </c>
      <c r="R14719" s="33" t="s">
        <v>459</v>
      </c>
      <c r="S14719" s="33">
        <v>0</v>
      </c>
      <c r="T14719" s="33"/>
      <c r="U14719" s="33" t="s">
        <v>455</v>
      </c>
    </row>
    <row r="14720" spans="1:21" x14ac:dyDescent="0.25">
      <c r="A14720">
        <v>2017</v>
      </c>
      <c r="B14720" s="6" t="s">
        <v>71</v>
      </c>
      <c r="C14720" s="33">
        <v>12</v>
      </c>
      <c r="D14720" s="33" t="s">
        <v>915</v>
      </c>
      <c r="E14720" s="33"/>
      <c r="F14720" s="34">
        <v>10.975609756097562</v>
      </c>
      <c r="G14720" s="33">
        <v>18</v>
      </c>
      <c r="H14720" s="33">
        <v>0</v>
      </c>
      <c r="I14720" s="33"/>
      <c r="J14720" s="33" t="s">
        <v>799</v>
      </c>
      <c r="K14720" s="33">
        <v>20</v>
      </c>
      <c r="L14720" s="33">
        <v>15</v>
      </c>
      <c r="M14720" s="33">
        <v>20</v>
      </c>
      <c r="N14720" s="33">
        <v>0</v>
      </c>
      <c r="O14720" s="33">
        <v>0</v>
      </c>
      <c r="P14720" s="33">
        <v>0</v>
      </c>
      <c r="Q14720" s="33" t="s">
        <v>459</v>
      </c>
      <c r="R14720" s="33" t="s">
        <v>459</v>
      </c>
      <c r="S14720" s="33">
        <v>0</v>
      </c>
      <c r="T14720" s="33"/>
      <c r="U14720" s="33" t="s">
        <v>455</v>
      </c>
    </row>
    <row r="14721" spans="1:21" x14ac:dyDescent="0.25">
      <c r="A14721">
        <v>2017</v>
      </c>
      <c r="B14721" s="6" t="s">
        <v>71</v>
      </c>
      <c r="C14721" s="33">
        <v>13</v>
      </c>
      <c r="D14721" s="33" t="s">
        <v>915</v>
      </c>
      <c r="E14721" s="33"/>
      <c r="F14721" s="34">
        <v>10.975609756097562</v>
      </c>
      <c r="G14721" s="33">
        <v>10</v>
      </c>
      <c r="H14721" s="33">
        <v>0</v>
      </c>
      <c r="I14721" s="33"/>
      <c r="J14721" s="33" t="s">
        <v>799</v>
      </c>
      <c r="K14721" s="33">
        <v>13</v>
      </c>
      <c r="L14721" s="33">
        <v>10</v>
      </c>
      <c r="M14721" s="33">
        <v>7</v>
      </c>
      <c r="N14721" s="33">
        <v>0</v>
      </c>
      <c r="O14721" s="33">
        <v>0</v>
      </c>
      <c r="P14721" s="33">
        <v>0</v>
      </c>
      <c r="Q14721" s="33" t="s">
        <v>459</v>
      </c>
      <c r="R14721" s="33" t="s">
        <v>459</v>
      </c>
      <c r="S14721" s="33">
        <v>0</v>
      </c>
      <c r="T14721" s="33"/>
      <c r="U14721" s="33" t="s">
        <v>455</v>
      </c>
    </row>
    <row r="14722" spans="1:21" x14ac:dyDescent="0.25">
      <c r="A14722">
        <v>2017</v>
      </c>
      <c r="B14722" s="6" t="s">
        <v>71</v>
      </c>
      <c r="C14722" s="33">
        <v>14</v>
      </c>
      <c r="D14722" s="33" t="s">
        <v>915</v>
      </c>
      <c r="E14722" s="33"/>
      <c r="F14722" s="34">
        <v>10.975609756097562</v>
      </c>
      <c r="G14722" s="33">
        <v>52</v>
      </c>
      <c r="H14722" s="33">
        <v>0</v>
      </c>
      <c r="I14722" s="33"/>
      <c r="J14722" s="33" t="s">
        <v>799</v>
      </c>
      <c r="K14722" s="33">
        <v>95</v>
      </c>
      <c r="L14722" s="33">
        <v>75</v>
      </c>
      <c r="M14722" s="33">
        <v>75</v>
      </c>
      <c r="N14722" s="33">
        <v>0</v>
      </c>
      <c r="O14722" s="33">
        <v>0</v>
      </c>
      <c r="P14722" s="33">
        <v>40</v>
      </c>
      <c r="Q14722" s="33" t="s">
        <v>586</v>
      </c>
      <c r="R14722" s="33" t="s">
        <v>459</v>
      </c>
      <c r="S14722" s="33">
        <v>0</v>
      </c>
      <c r="T14722" s="33"/>
      <c r="U14722" s="33" t="s">
        <v>455</v>
      </c>
    </row>
    <row r="14723" spans="1:21" x14ac:dyDescent="0.25">
      <c r="A14723">
        <v>2017</v>
      </c>
      <c r="B14723" s="6" t="s">
        <v>71</v>
      </c>
      <c r="C14723" s="33">
        <v>15</v>
      </c>
      <c r="D14723" s="33" t="s">
        <v>915</v>
      </c>
      <c r="E14723" s="33"/>
      <c r="F14723" s="34">
        <v>10.975609756097562</v>
      </c>
      <c r="G14723" s="33">
        <v>12</v>
      </c>
      <c r="H14723" s="33">
        <v>0</v>
      </c>
      <c r="I14723" s="33"/>
      <c r="J14723" s="33" t="s">
        <v>807</v>
      </c>
      <c r="K14723" s="33">
        <v>23</v>
      </c>
      <c r="L14723" s="33">
        <v>10</v>
      </c>
      <c r="M14723" s="33">
        <v>4</v>
      </c>
      <c r="N14723" s="33">
        <v>0</v>
      </c>
      <c r="O14723" s="33">
        <v>0</v>
      </c>
      <c r="P14723" s="33">
        <v>0</v>
      </c>
      <c r="Q14723" s="33" t="s">
        <v>459</v>
      </c>
      <c r="R14723" s="33" t="s">
        <v>459</v>
      </c>
      <c r="S14723" s="33">
        <v>0</v>
      </c>
      <c r="T14723" s="33"/>
      <c r="U14723" s="33" t="s">
        <v>455</v>
      </c>
    </row>
    <row r="14724" spans="1:21" x14ac:dyDescent="0.25">
      <c r="A14724">
        <v>2017</v>
      </c>
      <c r="B14724" s="6" t="s">
        <v>71</v>
      </c>
      <c r="C14724" s="33">
        <v>16</v>
      </c>
      <c r="D14724" s="33" t="s">
        <v>915</v>
      </c>
      <c r="E14724" s="33"/>
      <c r="F14724" s="34">
        <v>10.975609756097562</v>
      </c>
      <c r="G14724" s="33">
        <v>16</v>
      </c>
      <c r="H14724" s="33">
        <v>0</v>
      </c>
      <c r="I14724" s="33"/>
      <c r="J14724" s="33" t="s">
        <v>803</v>
      </c>
      <c r="K14724" s="33">
        <v>13</v>
      </c>
      <c r="L14724" s="33">
        <v>10</v>
      </c>
      <c r="M14724" s="33">
        <v>10</v>
      </c>
      <c r="N14724" s="33">
        <v>0</v>
      </c>
      <c r="O14724" s="33">
        <v>0</v>
      </c>
      <c r="P14724" s="33">
        <v>0</v>
      </c>
      <c r="Q14724" s="33" t="s">
        <v>459</v>
      </c>
      <c r="R14724" s="33" t="s">
        <v>459</v>
      </c>
      <c r="S14724" s="33">
        <v>0</v>
      </c>
      <c r="T14724" s="33"/>
      <c r="U14724" s="33" t="s">
        <v>455</v>
      </c>
    </row>
    <row r="14725" spans="1:21" x14ac:dyDescent="0.25">
      <c r="A14725">
        <v>2017</v>
      </c>
      <c r="B14725" s="6" t="s">
        <v>71</v>
      </c>
      <c r="C14725" s="33">
        <v>17</v>
      </c>
      <c r="D14725" s="33" t="s">
        <v>915</v>
      </c>
      <c r="E14725" s="33"/>
      <c r="F14725" s="34">
        <v>10.975609756097562</v>
      </c>
      <c r="G14725" s="33">
        <v>6</v>
      </c>
      <c r="H14725" s="33">
        <v>0</v>
      </c>
      <c r="I14725" s="33"/>
      <c r="J14725" s="33" t="s">
        <v>846</v>
      </c>
      <c r="K14725" s="33">
        <v>36</v>
      </c>
      <c r="L14725" s="33">
        <v>27</v>
      </c>
      <c r="M14725" s="33">
        <v>15</v>
      </c>
      <c r="N14725" s="33">
        <v>0</v>
      </c>
      <c r="O14725" s="33">
        <v>0</v>
      </c>
      <c r="P14725" s="33">
        <v>0</v>
      </c>
      <c r="Q14725" s="33" t="s">
        <v>459</v>
      </c>
      <c r="R14725" s="33" t="s">
        <v>459</v>
      </c>
      <c r="S14725" s="33">
        <v>0</v>
      </c>
      <c r="T14725" s="33"/>
      <c r="U14725" s="33" t="s">
        <v>455</v>
      </c>
    </row>
    <row r="14726" spans="1:21" x14ac:dyDescent="0.25">
      <c r="A14726">
        <v>2017</v>
      </c>
      <c r="B14726" s="6" t="s">
        <v>71</v>
      </c>
      <c r="C14726" s="33">
        <v>18</v>
      </c>
      <c r="D14726" s="33" t="s">
        <v>915</v>
      </c>
      <c r="E14726" s="33"/>
      <c r="F14726" s="34">
        <v>10.975609756097562</v>
      </c>
      <c r="G14726" s="33">
        <v>18</v>
      </c>
      <c r="H14726" s="33">
        <v>0</v>
      </c>
      <c r="I14726" s="33"/>
      <c r="J14726" s="33" t="s">
        <v>846</v>
      </c>
      <c r="K14726" s="33">
        <v>26</v>
      </c>
      <c r="L14726" s="33">
        <v>18</v>
      </c>
      <c r="M14726" s="33">
        <v>8</v>
      </c>
      <c r="N14726" s="33">
        <v>0</v>
      </c>
      <c r="O14726" s="33">
        <v>0</v>
      </c>
      <c r="P14726" s="33">
        <v>0</v>
      </c>
      <c r="Q14726" s="33" t="s">
        <v>459</v>
      </c>
      <c r="R14726" s="33" t="s">
        <v>459</v>
      </c>
      <c r="S14726" s="33">
        <v>0</v>
      </c>
      <c r="T14726" s="33"/>
      <c r="U14726" s="33" t="s">
        <v>455</v>
      </c>
    </row>
    <row r="14727" spans="1:21" x14ac:dyDescent="0.25">
      <c r="A14727">
        <v>2017</v>
      </c>
      <c r="B14727" s="6" t="s">
        <v>71</v>
      </c>
      <c r="C14727" s="33">
        <v>19</v>
      </c>
      <c r="D14727" s="33" t="s">
        <v>915</v>
      </c>
      <c r="E14727" s="33"/>
      <c r="F14727" s="34">
        <v>10.975609756097562</v>
      </c>
      <c r="G14727" s="33">
        <v>10</v>
      </c>
      <c r="H14727" s="33">
        <v>0</v>
      </c>
      <c r="I14727" s="33"/>
      <c r="J14727" s="33" t="s">
        <v>807</v>
      </c>
      <c r="K14727" s="33">
        <v>25</v>
      </c>
      <c r="L14727" s="33">
        <v>12</v>
      </c>
      <c r="M14727" s="33">
        <v>4</v>
      </c>
      <c r="N14727" s="33">
        <v>0</v>
      </c>
      <c r="O14727" s="33">
        <v>0</v>
      </c>
      <c r="P14727" s="33">
        <v>0</v>
      </c>
      <c r="Q14727" s="33" t="s">
        <v>459</v>
      </c>
      <c r="R14727" s="33" t="s">
        <v>459</v>
      </c>
      <c r="S14727" s="33">
        <v>0</v>
      </c>
      <c r="T14727" s="33"/>
      <c r="U14727" s="33" t="s">
        <v>455</v>
      </c>
    </row>
    <row r="14728" spans="1:21" x14ac:dyDescent="0.25">
      <c r="A14728">
        <v>2017</v>
      </c>
      <c r="B14728" s="6" t="s">
        <v>71</v>
      </c>
      <c r="C14728" s="33">
        <v>20</v>
      </c>
      <c r="D14728" s="33" t="s">
        <v>915</v>
      </c>
      <c r="E14728" s="33"/>
      <c r="F14728" s="34">
        <v>10.975609756097562</v>
      </c>
      <c r="G14728" s="33">
        <v>9</v>
      </c>
      <c r="H14728" s="33">
        <v>0</v>
      </c>
      <c r="I14728" s="33"/>
      <c r="J14728" s="33" t="s">
        <v>799</v>
      </c>
      <c r="K14728" s="33">
        <v>15</v>
      </c>
      <c r="L14728" s="33">
        <v>10</v>
      </c>
      <c r="M14728" s="33">
        <v>3</v>
      </c>
      <c r="N14728" s="33">
        <v>0</v>
      </c>
      <c r="O14728" s="33">
        <v>0</v>
      </c>
      <c r="P14728" s="33">
        <v>0</v>
      </c>
      <c r="Q14728" s="33" t="s">
        <v>459</v>
      </c>
      <c r="R14728" s="33" t="s">
        <v>459</v>
      </c>
      <c r="S14728" s="33">
        <v>0</v>
      </c>
      <c r="T14728" s="33"/>
      <c r="U14728" s="33" t="s">
        <v>455</v>
      </c>
    </row>
    <row r="14729" spans="1:21" x14ac:dyDescent="0.25">
      <c r="A14729">
        <v>2017</v>
      </c>
      <c r="B14729" s="6" t="s">
        <v>71</v>
      </c>
      <c r="C14729" s="33">
        <v>21</v>
      </c>
      <c r="D14729" s="33" t="s">
        <v>915</v>
      </c>
      <c r="E14729" s="33"/>
      <c r="F14729" s="34">
        <v>10.975609756097562</v>
      </c>
      <c r="G14729" s="33">
        <v>5</v>
      </c>
      <c r="H14729" s="33">
        <v>0</v>
      </c>
      <c r="I14729" s="33"/>
      <c r="J14729" s="33" t="s">
        <v>799</v>
      </c>
      <c r="K14729" s="33">
        <v>16</v>
      </c>
      <c r="L14729" s="33">
        <v>13</v>
      </c>
      <c r="M14729" s="33">
        <v>15</v>
      </c>
      <c r="N14729" s="33">
        <v>0</v>
      </c>
      <c r="O14729" s="33">
        <v>0</v>
      </c>
      <c r="P14729" s="33">
        <v>5</v>
      </c>
      <c r="Q14729" s="33" t="s">
        <v>459</v>
      </c>
      <c r="R14729" s="33" t="s">
        <v>459</v>
      </c>
      <c r="S14729" s="33">
        <v>0</v>
      </c>
      <c r="T14729" s="33"/>
      <c r="U14729" s="33" t="s">
        <v>455</v>
      </c>
    </row>
    <row r="14730" spans="1:21" x14ac:dyDescent="0.25">
      <c r="A14730">
        <v>2017</v>
      </c>
      <c r="B14730" s="6" t="s">
        <v>71</v>
      </c>
      <c r="C14730" s="33">
        <v>22</v>
      </c>
      <c r="D14730" s="33" t="s">
        <v>915</v>
      </c>
      <c r="E14730" s="33"/>
      <c r="F14730" s="34">
        <v>10.975609756097562</v>
      </c>
      <c r="G14730" s="33">
        <v>16</v>
      </c>
      <c r="H14730" s="33">
        <v>0</v>
      </c>
      <c r="I14730" s="33"/>
      <c r="J14730" s="33" t="s">
        <v>799</v>
      </c>
      <c r="K14730" s="33">
        <v>23</v>
      </c>
      <c r="L14730" s="33">
        <v>22</v>
      </c>
      <c r="M14730" s="33">
        <v>20</v>
      </c>
      <c r="N14730" s="33">
        <v>0</v>
      </c>
      <c r="O14730" s="33">
        <v>0</v>
      </c>
      <c r="P14730" s="33">
        <v>0</v>
      </c>
      <c r="Q14730" s="33" t="s">
        <v>459</v>
      </c>
      <c r="R14730" s="33" t="s">
        <v>459</v>
      </c>
      <c r="S14730" s="33">
        <v>0</v>
      </c>
      <c r="T14730" s="33"/>
      <c r="U14730" s="33" t="s">
        <v>916</v>
      </c>
    </row>
    <row r="14731" spans="1:21" x14ac:dyDescent="0.25">
      <c r="A14731">
        <v>2017</v>
      </c>
      <c r="B14731" s="6" t="s">
        <v>71</v>
      </c>
      <c r="C14731" s="33">
        <v>23</v>
      </c>
      <c r="D14731" s="33" t="s">
        <v>915</v>
      </c>
      <c r="E14731" s="33"/>
      <c r="F14731" s="34">
        <v>10.975609756097562</v>
      </c>
      <c r="G14731" s="33">
        <v>30</v>
      </c>
      <c r="H14731" s="33">
        <v>0</v>
      </c>
      <c r="I14731" s="33"/>
      <c r="J14731" s="33" t="s">
        <v>846</v>
      </c>
      <c r="K14731" s="33">
        <v>32</v>
      </c>
      <c r="L14731" s="33">
        <v>18</v>
      </c>
      <c r="M14731" s="33">
        <v>26</v>
      </c>
      <c r="N14731" s="33">
        <v>0</v>
      </c>
      <c r="O14731" s="33">
        <v>0</v>
      </c>
      <c r="P14731" s="33">
        <v>0</v>
      </c>
      <c r="Q14731" s="33" t="s">
        <v>459</v>
      </c>
      <c r="R14731" s="33" t="s">
        <v>459</v>
      </c>
      <c r="S14731" s="33">
        <v>0</v>
      </c>
      <c r="T14731" s="33"/>
      <c r="U14731" s="33" t="s">
        <v>455</v>
      </c>
    </row>
    <row r="14732" spans="1:21" x14ac:dyDescent="0.25">
      <c r="A14732">
        <v>2017</v>
      </c>
      <c r="B14732" s="6" t="s">
        <v>71</v>
      </c>
      <c r="C14732" s="33">
        <v>24</v>
      </c>
      <c r="D14732" s="33" t="s">
        <v>915</v>
      </c>
      <c r="E14732" s="33"/>
      <c r="F14732" s="34">
        <v>10.975609756097562</v>
      </c>
      <c r="G14732" s="33">
        <v>10</v>
      </c>
      <c r="H14732" s="33">
        <v>0</v>
      </c>
      <c r="I14732" s="33"/>
      <c r="J14732" s="33" t="s">
        <v>799</v>
      </c>
      <c r="K14732" s="33">
        <v>26</v>
      </c>
      <c r="L14732" s="33">
        <v>18</v>
      </c>
      <c r="M14732" s="33">
        <v>15</v>
      </c>
      <c r="N14732" s="33">
        <v>0</v>
      </c>
      <c r="O14732" s="33">
        <v>0</v>
      </c>
      <c r="P14732" s="33">
        <v>0</v>
      </c>
      <c r="Q14732" s="33" t="s">
        <v>459</v>
      </c>
      <c r="R14732" s="33" t="s">
        <v>459</v>
      </c>
      <c r="S14732" s="33">
        <v>0</v>
      </c>
      <c r="T14732" s="33"/>
      <c r="U14732" s="33" t="s">
        <v>455</v>
      </c>
    </row>
    <row r="14733" spans="1:21" x14ac:dyDescent="0.25">
      <c r="A14733">
        <v>2017</v>
      </c>
      <c r="B14733" s="6" t="s">
        <v>71</v>
      </c>
      <c r="C14733" s="33">
        <v>1</v>
      </c>
      <c r="D14733" s="33" t="s">
        <v>915</v>
      </c>
      <c r="E14733" s="33">
        <v>2</v>
      </c>
      <c r="F14733" s="34">
        <v>10.365853658536587</v>
      </c>
      <c r="G14733" s="33">
        <v>7</v>
      </c>
      <c r="H14733" s="33">
        <v>0</v>
      </c>
      <c r="I14733" s="33">
        <v>159</v>
      </c>
      <c r="J14733" s="33" t="s">
        <v>799</v>
      </c>
      <c r="K14733" s="33">
        <v>8</v>
      </c>
      <c r="L14733" s="33">
        <v>8</v>
      </c>
      <c r="M14733" s="33">
        <v>2</v>
      </c>
      <c r="N14733" s="33">
        <v>0</v>
      </c>
      <c r="O14733" s="33">
        <v>0</v>
      </c>
      <c r="P14733" s="33">
        <v>0</v>
      </c>
      <c r="Q14733" s="33" t="s">
        <v>459</v>
      </c>
      <c r="R14733" s="33" t="s">
        <v>459</v>
      </c>
      <c r="S14733" s="33">
        <v>0</v>
      </c>
      <c r="T14733" s="33"/>
      <c r="U14733" s="33" t="s">
        <v>455</v>
      </c>
    </row>
    <row r="14734" spans="1:21" x14ac:dyDescent="0.25">
      <c r="A14734">
        <v>2017</v>
      </c>
      <c r="B14734" s="6" t="s">
        <v>71</v>
      </c>
      <c r="C14734" s="33">
        <v>2</v>
      </c>
      <c r="D14734" s="33" t="s">
        <v>915</v>
      </c>
      <c r="E14734" s="33"/>
      <c r="F14734" s="34">
        <v>10.365853658536587</v>
      </c>
      <c r="G14734" s="33">
        <v>3</v>
      </c>
      <c r="H14734" s="33">
        <v>0</v>
      </c>
      <c r="I14734" s="33"/>
      <c r="J14734" s="33" t="s">
        <v>807</v>
      </c>
      <c r="K14734" s="33">
        <v>3</v>
      </c>
      <c r="L14734" s="33">
        <v>2</v>
      </c>
      <c r="M14734" s="33">
        <v>2</v>
      </c>
      <c r="N14734" s="33">
        <v>0</v>
      </c>
      <c r="O14734" s="33">
        <v>0</v>
      </c>
      <c r="P14734" s="33">
        <v>0</v>
      </c>
      <c r="Q14734" s="33" t="s">
        <v>459</v>
      </c>
      <c r="R14734" s="33" t="s">
        <v>459</v>
      </c>
      <c r="S14734" s="33">
        <v>0</v>
      </c>
      <c r="T14734" s="33"/>
      <c r="U14734" s="33" t="s">
        <v>455</v>
      </c>
    </row>
    <row r="14735" spans="1:21" x14ac:dyDescent="0.25">
      <c r="A14735">
        <v>2017</v>
      </c>
      <c r="B14735" s="6" t="s">
        <v>71</v>
      </c>
      <c r="C14735" s="33">
        <v>3</v>
      </c>
      <c r="D14735" s="33" t="s">
        <v>915</v>
      </c>
      <c r="E14735" s="33"/>
      <c r="F14735" s="34">
        <v>10.365853658536587</v>
      </c>
      <c r="G14735" s="33">
        <v>2</v>
      </c>
      <c r="H14735" s="33">
        <v>0</v>
      </c>
      <c r="I14735" s="33"/>
      <c r="J14735" s="33" t="s">
        <v>807</v>
      </c>
      <c r="K14735" s="33">
        <v>4</v>
      </c>
      <c r="L14735" s="33">
        <v>3</v>
      </c>
      <c r="M14735" s="33">
        <v>2</v>
      </c>
      <c r="N14735" s="33">
        <v>0</v>
      </c>
      <c r="O14735" s="33">
        <v>0</v>
      </c>
      <c r="P14735" s="33">
        <v>0</v>
      </c>
      <c r="Q14735" s="33" t="s">
        <v>459</v>
      </c>
      <c r="R14735" s="33" t="s">
        <v>459</v>
      </c>
      <c r="S14735" s="33">
        <v>0</v>
      </c>
      <c r="T14735" s="33"/>
      <c r="U14735" s="33" t="s">
        <v>455</v>
      </c>
    </row>
    <row r="14736" spans="1:21" x14ac:dyDescent="0.25">
      <c r="A14736">
        <v>2017</v>
      </c>
      <c r="B14736" s="6" t="s">
        <v>71</v>
      </c>
      <c r="C14736" s="33">
        <v>4</v>
      </c>
      <c r="D14736" s="33" t="s">
        <v>915</v>
      </c>
      <c r="E14736" s="33"/>
      <c r="F14736" s="34">
        <v>10.365853658536587</v>
      </c>
      <c r="G14736" s="33">
        <v>22</v>
      </c>
      <c r="H14736" s="33">
        <v>0</v>
      </c>
      <c r="I14736" s="33"/>
      <c r="J14736" s="33" t="s">
        <v>799</v>
      </c>
      <c r="K14736" s="33">
        <v>48</v>
      </c>
      <c r="L14736" s="33">
        <v>22</v>
      </c>
      <c r="M14736" s="33">
        <v>16</v>
      </c>
      <c r="N14736" s="33">
        <v>0</v>
      </c>
      <c r="O14736" s="33">
        <v>0</v>
      </c>
      <c r="P14736" s="33">
        <v>0</v>
      </c>
      <c r="Q14736" s="33" t="s">
        <v>459</v>
      </c>
      <c r="R14736" s="33" t="s">
        <v>459</v>
      </c>
      <c r="S14736" s="33">
        <v>0</v>
      </c>
      <c r="T14736" s="33"/>
      <c r="U14736" s="33" t="s">
        <v>921</v>
      </c>
    </row>
    <row r="14737" spans="1:21" x14ac:dyDescent="0.25">
      <c r="A14737">
        <v>2017</v>
      </c>
      <c r="B14737" s="6" t="s">
        <v>71</v>
      </c>
      <c r="C14737" s="33">
        <v>5</v>
      </c>
      <c r="D14737" s="33" t="s">
        <v>915</v>
      </c>
      <c r="E14737" s="33"/>
      <c r="F14737" s="34">
        <v>10.365853658536587</v>
      </c>
      <c r="G14737" s="33">
        <v>4</v>
      </c>
      <c r="H14737" s="33">
        <v>0</v>
      </c>
      <c r="I14737" s="33"/>
      <c r="J14737" s="33" t="s">
        <v>799</v>
      </c>
      <c r="K14737" s="33">
        <v>15</v>
      </c>
      <c r="L14737" s="33">
        <v>16</v>
      </c>
      <c r="M14737" s="33">
        <v>16</v>
      </c>
      <c r="N14737" s="33">
        <v>0</v>
      </c>
      <c r="O14737" s="33">
        <v>0</v>
      </c>
      <c r="P14737" s="33">
        <v>0</v>
      </c>
      <c r="Q14737" s="33" t="s">
        <v>459</v>
      </c>
      <c r="R14737" s="33" t="s">
        <v>459</v>
      </c>
      <c r="S14737" s="33">
        <v>0</v>
      </c>
      <c r="T14737" s="33"/>
      <c r="U14737" s="33" t="s">
        <v>455</v>
      </c>
    </row>
    <row r="14738" spans="1:21" x14ac:dyDescent="0.25">
      <c r="A14738">
        <v>2017</v>
      </c>
      <c r="B14738" s="6" t="s">
        <v>71</v>
      </c>
      <c r="C14738" s="33">
        <v>6</v>
      </c>
      <c r="D14738" s="33" t="s">
        <v>915</v>
      </c>
      <c r="E14738" s="33"/>
      <c r="F14738" s="34">
        <v>10.365853658536587</v>
      </c>
      <c r="G14738" s="33">
        <v>13</v>
      </c>
      <c r="H14738" s="33">
        <v>0</v>
      </c>
      <c r="I14738" s="33"/>
      <c r="J14738" s="33" t="s">
        <v>846</v>
      </c>
      <c r="K14738" s="33">
        <v>22</v>
      </c>
      <c r="L14738" s="33">
        <v>14</v>
      </c>
      <c r="M14738" s="33">
        <v>10</v>
      </c>
      <c r="N14738" s="33">
        <v>0</v>
      </c>
      <c r="O14738" s="33">
        <v>0</v>
      </c>
      <c r="P14738" s="33">
        <v>0</v>
      </c>
      <c r="Q14738" s="33" t="s">
        <v>459</v>
      </c>
      <c r="R14738" s="33" t="s">
        <v>459</v>
      </c>
      <c r="S14738" s="33">
        <v>0</v>
      </c>
      <c r="T14738" s="33"/>
      <c r="U14738" s="33" t="s">
        <v>455</v>
      </c>
    </row>
    <row r="14739" spans="1:21" x14ac:dyDescent="0.25">
      <c r="A14739">
        <v>2017</v>
      </c>
      <c r="B14739" s="6" t="s">
        <v>71</v>
      </c>
      <c r="C14739" s="33">
        <v>7</v>
      </c>
      <c r="D14739" s="33" t="s">
        <v>915</v>
      </c>
      <c r="E14739" s="33"/>
      <c r="F14739" s="34">
        <v>10.365853658536587</v>
      </c>
      <c r="G14739" s="33">
        <v>20</v>
      </c>
      <c r="H14739" s="33">
        <v>0</v>
      </c>
      <c r="I14739" s="33"/>
      <c r="J14739" s="33" t="s">
        <v>806</v>
      </c>
      <c r="K14739" s="33">
        <v>53</v>
      </c>
      <c r="L14739" s="33">
        <v>40</v>
      </c>
      <c r="M14739" s="33">
        <v>30</v>
      </c>
      <c r="N14739" s="33">
        <v>0</v>
      </c>
      <c r="O14739" s="33">
        <v>0</v>
      </c>
      <c r="P14739" s="33">
        <v>15</v>
      </c>
      <c r="Q14739" s="33" t="s">
        <v>459</v>
      </c>
      <c r="R14739" s="33" t="s">
        <v>459</v>
      </c>
      <c r="S14739" s="33">
        <v>0</v>
      </c>
      <c r="T14739" s="33"/>
      <c r="U14739" s="33" t="s">
        <v>455</v>
      </c>
    </row>
    <row r="14740" spans="1:21" x14ac:dyDescent="0.25">
      <c r="A14740">
        <v>2017</v>
      </c>
      <c r="B14740" s="6" t="s">
        <v>71</v>
      </c>
      <c r="C14740" s="33">
        <v>8</v>
      </c>
      <c r="D14740" s="33" t="s">
        <v>915</v>
      </c>
      <c r="E14740" s="33"/>
      <c r="F14740" s="34">
        <v>10.365853658536587</v>
      </c>
      <c r="G14740" s="33">
        <v>20</v>
      </c>
      <c r="H14740" s="33">
        <v>0</v>
      </c>
      <c r="I14740" s="33"/>
      <c r="J14740" s="33" t="s">
        <v>799</v>
      </c>
      <c r="K14740" s="33">
        <v>20</v>
      </c>
      <c r="L14740" s="33">
        <v>10</v>
      </c>
      <c r="M14740" s="33">
        <v>8</v>
      </c>
      <c r="N14740" s="33">
        <v>0</v>
      </c>
      <c r="O14740" s="33">
        <v>0</v>
      </c>
      <c r="P14740" s="33">
        <v>0</v>
      </c>
      <c r="Q14740" s="33" t="s">
        <v>459</v>
      </c>
      <c r="R14740" s="33" t="s">
        <v>459</v>
      </c>
      <c r="S14740" s="33">
        <v>0</v>
      </c>
      <c r="T14740" s="33"/>
      <c r="U14740" s="33" t="s">
        <v>455</v>
      </c>
    </row>
    <row r="14741" spans="1:21" x14ac:dyDescent="0.25">
      <c r="A14741">
        <v>2017</v>
      </c>
      <c r="B14741" s="6" t="s">
        <v>71</v>
      </c>
      <c r="C14741" s="33">
        <v>9</v>
      </c>
      <c r="D14741" s="33" t="s">
        <v>915</v>
      </c>
      <c r="E14741" s="33"/>
      <c r="F14741" s="34">
        <v>10.365853658536587</v>
      </c>
      <c r="G14741" s="33">
        <v>50</v>
      </c>
      <c r="H14741" s="33">
        <v>0</v>
      </c>
      <c r="I14741" s="33"/>
      <c r="J14741" s="33" t="s">
        <v>846</v>
      </c>
      <c r="K14741" s="33">
        <v>50</v>
      </c>
      <c r="L14741" s="33">
        <v>28</v>
      </c>
      <c r="M14741" s="33">
        <v>34</v>
      </c>
      <c r="N14741" s="33">
        <v>0</v>
      </c>
      <c r="O14741" s="33">
        <v>0</v>
      </c>
      <c r="P14741" s="33">
        <v>0</v>
      </c>
      <c r="Q14741" s="33" t="s">
        <v>459</v>
      </c>
      <c r="R14741" s="33" t="s">
        <v>459</v>
      </c>
      <c r="S14741" s="33">
        <v>0</v>
      </c>
      <c r="T14741" s="33"/>
      <c r="U14741" s="33" t="s">
        <v>916</v>
      </c>
    </row>
    <row r="14742" spans="1:21" x14ac:dyDescent="0.25">
      <c r="A14742">
        <v>2017</v>
      </c>
      <c r="B14742" s="6" t="s">
        <v>71</v>
      </c>
      <c r="C14742" s="33">
        <v>10</v>
      </c>
      <c r="D14742" s="33" t="s">
        <v>915</v>
      </c>
      <c r="E14742" s="33"/>
      <c r="F14742" s="34">
        <v>10.365853658536587</v>
      </c>
      <c r="G14742" s="33">
        <v>18</v>
      </c>
      <c r="H14742" s="33">
        <v>0</v>
      </c>
      <c r="I14742" s="33"/>
      <c r="J14742" s="33" t="s">
        <v>799</v>
      </c>
      <c r="K14742" s="33">
        <v>45</v>
      </c>
      <c r="L14742" s="33">
        <v>28</v>
      </c>
      <c r="M14742" s="33">
        <v>26</v>
      </c>
      <c r="N14742" s="33">
        <v>0</v>
      </c>
      <c r="O14742" s="33">
        <v>0</v>
      </c>
      <c r="P14742" s="33">
        <v>0</v>
      </c>
      <c r="Q14742" s="33" t="s">
        <v>459</v>
      </c>
      <c r="R14742" s="33" t="s">
        <v>459</v>
      </c>
      <c r="S14742" s="33">
        <v>0</v>
      </c>
      <c r="T14742" s="33"/>
      <c r="U14742" s="33" t="s">
        <v>455</v>
      </c>
    </row>
    <row r="14743" spans="1:21" x14ac:dyDescent="0.25">
      <c r="A14743">
        <v>2017</v>
      </c>
      <c r="B14743" s="6" t="s">
        <v>42</v>
      </c>
      <c r="C14743" s="33">
        <v>1</v>
      </c>
      <c r="D14743" s="33" t="s">
        <v>915</v>
      </c>
      <c r="E14743" s="33">
        <v>1</v>
      </c>
      <c r="F14743" s="34">
        <v>12.5</v>
      </c>
      <c r="G14743" s="33">
        <v>11</v>
      </c>
      <c r="H14743" s="33">
        <v>0</v>
      </c>
      <c r="I14743" s="33">
        <v>103</v>
      </c>
      <c r="J14743" s="33" t="s">
        <v>803</v>
      </c>
      <c r="K14743" s="33">
        <v>22</v>
      </c>
      <c r="L14743" s="33">
        <v>14</v>
      </c>
      <c r="M14743" s="33">
        <v>3</v>
      </c>
      <c r="N14743" s="33">
        <v>5</v>
      </c>
      <c r="O14743" s="33">
        <v>0</v>
      </c>
      <c r="P14743" s="33">
        <v>0</v>
      </c>
      <c r="Q14743" s="33" t="s">
        <v>459</v>
      </c>
      <c r="R14743" s="33" t="s">
        <v>459</v>
      </c>
      <c r="S14743" s="33">
        <v>0</v>
      </c>
      <c r="T14743" s="33"/>
      <c r="U14743" s="33" t="s">
        <v>455</v>
      </c>
    </row>
    <row r="14744" spans="1:21" x14ac:dyDescent="0.25">
      <c r="A14744">
        <v>2017</v>
      </c>
      <c r="B14744" s="6" t="s">
        <v>42</v>
      </c>
      <c r="C14744" s="33">
        <v>2</v>
      </c>
      <c r="D14744" s="33" t="s">
        <v>915</v>
      </c>
      <c r="E14744" s="33"/>
      <c r="F14744" s="34">
        <v>12.5</v>
      </c>
      <c r="G14744" s="33">
        <v>7</v>
      </c>
      <c r="H14744" s="33">
        <v>0</v>
      </c>
      <c r="I14744" s="33"/>
      <c r="J14744" s="33" t="s">
        <v>807</v>
      </c>
      <c r="K14744" s="33">
        <v>28</v>
      </c>
      <c r="L14744" s="33">
        <v>14</v>
      </c>
      <c r="M14744" s="33">
        <v>10</v>
      </c>
      <c r="N14744" s="33">
        <v>0</v>
      </c>
      <c r="O14744" s="33">
        <v>0</v>
      </c>
      <c r="P14744" s="33">
        <v>20</v>
      </c>
      <c r="Q14744" s="33" t="s">
        <v>459</v>
      </c>
      <c r="R14744" s="33" t="s">
        <v>459</v>
      </c>
      <c r="S14744" s="33">
        <v>0</v>
      </c>
      <c r="T14744" s="33"/>
      <c r="U14744" s="33" t="s">
        <v>455</v>
      </c>
    </row>
    <row r="14745" spans="1:21" x14ac:dyDescent="0.25">
      <c r="A14745">
        <v>2017</v>
      </c>
      <c r="B14745" s="6" t="s">
        <v>42</v>
      </c>
      <c r="C14745" s="33">
        <v>3</v>
      </c>
      <c r="D14745" s="33" t="s">
        <v>915</v>
      </c>
      <c r="E14745" s="33"/>
      <c r="F14745" s="34">
        <v>12.5</v>
      </c>
      <c r="G14745" s="33">
        <v>15</v>
      </c>
      <c r="H14745" s="33">
        <v>0</v>
      </c>
      <c r="I14745" s="33"/>
      <c r="J14745" s="33" t="s">
        <v>803</v>
      </c>
      <c r="K14745" s="33">
        <v>15</v>
      </c>
      <c r="L14745" s="33">
        <v>12</v>
      </c>
      <c r="M14745" s="33">
        <v>2</v>
      </c>
      <c r="N14745" s="33">
        <v>0</v>
      </c>
      <c r="O14745" s="33">
        <v>0</v>
      </c>
      <c r="P14745" s="33">
        <v>0</v>
      </c>
      <c r="Q14745" s="33" t="s">
        <v>459</v>
      </c>
      <c r="R14745" s="33" t="s">
        <v>459</v>
      </c>
      <c r="S14745" s="33">
        <v>0</v>
      </c>
      <c r="T14745" s="33"/>
      <c r="U14745" s="33" t="s">
        <v>455</v>
      </c>
    </row>
    <row r="14746" spans="1:21" x14ac:dyDescent="0.25">
      <c r="A14746">
        <v>2017</v>
      </c>
      <c r="B14746" s="6" t="s">
        <v>42</v>
      </c>
      <c r="C14746" s="33">
        <v>4</v>
      </c>
      <c r="D14746" s="33" t="s">
        <v>915</v>
      </c>
      <c r="E14746" s="33"/>
      <c r="F14746" s="34">
        <v>12.5</v>
      </c>
      <c r="G14746" s="33">
        <v>5</v>
      </c>
      <c r="H14746" s="33">
        <v>0</v>
      </c>
      <c r="I14746" s="33"/>
      <c r="J14746" s="33" t="s">
        <v>803</v>
      </c>
      <c r="K14746" s="33">
        <v>7</v>
      </c>
      <c r="L14746" s="33">
        <v>5</v>
      </c>
      <c r="M14746" s="33">
        <v>4</v>
      </c>
      <c r="N14746" s="33">
        <v>0</v>
      </c>
      <c r="O14746" s="33">
        <v>0</v>
      </c>
      <c r="P14746" s="33">
        <v>0</v>
      </c>
      <c r="Q14746" s="33" t="s">
        <v>459</v>
      </c>
      <c r="R14746" s="33" t="s">
        <v>459</v>
      </c>
      <c r="S14746" s="33">
        <v>0</v>
      </c>
      <c r="T14746" s="33"/>
      <c r="U14746" s="33" t="s">
        <v>455</v>
      </c>
    </row>
    <row r="14747" spans="1:21" x14ac:dyDescent="0.25">
      <c r="A14747">
        <v>2017</v>
      </c>
      <c r="B14747" s="6" t="s">
        <v>42</v>
      </c>
      <c r="C14747" s="33">
        <v>5</v>
      </c>
      <c r="D14747" s="33" t="s">
        <v>915</v>
      </c>
      <c r="E14747" s="33"/>
      <c r="F14747" s="34">
        <v>12.5</v>
      </c>
      <c r="G14747" s="33">
        <v>8</v>
      </c>
      <c r="H14747" s="33">
        <v>0</v>
      </c>
      <c r="I14747" s="33"/>
      <c r="J14747" s="33" t="s">
        <v>799</v>
      </c>
      <c r="K14747" s="33">
        <v>25</v>
      </c>
      <c r="L14747" s="33">
        <v>20</v>
      </c>
      <c r="M14747" s="33">
        <v>7</v>
      </c>
      <c r="N14747" s="33">
        <v>0</v>
      </c>
      <c r="O14747" s="33">
        <v>0</v>
      </c>
      <c r="P14747" s="33">
        <v>30</v>
      </c>
      <c r="Q14747" s="33" t="s">
        <v>586</v>
      </c>
      <c r="R14747" s="33" t="s">
        <v>459</v>
      </c>
      <c r="S14747" s="33">
        <v>0</v>
      </c>
      <c r="T14747" s="33"/>
      <c r="U14747" s="33" t="s">
        <v>455</v>
      </c>
    </row>
    <row r="14748" spans="1:21" x14ac:dyDescent="0.25">
      <c r="A14748">
        <v>2017</v>
      </c>
      <c r="B14748" s="6" t="s">
        <v>42</v>
      </c>
      <c r="C14748" s="33">
        <v>6</v>
      </c>
      <c r="D14748" s="33" t="s">
        <v>915</v>
      </c>
      <c r="E14748" s="33"/>
      <c r="F14748" s="34">
        <v>12.5</v>
      </c>
      <c r="G14748" s="33">
        <v>45</v>
      </c>
      <c r="H14748" s="33">
        <v>0</v>
      </c>
      <c r="I14748" s="33"/>
      <c r="J14748" s="33" t="s">
        <v>807</v>
      </c>
      <c r="K14748" s="33">
        <v>45</v>
      </c>
      <c r="L14748" s="33">
        <v>40</v>
      </c>
      <c r="M14748" s="33">
        <v>28</v>
      </c>
      <c r="N14748" s="33">
        <v>0</v>
      </c>
      <c r="O14748" s="33">
        <v>0</v>
      </c>
      <c r="P14748" s="33">
        <v>0</v>
      </c>
      <c r="Q14748" s="33" t="s">
        <v>459</v>
      </c>
      <c r="R14748" s="33" t="s">
        <v>459</v>
      </c>
      <c r="S14748" s="33">
        <v>0</v>
      </c>
      <c r="T14748" s="33"/>
      <c r="U14748" s="33" t="s">
        <v>922</v>
      </c>
    </row>
    <row r="14749" spans="1:21" x14ac:dyDescent="0.25">
      <c r="A14749">
        <v>2017</v>
      </c>
      <c r="B14749" s="6" t="s">
        <v>42</v>
      </c>
      <c r="C14749" s="33">
        <v>7</v>
      </c>
      <c r="D14749" s="33" t="s">
        <v>915</v>
      </c>
      <c r="E14749" s="33"/>
      <c r="F14749" s="34">
        <v>12.5</v>
      </c>
      <c r="G14749" s="33">
        <v>8</v>
      </c>
      <c r="H14749" s="33">
        <v>0</v>
      </c>
      <c r="I14749" s="33"/>
      <c r="J14749" s="33" t="s">
        <v>799</v>
      </c>
      <c r="K14749" s="33">
        <v>18</v>
      </c>
      <c r="L14749" s="33">
        <v>12</v>
      </c>
      <c r="M14749" s="33">
        <v>12</v>
      </c>
      <c r="N14749" s="33">
        <v>0</v>
      </c>
      <c r="O14749" s="33">
        <v>0</v>
      </c>
      <c r="P14749" s="33">
        <v>0</v>
      </c>
      <c r="Q14749" s="33" t="s">
        <v>459</v>
      </c>
      <c r="R14749" s="33" t="s">
        <v>459</v>
      </c>
      <c r="S14749" s="33">
        <v>0</v>
      </c>
      <c r="T14749" s="33"/>
      <c r="U14749" s="33" t="s">
        <v>455</v>
      </c>
    </row>
    <row r="14750" spans="1:21" x14ac:dyDescent="0.25">
      <c r="A14750">
        <v>2017</v>
      </c>
      <c r="B14750" s="6" t="s">
        <v>42</v>
      </c>
      <c r="C14750" s="33">
        <v>8</v>
      </c>
      <c r="D14750" s="33" t="s">
        <v>915</v>
      </c>
      <c r="E14750" s="33"/>
      <c r="F14750" s="34">
        <v>12.5</v>
      </c>
      <c r="G14750" s="33">
        <v>4</v>
      </c>
      <c r="H14750" s="33">
        <v>0</v>
      </c>
      <c r="I14750" s="33"/>
      <c r="J14750" s="33" t="s">
        <v>799</v>
      </c>
      <c r="K14750" s="33">
        <v>28</v>
      </c>
      <c r="L14750" s="33">
        <v>18</v>
      </c>
      <c r="M14750" s="33">
        <v>4</v>
      </c>
      <c r="N14750" s="33">
        <v>0</v>
      </c>
      <c r="O14750" s="33">
        <v>0</v>
      </c>
      <c r="P14750" s="33">
        <v>0</v>
      </c>
      <c r="Q14750" s="33" t="s">
        <v>459</v>
      </c>
      <c r="R14750" s="33" t="s">
        <v>459</v>
      </c>
      <c r="S14750" s="33">
        <v>0</v>
      </c>
      <c r="T14750" s="33"/>
      <c r="U14750" s="33" t="s">
        <v>455</v>
      </c>
    </row>
    <row r="14751" spans="1:21" x14ac:dyDescent="0.25">
      <c r="A14751">
        <v>2017</v>
      </c>
      <c r="B14751" s="6" t="s">
        <v>42</v>
      </c>
      <c r="C14751" s="33">
        <v>1</v>
      </c>
      <c r="D14751" s="33" t="s">
        <v>915</v>
      </c>
      <c r="E14751" s="33">
        <v>2</v>
      </c>
      <c r="F14751" s="34">
        <v>11.280487804878049</v>
      </c>
      <c r="G14751" s="33">
        <v>8</v>
      </c>
      <c r="H14751" s="33">
        <v>0</v>
      </c>
      <c r="I14751" s="33">
        <v>78</v>
      </c>
      <c r="J14751" s="33" t="s">
        <v>803</v>
      </c>
      <c r="K14751" s="33">
        <v>18</v>
      </c>
      <c r="L14751" s="33">
        <v>14</v>
      </c>
      <c r="M14751" s="33">
        <v>7</v>
      </c>
      <c r="N14751" s="33">
        <v>0</v>
      </c>
      <c r="O14751" s="33">
        <v>0</v>
      </c>
      <c r="P14751" s="33">
        <v>50</v>
      </c>
      <c r="Q14751" s="33" t="s">
        <v>459</v>
      </c>
      <c r="R14751" s="33" t="s">
        <v>459</v>
      </c>
      <c r="S14751" s="33">
        <v>0</v>
      </c>
      <c r="T14751" s="33"/>
      <c r="U14751" s="33" t="s">
        <v>455</v>
      </c>
    </row>
    <row r="14752" spans="1:21" x14ac:dyDescent="0.25">
      <c r="A14752">
        <v>2017</v>
      </c>
      <c r="B14752" s="6" t="s">
        <v>42</v>
      </c>
      <c r="C14752" s="33">
        <v>2</v>
      </c>
      <c r="D14752" s="33" t="s">
        <v>915</v>
      </c>
      <c r="E14752" s="33"/>
      <c r="F14752" s="34">
        <v>11.280487804878049</v>
      </c>
      <c r="G14752" s="33">
        <v>6</v>
      </c>
      <c r="H14752" s="33">
        <v>0</v>
      </c>
      <c r="I14752" s="33"/>
      <c r="J14752" s="33" t="s">
        <v>799</v>
      </c>
      <c r="K14752" s="33">
        <v>12</v>
      </c>
      <c r="L14752" s="33">
        <v>6</v>
      </c>
      <c r="M14752" s="33">
        <v>8</v>
      </c>
      <c r="N14752" s="33">
        <v>0</v>
      </c>
      <c r="O14752" s="33">
        <v>0</v>
      </c>
      <c r="P14752" s="33">
        <v>0</v>
      </c>
      <c r="Q14752" s="33" t="s">
        <v>459</v>
      </c>
      <c r="R14752" s="33" t="s">
        <v>459</v>
      </c>
      <c r="S14752" s="33">
        <v>0</v>
      </c>
      <c r="T14752" s="33"/>
      <c r="U14752" s="33" t="s">
        <v>455</v>
      </c>
    </row>
    <row r="14753" spans="1:21" x14ac:dyDescent="0.25">
      <c r="A14753">
        <v>2017</v>
      </c>
      <c r="B14753" s="6" t="s">
        <v>42</v>
      </c>
      <c r="C14753" s="33">
        <v>3</v>
      </c>
      <c r="D14753" s="33" t="s">
        <v>915</v>
      </c>
      <c r="E14753" s="33"/>
      <c r="F14753" s="34">
        <v>11.280487804878049</v>
      </c>
      <c r="G14753" s="33">
        <v>10</v>
      </c>
      <c r="H14753" s="33">
        <v>0</v>
      </c>
      <c r="I14753" s="33"/>
      <c r="J14753" s="33" t="s">
        <v>802</v>
      </c>
      <c r="K14753" s="33">
        <v>28</v>
      </c>
      <c r="L14753" s="33">
        <v>8</v>
      </c>
      <c r="M14753" s="33">
        <v>10</v>
      </c>
      <c r="N14753" s="33">
        <v>0</v>
      </c>
      <c r="O14753" s="33">
        <v>0</v>
      </c>
      <c r="P14753" s="33">
        <v>60</v>
      </c>
      <c r="Q14753" s="33" t="s">
        <v>459</v>
      </c>
      <c r="R14753" s="33" t="s">
        <v>459</v>
      </c>
      <c r="S14753" s="33">
        <v>0</v>
      </c>
      <c r="T14753" s="33"/>
      <c r="U14753" s="33" t="s">
        <v>455</v>
      </c>
    </row>
    <row r="14754" spans="1:21" x14ac:dyDescent="0.25">
      <c r="A14754">
        <v>2017</v>
      </c>
      <c r="B14754" s="6" t="s">
        <v>42</v>
      </c>
      <c r="C14754" s="33">
        <v>4</v>
      </c>
      <c r="D14754" s="33" t="s">
        <v>915</v>
      </c>
      <c r="E14754" s="33"/>
      <c r="F14754" s="34">
        <v>11.280487804878049</v>
      </c>
      <c r="G14754" s="33">
        <v>9</v>
      </c>
      <c r="H14754" s="33">
        <v>0</v>
      </c>
      <c r="I14754" s="33"/>
      <c r="J14754" s="33" t="s">
        <v>807</v>
      </c>
      <c r="K14754" s="33">
        <v>9</v>
      </c>
      <c r="L14754" s="33">
        <v>9</v>
      </c>
      <c r="M14754" s="33">
        <v>3</v>
      </c>
      <c r="N14754" s="33">
        <v>0</v>
      </c>
      <c r="O14754" s="33">
        <v>0</v>
      </c>
      <c r="P14754" s="33">
        <v>30</v>
      </c>
      <c r="Q14754" s="33" t="s">
        <v>459</v>
      </c>
      <c r="R14754" s="33" t="s">
        <v>459</v>
      </c>
      <c r="S14754" s="33">
        <v>0</v>
      </c>
      <c r="T14754" s="33"/>
      <c r="U14754" s="33" t="s">
        <v>455</v>
      </c>
    </row>
    <row r="14755" spans="1:21" x14ac:dyDescent="0.25">
      <c r="A14755">
        <v>2017</v>
      </c>
      <c r="B14755" s="6" t="s">
        <v>42</v>
      </c>
      <c r="C14755" s="33">
        <v>5</v>
      </c>
      <c r="D14755" s="33" t="s">
        <v>915</v>
      </c>
      <c r="E14755" s="33"/>
      <c r="F14755" s="34">
        <v>11.280487804878049</v>
      </c>
      <c r="G14755" s="33">
        <v>2</v>
      </c>
      <c r="H14755" s="33">
        <v>0</v>
      </c>
      <c r="I14755" s="33"/>
      <c r="J14755" s="33" t="s">
        <v>807</v>
      </c>
      <c r="K14755" s="33">
        <v>6</v>
      </c>
      <c r="L14755" s="33">
        <v>5</v>
      </c>
      <c r="M14755" s="33">
        <v>1</v>
      </c>
      <c r="N14755" s="33">
        <v>0</v>
      </c>
      <c r="O14755" s="33">
        <v>0</v>
      </c>
      <c r="P14755" s="33">
        <v>40</v>
      </c>
      <c r="Q14755" s="33" t="s">
        <v>459</v>
      </c>
      <c r="R14755" s="33" t="s">
        <v>459</v>
      </c>
      <c r="S14755" s="33">
        <v>0</v>
      </c>
      <c r="T14755" s="33"/>
      <c r="U14755" s="33" t="s">
        <v>455</v>
      </c>
    </row>
    <row r="14756" spans="1:21" x14ac:dyDescent="0.25">
      <c r="A14756">
        <v>2017</v>
      </c>
      <c r="B14756" s="6" t="s">
        <v>42</v>
      </c>
      <c r="C14756" s="33">
        <v>6</v>
      </c>
      <c r="D14756" s="33" t="s">
        <v>915</v>
      </c>
      <c r="E14756" s="33"/>
      <c r="F14756" s="34">
        <v>11.280487804878049</v>
      </c>
      <c r="G14756" s="33">
        <v>2</v>
      </c>
      <c r="H14756" s="33">
        <v>0</v>
      </c>
      <c r="I14756" s="33"/>
      <c r="J14756" s="33" t="s">
        <v>799</v>
      </c>
      <c r="K14756" s="33">
        <v>3</v>
      </c>
      <c r="L14756" s="33">
        <v>2</v>
      </c>
      <c r="M14756" s="33">
        <v>3</v>
      </c>
      <c r="N14756" s="33">
        <v>0</v>
      </c>
      <c r="O14756" s="33">
        <v>0</v>
      </c>
      <c r="P14756" s="33">
        <v>0</v>
      </c>
      <c r="Q14756" s="33" t="s">
        <v>459</v>
      </c>
      <c r="R14756" s="33" t="s">
        <v>459</v>
      </c>
      <c r="S14756" s="33">
        <v>0</v>
      </c>
      <c r="T14756" s="33"/>
      <c r="U14756" s="33" t="s">
        <v>455</v>
      </c>
    </row>
    <row r="14757" spans="1:21" x14ac:dyDescent="0.25">
      <c r="A14757">
        <v>2017</v>
      </c>
      <c r="B14757" s="6" t="s">
        <v>42</v>
      </c>
      <c r="C14757" s="33">
        <v>7</v>
      </c>
      <c r="D14757" s="33" t="s">
        <v>915</v>
      </c>
      <c r="E14757" s="33"/>
      <c r="F14757" s="34">
        <v>11.280487804878049</v>
      </c>
      <c r="G14757" s="33">
        <v>4</v>
      </c>
      <c r="H14757" s="33">
        <v>0</v>
      </c>
      <c r="I14757" s="33"/>
      <c r="J14757" s="33" t="s">
        <v>803</v>
      </c>
      <c r="K14757" s="33">
        <v>14</v>
      </c>
      <c r="L14757" s="33">
        <v>10</v>
      </c>
      <c r="M14757" s="33">
        <v>4</v>
      </c>
      <c r="N14757" s="33">
        <v>0</v>
      </c>
      <c r="O14757" s="33">
        <v>0</v>
      </c>
      <c r="P14757" s="33">
        <v>0</v>
      </c>
      <c r="Q14757" s="33" t="s">
        <v>459</v>
      </c>
      <c r="R14757" s="33" t="s">
        <v>459</v>
      </c>
      <c r="S14757" s="33">
        <v>0</v>
      </c>
      <c r="T14757" s="33"/>
      <c r="U14757" s="33" t="s">
        <v>455</v>
      </c>
    </row>
    <row r="14758" spans="1:21" x14ac:dyDescent="0.25">
      <c r="A14758">
        <v>2017</v>
      </c>
      <c r="B14758" s="6" t="s">
        <v>42</v>
      </c>
      <c r="C14758" s="33">
        <v>8</v>
      </c>
      <c r="D14758" s="33" t="s">
        <v>915</v>
      </c>
      <c r="E14758" s="33"/>
      <c r="F14758" s="34">
        <v>11.280487804878049</v>
      </c>
      <c r="G14758" s="33">
        <v>8</v>
      </c>
      <c r="H14758" s="33">
        <v>0</v>
      </c>
      <c r="I14758" s="33"/>
      <c r="J14758" s="33" t="s">
        <v>803</v>
      </c>
      <c r="K14758" s="33">
        <v>34</v>
      </c>
      <c r="L14758" s="33">
        <v>15</v>
      </c>
      <c r="M14758" s="33">
        <v>3</v>
      </c>
      <c r="N14758" s="33">
        <v>0</v>
      </c>
      <c r="O14758" s="33">
        <v>0</v>
      </c>
      <c r="P14758" s="33">
        <v>0</v>
      </c>
      <c r="Q14758" s="33" t="s">
        <v>459</v>
      </c>
      <c r="R14758" s="33" t="s">
        <v>459</v>
      </c>
      <c r="S14758" s="33">
        <v>0</v>
      </c>
      <c r="T14758" s="33"/>
      <c r="U14758" s="33" t="s">
        <v>455</v>
      </c>
    </row>
    <row r="14759" spans="1:21" x14ac:dyDescent="0.25">
      <c r="A14759">
        <v>2017</v>
      </c>
      <c r="B14759" s="6" t="s">
        <v>42</v>
      </c>
      <c r="C14759" s="33">
        <v>9</v>
      </c>
      <c r="D14759" s="33" t="s">
        <v>915</v>
      </c>
      <c r="E14759" s="33"/>
      <c r="F14759" s="34">
        <v>11.280487804878049</v>
      </c>
      <c r="G14759" s="33">
        <v>3</v>
      </c>
      <c r="H14759" s="33">
        <v>0</v>
      </c>
      <c r="I14759" s="33"/>
      <c r="J14759" s="33" t="s">
        <v>799</v>
      </c>
      <c r="K14759" s="33">
        <v>17</v>
      </c>
      <c r="L14759" s="33">
        <v>12</v>
      </c>
      <c r="M14759" s="33">
        <v>4</v>
      </c>
      <c r="N14759" s="33">
        <v>0</v>
      </c>
      <c r="O14759" s="33">
        <v>0</v>
      </c>
      <c r="P14759" s="33">
        <v>0</v>
      </c>
      <c r="Q14759" s="33" t="s">
        <v>459</v>
      </c>
      <c r="R14759" s="33" t="s">
        <v>459</v>
      </c>
      <c r="S14759" s="33">
        <v>0</v>
      </c>
      <c r="T14759" s="33"/>
      <c r="U14759" s="33" t="s">
        <v>455</v>
      </c>
    </row>
    <row r="14760" spans="1:21" x14ac:dyDescent="0.25">
      <c r="A14760">
        <v>2017</v>
      </c>
      <c r="B14760" s="6" t="s">
        <v>42</v>
      </c>
      <c r="C14760" s="33">
        <v>10</v>
      </c>
      <c r="D14760" s="33" t="s">
        <v>915</v>
      </c>
      <c r="E14760" s="33"/>
      <c r="F14760" s="34">
        <v>11.280487804878049</v>
      </c>
      <c r="G14760" s="33">
        <v>8</v>
      </c>
      <c r="H14760" s="33">
        <v>0</v>
      </c>
      <c r="I14760" s="33"/>
      <c r="J14760" s="33" t="s">
        <v>802</v>
      </c>
      <c r="K14760" s="33">
        <v>40</v>
      </c>
      <c r="L14760" s="33">
        <v>10</v>
      </c>
      <c r="M14760" s="33">
        <v>10</v>
      </c>
      <c r="N14760" s="33">
        <v>0</v>
      </c>
      <c r="O14760" s="33">
        <v>0</v>
      </c>
      <c r="P14760" s="33">
        <v>25</v>
      </c>
      <c r="Q14760" s="33" t="s">
        <v>459</v>
      </c>
      <c r="R14760" s="33" t="s">
        <v>459</v>
      </c>
      <c r="S14760" s="33">
        <v>0</v>
      </c>
      <c r="T14760" s="33"/>
      <c r="U14760" s="33" t="s">
        <v>455</v>
      </c>
    </row>
    <row r="14761" spans="1:21" x14ac:dyDescent="0.25">
      <c r="A14761">
        <v>2017</v>
      </c>
      <c r="B14761" s="6" t="s">
        <v>42</v>
      </c>
      <c r="C14761" s="33">
        <v>11</v>
      </c>
      <c r="D14761" s="33" t="s">
        <v>915</v>
      </c>
      <c r="E14761" s="33"/>
      <c r="F14761" s="34">
        <v>11.280487804878049</v>
      </c>
      <c r="G14761" s="33">
        <v>18</v>
      </c>
      <c r="H14761" s="33">
        <v>0</v>
      </c>
      <c r="I14761" s="33"/>
      <c r="J14761" s="33" t="s">
        <v>799</v>
      </c>
      <c r="K14761" s="33">
        <v>18</v>
      </c>
      <c r="L14761" s="33">
        <v>10</v>
      </c>
      <c r="M14761" s="33">
        <v>4</v>
      </c>
      <c r="N14761" s="33">
        <v>0</v>
      </c>
      <c r="O14761" s="33">
        <v>0</v>
      </c>
      <c r="P14761" s="33">
        <v>0</v>
      </c>
      <c r="Q14761" s="33" t="s">
        <v>459</v>
      </c>
      <c r="R14761" s="33" t="s">
        <v>459</v>
      </c>
      <c r="S14761" s="33">
        <v>0</v>
      </c>
      <c r="T14761" s="33"/>
      <c r="U14761" s="33" t="s">
        <v>923</v>
      </c>
    </row>
    <row r="14762" spans="1:21" x14ac:dyDescent="0.25">
      <c r="A14762">
        <v>2017</v>
      </c>
      <c r="B14762" s="6" t="s">
        <v>20</v>
      </c>
      <c r="C14762" s="33">
        <v>1</v>
      </c>
      <c r="D14762" s="33" t="s">
        <v>915</v>
      </c>
      <c r="E14762" s="33">
        <v>1</v>
      </c>
      <c r="F14762" s="34">
        <v>9.7560975609756095</v>
      </c>
      <c r="G14762" s="33">
        <v>4</v>
      </c>
      <c r="H14762" s="33">
        <v>0</v>
      </c>
      <c r="I14762" s="33">
        <v>142</v>
      </c>
      <c r="J14762" s="33" t="s">
        <v>803</v>
      </c>
      <c r="K14762" s="33">
        <v>5</v>
      </c>
      <c r="L14762" s="33">
        <v>4</v>
      </c>
      <c r="M14762" s="33">
        <v>2</v>
      </c>
      <c r="N14762" s="33">
        <v>0</v>
      </c>
      <c r="O14762" s="33">
        <v>0</v>
      </c>
      <c r="P14762" s="33">
        <v>0</v>
      </c>
      <c r="Q14762" s="33" t="s">
        <v>459</v>
      </c>
      <c r="R14762" s="33" t="s">
        <v>459</v>
      </c>
      <c r="S14762" s="33">
        <v>0</v>
      </c>
      <c r="T14762" s="33"/>
      <c r="U14762" s="33" t="s">
        <v>455</v>
      </c>
    </row>
    <row r="14763" spans="1:21" x14ac:dyDescent="0.25">
      <c r="A14763">
        <v>2017</v>
      </c>
      <c r="B14763" s="6" t="s">
        <v>20</v>
      </c>
      <c r="C14763" s="33">
        <v>2</v>
      </c>
      <c r="D14763" s="33" t="s">
        <v>915</v>
      </c>
      <c r="E14763" s="33"/>
      <c r="F14763" s="34">
        <v>9.7560975609756095</v>
      </c>
      <c r="G14763" s="33">
        <v>55</v>
      </c>
      <c r="H14763" s="33">
        <v>0</v>
      </c>
      <c r="I14763" s="33"/>
      <c r="J14763" s="33" t="s">
        <v>846</v>
      </c>
      <c r="K14763" s="33">
        <v>58</v>
      </c>
      <c r="L14763" s="33">
        <v>32</v>
      </c>
      <c r="M14763" s="33">
        <v>38</v>
      </c>
      <c r="N14763" s="33">
        <v>0</v>
      </c>
      <c r="O14763" s="33">
        <v>0</v>
      </c>
      <c r="P14763" s="33">
        <v>0</v>
      </c>
      <c r="Q14763" s="33" t="s">
        <v>459</v>
      </c>
      <c r="R14763" s="33" t="s">
        <v>459</v>
      </c>
      <c r="S14763" s="33">
        <v>0</v>
      </c>
      <c r="T14763" s="33"/>
      <c r="U14763" s="33" t="s">
        <v>455</v>
      </c>
    </row>
    <row r="14764" spans="1:21" x14ac:dyDescent="0.25">
      <c r="A14764">
        <v>2017</v>
      </c>
      <c r="B14764" s="6" t="s">
        <v>20</v>
      </c>
      <c r="C14764" s="33">
        <v>3</v>
      </c>
      <c r="D14764" s="33" t="s">
        <v>915</v>
      </c>
      <c r="E14764" s="33"/>
      <c r="F14764" s="34">
        <v>9.7560975609756095</v>
      </c>
      <c r="G14764" s="33">
        <v>11</v>
      </c>
      <c r="H14764" s="33">
        <v>0</v>
      </c>
      <c r="I14764" s="33"/>
      <c r="J14764" s="33" t="s">
        <v>802</v>
      </c>
      <c r="K14764" s="33">
        <v>25</v>
      </c>
      <c r="L14764" s="33">
        <v>14</v>
      </c>
      <c r="M14764" s="33">
        <v>11</v>
      </c>
      <c r="N14764" s="33">
        <v>0</v>
      </c>
      <c r="O14764" s="33">
        <v>0</v>
      </c>
      <c r="P14764" s="33">
        <v>0</v>
      </c>
      <c r="Q14764" s="33" t="s">
        <v>459</v>
      </c>
      <c r="R14764" s="33" t="s">
        <v>459</v>
      </c>
      <c r="S14764" s="33">
        <v>0</v>
      </c>
      <c r="T14764" s="33"/>
      <c r="U14764" s="33" t="s">
        <v>455</v>
      </c>
    </row>
    <row r="14765" spans="1:21" x14ac:dyDescent="0.25">
      <c r="A14765">
        <v>2017</v>
      </c>
      <c r="B14765" s="6" t="s">
        <v>20</v>
      </c>
      <c r="C14765" s="33">
        <v>4</v>
      </c>
      <c r="D14765" s="33" t="s">
        <v>915</v>
      </c>
      <c r="E14765" s="33"/>
      <c r="F14765" s="34">
        <v>9.7560975609756095</v>
      </c>
      <c r="G14765" s="33">
        <v>32</v>
      </c>
      <c r="H14765" s="33">
        <v>0</v>
      </c>
      <c r="I14765" s="33"/>
      <c r="J14765" s="33" t="s">
        <v>803</v>
      </c>
      <c r="K14765" s="33">
        <v>32</v>
      </c>
      <c r="L14765" s="33">
        <v>28</v>
      </c>
      <c r="M14765" s="33">
        <v>25</v>
      </c>
      <c r="N14765" s="33">
        <v>0</v>
      </c>
      <c r="O14765" s="33">
        <v>0</v>
      </c>
      <c r="P14765" s="33">
        <v>0</v>
      </c>
      <c r="Q14765" s="33" t="s">
        <v>459</v>
      </c>
      <c r="R14765" s="33" t="s">
        <v>459</v>
      </c>
      <c r="S14765" s="33">
        <v>0</v>
      </c>
      <c r="T14765" s="33"/>
      <c r="U14765" s="33" t="s">
        <v>455</v>
      </c>
    </row>
    <row r="14766" spans="1:21" x14ac:dyDescent="0.25">
      <c r="A14766">
        <v>2017</v>
      </c>
      <c r="B14766" s="6" t="s">
        <v>20</v>
      </c>
      <c r="C14766" s="33">
        <v>5</v>
      </c>
      <c r="D14766" s="33" t="s">
        <v>915</v>
      </c>
      <c r="E14766" s="33"/>
      <c r="F14766" s="34">
        <v>9.7560975609756095</v>
      </c>
      <c r="G14766" s="33">
        <v>4</v>
      </c>
      <c r="H14766" s="33">
        <v>0</v>
      </c>
      <c r="I14766" s="33"/>
      <c r="J14766" s="33" t="s">
        <v>799</v>
      </c>
      <c r="K14766" s="33">
        <v>8</v>
      </c>
      <c r="L14766" s="33">
        <v>4</v>
      </c>
      <c r="M14766" s="33">
        <v>3</v>
      </c>
      <c r="N14766" s="33">
        <v>0</v>
      </c>
      <c r="O14766" s="33">
        <v>0</v>
      </c>
      <c r="P14766" s="33">
        <v>0</v>
      </c>
      <c r="Q14766" s="33" t="s">
        <v>459</v>
      </c>
      <c r="R14766" s="33" t="s">
        <v>459</v>
      </c>
      <c r="S14766" s="33">
        <v>0</v>
      </c>
      <c r="T14766" s="33"/>
      <c r="U14766" s="33" t="s">
        <v>455</v>
      </c>
    </row>
    <row r="14767" spans="1:21" x14ac:dyDescent="0.25">
      <c r="A14767">
        <v>2017</v>
      </c>
      <c r="B14767" s="6" t="s">
        <v>20</v>
      </c>
      <c r="C14767" s="33">
        <v>6</v>
      </c>
      <c r="D14767" s="33" t="s">
        <v>915</v>
      </c>
      <c r="E14767" s="33"/>
      <c r="F14767" s="34">
        <v>9.7560975609756095</v>
      </c>
      <c r="G14767" s="33">
        <v>2</v>
      </c>
      <c r="H14767" s="33">
        <v>0</v>
      </c>
      <c r="I14767" s="33"/>
      <c r="J14767" s="33" t="s">
        <v>802</v>
      </c>
      <c r="K14767" s="33">
        <v>30</v>
      </c>
      <c r="L14767" s="33">
        <v>20</v>
      </c>
      <c r="M14767" s="33">
        <v>12</v>
      </c>
      <c r="N14767" s="33">
        <v>0</v>
      </c>
      <c r="O14767" s="33">
        <v>0</v>
      </c>
      <c r="P14767" s="33">
        <v>30</v>
      </c>
      <c r="Q14767" s="33" t="s">
        <v>459</v>
      </c>
      <c r="R14767" s="33" t="s">
        <v>459</v>
      </c>
      <c r="S14767" s="33">
        <v>0</v>
      </c>
      <c r="T14767" s="33"/>
      <c r="U14767" s="33" t="s">
        <v>455</v>
      </c>
    </row>
    <row r="14768" spans="1:21" x14ac:dyDescent="0.25">
      <c r="A14768">
        <v>2017</v>
      </c>
      <c r="B14768" s="6" t="s">
        <v>20</v>
      </c>
      <c r="C14768" s="33">
        <v>7</v>
      </c>
      <c r="D14768" s="33" t="s">
        <v>915</v>
      </c>
      <c r="E14768" s="33"/>
      <c r="F14768" s="34">
        <v>9.7560975609756095</v>
      </c>
      <c r="G14768" s="33">
        <v>4</v>
      </c>
      <c r="H14768" s="33">
        <v>0</v>
      </c>
      <c r="I14768" s="33"/>
      <c r="J14768" s="33" t="s">
        <v>802</v>
      </c>
      <c r="K14768" s="33">
        <v>58</v>
      </c>
      <c r="L14768" s="33">
        <v>15</v>
      </c>
      <c r="M14768" s="33">
        <v>25</v>
      </c>
      <c r="N14768" s="33">
        <v>0</v>
      </c>
      <c r="O14768" s="33">
        <v>0</v>
      </c>
      <c r="P14768" s="33">
        <v>0</v>
      </c>
      <c r="Q14768" s="33" t="s">
        <v>459</v>
      </c>
      <c r="R14768" s="33" t="s">
        <v>459</v>
      </c>
      <c r="S14768" s="33">
        <v>0</v>
      </c>
      <c r="T14768" s="33"/>
      <c r="U14768" s="33" t="s">
        <v>455</v>
      </c>
    </row>
    <row r="14769" spans="1:21" x14ac:dyDescent="0.25">
      <c r="A14769">
        <v>2017</v>
      </c>
      <c r="B14769" s="6" t="s">
        <v>20</v>
      </c>
      <c r="C14769" s="33">
        <v>8</v>
      </c>
      <c r="D14769" s="33" t="s">
        <v>915</v>
      </c>
      <c r="E14769" s="33">
        <v>2</v>
      </c>
      <c r="F14769" s="34">
        <v>9.7560975609756095</v>
      </c>
      <c r="G14769" s="33">
        <v>30</v>
      </c>
      <c r="H14769" s="33">
        <v>0</v>
      </c>
      <c r="I14769" s="33"/>
      <c r="J14769" s="33" t="s">
        <v>818</v>
      </c>
      <c r="K14769" s="33">
        <v>110</v>
      </c>
      <c r="L14769" s="33">
        <v>85</v>
      </c>
      <c r="M14769" s="33">
        <v>75</v>
      </c>
      <c r="N14769" s="33">
        <v>0</v>
      </c>
      <c r="O14769" s="33">
        <v>0</v>
      </c>
      <c r="P14769" s="33">
        <v>0</v>
      </c>
      <c r="Q14769" s="33" t="s">
        <v>459</v>
      </c>
      <c r="R14769" s="33" t="s">
        <v>459</v>
      </c>
      <c r="S14769" s="33">
        <v>0</v>
      </c>
      <c r="T14769" s="33"/>
      <c r="U14769" s="33" t="s">
        <v>455</v>
      </c>
    </row>
    <row r="14770" spans="1:21" x14ac:dyDescent="0.25">
      <c r="A14770">
        <v>2017</v>
      </c>
      <c r="B14770" s="6" t="s">
        <v>20</v>
      </c>
      <c r="C14770" s="33">
        <v>1</v>
      </c>
      <c r="D14770" s="33" t="s">
        <v>915</v>
      </c>
      <c r="E14770" s="33"/>
      <c r="F14770" s="34">
        <v>9.7560975609756095</v>
      </c>
      <c r="G14770" s="33">
        <v>8</v>
      </c>
      <c r="H14770" s="33">
        <v>0</v>
      </c>
      <c r="I14770" s="33">
        <v>39</v>
      </c>
      <c r="J14770" s="33" t="s">
        <v>814</v>
      </c>
      <c r="K14770" s="33">
        <v>13</v>
      </c>
      <c r="L14770" s="33">
        <v>11</v>
      </c>
      <c r="M14770" s="33">
        <v>7</v>
      </c>
      <c r="N14770" s="33">
        <v>0</v>
      </c>
      <c r="O14770" s="33">
        <v>0</v>
      </c>
      <c r="P14770" s="33">
        <v>0</v>
      </c>
      <c r="Q14770" s="33" t="s">
        <v>459</v>
      </c>
      <c r="R14770" s="33" t="s">
        <v>459</v>
      </c>
      <c r="S14770" s="33">
        <v>0</v>
      </c>
      <c r="T14770" s="33"/>
      <c r="U14770" s="33" t="s">
        <v>455</v>
      </c>
    </row>
    <row r="14771" spans="1:21" x14ac:dyDescent="0.25">
      <c r="A14771">
        <v>2017</v>
      </c>
      <c r="B14771" s="6" t="s">
        <v>20</v>
      </c>
      <c r="C14771" s="33">
        <v>2</v>
      </c>
      <c r="D14771" s="33" t="s">
        <v>915</v>
      </c>
      <c r="E14771" s="33"/>
      <c r="F14771" s="34">
        <v>9.7560975609756095</v>
      </c>
      <c r="G14771" s="33">
        <v>12</v>
      </c>
      <c r="H14771" s="33">
        <v>0</v>
      </c>
      <c r="I14771" s="33"/>
      <c r="J14771" s="33" t="s">
        <v>826</v>
      </c>
      <c r="K14771" s="33">
        <v>27</v>
      </c>
      <c r="L14771" s="33">
        <v>27</v>
      </c>
      <c r="M14771" s="33">
        <v>23</v>
      </c>
      <c r="N14771" s="33">
        <v>0</v>
      </c>
      <c r="O14771" s="33">
        <v>0</v>
      </c>
      <c r="P14771" s="33">
        <v>0</v>
      </c>
      <c r="Q14771" s="33" t="s">
        <v>459</v>
      </c>
      <c r="R14771" s="33" t="s">
        <v>459</v>
      </c>
      <c r="S14771" s="33">
        <v>0</v>
      </c>
      <c r="T14771" s="33"/>
      <c r="U14771" s="33" t="s">
        <v>455</v>
      </c>
    </row>
    <row r="14772" spans="1:21" x14ac:dyDescent="0.25">
      <c r="A14772">
        <v>2017</v>
      </c>
      <c r="B14772" s="6" t="s">
        <v>20</v>
      </c>
      <c r="C14772" s="33">
        <v>3</v>
      </c>
      <c r="D14772" s="33" t="s">
        <v>915</v>
      </c>
      <c r="E14772" s="33"/>
      <c r="F14772" s="34">
        <v>9.7560975609756095</v>
      </c>
      <c r="G14772" s="33">
        <v>5</v>
      </c>
      <c r="H14772" s="33">
        <v>0</v>
      </c>
      <c r="I14772" s="33"/>
      <c r="J14772" s="33" t="s">
        <v>826</v>
      </c>
      <c r="K14772" s="33">
        <v>22</v>
      </c>
      <c r="L14772" s="33">
        <v>17</v>
      </c>
      <c r="M14772" s="33">
        <v>8</v>
      </c>
      <c r="N14772" s="33">
        <v>0</v>
      </c>
      <c r="O14772" s="33">
        <v>0</v>
      </c>
      <c r="P14772" s="33">
        <v>0</v>
      </c>
      <c r="Q14772" s="33" t="s">
        <v>459</v>
      </c>
      <c r="R14772" s="33" t="s">
        <v>459</v>
      </c>
      <c r="S14772" s="33">
        <v>0</v>
      </c>
      <c r="T14772" s="33"/>
      <c r="U14772" s="33" t="s">
        <v>455</v>
      </c>
    </row>
    <row r="14773" spans="1:21" x14ac:dyDescent="0.25">
      <c r="A14773">
        <v>2017</v>
      </c>
      <c r="B14773" s="6" t="s">
        <v>20</v>
      </c>
      <c r="C14773" s="33">
        <v>4</v>
      </c>
      <c r="D14773" s="33" t="s">
        <v>915</v>
      </c>
      <c r="E14773" s="33"/>
      <c r="F14773" s="34">
        <v>9.7560975609756095</v>
      </c>
      <c r="G14773" s="33">
        <v>3</v>
      </c>
      <c r="H14773" s="33">
        <v>0</v>
      </c>
      <c r="I14773" s="33"/>
      <c r="J14773" s="33" t="s">
        <v>803</v>
      </c>
      <c r="K14773" s="33">
        <v>8</v>
      </c>
      <c r="L14773" s="33">
        <v>6</v>
      </c>
      <c r="M14773" s="33">
        <v>3</v>
      </c>
      <c r="N14773" s="33">
        <v>0</v>
      </c>
      <c r="O14773" s="33">
        <v>0</v>
      </c>
      <c r="P14773" s="33">
        <v>40</v>
      </c>
      <c r="Q14773" s="33" t="s">
        <v>459</v>
      </c>
      <c r="R14773" s="33" t="s">
        <v>459</v>
      </c>
      <c r="S14773" s="33">
        <v>50</v>
      </c>
      <c r="T14773" s="33"/>
      <c r="U14773" s="33" t="s">
        <v>455</v>
      </c>
    </row>
    <row r="14774" spans="1:21" x14ac:dyDescent="0.25">
      <c r="A14774">
        <v>2017</v>
      </c>
      <c r="B14774" s="6" t="s">
        <v>20</v>
      </c>
      <c r="C14774" s="33">
        <v>5</v>
      </c>
      <c r="D14774" s="33" t="s">
        <v>915</v>
      </c>
      <c r="E14774" s="33"/>
      <c r="F14774" s="34">
        <v>9.7560975609756095</v>
      </c>
      <c r="G14774" s="33">
        <v>3</v>
      </c>
      <c r="H14774" s="33">
        <v>0</v>
      </c>
      <c r="I14774" s="33"/>
      <c r="J14774" s="33" t="s">
        <v>803</v>
      </c>
      <c r="K14774" s="33">
        <v>12</v>
      </c>
      <c r="L14774" s="33">
        <v>5</v>
      </c>
      <c r="M14774" s="33">
        <v>4</v>
      </c>
      <c r="N14774" s="33">
        <v>0</v>
      </c>
      <c r="O14774" s="33">
        <v>0</v>
      </c>
      <c r="P14774" s="33">
        <v>0</v>
      </c>
      <c r="Q14774" s="33" t="s">
        <v>459</v>
      </c>
      <c r="R14774" s="33" t="s">
        <v>459</v>
      </c>
      <c r="S14774" s="33">
        <v>0</v>
      </c>
      <c r="T14774" s="33"/>
      <c r="U14774" s="33" t="s">
        <v>455</v>
      </c>
    </row>
    <row r="14775" spans="1:21" x14ac:dyDescent="0.25">
      <c r="A14775">
        <v>2017</v>
      </c>
      <c r="B14775" s="6" t="s">
        <v>20</v>
      </c>
      <c r="C14775" s="33">
        <v>6</v>
      </c>
      <c r="D14775" s="33" t="s">
        <v>915</v>
      </c>
      <c r="E14775" s="33"/>
      <c r="F14775" s="34">
        <v>9.7560975609756095</v>
      </c>
      <c r="G14775" s="33">
        <v>4</v>
      </c>
      <c r="H14775" s="33">
        <v>0</v>
      </c>
      <c r="I14775" s="33"/>
      <c r="J14775" s="33" t="s">
        <v>803</v>
      </c>
      <c r="K14775" s="33">
        <v>23</v>
      </c>
      <c r="L14775" s="33">
        <v>12</v>
      </c>
      <c r="M14775" s="33">
        <v>4</v>
      </c>
      <c r="N14775" s="33">
        <v>10</v>
      </c>
      <c r="O14775" s="33">
        <v>0</v>
      </c>
      <c r="P14775" s="33">
        <v>0</v>
      </c>
      <c r="Q14775" s="33" t="s">
        <v>459</v>
      </c>
      <c r="R14775" s="33" t="s">
        <v>459</v>
      </c>
      <c r="S14775" s="33">
        <v>0</v>
      </c>
      <c r="T14775" s="33"/>
      <c r="U14775" s="33" t="s">
        <v>455</v>
      </c>
    </row>
    <row r="14776" spans="1:21" x14ac:dyDescent="0.25">
      <c r="A14776">
        <v>2017</v>
      </c>
      <c r="B14776" s="6" t="s">
        <v>20</v>
      </c>
      <c r="C14776" s="33">
        <v>7</v>
      </c>
      <c r="D14776" s="33" t="s">
        <v>915</v>
      </c>
      <c r="E14776" s="33"/>
      <c r="F14776" s="34">
        <v>9.7560975609756095</v>
      </c>
      <c r="G14776" s="33">
        <v>4</v>
      </c>
      <c r="H14776" s="33">
        <v>0</v>
      </c>
      <c r="I14776" s="33"/>
      <c r="J14776" s="33" t="s">
        <v>803</v>
      </c>
      <c r="K14776" s="33">
        <v>10</v>
      </c>
      <c r="L14776" s="33">
        <v>7</v>
      </c>
      <c r="M14776" s="33">
        <v>8</v>
      </c>
      <c r="N14776" s="33">
        <v>0</v>
      </c>
      <c r="O14776" s="33">
        <v>0</v>
      </c>
      <c r="P14776" s="33">
        <v>0</v>
      </c>
      <c r="Q14776" s="33" t="s">
        <v>459</v>
      </c>
      <c r="R14776" s="33" t="s">
        <v>459</v>
      </c>
      <c r="S14776" s="33">
        <v>0</v>
      </c>
      <c r="T14776" s="33"/>
      <c r="U14776" s="33" t="s">
        <v>455</v>
      </c>
    </row>
    <row r="14777" spans="1:21" x14ac:dyDescent="0.25">
      <c r="A14777">
        <v>2017</v>
      </c>
      <c r="B14777" s="6" t="s">
        <v>52</v>
      </c>
      <c r="C14777" s="33">
        <v>1</v>
      </c>
      <c r="D14777" s="33" t="s">
        <v>915</v>
      </c>
      <c r="E14777" s="33">
        <v>1</v>
      </c>
      <c r="F14777" s="34">
        <v>13.109756097560977</v>
      </c>
      <c r="G14777" s="33">
        <v>13</v>
      </c>
      <c r="H14777" s="33">
        <v>0</v>
      </c>
      <c r="I14777" s="33">
        <v>226</v>
      </c>
      <c r="J14777" s="33" t="s">
        <v>799</v>
      </c>
      <c r="K14777" s="33">
        <v>15</v>
      </c>
      <c r="L14777" s="33">
        <v>8</v>
      </c>
      <c r="M14777" s="33">
        <v>10</v>
      </c>
      <c r="N14777" s="33">
        <v>0</v>
      </c>
      <c r="O14777" s="33">
        <v>0</v>
      </c>
      <c r="P14777" s="33">
        <v>0</v>
      </c>
      <c r="Q14777" s="33" t="s">
        <v>459</v>
      </c>
      <c r="R14777" s="33" t="s">
        <v>459</v>
      </c>
      <c r="S14777" s="33">
        <v>0</v>
      </c>
      <c r="T14777" s="33"/>
      <c r="U14777" s="33" t="s">
        <v>455</v>
      </c>
    </row>
    <row r="14778" spans="1:21" x14ac:dyDescent="0.25">
      <c r="A14778">
        <v>2017</v>
      </c>
      <c r="B14778" s="6" t="s">
        <v>52</v>
      </c>
      <c r="C14778" s="33">
        <v>2</v>
      </c>
      <c r="D14778" s="33" t="s">
        <v>915</v>
      </c>
      <c r="E14778" s="33"/>
      <c r="F14778" s="34">
        <v>13.109756097560977</v>
      </c>
      <c r="G14778" s="33">
        <v>8</v>
      </c>
      <c r="H14778" s="33">
        <v>0</v>
      </c>
      <c r="I14778" s="33"/>
      <c r="J14778" s="33" t="s">
        <v>802</v>
      </c>
      <c r="K14778" s="33">
        <v>12</v>
      </c>
      <c r="L14778" s="33">
        <v>8</v>
      </c>
      <c r="M14778" s="33">
        <v>8</v>
      </c>
      <c r="N14778" s="33">
        <v>0</v>
      </c>
      <c r="O14778" s="33">
        <v>0</v>
      </c>
      <c r="P14778" s="33">
        <v>0</v>
      </c>
      <c r="Q14778" s="33" t="s">
        <v>459</v>
      </c>
      <c r="R14778" s="33" t="s">
        <v>459</v>
      </c>
      <c r="S14778" s="33">
        <v>0</v>
      </c>
      <c r="T14778" s="33"/>
      <c r="U14778" s="33" t="s">
        <v>920</v>
      </c>
    </row>
    <row r="14779" spans="1:21" x14ac:dyDescent="0.25">
      <c r="A14779">
        <v>2017</v>
      </c>
      <c r="B14779" s="6" t="s">
        <v>52</v>
      </c>
      <c r="C14779" s="33">
        <v>3</v>
      </c>
      <c r="D14779" s="33" t="s">
        <v>915</v>
      </c>
      <c r="E14779" s="33"/>
      <c r="F14779" s="34">
        <v>13.109756097560977</v>
      </c>
      <c r="G14779" s="33">
        <v>22</v>
      </c>
      <c r="H14779" s="33">
        <v>0</v>
      </c>
      <c r="I14779" s="33"/>
      <c r="J14779" s="33" t="s">
        <v>856</v>
      </c>
      <c r="K14779" s="33">
        <v>28</v>
      </c>
      <c r="L14779" s="33">
        <v>30</v>
      </c>
      <c r="M14779" s="33">
        <v>46</v>
      </c>
      <c r="N14779" s="33">
        <v>0</v>
      </c>
      <c r="O14779" s="33">
        <v>0</v>
      </c>
      <c r="P14779" s="33">
        <v>5</v>
      </c>
      <c r="Q14779" s="33" t="s">
        <v>459</v>
      </c>
      <c r="R14779" s="33" t="s">
        <v>459</v>
      </c>
      <c r="S14779" s="33">
        <v>0</v>
      </c>
      <c r="T14779" s="33"/>
      <c r="U14779" s="33" t="s">
        <v>455</v>
      </c>
    </row>
    <row r="14780" spans="1:21" x14ac:dyDescent="0.25">
      <c r="A14780">
        <v>2017</v>
      </c>
      <c r="B14780" s="6" t="s">
        <v>52</v>
      </c>
      <c r="C14780" s="33">
        <v>4</v>
      </c>
      <c r="D14780" s="33" t="s">
        <v>915</v>
      </c>
      <c r="E14780" s="33"/>
      <c r="F14780" s="34">
        <v>13.109756097560977</v>
      </c>
      <c r="G14780" s="33">
        <v>15</v>
      </c>
      <c r="H14780" s="33">
        <v>0</v>
      </c>
      <c r="I14780" s="33"/>
      <c r="J14780" s="33" t="s">
        <v>802</v>
      </c>
      <c r="K14780" s="33">
        <v>135</v>
      </c>
      <c r="L14780" s="33">
        <v>75</v>
      </c>
      <c r="M14780" s="33">
        <v>70</v>
      </c>
      <c r="N14780" s="33">
        <v>0</v>
      </c>
      <c r="O14780" s="33">
        <v>0</v>
      </c>
      <c r="P14780" s="33">
        <v>60</v>
      </c>
      <c r="Q14780" s="33" t="s">
        <v>459</v>
      </c>
      <c r="R14780" s="33" t="s">
        <v>459</v>
      </c>
      <c r="S14780" s="33">
        <v>0</v>
      </c>
      <c r="T14780" s="33"/>
      <c r="U14780" s="33" t="s">
        <v>455</v>
      </c>
    </row>
    <row r="14781" spans="1:21" x14ac:dyDescent="0.25">
      <c r="A14781">
        <v>2017</v>
      </c>
      <c r="B14781" s="6" t="s">
        <v>52</v>
      </c>
      <c r="C14781" s="33">
        <v>5</v>
      </c>
      <c r="D14781" s="33" t="s">
        <v>915</v>
      </c>
      <c r="E14781" s="33"/>
      <c r="F14781" s="34">
        <v>13.109756097560977</v>
      </c>
      <c r="G14781" s="33">
        <v>30</v>
      </c>
      <c r="H14781" s="33">
        <v>0</v>
      </c>
      <c r="I14781" s="33"/>
      <c r="J14781" s="33" t="s">
        <v>802</v>
      </c>
      <c r="K14781" s="33">
        <v>30</v>
      </c>
      <c r="L14781" s="33">
        <v>28</v>
      </c>
      <c r="M14781" s="33">
        <v>25</v>
      </c>
      <c r="N14781" s="33">
        <v>0</v>
      </c>
      <c r="O14781" s="33">
        <v>0</v>
      </c>
      <c r="P14781" s="33">
        <v>0</v>
      </c>
      <c r="Q14781" s="33" t="s">
        <v>459</v>
      </c>
      <c r="R14781" s="33" t="s">
        <v>459</v>
      </c>
      <c r="S14781" s="33">
        <v>0</v>
      </c>
      <c r="T14781" s="33"/>
      <c r="U14781" s="33" t="s">
        <v>455</v>
      </c>
    </row>
    <row r="14782" spans="1:21" x14ac:dyDescent="0.25">
      <c r="A14782">
        <v>2017</v>
      </c>
      <c r="B14782" s="6" t="s">
        <v>52</v>
      </c>
      <c r="C14782" s="33">
        <v>6</v>
      </c>
      <c r="D14782" s="33" t="s">
        <v>915</v>
      </c>
      <c r="E14782" s="33"/>
      <c r="F14782" s="34">
        <v>13.109756097560977</v>
      </c>
      <c r="G14782" s="33">
        <v>60</v>
      </c>
      <c r="H14782" s="33">
        <v>0</v>
      </c>
      <c r="I14782" s="33"/>
      <c r="J14782" s="33" t="s">
        <v>818</v>
      </c>
      <c r="K14782" s="33">
        <v>70</v>
      </c>
      <c r="L14782" s="33">
        <v>65</v>
      </c>
      <c r="M14782" s="33">
        <v>25</v>
      </c>
      <c r="N14782" s="33">
        <v>0</v>
      </c>
      <c r="O14782" s="33">
        <v>0</v>
      </c>
      <c r="P14782" s="33">
        <v>0</v>
      </c>
      <c r="Q14782" s="33" t="s">
        <v>459</v>
      </c>
      <c r="R14782" s="33" t="s">
        <v>459</v>
      </c>
      <c r="S14782" s="33">
        <v>0</v>
      </c>
      <c r="T14782" s="33"/>
      <c r="U14782" s="33" t="s">
        <v>455</v>
      </c>
    </row>
    <row r="14783" spans="1:21" x14ac:dyDescent="0.25">
      <c r="A14783">
        <v>2017</v>
      </c>
      <c r="B14783" s="6" t="s">
        <v>52</v>
      </c>
      <c r="C14783" s="33">
        <v>7</v>
      </c>
      <c r="D14783" s="33" t="s">
        <v>915</v>
      </c>
      <c r="E14783" s="33"/>
      <c r="F14783" s="34">
        <v>13.109756097560977</v>
      </c>
      <c r="G14783" s="33">
        <v>14</v>
      </c>
      <c r="H14783" s="33">
        <v>0</v>
      </c>
      <c r="I14783" s="33"/>
      <c r="J14783" s="33" t="s">
        <v>799</v>
      </c>
      <c r="K14783" s="33">
        <v>23</v>
      </c>
      <c r="L14783" s="33">
        <v>16</v>
      </c>
      <c r="M14783" s="33">
        <v>14</v>
      </c>
      <c r="N14783" s="33">
        <v>0</v>
      </c>
      <c r="O14783" s="33">
        <v>0</v>
      </c>
      <c r="P14783" s="33">
        <v>0</v>
      </c>
      <c r="Q14783" s="33" t="s">
        <v>459</v>
      </c>
      <c r="R14783" s="33" t="s">
        <v>459</v>
      </c>
      <c r="S14783" s="33">
        <v>0</v>
      </c>
      <c r="T14783" s="33"/>
      <c r="U14783" s="33" t="s">
        <v>455</v>
      </c>
    </row>
    <row r="14784" spans="1:21" x14ac:dyDescent="0.25">
      <c r="A14784">
        <v>2017</v>
      </c>
      <c r="B14784" s="6" t="s">
        <v>52</v>
      </c>
      <c r="C14784" s="33">
        <v>8</v>
      </c>
      <c r="D14784" s="33" t="s">
        <v>915</v>
      </c>
      <c r="E14784" s="33"/>
      <c r="F14784" s="34">
        <v>13.109756097560977</v>
      </c>
      <c r="G14784" s="33">
        <v>10</v>
      </c>
      <c r="H14784" s="33">
        <v>0</v>
      </c>
      <c r="I14784" s="33"/>
      <c r="J14784" s="33" t="s">
        <v>803</v>
      </c>
      <c r="K14784" s="33">
        <v>16</v>
      </c>
      <c r="L14784" s="33">
        <v>10</v>
      </c>
      <c r="M14784" s="33">
        <v>11</v>
      </c>
      <c r="N14784" s="33">
        <v>0</v>
      </c>
      <c r="O14784" s="33">
        <v>0</v>
      </c>
      <c r="P14784" s="33">
        <v>0</v>
      </c>
      <c r="Q14784" s="33" t="s">
        <v>459</v>
      </c>
      <c r="R14784" s="33" t="s">
        <v>459</v>
      </c>
      <c r="S14784" s="33">
        <v>0</v>
      </c>
      <c r="T14784" s="33"/>
      <c r="U14784" s="33" t="s">
        <v>455</v>
      </c>
    </row>
    <row r="14785" spans="1:21" x14ac:dyDescent="0.25">
      <c r="A14785">
        <v>2017</v>
      </c>
      <c r="B14785" s="6" t="s">
        <v>52</v>
      </c>
      <c r="C14785" s="33">
        <v>9</v>
      </c>
      <c r="D14785" s="33" t="s">
        <v>915</v>
      </c>
      <c r="E14785" s="33"/>
      <c r="F14785" s="34">
        <v>13.109756097560977</v>
      </c>
      <c r="G14785" s="33">
        <v>32</v>
      </c>
      <c r="H14785" s="33">
        <v>0</v>
      </c>
      <c r="I14785" s="33"/>
      <c r="J14785" s="33" t="s">
        <v>799</v>
      </c>
      <c r="K14785" s="33">
        <v>60</v>
      </c>
      <c r="L14785" s="33">
        <v>30</v>
      </c>
      <c r="M14785" s="33">
        <v>42</v>
      </c>
      <c r="N14785" s="33">
        <v>0</v>
      </c>
      <c r="O14785" s="33">
        <v>0</v>
      </c>
      <c r="P14785" s="33">
        <v>0</v>
      </c>
      <c r="Q14785" s="33" t="s">
        <v>459</v>
      </c>
      <c r="R14785" s="33" t="s">
        <v>459</v>
      </c>
      <c r="S14785" s="33">
        <v>0</v>
      </c>
      <c r="T14785" s="33"/>
      <c r="U14785" s="33" t="s">
        <v>455</v>
      </c>
    </row>
    <row r="14786" spans="1:21" x14ac:dyDescent="0.25">
      <c r="A14786">
        <v>2017</v>
      </c>
      <c r="B14786" s="6" t="s">
        <v>52</v>
      </c>
      <c r="C14786" s="33">
        <v>10</v>
      </c>
      <c r="D14786" s="33" t="s">
        <v>915</v>
      </c>
      <c r="E14786" s="33"/>
      <c r="F14786" s="34">
        <v>13.109756097560977</v>
      </c>
      <c r="G14786" s="33">
        <v>9</v>
      </c>
      <c r="H14786" s="33">
        <v>0</v>
      </c>
      <c r="I14786" s="33"/>
      <c r="J14786" s="33" t="s">
        <v>799</v>
      </c>
      <c r="K14786" s="33">
        <v>40</v>
      </c>
      <c r="L14786" s="33">
        <v>38</v>
      </c>
      <c r="M14786" s="33">
        <v>38</v>
      </c>
      <c r="N14786" s="33">
        <v>0</v>
      </c>
      <c r="O14786" s="33">
        <v>0</v>
      </c>
      <c r="P14786" s="33">
        <v>0</v>
      </c>
      <c r="Q14786" s="33" t="s">
        <v>459</v>
      </c>
      <c r="R14786" s="33" t="s">
        <v>459</v>
      </c>
      <c r="S14786" s="33">
        <v>0</v>
      </c>
      <c r="T14786" s="33"/>
      <c r="U14786" s="33" t="s">
        <v>924</v>
      </c>
    </row>
    <row r="14787" spans="1:21" x14ac:dyDescent="0.25">
      <c r="A14787">
        <v>2017</v>
      </c>
      <c r="B14787" s="6" t="s">
        <v>52</v>
      </c>
      <c r="C14787" s="33">
        <v>11</v>
      </c>
      <c r="D14787" s="33" t="s">
        <v>915</v>
      </c>
      <c r="E14787" s="33"/>
      <c r="F14787" s="34">
        <v>13.109756097560977</v>
      </c>
      <c r="G14787" s="33">
        <v>13</v>
      </c>
      <c r="H14787" s="33">
        <v>0</v>
      </c>
      <c r="I14787" s="33"/>
      <c r="J14787" s="33" t="s">
        <v>846</v>
      </c>
      <c r="K14787" s="33">
        <v>36</v>
      </c>
      <c r="L14787" s="33">
        <v>28</v>
      </c>
      <c r="M14787" s="33">
        <v>26</v>
      </c>
      <c r="N14787" s="33">
        <v>0</v>
      </c>
      <c r="O14787" s="33">
        <v>0</v>
      </c>
      <c r="P14787" s="33">
        <v>0</v>
      </c>
      <c r="Q14787" s="33" t="s">
        <v>459</v>
      </c>
      <c r="R14787" s="33" t="s">
        <v>459</v>
      </c>
      <c r="S14787" s="33">
        <v>0</v>
      </c>
      <c r="T14787" s="33"/>
      <c r="U14787" s="33" t="s">
        <v>455</v>
      </c>
    </row>
    <row r="14788" spans="1:21" x14ac:dyDescent="0.25">
      <c r="A14788">
        <v>2017</v>
      </c>
      <c r="B14788" s="6" t="s">
        <v>52</v>
      </c>
      <c r="C14788" s="33">
        <v>1</v>
      </c>
      <c r="D14788" s="33" t="s">
        <v>915</v>
      </c>
      <c r="E14788" s="33">
        <v>2</v>
      </c>
      <c r="F14788" s="34">
        <v>11.890243902439025</v>
      </c>
      <c r="G14788" s="33">
        <v>4</v>
      </c>
      <c r="H14788" s="33">
        <v>0</v>
      </c>
      <c r="I14788" s="33">
        <v>319</v>
      </c>
      <c r="J14788" s="33" t="s">
        <v>799</v>
      </c>
      <c r="K14788" s="33">
        <v>8</v>
      </c>
      <c r="L14788" s="33">
        <v>3</v>
      </c>
      <c r="M14788" s="33">
        <v>8</v>
      </c>
      <c r="N14788" s="33">
        <v>0</v>
      </c>
      <c r="O14788" s="33">
        <v>0</v>
      </c>
      <c r="P14788" s="33">
        <v>0</v>
      </c>
      <c r="Q14788" s="33" t="s">
        <v>459</v>
      </c>
      <c r="R14788" s="33" t="s">
        <v>459</v>
      </c>
      <c r="S14788" s="33">
        <v>0</v>
      </c>
      <c r="T14788" s="33"/>
      <c r="U14788" s="33" t="s">
        <v>455</v>
      </c>
    </row>
    <row r="14789" spans="1:21" x14ac:dyDescent="0.25">
      <c r="A14789">
        <v>2017</v>
      </c>
      <c r="B14789" s="6" t="s">
        <v>52</v>
      </c>
      <c r="C14789" s="33">
        <v>2</v>
      </c>
      <c r="D14789" s="33" t="s">
        <v>915</v>
      </c>
      <c r="E14789" s="33"/>
      <c r="F14789" s="34">
        <v>11.890243902439025</v>
      </c>
      <c r="G14789" s="33">
        <v>8</v>
      </c>
      <c r="H14789" s="33">
        <v>0</v>
      </c>
      <c r="I14789" s="33"/>
      <c r="J14789" s="33" t="s">
        <v>799</v>
      </c>
      <c r="K14789" s="33">
        <v>18</v>
      </c>
      <c r="L14789" s="33">
        <v>15</v>
      </c>
      <c r="M14789" s="33">
        <v>20</v>
      </c>
      <c r="N14789" s="33">
        <v>0</v>
      </c>
      <c r="O14789" s="33">
        <v>0</v>
      </c>
      <c r="P14789" s="33">
        <v>0</v>
      </c>
      <c r="Q14789" s="33" t="s">
        <v>459</v>
      </c>
      <c r="R14789" s="33" t="s">
        <v>459</v>
      </c>
      <c r="S14789" s="33">
        <v>0</v>
      </c>
      <c r="T14789" s="33"/>
      <c r="U14789" s="33" t="s">
        <v>925</v>
      </c>
    </row>
    <row r="14790" spans="1:21" x14ac:dyDescent="0.25">
      <c r="A14790">
        <v>2017</v>
      </c>
      <c r="B14790" s="6" t="s">
        <v>52</v>
      </c>
      <c r="C14790" s="33">
        <v>3</v>
      </c>
      <c r="D14790" s="33" t="s">
        <v>915</v>
      </c>
      <c r="E14790" s="33"/>
      <c r="F14790" s="34">
        <v>11.890243902439025</v>
      </c>
      <c r="G14790" s="33">
        <v>22</v>
      </c>
      <c r="H14790" s="33">
        <v>0</v>
      </c>
      <c r="I14790" s="33"/>
      <c r="J14790" s="33" t="s">
        <v>856</v>
      </c>
      <c r="K14790" s="33">
        <v>20</v>
      </c>
      <c r="L14790" s="33">
        <v>20</v>
      </c>
      <c r="M14790" s="33">
        <v>38</v>
      </c>
      <c r="N14790" s="33">
        <v>0</v>
      </c>
      <c r="O14790" s="33">
        <v>0</v>
      </c>
      <c r="P14790" s="33">
        <v>0</v>
      </c>
      <c r="Q14790" s="33" t="s">
        <v>459</v>
      </c>
      <c r="R14790" s="33" t="s">
        <v>459</v>
      </c>
      <c r="S14790" s="33">
        <v>0</v>
      </c>
      <c r="T14790" s="33"/>
      <c r="U14790" s="33" t="s">
        <v>455</v>
      </c>
    </row>
    <row r="14791" spans="1:21" x14ac:dyDescent="0.25">
      <c r="A14791">
        <v>2017</v>
      </c>
      <c r="B14791" s="6" t="s">
        <v>52</v>
      </c>
      <c r="C14791" s="33">
        <v>4</v>
      </c>
      <c r="D14791" s="33" t="s">
        <v>915</v>
      </c>
      <c r="E14791" s="33"/>
      <c r="F14791" s="34">
        <v>11.890243902439025</v>
      </c>
      <c r="G14791" s="33">
        <v>38</v>
      </c>
      <c r="H14791" s="33">
        <v>0</v>
      </c>
      <c r="I14791" s="33"/>
      <c r="J14791" s="33" t="s">
        <v>856</v>
      </c>
      <c r="K14791" s="33">
        <v>53</v>
      </c>
      <c r="L14791" s="33">
        <v>29</v>
      </c>
      <c r="M14791" s="33">
        <v>56</v>
      </c>
      <c r="N14791" s="33">
        <v>0</v>
      </c>
      <c r="O14791" s="33">
        <v>0</v>
      </c>
      <c r="P14791" s="33">
        <v>15</v>
      </c>
      <c r="Q14791" s="33" t="s">
        <v>459</v>
      </c>
      <c r="R14791" s="33" t="s">
        <v>459</v>
      </c>
      <c r="S14791" s="33">
        <v>0</v>
      </c>
      <c r="T14791" s="33"/>
      <c r="U14791" s="33" t="s">
        <v>926</v>
      </c>
    </row>
    <row r="14792" spans="1:21" x14ac:dyDescent="0.25">
      <c r="A14792">
        <v>2017</v>
      </c>
      <c r="B14792" s="6" t="s">
        <v>52</v>
      </c>
      <c r="C14792" s="33">
        <v>5</v>
      </c>
      <c r="D14792" s="33" t="s">
        <v>915</v>
      </c>
      <c r="E14792" s="33"/>
      <c r="F14792" s="34">
        <v>11.890243902439025</v>
      </c>
      <c r="G14792" s="33">
        <v>5</v>
      </c>
      <c r="H14792" s="33">
        <v>0</v>
      </c>
      <c r="I14792" s="33"/>
      <c r="J14792" s="33" t="s">
        <v>802</v>
      </c>
      <c r="K14792" s="33">
        <v>18</v>
      </c>
      <c r="L14792" s="33">
        <v>8</v>
      </c>
      <c r="M14792" s="33">
        <v>5</v>
      </c>
      <c r="N14792" s="33">
        <v>0</v>
      </c>
      <c r="O14792" s="33">
        <v>0</v>
      </c>
      <c r="P14792" s="33">
        <v>0</v>
      </c>
      <c r="Q14792" s="33" t="s">
        <v>459</v>
      </c>
      <c r="R14792" s="33" t="s">
        <v>459</v>
      </c>
      <c r="S14792" s="33">
        <v>0</v>
      </c>
      <c r="T14792" s="33"/>
      <c r="U14792" s="33" t="s">
        <v>455</v>
      </c>
    </row>
    <row r="14793" spans="1:21" x14ac:dyDescent="0.25">
      <c r="A14793">
        <v>2017</v>
      </c>
      <c r="B14793" s="6" t="s">
        <v>52</v>
      </c>
      <c r="C14793" s="33">
        <v>6</v>
      </c>
      <c r="D14793" s="33" t="s">
        <v>915</v>
      </c>
      <c r="E14793" s="33"/>
      <c r="F14793" s="34">
        <v>11.890243902439025</v>
      </c>
      <c r="G14793" s="33">
        <v>13</v>
      </c>
      <c r="H14793" s="33">
        <v>0</v>
      </c>
      <c r="I14793" s="33"/>
      <c r="J14793" s="33" t="s">
        <v>856</v>
      </c>
      <c r="K14793" s="33">
        <v>38</v>
      </c>
      <c r="L14793" s="33">
        <v>30</v>
      </c>
      <c r="M14793" s="33">
        <v>47</v>
      </c>
      <c r="N14793" s="33">
        <v>0</v>
      </c>
      <c r="O14793" s="33">
        <v>0</v>
      </c>
      <c r="P14793" s="33">
        <v>30</v>
      </c>
      <c r="Q14793" s="33" t="s">
        <v>459</v>
      </c>
      <c r="R14793" s="33" t="s">
        <v>459</v>
      </c>
      <c r="S14793" s="33">
        <v>0</v>
      </c>
      <c r="T14793" s="33"/>
      <c r="U14793" s="33" t="s">
        <v>455</v>
      </c>
    </row>
    <row r="14794" spans="1:21" x14ac:dyDescent="0.25">
      <c r="A14794">
        <v>2017</v>
      </c>
      <c r="B14794" s="6" t="s">
        <v>52</v>
      </c>
      <c r="C14794" s="33">
        <v>7</v>
      </c>
      <c r="D14794" s="33" t="s">
        <v>915</v>
      </c>
      <c r="E14794" s="33"/>
      <c r="F14794" s="34">
        <v>11.890243902439025</v>
      </c>
      <c r="G14794" s="33">
        <v>44</v>
      </c>
      <c r="H14794" s="33">
        <v>0</v>
      </c>
      <c r="I14794" s="33"/>
      <c r="J14794" s="33" t="s">
        <v>856</v>
      </c>
      <c r="K14794" s="33">
        <v>48</v>
      </c>
      <c r="L14794" s="33">
        <v>34</v>
      </c>
      <c r="M14794" s="33">
        <v>60</v>
      </c>
      <c r="N14794" s="33">
        <v>0</v>
      </c>
      <c r="O14794" s="33">
        <v>0</v>
      </c>
      <c r="P14794" s="33">
        <v>0</v>
      </c>
      <c r="Q14794" s="33" t="s">
        <v>459</v>
      </c>
      <c r="R14794" s="33" t="s">
        <v>459</v>
      </c>
      <c r="S14794" s="33">
        <v>0</v>
      </c>
      <c r="T14794" s="33"/>
      <c r="U14794" s="33" t="s">
        <v>927</v>
      </c>
    </row>
    <row r="14795" spans="1:21" x14ac:dyDescent="0.25">
      <c r="A14795">
        <v>2017</v>
      </c>
      <c r="B14795" s="6" t="s">
        <v>52</v>
      </c>
      <c r="C14795" s="33">
        <v>8</v>
      </c>
      <c r="D14795" s="33" t="s">
        <v>915</v>
      </c>
      <c r="E14795" s="33"/>
      <c r="F14795" s="34">
        <v>11.890243902439025</v>
      </c>
      <c r="G14795" s="33">
        <v>16</v>
      </c>
      <c r="H14795" s="33">
        <v>0</v>
      </c>
      <c r="I14795" s="33"/>
      <c r="J14795" s="33" t="s">
        <v>799</v>
      </c>
      <c r="K14795" s="33">
        <v>54</v>
      </c>
      <c r="L14795" s="33">
        <v>50</v>
      </c>
      <c r="M14795" s="33">
        <v>58</v>
      </c>
      <c r="N14795" s="33">
        <v>0</v>
      </c>
      <c r="O14795" s="33">
        <v>0</v>
      </c>
      <c r="P14795" s="33">
        <v>20</v>
      </c>
      <c r="Q14795" s="33" t="s">
        <v>459</v>
      </c>
      <c r="R14795" s="33" t="s">
        <v>459</v>
      </c>
      <c r="S14795" s="33">
        <v>0</v>
      </c>
      <c r="T14795" s="33"/>
      <c r="U14795" s="33" t="s">
        <v>455</v>
      </c>
    </row>
    <row r="14796" spans="1:21" x14ac:dyDescent="0.25">
      <c r="A14796">
        <v>2017</v>
      </c>
      <c r="B14796" s="6" t="s">
        <v>52</v>
      </c>
      <c r="C14796" s="33">
        <v>9</v>
      </c>
      <c r="D14796" s="33" t="s">
        <v>915</v>
      </c>
      <c r="E14796" s="33"/>
      <c r="F14796" s="34">
        <v>11.890243902439025</v>
      </c>
      <c r="G14796" s="33">
        <v>35</v>
      </c>
      <c r="H14796" s="33">
        <v>0</v>
      </c>
      <c r="I14796" s="33"/>
      <c r="J14796" s="33" t="s">
        <v>803</v>
      </c>
      <c r="K14796" s="33">
        <v>48</v>
      </c>
      <c r="L14796" s="33">
        <v>35</v>
      </c>
      <c r="M14796" s="33">
        <v>26</v>
      </c>
      <c r="N14796" s="33">
        <v>0</v>
      </c>
      <c r="O14796" s="33">
        <v>0</v>
      </c>
      <c r="P14796" s="33">
        <v>0</v>
      </c>
      <c r="Q14796" s="33" t="s">
        <v>459</v>
      </c>
      <c r="R14796" s="33" t="s">
        <v>459</v>
      </c>
      <c r="S14796" s="33">
        <v>0</v>
      </c>
      <c r="T14796" s="33"/>
      <c r="U14796" s="33" t="s">
        <v>455</v>
      </c>
    </row>
    <row r="14797" spans="1:21" x14ac:dyDescent="0.25">
      <c r="A14797">
        <v>2017</v>
      </c>
      <c r="B14797" s="6" t="s">
        <v>52</v>
      </c>
      <c r="C14797" s="33">
        <v>10</v>
      </c>
      <c r="D14797" s="33" t="s">
        <v>915</v>
      </c>
      <c r="E14797" s="33"/>
      <c r="F14797" s="34">
        <v>11.890243902439025</v>
      </c>
      <c r="G14797" s="33">
        <v>23</v>
      </c>
      <c r="H14797" s="33">
        <v>0</v>
      </c>
      <c r="I14797" s="33"/>
      <c r="J14797" s="33" t="s">
        <v>846</v>
      </c>
      <c r="K14797" s="33">
        <v>40</v>
      </c>
      <c r="L14797" s="33">
        <v>40</v>
      </c>
      <c r="M14797" s="33">
        <v>5</v>
      </c>
      <c r="N14797" s="33">
        <v>0</v>
      </c>
      <c r="O14797" s="33">
        <v>0</v>
      </c>
      <c r="P14797" s="33">
        <v>40</v>
      </c>
      <c r="Q14797" s="33" t="s">
        <v>459</v>
      </c>
      <c r="R14797" s="33" t="s">
        <v>459</v>
      </c>
      <c r="S14797" s="33">
        <v>0</v>
      </c>
      <c r="T14797" s="33"/>
      <c r="U14797" s="33" t="s">
        <v>455</v>
      </c>
    </row>
    <row r="14798" spans="1:21" x14ac:dyDescent="0.25">
      <c r="A14798">
        <v>2017</v>
      </c>
      <c r="B14798" s="6" t="s">
        <v>52</v>
      </c>
      <c r="C14798" s="33">
        <v>11</v>
      </c>
      <c r="D14798" s="33" t="s">
        <v>915</v>
      </c>
      <c r="E14798" s="33"/>
      <c r="F14798" s="34">
        <v>11.890243902439025</v>
      </c>
      <c r="G14798" s="33">
        <v>16</v>
      </c>
      <c r="H14798" s="33">
        <v>0</v>
      </c>
      <c r="I14798" s="33"/>
      <c r="J14798" s="33" t="s">
        <v>807</v>
      </c>
      <c r="K14798" s="33">
        <v>38</v>
      </c>
      <c r="L14798" s="33">
        <v>23</v>
      </c>
      <c r="M14798" s="33">
        <v>28</v>
      </c>
      <c r="N14798" s="33">
        <v>0</v>
      </c>
      <c r="O14798" s="33">
        <v>0</v>
      </c>
      <c r="P14798" s="33">
        <v>0</v>
      </c>
      <c r="Q14798" s="33" t="s">
        <v>459</v>
      </c>
      <c r="R14798" s="33" t="s">
        <v>459</v>
      </c>
      <c r="S14798" s="33">
        <v>0</v>
      </c>
      <c r="T14798" s="33"/>
      <c r="U14798" s="33" t="s">
        <v>455</v>
      </c>
    </row>
    <row r="14799" spans="1:21" x14ac:dyDescent="0.25">
      <c r="A14799">
        <v>2017</v>
      </c>
      <c r="B14799" s="6" t="s">
        <v>52</v>
      </c>
      <c r="C14799" s="33">
        <v>12</v>
      </c>
      <c r="D14799" s="33" t="s">
        <v>915</v>
      </c>
      <c r="E14799" s="33"/>
      <c r="F14799" s="34">
        <v>11.890243902439025</v>
      </c>
      <c r="G14799" s="33">
        <v>17</v>
      </c>
      <c r="H14799" s="33">
        <v>0</v>
      </c>
      <c r="I14799" s="33"/>
      <c r="J14799" s="33" t="s">
        <v>802</v>
      </c>
      <c r="K14799" s="33">
        <v>28</v>
      </c>
      <c r="L14799" s="33">
        <v>25</v>
      </c>
      <c r="M14799" s="33">
        <v>28</v>
      </c>
      <c r="N14799" s="33">
        <v>0</v>
      </c>
      <c r="O14799" s="33">
        <v>0</v>
      </c>
      <c r="P14799" s="33">
        <v>0</v>
      </c>
      <c r="Q14799" s="33" t="s">
        <v>459</v>
      </c>
      <c r="R14799" s="33" t="s">
        <v>459</v>
      </c>
      <c r="S14799" s="33">
        <v>0</v>
      </c>
      <c r="T14799" s="33"/>
      <c r="U14799" s="33" t="s">
        <v>455</v>
      </c>
    </row>
    <row r="14800" spans="1:21" x14ac:dyDescent="0.25">
      <c r="A14800">
        <v>2017</v>
      </c>
      <c r="B14800" s="6" t="s">
        <v>52</v>
      </c>
      <c r="C14800" s="33">
        <v>13</v>
      </c>
      <c r="D14800" s="33" t="s">
        <v>915</v>
      </c>
      <c r="E14800" s="33"/>
      <c r="F14800" s="34">
        <v>11.890243902439025</v>
      </c>
      <c r="G14800" s="33">
        <v>25</v>
      </c>
      <c r="H14800" s="33">
        <v>0</v>
      </c>
      <c r="I14800" s="33"/>
      <c r="J14800" s="33" t="s">
        <v>856</v>
      </c>
      <c r="K14800" s="33">
        <v>35</v>
      </c>
      <c r="L14800" s="33">
        <v>32</v>
      </c>
      <c r="M14800" s="33">
        <v>10</v>
      </c>
      <c r="N14800" s="33">
        <v>0</v>
      </c>
      <c r="O14800" s="33">
        <v>0</v>
      </c>
      <c r="P14800" s="33">
        <v>0</v>
      </c>
      <c r="Q14800" s="33" t="s">
        <v>459</v>
      </c>
      <c r="R14800" s="33" t="s">
        <v>459</v>
      </c>
      <c r="S14800" s="33">
        <v>0</v>
      </c>
      <c r="T14800" s="33"/>
      <c r="U14800" s="33" t="s">
        <v>455</v>
      </c>
    </row>
    <row r="14801" spans="1:16" x14ac:dyDescent="0.25">
      <c r="A14801">
        <v>2018</v>
      </c>
      <c r="B14801" t="s">
        <v>136</v>
      </c>
      <c r="C14801">
        <v>1</v>
      </c>
      <c r="E14801">
        <v>1</v>
      </c>
      <c r="G14801">
        <v>120</v>
      </c>
      <c r="I14801" s="8">
        <v>42</v>
      </c>
      <c r="J14801" t="s">
        <v>856</v>
      </c>
      <c r="L14801">
        <v>60</v>
      </c>
      <c r="M14801">
        <v>70</v>
      </c>
      <c r="N14801">
        <v>0</v>
      </c>
      <c r="P14801">
        <v>30</v>
      </c>
    </row>
    <row r="14802" spans="1:16" x14ac:dyDescent="0.25">
      <c r="A14802">
        <v>2018</v>
      </c>
      <c r="B14802" t="s">
        <v>136</v>
      </c>
      <c r="C14802">
        <v>2</v>
      </c>
      <c r="G14802">
        <v>60</v>
      </c>
      <c r="I14802" s="8"/>
      <c r="J14802" t="s">
        <v>846</v>
      </c>
      <c r="L14802">
        <v>20</v>
      </c>
      <c r="M14802">
        <v>10</v>
      </c>
      <c r="N14802">
        <v>0</v>
      </c>
      <c r="P14802">
        <v>10</v>
      </c>
    </row>
    <row r="14803" spans="1:16" x14ac:dyDescent="0.25">
      <c r="A14803">
        <v>2018</v>
      </c>
      <c r="B14803" t="s">
        <v>136</v>
      </c>
      <c r="C14803">
        <v>3</v>
      </c>
      <c r="G14803">
        <v>90</v>
      </c>
      <c r="I14803" s="8"/>
      <c r="J14803" t="s">
        <v>856</v>
      </c>
      <c r="L14803">
        <v>20</v>
      </c>
      <c r="M14803">
        <v>40</v>
      </c>
      <c r="N14803">
        <v>0</v>
      </c>
      <c r="P14803">
        <v>10</v>
      </c>
    </row>
    <row r="14804" spans="1:16" x14ac:dyDescent="0.25">
      <c r="A14804">
        <v>2018</v>
      </c>
      <c r="B14804" t="s">
        <v>136</v>
      </c>
      <c r="C14804">
        <v>4</v>
      </c>
      <c r="G14804">
        <v>40</v>
      </c>
      <c r="I14804" s="8"/>
      <c r="J14804" t="s">
        <v>799</v>
      </c>
      <c r="L14804">
        <v>30</v>
      </c>
      <c r="M14804">
        <v>30</v>
      </c>
      <c r="N14804">
        <v>0</v>
      </c>
      <c r="P14804">
        <v>20</v>
      </c>
    </row>
    <row r="14805" spans="1:16" x14ac:dyDescent="0.25">
      <c r="A14805">
        <v>2018</v>
      </c>
      <c r="B14805" t="s">
        <v>136</v>
      </c>
      <c r="C14805">
        <v>5</v>
      </c>
      <c r="G14805">
        <v>20</v>
      </c>
      <c r="I14805" s="8"/>
      <c r="J14805" t="s">
        <v>799</v>
      </c>
      <c r="L14805">
        <v>30</v>
      </c>
      <c r="M14805">
        <v>20</v>
      </c>
      <c r="N14805">
        <v>0</v>
      </c>
      <c r="P14805">
        <v>10</v>
      </c>
    </row>
    <row r="14806" spans="1:16" x14ac:dyDescent="0.25">
      <c r="A14806">
        <v>2018</v>
      </c>
      <c r="B14806" t="s">
        <v>136</v>
      </c>
      <c r="C14806">
        <v>6</v>
      </c>
      <c r="G14806">
        <v>30</v>
      </c>
      <c r="I14806" s="8"/>
      <c r="J14806" t="s">
        <v>803</v>
      </c>
      <c r="L14806">
        <v>30</v>
      </c>
      <c r="M14806">
        <v>20</v>
      </c>
      <c r="N14806">
        <v>0</v>
      </c>
      <c r="P14806">
        <v>70</v>
      </c>
    </row>
    <row r="14807" spans="1:16" x14ac:dyDescent="0.25">
      <c r="A14807">
        <v>2018</v>
      </c>
      <c r="B14807" t="s">
        <v>136</v>
      </c>
      <c r="C14807">
        <v>7</v>
      </c>
      <c r="G14807">
        <v>20</v>
      </c>
      <c r="I14807" s="8"/>
      <c r="J14807" t="s">
        <v>807</v>
      </c>
      <c r="L14807">
        <v>60</v>
      </c>
      <c r="M14807">
        <v>30</v>
      </c>
      <c r="N14807">
        <v>0</v>
      </c>
      <c r="P14807">
        <v>10</v>
      </c>
    </row>
    <row r="14808" spans="1:16" x14ac:dyDescent="0.25">
      <c r="A14808">
        <v>2018</v>
      </c>
      <c r="B14808" t="s">
        <v>136</v>
      </c>
      <c r="C14808">
        <v>8</v>
      </c>
      <c r="G14808">
        <v>40</v>
      </c>
      <c r="I14808" s="8"/>
      <c r="J14808" t="s">
        <v>799</v>
      </c>
      <c r="L14808">
        <v>30</v>
      </c>
      <c r="M14808">
        <v>20</v>
      </c>
      <c r="N14808">
        <v>0</v>
      </c>
      <c r="P14808">
        <v>30</v>
      </c>
    </row>
    <row r="14809" spans="1:16" x14ac:dyDescent="0.25">
      <c r="A14809">
        <v>2018</v>
      </c>
      <c r="B14809" t="s">
        <v>136</v>
      </c>
      <c r="C14809">
        <v>9</v>
      </c>
      <c r="I14809" s="8"/>
      <c r="J14809" t="s">
        <v>846</v>
      </c>
      <c r="L14809">
        <v>80</v>
      </c>
      <c r="M14809">
        <v>30</v>
      </c>
      <c r="N14809">
        <v>0</v>
      </c>
      <c r="P14809">
        <v>15</v>
      </c>
    </row>
    <row r="14810" spans="1:16" x14ac:dyDescent="0.25">
      <c r="A14810">
        <v>2018</v>
      </c>
      <c r="B14810" t="s">
        <v>136</v>
      </c>
      <c r="C14810">
        <v>10</v>
      </c>
      <c r="I14810" s="8"/>
      <c r="J14810" t="s">
        <v>806</v>
      </c>
      <c r="L14810">
        <v>40</v>
      </c>
      <c r="M14810">
        <v>40</v>
      </c>
      <c r="N14810">
        <v>0</v>
      </c>
      <c r="P14810">
        <v>0</v>
      </c>
    </row>
    <row r="14811" spans="1:16" x14ac:dyDescent="0.25">
      <c r="A14811">
        <v>2018</v>
      </c>
      <c r="B14811" t="s">
        <v>136</v>
      </c>
      <c r="C14811">
        <v>11</v>
      </c>
      <c r="I14811" s="8"/>
      <c r="J14811" t="s">
        <v>808</v>
      </c>
      <c r="L14811">
        <v>20</v>
      </c>
      <c r="M14811">
        <v>20</v>
      </c>
      <c r="N14811">
        <v>0</v>
      </c>
      <c r="P14811">
        <v>0</v>
      </c>
    </row>
    <row r="14812" spans="1:16" x14ac:dyDescent="0.25">
      <c r="A14812">
        <v>2018</v>
      </c>
      <c r="B14812" t="s">
        <v>136</v>
      </c>
      <c r="C14812">
        <v>12</v>
      </c>
      <c r="I14812" s="8"/>
      <c r="J14812" t="s">
        <v>814</v>
      </c>
      <c r="L14812">
        <v>20</v>
      </c>
      <c r="M14812">
        <v>5</v>
      </c>
      <c r="N14812">
        <v>0</v>
      </c>
      <c r="P14812">
        <v>0</v>
      </c>
    </row>
    <row r="14813" spans="1:16" x14ac:dyDescent="0.25">
      <c r="A14813">
        <v>2018</v>
      </c>
      <c r="B14813" t="s">
        <v>136</v>
      </c>
      <c r="C14813">
        <v>13</v>
      </c>
      <c r="I14813" s="8"/>
      <c r="J14813" t="s">
        <v>799</v>
      </c>
      <c r="L14813">
        <v>30</v>
      </c>
      <c r="M14813">
        <v>20</v>
      </c>
      <c r="N14813">
        <v>0</v>
      </c>
      <c r="P14813">
        <v>0</v>
      </c>
    </row>
    <row r="14814" spans="1:16" x14ac:dyDescent="0.25">
      <c r="A14814">
        <v>2018</v>
      </c>
      <c r="B14814" t="s">
        <v>136</v>
      </c>
      <c r="C14814">
        <v>14</v>
      </c>
      <c r="I14814" s="8"/>
      <c r="J14814" t="s">
        <v>803</v>
      </c>
      <c r="L14814">
        <v>10</v>
      </c>
      <c r="M14814">
        <v>10</v>
      </c>
      <c r="N14814">
        <v>0</v>
      </c>
      <c r="P14814">
        <v>0</v>
      </c>
    </row>
    <row r="14815" spans="1:16" x14ac:dyDescent="0.25">
      <c r="A14815">
        <v>2018</v>
      </c>
      <c r="B14815" t="s">
        <v>136</v>
      </c>
      <c r="C14815">
        <v>15</v>
      </c>
      <c r="I14815" s="8"/>
      <c r="J14815" t="s">
        <v>799</v>
      </c>
      <c r="L14815">
        <v>40</v>
      </c>
      <c r="M14815">
        <v>10</v>
      </c>
      <c r="N14815">
        <v>0</v>
      </c>
      <c r="P14815">
        <v>0</v>
      </c>
    </row>
    <row r="14816" spans="1:16" x14ac:dyDescent="0.25">
      <c r="A14816">
        <v>2018</v>
      </c>
      <c r="B14816" t="s">
        <v>136</v>
      </c>
      <c r="C14816">
        <v>16</v>
      </c>
      <c r="I14816" s="8"/>
      <c r="J14816" t="s">
        <v>808</v>
      </c>
      <c r="L14816">
        <v>50</v>
      </c>
      <c r="M14816">
        <v>10</v>
      </c>
      <c r="N14816">
        <v>0</v>
      </c>
      <c r="P14816">
        <v>0</v>
      </c>
    </row>
    <row r="14817" spans="1:16" x14ac:dyDescent="0.25">
      <c r="A14817">
        <v>2018</v>
      </c>
      <c r="B14817" t="s">
        <v>136</v>
      </c>
      <c r="C14817">
        <v>1</v>
      </c>
      <c r="E14817">
        <v>2</v>
      </c>
      <c r="G14817">
        <v>38</v>
      </c>
      <c r="I14817" s="8">
        <v>34.5</v>
      </c>
      <c r="J14817" t="s">
        <v>803</v>
      </c>
      <c r="L14817">
        <v>12</v>
      </c>
      <c r="M14817">
        <v>10</v>
      </c>
      <c r="N14817">
        <v>0</v>
      </c>
      <c r="P14817">
        <v>0</v>
      </c>
    </row>
    <row r="14818" spans="1:16" x14ac:dyDescent="0.25">
      <c r="A14818">
        <v>2018</v>
      </c>
      <c r="B14818" t="s">
        <v>136</v>
      </c>
      <c r="C14818">
        <v>2</v>
      </c>
      <c r="G14818">
        <v>97</v>
      </c>
      <c r="I14818" s="8"/>
      <c r="J14818" t="s">
        <v>799</v>
      </c>
      <c r="L14818">
        <v>40</v>
      </c>
      <c r="M14818">
        <v>20</v>
      </c>
      <c r="N14818">
        <v>0</v>
      </c>
      <c r="P14818">
        <v>30</v>
      </c>
    </row>
    <row r="14819" spans="1:16" x14ac:dyDescent="0.25">
      <c r="A14819">
        <v>2018</v>
      </c>
      <c r="B14819" t="s">
        <v>136</v>
      </c>
      <c r="C14819">
        <v>3</v>
      </c>
      <c r="G14819">
        <v>30</v>
      </c>
      <c r="I14819" s="8"/>
      <c r="J14819" t="s">
        <v>799</v>
      </c>
      <c r="L14819">
        <v>26</v>
      </c>
      <c r="M14819">
        <v>5</v>
      </c>
      <c r="N14819">
        <v>0</v>
      </c>
      <c r="P14819">
        <v>0</v>
      </c>
    </row>
    <row r="14820" spans="1:16" x14ac:dyDescent="0.25">
      <c r="A14820">
        <v>2018</v>
      </c>
      <c r="B14820" t="s">
        <v>136</v>
      </c>
      <c r="C14820">
        <v>4</v>
      </c>
      <c r="G14820">
        <v>100</v>
      </c>
      <c r="I14820" s="8"/>
      <c r="J14820" t="s">
        <v>808</v>
      </c>
      <c r="L14820">
        <v>30</v>
      </c>
      <c r="M14820">
        <v>5</v>
      </c>
      <c r="N14820">
        <v>0</v>
      </c>
      <c r="P14820">
        <v>0</v>
      </c>
    </row>
    <row r="14821" spans="1:16" x14ac:dyDescent="0.25">
      <c r="A14821">
        <v>2018</v>
      </c>
      <c r="B14821" t="s">
        <v>136</v>
      </c>
      <c r="C14821">
        <v>5</v>
      </c>
      <c r="G14821">
        <v>40</v>
      </c>
      <c r="I14821" s="8"/>
      <c r="J14821" t="s">
        <v>846</v>
      </c>
      <c r="L14821">
        <v>180</v>
      </c>
      <c r="M14821">
        <v>130</v>
      </c>
      <c r="N14821">
        <v>0</v>
      </c>
      <c r="P14821">
        <v>0</v>
      </c>
    </row>
    <row r="14822" spans="1:16" x14ac:dyDescent="0.25">
      <c r="A14822">
        <v>2018</v>
      </c>
      <c r="B14822" t="s">
        <v>136</v>
      </c>
      <c r="C14822">
        <v>6</v>
      </c>
      <c r="G14822">
        <v>40</v>
      </c>
      <c r="I14822" s="8"/>
      <c r="J14822" t="s">
        <v>856</v>
      </c>
      <c r="L14822">
        <v>10</v>
      </c>
      <c r="M14822">
        <v>60</v>
      </c>
      <c r="N14822">
        <v>0</v>
      </c>
      <c r="P14822">
        <v>0</v>
      </c>
    </row>
    <row r="14823" spans="1:16" x14ac:dyDescent="0.25">
      <c r="A14823">
        <v>2018</v>
      </c>
      <c r="B14823" t="s">
        <v>136</v>
      </c>
      <c r="C14823">
        <v>7</v>
      </c>
      <c r="I14823" s="8"/>
      <c r="J14823" t="s">
        <v>803</v>
      </c>
      <c r="L14823">
        <v>15</v>
      </c>
      <c r="M14823">
        <v>10</v>
      </c>
      <c r="N14823">
        <v>0</v>
      </c>
      <c r="P14823">
        <v>0</v>
      </c>
    </row>
    <row r="14824" spans="1:16" x14ac:dyDescent="0.25">
      <c r="A14824">
        <v>2018</v>
      </c>
      <c r="B14824" t="s">
        <v>136</v>
      </c>
      <c r="C14824">
        <v>8</v>
      </c>
      <c r="I14824" s="8"/>
      <c r="J14824" t="s">
        <v>803</v>
      </c>
      <c r="L14824">
        <v>20</v>
      </c>
      <c r="M14824">
        <v>10</v>
      </c>
      <c r="N14824">
        <v>0</v>
      </c>
      <c r="P14824">
        <v>0</v>
      </c>
    </row>
    <row r="14825" spans="1:16" x14ac:dyDescent="0.25">
      <c r="A14825">
        <v>2018</v>
      </c>
      <c r="B14825" t="s">
        <v>136</v>
      </c>
      <c r="C14825">
        <v>9</v>
      </c>
      <c r="I14825" s="8"/>
      <c r="J14825" t="s">
        <v>815</v>
      </c>
      <c r="L14825">
        <v>70</v>
      </c>
      <c r="M14825">
        <v>45</v>
      </c>
      <c r="N14825">
        <v>0</v>
      </c>
      <c r="P14825">
        <v>0</v>
      </c>
    </row>
    <row r="14826" spans="1:16" x14ac:dyDescent="0.25">
      <c r="A14826">
        <v>2018</v>
      </c>
      <c r="B14826" t="s">
        <v>136</v>
      </c>
      <c r="C14826">
        <v>1</v>
      </c>
      <c r="E14826">
        <v>3</v>
      </c>
      <c r="G14826">
        <v>20</v>
      </c>
      <c r="I14826" s="8">
        <v>32.5</v>
      </c>
      <c r="J14826" t="s">
        <v>806</v>
      </c>
      <c r="L14826">
        <v>20</v>
      </c>
      <c r="M14826">
        <v>20</v>
      </c>
      <c r="N14826">
        <v>0</v>
      </c>
      <c r="P14826">
        <v>30</v>
      </c>
    </row>
    <row r="14827" spans="1:16" x14ac:dyDescent="0.25">
      <c r="A14827">
        <v>2018</v>
      </c>
      <c r="B14827" t="s">
        <v>136</v>
      </c>
      <c r="C14827">
        <v>2</v>
      </c>
      <c r="G14827">
        <v>40</v>
      </c>
      <c r="I14827" s="8"/>
      <c r="J14827" t="s">
        <v>799</v>
      </c>
      <c r="L14827">
        <v>30</v>
      </c>
      <c r="M14827">
        <v>10</v>
      </c>
      <c r="N14827">
        <v>0</v>
      </c>
      <c r="P14827">
        <v>0</v>
      </c>
    </row>
    <row r="14828" spans="1:16" x14ac:dyDescent="0.25">
      <c r="A14828">
        <v>2018</v>
      </c>
      <c r="B14828" t="s">
        <v>136</v>
      </c>
      <c r="C14828">
        <v>3</v>
      </c>
      <c r="G14828">
        <v>17</v>
      </c>
      <c r="I14828" s="8"/>
      <c r="J14828" t="s">
        <v>856</v>
      </c>
      <c r="L14828">
        <v>30</v>
      </c>
      <c r="M14828">
        <v>35</v>
      </c>
      <c r="N14828">
        <v>0</v>
      </c>
      <c r="P14828">
        <v>70</v>
      </c>
    </row>
    <row r="14829" spans="1:16" x14ac:dyDescent="0.25">
      <c r="A14829">
        <v>2018</v>
      </c>
      <c r="B14829" t="s">
        <v>136</v>
      </c>
      <c r="C14829">
        <v>4</v>
      </c>
      <c r="G14829">
        <v>120</v>
      </c>
      <c r="I14829" s="8"/>
      <c r="J14829" t="s">
        <v>826</v>
      </c>
      <c r="L14829">
        <v>60</v>
      </c>
      <c r="M14829">
        <v>50</v>
      </c>
      <c r="N14829">
        <v>0</v>
      </c>
      <c r="P14829">
        <v>0</v>
      </c>
    </row>
    <row r="14830" spans="1:16" x14ac:dyDescent="0.25">
      <c r="A14830">
        <v>2018</v>
      </c>
      <c r="B14830" t="s">
        <v>136</v>
      </c>
      <c r="C14830">
        <v>5</v>
      </c>
      <c r="G14830">
        <v>50</v>
      </c>
      <c r="I14830" s="8"/>
      <c r="J14830" t="s">
        <v>803</v>
      </c>
      <c r="L14830">
        <v>40</v>
      </c>
      <c r="M14830">
        <v>30</v>
      </c>
      <c r="N14830">
        <v>0</v>
      </c>
      <c r="P14830">
        <v>0</v>
      </c>
    </row>
    <row r="14831" spans="1:16" x14ac:dyDescent="0.25">
      <c r="A14831">
        <v>2018</v>
      </c>
      <c r="B14831" t="s">
        <v>136</v>
      </c>
      <c r="C14831">
        <v>6</v>
      </c>
      <c r="G14831">
        <v>58</v>
      </c>
      <c r="I14831" s="8"/>
      <c r="J14831" t="s">
        <v>856</v>
      </c>
      <c r="L14831">
        <v>20</v>
      </c>
      <c r="M14831">
        <v>20</v>
      </c>
      <c r="N14831">
        <v>0</v>
      </c>
      <c r="P14831">
        <v>0</v>
      </c>
    </row>
    <row r="14832" spans="1:16" x14ac:dyDescent="0.25">
      <c r="A14832">
        <v>2018</v>
      </c>
      <c r="B14832" t="s">
        <v>136</v>
      </c>
      <c r="C14832">
        <v>7</v>
      </c>
      <c r="G14832">
        <v>10</v>
      </c>
      <c r="I14832" s="8"/>
      <c r="J14832" t="s">
        <v>807</v>
      </c>
      <c r="L14832">
        <v>30</v>
      </c>
      <c r="M14832">
        <v>5</v>
      </c>
      <c r="N14832">
        <v>0</v>
      </c>
      <c r="P14832">
        <v>0</v>
      </c>
    </row>
    <row r="14833" spans="1:21" x14ac:dyDescent="0.25">
      <c r="A14833">
        <v>2018</v>
      </c>
      <c r="B14833" t="s">
        <v>136</v>
      </c>
      <c r="C14833">
        <v>8</v>
      </c>
      <c r="G14833">
        <v>10</v>
      </c>
      <c r="I14833" s="8"/>
      <c r="J14833" t="s">
        <v>803</v>
      </c>
      <c r="L14833">
        <v>20</v>
      </c>
      <c r="M14833">
        <v>10</v>
      </c>
      <c r="N14833">
        <v>0</v>
      </c>
      <c r="P14833">
        <v>0</v>
      </c>
    </row>
    <row r="14834" spans="1:21" x14ac:dyDescent="0.25">
      <c r="A14834">
        <v>2018</v>
      </c>
      <c r="B14834" t="s">
        <v>136</v>
      </c>
      <c r="C14834">
        <v>9</v>
      </c>
      <c r="I14834" s="8"/>
      <c r="J14834" t="s">
        <v>856</v>
      </c>
      <c r="L14834">
        <v>60</v>
      </c>
      <c r="M14834">
        <v>60</v>
      </c>
      <c r="N14834">
        <v>0</v>
      </c>
      <c r="P14834">
        <v>70</v>
      </c>
    </row>
    <row r="14835" spans="1:21" x14ac:dyDescent="0.25">
      <c r="A14835">
        <v>2018</v>
      </c>
      <c r="B14835" t="s">
        <v>136</v>
      </c>
      <c r="C14835">
        <v>10</v>
      </c>
      <c r="I14835" s="8"/>
      <c r="J14835" t="s">
        <v>856</v>
      </c>
      <c r="L14835">
        <v>100</v>
      </c>
      <c r="M14835">
        <v>70</v>
      </c>
      <c r="N14835">
        <v>0</v>
      </c>
      <c r="P14835">
        <v>70</v>
      </c>
    </row>
    <row r="14836" spans="1:21" x14ac:dyDescent="0.25">
      <c r="A14836">
        <v>2018</v>
      </c>
      <c r="B14836" t="s">
        <v>136</v>
      </c>
      <c r="C14836">
        <v>11</v>
      </c>
      <c r="I14836" s="8"/>
      <c r="J14836" t="s">
        <v>815</v>
      </c>
      <c r="L14836">
        <v>20</v>
      </c>
      <c r="M14836">
        <v>5</v>
      </c>
      <c r="N14836">
        <v>0</v>
      </c>
      <c r="P14836">
        <v>0</v>
      </c>
    </row>
    <row r="14837" spans="1:21" x14ac:dyDescent="0.25">
      <c r="A14837">
        <v>2018</v>
      </c>
      <c r="B14837" t="s">
        <v>136</v>
      </c>
      <c r="C14837">
        <v>12</v>
      </c>
      <c r="I14837" s="8"/>
      <c r="J14837" t="s">
        <v>803</v>
      </c>
      <c r="L14837">
        <v>20</v>
      </c>
      <c r="M14837">
        <v>5</v>
      </c>
      <c r="N14837">
        <v>0</v>
      </c>
      <c r="P14837">
        <v>0</v>
      </c>
    </row>
    <row r="14838" spans="1:21" x14ac:dyDescent="0.25">
      <c r="A14838">
        <v>2018</v>
      </c>
      <c r="B14838" t="s">
        <v>136</v>
      </c>
      <c r="C14838">
        <v>13</v>
      </c>
      <c r="I14838" s="8"/>
      <c r="J14838" t="s">
        <v>799</v>
      </c>
      <c r="L14838">
        <v>20</v>
      </c>
      <c r="M14838">
        <v>15</v>
      </c>
      <c r="N14838">
        <v>0</v>
      </c>
      <c r="P14838">
        <v>4</v>
      </c>
    </row>
    <row r="14839" spans="1:21" x14ac:dyDescent="0.25">
      <c r="A14839">
        <v>2018</v>
      </c>
      <c r="B14839" t="s">
        <v>136</v>
      </c>
      <c r="C14839">
        <v>1</v>
      </c>
      <c r="E14839">
        <v>4</v>
      </c>
      <c r="G14839">
        <v>1</v>
      </c>
      <c r="I14839" s="8">
        <v>12</v>
      </c>
      <c r="J14839" t="s">
        <v>807</v>
      </c>
      <c r="L14839">
        <v>35</v>
      </c>
      <c r="M14839">
        <v>20</v>
      </c>
      <c r="N14839">
        <v>0</v>
      </c>
      <c r="P14839">
        <v>10</v>
      </c>
    </row>
    <row r="14840" spans="1:21" x14ac:dyDescent="0.25">
      <c r="A14840">
        <v>2018</v>
      </c>
      <c r="B14840" t="s">
        <v>136</v>
      </c>
      <c r="C14840">
        <v>2</v>
      </c>
      <c r="G14840">
        <v>4</v>
      </c>
      <c r="I14840" s="8"/>
      <c r="J14840" t="s">
        <v>803</v>
      </c>
      <c r="L14840">
        <v>15</v>
      </c>
      <c r="M14840">
        <v>15</v>
      </c>
      <c r="N14840">
        <v>0</v>
      </c>
      <c r="P14840">
        <v>0</v>
      </c>
      <c r="U14840">
        <f>SUM(W14840:AQ14840)</f>
        <v>0</v>
      </c>
    </row>
    <row r="14841" spans="1:21" x14ac:dyDescent="0.25">
      <c r="A14841">
        <v>2018</v>
      </c>
      <c r="B14841" t="s">
        <v>136</v>
      </c>
      <c r="C14841">
        <v>3</v>
      </c>
      <c r="G14841">
        <v>4</v>
      </c>
      <c r="I14841" s="8"/>
      <c r="J14841" t="s">
        <v>807</v>
      </c>
      <c r="L14841">
        <v>15</v>
      </c>
      <c r="M14841">
        <v>10</v>
      </c>
      <c r="N14841">
        <v>0</v>
      </c>
      <c r="P14841">
        <v>0</v>
      </c>
    </row>
    <row r="14842" spans="1:21" x14ac:dyDescent="0.25">
      <c r="A14842">
        <v>2018</v>
      </c>
      <c r="B14842" t="s">
        <v>136</v>
      </c>
      <c r="C14842">
        <v>4</v>
      </c>
      <c r="G14842">
        <v>1</v>
      </c>
      <c r="I14842" s="8"/>
      <c r="J14842" t="s">
        <v>799</v>
      </c>
      <c r="L14842">
        <v>25</v>
      </c>
      <c r="M14842">
        <v>10</v>
      </c>
      <c r="N14842">
        <v>0</v>
      </c>
      <c r="P14842">
        <v>5</v>
      </c>
      <c r="U14842" t="s">
        <v>928</v>
      </c>
    </row>
    <row r="14843" spans="1:21" x14ac:dyDescent="0.25">
      <c r="A14843">
        <v>2018</v>
      </c>
      <c r="B14843" t="s">
        <v>136</v>
      </c>
      <c r="C14843">
        <v>5</v>
      </c>
      <c r="G14843">
        <v>2</v>
      </c>
      <c r="I14843" s="8"/>
      <c r="J14843" t="s">
        <v>802</v>
      </c>
      <c r="L14843">
        <v>25</v>
      </c>
      <c r="M14843">
        <v>15</v>
      </c>
      <c r="N14843">
        <v>0</v>
      </c>
      <c r="P14843">
        <v>20</v>
      </c>
    </row>
    <row r="14844" spans="1:21" x14ac:dyDescent="0.25">
      <c r="A14844">
        <v>2018</v>
      </c>
      <c r="B14844" t="s">
        <v>136</v>
      </c>
      <c r="C14844">
        <v>6</v>
      </c>
      <c r="I14844" s="8"/>
      <c r="J14844" t="s">
        <v>799</v>
      </c>
      <c r="L14844">
        <v>25</v>
      </c>
      <c r="M14844">
        <v>30</v>
      </c>
      <c r="N14844">
        <v>0</v>
      </c>
      <c r="P14844">
        <v>5</v>
      </c>
    </row>
    <row r="14845" spans="1:21" x14ac:dyDescent="0.25">
      <c r="A14845">
        <v>2018</v>
      </c>
      <c r="B14845" t="s">
        <v>136</v>
      </c>
      <c r="C14845">
        <v>7</v>
      </c>
      <c r="I14845" s="8"/>
      <c r="J14845" t="s">
        <v>799</v>
      </c>
      <c r="L14845">
        <v>20</v>
      </c>
      <c r="M14845">
        <v>25</v>
      </c>
      <c r="N14845">
        <v>0</v>
      </c>
      <c r="P14845">
        <v>5</v>
      </c>
      <c r="U14845" t="s">
        <v>929</v>
      </c>
    </row>
    <row r="14846" spans="1:21" x14ac:dyDescent="0.25">
      <c r="A14846">
        <v>2018</v>
      </c>
      <c r="B14846" t="s">
        <v>136</v>
      </c>
      <c r="C14846">
        <v>8</v>
      </c>
      <c r="I14846" s="8"/>
      <c r="J14846" t="s">
        <v>803</v>
      </c>
      <c r="L14846">
        <v>70</v>
      </c>
      <c r="M14846">
        <v>15</v>
      </c>
      <c r="N14846">
        <v>0</v>
      </c>
      <c r="P14846">
        <v>15</v>
      </c>
      <c r="U14846" t="s">
        <v>930</v>
      </c>
    </row>
    <row r="14847" spans="1:21" x14ac:dyDescent="0.25">
      <c r="A14847">
        <v>2018</v>
      </c>
      <c r="B14847" t="s">
        <v>136</v>
      </c>
      <c r="C14847">
        <v>9</v>
      </c>
      <c r="I14847" s="8"/>
      <c r="J14847" t="s">
        <v>846</v>
      </c>
      <c r="L14847">
        <v>40</v>
      </c>
      <c r="M14847">
        <v>5</v>
      </c>
      <c r="N14847">
        <v>0</v>
      </c>
      <c r="P14847">
        <v>0</v>
      </c>
    </row>
    <row r="14848" spans="1:21" x14ac:dyDescent="0.25">
      <c r="A14848">
        <v>2018</v>
      </c>
      <c r="B14848" t="s">
        <v>136</v>
      </c>
      <c r="C14848">
        <v>10</v>
      </c>
      <c r="I14848" s="8"/>
      <c r="J14848" t="s">
        <v>799</v>
      </c>
      <c r="L14848">
        <v>20</v>
      </c>
      <c r="M14848">
        <v>20</v>
      </c>
      <c r="N14848">
        <v>0</v>
      </c>
      <c r="P14848">
        <v>40</v>
      </c>
    </row>
    <row r="14849" spans="1:16" x14ac:dyDescent="0.25">
      <c r="A14849">
        <v>2018</v>
      </c>
      <c r="B14849" t="s">
        <v>136</v>
      </c>
      <c r="C14849">
        <v>11</v>
      </c>
      <c r="I14849" s="8"/>
      <c r="J14849" t="s">
        <v>807</v>
      </c>
      <c r="L14849">
        <v>35</v>
      </c>
      <c r="M14849">
        <v>30</v>
      </c>
      <c r="N14849">
        <v>0</v>
      </c>
      <c r="P14849">
        <v>35</v>
      </c>
    </row>
    <row r="14850" spans="1:16" x14ac:dyDescent="0.25">
      <c r="A14850">
        <v>2018</v>
      </c>
      <c r="B14850" t="s">
        <v>136</v>
      </c>
      <c r="C14850">
        <v>12</v>
      </c>
      <c r="I14850" s="8"/>
      <c r="J14850" t="s">
        <v>846</v>
      </c>
      <c r="L14850">
        <v>20</v>
      </c>
      <c r="M14850">
        <v>30</v>
      </c>
      <c r="N14850">
        <v>0</v>
      </c>
      <c r="P14850">
        <v>5</v>
      </c>
    </row>
    <row r="14851" spans="1:16" x14ac:dyDescent="0.25">
      <c r="A14851">
        <v>2018</v>
      </c>
      <c r="B14851" t="s">
        <v>136</v>
      </c>
      <c r="C14851">
        <v>1</v>
      </c>
      <c r="E14851">
        <v>5</v>
      </c>
      <c r="G14851">
        <v>7</v>
      </c>
      <c r="I14851" s="8">
        <v>18</v>
      </c>
      <c r="J14851" t="s">
        <v>856</v>
      </c>
      <c r="L14851">
        <v>65</v>
      </c>
      <c r="M14851">
        <v>75</v>
      </c>
      <c r="N14851">
        <v>0</v>
      </c>
      <c r="P14851">
        <v>50</v>
      </c>
    </row>
    <row r="14852" spans="1:16" x14ac:dyDescent="0.25">
      <c r="A14852">
        <v>2018</v>
      </c>
      <c r="B14852" t="s">
        <v>136</v>
      </c>
      <c r="C14852">
        <v>2</v>
      </c>
      <c r="G14852">
        <v>5</v>
      </c>
      <c r="I14852" s="8"/>
      <c r="J14852" t="s">
        <v>846</v>
      </c>
      <c r="L14852">
        <v>25</v>
      </c>
      <c r="M14852">
        <v>20</v>
      </c>
      <c r="N14852">
        <v>0</v>
      </c>
      <c r="P14852">
        <v>0</v>
      </c>
    </row>
    <row r="14853" spans="1:16" x14ac:dyDescent="0.25">
      <c r="A14853">
        <v>2018</v>
      </c>
      <c r="B14853" t="s">
        <v>136</v>
      </c>
      <c r="C14853">
        <v>3</v>
      </c>
      <c r="G14853">
        <v>4</v>
      </c>
      <c r="I14853" s="8"/>
      <c r="J14853" t="s">
        <v>799</v>
      </c>
      <c r="L14853">
        <v>25</v>
      </c>
      <c r="M14853">
        <v>35</v>
      </c>
      <c r="N14853">
        <v>0</v>
      </c>
      <c r="P14853">
        <v>40</v>
      </c>
    </row>
    <row r="14854" spans="1:16" x14ac:dyDescent="0.25">
      <c r="A14854">
        <v>2018</v>
      </c>
      <c r="B14854" t="s">
        <v>136</v>
      </c>
      <c r="C14854">
        <v>4</v>
      </c>
      <c r="G14854">
        <v>2</v>
      </c>
      <c r="I14854" s="8"/>
      <c r="J14854" t="s">
        <v>799</v>
      </c>
      <c r="L14854">
        <v>15</v>
      </c>
      <c r="M14854">
        <v>20</v>
      </c>
      <c r="N14854">
        <v>0</v>
      </c>
      <c r="P14854">
        <v>0</v>
      </c>
    </row>
    <row r="14855" spans="1:16" x14ac:dyDescent="0.25">
      <c r="A14855">
        <v>2018</v>
      </c>
      <c r="B14855" t="s">
        <v>136</v>
      </c>
      <c r="C14855">
        <v>5</v>
      </c>
      <c r="I14855" s="8"/>
      <c r="J14855" t="s">
        <v>799</v>
      </c>
      <c r="L14855">
        <v>15</v>
      </c>
      <c r="M14855">
        <v>15</v>
      </c>
      <c r="N14855">
        <v>0</v>
      </c>
      <c r="P14855">
        <v>5</v>
      </c>
    </row>
    <row r="14856" spans="1:16" x14ac:dyDescent="0.25">
      <c r="A14856">
        <v>2018</v>
      </c>
      <c r="B14856" t="s">
        <v>136</v>
      </c>
      <c r="C14856">
        <v>6</v>
      </c>
      <c r="I14856" s="8"/>
      <c r="J14856" t="s">
        <v>826</v>
      </c>
      <c r="L14856">
        <v>55</v>
      </c>
      <c r="M14856">
        <v>35</v>
      </c>
      <c r="N14856">
        <v>0</v>
      </c>
      <c r="P14856">
        <v>0</v>
      </c>
    </row>
    <row r="14857" spans="1:16" x14ac:dyDescent="0.25">
      <c r="A14857">
        <v>2018</v>
      </c>
      <c r="B14857" t="s">
        <v>136</v>
      </c>
      <c r="C14857">
        <v>7</v>
      </c>
      <c r="I14857" s="8"/>
      <c r="J14857" t="s">
        <v>799</v>
      </c>
      <c r="L14857">
        <v>50</v>
      </c>
      <c r="M14857">
        <v>30</v>
      </c>
      <c r="N14857">
        <v>0</v>
      </c>
      <c r="P14857">
        <v>70</v>
      </c>
    </row>
    <row r="14858" spans="1:16" x14ac:dyDescent="0.25">
      <c r="A14858">
        <v>2018</v>
      </c>
      <c r="B14858" t="s">
        <v>136</v>
      </c>
      <c r="C14858">
        <v>8</v>
      </c>
      <c r="I14858" s="8"/>
      <c r="J14858" t="s">
        <v>846</v>
      </c>
      <c r="L14858">
        <v>130</v>
      </c>
      <c r="M14858">
        <v>95</v>
      </c>
      <c r="N14858">
        <v>0</v>
      </c>
      <c r="P14858">
        <v>2</v>
      </c>
    </row>
    <row r="14859" spans="1:16" x14ac:dyDescent="0.25">
      <c r="A14859">
        <v>2018</v>
      </c>
      <c r="B14859" t="s">
        <v>136</v>
      </c>
      <c r="C14859">
        <v>9</v>
      </c>
      <c r="I14859" s="8"/>
      <c r="J14859" t="s">
        <v>799</v>
      </c>
      <c r="L14859">
        <v>20</v>
      </c>
      <c r="M14859">
        <v>10</v>
      </c>
      <c r="N14859">
        <v>0</v>
      </c>
      <c r="P14859">
        <v>10</v>
      </c>
    </row>
    <row r="14860" spans="1:16" x14ac:dyDescent="0.25">
      <c r="A14860">
        <v>2018</v>
      </c>
      <c r="B14860" t="s">
        <v>136</v>
      </c>
      <c r="C14860">
        <v>10</v>
      </c>
      <c r="I14860" s="8"/>
      <c r="J14860" t="s">
        <v>826</v>
      </c>
      <c r="L14860">
        <v>75</v>
      </c>
      <c r="M14860">
        <v>55</v>
      </c>
      <c r="N14860">
        <v>0</v>
      </c>
      <c r="P14860">
        <v>2</v>
      </c>
    </row>
    <row r="14861" spans="1:16" x14ac:dyDescent="0.25">
      <c r="A14861">
        <v>2018</v>
      </c>
      <c r="B14861" t="s">
        <v>136</v>
      </c>
      <c r="C14861">
        <v>1</v>
      </c>
      <c r="E14861">
        <v>6</v>
      </c>
      <c r="G14861">
        <v>3</v>
      </c>
      <c r="I14861" s="8">
        <v>14</v>
      </c>
      <c r="J14861" t="s">
        <v>807</v>
      </c>
      <c r="L14861">
        <v>20</v>
      </c>
      <c r="M14861">
        <v>20</v>
      </c>
      <c r="N14861">
        <v>0</v>
      </c>
      <c r="P14861">
        <v>0</v>
      </c>
    </row>
    <row r="14862" spans="1:16" x14ac:dyDescent="0.25">
      <c r="A14862">
        <v>2018</v>
      </c>
      <c r="B14862" t="s">
        <v>136</v>
      </c>
      <c r="C14862">
        <v>2</v>
      </c>
      <c r="G14862">
        <v>4</v>
      </c>
      <c r="I14862" s="8"/>
      <c r="J14862" t="s">
        <v>931</v>
      </c>
      <c r="L14862">
        <v>20</v>
      </c>
      <c r="M14862">
        <v>15</v>
      </c>
      <c r="N14862">
        <v>0</v>
      </c>
      <c r="P14862">
        <v>0</v>
      </c>
    </row>
    <row r="14863" spans="1:16" x14ac:dyDescent="0.25">
      <c r="A14863">
        <v>2018</v>
      </c>
      <c r="B14863" t="s">
        <v>136</v>
      </c>
      <c r="C14863">
        <v>3</v>
      </c>
      <c r="G14863">
        <v>2</v>
      </c>
      <c r="I14863" s="8"/>
      <c r="J14863" t="s">
        <v>803</v>
      </c>
      <c r="L14863">
        <v>20</v>
      </c>
      <c r="M14863">
        <v>15</v>
      </c>
      <c r="N14863">
        <v>0</v>
      </c>
      <c r="P14863">
        <v>0</v>
      </c>
    </row>
    <row r="14864" spans="1:16" x14ac:dyDescent="0.25">
      <c r="A14864">
        <v>2018</v>
      </c>
      <c r="B14864" t="s">
        <v>136</v>
      </c>
      <c r="C14864">
        <v>4</v>
      </c>
      <c r="G14864">
        <v>2</v>
      </c>
      <c r="I14864" s="8"/>
      <c r="J14864" t="s">
        <v>802</v>
      </c>
      <c r="L14864">
        <v>30</v>
      </c>
      <c r="M14864">
        <v>20</v>
      </c>
      <c r="N14864">
        <v>0</v>
      </c>
      <c r="P14864">
        <v>5</v>
      </c>
    </row>
    <row r="14865" spans="1:19" x14ac:dyDescent="0.25">
      <c r="A14865">
        <v>2018</v>
      </c>
      <c r="B14865" t="s">
        <v>136</v>
      </c>
      <c r="C14865">
        <v>5</v>
      </c>
      <c r="G14865">
        <v>3</v>
      </c>
      <c r="I14865" s="8"/>
      <c r="J14865" t="s">
        <v>799</v>
      </c>
      <c r="L14865">
        <v>30</v>
      </c>
      <c r="M14865">
        <v>20</v>
      </c>
      <c r="N14865">
        <v>0</v>
      </c>
      <c r="P14865">
        <v>15</v>
      </c>
    </row>
    <row r="14866" spans="1:19" x14ac:dyDescent="0.25">
      <c r="A14866">
        <v>2018</v>
      </c>
      <c r="B14866" t="s">
        <v>136</v>
      </c>
      <c r="C14866">
        <v>6</v>
      </c>
      <c r="I14866" s="8"/>
      <c r="J14866" t="s">
        <v>802</v>
      </c>
      <c r="L14866">
        <v>30</v>
      </c>
      <c r="M14866">
        <v>15</v>
      </c>
      <c r="N14866">
        <v>0</v>
      </c>
      <c r="P14866">
        <v>50</v>
      </c>
    </row>
    <row r="14867" spans="1:19" x14ac:dyDescent="0.25">
      <c r="A14867">
        <v>2018</v>
      </c>
      <c r="B14867" t="s">
        <v>136</v>
      </c>
      <c r="C14867">
        <v>7</v>
      </c>
      <c r="I14867" s="8"/>
      <c r="J14867" t="s">
        <v>803</v>
      </c>
      <c r="L14867">
        <v>20</v>
      </c>
      <c r="M14867">
        <v>25</v>
      </c>
      <c r="N14867">
        <v>0</v>
      </c>
      <c r="P14867">
        <v>0</v>
      </c>
    </row>
    <row r="14868" spans="1:19" x14ac:dyDescent="0.25">
      <c r="A14868">
        <v>2018</v>
      </c>
      <c r="B14868" t="s">
        <v>136</v>
      </c>
      <c r="C14868">
        <v>8</v>
      </c>
      <c r="I14868" s="8"/>
      <c r="J14868" t="s">
        <v>799</v>
      </c>
      <c r="L14868">
        <v>20</v>
      </c>
      <c r="M14868">
        <v>30</v>
      </c>
      <c r="N14868">
        <v>0</v>
      </c>
      <c r="P14868">
        <v>5</v>
      </c>
    </row>
    <row r="14869" spans="1:19" x14ac:dyDescent="0.25">
      <c r="A14869">
        <v>2018</v>
      </c>
      <c r="B14869" t="s">
        <v>136</v>
      </c>
      <c r="C14869">
        <v>9</v>
      </c>
      <c r="I14869" s="8"/>
      <c r="J14869" t="s">
        <v>826</v>
      </c>
      <c r="L14869">
        <v>40</v>
      </c>
      <c r="M14869">
        <v>40</v>
      </c>
      <c r="N14869">
        <v>0</v>
      </c>
      <c r="P14869">
        <v>50</v>
      </c>
    </row>
    <row r="14870" spans="1:19" x14ac:dyDescent="0.25">
      <c r="A14870">
        <v>2018</v>
      </c>
      <c r="B14870" t="s">
        <v>136</v>
      </c>
      <c r="C14870">
        <v>1</v>
      </c>
      <c r="E14870">
        <v>7</v>
      </c>
      <c r="G14870">
        <v>10</v>
      </c>
      <c r="I14870" s="8">
        <v>10</v>
      </c>
      <c r="J14870" t="s">
        <v>803</v>
      </c>
      <c r="L14870">
        <v>15</v>
      </c>
      <c r="M14870">
        <v>5</v>
      </c>
      <c r="N14870">
        <v>0</v>
      </c>
      <c r="P14870">
        <v>0</v>
      </c>
    </row>
    <row r="14871" spans="1:19" x14ac:dyDescent="0.25">
      <c r="A14871">
        <v>2018</v>
      </c>
      <c r="B14871" t="s">
        <v>136</v>
      </c>
      <c r="C14871">
        <v>2</v>
      </c>
      <c r="G14871">
        <v>20</v>
      </c>
      <c r="I14871" s="8"/>
      <c r="J14871" t="s">
        <v>799</v>
      </c>
      <c r="L14871">
        <v>45</v>
      </c>
      <c r="M14871">
        <v>30</v>
      </c>
      <c r="N14871">
        <v>0</v>
      </c>
      <c r="P14871">
        <v>0</v>
      </c>
    </row>
    <row r="14872" spans="1:19" x14ac:dyDescent="0.25">
      <c r="A14872">
        <v>2018</v>
      </c>
      <c r="B14872" t="s">
        <v>136</v>
      </c>
      <c r="C14872">
        <v>3</v>
      </c>
      <c r="G14872">
        <v>30</v>
      </c>
      <c r="I14872" s="8"/>
      <c r="J14872" t="s">
        <v>803</v>
      </c>
      <c r="L14872">
        <v>50</v>
      </c>
      <c r="M14872">
        <v>40</v>
      </c>
      <c r="N14872">
        <v>0</v>
      </c>
      <c r="P14872">
        <v>40</v>
      </c>
    </row>
    <row r="14873" spans="1:19" x14ac:dyDescent="0.25">
      <c r="A14873">
        <v>2018</v>
      </c>
      <c r="B14873" t="s">
        <v>136</v>
      </c>
      <c r="C14873">
        <v>4</v>
      </c>
      <c r="G14873">
        <v>40</v>
      </c>
      <c r="I14873" s="8"/>
      <c r="J14873" t="s">
        <v>807</v>
      </c>
      <c r="L14873">
        <v>45</v>
      </c>
      <c r="M14873">
        <v>20</v>
      </c>
      <c r="N14873">
        <v>0</v>
      </c>
      <c r="P14873">
        <v>0</v>
      </c>
      <c r="S14873" t="s">
        <v>47</v>
      </c>
    </row>
    <row r="14874" spans="1:19" x14ac:dyDescent="0.25">
      <c r="A14874">
        <v>2018</v>
      </c>
      <c r="B14874" t="s">
        <v>136</v>
      </c>
      <c r="C14874">
        <v>5</v>
      </c>
      <c r="G14874">
        <v>50</v>
      </c>
      <c r="I14874" s="8"/>
      <c r="J14874" t="s">
        <v>807</v>
      </c>
      <c r="L14874">
        <v>40</v>
      </c>
      <c r="M14874">
        <v>60</v>
      </c>
      <c r="N14874">
        <v>0</v>
      </c>
      <c r="P14874">
        <v>10</v>
      </c>
      <c r="S14874" t="s">
        <v>47</v>
      </c>
    </row>
    <row r="14875" spans="1:19" x14ac:dyDescent="0.25">
      <c r="A14875">
        <v>2018</v>
      </c>
      <c r="B14875" t="s">
        <v>136</v>
      </c>
      <c r="C14875">
        <v>6</v>
      </c>
      <c r="G14875">
        <v>60</v>
      </c>
      <c r="I14875" s="8"/>
      <c r="J14875" t="s">
        <v>843</v>
      </c>
      <c r="L14875">
        <v>25</v>
      </c>
      <c r="M14875">
        <v>30</v>
      </c>
      <c r="N14875">
        <v>0</v>
      </c>
      <c r="P14875">
        <v>0</v>
      </c>
    </row>
    <row r="14876" spans="1:19" x14ac:dyDescent="0.25">
      <c r="A14876">
        <v>2018</v>
      </c>
      <c r="B14876" t="s">
        <v>136</v>
      </c>
      <c r="C14876">
        <v>7</v>
      </c>
      <c r="G14876">
        <v>70</v>
      </c>
      <c r="I14876" s="8"/>
    </row>
    <row r="14877" spans="1:19" x14ac:dyDescent="0.25">
      <c r="A14877">
        <v>2018</v>
      </c>
      <c r="B14877" t="s">
        <v>136</v>
      </c>
      <c r="C14877">
        <v>8</v>
      </c>
      <c r="G14877">
        <v>80</v>
      </c>
      <c r="I14877" s="8"/>
    </row>
    <row r="14878" spans="1:19" x14ac:dyDescent="0.25">
      <c r="A14878">
        <v>2018</v>
      </c>
      <c r="B14878" t="s">
        <v>136</v>
      </c>
      <c r="C14878">
        <v>9</v>
      </c>
      <c r="G14878">
        <v>90</v>
      </c>
      <c r="I14878" s="8"/>
    </row>
    <row r="14879" spans="1:19" x14ac:dyDescent="0.25">
      <c r="A14879">
        <v>2018</v>
      </c>
      <c r="B14879" t="s">
        <v>136</v>
      </c>
      <c r="C14879">
        <v>10</v>
      </c>
      <c r="G14879">
        <v>100</v>
      </c>
      <c r="I14879" s="8"/>
    </row>
    <row r="14880" spans="1:19" x14ac:dyDescent="0.25">
      <c r="A14880">
        <v>2018</v>
      </c>
      <c r="B14880" t="s">
        <v>136</v>
      </c>
      <c r="C14880">
        <v>1</v>
      </c>
      <c r="E14880">
        <v>8</v>
      </c>
      <c r="G14880">
        <v>10</v>
      </c>
      <c r="I14880" s="8">
        <v>20</v>
      </c>
      <c r="J14880" t="s">
        <v>831</v>
      </c>
      <c r="L14880">
        <v>50</v>
      </c>
      <c r="M14880">
        <v>60</v>
      </c>
      <c r="N14880">
        <v>0</v>
      </c>
      <c r="P14880">
        <v>30</v>
      </c>
    </row>
    <row r="14881" spans="1:21" x14ac:dyDescent="0.25">
      <c r="A14881">
        <v>2018</v>
      </c>
      <c r="B14881" t="s">
        <v>136</v>
      </c>
      <c r="C14881">
        <v>1</v>
      </c>
      <c r="G14881">
        <v>20</v>
      </c>
      <c r="I14881" s="8"/>
      <c r="J14881" t="s">
        <v>879</v>
      </c>
      <c r="L14881">
        <v>65</v>
      </c>
      <c r="M14881">
        <v>5</v>
      </c>
      <c r="N14881">
        <v>0</v>
      </c>
      <c r="P14881">
        <v>10</v>
      </c>
    </row>
    <row r="14882" spans="1:21" x14ac:dyDescent="0.25">
      <c r="A14882">
        <v>2018</v>
      </c>
      <c r="B14882" t="s">
        <v>136</v>
      </c>
      <c r="C14882">
        <v>1</v>
      </c>
      <c r="G14882">
        <v>30</v>
      </c>
      <c r="I14882" s="8"/>
      <c r="J14882" t="s">
        <v>932</v>
      </c>
      <c r="L14882">
        <v>150</v>
      </c>
      <c r="M14882">
        <v>170</v>
      </c>
      <c r="N14882">
        <v>0</v>
      </c>
      <c r="P14882">
        <v>100</v>
      </c>
      <c r="U14882" t="s">
        <v>933</v>
      </c>
    </row>
    <row r="14883" spans="1:21" x14ac:dyDescent="0.25">
      <c r="A14883">
        <v>2018</v>
      </c>
      <c r="B14883" t="s">
        <v>136</v>
      </c>
      <c r="C14883">
        <v>1</v>
      </c>
      <c r="G14883">
        <v>40</v>
      </c>
      <c r="I14883" s="8"/>
      <c r="J14883" t="s">
        <v>799</v>
      </c>
      <c r="L14883">
        <v>30</v>
      </c>
      <c r="M14883">
        <v>40</v>
      </c>
      <c r="N14883">
        <v>0</v>
      </c>
      <c r="P14883">
        <v>0</v>
      </c>
    </row>
    <row r="14884" spans="1:21" x14ac:dyDescent="0.25">
      <c r="A14884">
        <v>2018</v>
      </c>
      <c r="B14884" t="s">
        <v>136</v>
      </c>
      <c r="C14884">
        <v>1</v>
      </c>
      <c r="G14884">
        <v>50</v>
      </c>
      <c r="I14884" s="8"/>
      <c r="J14884" t="s">
        <v>819</v>
      </c>
      <c r="L14884">
        <v>30</v>
      </c>
      <c r="M14884">
        <v>45</v>
      </c>
      <c r="N14884">
        <v>0</v>
      </c>
      <c r="P14884">
        <v>0</v>
      </c>
    </row>
    <row r="14885" spans="1:21" x14ac:dyDescent="0.25">
      <c r="A14885">
        <v>2018</v>
      </c>
      <c r="B14885" t="s">
        <v>136</v>
      </c>
      <c r="C14885">
        <v>1</v>
      </c>
      <c r="G14885">
        <v>60</v>
      </c>
      <c r="I14885" s="8"/>
      <c r="J14885" t="s">
        <v>856</v>
      </c>
      <c r="L14885">
        <v>40</v>
      </c>
      <c r="M14885">
        <v>90</v>
      </c>
      <c r="N14885">
        <v>5</v>
      </c>
      <c r="P14885">
        <v>40</v>
      </c>
    </row>
    <row r="14886" spans="1:21" x14ac:dyDescent="0.25">
      <c r="A14886">
        <v>2018</v>
      </c>
      <c r="B14886" t="s">
        <v>136</v>
      </c>
      <c r="C14886">
        <v>1</v>
      </c>
      <c r="G14886">
        <v>70</v>
      </c>
      <c r="I14886" s="8"/>
      <c r="J14886" t="s">
        <v>803</v>
      </c>
      <c r="L14886">
        <v>45</v>
      </c>
      <c r="M14886">
        <v>20</v>
      </c>
      <c r="N14886">
        <v>0</v>
      </c>
      <c r="P14886">
        <v>0</v>
      </c>
    </row>
    <row r="14887" spans="1:21" x14ac:dyDescent="0.25">
      <c r="A14887">
        <v>2018</v>
      </c>
      <c r="B14887" t="s">
        <v>136</v>
      </c>
      <c r="C14887">
        <v>1</v>
      </c>
      <c r="G14887">
        <v>80</v>
      </c>
      <c r="I14887" s="8"/>
    </row>
    <row r="14888" spans="1:21" x14ac:dyDescent="0.25">
      <c r="A14888">
        <v>2018</v>
      </c>
      <c r="B14888" t="s">
        <v>136</v>
      </c>
      <c r="C14888">
        <v>1</v>
      </c>
      <c r="G14888">
        <v>90</v>
      </c>
      <c r="I14888" s="8"/>
    </row>
    <row r="14889" spans="1:21" x14ac:dyDescent="0.25">
      <c r="A14889">
        <v>2018</v>
      </c>
      <c r="B14889" t="s">
        <v>136</v>
      </c>
      <c r="C14889">
        <v>1</v>
      </c>
      <c r="G14889">
        <v>100</v>
      </c>
      <c r="I14889" s="8"/>
    </row>
    <row r="14890" spans="1:21" x14ac:dyDescent="0.25">
      <c r="A14890">
        <v>2018</v>
      </c>
      <c r="B14890" t="s">
        <v>136</v>
      </c>
      <c r="E14890">
        <v>9</v>
      </c>
      <c r="G14890">
        <v>10</v>
      </c>
      <c r="I14890" s="8">
        <v>10</v>
      </c>
      <c r="J14890" t="s">
        <v>802</v>
      </c>
      <c r="L14890">
        <v>20</v>
      </c>
      <c r="M14890">
        <v>10</v>
      </c>
      <c r="N14890">
        <v>0</v>
      </c>
      <c r="P14890">
        <v>5</v>
      </c>
    </row>
    <row r="14891" spans="1:21" x14ac:dyDescent="0.25">
      <c r="A14891">
        <v>2018</v>
      </c>
      <c r="B14891" t="s">
        <v>136</v>
      </c>
      <c r="G14891">
        <v>20</v>
      </c>
      <c r="I14891" s="8"/>
      <c r="J14891" t="s">
        <v>818</v>
      </c>
      <c r="L14891">
        <v>30</v>
      </c>
      <c r="M14891">
        <v>15</v>
      </c>
      <c r="N14891">
        <v>0</v>
      </c>
      <c r="P14891">
        <v>0</v>
      </c>
    </row>
    <row r="14892" spans="1:21" x14ac:dyDescent="0.25">
      <c r="A14892">
        <v>2018</v>
      </c>
      <c r="B14892" t="s">
        <v>136</v>
      </c>
      <c r="G14892">
        <v>30</v>
      </c>
      <c r="I14892" s="8"/>
      <c r="J14892" t="s">
        <v>826</v>
      </c>
      <c r="L14892">
        <v>45</v>
      </c>
      <c r="M14892">
        <v>60</v>
      </c>
      <c r="N14892">
        <v>0</v>
      </c>
      <c r="P14892">
        <v>60</v>
      </c>
    </row>
    <row r="14893" spans="1:21" x14ac:dyDescent="0.25">
      <c r="A14893">
        <v>2018</v>
      </c>
      <c r="B14893" t="s">
        <v>136</v>
      </c>
      <c r="G14893">
        <v>40</v>
      </c>
      <c r="I14893" s="8"/>
      <c r="J14893" t="s">
        <v>846</v>
      </c>
      <c r="L14893">
        <v>40</v>
      </c>
      <c r="M14893">
        <v>5</v>
      </c>
      <c r="N14893">
        <v>0</v>
      </c>
      <c r="P14893">
        <v>0</v>
      </c>
    </row>
    <row r="14894" spans="1:21" x14ac:dyDescent="0.25">
      <c r="A14894">
        <v>2018</v>
      </c>
      <c r="B14894" t="s">
        <v>136</v>
      </c>
      <c r="G14894">
        <v>50</v>
      </c>
      <c r="I14894" s="8"/>
      <c r="J14894" t="s">
        <v>799</v>
      </c>
      <c r="L14894">
        <v>35</v>
      </c>
      <c r="M14894">
        <v>20</v>
      </c>
      <c r="N14894">
        <v>0</v>
      </c>
      <c r="P14894">
        <v>0</v>
      </c>
    </row>
    <row r="14895" spans="1:21" x14ac:dyDescent="0.25">
      <c r="A14895">
        <v>2018</v>
      </c>
      <c r="B14895" t="s">
        <v>136</v>
      </c>
      <c r="G14895">
        <v>60</v>
      </c>
      <c r="I14895" s="8"/>
      <c r="J14895" t="s">
        <v>819</v>
      </c>
      <c r="L14895">
        <v>40</v>
      </c>
      <c r="M14895">
        <v>15</v>
      </c>
      <c r="N14895">
        <v>0</v>
      </c>
      <c r="P14895">
        <v>0</v>
      </c>
      <c r="S14895" t="s">
        <v>47</v>
      </c>
    </row>
    <row r="14896" spans="1:21" x14ac:dyDescent="0.25">
      <c r="A14896">
        <v>2018</v>
      </c>
      <c r="B14896" t="s">
        <v>136</v>
      </c>
      <c r="G14896">
        <v>70</v>
      </c>
      <c r="I14896" s="8"/>
      <c r="J14896" t="s">
        <v>856</v>
      </c>
      <c r="L14896">
        <v>75</v>
      </c>
      <c r="M14896">
        <v>140</v>
      </c>
      <c r="N14896">
        <v>0</v>
      </c>
      <c r="P14896">
        <v>75</v>
      </c>
    </row>
    <row r="14897" spans="1:21" x14ac:dyDescent="0.25">
      <c r="A14897">
        <v>2018</v>
      </c>
      <c r="B14897" t="s">
        <v>136</v>
      </c>
      <c r="G14897">
        <v>80</v>
      </c>
      <c r="I14897" s="8"/>
      <c r="J14897" t="s">
        <v>807</v>
      </c>
      <c r="L14897">
        <v>65</v>
      </c>
      <c r="M14897">
        <v>40</v>
      </c>
      <c r="N14897">
        <v>0</v>
      </c>
      <c r="P14897">
        <v>5</v>
      </c>
    </row>
    <row r="14898" spans="1:21" x14ac:dyDescent="0.25">
      <c r="A14898">
        <v>2018</v>
      </c>
      <c r="B14898" t="s">
        <v>136</v>
      </c>
      <c r="G14898">
        <v>90</v>
      </c>
      <c r="I14898" s="8"/>
      <c r="J14898" t="s">
        <v>802</v>
      </c>
      <c r="L14898">
        <v>70</v>
      </c>
      <c r="M14898">
        <v>10</v>
      </c>
      <c r="N14898">
        <v>0</v>
      </c>
      <c r="P14898">
        <v>10</v>
      </c>
    </row>
    <row r="14899" spans="1:21" x14ac:dyDescent="0.25">
      <c r="A14899">
        <v>2018</v>
      </c>
      <c r="B14899" t="s">
        <v>136</v>
      </c>
      <c r="G14899">
        <v>100</v>
      </c>
      <c r="I14899" s="8"/>
      <c r="J14899" t="s">
        <v>829</v>
      </c>
      <c r="L14899">
        <v>50</v>
      </c>
      <c r="M14899">
        <v>30</v>
      </c>
      <c r="N14899">
        <v>0</v>
      </c>
      <c r="P14899">
        <v>10</v>
      </c>
    </row>
    <row r="14900" spans="1:21" x14ac:dyDescent="0.25">
      <c r="A14900">
        <v>2018</v>
      </c>
      <c r="B14900" t="s">
        <v>136</v>
      </c>
      <c r="E14900">
        <v>10</v>
      </c>
      <c r="G14900">
        <v>10</v>
      </c>
      <c r="I14900" s="8">
        <v>10</v>
      </c>
      <c r="J14900" t="s">
        <v>799</v>
      </c>
      <c r="L14900">
        <v>15</v>
      </c>
      <c r="M14900">
        <v>10</v>
      </c>
      <c r="N14900">
        <v>0</v>
      </c>
      <c r="P14900">
        <v>10</v>
      </c>
    </row>
    <row r="14901" spans="1:21" x14ac:dyDescent="0.25">
      <c r="A14901">
        <v>2018</v>
      </c>
      <c r="B14901" t="s">
        <v>136</v>
      </c>
      <c r="G14901">
        <v>20</v>
      </c>
      <c r="I14901" s="8"/>
      <c r="J14901" t="s">
        <v>807</v>
      </c>
      <c r="L14901">
        <v>55</v>
      </c>
      <c r="M14901">
        <v>20</v>
      </c>
      <c r="N14901">
        <v>0</v>
      </c>
      <c r="P14901">
        <v>30</v>
      </c>
    </row>
    <row r="14902" spans="1:21" x14ac:dyDescent="0.25">
      <c r="A14902">
        <v>2018</v>
      </c>
      <c r="B14902" t="s">
        <v>136</v>
      </c>
      <c r="G14902">
        <v>30</v>
      </c>
      <c r="I14902" s="8"/>
      <c r="J14902" t="s">
        <v>813</v>
      </c>
      <c r="L14902">
        <v>35</v>
      </c>
      <c r="M14902">
        <v>5</v>
      </c>
      <c r="N14902">
        <v>0</v>
      </c>
      <c r="P14902">
        <v>0</v>
      </c>
    </row>
    <row r="14903" spans="1:21" x14ac:dyDescent="0.25">
      <c r="A14903">
        <v>2018</v>
      </c>
      <c r="B14903" t="s">
        <v>136</v>
      </c>
      <c r="G14903">
        <v>40</v>
      </c>
      <c r="I14903" s="8"/>
      <c r="J14903" t="s">
        <v>802</v>
      </c>
      <c r="L14903">
        <v>45</v>
      </c>
      <c r="M14903">
        <v>5</v>
      </c>
      <c r="N14903">
        <v>0</v>
      </c>
      <c r="P14903">
        <v>0</v>
      </c>
    </row>
    <row r="14904" spans="1:21" x14ac:dyDescent="0.25">
      <c r="A14904">
        <v>2018</v>
      </c>
      <c r="B14904" t="s">
        <v>136</v>
      </c>
      <c r="G14904">
        <v>50</v>
      </c>
      <c r="I14904" s="8"/>
      <c r="J14904" t="s">
        <v>803</v>
      </c>
      <c r="L14904">
        <v>20</v>
      </c>
      <c r="M14904">
        <v>15</v>
      </c>
      <c r="N14904">
        <v>0</v>
      </c>
      <c r="P14904">
        <v>5</v>
      </c>
    </row>
    <row r="14905" spans="1:21" x14ac:dyDescent="0.25">
      <c r="A14905">
        <v>2018</v>
      </c>
      <c r="B14905" t="s">
        <v>136</v>
      </c>
      <c r="G14905">
        <v>60</v>
      </c>
      <c r="I14905" s="8"/>
      <c r="J14905" t="s">
        <v>846</v>
      </c>
      <c r="L14905">
        <v>90</v>
      </c>
      <c r="M14905">
        <v>110</v>
      </c>
      <c r="N14905">
        <v>10</v>
      </c>
      <c r="P14905">
        <v>80</v>
      </c>
      <c r="U14905" t="s">
        <v>106</v>
      </c>
    </row>
    <row r="14906" spans="1:21" x14ac:dyDescent="0.25">
      <c r="A14906">
        <v>2018</v>
      </c>
      <c r="B14906" t="s">
        <v>136</v>
      </c>
      <c r="G14906">
        <v>70</v>
      </c>
      <c r="I14906" s="8"/>
      <c r="J14906" t="s">
        <v>802</v>
      </c>
      <c r="L14906">
        <v>50</v>
      </c>
      <c r="M14906">
        <v>10</v>
      </c>
      <c r="N14906">
        <v>0</v>
      </c>
      <c r="P14906">
        <v>0</v>
      </c>
    </row>
    <row r="14907" spans="1:21" x14ac:dyDescent="0.25">
      <c r="A14907">
        <v>2018</v>
      </c>
      <c r="B14907" t="s">
        <v>136</v>
      </c>
      <c r="G14907">
        <v>80</v>
      </c>
      <c r="I14907" s="8"/>
      <c r="J14907" t="s">
        <v>807</v>
      </c>
      <c r="L14907">
        <v>65</v>
      </c>
      <c r="M14907">
        <v>30</v>
      </c>
      <c r="N14907">
        <v>0</v>
      </c>
      <c r="P14907">
        <v>20</v>
      </c>
      <c r="S14907" t="s">
        <v>47</v>
      </c>
    </row>
    <row r="14908" spans="1:21" x14ac:dyDescent="0.25">
      <c r="A14908">
        <v>2018</v>
      </c>
      <c r="B14908" t="s">
        <v>136</v>
      </c>
      <c r="G14908">
        <v>90</v>
      </c>
      <c r="I14908" s="8"/>
    </row>
    <row r="14909" spans="1:21" x14ac:dyDescent="0.25">
      <c r="A14909">
        <v>2018</v>
      </c>
      <c r="B14909" t="s">
        <v>136</v>
      </c>
      <c r="G14909">
        <v>100</v>
      </c>
      <c r="I14909" s="8"/>
    </row>
    <row r="14910" spans="1:21" x14ac:dyDescent="0.25">
      <c r="A14910">
        <v>2018</v>
      </c>
      <c r="B14910" s="6" t="s">
        <v>52</v>
      </c>
      <c r="E14910">
        <v>1</v>
      </c>
      <c r="I14910" s="8">
        <v>47.1</v>
      </c>
      <c r="J14910" t="s">
        <v>803</v>
      </c>
      <c r="L14910">
        <v>10</v>
      </c>
      <c r="M14910">
        <v>5</v>
      </c>
      <c r="N14910">
        <v>0</v>
      </c>
      <c r="P14910">
        <v>0</v>
      </c>
    </row>
    <row r="14911" spans="1:21" x14ac:dyDescent="0.25">
      <c r="A14911">
        <v>2018</v>
      </c>
      <c r="B14911" s="6" t="s">
        <v>52</v>
      </c>
      <c r="G14911">
        <f>5+10+9+30</f>
        <v>54</v>
      </c>
      <c r="I14911" s="8"/>
      <c r="J14911" t="s">
        <v>807</v>
      </c>
      <c r="L14911">
        <v>10</v>
      </c>
      <c r="M14911">
        <v>30</v>
      </c>
      <c r="N14911">
        <v>0</v>
      </c>
      <c r="P14911">
        <v>90</v>
      </c>
    </row>
    <row r="14912" spans="1:21" x14ac:dyDescent="0.25">
      <c r="A14912">
        <v>2018</v>
      </c>
      <c r="B14912" s="6" t="s">
        <v>52</v>
      </c>
      <c r="G14912">
        <v>25</v>
      </c>
      <c r="I14912" s="8"/>
      <c r="J14912" t="s">
        <v>856</v>
      </c>
      <c r="L14912">
        <v>50</v>
      </c>
      <c r="M14912">
        <v>40</v>
      </c>
      <c r="N14912">
        <v>0</v>
      </c>
      <c r="P14912">
        <v>20</v>
      </c>
    </row>
    <row r="14913" spans="1:16" x14ac:dyDescent="0.25">
      <c r="A14913">
        <v>2018</v>
      </c>
      <c r="B14913" s="6" t="s">
        <v>52</v>
      </c>
      <c r="G14913">
        <v>50</v>
      </c>
      <c r="I14913" s="8"/>
      <c r="J14913" t="s">
        <v>856</v>
      </c>
      <c r="L14913">
        <v>50</v>
      </c>
      <c r="M14913">
        <v>40</v>
      </c>
      <c r="N14913">
        <v>0</v>
      </c>
      <c r="P14913">
        <v>70</v>
      </c>
    </row>
    <row r="14914" spans="1:16" x14ac:dyDescent="0.25">
      <c r="A14914">
        <v>2018</v>
      </c>
      <c r="B14914" s="6" t="s">
        <v>52</v>
      </c>
      <c r="G14914">
        <v>7</v>
      </c>
      <c r="I14914" s="8"/>
      <c r="J14914" t="s">
        <v>846</v>
      </c>
      <c r="L14914">
        <v>120</v>
      </c>
      <c r="M14914">
        <v>20</v>
      </c>
      <c r="N14914">
        <v>0</v>
      </c>
      <c r="P14914">
        <v>20</v>
      </c>
    </row>
    <row r="14915" spans="1:16" x14ac:dyDescent="0.25">
      <c r="A14915">
        <v>2018</v>
      </c>
      <c r="B14915" s="6" t="s">
        <v>52</v>
      </c>
      <c r="G14915">
        <v>125</v>
      </c>
      <c r="I14915" s="8"/>
      <c r="J14915" t="s">
        <v>803</v>
      </c>
      <c r="L14915">
        <v>60</v>
      </c>
      <c r="M14915">
        <v>10</v>
      </c>
      <c r="N14915">
        <v>0</v>
      </c>
      <c r="P14915">
        <v>10</v>
      </c>
    </row>
    <row r="14916" spans="1:16" x14ac:dyDescent="0.25">
      <c r="A14916">
        <v>2018</v>
      </c>
      <c r="B14916" s="6" t="s">
        <v>52</v>
      </c>
      <c r="G14916">
        <f>120+30</f>
        <v>150</v>
      </c>
      <c r="I14916" s="8"/>
      <c r="J14916" t="s">
        <v>934</v>
      </c>
      <c r="L14916">
        <v>20</v>
      </c>
      <c r="M14916">
        <v>10</v>
      </c>
      <c r="N14916">
        <v>0</v>
      </c>
      <c r="P14916">
        <v>30</v>
      </c>
    </row>
    <row r="14917" spans="1:16" x14ac:dyDescent="0.25">
      <c r="A14917">
        <v>2018</v>
      </c>
      <c r="B14917" s="6" t="s">
        <v>52</v>
      </c>
      <c r="G14917">
        <v>20</v>
      </c>
      <c r="I14917" s="8"/>
      <c r="J14917" t="s">
        <v>807</v>
      </c>
      <c r="L14917">
        <v>15</v>
      </c>
      <c r="M14917">
        <v>20</v>
      </c>
      <c r="N14917">
        <v>0</v>
      </c>
      <c r="P14917">
        <v>10</v>
      </c>
    </row>
    <row r="14918" spans="1:16" x14ac:dyDescent="0.25">
      <c r="A14918">
        <v>2018</v>
      </c>
      <c r="B14918" s="6" t="s">
        <v>52</v>
      </c>
      <c r="G14918">
        <v>40</v>
      </c>
      <c r="I14918" s="8"/>
      <c r="J14918" t="s">
        <v>804</v>
      </c>
      <c r="L14918">
        <v>100</v>
      </c>
      <c r="M14918">
        <v>40</v>
      </c>
      <c r="N14918">
        <v>0</v>
      </c>
      <c r="P14918">
        <v>0</v>
      </c>
    </row>
    <row r="14919" spans="1:16" x14ac:dyDescent="0.25">
      <c r="A14919">
        <v>2018</v>
      </c>
      <c r="B14919" s="6" t="s">
        <v>52</v>
      </c>
      <c r="I14919" s="8"/>
      <c r="J14919" t="s">
        <v>803</v>
      </c>
      <c r="L14919">
        <v>30</v>
      </c>
      <c r="M14919">
        <v>5</v>
      </c>
      <c r="N14919">
        <v>0</v>
      </c>
      <c r="P14919">
        <v>0</v>
      </c>
    </row>
    <row r="14920" spans="1:16" x14ac:dyDescent="0.25">
      <c r="A14920">
        <v>2018</v>
      </c>
      <c r="B14920" s="6" t="s">
        <v>52</v>
      </c>
      <c r="I14920" s="8"/>
      <c r="J14920" t="s">
        <v>818</v>
      </c>
      <c r="L14920">
        <v>35</v>
      </c>
      <c r="M14920">
        <v>30</v>
      </c>
      <c r="N14920">
        <v>0</v>
      </c>
      <c r="P14920">
        <v>30</v>
      </c>
    </row>
    <row r="14921" spans="1:16" x14ac:dyDescent="0.25">
      <c r="A14921">
        <v>2018</v>
      </c>
      <c r="B14921" s="6" t="s">
        <v>52</v>
      </c>
      <c r="I14921" s="8"/>
      <c r="J14921" t="s">
        <v>846</v>
      </c>
      <c r="L14921">
        <v>50</v>
      </c>
      <c r="M14921">
        <v>100</v>
      </c>
      <c r="N14921">
        <v>0</v>
      </c>
      <c r="P14921">
        <v>20</v>
      </c>
    </row>
    <row r="14922" spans="1:16" x14ac:dyDescent="0.25">
      <c r="A14922">
        <v>2018</v>
      </c>
      <c r="B14922" s="6" t="s">
        <v>52</v>
      </c>
      <c r="I14922" s="8"/>
      <c r="J14922" t="s">
        <v>846</v>
      </c>
      <c r="L14922">
        <v>60</v>
      </c>
      <c r="M14922">
        <v>40</v>
      </c>
      <c r="N14922">
        <v>0</v>
      </c>
      <c r="P14922">
        <v>30</v>
      </c>
    </row>
    <row r="14923" spans="1:16" x14ac:dyDescent="0.25">
      <c r="A14923">
        <v>2018</v>
      </c>
      <c r="B14923" s="6" t="s">
        <v>52</v>
      </c>
      <c r="I14923" s="8"/>
      <c r="J14923" t="s">
        <v>935</v>
      </c>
      <c r="L14923">
        <v>40</v>
      </c>
      <c r="M14923">
        <v>50</v>
      </c>
      <c r="N14923">
        <v>0</v>
      </c>
      <c r="P14923">
        <v>0</v>
      </c>
    </row>
    <row r="14924" spans="1:16" x14ac:dyDescent="0.25">
      <c r="A14924">
        <v>2018</v>
      </c>
      <c r="B14924" s="6" t="s">
        <v>52</v>
      </c>
      <c r="E14924">
        <v>2</v>
      </c>
      <c r="I14924" s="8">
        <v>27.7</v>
      </c>
      <c r="J14924" t="s">
        <v>825</v>
      </c>
      <c r="L14924">
        <v>10</v>
      </c>
      <c r="M14924">
        <v>100</v>
      </c>
      <c r="N14924">
        <v>0</v>
      </c>
      <c r="P14924">
        <v>0</v>
      </c>
    </row>
    <row r="14925" spans="1:16" x14ac:dyDescent="0.25">
      <c r="A14925">
        <v>2018</v>
      </c>
      <c r="B14925" s="6" t="s">
        <v>52</v>
      </c>
      <c r="G14925">
        <f>5+6+4+20+30</f>
        <v>65</v>
      </c>
      <c r="I14925" s="8"/>
      <c r="J14925" t="s">
        <v>799</v>
      </c>
      <c r="L14925">
        <v>20</v>
      </c>
      <c r="M14925">
        <v>10</v>
      </c>
      <c r="N14925">
        <v>0</v>
      </c>
      <c r="P14925">
        <v>0</v>
      </c>
    </row>
    <row r="14926" spans="1:16" x14ac:dyDescent="0.25">
      <c r="A14926">
        <v>2018</v>
      </c>
      <c r="B14926" s="6" t="s">
        <v>52</v>
      </c>
      <c r="G14926">
        <v>42</v>
      </c>
      <c r="I14926" s="8"/>
      <c r="J14926" t="s">
        <v>819</v>
      </c>
      <c r="L14926">
        <v>50</v>
      </c>
      <c r="M14926">
        <v>20</v>
      </c>
      <c r="N14926">
        <v>0</v>
      </c>
      <c r="P14926">
        <v>0</v>
      </c>
    </row>
    <row r="14927" spans="1:16" x14ac:dyDescent="0.25">
      <c r="A14927">
        <v>2018</v>
      </c>
      <c r="B14927" s="6" t="s">
        <v>52</v>
      </c>
      <c r="G14927">
        <v>50</v>
      </c>
      <c r="I14927" s="8"/>
      <c r="J14927" t="s">
        <v>799</v>
      </c>
      <c r="L14927">
        <v>30</v>
      </c>
      <c r="M14927">
        <v>10</v>
      </c>
      <c r="N14927">
        <v>0</v>
      </c>
      <c r="P14927">
        <v>0</v>
      </c>
    </row>
    <row r="14928" spans="1:16" x14ac:dyDescent="0.25">
      <c r="A14928">
        <v>2018</v>
      </c>
      <c r="B14928" s="6" t="s">
        <v>52</v>
      </c>
      <c r="G14928">
        <v>60</v>
      </c>
      <c r="I14928" s="8"/>
      <c r="J14928" t="s">
        <v>856</v>
      </c>
      <c r="L14928">
        <v>60</v>
      </c>
      <c r="M14928">
        <v>60</v>
      </c>
      <c r="N14928">
        <v>0</v>
      </c>
      <c r="P14928">
        <v>0</v>
      </c>
    </row>
    <row r="14929" spans="1:16" x14ac:dyDescent="0.25">
      <c r="A14929">
        <v>2018</v>
      </c>
      <c r="B14929" s="6" t="s">
        <v>52</v>
      </c>
      <c r="G14929">
        <v>30</v>
      </c>
      <c r="I14929" s="8"/>
      <c r="J14929" t="s">
        <v>803</v>
      </c>
      <c r="L14929">
        <v>10</v>
      </c>
      <c r="M14929">
        <v>10</v>
      </c>
      <c r="N14929">
        <v>0</v>
      </c>
      <c r="P14929">
        <v>0</v>
      </c>
    </row>
    <row r="14930" spans="1:16" x14ac:dyDescent="0.25">
      <c r="A14930">
        <v>2018</v>
      </c>
      <c r="B14930" s="6" t="s">
        <v>52</v>
      </c>
      <c r="G14930">
        <v>10</v>
      </c>
      <c r="I14930" s="8"/>
      <c r="J14930" t="s">
        <v>806</v>
      </c>
      <c r="L14930">
        <v>20</v>
      </c>
      <c r="M14930">
        <v>10</v>
      </c>
      <c r="N14930">
        <v>0</v>
      </c>
      <c r="P14930">
        <v>0</v>
      </c>
    </row>
    <row r="14931" spans="1:16" x14ac:dyDescent="0.25">
      <c r="A14931">
        <v>2018</v>
      </c>
      <c r="B14931" s="6" t="s">
        <v>52</v>
      </c>
      <c r="G14931">
        <v>20</v>
      </c>
      <c r="I14931" s="8"/>
      <c r="J14931" t="s">
        <v>808</v>
      </c>
      <c r="L14931">
        <v>30</v>
      </c>
      <c r="M14931">
        <v>10</v>
      </c>
      <c r="N14931">
        <v>0</v>
      </c>
      <c r="P14931">
        <v>0</v>
      </c>
    </row>
    <row r="14932" spans="1:16" x14ac:dyDescent="0.25">
      <c r="A14932">
        <v>2018</v>
      </c>
      <c r="B14932" s="6" t="s">
        <v>52</v>
      </c>
      <c r="I14932" s="8"/>
      <c r="J14932" t="s">
        <v>808</v>
      </c>
      <c r="L14932">
        <v>20</v>
      </c>
      <c r="M14932">
        <v>5</v>
      </c>
      <c r="N14932">
        <v>0</v>
      </c>
      <c r="P14932">
        <v>0</v>
      </c>
    </row>
    <row r="14933" spans="1:16" x14ac:dyDescent="0.25">
      <c r="A14933">
        <v>2018</v>
      </c>
      <c r="B14933" s="6" t="s">
        <v>52</v>
      </c>
      <c r="I14933" s="8"/>
      <c r="J14933" t="s">
        <v>799</v>
      </c>
      <c r="L14933">
        <v>30</v>
      </c>
      <c r="M14933">
        <v>5</v>
      </c>
      <c r="N14933">
        <v>0</v>
      </c>
      <c r="P14933">
        <v>0</v>
      </c>
    </row>
    <row r="14934" spans="1:16" x14ac:dyDescent="0.25">
      <c r="A14934">
        <v>2018</v>
      </c>
      <c r="B14934" s="6" t="s">
        <v>52</v>
      </c>
      <c r="E14934">
        <v>3</v>
      </c>
      <c r="I14934" s="8">
        <v>35.5</v>
      </c>
      <c r="J14934" t="s">
        <v>799</v>
      </c>
      <c r="L14934">
        <v>30</v>
      </c>
      <c r="M14934">
        <v>5</v>
      </c>
      <c r="N14934">
        <v>0</v>
      </c>
      <c r="P14934">
        <v>20</v>
      </c>
    </row>
    <row r="14935" spans="1:16" x14ac:dyDescent="0.25">
      <c r="A14935">
        <v>2018</v>
      </c>
      <c r="B14935" s="6" t="s">
        <v>52</v>
      </c>
      <c r="G14935">
        <f>30+5+5+10</f>
        <v>50</v>
      </c>
      <c r="I14935" s="8"/>
      <c r="J14935" t="s">
        <v>806</v>
      </c>
      <c r="L14935">
        <v>30</v>
      </c>
      <c r="M14935">
        <v>25</v>
      </c>
      <c r="N14935">
        <v>0</v>
      </c>
      <c r="P14935">
        <v>15</v>
      </c>
    </row>
    <row r="14936" spans="1:16" x14ac:dyDescent="0.25">
      <c r="A14936">
        <v>2018</v>
      </c>
      <c r="B14936" s="6" t="s">
        <v>52</v>
      </c>
      <c r="G14936">
        <v>25</v>
      </c>
      <c r="I14936" s="8"/>
      <c r="J14936" t="s">
        <v>846</v>
      </c>
      <c r="L14936">
        <v>60</v>
      </c>
      <c r="M14936">
        <v>50</v>
      </c>
      <c r="N14936">
        <v>0</v>
      </c>
      <c r="P14936">
        <v>50</v>
      </c>
    </row>
    <row r="14937" spans="1:16" x14ac:dyDescent="0.25">
      <c r="A14937">
        <v>2018</v>
      </c>
      <c r="B14937" s="6" t="s">
        <v>52</v>
      </c>
      <c r="G14937">
        <f>50+60</f>
        <v>110</v>
      </c>
      <c r="I14937" s="8"/>
      <c r="J14937" t="s">
        <v>803</v>
      </c>
      <c r="L14937">
        <v>10</v>
      </c>
      <c r="M14937">
        <v>10</v>
      </c>
      <c r="N14937">
        <v>0</v>
      </c>
      <c r="P14937">
        <v>0</v>
      </c>
    </row>
    <row r="14938" spans="1:16" x14ac:dyDescent="0.25">
      <c r="A14938">
        <v>2018</v>
      </c>
      <c r="B14938" s="6" t="s">
        <v>52</v>
      </c>
      <c r="G14938">
        <v>40</v>
      </c>
      <c r="I14938" s="8"/>
      <c r="J14938" t="s">
        <v>831</v>
      </c>
      <c r="L14938">
        <v>40</v>
      </c>
      <c r="M14938">
        <v>20</v>
      </c>
      <c r="N14938">
        <v>0</v>
      </c>
      <c r="P14938">
        <v>70</v>
      </c>
    </row>
    <row r="14939" spans="1:16" x14ac:dyDescent="0.25">
      <c r="A14939">
        <v>2018</v>
      </c>
      <c r="B14939" s="6" t="s">
        <v>52</v>
      </c>
      <c r="G14939">
        <v>40</v>
      </c>
      <c r="I14939" s="8"/>
      <c r="J14939" t="s">
        <v>799</v>
      </c>
      <c r="L14939">
        <v>10</v>
      </c>
      <c r="M14939">
        <v>10</v>
      </c>
      <c r="N14939">
        <v>0</v>
      </c>
      <c r="P14939">
        <v>0</v>
      </c>
    </row>
    <row r="14940" spans="1:16" x14ac:dyDescent="0.25">
      <c r="A14940">
        <v>2018</v>
      </c>
      <c r="B14940" s="6" t="s">
        <v>52</v>
      </c>
      <c r="G14940">
        <v>50</v>
      </c>
      <c r="I14940" s="8"/>
      <c r="J14940" t="s">
        <v>803</v>
      </c>
      <c r="L14940">
        <v>15</v>
      </c>
      <c r="M14940">
        <v>10</v>
      </c>
      <c r="N14940">
        <v>0</v>
      </c>
      <c r="P14940">
        <v>0</v>
      </c>
    </row>
    <row r="14941" spans="1:16" x14ac:dyDescent="0.25">
      <c r="A14941">
        <v>2018</v>
      </c>
      <c r="B14941" s="6" t="s">
        <v>52</v>
      </c>
      <c r="G14941">
        <v>30</v>
      </c>
      <c r="I14941" s="8"/>
      <c r="J14941" t="s">
        <v>807</v>
      </c>
      <c r="L14941">
        <v>30</v>
      </c>
      <c r="M14941">
        <v>20</v>
      </c>
      <c r="N14941">
        <v>0</v>
      </c>
      <c r="P14941">
        <v>10</v>
      </c>
    </row>
    <row r="14942" spans="1:16" x14ac:dyDescent="0.25">
      <c r="A14942">
        <v>2018</v>
      </c>
      <c r="B14942" s="6" t="s">
        <v>52</v>
      </c>
      <c r="G14942">
        <v>10</v>
      </c>
      <c r="I14942" s="8"/>
      <c r="J14942" t="s">
        <v>808</v>
      </c>
      <c r="L14942">
        <v>10</v>
      </c>
      <c r="M14942">
        <v>3</v>
      </c>
      <c r="N14942">
        <v>0</v>
      </c>
      <c r="P14942">
        <v>5</v>
      </c>
    </row>
    <row r="14943" spans="1:16" x14ac:dyDescent="0.25">
      <c r="A14943">
        <v>2018</v>
      </c>
      <c r="B14943" s="6" t="s">
        <v>52</v>
      </c>
      <c r="I14943" s="8"/>
      <c r="J14943" t="s">
        <v>846</v>
      </c>
      <c r="L14943">
        <v>90</v>
      </c>
      <c r="M14943">
        <v>90</v>
      </c>
      <c r="N14943">
        <v>0</v>
      </c>
      <c r="P14943">
        <v>0</v>
      </c>
    </row>
    <row r="14944" spans="1:16" x14ac:dyDescent="0.25">
      <c r="A14944">
        <v>2018</v>
      </c>
      <c r="B14944" s="6" t="s">
        <v>52</v>
      </c>
      <c r="I14944" s="8"/>
      <c r="J14944" t="s">
        <v>856</v>
      </c>
      <c r="L14944">
        <v>60</v>
      </c>
      <c r="M14944">
        <v>50</v>
      </c>
      <c r="N14944">
        <v>0</v>
      </c>
      <c r="P14944">
        <v>0</v>
      </c>
    </row>
    <row r="14945" spans="1:21" x14ac:dyDescent="0.25">
      <c r="A14945">
        <v>2018</v>
      </c>
      <c r="B14945" s="6" t="s">
        <v>52</v>
      </c>
      <c r="E14945">
        <v>4</v>
      </c>
      <c r="I14945" s="8">
        <v>39</v>
      </c>
      <c r="J14945" t="s">
        <v>807</v>
      </c>
      <c r="L14945">
        <v>50</v>
      </c>
      <c r="M14945">
        <v>30</v>
      </c>
      <c r="N14945">
        <v>0</v>
      </c>
      <c r="P14945">
        <v>0</v>
      </c>
    </row>
    <row r="14946" spans="1:21" x14ac:dyDescent="0.25">
      <c r="A14946">
        <v>2018</v>
      </c>
      <c r="B14946" s="6" t="s">
        <v>52</v>
      </c>
      <c r="G14946">
        <v>50</v>
      </c>
      <c r="I14946" s="8"/>
      <c r="J14946" t="s">
        <v>799</v>
      </c>
      <c r="L14946">
        <v>30</v>
      </c>
      <c r="M14946">
        <v>20</v>
      </c>
      <c r="N14946">
        <v>0</v>
      </c>
      <c r="P14946">
        <v>10</v>
      </c>
    </row>
    <row r="14947" spans="1:21" x14ac:dyDescent="0.25">
      <c r="A14947">
        <v>2018</v>
      </c>
      <c r="B14947" s="6" t="s">
        <v>52</v>
      </c>
      <c r="G14947">
        <f>90+80</f>
        <v>170</v>
      </c>
      <c r="I14947" s="8"/>
      <c r="J14947" t="s">
        <v>846</v>
      </c>
      <c r="L14947">
        <v>120</v>
      </c>
      <c r="M14947">
        <v>140</v>
      </c>
      <c r="N14947">
        <v>0</v>
      </c>
      <c r="P14947">
        <v>80</v>
      </c>
    </row>
    <row r="14948" spans="1:21" x14ac:dyDescent="0.25">
      <c r="A14948">
        <v>2018</v>
      </c>
      <c r="B14948" s="6" t="s">
        <v>52</v>
      </c>
      <c r="G14948">
        <f>20+50</f>
        <v>70</v>
      </c>
      <c r="I14948" s="8"/>
      <c r="J14948" t="s">
        <v>799</v>
      </c>
      <c r="L14948">
        <v>20</v>
      </c>
      <c r="M14948">
        <v>20</v>
      </c>
      <c r="N14948">
        <v>0</v>
      </c>
      <c r="P14948">
        <v>20</v>
      </c>
    </row>
    <row r="14949" spans="1:21" x14ac:dyDescent="0.25">
      <c r="A14949">
        <v>2018</v>
      </c>
      <c r="B14949" s="6" t="s">
        <v>52</v>
      </c>
      <c r="G14949">
        <v>50</v>
      </c>
      <c r="I14949" s="8"/>
      <c r="J14949" t="s">
        <v>799</v>
      </c>
      <c r="L14949">
        <v>30</v>
      </c>
      <c r="M14949">
        <v>10</v>
      </c>
      <c r="N14949">
        <v>0</v>
      </c>
      <c r="P14949">
        <v>0</v>
      </c>
    </row>
    <row r="14950" spans="1:21" x14ac:dyDescent="0.25">
      <c r="A14950">
        <v>2018</v>
      </c>
      <c r="B14950" s="6" t="s">
        <v>52</v>
      </c>
      <c r="G14950">
        <f>30+10+10</f>
        <v>50</v>
      </c>
      <c r="I14950" s="8"/>
      <c r="J14950" t="s">
        <v>856</v>
      </c>
      <c r="L14950">
        <v>90</v>
      </c>
      <c r="M14950">
        <v>90</v>
      </c>
      <c r="N14950">
        <v>0</v>
      </c>
      <c r="P14950">
        <v>30</v>
      </c>
      <c r="U14950">
        <f>SUM(W14950:AQ14950)</f>
        <v>0</v>
      </c>
    </row>
    <row r="14951" spans="1:21" x14ac:dyDescent="0.25">
      <c r="A14951">
        <v>2018</v>
      </c>
      <c r="B14951" s="6" t="s">
        <v>52</v>
      </c>
      <c r="I14951" s="8"/>
      <c r="J14951" t="s">
        <v>856</v>
      </c>
      <c r="L14951">
        <v>80</v>
      </c>
      <c r="M14951">
        <v>60</v>
      </c>
      <c r="N14951">
        <v>0</v>
      </c>
      <c r="P14951">
        <v>20</v>
      </c>
    </row>
    <row r="14952" spans="1:21" x14ac:dyDescent="0.25">
      <c r="A14952">
        <v>2018</v>
      </c>
      <c r="B14952" s="6" t="s">
        <v>52</v>
      </c>
      <c r="I14952" s="8"/>
      <c r="J14952" t="s">
        <v>819</v>
      </c>
      <c r="L14952">
        <v>60</v>
      </c>
      <c r="M14952">
        <v>40</v>
      </c>
      <c r="N14952">
        <v>0</v>
      </c>
      <c r="P14952">
        <v>10</v>
      </c>
    </row>
    <row r="14953" spans="1:21" x14ac:dyDescent="0.25">
      <c r="A14953">
        <v>2018</v>
      </c>
      <c r="B14953" s="6" t="s">
        <v>52</v>
      </c>
      <c r="I14953" s="8"/>
      <c r="J14953" t="s">
        <v>846</v>
      </c>
      <c r="L14953">
        <v>30</v>
      </c>
      <c r="M14953">
        <v>10</v>
      </c>
      <c r="N14953">
        <v>0</v>
      </c>
      <c r="P14953">
        <v>0</v>
      </c>
    </row>
    <row r="14954" spans="1:21" x14ac:dyDescent="0.25">
      <c r="A14954">
        <v>2018</v>
      </c>
      <c r="B14954" s="6" t="s">
        <v>52</v>
      </c>
      <c r="E14954">
        <v>5</v>
      </c>
      <c r="I14954" s="8">
        <v>18</v>
      </c>
      <c r="J14954" t="s">
        <v>799</v>
      </c>
      <c r="L14954">
        <v>40</v>
      </c>
      <c r="M14954">
        <v>35</v>
      </c>
      <c r="N14954">
        <v>0</v>
      </c>
      <c r="P14954">
        <v>20</v>
      </c>
    </row>
    <row r="14955" spans="1:21" x14ac:dyDescent="0.25">
      <c r="A14955">
        <v>2018</v>
      </c>
      <c r="B14955" s="6" t="s">
        <v>52</v>
      </c>
      <c r="G14955">
        <v>1</v>
      </c>
      <c r="I14955" s="8"/>
      <c r="J14955" t="s">
        <v>802</v>
      </c>
      <c r="L14955">
        <v>45</v>
      </c>
      <c r="M14955">
        <v>30</v>
      </c>
      <c r="N14955">
        <v>0</v>
      </c>
      <c r="P14955">
        <v>10</v>
      </c>
    </row>
    <row r="14956" spans="1:21" x14ac:dyDescent="0.25">
      <c r="A14956">
        <v>2018</v>
      </c>
      <c r="B14956" s="6" t="s">
        <v>52</v>
      </c>
      <c r="G14956">
        <v>4</v>
      </c>
      <c r="I14956" s="8"/>
      <c r="J14956" t="s">
        <v>856</v>
      </c>
      <c r="L14956">
        <v>30</v>
      </c>
      <c r="M14956">
        <v>40</v>
      </c>
      <c r="N14956">
        <v>0</v>
      </c>
      <c r="P14956">
        <v>5</v>
      </c>
    </row>
    <row r="14957" spans="1:21" x14ac:dyDescent="0.25">
      <c r="A14957">
        <v>2018</v>
      </c>
      <c r="B14957" s="6" t="s">
        <v>52</v>
      </c>
      <c r="G14957">
        <v>3</v>
      </c>
      <c r="I14957" s="8"/>
      <c r="J14957" t="s">
        <v>802</v>
      </c>
      <c r="L14957">
        <v>20</v>
      </c>
      <c r="M14957">
        <v>15</v>
      </c>
      <c r="N14957">
        <v>0</v>
      </c>
      <c r="P14957">
        <v>80</v>
      </c>
    </row>
    <row r="14958" spans="1:21" x14ac:dyDescent="0.25">
      <c r="A14958">
        <v>2018</v>
      </c>
      <c r="B14958" s="6" t="s">
        <v>52</v>
      </c>
      <c r="G14958">
        <v>6</v>
      </c>
      <c r="I14958" s="8"/>
      <c r="J14958" t="s">
        <v>856</v>
      </c>
      <c r="L14958">
        <v>85</v>
      </c>
      <c r="M14958">
        <v>55</v>
      </c>
      <c r="N14958">
        <v>0</v>
      </c>
      <c r="P14958">
        <v>10</v>
      </c>
    </row>
    <row r="14959" spans="1:21" x14ac:dyDescent="0.25">
      <c r="A14959">
        <v>2018</v>
      </c>
      <c r="B14959" s="6" t="s">
        <v>52</v>
      </c>
      <c r="G14959">
        <v>1</v>
      </c>
      <c r="I14959" s="8"/>
      <c r="J14959" t="s">
        <v>846</v>
      </c>
      <c r="L14959">
        <v>20</v>
      </c>
      <c r="M14959">
        <v>15</v>
      </c>
      <c r="N14959">
        <v>0</v>
      </c>
      <c r="P14959">
        <v>0</v>
      </c>
    </row>
    <row r="14960" spans="1:21" x14ac:dyDescent="0.25">
      <c r="A14960">
        <v>2018</v>
      </c>
      <c r="B14960" s="6" t="s">
        <v>52</v>
      </c>
      <c r="G14960">
        <v>3</v>
      </c>
      <c r="I14960" s="8"/>
      <c r="J14960" t="s">
        <v>799</v>
      </c>
      <c r="L14960">
        <v>60</v>
      </c>
      <c r="M14960">
        <v>45</v>
      </c>
      <c r="N14960">
        <v>0</v>
      </c>
      <c r="P14960">
        <v>40</v>
      </c>
    </row>
    <row r="14961" spans="1:16" x14ac:dyDescent="0.25">
      <c r="A14961">
        <v>2018</v>
      </c>
      <c r="B14961" s="6" t="s">
        <v>52</v>
      </c>
      <c r="I14961" s="8"/>
      <c r="J14961" t="s">
        <v>846</v>
      </c>
      <c r="L14961">
        <v>95</v>
      </c>
      <c r="M14961">
        <v>80</v>
      </c>
      <c r="N14961">
        <v>0</v>
      </c>
      <c r="P14961">
        <v>25</v>
      </c>
    </row>
    <row r="14962" spans="1:16" x14ac:dyDescent="0.25">
      <c r="A14962">
        <v>2018</v>
      </c>
      <c r="B14962" s="6" t="s">
        <v>52</v>
      </c>
      <c r="I14962" s="8"/>
      <c r="J14962" t="s">
        <v>799</v>
      </c>
      <c r="L14962">
        <v>35</v>
      </c>
      <c r="M14962">
        <v>40</v>
      </c>
      <c r="N14962">
        <v>0</v>
      </c>
      <c r="P14962">
        <v>15</v>
      </c>
    </row>
    <row r="14963" spans="1:16" x14ac:dyDescent="0.25">
      <c r="A14963">
        <v>2018</v>
      </c>
      <c r="B14963" s="6" t="s">
        <v>52</v>
      </c>
      <c r="I14963" s="8"/>
      <c r="J14963" t="s">
        <v>803</v>
      </c>
      <c r="L14963">
        <v>15</v>
      </c>
      <c r="M14963">
        <v>20</v>
      </c>
      <c r="N14963">
        <v>0</v>
      </c>
      <c r="P14963">
        <v>5</v>
      </c>
    </row>
    <row r="14964" spans="1:16" x14ac:dyDescent="0.25">
      <c r="A14964">
        <v>2018</v>
      </c>
      <c r="B14964" s="6" t="s">
        <v>52</v>
      </c>
      <c r="I14964" s="8"/>
      <c r="J14964" t="s">
        <v>802</v>
      </c>
      <c r="L14964">
        <v>30</v>
      </c>
      <c r="M14964">
        <v>25</v>
      </c>
      <c r="N14964">
        <v>0</v>
      </c>
      <c r="P14964">
        <v>25</v>
      </c>
    </row>
    <row r="14965" spans="1:16" x14ac:dyDescent="0.25">
      <c r="A14965">
        <v>2018</v>
      </c>
      <c r="B14965" s="6" t="s">
        <v>52</v>
      </c>
      <c r="I14965" s="8"/>
      <c r="J14965" t="s">
        <v>802</v>
      </c>
      <c r="L14965">
        <v>20</v>
      </c>
      <c r="M14965">
        <v>15</v>
      </c>
      <c r="N14965">
        <v>0</v>
      </c>
      <c r="P14965">
        <v>50</v>
      </c>
    </row>
    <row r="14966" spans="1:16" x14ac:dyDescent="0.25">
      <c r="A14966">
        <v>2018</v>
      </c>
      <c r="B14966" s="6" t="s">
        <v>52</v>
      </c>
      <c r="I14966" s="8"/>
      <c r="J14966" t="s">
        <v>826</v>
      </c>
      <c r="L14966">
        <v>15</v>
      </c>
      <c r="M14966">
        <v>15</v>
      </c>
      <c r="N14966">
        <v>0</v>
      </c>
      <c r="P14966">
        <v>0</v>
      </c>
    </row>
    <row r="14967" spans="1:16" x14ac:dyDescent="0.25">
      <c r="A14967">
        <v>2018</v>
      </c>
      <c r="B14967" s="6" t="s">
        <v>52</v>
      </c>
      <c r="E14967">
        <v>6</v>
      </c>
      <c r="I14967" s="8">
        <v>15</v>
      </c>
      <c r="J14967" t="s">
        <v>807</v>
      </c>
      <c r="L14967">
        <v>30</v>
      </c>
      <c r="M14967">
        <v>20</v>
      </c>
      <c r="N14967">
        <v>0</v>
      </c>
      <c r="P14967">
        <v>45</v>
      </c>
    </row>
    <row r="14968" spans="1:16" x14ac:dyDescent="0.25">
      <c r="A14968">
        <v>2018</v>
      </c>
      <c r="B14968" s="6" t="s">
        <v>52</v>
      </c>
      <c r="G14968">
        <v>4</v>
      </c>
      <c r="I14968" s="8"/>
      <c r="J14968" t="s">
        <v>807</v>
      </c>
      <c r="L14968">
        <v>25</v>
      </c>
      <c r="M14968">
        <v>20</v>
      </c>
      <c r="N14968">
        <v>0</v>
      </c>
      <c r="P14968">
        <v>5</v>
      </c>
    </row>
    <row r="14969" spans="1:16" x14ac:dyDescent="0.25">
      <c r="A14969">
        <v>2018</v>
      </c>
      <c r="B14969" s="6" t="s">
        <v>52</v>
      </c>
      <c r="G14969">
        <v>7</v>
      </c>
      <c r="I14969" s="8"/>
      <c r="J14969" t="s">
        <v>807</v>
      </c>
      <c r="L14969">
        <v>45</v>
      </c>
      <c r="M14969">
        <v>20</v>
      </c>
      <c r="N14969">
        <v>0</v>
      </c>
      <c r="P14969">
        <v>15</v>
      </c>
    </row>
    <row r="14970" spans="1:16" x14ac:dyDescent="0.25">
      <c r="A14970">
        <v>2018</v>
      </c>
      <c r="B14970" s="6" t="s">
        <v>52</v>
      </c>
      <c r="G14970">
        <v>1</v>
      </c>
      <c r="I14970" s="8"/>
      <c r="J14970" t="s">
        <v>846</v>
      </c>
      <c r="L14970">
        <v>25</v>
      </c>
      <c r="M14970">
        <v>35</v>
      </c>
      <c r="N14970">
        <v>0</v>
      </c>
      <c r="P14970">
        <v>5</v>
      </c>
    </row>
    <row r="14971" spans="1:16" x14ac:dyDescent="0.25">
      <c r="A14971">
        <v>2018</v>
      </c>
      <c r="B14971" s="6" t="s">
        <v>52</v>
      </c>
      <c r="G14971">
        <v>1</v>
      </c>
      <c r="I14971" s="8"/>
      <c r="J14971" t="s">
        <v>826</v>
      </c>
      <c r="L14971">
        <v>25</v>
      </c>
      <c r="M14971">
        <v>20</v>
      </c>
      <c r="N14971">
        <v>0</v>
      </c>
      <c r="P14971">
        <v>5</v>
      </c>
    </row>
    <row r="14972" spans="1:16" x14ac:dyDescent="0.25">
      <c r="A14972">
        <v>2018</v>
      </c>
      <c r="B14972" s="6" t="s">
        <v>52</v>
      </c>
      <c r="G14972">
        <v>2</v>
      </c>
      <c r="I14972" s="8"/>
      <c r="J14972" t="s">
        <v>807</v>
      </c>
      <c r="L14972">
        <v>30</v>
      </c>
      <c r="M14972">
        <v>10</v>
      </c>
      <c r="N14972">
        <v>0</v>
      </c>
      <c r="P14972">
        <v>15</v>
      </c>
    </row>
    <row r="14973" spans="1:16" x14ac:dyDescent="0.25">
      <c r="A14973">
        <v>2018</v>
      </c>
      <c r="B14973" s="6" t="s">
        <v>52</v>
      </c>
      <c r="I14973" s="8"/>
      <c r="J14973" t="s">
        <v>819</v>
      </c>
      <c r="L14973">
        <v>45</v>
      </c>
      <c r="M14973">
        <v>30</v>
      </c>
      <c r="N14973">
        <v>0</v>
      </c>
      <c r="P14973">
        <v>5</v>
      </c>
    </row>
    <row r="14974" spans="1:16" x14ac:dyDescent="0.25">
      <c r="A14974">
        <v>2018</v>
      </c>
      <c r="B14974" s="6" t="s">
        <v>52</v>
      </c>
      <c r="I14974" s="8"/>
      <c r="J14974" t="s">
        <v>803</v>
      </c>
      <c r="L14974">
        <v>15</v>
      </c>
      <c r="M14974">
        <v>25</v>
      </c>
      <c r="N14974">
        <v>0</v>
      </c>
      <c r="P14974">
        <v>0</v>
      </c>
    </row>
    <row r="14975" spans="1:16" x14ac:dyDescent="0.25">
      <c r="A14975">
        <v>2018</v>
      </c>
      <c r="B14975" s="6" t="s">
        <v>52</v>
      </c>
      <c r="I14975" s="8"/>
      <c r="J14975" t="s">
        <v>807</v>
      </c>
      <c r="L14975">
        <v>25</v>
      </c>
      <c r="M14975">
        <v>20</v>
      </c>
      <c r="N14975">
        <v>0</v>
      </c>
      <c r="P14975">
        <v>60</v>
      </c>
    </row>
    <row r="14976" spans="1:16" x14ac:dyDescent="0.25">
      <c r="A14976">
        <v>2018</v>
      </c>
      <c r="B14976" s="6" t="s">
        <v>52</v>
      </c>
      <c r="I14976" s="8"/>
      <c r="J14976" t="s">
        <v>807</v>
      </c>
      <c r="L14976">
        <v>35</v>
      </c>
      <c r="M14976">
        <v>40</v>
      </c>
      <c r="N14976">
        <v>0</v>
      </c>
      <c r="P14976">
        <v>15</v>
      </c>
    </row>
    <row r="14977" spans="1:21" x14ac:dyDescent="0.25">
      <c r="A14977">
        <v>2018</v>
      </c>
      <c r="B14977" s="6" t="s">
        <v>52</v>
      </c>
      <c r="I14977" s="8"/>
      <c r="J14977" t="s">
        <v>815</v>
      </c>
      <c r="L14977">
        <v>35</v>
      </c>
      <c r="M14977">
        <v>25</v>
      </c>
      <c r="N14977">
        <v>0</v>
      </c>
      <c r="P14977">
        <v>0</v>
      </c>
      <c r="Q14977" t="s">
        <v>156</v>
      </c>
    </row>
    <row r="14978" spans="1:21" x14ac:dyDescent="0.25">
      <c r="A14978">
        <v>2018</v>
      </c>
      <c r="B14978" s="6" t="s">
        <v>52</v>
      </c>
      <c r="I14978" s="8"/>
      <c r="J14978" t="s">
        <v>846</v>
      </c>
      <c r="L14978">
        <v>60</v>
      </c>
      <c r="M14978">
        <v>85</v>
      </c>
      <c r="N14978">
        <v>0</v>
      </c>
      <c r="P14978">
        <v>3</v>
      </c>
    </row>
    <row r="14979" spans="1:21" x14ac:dyDescent="0.25">
      <c r="A14979">
        <v>2018</v>
      </c>
      <c r="B14979" s="6" t="s">
        <v>52</v>
      </c>
      <c r="E14979">
        <v>7</v>
      </c>
      <c r="I14979" s="8">
        <v>10</v>
      </c>
      <c r="J14979" t="s">
        <v>856</v>
      </c>
      <c r="L14979">
        <v>40</v>
      </c>
      <c r="M14979">
        <v>35</v>
      </c>
      <c r="N14979">
        <v>0</v>
      </c>
      <c r="P14979">
        <v>15</v>
      </c>
    </row>
    <row r="14980" spans="1:21" x14ac:dyDescent="0.25">
      <c r="A14980">
        <v>2018</v>
      </c>
      <c r="B14980" s="6" t="s">
        <v>52</v>
      </c>
      <c r="G14980">
        <v>2</v>
      </c>
      <c r="I14980" s="8"/>
      <c r="J14980" t="s">
        <v>931</v>
      </c>
      <c r="L14980">
        <v>25</v>
      </c>
      <c r="M14980">
        <v>10</v>
      </c>
      <c r="N14980">
        <v>0</v>
      </c>
      <c r="P14980">
        <v>0</v>
      </c>
    </row>
    <row r="14981" spans="1:21" x14ac:dyDescent="0.25">
      <c r="A14981">
        <v>2018</v>
      </c>
      <c r="B14981" s="6" t="s">
        <v>52</v>
      </c>
      <c r="G14981">
        <v>5</v>
      </c>
      <c r="I14981" s="8"/>
      <c r="J14981" t="s">
        <v>799</v>
      </c>
      <c r="L14981">
        <v>45</v>
      </c>
      <c r="M14981">
        <v>30</v>
      </c>
      <c r="N14981">
        <v>0</v>
      </c>
      <c r="P14981">
        <v>50</v>
      </c>
    </row>
    <row r="14982" spans="1:21" x14ac:dyDescent="0.25">
      <c r="A14982">
        <v>2018</v>
      </c>
      <c r="B14982" s="6" t="s">
        <v>52</v>
      </c>
      <c r="G14982">
        <v>2</v>
      </c>
      <c r="I14982" s="8"/>
      <c r="J14982" t="s">
        <v>856</v>
      </c>
      <c r="L14982">
        <v>20</v>
      </c>
      <c r="M14982">
        <v>30</v>
      </c>
      <c r="N14982">
        <v>0</v>
      </c>
      <c r="P14982">
        <v>20</v>
      </c>
    </row>
    <row r="14983" spans="1:21" x14ac:dyDescent="0.25">
      <c r="A14983">
        <v>2018</v>
      </c>
      <c r="B14983" s="6" t="s">
        <v>52</v>
      </c>
      <c r="G14983">
        <v>1</v>
      </c>
      <c r="I14983" s="8"/>
      <c r="J14983" t="s">
        <v>846</v>
      </c>
      <c r="L14983">
        <v>70</v>
      </c>
      <c r="M14983">
        <v>55</v>
      </c>
      <c r="N14983">
        <v>0</v>
      </c>
      <c r="P14983">
        <v>15</v>
      </c>
    </row>
    <row r="14984" spans="1:21" x14ac:dyDescent="0.25">
      <c r="A14984">
        <v>2018</v>
      </c>
      <c r="B14984" s="6" t="s">
        <v>52</v>
      </c>
      <c r="I14984" s="8"/>
      <c r="J14984" t="s">
        <v>799</v>
      </c>
      <c r="L14984">
        <v>25</v>
      </c>
      <c r="M14984">
        <v>10</v>
      </c>
      <c r="N14984">
        <v>0</v>
      </c>
      <c r="P14984">
        <v>20</v>
      </c>
    </row>
    <row r="14985" spans="1:21" x14ac:dyDescent="0.25">
      <c r="A14985">
        <v>2018</v>
      </c>
      <c r="B14985" s="6" t="s">
        <v>52</v>
      </c>
      <c r="I14985" s="8"/>
      <c r="J14985" t="s">
        <v>799</v>
      </c>
      <c r="L14985">
        <v>40</v>
      </c>
      <c r="M14985">
        <v>40</v>
      </c>
      <c r="N14985">
        <v>0</v>
      </c>
      <c r="P14985">
        <v>0</v>
      </c>
    </row>
    <row r="14986" spans="1:21" x14ac:dyDescent="0.25">
      <c r="A14986">
        <v>2018</v>
      </c>
      <c r="B14986" s="6" t="s">
        <v>52</v>
      </c>
      <c r="I14986" s="8"/>
      <c r="J14986" t="s">
        <v>802</v>
      </c>
      <c r="L14986">
        <v>40</v>
      </c>
      <c r="M14986">
        <v>25</v>
      </c>
      <c r="N14986">
        <v>0</v>
      </c>
      <c r="P14986">
        <v>0</v>
      </c>
    </row>
    <row r="14987" spans="1:21" x14ac:dyDescent="0.25">
      <c r="A14987">
        <v>2018</v>
      </c>
      <c r="B14987" s="6" t="s">
        <v>52</v>
      </c>
      <c r="E14987">
        <v>8</v>
      </c>
      <c r="I14987" s="8">
        <v>10</v>
      </c>
      <c r="J14987" t="s">
        <v>807</v>
      </c>
      <c r="L14987">
        <v>25</v>
      </c>
      <c r="M14987">
        <v>5</v>
      </c>
      <c r="N14987">
        <v>0</v>
      </c>
      <c r="P14987">
        <v>0</v>
      </c>
    </row>
    <row r="14988" spans="1:21" x14ac:dyDescent="0.25">
      <c r="A14988">
        <v>2018</v>
      </c>
      <c r="B14988" s="6" t="s">
        <v>52</v>
      </c>
      <c r="G14988">
        <v>10</v>
      </c>
      <c r="I14988" s="8"/>
      <c r="J14988" t="s">
        <v>829</v>
      </c>
      <c r="L14988">
        <v>20</v>
      </c>
      <c r="M14988">
        <v>10</v>
      </c>
      <c r="N14988">
        <v>0</v>
      </c>
      <c r="P14988">
        <v>0</v>
      </c>
    </row>
    <row r="14989" spans="1:21" x14ac:dyDescent="0.25">
      <c r="A14989">
        <v>2018</v>
      </c>
      <c r="B14989" s="6" t="s">
        <v>52</v>
      </c>
      <c r="G14989">
        <v>20</v>
      </c>
      <c r="I14989" s="8"/>
      <c r="J14989" t="s">
        <v>856</v>
      </c>
      <c r="L14989">
        <v>30</v>
      </c>
      <c r="M14989">
        <v>20</v>
      </c>
      <c r="N14989">
        <v>0</v>
      </c>
      <c r="P14989">
        <v>80</v>
      </c>
      <c r="S14989" t="s">
        <v>47</v>
      </c>
    </row>
    <row r="14990" spans="1:21" x14ac:dyDescent="0.25">
      <c r="A14990">
        <v>2018</v>
      </c>
      <c r="B14990" s="6" t="s">
        <v>52</v>
      </c>
      <c r="G14990">
        <v>30</v>
      </c>
      <c r="I14990" s="8"/>
      <c r="J14990" t="s">
        <v>799</v>
      </c>
      <c r="L14990">
        <v>40</v>
      </c>
      <c r="M14990">
        <v>5</v>
      </c>
      <c r="N14990">
        <v>0</v>
      </c>
      <c r="P14990">
        <v>0</v>
      </c>
    </row>
    <row r="14991" spans="1:21" x14ac:dyDescent="0.25">
      <c r="A14991">
        <v>2018</v>
      </c>
      <c r="B14991" s="6" t="s">
        <v>52</v>
      </c>
      <c r="G14991">
        <v>40</v>
      </c>
      <c r="I14991" s="8"/>
      <c r="J14991" t="s">
        <v>819</v>
      </c>
      <c r="L14991">
        <v>120</v>
      </c>
      <c r="M14991">
        <v>100</v>
      </c>
      <c r="N14991">
        <v>0</v>
      </c>
      <c r="P14991">
        <v>100</v>
      </c>
    </row>
    <row r="14992" spans="1:21" x14ac:dyDescent="0.25">
      <c r="A14992">
        <v>2018</v>
      </c>
      <c r="B14992" s="6" t="s">
        <v>52</v>
      </c>
      <c r="G14992">
        <v>50</v>
      </c>
      <c r="I14992" s="8"/>
      <c r="J14992" t="s">
        <v>822</v>
      </c>
      <c r="L14992">
        <v>25</v>
      </c>
      <c r="M14992">
        <v>5</v>
      </c>
      <c r="N14992">
        <v>0</v>
      </c>
      <c r="P14992">
        <v>0</v>
      </c>
      <c r="U14992" t="s">
        <v>936</v>
      </c>
    </row>
    <row r="14993" spans="1:21" x14ac:dyDescent="0.25">
      <c r="A14993">
        <v>2018</v>
      </c>
      <c r="B14993" s="6" t="s">
        <v>52</v>
      </c>
      <c r="G14993">
        <v>60</v>
      </c>
      <c r="I14993" s="8"/>
      <c r="J14993" t="s">
        <v>815</v>
      </c>
      <c r="L14993">
        <v>20</v>
      </c>
      <c r="M14993">
        <v>40</v>
      </c>
      <c r="N14993">
        <v>0</v>
      </c>
      <c r="P14993">
        <v>0</v>
      </c>
    </row>
    <row r="14994" spans="1:21" x14ac:dyDescent="0.25">
      <c r="A14994">
        <v>2018</v>
      </c>
      <c r="B14994" s="6" t="s">
        <v>52</v>
      </c>
      <c r="G14994">
        <v>70</v>
      </c>
      <c r="I14994" s="8"/>
      <c r="J14994" t="s">
        <v>846</v>
      </c>
      <c r="L14994">
        <v>200</v>
      </c>
      <c r="M14994">
        <v>180</v>
      </c>
      <c r="N14994">
        <v>0</v>
      </c>
      <c r="P14994">
        <v>10</v>
      </c>
    </row>
    <row r="14995" spans="1:21" x14ac:dyDescent="0.25">
      <c r="A14995">
        <v>2018</v>
      </c>
      <c r="B14995" s="6" t="s">
        <v>52</v>
      </c>
      <c r="G14995">
        <v>80</v>
      </c>
      <c r="I14995" s="8"/>
      <c r="J14995" t="s">
        <v>802</v>
      </c>
      <c r="L14995">
        <v>100</v>
      </c>
      <c r="M14995">
        <v>20</v>
      </c>
      <c r="N14995">
        <v>0</v>
      </c>
      <c r="P14995">
        <v>20</v>
      </c>
    </row>
    <row r="14996" spans="1:21" x14ac:dyDescent="0.25">
      <c r="A14996">
        <v>2018</v>
      </c>
      <c r="B14996" s="6" t="s">
        <v>52</v>
      </c>
      <c r="G14996">
        <v>90</v>
      </c>
      <c r="I14996" s="8"/>
      <c r="J14996" t="s">
        <v>931</v>
      </c>
      <c r="L14996">
        <v>15</v>
      </c>
      <c r="M14996">
        <v>5</v>
      </c>
      <c r="N14996">
        <v>0</v>
      </c>
      <c r="P14996">
        <v>0</v>
      </c>
    </row>
    <row r="14997" spans="1:21" x14ac:dyDescent="0.25">
      <c r="A14997">
        <v>2018</v>
      </c>
      <c r="B14997" s="6" t="s">
        <v>52</v>
      </c>
      <c r="E14997">
        <v>9</v>
      </c>
      <c r="G14997">
        <v>100</v>
      </c>
      <c r="I14997" s="8">
        <v>20</v>
      </c>
      <c r="J14997" t="s">
        <v>831</v>
      </c>
      <c r="L14997">
        <v>70</v>
      </c>
      <c r="M14997">
        <v>10</v>
      </c>
      <c r="N14997">
        <v>0</v>
      </c>
      <c r="P14997">
        <v>0</v>
      </c>
    </row>
    <row r="14998" spans="1:21" x14ac:dyDescent="0.25">
      <c r="A14998">
        <v>2018</v>
      </c>
      <c r="B14998" s="6" t="s">
        <v>52</v>
      </c>
      <c r="G14998">
        <v>10</v>
      </c>
      <c r="I14998" s="8"/>
      <c r="J14998" t="s">
        <v>856</v>
      </c>
      <c r="L14998">
        <v>50</v>
      </c>
      <c r="M14998">
        <v>80</v>
      </c>
      <c r="N14998">
        <v>0</v>
      </c>
      <c r="P14998">
        <v>70</v>
      </c>
    </row>
    <row r="14999" spans="1:21" x14ac:dyDescent="0.25">
      <c r="A14999">
        <v>2018</v>
      </c>
      <c r="B14999" s="6" t="s">
        <v>52</v>
      </c>
      <c r="G14999">
        <v>20</v>
      </c>
      <c r="I14999" s="8"/>
      <c r="J14999" t="s">
        <v>803</v>
      </c>
      <c r="L14999">
        <v>45</v>
      </c>
      <c r="M14999">
        <v>15</v>
      </c>
      <c r="N14999">
        <v>5</v>
      </c>
      <c r="P14999">
        <v>0</v>
      </c>
    </row>
    <row r="15000" spans="1:21" x14ac:dyDescent="0.25">
      <c r="A15000">
        <v>2018</v>
      </c>
      <c r="B15000" s="6" t="s">
        <v>52</v>
      </c>
      <c r="G15000">
        <v>30</v>
      </c>
      <c r="I15000" s="8"/>
      <c r="J15000" t="s">
        <v>829</v>
      </c>
      <c r="L15000">
        <v>210</v>
      </c>
      <c r="M15000">
        <v>120</v>
      </c>
      <c r="N15000">
        <v>0</v>
      </c>
      <c r="P15000">
        <v>100</v>
      </c>
    </row>
    <row r="15001" spans="1:21" x14ac:dyDescent="0.25">
      <c r="A15001">
        <v>2018</v>
      </c>
      <c r="B15001" s="6" t="s">
        <v>52</v>
      </c>
      <c r="G15001">
        <v>40</v>
      </c>
      <c r="I15001" s="8"/>
      <c r="J15001" t="s">
        <v>856</v>
      </c>
      <c r="L15001">
        <v>50</v>
      </c>
      <c r="M15001">
        <v>70</v>
      </c>
      <c r="N15001">
        <v>0</v>
      </c>
      <c r="P15001">
        <v>40</v>
      </c>
      <c r="U15001" t="s">
        <v>936</v>
      </c>
    </row>
    <row r="15002" spans="1:21" x14ac:dyDescent="0.25">
      <c r="A15002">
        <v>2018</v>
      </c>
      <c r="B15002" s="6" t="s">
        <v>52</v>
      </c>
      <c r="G15002">
        <v>50</v>
      </c>
      <c r="I15002" s="8"/>
      <c r="J15002" t="s">
        <v>803</v>
      </c>
      <c r="L15002">
        <v>30</v>
      </c>
      <c r="M15002">
        <v>15</v>
      </c>
      <c r="N15002">
        <v>0</v>
      </c>
      <c r="P15002">
        <v>0</v>
      </c>
    </row>
    <row r="15003" spans="1:21" x14ac:dyDescent="0.25">
      <c r="A15003">
        <v>2018</v>
      </c>
      <c r="B15003" s="6" t="s">
        <v>52</v>
      </c>
      <c r="G15003">
        <v>60</v>
      </c>
      <c r="I15003" s="8"/>
      <c r="J15003" t="s">
        <v>802</v>
      </c>
      <c r="L15003">
        <v>20</v>
      </c>
      <c r="M15003">
        <v>20</v>
      </c>
      <c r="N15003">
        <v>0</v>
      </c>
      <c r="P15003">
        <v>0</v>
      </c>
    </row>
    <row r="15004" spans="1:21" x14ac:dyDescent="0.25">
      <c r="A15004">
        <v>2018</v>
      </c>
      <c r="B15004" s="6" t="s">
        <v>52</v>
      </c>
      <c r="G15004">
        <v>70</v>
      </c>
      <c r="I15004" s="8"/>
    </row>
    <row r="15005" spans="1:21" x14ac:dyDescent="0.25">
      <c r="A15005">
        <v>2018</v>
      </c>
      <c r="B15005" s="6" t="s">
        <v>52</v>
      </c>
      <c r="G15005">
        <v>80</v>
      </c>
      <c r="I15005" s="8"/>
    </row>
    <row r="15006" spans="1:21" x14ac:dyDescent="0.25">
      <c r="A15006">
        <v>2018</v>
      </c>
      <c r="B15006" s="6" t="s">
        <v>52</v>
      </c>
      <c r="G15006">
        <v>90</v>
      </c>
      <c r="I15006" s="8"/>
    </row>
    <row r="15007" spans="1:21" x14ac:dyDescent="0.25">
      <c r="A15007">
        <v>2018</v>
      </c>
      <c r="B15007" s="6" t="s">
        <v>52</v>
      </c>
      <c r="E15007">
        <v>10</v>
      </c>
      <c r="G15007">
        <v>100</v>
      </c>
      <c r="I15007" s="8">
        <v>30</v>
      </c>
      <c r="J15007" t="s">
        <v>829</v>
      </c>
      <c r="L15007">
        <v>20</v>
      </c>
      <c r="M15007">
        <v>10</v>
      </c>
      <c r="N15007">
        <v>0</v>
      </c>
      <c r="P15007">
        <v>0</v>
      </c>
    </row>
    <row r="15008" spans="1:21" x14ac:dyDescent="0.25">
      <c r="A15008">
        <v>2018</v>
      </c>
      <c r="B15008" s="6" t="s">
        <v>52</v>
      </c>
      <c r="G15008">
        <v>10</v>
      </c>
      <c r="I15008" s="8"/>
      <c r="J15008" t="s">
        <v>803</v>
      </c>
      <c r="L15008">
        <v>30</v>
      </c>
      <c r="M15008">
        <v>5</v>
      </c>
      <c r="N15008">
        <v>0</v>
      </c>
      <c r="P15008">
        <v>10</v>
      </c>
    </row>
    <row r="15009" spans="1:16" x14ac:dyDescent="0.25">
      <c r="A15009">
        <v>2018</v>
      </c>
      <c r="B15009" s="6" t="s">
        <v>52</v>
      </c>
      <c r="G15009">
        <v>20</v>
      </c>
      <c r="I15009" s="8"/>
      <c r="J15009" t="s">
        <v>807</v>
      </c>
      <c r="L15009">
        <v>40</v>
      </c>
      <c r="M15009">
        <v>20</v>
      </c>
      <c r="N15009">
        <v>0</v>
      </c>
      <c r="P15009">
        <v>20</v>
      </c>
    </row>
    <row r="15010" spans="1:16" x14ac:dyDescent="0.25">
      <c r="A15010">
        <v>2018</v>
      </c>
      <c r="B15010" s="6" t="s">
        <v>52</v>
      </c>
      <c r="G15010">
        <v>30</v>
      </c>
      <c r="I15010" s="8"/>
      <c r="J15010" t="s">
        <v>846</v>
      </c>
      <c r="L15010">
        <v>60</v>
      </c>
      <c r="M15010">
        <v>30</v>
      </c>
      <c r="N15010">
        <v>0</v>
      </c>
      <c r="P15010">
        <v>0</v>
      </c>
    </row>
    <row r="15011" spans="1:16" x14ac:dyDescent="0.25">
      <c r="A15011">
        <v>2018</v>
      </c>
      <c r="B15011" s="6" t="s">
        <v>52</v>
      </c>
      <c r="G15011">
        <v>40</v>
      </c>
      <c r="I15011" s="8"/>
      <c r="J15011" t="s">
        <v>856</v>
      </c>
      <c r="L15011">
        <v>40</v>
      </c>
      <c r="M15011">
        <v>60</v>
      </c>
      <c r="N15011">
        <v>0</v>
      </c>
      <c r="P15011">
        <v>30</v>
      </c>
    </row>
    <row r="15012" spans="1:16" x14ac:dyDescent="0.25">
      <c r="A15012">
        <v>2018</v>
      </c>
      <c r="B15012" s="6" t="s">
        <v>52</v>
      </c>
      <c r="G15012">
        <v>50</v>
      </c>
      <c r="I15012" s="8"/>
      <c r="J15012" t="s">
        <v>803</v>
      </c>
      <c r="L15012">
        <v>15</v>
      </c>
      <c r="M15012">
        <v>15</v>
      </c>
      <c r="N15012">
        <v>0</v>
      </c>
      <c r="P15012">
        <v>0</v>
      </c>
    </row>
    <row r="15013" spans="1:16" x14ac:dyDescent="0.25">
      <c r="A15013">
        <v>2018</v>
      </c>
      <c r="B15013" s="6" t="s">
        <v>52</v>
      </c>
      <c r="G15013">
        <v>60</v>
      </c>
      <c r="I15013" s="8"/>
      <c r="J15013" t="s">
        <v>799</v>
      </c>
      <c r="L15013">
        <v>25</v>
      </c>
      <c r="M15013">
        <v>20</v>
      </c>
      <c r="N15013">
        <v>0</v>
      </c>
      <c r="P15013">
        <v>0</v>
      </c>
    </row>
    <row r="15014" spans="1:16" x14ac:dyDescent="0.25">
      <c r="A15014">
        <v>2018</v>
      </c>
      <c r="B15014" s="6" t="s">
        <v>52</v>
      </c>
      <c r="G15014">
        <v>70</v>
      </c>
      <c r="I15014" s="8"/>
      <c r="J15014" t="s">
        <v>815</v>
      </c>
      <c r="L15014">
        <v>30</v>
      </c>
      <c r="M15014">
        <v>25</v>
      </c>
      <c r="N15014">
        <v>0</v>
      </c>
      <c r="P15014">
        <v>20</v>
      </c>
    </row>
    <row r="15015" spans="1:16" x14ac:dyDescent="0.25">
      <c r="A15015">
        <v>2018</v>
      </c>
      <c r="B15015" s="6" t="s">
        <v>52</v>
      </c>
      <c r="G15015">
        <v>80</v>
      </c>
      <c r="I15015" s="8"/>
    </row>
    <row r="15016" spans="1:16" x14ac:dyDescent="0.25">
      <c r="A15016">
        <v>2018</v>
      </c>
      <c r="B15016" s="6" t="s">
        <v>52</v>
      </c>
      <c r="G15016">
        <v>90</v>
      </c>
      <c r="I15016" s="8"/>
    </row>
    <row r="15017" spans="1:16" x14ac:dyDescent="0.25">
      <c r="A15017">
        <v>2018</v>
      </c>
      <c r="B15017" s="6" t="s">
        <v>52</v>
      </c>
      <c r="E15017">
        <v>11</v>
      </c>
      <c r="G15017">
        <v>100</v>
      </c>
      <c r="I15017" s="8">
        <v>20</v>
      </c>
      <c r="J15017" t="s">
        <v>807</v>
      </c>
      <c r="L15017">
        <v>30</v>
      </c>
      <c r="M15017">
        <v>30</v>
      </c>
      <c r="N15017">
        <v>0</v>
      </c>
      <c r="P15017">
        <v>0</v>
      </c>
    </row>
    <row r="15018" spans="1:16" x14ac:dyDescent="0.25">
      <c r="A15018">
        <v>2018</v>
      </c>
      <c r="B15018" s="6" t="s">
        <v>52</v>
      </c>
      <c r="G15018">
        <v>10</v>
      </c>
      <c r="I15018" s="8"/>
      <c r="J15018" t="s">
        <v>799</v>
      </c>
      <c r="L15018">
        <v>40</v>
      </c>
      <c r="M15018">
        <v>20</v>
      </c>
      <c r="N15018">
        <v>0</v>
      </c>
      <c r="P15018">
        <v>0</v>
      </c>
    </row>
    <row r="15019" spans="1:16" x14ac:dyDescent="0.25">
      <c r="A15019">
        <v>2018</v>
      </c>
      <c r="B15019" s="6" t="s">
        <v>52</v>
      </c>
      <c r="G15019">
        <v>20</v>
      </c>
      <c r="I15019" s="8"/>
      <c r="J15019" t="s">
        <v>803</v>
      </c>
      <c r="L15019">
        <v>15</v>
      </c>
      <c r="M15019">
        <v>10</v>
      </c>
      <c r="N15019">
        <v>5</v>
      </c>
      <c r="P15019">
        <v>0</v>
      </c>
    </row>
    <row r="15020" spans="1:16" x14ac:dyDescent="0.25">
      <c r="A15020">
        <v>2018</v>
      </c>
      <c r="B15020" s="6" t="s">
        <v>52</v>
      </c>
      <c r="G15020">
        <v>30</v>
      </c>
      <c r="I15020" s="8"/>
      <c r="J15020" t="s">
        <v>807</v>
      </c>
      <c r="L15020">
        <v>20</v>
      </c>
      <c r="M15020">
        <v>15</v>
      </c>
      <c r="N15020">
        <v>0</v>
      </c>
      <c r="P15020">
        <v>0</v>
      </c>
    </row>
    <row r="15021" spans="1:16" x14ac:dyDescent="0.25">
      <c r="A15021">
        <v>2018</v>
      </c>
      <c r="B15021" s="6" t="s">
        <v>52</v>
      </c>
      <c r="G15021">
        <v>40</v>
      </c>
      <c r="I15021" s="8"/>
      <c r="J15021" t="s">
        <v>818</v>
      </c>
      <c r="L15021">
        <v>15</v>
      </c>
      <c r="M15021">
        <v>15</v>
      </c>
      <c r="N15021">
        <v>0</v>
      </c>
      <c r="P15021">
        <v>0</v>
      </c>
    </row>
    <row r="15022" spans="1:16" x14ac:dyDescent="0.25">
      <c r="A15022">
        <v>2018</v>
      </c>
      <c r="B15022" s="6" t="s">
        <v>52</v>
      </c>
      <c r="G15022">
        <v>50</v>
      </c>
      <c r="I15022" s="8"/>
      <c r="J15022" t="s">
        <v>846</v>
      </c>
      <c r="L15022">
        <v>35</v>
      </c>
      <c r="M15022">
        <v>5</v>
      </c>
      <c r="N15022">
        <v>0</v>
      </c>
      <c r="P15022">
        <v>10</v>
      </c>
    </row>
    <row r="15023" spans="1:16" x14ac:dyDescent="0.25">
      <c r="A15023">
        <v>2018</v>
      </c>
      <c r="B15023" s="6" t="s">
        <v>52</v>
      </c>
      <c r="G15023">
        <v>60</v>
      </c>
      <c r="I15023" s="8"/>
      <c r="J15023" t="s">
        <v>856</v>
      </c>
      <c r="L15023">
        <v>25</v>
      </c>
      <c r="M15023">
        <v>45</v>
      </c>
      <c r="N15023">
        <v>0</v>
      </c>
      <c r="P15023">
        <v>70</v>
      </c>
    </row>
    <row r="15024" spans="1:16" x14ac:dyDescent="0.25">
      <c r="A15024">
        <v>2018</v>
      </c>
      <c r="B15024" s="6" t="s">
        <v>52</v>
      </c>
      <c r="G15024">
        <v>70</v>
      </c>
      <c r="I15024" s="8"/>
    </row>
    <row r="15025" spans="1:16" x14ac:dyDescent="0.25">
      <c r="A15025">
        <v>2018</v>
      </c>
      <c r="B15025" s="6" t="s">
        <v>52</v>
      </c>
      <c r="G15025">
        <v>80</v>
      </c>
      <c r="I15025" s="8"/>
    </row>
    <row r="15026" spans="1:16" x14ac:dyDescent="0.25">
      <c r="A15026">
        <v>2018</v>
      </c>
      <c r="B15026" s="6" t="s">
        <v>52</v>
      </c>
      <c r="G15026">
        <v>90</v>
      </c>
      <c r="I15026" s="8"/>
    </row>
    <row r="15027" spans="1:16" x14ac:dyDescent="0.25">
      <c r="A15027">
        <v>2018</v>
      </c>
      <c r="B15027" s="6" t="s">
        <v>42</v>
      </c>
      <c r="E15027">
        <v>1</v>
      </c>
      <c r="G15027">
        <v>100</v>
      </c>
      <c r="I15027" s="8">
        <v>18.100000000000001</v>
      </c>
      <c r="J15027" t="s">
        <v>803</v>
      </c>
      <c r="L15027">
        <v>25</v>
      </c>
      <c r="M15027">
        <v>15</v>
      </c>
      <c r="N15027">
        <v>0</v>
      </c>
      <c r="P15027">
        <v>15</v>
      </c>
    </row>
    <row r="15028" spans="1:16" x14ac:dyDescent="0.25">
      <c r="A15028">
        <v>2018</v>
      </c>
      <c r="B15028" s="6" t="s">
        <v>42</v>
      </c>
      <c r="I15028" s="8"/>
      <c r="J15028" t="s">
        <v>799</v>
      </c>
      <c r="L15028">
        <v>20</v>
      </c>
      <c r="M15028">
        <v>5</v>
      </c>
      <c r="N15028">
        <v>0</v>
      </c>
      <c r="P15028">
        <v>10</v>
      </c>
    </row>
    <row r="15029" spans="1:16" x14ac:dyDescent="0.25">
      <c r="A15029">
        <v>2018</v>
      </c>
      <c r="B15029" s="6" t="s">
        <v>42</v>
      </c>
      <c r="G15029">
        <v>47</v>
      </c>
      <c r="I15029" s="8"/>
      <c r="J15029" t="s">
        <v>846</v>
      </c>
      <c r="L15029">
        <v>20</v>
      </c>
      <c r="M15029">
        <v>50</v>
      </c>
      <c r="N15029">
        <v>0</v>
      </c>
      <c r="P15029">
        <v>30</v>
      </c>
    </row>
    <row r="15030" spans="1:16" x14ac:dyDescent="0.25">
      <c r="A15030">
        <v>2018</v>
      </c>
      <c r="B15030" s="6" t="s">
        <v>42</v>
      </c>
      <c r="G15030">
        <v>20</v>
      </c>
      <c r="I15030" s="8"/>
      <c r="J15030" t="s">
        <v>807</v>
      </c>
      <c r="L15030">
        <v>20</v>
      </c>
      <c r="M15030">
        <v>20</v>
      </c>
      <c r="N15030">
        <v>0</v>
      </c>
      <c r="P15030">
        <v>0</v>
      </c>
    </row>
    <row r="15031" spans="1:16" x14ac:dyDescent="0.25">
      <c r="A15031">
        <v>2018</v>
      </c>
      <c r="B15031" s="6" t="s">
        <v>42</v>
      </c>
      <c r="G15031">
        <v>25</v>
      </c>
      <c r="I15031" s="8"/>
      <c r="J15031" t="s">
        <v>803</v>
      </c>
      <c r="L15031">
        <v>12</v>
      </c>
      <c r="M15031">
        <v>5</v>
      </c>
      <c r="N15031">
        <v>0</v>
      </c>
      <c r="P15031">
        <v>20</v>
      </c>
    </row>
    <row r="15032" spans="1:16" x14ac:dyDescent="0.25">
      <c r="A15032">
        <v>2018</v>
      </c>
      <c r="B15032" s="6" t="s">
        <v>42</v>
      </c>
      <c r="G15032">
        <v>15</v>
      </c>
      <c r="I15032" s="8"/>
      <c r="J15032" t="s">
        <v>803</v>
      </c>
      <c r="L15032">
        <v>25</v>
      </c>
      <c r="M15032">
        <v>20</v>
      </c>
      <c r="N15032">
        <v>0</v>
      </c>
      <c r="P15032">
        <v>0</v>
      </c>
    </row>
    <row r="15033" spans="1:16" x14ac:dyDescent="0.25">
      <c r="A15033">
        <v>2018</v>
      </c>
      <c r="B15033" s="6" t="s">
        <v>42</v>
      </c>
      <c r="G15033">
        <v>27</v>
      </c>
      <c r="I15033" s="8"/>
      <c r="J15033" t="s">
        <v>829</v>
      </c>
      <c r="L15033">
        <v>12</v>
      </c>
      <c r="M15033">
        <v>2</v>
      </c>
      <c r="N15033">
        <v>0</v>
      </c>
      <c r="P15033">
        <v>0</v>
      </c>
    </row>
    <row r="15034" spans="1:16" x14ac:dyDescent="0.25">
      <c r="A15034">
        <v>2018</v>
      </c>
      <c r="B15034" s="6" t="s">
        <v>42</v>
      </c>
      <c r="G15034">
        <v>12</v>
      </c>
      <c r="I15034" s="8"/>
      <c r="J15034" t="s">
        <v>803</v>
      </c>
      <c r="L15034">
        <v>30</v>
      </c>
      <c r="M15034">
        <v>5</v>
      </c>
      <c r="N15034">
        <v>0</v>
      </c>
      <c r="P15034">
        <v>25</v>
      </c>
    </row>
    <row r="15035" spans="1:16" x14ac:dyDescent="0.25">
      <c r="A15035">
        <v>2018</v>
      </c>
      <c r="B15035" s="6" t="s">
        <v>42</v>
      </c>
      <c r="G15035">
        <v>35</v>
      </c>
      <c r="I15035" s="8"/>
      <c r="J15035" t="s">
        <v>806</v>
      </c>
      <c r="L15035">
        <v>30</v>
      </c>
      <c r="M15035">
        <v>10</v>
      </c>
      <c r="N15035">
        <v>0</v>
      </c>
      <c r="P15035">
        <v>10</v>
      </c>
    </row>
    <row r="15036" spans="1:16" x14ac:dyDescent="0.25">
      <c r="A15036">
        <v>2018</v>
      </c>
      <c r="B15036" s="6" t="s">
        <v>42</v>
      </c>
      <c r="I15036" s="8"/>
      <c r="J15036" t="s">
        <v>935</v>
      </c>
      <c r="L15036">
        <v>35</v>
      </c>
      <c r="M15036">
        <v>20</v>
      </c>
      <c r="N15036">
        <v>0</v>
      </c>
      <c r="P15036">
        <v>5</v>
      </c>
    </row>
    <row r="15037" spans="1:16" x14ac:dyDescent="0.25">
      <c r="A15037">
        <v>2018</v>
      </c>
      <c r="B15037" s="6" t="s">
        <v>42</v>
      </c>
      <c r="E15037">
        <v>2</v>
      </c>
      <c r="I15037" s="8">
        <v>23.2</v>
      </c>
      <c r="J15037" t="s">
        <v>807</v>
      </c>
      <c r="L15037">
        <v>30</v>
      </c>
      <c r="M15037">
        <v>10</v>
      </c>
      <c r="N15037">
        <v>0</v>
      </c>
      <c r="P15037">
        <v>10</v>
      </c>
    </row>
    <row r="15038" spans="1:16" x14ac:dyDescent="0.25">
      <c r="A15038">
        <v>2018</v>
      </c>
      <c r="B15038" s="6" t="s">
        <v>42</v>
      </c>
      <c r="I15038" s="8"/>
      <c r="J15038" t="s">
        <v>806</v>
      </c>
      <c r="L15038">
        <v>30</v>
      </c>
      <c r="M15038">
        <v>30</v>
      </c>
      <c r="N15038">
        <v>0</v>
      </c>
      <c r="P15038">
        <v>40</v>
      </c>
    </row>
    <row r="15039" spans="1:16" x14ac:dyDescent="0.25">
      <c r="A15039">
        <v>2018</v>
      </c>
      <c r="B15039" s="6" t="s">
        <v>42</v>
      </c>
      <c r="G15039">
        <v>32</v>
      </c>
      <c r="I15039" s="8"/>
      <c r="J15039" t="s">
        <v>935</v>
      </c>
      <c r="L15039">
        <v>50</v>
      </c>
      <c r="M15039">
        <v>25</v>
      </c>
      <c r="N15039">
        <v>0</v>
      </c>
      <c r="P15039">
        <v>0</v>
      </c>
    </row>
    <row r="15040" spans="1:16" x14ac:dyDescent="0.25">
      <c r="A15040">
        <v>2018</v>
      </c>
      <c r="B15040" s="6" t="s">
        <v>42</v>
      </c>
      <c r="G15040">
        <v>50</v>
      </c>
      <c r="I15040" s="8"/>
      <c r="J15040" t="s">
        <v>803</v>
      </c>
      <c r="L15040">
        <v>20</v>
      </c>
      <c r="M15040">
        <v>5</v>
      </c>
      <c r="N15040">
        <v>0</v>
      </c>
      <c r="P15040">
        <v>5</v>
      </c>
    </row>
    <row r="15041" spans="1:16" x14ac:dyDescent="0.25">
      <c r="A15041">
        <v>2018</v>
      </c>
      <c r="B15041" s="6" t="s">
        <v>42</v>
      </c>
      <c r="G15041">
        <v>40</v>
      </c>
      <c r="I15041" s="8"/>
      <c r="J15041" t="s">
        <v>807</v>
      </c>
      <c r="L15041">
        <v>25</v>
      </c>
      <c r="M15041">
        <v>10</v>
      </c>
      <c r="N15041">
        <v>0</v>
      </c>
      <c r="P15041">
        <v>5</v>
      </c>
    </row>
    <row r="15042" spans="1:16" x14ac:dyDescent="0.25">
      <c r="A15042">
        <v>2018</v>
      </c>
      <c r="B15042" s="6" t="s">
        <v>42</v>
      </c>
      <c r="G15042">
        <v>60</v>
      </c>
      <c r="I15042" s="8"/>
      <c r="J15042" t="s">
        <v>822</v>
      </c>
      <c r="L15042">
        <v>20</v>
      </c>
      <c r="M15042">
        <v>5</v>
      </c>
      <c r="N15042">
        <v>0</v>
      </c>
      <c r="P15042">
        <v>10</v>
      </c>
    </row>
    <row r="15043" spans="1:16" x14ac:dyDescent="0.25">
      <c r="A15043">
        <v>2018</v>
      </c>
      <c r="B15043" s="6" t="s">
        <v>42</v>
      </c>
      <c r="G15043">
        <v>20</v>
      </c>
      <c r="I15043" s="8"/>
      <c r="J15043" t="s">
        <v>846</v>
      </c>
      <c r="L15043">
        <v>30</v>
      </c>
      <c r="M15043">
        <v>30</v>
      </c>
      <c r="N15043">
        <v>0</v>
      </c>
      <c r="P15043">
        <v>5</v>
      </c>
    </row>
    <row r="15044" spans="1:16" x14ac:dyDescent="0.25">
      <c r="A15044">
        <v>2018</v>
      </c>
      <c r="B15044" s="6" t="s">
        <v>42</v>
      </c>
      <c r="G15044">
        <v>30</v>
      </c>
      <c r="I15044" s="8"/>
      <c r="J15044" t="s">
        <v>935</v>
      </c>
      <c r="L15044">
        <v>50</v>
      </c>
      <c r="M15044">
        <v>10</v>
      </c>
      <c r="N15044">
        <v>0</v>
      </c>
      <c r="P15044">
        <v>5</v>
      </c>
    </row>
    <row r="15045" spans="1:16" x14ac:dyDescent="0.25">
      <c r="A15045">
        <v>2018</v>
      </c>
      <c r="B15045" s="6" t="s">
        <v>42</v>
      </c>
      <c r="I15045" s="8"/>
      <c r="J15045" t="s">
        <v>806</v>
      </c>
      <c r="L15045">
        <v>30</v>
      </c>
      <c r="M15045">
        <v>15</v>
      </c>
      <c r="N15045">
        <v>0</v>
      </c>
      <c r="P15045">
        <v>10</v>
      </c>
    </row>
    <row r="15046" spans="1:16" x14ac:dyDescent="0.25">
      <c r="A15046">
        <v>2018</v>
      </c>
      <c r="B15046" s="6" t="s">
        <v>42</v>
      </c>
      <c r="E15046">
        <v>3</v>
      </c>
      <c r="I15046" s="8">
        <v>33.299999999999997</v>
      </c>
      <c r="J15046" t="s">
        <v>803</v>
      </c>
      <c r="L15046">
        <v>40</v>
      </c>
      <c r="M15046">
        <v>15</v>
      </c>
      <c r="N15046">
        <v>0</v>
      </c>
      <c r="P15046">
        <v>40</v>
      </c>
    </row>
    <row r="15047" spans="1:16" x14ac:dyDescent="0.25">
      <c r="A15047">
        <v>2018</v>
      </c>
      <c r="B15047" s="6" t="s">
        <v>42</v>
      </c>
      <c r="I15047" s="8"/>
      <c r="J15047" t="s">
        <v>935</v>
      </c>
      <c r="L15047">
        <v>40</v>
      </c>
      <c r="M15047">
        <v>10</v>
      </c>
      <c r="N15047">
        <v>0</v>
      </c>
      <c r="P15047">
        <v>20</v>
      </c>
    </row>
    <row r="15048" spans="1:16" x14ac:dyDescent="0.25">
      <c r="A15048">
        <v>2018</v>
      </c>
      <c r="B15048" s="6" t="s">
        <v>42</v>
      </c>
      <c r="G15048">
        <v>80</v>
      </c>
      <c r="I15048" s="8"/>
      <c r="J15048" t="s">
        <v>806</v>
      </c>
      <c r="L15048">
        <v>30</v>
      </c>
      <c r="M15048">
        <v>10</v>
      </c>
      <c r="N15048">
        <v>0</v>
      </c>
      <c r="P15048">
        <v>10</v>
      </c>
    </row>
    <row r="15049" spans="1:16" x14ac:dyDescent="0.25">
      <c r="A15049">
        <v>2018</v>
      </c>
      <c r="B15049" s="6" t="s">
        <v>42</v>
      </c>
      <c r="G15049">
        <v>80</v>
      </c>
      <c r="I15049" s="8"/>
      <c r="J15049" t="s">
        <v>803</v>
      </c>
      <c r="L15049">
        <v>20</v>
      </c>
      <c r="M15049">
        <v>10</v>
      </c>
      <c r="N15049">
        <v>0</v>
      </c>
      <c r="P15049">
        <v>0</v>
      </c>
    </row>
    <row r="15050" spans="1:16" x14ac:dyDescent="0.25">
      <c r="A15050">
        <v>2018</v>
      </c>
      <c r="B15050" s="6" t="s">
        <v>42</v>
      </c>
      <c r="G15050">
        <v>50</v>
      </c>
      <c r="I15050" s="8"/>
      <c r="J15050" t="s">
        <v>803</v>
      </c>
      <c r="L15050">
        <v>20</v>
      </c>
      <c r="M15050">
        <v>10</v>
      </c>
      <c r="N15050">
        <v>0</v>
      </c>
      <c r="P15050">
        <v>0</v>
      </c>
    </row>
    <row r="15051" spans="1:16" x14ac:dyDescent="0.25">
      <c r="A15051">
        <v>2018</v>
      </c>
      <c r="B15051" s="6" t="s">
        <v>42</v>
      </c>
      <c r="G15051">
        <v>30</v>
      </c>
      <c r="I15051" s="8"/>
      <c r="J15051" t="s">
        <v>803</v>
      </c>
      <c r="L15051">
        <v>20</v>
      </c>
      <c r="M15051">
        <v>10</v>
      </c>
      <c r="N15051">
        <v>0</v>
      </c>
      <c r="P15051">
        <v>5</v>
      </c>
    </row>
    <row r="15052" spans="1:16" x14ac:dyDescent="0.25">
      <c r="A15052">
        <v>2018</v>
      </c>
      <c r="B15052" s="6" t="s">
        <v>42</v>
      </c>
      <c r="G15052">
        <v>10</v>
      </c>
      <c r="I15052" s="8"/>
      <c r="J15052" t="s">
        <v>856</v>
      </c>
      <c r="L15052">
        <v>30</v>
      </c>
      <c r="M15052">
        <v>70</v>
      </c>
      <c r="N15052">
        <v>0</v>
      </c>
      <c r="P15052">
        <v>20</v>
      </c>
    </row>
    <row r="15053" spans="1:16" x14ac:dyDescent="0.25">
      <c r="A15053">
        <v>2018</v>
      </c>
      <c r="B15053" s="6" t="s">
        <v>42</v>
      </c>
      <c r="G15053">
        <v>43</v>
      </c>
      <c r="I15053" s="8"/>
      <c r="J15053" t="s">
        <v>935</v>
      </c>
      <c r="L15053">
        <v>50</v>
      </c>
      <c r="M15053">
        <v>20</v>
      </c>
      <c r="N15053">
        <v>0</v>
      </c>
      <c r="P15053">
        <v>50</v>
      </c>
    </row>
    <row r="15054" spans="1:16" x14ac:dyDescent="0.25">
      <c r="A15054">
        <v>2018</v>
      </c>
      <c r="B15054" s="6" t="s">
        <v>42</v>
      </c>
      <c r="G15054">
        <v>40</v>
      </c>
      <c r="I15054" s="8"/>
      <c r="J15054" t="s">
        <v>799</v>
      </c>
      <c r="L15054">
        <v>20</v>
      </c>
      <c r="M15054">
        <v>5</v>
      </c>
      <c r="N15054">
        <v>0</v>
      </c>
      <c r="P15054">
        <v>0</v>
      </c>
    </row>
    <row r="15055" spans="1:16" x14ac:dyDescent="0.25">
      <c r="A15055">
        <v>2018</v>
      </c>
      <c r="B15055" s="6" t="s">
        <v>42</v>
      </c>
      <c r="I15055" s="8"/>
      <c r="J15055" t="s">
        <v>806</v>
      </c>
      <c r="L15055">
        <v>30</v>
      </c>
      <c r="M15055">
        <v>10</v>
      </c>
      <c r="N15055">
        <v>0</v>
      </c>
      <c r="P15055">
        <v>10</v>
      </c>
    </row>
    <row r="15056" spans="1:16" x14ac:dyDescent="0.25">
      <c r="A15056">
        <v>2018</v>
      </c>
      <c r="B15056" s="6" t="s">
        <v>42</v>
      </c>
      <c r="I15056" s="8"/>
      <c r="J15056" t="s">
        <v>807</v>
      </c>
      <c r="L15056">
        <v>40</v>
      </c>
      <c r="M15056">
        <v>10</v>
      </c>
      <c r="N15056">
        <v>0</v>
      </c>
      <c r="P15056">
        <v>20</v>
      </c>
    </row>
    <row r="15057" spans="1:21" x14ac:dyDescent="0.25">
      <c r="A15057">
        <v>2018</v>
      </c>
      <c r="B15057" s="6" t="s">
        <v>42</v>
      </c>
      <c r="I15057" s="8"/>
      <c r="J15057" t="s">
        <v>803</v>
      </c>
      <c r="L15057">
        <v>10</v>
      </c>
      <c r="M15057">
        <v>5</v>
      </c>
      <c r="N15057">
        <v>0</v>
      </c>
      <c r="P15057">
        <v>10</v>
      </c>
    </row>
    <row r="15058" spans="1:21" x14ac:dyDescent="0.25">
      <c r="A15058">
        <v>2018</v>
      </c>
      <c r="B15058" s="6" t="s">
        <v>42</v>
      </c>
      <c r="I15058" s="8"/>
      <c r="J15058" t="s">
        <v>803</v>
      </c>
      <c r="L15058">
        <v>10</v>
      </c>
      <c r="M15058">
        <v>10</v>
      </c>
      <c r="N15058">
        <v>0</v>
      </c>
      <c r="P15058">
        <v>10</v>
      </c>
    </row>
    <row r="15059" spans="1:21" x14ac:dyDescent="0.25">
      <c r="A15059">
        <v>2018</v>
      </c>
      <c r="B15059" s="6" t="s">
        <v>42</v>
      </c>
      <c r="I15059" s="8"/>
      <c r="J15059" t="s">
        <v>799</v>
      </c>
      <c r="L15059">
        <v>30</v>
      </c>
      <c r="M15059">
        <v>30</v>
      </c>
      <c r="N15059">
        <v>0</v>
      </c>
      <c r="P15059">
        <v>10</v>
      </c>
    </row>
    <row r="15060" spans="1:21" x14ac:dyDescent="0.25">
      <c r="A15060">
        <v>2018</v>
      </c>
      <c r="B15060" s="6" t="s">
        <v>42</v>
      </c>
      <c r="I15060" s="8"/>
      <c r="J15060" t="s">
        <v>815</v>
      </c>
      <c r="L15060">
        <v>25</v>
      </c>
      <c r="M15060">
        <v>20</v>
      </c>
      <c r="N15060">
        <v>0</v>
      </c>
      <c r="P15060">
        <v>0</v>
      </c>
    </row>
    <row r="15061" spans="1:21" x14ac:dyDescent="0.25">
      <c r="A15061">
        <v>2018</v>
      </c>
      <c r="B15061" s="6" t="s">
        <v>42</v>
      </c>
      <c r="I15061" s="8"/>
      <c r="J15061" t="s">
        <v>815</v>
      </c>
      <c r="L15061">
        <v>20</v>
      </c>
      <c r="M15061">
        <v>40</v>
      </c>
      <c r="N15061">
        <v>0</v>
      </c>
      <c r="P15061">
        <v>0</v>
      </c>
    </row>
    <row r="15062" spans="1:21" x14ac:dyDescent="0.25">
      <c r="A15062">
        <v>2018</v>
      </c>
      <c r="B15062" s="6" t="s">
        <v>42</v>
      </c>
      <c r="E15062">
        <v>4</v>
      </c>
      <c r="I15062" s="8">
        <v>26.6</v>
      </c>
      <c r="J15062" t="s">
        <v>803</v>
      </c>
      <c r="L15062">
        <v>10</v>
      </c>
      <c r="M15062">
        <v>10</v>
      </c>
      <c r="N15062">
        <v>0</v>
      </c>
      <c r="P15062">
        <v>60</v>
      </c>
    </row>
    <row r="15063" spans="1:21" x14ac:dyDescent="0.25">
      <c r="A15063">
        <v>2018</v>
      </c>
      <c r="B15063" s="6" t="s">
        <v>42</v>
      </c>
      <c r="I15063" s="8"/>
      <c r="J15063" t="s">
        <v>807</v>
      </c>
      <c r="L15063">
        <v>20</v>
      </c>
      <c r="M15063">
        <v>5</v>
      </c>
      <c r="N15063">
        <v>0</v>
      </c>
      <c r="P15063">
        <v>0</v>
      </c>
    </row>
    <row r="15064" spans="1:21" x14ac:dyDescent="0.25">
      <c r="A15064">
        <v>2018</v>
      </c>
      <c r="B15064" s="6" t="s">
        <v>42</v>
      </c>
      <c r="G15064">
        <v>38</v>
      </c>
      <c r="I15064" s="8"/>
      <c r="J15064" t="s">
        <v>935</v>
      </c>
      <c r="L15064">
        <v>40</v>
      </c>
      <c r="M15064">
        <v>25</v>
      </c>
      <c r="N15064">
        <v>0</v>
      </c>
      <c r="P15064">
        <v>15</v>
      </c>
    </row>
    <row r="15065" spans="1:21" x14ac:dyDescent="0.25">
      <c r="A15065">
        <v>2018</v>
      </c>
      <c r="B15065" s="6" t="s">
        <v>42</v>
      </c>
      <c r="G15065">
        <v>8</v>
      </c>
      <c r="I15065" s="8"/>
      <c r="J15065" t="s">
        <v>799</v>
      </c>
      <c r="L15065">
        <v>30</v>
      </c>
      <c r="M15065">
        <v>10</v>
      </c>
      <c r="N15065">
        <v>0</v>
      </c>
      <c r="P15065">
        <v>0</v>
      </c>
    </row>
    <row r="15066" spans="1:21" x14ac:dyDescent="0.25">
      <c r="A15066">
        <v>2018</v>
      </c>
      <c r="B15066" s="6" t="s">
        <v>42</v>
      </c>
      <c r="G15066">
        <v>120</v>
      </c>
      <c r="I15066" s="8"/>
      <c r="J15066" t="s">
        <v>846</v>
      </c>
      <c r="L15066">
        <v>80</v>
      </c>
      <c r="M15066">
        <v>30</v>
      </c>
      <c r="N15066">
        <v>0</v>
      </c>
      <c r="P15066">
        <v>30</v>
      </c>
    </row>
    <row r="15067" spans="1:21" x14ac:dyDescent="0.25">
      <c r="A15067">
        <v>2018</v>
      </c>
      <c r="B15067" s="6" t="s">
        <v>42</v>
      </c>
      <c r="G15067">
        <v>40</v>
      </c>
      <c r="I15067" s="8"/>
      <c r="J15067" t="s">
        <v>807</v>
      </c>
      <c r="L15067">
        <v>80</v>
      </c>
      <c r="M15067">
        <v>20</v>
      </c>
      <c r="N15067">
        <v>0</v>
      </c>
      <c r="P15067">
        <v>40</v>
      </c>
    </row>
    <row r="15068" spans="1:21" x14ac:dyDescent="0.25">
      <c r="A15068">
        <v>2018</v>
      </c>
      <c r="B15068" s="6" t="s">
        <v>42</v>
      </c>
      <c r="G15068">
        <v>40</v>
      </c>
      <c r="I15068" s="8"/>
      <c r="J15068" t="s">
        <v>807</v>
      </c>
      <c r="L15068">
        <v>20</v>
      </c>
      <c r="M15068">
        <v>10</v>
      </c>
      <c r="N15068">
        <v>0</v>
      </c>
      <c r="P15068">
        <v>10</v>
      </c>
      <c r="U15068">
        <f>SUM(W15068:AQ15068)</f>
        <v>0</v>
      </c>
    </row>
    <row r="15069" spans="1:21" x14ac:dyDescent="0.25">
      <c r="A15069">
        <v>2018</v>
      </c>
      <c r="B15069" s="6" t="s">
        <v>42</v>
      </c>
      <c r="G15069">
        <v>20</v>
      </c>
      <c r="I15069" s="8"/>
      <c r="J15069" t="s">
        <v>935</v>
      </c>
      <c r="L15069">
        <v>50</v>
      </c>
      <c r="M15069">
        <v>40</v>
      </c>
      <c r="N15069">
        <v>0</v>
      </c>
      <c r="P15069">
        <v>15</v>
      </c>
    </row>
    <row r="15070" spans="1:21" x14ac:dyDescent="0.25">
      <c r="A15070">
        <v>2018</v>
      </c>
      <c r="B15070" s="6" t="s">
        <v>42</v>
      </c>
      <c r="I15070" s="8"/>
      <c r="J15070" t="s">
        <v>803</v>
      </c>
      <c r="L15070">
        <v>30</v>
      </c>
      <c r="M15070">
        <v>15</v>
      </c>
      <c r="N15070">
        <v>0</v>
      </c>
      <c r="P15070">
        <v>0</v>
      </c>
    </row>
    <row r="15071" spans="1:21" x14ac:dyDescent="0.25">
      <c r="A15071">
        <v>2018</v>
      </c>
      <c r="B15071" s="6" t="s">
        <v>42</v>
      </c>
      <c r="I15071" s="8"/>
      <c r="J15071" t="s">
        <v>807</v>
      </c>
      <c r="L15071">
        <v>40</v>
      </c>
      <c r="M15071">
        <v>10</v>
      </c>
      <c r="N15071">
        <v>0</v>
      </c>
      <c r="P15071">
        <v>0</v>
      </c>
    </row>
    <row r="15072" spans="1:21" x14ac:dyDescent="0.25">
      <c r="A15072">
        <v>2018</v>
      </c>
      <c r="B15072" s="6" t="s">
        <v>42</v>
      </c>
      <c r="E15072">
        <v>5</v>
      </c>
      <c r="I15072" s="8">
        <v>5</v>
      </c>
      <c r="J15072" t="s">
        <v>803</v>
      </c>
      <c r="L15072">
        <v>15</v>
      </c>
      <c r="M15072">
        <v>10</v>
      </c>
      <c r="N15072">
        <v>0</v>
      </c>
      <c r="P15072">
        <v>45</v>
      </c>
    </row>
    <row r="15073" spans="1:16" x14ac:dyDescent="0.25">
      <c r="A15073">
        <v>2018</v>
      </c>
      <c r="B15073" s="6" t="s">
        <v>42</v>
      </c>
      <c r="I15073" s="8"/>
      <c r="J15073" t="s">
        <v>807</v>
      </c>
      <c r="L15073">
        <v>15</v>
      </c>
      <c r="M15073">
        <v>5</v>
      </c>
      <c r="N15073">
        <v>0</v>
      </c>
      <c r="P15073">
        <v>60</v>
      </c>
    </row>
    <row r="15074" spans="1:16" x14ac:dyDescent="0.25">
      <c r="A15074">
        <v>2018</v>
      </c>
      <c r="B15074" s="6" t="s">
        <v>42</v>
      </c>
      <c r="G15074">
        <v>1</v>
      </c>
      <c r="I15074" s="8"/>
      <c r="J15074" t="s">
        <v>803</v>
      </c>
      <c r="L15074">
        <v>10</v>
      </c>
      <c r="M15074">
        <v>10</v>
      </c>
      <c r="N15074">
        <v>0</v>
      </c>
      <c r="P15074">
        <v>5</v>
      </c>
    </row>
    <row r="15075" spans="1:16" x14ac:dyDescent="0.25">
      <c r="A15075">
        <v>2018</v>
      </c>
      <c r="B15075" s="6" t="s">
        <v>42</v>
      </c>
      <c r="G15075">
        <v>2</v>
      </c>
      <c r="I15075" s="8"/>
      <c r="J15075" t="s">
        <v>807</v>
      </c>
      <c r="L15075">
        <v>20</v>
      </c>
      <c r="M15075">
        <v>5</v>
      </c>
      <c r="N15075">
        <v>0</v>
      </c>
      <c r="P15075">
        <v>0</v>
      </c>
    </row>
    <row r="15076" spans="1:16" x14ac:dyDescent="0.25">
      <c r="A15076">
        <v>2018</v>
      </c>
      <c r="B15076" s="6" t="s">
        <v>42</v>
      </c>
      <c r="G15076">
        <v>2</v>
      </c>
      <c r="I15076" s="8"/>
      <c r="J15076" t="s">
        <v>803</v>
      </c>
      <c r="L15076">
        <v>10</v>
      </c>
      <c r="M15076">
        <v>15</v>
      </c>
      <c r="N15076">
        <v>0</v>
      </c>
      <c r="P15076">
        <v>5</v>
      </c>
    </row>
    <row r="15077" spans="1:16" x14ac:dyDescent="0.25">
      <c r="A15077">
        <v>2018</v>
      </c>
      <c r="B15077" s="6" t="s">
        <v>42</v>
      </c>
      <c r="I15077" s="8"/>
      <c r="J15077" t="s">
        <v>846</v>
      </c>
      <c r="L15077">
        <v>25</v>
      </c>
      <c r="M15077">
        <v>20</v>
      </c>
      <c r="N15077">
        <v>0</v>
      </c>
      <c r="P15077">
        <v>35</v>
      </c>
    </row>
    <row r="15078" spans="1:16" x14ac:dyDescent="0.25">
      <c r="A15078">
        <v>2018</v>
      </c>
      <c r="B15078" s="6" t="s">
        <v>42</v>
      </c>
      <c r="I15078" s="8"/>
      <c r="J15078" t="s">
        <v>799</v>
      </c>
      <c r="L15078">
        <v>15</v>
      </c>
      <c r="M15078">
        <v>15</v>
      </c>
      <c r="N15078">
        <v>0</v>
      </c>
      <c r="P15078">
        <v>10</v>
      </c>
    </row>
    <row r="15079" spans="1:16" x14ac:dyDescent="0.25">
      <c r="A15079">
        <v>2018</v>
      </c>
      <c r="B15079" s="6" t="s">
        <v>42</v>
      </c>
      <c r="E15079">
        <v>6</v>
      </c>
      <c r="I15079" s="8">
        <v>11</v>
      </c>
      <c r="J15079" t="s">
        <v>818</v>
      </c>
      <c r="L15079">
        <v>35</v>
      </c>
      <c r="M15079">
        <v>25</v>
      </c>
      <c r="N15079">
        <v>0</v>
      </c>
      <c r="P15079">
        <v>5</v>
      </c>
    </row>
    <row r="15080" spans="1:16" x14ac:dyDescent="0.25">
      <c r="A15080">
        <v>2018</v>
      </c>
      <c r="B15080" s="6" t="s">
        <v>42</v>
      </c>
      <c r="I15080" s="8"/>
      <c r="J15080" t="s">
        <v>807</v>
      </c>
      <c r="L15080">
        <v>20</v>
      </c>
      <c r="M15080">
        <v>15</v>
      </c>
      <c r="N15080">
        <v>0</v>
      </c>
      <c r="P15080">
        <v>10</v>
      </c>
    </row>
    <row r="15081" spans="1:16" x14ac:dyDescent="0.25">
      <c r="A15081">
        <v>2018</v>
      </c>
      <c r="B15081" s="6" t="s">
        <v>42</v>
      </c>
      <c r="G15081">
        <v>2</v>
      </c>
      <c r="I15081" s="8"/>
      <c r="J15081" t="s">
        <v>826</v>
      </c>
      <c r="L15081">
        <v>30</v>
      </c>
      <c r="M15081">
        <v>20</v>
      </c>
      <c r="N15081">
        <v>0</v>
      </c>
      <c r="P15081">
        <v>0</v>
      </c>
    </row>
    <row r="15082" spans="1:16" x14ac:dyDescent="0.25">
      <c r="A15082">
        <v>2018</v>
      </c>
      <c r="B15082" s="6" t="s">
        <v>42</v>
      </c>
      <c r="G15082">
        <v>1</v>
      </c>
      <c r="I15082" s="8"/>
      <c r="J15082" t="s">
        <v>819</v>
      </c>
      <c r="L15082">
        <v>35</v>
      </c>
      <c r="M15082">
        <v>40</v>
      </c>
      <c r="N15082">
        <v>0</v>
      </c>
      <c r="P15082">
        <v>30</v>
      </c>
    </row>
    <row r="15083" spans="1:16" x14ac:dyDescent="0.25">
      <c r="A15083">
        <v>2018</v>
      </c>
      <c r="B15083" s="6" t="s">
        <v>42</v>
      </c>
      <c r="G15083">
        <v>6</v>
      </c>
      <c r="I15083" s="8"/>
      <c r="J15083" t="s">
        <v>826</v>
      </c>
      <c r="L15083">
        <v>30</v>
      </c>
      <c r="M15083">
        <v>20</v>
      </c>
      <c r="N15083">
        <v>0</v>
      </c>
      <c r="P15083">
        <v>0</v>
      </c>
    </row>
    <row r="15084" spans="1:16" x14ac:dyDescent="0.25">
      <c r="A15084">
        <v>2018</v>
      </c>
      <c r="B15084" s="6" t="s">
        <v>42</v>
      </c>
      <c r="G15084">
        <v>2</v>
      </c>
      <c r="I15084" s="8"/>
      <c r="J15084" t="s">
        <v>826</v>
      </c>
      <c r="L15084">
        <v>30</v>
      </c>
      <c r="M15084">
        <v>30</v>
      </c>
      <c r="N15084">
        <v>0</v>
      </c>
      <c r="P15084">
        <v>5</v>
      </c>
    </row>
    <row r="15085" spans="1:16" x14ac:dyDescent="0.25">
      <c r="A15085">
        <v>2018</v>
      </c>
      <c r="B15085" s="6" t="s">
        <v>42</v>
      </c>
      <c r="E15085">
        <v>7</v>
      </c>
      <c r="I15085" s="8">
        <v>5</v>
      </c>
      <c r="J15085" t="s">
        <v>866</v>
      </c>
      <c r="L15085">
        <v>20</v>
      </c>
      <c r="M15085">
        <v>20</v>
      </c>
      <c r="N15085">
        <v>0</v>
      </c>
      <c r="P15085">
        <v>0</v>
      </c>
    </row>
    <row r="15086" spans="1:16" x14ac:dyDescent="0.25">
      <c r="A15086">
        <v>2018</v>
      </c>
      <c r="B15086" s="6" t="s">
        <v>42</v>
      </c>
      <c r="I15086" s="8"/>
      <c r="J15086" t="s">
        <v>803</v>
      </c>
      <c r="L15086">
        <v>10</v>
      </c>
      <c r="M15086">
        <v>5</v>
      </c>
      <c r="N15086">
        <v>0</v>
      </c>
      <c r="P15086">
        <v>0</v>
      </c>
    </row>
    <row r="15087" spans="1:16" x14ac:dyDescent="0.25">
      <c r="A15087">
        <v>2018</v>
      </c>
      <c r="B15087" s="6" t="s">
        <v>42</v>
      </c>
      <c r="G15087">
        <v>3</v>
      </c>
      <c r="I15087" s="8"/>
      <c r="J15087" t="s">
        <v>803</v>
      </c>
      <c r="L15087">
        <v>20</v>
      </c>
      <c r="M15087">
        <v>15</v>
      </c>
      <c r="N15087">
        <v>0</v>
      </c>
      <c r="P15087">
        <v>15</v>
      </c>
    </row>
    <row r="15088" spans="1:16" x14ac:dyDescent="0.25">
      <c r="A15088">
        <v>2018</v>
      </c>
      <c r="B15088" s="6" t="s">
        <v>42</v>
      </c>
      <c r="G15088">
        <v>1</v>
      </c>
      <c r="I15088" s="8"/>
      <c r="J15088" t="s">
        <v>826</v>
      </c>
      <c r="L15088">
        <v>40</v>
      </c>
      <c r="M15088">
        <v>25</v>
      </c>
      <c r="N15088">
        <v>0</v>
      </c>
      <c r="P15088">
        <v>5</v>
      </c>
    </row>
    <row r="15089" spans="1:16" x14ac:dyDescent="0.25">
      <c r="A15089">
        <v>2018</v>
      </c>
      <c r="B15089" s="6" t="s">
        <v>42</v>
      </c>
      <c r="G15089">
        <v>1</v>
      </c>
      <c r="I15089" s="8"/>
      <c r="J15089" t="s">
        <v>826</v>
      </c>
      <c r="L15089">
        <v>35</v>
      </c>
      <c r="M15089">
        <v>40</v>
      </c>
      <c r="N15089">
        <v>0</v>
      </c>
      <c r="P15089">
        <v>20</v>
      </c>
    </row>
    <row r="15090" spans="1:16" x14ac:dyDescent="0.25">
      <c r="A15090">
        <v>2018</v>
      </c>
      <c r="B15090" s="6" t="s">
        <v>42</v>
      </c>
      <c r="E15090">
        <v>8</v>
      </c>
      <c r="I15090" s="8">
        <v>10</v>
      </c>
      <c r="J15090" t="s">
        <v>826</v>
      </c>
      <c r="L15090">
        <v>30</v>
      </c>
      <c r="M15090">
        <v>20</v>
      </c>
      <c r="N15090">
        <v>0</v>
      </c>
    </row>
    <row r="15091" spans="1:16" x14ac:dyDescent="0.25">
      <c r="A15091">
        <v>2018</v>
      </c>
      <c r="B15091" s="6" t="s">
        <v>42</v>
      </c>
      <c r="I15091" s="8"/>
      <c r="J15091" t="s">
        <v>826</v>
      </c>
      <c r="L15091">
        <v>50</v>
      </c>
      <c r="M15091">
        <v>70</v>
      </c>
      <c r="N15091">
        <v>0</v>
      </c>
      <c r="P15091">
        <v>10</v>
      </c>
    </row>
    <row r="15092" spans="1:16" x14ac:dyDescent="0.25">
      <c r="A15092">
        <v>2018</v>
      </c>
      <c r="B15092" s="6" t="s">
        <v>42</v>
      </c>
      <c r="G15092">
        <v>10</v>
      </c>
      <c r="I15092" s="8"/>
      <c r="J15092" t="s">
        <v>826</v>
      </c>
      <c r="L15092">
        <v>40</v>
      </c>
      <c r="M15092">
        <v>30</v>
      </c>
      <c r="N15092">
        <v>0</v>
      </c>
      <c r="P15092">
        <v>5</v>
      </c>
    </row>
    <row r="15093" spans="1:16" x14ac:dyDescent="0.25">
      <c r="A15093">
        <v>2018</v>
      </c>
      <c r="B15093" s="6" t="s">
        <v>42</v>
      </c>
      <c r="G15093">
        <v>20</v>
      </c>
      <c r="I15093" s="8"/>
      <c r="J15093" t="s">
        <v>807</v>
      </c>
      <c r="L15093">
        <v>50</v>
      </c>
      <c r="M15093">
        <v>40</v>
      </c>
      <c r="N15093">
        <v>0</v>
      </c>
      <c r="P15093">
        <v>30</v>
      </c>
    </row>
    <row r="15094" spans="1:16" x14ac:dyDescent="0.25">
      <c r="A15094">
        <v>2018</v>
      </c>
      <c r="B15094" s="6" t="s">
        <v>42</v>
      </c>
      <c r="G15094">
        <v>30</v>
      </c>
      <c r="I15094" s="8"/>
      <c r="J15094" t="s">
        <v>846</v>
      </c>
      <c r="L15094">
        <v>100</v>
      </c>
      <c r="M15094">
        <v>60</v>
      </c>
      <c r="N15094">
        <v>0</v>
      </c>
      <c r="P15094">
        <v>5</v>
      </c>
    </row>
    <row r="15095" spans="1:16" x14ac:dyDescent="0.25">
      <c r="A15095">
        <v>2018</v>
      </c>
      <c r="B15095" s="6" t="s">
        <v>42</v>
      </c>
      <c r="G15095">
        <v>40</v>
      </c>
      <c r="I15095" s="8"/>
      <c r="J15095" t="s">
        <v>846</v>
      </c>
      <c r="L15095">
        <v>15</v>
      </c>
      <c r="M15095">
        <v>30</v>
      </c>
      <c r="N15095">
        <v>0</v>
      </c>
      <c r="P15095">
        <v>0</v>
      </c>
    </row>
    <row r="15096" spans="1:16" x14ac:dyDescent="0.25">
      <c r="A15096">
        <v>2018</v>
      </c>
      <c r="B15096" s="6" t="s">
        <v>42</v>
      </c>
      <c r="G15096">
        <v>50</v>
      </c>
      <c r="I15096" s="8"/>
      <c r="J15096" t="s">
        <v>803</v>
      </c>
      <c r="L15096">
        <v>25</v>
      </c>
      <c r="M15096">
        <v>10</v>
      </c>
      <c r="N15096">
        <v>0</v>
      </c>
      <c r="P15096">
        <v>0</v>
      </c>
    </row>
    <row r="15097" spans="1:16" x14ac:dyDescent="0.25">
      <c r="A15097">
        <v>2018</v>
      </c>
      <c r="B15097" s="6" t="s">
        <v>42</v>
      </c>
      <c r="G15097">
        <v>60</v>
      </c>
      <c r="I15097" s="8"/>
      <c r="J15097" t="s">
        <v>803</v>
      </c>
      <c r="L15097">
        <v>40</v>
      </c>
      <c r="M15097">
        <v>30</v>
      </c>
      <c r="N15097">
        <v>10</v>
      </c>
      <c r="P15097">
        <v>0</v>
      </c>
    </row>
    <row r="15098" spans="1:16" x14ac:dyDescent="0.25">
      <c r="A15098">
        <v>2018</v>
      </c>
      <c r="B15098" s="6" t="s">
        <v>42</v>
      </c>
      <c r="G15098">
        <v>70</v>
      </c>
      <c r="I15098" s="8"/>
      <c r="J15098" t="s">
        <v>807</v>
      </c>
      <c r="L15098">
        <v>15</v>
      </c>
      <c r="M15098">
        <v>10</v>
      </c>
      <c r="N15098">
        <v>0</v>
      </c>
      <c r="P15098">
        <v>0</v>
      </c>
    </row>
    <row r="15099" spans="1:16" x14ac:dyDescent="0.25">
      <c r="A15099">
        <v>2018</v>
      </c>
      <c r="B15099" s="6" t="s">
        <v>42</v>
      </c>
      <c r="G15099">
        <v>80</v>
      </c>
      <c r="I15099" s="8"/>
      <c r="J15099" t="s">
        <v>829</v>
      </c>
      <c r="L15099">
        <v>20</v>
      </c>
      <c r="M15099">
        <v>10</v>
      </c>
      <c r="N15099">
        <v>0</v>
      </c>
      <c r="P15099">
        <v>40</v>
      </c>
    </row>
    <row r="15100" spans="1:16" x14ac:dyDescent="0.25">
      <c r="A15100">
        <v>2018</v>
      </c>
      <c r="B15100" s="6" t="s">
        <v>42</v>
      </c>
      <c r="E15100">
        <v>9</v>
      </c>
      <c r="G15100">
        <v>90</v>
      </c>
      <c r="I15100" s="8">
        <v>10</v>
      </c>
      <c r="J15100" t="s">
        <v>803</v>
      </c>
      <c r="L15100">
        <v>30</v>
      </c>
      <c r="M15100">
        <v>10</v>
      </c>
      <c r="N15100">
        <v>5</v>
      </c>
      <c r="P15100">
        <v>0</v>
      </c>
    </row>
    <row r="15101" spans="1:16" x14ac:dyDescent="0.25">
      <c r="A15101">
        <v>2018</v>
      </c>
      <c r="B15101" s="6" t="s">
        <v>42</v>
      </c>
      <c r="G15101">
        <v>100</v>
      </c>
      <c r="I15101" s="8"/>
      <c r="J15101" t="s">
        <v>846</v>
      </c>
      <c r="L15101">
        <v>30</v>
      </c>
      <c r="M15101">
        <v>60</v>
      </c>
      <c r="N15101">
        <v>0</v>
      </c>
      <c r="P15101">
        <v>10</v>
      </c>
    </row>
    <row r="15102" spans="1:16" x14ac:dyDescent="0.25">
      <c r="A15102">
        <v>2018</v>
      </c>
      <c r="B15102" s="6" t="s">
        <v>42</v>
      </c>
      <c r="G15102">
        <v>10</v>
      </c>
      <c r="I15102" s="8"/>
      <c r="J15102" t="s">
        <v>803</v>
      </c>
      <c r="L15102">
        <v>15</v>
      </c>
      <c r="M15102">
        <v>15</v>
      </c>
      <c r="N15102">
        <v>0</v>
      </c>
      <c r="P15102">
        <v>0</v>
      </c>
    </row>
    <row r="15103" spans="1:16" x14ac:dyDescent="0.25">
      <c r="A15103">
        <v>2018</v>
      </c>
      <c r="B15103" s="6" t="s">
        <v>42</v>
      </c>
      <c r="G15103">
        <v>20</v>
      </c>
      <c r="I15103" s="8"/>
      <c r="J15103" t="s">
        <v>803</v>
      </c>
      <c r="L15103">
        <v>30</v>
      </c>
      <c r="M15103">
        <v>5</v>
      </c>
      <c r="N15103">
        <v>0</v>
      </c>
      <c r="P15103">
        <v>30</v>
      </c>
    </row>
    <row r="15104" spans="1:16" x14ac:dyDescent="0.25">
      <c r="A15104">
        <v>2018</v>
      </c>
      <c r="B15104" s="6" t="s">
        <v>42</v>
      </c>
      <c r="G15104">
        <v>30</v>
      </c>
      <c r="I15104" s="8"/>
      <c r="J15104" t="s">
        <v>819</v>
      </c>
      <c r="L15104">
        <v>20</v>
      </c>
      <c r="M15104">
        <v>20</v>
      </c>
      <c r="N15104">
        <v>0</v>
      </c>
      <c r="P15104">
        <v>0</v>
      </c>
    </row>
    <row r="15105" spans="1:21" x14ac:dyDescent="0.25">
      <c r="A15105">
        <v>2018</v>
      </c>
      <c r="B15105" s="6" t="s">
        <v>42</v>
      </c>
      <c r="G15105">
        <v>40</v>
      </c>
      <c r="I15105" s="8"/>
      <c r="J15105" t="s">
        <v>826</v>
      </c>
      <c r="L15105">
        <v>30</v>
      </c>
      <c r="M15105">
        <v>20</v>
      </c>
      <c r="N15105">
        <v>0</v>
      </c>
      <c r="P15105">
        <v>0</v>
      </c>
    </row>
    <row r="15106" spans="1:21" x14ac:dyDescent="0.25">
      <c r="A15106">
        <v>2018</v>
      </c>
      <c r="B15106" s="6" t="s">
        <v>42</v>
      </c>
      <c r="G15106">
        <v>50</v>
      </c>
      <c r="I15106" s="8"/>
      <c r="J15106" t="s">
        <v>807</v>
      </c>
      <c r="L15106">
        <v>110</v>
      </c>
      <c r="M15106">
        <v>40</v>
      </c>
      <c r="N15106">
        <v>0</v>
      </c>
      <c r="P15106">
        <v>60</v>
      </c>
    </row>
    <row r="15107" spans="1:21" x14ac:dyDescent="0.25">
      <c r="A15107">
        <v>2018</v>
      </c>
      <c r="B15107" s="6" t="s">
        <v>42</v>
      </c>
      <c r="G15107">
        <v>60</v>
      </c>
      <c r="I15107" s="8"/>
      <c r="J15107" t="s">
        <v>819</v>
      </c>
      <c r="L15107">
        <v>50</v>
      </c>
      <c r="M15107">
        <v>20</v>
      </c>
      <c r="N15107">
        <v>0</v>
      </c>
      <c r="P15107">
        <v>10</v>
      </c>
    </row>
    <row r="15108" spans="1:21" x14ac:dyDescent="0.25">
      <c r="A15108">
        <v>2018</v>
      </c>
      <c r="B15108" s="6" t="s">
        <v>42</v>
      </c>
      <c r="G15108">
        <v>70</v>
      </c>
      <c r="I15108" s="8"/>
      <c r="Q15108" t="s">
        <v>156</v>
      </c>
      <c r="U15108" t="s">
        <v>937</v>
      </c>
    </row>
    <row r="15109" spans="1:21" x14ac:dyDescent="0.25">
      <c r="A15109">
        <v>2018</v>
      </c>
      <c r="B15109" s="6" t="s">
        <v>42</v>
      </c>
      <c r="G15109">
        <v>80</v>
      </c>
      <c r="I15109" s="8"/>
    </row>
    <row r="15110" spans="1:21" x14ac:dyDescent="0.25">
      <c r="A15110">
        <v>2018</v>
      </c>
      <c r="B15110" s="6" t="s">
        <v>42</v>
      </c>
      <c r="E15110">
        <v>10</v>
      </c>
      <c r="G15110">
        <v>90</v>
      </c>
      <c r="I15110" s="8">
        <v>10</v>
      </c>
      <c r="J15110" t="s">
        <v>822</v>
      </c>
      <c r="L15110">
        <v>10</v>
      </c>
      <c r="M15110">
        <v>5</v>
      </c>
      <c r="N15110">
        <v>0</v>
      </c>
      <c r="P15110">
        <v>0</v>
      </c>
    </row>
    <row r="15111" spans="1:21" x14ac:dyDescent="0.25">
      <c r="A15111">
        <v>2018</v>
      </c>
      <c r="B15111" s="6" t="s">
        <v>42</v>
      </c>
      <c r="G15111">
        <v>100</v>
      </c>
      <c r="I15111" s="8"/>
      <c r="J15111" t="s">
        <v>829</v>
      </c>
      <c r="L15111">
        <v>5</v>
      </c>
      <c r="M15111">
        <v>10</v>
      </c>
      <c r="N15111">
        <v>0</v>
      </c>
      <c r="P15111">
        <v>0</v>
      </c>
    </row>
    <row r="15112" spans="1:21" x14ac:dyDescent="0.25">
      <c r="A15112">
        <v>2018</v>
      </c>
      <c r="B15112" s="6" t="s">
        <v>42</v>
      </c>
      <c r="G15112">
        <v>10</v>
      </c>
      <c r="I15112" s="8"/>
      <c r="J15112" t="s">
        <v>803</v>
      </c>
      <c r="L15112">
        <v>20</v>
      </c>
      <c r="M15112">
        <v>5</v>
      </c>
      <c r="N15112">
        <v>0</v>
      </c>
      <c r="P15112">
        <v>10</v>
      </c>
    </row>
    <row r="15113" spans="1:21" x14ac:dyDescent="0.25">
      <c r="A15113">
        <v>2018</v>
      </c>
      <c r="B15113" s="6" t="s">
        <v>42</v>
      </c>
      <c r="G15113">
        <v>20</v>
      </c>
      <c r="I15113" s="8"/>
      <c r="J15113" t="s">
        <v>819</v>
      </c>
      <c r="L15113">
        <v>20</v>
      </c>
      <c r="M15113">
        <v>20</v>
      </c>
      <c r="N15113">
        <v>0</v>
      </c>
      <c r="P15113">
        <v>10</v>
      </c>
    </row>
    <row r="15114" spans="1:21" x14ac:dyDescent="0.25">
      <c r="A15114">
        <v>2018</v>
      </c>
      <c r="B15114" s="6" t="s">
        <v>42</v>
      </c>
      <c r="G15114">
        <v>30</v>
      </c>
      <c r="I15114" s="8"/>
      <c r="J15114" t="s">
        <v>807</v>
      </c>
      <c r="L15114">
        <v>15</v>
      </c>
      <c r="M15114">
        <v>10</v>
      </c>
      <c r="N15114">
        <v>0</v>
      </c>
      <c r="P15114">
        <v>0</v>
      </c>
    </row>
    <row r="15115" spans="1:21" x14ac:dyDescent="0.25">
      <c r="A15115">
        <v>2018</v>
      </c>
      <c r="B15115" s="6" t="s">
        <v>42</v>
      </c>
      <c r="G15115">
        <v>40</v>
      </c>
      <c r="I15115" s="8"/>
      <c r="J15115" t="s">
        <v>803</v>
      </c>
      <c r="L15115">
        <v>25</v>
      </c>
      <c r="M15115">
        <v>5</v>
      </c>
      <c r="N15115">
        <v>0</v>
      </c>
      <c r="P15115">
        <v>5</v>
      </c>
      <c r="U15115" t="s">
        <v>938</v>
      </c>
    </row>
    <row r="15116" spans="1:21" x14ac:dyDescent="0.25">
      <c r="A15116">
        <v>2018</v>
      </c>
      <c r="B15116" s="6" t="s">
        <v>42</v>
      </c>
      <c r="G15116">
        <v>50</v>
      </c>
      <c r="I15116" s="8"/>
      <c r="J15116" t="s">
        <v>815</v>
      </c>
      <c r="L15116">
        <v>35</v>
      </c>
      <c r="M15116">
        <v>20</v>
      </c>
      <c r="N15116">
        <v>0</v>
      </c>
      <c r="P15116">
        <v>20</v>
      </c>
      <c r="S15116" t="s">
        <v>47</v>
      </c>
    </row>
    <row r="15117" spans="1:21" x14ac:dyDescent="0.25">
      <c r="A15117">
        <v>2018</v>
      </c>
      <c r="B15117" s="6" t="s">
        <v>42</v>
      </c>
      <c r="G15117">
        <v>60</v>
      </c>
      <c r="I15117" s="8"/>
      <c r="J15117" t="s">
        <v>846</v>
      </c>
      <c r="L15117">
        <v>40</v>
      </c>
      <c r="M15117">
        <v>20</v>
      </c>
      <c r="N15117">
        <v>0</v>
      </c>
      <c r="P15117">
        <v>100</v>
      </c>
    </row>
    <row r="15118" spans="1:21" x14ac:dyDescent="0.25">
      <c r="A15118">
        <v>2018</v>
      </c>
      <c r="B15118" s="6" t="s">
        <v>42</v>
      </c>
      <c r="G15118">
        <v>70</v>
      </c>
      <c r="I15118" s="8"/>
    </row>
    <row r="15119" spans="1:21" x14ac:dyDescent="0.25">
      <c r="A15119">
        <v>2018</v>
      </c>
      <c r="B15119" s="6" t="s">
        <v>42</v>
      </c>
      <c r="G15119">
        <v>80</v>
      </c>
      <c r="I15119" s="8"/>
      <c r="U15119" t="s">
        <v>933</v>
      </c>
    </row>
    <row r="15120" spans="1:21" x14ac:dyDescent="0.25">
      <c r="A15120">
        <v>2018</v>
      </c>
      <c r="B15120" s="6" t="s">
        <v>42</v>
      </c>
      <c r="E15120">
        <v>11</v>
      </c>
      <c r="G15120">
        <v>90</v>
      </c>
      <c r="I15120" s="8">
        <v>0</v>
      </c>
      <c r="J15120" t="s">
        <v>803</v>
      </c>
      <c r="L15120">
        <v>10</v>
      </c>
      <c r="M15120">
        <v>10</v>
      </c>
      <c r="N15120">
        <v>0</v>
      </c>
      <c r="P15120">
        <v>10</v>
      </c>
    </row>
    <row r="15121" spans="1:19" x14ac:dyDescent="0.25">
      <c r="A15121">
        <v>2018</v>
      </c>
      <c r="B15121" s="6" t="s">
        <v>42</v>
      </c>
      <c r="G15121">
        <v>100</v>
      </c>
      <c r="I15121" s="8"/>
      <c r="J15121" t="s">
        <v>826</v>
      </c>
      <c r="L15121">
        <v>40</v>
      </c>
      <c r="M15121">
        <v>60</v>
      </c>
      <c r="N15121">
        <v>0</v>
      </c>
      <c r="P15121">
        <v>40</v>
      </c>
    </row>
    <row r="15122" spans="1:19" x14ac:dyDescent="0.25">
      <c r="A15122">
        <v>2018</v>
      </c>
      <c r="B15122" s="6" t="s">
        <v>42</v>
      </c>
      <c r="G15122">
        <v>10</v>
      </c>
      <c r="I15122" s="8"/>
      <c r="J15122" t="s">
        <v>807</v>
      </c>
      <c r="L15122">
        <v>140</v>
      </c>
      <c r="M15122">
        <v>80</v>
      </c>
      <c r="N15122">
        <v>0</v>
      </c>
      <c r="P15122">
        <v>30</v>
      </c>
    </row>
    <row r="15123" spans="1:19" x14ac:dyDescent="0.25">
      <c r="A15123">
        <v>2018</v>
      </c>
      <c r="B15123" s="6" t="s">
        <v>42</v>
      </c>
      <c r="G15123">
        <v>20</v>
      </c>
      <c r="I15123" s="8"/>
      <c r="J15123" t="s">
        <v>807</v>
      </c>
      <c r="L15123">
        <v>20</v>
      </c>
      <c r="M15123">
        <v>5</v>
      </c>
      <c r="N15123">
        <v>0</v>
      </c>
      <c r="P15123">
        <v>0</v>
      </c>
    </row>
    <row r="15124" spans="1:19" x14ac:dyDescent="0.25">
      <c r="A15124">
        <v>2018</v>
      </c>
      <c r="B15124" s="6" t="s">
        <v>42</v>
      </c>
      <c r="G15124">
        <v>30</v>
      </c>
      <c r="I15124" s="8"/>
      <c r="J15124" t="s">
        <v>807</v>
      </c>
      <c r="L15124">
        <v>15</v>
      </c>
      <c r="M15124">
        <v>15</v>
      </c>
      <c r="N15124">
        <v>0</v>
      </c>
      <c r="P15124">
        <v>0</v>
      </c>
      <c r="S15124" t="s">
        <v>47</v>
      </c>
    </row>
    <row r="15125" spans="1:19" x14ac:dyDescent="0.25">
      <c r="A15125">
        <v>2018</v>
      </c>
      <c r="B15125" s="6" t="s">
        <v>42</v>
      </c>
      <c r="G15125">
        <v>40</v>
      </c>
      <c r="I15125" s="8"/>
      <c r="J15125" t="s">
        <v>803</v>
      </c>
      <c r="L15125">
        <v>10</v>
      </c>
      <c r="M15125">
        <v>5</v>
      </c>
      <c r="N15125">
        <v>0</v>
      </c>
      <c r="P15125">
        <v>0</v>
      </c>
      <c r="Q15125" t="s">
        <v>156</v>
      </c>
      <c r="S15125" t="s">
        <v>47</v>
      </c>
    </row>
    <row r="15126" spans="1:19" x14ac:dyDescent="0.25">
      <c r="A15126">
        <v>2018</v>
      </c>
      <c r="B15126" s="6" t="s">
        <v>42</v>
      </c>
      <c r="G15126">
        <v>50</v>
      </c>
      <c r="I15126" s="8"/>
      <c r="N15126">
        <v>0</v>
      </c>
      <c r="Q15126" t="s">
        <v>156</v>
      </c>
      <c r="S15126" t="s">
        <v>47</v>
      </c>
    </row>
    <row r="15127" spans="1:19" x14ac:dyDescent="0.25">
      <c r="A15127">
        <v>2018</v>
      </c>
      <c r="B15127" s="6" t="s">
        <v>42</v>
      </c>
      <c r="G15127">
        <v>60</v>
      </c>
      <c r="I15127" s="8"/>
    </row>
    <row r="15128" spans="1:19" x14ac:dyDescent="0.25">
      <c r="A15128">
        <v>2018</v>
      </c>
      <c r="B15128" s="6" t="s">
        <v>42</v>
      </c>
      <c r="G15128">
        <v>70</v>
      </c>
      <c r="I15128" s="8"/>
    </row>
    <row r="15129" spans="1:19" x14ac:dyDescent="0.25">
      <c r="A15129">
        <v>2018</v>
      </c>
      <c r="B15129" s="6" t="s">
        <v>42</v>
      </c>
      <c r="G15129">
        <v>80</v>
      </c>
      <c r="I15129" s="8"/>
    </row>
    <row r="15130" spans="1:19" x14ac:dyDescent="0.25">
      <c r="A15130">
        <v>2018</v>
      </c>
      <c r="B15130" s="6" t="s">
        <v>42</v>
      </c>
      <c r="G15130">
        <v>90</v>
      </c>
    </row>
    <row r="15131" spans="1:19" x14ac:dyDescent="0.25">
      <c r="A15131">
        <v>2018</v>
      </c>
      <c r="B15131" s="6" t="s">
        <v>20</v>
      </c>
      <c r="E15131">
        <v>1</v>
      </c>
      <c r="G15131">
        <v>100</v>
      </c>
      <c r="I15131" s="8">
        <v>27.7</v>
      </c>
      <c r="J15131" t="s">
        <v>846</v>
      </c>
      <c r="L15131">
        <v>40</v>
      </c>
      <c r="M15131">
        <v>20</v>
      </c>
      <c r="N15131">
        <v>0</v>
      </c>
      <c r="P15131">
        <v>5</v>
      </c>
    </row>
    <row r="15132" spans="1:19" x14ac:dyDescent="0.25">
      <c r="A15132">
        <v>2018</v>
      </c>
      <c r="B15132" s="6" t="s">
        <v>20</v>
      </c>
      <c r="I15132" s="8"/>
      <c r="J15132" t="s">
        <v>803</v>
      </c>
      <c r="L15132">
        <v>20</v>
      </c>
      <c r="M15132">
        <v>25</v>
      </c>
      <c r="N15132">
        <v>0</v>
      </c>
      <c r="P15132">
        <v>5</v>
      </c>
    </row>
    <row r="15133" spans="1:19" x14ac:dyDescent="0.25">
      <c r="A15133">
        <v>2018</v>
      </c>
      <c r="B15133" s="6" t="s">
        <v>20</v>
      </c>
      <c r="G15133">
        <v>20</v>
      </c>
      <c r="I15133" s="8"/>
      <c r="J15133" t="s">
        <v>799</v>
      </c>
      <c r="L15133">
        <v>30</v>
      </c>
      <c r="M15133">
        <v>5</v>
      </c>
      <c r="N15133">
        <v>0</v>
      </c>
      <c r="P15133">
        <v>10</v>
      </c>
    </row>
    <row r="15134" spans="1:19" x14ac:dyDescent="0.25">
      <c r="A15134">
        <v>2018</v>
      </c>
      <c r="B15134" s="6" t="s">
        <v>20</v>
      </c>
      <c r="G15134">
        <v>98</v>
      </c>
      <c r="I15134" s="8"/>
      <c r="J15134" t="s">
        <v>803</v>
      </c>
      <c r="L15134">
        <v>30</v>
      </c>
      <c r="M15134">
        <v>30</v>
      </c>
      <c r="N15134">
        <v>0</v>
      </c>
      <c r="P15134">
        <v>60</v>
      </c>
    </row>
    <row r="15135" spans="1:19" x14ac:dyDescent="0.25">
      <c r="A15135">
        <v>2018</v>
      </c>
      <c r="B15135" s="6" t="s">
        <v>20</v>
      </c>
      <c r="G15135">
        <v>89</v>
      </c>
      <c r="I15135" s="8"/>
      <c r="J15135" t="s">
        <v>826</v>
      </c>
      <c r="L15135">
        <v>30</v>
      </c>
      <c r="M15135">
        <v>30</v>
      </c>
      <c r="N15135">
        <v>0</v>
      </c>
      <c r="P15135">
        <v>20</v>
      </c>
    </row>
    <row r="15136" spans="1:19" x14ac:dyDescent="0.25">
      <c r="A15136">
        <v>2018</v>
      </c>
      <c r="B15136" s="6" t="s">
        <v>20</v>
      </c>
      <c r="G15136">
        <v>40</v>
      </c>
      <c r="I15136" s="8"/>
      <c r="J15136" t="s">
        <v>803</v>
      </c>
      <c r="L15136">
        <v>40</v>
      </c>
      <c r="M15136">
        <v>20</v>
      </c>
      <c r="N15136">
        <v>0</v>
      </c>
      <c r="P15136">
        <v>20</v>
      </c>
    </row>
    <row r="15137" spans="1:16" x14ac:dyDescent="0.25">
      <c r="A15137">
        <v>2018</v>
      </c>
      <c r="B15137" s="6" t="s">
        <v>20</v>
      </c>
      <c r="G15137">
        <v>30</v>
      </c>
      <c r="I15137" s="8"/>
      <c r="J15137" t="s">
        <v>803</v>
      </c>
      <c r="L15137">
        <v>20</v>
      </c>
      <c r="M15137">
        <v>10</v>
      </c>
      <c r="N15137">
        <v>0</v>
      </c>
      <c r="P15137">
        <v>10</v>
      </c>
    </row>
    <row r="15138" spans="1:16" x14ac:dyDescent="0.25">
      <c r="A15138">
        <v>2018</v>
      </c>
      <c r="B15138" s="6" t="s">
        <v>20</v>
      </c>
      <c r="I15138" s="8"/>
      <c r="J15138" t="s">
        <v>826</v>
      </c>
      <c r="L15138">
        <v>150</v>
      </c>
      <c r="M15138">
        <v>50</v>
      </c>
      <c r="N15138">
        <v>0</v>
      </c>
      <c r="P15138">
        <v>60</v>
      </c>
    </row>
    <row r="15139" spans="1:16" x14ac:dyDescent="0.25">
      <c r="A15139">
        <v>2018</v>
      </c>
      <c r="B15139" s="6" t="s">
        <v>20</v>
      </c>
      <c r="I15139" s="8"/>
      <c r="J15139" t="s">
        <v>807</v>
      </c>
      <c r="L15139">
        <v>60</v>
      </c>
      <c r="M15139">
        <v>30</v>
      </c>
      <c r="N15139">
        <v>0</v>
      </c>
      <c r="P15139">
        <v>10</v>
      </c>
    </row>
    <row r="15140" spans="1:16" x14ac:dyDescent="0.25">
      <c r="A15140">
        <v>2018</v>
      </c>
      <c r="B15140" s="6" t="s">
        <v>20</v>
      </c>
      <c r="E15140">
        <v>2</v>
      </c>
      <c r="I15140" s="8">
        <v>31</v>
      </c>
      <c r="J15140" t="s">
        <v>815</v>
      </c>
      <c r="L15140">
        <v>30</v>
      </c>
      <c r="M15140">
        <v>30</v>
      </c>
      <c r="N15140">
        <v>0</v>
      </c>
      <c r="P15140">
        <v>10</v>
      </c>
    </row>
    <row r="15141" spans="1:16" x14ac:dyDescent="0.25">
      <c r="A15141">
        <v>2018</v>
      </c>
      <c r="B15141" s="6" t="s">
        <v>20</v>
      </c>
      <c r="I15141" s="8"/>
      <c r="J15141" t="s">
        <v>826</v>
      </c>
      <c r="L15141">
        <v>30</v>
      </c>
      <c r="M15141">
        <v>20</v>
      </c>
      <c r="N15141">
        <v>0</v>
      </c>
      <c r="P15141">
        <v>20</v>
      </c>
    </row>
    <row r="15142" spans="1:16" x14ac:dyDescent="0.25">
      <c r="A15142">
        <v>2018</v>
      </c>
      <c r="B15142" s="6" t="s">
        <v>20</v>
      </c>
      <c r="G15142">
        <v>30</v>
      </c>
      <c r="I15142" s="8"/>
      <c r="J15142" t="s">
        <v>803</v>
      </c>
      <c r="L15142">
        <v>40</v>
      </c>
      <c r="M15142">
        <v>25</v>
      </c>
      <c r="N15142">
        <v>0</v>
      </c>
      <c r="P15142">
        <v>30</v>
      </c>
    </row>
    <row r="15143" spans="1:16" x14ac:dyDescent="0.25">
      <c r="A15143">
        <v>2018</v>
      </c>
      <c r="B15143" s="6" t="s">
        <v>20</v>
      </c>
      <c r="G15143">
        <v>20</v>
      </c>
      <c r="I15143" s="8"/>
      <c r="J15143" t="s">
        <v>807</v>
      </c>
      <c r="L15143">
        <v>50</v>
      </c>
      <c r="M15143">
        <v>20</v>
      </c>
      <c r="N15143">
        <v>0</v>
      </c>
      <c r="P15143">
        <v>20</v>
      </c>
    </row>
    <row r="15144" spans="1:16" x14ac:dyDescent="0.25">
      <c r="A15144">
        <v>2018</v>
      </c>
      <c r="B15144" s="6" t="s">
        <v>20</v>
      </c>
      <c r="G15144">
        <v>40</v>
      </c>
      <c r="I15144" s="8"/>
      <c r="J15144" t="s">
        <v>856</v>
      </c>
      <c r="L15144">
        <v>100</v>
      </c>
      <c r="M15144">
        <v>20</v>
      </c>
      <c r="N15144">
        <v>0</v>
      </c>
      <c r="P15144">
        <v>40</v>
      </c>
    </row>
    <row r="15145" spans="1:16" x14ac:dyDescent="0.25">
      <c r="A15145">
        <v>2018</v>
      </c>
      <c r="B15145" s="6" t="s">
        <v>20</v>
      </c>
      <c r="G15145">
        <v>130</v>
      </c>
      <c r="I15145" s="8"/>
      <c r="J15145" t="s">
        <v>807</v>
      </c>
      <c r="L15145">
        <v>60</v>
      </c>
      <c r="M15145">
        <v>30</v>
      </c>
      <c r="N15145">
        <v>0</v>
      </c>
      <c r="P15145">
        <v>0</v>
      </c>
    </row>
    <row r="15146" spans="1:16" x14ac:dyDescent="0.25">
      <c r="A15146">
        <v>2018</v>
      </c>
      <c r="B15146" s="6" t="s">
        <v>20</v>
      </c>
      <c r="G15146">
        <v>80</v>
      </c>
      <c r="I15146" s="8"/>
      <c r="J15146" t="s">
        <v>806</v>
      </c>
      <c r="L15146">
        <v>30</v>
      </c>
      <c r="M15146">
        <v>20</v>
      </c>
      <c r="N15146">
        <v>0</v>
      </c>
      <c r="P15146">
        <v>40</v>
      </c>
    </row>
    <row r="15147" spans="1:16" x14ac:dyDescent="0.25">
      <c r="A15147">
        <v>2018</v>
      </c>
      <c r="B15147" s="6" t="s">
        <v>20</v>
      </c>
      <c r="G15147">
        <v>10</v>
      </c>
      <c r="I15147" s="8"/>
      <c r="J15147" t="s">
        <v>856</v>
      </c>
      <c r="L15147">
        <v>50</v>
      </c>
      <c r="M15147">
        <v>50</v>
      </c>
      <c r="N15147">
        <v>0</v>
      </c>
      <c r="P15147">
        <v>30</v>
      </c>
    </row>
    <row r="15148" spans="1:16" x14ac:dyDescent="0.25">
      <c r="A15148">
        <v>2018</v>
      </c>
      <c r="B15148" s="6" t="s">
        <v>20</v>
      </c>
      <c r="I15148" s="8"/>
      <c r="J15148" t="s">
        <v>807</v>
      </c>
      <c r="L15148">
        <v>20</v>
      </c>
      <c r="M15148">
        <v>60</v>
      </c>
      <c r="N15148">
        <v>0</v>
      </c>
      <c r="P15148">
        <v>0</v>
      </c>
    </row>
    <row r="15149" spans="1:16" x14ac:dyDescent="0.25">
      <c r="A15149">
        <v>2018</v>
      </c>
      <c r="B15149" s="6" t="s">
        <v>20</v>
      </c>
      <c r="E15149">
        <v>3</v>
      </c>
      <c r="I15149" s="8">
        <v>78</v>
      </c>
      <c r="J15149" t="s">
        <v>856</v>
      </c>
      <c r="L15149">
        <v>20</v>
      </c>
      <c r="M15149">
        <v>30</v>
      </c>
      <c r="N15149">
        <v>0</v>
      </c>
      <c r="P15149">
        <v>30</v>
      </c>
    </row>
    <row r="15150" spans="1:16" x14ac:dyDescent="0.25">
      <c r="A15150">
        <v>2018</v>
      </c>
      <c r="B15150" s="6" t="s">
        <v>20</v>
      </c>
      <c r="I15150" s="8"/>
      <c r="J15150" t="s">
        <v>846</v>
      </c>
      <c r="L15150">
        <v>70</v>
      </c>
      <c r="M15150">
        <v>40</v>
      </c>
      <c r="N15150">
        <v>0</v>
      </c>
      <c r="P15150">
        <v>10</v>
      </c>
    </row>
    <row r="15151" spans="1:16" x14ac:dyDescent="0.25">
      <c r="A15151">
        <v>2018</v>
      </c>
      <c r="B15151" s="6" t="s">
        <v>20</v>
      </c>
      <c r="G15151">
        <v>70</v>
      </c>
      <c r="I15151" s="8"/>
      <c r="J15151" t="s">
        <v>815</v>
      </c>
      <c r="L15151">
        <v>40</v>
      </c>
      <c r="M15151">
        <v>20</v>
      </c>
      <c r="N15151">
        <v>0</v>
      </c>
      <c r="P15151">
        <v>20</v>
      </c>
    </row>
    <row r="15152" spans="1:16" x14ac:dyDescent="0.25">
      <c r="A15152">
        <v>2018</v>
      </c>
      <c r="B15152" s="6" t="s">
        <v>20</v>
      </c>
      <c r="G15152">
        <v>470</v>
      </c>
      <c r="I15152" s="8"/>
      <c r="J15152" t="s">
        <v>807</v>
      </c>
      <c r="L15152">
        <v>50</v>
      </c>
      <c r="M15152">
        <v>40</v>
      </c>
      <c r="N15152">
        <v>0</v>
      </c>
      <c r="P15152">
        <v>20</v>
      </c>
    </row>
    <row r="15153" spans="1:21" x14ac:dyDescent="0.25">
      <c r="A15153">
        <v>2018</v>
      </c>
      <c r="B15153" s="6" t="s">
        <v>20</v>
      </c>
      <c r="G15153">
        <v>70</v>
      </c>
      <c r="I15153" s="8"/>
      <c r="J15153" t="s">
        <v>846</v>
      </c>
      <c r="L15153">
        <v>420</v>
      </c>
      <c r="M15153">
        <v>240</v>
      </c>
      <c r="N15153">
        <v>0</v>
      </c>
      <c r="P15153">
        <v>50</v>
      </c>
    </row>
    <row r="15154" spans="1:21" x14ac:dyDescent="0.25">
      <c r="A15154">
        <v>2018</v>
      </c>
      <c r="B15154" s="6" t="s">
        <v>20</v>
      </c>
      <c r="G15154">
        <v>110</v>
      </c>
      <c r="I15154" s="8"/>
      <c r="J15154" t="s">
        <v>799</v>
      </c>
      <c r="L15154">
        <v>30</v>
      </c>
      <c r="M15154">
        <v>10</v>
      </c>
      <c r="N15154">
        <v>0</v>
      </c>
      <c r="P15154">
        <v>20</v>
      </c>
    </row>
    <row r="15155" spans="1:21" x14ac:dyDescent="0.25">
      <c r="A15155">
        <v>2018</v>
      </c>
      <c r="B15155" s="6" t="s">
        <v>20</v>
      </c>
      <c r="G15155">
        <v>10</v>
      </c>
      <c r="I15155" s="8"/>
      <c r="J15155" t="s">
        <v>856</v>
      </c>
      <c r="L15155">
        <v>60</v>
      </c>
      <c r="M15155">
        <v>60</v>
      </c>
      <c r="N15155">
        <v>0</v>
      </c>
      <c r="P15155">
        <v>30</v>
      </c>
    </row>
    <row r="15156" spans="1:21" x14ac:dyDescent="0.25">
      <c r="A15156">
        <v>2018</v>
      </c>
      <c r="B15156" s="6" t="s">
        <v>20</v>
      </c>
      <c r="G15156">
        <v>10</v>
      </c>
      <c r="I15156" s="8"/>
      <c r="J15156" t="s">
        <v>846</v>
      </c>
      <c r="L15156">
        <v>120</v>
      </c>
      <c r="M15156">
        <v>150</v>
      </c>
      <c r="N15156">
        <v>0</v>
      </c>
      <c r="P15156">
        <v>40</v>
      </c>
    </row>
    <row r="15157" spans="1:21" x14ac:dyDescent="0.25">
      <c r="A15157">
        <v>2018</v>
      </c>
      <c r="B15157" s="6" t="s">
        <v>20</v>
      </c>
      <c r="G15157">
        <v>40</v>
      </c>
      <c r="I15157" s="8"/>
      <c r="J15157" t="s">
        <v>856</v>
      </c>
      <c r="L15157">
        <v>50</v>
      </c>
      <c r="M15157">
        <v>40</v>
      </c>
      <c r="N15157">
        <v>0</v>
      </c>
      <c r="P15157">
        <v>30</v>
      </c>
    </row>
    <row r="15158" spans="1:21" x14ac:dyDescent="0.25">
      <c r="A15158">
        <v>2018</v>
      </c>
      <c r="B15158" s="6" t="s">
        <v>20</v>
      </c>
      <c r="I15158" s="8"/>
      <c r="J15158" t="s">
        <v>807</v>
      </c>
      <c r="L15158">
        <v>40</v>
      </c>
      <c r="M15158">
        <v>10</v>
      </c>
      <c r="N15158">
        <v>0</v>
      </c>
      <c r="P15158">
        <v>20</v>
      </c>
    </row>
    <row r="15159" spans="1:21" x14ac:dyDescent="0.25">
      <c r="A15159">
        <v>2018</v>
      </c>
      <c r="B15159" s="6" t="s">
        <v>20</v>
      </c>
      <c r="I15159" s="8"/>
      <c r="J15159" t="s">
        <v>807</v>
      </c>
      <c r="L15159">
        <v>20</v>
      </c>
      <c r="M15159">
        <v>10</v>
      </c>
      <c r="N15159">
        <v>0</v>
      </c>
      <c r="P15159">
        <v>10</v>
      </c>
    </row>
    <row r="15160" spans="1:21" x14ac:dyDescent="0.25">
      <c r="A15160">
        <v>2018</v>
      </c>
      <c r="B15160" s="6" t="s">
        <v>20</v>
      </c>
      <c r="I15160" s="8"/>
      <c r="J15160" t="s">
        <v>826</v>
      </c>
      <c r="L15160">
        <v>40</v>
      </c>
      <c r="M15160">
        <v>20</v>
      </c>
      <c r="N15160">
        <v>0</v>
      </c>
      <c r="P15160">
        <v>10</v>
      </c>
    </row>
    <row r="15161" spans="1:21" x14ac:dyDescent="0.25">
      <c r="A15161">
        <v>2018</v>
      </c>
      <c r="B15161" s="6" t="s">
        <v>20</v>
      </c>
      <c r="I15161" s="8"/>
      <c r="J15161" t="s">
        <v>815</v>
      </c>
      <c r="L15161">
        <v>30</v>
      </c>
      <c r="M15161">
        <v>10</v>
      </c>
      <c r="N15161">
        <v>0</v>
      </c>
      <c r="P15161">
        <v>0</v>
      </c>
    </row>
    <row r="15162" spans="1:21" x14ac:dyDescent="0.25">
      <c r="A15162">
        <v>2018</v>
      </c>
      <c r="B15162" s="6" t="s">
        <v>20</v>
      </c>
      <c r="I15162" s="8"/>
      <c r="J15162" t="s">
        <v>806</v>
      </c>
      <c r="L15162">
        <v>20</v>
      </c>
      <c r="M15162">
        <v>10</v>
      </c>
      <c r="N15162">
        <v>0</v>
      </c>
      <c r="P15162">
        <v>20</v>
      </c>
    </row>
    <row r="15163" spans="1:21" x14ac:dyDescent="0.25">
      <c r="A15163">
        <v>2018</v>
      </c>
      <c r="B15163" s="6" t="s">
        <v>20</v>
      </c>
      <c r="E15163">
        <v>4</v>
      </c>
      <c r="I15163" s="8">
        <v>11</v>
      </c>
      <c r="J15163" t="s">
        <v>807</v>
      </c>
      <c r="L15163">
        <v>45</v>
      </c>
      <c r="M15163">
        <v>25</v>
      </c>
      <c r="N15163">
        <v>0</v>
      </c>
      <c r="P15163">
        <v>20</v>
      </c>
    </row>
    <row r="15164" spans="1:21" x14ac:dyDescent="0.25">
      <c r="A15164">
        <v>2018</v>
      </c>
      <c r="B15164" s="6" t="s">
        <v>20</v>
      </c>
      <c r="I15164" s="8"/>
      <c r="J15164" t="s">
        <v>815</v>
      </c>
      <c r="L15164">
        <v>25</v>
      </c>
      <c r="M15164">
        <v>30</v>
      </c>
      <c r="N15164">
        <v>0</v>
      </c>
      <c r="P15164">
        <v>5</v>
      </c>
    </row>
    <row r="15165" spans="1:21" x14ac:dyDescent="0.25">
      <c r="A15165">
        <v>2018</v>
      </c>
      <c r="B15165" s="6" t="s">
        <v>20</v>
      </c>
      <c r="G15165">
        <v>7</v>
      </c>
      <c r="I15165" s="8"/>
      <c r="J15165" t="s">
        <v>803</v>
      </c>
      <c r="L15165">
        <v>20</v>
      </c>
      <c r="M15165">
        <v>15</v>
      </c>
      <c r="N15165">
        <v>0</v>
      </c>
      <c r="P15165">
        <v>0</v>
      </c>
      <c r="U15165" t="s">
        <v>939</v>
      </c>
    </row>
    <row r="15166" spans="1:21" x14ac:dyDescent="0.25">
      <c r="A15166">
        <v>2018</v>
      </c>
      <c r="B15166" s="6" t="s">
        <v>20</v>
      </c>
      <c r="G15166">
        <v>2</v>
      </c>
      <c r="I15166" s="8"/>
      <c r="J15166" t="s">
        <v>807</v>
      </c>
      <c r="L15166">
        <v>45</v>
      </c>
      <c r="M15166">
        <v>30</v>
      </c>
      <c r="N15166">
        <v>0</v>
      </c>
      <c r="P15166">
        <v>40</v>
      </c>
    </row>
    <row r="15167" spans="1:21" x14ac:dyDescent="0.25">
      <c r="A15167">
        <v>2018</v>
      </c>
      <c r="B15167" s="6" t="s">
        <v>20</v>
      </c>
      <c r="G15167">
        <v>2</v>
      </c>
      <c r="I15167" s="8"/>
      <c r="J15167" t="s">
        <v>826</v>
      </c>
      <c r="L15167">
        <v>50</v>
      </c>
      <c r="M15167">
        <v>20</v>
      </c>
      <c r="N15167">
        <v>0</v>
      </c>
      <c r="P15167">
        <v>0</v>
      </c>
    </row>
    <row r="15168" spans="1:21" x14ac:dyDescent="0.25">
      <c r="A15168">
        <v>2018</v>
      </c>
      <c r="B15168" s="6" t="s">
        <v>20</v>
      </c>
      <c r="I15168" s="8"/>
      <c r="J15168" t="s">
        <v>826</v>
      </c>
      <c r="L15168">
        <v>20</v>
      </c>
      <c r="M15168">
        <v>15</v>
      </c>
      <c r="N15168">
        <v>0</v>
      </c>
      <c r="P15168">
        <v>5</v>
      </c>
    </row>
    <row r="15169" spans="1:21" x14ac:dyDescent="0.25">
      <c r="A15169">
        <v>2018</v>
      </c>
      <c r="B15169" s="6" t="s">
        <v>20</v>
      </c>
      <c r="E15169">
        <v>5</v>
      </c>
      <c r="I15169" s="8">
        <v>20</v>
      </c>
      <c r="J15169" t="s">
        <v>799</v>
      </c>
      <c r="L15169">
        <v>90</v>
      </c>
      <c r="M15169">
        <v>95</v>
      </c>
      <c r="N15169">
        <v>0</v>
      </c>
      <c r="P15169">
        <v>20</v>
      </c>
    </row>
    <row r="15170" spans="1:21" x14ac:dyDescent="0.25">
      <c r="A15170">
        <v>2018</v>
      </c>
      <c r="B15170" s="6" t="s">
        <v>20</v>
      </c>
      <c r="I15170" s="8"/>
      <c r="J15170" t="s">
        <v>799</v>
      </c>
      <c r="L15170">
        <v>50</v>
      </c>
      <c r="M15170">
        <v>45</v>
      </c>
      <c r="N15170">
        <v>0</v>
      </c>
      <c r="P15170">
        <v>10</v>
      </c>
    </row>
    <row r="15171" spans="1:21" x14ac:dyDescent="0.25">
      <c r="A15171">
        <v>2018</v>
      </c>
      <c r="B15171" s="6" t="s">
        <v>20</v>
      </c>
      <c r="G15171">
        <v>10</v>
      </c>
      <c r="I15171" s="8"/>
      <c r="J15171" t="s">
        <v>804</v>
      </c>
      <c r="L15171">
        <v>195</v>
      </c>
      <c r="M15171">
        <v>90</v>
      </c>
      <c r="N15171">
        <v>0</v>
      </c>
      <c r="P15171">
        <v>15</v>
      </c>
      <c r="U15171">
        <f>SUM(W15171:AQ15171)</f>
        <v>0</v>
      </c>
    </row>
    <row r="15172" spans="1:21" x14ac:dyDescent="0.25">
      <c r="A15172">
        <v>2018</v>
      </c>
      <c r="B15172" s="6" t="s">
        <v>20</v>
      </c>
      <c r="G15172">
        <v>10</v>
      </c>
      <c r="I15172" s="8"/>
      <c r="J15172" t="s">
        <v>799</v>
      </c>
      <c r="L15172">
        <v>35</v>
      </c>
      <c r="M15172">
        <v>40</v>
      </c>
      <c r="N15172">
        <v>0</v>
      </c>
      <c r="P15172">
        <v>20</v>
      </c>
    </row>
    <row r="15173" spans="1:21" x14ac:dyDescent="0.25">
      <c r="A15173">
        <v>2018</v>
      </c>
      <c r="B15173" s="6" t="s">
        <v>20</v>
      </c>
      <c r="I15173" s="8"/>
      <c r="J15173" t="s">
        <v>799</v>
      </c>
      <c r="L15173">
        <v>20</v>
      </c>
      <c r="M15173">
        <v>25</v>
      </c>
      <c r="N15173">
        <v>0</v>
      </c>
      <c r="P15173">
        <v>10</v>
      </c>
    </row>
    <row r="15174" spans="1:21" x14ac:dyDescent="0.25">
      <c r="A15174">
        <v>2018</v>
      </c>
      <c r="B15174" s="6" t="s">
        <v>20</v>
      </c>
      <c r="E15174">
        <v>6</v>
      </c>
      <c r="I15174" s="8">
        <v>14</v>
      </c>
      <c r="J15174" t="s">
        <v>807</v>
      </c>
      <c r="L15174">
        <v>10</v>
      </c>
      <c r="M15174">
        <v>5</v>
      </c>
      <c r="N15174">
        <v>0</v>
      </c>
      <c r="P15174">
        <v>5</v>
      </c>
    </row>
    <row r="15175" spans="1:21" x14ac:dyDescent="0.25">
      <c r="A15175">
        <v>2018</v>
      </c>
      <c r="B15175" s="6" t="s">
        <v>20</v>
      </c>
      <c r="I15175" s="8"/>
      <c r="J15175" t="s">
        <v>803</v>
      </c>
      <c r="L15175">
        <v>15</v>
      </c>
      <c r="M15175">
        <v>15</v>
      </c>
      <c r="N15175">
        <v>0</v>
      </c>
      <c r="P15175">
        <v>0</v>
      </c>
    </row>
    <row r="15176" spans="1:21" x14ac:dyDescent="0.25">
      <c r="A15176">
        <v>2018</v>
      </c>
      <c r="B15176" s="6" t="s">
        <v>20</v>
      </c>
      <c r="G15176">
        <v>4</v>
      </c>
      <c r="I15176" s="8"/>
      <c r="J15176" t="s">
        <v>799</v>
      </c>
      <c r="L15176">
        <v>45</v>
      </c>
      <c r="M15176">
        <v>40</v>
      </c>
      <c r="N15176">
        <v>0</v>
      </c>
      <c r="P15176">
        <v>5</v>
      </c>
      <c r="U15176" t="s">
        <v>939</v>
      </c>
    </row>
    <row r="15177" spans="1:21" x14ac:dyDescent="0.25">
      <c r="A15177">
        <v>2018</v>
      </c>
      <c r="B15177" s="6" t="s">
        <v>20</v>
      </c>
      <c r="G15177">
        <v>5</v>
      </c>
      <c r="I15177" s="8"/>
      <c r="J15177" t="s">
        <v>825</v>
      </c>
      <c r="L15177">
        <v>125</v>
      </c>
      <c r="M15177">
        <v>80</v>
      </c>
      <c r="N15177">
        <v>0</v>
      </c>
      <c r="P15177">
        <v>5</v>
      </c>
    </row>
    <row r="15178" spans="1:21" x14ac:dyDescent="0.25">
      <c r="A15178">
        <v>2018</v>
      </c>
      <c r="B15178" s="6" t="s">
        <v>20</v>
      </c>
      <c r="G15178">
        <v>1</v>
      </c>
      <c r="I15178" s="8"/>
      <c r="J15178" t="s">
        <v>815</v>
      </c>
      <c r="L15178">
        <v>75</v>
      </c>
      <c r="M15178">
        <v>60</v>
      </c>
      <c r="N15178">
        <v>0</v>
      </c>
      <c r="P15178">
        <v>15</v>
      </c>
    </row>
    <row r="15179" spans="1:21" x14ac:dyDescent="0.25">
      <c r="A15179">
        <v>2018</v>
      </c>
      <c r="B15179" s="6" t="s">
        <v>20</v>
      </c>
      <c r="G15179">
        <v>4</v>
      </c>
      <c r="I15179" s="8"/>
      <c r="J15179" t="s">
        <v>802</v>
      </c>
      <c r="L15179">
        <v>30</v>
      </c>
      <c r="M15179">
        <v>20</v>
      </c>
      <c r="N15179">
        <v>0</v>
      </c>
      <c r="P15179">
        <v>65</v>
      </c>
    </row>
    <row r="15180" spans="1:21" x14ac:dyDescent="0.25">
      <c r="A15180">
        <v>2018</v>
      </c>
      <c r="B15180" s="6" t="s">
        <v>20</v>
      </c>
      <c r="I15180" s="8"/>
      <c r="J15180" t="s">
        <v>802</v>
      </c>
      <c r="L15180">
        <v>35</v>
      </c>
      <c r="M15180">
        <v>15</v>
      </c>
      <c r="N15180">
        <v>0</v>
      </c>
      <c r="P15180">
        <v>5</v>
      </c>
      <c r="U15180" t="s">
        <v>373</v>
      </c>
    </row>
    <row r="15181" spans="1:21" x14ac:dyDescent="0.25">
      <c r="A15181">
        <v>2018</v>
      </c>
      <c r="B15181" s="6" t="s">
        <v>20</v>
      </c>
      <c r="I15181" s="8"/>
      <c r="J15181" t="s">
        <v>802</v>
      </c>
      <c r="L15181">
        <v>25</v>
      </c>
      <c r="M15181">
        <v>10</v>
      </c>
      <c r="N15181">
        <v>0</v>
      </c>
      <c r="P15181">
        <v>25</v>
      </c>
    </row>
    <row r="15182" spans="1:21" x14ac:dyDescent="0.25">
      <c r="A15182">
        <v>2018</v>
      </c>
      <c r="B15182" s="6" t="s">
        <v>20</v>
      </c>
      <c r="E15182">
        <v>7</v>
      </c>
      <c r="I15182" s="8">
        <v>40</v>
      </c>
      <c r="J15182" t="s">
        <v>807</v>
      </c>
      <c r="L15182">
        <v>20</v>
      </c>
      <c r="M15182">
        <v>5</v>
      </c>
      <c r="N15182">
        <v>0</v>
      </c>
      <c r="P15182">
        <v>30</v>
      </c>
    </row>
    <row r="15183" spans="1:21" x14ac:dyDescent="0.25">
      <c r="A15183">
        <v>2018</v>
      </c>
      <c r="B15183" s="6" t="s">
        <v>20</v>
      </c>
      <c r="I15183" s="8"/>
      <c r="J15183" t="s">
        <v>799</v>
      </c>
      <c r="L15183">
        <v>30</v>
      </c>
      <c r="M15183">
        <v>10</v>
      </c>
      <c r="N15183">
        <v>0</v>
      </c>
      <c r="P15183">
        <v>0</v>
      </c>
    </row>
    <row r="15184" spans="1:21" x14ac:dyDescent="0.25">
      <c r="A15184">
        <v>2018</v>
      </c>
      <c r="B15184" s="6" t="s">
        <v>20</v>
      </c>
      <c r="G15184">
        <v>10</v>
      </c>
      <c r="I15184" s="8"/>
      <c r="J15184" t="s">
        <v>799</v>
      </c>
      <c r="L15184">
        <v>40</v>
      </c>
      <c r="M15184">
        <v>40</v>
      </c>
      <c r="N15184">
        <v>0</v>
      </c>
      <c r="P15184">
        <v>10</v>
      </c>
      <c r="S15184" t="s">
        <v>47</v>
      </c>
    </row>
    <row r="15185" spans="1:21" x14ac:dyDescent="0.25">
      <c r="A15185">
        <v>2018</v>
      </c>
      <c r="B15185" s="6" t="s">
        <v>20</v>
      </c>
      <c r="G15185">
        <v>20</v>
      </c>
      <c r="I15185" s="8"/>
      <c r="J15185" t="s">
        <v>879</v>
      </c>
      <c r="L15185">
        <v>15</v>
      </c>
      <c r="M15185">
        <v>5</v>
      </c>
      <c r="N15185">
        <v>0</v>
      </c>
      <c r="P15185">
        <v>0</v>
      </c>
    </row>
    <row r="15186" spans="1:21" x14ac:dyDescent="0.25">
      <c r="A15186">
        <v>2018</v>
      </c>
      <c r="B15186" s="6" t="s">
        <v>20</v>
      </c>
      <c r="G15186">
        <v>30</v>
      </c>
      <c r="I15186" s="8"/>
      <c r="J15186" t="s">
        <v>831</v>
      </c>
      <c r="L15186">
        <v>20</v>
      </c>
      <c r="M15186">
        <v>5</v>
      </c>
      <c r="N15186">
        <v>0</v>
      </c>
      <c r="P15186">
        <v>0</v>
      </c>
    </row>
    <row r="15187" spans="1:21" x14ac:dyDescent="0.25">
      <c r="A15187">
        <v>2018</v>
      </c>
      <c r="B15187" s="6" t="s">
        <v>20</v>
      </c>
      <c r="G15187">
        <v>40</v>
      </c>
      <c r="I15187" s="8"/>
      <c r="J15187" t="s">
        <v>803</v>
      </c>
      <c r="L15187">
        <v>10</v>
      </c>
      <c r="M15187">
        <v>5</v>
      </c>
      <c r="N15187">
        <v>0</v>
      </c>
      <c r="P15187">
        <v>0</v>
      </c>
    </row>
    <row r="15188" spans="1:21" x14ac:dyDescent="0.25">
      <c r="A15188">
        <v>2018</v>
      </c>
      <c r="B15188" s="6" t="s">
        <v>20</v>
      </c>
      <c r="G15188">
        <v>50</v>
      </c>
      <c r="I15188" s="8"/>
      <c r="J15188" t="s">
        <v>807</v>
      </c>
      <c r="L15188">
        <v>25</v>
      </c>
      <c r="M15188">
        <v>20</v>
      </c>
      <c r="N15188">
        <v>0</v>
      </c>
      <c r="P15188">
        <v>20</v>
      </c>
    </row>
    <row r="15189" spans="1:21" x14ac:dyDescent="0.25">
      <c r="A15189">
        <v>2018</v>
      </c>
      <c r="B15189" s="6" t="s">
        <v>20</v>
      </c>
      <c r="G15189">
        <v>60</v>
      </c>
      <c r="I15189" s="8"/>
      <c r="J15189" t="s">
        <v>831</v>
      </c>
      <c r="L15189">
        <v>35</v>
      </c>
      <c r="M15189">
        <v>10</v>
      </c>
      <c r="N15189">
        <v>0</v>
      </c>
      <c r="P15189">
        <v>5</v>
      </c>
    </row>
    <row r="15190" spans="1:21" x14ac:dyDescent="0.25">
      <c r="A15190">
        <v>2018</v>
      </c>
      <c r="B15190" s="6" t="s">
        <v>20</v>
      </c>
      <c r="G15190">
        <v>70</v>
      </c>
      <c r="I15190" s="8"/>
      <c r="J15190" t="s">
        <v>826</v>
      </c>
      <c r="L15190">
        <v>25</v>
      </c>
      <c r="M15190">
        <v>20</v>
      </c>
      <c r="N15190">
        <v>0</v>
      </c>
      <c r="P15190">
        <v>0</v>
      </c>
      <c r="U15190" t="s">
        <v>936</v>
      </c>
    </row>
    <row r="15191" spans="1:21" x14ac:dyDescent="0.25">
      <c r="A15191">
        <v>2018</v>
      </c>
      <c r="B15191" s="6" t="s">
        <v>20</v>
      </c>
      <c r="G15191">
        <v>80</v>
      </c>
      <c r="I15191" s="8"/>
      <c r="J15191" t="s">
        <v>807</v>
      </c>
      <c r="L15191">
        <v>60</v>
      </c>
      <c r="M15191">
        <v>30</v>
      </c>
      <c r="N15191">
        <v>0</v>
      </c>
      <c r="P15191">
        <v>40</v>
      </c>
    </row>
    <row r="15192" spans="1:21" x14ac:dyDescent="0.25">
      <c r="A15192">
        <v>2018</v>
      </c>
      <c r="B15192" s="6" t="s">
        <v>20</v>
      </c>
      <c r="G15192">
        <v>90</v>
      </c>
      <c r="I15192" s="8"/>
      <c r="J15192" t="s">
        <v>807</v>
      </c>
      <c r="L15192">
        <v>40</v>
      </c>
      <c r="M15192">
        <v>20</v>
      </c>
      <c r="N15192">
        <v>0</v>
      </c>
      <c r="P15192">
        <v>30</v>
      </c>
    </row>
    <row r="15193" spans="1:21" x14ac:dyDescent="0.25">
      <c r="A15193">
        <v>2018</v>
      </c>
      <c r="B15193" s="6" t="s">
        <v>20</v>
      </c>
      <c r="E15193">
        <v>8</v>
      </c>
      <c r="G15193">
        <v>100</v>
      </c>
      <c r="I15193" s="8">
        <v>20</v>
      </c>
      <c r="J15193" t="s">
        <v>813</v>
      </c>
      <c r="L15193">
        <v>15</v>
      </c>
      <c r="M15193">
        <v>5</v>
      </c>
      <c r="N15193">
        <v>0</v>
      </c>
      <c r="P15193">
        <v>0</v>
      </c>
    </row>
    <row r="15194" spans="1:21" x14ac:dyDescent="0.25">
      <c r="A15194">
        <v>2018</v>
      </c>
      <c r="B15194" s="6" t="s">
        <v>20</v>
      </c>
      <c r="I15194" s="8"/>
      <c r="J15194" t="s">
        <v>803</v>
      </c>
      <c r="L15194">
        <v>20</v>
      </c>
      <c r="M15194">
        <v>5</v>
      </c>
      <c r="N15194">
        <v>0</v>
      </c>
      <c r="P15194">
        <v>0</v>
      </c>
      <c r="U15194" t="s">
        <v>936</v>
      </c>
    </row>
    <row r="15195" spans="1:21" x14ac:dyDescent="0.25">
      <c r="A15195">
        <v>2018</v>
      </c>
      <c r="B15195" s="6" t="s">
        <v>20</v>
      </c>
      <c r="G15195">
        <v>10</v>
      </c>
      <c r="I15195" s="8"/>
      <c r="J15195" t="s">
        <v>819</v>
      </c>
      <c r="L15195">
        <v>60</v>
      </c>
      <c r="M15195">
        <v>90</v>
      </c>
      <c r="N15195">
        <v>0</v>
      </c>
      <c r="P15195">
        <v>70</v>
      </c>
    </row>
    <row r="15196" spans="1:21" x14ac:dyDescent="0.25">
      <c r="A15196">
        <v>2018</v>
      </c>
      <c r="B15196" s="6" t="s">
        <v>20</v>
      </c>
      <c r="G15196">
        <v>20</v>
      </c>
      <c r="I15196" s="8"/>
      <c r="J15196" t="s">
        <v>815</v>
      </c>
      <c r="L15196">
        <v>30</v>
      </c>
      <c r="M15196">
        <v>90</v>
      </c>
      <c r="N15196">
        <v>0</v>
      </c>
      <c r="P15196">
        <v>5</v>
      </c>
    </row>
    <row r="15197" spans="1:21" x14ac:dyDescent="0.25">
      <c r="A15197">
        <v>2018</v>
      </c>
      <c r="B15197" s="6" t="s">
        <v>20</v>
      </c>
      <c r="G15197">
        <v>30</v>
      </c>
      <c r="I15197" s="8"/>
      <c r="J15197" t="s">
        <v>825</v>
      </c>
      <c r="L15197">
        <v>130</v>
      </c>
      <c r="M15197">
        <v>210</v>
      </c>
      <c r="N15197">
        <v>0</v>
      </c>
      <c r="P15197">
        <v>100</v>
      </c>
    </row>
    <row r="15198" spans="1:21" x14ac:dyDescent="0.25">
      <c r="A15198">
        <v>2018</v>
      </c>
      <c r="B15198" s="6" t="s">
        <v>20</v>
      </c>
      <c r="G15198">
        <v>40</v>
      </c>
      <c r="I15198" s="8"/>
      <c r="J15198" t="s">
        <v>807</v>
      </c>
      <c r="L15198">
        <v>50</v>
      </c>
      <c r="M15198">
        <v>30</v>
      </c>
      <c r="N15198">
        <v>0</v>
      </c>
      <c r="P15198">
        <v>40</v>
      </c>
    </row>
    <row r="15199" spans="1:21" x14ac:dyDescent="0.25">
      <c r="A15199">
        <v>2018</v>
      </c>
      <c r="B15199" s="6" t="s">
        <v>20</v>
      </c>
      <c r="G15199">
        <v>50</v>
      </c>
      <c r="I15199" s="8"/>
      <c r="J15199" t="s">
        <v>826</v>
      </c>
      <c r="L15199">
        <v>60</v>
      </c>
      <c r="M15199">
        <v>20</v>
      </c>
      <c r="N15199">
        <v>0</v>
      </c>
      <c r="P15199">
        <v>5</v>
      </c>
    </row>
    <row r="15200" spans="1:21" x14ac:dyDescent="0.25">
      <c r="A15200">
        <v>2018</v>
      </c>
      <c r="B15200" s="6" t="s">
        <v>20</v>
      </c>
      <c r="G15200">
        <v>60</v>
      </c>
      <c r="I15200" s="8"/>
      <c r="J15200" t="s">
        <v>856</v>
      </c>
      <c r="L15200">
        <v>110</v>
      </c>
      <c r="M15200">
        <v>90</v>
      </c>
      <c r="N15200">
        <v>0</v>
      </c>
      <c r="P15200">
        <v>80</v>
      </c>
    </row>
    <row r="15201" spans="1:21" x14ac:dyDescent="0.25">
      <c r="A15201">
        <v>2018</v>
      </c>
      <c r="B15201" s="6" t="s">
        <v>20</v>
      </c>
      <c r="G15201">
        <v>70</v>
      </c>
      <c r="I15201" s="8"/>
    </row>
    <row r="15202" spans="1:21" x14ac:dyDescent="0.25">
      <c r="A15202">
        <v>2018</v>
      </c>
      <c r="B15202" s="6" t="s">
        <v>20</v>
      </c>
      <c r="G15202">
        <v>80</v>
      </c>
      <c r="I15202" s="8"/>
    </row>
    <row r="15203" spans="1:21" x14ac:dyDescent="0.25">
      <c r="A15203">
        <v>2018</v>
      </c>
      <c r="B15203" s="6" t="s">
        <v>20</v>
      </c>
      <c r="E15203">
        <v>9</v>
      </c>
      <c r="G15203">
        <v>90</v>
      </c>
      <c r="I15203" s="8">
        <v>30</v>
      </c>
      <c r="J15203" t="s">
        <v>940</v>
      </c>
      <c r="L15203">
        <v>30</v>
      </c>
      <c r="M15203">
        <v>10</v>
      </c>
      <c r="N15203">
        <v>0</v>
      </c>
      <c r="P15203">
        <v>10</v>
      </c>
    </row>
    <row r="15204" spans="1:21" x14ac:dyDescent="0.25">
      <c r="A15204">
        <v>2018</v>
      </c>
      <c r="B15204" s="6" t="s">
        <v>20</v>
      </c>
      <c r="G15204">
        <v>100</v>
      </c>
      <c r="I15204" s="8"/>
      <c r="J15204" t="s">
        <v>815</v>
      </c>
      <c r="L15204">
        <v>15</v>
      </c>
      <c r="M15204">
        <v>10</v>
      </c>
      <c r="N15204">
        <v>0</v>
      </c>
      <c r="P15204">
        <v>0</v>
      </c>
    </row>
    <row r="15205" spans="1:21" x14ac:dyDescent="0.25">
      <c r="A15205">
        <v>2018</v>
      </c>
      <c r="B15205" s="6" t="s">
        <v>20</v>
      </c>
      <c r="G15205">
        <v>10</v>
      </c>
      <c r="I15205" s="8"/>
      <c r="J15205" t="s">
        <v>815</v>
      </c>
      <c r="L15205">
        <v>20</v>
      </c>
      <c r="M15205">
        <v>15</v>
      </c>
      <c r="N15205">
        <v>0</v>
      </c>
      <c r="P15205">
        <v>10</v>
      </c>
    </row>
    <row r="15206" spans="1:21" x14ac:dyDescent="0.25">
      <c r="A15206">
        <v>2018</v>
      </c>
      <c r="B15206" s="6" t="s">
        <v>20</v>
      </c>
      <c r="G15206">
        <v>20</v>
      </c>
      <c r="I15206" s="8"/>
      <c r="J15206" t="s">
        <v>829</v>
      </c>
      <c r="L15206">
        <v>30</v>
      </c>
      <c r="M15206">
        <v>10</v>
      </c>
      <c r="N15206">
        <v>0</v>
      </c>
      <c r="P15206">
        <v>60</v>
      </c>
      <c r="S15206" t="s">
        <v>941</v>
      </c>
    </row>
    <row r="15207" spans="1:21" x14ac:dyDescent="0.25">
      <c r="A15207">
        <v>2018</v>
      </c>
      <c r="B15207" s="6" t="s">
        <v>20</v>
      </c>
      <c r="G15207">
        <v>30</v>
      </c>
      <c r="I15207" s="8"/>
      <c r="J15207" t="s">
        <v>807</v>
      </c>
      <c r="L15207">
        <v>70</v>
      </c>
      <c r="M15207">
        <v>40</v>
      </c>
      <c r="N15207">
        <v>0</v>
      </c>
      <c r="P15207">
        <v>10</v>
      </c>
      <c r="Q15207" t="s">
        <v>156</v>
      </c>
    </row>
    <row r="15208" spans="1:21" x14ac:dyDescent="0.25">
      <c r="A15208">
        <v>2018</v>
      </c>
      <c r="B15208" s="6" t="s">
        <v>20</v>
      </c>
      <c r="G15208">
        <v>40</v>
      </c>
      <c r="I15208" s="8"/>
      <c r="J15208" t="s">
        <v>879</v>
      </c>
      <c r="L15208">
        <v>10</v>
      </c>
      <c r="M15208">
        <v>5</v>
      </c>
      <c r="N15208">
        <v>0</v>
      </c>
      <c r="P15208">
        <v>0</v>
      </c>
    </row>
    <row r="15209" spans="1:21" x14ac:dyDescent="0.25">
      <c r="A15209">
        <v>2018</v>
      </c>
      <c r="B15209" s="6" t="s">
        <v>20</v>
      </c>
      <c r="G15209">
        <v>50</v>
      </c>
      <c r="I15209" s="8"/>
      <c r="J15209" t="s">
        <v>822</v>
      </c>
      <c r="L15209">
        <v>25</v>
      </c>
      <c r="M15209">
        <v>5</v>
      </c>
      <c r="N15209">
        <v>0</v>
      </c>
      <c r="P15209">
        <v>15</v>
      </c>
    </row>
    <row r="15210" spans="1:21" x14ac:dyDescent="0.25">
      <c r="A15210">
        <v>2018</v>
      </c>
      <c r="B15210" s="6" t="s">
        <v>20</v>
      </c>
      <c r="G15210">
        <v>60</v>
      </c>
      <c r="I15210" s="8"/>
      <c r="J15210" t="s">
        <v>879</v>
      </c>
      <c r="L15210">
        <v>40</v>
      </c>
      <c r="M15210">
        <v>15</v>
      </c>
      <c r="N15210">
        <v>0</v>
      </c>
      <c r="P15210">
        <v>0</v>
      </c>
    </row>
    <row r="15211" spans="1:21" x14ac:dyDescent="0.25">
      <c r="A15211">
        <v>2018</v>
      </c>
      <c r="B15211" s="6" t="s">
        <v>20</v>
      </c>
      <c r="G15211">
        <v>70</v>
      </c>
      <c r="I15211" s="8"/>
      <c r="J15211" t="s">
        <v>815</v>
      </c>
      <c r="L15211">
        <v>30</v>
      </c>
      <c r="M15211">
        <v>70</v>
      </c>
      <c r="N15211">
        <v>0</v>
      </c>
      <c r="P15211">
        <v>20</v>
      </c>
    </row>
    <row r="15212" spans="1:21" x14ac:dyDescent="0.25">
      <c r="A15212">
        <v>2018</v>
      </c>
      <c r="B15212" s="6" t="s">
        <v>20</v>
      </c>
      <c r="G15212">
        <v>80</v>
      </c>
      <c r="I15212" s="8"/>
    </row>
    <row r="15213" spans="1:21" x14ac:dyDescent="0.25">
      <c r="A15213">
        <v>2018</v>
      </c>
      <c r="B15213" s="6" t="s">
        <v>20</v>
      </c>
      <c r="E15213">
        <v>10</v>
      </c>
      <c r="G15213">
        <v>90</v>
      </c>
      <c r="I15213" s="8">
        <v>10</v>
      </c>
      <c r="J15213" t="s">
        <v>807</v>
      </c>
      <c r="L15213">
        <v>80</v>
      </c>
      <c r="M15213">
        <v>30</v>
      </c>
      <c r="N15213">
        <v>0</v>
      </c>
      <c r="P15213">
        <v>100</v>
      </c>
    </row>
    <row r="15214" spans="1:21" x14ac:dyDescent="0.25">
      <c r="A15214">
        <v>2018</v>
      </c>
      <c r="B15214" s="6" t="s">
        <v>20</v>
      </c>
      <c r="G15214">
        <v>100</v>
      </c>
      <c r="I15214" s="8"/>
      <c r="J15214" t="s">
        <v>942</v>
      </c>
      <c r="L15214">
        <v>30</v>
      </c>
      <c r="M15214">
        <v>10</v>
      </c>
      <c r="N15214">
        <v>0</v>
      </c>
      <c r="P15214">
        <v>30</v>
      </c>
    </row>
    <row r="15215" spans="1:21" x14ac:dyDescent="0.25">
      <c r="A15215">
        <v>2018</v>
      </c>
      <c r="B15215" s="6" t="s">
        <v>20</v>
      </c>
      <c r="G15215">
        <v>10</v>
      </c>
      <c r="I15215" s="8"/>
      <c r="J15215" t="s">
        <v>807</v>
      </c>
      <c r="L15215">
        <v>40</v>
      </c>
      <c r="M15215">
        <v>35</v>
      </c>
      <c r="N15215">
        <v>0</v>
      </c>
      <c r="P15215">
        <v>5</v>
      </c>
      <c r="U15215" t="s">
        <v>933</v>
      </c>
    </row>
    <row r="15216" spans="1:21" x14ac:dyDescent="0.25">
      <c r="A15216">
        <v>2018</v>
      </c>
      <c r="B15216" s="6" t="s">
        <v>20</v>
      </c>
      <c r="G15216">
        <v>20</v>
      </c>
      <c r="I15216" s="8"/>
      <c r="J15216" t="s">
        <v>819</v>
      </c>
      <c r="L15216">
        <v>15</v>
      </c>
      <c r="M15216">
        <v>5</v>
      </c>
      <c r="N15216">
        <v>0</v>
      </c>
      <c r="P15216">
        <v>0</v>
      </c>
      <c r="S15216" t="s">
        <v>943</v>
      </c>
    </row>
    <row r="15217" spans="1:17" x14ac:dyDescent="0.25">
      <c r="A15217">
        <v>2018</v>
      </c>
      <c r="B15217" s="6" t="s">
        <v>20</v>
      </c>
      <c r="G15217">
        <v>30</v>
      </c>
      <c r="I15217" s="8"/>
      <c r="J15217" t="s">
        <v>807</v>
      </c>
      <c r="L15217">
        <v>25</v>
      </c>
      <c r="M15217">
        <v>10</v>
      </c>
      <c r="N15217">
        <v>0</v>
      </c>
      <c r="P15217">
        <v>30</v>
      </c>
    </row>
    <row r="15218" spans="1:17" x14ac:dyDescent="0.25">
      <c r="A15218">
        <v>2018</v>
      </c>
      <c r="B15218" s="6" t="s">
        <v>20</v>
      </c>
      <c r="G15218">
        <v>40</v>
      </c>
      <c r="I15218" s="8"/>
      <c r="J15218" t="s">
        <v>803</v>
      </c>
      <c r="L15218">
        <v>20</v>
      </c>
      <c r="M15218">
        <v>10</v>
      </c>
      <c r="N15218">
        <v>0</v>
      </c>
      <c r="P15218">
        <v>0</v>
      </c>
    </row>
    <row r="15219" spans="1:17" x14ac:dyDescent="0.25">
      <c r="A15219">
        <v>2018</v>
      </c>
      <c r="B15219" s="6" t="s">
        <v>20</v>
      </c>
      <c r="G15219">
        <v>50</v>
      </c>
      <c r="I15219" s="8"/>
      <c r="J15219" t="s">
        <v>815</v>
      </c>
      <c r="L15219">
        <v>15</v>
      </c>
      <c r="M15219">
        <v>10</v>
      </c>
      <c r="N15219">
        <v>0</v>
      </c>
      <c r="P15219">
        <v>0</v>
      </c>
    </row>
    <row r="15220" spans="1:17" x14ac:dyDescent="0.25">
      <c r="A15220">
        <v>2018</v>
      </c>
      <c r="B15220" s="6" t="s">
        <v>20</v>
      </c>
      <c r="G15220">
        <v>60</v>
      </c>
      <c r="I15220" s="8"/>
    </row>
    <row r="15221" spans="1:17" x14ac:dyDescent="0.25">
      <c r="A15221">
        <v>2018</v>
      </c>
      <c r="B15221" s="6" t="s">
        <v>20</v>
      </c>
      <c r="G15221">
        <v>70</v>
      </c>
      <c r="I15221" s="8"/>
    </row>
    <row r="15222" spans="1:17" x14ac:dyDescent="0.25">
      <c r="A15222">
        <v>2018</v>
      </c>
      <c r="B15222" s="6" t="s">
        <v>20</v>
      </c>
      <c r="G15222">
        <v>80</v>
      </c>
      <c r="I15222" s="8"/>
    </row>
    <row r="15223" spans="1:17" x14ac:dyDescent="0.25">
      <c r="A15223">
        <v>2018</v>
      </c>
      <c r="B15223" s="6" t="s">
        <v>20</v>
      </c>
      <c r="G15223">
        <v>90</v>
      </c>
    </row>
    <row r="15224" spans="1:17" x14ac:dyDescent="0.25">
      <c r="A15224">
        <v>2018</v>
      </c>
      <c r="B15224" t="s">
        <v>132</v>
      </c>
      <c r="E15224">
        <v>1</v>
      </c>
      <c r="G15224">
        <v>100</v>
      </c>
      <c r="I15224" s="8">
        <v>14.5</v>
      </c>
      <c r="J15224" t="s">
        <v>813</v>
      </c>
      <c r="L15224">
        <v>30</v>
      </c>
      <c r="M15224">
        <v>10</v>
      </c>
      <c r="N15224">
        <v>0</v>
      </c>
      <c r="P15224">
        <v>0</v>
      </c>
    </row>
    <row r="15225" spans="1:17" x14ac:dyDescent="0.25">
      <c r="A15225">
        <v>2018</v>
      </c>
      <c r="B15225" t="s">
        <v>132</v>
      </c>
      <c r="I15225" s="8"/>
      <c r="J15225" t="s">
        <v>846</v>
      </c>
      <c r="L15225">
        <v>20</v>
      </c>
      <c r="M15225">
        <v>10</v>
      </c>
      <c r="N15225">
        <v>0</v>
      </c>
      <c r="P15225">
        <v>30</v>
      </c>
    </row>
    <row r="15226" spans="1:17" x14ac:dyDescent="0.25">
      <c r="A15226">
        <v>2018</v>
      </c>
      <c r="B15226" t="s">
        <v>132</v>
      </c>
      <c r="G15226">
        <v>30</v>
      </c>
      <c r="I15226" s="8"/>
      <c r="J15226" t="s">
        <v>846</v>
      </c>
      <c r="L15226">
        <v>15</v>
      </c>
      <c r="M15226">
        <v>40</v>
      </c>
      <c r="N15226">
        <v>0</v>
      </c>
      <c r="P15226">
        <v>10</v>
      </c>
    </row>
    <row r="15227" spans="1:17" x14ac:dyDescent="0.25">
      <c r="A15227">
        <v>2018</v>
      </c>
      <c r="B15227" t="s">
        <v>132</v>
      </c>
      <c r="G15227">
        <v>65</v>
      </c>
      <c r="I15227" s="8"/>
      <c r="J15227" t="s">
        <v>846</v>
      </c>
      <c r="L15227">
        <v>70</v>
      </c>
      <c r="M15227">
        <v>40</v>
      </c>
      <c r="N15227">
        <v>0</v>
      </c>
      <c r="P15227">
        <v>20</v>
      </c>
    </row>
    <row r="15228" spans="1:17" x14ac:dyDescent="0.25">
      <c r="A15228">
        <v>2018</v>
      </c>
      <c r="B15228" t="s">
        <v>132</v>
      </c>
      <c r="G15228">
        <v>30</v>
      </c>
      <c r="I15228" s="8"/>
      <c r="J15228" t="s">
        <v>807</v>
      </c>
      <c r="L15228">
        <v>50</v>
      </c>
      <c r="M15228">
        <v>30</v>
      </c>
      <c r="N15228">
        <v>0</v>
      </c>
      <c r="P15228">
        <v>40</v>
      </c>
    </row>
    <row r="15229" spans="1:17" x14ac:dyDescent="0.25">
      <c r="A15229">
        <v>2018</v>
      </c>
      <c r="B15229" t="s">
        <v>132</v>
      </c>
      <c r="G15229">
        <v>20</v>
      </c>
      <c r="I15229" s="8"/>
      <c r="J15229" t="s">
        <v>803</v>
      </c>
      <c r="L15229">
        <v>40</v>
      </c>
      <c r="M15229">
        <v>40</v>
      </c>
      <c r="N15229">
        <v>0</v>
      </c>
      <c r="P15229">
        <v>20</v>
      </c>
    </row>
    <row r="15230" spans="1:17" x14ac:dyDescent="0.25">
      <c r="A15230">
        <v>2018</v>
      </c>
      <c r="B15230" t="s">
        <v>132</v>
      </c>
      <c r="E15230">
        <v>2</v>
      </c>
      <c r="I15230" s="8">
        <v>23</v>
      </c>
      <c r="J15230" t="s">
        <v>843</v>
      </c>
      <c r="L15230">
        <v>40</v>
      </c>
      <c r="M15230">
        <v>20</v>
      </c>
      <c r="N15230">
        <v>0</v>
      </c>
      <c r="P15230">
        <v>10</v>
      </c>
      <c r="Q15230" t="s">
        <v>944</v>
      </c>
    </row>
    <row r="15231" spans="1:17" x14ac:dyDescent="0.25">
      <c r="A15231">
        <v>2018</v>
      </c>
      <c r="B15231" t="s">
        <v>132</v>
      </c>
      <c r="I15231" s="8"/>
      <c r="J15231" t="s">
        <v>846</v>
      </c>
      <c r="L15231">
        <v>40</v>
      </c>
      <c r="M15231">
        <v>30</v>
      </c>
      <c r="N15231">
        <v>0</v>
      </c>
      <c r="P15231">
        <v>5</v>
      </c>
    </row>
    <row r="15232" spans="1:17" x14ac:dyDescent="0.25">
      <c r="A15232">
        <v>2018</v>
      </c>
      <c r="B15232" t="s">
        <v>132</v>
      </c>
      <c r="G15232">
        <v>40</v>
      </c>
      <c r="I15232" s="8"/>
      <c r="J15232" t="s">
        <v>807</v>
      </c>
      <c r="L15232">
        <v>40</v>
      </c>
      <c r="M15232">
        <v>10</v>
      </c>
      <c r="N15232">
        <v>0</v>
      </c>
      <c r="P15232">
        <v>20</v>
      </c>
    </row>
    <row r="15233" spans="1:16" x14ac:dyDescent="0.25">
      <c r="A15233">
        <v>2018</v>
      </c>
      <c r="B15233" t="s">
        <v>132</v>
      </c>
      <c r="G15233">
        <v>30</v>
      </c>
      <c r="I15233" s="8"/>
      <c r="J15233" t="s">
        <v>815</v>
      </c>
      <c r="L15233">
        <v>20</v>
      </c>
      <c r="M15233">
        <v>20</v>
      </c>
      <c r="N15233">
        <v>0</v>
      </c>
      <c r="P15233">
        <v>5</v>
      </c>
    </row>
    <row r="15234" spans="1:16" x14ac:dyDescent="0.25">
      <c r="A15234">
        <v>2018</v>
      </c>
      <c r="B15234" t="s">
        <v>132</v>
      </c>
      <c r="G15234">
        <v>100</v>
      </c>
      <c r="I15234" s="8"/>
      <c r="J15234" t="s">
        <v>799</v>
      </c>
      <c r="L15234">
        <v>30</v>
      </c>
      <c r="M15234">
        <v>20</v>
      </c>
      <c r="N15234">
        <v>0</v>
      </c>
      <c r="P15234">
        <v>30</v>
      </c>
    </row>
    <row r="15235" spans="1:16" x14ac:dyDescent="0.25">
      <c r="A15235">
        <v>2018</v>
      </c>
      <c r="B15235" t="s">
        <v>132</v>
      </c>
      <c r="G15235">
        <v>40</v>
      </c>
      <c r="I15235" s="8"/>
      <c r="J15235" t="s">
        <v>807</v>
      </c>
      <c r="L15235">
        <v>30</v>
      </c>
      <c r="M15235">
        <v>10</v>
      </c>
      <c r="N15235">
        <v>0</v>
      </c>
      <c r="P15235">
        <v>40</v>
      </c>
    </row>
    <row r="15236" spans="1:16" x14ac:dyDescent="0.25">
      <c r="A15236">
        <v>2018</v>
      </c>
      <c r="B15236" t="s">
        <v>132</v>
      </c>
      <c r="G15236">
        <v>20</v>
      </c>
      <c r="I15236" s="8"/>
      <c r="J15236" t="s">
        <v>807</v>
      </c>
      <c r="L15236">
        <v>30</v>
      </c>
      <c r="M15236">
        <v>20</v>
      </c>
      <c r="N15236">
        <v>0</v>
      </c>
      <c r="P15236">
        <v>5</v>
      </c>
    </row>
    <row r="15237" spans="1:16" x14ac:dyDescent="0.25">
      <c r="A15237">
        <v>2018</v>
      </c>
      <c r="B15237" t="s">
        <v>132</v>
      </c>
      <c r="I15237" s="8"/>
      <c r="J15237" t="s">
        <v>815</v>
      </c>
      <c r="L15237">
        <v>30</v>
      </c>
      <c r="M15237">
        <v>25</v>
      </c>
      <c r="N15237">
        <v>0</v>
      </c>
      <c r="P15237">
        <v>5</v>
      </c>
    </row>
    <row r="15238" spans="1:16" x14ac:dyDescent="0.25">
      <c r="A15238">
        <v>2018</v>
      </c>
      <c r="B15238" t="s">
        <v>132</v>
      </c>
      <c r="I15238" s="8"/>
      <c r="J15238" t="s">
        <v>799</v>
      </c>
      <c r="L15238">
        <v>40</v>
      </c>
      <c r="M15238">
        <v>20</v>
      </c>
      <c r="N15238">
        <v>0</v>
      </c>
      <c r="P15238">
        <v>60</v>
      </c>
    </row>
    <row r="15239" spans="1:16" x14ac:dyDescent="0.25">
      <c r="A15239">
        <v>2018</v>
      </c>
      <c r="B15239" t="s">
        <v>132</v>
      </c>
      <c r="E15239">
        <v>3</v>
      </c>
      <c r="I15239" s="8">
        <v>13</v>
      </c>
      <c r="J15239" t="s">
        <v>807</v>
      </c>
      <c r="L15239">
        <v>10</v>
      </c>
      <c r="M15239">
        <v>10</v>
      </c>
      <c r="N15239">
        <v>0</v>
      </c>
      <c r="P15239">
        <v>0</v>
      </c>
    </row>
    <row r="15240" spans="1:16" x14ac:dyDescent="0.25">
      <c r="A15240">
        <v>2018</v>
      </c>
      <c r="B15240" t="s">
        <v>132</v>
      </c>
      <c r="I15240" s="8"/>
      <c r="J15240" t="s">
        <v>803</v>
      </c>
      <c r="L15240">
        <v>20</v>
      </c>
      <c r="M15240">
        <v>20</v>
      </c>
      <c r="N15240">
        <v>0</v>
      </c>
      <c r="P15240">
        <v>0</v>
      </c>
    </row>
    <row r="15241" spans="1:16" x14ac:dyDescent="0.25">
      <c r="A15241">
        <v>2018</v>
      </c>
      <c r="B15241" t="s">
        <v>132</v>
      </c>
      <c r="G15241">
        <v>10</v>
      </c>
      <c r="I15241" s="8"/>
      <c r="J15241" t="s">
        <v>879</v>
      </c>
      <c r="L15241">
        <v>30</v>
      </c>
      <c r="M15241">
        <v>10</v>
      </c>
      <c r="N15241">
        <v>0</v>
      </c>
      <c r="P15241">
        <v>20</v>
      </c>
    </row>
    <row r="15242" spans="1:16" x14ac:dyDescent="0.25">
      <c r="A15242">
        <v>2018</v>
      </c>
      <c r="B15242" t="s">
        <v>132</v>
      </c>
      <c r="G15242">
        <v>15</v>
      </c>
      <c r="I15242" s="8"/>
      <c r="J15242" t="s">
        <v>815</v>
      </c>
      <c r="L15242">
        <v>30</v>
      </c>
      <c r="M15242">
        <v>10</v>
      </c>
      <c r="N15242">
        <v>0</v>
      </c>
      <c r="P15242">
        <v>0</v>
      </c>
    </row>
    <row r="15243" spans="1:16" x14ac:dyDescent="0.25">
      <c r="A15243">
        <v>2018</v>
      </c>
      <c r="B15243" t="s">
        <v>132</v>
      </c>
      <c r="G15243">
        <v>5</v>
      </c>
      <c r="I15243" s="8"/>
      <c r="J15243" t="s">
        <v>819</v>
      </c>
      <c r="L15243">
        <v>60</v>
      </c>
      <c r="M15243">
        <v>30</v>
      </c>
      <c r="N15243">
        <v>0</v>
      </c>
      <c r="P15243">
        <v>0</v>
      </c>
    </row>
    <row r="15244" spans="1:16" x14ac:dyDescent="0.25">
      <c r="A15244">
        <v>2018</v>
      </c>
      <c r="B15244" t="s">
        <v>132</v>
      </c>
      <c r="G15244">
        <v>10</v>
      </c>
      <c r="I15244" s="8"/>
      <c r="J15244" t="s">
        <v>829</v>
      </c>
      <c r="L15244">
        <v>10</v>
      </c>
      <c r="M15244">
        <v>5</v>
      </c>
      <c r="N15244">
        <v>0</v>
      </c>
      <c r="P15244">
        <v>0</v>
      </c>
    </row>
    <row r="15245" spans="1:16" x14ac:dyDescent="0.25">
      <c r="A15245">
        <v>2018</v>
      </c>
      <c r="B15245" t="s">
        <v>132</v>
      </c>
      <c r="G15245">
        <v>60</v>
      </c>
      <c r="I15245" s="8"/>
      <c r="J15245" t="s">
        <v>829</v>
      </c>
      <c r="L15245">
        <v>20</v>
      </c>
      <c r="M15245">
        <v>10</v>
      </c>
      <c r="N15245">
        <v>0</v>
      </c>
      <c r="P15245">
        <v>30</v>
      </c>
    </row>
    <row r="15246" spans="1:16" x14ac:dyDescent="0.25">
      <c r="A15246">
        <v>2018</v>
      </c>
      <c r="B15246" t="s">
        <v>132</v>
      </c>
      <c r="E15246">
        <v>4</v>
      </c>
      <c r="G15246">
        <v>30</v>
      </c>
      <c r="I15246" s="8">
        <v>32.200000000000003</v>
      </c>
      <c r="J15246" t="s">
        <v>806</v>
      </c>
      <c r="L15246">
        <v>50</v>
      </c>
      <c r="M15246">
        <v>30</v>
      </c>
      <c r="N15246">
        <v>0</v>
      </c>
      <c r="P15246">
        <v>20</v>
      </c>
    </row>
    <row r="15247" spans="1:16" x14ac:dyDescent="0.25">
      <c r="A15247">
        <v>2018</v>
      </c>
      <c r="B15247" t="s">
        <v>132</v>
      </c>
      <c r="I15247" s="8"/>
      <c r="J15247" t="s">
        <v>856</v>
      </c>
      <c r="L15247">
        <v>20</v>
      </c>
      <c r="M15247">
        <v>30</v>
      </c>
      <c r="N15247">
        <v>0</v>
      </c>
      <c r="P15247">
        <v>50</v>
      </c>
    </row>
    <row r="15248" spans="1:16" x14ac:dyDescent="0.25">
      <c r="A15248">
        <v>2018</v>
      </c>
      <c r="B15248" t="s">
        <v>132</v>
      </c>
      <c r="G15248">
        <v>50</v>
      </c>
      <c r="I15248" s="8"/>
      <c r="J15248" t="s">
        <v>807</v>
      </c>
      <c r="L15248">
        <v>60</v>
      </c>
      <c r="M15248">
        <v>20</v>
      </c>
      <c r="N15248">
        <v>0</v>
      </c>
      <c r="P15248">
        <v>5</v>
      </c>
    </row>
    <row r="15249" spans="1:21" x14ac:dyDescent="0.25">
      <c r="A15249">
        <v>2018</v>
      </c>
      <c r="B15249" t="s">
        <v>132</v>
      </c>
      <c r="G15249">
        <v>20</v>
      </c>
      <c r="I15249" s="8"/>
      <c r="J15249" t="s">
        <v>945</v>
      </c>
      <c r="L15249">
        <v>50</v>
      </c>
      <c r="M15249">
        <v>10</v>
      </c>
      <c r="N15249">
        <v>0</v>
      </c>
      <c r="P15249">
        <v>15</v>
      </c>
    </row>
    <row r="15250" spans="1:21" x14ac:dyDescent="0.25">
      <c r="A15250">
        <v>2018</v>
      </c>
      <c r="B15250" t="s">
        <v>132</v>
      </c>
      <c r="G15250">
        <f>60+7+40+5</f>
        <v>112</v>
      </c>
      <c r="I15250" s="8"/>
      <c r="J15250" t="s">
        <v>814</v>
      </c>
      <c r="L15250">
        <v>20</v>
      </c>
      <c r="M15250">
        <v>5</v>
      </c>
      <c r="N15250">
        <v>0</v>
      </c>
      <c r="P15250">
        <v>0</v>
      </c>
    </row>
    <row r="15251" spans="1:21" x14ac:dyDescent="0.25">
      <c r="A15251">
        <v>2018</v>
      </c>
      <c r="B15251" t="s">
        <v>132</v>
      </c>
      <c r="G15251">
        <v>15</v>
      </c>
      <c r="I15251" s="8"/>
      <c r="J15251" t="s">
        <v>799</v>
      </c>
      <c r="L15251">
        <v>30</v>
      </c>
      <c r="M15251">
        <v>10</v>
      </c>
      <c r="N15251">
        <v>0</v>
      </c>
      <c r="P15251">
        <v>20</v>
      </c>
    </row>
    <row r="15252" spans="1:21" x14ac:dyDescent="0.25">
      <c r="A15252">
        <v>2018</v>
      </c>
      <c r="B15252" t="s">
        <v>132</v>
      </c>
      <c r="G15252">
        <v>15</v>
      </c>
      <c r="I15252" s="8"/>
      <c r="J15252" t="s">
        <v>935</v>
      </c>
      <c r="L15252">
        <v>30</v>
      </c>
      <c r="M15252">
        <v>15</v>
      </c>
      <c r="N15252">
        <v>0</v>
      </c>
      <c r="P15252">
        <v>20</v>
      </c>
    </row>
    <row r="15253" spans="1:21" x14ac:dyDescent="0.25">
      <c r="A15253">
        <v>2018</v>
      </c>
      <c r="B15253" t="s">
        <v>132</v>
      </c>
      <c r="G15253">
        <v>30</v>
      </c>
      <c r="I15253" s="8"/>
      <c r="J15253" t="s">
        <v>819</v>
      </c>
      <c r="L15253">
        <v>30</v>
      </c>
      <c r="M15253">
        <v>20</v>
      </c>
      <c r="N15253">
        <v>0</v>
      </c>
      <c r="P15253">
        <v>0</v>
      </c>
    </row>
    <row r="15254" spans="1:21" x14ac:dyDescent="0.25">
      <c r="A15254">
        <v>2018</v>
      </c>
      <c r="B15254" t="s">
        <v>132</v>
      </c>
      <c r="G15254">
        <v>50</v>
      </c>
      <c r="I15254" s="8"/>
      <c r="J15254" t="s">
        <v>807</v>
      </c>
      <c r="L15254">
        <v>40</v>
      </c>
      <c r="M15254">
        <v>40</v>
      </c>
      <c r="N15254">
        <v>0</v>
      </c>
      <c r="P15254">
        <v>5</v>
      </c>
    </row>
    <row r="15255" spans="1:21" x14ac:dyDescent="0.25">
      <c r="A15255">
        <v>2018</v>
      </c>
      <c r="B15255" t="s">
        <v>132</v>
      </c>
      <c r="E15255">
        <v>5</v>
      </c>
      <c r="G15255">
        <v>30</v>
      </c>
      <c r="I15255" s="8">
        <v>11</v>
      </c>
      <c r="J15255" t="s">
        <v>799</v>
      </c>
      <c r="L15255">
        <v>25</v>
      </c>
      <c r="M15255">
        <v>30</v>
      </c>
      <c r="N15255">
        <v>0</v>
      </c>
      <c r="P15255">
        <v>35</v>
      </c>
    </row>
    <row r="15256" spans="1:21" x14ac:dyDescent="0.25">
      <c r="A15256">
        <v>2018</v>
      </c>
      <c r="B15256" t="s">
        <v>132</v>
      </c>
      <c r="I15256" s="8"/>
      <c r="J15256" t="s">
        <v>802</v>
      </c>
      <c r="L15256">
        <v>30</v>
      </c>
      <c r="M15256">
        <v>15</v>
      </c>
      <c r="N15256">
        <v>0</v>
      </c>
      <c r="P15256">
        <v>10</v>
      </c>
    </row>
    <row r="15257" spans="1:21" x14ac:dyDescent="0.25">
      <c r="A15257">
        <v>2018</v>
      </c>
      <c r="B15257" t="s">
        <v>132</v>
      </c>
      <c r="G15257">
        <v>3</v>
      </c>
      <c r="I15257" s="8"/>
      <c r="J15257" t="s">
        <v>799</v>
      </c>
      <c r="L15257">
        <v>25</v>
      </c>
      <c r="M15257">
        <v>20</v>
      </c>
      <c r="N15257">
        <v>0</v>
      </c>
      <c r="P15257">
        <v>15</v>
      </c>
    </row>
    <row r="15258" spans="1:21" x14ac:dyDescent="0.25">
      <c r="A15258">
        <v>2018</v>
      </c>
      <c r="B15258" t="s">
        <v>132</v>
      </c>
      <c r="G15258">
        <v>8</v>
      </c>
      <c r="I15258" s="8"/>
      <c r="J15258" t="s">
        <v>799</v>
      </c>
      <c r="L15258">
        <v>55</v>
      </c>
      <c r="M15258">
        <v>30</v>
      </c>
      <c r="N15258">
        <v>0</v>
      </c>
      <c r="P15258">
        <v>40</v>
      </c>
    </row>
    <row r="15259" spans="1:21" x14ac:dyDescent="0.25">
      <c r="A15259">
        <v>2018</v>
      </c>
      <c r="B15259" t="s">
        <v>132</v>
      </c>
      <c r="I15259" s="8"/>
      <c r="J15259" t="s">
        <v>846</v>
      </c>
      <c r="L15259">
        <v>30</v>
      </c>
      <c r="M15259">
        <v>15</v>
      </c>
      <c r="N15259">
        <v>0</v>
      </c>
      <c r="P15259">
        <v>5</v>
      </c>
    </row>
    <row r="15260" spans="1:21" x14ac:dyDescent="0.25">
      <c r="A15260">
        <v>2018</v>
      </c>
      <c r="B15260" t="s">
        <v>132</v>
      </c>
      <c r="I15260" s="8"/>
      <c r="J15260" t="s">
        <v>799</v>
      </c>
      <c r="L15260">
        <v>20</v>
      </c>
      <c r="M15260">
        <v>10</v>
      </c>
      <c r="N15260">
        <v>0</v>
      </c>
      <c r="P15260">
        <v>20</v>
      </c>
    </row>
    <row r="15261" spans="1:21" x14ac:dyDescent="0.25">
      <c r="A15261">
        <v>2018</v>
      </c>
      <c r="B15261" t="s">
        <v>132</v>
      </c>
      <c r="I15261" s="8"/>
      <c r="J15261" t="s">
        <v>846</v>
      </c>
      <c r="L15261">
        <v>25</v>
      </c>
      <c r="M15261">
        <v>30</v>
      </c>
      <c r="N15261">
        <v>0</v>
      </c>
      <c r="P15261">
        <v>5</v>
      </c>
    </row>
    <row r="15262" spans="1:21" x14ac:dyDescent="0.25">
      <c r="A15262">
        <v>2018</v>
      </c>
      <c r="B15262" t="s">
        <v>132</v>
      </c>
      <c r="E15262">
        <v>6</v>
      </c>
      <c r="I15262" s="8">
        <v>12</v>
      </c>
      <c r="J15262" t="s">
        <v>807</v>
      </c>
      <c r="L15262">
        <v>30</v>
      </c>
      <c r="M15262">
        <v>30</v>
      </c>
      <c r="N15262">
        <v>0</v>
      </c>
      <c r="P15262">
        <v>5</v>
      </c>
    </row>
    <row r="15263" spans="1:21" x14ac:dyDescent="0.25">
      <c r="A15263">
        <v>2018</v>
      </c>
      <c r="B15263" t="s">
        <v>132</v>
      </c>
      <c r="I15263" s="8"/>
      <c r="J15263" t="s">
        <v>799</v>
      </c>
      <c r="L15263">
        <v>40</v>
      </c>
      <c r="M15263">
        <v>35</v>
      </c>
      <c r="N15263">
        <v>0</v>
      </c>
      <c r="P15263">
        <v>40</v>
      </c>
    </row>
    <row r="15264" spans="1:21" x14ac:dyDescent="0.25">
      <c r="A15264">
        <v>2018</v>
      </c>
      <c r="B15264" t="s">
        <v>132</v>
      </c>
      <c r="G15264">
        <v>2</v>
      </c>
      <c r="I15264" s="8"/>
      <c r="J15264" t="s">
        <v>799</v>
      </c>
      <c r="L15264">
        <v>20</v>
      </c>
      <c r="M15264">
        <v>20</v>
      </c>
      <c r="N15264">
        <v>0</v>
      </c>
      <c r="P15264">
        <v>75</v>
      </c>
      <c r="U15264">
        <f>SUM(W15264:AQ15264)</f>
        <v>0</v>
      </c>
    </row>
    <row r="15265" spans="1:19" x14ac:dyDescent="0.25">
      <c r="A15265">
        <v>2018</v>
      </c>
      <c r="B15265" t="s">
        <v>132</v>
      </c>
      <c r="G15265">
        <v>5</v>
      </c>
      <c r="I15265" s="8"/>
      <c r="J15265" t="s">
        <v>846</v>
      </c>
      <c r="L15265">
        <v>20</v>
      </c>
      <c r="M15265">
        <v>25</v>
      </c>
      <c r="N15265">
        <v>0</v>
      </c>
      <c r="P15265">
        <v>80</v>
      </c>
    </row>
    <row r="15266" spans="1:19" x14ac:dyDescent="0.25">
      <c r="A15266">
        <v>2018</v>
      </c>
      <c r="B15266" t="s">
        <v>132</v>
      </c>
      <c r="G15266">
        <v>4</v>
      </c>
      <c r="I15266" s="8"/>
      <c r="J15266" t="s">
        <v>799</v>
      </c>
      <c r="L15266">
        <v>40</v>
      </c>
      <c r="M15266">
        <v>40</v>
      </c>
      <c r="N15266">
        <v>0</v>
      </c>
      <c r="P15266">
        <v>55</v>
      </c>
    </row>
    <row r="15267" spans="1:19" x14ac:dyDescent="0.25">
      <c r="A15267">
        <v>2018</v>
      </c>
      <c r="B15267" t="s">
        <v>132</v>
      </c>
      <c r="G15267">
        <v>1</v>
      </c>
      <c r="I15267" s="8"/>
      <c r="J15267" t="s">
        <v>807</v>
      </c>
      <c r="L15267">
        <v>40</v>
      </c>
      <c r="M15267">
        <v>30</v>
      </c>
      <c r="N15267">
        <v>0</v>
      </c>
      <c r="P15267">
        <v>5</v>
      </c>
    </row>
    <row r="15268" spans="1:19" x14ac:dyDescent="0.25">
      <c r="A15268">
        <v>2018</v>
      </c>
      <c r="B15268" t="s">
        <v>132</v>
      </c>
      <c r="I15268" s="8"/>
      <c r="J15268" t="s">
        <v>815</v>
      </c>
      <c r="L15268">
        <v>30</v>
      </c>
      <c r="M15268">
        <v>35</v>
      </c>
      <c r="N15268">
        <v>0</v>
      </c>
      <c r="P15268">
        <v>5</v>
      </c>
    </row>
    <row r="15269" spans="1:19" x14ac:dyDescent="0.25">
      <c r="A15269">
        <v>2018</v>
      </c>
      <c r="B15269" t="s">
        <v>132</v>
      </c>
      <c r="I15269" s="8"/>
      <c r="J15269" t="s">
        <v>807</v>
      </c>
      <c r="L15269">
        <v>30</v>
      </c>
      <c r="M15269">
        <v>20</v>
      </c>
      <c r="N15269">
        <v>0</v>
      </c>
      <c r="P15269">
        <v>20</v>
      </c>
    </row>
    <row r="15270" spans="1:19" x14ac:dyDescent="0.25">
      <c r="A15270">
        <v>2018</v>
      </c>
      <c r="B15270" t="s">
        <v>132</v>
      </c>
      <c r="E15270">
        <v>7</v>
      </c>
      <c r="I15270" s="8">
        <v>8</v>
      </c>
      <c r="J15270" t="s">
        <v>807</v>
      </c>
      <c r="L15270">
        <v>60</v>
      </c>
      <c r="M15270">
        <v>40</v>
      </c>
      <c r="N15270">
        <v>0</v>
      </c>
      <c r="P15270">
        <v>20</v>
      </c>
    </row>
    <row r="15271" spans="1:19" x14ac:dyDescent="0.25">
      <c r="A15271">
        <v>2018</v>
      </c>
      <c r="B15271" t="s">
        <v>132</v>
      </c>
      <c r="I15271" s="8"/>
      <c r="J15271" t="s">
        <v>803</v>
      </c>
      <c r="L15271">
        <v>15</v>
      </c>
      <c r="M15271">
        <v>10</v>
      </c>
      <c r="N15271">
        <v>0</v>
      </c>
      <c r="P15271">
        <v>0</v>
      </c>
    </row>
    <row r="15272" spans="1:19" x14ac:dyDescent="0.25">
      <c r="A15272">
        <v>2018</v>
      </c>
      <c r="B15272" t="s">
        <v>132</v>
      </c>
      <c r="G15272">
        <v>6</v>
      </c>
      <c r="I15272" s="8"/>
      <c r="J15272" t="s">
        <v>799</v>
      </c>
      <c r="L15272">
        <v>15</v>
      </c>
      <c r="M15272">
        <v>5</v>
      </c>
      <c r="N15272">
        <v>0</v>
      </c>
      <c r="P15272">
        <v>5</v>
      </c>
    </row>
    <row r="15273" spans="1:19" x14ac:dyDescent="0.25">
      <c r="A15273">
        <v>2018</v>
      </c>
      <c r="B15273" t="s">
        <v>132</v>
      </c>
      <c r="G15273">
        <v>1</v>
      </c>
      <c r="I15273" s="8"/>
      <c r="J15273" t="s">
        <v>807</v>
      </c>
      <c r="L15273">
        <v>20</v>
      </c>
      <c r="M15273">
        <v>15</v>
      </c>
      <c r="N15273">
        <v>0</v>
      </c>
      <c r="P15273">
        <v>10</v>
      </c>
    </row>
    <row r="15274" spans="1:19" x14ac:dyDescent="0.25">
      <c r="A15274">
        <v>2018</v>
      </c>
      <c r="B15274" t="s">
        <v>132</v>
      </c>
      <c r="E15274">
        <v>8</v>
      </c>
      <c r="G15274">
        <v>1</v>
      </c>
      <c r="I15274" s="8">
        <v>0</v>
      </c>
      <c r="J15274" t="s">
        <v>799</v>
      </c>
      <c r="L15274">
        <v>20</v>
      </c>
      <c r="M15274">
        <v>10</v>
      </c>
      <c r="N15274">
        <v>0</v>
      </c>
      <c r="P15274">
        <v>0</v>
      </c>
    </row>
    <row r="15275" spans="1:19" x14ac:dyDescent="0.25">
      <c r="A15275">
        <v>2018</v>
      </c>
      <c r="B15275" t="s">
        <v>132</v>
      </c>
      <c r="I15275" s="8"/>
      <c r="J15275" t="s">
        <v>807</v>
      </c>
      <c r="L15275">
        <v>15</v>
      </c>
      <c r="M15275">
        <v>5</v>
      </c>
      <c r="N15275">
        <v>0</v>
      </c>
      <c r="P15275">
        <v>0</v>
      </c>
    </row>
    <row r="15276" spans="1:19" x14ac:dyDescent="0.25">
      <c r="A15276">
        <v>2018</v>
      </c>
      <c r="B15276" t="s">
        <v>132</v>
      </c>
      <c r="G15276">
        <v>10</v>
      </c>
      <c r="I15276" s="8"/>
      <c r="J15276" t="s">
        <v>829</v>
      </c>
      <c r="L15276">
        <v>10</v>
      </c>
      <c r="M15276">
        <v>5</v>
      </c>
      <c r="N15276">
        <v>0</v>
      </c>
      <c r="P15276">
        <v>0</v>
      </c>
    </row>
    <row r="15277" spans="1:19" x14ac:dyDescent="0.25">
      <c r="A15277">
        <v>2018</v>
      </c>
      <c r="B15277" t="s">
        <v>132</v>
      </c>
      <c r="G15277">
        <v>20</v>
      </c>
      <c r="I15277" s="8"/>
      <c r="J15277" t="s">
        <v>822</v>
      </c>
      <c r="L15277">
        <v>10</v>
      </c>
      <c r="M15277">
        <v>5</v>
      </c>
      <c r="N15277">
        <v>0</v>
      </c>
      <c r="P15277">
        <v>0</v>
      </c>
    </row>
    <row r="15278" spans="1:19" x14ac:dyDescent="0.25">
      <c r="A15278">
        <v>2018</v>
      </c>
      <c r="B15278" t="s">
        <v>132</v>
      </c>
      <c r="G15278">
        <v>30</v>
      </c>
      <c r="I15278" s="8"/>
      <c r="J15278" t="s">
        <v>819</v>
      </c>
      <c r="L15278">
        <v>10</v>
      </c>
      <c r="M15278">
        <v>5</v>
      </c>
      <c r="N15278">
        <v>0</v>
      </c>
      <c r="P15278">
        <v>0</v>
      </c>
      <c r="S15278" t="s">
        <v>946</v>
      </c>
    </row>
    <row r="15279" spans="1:19" x14ac:dyDescent="0.25">
      <c r="A15279">
        <v>2018</v>
      </c>
      <c r="B15279" t="s">
        <v>132</v>
      </c>
      <c r="G15279">
        <v>40</v>
      </c>
      <c r="I15279" s="8"/>
      <c r="J15279" t="s">
        <v>807</v>
      </c>
      <c r="L15279">
        <v>25</v>
      </c>
      <c r="M15279">
        <v>15</v>
      </c>
      <c r="N15279">
        <v>0</v>
      </c>
      <c r="P15279">
        <v>0</v>
      </c>
    </row>
    <row r="15280" spans="1:19" x14ac:dyDescent="0.25">
      <c r="A15280">
        <v>2018</v>
      </c>
      <c r="B15280" t="s">
        <v>132</v>
      </c>
      <c r="G15280">
        <v>50</v>
      </c>
      <c r="I15280" s="8"/>
      <c r="J15280" t="s">
        <v>829</v>
      </c>
      <c r="L15280">
        <v>15</v>
      </c>
      <c r="M15280">
        <v>10</v>
      </c>
      <c r="N15280">
        <v>0</v>
      </c>
      <c r="P15280">
        <v>0</v>
      </c>
    </row>
    <row r="15281" spans="1:21" x14ac:dyDescent="0.25">
      <c r="A15281">
        <v>2018</v>
      </c>
      <c r="B15281" t="s">
        <v>132</v>
      </c>
      <c r="G15281">
        <v>60</v>
      </c>
      <c r="I15281" s="8"/>
      <c r="J15281" t="s">
        <v>807</v>
      </c>
      <c r="L15281">
        <v>25</v>
      </c>
      <c r="M15281">
        <v>15</v>
      </c>
      <c r="N15281">
        <v>0</v>
      </c>
      <c r="P15281">
        <v>5</v>
      </c>
      <c r="S15281" t="s">
        <v>947</v>
      </c>
    </row>
    <row r="15282" spans="1:21" x14ac:dyDescent="0.25">
      <c r="A15282">
        <v>2018</v>
      </c>
      <c r="B15282" t="s">
        <v>132</v>
      </c>
      <c r="G15282">
        <v>70</v>
      </c>
      <c r="I15282" s="8"/>
      <c r="J15282" t="s">
        <v>815</v>
      </c>
      <c r="L15282">
        <v>15</v>
      </c>
      <c r="M15282">
        <v>10</v>
      </c>
      <c r="N15282">
        <v>0</v>
      </c>
      <c r="P15282">
        <v>0</v>
      </c>
    </row>
    <row r="15283" spans="1:21" x14ac:dyDescent="0.25">
      <c r="A15283">
        <v>2018</v>
      </c>
      <c r="B15283" t="s">
        <v>132</v>
      </c>
      <c r="G15283">
        <v>80</v>
      </c>
      <c r="I15283" s="8"/>
      <c r="J15283" t="s">
        <v>818</v>
      </c>
      <c r="L15283">
        <v>50</v>
      </c>
      <c r="M15283">
        <v>30</v>
      </c>
      <c r="N15283">
        <v>0</v>
      </c>
      <c r="P15283">
        <v>100</v>
      </c>
    </row>
    <row r="15284" spans="1:21" x14ac:dyDescent="0.25">
      <c r="A15284">
        <v>2018</v>
      </c>
      <c r="B15284" t="s">
        <v>132</v>
      </c>
      <c r="E15284">
        <v>9</v>
      </c>
      <c r="G15284">
        <v>90</v>
      </c>
      <c r="I15284" s="8">
        <v>0</v>
      </c>
      <c r="J15284" t="s">
        <v>819</v>
      </c>
      <c r="L15284">
        <v>40</v>
      </c>
      <c r="M15284">
        <v>70</v>
      </c>
      <c r="N15284">
        <v>0</v>
      </c>
      <c r="P15284">
        <v>30</v>
      </c>
    </row>
    <row r="15285" spans="1:21" x14ac:dyDescent="0.25">
      <c r="A15285">
        <v>2018</v>
      </c>
      <c r="B15285" t="s">
        <v>132</v>
      </c>
      <c r="G15285">
        <v>100</v>
      </c>
      <c r="I15285" s="8"/>
      <c r="J15285" t="s">
        <v>807</v>
      </c>
      <c r="L15285">
        <v>35</v>
      </c>
      <c r="M15285">
        <v>20</v>
      </c>
      <c r="N15285">
        <v>5</v>
      </c>
      <c r="P15285">
        <v>0</v>
      </c>
      <c r="U15285" t="s">
        <v>933</v>
      </c>
    </row>
    <row r="15286" spans="1:21" x14ac:dyDescent="0.25">
      <c r="A15286">
        <v>2018</v>
      </c>
      <c r="B15286" t="s">
        <v>132</v>
      </c>
      <c r="G15286">
        <v>10</v>
      </c>
      <c r="I15286" s="8"/>
      <c r="J15286" t="s">
        <v>803</v>
      </c>
      <c r="L15286">
        <v>15</v>
      </c>
      <c r="M15286">
        <v>10</v>
      </c>
      <c r="N15286">
        <v>0</v>
      </c>
      <c r="P15286">
        <v>0</v>
      </c>
    </row>
    <row r="15287" spans="1:21" x14ac:dyDescent="0.25">
      <c r="A15287">
        <v>2018</v>
      </c>
      <c r="B15287" t="s">
        <v>132</v>
      </c>
      <c r="G15287">
        <v>20</v>
      </c>
      <c r="I15287" s="8"/>
      <c r="J15287" t="s">
        <v>856</v>
      </c>
      <c r="L15287">
        <v>15</v>
      </c>
      <c r="M15287">
        <v>35</v>
      </c>
      <c r="N15287">
        <v>0</v>
      </c>
      <c r="P15287">
        <v>80</v>
      </c>
      <c r="S15287" t="s">
        <v>47</v>
      </c>
    </row>
    <row r="15288" spans="1:21" x14ac:dyDescent="0.25">
      <c r="A15288">
        <v>2018</v>
      </c>
      <c r="B15288" t="s">
        <v>132</v>
      </c>
      <c r="G15288">
        <v>30</v>
      </c>
      <c r="I15288" s="8"/>
      <c r="J15288" t="s">
        <v>831</v>
      </c>
      <c r="L15288">
        <v>20</v>
      </c>
      <c r="M15288">
        <v>5</v>
      </c>
      <c r="N15288">
        <v>0</v>
      </c>
      <c r="P15288">
        <v>15</v>
      </c>
    </row>
    <row r="15289" spans="1:21" x14ac:dyDescent="0.25">
      <c r="A15289">
        <v>2018</v>
      </c>
      <c r="B15289" t="s">
        <v>132</v>
      </c>
      <c r="G15289">
        <v>40</v>
      </c>
      <c r="I15289" s="8"/>
    </row>
    <row r="15290" spans="1:21" x14ac:dyDescent="0.25">
      <c r="A15290">
        <v>2018</v>
      </c>
      <c r="B15290" t="s">
        <v>132</v>
      </c>
      <c r="G15290">
        <v>50</v>
      </c>
      <c r="I15290" s="8"/>
    </row>
    <row r="15291" spans="1:21" x14ac:dyDescent="0.25">
      <c r="A15291">
        <v>2018</v>
      </c>
      <c r="B15291" t="s">
        <v>132</v>
      </c>
      <c r="G15291">
        <v>60</v>
      </c>
      <c r="I15291" s="8"/>
    </row>
    <row r="15292" spans="1:21" x14ac:dyDescent="0.25">
      <c r="A15292">
        <v>2018</v>
      </c>
      <c r="B15292" t="s">
        <v>132</v>
      </c>
      <c r="G15292">
        <v>70</v>
      </c>
      <c r="I15292" s="8"/>
    </row>
    <row r="15293" spans="1:21" x14ac:dyDescent="0.25">
      <c r="A15293">
        <v>2018</v>
      </c>
      <c r="B15293" t="s">
        <v>132</v>
      </c>
      <c r="G15293">
        <v>80</v>
      </c>
      <c r="I15293" s="8"/>
    </row>
    <row r="15294" spans="1:21" x14ac:dyDescent="0.25">
      <c r="A15294">
        <v>2018</v>
      </c>
      <c r="B15294" t="s">
        <v>132</v>
      </c>
      <c r="E15294">
        <v>10</v>
      </c>
      <c r="G15294">
        <v>90</v>
      </c>
      <c r="I15294" s="8">
        <v>10</v>
      </c>
      <c r="J15294" t="s">
        <v>813</v>
      </c>
      <c r="L15294">
        <v>25</v>
      </c>
      <c r="M15294">
        <v>15</v>
      </c>
      <c r="N15294">
        <v>0</v>
      </c>
      <c r="P15294">
        <v>0</v>
      </c>
    </row>
    <row r="15295" spans="1:21" x14ac:dyDescent="0.25">
      <c r="A15295">
        <v>2018</v>
      </c>
      <c r="B15295" t="s">
        <v>132</v>
      </c>
      <c r="G15295">
        <v>100</v>
      </c>
      <c r="I15295" s="8"/>
      <c r="J15295" t="s">
        <v>819</v>
      </c>
      <c r="L15295">
        <v>20</v>
      </c>
      <c r="M15295">
        <v>20</v>
      </c>
      <c r="N15295">
        <v>0</v>
      </c>
      <c r="P15295">
        <v>5</v>
      </c>
    </row>
    <row r="15296" spans="1:21" x14ac:dyDescent="0.25">
      <c r="A15296">
        <v>2018</v>
      </c>
      <c r="B15296" t="s">
        <v>132</v>
      </c>
      <c r="G15296">
        <v>10</v>
      </c>
      <c r="I15296" s="8"/>
      <c r="J15296" t="s">
        <v>807</v>
      </c>
      <c r="L15296">
        <v>40</v>
      </c>
      <c r="M15296">
        <v>35</v>
      </c>
      <c r="N15296">
        <v>0</v>
      </c>
      <c r="P15296">
        <v>0</v>
      </c>
    </row>
    <row r="15297" spans="1:21" x14ac:dyDescent="0.25">
      <c r="A15297">
        <v>2018</v>
      </c>
      <c r="B15297" t="s">
        <v>132</v>
      </c>
      <c r="G15297">
        <v>20</v>
      </c>
      <c r="I15297" s="8"/>
      <c r="J15297" t="s">
        <v>818</v>
      </c>
      <c r="L15297">
        <v>25</v>
      </c>
      <c r="M15297">
        <v>60</v>
      </c>
      <c r="N15297">
        <v>0</v>
      </c>
      <c r="P15297">
        <v>75</v>
      </c>
    </row>
    <row r="15298" spans="1:21" x14ac:dyDescent="0.25">
      <c r="A15298">
        <v>2018</v>
      </c>
      <c r="B15298" t="s">
        <v>132</v>
      </c>
      <c r="G15298">
        <v>30</v>
      </c>
      <c r="I15298" s="8"/>
      <c r="J15298" t="s">
        <v>856</v>
      </c>
      <c r="L15298">
        <v>210</v>
      </c>
      <c r="M15298">
        <v>270</v>
      </c>
      <c r="N15298">
        <v>0</v>
      </c>
      <c r="P15298">
        <v>95</v>
      </c>
      <c r="S15298" t="s">
        <v>47</v>
      </c>
    </row>
    <row r="15299" spans="1:21" x14ac:dyDescent="0.25">
      <c r="A15299">
        <v>2018</v>
      </c>
      <c r="B15299" t="s">
        <v>132</v>
      </c>
      <c r="G15299">
        <v>40</v>
      </c>
      <c r="I15299" s="8"/>
      <c r="J15299" t="s">
        <v>814</v>
      </c>
      <c r="L15299">
        <v>10</v>
      </c>
      <c r="M15299">
        <v>10</v>
      </c>
      <c r="N15299">
        <v>0</v>
      </c>
      <c r="P15299">
        <v>0</v>
      </c>
    </row>
    <row r="15300" spans="1:21" x14ac:dyDescent="0.25">
      <c r="A15300">
        <v>2018</v>
      </c>
      <c r="B15300" t="s">
        <v>132</v>
      </c>
      <c r="G15300">
        <v>50</v>
      </c>
      <c r="I15300" s="8"/>
      <c r="J15300" t="s">
        <v>843</v>
      </c>
      <c r="L15300">
        <v>15</v>
      </c>
      <c r="M15300">
        <v>30</v>
      </c>
      <c r="N15300">
        <v>0</v>
      </c>
      <c r="P15300">
        <v>5</v>
      </c>
    </row>
    <row r="15301" spans="1:21" x14ac:dyDescent="0.25">
      <c r="A15301">
        <v>2018</v>
      </c>
      <c r="B15301" t="s">
        <v>132</v>
      </c>
      <c r="G15301">
        <v>60</v>
      </c>
      <c r="I15301" s="8"/>
      <c r="J15301" t="s">
        <v>807</v>
      </c>
      <c r="L15301">
        <v>45</v>
      </c>
      <c r="M15301">
        <v>20</v>
      </c>
      <c r="N15301">
        <v>0</v>
      </c>
      <c r="P15301">
        <v>25</v>
      </c>
    </row>
    <row r="15302" spans="1:21" x14ac:dyDescent="0.25">
      <c r="A15302">
        <v>2018</v>
      </c>
      <c r="B15302" t="s">
        <v>132</v>
      </c>
      <c r="G15302">
        <v>70</v>
      </c>
      <c r="I15302" s="8"/>
    </row>
    <row r="15303" spans="1:21" x14ac:dyDescent="0.25">
      <c r="A15303">
        <v>2018</v>
      </c>
      <c r="B15303" t="s">
        <v>132</v>
      </c>
      <c r="G15303">
        <v>80</v>
      </c>
      <c r="I15303" s="8"/>
      <c r="S15303" t="s">
        <v>47</v>
      </c>
    </row>
    <row r="15304" spans="1:21" x14ac:dyDescent="0.25">
      <c r="A15304">
        <v>2018</v>
      </c>
      <c r="B15304" t="s">
        <v>132</v>
      </c>
      <c r="E15304">
        <v>11</v>
      </c>
      <c r="G15304">
        <v>90</v>
      </c>
      <c r="I15304" s="8">
        <v>10</v>
      </c>
      <c r="J15304" t="s">
        <v>807</v>
      </c>
      <c r="L15304">
        <v>30</v>
      </c>
      <c r="M15304">
        <v>20</v>
      </c>
      <c r="N15304">
        <v>0</v>
      </c>
      <c r="P15304">
        <v>100</v>
      </c>
    </row>
    <row r="15305" spans="1:21" x14ac:dyDescent="0.25">
      <c r="A15305">
        <v>2018</v>
      </c>
      <c r="B15305" t="s">
        <v>132</v>
      </c>
      <c r="G15305">
        <v>100</v>
      </c>
      <c r="I15305" s="8"/>
      <c r="J15305" t="s">
        <v>807</v>
      </c>
      <c r="L15305">
        <v>10</v>
      </c>
      <c r="M15305">
        <v>10</v>
      </c>
      <c r="N15305">
        <v>0</v>
      </c>
      <c r="P15305">
        <v>0</v>
      </c>
    </row>
    <row r="15306" spans="1:21" x14ac:dyDescent="0.25">
      <c r="A15306">
        <v>2018</v>
      </c>
      <c r="B15306" t="s">
        <v>132</v>
      </c>
      <c r="G15306">
        <v>10</v>
      </c>
      <c r="I15306" s="8"/>
      <c r="J15306" t="s">
        <v>807</v>
      </c>
      <c r="L15306">
        <v>20</v>
      </c>
      <c r="M15306">
        <v>10</v>
      </c>
      <c r="N15306">
        <v>0</v>
      </c>
      <c r="P15306">
        <v>0</v>
      </c>
      <c r="U15306" t="s">
        <v>106</v>
      </c>
    </row>
    <row r="15307" spans="1:21" x14ac:dyDescent="0.25">
      <c r="A15307">
        <v>2018</v>
      </c>
      <c r="B15307" t="s">
        <v>132</v>
      </c>
      <c r="G15307">
        <v>20</v>
      </c>
      <c r="I15307" s="8"/>
      <c r="J15307" t="s">
        <v>822</v>
      </c>
      <c r="L15307">
        <v>25</v>
      </c>
      <c r="M15307">
        <v>5</v>
      </c>
      <c r="N15307">
        <v>0</v>
      </c>
      <c r="P15307">
        <v>0</v>
      </c>
    </row>
    <row r="15308" spans="1:21" x14ac:dyDescent="0.25">
      <c r="A15308">
        <v>2018</v>
      </c>
      <c r="B15308" t="s">
        <v>132</v>
      </c>
      <c r="G15308">
        <v>30</v>
      </c>
      <c r="I15308" s="8"/>
      <c r="J15308" t="s">
        <v>803</v>
      </c>
      <c r="L15308">
        <v>5</v>
      </c>
      <c r="M15308">
        <v>10</v>
      </c>
      <c r="N15308">
        <v>0</v>
      </c>
      <c r="P15308">
        <v>0</v>
      </c>
      <c r="S15308" t="s">
        <v>47</v>
      </c>
    </row>
    <row r="15309" spans="1:21" x14ac:dyDescent="0.25">
      <c r="A15309">
        <v>2018</v>
      </c>
      <c r="B15309" t="s">
        <v>132</v>
      </c>
      <c r="G15309">
        <v>40</v>
      </c>
      <c r="I15309" s="8"/>
      <c r="J15309" t="s">
        <v>803</v>
      </c>
      <c r="L15309">
        <v>25</v>
      </c>
      <c r="M15309">
        <v>10</v>
      </c>
      <c r="N15309">
        <v>0</v>
      </c>
      <c r="P15309">
        <v>10</v>
      </c>
    </row>
    <row r="15310" spans="1:21" x14ac:dyDescent="0.25">
      <c r="A15310">
        <v>2018</v>
      </c>
      <c r="B15310" t="s">
        <v>132</v>
      </c>
      <c r="G15310">
        <v>50</v>
      </c>
      <c r="I15310" s="8"/>
      <c r="J15310" t="s">
        <v>802</v>
      </c>
      <c r="L15310">
        <v>40</v>
      </c>
      <c r="M15310">
        <v>15</v>
      </c>
      <c r="N15310">
        <v>0</v>
      </c>
      <c r="P15310">
        <v>5</v>
      </c>
    </row>
    <row r="15311" spans="1:21" x14ac:dyDescent="0.25">
      <c r="A15311">
        <v>2018</v>
      </c>
      <c r="B15311" t="s">
        <v>132</v>
      </c>
      <c r="G15311">
        <v>60</v>
      </c>
      <c r="I15311" s="8"/>
    </row>
    <row r="15312" spans="1:21" x14ac:dyDescent="0.25">
      <c r="A15312">
        <v>2018</v>
      </c>
      <c r="B15312" t="s">
        <v>132</v>
      </c>
      <c r="G15312">
        <v>70</v>
      </c>
      <c r="I15312" s="8"/>
    </row>
    <row r="15313" spans="1:16" x14ac:dyDescent="0.25">
      <c r="A15313">
        <v>2018</v>
      </c>
      <c r="B15313" t="s">
        <v>132</v>
      </c>
      <c r="G15313">
        <v>80</v>
      </c>
      <c r="I15313" s="8"/>
    </row>
    <row r="15314" spans="1:16" x14ac:dyDescent="0.25">
      <c r="A15314">
        <v>2018</v>
      </c>
      <c r="B15314" t="s">
        <v>75</v>
      </c>
      <c r="E15314">
        <v>1</v>
      </c>
      <c r="G15314">
        <v>90</v>
      </c>
      <c r="I15314" s="8">
        <v>27</v>
      </c>
      <c r="J15314" t="s">
        <v>806</v>
      </c>
      <c r="L15314">
        <v>20</v>
      </c>
      <c r="M15314">
        <v>10</v>
      </c>
      <c r="N15314">
        <v>0</v>
      </c>
      <c r="P15314">
        <v>10</v>
      </c>
    </row>
    <row r="15315" spans="1:16" x14ac:dyDescent="0.25">
      <c r="A15315">
        <v>2018</v>
      </c>
      <c r="B15315" t="s">
        <v>75</v>
      </c>
      <c r="G15315">
        <v>100</v>
      </c>
      <c r="I15315" s="8"/>
      <c r="J15315" t="s">
        <v>799</v>
      </c>
      <c r="L15315">
        <v>30</v>
      </c>
      <c r="M15315">
        <v>30</v>
      </c>
      <c r="N15315">
        <v>0</v>
      </c>
      <c r="P15315">
        <v>20</v>
      </c>
    </row>
    <row r="15316" spans="1:16" x14ac:dyDescent="0.25">
      <c r="A15316">
        <v>2018</v>
      </c>
      <c r="B15316" t="s">
        <v>75</v>
      </c>
      <c r="I15316" s="8"/>
      <c r="J15316" t="s">
        <v>815</v>
      </c>
      <c r="L15316">
        <v>30</v>
      </c>
      <c r="M15316">
        <v>10</v>
      </c>
      <c r="N15316">
        <v>0</v>
      </c>
      <c r="P15316">
        <v>30</v>
      </c>
    </row>
    <row r="15317" spans="1:16" x14ac:dyDescent="0.25">
      <c r="A15317">
        <v>2018</v>
      </c>
      <c r="B15317" t="s">
        <v>75</v>
      </c>
      <c r="G15317">
        <v>20</v>
      </c>
      <c r="I15317" s="8"/>
      <c r="J15317" t="s">
        <v>856</v>
      </c>
      <c r="L15317">
        <v>150</v>
      </c>
      <c r="M15317">
        <v>200</v>
      </c>
      <c r="N15317">
        <v>0</v>
      </c>
      <c r="P15317">
        <v>30</v>
      </c>
    </row>
    <row r="15318" spans="1:16" x14ac:dyDescent="0.25">
      <c r="A15318">
        <v>2018</v>
      </c>
      <c r="B15318" t="s">
        <v>75</v>
      </c>
      <c r="G15318">
        <v>40</v>
      </c>
      <c r="I15318" s="8"/>
      <c r="J15318" t="s">
        <v>803</v>
      </c>
      <c r="L15318">
        <v>30</v>
      </c>
      <c r="M15318">
        <v>10</v>
      </c>
      <c r="N15318">
        <v>0</v>
      </c>
      <c r="P15318">
        <v>20</v>
      </c>
    </row>
    <row r="15319" spans="1:16" x14ac:dyDescent="0.25">
      <c r="A15319">
        <v>2018</v>
      </c>
      <c r="B15319" t="s">
        <v>75</v>
      </c>
      <c r="G15319">
        <v>30</v>
      </c>
      <c r="I15319" s="8"/>
      <c r="J15319" t="s">
        <v>803</v>
      </c>
      <c r="L15319">
        <v>130</v>
      </c>
      <c r="M15319">
        <v>60</v>
      </c>
      <c r="N15319">
        <v>0</v>
      </c>
      <c r="P15319">
        <v>0</v>
      </c>
    </row>
    <row r="15320" spans="1:16" x14ac:dyDescent="0.25">
      <c r="A15320">
        <v>2018</v>
      </c>
      <c r="B15320" t="s">
        <v>75</v>
      </c>
      <c r="G15320">
        <v>40</v>
      </c>
      <c r="I15320" s="8"/>
      <c r="J15320" t="s">
        <v>799</v>
      </c>
      <c r="L15320">
        <v>30</v>
      </c>
      <c r="M15320">
        <v>20</v>
      </c>
      <c r="N15320">
        <v>0</v>
      </c>
      <c r="P15320">
        <v>0</v>
      </c>
    </row>
    <row r="15321" spans="1:16" x14ac:dyDescent="0.25">
      <c r="A15321">
        <v>2018</v>
      </c>
      <c r="B15321" t="s">
        <v>75</v>
      </c>
      <c r="G15321">
        <v>140</v>
      </c>
      <c r="I15321" s="8"/>
      <c r="J15321" t="s">
        <v>856</v>
      </c>
      <c r="L15321">
        <v>60</v>
      </c>
      <c r="M15321">
        <v>70</v>
      </c>
      <c r="N15321">
        <v>0</v>
      </c>
      <c r="P15321">
        <v>30</v>
      </c>
    </row>
    <row r="15322" spans="1:16" x14ac:dyDescent="0.25">
      <c r="A15322">
        <v>2018</v>
      </c>
      <c r="B15322" t="s">
        <v>75</v>
      </c>
      <c r="I15322" s="8"/>
      <c r="J15322" t="s">
        <v>856</v>
      </c>
      <c r="L15322">
        <v>30</v>
      </c>
      <c r="M15322">
        <v>40</v>
      </c>
      <c r="N15322">
        <v>0</v>
      </c>
      <c r="P15322">
        <v>20</v>
      </c>
    </row>
    <row r="15323" spans="1:16" x14ac:dyDescent="0.25">
      <c r="A15323">
        <v>2018</v>
      </c>
      <c r="B15323" t="s">
        <v>75</v>
      </c>
      <c r="I15323" s="8"/>
      <c r="J15323" t="s">
        <v>803</v>
      </c>
      <c r="L15323">
        <v>10</v>
      </c>
      <c r="M15323">
        <v>5</v>
      </c>
      <c r="N15323">
        <v>0</v>
      </c>
      <c r="P15323">
        <v>0</v>
      </c>
    </row>
    <row r="15324" spans="1:16" x14ac:dyDescent="0.25">
      <c r="A15324">
        <v>2018</v>
      </c>
      <c r="B15324" t="s">
        <v>75</v>
      </c>
      <c r="I15324" s="8"/>
      <c r="J15324" t="s">
        <v>806</v>
      </c>
      <c r="L15324">
        <v>30</v>
      </c>
      <c r="M15324">
        <v>10</v>
      </c>
      <c r="N15324">
        <v>0</v>
      </c>
      <c r="P15324">
        <v>0</v>
      </c>
    </row>
    <row r="15325" spans="1:16" x14ac:dyDescent="0.25">
      <c r="A15325">
        <v>2018</v>
      </c>
      <c r="B15325" t="s">
        <v>75</v>
      </c>
      <c r="I15325" s="8"/>
      <c r="J15325" t="s">
        <v>856</v>
      </c>
      <c r="L15325">
        <v>70</v>
      </c>
      <c r="M15325">
        <v>70</v>
      </c>
      <c r="N15325">
        <v>0</v>
      </c>
      <c r="P15325">
        <v>70</v>
      </c>
    </row>
    <row r="15326" spans="1:16" x14ac:dyDescent="0.25">
      <c r="A15326">
        <v>2018</v>
      </c>
      <c r="B15326" t="s">
        <v>75</v>
      </c>
      <c r="E15326">
        <v>2</v>
      </c>
      <c r="I15326" s="8">
        <v>22</v>
      </c>
      <c r="J15326" t="s">
        <v>856</v>
      </c>
      <c r="L15326">
        <v>50</v>
      </c>
      <c r="M15326">
        <v>50</v>
      </c>
      <c r="N15326">
        <v>0</v>
      </c>
      <c r="P15326">
        <v>40</v>
      </c>
    </row>
    <row r="15327" spans="1:16" x14ac:dyDescent="0.25">
      <c r="A15327">
        <v>2018</v>
      </c>
      <c r="B15327" t="s">
        <v>75</v>
      </c>
      <c r="I15327" s="8"/>
      <c r="J15327" t="s">
        <v>846</v>
      </c>
      <c r="L15327">
        <v>100</v>
      </c>
      <c r="M15327">
        <v>120</v>
      </c>
      <c r="N15327">
        <v>0</v>
      </c>
      <c r="P15327">
        <v>20</v>
      </c>
    </row>
    <row r="15328" spans="1:16" x14ac:dyDescent="0.25">
      <c r="A15328">
        <v>2018</v>
      </c>
      <c r="B15328" t="s">
        <v>75</v>
      </c>
      <c r="I15328" s="8"/>
      <c r="J15328" t="s">
        <v>816</v>
      </c>
      <c r="L15328">
        <v>10</v>
      </c>
      <c r="M15328">
        <v>5</v>
      </c>
      <c r="N15328">
        <v>0</v>
      </c>
      <c r="P15328">
        <v>0</v>
      </c>
    </row>
    <row r="15329" spans="1:17" x14ac:dyDescent="0.25">
      <c r="A15329">
        <v>2018</v>
      </c>
      <c r="B15329" t="s">
        <v>75</v>
      </c>
      <c r="G15329">
        <v>80</v>
      </c>
      <c r="I15329" s="8"/>
      <c r="J15329" t="s">
        <v>803</v>
      </c>
      <c r="L15329">
        <v>20</v>
      </c>
      <c r="M15329">
        <v>10</v>
      </c>
      <c r="N15329">
        <v>0</v>
      </c>
      <c r="P15329">
        <v>0</v>
      </c>
    </row>
    <row r="15330" spans="1:17" x14ac:dyDescent="0.25">
      <c r="A15330">
        <v>2018</v>
      </c>
      <c r="B15330" t="s">
        <v>75</v>
      </c>
      <c r="G15330">
        <v>20</v>
      </c>
      <c r="I15330" s="8"/>
      <c r="J15330" t="s">
        <v>856</v>
      </c>
      <c r="L15330">
        <v>70</v>
      </c>
      <c r="M15330">
        <v>80</v>
      </c>
      <c r="N15330">
        <v>0</v>
      </c>
      <c r="P15330">
        <v>30</v>
      </c>
    </row>
    <row r="15331" spans="1:17" x14ac:dyDescent="0.25">
      <c r="A15331">
        <v>2018</v>
      </c>
      <c r="B15331" t="s">
        <v>75</v>
      </c>
      <c r="G15331">
        <v>80</v>
      </c>
      <c r="I15331" s="8"/>
      <c r="J15331" t="s">
        <v>799</v>
      </c>
      <c r="L15331">
        <v>20</v>
      </c>
      <c r="M15331">
        <v>5</v>
      </c>
      <c r="N15331">
        <v>0</v>
      </c>
      <c r="P15331">
        <v>0</v>
      </c>
    </row>
    <row r="15332" spans="1:17" x14ac:dyDescent="0.25">
      <c r="A15332">
        <v>2018</v>
      </c>
      <c r="B15332" t="s">
        <v>75</v>
      </c>
      <c r="G15332">
        <v>10</v>
      </c>
      <c r="I15332" s="8"/>
      <c r="J15332" t="s">
        <v>856</v>
      </c>
      <c r="L15332">
        <v>50</v>
      </c>
      <c r="M15332">
        <v>40</v>
      </c>
      <c r="N15332">
        <v>0</v>
      </c>
      <c r="P15332">
        <v>30</v>
      </c>
    </row>
    <row r="15333" spans="1:17" x14ac:dyDescent="0.25">
      <c r="A15333">
        <v>2018</v>
      </c>
      <c r="B15333" t="s">
        <v>75</v>
      </c>
      <c r="G15333">
        <v>30</v>
      </c>
      <c r="I15333" s="8"/>
      <c r="J15333" t="s">
        <v>799</v>
      </c>
      <c r="L15333">
        <v>20</v>
      </c>
      <c r="M15333">
        <v>5</v>
      </c>
      <c r="N15333">
        <v>0</v>
      </c>
      <c r="P15333">
        <v>0</v>
      </c>
    </row>
    <row r="15334" spans="1:17" x14ac:dyDescent="0.25">
      <c r="A15334">
        <v>2018</v>
      </c>
      <c r="B15334" t="s">
        <v>75</v>
      </c>
      <c r="E15334">
        <v>3</v>
      </c>
      <c r="I15334" s="8">
        <v>23</v>
      </c>
      <c r="J15334" t="s">
        <v>885</v>
      </c>
      <c r="L15334">
        <v>50</v>
      </c>
      <c r="M15334">
        <v>15</v>
      </c>
      <c r="N15334">
        <v>0</v>
      </c>
      <c r="P15334">
        <v>20</v>
      </c>
    </row>
    <row r="15335" spans="1:17" x14ac:dyDescent="0.25">
      <c r="A15335">
        <v>2018</v>
      </c>
      <c r="B15335" t="s">
        <v>75</v>
      </c>
      <c r="I15335" s="8"/>
      <c r="J15335" t="s">
        <v>806</v>
      </c>
      <c r="L15335">
        <v>50</v>
      </c>
      <c r="M15335">
        <v>20</v>
      </c>
      <c r="N15335">
        <v>0</v>
      </c>
      <c r="P15335">
        <v>10</v>
      </c>
    </row>
    <row r="15336" spans="1:17" x14ac:dyDescent="0.25">
      <c r="A15336">
        <v>2018</v>
      </c>
      <c r="B15336" t="s">
        <v>75</v>
      </c>
      <c r="I15336" s="8"/>
      <c r="J15336" t="s">
        <v>799</v>
      </c>
      <c r="L15336">
        <v>20</v>
      </c>
      <c r="M15336">
        <v>20</v>
      </c>
      <c r="N15336">
        <v>0</v>
      </c>
      <c r="P15336">
        <v>0</v>
      </c>
    </row>
    <row r="15337" spans="1:17" x14ac:dyDescent="0.25">
      <c r="A15337">
        <v>2018</v>
      </c>
      <c r="B15337" t="s">
        <v>75</v>
      </c>
      <c r="G15337">
        <v>30</v>
      </c>
      <c r="I15337" s="8"/>
      <c r="J15337" t="s">
        <v>885</v>
      </c>
      <c r="L15337">
        <v>40</v>
      </c>
      <c r="M15337">
        <v>20</v>
      </c>
      <c r="N15337">
        <v>0</v>
      </c>
      <c r="P15337">
        <v>0</v>
      </c>
      <c r="Q15337" t="s">
        <v>948</v>
      </c>
    </row>
    <row r="15338" spans="1:17" x14ac:dyDescent="0.25">
      <c r="A15338">
        <v>2018</v>
      </c>
      <c r="B15338" t="s">
        <v>75</v>
      </c>
      <c r="G15338">
        <v>10</v>
      </c>
      <c r="I15338" s="8"/>
      <c r="J15338" t="s">
        <v>815</v>
      </c>
      <c r="L15338">
        <v>20</v>
      </c>
      <c r="M15338">
        <v>30</v>
      </c>
      <c r="N15338">
        <v>0</v>
      </c>
      <c r="P15338">
        <v>40</v>
      </c>
    </row>
    <row r="15339" spans="1:17" x14ac:dyDescent="0.25">
      <c r="A15339">
        <v>2018</v>
      </c>
      <c r="B15339" t="s">
        <v>75</v>
      </c>
      <c r="G15339">
        <f>10+5+5+10+20+10</f>
        <v>60</v>
      </c>
      <c r="I15339" s="8"/>
      <c r="J15339" t="s">
        <v>799</v>
      </c>
      <c r="L15339">
        <v>20</v>
      </c>
      <c r="M15339">
        <v>10</v>
      </c>
      <c r="N15339">
        <v>0</v>
      </c>
      <c r="P15339">
        <v>10</v>
      </c>
    </row>
    <row r="15340" spans="1:17" x14ac:dyDescent="0.25">
      <c r="A15340">
        <v>2018</v>
      </c>
      <c r="B15340" t="s">
        <v>75</v>
      </c>
      <c r="G15340">
        <v>20</v>
      </c>
      <c r="I15340" s="8"/>
      <c r="J15340" t="s">
        <v>799</v>
      </c>
      <c r="L15340">
        <v>10</v>
      </c>
      <c r="M15340">
        <v>5</v>
      </c>
      <c r="N15340">
        <v>0</v>
      </c>
      <c r="P15340">
        <v>10</v>
      </c>
      <c r="Q15340" t="s">
        <v>949</v>
      </c>
    </row>
    <row r="15341" spans="1:17" x14ac:dyDescent="0.25">
      <c r="A15341">
        <v>2018</v>
      </c>
      <c r="B15341" t="s">
        <v>75</v>
      </c>
      <c r="G15341">
        <v>20</v>
      </c>
      <c r="I15341" s="8"/>
      <c r="J15341" t="s">
        <v>803</v>
      </c>
      <c r="L15341">
        <v>50</v>
      </c>
      <c r="M15341">
        <v>20</v>
      </c>
      <c r="N15341">
        <v>0</v>
      </c>
      <c r="P15341">
        <v>20</v>
      </c>
    </row>
    <row r="15342" spans="1:17" x14ac:dyDescent="0.25">
      <c r="A15342">
        <v>2018</v>
      </c>
      <c r="B15342" t="s">
        <v>75</v>
      </c>
      <c r="G15342">
        <v>70</v>
      </c>
      <c r="I15342" s="8"/>
      <c r="J15342" t="s">
        <v>815</v>
      </c>
      <c r="L15342">
        <v>20</v>
      </c>
      <c r="M15342">
        <v>10</v>
      </c>
      <c r="N15342">
        <v>0</v>
      </c>
      <c r="P15342">
        <v>30</v>
      </c>
    </row>
    <row r="15343" spans="1:17" x14ac:dyDescent="0.25">
      <c r="A15343">
        <v>2018</v>
      </c>
      <c r="B15343" t="s">
        <v>75</v>
      </c>
      <c r="G15343">
        <v>20</v>
      </c>
      <c r="I15343" s="8"/>
      <c r="J15343" t="s">
        <v>803</v>
      </c>
      <c r="L15343">
        <v>80</v>
      </c>
      <c r="M15343">
        <v>40</v>
      </c>
      <c r="N15343">
        <v>0</v>
      </c>
      <c r="P15343">
        <v>50</v>
      </c>
    </row>
    <row r="15344" spans="1:17" x14ac:dyDescent="0.25">
      <c r="A15344">
        <v>2018</v>
      </c>
      <c r="B15344" t="s">
        <v>75</v>
      </c>
      <c r="I15344" s="8"/>
      <c r="J15344" t="s">
        <v>806</v>
      </c>
      <c r="L15344">
        <v>20</v>
      </c>
      <c r="M15344">
        <v>10</v>
      </c>
      <c r="N15344">
        <v>0</v>
      </c>
      <c r="P15344">
        <v>30</v>
      </c>
    </row>
    <row r="15345" spans="1:21" x14ac:dyDescent="0.25">
      <c r="A15345">
        <v>2018</v>
      </c>
      <c r="B15345" t="s">
        <v>75</v>
      </c>
      <c r="I15345" s="8"/>
      <c r="J15345" t="s">
        <v>856</v>
      </c>
      <c r="L15345">
        <v>20</v>
      </c>
      <c r="M15345">
        <v>30</v>
      </c>
      <c r="N15345">
        <v>0</v>
      </c>
      <c r="P15345">
        <v>20</v>
      </c>
    </row>
    <row r="15346" spans="1:21" x14ac:dyDescent="0.25">
      <c r="A15346">
        <v>2018</v>
      </c>
      <c r="B15346" t="s">
        <v>75</v>
      </c>
      <c r="I15346" s="8"/>
      <c r="J15346" t="s">
        <v>799</v>
      </c>
      <c r="L15346">
        <v>30</v>
      </c>
      <c r="M15346">
        <v>5</v>
      </c>
      <c r="N15346">
        <v>0</v>
      </c>
      <c r="P15346">
        <v>10</v>
      </c>
    </row>
    <row r="15347" spans="1:21" x14ac:dyDescent="0.25">
      <c r="A15347">
        <v>2018</v>
      </c>
      <c r="B15347" t="s">
        <v>75</v>
      </c>
      <c r="I15347" s="8"/>
      <c r="J15347" t="s">
        <v>799</v>
      </c>
      <c r="L15347">
        <v>40</v>
      </c>
      <c r="M15347">
        <v>20</v>
      </c>
      <c r="N15347">
        <v>0</v>
      </c>
      <c r="P15347">
        <v>20</v>
      </c>
    </row>
    <row r="15348" spans="1:21" x14ac:dyDescent="0.25">
      <c r="A15348">
        <v>2018</v>
      </c>
      <c r="B15348" t="s">
        <v>75</v>
      </c>
      <c r="I15348" s="8"/>
      <c r="J15348" t="s">
        <v>803</v>
      </c>
      <c r="L15348">
        <v>50</v>
      </c>
      <c r="M15348">
        <v>20</v>
      </c>
      <c r="N15348">
        <v>0</v>
      </c>
      <c r="P15348">
        <v>40</v>
      </c>
    </row>
    <row r="15349" spans="1:21" x14ac:dyDescent="0.25">
      <c r="A15349">
        <v>2018</v>
      </c>
      <c r="B15349" t="s">
        <v>75</v>
      </c>
      <c r="E15349">
        <v>4</v>
      </c>
      <c r="I15349" s="8">
        <v>20</v>
      </c>
      <c r="J15349" t="s">
        <v>856</v>
      </c>
      <c r="L15349">
        <v>80</v>
      </c>
      <c r="M15349">
        <v>60</v>
      </c>
      <c r="N15349">
        <v>0</v>
      </c>
      <c r="P15349">
        <v>40</v>
      </c>
    </row>
    <row r="15350" spans="1:21" x14ac:dyDescent="0.25">
      <c r="A15350">
        <v>2018</v>
      </c>
      <c r="B15350" t="s">
        <v>75</v>
      </c>
      <c r="I15350" s="8"/>
      <c r="J15350" t="s">
        <v>856</v>
      </c>
      <c r="L15350">
        <v>85</v>
      </c>
      <c r="M15350">
        <v>70</v>
      </c>
      <c r="N15350">
        <v>1</v>
      </c>
      <c r="P15350">
        <v>20</v>
      </c>
    </row>
    <row r="15351" spans="1:21" x14ac:dyDescent="0.25">
      <c r="A15351">
        <v>2018</v>
      </c>
      <c r="B15351" t="s">
        <v>75</v>
      </c>
      <c r="I15351" s="8"/>
      <c r="J15351" t="s">
        <v>799</v>
      </c>
      <c r="L15351">
        <v>20</v>
      </c>
      <c r="M15351">
        <v>20</v>
      </c>
      <c r="N15351">
        <v>0</v>
      </c>
      <c r="P15351">
        <v>25</v>
      </c>
    </row>
    <row r="15352" spans="1:21" x14ac:dyDescent="0.25">
      <c r="A15352">
        <v>2018</v>
      </c>
      <c r="B15352" t="s">
        <v>75</v>
      </c>
      <c r="G15352">
        <v>14</v>
      </c>
      <c r="I15352" s="8"/>
      <c r="J15352" t="s">
        <v>803</v>
      </c>
      <c r="L15352">
        <v>40</v>
      </c>
      <c r="M15352">
        <v>30</v>
      </c>
      <c r="N15352">
        <v>0</v>
      </c>
      <c r="P15352">
        <v>0</v>
      </c>
    </row>
    <row r="15353" spans="1:21" x14ac:dyDescent="0.25">
      <c r="A15353">
        <v>2018</v>
      </c>
      <c r="B15353" t="s">
        <v>75</v>
      </c>
      <c r="G15353">
        <v>2</v>
      </c>
      <c r="I15353" s="8"/>
      <c r="J15353" t="s">
        <v>803</v>
      </c>
      <c r="L15353">
        <v>35</v>
      </c>
      <c r="M15353">
        <v>20</v>
      </c>
      <c r="N15353">
        <v>0</v>
      </c>
      <c r="P15353">
        <v>0</v>
      </c>
    </row>
    <row r="15354" spans="1:21" x14ac:dyDescent="0.25">
      <c r="A15354">
        <v>2018</v>
      </c>
      <c r="B15354" t="s">
        <v>75</v>
      </c>
      <c r="G15354">
        <v>1</v>
      </c>
      <c r="I15354" s="8"/>
      <c r="J15354" t="s">
        <v>815</v>
      </c>
      <c r="L15354">
        <v>30</v>
      </c>
      <c r="M15354">
        <v>35</v>
      </c>
      <c r="N15354">
        <v>0</v>
      </c>
      <c r="P15354">
        <v>85</v>
      </c>
    </row>
    <row r="15355" spans="1:21" x14ac:dyDescent="0.25">
      <c r="A15355">
        <v>2018</v>
      </c>
      <c r="B15355" t="s">
        <v>75</v>
      </c>
      <c r="G15355">
        <v>2</v>
      </c>
      <c r="I15355" s="8"/>
      <c r="J15355" t="s">
        <v>799</v>
      </c>
      <c r="L15355">
        <v>30</v>
      </c>
      <c r="M15355">
        <v>30</v>
      </c>
      <c r="N15355">
        <v>0</v>
      </c>
      <c r="P15355">
        <v>10</v>
      </c>
    </row>
    <row r="15356" spans="1:21" x14ac:dyDescent="0.25">
      <c r="A15356">
        <v>2018</v>
      </c>
      <c r="B15356" t="s">
        <v>75</v>
      </c>
      <c r="G15356">
        <v>1</v>
      </c>
      <c r="I15356" s="8"/>
      <c r="J15356" t="s">
        <v>799</v>
      </c>
      <c r="L15356">
        <v>25</v>
      </c>
      <c r="M15356">
        <v>30</v>
      </c>
      <c r="N15356">
        <v>0</v>
      </c>
      <c r="P15356">
        <v>20</v>
      </c>
      <c r="U15356">
        <f>SUM(W15356:AQ15356)</f>
        <v>0</v>
      </c>
    </row>
    <row r="15357" spans="1:21" x14ac:dyDescent="0.25">
      <c r="A15357">
        <v>2018</v>
      </c>
      <c r="B15357" t="s">
        <v>75</v>
      </c>
      <c r="I15357" s="8"/>
      <c r="J15357" t="s">
        <v>806</v>
      </c>
      <c r="L15357">
        <v>90</v>
      </c>
      <c r="M15357">
        <v>75</v>
      </c>
      <c r="N15357">
        <v>0</v>
      </c>
      <c r="P15357">
        <v>15</v>
      </c>
    </row>
    <row r="15358" spans="1:21" x14ac:dyDescent="0.25">
      <c r="A15358">
        <v>2018</v>
      </c>
      <c r="B15358" t="s">
        <v>75</v>
      </c>
      <c r="I15358" s="8"/>
      <c r="J15358" t="s">
        <v>856</v>
      </c>
      <c r="L15358">
        <v>105</v>
      </c>
      <c r="M15358">
        <v>90</v>
      </c>
      <c r="N15358">
        <v>0</v>
      </c>
      <c r="P15358">
        <v>20</v>
      </c>
    </row>
    <row r="15359" spans="1:21" x14ac:dyDescent="0.25">
      <c r="A15359">
        <v>2018</v>
      </c>
      <c r="B15359" t="s">
        <v>75</v>
      </c>
      <c r="I15359" s="8"/>
      <c r="J15359" t="s">
        <v>856</v>
      </c>
      <c r="L15359">
        <v>15</v>
      </c>
      <c r="M15359">
        <v>10</v>
      </c>
      <c r="N15359">
        <v>0</v>
      </c>
      <c r="P15359">
        <v>5</v>
      </c>
    </row>
    <row r="15360" spans="1:21" x14ac:dyDescent="0.25">
      <c r="A15360">
        <v>2018</v>
      </c>
      <c r="B15360" t="s">
        <v>75</v>
      </c>
      <c r="E15360">
        <v>5</v>
      </c>
      <c r="I15360" s="8">
        <v>17</v>
      </c>
      <c r="J15360" t="s">
        <v>799</v>
      </c>
      <c r="L15360">
        <v>65</v>
      </c>
      <c r="M15360">
        <v>100</v>
      </c>
      <c r="N15360">
        <v>0</v>
      </c>
      <c r="P15360">
        <v>15</v>
      </c>
    </row>
    <row r="15361" spans="1:16" x14ac:dyDescent="0.25">
      <c r="A15361">
        <v>2018</v>
      </c>
      <c r="B15361" t="s">
        <v>75</v>
      </c>
      <c r="I15361" s="8"/>
      <c r="J15361" t="s">
        <v>856</v>
      </c>
      <c r="L15361">
        <v>45</v>
      </c>
      <c r="M15361">
        <v>50</v>
      </c>
      <c r="N15361">
        <v>0</v>
      </c>
      <c r="P15361">
        <v>20</v>
      </c>
    </row>
    <row r="15362" spans="1:16" x14ac:dyDescent="0.25">
      <c r="A15362">
        <v>2018</v>
      </c>
      <c r="B15362" t="s">
        <v>75</v>
      </c>
      <c r="I15362" s="8"/>
      <c r="J15362" t="s">
        <v>815</v>
      </c>
      <c r="L15362">
        <v>110</v>
      </c>
      <c r="M15362">
        <v>80</v>
      </c>
      <c r="N15362">
        <v>0</v>
      </c>
      <c r="P15362">
        <v>85</v>
      </c>
    </row>
    <row r="15363" spans="1:16" x14ac:dyDescent="0.25">
      <c r="A15363">
        <v>2018</v>
      </c>
      <c r="B15363" t="s">
        <v>75</v>
      </c>
      <c r="G15363">
        <v>6</v>
      </c>
      <c r="I15363" s="8"/>
      <c r="J15363" t="s">
        <v>799</v>
      </c>
      <c r="L15363">
        <v>20</v>
      </c>
      <c r="M15363">
        <v>20</v>
      </c>
      <c r="N15363">
        <v>0</v>
      </c>
      <c r="P15363">
        <v>0</v>
      </c>
    </row>
    <row r="15364" spans="1:16" x14ac:dyDescent="0.25">
      <c r="A15364">
        <v>2018</v>
      </c>
      <c r="B15364" t="s">
        <v>75</v>
      </c>
      <c r="G15364">
        <v>5</v>
      </c>
      <c r="I15364" s="8"/>
      <c r="J15364" t="s">
        <v>806</v>
      </c>
      <c r="L15364">
        <v>65</v>
      </c>
      <c r="M15364">
        <v>50</v>
      </c>
      <c r="N15364">
        <v>0</v>
      </c>
      <c r="P15364">
        <v>5</v>
      </c>
    </row>
    <row r="15365" spans="1:16" x14ac:dyDescent="0.25">
      <c r="A15365">
        <v>2018</v>
      </c>
      <c r="B15365" t="s">
        <v>75</v>
      </c>
      <c r="G15365">
        <v>3</v>
      </c>
      <c r="I15365" s="8"/>
      <c r="J15365" t="s">
        <v>856</v>
      </c>
      <c r="L15365">
        <v>20</v>
      </c>
      <c r="M15365">
        <v>30</v>
      </c>
      <c r="N15365">
        <v>0</v>
      </c>
      <c r="P15365">
        <v>10</v>
      </c>
    </row>
    <row r="15366" spans="1:16" x14ac:dyDescent="0.25">
      <c r="A15366">
        <v>2018</v>
      </c>
      <c r="B15366" t="s">
        <v>75</v>
      </c>
      <c r="G15366">
        <v>3</v>
      </c>
      <c r="I15366" s="8"/>
      <c r="J15366" t="s">
        <v>856</v>
      </c>
      <c r="L15366">
        <v>35</v>
      </c>
      <c r="M15366">
        <v>30</v>
      </c>
      <c r="N15366">
        <v>0</v>
      </c>
      <c r="P15366">
        <v>15</v>
      </c>
    </row>
    <row r="15367" spans="1:16" x14ac:dyDescent="0.25">
      <c r="A15367">
        <v>2018</v>
      </c>
      <c r="B15367" t="s">
        <v>75</v>
      </c>
      <c r="I15367" s="8"/>
      <c r="J15367" t="s">
        <v>806</v>
      </c>
      <c r="L15367">
        <v>40</v>
      </c>
      <c r="M15367">
        <v>20</v>
      </c>
      <c r="N15367">
        <v>0</v>
      </c>
      <c r="P15367">
        <v>25</v>
      </c>
    </row>
    <row r="15368" spans="1:16" x14ac:dyDescent="0.25">
      <c r="A15368">
        <v>2018</v>
      </c>
      <c r="B15368" t="s">
        <v>75</v>
      </c>
      <c r="I15368" s="8"/>
      <c r="J15368" t="s">
        <v>799</v>
      </c>
      <c r="L15368">
        <v>20</v>
      </c>
      <c r="M15368">
        <v>15</v>
      </c>
      <c r="N15368">
        <v>0</v>
      </c>
      <c r="P15368">
        <v>5</v>
      </c>
    </row>
    <row r="15369" spans="1:16" x14ac:dyDescent="0.25">
      <c r="A15369">
        <v>2018</v>
      </c>
      <c r="B15369" t="s">
        <v>75</v>
      </c>
      <c r="E15369">
        <v>6</v>
      </c>
      <c r="I15369" s="8">
        <v>17</v>
      </c>
      <c r="J15369" t="s">
        <v>819</v>
      </c>
      <c r="L15369">
        <v>55</v>
      </c>
      <c r="M15369">
        <v>45</v>
      </c>
      <c r="N15369">
        <v>0</v>
      </c>
      <c r="P15369">
        <v>5</v>
      </c>
    </row>
    <row r="15370" spans="1:16" x14ac:dyDescent="0.25">
      <c r="A15370">
        <v>2018</v>
      </c>
      <c r="B15370" t="s">
        <v>75</v>
      </c>
      <c r="I15370" s="8"/>
      <c r="J15370" t="s">
        <v>846</v>
      </c>
      <c r="L15370">
        <v>15</v>
      </c>
      <c r="M15370">
        <v>15</v>
      </c>
      <c r="N15370">
        <v>0</v>
      </c>
      <c r="P15370">
        <v>5</v>
      </c>
    </row>
    <row r="15371" spans="1:16" x14ac:dyDescent="0.25">
      <c r="A15371">
        <v>2018</v>
      </c>
      <c r="B15371" t="s">
        <v>75</v>
      </c>
      <c r="I15371" s="8"/>
      <c r="J15371" t="s">
        <v>815</v>
      </c>
      <c r="L15371">
        <v>15</v>
      </c>
      <c r="M15371">
        <v>20</v>
      </c>
      <c r="N15371">
        <v>0</v>
      </c>
      <c r="P15371">
        <v>0</v>
      </c>
    </row>
    <row r="15372" spans="1:16" x14ac:dyDescent="0.25">
      <c r="A15372">
        <v>2018</v>
      </c>
      <c r="B15372" t="s">
        <v>75</v>
      </c>
      <c r="G15372">
        <v>5</v>
      </c>
      <c r="I15372" s="8"/>
      <c r="J15372" t="s">
        <v>799</v>
      </c>
      <c r="L15372">
        <v>20</v>
      </c>
      <c r="M15372">
        <v>10</v>
      </c>
      <c r="N15372">
        <v>0</v>
      </c>
      <c r="P15372">
        <v>55</v>
      </c>
    </row>
    <row r="15373" spans="1:16" x14ac:dyDescent="0.25">
      <c r="A15373">
        <v>2018</v>
      </c>
      <c r="B15373" t="s">
        <v>75</v>
      </c>
      <c r="G15373">
        <v>4</v>
      </c>
      <c r="I15373" s="8"/>
      <c r="J15373" t="s">
        <v>856</v>
      </c>
      <c r="L15373">
        <v>45</v>
      </c>
      <c r="M15373">
        <v>50</v>
      </c>
      <c r="N15373">
        <v>0</v>
      </c>
      <c r="P15373">
        <v>20</v>
      </c>
    </row>
    <row r="15374" spans="1:16" x14ac:dyDescent="0.25">
      <c r="A15374">
        <v>2018</v>
      </c>
      <c r="B15374" t="s">
        <v>75</v>
      </c>
      <c r="G15374">
        <v>1</v>
      </c>
      <c r="I15374" s="8"/>
      <c r="J15374" t="s">
        <v>799</v>
      </c>
      <c r="L15374">
        <v>40</v>
      </c>
      <c r="M15374">
        <v>50</v>
      </c>
      <c r="N15374">
        <v>0</v>
      </c>
      <c r="P15374">
        <v>35</v>
      </c>
    </row>
    <row r="15375" spans="1:16" x14ac:dyDescent="0.25">
      <c r="A15375">
        <v>2018</v>
      </c>
      <c r="B15375" t="s">
        <v>75</v>
      </c>
      <c r="G15375">
        <v>2</v>
      </c>
      <c r="I15375" s="8"/>
      <c r="J15375" t="s">
        <v>807</v>
      </c>
      <c r="L15375">
        <v>20</v>
      </c>
      <c r="M15375">
        <v>25</v>
      </c>
      <c r="N15375">
        <v>0</v>
      </c>
      <c r="P15375">
        <v>10</v>
      </c>
    </row>
    <row r="15376" spans="1:16" x14ac:dyDescent="0.25">
      <c r="A15376">
        <v>2018</v>
      </c>
      <c r="B15376" t="s">
        <v>75</v>
      </c>
      <c r="G15376">
        <v>1</v>
      </c>
      <c r="I15376" s="8"/>
      <c r="J15376" t="s">
        <v>799</v>
      </c>
      <c r="L15376">
        <v>50</v>
      </c>
      <c r="M15376">
        <v>35</v>
      </c>
      <c r="N15376">
        <v>0</v>
      </c>
      <c r="P15376">
        <v>5</v>
      </c>
    </row>
    <row r="15377" spans="1:21" x14ac:dyDescent="0.25">
      <c r="A15377">
        <v>2018</v>
      </c>
      <c r="B15377" t="s">
        <v>75</v>
      </c>
      <c r="G15377">
        <v>4</v>
      </c>
      <c r="I15377" s="8"/>
      <c r="J15377" t="s">
        <v>846</v>
      </c>
      <c r="L15377">
        <v>20</v>
      </c>
      <c r="M15377">
        <v>25</v>
      </c>
      <c r="N15377">
        <v>0</v>
      </c>
      <c r="P15377">
        <v>5</v>
      </c>
    </row>
    <row r="15378" spans="1:21" x14ac:dyDescent="0.25">
      <c r="A15378">
        <v>2018</v>
      </c>
      <c r="B15378" t="s">
        <v>75</v>
      </c>
      <c r="I15378" s="8"/>
      <c r="J15378" t="s">
        <v>846</v>
      </c>
      <c r="L15378">
        <v>55</v>
      </c>
      <c r="M15378">
        <v>40</v>
      </c>
      <c r="N15378">
        <v>0</v>
      </c>
      <c r="P15378">
        <v>0</v>
      </c>
    </row>
    <row r="15379" spans="1:21" x14ac:dyDescent="0.25">
      <c r="A15379">
        <v>2018</v>
      </c>
      <c r="B15379" t="s">
        <v>75</v>
      </c>
      <c r="I15379" s="8"/>
      <c r="J15379" t="s">
        <v>846</v>
      </c>
      <c r="L15379">
        <v>25</v>
      </c>
      <c r="M15379">
        <v>20</v>
      </c>
      <c r="N15379">
        <v>0</v>
      </c>
      <c r="P15379">
        <v>0</v>
      </c>
    </row>
    <row r="15380" spans="1:21" x14ac:dyDescent="0.25">
      <c r="A15380">
        <v>2018</v>
      </c>
      <c r="B15380" t="s">
        <v>75</v>
      </c>
      <c r="E15380">
        <v>7</v>
      </c>
      <c r="I15380" s="8">
        <v>30</v>
      </c>
      <c r="J15380" t="s">
        <v>846</v>
      </c>
      <c r="L15380">
        <v>110</v>
      </c>
      <c r="M15380">
        <v>320</v>
      </c>
      <c r="N15380">
        <v>0</v>
      </c>
      <c r="P15380">
        <v>20</v>
      </c>
    </row>
    <row r="15381" spans="1:21" x14ac:dyDescent="0.25">
      <c r="A15381">
        <v>2018</v>
      </c>
      <c r="B15381" t="s">
        <v>75</v>
      </c>
      <c r="I15381" s="8"/>
      <c r="J15381" t="s">
        <v>856</v>
      </c>
      <c r="L15381">
        <v>265</v>
      </c>
      <c r="M15381">
        <v>270</v>
      </c>
      <c r="N15381">
        <v>0</v>
      </c>
      <c r="P15381">
        <v>95</v>
      </c>
    </row>
    <row r="15382" spans="1:21" x14ac:dyDescent="0.25">
      <c r="A15382">
        <v>2018</v>
      </c>
      <c r="B15382" t="s">
        <v>75</v>
      </c>
      <c r="I15382" s="8"/>
      <c r="J15382" t="s">
        <v>856</v>
      </c>
      <c r="L15382">
        <v>180</v>
      </c>
      <c r="M15382">
        <v>260</v>
      </c>
      <c r="N15382">
        <v>0</v>
      </c>
      <c r="P15382">
        <v>80</v>
      </c>
    </row>
    <row r="15383" spans="1:21" x14ac:dyDescent="0.25">
      <c r="A15383">
        <v>2018</v>
      </c>
      <c r="B15383" t="s">
        <v>75</v>
      </c>
      <c r="G15383">
        <v>10</v>
      </c>
      <c r="I15383" s="8"/>
      <c r="J15383" t="s">
        <v>818</v>
      </c>
      <c r="L15383">
        <v>25</v>
      </c>
      <c r="M15383">
        <v>10</v>
      </c>
      <c r="N15383">
        <v>0</v>
      </c>
      <c r="P15383">
        <v>0</v>
      </c>
    </row>
    <row r="15384" spans="1:21" x14ac:dyDescent="0.25">
      <c r="A15384">
        <v>2018</v>
      </c>
      <c r="B15384" t="s">
        <v>75</v>
      </c>
      <c r="G15384">
        <v>20</v>
      </c>
      <c r="I15384" s="8"/>
      <c r="J15384" t="s">
        <v>846</v>
      </c>
      <c r="L15384">
        <v>95</v>
      </c>
      <c r="M15384">
        <v>170</v>
      </c>
      <c r="N15384">
        <v>0</v>
      </c>
      <c r="P15384">
        <v>95</v>
      </c>
    </row>
    <row r="15385" spans="1:21" x14ac:dyDescent="0.25">
      <c r="A15385">
        <v>2018</v>
      </c>
      <c r="B15385" t="s">
        <v>75</v>
      </c>
      <c r="G15385">
        <v>30</v>
      </c>
      <c r="I15385" s="8"/>
      <c r="J15385" t="s">
        <v>950</v>
      </c>
      <c r="L15385">
        <v>10</v>
      </c>
      <c r="M15385">
        <v>15</v>
      </c>
      <c r="N15385">
        <v>0</v>
      </c>
      <c r="P15385">
        <v>0</v>
      </c>
    </row>
    <row r="15386" spans="1:21" x14ac:dyDescent="0.25">
      <c r="A15386">
        <v>2018</v>
      </c>
      <c r="B15386" t="s">
        <v>75</v>
      </c>
      <c r="G15386">
        <v>40</v>
      </c>
      <c r="I15386" s="8"/>
      <c r="J15386" t="s">
        <v>843</v>
      </c>
      <c r="L15386">
        <v>30</v>
      </c>
      <c r="M15386">
        <v>20</v>
      </c>
      <c r="N15386">
        <v>0</v>
      </c>
      <c r="P15386">
        <v>5</v>
      </c>
    </row>
    <row r="15387" spans="1:21" x14ac:dyDescent="0.25">
      <c r="A15387">
        <v>2018</v>
      </c>
      <c r="B15387" t="s">
        <v>75</v>
      </c>
      <c r="G15387">
        <v>50</v>
      </c>
      <c r="I15387" s="8"/>
      <c r="J15387" t="s">
        <v>856</v>
      </c>
      <c r="L15387">
        <v>130</v>
      </c>
      <c r="M15387">
        <v>70</v>
      </c>
      <c r="N15387">
        <v>0</v>
      </c>
      <c r="P15387">
        <v>75</v>
      </c>
      <c r="U15387" t="s">
        <v>933</v>
      </c>
    </row>
    <row r="15388" spans="1:21" x14ac:dyDescent="0.25">
      <c r="A15388">
        <v>2018</v>
      </c>
      <c r="B15388" t="s">
        <v>75</v>
      </c>
      <c r="G15388">
        <v>60</v>
      </c>
      <c r="I15388" s="8"/>
      <c r="J15388" t="s">
        <v>799</v>
      </c>
      <c r="L15388">
        <v>70</v>
      </c>
      <c r="M15388">
        <v>20</v>
      </c>
      <c r="N15388">
        <v>0</v>
      </c>
      <c r="P15388">
        <v>0</v>
      </c>
    </row>
    <row r="15389" spans="1:21" x14ac:dyDescent="0.25">
      <c r="A15389">
        <v>2018</v>
      </c>
      <c r="B15389" t="s">
        <v>75</v>
      </c>
      <c r="G15389">
        <v>70</v>
      </c>
      <c r="I15389" s="8"/>
      <c r="J15389" t="s">
        <v>815</v>
      </c>
      <c r="L15389">
        <v>20</v>
      </c>
      <c r="M15389">
        <v>40</v>
      </c>
      <c r="N15389">
        <v>0</v>
      </c>
      <c r="P15389">
        <v>10</v>
      </c>
    </row>
    <row r="15390" spans="1:21" x14ac:dyDescent="0.25">
      <c r="A15390">
        <v>2018</v>
      </c>
      <c r="B15390" t="s">
        <v>75</v>
      </c>
      <c r="E15390">
        <v>8</v>
      </c>
      <c r="G15390">
        <v>80</v>
      </c>
      <c r="I15390" s="8">
        <v>40</v>
      </c>
      <c r="J15390" t="s">
        <v>802</v>
      </c>
      <c r="L15390">
        <v>25</v>
      </c>
      <c r="M15390">
        <v>10</v>
      </c>
      <c r="N15390">
        <v>0</v>
      </c>
      <c r="P15390">
        <v>0</v>
      </c>
    </row>
    <row r="15391" spans="1:21" x14ac:dyDescent="0.25">
      <c r="A15391">
        <v>2018</v>
      </c>
      <c r="B15391" t="s">
        <v>75</v>
      </c>
      <c r="G15391">
        <v>90</v>
      </c>
      <c r="I15391" s="8"/>
      <c r="J15391" t="s">
        <v>813</v>
      </c>
      <c r="L15391">
        <v>30</v>
      </c>
      <c r="M15391">
        <v>5</v>
      </c>
      <c r="N15391">
        <v>0</v>
      </c>
      <c r="P15391">
        <v>15</v>
      </c>
    </row>
    <row r="15392" spans="1:21" x14ac:dyDescent="0.25">
      <c r="A15392">
        <v>2018</v>
      </c>
      <c r="B15392" t="s">
        <v>75</v>
      </c>
      <c r="G15392">
        <v>100</v>
      </c>
      <c r="I15392" s="8"/>
      <c r="J15392" t="s">
        <v>866</v>
      </c>
      <c r="L15392">
        <v>2</v>
      </c>
      <c r="M15392">
        <v>45</v>
      </c>
      <c r="N15392">
        <v>0</v>
      </c>
      <c r="P15392">
        <v>0</v>
      </c>
    </row>
    <row r="15393" spans="1:16" x14ac:dyDescent="0.25">
      <c r="A15393">
        <v>2018</v>
      </c>
      <c r="B15393" t="s">
        <v>75</v>
      </c>
      <c r="G15393">
        <v>10</v>
      </c>
      <c r="I15393" s="8"/>
      <c r="J15393" t="s">
        <v>803</v>
      </c>
      <c r="L15393">
        <v>50</v>
      </c>
      <c r="M15393">
        <v>5</v>
      </c>
      <c r="N15393">
        <v>0</v>
      </c>
      <c r="P15393">
        <v>20</v>
      </c>
    </row>
    <row r="15394" spans="1:16" x14ac:dyDescent="0.25">
      <c r="A15394">
        <v>2018</v>
      </c>
      <c r="B15394" t="s">
        <v>75</v>
      </c>
      <c r="G15394">
        <v>20</v>
      </c>
      <c r="I15394" s="8"/>
      <c r="J15394" t="s">
        <v>802</v>
      </c>
      <c r="L15394">
        <v>40</v>
      </c>
      <c r="M15394">
        <v>60</v>
      </c>
      <c r="N15394">
        <v>0</v>
      </c>
      <c r="P15394">
        <v>60</v>
      </c>
    </row>
    <row r="15395" spans="1:16" x14ac:dyDescent="0.25">
      <c r="A15395">
        <v>2018</v>
      </c>
      <c r="B15395" t="s">
        <v>75</v>
      </c>
      <c r="G15395">
        <v>30</v>
      </c>
      <c r="I15395" s="8"/>
      <c r="J15395" t="s">
        <v>799</v>
      </c>
      <c r="L15395">
        <v>45</v>
      </c>
      <c r="M15395">
        <v>35</v>
      </c>
      <c r="N15395">
        <v>0</v>
      </c>
      <c r="P15395">
        <v>0</v>
      </c>
    </row>
    <row r="15396" spans="1:16" x14ac:dyDescent="0.25">
      <c r="A15396">
        <v>2018</v>
      </c>
      <c r="B15396" t="s">
        <v>75</v>
      </c>
      <c r="G15396">
        <v>40</v>
      </c>
      <c r="I15396" s="8"/>
      <c r="J15396" t="s">
        <v>803</v>
      </c>
      <c r="L15396">
        <v>20</v>
      </c>
      <c r="M15396">
        <v>5</v>
      </c>
      <c r="N15396">
        <v>0</v>
      </c>
      <c r="P15396">
        <v>5</v>
      </c>
    </row>
    <row r="15397" spans="1:16" x14ac:dyDescent="0.25">
      <c r="A15397">
        <v>2018</v>
      </c>
      <c r="B15397" t="s">
        <v>75</v>
      </c>
      <c r="G15397">
        <v>50</v>
      </c>
      <c r="I15397" s="8"/>
      <c r="J15397" t="s">
        <v>856</v>
      </c>
      <c r="L15397">
        <v>360</v>
      </c>
      <c r="M15397">
        <v>240</v>
      </c>
      <c r="N15397">
        <v>0</v>
      </c>
      <c r="P15397">
        <v>65</v>
      </c>
    </row>
    <row r="15398" spans="1:16" x14ac:dyDescent="0.25">
      <c r="A15398">
        <v>2018</v>
      </c>
      <c r="B15398" t="s">
        <v>75</v>
      </c>
      <c r="G15398">
        <v>60</v>
      </c>
      <c r="I15398" s="8"/>
    </row>
    <row r="15399" spans="1:16" x14ac:dyDescent="0.25">
      <c r="A15399">
        <v>2018</v>
      </c>
      <c r="B15399" t="s">
        <v>75</v>
      </c>
      <c r="G15399">
        <v>70</v>
      </c>
      <c r="I15399" s="8"/>
    </row>
    <row r="15400" spans="1:16" x14ac:dyDescent="0.25">
      <c r="A15400">
        <v>2018</v>
      </c>
      <c r="B15400" t="s">
        <v>75</v>
      </c>
      <c r="E15400">
        <v>9</v>
      </c>
      <c r="G15400">
        <v>80</v>
      </c>
      <c r="I15400" s="8">
        <v>30</v>
      </c>
      <c r="J15400" t="s">
        <v>813</v>
      </c>
      <c r="L15400">
        <v>215</v>
      </c>
      <c r="M15400">
        <v>15</v>
      </c>
      <c r="N15400">
        <v>0</v>
      </c>
      <c r="P15400">
        <v>20</v>
      </c>
    </row>
    <row r="15401" spans="1:16" x14ac:dyDescent="0.25">
      <c r="A15401">
        <v>2018</v>
      </c>
      <c r="B15401" t="s">
        <v>75</v>
      </c>
      <c r="G15401">
        <v>90</v>
      </c>
      <c r="I15401" s="8"/>
      <c r="J15401" t="s">
        <v>846</v>
      </c>
      <c r="L15401">
        <v>235</v>
      </c>
      <c r="M15401">
        <v>325</v>
      </c>
      <c r="N15401">
        <v>0</v>
      </c>
      <c r="P15401">
        <v>15</v>
      </c>
    </row>
    <row r="15402" spans="1:16" x14ac:dyDescent="0.25">
      <c r="A15402">
        <v>2018</v>
      </c>
      <c r="B15402" t="s">
        <v>75</v>
      </c>
      <c r="G15402">
        <v>100</v>
      </c>
      <c r="I15402" s="8"/>
      <c r="J15402" t="s">
        <v>803</v>
      </c>
      <c r="L15402">
        <v>15</v>
      </c>
      <c r="M15402">
        <v>10</v>
      </c>
      <c r="N15402">
        <v>0</v>
      </c>
      <c r="P15402">
        <v>0</v>
      </c>
    </row>
    <row r="15403" spans="1:16" x14ac:dyDescent="0.25">
      <c r="A15403">
        <v>2018</v>
      </c>
      <c r="B15403" t="s">
        <v>75</v>
      </c>
      <c r="G15403">
        <v>10</v>
      </c>
      <c r="I15403" s="8"/>
      <c r="J15403" t="s">
        <v>803</v>
      </c>
      <c r="L15403">
        <v>30</v>
      </c>
      <c r="M15403">
        <v>5</v>
      </c>
      <c r="N15403">
        <v>0</v>
      </c>
      <c r="P15403">
        <v>0</v>
      </c>
    </row>
    <row r="15404" spans="1:16" x14ac:dyDescent="0.25">
      <c r="A15404">
        <v>2018</v>
      </c>
      <c r="B15404" t="s">
        <v>75</v>
      </c>
      <c r="G15404">
        <v>20</v>
      </c>
      <c r="I15404" s="8"/>
      <c r="J15404" t="s">
        <v>803</v>
      </c>
      <c r="L15404">
        <v>20</v>
      </c>
      <c r="M15404">
        <v>10</v>
      </c>
      <c r="N15404">
        <v>0</v>
      </c>
      <c r="P15404">
        <v>0</v>
      </c>
    </row>
    <row r="15405" spans="1:16" x14ac:dyDescent="0.25">
      <c r="A15405">
        <v>2018</v>
      </c>
      <c r="B15405" t="s">
        <v>75</v>
      </c>
      <c r="G15405">
        <v>30</v>
      </c>
      <c r="I15405" s="8"/>
      <c r="J15405" t="s">
        <v>803</v>
      </c>
      <c r="L15405">
        <v>20</v>
      </c>
      <c r="M15405">
        <v>10</v>
      </c>
      <c r="N15405">
        <v>0</v>
      </c>
      <c r="P15405">
        <v>0</v>
      </c>
    </row>
    <row r="15406" spans="1:16" x14ac:dyDescent="0.25">
      <c r="A15406">
        <v>2018</v>
      </c>
      <c r="B15406" t="s">
        <v>75</v>
      </c>
      <c r="G15406">
        <v>40</v>
      </c>
      <c r="I15406" s="8"/>
      <c r="J15406" t="s">
        <v>815</v>
      </c>
      <c r="L15406">
        <v>15</v>
      </c>
      <c r="M15406">
        <v>25</v>
      </c>
      <c r="N15406">
        <v>0</v>
      </c>
      <c r="P15406">
        <v>5</v>
      </c>
    </row>
    <row r="15407" spans="1:16" x14ac:dyDescent="0.25">
      <c r="A15407">
        <v>2018</v>
      </c>
      <c r="B15407" t="s">
        <v>75</v>
      </c>
      <c r="G15407">
        <v>50</v>
      </c>
      <c r="I15407" s="8"/>
      <c r="J15407" t="s">
        <v>799</v>
      </c>
      <c r="L15407">
        <v>120</v>
      </c>
      <c r="M15407">
        <v>30</v>
      </c>
      <c r="N15407">
        <v>0</v>
      </c>
      <c r="P15407">
        <v>0</v>
      </c>
    </row>
    <row r="15408" spans="1:16" x14ac:dyDescent="0.25">
      <c r="A15408">
        <v>2018</v>
      </c>
      <c r="B15408" t="s">
        <v>75</v>
      </c>
      <c r="G15408">
        <v>60</v>
      </c>
      <c r="I15408" s="8"/>
      <c r="J15408" t="s">
        <v>856</v>
      </c>
      <c r="L15408">
        <v>20</v>
      </c>
      <c r="M15408">
        <v>5</v>
      </c>
      <c r="N15408">
        <v>0</v>
      </c>
      <c r="P15408">
        <v>10</v>
      </c>
    </row>
    <row r="15409" spans="1:21" x14ac:dyDescent="0.25">
      <c r="A15409">
        <v>2018</v>
      </c>
      <c r="B15409" t="s">
        <v>75</v>
      </c>
      <c r="G15409">
        <v>70</v>
      </c>
      <c r="I15409" s="8"/>
      <c r="J15409" t="s">
        <v>814</v>
      </c>
      <c r="L15409">
        <v>20</v>
      </c>
      <c r="M15409">
        <v>5</v>
      </c>
      <c r="N15409">
        <v>0</v>
      </c>
      <c r="P15409">
        <v>5</v>
      </c>
    </row>
    <row r="15410" spans="1:21" x14ac:dyDescent="0.25">
      <c r="A15410">
        <v>2018</v>
      </c>
      <c r="B15410" t="s">
        <v>75</v>
      </c>
      <c r="E15410">
        <v>10</v>
      </c>
      <c r="G15410">
        <v>80</v>
      </c>
      <c r="I15410" s="8">
        <v>20</v>
      </c>
      <c r="J15410" t="s">
        <v>935</v>
      </c>
      <c r="L15410">
        <v>45</v>
      </c>
      <c r="M15410">
        <v>30</v>
      </c>
      <c r="N15410">
        <v>0</v>
      </c>
      <c r="P15410">
        <v>5</v>
      </c>
    </row>
    <row r="15411" spans="1:21" x14ac:dyDescent="0.25">
      <c r="A15411">
        <v>2018</v>
      </c>
      <c r="B15411" t="s">
        <v>75</v>
      </c>
      <c r="G15411">
        <v>90</v>
      </c>
      <c r="I15411" s="8"/>
      <c r="J15411" t="s">
        <v>813</v>
      </c>
      <c r="L15411">
        <v>30</v>
      </c>
      <c r="M15411">
        <v>5</v>
      </c>
      <c r="N15411">
        <v>0</v>
      </c>
      <c r="P15411">
        <v>0</v>
      </c>
    </row>
    <row r="15412" spans="1:21" x14ac:dyDescent="0.25">
      <c r="A15412">
        <v>2018</v>
      </c>
      <c r="B15412" t="s">
        <v>75</v>
      </c>
      <c r="G15412">
        <v>100</v>
      </c>
      <c r="I15412" s="8"/>
      <c r="J15412" t="s">
        <v>806</v>
      </c>
      <c r="L15412">
        <v>45</v>
      </c>
      <c r="M15412">
        <v>5</v>
      </c>
      <c r="N15412">
        <v>0</v>
      </c>
      <c r="P15412">
        <v>5</v>
      </c>
    </row>
    <row r="15413" spans="1:21" x14ac:dyDescent="0.25">
      <c r="A15413">
        <v>2018</v>
      </c>
      <c r="B15413" t="s">
        <v>75</v>
      </c>
      <c r="G15413">
        <v>10</v>
      </c>
      <c r="I15413" s="8"/>
      <c r="J15413" t="s">
        <v>799</v>
      </c>
      <c r="L15413">
        <v>50</v>
      </c>
      <c r="M15413">
        <v>25</v>
      </c>
      <c r="N15413">
        <v>0</v>
      </c>
      <c r="P15413">
        <v>0</v>
      </c>
    </row>
    <row r="15414" spans="1:21" x14ac:dyDescent="0.25">
      <c r="A15414">
        <v>2018</v>
      </c>
      <c r="B15414" t="s">
        <v>75</v>
      </c>
      <c r="G15414">
        <v>20</v>
      </c>
      <c r="I15414" s="8"/>
      <c r="J15414" t="s">
        <v>815</v>
      </c>
      <c r="L15414">
        <v>110</v>
      </c>
      <c r="M15414">
        <v>220</v>
      </c>
      <c r="N15414">
        <v>0</v>
      </c>
      <c r="P15414">
        <v>95</v>
      </c>
    </row>
    <row r="15415" spans="1:21" x14ac:dyDescent="0.25">
      <c r="A15415">
        <v>2018</v>
      </c>
      <c r="B15415" t="s">
        <v>75</v>
      </c>
      <c r="G15415">
        <v>30</v>
      </c>
      <c r="I15415" s="8"/>
      <c r="J15415" t="s">
        <v>856</v>
      </c>
      <c r="L15415">
        <v>45</v>
      </c>
      <c r="M15415">
        <v>65</v>
      </c>
      <c r="N15415">
        <v>0</v>
      </c>
      <c r="P15415">
        <v>65</v>
      </c>
    </row>
    <row r="15416" spans="1:21" x14ac:dyDescent="0.25">
      <c r="A15416">
        <v>2018</v>
      </c>
      <c r="B15416" t="s">
        <v>75</v>
      </c>
      <c r="G15416">
        <v>40</v>
      </c>
      <c r="I15416" s="8"/>
      <c r="J15416" t="s">
        <v>846</v>
      </c>
      <c r="L15416">
        <v>280</v>
      </c>
      <c r="M15416">
        <v>190</v>
      </c>
      <c r="N15416">
        <v>0</v>
      </c>
      <c r="P15416">
        <v>100</v>
      </c>
    </row>
    <row r="15417" spans="1:21" x14ac:dyDescent="0.25">
      <c r="A15417">
        <v>2018</v>
      </c>
      <c r="B15417" t="s">
        <v>75</v>
      </c>
      <c r="G15417">
        <v>50</v>
      </c>
      <c r="I15417" s="8"/>
      <c r="J15417" t="s">
        <v>803</v>
      </c>
      <c r="L15417">
        <v>25</v>
      </c>
      <c r="M15417">
        <v>5</v>
      </c>
      <c r="N15417">
        <v>0</v>
      </c>
      <c r="P15417">
        <v>0</v>
      </c>
    </row>
    <row r="15418" spans="1:21" x14ac:dyDescent="0.25">
      <c r="A15418">
        <v>2018</v>
      </c>
      <c r="B15418" t="s">
        <v>75</v>
      </c>
      <c r="G15418">
        <v>60</v>
      </c>
      <c r="I15418" s="8"/>
      <c r="J15418" t="s">
        <v>802</v>
      </c>
      <c r="L15418">
        <v>40</v>
      </c>
      <c r="M15418">
        <v>5</v>
      </c>
      <c r="N15418">
        <v>0</v>
      </c>
      <c r="P15418">
        <v>0</v>
      </c>
    </row>
    <row r="15419" spans="1:21" x14ac:dyDescent="0.25">
      <c r="A15419">
        <v>2018</v>
      </c>
      <c r="B15419" t="s">
        <v>75</v>
      </c>
      <c r="G15419">
        <v>70</v>
      </c>
      <c r="I15419" s="8"/>
      <c r="U15419" t="s">
        <v>933</v>
      </c>
    </row>
    <row r="15420" spans="1:21" x14ac:dyDescent="0.25">
      <c r="A15420">
        <v>2018</v>
      </c>
      <c r="B15420" s="6" t="s">
        <v>71</v>
      </c>
      <c r="E15420">
        <v>1</v>
      </c>
      <c r="G15420">
        <v>80</v>
      </c>
      <c r="I15420" s="8">
        <v>16.3</v>
      </c>
      <c r="J15420" t="s">
        <v>807</v>
      </c>
      <c r="L15420">
        <v>50</v>
      </c>
      <c r="M15420">
        <v>20</v>
      </c>
      <c r="N15420">
        <v>0</v>
      </c>
      <c r="P15420">
        <v>10</v>
      </c>
    </row>
    <row r="15421" spans="1:21" x14ac:dyDescent="0.25">
      <c r="A15421">
        <v>2018</v>
      </c>
      <c r="B15421" s="6" t="s">
        <v>71</v>
      </c>
      <c r="G15421">
        <v>90</v>
      </c>
      <c r="I15421" s="8"/>
      <c r="J15421" t="s">
        <v>815</v>
      </c>
      <c r="L15421">
        <v>10</v>
      </c>
      <c r="M15421">
        <v>10</v>
      </c>
      <c r="N15421">
        <v>0</v>
      </c>
      <c r="P15421">
        <v>20</v>
      </c>
    </row>
    <row r="15422" spans="1:21" x14ac:dyDescent="0.25">
      <c r="A15422">
        <v>2018</v>
      </c>
      <c r="B15422" s="6" t="s">
        <v>71</v>
      </c>
      <c r="G15422">
        <v>100</v>
      </c>
      <c r="I15422" s="8"/>
      <c r="J15422" t="s">
        <v>807</v>
      </c>
      <c r="L15422">
        <v>10</v>
      </c>
      <c r="M15422">
        <v>10</v>
      </c>
      <c r="N15422">
        <v>0</v>
      </c>
      <c r="P15422">
        <v>0</v>
      </c>
    </row>
    <row r="15423" spans="1:21" x14ac:dyDescent="0.25">
      <c r="A15423">
        <v>2018</v>
      </c>
      <c r="B15423" s="6" t="s">
        <v>71</v>
      </c>
      <c r="I15423" s="8"/>
      <c r="J15423" t="s">
        <v>856</v>
      </c>
      <c r="L15423">
        <v>10</v>
      </c>
      <c r="M15423">
        <v>10</v>
      </c>
      <c r="N15423">
        <v>0</v>
      </c>
      <c r="P15423">
        <v>10</v>
      </c>
    </row>
    <row r="15424" spans="1:21" x14ac:dyDescent="0.25">
      <c r="A15424">
        <v>2018</v>
      </c>
      <c r="B15424" s="6" t="s">
        <v>71</v>
      </c>
      <c r="G15424">
        <v>80</v>
      </c>
      <c r="I15424" s="8"/>
      <c r="J15424" t="s">
        <v>799</v>
      </c>
      <c r="L15424">
        <v>30</v>
      </c>
      <c r="M15424">
        <v>5</v>
      </c>
      <c r="N15424">
        <v>0</v>
      </c>
      <c r="P15424">
        <v>20</v>
      </c>
    </row>
    <row r="15425" spans="1:17" x14ac:dyDescent="0.25">
      <c r="A15425">
        <v>2018</v>
      </c>
      <c r="B15425" s="6" t="s">
        <v>71</v>
      </c>
      <c r="G15425">
        <v>10</v>
      </c>
      <c r="I15425" s="8"/>
      <c r="J15425" t="s">
        <v>803</v>
      </c>
      <c r="L15425">
        <v>15</v>
      </c>
      <c r="M15425">
        <v>5</v>
      </c>
      <c r="N15425">
        <v>0</v>
      </c>
      <c r="P15425">
        <v>0</v>
      </c>
    </row>
    <row r="15426" spans="1:17" x14ac:dyDescent="0.25">
      <c r="A15426">
        <v>2018</v>
      </c>
      <c r="B15426" s="6" t="s">
        <v>71</v>
      </c>
      <c r="G15426">
        <v>8</v>
      </c>
      <c r="I15426" s="8"/>
      <c r="J15426" t="s">
        <v>807</v>
      </c>
      <c r="L15426">
        <v>30</v>
      </c>
      <c r="M15426">
        <v>20</v>
      </c>
      <c r="N15426">
        <v>0</v>
      </c>
      <c r="P15426">
        <v>5</v>
      </c>
    </row>
    <row r="15427" spans="1:17" x14ac:dyDescent="0.25">
      <c r="A15427">
        <v>2018</v>
      </c>
      <c r="B15427" s="6" t="s">
        <v>71</v>
      </c>
      <c r="G15427">
        <v>30</v>
      </c>
      <c r="I15427" s="8"/>
      <c r="J15427" t="s">
        <v>856</v>
      </c>
      <c r="L15427">
        <v>40</v>
      </c>
      <c r="M15427">
        <v>20</v>
      </c>
      <c r="N15427">
        <v>0</v>
      </c>
      <c r="P15427">
        <v>5</v>
      </c>
    </row>
    <row r="15428" spans="1:17" x14ac:dyDescent="0.25">
      <c r="A15428">
        <v>2018</v>
      </c>
      <c r="B15428" s="6" t="s">
        <v>71</v>
      </c>
      <c r="G15428">
        <v>30</v>
      </c>
      <c r="I15428" s="8"/>
      <c r="J15428" t="s">
        <v>799</v>
      </c>
      <c r="L15428">
        <v>30</v>
      </c>
      <c r="M15428">
        <v>30</v>
      </c>
      <c r="N15428">
        <v>0</v>
      </c>
      <c r="P15428">
        <v>30</v>
      </c>
    </row>
    <row r="15429" spans="1:17" x14ac:dyDescent="0.25">
      <c r="A15429">
        <v>2018</v>
      </c>
      <c r="B15429" s="6" t="s">
        <v>71</v>
      </c>
      <c r="E15429">
        <v>2</v>
      </c>
      <c r="G15429">
        <v>5</v>
      </c>
      <c r="I15429" s="8">
        <v>43.5</v>
      </c>
      <c r="J15429" t="s">
        <v>846</v>
      </c>
      <c r="L15429">
        <v>2</v>
      </c>
      <c r="M15429">
        <v>20</v>
      </c>
      <c r="N15429">
        <v>10</v>
      </c>
      <c r="P15429">
        <v>20</v>
      </c>
    </row>
    <row r="15430" spans="1:17" x14ac:dyDescent="0.25">
      <c r="A15430">
        <v>2018</v>
      </c>
      <c r="B15430" s="6" t="s">
        <v>71</v>
      </c>
      <c r="I15430" s="8"/>
      <c r="J15430" t="s">
        <v>803</v>
      </c>
      <c r="L15430">
        <v>10</v>
      </c>
      <c r="M15430">
        <v>5</v>
      </c>
      <c r="N15430">
        <v>0</v>
      </c>
      <c r="P15430">
        <v>0</v>
      </c>
    </row>
    <row r="15431" spans="1:17" x14ac:dyDescent="0.25">
      <c r="A15431">
        <v>2018</v>
      </c>
      <c r="B15431" s="6" t="s">
        <v>71</v>
      </c>
      <c r="I15431" s="8"/>
      <c r="J15431" t="s">
        <v>819</v>
      </c>
      <c r="L15431">
        <v>60</v>
      </c>
      <c r="M15431">
        <v>70</v>
      </c>
      <c r="N15431">
        <v>0</v>
      </c>
      <c r="P15431">
        <v>30</v>
      </c>
    </row>
    <row r="15432" spans="1:17" x14ac:dyDescent="0.25">
      <c r="A15432">
        <v>2018</v>
      </c>
      <c r="B15432" s="6" t="s">
        <v>71</v>
      </c>
      <c r="I15432" s="8"/>
      <c r="J15432" t="s">
        <v>856</v>
      </c>
      <c r="L15432">
        <v>30</v>
      </c>
      <c r="M15432">
        <v>20</v>
      </c>
      <c r="N15432">
        <v>0</v>
      </c>
      <c r="P15432">
        <v>20</v>
      </c>
    </row>
    <row r="15433" spans="1:17" x14ac:dyDescent="0.25">
      <c r="A15433">
        <v>2018</v>
      </c>
      <c r="B15433" s="6" t="s">
        <v>71</v>
      </c>
      <c r="G15433">
        <v>70</v>
      </c>
      <c r="I15433" s="8"/>
      <c r="J15433" t="s">
        <v>803</v>
      </c>
      <c r="L15433">
        <v>30</v>
      </c>
      <c r="M15433">
        <v>20</v>
      </c>
      <c r="N15433">
        <v>0</v>
      </c>
      <c r="P15433">
        <v>40</v>
      </c>
      <c r="Q15433" t="s">
        <v>77</v>
      </c>
    </row>
    <row r="15434" spans="1:17" x14ac:dyDescent="0.25">
      <c r="A15434">
        <v>2018</v>
      </c>
      <c r="B15434" s="6" t="s">
        <v>71</v>
      </c>
      <c r="G15434">
        <v>60</v>
      </c>
      <c r="I15434" s="8"/>
      <c r="J15434" t="s">
        <v>815</v>
      </c>
      <c r="L15434">
        <v>20</v>
      </c>
      <c r="M15434">
        <v>10</v>
      </c>
      <c r="N15434">
        <v>0</v>
      </c>
      <c r="P15434">
        <v>0</v>
      </c>
    </row>
    <row r="15435" spans="1:17" x14ac:dyDescent="0.25">
      <c r="A15435">
        <v>2018</v>
      </c>
      <c r="B15435" s="6" t="s">
        <v>71</v>
      </c>
      <c r="G15435">
        <v>5</v>
      </c>
      <c r="I15435" s="8"/>
      <c r="J15435" t="s">
        <v>815</v>
      </c>
      <c r="L15435">
        <v>10</v>
      </c>
      <c r="M15435">
        <v>5</v>
      </c>
      <c r="N15435">
        <v>0</v>
      </c>
      <c r="P15435">
        <v>0</v>
      </c>
    </row>
    <row r="15436" spans="1:17" x14ac:dyDescent="0.25">
      <c r="A15436">
        <v>2018</v>
      </c>
      <c r="B15436" s="6" t="s">
        <v>71</v>
      </c>
      <c r="G15436">
        <v>60</v>
      </c>
      <c r="I15436" s="8"/>
      <c r="J15436" t="s">
        <v>846</v>
      </c>
      <c r="L15436">
        <v>50</v>
      </c>
      <c r="M15436">
        <v>90</v>
      </c>
      <c r="N15436">
        <v>0</v>
      </c>
      <c r="P15436">
        <v>0</v>
      </c>
    </row>
    <row r="15437" spans="1:17" x14ac:dyDescent="0.25">
      <c r="A15437">
        <v>2018</v>
      </c>
      <c r="B15437" s="6" t="s">
        <v>71</v>
      </c>
      <c r="G15437">
        <v>50</v>
      </c>
      <c r="I15437" s="8"/>
      <c r="J15437" t="s">
        <v>803</v>
      </c>
      <c r="L15437">
        <v>20</v>
      </c>
      <c r="M15437">
        <v>20</v>
      </c>
      <c r="N15437">
        <v>0</v>
      </c>
      <c r="P15437">
        <v>5</v>
      </c>
    </row>
    <row r="15438" spans="1:17" x14ac:dyDescent="0.25">
      <c r="A15438">
        <v>2018</v>
      </c>
      <c r="B15438" s="6" t="s">
        <v>71</v>
      </c>
      <c r="G15438">
        <v>130</v>
      </c>
      <c r="I15438" s="8"/>
      <c r="J15438" t="s">
        <v>806</v>
      </c>
      <c r="L15438">
        <v>20</v>
      </c>
      <c r="M15438">
        <v>10</v>
      </c>
      <c r="N15438">
        <v>0</v>
      </c>
      <c r="P15438">
        <v>5</v>
      </c>
    </row>
    <row r="15439" spans="1:17" x14ac:dyDescent="0.25">
      <c r="A15439">
        <v>2018</v>
      </c>
      <c r="B15439" s="6" t="s">
        <v>71</v>
      </c>
      <c r="G15439">
        <v>20</v>
      </c>
      <c r="I15439" s="8"/>
      <c r="J15439" t="s">
        <v>799</v>
      </c>
      <c r="L15439">
        <v>40</v>
      </c>
      <c r="M15439">
        <v>30</v>
      </c>
      <c r="N15439">
        <v>0</v>
      </c>
      <c r="P15439">
        <v>20</v>
      </c>
    </row>
    <row r="15440" spans="1:17" x14ac:dyDescent="0.25">
      <c r="A15440">
        <v>2018</v>
      </c>
      <c r="B15440" s="6" t="s">
        <v>71</v>
      </c>
      <c r="G15440">
        <v>40</v>
      </c>
      <c r="I15440" s="8"/>
      <c r="J15440" t="s">
        <v>856</v>
      </c>
      <c r="L15440">
        <v>20</v>
      </c>
      <c r="M15440">
        <v>30</v>
      </c>
      <c r="N15440">
        <v>0</v>
      </c>
      <c r="P15440">
        <v>20</v>
      </c>
    </row>
    <row r="15441" spans="1:17" x14ac:dyDescent="0.25">
      <c r="A15441">
        <v>2018</v>
      </c>
      <c r="B15441" s="6" t="s">
        <v>71</v>
      </c>
      <c r="I15441" s="8"/>
      <c r="J15441" t="s">
        <v>846</v>
      </c>
      <c r="L15441">
        <v>40</v>
      </c>
      <c r="M15441">
        <v>20</v>
      </c>
      <c r="N15441">
        <v>0</v>
      </c>
      <c r="P15441">
        <v>10</v>
      </c>
    </row>
    <row r="15442" spans="1:17" x14ac:dyDescent="0.25">
      <c r="A15442">
        <v>2018</v>
      </c>
      <c r="B15442" s="6" t="s">
        <v>71</v>
      </c>
      <c r="I15442" s="8"/>
      <c r="J15442" t="s">
        <v>803</v>
      </c>
      <c r="L15442">
        <v>20</v>
      </c>
      <c r="M15442">
        <v>100</v>
      </c>
      <c r="N15442">
        <v>0</v>
      </c>
      <c r="P15442">
        <v>0</v>
      </c>
    </row>
    <row r="15443" spans="1:17" x14ac:dyDescent="0.25">
      <c r="A15443">
        <v>2018</v>
      </c>
      <c r="B15443" s="6" t="s">
        <v>71</v>
      </c>
      <c r="I15443" s="8"/>
      <c r="J15443" t="s">
        <v>856</v>
      </c>
      <c r="L15443">
        <v>60</v>
      </c>
      <c r="M15443">
        <v>120</v>
      </c>
      <c r="N15443">
        <v>0</v>
      </c>
      <c r="P15443">
        <v>10</v>
      </c>
    </row>
    <row r="15444" spans="1:17" x14ac:dyDescent="0.25">
      <c r="A15444">
        <v>2018</v>
      </c>
      <c r="B15444" s="6" t="s">
        <v>71</v>
      </c>
      <c r="E15444">
        <v>3</v>
      </c>
      <c r="I15444" s="8">
        <v>29.5</v>
      </c>
      <c r="J15444" t="s">
        <v>856</v>
      </c>
      <c r="L15444">
        <v>130</v>
      </c>
      <c r="M15444">
        <v>120</v>
      </c>
      <c r="N15444">
        <v>0</v>
      </c>
      <c r="P15444">
        <v>60</v>
      </c>
    </row>
    <row r="15445" spans="1:17" x14ac:dyDescent="0.25">
      <c r="A15445">
        <v>2018</v>
      </c>
      <c r="B15445" s="6" t="s">
        <v>71</v>
      </c>
      <c r="I15445" s="8"/>
      <c r="J15445" t="s">
        <v>846</v>
      </c>
      <c r="L15445">
        <v>20</v>
      </c>
      <c r="M15445">
        <v>5</v>
      </c>
      <c r="N15445">
        <v>0</v>
      </c>
      <c r="P15445">
        <v>5</v>
      </c>
    </row>
    <row r="15446" spans="1:17" x14ac:dyDescent="0.25">
      <c r="A15446">
        <v>2018</v>
      </c>
      <c r="B15446" s="6" t="s">
        <v>71</v>
      </c>
      <c r="I15446" s="8"/>
      <c r="J15446" t="s">
        <v>856</v>
      </c>
      <c r="L15446">
        <v>60</v>
      </c>
      <c r="M15446">
        <v>80</v>
      </c>
      <c r="N15446">
        <v>0</v>
      </c>
      <c r="P15446">
        <v>40</v>
      </c>
    </row>
    <row r="15447" spans="1:17" x14ac:dyDescent="0.25">
      <c r="A15447">
        <v>2018</v>
      </c>
      <c r="B15447" s="6" t="s">
        <v>71</v>
      </c>
      <c r="I15447" s="8"/>
      <c r="J15447" t="s">
        <v>803</v>
      </c>
      <c r="L15447">
        <v>20</v>
      </c>
      <c r="M15447">
        <v>50</v>
      </c>
      <c r="N15447">
        <v>0</v>
      </c>
      <c r="P15447">
        <v>0</v>
      </c>
    </row>
    <row r="15448" spans="1:17" x14ac:dyDescent="0.25">
      <c r="A15448">
        <v>2018</v>
      </c>
      <c r="B15448" s="6" t="s">
        <v>71</v>
      </c>
      <c r="G15448">
        <v>120</v>
      </c>
      <c r="I15448" s="8"/>
      <c r="J15448" t="s">
        <v>799</v>
      </c>
      <c r="L15448">
        <v>20</v>
      </c>
      <c r="M15448">
        <v>5</v>
      </c>
      <c r="N15448">
        <v>0</v>
      </c>
      <c r="P15448">
        <v>20</v>
      </c>
    </row>
    <row r="15449" spans="1:17" x14ac:dyDescent="0.25">
      <c r="A15449">
        <v>2018</v>
      </c>
      <c r="B15449" s="6" t="s">
        <v>71</v>
      </c>
      <c r="G15449">
        <v>20</v>
      </c>
      <c r="I15449" s="8"/>
      <c r="J15449" t="s">
        <v>807</v>
      </c>
      <c r="L15449">
        <v>30</v>
      </c>
      <c r="M15449">
        <v>10</v>
      </c>
      <c r="N15449">
        <v>0</v>
      </c>
      <c r="P15449">
        <v>0</v>
      </c>
    </row>
    <row r="15450" spans="1:17" x14ac:dyDescent="0.25">
      <c r="A15450">
        <v>2018</v>
      </c>
      <c r="B15450" s="6" t="s">
        <v>71</v>
      </c>
      <c r="G15450">
        <v>35</v>
      </c>
      <c r="I15450" s="8"/>
      <c r="J15450" t="s">
        <v>803</v>
      </c>
      <c r="L15450">
        <v>20</v>
      </c>
      <c r="M15450">
        <v>20</v>
      </c>
      <c r="N15450">
        <v>0</v>
      </c>
      <c r="P15450">
        <v>10</v>
      </c>
    </row>
    <row r="15451" spans="1:17" x14ac:dyDescent="0.25">
      <c r="A15451">
        <v>2018</v>
      </c>
      <c r="B15451" s="6" t="s">
        <v>71</v>
      </c>
      <c r="G15451">
        <v>70</v>
      </c>
      <c r="I15451" s="8"/>
      <c r="J15451" t="s">
        <v>951</v>
      </c>
      <c r="L15451">
        <v>30</v>
      </c>
      <c r="M15451">
        <v>30</v>
      </c>
      <c r="N15451">
        <v>0</v>
      </c>
      <c r="P15451">
        <v>10</v>
      </c>
    </row>
    <row r="15452" spans="1:17" x14ac:dyDescent="0.25">
      <c r="A15452">
        <v>2018</v>
      </c>
      <c r="B15452" s="6" t="s">
        <v>71</v>
      </c>
      <c r="G15452">
        <v>50</v>
      </c>
      <c r="I15452" s="8"/>
      <c r="J15452" t="s">
        <v>856</v>
      </c>
      <c r="L15452">
        <v>60</v>
      </c>
      <c r="M15452">
        <v>80</v>
      </c>
      <c r="N15452">
        <v>0</v>
      </c>
      <c r="P15452">
        <v>30</v>
      </c>
      <c r="Q15452" t="s">
        <v>49</v>
      </c>
    </row>
    <row r="15453" spans="1:17" x14ac:dyDescent="0.25">
      <c r="A15453">
        <v>2018</v>
      </c>
      <c r="B15453" s="6" t="s">
        <v>71</v>
      </c>
      <c r="I15453" s="8"/>
      <c r="J15453" t="s">
        <v>807</v>
      </c>
      <c r="L15453">
        <v>50</v>
      </c>
      <c r="M15453">
        <v>20</v>
      </c>
      <c r="N15453">
        <v>0</v>
      </c>
      <c r="P15453">
        <v>10</v>
      </c>
    </row>
    <row r="15454" spans="1:17" x14ac:dyDescent="0.25">
      <c r="A15454">
        <v>2018</v>
      </c>
      <c r="B15454" s="6" t="s">
        <v>71</v>
      </c>
      <c r="I15454" s="8"/>
      <c r="J15454" t="s">
        <v>807</v>
      </c>
      <c r="L15454">
        <v>20</v>
      </c>
      <c r="M15454">
        <v>10</v>
      </c>
      <c r="N15454">
        <v>0</v>
      </c>
      <c r="P15454">
        <v>20</v>
      </c>
    </row>
    <row r="15455" spans="1:17" x14ac:dyDescent="0.25">
      <c r="A15455">
        <v>2018</v>
      </c>
      <c r="B15455" s="6" t="s">
        <v>71</v>
      </c>
      <c r="I15455" s="8"/>
      <c r="J15455" t="s">
        <v>799</v>
      </c>
      <c r="L15455">
        <v>30</v>
      </c>
      <c r="M15455">
        <v>40</v>
      </c>
      <c r="N15455">
        <v>0</v>
      </c>
      <c r="P15455">
        <v>0</v>
      </c>
    </row>
    <row r="15456" spans="1:17" x14ac:dyDescent="0.25">
      <c r="A15456">
        <v>2018</v>
      </c>
      <c r="B15456" s="6" t="s">
        <v>71</v>
      </c>
      <c r="I15456" s="8"/>
      <c r="J15456" t="s">
        <v>799</v>
      </c>
      <c r="L15456">
        <v>20</v>
      </c>
      <c r="N15456">
        <v>0</v>
      </c>
      <c r="P15456">
        <v>0</v>
      </c>
    </row>
    <row r="15457" spans="1:21" x14ac:dyDescent="0.25">
      <c r="A15457">
        <v>2018</v>
      </c>
      <c r="B15457" s="6" t="s">
        <v>71</v>
      </c>
      <c r="I15457" s="8"/>
      <c r="J15457" t="s">
        <v>856</v>
      </c>
      <c r="L15457">
        <v>30</v>
      </c>
      <c r="M15457">
        <v>60</v>
      </c>
      <c r="N15457">
        <v>0</v>
      </c>
      <c r="P15457">
        <v>10</v>
      </c>
    </row>
    <row r="15458" spans="1:21" x14ac:dyDescent="0.25">
      <c r="A15458">
        <v>2018</v>
      </c>
      <c r="B15458" s="6" t="s">
        <v>71</v>
      </c>
      <c r="I15458" s="8"/>
      <c r="J15458" t="s">
        <v>815</v>
      </c>
      <c r="L15458">
        <v>40</v>
      </c>
      <c r="M15458">
        <v>50</v>
      </c>
      <c r="N15458">
        <v>0</v>
      </c>
      <c r="P15458">
        <v>2</v>
      </c>
    </row>
    <row r="15459" spans="1:21" x14ac:dyDescent="0.25">
      <c r="A15459">
        <v>2018</v>
      </c>
      <c r="B15459" s="6" t="s">
        <v>71</v>
      </c>
      <c r="E15459">
        <v>4</v>
      </c>
      <c r="I15459" s="8">
        <v>14</v>
      </c>
      <c r="J15459" t="s">
        <v>799</v>
      </c>
      <c r="L15459">
        <v>25</v>
      </c>
      <c r="M15459">
        <v>40</v>
      </c>
      <c r="N15459">
        <v>0</v>
      </c>
      <c r="P15459">
        <v>5</v>
      </c>
    </row>
    <row r="15460" spans="1:21" x14ac:dyDescent="0.25">
      <c r="A15460">
        <v>2018</v>
      </c>
      <c r="B15460" s="6" t="s">
        <v>71</v>
      </c>
      <c r="I15460" s="8"/>
      <c r="J15460" t="s">
        <v>815</v>
      </c>
      <c r="L15460">
        <v>35</v>
      </c>
      <c r="M15460">
        <v>40</v>
      </c>
      <c r="N15460">
        <v>0</v>
      </c>
      <c r="P15460">
        <v>0</v>
      </c>
    </row>
    <row r="15461" spans="1:21" x14ac:dyDescent="0.25">
      <c r="A15461">
        <v>2018</v>
      </c>
      <c r="B15461" s="6" t="s">
        <v>71</v>
      </c>
      <c r="I15461" s="8"/>
      <c r="J15461" t="s">
        <v>806</v>
      </c>
      <c r="L15461">
        <v>25</v>
      </c>
      <c r="M15461">
        <v>25</v>
      </c>
      <c r="N15461">
        <v>0</v>
      </c>
      <c r="P15461">
        <v>50</v>
      </c>
      <c r="Q15461" t="s">
        <v>77</v>
      </c>
    </row>
    <row r="15462" spans="1:21" x14ac:dyDescent="0.25">
      <c r="A15462">
        <v>2018</v>
      </c>
      <c r="B15462" s="6" t="s">
        <v>71</v>
      </c>
      <c r="I15462" s="8"/>
      <c r="J15462" t="s">
        <v>799</v>
      </c>
      <c r="L15462">
        <v>10</v>
      </c>
      <c r="M15462">
        <v>20</v>
      </c>
      <c r="N15462">
        <v>0</v>
      </c>
      <c r="P15462">
        <v>10</v>
      </c>
    </row>
    <row r="15463" spans="1:21" x14ac:dyDescent="0.25">
      <c r="A15463">
        <v>2018</v>
      </c>
      <c r="B15463" s="6" t="s">
        <v>71</v>
      </c>
      <c r="G15463">
        <v>3</v>
      </c>
      <c r="I15463" s="8"/>
      <c r="J15463" t="s">
        <v>815</v>
      </c>
      <c r="L15463">
        <v>30</v>
      </c>
      <c r="M15463">
        <v>35</v>
      </c>
      <c r="N15463">
        <v>0</v>
      </c>
      <c r="P15463">
        <v>45</v>
      </c>
      <c r="Q15463" t="s">
        <v>156</v>
      </c>
      <c r="U15463">
        <f>SUM(W15463:AQ15463)</f>
        <v>0</v>
      </c>
    </row>
    <row r="15464" spans="1:21" x14ac:dyDescent="0.25">
      <c r="A15464">
        <v>2018</v>
      </c>
      <c r="B15464" s="6" t="s">
        <v>71</v>
      </c>
      <c r="G15464">
        <v>3</v>
      </c>
      <c r="I15464" s="8"/>
      <c r="J15464" t="s">
        <v>846</v>
      </c>
      <c r="L15464">
        <v>35</v>
      </c>
      <c r="M15464">
        <v>25</v>
      </c>
      <c r="N15464">
        <v>0</v>
      </c>
      <c r="P15464">
        <v>35</v>
      </c>
    </row>
    <row r="15465" spans="1:21" x14ac:dyDescent="0.25">
      <c r="A15465">
        <v>2018</v>
      </c>
      <c r="B15465" s="6" t="s">
        <v>71</v>
      </c>
      <c r="G15465">
        <v>5</v>
      </c>
      <c r="I15465" s="8"/>
      <c r="J15465" t="s">
        <v>799</v>
      </c>
      <c r="L15465">
        <v>35</v>
      </c>
      <c r="M15465">
        <v>30</v>
      </c>
      <c r="N15465">
        <v>0</v>
      </c>
      <c r="P15465">
        <v>50</v>
      </c>
    </row>
    <row r="15466" spans="1:21" x14ac:dyDescent="0.25">
      <c r="A15466">
        <v>2018</v>
      </c>
      <c r="B15466" s="6" t="s">
        <v>71</v>
      </c>
      <c r="G15466">
        <v>2</v>
      </c>
      <c r="I15466" s="8"/>
      <c r="J15466" t="s">
        <v>799</v>
      </c>
      <c r="L15466">
        <v>30</v>
      </c>
      <c r="M15466">
        <v>20</v>
      </c>
      <c r="N15466">
        <v>0</v>
      </c>
      <c r="P15466">
        <v>40</v>
      </c>
    </row>
    <row r="15467" spans="1:21" x14ac:dyDescent="0.25">
      <c r="A15467">
        <v>2018</v>
      </c>
      <c r="B15467" s="6" t="s">
        <v>71</v>
      </c>
      <c r="G15467">
        <v>1</v>
      </c>
      <c r="I15467" s="8"/>
      <c r="J15467" t="s">
        <v>846</v>
      </c>
      <c r="L15467">
        <v>20</v>
      </c>
      <c r="M15467">
        <v>25</v>
      </c>
      <c r="N15467">
        <v>0</v>
      </c>
      <c r="P15467">
        <v>15</v>
      </c>
    </row>
    <row r="15468" spans="1:21" x14ac:dyDescent="0.25">
      <c r="A15468">
        <v>2018</v>
      </c>
      <c r="B15468" s="6" t="s">
        <v>71</v>
      </c>
      <c r="I15468" s="8"/>
      <c r="J15468" t="s">
        <v>846</v>
      </c>
      <c r="L15468">
        <v>30</v>
      </c>
      <c r="M15468">
        <v>35</v>
      </c>
      <c r="N15468">
        <v>0</v>
      </c>
      <c r="P15468">
        <v>25</v>
      </c>
    </row>
    <row r="15469" spans="1:21" x14ac:dyDescent="0.25">
      <c r="A15469">
        <v>2018</v>
      </c>
      <c r="B15469" s="6" t="s">
        <v>71</v>
      </c>
      <c r="I15469" s="8"/>
      <c r="J15469" t="s">
        <v>802</v>
      </c>
      <c r="L15469">
        <v>50</v>
      </c>
      <c r="M15469">
        <v>20</v>
      </c>
      <c r="N15469">
        <v>0</v>
      </c>
      <c r="P15469">
        <v>50</v>
      </c>
    </row>
    <row r="15470" spans="1:21" x14ac:dyDescent="0.25">
      <c r="A15470">
        <v>2018</v>
      </c>
      <c r="B15470" s="6" t="s">
        <v>71</v>
      </c>
      <c r="I15470" s="8"/>
      <c r="J15470" t="s">
        <v>846</v>
      </c>
      <c r="L15470">
        <v>15</v>
      </c>
      <c r="M15470">
        <v>15</v>
      </c>
      <c r="N15470">
        <v>0</v>
      </c>
      <c r="P15470">
        <v>5</v>
      </c>
    </row>
    <row r="15471" spans="1:21" x14ac:dyDescent="0.25">
      <c r="A15471">
        <v>2018</v>
      </c>
      <c r="B15471" s="6" t="s">
        <v>71</v>
      </c>
      <c r="I15471" s="8"/>
    </row>
    <row r="15472" spans="1:21" x14ac:dyDescent="0.25">
      <c r="A15472">
        <v>2018</v>
      </c>
      <c r="B15472" s="6" t="s">
        <v>71</v>
      </c>
      <c r="E15472">
        <v>5</v>
      </c>
      <c r="I15472" s="8">
        <v>10</v>
      </c>
      <c r="J15472" t="s">
        <v>799</v>
      </c>
      <c r="L15472">
        <v>15</v>
      </c>
      <c r="M15472">
        <v>20</v>
      </c>
      <c r="N15472">
        <v>0</v>
      </c>
      <c r="P15472">
        <v>15</v>
      </c>
    </row>
    <row r="15473" spans="1:17" x14ac:dyDescent="0.25">
      <c r="A15473">
        <v>2018</v>
      </c>
      <c r="B15473" s="6" t="s">
        <v>71</v>
      </c>
      <c r="I15473" s="8"/>
      <c r="J15473" t="s">
        <v>846</v>
      </c>
      <c r="L15473">
        <v>35</v>
      </c>
      <c r="M15473">
        <v>20</v>
      </c>
      <c r="N15473">
        <v>0</v>
      </c>
      <c r="P15473">
        <v>5</v>
      </c>
    </row>
    <row r="15474" spans="1:17" x14ac:dyDescent="0.25">
      <c r="A15474">
        <v>2018</v>
      </c>
      <c r="B15474" s="6" t="s">
        <v>71</v>
      </c>
      <c r="I15474" s="8"/>
      <c r="J15474" t="s">
        <v>799</v>
      </c>
      <c r="L15474">
        <v>40</v>
      </c>
      <c r="M15474">
        <v>30</v>
      </c>
      <c r="N15474">
        <v>0</v>
      </c>
      <c r="P15474">
        <v>20</v>
      </c>
    </row>
    <row r="15475" spans="1:17" x14ac:dyDescent="0.25">
      <c r="A15475">
        <v>2018</v>
      </c>
      <c r="B15475" s="6" t="s">
        <v>71</v>
      </c>
      <c r="I15475" s="8"/>
      <c r="J15475" t="s">
        <v>799</v>
      </c>
      <c r="L15475">
        <v>40</v>
      </c>
      <c r="M15475">
        <v>30</v>
      </c>
      <c r="N15475">
        <v>0</v>
      </c>
      <c r="P15475">
        <v>10</v>
      </c>
    </row>
    <row r="15476" spans="1:17" x14ac:dyDescent="0.25">
      <c r="A15476">
        <v>2018</v>
      </c>
      <c r="B15476" s="6" t="s">
        <v>71</v>
      </c>
      <c r="G15476">
        <v>7</v>
      </c>
      <c r="I15476" s="8"/>
      <c r="J15476" t="s">
        <v>799</v>
      </c>
      <c r="L15476">
        <v>20</v>
      </c>
      <c r="M15476">
        <v>25</v>
      </c>
      <c r="N15476">
        <v>0</v>
      </c>
      <c r="P15476">
        <v>0</v>
      </c>
      <c r="Q15476" t="s">
        <v>156</v>
      </c>
    </row>
    <row r="15477" spans="1:17" x14ac:dyDescent="0.25">
      <c r="A15477">
        <v>2018</v>
      </c>
      <c r="B15477" s="6" t="s">
        <v>71</v>
      </c>
      <c r="G15477">
        <v>1</v>
      </c>
      <c r="I15477" s="8"/>
      <c r="J15477" t="s">
        <v>799</v>
      </c>
      <c r="L15477">
        <v>25</v>
      </c>
      <c r="M15477">
        <v>30</v>
      </c>
      <c r="N15477">
        <v>0</v>
      </c>
      <c r="P15477">
        <v>0</v>
      </c>
    </row>
    <row r="15478" spans="1:17" x14ac:dyDescent="0.25">
      <c r="A15478">
        <v>2018</v>
      </c>
      <c r="B15478" s="6" t="s">
        <v>71</v>
      </c>
      <c r="G15478">
        <v>2</v>
      </c>
      <c r="I15478" s="8"/>
      <c r="J15478" t="s">
        <v>799</v>
      </c>
      <c r="L15478">
        <v>60</v>
      </c>
      <c r="M15478">
        <v>40</v>
      </c>
      <c r="N15478">
        <v>0</v>
      </c>
      <c r="P15478">
        <v>0</v>
      </c>
    </row>
    <row r="15479" spans="1:17" x14ac:dyDescent="0.25">
      <c r="A15479">
        <v>2018</v>
      </c>
      <c r="B15479" s="6" t="s">
        <v>71</v>
      </c>
      <c r="I15479" s="8"/>
      <c r="J15479" t="s">
        <v>866</v>
      </c>
      <c r="L15479">
        <v>20</v>
      </c>
      <c r="M15479">
        <v>5</v>
      </c>
      <c r="N15479">
        <v>0</v>
      </c>
      <c r="P15479">
        <v>0</v>
      </c>
      <c r="Q15479" t="s">
        <v>156</v>
      </c>
    </row>
    <row r="15480" spans="1:17" x14ac:dyDescent="0.25">
      <c r="A15480">
        <v>2018</v>
      </c>
      <c r="B15480" s="6" t="s">
        <v>71</v>
      </c>
      <c r="E15480">
        <v>6</v>
      </c>
      <c r="I15480" s="8">
        <v>11</v>
      </c>
      <c r="J15480" t="s">
        <v>846</v>
      </c>
      <c r="L15480">
        <v>50</v>
      </c>
      <c r="M15480">
        <v>35</v>
      </c>
      <c r="N15480">
        <v>0</v>
      </c>
      <c r="P15480">
        <v>5</v>
      </c>
    </row>
    <row r="15481" spans="1:17" x14ac:dyDescent="0.25">
      <c r="A15481">
        <v>2018</v>
      </c>
      <c r="B15481" s="6" t="s">
        <v>71</v>
      </c>
      <c r="I15481" s="8"/>
      <c r="J15481" t="s">
        <v>799</v>
      </c>
      <c r="L15481">
        <v>20</v>
      </c>
      <c r="M15481">
        <v>25</v>
      </c>
      <c r="N15481">
        <v>0</v>
      </c>
      <c r="P15481">
        <v>5</v>
      </c>
    </row>
    <row r="15482" spans="1:17" x14ac:dyDescent="0.25">
      <c r="A15482">
        <v>2018</v>
      </c>
      <c r="B15482" s="6" t="s">
        <v>71</v>
      </c>
      <c r="I15482" s="8"/>
      <c r="J15482" t="s">
        <v>799</v>
      </c>
      <c r="L15482">
        <v>15</v>
      </c>
      <c r="M15482">
        <v>10</v>
      </c>
      <c r="N15482">
        <v>0</v>
      </c>
      <c r="P15482">
        <v>25</v>
      </c>
    </row>
    <row r="15483" spans="1:17" x14ac:dyDescent="0.25">
      <c r="A15483">
        <v>2018</v>
      </c>
      <c r="B15483" s="6" t="s">
        <v>71</v>
      </c>
      <c r="I15483" s="8"/>
      <c r="J15483" t="s">
        <v>799</v>
      </c>
      <c r="L15483">
        <v>25</v>
      </c>
      <c r="M15483">
        <v>30</v>
      </c>
      <c r="N15483">
        <v>0</v>
      </c>
      <c r="P15483">
        <v>20</v>
      </c>
    </row>
    <row r="15484" spans="1:17" x14ac:dyDescent="0.25">
      <c r="A15484">
        <v>2018</v>
      </c>
      <c r="B15484" s="6" t="s">
        <v>71</v>
      </c>
      <c r="G15484">
        <v>4</v>
      </c>
      <c r="I15484" s="8"/>
      <c r="J15484" t="s">
        <v>846</v>
      </c>
      <c r="L15484">
        <v>15</v>
      </c>
      <c r="M15484">
        <v>35</v>
      </c>
      <c r="N15484">
        <v>0</v>
      </c>
      <c r="P15484">
        <v>10</v>
      </c>
    </row>
    <row r="15485" spans="1:17" x14ac:dyDescent="0.25">
      <c r="A15485">
        <v>2018</v>
      </c>
      <c r="B15485" s="6" t="s">
        <v>71</v>
      </c>
      <c r="G15485">
        <v>6</v>
      </c>
      <c r="I15485" s="8"/>
      <c r="J15485" t="s">
        <v>799</v>
      </c>
      <c r="L15485">
        <v>30</v>
      </c>
      <c r="M15485">
        <v>20</v>
      </c>
      <c r="N15485">
        <v>0</v>
      </c>
      <c r="P15485">
        <v>10</v>
      </c>
    </row>
    <row r="15486" spans="1:17" x14ac:dyDescent="0.25">
      <c r="A15486">
        <v>2018</v>
      </c>
      <c r="B15486" s="6" t="s">
        <v>71</v>
      </c>
      <c r="G15486">
        <v>1</v>
      </c>
      <c r="I15486" s="8"/>
      <c r="J15486" t="s">
        <v>799</v>
      </c>
      <c r="L15486">
        <v>25</v>
      </c>
      <c r="M15486">
        <v>20</v>
      </c>
      <c r="N15486">
        <v>0</v>
      </c>
      <c r="P15486">
        <v>0</v>
      </c>
      <c r="Q15486" t="s">
        <v>156</v>
      </c>
    </row>
    <row r="15487" spans="1:17" x14ac:dyDescent="0.25">
      <c r="A15487">
        <v>2018</v>
      </c>
      <c r="B15487" s="6" t="s">
        <v>71</v>
      </c>
      <c r="I15487" s="8"/>
      <c r="J15487" t="s">
        <v>846</v>
      </c>
      <c r="L15487">
        <v>30</v>
      </c>
      <c r="M15487">
        <v>25</v>
      </c>
      <c r="N15487">
        <v>0</v>
      </c>
      <c r="P15487">
        <v>10</v>
      </c>
      <c r="Q15487" t="s">
        <v>156</v>
      </c>
    </row>
    <row r="15488" spans="1:17" x14ac:dyDescent="0.25">
      <c r="A15488">
        <v>2018</v>
      </c>
      <c r="B15488" s="6" t="s">
        <v>71</v>
      </c>
      <c r="I15488" s="8"/>
      <c r="J15488" t="s">
        <v>807</v>
      </c>
      <c r="L15488">
        <v>15</v>
      </c>
      <c r="M15488">
        <v>20</v>
      </c>
      <c r="N15488">
        <v>0</v>
      </c>
      <c r="P15488">
        <v>90</v>
      </c>
    </row>
    <row r="15489" spans="1:21" x14ac:dyDescent="0.25">
      <c r="A15489">
        <v>2018</v>
      </c>
      <c r="B15489" s="6" t="s">
        <v>71</v>
      </c>
      <c r="I15489" s="8"/>
      <c r="J15489" t="s">
        <v>846</v>
      </c>
      <c r="L15489">
        <v>30</v>
      </c>
      <c r="M15489">
        <v>20</v>
      </c>
      <c r="N15489">
        <v>0</v>
      </c>
      <c r="P15489">
        <v>5</v>
      </c>
    </row>
    <row r="15490" spans="1:21" x14ac:dyDescent="0.25">
      <c r="A15490">
        <v>2018</v>
      </c>
      <c r="B15490" s="6" t="s">
        <v>71</v>
      </c>
      <c r="I15490" s="8"/>
      <c r="J15490" t="s">
        <v>799</v>
      </c>
      <c r="L15490">
        <v>30</v>
      </c>
      <c r="M15490">
        <v>30</v>
      </c>
      <c r="N15490">
        <v>0</v>
      </c>
      <c r="P15490">
        <v>15</v>
      </c>
    </row>
    <row r="15491" spans="1:21" x14ac:dyDescent="0.25">
      <c r="A15491">
        <v>2018</v>
      </c>
      <c r="B15491" s="6" t="s">
        <v>71</v>
      </c>
      <c r="E15491">
        <v>7</v>
      </c>
      <c r="I15491" s="8">
        <v>0</v>
      </c>
      <c r="J15491" t="s">
        <v>799</v>
      </c>
      <c r="L15491">
        <v>10</v>
      </c>
      <c r="M15491">
        <v>5</v>
      </c>
      <c r="N15491">
        <v>0</v>
      </c>
      <c r="P15491">
        <v>0</v>
      </c>
      <c r="U15491" t="s">
        <v>952</v>
      </c>
    </row>
    <row r="15492" spans="1:21" x14ac:dyDescent="0.25">
      <c r="A15492">
        <v>2018</v>
      </c>
      <c r="B15492" s="6" t="s">
        <v>71</v>
      </c>
      <c r="I15492" s="8"/>
      <c r="J15492" t="s">
        <v>856</v>
      </c>
      <c r="L15492">
        <v>15</v>
      </c>
      <c r="M15492">
        <v>35</v>
      </c>
      <c r="N15492">
        <v>0</v>
      </c>
      <c r="P15492">
        <v>80</v>
      </c>
    </row>
    <row r="15493" spans="1:21" x14ac:dyDescent="0.25">
      <c r="A15493">
        <v>2018</v>
      </c>
      <c r="B15493" s="6" t="s">
        <v>71</v>
      </c>
      <c r="I15493" s="8"/>
      <c r="J15493" t="s">
        <v>799</v>
      </c>
      <c r="L15493">
        <v>40</v>
      </c>
      <c r="M15493">
        <v>5</v>
      </c>
      <c r="N15493">
        <v>0</v>
      </c>
      <c r="P15493">
        <v>0</v>
      </c>
    </row>
    <row r="15494" spans="1:21" x14ac:dyDescent="0.25">
      <c r="A15494">
        <v>2018</v>
      </c>
      <c r="B15494" s="6" t="s">
        <v>71</v>
      </c>
      <c r="I15494" s="8"/>
      <c r="J15494" t="s">
        <v>856</v>
      </c>
      <c r="L15494">
        <v>40</v>
      </c>
      <c r="M15494">
        <v>65</v>
      </c>
      <c r="N15494">
        <v>0</v>
      </c>
      <c r="P15494">
        <v>75</v>
      </c>
    </row>
    <row r="15495" spans="1:21" x14ac:dyDescent="0.25">
      <c r="A15495">
        <v>2018</v>
      </c>
      <c r="B15495" s="6" t="s">
        <v>71</v>
      </c>
      <c r="G15495">
        <v>10</v>
      </c>
      <c r="I15495" s="8"/>
      <c r="J15495" t="s">
        <v>843</v>
      </c>
      <c r="L15495">
        <v>30</v>
      </c>
      <c r="M15495">
        <v>15</v>
      </c>
      <c r="N15495">
        <v>5</v>
      </c>
      <c r="P15495">
        <v>0</v>
      </c>
    </row>
    <row r="15496" spans="1:21" x14ac:dyDescent="0.25">
      <c r="A15496">
        <v>2018</v>
      </c>
      <c r="B15496" s="6" t="s">
        <v>71</v>
      </c>
      <c r="G15496">
        <v>20</v>
      </c>
      <c r="I15496" s="8"/>
      <c r="J15496" t="s">
        <v>831</v>
      </c>
      <c r="L15496">
        <v>25</v>
      </c>
      <c r="M15496">
        <v>5</v>
      </c>
      <c r="N15496">
        <v>0</v>
      </c>
      <c r="P15496">
        <v>40</v>
      </c>
    </row>
    <row r="15497" spans="1:21" x14ac:dyDescent="0.25">
      <c r="A15497">
        <v>2018</v>
      </c>
      <c r="B15497" s="6" t="s">
        <v>71</v>
      </c>
      <c r="G15497">
        <v>30</v>
      </c>
      <c r="I15497" s="8"/>
      <c r="J15497" t="s">
        <v>830</v>
      </c>
      <c r="L15497">
        <v>10</v>
      </c>
      <c r="M15497">
        <v>5</v>
      </c>
      <c r="N15497">
        <v>0</v>
      </c>
      <c r="P15497">
        <v>0</v>
      </c>
    </row>
    <row r="15498" spans="1:21" x14ac:dyDescent="0.25">
      <c r="A15498">
        <v>2018</v>
      </c>
      <c r="B15498" s="6" t="s">
        <v>71</v>
      </c>
      <c r="G15498">
        <v>40</v>
      </c>
      <c r="I15498" s="8"/>
    </row>
    <row r="15499" spans="1:21" x14ac:dyDescent="0.25">
      <c r="A15499">
        <v>2018</v>
      </c>
      <c r="B15499" s="6" t="s">
        <v>71</v>
      </c>
      <c r="G15499">
        <v>50</v>
      </c>
      <c r="I15499" s="8"/>
    </row>
    <row r="15500" spans="1:21" x14ac:dyDescent="0.25">
      <c r="A15500">
        <v>2018</v>
      </c>
      <c r="B15500" s="6" t="s">
        <v>71</v>
      </c>
      <c r="G15500">
        <v>60</v>
      </c>
      <c r="I15500" s="8"/>
    </row>
    <row r="15501" spans="1:21" x14ac:dyDescent="0.25">
      <c r="A15501">
        <v>2018</v>
      </c>
      <c r="B15501" s="6" t="s">
        <v>71</v>
      </c>
      <c r="E15501">
        <v>8</v>
      </c>
      <c r="G15501">
        <v>70</v>
      </c>
      <c r="I15501" s="8">
        <v>10</v>
      </c>
      <c r="J15501" t="s">
        <v>815</v>
      </c>
      <c r="L15501">
        <v>70</v>
      </c>
      <c r="M15501">
        <v>115</v>
      </c>
      <c r="N15501">
        <v>0</v>
      </c>
      <c r="P15501">
        <v>80</v>
      </c>
    </row>
    <row r="15502" spans="1:21" x14ac:dyDescent="0.25">
      <c r="A15502">
        <v>2018</v>
      </c>
      <c r="B15502" s="6" t="s">
        <v>71</v>
      </c>
      <c r="G15502">
        <v>80</v>
      </c>
      <c r="I15502" s="8"/>
      <c r="J15502" t="s">
        <v>843</v>
      </c>
      <c r="L15502">
        <v>65</v>
      </c>
      <c r="M15502">
        <v>5</v>
      </c>
      <c r="N15502">
        <v>5</v>
      </c>
      <c r="P15502">
        <v>0</v>
      </c>
    </row>
    <row r="15503" spans="1:21" x14ac:dyDescent="0.25">
      <c r="A15503">
        <v>2018</v>
      </c>
      <c r="B15503" s="6" t="s">
        <v>71</v>
      </c>
      <c r="G15503">
        <v>90</v>
      </c>
      <c r="I15503" s="8"/>
      <c r="J15503" t="s">
        <v>799</v>
      </c>
      <c r="L15503">
        <v>20</v>
      </c>
      <c r="M15503">
        <v>10</v>
      </c>
      <c r="N15503">
        <v>0</v>
      </c>
      <c r="P15503">
        <v>0</v>
      </c>
    </row>
    <row r="15504" spans="1:21" x14ac:dyDescent="0.25">
      <c r="A15504">
        <v>2018</v>
      </c>
      <c r="B15504" s="6" t="s">
        <v>71</v>
      </c>
      <c r="G15504">
        <v>100</v>
      </c>
      <c r="I15504" s="8"/>
      <c r="J15504" t="s">
        <v>803</v>
      </c>
      <c r="L15504">
        <v>15</v>
      </c>
      <c r="M15504">
        <v>15</v>
      </c>
      <c r="N15504">
        <v>0</v>
      </c>
      <c r="P15504">
        <v>100</v>
      </c>
    </row>
    <row r="15505" spans="1:21" x14ac:dyDescent="0.25">
      <c r="A15505">
        <v>2018</v>
      </c>
      <c r="B15505" s="6" t="s">
        <v>71</v>
      </c>
      <c r="G15505">
        <v>10</v>
      </c>
      <c r="I15505" s="8"/>
      <c r="J15505" t="s">
        <v>799</v>
      </c>
      <c r="L15505">
        <v>20</v>
      </c>
      <c r="M15505">
        <v>25</v>
      </c>
      <c r="N15505">
        <v>10</v>
      </c>
      <c r="P15505">
        <v>0</v>
      </c>
      <c r="Q15505" t="s">
        <v>156</v>
      </c>
    </row>
    <row r="15506" spans="1:21" x14ac:dyDescent="0.25">
      <c r="A15506">
        <v>2018</v>
      </c>
      <c r="B15506" s="6" t="s">
        <v>71</v>
      </c>
      <c r="G15506">
        <v>20</v>
      </c>
      <c r="I15506" s="8"/>
      <c r="J15506" t="s">
        <v>807</v>
      </c>
      <c r="L15506">
        <v>35</v>
      </c>
      <c r="M15506">
        <v>20</v>
      </c>
      <c r="N15506">
        <v>0</v>
      </c>
      <c r="P15506">
        <v>0</v>
      </c>
    </row>
    <row r="15507" spans="1:21" x14ac:dyDescent="0.25">
      <c r="A15507">
        <v>2018</v>
      </c>
      <c r="B15507" s="6" t="s">
        <v>71</v>
      </c>
      <c r="G15507">
        <v>30</v>
      </c>
      <c r="I15507" s="8"/>
      <c r="J15507" t="s">
        <v>815</v>
      </c>
      <c r="L15507">
        <v>30</v>
      </c>
      <c r="M15507">
        <v>15</v>
      </c>
      <c r="N15507">
        <v>0</v>
      </c>
      <c r="P15507">
        <v>30</v>
      </c>
      <c r="Q15507" t="s">
        <v>156</v>
      </c>
    </row>
    <row r="15508" spans="1:21" x14ac:dyDescent="0.25">
      <c r="A15508">
        <v>2018</v>
      </c>
      <c r="B15508" s="6" t="s">
        <v>71</v>
      </c>
      <c r="G15508">
        <v>40</v>
      </c>
      <c r="I15508" s="8"/>
    </row>
    <row r="15509" spans="1:21" x14ac:dyDescent="0.25">
      <c r="A15509">
        <v>2018</v>
      </c>
      <c r="B15509" s="6" t="s">
        <v>71</v>
      </c>
      <c r="G15509">
        <v>50</v>
      </c>
      <c r="I15509" s="8"/>
    </row>
    <row r="15510" spans="1:21" x14ac:dyDescent="0.25">
      <c r="A15510">
        <v>2018</v>
      </c>
      <c r="B15510" s="6" t="s">
        <v>71</v>
      </c>
      <c r="G15510">
        <v>60</v>
      </c>
      <c r="I15510" s="8"/>
      <c r="S15510" t="s">
        <v>47</v>
      </c>
    </row>
    <row r="15511" spans="1:21" x14ac:dyDescent="0.25">
      <c r="A15511">
        <v>2018</v>
      </c>
      <c r="B15511" s="6" t="s">
        <v>71</v>
      </c>
      <c r="E15511">
        <v>9</v>
      </c>
      <c r="G15511">
        <v>70</v>
      </c>
      <c r="I15511" s="8">
        <v>20</v>
      </c>
      <c r="J15511" t="s">
        <v>843</v>
      </c>
      <c r="L15511">
        <v>15</v>
      </c>
      <c r="M15511">
        <v>35</v>
      </c>
      <c r="N15511">
        <v>0</v>
      </c>
      <c r="P15511">
        <v>10</v>
      </c>
    </row>
    <row r="15512" spans="1:21" x14ac:dyDescent="0.25">
      <c r="A15512">
        <v>2018</v>
      </c>
      <c r="B15512" s="6" t="s">
        <v>71</v>
      </c>
      <c r="G15512">
        <v>80</v>
      </c>
      <c r="I15512" s="8"/>
      <c r="J15512" t="s">
        <v>807</v>
      </c>
      <c r="L15512">
        <v>30</v>
      </c>
      <c r="M15512">
        <v>65</v>
      </c>
      <c r="N15512">
        <v>0</v>
      </c>
      <c r="P15512">
        <v>25</v>
      </c>
    </row>
    <row r="15513" spans="1:21" x14ac:dyDescent="0.25">
      <c r="A15513">
        <v>2018</v>
      </c>
      <c r="B15513" s="6" t="s">
        <v>71</v>
      </c>
      <c r="G15513">
        <v>90</v>
      </c>
      <c r="I15513" s="8"/>
      <c r="J15513" t="s">
        <v>799</v>
      </c>
      <c r="L15513">
        <v>25</v>
      </c>
      <c r="M15513">
        <v>5</v>
      </c>
      <c r="N15513">
        <v>0</v>
      </c>
      <c r="P15513">
        <v>15</v>
      </c>
    </row>
    <row r="15514" spans="1:21" x14ac:dyDescent="0.25">
      <c r="A15514">
        <v>2018</v>
      </c>
      <c r="B15514" s="6" t="s">
        <v>71</v>
      </c>
      <c r="G15514">
        <v>100</v>
      </c>
      <c r="I15514" s="8"/>
      <c r="J15514" t="s">
        <v>807</v>
      </c>
      <c r="L15514">
        <v>10</v>
      </c>
      <c r="M15514">
        <v>50</v>
      </c>
      <c r="N15514">
        <v>0</v>
      </c>
      <c r="P15514">
        <v>0</v>
      </c>
    </row>
    <row r="15515" spans="1:21" x14ac:dyDescent="0.25">
      <c r="A15515">
        <v>2018</v>
      </c>
      <c r="B15515" s="6" t="s">
        <v>71</v>
      </c>
      <c r="G15515">
        <v>10</v>
      </c>
      <c r="I15515" s="8"/>
      <c r="J15515" t="s">
        <v>846</v>
      </c>
      <c r="L15515">
        <v>10</v>
      </c>
      <c r="M15515">
        <v>25</v>
      </c>
      <c r="N15515">
        <v>0</v>
      </c>
      <c r="P15515">
        <v>15</v>
      </c>
    </row>
    <row r="15516" spans="1:21" x14ac:dyDescent="0.25">
      <c r="A15516">
        <v>2018</v>
      </c>
      <c r="B15516" s="6" t="s">
        <v>71</v>
      </c>
      <c r="G15516">
        <v>20</v>
      </c>
      <c r="I15516" s="8"/>
      <c r="J15516" t="s">
        <v>846</v>
      </c>
      <c r="L15516">
        <v>20</v>
      </c>
      <c r="M15516">
        <v>45</v>
      </c>
      <c r="N15516">
        <v>0</v>
      </c>
      <c r="P15516">
        <v>5</v>
      </c>
    </row>
    <row r="15517" spans="1:21" x14ac:dyDescent="0.25">
      <c r="A15517">
        <v>2018</v>
      </c>
      <c r="B15517" s="6" t="s">
        <v>71</v>
      </c>
      <c r="G15517">
        <v>30</v>
      </c>
      <c r="I15517" s="8"/>
      <c r="J15517" t="s">
        <v>807</v>
      </c>
      <c r="L15517">
        <v>35</v>
      </c>
      <c r="M15517">
        <v>10</v>
      </c>
      <c r="N15517">
        <v>0</v>
      </c>
      <c r="P15517">
        <v>20</v>
      </c>
      <c r="Q15517" t="s">
        <v>49</v>
      </c>
    </row>
    <row r="15518" spans="1:21" x14ac:dyDescent="0.25">
      <c r="A15518">
        <v>2018</v>
      </c>
      <c r="B15518" s="6" t="s">
        <v>71</v>
      </c>
      <c r="G15518">
        <v>40</v>
      </c>
      <c r="I15518" s="8"/>
      <c r="S15518" t="s">
        <v>47</v>
      </c>
    </row>
    <row r="15519" spans="1:21" x14ac:dyDescent="0.25">
      <c r="A15519">
        <v>2018</v>
      </c>
      <c r="B15519" s="6" t="s">
        <v>71</v>
      </c>
      <c r="G15519">
        <v>50</v>
      </c>
      <c r="I15519" s="8"/>
      <c r="U15519" t="s">
        <v>933</v>
      </c>
    </row>
    <row r="15520" spans="1:21" x14ac:dyDescent="0.25">
      <c r="A15520">
        <v>2018</v>
      </c>
      <c r="B15520" s="6" t="s">
        <v>71</v>
      </c>
      <c r="G15520">
        <v>60</v>
      </c>
      <c r="I15520" s="8"/>
      <c r="Q15520" t="s">
        <v>156</v>
      </c>
    </row>
    <row r="15521" spans="1:21" x14ac:dyDescent="0.25">
      <c r="A15521">
        <v>2018</v>
      </c>
      <c r="B15521" s="6" t="s">
        <v>71</v>
      </c>
      <c r="E15521">
        <v>10</v>
      </c>
      <c r="G15521">
        <v>70</v>
      </c>
      <c r="I15521" s="8">
        <v>0</v>
      </c>
      <c r="J15521" t="s">
        <v>856</v>
      </c>
      <c r="L15521">
        <v>25</v>
      </c>
      <c r="M15521">
        <v>40</v>
      </c>
      <c r="N15521">
        <v>0</v>
      </c>
      <c r="P15521">
        <v>55</v>
      </c>
      <c r="S15521" t="s">
        <v>47</v>
      </c>
    </row>
    <row r="15522" spans="1:21" x14ac:dyDescent="0.25">
      <c r="A15522">
        <v>2018</v>
      </c>
      <c r="B15522" s="6" t="s">
        <v>71</v>
      </c>
      <c r="G15522">
        <v>80</v>
      </c>
      <c r="I15522" s="8"/>
      <c r="J15522" t="s">
        <v>807</v>
      </c>
      <c r="L15522">
        <v>40</v>
      </c>
      <c r="M15522">
        <v>20</v>
      </c>
      <c r="N15522">
        <v>0</v>
      </c>
      <c r="P15522">
        <v>65</v>
      </c>
    </row>
    <row r="15523" spans="1:21" x14ac:dyDescent="0.25">
      <c r="A15523">
        <v>2018</v>
      </c>
      <c r="B15523" s="6" t="s">
        <v>71</v>
      </c>
      <c r="G15523">
        <v>90</v>
      </c>
      <c r="I15523" s="8"/>
      <c r="J15523" t="s">
        <v>843</v>
      </c>
      <c r="L15523">
        <v>45</v>
      </c>
      <c r="M15523">
        <v>30</v>
      </c>
      <c r="N15523">
        <v>0</v>
      </c>
      <c r="P15523">
        <v>5</v>
      </c>
    </row>
    <row r="15524" spans="1:21" x14ac:dyDescent="0.25">
      <c r="A15524">
        <v>2018</v>
      </c>
      <c r="B15524" s="6" t="s">
        <v>71</v>
      </c>
      <c r="G15524">
        <v>100</v>
      </c>
      <c r="I15524" s="8"/>
      <c r="J15524" t="s">
        <v>799</v>
      </c>
      <c r="L15524">
        <v>25</v>
      </c>
      <c r="M15524">
        <v>5</v>
      </c>
      <c r="N15524">
        <v>0</v>
      </c>
      <c r="P15524">
        <v>0</v>
      </c>
    </row>
    <row r="15525" spans="1:21" x14ac:dyDescent="0.25">
      <c r="A15525">
        <v>2018</v>
      </c>
      <c r="B15525" s="6" t="s">
        <v>71</v>
      </c>
      <c r="G15525">
        <v>10</v>
      </c>
      <c r="I15525" s="8"/>
      <c r="J15525" t="s">
        <v>807</v>
      </c>
      <c r="L15525">
        <v>30</v>
      </c>
      <c r="M15525">
        <v>20</v>
      </c>
      <c r="N15525">
        <v>0</v>
      </c>
      <c r="P15525">
        <v>90</v>
      </c>
      <c r="S15525" t="s">
        <v>47</v>
      </c>
    </row>
    <row r="15526" spans="1:21" x14ac:dyDescent="0.25">
      <c r="A15526">
        <v>2018</v>
      </c>
      <c r="B15526" s="6" t="s">
        <v>71</v>
      </c>
      <c r="G15526">
        <v>20</v>
      </c>
      <c r="I15526" s="8"/>
      <c r="J15526" t="s">
        <v>814</v>
      </c>
      <c r="L15526">
        <v>10</v>
      </c>
      <c r="M15526">
        <v>5</v>
      </c>
      <c r="N15526">
        <v>0</v>
      </c>
      <c r="P15526">
        <v>0</v>
      </c>
      <c r="Q15526" t="s">
        <v>49</v>
      </c>
    </row>
    <row r="15527" spans="1:21" x14ac:dyDescent="0.25">
      <c r="A15527">
        <v>2018</v>
      </c>
      <c r="B15527" s="6" t="s">
        <v>71</v>
      </c>
      <c r="G15527">
        <v>30</v>
      </c>
      <c r="I15527" s="8"/>
      <c r="J15527" t="s">
        <v>799</v>
      </c>
      <c r="L15527">
        <v>20</v>
      </c>
      <c r="M15527">
        <v>10</v>
      </c>
      <c r="N15527">
        <v>0</v>
      </c>
      <c r="P15527">
        <v>0</v>
      </c>
    </row>
    <row r="15528" spans="1:21" x14ac:dyDescent="0.25">
      <c r="A15528">
        <v>2018</v>
      </c>
      <c r="B15528" s="6" t="s">
        <v>71</v>
      </c>
      <c r="G15528">
        <v>40</v>
      </c>
      <c r="I15528" s="8"/>
      <c r="J15528" t="s">
        <v>807</v>
      </c>
      <c r="L15528">
        <v>60</v>
      </c>
      <c r="M15528">
        <v>20</v>
      </c>
      <c r="N15528">
        <v>0</v>
      </c>
      <c r="P15528">
        <v>95</v>
      </c>
      <c r="Q15528" t="s">
        <v>156</v>
      </c>
    </row>
    <row r="15529" spans="1:21" x14ac:dyDescent="0.25">
      <c r="A15529">
        <v>2018</v>
      </c>
      <c r="B15529" s="6" t="s">
        <v>71</v>
      </c>
      <c r="G15529">
        <v>50</v>
      </c>
      <c r="I15529" s="8"/>
      <c r="S15529" t="s">
        <v>47</v>
      </c>
      <c r="U15529" t="s">
        <v>933</v>
      </c>
    </row>
    <row r="15530" spans="1:21" x14ac:dyDescent="0.25">
      <c r="A15530">
        <v>2018</v>
      </c>
      <c r="B15530" s="6" t="s">
        <v>71</v>
      </c>
      <c r="G15530">
        <v>60</v>
      </c>
      <c r="I15530" s="8"/>
    </row>
    <row r="15531" spans="1:21" x14ac:dyDescent="0.25">
      <c r="A15531">
        <v>2018</v>
      </c>
      <c r="B15531" t="s">
        <v>95</v>
      </c>
      <c r="E15531">
        <v>1</v>
      </c>
      <c r="G15531">
        <v>70</v>
      </c>
      <c r="I15531" s="8">
        <v>20.2</v>
      </c>
      <c r="J15531" t="s">
        <v>807</v>
      </c>
      <c r="L15531">
        <v>40</v>
      </c>
      <c r="M15531">
        <v>20</v>
      </c>
      <c r="N15531">
        <v>0</v>
      </c>
      <c r="P15531">
        <v>10</v>
      </c>
    </row>
    <row r="15532" spans="1:21" x14ac:dyDescent="0.25">
      <c r="A15532">
        <v>2018</v>
      </c>
      <c r="B15532" t="s">
        <v>95</v>
      </c>
      <c r="G15532">
        <v>80</v>
      </c>
      <c r="I15532" s="8"/>
      <c r="J15532" t="s">
        <v>856</v>
      </c>
      <c r="L15532">
        <v>20</v>
      </c>
      <c r="M15532">
        <v>20</v>
      </c>
      <c r="N15532">
        <v>0</v>
      </c>
      <c r="P15532">
        <v>60</v>
      </c>
      <c r="S15532" t="s">
        <v>47</v>
      </c>
      <c r="U15532" t="s">
        <v>252</v>
      </c>
    </row>
    <row r="15533" spans="1:21" x14ac:dyDescent="0.25">
      <c r="A15533">
        <v>2018</v>
      </c>
      <c r="B15533" t="s">
        <v>95</v>
      </c>
      <c r="G15533">
        <v>90</v>
      </c>
      <c r="I15533" s="8"/>
      <c r="J15533" t="s">
        <v>846</v>
      </c>
      <c r="L15533">
        <v>30</v>
      </c>
      <c r="M15533">
        <v>20</v>
      </c>
      <c r="N15533">
        <v>0</v>
      </c>
      <c r="P15533">
        <v>5</v>
      </c>
    </row>
    <row r="15534" spans="1:21" x14ac:dyDescent="0.25">
      <c r="A15534">
        <v>2018</v>
      </c>
      <c r="B15534" t="s">
        <v>95</v>
      </c>
      <c r="G15534">
        <v>100</v>
      </c>
      <c r="I15534" s="8"/>
      <c r="J15534" t="s">
        <v>813</v>
      </c>
      <c r="L15534">
        <v>40</v>
      </c>
      <c r="M15534">
        <v>20</v>
      </c>
      <c r="N15534">
        <v>0</v>
      </c>
      <c r="P15534">
        <v>10</v>
      </c>
    </row>
    <row r="15535" spans="1:21" x14ac:dyDescent="0.25">
      <c r="A15535">
        <v>2018</v>
      </c>
      <c r="B15535" t="s">
        <v>95</v>
      </c>
      <c r="I15535" s="8"/>
      <c r="J15535" t="s">
        <v>803</v>
      </c>
      <c r="L15535">
        <v>20</v>
      </c>
      <c r="M15535">
        <v>10</v>
      </c>
      <c r="N15535">
        <v>0</v>
      </c>
      <c r="P15535">
        <v>10</v>
      </c>
    </row>
    <row r="15536" spans="1:21" x14ac:dyDescent="0.25">
      <c r="A15536">
        <v>2018</v>
      </c>
      <c r="B15536" t="s">
        <v>95</v>
      </c>
      <c r="G15536">
        <v>40</v>
      </c>
      <c r="I15536" s="8"/>
      <c r="J15536" t="s">
        <v>803</v>
      </c>
      <c r="L15536">
        <v>40</v>
      </c>
      <c r="M15536">
        <v>30</v>
      </c>
      <c r="N15536">
        <v>0</v>
      </c>
      <c r="P15536">
        <v>0</v>
      </c>
    </row>
    <row r="15537" spans="1:16" x14ac:dyDescent="0.25">
      <c r="A15537">
        <v>2018</v>
      </c>
      <c r="B15537" t="s">
        <v>95</v>
      </c>
      <c r="G15537">
        <v>5</v>
      </c>
      <c r="I15537" s="8"/>
      <c r="J15537" t="s">
        <v>799</v>
      </c>
      <c r="L15537">
        <v>20</v>
      </c>
      <c r="M15537">
        <v>5</v>
      </c>
      <c r="N15537">
        <v>0</v>
      </c>
      <c r="P15537">
        <v>0</v>
      </c>
    </row>
    <row r="15538" spans="1:16" x14ac:dyDescent="0.25">
      <c r="A15538">
        <v>2018</v>
      </c>
      <c r="B15538" t="s">
        <v>95</v>
      </c>
      <c r="G15538">
        <v>20</v>
      </c>
      <c r="I15538" s="8"/>
      <c r="J15538" t="s">
        <v>856</v>
      </c>
      <c r="L15538">
        <v>50</v>
      </c>
      <c r="M15538">
        <v>70</v>
      </c>
      <c r="N15538">
        <v>0</v>
      </c>
      <c r="P15538">
        <v>30</v>
      </c>
    </row>
    <row r="15539" spans="1:16" x14ac:dyDescent="0.25">
      <c r="A15539">
        <v>2018</v>
      </c>
      <c r="B15539" t="s">
        <v>95</v>
      </c>
      <c r="G15539">
        <f>5+7+20+40</f>
        <v>72</v>
      </c>
      <c r="I15539" s="8"/>
      <c r="J15539" t="s">
        <v>799</v>
      </c>
      <c r="L15539">
        <v>10</v>
      </c>
      <c r="M15539">
        <v>5</v>
      </c>
      <c r="N15539">
        <v>0</v>
      </c>
      <c r="P15539">
        <v>10</v>
      </c>
    </row>
    <row r="15540" spans="1:16" x14ac:dyDescent="0.25">
      <c r="A15540">
        <v>2018</v>
      </c>
      <c r="B15540" t="s">
        <v>95</v>
      </c>
      <c r="G15540">
        <v>35</v>
      </c>
      <c r="I15540" s="8"/>
      <c r="J15540" t="s">
        <v>807</v>
      </c>
      <c r="L15540">
        <v>30</v>
      </c>
      <c r="M15540">
        <v>10</v>
      </c>
      <c r="N15540">
        <v>0</v>
      </c>
      <c r="P15540">
        <v>15</v>
      </c>
    </row>
    <row r="15541" spans="1:16" x14ac:dyDescent="0.25">
      <c r="A15541">
        <v>2018</v>
      </c>
      <c r="B15541" t="s">
        <v>95</v>
      </c>
      <c r="E15541">
        <v>2</v>
      </c>
      <c r="G15541">
        <v>30</v>
      </c>
      <c r="I15541" s="8">
        <v>28.5</v>
      </c>
      <c r="J15541" t="s">
        <v>803</v>
      </c>
      <c r="L15541">
        <v>10</v>
      </c>
      <c r="M15541">
        <v>10</v>
      </c>
      <c r="N15541">
        <v>0</v>
      </c>
      <c r="P15541">
        <v>10</v>
      </c>
    </row>
    <row r="15542" spans="1:16" x14ac:dyDescent="0.25">
      <c r="A15542">
        <v>2018</v>
      </c>
      <c r="B15542" t="s">
        <v>95</v>
      </c>
      <c r="I15542" s="8"/>
      <c r="J15542" t="s">
        <v>816</v>
      </c>
      <c r="L15542">
        <v>15</v>
      </c>
      <c r="M15542">
        <v>10</v>
      </c>
      <c r="N15542">
        <v>0</v>
      </c>
      <c r="P15542">
        <v>20</v>
      </c>
    </row>
    <row r="15543" spans="1:16" x14ac:dyDescent="0.25">
      <c r="A15543">
        <v>2018</v>
      </c>
      <c r="B15543" t="s">
        <v>95</v>
      </c>
      <c r="I15543" s="8"/>
      <c r="J15543" t="s">
        <v>803</v>
      </c>
      <c r="L15543">
        <v>30</v>
      </c>
      <c r="M15543">
        <v>20</v>
      </c>
      <c r="N15543">
        <v>0</v>
      </c>
      <c r="P15543">
        <v>10</v>
      </c>
    </row>
    <row r="15544" spans="1:16" x14ac:dyDescent="0.25">
      <c r="A15544">
        <v>2018</v>
      </c>
      <c r="B15544" t="s">
        <v>95</v>
      </c>
      <c r="I15544" s="8"/>
      <c r="J15544" t="s">
        <v>843</v>
      </c>
      <c r="L15544">
        <v>40</v>
      </c>
      <c r="M15544">
        <v>20</v>
      </c>
      <c r="N15544">
        <v>0</v>
      </c>
      <c r="P15544">
        <v>20</v>
      </c>
    </row>
    <row r="15545" spans="1:16" x14ac:dyDescent="0.25">
      <c r="A15545">
        <v>2018</v>
      </c>
      <c r="B15545" t="s">
        <v>95</v>
      </c>
      <c r="I15545" s="8"/>
      <c r="J15545" t="s">
        <v>806</v>
      </c>
      <c r="L15545">
        <v>20</v>
      </c>
      <c r="M15545">
        <v>10</v>
      </c>
      <c r="N15545">
        <v>0</v>
      </c>
      <c r="P15545">
        <v>20</v>
      </c>
    </row>
    <row r="15546" spans="1:16" x14ac:dyDescent="0.25">
      <c r="A15546">
        <v>2018</v>
      </c>
      <c r="B15546" t="s">
        <v>95</v>
      </c>
      <c r="G15546">
        <v>15</v>
      </c>
      <c r="I15546" s="8"/>
      <c r="J15546" t="s">
        <v>945</v>
      </c>
      <c r="L15546">
        <v>60</v>
      </c>
      <c r="M15546">
        <v>40</v>
      </c>
      <c r="N15546">
        <v>0</v>
      </c>
      <c r="P15546">
        <v>10</v>
      </c>
    </row>
    <row r="15547" spans="1:16" x14ac:dyDescent="0.25">
      <c r="A15547">
        <v>2018</v>
      </c>
      <c r="B15547" t="s">
        <v>95</v>
      </c>
      <c r="G15547">
        <v>60</v>
      </c>
      <c r="I15547" s="8"/>
      <c r="J15547" t="s">
        <v>803</v>
      </c>
      <c r="L15547">
        <v>20</v>
      </c>
      <c r="M15547">
        <v>10</v>
      </c>
      <c r="N15547">
        <v>0</v>
      </c>
      <c r="P15547">
        <v>20</v>
      </c>
    </row>
    <row r="15548" spans="1:16" x14ac:dyDescent="0.25">
      <c r="A15548">
        <v>2018</v>
      </c>
      <c r="B15548" t="s">
        <v>95</v>
      </c>
      <c r="G15548">
        <v>30</v>
      </c>
      <c r="I15548" s="8"/>
      <c r="J15548" t="s">
        <v>799</v>
      </c>
      <c r="L15548">
        <v>40</v>
      </c>
      <c r="M15548">
        <v>20</v>
      </c>
      <c r="N15548">
        <v>0</v>
      </c>
      <c r="P15548">
        <v>30</v>
      </c>
    </row>
    <row r="15549" spans="1:16" x14ac:dyDescent="0.25">
      <c r="A15549">
        <v>2018</v>
      </c>
      <c r="B15549" t="s">
        <v>95</v>
      </c>
      <c r="G15549">
        <v>10</v>
      </c>
      <c r="I15549" s="8"/>
      <c r="J15549" t="s">
        <v>807</v>
      </c>
      <c r="L15549">
        <v>30</v>
      </c>
      <c r="M15549">
        <v>10</v>
      </c>
      <c r="N15549">
        <v>0</v>
      </c>
      <c r="P15549">
        <v>0</v>
      </c>
    </row>
    <row r="15550" spans="1:16" x14ac:dyDescent="0.25">
      <c r="A15550">
        <v>2018</v>
      </c>
      <c r="B15550" t="s">
        <v>95</v>
      </c>
      <c r="G15550">
        <v>60</v>
      </c>
      <c r="I15550" s="8"/>
      <c r="J15550" t="s">
        <v>815</v>
      </c>
      <c r="L15550">
        <v>40</v>
      </c>
      <c r="M15550">
        <v>60</v>
      </c>
      <c r="N15550">
        <v>0</v>
      </c>
      <c r="P15550">
        <v>70</v>
      </c>
    </row>
    <row r="15551" spans="1:16" x14ac:dyDescent="0.25">
      <c r="A15551">
        <v>2018</v>
      </c>
      <c r="B15551" t="s">
        <v>95</v>
      </c>
      <c r="G15551">
        <v>20</v>
      </c>
      <c r="I15551" s="8"/>
      <c r="J15551" t="s">
        <v>815</v>
      </c>
      <c r="L15551">
        <v>30</v>
      </c>
      <c r="M15551">
        <v>20</v>
      </c>
      <c r="N15551">
        <v>0</v>
      </c>
      <c r="P15551">
        <v>0</v>
      </c>
    </row>
    <row r="15552" spans="1:16" x14ac:dyDescent="0.25">
      <c r="A15552">
        <v>2018</v>
      </c>
      <c r="B15552" t="s">
        <v>95</v>
      </c>
      <c r="G15552">
        <v>30</v>
      </c>
      <c r="I15552" s="8"/>
      <c r="J15552" t="s">
        <v>945</v>
      </c>
      <c r="L15552">
        <v>60</v>
      </c>
      <c r="M15552">
        <v>30</v>
      </c>
      <c r="N15552">
        <v>0</v>
      </c>
      <c r="P15552">
        <v>40</v>
      </c>
    </row>
    <row r="15553" spans="1:16" x14ac:dyDescent="0.25">
      <c r="A15553">
        <v>2018</v>
      </c>
      <c r="B15553" t="s">
        <v>95</v>
      </c>
      <c r="G15553">
        <v>60</v>
      </c>
      <c r="I15553" s="8"/>
      <c r="J15553" t="s">
        <v>806</v>
      </c>
      <c r="L15553">
        <v>30</v>
      </c>
      <c r="M15553">
        <v>10</v>
      </c>
      <c r="N15553">
        <v>0</v>
      </c>
      <c r="P15553">
        <v>0</v>
      </c>
    </row>
    <row r="15554" spans="1:16" x14ac:dyDescent="0.25">
      <c r="A15554">
        <v>2018</v>
      </c>
      <c r="B15554" t="s">
        <v>95</v>
      </c>
      <c r="I15554" s="8"/>
      <c r="J15554" t="s">
        <v>806</v>
      </c>
      <c r="L15554">
        <v>60</v>
      </c>
      <c r="M15554">
        <v>40</v>
      </c>
      <c r="N15554">
        <v>0</v>
      </c>
      <c r="P15554">
        <v>10</v>
      </c>
    </row>
    <row r="15555" spans="1:16" x14ac:dyDescent="0.25">
      <c r="A15555">
        <v>2018</v>
      </c>
      <c r="B15555" t="s">
        <v>95</v>
      </c>
      <c r="E15555">
        <v>3</v>
      </c>
      <c r="I15555" s="8">
        <v>14.4</v>
      </c>
      <c r="J15555" t="s">
        <v>799</v>
      </c>
      <c r="L15555">
        <v>20</v>
      </c>
      <c r="M15555">
        <v>10</v>
      </c>
      <c r="N15555">
        <v>0</v>
      </c>
      <c r="P15555">
        <v>20</v>
      </c>
    </row>
    <row r="15556" spans="1:16" x14ac:dyDescent="0.25">
      <c r="A15556">
        <v>2018</v>
      </c>
      <c r="B15556" t="s">
        <v>95</v>
      </c>
      <c r="I15556" s="8"/>
      <c r="J15556" t="s">
        <v>803</v>
      </c>
      <c r="L15556">
        <v>20</v>
      </c>
      <c r="M15556">
        <v>10</v>
      </c>
      <c r="N15556">
        <v>0</v>
      </c>
      <c r="P15556">
        <v>10</v>
      </c>
    </row>
    <row r="15557" spans="1:16" x14ac:dyDescent="0.25">
      <c r="A15557">
        <v>2018</v>
      </c>
      <c r="B15557" t="s">
        <v>95</v>
      </c>
      <c r="I15557" s="8"/>
      <c r="J15557" t="s">
        <v>803</v>
      </c>
      <c r="L15557">
        <v>20</v>
      </c>
      <c r="M15557">
        <v>30</v>
      </c>
      <c r="N15557">
        <v>0</v>
      </c>
      <c r="P15557">
        <v>0</v>
      </c>
    </row>
    <row r="15558" spans="1:16" x14ac:dyDescent="0.25">
      <c r="A15558">
        <v>2018</v>
      </c>
      <c r="B15558" t="s">
        <v>95</v>
      </c>
      <c r="I15558" s="8"/>
      <c r="J15558" t="s">
        <v>953</v>
      </c>
      <c r="L15558">
        <v>40</v>
      </c>
      <c r="M15558">
        <v>30</v>
      </c>
      <c r="N15558">
        <v>0</v>
      </c>
      <c r="P15558">
        <v>20</v>
      </c>
    </row>
    <row r="15559" spans="1:16" x14ac:dyDescent="0.25">
      <c r="A15559">
        <v>2018</v>
      </c>
      <c r="B15559" t="s">
        <v>95</v>
      </c>
      <c r="I15559" s="8"/>
      <c r="J15559" t="s">
        <v>799</v>
      </c>
      <c r="L15559">
        <v>15</v>
      </c>
      <c r="M15559">
        <v>5</v>
      </c>
      <c r="N15559">
        <v>0</v>
      </c>
      <c r="P15559">
        <v>0</v>
      </c>
    </row>
    <row r="15560" spans="1:16" x14ac:dyDescent="0.25">
      <c r="A15560">
        <v>2018</v>
      </c>
      <c r="B15560" t="s">
        <v>95</v>
      </c>
      <c r="G15560">
        <v>6</v>
      </c>
      <c r="I15560" s="8"/>
      <c r="J15560" t="s">
        <v>799</v>
      </c>
      <c r="L15560">
        <v>30</v>
      </c>
      <c r="M15560">
        <v>30</v>
      </c>
      <c r="N15560">
        <v>0</v>
      </c>
      <c r="P15560">
        <v>15</v>
      </c>
    </row>
    <row r="15561" spans="1:16" x14ac:dyDescent="0.25">
      <c r="A15561">
        <v>2018</v>
      </c>
      <c r="B15561" t="s">
        <v>95</v>
      </c>
      <c r="G15561">
        <f>10+15+8+20</f>
        <v>53</v>
      </c>
      <c r="I15561" s="8"/>
      <c r="J15561" t="s">
        <v>803</v>
      </c>
      <c r="L15561">
        <v>20</v>
      </c>
      <c r="M15561">
        <v>20</v>
      </c>
      <c r="N15561">
        <v>0</v>
      </c>
      <c r="P15561">
        <v>0</v>
      </c>
    </row>
    <row r="15562" spans="1:16" x14ac:dyDescent="0.25">
      <c r="A15562">
        <v>2018</v>
      </c>
      <c r="B15562" t="s">
        <v>95</v>
      </c>
      <c r="G15562">
        <v>20</v>
      </c>
      <c r="I15562" s="8"/>
      <c r="J15562" t="s">
        <v>803</v>
      </c>
      <c r="L15562">
        <v>40</v>
      </c>
      <c r="M15562">
        <v>20</v>
      </c>
      <c r="N15562">
        <v>0</v>
      </c>
      <c r="P15562">
        <v>10</v>
      </c>
    </row>
    <row r="15563" spans="1:16" x14ac:dyDescent="0.25">
      <c r="A15563">
        <v>2018</v>
      </c>
      <c r="B15563" t="s">
        <v>95</v>
      </c>
      <c r="G15563">
        <v>45</v>
      </c>
      <c r="I15563" s="8"/>
      <c r="J15563" t="s">
        <v>799</v>
      </c>
      <c r="L15563">
        <v>20</v>
      </c>
      <c r="M15563">
        <v>2</v>
      </c>
      <c r="N15563">
        <v>0</v>
      </c>
      <c r="P15563">
        <v>0</v>
      </c>
    </row>
    <row r="15564" spans="1:16" x14ac:dyDescent="0.25">
      <c r="A15564">
        <v>2018</v>
      </c>
      <c r="B15564" t="s">
        <v>95</v>
      </c>
      <c r="G15564">
        <v>5</v>
      </c>
      <c r="I15564" s="8"/>
      <c r="J15564" t="s">
        <v>815</v>
      </c>
      <c r="L15564">
        <v>20</v>
      </c>
      <c r="M15564">
        <v>40</v>
      </c>
      <c r="N15564">
        <v>0</v>
      </c>
      <c r="P15564">
        <v>0</v>
      </c>
    </row>
    <row r="15565" spans="1:16" x14ac:dyDescent="0.25">
      <c r="A15565">
        <v>2018</v>
      </c>
      <c r="B15565" t="s">
        <v>95</v>
      </c>
      <c r="E15565">
        <v>4</v>
      </c>
      <c r="G15565">
        <v>15</v>
      </c>
      <c r="I15565" s="8">
        <v>16</v>
      </c>
      <c r="J15565" t="s">
        <v>846</v>
      </c>
      <c r="L15565">
        <v>30</v>
      </c>
      <c r="M15565">
        <v>35</v>
      </c>
      <c r="N15565">
        <v>0</v>
      </c>
      <c r="P15565">
        <v>10</v>
      </c>
    </row>
    <row r="15566" spans="1:16" x14ac:dyDescent="0.25">
      <c r="A15566">
        <v>2018</v>
      </c>
      <c r="B15566" t="s">
        <v>95</v>
      </c>
      <c r="I15566" s="8"/>
      <c r="J15566" t="s">
        <v>803</v>
      </c>
      <c r="L15566">
        <v>15</v>
      </c>
      <c r="M15566">
        <v>10</v>
      </c>
      <c r="N15566">
        <v>0</v>
      </c>
      <c r="P15566">
        <v>0</v>
      </c>
    </row>
    <row r="15567" spans="1:16" x14ac:dyDescent="0.25">
      <c r="A15567">
        <v>2018</v>
      </c>
      <c r="B15567" t="s">
        <v>95</v>
      </c>
      <c r="I15567" s="8"/>
      <c r="J15567" t="s">
        <v>799</v>
      </c>
      <c r="L15567">
        <v>25</v>
      </c>
      <c r="M15567">
        <v>30</v>
      </c>
      <c r="N15567">
        <v>0</v>
      </c>
      <c r="P15567">
        <v>15</v>
      </c>
    </row>
    <row r="15568" spans="1:16" x14ac:dyDescent="0.25">
      <c r="A15568">
        <v>2018</v>
      </c>
      <c r="B15568" t="s">
        <v>95</v>
      </c>
      <c r="I15568" s="8"/>
      <c r="J15568" t="s">
        <v>803</v>
      </c>
      <c r="L15568">
        <v>10</v>
      </c>
      <c r="M15568">
        <v>15</v>
      </c>
      <c r="N15568">
        <v>0</v>
      </c>
      <c r="P15568">
        <v>0</v>
      </c>
    </row>
    <row r="15569" spans="1:17" x14ac:dyDescent="0.25">
      <c r="A15569">
        <v>2018</v>
      </c>
      <c r="B15569" t="s">
        <v>95</v>
      </c>
      <c r="I15569" s="8"/>
      <c r="J15569" t="s">
        <v>818</v>
      </c>
      <c r="L15569">
        <v>20</v>
      </c>
      <c r="M15569">
        <v>30</v>
      </c>
      <c r="N15569">
        <v>0</v>
      </c>
      <c r="P15569">
        <v>5</v>
      </c>
    </row>
    <row r="15570" spans="1:17" x14ac:dyDescent="0.25">
      <c r="A15570">
        <v>2018</v>
      </c>
      <c r="B15570" t="s">
        <v>95</v>
      </c>
      <c r="G15570">
        <v>7</v>
      </c>
      <c r="I15570" s="8"/>
      <c r="J15570" t="s">
        <v>802</v>
      </c>
      <c r="L15570">
        <v>30</v>
      </c>
      <c r="M15570">
        <v>20</v>
      </c>
      <c r="N15570">
        <v>0</v>
      </c>
      <c r="P15570">
        <v>15</v>
      </c>
    </row>
    <row r="15571" spans="1:17" x14ac:dyDescent="0.25">
      <c r="A15571">
        <v>2018</v>
      </c>
      <c r="B15571" t="s">
        <v>95</v>
      </c>
      <c r="G15571">
        <v>3</v>
      </c>
      <c r="I15571" s="8"/>
      <c r="J15571" t="s">
        <v>807</v>
      </c>
      <c r="L15571">
        <v>65</v>
      </c>
      <c r="M15571">
        <v>40</v>
      </c>
      <c r="N15571">
        <v>0</v>
      </c>
      <c r="P15571">
        <v>35</v>
      </c>
    </row>
    <row r="15572" spans="1:17" x14ac:dyDescent="0.25">
      <c r="A15572">
        <v>2018</v>
      </c>
      <c r="B15572" t="s">
        <v>95</v>
      </c>
      <c r="G15572">
        <v>1</v>
      </c>
      <c r="I15572" s="8"/>
      <c r="J15572" t="s">
        <v>799</v>
      </c>
      <c r="L15572">
        <v>20</v>
      </c>
      <c r="M15572">
        <v>15</v>
      </c>
      <c r="N15572">
        <v>0</v>
      </c>
      <c r="P15572">
        <v>50</v>
      </c>
    </row>
    <row r="15573" spans="1:17" x14ac:dyDescent="0.25">
      <c r="A15573">
        <v>2018</v>
      </c>
      <c r="B15573" t="s">
        <v>95</v>
      </c>
      <c r="G15573">
        <v>1</v>
      </c>
      <c r="I15573" s="8"/>
      <c r="J15573" t="s">
        <v>799</v>
      </c>
      <c r="L15573">
        <v>15</v>
      </c>
      <c r="M15573">
        <v>10</v>
      </c>
      <c r="N15573">
        <v>0</v>
      </c>
      <c r="P15573">
        <v>0</v>
      </c>
    </row>
    <row r="15574" spans="1:17" x14ac:dyDescent="0.25">
      <c r="A15574">
        <v>2018</v>
      </c>
      <c r="B15574" t="s">
        <v>95</v>
      </c>
      <c r="G15574">
        <v>2</v>
      </c>
      <c r="I15574" s="8"/>
      <c r="J15574" t="s">
        <v>807</v>
      </c>
      <c r="L15574">
        <v>45</v>
      </c>
      <c r="M15574">
        <v>30</v>
      </c>
      <c r="N15574">
        <v>0</v>
      </c>
      <c r="P15574">
        <v>50</v>
      </c>
    </row>
    <row r="15575" spans="1:17" x14ac:dyDescent="0.25">
      <c r="A15575">
        <v>2018</v>
      </c>
      <c r="B15575" t="s">
        <v>95</v>
      </c>
      <c r="E15575">
        <v>5</v>
      </c>
      <c r="G15575">
        <v>2</v>
      </c>
      <c r="I15575" s="8">
        <v>11</v>
      </c>
      <c r="J15575" t="s">
        <v>807</v>
      </c>
      <c r="L15575">
        <v>45</v>
      </c>
      <c r="M15575">
        <v>25</v>
      </c>
      <c r="N15575">
        <v>0</v>
      </c>
      <c r="P15575">
        <v>0</v>
      </c>
    </row>
    <row r="15576" spans="1:17" x14ac:dyDescent="0.25">
      <c r="A15576">
        <v>2018</v>
      </c>
      <c r="B15576" t="s">
        <v>95</v>
      </c>
      <c r="I15576" s="8"/>
      <c r="J15576" t="s">
        <v>799</v>
      </c>
      <c r="L15576">
        <v>15</v>
      </c>
      <c r="M15576">
        <v>20</v>
      </c>
      <c r="N15576">
        <v>0</v>
      </c>
      <c r="P15576">
        <v>5</v>
      </c>
    </row>
    <row r="15577" spans="1:17" x14ac:dyDescent="0.25">
      <c r="A15577">
        <v>2018</v>
      </c>
      <c r="B15577" t="s">
        <v>95</v>
      </c>
      <c r="I15577" s="8"/>
      <c r="J15577" t="s">
        <v>803</v>
      </c>
      <c r="L15577">
        <v>10</v>
      </c>
      <c r="M15577">
        <v>10</v>
      </c>
      <c r="N15577">
        <v>0</v>
      </c>
      <c r="P15577">
        <v>0</v>
      </c>
    </row>
    <row r="15578" spans="1:17" x14ac:dyDescent="0.25">
      <c r="A15578">
        <v>2018</v>
      </c>
      <c r="B15578" t="s">
        <v>95</v>
      </c>
      <c r="I15578" s="8"/>
      <c r="J15578" t="s">
        <v>807</v>
      </c>
      <c r="L15578">
        <v>10</v>
      </c>
      <c r="M15578">
        <v>5</v>
      </c>
      <c r="N15578">
        <v>0</v>
      </c>
      <c r="P15578">
        <v>20</v>
      </c>
    </row>
    <row r="15579" spans="1:17" x14ac:dyDescent="0.25">
      <c r="A15579">
        <v>2018</v>
      </c>
      <c r="B15579" t="s">
        <v>95</v>
      </c>
      <c r="I15579" s="8"/>
      <c r="J15579" t="s">
        <v>799</v>
      </c>
      <c r="L15579">
        <v>55</v>
      </c>
      <c r="M15579">
        <v>35</v>
      </c>
      <c r="N15579">
        <v>0</v>
      </c>
      <c r="P15579">
        <v>35</v>
      </c>
    </row>
    <row r="15580" spans="1:17" x14ac:dyDescent="0.25">
      <c r="A15580">
        <v>2018</v>
      </c>
      <c r="B15580" t="s">
        <v>95</v>
      </c>
      <c r="G15580">
        <v>3</v>
      </c>
      <c r="I15580" s="8"/>
      <c r="J15580" t="s">
        <v>826</v>
      </c>
      <c r="L15580">
        <v>15</v>
      </c>
      <c r="M15580">
        <v>20</v>
      </c>
      <c r="N15580">
        <v>0</v>
      </c>
      <c r="P15580">
        <v>0</v>
      </c>
    </row>
    <row r="15581" spans="1:17" x14ac:dyDescent="0.25">
      <c r="A15581">
        <v>2018</v>
      </c>
      <c r="B15581" t="s">
        <v>95</v>
      </c>
      <c r="G15581">
        <v>2</v>
      </c>
      <c r="I15581" s="8"/>
      <c r="J15581" t="s">
        <v>799</v>
      </c>
      <c r="L15581">
        <v>15</v>
      </c>
      <c r="M15581">
        <v>10</v>
      </c>
      <c r="N15581">
        <v>0</v>
      </c>
      <c r="P15581">
        <v>5</v>
      </c>
      <c r="Q15581" t="s">
        <v>156</v>
      </c>
    </row>
    <row r="15582" spans="1:17" x14ac:dyDescent="0.25">
      <c r="A15582">
        <v>2018</v>
      </c>
      <c r="B15582" t="s">
        <v>95</v>
      </c>
      <c r="G15582">
        <v>1</v>
      </c>
      <c r="I15582" s="8"/>
      <c r="J15582" t="s">
        <v>815</v>
      </c>
      <c r="L15582">
        <v>35</v>
      </c>
      <c r="M15582">
        <v>30</v>
      </c>
      <c r="N15582">
        <v>0</v>
      </c>
      <c r="P15582">
        <v>15</v>
      </c>
    </row>
    <row r="15583" spans="1:17" x14ac:dyDescent="0.25">
      <c r="A15583">
        <v>2018</v>
      </c>
      <c r="B15583" t="s">
        <v>95</v>
      </c>
      <c r="G15583">
        <v>4</v>
      </c>
      <c r="I15583" s="8"/>
    </row>
    <row r="15584" spans="1:17" x14ac:dyDescent="0.25">
      <c r="A15584">
        <v>2018</v>
      </c>
      <c r="B15584" t="s">
        <v>95</v>
      </c>
      <c r="E15584">
        <v>6</v>
      </c>
      <c r="G15584">
        <v>1</v>
      </c>
      <c r="I15584" s="8">
        <v>11</v>
      </c>
      <c r="J15584" t="s">
        <v>813</v>
      </c>
      <c r="L15584">
        <v>25</v>
      </c>
      <c r="M15584">
        <v>30</v>
      </c>
      <c r="N15584">
        <v>0</v>
      </c>
      <c r="P15584">
        <v>10</v>
      </c>
      <c r="Q15584" t="s">
        <v>156</v>
      </c>
    </row>
    <row r="15585" spans="1:16" x14ac:dyDescent="0.25">
      <c r="A15585">
        <v>2018</v>
      </c>
      <c r="B15585" t="s">
        <v>95</v>
      </c>
      <c r="I15585" s="8"/>
      <c r="J15585" t="s">
        <v>799</v>
      </c>
      <c r="L15585">
        <v>20</v>
      </c>
      <c r="M15585">
        <v>25</v>
      </c>
      <c r="N15585">
        <v>0</v>
      </c>
      <c r="P15585">
        <v>20</v>
      </c>
    </row>
    <row r="15586" spans="1:16" x14ac:dyDescent="0.25">
      <c r="A15586">
        <v>2018</v>
      </c>
      <c r="B15586" t="s">
        <v>95</v>
      </c>
      <c r="I15586" s="8"/>
      <c r="J15586" t="s">
        <v>826</v>
      </c>
      <c r="L15586">
        <v>20</v>
      </c>
      <c r="M15586">
        <v>20</v>
      </c>
      <c r="N15586">
        <v>0</v>
      </c>
      <c r="P15586">
        <v>0</v>
      </c>
    </row>
    <row r="15587" spans="1:16" x14ac:dyDescent="0.25">
      <c r="A15587">
        <v>2018</v>
      </c>
      <c r="B15587" t="s">
        <v>95</v>
      </c>
      <c r="I15587" s="8"/>
      <c r="J15587" t="s">
        <v>799</v>
      </c>
      <c r="L15587">
        <v>15</v>
      </c>
      <c r="M15587">
        <v>20</v>
      </c>
      <c r="N15587">
        <v>0</v>
      </c>
      <c r="P15587">
        <v>5</v>
      </c>
    </row>
    <row r="15588" spans="1:16" x14ac:dyDescent="0.25">
      <c r="A15588">
        <v>2018</v>
      </c>
      <c r="B15588" t="s">
        <v>95</v>
      </c>
      <c r="I15588" s="8"/>
      <c r="J15588" t="s">
        <v>826</v>
      </c>
      <c r="L15588">
        <v>40</v>
      </c>
      <c r="M15588">
        <v>55</v>
      </c>
      <c r="N15588">
        <v>0</v>
      </c>
      <c r="P15588">
        <v>0</v>
      </c>
    </row>
    <row r="15589" spans="1:16" x14ac:dyDescent="0.25">
      <c r="A15589">
        <v>2018</v>
      </c>
      <c r="B15589" t="s">
        <v>95</v>
      </c>
      <c r="G15589">
        <v>3</v>
      </c>
      <c r="I15589" s="8"/>
      <c r="J15589" t="s">
        <v>799</v>
      </c>
      <c r="L15589">
        <v>10</v>
      </c>
      <c r="M15589">
        <v>10</v>
      </c>
      <c r="N15589">
        <v>0</v>
      </c>
      <c r="P15589">
        <v>0</v>
      </c>
    </row>
    <row r="15590" spans="1:16" x14ac:dyDescent="0.25">
      <c r="A15590">
        <v>2018</v>
      </c>
      <c r="B15590" t="s">
        <v>95</v>
      </c>
      <c r="E15590">
        <v>7</v>
      </c>
      <c r="G15590">
        <v>5</v>
      </c>
      <c r="I15590" s="8">
        <v>10</v>
      </c>
      <c r="J15590" t="s">
        <v>818</v>
      </c>
      <c r="L15590">
        <v>20</v>
      </c>
      <c r="M15590">
        <v>5</v>
      </c>
      <c r="N15590">
        <v>0</v>
      </c>
      <c r="P15590">
        <v>0</v>
      </c>
    </row>
    <row r="15591" spans="1:16" x14ac:dyDescent="0.25">
      <c r="A15591">
        <v>2018</v>
      </c>
      <c r="B15591" t="s">
        <v>95</v>
      </c>
      <c r="G15591">
        <v>3</v>
      </c>
      <c r="I15591" s="8"/>
      <c r="J15591" t="s">
        <v>799</v>
      </c>
      <c r="L15591">
        <v>25</v>
      </c>
      <c r="M15591">
        <v>15</v>
      </c>
      <c r="N15591">
        <v>0</v>
      </c>
      <c r="P15591">
        <v>5</v>
      </c>
    </row>
    <row r="15592" spans="1:16" x14ac:dyDescent="0.25">
      <c r="A15592">
        <v>2018</v>
      </c>
      <c r="B15592" t="s">
        <v>95</v>
      </c>
      <c r="I15592" s="8"/>
      <c r="J15592" t="s">
        <v>819</v>
      </c>
      <c r="L15592">
        <v>10</v>
      </c>
      <c r="M15592">
        <v>5</v>
      </c>
      <c r="N15592">
        <v>0</v>
      </c>
      <c r="P15592">
        <v>0</v>
      </c>
    </row>
    <row r="15593" spans="1:16" x14ac:dyDescent="0.25">
      <c r="A15593">
        <v>2018</v>
      </c>
      <c r="B15593" t="s">
        <v>95</v>
      </c>
      <c r="I15593" s="8"/>
      <c r="J15593" t="s">
        <v>816</v>
      </c>
      <c r="L15593">
        <v>5</v>
      </c>
      <c r="M15593">
        <v>10</v>
      </c>
      <c r="N15593">
        <v>0</v>
      </c>
      <c r="P15593">
        <v>25</v>
      </c>
    </row>
    <row r="15594" spans="1:16" x14ac:dyDescent="0.25">
      <c r="A15594">
        <v>2018</v>
      </c>
      <c r="B15594" t="s">
        <v>95</v>
      </c>
      <c r="I15594" s="8"/>
      <c r="J15594" t="s">
        <v>815</v>
      </c>
      <c r="L15594">
        <v>5</v>
      </c>
      <c r="M15594">
        <v>20</v>
      </c>
      <c r="N15594">
        <v>0</v>
      </c>
      <c r="P15594">
        <v>5</v>
      </c>
    </row>
    <row r="15595" spans="1:16" x14ac:dyDescent="0.25">
      <c r="A15595">
        <v>2018</v>
      </c>
      <c r="B15595" t="s">
        <v>95</v>
      </c>
      <c r="G15595">
        <v>10</v>
      </c>
      <c r="I15595" s="8"/>
      <c r="J15595" t="s">
        <v>818</v>
      </c>
      <c r="L15595">
        <v>25</v>
      </c>
      <c r="M15595">
        <v>15</v>
      </c>
      <c r="N15595">
        <v>0</v>
      </c>
      <c r="P15595">
        <v>10</v>
      </c>
    </row>
    <row r="15596" spans="1:16" x14ac:dyDescent="0.25">
      <c r="A15596">
        <v>2018</v>
      </c>
      <c r="B15596" t="s">
        <v>95</v>
      </c>
      <c r="G15596">
        <v>20</v>
      </c>
      <c r="I15596" s="8"/>
      <c r="J15596" t="s">
        <v>818</v>
      </c>
      <c r="L15596">
        <v>30</v>
      </c>
      <c r="M15596">
        <v>25</v>
      </c>
      <c r="N15596">
        <v>0</v>
      </c>
      <c r="P15596">
        <v>5</v>
      </c>
    </row>
    <row r="15597" spans="1:16" x14ac:dyDescent="0.25">
      <c r="A15597">
        <v>2018</v>
      </c>
      <c r="B15597" t="s">
        <v>95</v>
      </c>
      <c r="G15597">
        <v>30</v>
      </c>
      <c r="I15597" s="8"/>
      <c r="J15597" t="s">
        <v>935</v>
      </c>
      <c r="L15597">
        <v>40</v>
      </c>
      <c r="M15597">
        <v>70</v>
      </c>
      <c r="N15597">
        <v>0</v>
      </c>
      <c r="P15597">
        <v>100</v>
      </c>
    </row>
    <row r="15598" spans="1:16" x14ac:dyDescent="0.25">
      <c r="A15598">
        <v>2018</v>
      </c>
      <c r="B15598" t="s">
        <v>95</v>
      </c>
      <c r="G15598">
        <v>40</v>
      </c>
      <c r="I15598" s="8"/>
      <c r="J15598" t="s">
        <v>807</v>
      </c>
      <c r="L15598">
        <v>45</v>
      </c>
      <c r="M15598">
        <v>30</v>
      </c>
      <c r="N15598">
        <v>0</v>
      </c>
      <c r="P15598">
        <v>40</v>
      </c>
    </row>
    <row r="15599" spans="1:16" x14ac:dyDescent="0.25">
      <c r="A15599">
        <v>2018</v>
      </c>
      <c r="B15599" t="s">
        <v>95</v>
      </c>
      <c r="G15599">
        <v>50</v>
      </c>
      <c r="I15599" s="8"/>
    </row>
    <row r="15600" spans="1:16" x14ac:dyDescent="0.25">
      <c r="A15600">
        <v>2018</v>
      </c>
      <c r="B15600" t="s">
        <v>95</v>
      </c>
      <c r="E15600">
        <v>8</v>
      </c>
      <c r="G15600">
        <v>60</v>
      </c>
      <c r="I15600" s="8">
        <v>20</v>
      </c>
      <c r="J15600" t="s">
        <v>803</v>
      </c>
      <c r="L15600">
        <v>10</v>
      </c>
      <c r="M15600">
        <v>10</v>
      </c>
      <c r="N15600">
        <v>0</v>
      </c>
      <c r="P15600">
        <v>5</v>
      </c>
    </row>
    <row r="15601" spans="1:21" x14ac:dyDescent="0.25">
      <c r="A15601">
        <v>2018</v>
      </c>
      <c r="B15601" t="s">
        <v>95</v>
      </c>
      <c r="G15601">
        <v>70</v>
      </c>
      <c r="I15601" s="8"/>
      <c r="J15601" t="s">
        <v>818</v>
      </c>
      <c r="L15601">
        <v>15</v>
      </c>
      <c r="M15601">
        <v>10</v>
      </c>
      <c r="N15601">
        <v>0</v>
      </c>
      <c r="P15601">
        <v>15</v>
      </c>
    </row>
    <row r="15602" spans="1:21" x14ac:dyDescent="0.25">
      <c r="A15602">
        <v>2018</v>
      </c>
      <c r="B15602" t="s">
        <v>95</v>
      </c>
      <c r="G15602">
        <v>80</v>
      </c>
      <c r="I15602" s="8"/>
      <c r="J15602" t="s">
        <v>818</v>
      </c>
      <c r="L15602">
        <v>5</v>
      </c>
      <c r="M15602">
        <v>15</v>
      </c>
      <c r="N15602">
        <v>0</v>
      </c>
      <c r="P15602">
        <v>40</v>
      </c>
    </row>
    <row r="15603" spans="1:21" x14ac:dyDescent="0.25">
      <c r="A15603">
        <v>2018</v>
      </c>
      <c r="B15603" t="s">
        <v>95</v>
      </c>
      <c r="G15603">
        <v>90</v>
      </c>
      <c r="I15603" s="8"/>
      <c r="J15603" t="s">
        <v>866</v>
      </c>
      <c r="L15603">
        <v>5</v>
      </c>
      <c r="M15603">
        <v>20</v>
      </c>
      <c r="N15603">
        <v>0</v>
      </c>
      <c r="P15603" s="8">
        <v>0</v>
      </c>
      <c r="S15603" t="s">
        <v>47</v>
      </c>
    </row>
    <row r="15604" spans="1:21" x14ac:dyDescent="0.25">
      <c r="A15604">
        <v>2018</v>
      </c>
      <c r="B15604" t="s">
        <v>95</v>
      </c>
      <c r="G15604">
        <v>100</v>
      </c>
      <c r="I15604" s="8"/>
      <c r="J15604" t="s">
        <v>799</v>
      </c>
      <c r="L15604">
        <v>15</v>
      </c>
      <c r="M15604">
        <v>5</v>
      </c>
      <c r="N15604">
        <v>0</v>
      </c>
      <c r="P15604">
        <v>0</v>
      </c>
    </row>
    <row r="15605" spans="1:21" x14ac:dyDescent="0.25">
      <c r="A15605">
        <v>2018</v>
      </c>
      <c r="B15605" t="s">
        <v>95</v>
      </c>
      <c r="G15605">
        <v>10</v>
      </c>
      <c r="I15605" s="8"/>
      <c r="J15605" t="s">
        <v>818</v>
      </c>
      <c r="L15605">
        <v>40</v>
      </c>
      <c r="M15605">
        <v>15</v>
      </c>
      <c r="N15605">
        <v>0</v>
      </c>
      <c r="P15605">
        <v>100</v>
      </c>
    </row>
    <row r="15606" spans="1:21" x14ac:dyDescent="0.25">
      <c r="A15606">
        <v>2018</v>
      </c>
      <c r="B15606" t="s">
        <v>95</v>
      </c>
      <c r="G15606">
        <v>20</v>
      </c>
      <c r="I15606" s="8"/>
      <c r="J15606" t="s">
        <v>799</v>
      </c>
      <c r="L15606">
        <v>15</v>
      </c>
      <c r="M15606">
        <v>20</v>
      </c>
      <c r="N15606">
        <v>0</v>
      </c>
      <c r="P15606">
        <v>0</v>
      </c>
    </row>
    <row r="15607" spans="1:21" x14ac:dyDescent="0.25">
      <c r="A15607">
        <v>2018</v>
      </c>
      <c r="B15607" t="s">
        <v>95</v>
      </c>
      <c r="G15607">
        <v>30</v>
      </c>
      <c r="I15607" s="8"/>
      <c r="J15607" t="s">
        <v>829</v>
      </c>
      <c r="L15607">
        <v>35</v>
      </c>
      <c r="M15607">
        <v>70</v>
      </c>
      <c r="N15607">
        <v>0</v>
      </c>
      <c r="P15607">
        <v>40</v>
      </c>
    </row>
    <row r="15608" spans="1:21" x14ac:dyDescent="0.25">
      <c r="A15608">
        <v>2018</v>
      </c>
      <c r="B15608" t="s">
        <v>95</v>
      </c>
      <c r="G15608">
        <v>40</v>
      </c>
      <c r="I15608" s="8"/>
      <c r="J15608" t="s">
        <v>807</v>
      </c>
      <c r="L15608">
        <v>40</v>
      </c>
      <c r="M15608">
        <v>25</v>
      </c>
      <c r="N15608">
        <v>0</v>
      </c>
      <c r="P15608">
        <v>10</v>
      </c>
    </row>
    <row r="15609" spans="1:21" x14ac:dyDescent="0.25">
      <c r="A15609">
        <v>2018</v>
      </c>
      <c r="B15609" t="s">
        <v>95</v>
      </c>
      <c r="G15609">
        <v>50</v>
      </c>
      <c r="I15609" s="8"/>
      <c r="J15609" t="s">
        <v>829</v>
      </c>
      <c r="L15609">
        <v>30</v>
      </c>
      <c r="M15609">
        <v>15</v>
      </c>
      <c r="N15609">
        <v>0</v>
      </c>
      <c r="P15609">
        <v>60</v>
      </c>
    </row>
    <row r="15610" spans="1:21" x14ac:dyDescent="0.25">
      <c r="A15610">
        <v>2018</v>
      </c>
      <c r="B15610" t="s">
        <v>95</v>
      </c>
      <c r="E15610">
        <v>9</v>
      </c>
      <c r="G15610">
        <v>60</v>
      </c>
      <c r="I15610" s="8">
        <v>0</v>
      </c>
      <c r="J15610" t="s">
        <v>807</v>
      </c>
      <c r="L15610">
        <v>45</v>
      </c>
      <c r="M15610">
        <v>25</v>
      </c>
      <c r="N15610">
        <v>0</v>
      </c>
      <c r="P15610">
        <v>15</v>
      </c>
      <c r="U15610" t="s">
        <v>933</v>
      </c>
    </row>
    <row r="15611" spans="1:21" x14ac:dyDescent="0.25">
      <c r="A15611">
        <v>2018</v>
      </c>
      <c r="B15611" t="s">
        <v>95</v>
      </c>
      <c r="G15611">
        <v>70</v>
      </c>
      <c r="I15611" s="8"/>
      <c r="J15611" t="s">
        <v>815</v>
      </c>
      <c r="L15611">
        <v>10</v>
      </c>
      <c r="M15611">
        <v>15</v>
      </c>
      <c r="N15611">
        <v>0</v>
      </c>
      <c r="P15611">
        <v>30</v>
      </c>
    </row>
    <row r="15612" spans="1:21" x14ac:dyDescent="0.25">
      <c r="A15612">
        <v>2018</v>
      </c>
      <c r="B15612" t="s">
        <v>95</v>
      </c>
      <c r="G15612">
        <v>80</v>
      </c>
      <c r="I15612" s="8"/>
      <c r="J15612" t="s">
        <v>807</v>
      </c>
      <c r="L15612">
        <v>35</v>
      </c>
      <c r="M15612">
        <v>30</v>
      </c>
      <c r="N15612">
        <v>0</v>
      </c>
      <c r="P15612">
        <v>5</v>
      </c>
    </row>
    <row r="15613" spans="1:21" x14ac:dyDescent="0.25">
      <c r="A15613">
        <v>2018</v>
      </c>
      <c r="B15613" t="s">
        <v>95</v>
      </c>
      <c r="G15613">
        <v>90</v>
      </c>
      <c r="I15613" s="8"/>
      <c r="J15613" t="s">
        <v>803</v>
      </c>
      <c r="L15613">
        <v>20</v>
      </c>
      <c r="M15613">
        <v>15</v>
      </c>
      <c r="N15613">
        <v>5</v>
      </c>
      <c r="P15613">
        <v>0</v>
      </c>
      <c r="S15613" t="s">
        <v>954</v>
      </c>
    </row>
    <row r="15614" spans="1:21" x14ac:dyDescent="0.25">
      <c r="A15614">
        <v>2018</v>
      </c>
      <c r="B15614" t="s">
        <v>95</v>
      </c>
      <c r="G15614">
        <v>100</v>
      </c>
      <c r="I15614" s="8"/>
      <c r="J15614" t="s">
        <v>799</v>
      </c>
      <c r="L15614">
        <v>15</v>
      </c>
      <c r="M15614">
        <v>10</v>
      </c>
      <c r="N15614">
        <v>0</v>
      </c>
      <c r="P15614">
        <v>0</v>
      </c>
    </row>
    <row r="15615" spans="1:21" x14ac:dyDescent="0.25">
      <c r="A15615">
        <v>2018</v>
      </c>
      <c r="B15615" t="s">
        <v>95</v>
      </c>
      <c r="G15615">
        <v>10</v>
      </c>
      <c r="I15615" s="8"/>
      <c r="J15615" t="s">
        <v>802</v>
      </c>
      <c r="L15615">
        <v>25</v>
      </c>
      <c r="M15615">
        <v>10</v>
      </c>
      <c r="N15615">
        <v>0</v>
      </c>
      <c r="P15615">
        <v>0</v>
      </c>
    </row>
    <row r="15616" spans="1:21" x14ac:dyDescent="0.25">
      <c r="A15616">
        <v>2018</v>
      </c>
      <c r="B15616" t="s">
        <v>95</v>
      </c>
      <c r="G15616">
        <v>20</v>
      </c>
      <c r="I15616" s="8"/>
      <c r="J15616" t="s">
        <v>816</v>
      </c>
      <c r="L15616">
        <v>10</v>
      </c>
      <c r="M15616">
        <v>5</v>
      </c>
      <c r="N15616">
        <v>0</v>
      </c>
      <c r="P15616">
        <v>50</v>
      </c>
    </row>
    <row r="15617" spans="1:21" x14ac:dyDescent="0.25">
      <c r="A15617">
        <v>2018</v>
      </c>
      <c r="B15617" t="s">
        <v>95</v>
      </c>
      <c r="G15617">
        <v>30</v>
      </c>
      <c r="I15617" s="8"/>
      <c r="Q15617" t="s">
        <v>49</v>
      </c>
    </row>
    <row r="15618" spans="1:21" x14ac:dyDescent="0.25">
      <c r="A15618">
        <v>2018</v>
      </c>
      <c r="B15618" t="s">
        <v>95</v>
      </c>
      <c r="G15618">
        <v>40</v>
      </c>
      <c r="I15618" s="8"/>
    </row>
    <row r="15619" spans="1:21" x14ac:dyDescent="0.25">
      <c r="A15619">
        <v>2018</v>
      </c>
      <c r="B15619" t="s">
        <v>95</v>
      </c>
      <c r="G15619">
        <v>50</v>
      </c>
      <c r="I15619" s="8"/>
    </row>
    <row r="15620" spans="1:21" x14ac:dyDescent="0.25">
      <c r="A15620">
        <v>2018</v>
      </c>
      <c r="B15620" t="s">
        <v>95</v>
      </c>
      <c r="E15620">
        <v>10</v>
      </c>
      <c r="G15620">
        <v>60</v>
      </c>
      <c r="I15620" s="8">
        <v>20</v>
      </c>
      <c r="J15620" t="s">
        <v>815</v>
      </c>
      <c r="L15620">
        <v>45</v>
      </c>
      <c r="M15620">
        <v>50</v>
      </c>
      <c r="N15620">
        <v>0</v>
      </c>
      <c r="P15620">
        <v>15</v>
      </c>
    </row>
    <row r="15621" spans="1:21" x14ac:dyDescent="0.25">
      <c r="A15621">
        <v>2018</v>
      </c>
      <c r="B15621" t="s">
        <v>95</v>
      </c>
      <c r="G15621">
        <v>70</v>
      </c>
      <c r="I15621" s="8"/>
      <c r="J15621" t="s">
        <v>799</v>
      </c>
      <c r="L15621">
        <v>40</v>
      </c>
      <c r="M15621">
        <v>20</v>
      </c>
      <c r="N15621">
        <v>0</v>
      </c>
      <c r="P15621">
        <v>10</v>
      </c>
    </row>
    <row r="15622" spans="1:21" x14ac:dyDescent="0.25">
      <c r="A15622">
        <v>2018</v>
      </c>
      <c r="B15622" t="s">
        <v>95</v>
      </c>
      <c r="G15622">
        <v>80</v>
      </c>
      <c r="I15622" s="8"/>
      <c r="J15622" t="s">
        <v>807</v>
      </c>
      <c r="L15622">
        <v>60</v>
      </c>
      <c r="M15622">
        <v>70</v>
      </c>
      <c r="N15622">
        <v>0</v>
      </c>
      <c r="P15622">
        <v>80</v>
      </c>
    </row>
    <row r="15623" spans="1:21" x14ac:dyDescent="0.25">
      <c r="A15623">
        <v>2018</v>
      </c>
      <c r="B15623" t="s">
        <v>95</v>
      </c>
      <c r="G15623">
        <v>90</v>
      </c>
      <c r="I15623" s="8"/>
      <c r="J15623" t="s">
        <v>846</v>
      </c>
      <c r="L15623">
        <v>20</v>
      </c>
      <c r="M15623">
        <v>35</v>
      </c>
      <c r="N15623">
        <v>0</v>
      </c>
      <c r="P15623">
        <v>60</v>
      </c>
    </row>
    <row r="15624" spans="1:21" x14ac:dyDescent="0.25">
      <c r="A15624">
        <v>2018</v>
      </c>
      <c r="B15624" t="s">
        <v>95</v>
      </c>
      <c r="G15624">
        <v>100</v>
      </c>
      <c r="I15624" s="8"/>
      <c r="J15624" t="s">
        <v>803</v>
      </c>
      <c r="L15624">
        <v>15</v>
      </c>
      <c r="M15624">
        <v>40</v>
      </c>
      <c r="N15624">
        <v>0</v>
      </c>
      <c r="P15624">
        <v>30</v>
      </c>
    </row>
    <row r="15625" spans="1:21" x14ac:dyDescent="0.25">
      <c r="A15625">
        <v>2018</v>
      </c>
      <c r="B15625" t="s">
        <v>95</v>
      </c>
      <c r="G15625">
        <v>10</v>
      </c>
      <c r="I15625" s="8"/>
      <c r="J15625" t="s">
        <v>813</v>
      </c>
      <c r="L15625">
        <v>75</v>
      </c>
      <c r="M15625">
        <v>10</v>
      </c>
      <c r="N15625">
        <v>0</v>
      </c>
      <c r="P15625">
        <v>15</v>
      </c>
    </row>
    <row r="15626" spans="1:21" x14ac:dyDescent="0.25">
      <c r="A15626">
        <v>2018</v>
      </c>
      <c r="B15626" t="s">
        <v>95</v>
      </c>
      <c r="G15626">
        <v>20</v>
      </c>
      <c r="I15626" s="8"/>
    </row>
    <row r="15627" spans="1:21" x14ac:dyDescent="0.25">
      <c r="A15627">
        <v>2018</v>
      </c>
      <c r="B15627" t="s">
        <v>95</v>
      </c>
      <c r="G15627">
        <v>30</v>
      </c>
      <c r="I15627" s="8"/>
      <c r="S15627" t="s">
        <v>47</v>
      </c>
    </row>
    <row r="15628" spans="1:21" x14ac:dyDescent="0.25">
      <c r="A15628">
        <v>2018</v>
      </c>
      <c r="B15628" t="s">
        <v>95</v>
      </c>
      <c r="G15628">
        <v>40</v>
      </c>
      <c r="I15628" s="8"/>
    </row>
    <row r="15629" spans="1:21" x14ac:dyDescent="0.25">
      <c r="A15629">
        <v>2018</v>
      </c>
      <c r="B15629" t="s">
        <v>95</v>
      </c>
      <c r="G15629">
        <v>50</v>
      </c>
      <c r="I15629" s="8"/>
      <c r="U15629" t="s">
        <v>933</v>
      </c>
    </row>
    <row r="15630" spans="1:21" x14ac:dyDescent="0.25">
      <c r="A15630">
        <v>2018</v>
      </c>
      <c r="B15630" t="s">
        <v>95</v>
      </c>
      <c r="G15630">
        <v>60</v>
      </c>
    </row>
    <row r="15631" spans="1:21" x14ac:dyDescent="0.25">
      <c r="A15631">
        <v>2018</v>
      </c>
      <c r="B15631" t="s">
        <v>95</v>
      </c>
      <c r="G15631">
        <v>70</v>
      </c>
    </row>
    <row r="15632" spans="1:21" x14ac:dyDescent="0.25">
      <c r="A15632">
        <v>2018</v>
      </c>
      <c r="B15632" t="s">
        <v>95</v>
      </c>
      <c r="G15632">
        <v>80</v>
      </c>
    </row>
    <row r="15633" spans="1:23" x14ac:dyDescent="0.25">
      <c r="A15633">
        <v>2018</v>
      </c>
      <c r="B15633" t="s">
        <v>95</v>
      </c>
      <c r="G15633">
        <v>90</v>
      </c>
    </row>
    <row r="15634" spans="1:23" x14ac:dyDescent="0.25">
      <c r="A15634">
        <v>2018</v>
      </c>
      <c r="B15634" t="s">
        <v>95</v>
      </c>
      <c r="G15634">
        <v>100</v>
      </c>
    </row>
    <row r="15635" spans="1:23" x14ac:dyDescent="0.25">
      <c r="A15635">
        <v>2019</v>
      </c>
      <c r="B15635" s="10" t="s">
        <v>676</v>
      </c>
      <c r="C15635" s="10">
        <v>1</v>
      </c>
      <c r="D15635" s="10" t="s">
        <v>955</v>
      </c>
      <c r="E15635" s="10">
        <v>1</v>
      </c>
      <c r="F15635" s="10">
        <v>9.5</v>
      </c>
      <c r="G15635" s="10">
        <v>10</v>
      </c>
      <c r="H15635" s="10">
        <v>0</v>
      </c>
      <c r="I15635" s="10" t="s">
        <v>803</v>
      </c>
      <c r="J15635" s="10">
        <v>25</v>
      </c>
      <c r="K15635" s="10">
        <v>10</v>
      </c>
      <c r="L15635" s="10">
        <v>10</v>
      </c>
      <c r="M15635" s="10">
        <f>J15635*K15635*L15635</f>
        <v>2500</v>
      </c>
      <c r="N15635" s="10">
        <v>0</v>
      </c>
      <c r="O15635" s="10">
        <v>0</v>
      </c>
      <c r="P15635" s="10">
        <v>0</v>
      </c>
      <c r="Q15635" s="10">
        <v>0</v>
      </c>
      <c r="R15635" s="10">
        <v>0</v>
      </c>
      <c r="S15635" s="10">
        <v>0</v>
      </c>
      <c r="T15635" s="10">
        <v>0</v>
      </c>
      <c r="U15635" s="10">
        <v>0</v>
      </c>
      <c r="V15635" s="10">
        <v>0</v>
      </c>
      <c r="W15635" s="10"/>
    </row>
    <row r="15636" spans="1:23" x14ac:dyDescent="0.25">
      <c r="A15636">
        <v>2019</v>
      </c>
      <c r="B15636" s="10" t="s">
        <v>676</v>
      </c>
      <c r="C15636" s="10">
        <v>2</v>
      </c>
      <c r="D15636" s="10" t="s">
        <v>955</v>
      </c>
      <c r="E15636" s="10">
        <v>1</v>
      </c>
      <c r="F15636" s="10">
        <v>9.5</v>
      </c>
      <c r="G15636" s="10">
        <v>5</v>
      </c>
      <c r="H15636" s="10">
        <v>0</v>
      </c>
      <c r="I15636" s="10" t="s">
        <v>802</v>
      </c>
      <c r="J15636" s="10">
        <v>7</v>
      </c>
      <c r="K15636" s="10">
        <v>7</v>
      </c>
      <c r="L15636" s="10">
        <v>10</v>
      </c>
      <c r="M15636" s="10">
        <f t="shared" ref="M15636:M15699" si="165">J15636*K15636*L15636</f>
        <v>490</v>
      </c>
      <c r="N15636" s="10">
        <v>0</v>
      </c>
      <c r="O15636" s="10">
        <v>0</v>
      </c>
      <c r="P15636" s="10">
        <v>0</v>
      </c>
      <c r="Q15636" s="10">
        <v>0</v>
      </c>
      <c r="R15636" s="10">
        <v>0</v>
      </c>
      <c r="S15636" s="10">
        <v>0</v>
      </c>
      <c r="T15636" s="10">
        <v>0</v>
      </c>
      <c r="U15636" s="10">
        <v>0</v>
      </c>
      <c r="V15636" s="10">
        <v>0</v>
      </c>
      <c r="W15636" s="10"/>
    </row>
    <row r="15637" spans="1:23" x14ac:dyDescent="0.25">
      <c r="A15637">
        <v>2019</v>
      </c>
      <c r="B15637" s="10" t="s">
        <v>676</v>
      </c>
      <c r="C15637" s="10">
        <v>3</v>
      </c>
      <c r="D15637" s="10" t="s">
        <v>955</v>
      </c>
      <c r="E15637" s="10">
        <v>1</v>
      </c>
      <c r="F15637" s="10">
        <v>9.5</v>
      </c>
      <c r="G15637" s="10">
        <v>20</v>
      </c>
      <c r="H15637" s="10">
        <v>0</v>
      </c>
      <c r="I15637" s="10" t="s">
        <v>799</v>
      </c>
      <c r="J15637" s="10">
        <v>40</v>
      </c>
      <c r="K15637" s="10">
        <v>20</v>
      </c>
      <c r="L15637" s="10">
        <v>30</v>
      </c>
      <c r="M15637" s="10">
        <f t="shared" si="165"/>
        <v>24000</v>
      </c>
      <c r="N15637" s="10">
        <v>0</v>
      </c>
      <c r="O15637" s="10">
        <v>5</v>
      </c>
      <c r="P15637" s="10">
        <v>20</v>
      </c>
      <c r="Q15637" s="10" t="s">
        <v>156</v>
      </c>
      <c r="R15637" s="10">
        <v>0</v>
      </c>
      <c r="S15637" s="10">
        <v>0</v>
      </c>
      <c r="T15637" s="10">
        <v>10</v>
      </c>
      <c r="U15637" s="10">
        <v>0</v>
      </c>
      <c r="V15637" s="10">
        <v>0</v>
      </c>
      <c r="W15637" s="10"/>
    </row>
    <row r="15638" spans="1:23" x14ac:dyDescent="0.25">
      <c r="A15638">
        <v>2019</v>
      </c>
      <c r="B15638" s="10" t="s">
        <v>676</v>
      </c>
      <c r="C15638" s="10">
        <v>4</v>
      </c>
      <c r="D15638" s="10" t="s">
        <v>955</v>
      </c>
      <c r="E15638" s="10">
        <v>1</v>
      </c>
      <c r="F15638" s="10">
        <v>9.5</v>
      </c>
      <c r="G15638" s="10">
        <v>45</v>
      </c>
      <c r="H15638" s="10">
        <v>0</v>
      </c>
      <c r="I15638" s="10" t="s">
        <v>807</v>
      </c>
      <c r="J15638" s="10">
        <v>50</v>
      </c>
      <c r="K15638" s="10">
        <v>50</v>
      </c>
      <c r="L15638" s="10">
        <v>20</v>
      </c>
      <c r="M15638" s="10">
        <f t="shared" si="165"/>
        <v>50000</v>
      </c>
      <c r="N15638" s="10">
        <v>0</v>
      </c>
      <c r="O15638" s="10">
        <v>0</v>
      </c>
      <c r="P15638" s="10">
        <v>10</v>
      </c>
      <c r="Q15638" s="10">
        <v>0</v>
      </c>
      <c r="R15638" s="10">
        <v>0</v>
      </c>
      <c r="S15638" s="10">
        <v>0</v>
      </c>
      <c r="T15638" s="10">
        <v>0</v>
      </c>
      <c r="U15638" s="10">
        <v>0</v>
      </c>
      <c r="V15638" s="10">
        <v>0</v>
      </c>
      <c r="W15638" s="10"/>
    </row>
    <row r="15639" spans="1:23" x14ac:dyDescent="0.25">
      <c r="A15639">
        <v>2019</v>
      </c>
      <c r="B15639" s="10" t="s">
        <v>676</v>
      </c>
      <c r="C15639" s="10">
        <v>5</v>
      </c>
      <c r="D15639" s="10" t="s">
        <v>955</v>
      </c>
      <c r="E15639" s="10">
        <v>1</v>
      </c>
      <c r="F15639" s="10">
        <v>9.5</v>
      </c>
      <c r="G15639" s="10">
        <v>20</v>
      </c>
      <c r="H15639" s="10">
        <v>0</v>
      </c>
      <c r="I15639" s="10" t="s">
        <v>807</v>
      </c>
      <c r="J15639" s="10">
        <v>25</v>
      </c>
      <c r="K15639" s="10">
        <v>20</v>
      </c>
      <c r="L15639" s="10">
        <v>5</v>
      </c>
      <c r="M15639" s="10">
        <f t="shared" si="165"/>
        <v>2500</v>
      </c>
      <c r="N15639" s="10">
        <v>0</v>
      </c>
      <c r="O15639" s="10">
        <v>0</v>
      </c>
      <c r="P15639" s="10">
        <v>0</v>
      </c>
      <c r="Q15639" s="10">
        <v>0</v>
      </c>
      <c r="R15639" s="10">
        <v>0</v>
      </c>
      <c r="S15639" s="10">
        <v>0</v>
      </c>
      <c r="T15639" s="10">
        <v>0</v>
      </c>
      <c r="U15639" s="10">
        <v>0</v>
      </c>
      <c r="V15639" s="10">
        <v>0</v>
      </c>
      <c r="W15639" s="10"/>
    </row>
    <row r="15640" spans="1:23" x14ac:dyDescent="0.25">
      <c r="A15640">
        <v>2019</v>
      </c>
      <c r="B15640" s="10" t="s">
        <v>676</v>
      </c>
      <c r="C15640" s="10">
        <v>6</v>
      </c>
      <c r="D15640" s="10" t="s">
        <v>955</v>
      </c>
      <c r="E15640" s="10">
        <v>1</v>
      </c>
      <c r="F15640" s="10">
        <v>9.5</v>
      </c>
      <c r="G15640" s="10">
        <v>7</v>
      </c>
      <c r="H15640" s="10">
        <v>0</v>
      </c>
      <c r="I15640" s="10" t="s">
        <v>807</v>
      </c>
      <c r="J15640" s="10">
        <v>30</v>
      </c>
      <c r="K15640" s="10">
        <v>15</v>
      </c>
      <c r="L15640" s="10">
        <v>5</v>
      </c>
      <c r="M15640" s="10">
        <f t="shared" si="165"/>
        <v>2250</v>
      </c>
      <c r="N15640" s="10">
        <v>0</v>
      </c>
      <c r="O15640" s="10">
        <v>0</v>
      </c>
      <c r="P15640" s="10">
        <v>0</v>
      </c>
      <c r="Q15640" s="10">
        <v>0</v>
      </c>
      <c r="R15640" s="10">
        <v>0</v>
      </c>
      <c r="S15640" s="10">
        <v>0</v>
      </c>
      <c r="T15640" s="10">
        <v>0</v>
      </c>
      <c r="U15640" s="10">
        <v>0</v>
      </c>
      <c r="V15640" s="10">
        <v>0</v>
      </c>
      <c r="W15640" s="10"/>
    </row>
    <row r="15641" spans="1:23" x14ac:dyDescent="0.25">
      <c r="A15641">
        <v>2019</v>
      </c>
      <c r="B15641" s="10" t="s">
        <v>676</v>
      </c>
      <c r="C15641" s="10">
        <v>7</v>
      </c>
      <c r="D15641" s="10" t="s">
        <v>955</v>
      </c>
      <c r="E15641" s="10">
        <v>1</v>
      </c>
      <c r="F15641" s="10">
        <v>9.5</v>
      </c>
      <c r="G15641" s="10">
        <v>4</v>
      </c>
      <c r="H15641" s="10">
        <v>0</v>
      </c>
      <c r="I15641" s="10" t="s">
        <v>802</v>
      </c>
      <c r="J15641" s="10">
        <v>9</v>
      </c>
      <c r="K15641" s="10">
        <v>5</v>
      </c>
      <c r="L15641" s="10">
        <v>10</v>
      </c>
      <c r="M15641" s="10">
        <f t="shared" si="165"/>
        <v>450</v>
      </c>
      <c r="N15641" s="10">
        <v>0</v>
      </c>
      <c r="O15641" s="10">
        <v>0</v>
      </c>
      <c r="P15641" s="10">
        <v>0</v>
      </c>
      <c r="Q15641" s="10">
        <v>0</v>
      </c>
      <c r="R15641" s="10">
        <v>0</v>
      </c>
      <c r="S15641" s="10">
        <v>0</v>
      </c>
      <c r="T15641" s="10">
        <v>0</v>
      </c>
      <c r="U15641" s="10">
        <v>0</v>
      </c>
      <c r="V15641" s="10">
        <v>0</v>
      </c>
      <c r="W15641" s="10"/>
    </row>
    <row r="15642" spans="1:23" x14ac:dyDescent="0.25">
      <c r="A15642">
        <v>2019</v>
      </c>
      <c r="B15642" s="10" t="s">
        <v>676</v>
      </c>
      <c r="C15642" s="10">
        <v>8</v>
      </c>
      <c r="D15642" s="10" t="s">
        <v>955</v>
      </c>
      <c r="E15642" s="10">
        <v>1</v>
      </c>
      <c r="F15642" s="10">
        <v>9.5</v>
      </c>
      <c r="G15642" s="10">
        <v>15</v>
      </c>
      <c r="H15642" s="10">
        <v>0</v>
      </c>
      <c r="I15642" s="10" t="s">
        <v>807</v>
      </c>
      <c r="J15642" s="10">
        <v>27</v>
      </c>
      <c r="K15642" s="10">
        <v>20</v>
      </c>
      <c r="L15642" s="10">
        <v>5</v>
      </c>
      <c r="M15642" s="10">
        <f t="shared" si="165"/>
        <v>2700</v>
      </c>
      <c r="N15642" s="10">
        <v>0</v>
      </c>
      <c r="O15642" s="10">
        <v>0</v>
      </c>
      <c r="P15642" s="10">
        <v>0</v>
      </c>
      <c r="Q15642" s="10">
        <v>0</v>
      </c>
      <c r="R15642" s="10">
        <v>0</v>
      </c>
      <c r="S15642" s="10">
        <v>0</v>
      </c>
      <c r="T15642" s="10">
        <v>0</v>
      </c>
      <c r="U15642" s="10">
        <v>0</v>
      </c>
      <c r="V15642" s="10">
        <v>0</v>
      </c>
      <c r="W15642" s="10"/>
    </row>
    <row r="15643" spans="1:23" x14ac:dyDescent="0.25">
      <c r="A15643">
        <v>2019</v>
      </c>
      <c r="B15643" s="10" t="s">
        <v>676</v>
      </c>
      <c r="C15643" s="10">
        <v>1</v>
      </c>
      <c r="D15643" s="10" t="s">
        <v>955</v>
      </c>
      <c r="E15643" s="10">
        <v>2</v>
      </c>
      <c r="F15643" s="10">
        <v>9.9</v>
      </c>
      <c r="G15643" s="10">
        <v>2</v>
      </c>
      <c r="H15643" s="10">
        <v>0</v>
      </c>
      <c r="I15643" s="10" t="s">
        <v>866</v>
      </c>
      <c r="J15643" s="10">
        <v>15</v>
      </c>
      <c r="K15643" s="10">
        <v>5</v>
      </c>
      <c r="L15643" s="10">
        <v>37</v>
      </c>
      <c r="M15643" s="10">
        <f t="shared" si="165"/>
        <v>2775</v>
      </c>
      <c r="N15643" s="10">
        <v>0</v>
      </c>
      <c r="O15643" s="10">
        <v>0</v>
      </c>
      <c r="P15643" s="10">
        <v>0</v>
      </c>
      <c r="Q15643" s="10">
        <v>0</v>
      </c>
      <c r="R15643" s="10">
        <v>0</v>
      </c>
      <c r="S15643" s="10">
        <v>0</v>
      </c>
      <c r="T15643" s="10">
        <v>0</v>
      </c>
      <c r="U15643" s="10">
        <v>0</v>
      </c>
      <c r="V15643" s="10">
        <v>0</v>
      </c>
      <c r="W15643" s="10"/>
    </row>
    <row r="15644" spans="1:23" x14ac:dyDescent="0.25">
      <c r="A15644">
        <v>2019</v>
      </c>
      <c r="B15644" s="10" t="s">
        <v>676</v>
      </c>
      <c r="C15644" s="10">
        <v>2</v>
      </c>
      <c r="D15644" s="10" t="s">
        <v>955</v>
      </c>
      <c r="E15644" s="10">
        <v>2</v>
      </c>
      <c r="F15644" s="10">
        <v>9.9</v>
      </c>
      <c r="G15644" s="10">
        <v>2</v>
      </c>
      <c r="H15644" s="10">
        <v>0</v>
      </c>
      <c r="I15644" s="10" t="s">
        <v>816</v>
      </c>
      <c r="J15644" s="10">
        <v>10</v>
      </c>
      <c r="K15644" s="10">
        <v>3</v>
      </c>
      <c r="L15644" s="10">
        <v>3</v>
      </c>
      <c r="M15644" s="10">
        <f t="shared" si="165"/>
        <v>90</v>
      </c>
      <c r="N15644" s="10">
        <v>0</v>
      </c>
      <c r="O15644" s="10">
        <v>0</v>
      </c>
      <c r="P15644" s="10">
        <v>0</v>
      </c>
      <c r="Q15644" s="10">
        <v>0</v>
      </c>
      <c r="R15644" s="10">
        <v>0</v>
      </c>
      <c r="S15644" s="10">
        <v>0</v>
      </c>
      <c r="T15644" s="10">
        <v>0</v>
      </c>
      <c r="U15644" s="10">
        <v>0</v>
      </c>
      <c r="V15644" s="10">
        <v>0</v>
      </c>
      <c r="W15644" s="10"/>
    </row>
    <row r="15645" spans="1:23" x14ac:dyDescent="0.25">
      <c r="A15645">
        <v>2019</v>
      </c>
      <c r="B15645" s="10" t="s">
        <v>676</v>
      </c>
      <c r="C15645" s="10">
        <v>3</v>
      </c>
      <c r="D15645" s="10" t="s">
        <v>955</v>
      </c>
      <c r="E15645" s="10">
        <v>2</v>
      </c>
      <c r="F15645" s="10">
        <v>9.9</v>
      </c>
      <c r="G15645" s="10">
        <v>4</v>
      </c>
      <c r="H15645" s="10">
        <v>0</v>
      </c>
      <c r="I15645" s="10" t="s">
        <v>799</v>
      </c>
      <c r="J15645" s="10">
        <v>22</v>
      </c>
      <c r="K15645" s="10">
        <v>22</v>
      </c>
      <c r="L15645" s="10">
        <v>16</v>
      </c>
      <c r="M15645" s="10">
        <f t="shared" si="165"/>
        <v>7744</v>
      </c>
      <c r="N15645" s="10">
        <v>45</v>
      </c>
      <c r="O15645" s="10">
        <v>0</v>
      </c>
      <c r="P15645" s="10">
        <v>15</v>
      </c>
      <c r="Q15645" s="10">
        <v>0</v>
      </c>
      <c r="R15645" s="10">
        <v>0</v>
      </c>
      <c r="S15645" s="10">
        <v>0</v>
      </c>
      <c r="T15645" s="10">
        <v>0</v>
      </c>
      <c r="U15645" s="10">
        <v>0</v>
      </c>
      <c r="V15645" s="10">
        <v>0</v>
      </c>
      <c r="W15645" s="10"/>
    </row>
    <row r="15646" spans="1:23" x14ac:dyDescent="0.25">
      <c r="A15646">
        <v>2019</v>
      </c>
      <c r="B15646" s="10" t="s">
        <v>676</v>
      </c>
      <c r="C15646" s="10">
        <v>4</v>
      </c>
      <c r="D15646" s="10" t="s">
        <v>955</v>
      </c>
      <c r="E15646" s="10">
        <v>2</v>
      </c>
      <c r="F15646" s="10">
        <v>9.9</v>
      </c>
      <c r="G15646" s="10">
        <v>5</v>
      </c>
      <c r="H15646" s="10">
        <v>0</v>
      </c>
      <c r="I15646" s="10" t="s">
        <v>803</v>
      </c>
      <c r="J15646" s="10">
        <v>10</v>
      </c>
      <c r="K15646" s="10">
        <v>5</v>
      </c>
      <c r="L15646" s="10">
        <v>3</v>
      </c>
      <c r="M15646" s="10">
        <f t="shared" si="165"/>
        <v>150</v>
      </c>
      <c r="N15646" s="10">
        <v>0</v>
      </c>
      <c r="O15646" s="10">
        <v>0</v>
      </c>
      <c r="P15646" s="10">
        <v>0</v>
      </c>
      <c r="Q15646" s="10">
        <v>0</v>
      </c>
      <c r="R15646" s="10">
        <v>0</v>
      </c>
      <c r="S15646" s="10">
        <v>0</v>
      </c>
      <c r="T15646" s="10">
        <v>0</v>
      </c>
      <c r="U15646" s="10">
        <v>0</v>
      </c>
      <c r="V15646" s="10">
        <v>0</v>
      </c>
      <c r="W15646" s="10"/>
    </row>
    <row r="15647" spans="1:23" x14ac:dyDescent="0.25">
      <c r="A15647">
        <v>2019</v>
      </c>
      <c r="B15647" s="10" t="s">
        <v>676</v>
      </c>
      <c r="C15647" s="10">
        <v>5</v>
      </c>
      <c r="D15647" s="10" t="s">
        <v>955</v>
      </c>
      <c r="E15647" s="10">
        <v>2</v>
      </c>
      <c r="F15647" s="10">
        <v>9.9</v>
      </c>
      <c r="G15647" s="10">
        <v>4</v>
      </c>
      <c r="H15647" s="10">
        <v>0</v>
      </c>
      <c r="I15647" s="10" t="s">
        <v>799</v>
      </c>
      <c r="J15647" s="10">
        <v>12</v>
      </c>
      <c r="K15647" s="10">
        <v>11</v>
      </c>
      <c r="L15647" s="10">
        <v>12</v>
      </c>
      <c r="M15647" s="10">
        <f t="shared" si="165"/>
        <v>1584</v>
      </c>
      <c r="N15647" s="10">
        <v>0</v>
      </c>
      <c r="O15647" s="10">
        <v>10</v>
      </c>
      <c r="P15647" s="10">
        <v>20</v>
      </c>
      <c r="Q15647" s="10" t="s">
        <v>156</v>
      </c>
      <c r="R15647" s="10">
        <v>0</v>
      </c>
      <c r="S15647" s="10">
        <v>0</v>
      </c>
      <c r="T15647" s="10">
        <v>0</v>
      </c>
      <c r="U15647" s="10">
        <v>0</v>
      </c>
      <c r="V15647" s="10">
        <v>0</v>
      </c>
      <c r="W15647" s="10"/>
    </row>
    <row r="15648" spans="1:23" x14ac:dyDescent="0.25">
      <c r="A15648">
        <v>2019</v>
      </c>
      <c r="B15648" s="10" t="s">
        <v>676</v>
      </c>
      <c r="C15648" s="10">
        <v>6</v>
      </c>
      <c r="D15648" s="10" t="s">
        <v>955</v>
      </c>
      <c r="E15648" s="10">
        <v>2</v>
      </c>
      <c r="F15648" s="10">
        <v>9.9</v>
      </c>
      <c r="G15648" s="10">
        <v>4</v>
      </c>
      <c r="H15648" s="10">
        <v>0</v>
      </c>
      <c r="I15648" s="10" t="s">
        <v>799</v>
      </c>
      <c r="J15648" s="10">
        <v>20</v>
      </c>
      <c r="K15648" s="10">
        <v>12</v>
      </c>
      <c r="L15648" s="10">
        <v>14</v>
      </c>
      <c r="M15648" s="10">
        <f t="shared" si="165"/>
        <v>3360</v>
      </c>
      <c r="N15648" s="10">
        <v>10</v>
      </c>
      <c r="O15648" s="10">
        <v>5</v>
      </c>
      <c r="P15648" s="10">
        <v>5</v>
      </c>
      <c r="Q15648" s="10" t="s">
        <v>156</v>
      </c>
      <c r="R15648" s="10">
        <v>0</v>
      </c>
      <c r="S15648" s="10">
        <v>0</v>
      </c>
      <c r="T15648" s="10">
        <v>0</v>
      </c>
      <c r="U15648" s="10">
        <v>0</v>
      </c>
      <c r="V15648" s="10">
        <v>0</v>
      </c>
      <c r="W15648" s="10"/>
    </row>
    <row r="15649" spans="1:23" x14ac:dyDescent="0.25">
      <c r="A15649">
        <v>2019</v>
      </c>
      <c r="B15649" s="10" t="s">
        <v>676</v>
      </c>
      <c r="C15649" s="10">
        <v>1</v>
      </c>
      <c r="D15649" s="10" t="s">
        <v>955</v>
      </c>
      <c r="E15649" s="10">
        <v>3</v>
      </c>
      <c r="F15649" s="10">
        <v>10.5</v>
      </c>
      <c r="G15649" s="10">
        <v>1</v>
      </c>
      <c r="H15649" s="10">
        <v>0</v>
      </c>
      <c r="I15649" s="10" t="s">
        <v>866</v>
      </c>
      <c r="J15649" s="10">
        <v>15</v>
      </c>
      <c r="K15649" s="10">
        <v>1</v>
      </c>
      <c r="L15649" s="10">
        <v>15</v>
      </c>
      <c r="M15649" s="10">
        <f t="shared" si="165"/>
        <v>225</v>
      </c>
      <c r="N15649" s="10">
        <v>10</v>
      </c>
      <c r="O15649" s="10">
        <v>0</v>
      </c>
      <c r="P15649" s="10">
        <v>20</v>
      </c>
      <c r="Q15649" s="10">
        <v>0</v>
      </c>
      <c r="R15649" s="10">
        <v>0</v>
      </c>
      <c r="S15649" s="10">
        <v>0</v>
      </c>
      <c r="T15649" s="10">
        <v>0</v>
      </c>
      <c r="U15649" s="10">
        <v>0</v>
      </c>
      <c r="V15649" s="10">
        <v>0</v>
      </c>
      <c r="W15649" s="10"/>
    </row>
    <row r="15650" spans="1:23" x14ac:dyDescent="0.25">
      <c r="A15650">
        <v>2019</v>
      </c>
      <c r="B15650" s="10" t="s">
        <v>676</v>
      </c>
      <c r="C15650" s="10">
        <v>2</v>
      </c>
      <c r="D15650" s="10" t="s">
        <v>955</v>
      </c>
      <c r="E15650" s="10">
        <v>3</v>
      </c>
      <c r="F15650" s="10">
        <v>10.5</v>
      </c>
      <c r="G15650" s="10">
        <v>20</v>
      </c>
      <c r="H15650" s="10">
        <v>0</v>
      </c>
      <c r="I15650" s="10" t="s">
        <v>799</v>
      </c>
      <c r="J15650" s="10">
        <v>25</v>
      </c>
      <c r="K15650" s="10">
        <v>17</v>
      </c>
      <c r="L15650" s="10">
        <v>23</v>
      </c>
      <c r="M15650" s="10">
        <f t="shared" si="165"/>
        <v>9775</v>
      </c>
      <c r="N15650" s="10">
        <v>0</v>
      </c>
      <c r="O15650" s="10">
        <v>0</v>
      </c>
      <c r="P15650" s="10">
        <v>0</v>
      </c>
      <c r="Q15650" s="10">
        <v>0</v>
      </c>
      <c r="R15650" s="10">
        <v>0</v>
      </c>
      <c r="S15650" s="10">
        <v>0</v>
      </c>
      <c r="T15650" s="10">
        <v>0</v>
      </c>
      <c r="U15650" s="10">
        <v>0</v>
      </c>
      <c r="V15650" s="10">
        <v>0</v>
      </c>
      <c r="W15650" s="10"/>
    </row>
    <row r="15651" spans="1:23" x14ac:dyDescent="0.25">
      <c r="A15651">
        <v>2019</v>
      </c>
      <c r="B15651" s="10" t="s">
        <v>676</v>
      </c>
      <c r="C15651" s="10">
        <v>3</v>
      </c>
      <c r="D15651" s="10" t="s">
        <v>955</v>
      </c>
      <c r="E15651" s="10">
        <v>3</v>
      </c>
      <c r="F15651" s="10">
        <v>10.5</v>
      </c>
      <c r="G15651" s="10">
        <v>5</v>
      </c>
      <c r="H15651" s="10">
        <v>0</v>
      </c>
      <c r="I15651" s="10" t="s">
        <v>807</v>
      </c>
      <c r="J15651" s="10">
        <v>22</v>
      </c>
      <c r="K15651" s="10">
        <v>22</v>
      </c>
      <c r="L15651" s="10">
        <v>5</v>
      </c>
      <c r="M15651" s="10">
        <f t="shared" si="165"/>
        <v>2420</v>
      </c>
      <c r="N15651" s="10">
        <v>0</v>
      </c>
      <c r="O15651" s="10">
        <v>0</v>
      </c>
      <c r="P15651" s="10">
        <v>0</v>
      </c>
      <c r="Q15651" s="10">
        <v>0</v>
      </c>
      <c r="R15651" s="10">
        <v>0</v>
      </c>
      <c r="S15651" s="10">
        <v>0</v>
      </c>
      <c r="T15651" s="10">
        <v>0</v>
      </c>
      <c r="U15651" s="10">
        <v>0</v>
      </c>
      <c r="V15651" s="10">
        <v>0</v>
      </c>
      <c r="W15651" s="10"/>
    </row>
    <row r="15652" spans="1:23" x14ac:dyDescent="0.25">
      <c r="A15652">
        <v>2019</v>
      </c>
      <c r="B15652" s="10" t="s">
        <v>676</v>
      </c>
      <c r="C15652" s="10">
        <v>4</v>
      </c>
      <c r="D15652" s="10" t="s">
        <v>955</v>
      </c>
      <c r="E15652" s="10">
        <v>3</v>
      </c>
      <c r="F15652" s="10">
        <v>10.5</v>
      </c>
      <c r="G15652" s="10">
        <v>7</v>
      </c>
      <c r="H15652" s="10">
        <v>0</v>
      </c>
      <c r="I15652" s="10" t="s">
        <v>803</v>
      </c>
      <c r="J15652" s="10">
        <v>12</v>
      </c>
      <c r="K15652" s="10">
        <v>12</v>
      </c>
      <c r="L15652" s="10">
        <v>2</v>
      </c>
      <c r="M15652" s="10">
        <f t="shared" si="165"/>
        <v>288</v>
      </c>
      <c r="N15652" s="10">
        <v>0</v>
      </c>
      <c r="O15652" s="10">
        <v>0</v>
      </c>
      <c r="P15652" s="10">
        <v>0</v>
      </c>
      <c r="Q15652" s="10">
        <v>0</v>
      </c>
      <c r="R15652" s="10">
        <v>0</v>
      </c>
      <c r="S15652" s="10">
        <v>0</v>
      </c>
      <c r="T15652" s="10">
        <v>0</v>
      </c>
      <c r="U15652" s="10">
        <v>0</v>
      </c>
      <c r="V15652" s="10">
        <v>0</v>
      </c>
      <c r="W15652" s="10"/>
    </row>
    <row r="15653" spans="1:23" x14ac:dyDescent="0.25">
      <c r="A15653">
        <v>2019</v>
      </c>
      <c r="B15653" s="10" t="s">
        <v>676</v>
      </c>
      <c r="C15653" s="10">
        <v>5</v>
      </c>
      <c r="D15653" s="10" t="s">
        <v>955</v>
      </c>
      <c r="E15653" s="10">
        <v>3</v>
      </c>
      <c r="F15653" s="10">
        <v>10.5</v>
      </c>
      <c r="G15653" s="10">
        <v>25</v>
      </c>
      <c r="H15653" s="10">
        <v>0</v>
      </c>
      <c r="I15653" s="10" t="s">
        <v>803</v>
      </c>
      <c r="J15653" s="10">
        <v>30</v>
      </c>
      <c r="K15653" s="10">
        <v>30</v>
      </c>
      <c r="L15653" s="10">
        <v>10</v>
      </c>
      <c r="M15653" s="10">
        <f t="shared" si="165"/>
        <v>9000</v>
      </c>
      <c r="N15653" s="10">
        <v>0</v>
      </c>
      <c r="O15653" s="10">
        <v>0</v>
      </c>
      <c r="P15653" s="10">
        <v>35</v>
      </c>
      <c r="Q15653" s="10">
        <v>0</v>
      </c>
      <c r="R15653" s="10">
        <v>0</v>
      </c>
      <c r="S15653" s="10">
        <v>0</v>
      </c>
      <c r="T15653" s="10">
        <v>0</v>
      </c>
      <c r="U15653" s="10">
        <v>0</v>
      </c>
      <c r="V15653" s="10">
        <v>0</v>
      </c>
      <c r="W15653" s="10"/>
    </row>
    <row r="15654" spans="1:23" x14ac:dyDescent="0.25">
      <c r="A15654">
        <v>2019</v>
      </c>
      <c r="B15654" s="10" t="s">
        <v>676</v>
      </c>
      <c r="C15654" s="10">
        <v>6</v>
      </c>
      <c r="D15654" s="10" t="s">
        <v>955</v>
      </c>
      <c r="E15654" s="10">
        <v>3</v>
      </c>
      <c r="F15654" s="10">
        <v>10.5</v>
      </c>
      <c r="G15654" s="10">
        <v>20</v>
      </c>
      <c r="H15654" s="10">
        <v>0</v>
      </c>
      <c r="I15654" s="10" t="s">
        <v>846</v>
      </c>
      <c r="J15654" s="10">
        <v>25</v>
      </c>
      <c r="K15654" s="10">
        <v>35</v>
      </c>
      <c r="L15654" s="10">
        <v>20</v>
      </c>
      <c r="M15654" s="10">
        <f t="shared" si="165"/>
        <v>17500</v>
      </c>
      <c r="N15654" s="10">
        <v>0</v>
      </c>
      <c r="O15654" s="10">
        <v>0</v>
      </c>
      <c r="P15654" s="10">
        <v>10</v>
      </c>
      <c r="Q15654" s="10">
        <v>0</v>
      </c>
      <c r="R15654" s="10">
        <v>0</v>
      </c>
      <c r="S15654" s="10">
        <v>0</v>
      </c>
      <c r="T15654" s="10">
        <v>0</v>
      </c>
      <c r="U15654" s="10">
        <v>0</v>
      </c>
      <c r="V15654" s="10">
        <v>0</v>
      </c>
      <c r="W15654" s="10"/>
    </row>
    <row r="15655" spans="1:23" x14ac:dyDescent="0.25">
      <c r="A15655">
        <v>2019</v>
      </c>
      <c r="B15655" s="10" t="s">
        <v>676</v>
      </c>
      <c r="C15655" s="10">
        <v>7</v>
      </c>
      <c r="D15655" s="10" t="s">
        <v>955</v>
      </c>
      <c r="E15655" s="10">
        <v>3</v>
      </c>
      <c r="F15655" s="10">
        <v>10.5</v>
      </c>
      <c r="G15655" s="10">
        <v>30</v>
      </c>
      <c r="H15655" s="10">
        <v>0</v>
      </c>
      <c r="I15655" s="10" t="s">
        <v>807</v>
      </c>
      <c r="J15655" s="10">
        <v>25</v>
      </c>
      <c r="K15655" s="10">
        <v>40</v>
      </c>
      <c r="L15655" s="10">
        <v>10</v>
      </c>
      <c r="M15655" s="10">
        <f t="shared" si="165"/>
        <v>10000</v>
      </c>
      <c r="N15655" s="10">
        <v>0</v>
      </c>
      <c r="O15655" s="10">
        <v>0</v>
      </c>
      <c r="P15655" s="10">
        <v>0</v>
      </c>
      <c r="Q15655" s="10">
        <v>0</v>
      </c>
      <c r="R15655" s="10">
        <v>0</v>
      </c>
      <c r="S15655" s="10">
        <v>0</v>
      </c>
      <c r="T15655" s="10">
        <v>0</v>
      </c>
      <c r="U15655" s="10">
        <v>0</v>
      </c>
      <c r="V15655" s="10">
        <v>0</v>
      </c>
      <c r="W15655" s="10"/>
    </row>
    <row r="15656" spans="1:23" x14ac:dyDescent="0.25">
      <c r="A15656">
        <v>2019</v>
      </c>
      <c r="B15656" s="10" t="s">
        <v>676</v>
      </c>
      <c r="C15656" s="10">
        <v>8</v>
      </c>
      <c r="D15656" s="10" t="s">
        <v>955</v>
      </c>
      <c r="E15656" s="10">
        <v>3</v>
      </c>
      <c r="F15656" s="10">
        <v>10.5</v>
      </c>
      <c r="G15656" s="10">
        <v>7</v>
      </c>
      <c r="H15656" s="10">
        <v>0</v>
      </c>
      <c r="I15656" s="10" t="s">
        <v>856</v>
      </c>
      <c r="J15656" s="10">
        <v>10</v>
      </c>
      <c r="K15656" s="10">
        <v>10</v>
      </c>
      <c r="L15656" s="10">
        <v>15</v>
      </c>
      <c r="M15656" s="10">
        <f t="shared" si="165"/>
        <v>1500</v>
      </c>
      <c r="N15656" s="10">
        <v>0</v>
      </c>
      <c r="O15656" s="10">
        <v>0</v>
      </c>
      <c r="P15656" s="10">
        <v>0</v>
      </c>
      <c r="Q15656" s="10">
        <v>0</v>
      </c>
      <c r="R15656" s="10">
        <v>0</v>
      </c>
      <c r="S15656" s="10">
        <v>0</v>
      </c>
      <c r="T15656" s="10">
        <v>5</v>
      </c>
      <c r="U15656" s="10">
        <v>0</v>
      </c>
      <c r="V15656" s="10" t="s">
        <v>956</v>
      </c>
      <c r="W15656" s="10"/>
    </row>
    <row r="15657" spans="1:23" x14ac:dyDescent="0.25">
      <c r="A15657">
        <v>2019</v>
      </c>
      <c r="B15657" s="10" t="s">
        <v>676</v>
      </c>
      <c r="C15657" s="10">
        <v>9</v>
      </c>
      <c r="D15657" s="10" t="s">
        <v>955</v>
      </c>
      <c r="E15657" s="10">
        <v>3</v>
      </c>
      <c r="F15657" s="10">
        <v>10.5</v>
      </c>
      <c r="G15657" s="10">
        <v>20</v>
      </c>
      <c r="H15657" s="10">
        <v>0</v>
      </c>
      <c r="I15657" s="10" t="s">
        <v>803</v>
      </c>
      <c r="J15657" s="10">
        <v>15</v>
      </c>
      <c r="K15657" s="10">
        <v>25</v>
      </c>
      <c r="L15657" s="10">
        <v>5</v>
      </c>
      <c r="M15657" s="10">
        <f t="shared" si="165"/>
        <v>1875</v>
      </c>
      <c r="N15657" s="10">
        <v>0</v>
      </c>
      <c r="O15657" s="10">
        <v>0</v>
      </c>
      <c r="P15657" s="10">
        <v>0</v>
      </c>
      <c r="Q15657" s="10">
        <v>0</v>
      </c>
      <c r="R15657" s="10">
        <v>0</v>
      </c>
      <c r="S15657" s="10">
        <v>0</v>
      </c>
      <c r="T15657" s="10">
        <v>0</v>
      </c>
      <c r="U15657" s="10">
        <v>0</v>
      </c>
      <c r="V15657" s="10">
        <v>0</v>
      </c>
      <c r="W15657" s="10"/>
    </row>
    <row r="15658" spans="1:23" x14ac:dyDescent="0.25">
      <c r="A15658">
        <v>2019</v>
      </c>
      <c r="B15658" s="10" t="s">
        <v>676</v>
      </c>
      <c r="C15658" s="10">
        <v>10</v>
      </c>
      <c r="D15658" s="10" t="s">
        <v>955</v>
      </c>
      <c r="E15658" s="10">
        <v>3</v>
      </c>
      <c r="F15658" s="10">
        <v>10.5</v>
      </c>
      <c r="G15658" s="10">
        <v>15</v>
      </c>
      <c r="H15658" s="10">
        <v>0</v>
      </c>
      <c r="I15658" s="10" t="s">
        <v>807</v>
      </c>
      <c r="J15658" s="10">
        <v>7</v>
      </c>
      <c r="K15658" s="10">
        <v>20</v>
      </c>
      <c r="L15658" s="10">
        <v>2</v>
      </c>
      <c r="M15658" s="10">
        <f t="shared" si="165"/>
        <v>280</v>
      </c>
      <c r="N15658" s="10">
        <v>0</v>
      </c>
      <c r="O15658" s="10">
        <v>0</v>
      </c>
      <c r="P15658" s="10">
        <v>0</v>
      </c>
      <c r="Q15658" s="10">
        <v>0</v>
      </c>
      <c r="R15658" s="10">
        <v>0</v>
      </c>
      <c r="S15658" s="10">
        <v>0</v>
      </c>
      <c r="T15658" s="10">
        <v>0</v>
      </c>
      <c r="U15658" s="10">
        <v>0</v>
      </c>
      <c r="V15658" s="10">
        <v>0</v>
      </c>
      <c r="W15658" s="10"/>
    </row>
    <row r="15659" spans="1:23" x14ac:dyDescent="0.25">
      <c r="A15659">
        <v>2019</v>
      </c>
      <c r="B15659" s="10" t="s">
        <v>676</v>
      </c>
      <c r="C15659" s="10">
        <v>1</v>
      </c>
      <c r="D15659" s="10" t="s">
        <v>957</v>
      </c>
      <c r="E15659" s="10">
        <v>4</v>
      </c>
      <c r="F15659" s="10">
        <v>10.3</v>
      </c>
      <c r="G15659" s="10">
        <v>30</v>
      </c>
      <c r="H15659" s="10">
        <v>0</v>
      </c>
      <c r="I15659" s="10" t="s">
        <v>818</v>
      </c>
      <c r="J15659" s="10">
        <v>35</v>
      </c>
      <c r="K15659" s="10">
        <v>45</v>
      </c>
      <c r="L15659" s="10">
        <v>25</v>
      </c>
      <c r="M15659" s="10">
        <f t="shared" si="165"/>
        <v>39375</v>
      </c>
      <c r="N15659" s="10">
        <v>0</v>
      </c>
      <c r="O15659" s="10">
        <v>0</v>
      </c>
      <c r="P15659" s="10">
        <v>0</v>
      </c>
      <c r="Q15659" s="10">
        <v>0</v>
      </c>
      <c r="R15659" s="10">
        <v>0</v>
      </c>
      <c r="S15659" s="10">
        <v>100</v>
      </c>
      <c r="T15659" s="10">
        <v>0</v>
      </c>
      <c r="U15659" s="10">
        <v>0</v>
      </c>
      <c r="V15659" s="10">
        <v>0</v>
      </c>
      <c r="W15659" s="10"/>
    </row>
    <row r="15660" spans="1:23" x14ac:dyDescent="0.25">
      <c r="A15660">
        <v>2019</v>
      </c>
      <c r="B15660" s="10" t="s">
        <v>676</v>
      </c>
      <c r="C15660" s="10">
        <v>2</v>
      </c>
      <c r="D15660" s="10" t="s">
        <v>957</v>
      </c>
      <c r="E15660" s="10">
        <v>4</v>
      </c>
      <c r="F15660" s="10">
        <v>10.3</v>
      </c>
      <c r="G15660" s="10">
        <v>95</v>
      </c>
      <c r="H15660" s="10">
        <v>0</v>
      </c>
      <c r="I15660" s="10" t="s">
        <v>846</v>
      </c>
      <c r="J15660" s="10">
        <v>140</v>
      </c>
      <c r="K15660" s="10">
        <v>70</v>
      </c>
      <c r="L15660" s="10">
        <v>65</v>
      </c>
      <c r="M15660" s="10">
        <f t="shared" si="165"/>
        <v>637000</v>
      </c>
      <c r="N15660" s="10">
        <v>0</v>
      </c>
      <c r="O15660" s="10">
        <v>0</v>
      </c>
      <c r="P15660" s="10">
        <v>10</v>
      </c>
      <c r="Q15660" s="10">
        <v>0</v>
      </c>
      <c r="R15660" s="10">
        <v>0</v>
      </c>
      <c r="S15660" s="10">
        <v>0</v>
      </c>
      <c r="T15660" s="10">
        <v>0</v>
      </c>
      <c r="U15660" s="10">
        <v>0</v>
      </c>
      <c r="V15660" s="10">
        <v>0</v>
      </c>
      <c r="W15660" s="10"/>
    </row>
    <row r="15661" spans="1:23" x14ac:dyDescent="0.25">
      <c r="A15661">
        <v>2019</v>
      </c>
      <c r="B15661" s="10" t="s">
        <v>676</v>
      </c>
      <c r="C15661" s="10">
        <v>3</v>
      </c>
      <c r="D15661" s="10" t="s">
        <v>957</v>
      </c>
      <c r="E15661" s="10">
        <v>4</v>
      </c>
      <c r="F15661" s="10">
        <v>10.3</v>
      </c>
      <c r="G15661" s="10">
        <v>15</v>
      </c>
      <c r="H15661" s="10">
        <v>0</v>
      </c>
      <c r="I15661" s="10" t="s">
        <v>806</v>
      </c>
      <c r="J15661" s="10">
        <v>15</v>
      </c>
      <c r="K15661" s="10">
        <v>8</v>
      </c>
      <c r="L15661" s="10">
        <v>10</v>
      </c>
      <c r="M15661" s="10">
        <f t="shared" si="165"/>
        <v>1200</v>
      </c>
      <c r="N15661" s="10">
        <v>0</v>
      </c>
      <c r="O15661" s="10">
        <v>0</v>
      </c>
      <c r="P15661" s="10">
        <v>0</v>
      </c>
      <c r="Q15661" s="10">
        <v>0</v>
      </c>
      <c r="R15661" s="10">
        <v>0</v>
      </c>
      <c r="S15661" s="10">
        <v>5</v>
      </c>
      <c r="T15661" s="10">
        <v>0</v>
      </c>
      <c r="U15661" s="10">
        <v>0</v>
      </c>
      <c r="V15661" s="10">
        <v>0</v>
      </c>
      <c r="W15661" s="10"/>
    </row>
    <row r="15662" spans="1:23" x14ac:dyDescent="0.25">
      <c r="A15662">
        <v>2019</v>
      </c>
      <c r="B15662" s="10" t="s">
        <v>676</v>
      </c>
      <c r="C15662" s="10">
        <v>4</v>
      </c>
      <c r="D15662" s="10" t="s">
        <v>957</v>
      </c>
      <c r="E15662" s="10">
        <v>4</v>
      </c>
      <c r="F15662" s="10">
        <v>10.3</v>
      </c>
      <c r="G15662" s="10">
        <v>10</v>
      </c>
      <c r="H15662" s="10">
        <v>0</v>
      </c>
      <c r="I15662" s="10" t="s">
        <v>830</v>
      </c>
      <c r="J15662" s="10">
        <v>5</v>
      </c>
      <c r="K15662" s="10">
        <v>10</v>
      </c>
      <c r="L15662" s="10">
        <v>10</v>
      </c>
      <c r="M15662" s="10">
        <f t="shared" si="165"/>
        <v>500</v>
      </c>
      <c r="N15662" s="10">
        <v>0</v>
      </c>
      <c r="O15662" s="10">
        <v>0</v>
      </c>
      <c r="P15662" s="10">
        <v>25</v>
      </c>
      <c r="Q15662" s="10">
        <v>0</v>
      </c>
      <c r="R15662" s="10">
        <v>0</v>
      </c>
      <c r="S15662" s="10">
        <v>100</v>
      </c>
      <c r="T15662" s="10">
        <v>0</v>
      </c>
      <c r="U15662" s="10">
        <v>0</v>
      </c>
      <c r="V15662" s="10">
        <v>0</v>
      </c>
      <c r="W15662" s="10"/>
    </row>
    <row r="15663" spans="1:23" x14ac:dyDescent="0.25">
      <c r="A15663">
        <v>2019</v>
      </c>
      <c r="B15663" s="10" t="s">
        <v>676</v>
      </c>
      <c r="C15663" s="10">
        <v>5</v>
      </c>
      <c r="D15663" s="10" t="s">
        <v>957</v>
      </c>
      <c r="E15663" s="10">
        <v>4</v>
      </c>
      <c r="F15663" s="10">
        <v>10.3</v>
      </c>
      <c r="G15663" s="10">
        <v>20</v>
      </c>
      <c r="H15663" s="10">
        <v>0</v>
      </c>
      <c r="I15663" s="10" t="s">
        <v>799</v>
      </c>
      <c r="J15663" s="10">
        <v>35</v>
      </c>
      <c r="K15663" s="10">
        <v>20</v>
      </c>
      <c r="L15663" s="10">
        <v>23</v>
      </c>
      <c r="M15663" s="10">
        <f t="shared" si="165"/>
        <v>16100</v>
      </c>
      <c r="N15663" s="10">
        <v>0</v>
      </c>
      <c r="O15663" s="10">
        <v>0</v>
      </c>
      <c r="P15663" s="10">
        <v>90</v>
      </c>
      <c r="Q15663" s="10">
        <v>0</v>
      </c>
      <c r="R15663" s="10">
        <v>0</v>
      </c>
      <c r="S15663" s="10">
        <v>0</v>
      </c>
      <c r="T15663" s="10">
        <v>0</v>
      </c>
      <c r="U15663" s="10">
        <v>0</v>
      </c>
      <c r="V15663" s="10">
        <v>0</v>
      </c>
      <c r="W15663" s="10"/>
    </row>
    <row r="15664" spans="1:23" x14ac:dyDescent="0.25">
      <c r="A15664">
        <v>2019</v>
      </c>
      <c r="B15664" s="10" t="s">
        <v>676</v>
      </c>
      <c r="C15664" s="10">
        <v>6</v>
      </c>
      <c r="D15664" s="10" t="s">
        <v>957</v>
      </c>
      <c r="E15664" s="10">
        <v>4</v>
      </c>
      <c r="F15664" s="10">
        <v>10.3</v>
      </c>
      <c r="G15664" s="10">
        <v>30</v>
      </c>
      <c r="H15664" s="10">
        <v>0</v>
      </c>
      <c r="I15664" s="10" t="s">
        <v>800</v>
      </c>
      <c r="J15664" s="10">
        <v>40</v>
      </c>
      <c r="K15664" s="10">
        <v>35</v>
      </c>
      <c r="L15664" s="10">
        <v>10</v>
      </c>
      <c r="M15664" s="10">
        <f t="shared" si="165"/>
        <v>14000</v>
      </c>
      <c r="N15664" s="10">
        <v>0</v>
      </c>
      <c r="O15664" s="10">
        <v>0</v>
      </c>
      <c r="P15664" s="10">
        <v>10</v>
      </c>
      <c r="Q15664" s="10">
        <v>0</v>
      </c>
      <c r="R15664" s="10">
        <v>0</v>
      </c>
      <c r="S15664" s="10">
        <v>100</v>
      </c>
      <c r="T15664" s="10">
        <v>0</v>
      </c>
      <c r="U15664" s="10">
        <v>0</v>
      </c>
      <c r="V15664" s="10">
        <v>0</v>
      </c>
      <c r="W15664" s="10"/>
    </row>
    <row r="15665" spans="1:23" x14ac:dyDescent="0.25">
      <c r="A15665">
        <v>2019</v>
      </c>
      <c r="B15665" s="10" t="s">
        <v>676</v>
      </c>
      <c r="C15665" s="10">
        <v>7</v>
      </c>
      <c r="D15665" s="10" t="s">
        <v>957</v>
      </c>
      <c r="E15665" s="10">
        <v>4</v>
      </c>
      <c r="F15665" s="10">
        <v>10.3</v>
      </c>
      <c r="G15665" s="10">
        <v>20</v>
      </c>
      <c r="H15665" s="10">
        <v>0</v>
      </c>
      <c r="I15665" s="10" t="s">
        <v>803</v>
      </c>
      <c r="J15665" s="10">
        <v>25</v>
      </c>
      <c r="K15665" s="10">
        <v>15</v>
      </c>
      <c r="L15665" s="10">
        <v>10</v>
      </c>
      <c r="M15665" s="10">
        <f t="shared" si="165"/>
        <v>3750</v>
      </c>
      <c r="N15665" s="10">
        <v>0</v>
      </c>
      <c r="O15665" s="10">
        <v>0</v>
      </c>
      <c r="P15665" s="10">
        <v>0</v>
      </c>
      <c r="Q15665" s="10">
        <v>0</v>
      </c>
      <c r="R15665" s="10">
        <v>0</v>
      </c>
      <c r="S15665" s="10">
        <v>0</v>
      </c>
      <c r="T15665" s="10">
        <v>0</v>
      </c>
      <c r="U15665" s="10">
        <v>0</v>
      </c>
      <c r="V15665" s="10">
        <v>0</v>
      </c>
      <c r="W15665" s="10"/>
    </row>
    <row r="15666" spans="1:23" x14ac:dyDescent="0.25">
      <c r="A15666">
        <v>2019</v>
      </c>
      <c r="B15666" s="10" t="s">
        <v>676</v>
      </c>
      <c r="C15666" s="10">
        <v>8</v>
      </c>
      <c r="D15666" s="10" t="s">
        <v>957</v>
      </c>
      <c r="E15666" s="10">
        <v>4</v>
      </c>
      <c r="F15666" s="10">
        <v>10.3</v>
      </c>
      <c r="G15666" s="10">
        <v>15</v>
      </c>
      <c r="H15666" s="10">
        <v>0</v>
      </c>
      <c r="I15666" s="10" t="s">
        <v>799</v>
      </c>
      <c r="J15666" s="10">
        <v>15</v>
      </c>
      <c r="K15666" s="10">
        <v>15</v>
      </c>
      <c r="L15666" s="10">
        <v>10</v>
      </c>
      <c r="M15666" s="10">
        <f t="shared" si="165"/>
        <v>2250</v>
      </c>
      <c r="N15666" s="10">
        <v>0</v>
      </c>
      <c r="O15666" s="10">
        <v>0</v>
      </c>
      <c r="P15666" s="10">
        <v>0</v>
      </c>
      <c r="Q15666" s="10" t="s">
        <v>156</v>
      </c>
      <c r="R15666" s="10">
        <v>0</v>
      </c>
      <c r="S15666" s="10">
        <v>0</v>
      </c>
      <c r="T15666" s="10">
        <v>5</v>
      </c>
      <c r="U15666" s="10">
        <v>0</v>
      </c>
      <c r="V15666" s="10">
        <v>0</v>
      </c>
      <c r="W15666" s="10"/>
    </row>
    <row r="15667" spans="1:23" x14ac:dyDescent="0.25">
      <c r="A15667">
        <v>2019</v>
      </c>
      <c r="B15667" s="10" t="s">
        <v>676</v>
      </c>
      <c r="C15667" s="10">
        <v>9</v>
      </c>
      <c r="D15667" s="10" t="s">
        <v>957</v>
      </c>
      <c r="E15667" s="10">
        <v>4</v>
      </c>
      <c r="F15667" s="10">
        <v>10.3</v>
      </c>
      <c r="G15667" s="10">
        <v>20</v>
      </c>
      <c r="H15667" s="10">
        <v>0</v>
      </c>
      <c r="I15667" s="10" t="s">
        <v>800</v>
      </c>
      <c r="J15667" s="10">
        <v>20</v>
      </c>
      <c r="K15667" s="10">
        <v>25</v>
      </c>
      <c r="L15667" s="10">
        <v>25</v>
      </c>
      <c r="M15667" s="10">
        <f t="shared" si="165"/>
        <v>12500</v>
      </c>
      <c r="N15667" s="10">
        <v>0</v>
      </c>
      <c r="O15667" s="10">
        <v>0</v>
      </c>
      <c r="P15667" s="10">
        <v>10</v>
      </c>
      <c r="Q15667" s="10">
        <v>0</v>
      </c>
      <c r="R15667" s="10">
        <v>0</v>
      </c>
      <c r="S15667" s="10">
        <v>0</v>
      </c>
      <c r="T15667" s="10">
        <v>5</v>
      </c>
      <c r="U15667" s="10">
        <v>0</v>
      </c>
      <c r="V15667" s="10">
        <v>0</v>
      </c>
      <c r="W15667" s="35"/>
    </row>
    <row r="15668" spans="1:23" x14ac:dyDescent="0.25">
      <c r="A15668">
        <v>2019</v>
      </c>
      <c r="B15668" s="10" t="s">
        <v>676</v>
      </c>
      <c r="C15668" s="10">
        <v>10</v>
      </c>
      <c r="D15668" s="10" t="s">
        <v>957</v>
      </c>
      <c r="E15668" s="10">
        <v>4</v>
      </c>
      <c r="F15668" s="10">
        <v>10.3</v>
      </c>
      <c r="G15668" s="10">
        <v>35</v>
      </c>
      <c r="H15668" s="10">
        <v>0</v>
      </c>
      <c r="I15668" s="10" t="s">
        <v>806</v>
      </c>
      <c r="J15668" s="10">
        <v>35</v>
      </c>
      <c r="K15668" s="10">
        <v>25</v>
      </c>
      <c r="L15668" s="10">
        <v>20</v>
      </c>
      <c r="M15668" s="10">
        <f t="shared" si="165"/>
        <v>17500</v>
      </c>
      <c r="N15668" s="10">
        <v>0</v>
      </c>
      <c r="O15668" s="10">
        <v>0</v>
      </c>
      <c r="P15668" s="10">
        <v>5</v>
      </c>
      <c r="Q15668" s="10">
        <v>0</v>
      </c>
      <c r="R15668" s="10">
        <v>0</v>
      </c>
      <c r="S15668" s="10">
        <v>0</v>
      </c>
      <c r="T15668" s="10">
        <v>0</v>
      </c>
      <c r="U15668" s="10">
        <v>0</v>
      </c>
      <c r="V15668" s="10">
        <v>0</v>
      </c>
      <c r="W15668" s="10"/>
    </row>
    <row r="15669" spans="1:23" x14ac:dyDescent="0.25">
      <c r="A15669">
        <v>2019</v>
      </c>
      <c r="B15669" s="10" t="s">
        <v>676</v>
      </c>
      <c r="C15669" s="10">
        <v>1</v>
      </c>
      <c r="D15669" s="10" t="s">
        <v>957</v>
      </c>
      <c r="E15669" s="10">
        <v>5</v>
      </c>
      <c r="F15669" s="10">
        <v>10.3</v>
      </c>
      <c r="G15669" s="10">
        <v>10</v>
      </c>
      <c r="H15669" s="10">
        <v>0</v>
      </c>
      <c r="I15669" s="10" t="s">
        <v>803</v>
      </c>
      <c r="J15669" s="10">
        <v>20</v>
      </c>
      <c r="K15669" s="10">
        <v>20</v>
      </c>
      <c r="L15669" s="10">
        <v>15</v>
      </c>
      <c r="M15669" s="10">
        <f t="shared" si="165"/>
        <v>6000</v>
      </c>
      <c r="N15669" s="10">
        <v>0</v>
      </c>
      <c r="O15669" s="10">
        <v>0</v>
      </c>
      <c r="P15669" s="10">
        <v>0</v>
      </c>
      <c r="Q15669" s="10">
        <v>0</v>
      </c>
      <c r="R15669" s="10">
        <v>0</v>
      </c>
      <c r="S15669" s="10">
        <v>0</v>
      </c>
      <c r="T15669" s="10">
        <v>0</v>
      </c>
      <c r="U15669" s="10">
        <v>0</v>
      </c>
      <c r="V15669" s="10">
        <v>0</v>
      </c>
      <c r="W15669" s="10"/>
    </row>
    <row r="15670" spans="1:23" x14ac:dyDescent="0.25">
      <c r="A15670">
        <v>2019</v>
      </c>
      <c r="B15670" s="10" t="s">
        <v>676</v>
      </c>
      <c r="C15670" s="10">
        <v>2</v>
      </c>
      <c r="D15670" s="10" t="s">
        <v>957</v>
      </c>
      <c r="E15670" s="10">
        <v>5</v>
      </c>
      <c r="F15670" s="10">
        <v>10.3</v>
      </c>
      <c r="G15670" s="10">
        <v>8</v>
      </c>
      <c r="H15670" s="10">
        <v>0</v>
      </c>
      <c r="I15670" s="10" t="s">
        <v>799</v>
      </c>
      <c r="J15670" s="10">
        <v>5</v>
      </c>
      <c r="K15670" s="10">
        <v>5</v>
      </c>
      <c r="L15670" s="10">
        <v>10</v>
      </c>
      <c r="M15670" s="10">
        <f t="shared" si="165"/>
        <v>250</v>
      </c>
      <c r="N15670" s="10">
        <v>0</v>
      </c>
      <c r="O15670" s="10">
        <v>0</v>
      </c>
      <c r="P15670" s="10">
        <v>0</v>
      </c>
      <c r="Q15670" s="10">
        <v>0</v>
      </c>
      <c r="R15670" s="10">
        <v>0</v>
      </c>
      <c r="S15670" s="10">
        <v>0</v>
      </c>
      <c r="T15670" s="10">
        <v>5</v>
      </c>
      <c r="U15670" s="10">
        <v>0</v>
      </c>
      <c r="V15670" s="10">
        <v>0</v>
      </c>
      <c r="W15670" s="10"/>
    </row>
    <row r="15671" spans="1:23" x14ac:dyDescent="0.25">
      <c r="A15671">
        <v>2019</v>
      </c>
      <c r="B15671" s="10" t="s">
        <v>676</v>
      </c>
      <c r="C15671" s="10">
        <v>3</v>
      </c>
      <c r="D15671" s="10" t="s">
        <v>957</v>
      </c>
      <c r="E15671" s="10">
        <v>5</v>
      </c>
      <c r="F15671" s="10">
        <v>10.3</v>
      </c>
      <c r="G15671" s="10">
        <v>8</v>
      </c>
      <c r="H15671" s="10">
        <v>0</v>
      </c>
      <c r="I15671" s="10" t="s">
        <v>803</v>
      </c>
      <c r="J15671" s="10">
        <v>10</v>
      </c>
      <c r="K15671" s="10">
        <v>10</v>
      </c>
      <c r="L15671" s="10">
        <v>5</v>
      </c>
      <c r="M15671" s="10">
        <f t="shared" si="165"/>
        <v>500</v>
      </c>
      <c r="N15671" s="10">
        <v>0</v>
      </c>
      <c r="O15671" s="10">
        <v>0</v>
      </c>
      <c r="P15671" s="10">
        <v>0</v>
      </c>
      <c r="Q15671" s="10">
        <v>0</v>
      </c>
      <c r="R15671" s="10">
        <v>0</v>
      </c>
      <c r="S15671" s="10">
        <v>0</v>
      </c>
      <c r="T15671" s="10">
        <v>0</v>
      </c>
      <c r="U15671" s="10">
        <v>0</v>
      </c>
      <c r="V15671" s="10">
        <v>0</v>
      </c>
      <c r="W15671" s="10"/>
    </row>
    <row r="15672" spans="1:23" x14ac:dyDescent="0.25">
      <c r="A15672">
        <v>2019</v>
      </c>
      <c r="B15672" s="10" t="s">
        <v>676</v>
      </c>
      <c r="C15672" s="10">
        <v>4</v>
      </c>
      <c r="D15672" s="10" t="s">
        <v>957</v>
      </c>
      <c r="E15672" s="10">
        <v>5</v>
      </c>
      <c r="F15672" s="10">
        <v>10.3</v>
      </c>
      <c r="G15672" s="10">
        <v>40</v>
      </c>
      <c r="H15672" s="10">
        <v>0</v>
      </c>
      <c r="I15672" s="10" t="s">
        <v>807</v>
      </c>
      <c r="J15672" s="10">
        <v>35</v>
      </c>
      <c r="K15672" s="10">
        <v>40</v>
      </c>
      <c r="L15672" s="10">
        <v>15</v>
      </c>
      <c r="M15672" s="10">
        <f t="shared" si="165"/>
        <v>21000</v>
      </c>
      <c r="N15672" s="10">
        <v>0</v>
      </c>
      <c r="O15672" s="10">
        <v>0</v>
      </c>
      <c r="P15672" s="10">
        <v>0</v>
      </c>
      <c r="Q15672" s="10">
        <v>0</v>
      </c>
      <c r="R15672" s="10">
        <v>0</v>
      </c>
      <c r="S15672" s="10">
        <v>80</v>
      </c>
      <c r="T15672" s="10">
        <v>0</v>
      </c>
      <c r="U15672" s="10">
        <v>0</v>
      </c>
      <c r="V15672" s="10">
        <v>0</v>
      </c>
      <c r="W15672" s="10"/>
    </row>
    <row r="15673" spans="1:23" x14ac:dyDescent="0.25">
      <c r="A15673">
        <v>2019</v>
      </c>
      <c r="B15673" s="10" t="s">
        <v>676</v>
      </c>
      <c r="C15673" s="10">
        <v>5</v>
      </c>
      <c r="D15673" s="10" t="s">
        <v>957</v>
      </c>
      <c r="E15673" s="10">
        <v>5</v>
      </c>
      <c r="F15673" s="10">
        <v>10.3</v>
      </c>
      <c r="G15673" s="10">
        <v>10</v>
      </c>
      <c r="H15673" s="10">
        <v>0</v>
      </c>
      <c r="I15673" s="10" t="s">
        <v>800</v>
      </c>
      <c r="J15673" s="10">
        <v>35</v>
      </c>
      <c r="K15673" s="10">
        <v>20</v>
      </c>
      <c r="L15673" s="10">
        <v>20</v>
      </c>
      <c r="M15673" s="10">
        <f t="shared" si="165"/>
        <v>14000</v>
      </c>
      <c r="N15673" s="10">
        <v>0</v>
      </c>
      <c r="O15673" s="10">
        <v>0</v>
      </c>
      <c r="P15673" s="10">
        <v>0</v>
      </c>
      <c r="Q15673" s="10">
        <v>0</v>
      </c>
      <c r="R15673" s="10">
        <v>0</v>
      </c>
      <c r="S15673" s="10">
        <v>0</v>
      </c>
      <c r="T15673" s="10">
        <v>5</v>
      </c>
      <c r="U15673" s="10">
        <v>0</v>
      </c>
      <c r="V15673" s="10">
        <v>0</v>
      </c>
      <c r="W15673" s="10"/>
    </row>
    <row r="15674" spans="1:23" x14ac:dyDescent="0.25">
      <c r="A15674">
        <v>2019</v>
      </c>
      <c r="B15674" s="10" t="s">
        <v>676</v>
      </c>
      <c r="C15674" s="10">
        <v>6</v>
      </c>
      <c r="D15674" s="10" t="s">
        <v>957</v>
      </c>
      <c r="E15674" s="10">
        <v>5</v>
      </c>
      <c r="F15674" s="10">
        <v>10.3</v>
      </c>
      <c r="G15674" s="10">
        <v>5</v>
      </c>
      <c r="H15674" s="10">
        <v>0</v>
      </c>
      <c r="I15674" s="10" t="s">
        <v>799</v>
      </c>
      <c r="J15674" s="10">
        <v>10</v>
      </c>
      <c r="K15674" s="10">
        <v>5</v>
      </c>
      <c r="L15674" s="10">
        <v>20</v>
      </c>
      <c r="M15674" s="10">
        <f t="shared" si="165"/>
        <v>1000</v>
      </c>
      <c r="N15674" s="10">
        <v>0</v>
      </c>
      <c r="O15674" s="10">
        <v>0</v>
      </c>
      <c r="P15674" s="10">
        <v>0</v>
      </c>
      <c r="Q15674" s="10">
        <v>0</v>
      </c>
      <c r="R15674" s="10">
        <v>0</v>
      </c>
      <c r="S15674" s="10">
        <v>0</v>
      </c>
      <c r="T15674" s="10">
        <v>0</v>
      </c>
      <c r="U15674" s="10">
        <v>0</v>
      </c>
      <c r="V15674" s="10">
        <v>0</v>
      </c>
      <c r="W15674" s="10"/>
    </row>
    <row r="15675" spans="1:23" x14ac:dyDescent="0.25">
      <c r="A15675">
        <v>2019</v>
      </c>
      <c r="B15675" s="10" t="s">
        <v>676</v>
      </c>
      <c r="C15675" s="10">
        <v>7</v>
      </c>
      <c r="D15675" s="10" t="s">
        <v>957</v>
      </c>
      <c r="E15675" s="10">
        <v>5</v>
      </c>
      <c r="F15675" s="10">
        <v>10.3</v>
      </c>
      <c r="G15675" s="10">
        <v>20</v>
      </c>
      <c r="H15675" s="10">
        <v>0</v>
      </c>
      <c r="I15675" s="10" t="s">
        <v>799</v>
      </c>
      <c r="J15675" s="10">
        <v>30</v>
      </c>
      <c r="K15675" s="10">
        <v>95</v>
      </c>
      <c r="L15675" s="10">
        <v>35</v>
      </c>
      <c r="M15675" s="10">
        <f t="shared" si="165"/>
        <v>99750</v>
      </c>
      <c r="N15675" s="10">
        <v>0</v>
      </c>
      <c r="O15675" s="10">
        <v>0</v>
      </c>
      <c r="P15675" s="10">
        <v>40</v>
      </c>
      <c r="Q15675" s="10">
        <v>0</v>
      </c>
      <c r="R15675" s="10">
        <v>0</v>
      </c>
      <c r="S15675" s="10">
        <v>0</v>
      </c>
      <c r="T15675" s="10">
        <v>0</v>
      </c>
      <c r="U15675" s="10">
        <v>0</v>
      </c>
      <c r="V15675" s="10">
        <v>0</v>
      </c>
      <c r="W15675" s="10"/>
    </row>
    <row r="15676" spans="1:23" x14ac:dyDescent="0.25">
      <c r="A15676">
        <v>2019</v>
      </c>
      <c r="B15676" s="10" t="s">
        <v>676</v>
      </c>
      <c r="C15676" s="10">
        <v>8</v>
      </c>
      <c r="D15676" s="10" t="s">
        <v>957</v>
      </c>
      <c r="E15676" s="10">
        <v>5</v>
      </c>
      <c r="F15676" s="10">
        <v>10.3</v>
      </c>
      <c r="G15676" s="10">
        <v>10</v>
      </c>
      <c r="H15676" s="10">
        <v>0</v>
      </c>
      <c r="I15676" s="10" t="s">
        <v>816</v>
      </c>
      <c r="J15676" s="10">
        <v>10</v>
      </c>
      <c r="K15676" s="10">
        <v>10</v>
      </c>
      <c r="L15676" s="10">
        <v>10</v>
      </c>
      <c r="M15676" s="10">
        <f t="shared" si="165"/>
        <v>1000</v>
      </c>
      <c r="N15676" s="10">
        <v>0</v>
      </c>
      <c r="O15676" s="10">
        <v>0</v>
      </c>
      <c r="P15676" s="10">
        <v>50</v>
      </c>
      <c r="Q15676" s="10" t="s">
        <v>156</v>
      </c>
      <c r="R15676" s="10">
        <v>0</v>
      </c>
      <c r="S15676" s="10">
        <v>0</v>
      </c>
      <c r="T15676" s="10">
        <v>0</v>
      </c>
      <c r="U15676" s="10">
        <v>0</v>
      </c>
      <c r="V15676" s="10">
        <v>0</v>
      </c>
      <c r="W15676" s="10"/>
    </row>
    <row r="15677" spans="1:23" x14ac:dyDescent="0.25">
      <c r="A15677">
        <v>2019</v>
      </c>
      <c r="B15677" s="10" t="s">
        <v>676</v>
      </c>
      <c r="C15677" s="10">
        <v>9</v>
      </c>
      <c r="D15677" s="10" t="s">
        <v>957</v>
      </c>
      <c r="E15677" s="10">
        <v>5</v>
      </c>
      <c r="F15677" s="10">
        <v>10.3</v>
      </c>
      <c r="G15677" s="10">
        <v>5</v>
      </c>
      <c r="H15677" s="10">
        <v>0</v>
      </c>
      <c r="I15677" s="10" t="s">
        <v>799</v>
      </c>
      <c r="J15677" s="10">
        <v>45</v>
      </c>
      <c r="K15677" s="10">
        <v>30</v>
      </c>
      <c r="L15677" s="10">
        <v>25</v>
      </c>
      <c r="M15677" s="10">
        <f t="shared" si="165"/>
        <v>33750</v>
      </c>
      <c r="N15677" s="10">
        <v>0</v>
      </c>
      <c r="O15677" s="10">
        <v>0</v>
      </c>
      <c r="P15677" s="10">
        <v>50</v>
      </c>
      <c r="Q15677" s="10">
        <v>0</v>
      </c>
      <c r="R15677" s="10">
        <v>0</v>
      </c>
      <c r="S15677" s="10">
        <v>0</v>
      </c>
      <c r="T15677" s="10">
        <v>0</v>
      </c>
      <c r="U15677" s="10">
        <v>0</v>
      </c>
      <c r="V15677" s="10">
        <v>0</v>
      </c>
      <c r="W15677" s="10"/>
    </row>
    <row r="15678" spans="1:23" x14ac:dyDescent="0.25">
      <c r="A15678">
        <v>2019</v>
      </c>
      <c r="B15678" s="10" t="s">
        <v>676</v>
      </c>
      <c r="C15678" s="10">
        <v>1</v>
      </c>
      <c r="D15678" s="10" t="s">
        <v>957</v>
      </c>
      <c r="E15678" s="10">
        <v>6</v>
      </c>
      <c r="F15678" s="10">
        <v>9.8000000000000007</v>
      </c>
      <c r="G15678" s="10">
        <v>16</v>
      </c>
      <c r="H15678" s="10">
        <v>0</v>
      </c>
      <c r="I15678" s="10" t="s">
        <v>803</v>
      </c>
      <c r="J15678" s="10">
        <v>20</v>
      </c>
      <c r="K15678" s="10">
        <v>15</v>
      </c>
      <c r="L15678" s="10">
        <v>15</v>
      </c>
      <c r="M15678" s="10">
        <f t="shared" si="165"/>
        <v>4500</v>
      </c>
      <c r="N15678" s="10">
        <v>0</v>
      </c>
      <c r="O15678" s="10">
        <v>0</v>
      </c>
      <c r="P15678" s="10">
        <v>0</v>
      </c>
      <c r="Q15678" s="10">
        <v>0</v>
      </c>
      <c r="R15678" s="10">
        <v>0</v>
      </c>
      <c r="S15678" s="10">
        <v>0</v>
      </c>
      <c r="T15678" s="10">
        <v>0</v>
      </c>
      <c r="U15678" s="10">
        <v>0</v>
      </c>
      <c r="V15678" s="10">
        <v>0</v>
      </c>
      <c r="W15678" s="10"/>
    </row>
    <row r="15679" spans="1:23" x14ac:dyDescent="0.25">
      <c r="A15679">
        <v>2019</v>
      </c>
      <c r="B15679" s="10" t="s">
        <v>676</v>
      </c>
      <c r="C15679" s="10">
        <v>2</v>
      </c>
      <c r="D15679" s="10" t="s">
        <v>957</v>
      </c>
      <c r="E15679" s="10">
        <v>6</v>
      </c>
      <c r="F15679" s="10">
        <v>9.8000000000000007</v>
      </c>
      <c r="G15679" s="10">
        <v>25</v>
      </c>
      <c r="H15679" s="10">
        <v>0</v>
      </c>
      <c r="I15679" s="10" t="s">
        <v>800</v>
      </c>
      <c r="J15679" s="10">
        <v>30</v>
      </c>
      <c r="K15679" s="10">
        <v>5</v>
      </c>
      <c r="L15679" s="10">
        <v>10</v>
      </c>
      <c r="M15679" s="10">
        <f t="shared" si="165"/>
        <v>1500</v>
      </c>
      <c r="N15679" s="10">
        <v>0</v>
      </c>
      <c r="O15679" s="10">
        <v>0</v>
      </c>
      <c r="P15679" s="10">
        <v>0</v>
      </c>
      <c r="Q15679" s="10" t="s">
        <v>156</v>
      </c>
      <c r="R15679" s="10">
        <v>0</v>
      </c>
      <c r="S15679" s="10">
        <v>0</v>
      </c>
      <c r="T15679" s="10">
        <v>0</v>
      </c>
      <c r="U15679" s="10">
        <v>0</v>
      </c>
      <c r="V15679" s="10">
        <v>0</v>
      </c>
      <c r="W15679" s="10"/>
    </row>
    <row r="15680" spans="1:23" x14ac:dyDescent="0.25">
      <c r="A15680">
        <v>2019</v>
      </c>
      <c r="B15680" s="10" t="s">
        <v>676</v>
      </c>
      <c r="C15680" s="10">
        <v>3</v>
      </c>
      <c r="D15680" s="10" t="s">
        <v>957</v>
      </c>
      <c r="E15680" s="10">
        <v>6</v>
      </c>
      <c r="F15680" s="10">
        <v>9.8000000000000007</v>
      </c>
      <c r="G15680" s="10">
        <v>10</v>
      </c>
      <c r="H15680" s="10">
        <v>0</v>
      </c>
      <c r="I15680" s="10" t="s">
        <v>799</v>
      </c>
      <c r="J15680" s="10">
        <v>10</v>
      </c>
      <c r="K15680" s="10">
        <v>12</v>
      </c>
      <c r="L15680" s="10">
        <v>18</v>
      </c>
      <c r="M15680" s="10">
        <f t="shared" si="165"/>
        <v>2160</v>
      </c>
      <c r="N15680" s="10">
        <v>0</v>
      </c>
      <c r="O15680" s="10">
        <v>0</v>
      </c>
      <c r="P15680" s="10">
        <v>0</v>
      </c>
      <c r="Q15680" s="10" t="s">
        <v>156</v>
      </c>
      <c r="R15680" s="10">
        <v>0</v>
      </c>
      <c r="S15680" s="10">
        <v>0</v>
      </c>
      <c r="T15680" s="10">
        <v>0</v>
      </c>
      <c r="U15680" s="10">
        <v>0</v>
      </c>
      <c r="V15680" s="10">
        <v>0</v>
      </c>
      <c r="W15680" s="10"/>
    </row>
    <row r="15681" spans="1:23" x14ac:dyDescent="0.25">
      <c r="A15681">
        <v>2019</v>
      </c>
      <c r="B15681" s="10" t="s">
        <v>676</v>
      </c>
      <c r="C15681" s="10">
        <v>4</v>
      </c>
      <c r="D15681" s="10" t="s">
        <v>957</v>
      </c>
      <c r="E15681" s="10">
        <v>6</v>
      </c>
      <c r="F15681" s="10">
        <v>9.8000000000000007</v>
      </c>
      <c r="G15681" s="10">
        <v>5</v>
      </c>
      <c r="H15681" s="10">
        <v>0</v>
      </c>
      <c r="I15681" s="10" t="s">
        <v>800</v>
      </c>
      <c r="J15681" s="10">
        <v>10</v>
      </c>
      <c r="K15681" s="10">
        <v>10</v>
      </c>
      <c r="L15681" s="10">
        <v>2</v>
      </c>
      <c r="M15681" s="10">
        <f t="shared" si="165"/>
        <v>200</v>
      </c>
      <c r="N15681" s="10">
        <v>0</v>
      </c>
      <c r="O15681" s="10">
        <v>0</v>
      </c>
      <c r="P15681" s="10">
        <v>0</v>
      </c>
      <c r="Q15681" s="10">
        <v>0</v>
      </c>
      <c r="R15681" s="10">
        <v>0</v>
      </c>
      <c r="S15681" s="10">
        <v>0</v>
      </c>
      <c r="T15681" s="10">
        <v>5</v>
      </c>
      <c r="U15681" s="10">
        <v>0</v>
      </c>
      <c r="V15681" s="10">
        <v>0</v>
      </c>
      <c r="W15681" s="35"/>
    </row>
    <row r="15682" spans="1:23" x14ac:dyDescent="0.25">
      <c r="A15682">
        <v>2019</v>
      </c>
      <c r="B15682" s="10" t="s">
        <v>676</v>
      </c>
      <c r="C15682" s="10">
        <v>5</v>
      </c>
      <c r="D15682" s="10" t="s">
        <v>957</v>
      </c>
      <c r="E15682" s="10">
        <v>6</v>
      </c>
      <c r="F15682" s="10">
        <v>9.8000000000000007</v>
      </c>
      <c r="G15682" s="10">
        <v>35</v>
      </c>
      <c r="H15682" s="10">
        <v>0</v>
      </c>
      <c r="I15682" s="10" t="s">
        <v>826</v>
      </c>
      <c r="J15682" s="10">
        <v>72</v>
      </c>
      <c r="K15682" s="10">
        <v>62</v>
      </c>
      <c r="L15682" s="10">
        <v>35</v>
      </c>
      <c r="M15682" s="10">
        <f t="shared" si="165"/>
        <v>156240</v>
      </c>
      <c r="N15682" s="10">
        <v>0</v>
      </c>
      <c r="O15682" s="10">
        <v>0</v>
      </c>
      <c r="P15682" s="10">
        <v>50</v>
      </c>
      <c r="Q15682" s="10" t="s">
        <v>958</v>
      </c>
      <c r="R15682" s="10">
        <v>0</v>
      </c>
      <c r="S15682" s="10">
        <v>0</v>
      </c>
      <c r="T15682" s="10">
        <v>0</v>
      </c>
      <c r="U15682" s="10">
        <v>0</v>
      </c>
      <c r="V15682" s="10">
        <v>0</v>
      </c>
      <c r="W15682" s="10"/>
    </row>
    <row r="15683" spans="1:23" x14ac:dyDescent="0.25">
      <c r="A15683">
        <v>2019</v>
      </c>
      <c r="B15683" s="10" t="s">
        <v>676</v>
      </c>
      <c r="C15683" s="10">
        <v>6</v>
      </c>
      <c r="D15683" s="10" t="s">
        <v>957</v>
      </c>
      <c r="E15683" s="10">
        <v>6</v>
      </c>
      <c r="F15683" s="10">
        <v>9.8000000000000007</v>
      </c>
      <c r="G15683" s="10">
        <v>20</v>
      </c>
      <c r="H15683" s="10">
        <v>0</v>
      </c>
      <c r="I15683" s="10" t="s">
        <v>799</v>
      </c>
      <c r="J15683" s="10">
        <v>35</v>
      </c>
      <c r="K15683" s="10">
        <v>40</v>
      </c>
      <c r="L15683" s="10">
        <v>30</v>
      </c>
      <c r="M15683" s="10">
        <f t="shared" si="165"/>
        <v>42000</v>
      </c>
      <c r="N15683" s="10">
        <v>5</v>
      </c>
      <c r="O15683" s="10">
        <v>5</v>
      </c>
      <c r="P15683" s="10">
        <v>50</v>
      </c>
      <c r="Q15683" s="10" t="s">
        <v>156</v>
      </c>
      <c r="R15683" s="10" t="s">
        <v>48</v>
      </c>
      <c r="S15683" s="10">
        <v>0</v>
      </c>
      <c r="T15683" s="10">
        <v>0</v>
      </c>
      <c r="U15683" s="10">
        <v>0</v>
      </c>
      <c r="V15683" s="10">
        <v>0</v>
      </c>
      <c r="W15683" s="10"/>
    </row>
    <row r="15684" spans="1:23" x14ac:dyDescent="0.25">
      <c r="A15684">
        <v>2019</v>
      </c>
      <c r="B15684" s="10" t="s">
        <v>676</v>
      </c>
      <c r="C15684" s="10">
        <v>7</v>
      </c>
      <c r="D15684" s="10" t="s">
        <v>957</v>
      </c>
      <c r="E15684" s="10">
        <v>6</v>
      </c>
      <c r="F15684" s="10">
        <v>9.8000000000000007</v>
      </c>
      <c r="G15684" s="10">
        <v>4</v>
      </c>
      <c r="H15684" s="10">
        <v>0</v>
      </c>
      <c r="I15684" s="10" t="s">
        <v>818</v>
      </c>
      <c r="J15684" s="10">
        <v>15</v>
      </c>
      <c r="K15684" s="10">
        <v>15</v>
      </c>
      <c r="L15684" s="10">
        <v>5</v>
      </c>
      <c r="M15684" s="10">
        <f t="shared" si="165"/>
        <v>1125</v>
      </c>
      <c r="N15684" s="10">
        <v>0</v>
      </c>
      <c r="O15684" s="10">
        <v>0</v>
      </c>
      <c r="P15684" s="10">
        <v>0</v>
      </c>
      <c r="Q15684" s="10">
        <v>0</v>
      </c>
      <c r="R15684" s="10">
        <v>0</v>
      </c>
      <c r="S15684" s="10">
        <v>100</v>
      </c>
      <c r="T15684" s="10">
        <v>0</v>
      </c>
      <c r="U15684" s="10">
        <v>0</v>
      </c>
      <c r="V15684" s="10">
        <v>0</v>
      </c>
      <c r="W15684" s="10"/>
    </row>
    <row r="15685" spans="1:23" x14ac:dyDescent="0.25">
      <c r="A15685">
        <v>2019</v>
      </c>
      <c r="B15685" s="10" t="s">
        <v>676</v>
      </c>
      <c r="C15685" s="10">
        <v>8</v>
      </c>
      <c r="D15685" s="10" t="s">
        <v>957</v>
      </c>
      <c r="E15685" s="10">
        <v>6</v>
      </c>
      <c r="F15685" s="10">
        <v>9.8000000000000007</v>
      </c>
      <c r="G15685" s="10">
        <v>25</v>
      </c>
      <c r="H15685" s="10">
        <v>0</v>
      </c>
      <c r="I15685" s="10" t="s">
        <v>807</v>
      </c>
      <c r="J15685" s="10">
        <v>35</v>
      </c>
      <c r="K15685" s="10">
        <v>30</v>
      </c>
      <c r="L15685" s="10">
        <v>30</v>
      </c>
      <c r="M15685" s="10">
        <f t="shared" si="165"/>
        <v>31500</v>
      </c>
      <c r="N15685" s="10">
        <v>0</v>
      </c>
      <c r="O15685" s="10">
        <v>0</v>
      </c>
      <c r="P15685" s="10">
        <v>0</v>
      </c>
      <c r="Q15685" s="10">
        <v>0</v>
      </c>
      <c r="R15685" s="10">
        <v>0</v>
      </c>
      <c r="S15685" s="10">
        <v>100</v>
      </c>
      <c r="T15685" s="10">
        <v>0</v>
      </c>
      <c r="U15685" s="10">
        <v>0</v>
      </c>
      <c r="V15685" s="10">
        <v>0</v>
      </c>
      <c r="W15685" s="10"/>
    </row>
    <row r="15686" spans="1:23" x14ac:dyDescent="0.25">
      <c r="A15686">
        <v>2019</v>
      </c>
      <c r="B15686" s="10" t="s">
        <v>676</v>
      </c>
      <c r="C15686" s="10">
        <v>9</v>
      </c>
      <c r="D15686" s="10" t="s">
        <v>957</v>
      </c>
      <c r="E15686" s="10">
        <v>6</v>
      </c>
      <c r="F15686" s="10">
        <v>9.8000000000000007</v>
      </c>
      <c r="G15686" s="10">
        <v>3</v>
      </c>
      <c r="H15686" s="10">
        <v>0</v>
      </c>
      <c r="I15686" s="10" t="s">
        <v>803</v>
      </c>
      <c r="J15686" s="10">
        <v>15</v>
      </c>
      <c r="K15686" s="10">
        <v>12</v>
      </c>
      <c r="L15686" s="10">
        <v>8</v>
      </c>
      <c r="M15686" s="10">
        <f t="shared" si="165"/>
        <v>1440</v>
      </c>
      <c r="N15686" s="10">
        <v>0</v>
      </c>
      <c r="O15686" s="10">
        <v>0</v>
      </c>
      <c r="P15686" s="10">
        <v>0</v>
      </c>
      <c r="Q15686" s="10">
        <v>0</v>
      </c>
      <c r="R15686" s="10">
        <v>0</v>
      </c>
      <c r="S15686" s="10">
        <v>100</v>
      </c>
      <c r="T15686" s="10">
        <v>0</v>
      </c>
      <c r="U15686" s="10">
        <v>0</v>
      </c>
      <c r="V15686" s="10">
        <v>0</v>
      </c>
      <c r="W15686" s="10"/>
    </row>
    <row r="15687" spans="1:23" x14ac:dyDescent="0.25">
      <c r="A15687">
        <v>2019</v>
      </c>
      <c r="B15687" s="10" t="s">
        <v>676</v>
      </c>
      <c r="C15687" s="10">
        <v>10</v>
      </c>
      <c r="D15687" s="10" t="s">
        <v>957</v>
      </c>
      <c r="E15687" s="10">
        <v>6</v>
      </c>
      <c r="F15687" s="10">
        <v>9.8000000000000007</v>
      </c>
      <c r="G15687" s="10">
        <v>18</v>
      </c>
      <c r="H15687" s="10">
        <v>0</v>
      </c>
      <c r="I15687" s="10" t="s">
        <v>799</v>
      </c>
      <c r="J15687" s="10">
        <v>15</v>
      </c>
      <c r="K15687" s="10">
        <v>20</v>
      </c>
      <c r="L15687" s="10">
        <v>15</v>
      </c>
      <c r="M15687" s="10">
        <f t="shared" si="165"/>
        <v>4500</v>
      </c>
      <c r="N15687" s="10">
        <v>0</v>
      </c>
      <c r="O15687" s="10">
        <v>0</v>
      </c>
      <c r="P15687" s="10">
        <v>0</v>
      </c>
      <c r="Q15687" s="10">
        <v>0</v>
      </c>
      <c r="R15687" s="10">
        <v>0</v>
      </c>
      <c r="S15687" s="10">
        <v>0</v>
      </c>
      <c r="T15687" s="10">
        <v>5</v>
      </c>
      <c r="U15687" s="10">
        <v>0</v>
      </c>
      <c r="V15687" s="10">
        <v>0</v>
      </c>
      <c r="W15687" s="10"/>
    </row>
    <row r="15688" spans="1:23" x14ac:dyDescent="0.25">
      <c r="A15688">
        <v>2019</v>
      </c>
      <c r="B15688" s="10" t="s">
        <v>676</v>
      </c>
      <c r="C15688" s="10">
        <v>11</v>
      </c>
      <c r="D15688" s="10" t="s">
        <v>957</v>
      </c>
      <c r="E15688" s="10">
        <v>6</v>
      </c>
      <c r="F15688" s="10">
        <v>9.8000000000000007</v>
      </c>
      <c r="G15688" s="10">
        <v>3</v>
      </c>
      <c r="H15688" s="10">
        <v>0</v>
      </c>
      <c r="I15688" s="10" t="s">
        <v>866</v>
      </c>
      <c r="J15688" s="10">
        <v>1</v>
      </c>
      <c r="K15688" s="10">
        <v>10</v>
      </c>
      <c r="L15688" s="10">
        <v>20</v>
      </c>
      <c r="M15688" s="10">
        <f t="shared" si="165"/>
        <v>200</v>
      </c>
      <c r="N15688" s="10">
        <v>0</v>
      </c>
      <c r="O15688" s="10">
        <v>0</v>
      </c>
      <c r="P15688" s="10">
        <v>0</v>
      </c>
      <c r="Q15688" s="10">
        <v>0</v>
      </c>
      <c r="R15688" s="10">
        <v>0</v>
      </c>
      <c r="S15688" s="10">
        <v>0</v>
      </c>
      <c r="T15688" s="10">
        <v>0</v>
      </c>
      <c r="U15688" s="10">
        <v>0</v>
      </c>
      <c r="V15688" s="10">
        <v>0</v>
      </c>
      <c r="W15688" s="10"/>
    </row>
    <row r="15689" spans="1:23" x14ac:dyDescent="0.25">
      <c r="A15689">
        <v>2019</v>
      </c>
      <c r="B15689" s="10" t="s">
        <v>676</v>
      </c>
      <c r="C15689" s="10">
        <v>1</v>
      </c>
      <c r="D15689" s="10" t="s">
        <v>957</v>
      </c>
      <c r="E15689" s="10">
        <v>7</v>
      </c>
      <c r="F15689" s="10">
        <v>9.5</v>
      </c>
      <c r="G15689" s="10">
        <v>25</v>
      </c>
      <c r="H15689" s="10">
        <v>20</v>
      </c>
      <c r="I15689" s="10" t="s">
        <v>806</v>
      </c>
      <c r="J15689" s="10">
        <v>42</v>
      </c>
      <c r="K15689" s="10">
        <v>35</v>
      </c>
      <c r="L15689" s="10">
        <v>35</v>
      </c>
      <c r="M15689" s="10">
        <f t="shared" si="165"/>
        <v>51450</v>
      </c>
      <c r="N15689" s="10">
        <v>10</v>
      </c>
      <c r="O15689" s="10">
        <v>0</v>
      </c>
      <c r="P15689" s="10">
        <v>30</v>
      </c>
      <c r="Q15689" s="10">
        <v>0</v>
      </c>
      <c r="R15689" s="10">
        <v>0</v>
      </c>
      <c r="S15689" s="10">
        <v>0</v>
      </c>
      <c r="T15689" s="10">
        <v>0</v>
      </c>
      <c r="U15689" s="10">
        <v>0</v>
      </c>
      <c r="V15689" s="10">
        <v>0</v>
      </c>
      <c r="W15689" s="10"/>
    </row>
    <row r="15690" spans="1:23" x14ac:dyDescent="0.25">
      <c r="A15690">
        <v>2019</v>
      </c>
      <c r="B15690" s="10" t="s">
        <v>676</v>
      </c>
      <c r="C15690" s="10">
        <v>2</v>
      </c>
      <c r="D15690" s="10" t="s">
        <v>957</v>
      </c>
      <c r="E15690" s="10">
        <v>7</v>
      </c>
      <c r="F15690" s="10">
        <v>9.5</v>
      </c>
      <c r="G15690" s="10">
        <v>5</v>
      </c>
      <c r="H15690" s="10">
        <v>40</v>
      </c>
      <c r="I15690" s="10" t="s">
        <v>799</v>
      </c>
      <c r="J15690" s="10">
        <v>8</v>
      </c>
      <c r="K15690" s="10">
        <v>5</v>
      </c>
      <c r="L15690" s="10">
        <v>8</v>
      </c>
      <c r="M15690" s="10">
        <f t="shared" si="165"/>
        <v>320</v>
      </c>
      <c r="N15690" s="10">
        <v>0</v>
      </c>
      <c r="O15690" s="10">
        <v>0</v>
      </c>
      <c r="P15690" s="10">
        <v>0</v>
      </c>
      <c r="Q15690" s="10">
        <v>0</v>
      </c>
      <c r="R15690" s="10">
        <v>0</v>
      </c>
      <c r="S15690" s="10" t="s">
        <v>31</v>
      </c>
      <c r="T15690" s="10">
        <v>0</v>
      </c>
      <c r="U15690" s="10">
        <v>0</v>
      </c>
      <c r="V15690" s="10">
        <v>0</v>
      </c>
      <c r="W15690" s="10"/>
    </row>
    <row r="15691" spans="1:23" x14ac:dyDescent="0.25">
      <c r="A15691">
        <v>2019</v>
      </c>
      <c r="B15691" s="10" t="s">
        <v>676</v>
      </c>
      <c r="C15691" s="10">
        <v>3</v>
      </c>
      <c r="D15691" s="10" t="s">
        <v>957</v>
      </c>
      <c r="E15691" s="10">
        <v>7</v>
      </c>
      <c r="F15691" s="10">
        <v>9.5</v>
      </c>
      <c r="G15691" s="10">
        <v>7</v>
      </c>
      <c r="H15691" s="10">
        <v>50</v>
      </c>
      <c r="I15691" s="10" t="s">
        <v>799</v>
      </c>
      <c r="J15691" s="10">
        <v>25</v>
      </c>
      <c r="K15691" s="10">
        <v>8</v>
      </c>
      <c r="L15691" s="10">
        <v>30</v>
      </c>
      <c r="M15691" s="10">
        <f t="shared" si="165"/>
        <v>6000</v>
      </c>
      <c r="N15691" s="10">
        <v>0</v>
      </c>
      <c r="O15691" s="10">
        <v>0</v>
      </c>
      <c r="P15691" s="10">
        <v>10</v>
      </c>
      <c r="Q15691" s="10" t="s">
        <v>959</v>
      </c>
      <c r="R15691" s="10">
        <v>0</v>
      </c>
      <c r="S15691" s="10" t="s">
        <v>31</v>
      </c>
      <c r="T15691" s="10">
        <v>0</v>
      </c>
      <c r="U15691" s="10">
        <v>0</v>
      </c>
      <c r="V15691" s="10">
        <v>0</v>
      </c>
      <c r="W15691" s="10"/>
    </row>
    <row r="15692" spans="1:23" x14ac:dyDescent="0.25">
      <c r="A15692">
        <v>2019</v>
      </c>
      <c r="B15692" s="10" t="s">
        <v>676</v>
      </c>
      <c r="C15692" s="10">
        <v>4</v>
      </c>
      <c r="D15692" s="10" t="s">
        <v>957</v>
      </c>
      <c r="E15692" s="10">
        <v>7</v>
      </c>
      <c r="F15692" s="10">
        <v>9.5</v>
      </c>
      <c r="G15692" s="10">
        <v>17</v>
      </c>
      <c r="H15692" s="10">
        <v>30</v>
      </c>
      <c r="I15692" s="10" t="s">
        <v>846</v>
      </c>
      <c r="J15692" s="10">
        <v>15</v>
      </c>
      <c r="K15692" s="10">
        <v>20</v>
      </c>
      <c r="L15692" s="10">
        <v>30</v>
      </c>
      <c r="M15692" s="10">
        <f t="shared" si="165"/>
        <v>9000</v>
      </c>
      <c r="N15692" s="10">
        <v>0</v>
      </c>
      <c r="O15692" s="10">
        <v>0</v>
      </c>
      <c r="P15692" s="10">
        <v>0</v>
      </c>
      <c r="Q15692" s="10">
        <v>0</v>
      </c>
      <c r="R15692" s="10">
        <v>0</v>
      </c>
      <c r="S15692" s="10">
        <v>0</v>
      </c>
      <c r="T15692" s="10">
        <v>0</v>
      </c>
      <c r="U15692" s="10">
        <v>0</v>
      </c>
      <c r="V15692" s="10">
        <v>0</v>
      </c>
      <c r="W15692" s="10"/>
    </row>
    <row r="15693" spans="1:23" x14ac:dyDescent="0.25">
      <c r="A15693">
        <v>2019</v>
      </c>
      <c r="B15693" s="10" t="s">
        <v>676</v>
      </c>
      <c r="C15693" s="10">
        <v>5</v>
      </c>
      <c r="D15693" s="10" t="s">
        <v>957</v>
      </c>
      <c r="E15693" s="10">
        <v>7</v>
      </c>
      <c r="F15693" s="10">
        <v>9.5</v>
      </c>
      <c r="G15693" s="10">
        <v>5</v>
      </c>
      <c r="H15693" s="10">
        <v>0</v>
      </c>
      <c r="I15693" s="10" t="s">
        <v>806</v>
      </c>
      <c r="J15693" s="10">
        <v>8</v>
      </c>
      <c r="K15693" s="10">
        <v>5</v>
      </c>
      <c r="L15693" s="10">
        <v>5</v>
      </c>
      <c r="M15693" s="10">
        <f t="shared" si="165"/>
        <v>200</v>
      </c>
      <c r="N15693" s="10">
        <v>0</v>
      </c>
      <c r="O15693" s="10">
        <v>0</v>
      </c>
      <c r="P15693" s="10">
        <v>0</v>
      </c>
      <c r="Q15693" s="10">
        <v>0</v>
      </c>
      <c r="R15693" s="10">
        <v>0</v>
      </c>
      <c r="S15693" s="10">
        <v>0</v>
      </c>
      <c r="T15693" s="10">
        <v>0</v>
      </c>
      <c r="U15693" s="10">
        <v>0</v>
      </c>
      <c r="V15693" s="10">
        <v>0</v>
      </c>
      <c r="W15693" s="10"/>
    </row>
    <row r="15694" spans="1:23" x14ac:dyDescent="0.25">
      <c r="A15694">
        <v>2019</v>
      </c>
      <c r="B15694" s="10" t="s">
        <v>676</v>
      </c>
      <c r="C15694" s="10">
        <v>6</v>
      </c>
      <c r="D15694" s="10" t="s">
        <v>957</v>
      </c>
      <c r="E15694" s="10">
        <v>7</v>
      </c>
      <c r="F15694" s="10">
        <v>9.5</v>
      </c>
      <c r="G15694" s="10">
        <v>20</v>
      </c>
      <c r="H15694" s="10">
        <v>0</v>
      </c>
      <c r="I15694" s="10" t="s">
        <v>803</v>
      </c>
      <c r="J15694" s="10">
        <v>10</v>
      </c>
      <c r="K15694" s="10">
        <v>25</v>
      </c>
      <c r="L15694" s="10">
        <v>15</v>
      </c>
      <c r="M15694" s="10">
        <f t="shared" si="165"/>
        <v>3750</v>
      </c>
      <c r="N15694" s="10">
        <v>0</v>
      </c>
      <c r="O15694" s="10">
        <v>0</v>
      </c>
      <c r="P15694" s="10">
        <v>0</v>
      </c>
      <c r="Q15694" s="10">
        <v>0</v>
      </c>
      <c r="R15694" s="10">
        <v>0</v>
      </c>
      <c r="S15694" s="10">
        <v>0</v>
      </c>
      <c r="T15694" s="10">
        <v>0</v>
      </c>
      <c r="U15694" s="10">
        <v>0</v>
      </c>
      <c r="V15694" s="10">
        <v>0</v>
      </c>
      <c r="W15694" s="10"/>
    </row>
    <row r="15695" spans="1:23" x14ac:dyDescent="0.25">
      <c r="A15695">
        <v>2019</v>
      </c>
      <c r="B15695" s="10" t="s">
        <v>676</v>
      </c>
      <c r="C15695" s="10">
        <v>7</v>
      </c>
      <c r="D15695" s="10" t="s">
        <v>957</v>
      </c>
      <c r="E15695" s="10">
        <v>7</v>
      </c>
      <c r="F15695" s="10">
        <v>9.5</v>
      </c>
      <c r="G15695" s="10">
        <v>10</v>
      </c>
      <c r="H15695" s="10">
        <v>0</v>
      </c>
      <c r="I15695" s="10" t="s">
        <v>803</v>
      </c>
      <c r="J15695" s="10">
        <v>10</v>
      </c>
      <c r="K15695" s="10">
        <v>12</v>
      </c>
      <c r="L15695" s="10">
        <v>12</v>
      </c>
      <c r="M15695" s="10">
        <f t="shared" si="165"/>
        <v>1440</v>
      </c>
      <c r="N15695" s="10">
        <v>0</v>
      </c>
      <c r="O15695" s="10">
        <v>0</v>
      </c>
      <c r="P15695" s="10">
        <v>5</v>
      </c>
      <c r="Q15695" s="10">
        <v>0</v>
      </c>
      <c r="R15695" s="10">
        <v>0</v>
      </c>
      <c r="S15695" s="10">
        <v>0</v>
      </c>
      <c r="T15695" s="10">
        <v>0</v>
      </c>
      <c r="U15695" s="10">
        <v>0</v>
      </c>
      <c r="V15695" s="10">
        <v>0</v>
      </c>
      <c r="W15695" s="10"/>
    </row>
    <row r="15696" spans="1:23" x14ac:dyDescent="0.25">
      <c r="A15696">
        <v>2019</v>
      </c>
      <c r="B15696" s="10" t="s">
        <v>676</v>
      </c>
      <c r="C15696" s="10">
        <v>1</v>
      </c>
      <c r="D15696" s="10" t="s">
        <v>960</v>
      </c>
      <c r="E15696" s="10">
        <v>8</v>
      </c>
      <c r="F15696" s="10">
        <f xml:space="preserve"> (35*0.3048)</f>
        <v>10.668000000000001</v>
      </c>
      <c r="G15696" s="10">
        <v>75</v>
      </c>
      <c r="H15696" s="10">
        <v>0</v>
      </c>
      <c r="I15696" s="10" t="s">
        <v>807</v>
      </c>
      <c r="J15696" s="10">
        <v>115</v>
      </c>
      <c r="K15696" s="10">
        <v>59</v>
      </c>
      <c r="L15696" s="10">
        <v>30</v>
      </c>
      <c r="M15696" s="10">
        <f t="shared" si="165"/>
        <v>203550</v>
      </c>
      <c r="N15696" s="10">
        <v>0</v>
      </c>
      <c r="O15696" s="10">
        <v>0</v>
      </c>
      <c r="P15696" s="10">
        <v>1</v>
      </c>
      <c r="Q15696" s="10">
        <v>0</v>
      </c>
      <c r="R15696" s="10">
        <v>0</v>
      </c>
      <c r="S15696" s="10">
        <v>90</v>
      </c>
      <c r="T15696" s="10">
        <v>0</v>
      </c>
      <c r="U15696" s="10">
        <v>0</v>
      </c>
      <c r="V15696" s="10">
        <v>0</v>
      </c>
      <c r="W15696" s="10" t="s">
        <v>961</v>
      </c>
    </row>
    <row r="15697" spans="1:23" x14ac:dyDescent="0.25">
      <c r="A15697">
        <v>2019</v>
      </c>
      <c r="B15697" s="10" t="s">
        <v>676</v>
      </c>
      <c r="C15697" s="10">
        <v>2</v>
      </c>
      <c r="D15697" s="10" t="s">
        <v>960</v>
      </c>
      <c r="E15697" s="10">
        <v>8</v>
      </c>
      <c r="F15697" s="10">
        <f t="shared" ref="F15697:F15708" si="166" xml:space="preserve"> (35*0.3048)</f>
        <v>10.668000000000001</v>
      </c>
      <c r="G15697" s="10">
        <v>3</v>
      </c>
      <c r="H15697" s="10">
        <v>0</v>
      </c>
      <c r="I15697" s="10" t="s">
        <v>830</v>
      </c>
      <c r="J15697" s="10">
        <v>11</v>
      </c>
      <c r="K15697" s="10">
        <v>5</v>
      </c>
      <c r="L15697" s="10">
        <v>2</v>
      </c>
      <c r="M15697" s="10">
        <f t="shared" si="165"/>
        <v>110</v>
      </c>
      <c r="N15697" s="10">
        <v>0</v>
      </c>
      <c r="O15697" s="10">
        <v>0</v>
      </c>
      <c r="P15697" s="10">
        <v>10</v>
      </c>
      <c r="Q15697" s="10">
        <v>0</v>
      </c>
      <c r="R15697" s="10">
        <v>0</v>
      </c>
      <c r="S15697" s="10">
        <v>100</v>
      </c>
      <c r="T15697" s="10">
        <v>0</v>
      </c>
      <c r="U15697" s="10">
        <v>0</v>
      </c>
      <c r="V15697" s="10">
        <v>0</v>
      </c>
      <c r="W15697" s="10">
        <v>0</v>
      </c>
    </row>
    <row r="15698" spans="1:23" x14ac:dyDescent="0.25">
      <c r="A15698">
        <v>2019</v>
      </c>
      <c r="B15698" s="10" t="s">
        <v>676</v>
      </c>
      <c r="C15698" s="10">
        <v>3</v>
      </c>
      <c r="D15698" s="10" t="s">
        <v>960</v>
      </c>
      <c r="E15698" s="10">
        <v>8</v>
      </c>
      <c r="F15698" s="10">
        <f t="shared" si="166"/>
        <v>10.668000000000001</v>
      </c>
      <c r="G15698" s="10">
        <v>12</v>
      </c>
      <c r="H15698" s="10">
        <v>5</v>
      </c>
      <c r="I15698" s="10" t="s">
        <v>815</v>
      </c>
      <c r="J15698" s="10">
        <v>31</v>
      </c>
      <c r="K15698" s="10">
        <v>21</v>
      </c>
      <c r="L15698" s="10">
        <v>22</v>
      </c>
      <c r="M15698" s="10">
        <f t="shared" si="165"/>
        <v>14322</v>
      </c>
      <c r="N15698" s="10">
        <v>0</v>
      </c>
      <c r="O15698" s="10">
        <v>0</v>
      </c>
      <c r="P15698" s="10">
        <v>5</v>
      </c>
      <c r="Q15698" s="10">
        <v>0</v>
      </c>
      <c r="R15698" s="10">
        <v>0</v>
      </c>
      <c r="S15698" s="10">
        <v>0</v>
      </c>
      <c r="T15698" s="10">
        <v>0</v>
      </c>
      <c r="U15698" s="10">
        <v>0</v>
      </c>
      <c r="V15698" s="10">
        <v>0</v>
      </c>
      <c r="W15698" s="10" t="s">
        <v>962</v>
      </c>
    </row>
    <row r="15699" spans="1:23" x14ac:dyDescent="0.25">
      <c r="A15699">
        <v>2019</v>
      </c>
      <c r="B15699" s="10" t="s">
        <v>676</v>
      </c>
      <c r="C15699" s="10">
        <v>4</v>
      </c>
      <c r="D15699" s="10" t="s">
        <v>960</v>
      </c>
      <c r="E15699" s="10">
        <v>8</v>
      </c>
      <c r="F15699" s="10">
        <f t="shared" si="166"/>
        <v>10.668000000000001</v>
      </c>
      <c r="G15699" s="10">
        <v>16</v>
      </c>
      <c r="H15699" s="10">
        <v>12</v>
      </c>
      <c r="I15699" s="10" t="s">
        <v>803</v>
      </c>
      <c r="J15699" s="10">
        <v>26</v>
      </c>
      <c r="K15699" s="10">
        <v>18</v>
      </c>
      <c r="L15699" s="10">
        <v>20</v>
      </c>
      <c r="M15699" s="10">
        <f t="shared" si="165"/>
        <v>9360</v>
      </c>
      <c r="N15699" s="10">
        <v>0</v>
      </c>
      <c r="O15699" s="10">
        <v>0</v>
      </c>
      <c r="P15699" s="10">
        <v>0</v>
      </c>
      <c r="Q15699" s="10">
        <v>0</v>
      </c>
      <c r="R15699" s="10">
        <v>0</v>
      </c>
      <c r="S15699" s="10">
        <v>0</v>
      </c>
      <c r="T15699" s="10">
        <v>0</v>
      </c>
      <c r="U15699" s="10">
        <v>0</v>
      </c>
      <c r="V15699" s="10">
        <v>0</v>
      </c>
      <c r="W15699" s="10">
        <v>0</v>
      </c>
    </row>
    <row r="15700" spans="1:23" x14ac:dyDescent="0.25">
      <c r="A15700">
        <v>2019</v>
      </c>
      <c r="B15700" s="10" t="s">
        <v>676</v>
      </c>
      <c r="C15700" s="10">
        <v>5</v>
      </c>
      <c r="D15700" s="10" t="s">
        <v>960</v>
      </c>
      <c r="E15700" s="10">
        <v>8</v>
      </c>
      <c r="F15700" s="10">
        <f t="shared" si="166"/>
        <v>10.668000000000001</v>
      </c>
      <c r="G15700" s="10">
        <v>13</v>
      </c>
      <c r="H15700" s="10">
        <v>10</v>
      </c>
      <c r="I15700" s="10" t="s">
        <v>799</v>
      </c>
      <c r="J15700" s="10">
        <v>22</v>
      </c>
      <c r="K15700" s="10">
        <v>20</v>
      </c>
      <c r="L15700" s="10">
        <v>28</v>
      </c>
      <c r="M15700" s="10">
        <f t="shared" ref="M15700:M15763" si="167">J15700*K15700*L15700</f>
        <v>12320</v>
      </c>
      <c r="N15700" s="10">
        <v>0</v>
      </c>
      <c r="O15700" s="10">
        <v>0</v>
      </c>
      <c r="P15700" s="10">
        <v>15</v>
      </c>
      <c r="Q15700" s="10">
        <v>0</v>
      </c>
      <c r="R15700" s="10">
        <v>0</v>
      </c>
      <c r="S15700" s="10">
        <v>0</v>
      </c>
      <c r="T15700" s="10">
        <v>0</v>
      </c>
      <c r="U15700" s="10">
        <v>0</v>
      </c>
      <c r="V15700" s="10">
        <v>0</v>
      </c>
      <c r="W15700" s="10" t="s">
        <v>963</v>
      </c>
    </row>
    <row r="15701" spans="1:23" x14ac:dyDescent="0.25">
      <c r="A15701">
        <v>2019</v>
      </c>
      <c r="B15701" s="10" t="s">
        <v>676</v>
      </c>
      <c r="C15701" s="10">
        <v>6</v>
      </c>
      <c r="D15701" s="10" t="s">
        <v>960</v>
      </c>
      <c r="E15701" s="10">
        <v>8</v>
      </c>
      <c r="F15701" s="10">
        <f t="shared" si="166"/>
        <v>10.668000000000001</v>
      </c>
      <c r="G15701" s="10">
        <v>5</v>
      </c>
      <c r="H15701" s="10">
        <v>0</v>
      </c>
      <c r="I15701" s="10" t="s">
        <v>799</v>
      </c>
      <c r="J15701" s="10">
        <v>12</v>
      </c>
      <c r="K15701" s="10">
        <v>6</v>
      </c>
      <c r="L15701" s="10">
        <v>2</v>
      </c>
      <c r="M15701" s="10">
        <f t="shared" si="167"/>
        <v>144</v>
      </c>
      <c r="N15701" s="10">
        <v>0</v>
      </c>
      <c r="O15701" s="10">
        <v>0</v>
      </c>
      <c r="P15701" s="10">
        <v>0</v>
      </c>
      <c r="Q15701" s="10">
        <v>0</v>
      </c>
      <c r="R15701" s="10">
        <v>0</v>
      </c>
      <c r="S15701" s="10">
        <v>0</v>
      </c>
      <c r="T15701" s="10">
        <v>0</v>
      </c>
      <c r="U15701" s="10">
        <v>0</v>
      </c>
      <c r="V15701" s="10">
        <v>0</v>
      </c>
      <c r="W15701" s="10">
        <v>0</v>
      </c>
    </row>
    <row r="15702" spans="1:23" x14ac:dyDescent="0.25">
      <c r="A15702">
        <v>2019</v>
      </c>
      <c r="B15702" s="10" t="s">
        <v>676</v>
      </c>
      <c r="C15702" s="10">
        <v>7</v>
      </c>
      <c r="D15702" s="10" t="s">
        <v>960</v>
      </c>
      <c r="E15702" s="10">
        <v>8</v>
      </c>
      <c r="F15702" s="10">
        <f t="shared" si="166"/>
        <v>10.668000000000001</v>
      </c>
      <c r="G15702" s="10">
        <v>10</v>
      </c>
      <c r="H15702" s="10">
        <v>0</v>
      </c>
      <c r="I15702" s="10" t="s">
        <v>803</v>
      </c>
      <c r="J15702" s="10">
        <v>15</v>
      </c>
      <c r="K15702" s="10">
        <v>11</v>
      </c>
      <c r="L15702" s="10">
        <v>3</v>
      </c>
      <c r="M15702" s="10">
        <f t="shared" si="167"/>
        <v>495</v>
      </c>
      <c r="N15702" s="10">
        <v>0</v>
      </c>
      <c r="O15702" s="10">
        <v>0</v>
      </c>
      <c r="P15702" s="10">
        <v>5</v>
      </c>
      <c r="Q15702" s="10">
        <v>0</v>
      </c>
      <c r="R15702" s="10">
        <v>0</v>
      </c>
      <c r="S15702" s="10">
        <v>0</v>
      </c>
      <c r="T15702" s="10">
        <v>0</v>
      </c>
      <c r="U15702" s="10">
        <v>0</v>
      </c>
      <c r="V15702" s="10">
        <v>0</v>
      </c>
      <c r="W15702" s="10" t="s">
        <v>962</v>
      </c>
    </row>
    <row r="15703" spans="1:23" x14ac:dyDescent="0.25">
      <c r="A15703">
        <v>2019</v>
      </c>
      <c r="B15703" s="10" t="s">
        <v>676</v>
      </c>
      <c r="C15703" s="10">
        <v>8</v>
      </c>
      <c r="D15703" s="10" t="s">
        <v>960</v>
      </c>
      <c r="E15703" s="10">
        <v>8</v>
      </c>
      <c r="F15703" s="10">
        <f t="shared" si="166"/>
        <v>10.668000000000001</v>
      </c>
      <c r="G15703" s="10">
        <v>3</v>
      </c>
      <c r="H15703" s="10">
        <v>0</v>
      </c>
      <c r="I15703" s="10" t="s">
        <v>799</v>
      </c>
      <c r="J15703" s="10">
        <v>4</v>
      </c>
      <c r="K15703" s="10">
        <v>3</v>
      </c>
      <c r="L15703" s="10">
        <v>3</v>
      </c>
      <c r="M15703" s="10">
        <f t="shared" si="167"/>
        <v>36</v>
      </c>
      <c r="N15703" s="10">
        <v>50</v>
      </c>
      <c r="O15703" s="10">
        <v>10</v>
      </c>
      <c r="P15703" s="10">
        <v>5</v>
      </c>
      <c r="Q15703" s="10">
        <v>0</v>
      </c>
      <c r="R15703" s="10">
        <v>0</v>
      </c>
      <c r="S15703" s="10">
        <v>0</v>
      </c>
      <c r="T15703" s="10">
        <v>0</v>
      </c>
      <c r="U15703" s="10">
        <v>0</v>
      </c>
      <c r="V15703" s="10">
        <v>0</v>
      </c>
      <c r="W15703" s="10" t="s">
        <v>964</v>
      </c>
    </row>
    <row r="15704" spans="1:23" x14ac:dyDescent="0.25">
      <c r="A15704">
        <v>2019</v>
      </c>
      <c r="B15704" s="10" t="s">
        <v>676</v>
      </c>
      <c r="C15704" s="10">
        <v>9</v>
      </c>
      <c r="D15704" s="10" t="s">
        <v>960</v>
      </c>
      <c r="E15704" s="10">
        <v>8</v>
      </c>
      <c r="F15704" s="10">
        <f t="shared" si="166"/>
        <v>10.668000000000001</v>
      </c>
      <c r="G15704" s="10">
        <v>16</v>
      </c>
      <c r="H15704" s="10">
        <v>0</v>
      </c>
      <c r="I15704" s="10" t="s">
        <v>799</v>
      </c>
      <c r="J15704" s="10">
        <v>27</v>
      </c>
      <c r="K15704" s="10">
        <v>25</v>
      </c>
      <c r="L15704" s="10">
        <v>18</v>
      </c>
      <c r="M15704" s="10">
        <f t="shared" si="167"/>
        <v>12150</v>
      </c>
      <c r="N15704" s="10">
        <v>0</v>
      </c>
      <c r="O15704" s="10">
        <v>0</v>
      </c>
      <c r="P15704" s="10">
        <v>1</v>
      </c>
      <c r="Q15704" s="10">
        <v>0</v>
      </c>
      <c r="R15704" s="10">
        <v>0</v>
      </c>
      <c r="S15704" s="10">
        <v>1</v>
      </c>
      <c r="T15704" s="10">
        <v>0</v>
      </c>
      <c r="U15704" s="10">
        <v>0</v>
      </c>
      <c r="V15704" s="10">
        <v>0</v>
      </c>
      <c r="W15704" s="10">
        <v>0</v>
      </c>
    </row>
    <row r="15705" spans="1:23" x14ac:dyDescent="0.25">
      <c r="A15705">
        <v>2019</v>
      </c>
      <c r="B15705" s="10" t="s">
        <v>676</v>
      </c>
      <c r="C15705" s="10">
        <v>10</v>
      </c>
      <c r="D15705" s="10" t="s">
        <v>960</v>
      </c>
      <c r="E15705" s="10">
        <v>8</v>
      </c>
      <c r="F15705" s="10">
        <f t="shared" si="166"/>
        <v>10.668000000000001</v>
      </c>
      <c r="G15705" s="10">
        <v>3</v>
      </c>
      <c r="H15705" s="10">
        <v>0</v>
      </c>
      <c r="I15705" s="10" t="s">
        <v>806</v>
      </c>
      <c r="J15705" s="10">
        <v>6</v>
      </c>
      <c r="K15705" s="10">
        <v>3</v>
      </c>
      <c r="L15705" s="10">
        <v>5</v>
      </c>
      <c r="M15705" s="10">
        <f t="shared" si="167"/>
        <v>90</v>
      </c>
      <c r="N15705" s="10">
        <v>5</v>
      </c>
      <c r="O15705" s="10">
        <v>0</v>
      </c>
      <c r="P15705" s="10">
        <v>10</v>
      </c>
      <c r="Q15705" s="10">
        <v>0</v>
      </c>
      <c r="R15705" s="10">
        <v>0</v>
      </c>
      <c r="S15705" s="10">
        <v>0</v>
      </c>
      <c r="T15705" s="10">
        <v>0</v>
      </c>
      <c r="U15705" s="10">
        <v>0</v>
      </c>
      <c r="V15705" s="10">
        <v>0</v>
      </c>
      <c r="W15705" s="10" t="s">
        <v>965</v>
      </c>
    </row>
    <row r="15706" spans="1:23" x14ac:dyDescent="0.25">
      <c r="A15706">
        <v>2019</v>
      </c>
      <c r="B15706" s="10" t="s">
        <v>676</v>
      </c>
      <c r="C15706" s="10">
        <v>11</v>
      </c>
      <c r="D15706" s="10" t="s">
        <v>960</v>
      </c>
      <c r="E15706" s="10">
        <v>8</v>
      </c>
      <c r="F15706" s="10">
        <f t="shared" si="166"/>
        <v>10.668000000000001</v>
      </c>
      <c r="G15706" s="10">
        <v>2</v>
      </c>
      <c r="H15706" s="10">
        <v>0</v>
      </c>
      <c r="I15706" s="10" t="s">
        <v>799</v>
      </c>
      <c r="J15706" s="10">
        <v>7</v>
      </c>
      <c r="K15706" s="10">
        <v>7</v>
      </c>
      <c r="L15706" s="10">
        <v>3</v>
      </c>
      <c r="M15706" s="10">
        <f t="shared" si="167"/>
        <v>147</v>
      </c>
      <c r="N15706" s="10">
        <v>0</v>
      </c>
      <c r="O15706" s="10">
        <v>0</v>
      </c>
      <c r="P15706" s="10">
        <v>25</v>
      </c>
      <c r="Q15706" s="10">
        <v>0</v>
      </c>
      <c r="R15706" s="10">
        <v>0</v>
      </c>
      <c r="S15706" s="10">
        <v>0</v>
      </c>
      <c r="T15706" s="10">
        <v>0</v>
      </c>
      <c r="U15706" s="10">
        <v>0</v>
      </c>
      <c r="V15706" s="10">
        <v>0</v>
      </c>
      <c r="W15706" s="10">
        <v>0</v>
      </c>
    </row>
    <row r="15707" spans="1:23" x14ac:dyDescent="0.25">
      <c r="A15707">
        <v>2019</v>
      </c>
      <c r="B15707" s="10" t="s">
        <v>676</v>
      </c>
      <c r="C15707" s="10">
        <v>12</v>
      </c>
      <c r="D15707" s="10" t="s">
        <v>960</v>
      </c>
      <c r="E15707" s="10">
        <v>8</v>
      </c>
      <c r="F15707" s="10">
        <f t="shared" si="166"/>
        <v>10.668000000000001</v>
      </c>
      <c r="G15707" s="10">
        <v>0</v>
      </c>
      <c r="H15707" s="10">
        <v>0</v>
      </c>
      <c r="I15707" s="10" t="s">
        <v>803</v>
      </c>
      <c r="J15707" s="10">
        <v>52</v>
      </c>
      <c r="K15707" s="10">
        <v>41</v>
      </c>
      <c r="L15707" s="10">
        <v>36</v>
      </c>
      <c r="M15707" s="10">
        <f t="shared" si="167"/>
        <v>76752</v>
      </c>
      <c r="N15707" s="10">
        <v>0</v>
      </c>
      <c r="O15707" s="10">
        <v>0</v>
      </c>
      <c r="P15707" s="10">
        <v>100</v>
      </c>
      <c r="Q15707" s="10">
        <v>0</v>
      </c>
      <c r="R15707" s="10">
        <v>0</v>
      </c>
      <c r="S15707" s="10">
        <v>0</v>
      </c>
      <c r="T15707" s="10">
        <v>0</v>
      </c>
      <c r="U15707" s="10">
        <v>0</v>
      </c>
      <c r="V15707" s="10">
        <v>0</v>
      </c>
      <c r="W15707" s="10" t="s">
        <v>966</v>
      </c>
    </row>
    <row r="15708" spans="1:23" x14ac:dyDescent="0.25">
      <c r="A15708">
        <v>2019</v>
      </c>
      <c r="B15708" s="10" t="s">
        <v>676</v>
      </c>
      <c r="C15708" s="10">
        <v>13</v>
      </c>
      <c r="D15708" s="10" t="s">
        <v>960</v>
      </c>
      <c r="E15708" s="10">
        <v>8</v>
      </c>
      <c r="F15708" s="10">
        <f t="shared" si="166"/>
        <v>10.668000000000001</v>
      </c>
      <c r="G15708" s="10">
        <v>10</v>
      </c>
      <c r="H15708" s="10">
        <v>0</v>
      </c>
      <c r="I15708" s="10" t="s">
        <v>799</v>
      </c>
      <c r="J15708" s="10">
        <v>21</v>
      </c>
      <c r="K15708" s="10">
        <v>12</v>
      </c>
      <c r="L15708" s="10">
        <v>15</v>
      </c>
      <c r="M15708" s="10">
        <f t="shared" si="167"/>
        <v>3780</v>
      </c>
      <c r="N15708" s="10">
        <v>0</v>
      </c>
      <c r="O15708" s="10">
        <v>5</v>
      </c>
      <c r="P15708" s="10">
        <v>50</v>
      </c>
      <c r="Q15708" s="10" t="s">
        <v>156</v>
      </c>
      <c r="R15708" s="10">
        <v>0</v>
      </c>
      <c r="S15708" s="10">
        <v>0</v>
      </c>
      <c r="T15708" s="10">
        <v>0</v>
      </c>
      <c r="U15708" s="10">
        <v>0</v>
      </c>
      <c r="V15708" s="10">
        <v>0</v>
      </c>
      <c r="W15708" s="10" t="s">
        <v>967</v>
      </c>
    </row>
    <row r="15709" spans="1:23" x14ac:dyDescent="0.25">
      <c r="A15709">
        <v>2019</v>
      </c>
      <c r="B15709" s="10" t="s">
        <v>676</v>
      </c>
      <c r="C15709" s="10">
        <v>1</v>
      </c>
      <c r="D15709" s="10" t="s">
        <v>960</v>
      </c>
      <c r="E15709" s="10">
        <v>9</v>
      </c>
      <c r="F15709" s="10">
        <f xml:space="preserve"> (30*0.3048)</f>
        <v>9.1440000000000001</v>
      </c>
      <c r="G15709" s="10">
        <v>4</v>
      </c>
      <c r="H15709" s="10">
        <v>0</v>
      </c>
      <c r="I15709" s="10" t="s">
        <v>846</v>
      </c>
      <c r="J15709" s="10">
        <v>18</v>
      </c>
      <c r="K15709" s="10">
        <v>15</v>
      </c>
      <c r="L15709" s="10">
        <v>23</v>
      </c>
      <c r="M15709" s="10">
        <f t="shared" si="167"/>
        <v>6210</v>
      </c>
      <c r="N15709" s="10">
        <v>5</v>
      </c>
      <c r="O15709" s="10">
        <v>0</v>
      </c>
      <c r="P15709" s="10">
        <v>5</v>
      </c>
      <c r="Q15709" s="10">
        <v>0</v>
      </c>
      <c r="R15709" s="10">
        <v>0</v>
      </c>
      <c r="S15709" s="10">
        <v>5</v>
      </c>
      <c r="T15709" s="10">
        <v>0</v>
      </c>
      <c r="U15709" s="10">
        <v>0</v>
      </c>
      <c r="V15709" s="10">
        <v>0</v>
      </c>
      <c r="W15709" s="10" t="s">
        <v>968</v>
      </c>
    </row>
    <row r="15710" spans="1:23" x14ac:dyDescent="0.25">
      <c r="A15710">
        <v>2019</v>
      </c>
      <c r="B15710" s="10" t="s">
        <v>676</v>
      </c>
      <c r="C15710" s="10">
        <v>2</v>
      </c>
      <c r="D15710" s="10" t="s">
        <v>960</v>
      </c>
      <c r="E15710" s="10">
        <v>9</v>
      </c>
      <c r="F15710" s="10">
        <f t="shared" ref="F15710:F15721" si="168" xml:space="preserve"> (30*0.3048)</f>
        <v>9.1440000000000001</v>
      </c>
      <c r="G15710" s="10">
        <v>4</v>
      </c>
      <c r="H15710" s="10">
        <v>0</v>
      </c>
      <c r="I15710" s="10" t="s">
        <v>799</v>
      </c>
      <c r="J15710" s="10">
        <v>4</v>
      </c>
      <c r="K15710" s="10">
        <v>3</v>
      </c>
      <c r="L15710" s="10">
        <v>1</v>
      </c>
      <c r="M15710" s="10">
        <f t="shared" si="167"/>
        <v>12</v>
      </c>
      <c r="N15710" s="10">
        <v>0</v>
      </c>
      <c r="O15710" s="10">
        <v>0</v>
      </c>
      <c r="P15710" s="10">
        <v>0</v>
      </c>
      <c r="Q15710" s="10">
        <v>0</v>
      </c>
      <c r="R15710" s="10">
        <v>0</v>
      </c>
      <c r="S15710" s="10">
        <v>100</v>
      </c>
      <c r="T15710" s="10">
        <v>0</v>
      </c>
      <c r="U15710" s="10">
        <v>0</v>
      </c>
      <c r="V15710" s="10">
        <v>0</v>
      </c>
      <c r="W15710" s="10">
        <v>0</v>
      </c>
    </row>
    <row r="15711" spans="1:23" x14ac:dyDescent="0.25">
      <c r="A15711">
        <v>2019</v>
      </c>
      <c r="B15711" s="10" t="s">
        <v>676</v>
      </c>
      <c r="C15711" s="10">
        <v>3</v>
      </c>
      <c r="D15711" s="10" t="s">
        <v>960</v>
      </c>
      <c r="E15711" s="10">
        <v>9</v>
      </c>
      <c r="F15711" s="10">
        <f t="shared" si="168"/>
        <v>9.1440000000000001</v>
      </c>
      <c r="G15711" s="10">
        <v>11</v>
      </c>
      <c r="H15711" s="10">
        <v>0</v>
      </c>
      <c r="I15711" s="10" t="s">
        <v>799</v>
      </c>
      <c r="J15711" s="10">
        <v>32</v>
      </c>
      <c r="K15711" s="10">
        <v>20</v>
      </c>
      <c r="L15711" s="10">
        <v>20</v>
      </c>
      <c r="M15711" s="10">
        <f t="shared" si="167"/>
        <v>12800</v>
      </c>
      <c r="N15711" s="10">
        <v>0</v>
      </c>
      <c r="O15711" s="10">
        <v>0</v>
      </c>
      <c r="P15711" s="10">
        <v>5</v>
      </c>
      <c r="Q15711" s="10" t="s">
        <v>156</v>
      </c>
      <c r="R15711" s="10">
        <v>0</v>
      </c>
      <c r="S15711" s="10">
        <v>0</v>
      </c>
      <c r="T15711" s="10">
        <v>0</v>
      </c>
      <c r="U15711" s="10">
        <v>0</v>
      </c>
      <c r="V15711" s="10">
        <v>0</v>
      </c>
      <c r="W15711" s="10" t="s">
        <v>962</v>
      </c>
    </row>
    <row r="15712" spans="1:23" x14ac:dyDescent="0.25">
      <c r="A15712">
        <v>2019</v>
      </c>
      <c r="B15712" s="10" t="s">
        <v>676</v>
      </c>
      <c r="C15712" s="10">
        <v>4</v>
      </c>
      <c r="D15712" s="10" t="s">
        <v>960</v>
      </c>
      <c r="E15712" s="10">
        <v>9</v>
      </c>
      <c r="F15712" s="10">
        <f t="shared" si="168"/>
        <v>9.1440000000000001</v>
      </c>
      <c r="G15712" s="10">
        <v>40</v>
      </c>
      <c r="H15712" s="10">
        <v>0</v>
      </c>
      <c r="I15712" s="10" t="s">
        <v>806</v>
      </c>
      <c r="J15712" s="10">
        <v>49</v>
      </c>
      <c r="K15712" s="10">
        <v>42</v>
      </c>
      <c r="L15712" s="10">
        <v>37</v>
      </c>
      <c r="M15712" s="10">
        <f t="shared" si="167"/>
        <v>76146</v>
      </c>
      <c r="N15712" s="10">
        <v>1</v>
      </c>
      <c r="O15712" s="10">
        <v>0</v>
      </c>
      <c r="P15712" s="10">
        <v>40</v>
      </c>
      <c r="Q15712" s="10">
        <v>0</v>
      </c>
      <c r="R15712" s="10">
        <v>0</v>
      </c>
      <c r="S15712" s="10">
        <v>0</v>
      </c>
      <c r="T15712" s="10">
        <v>0</v>
      </c>
      <c r="U15712" s="10">
        <v>0</v>
      </c>
      <c r="V15712" s="10">
        <v>0</v>
      </c>
      <c r="W15712" s="10" t="s">
        <v>969</v>
      </c>
    </row>
    <row r="15713" spans="1:23" x14ac:dyDescent="0.25">
      <c r="A15713">
        <v>2019</v>
      </c>
      <c r="B15713" s="10" t="s">
        <v>676</v>
      </c>
      <c r="C15713" s="10">
        <v>5</v>
      </c>
      <c r="D15713" s="10" t="s">
        <v>960</v>
      </c>
      <c r="E15713" s="10">
        <v>9</v>
      </c>
      <c r="F15713" s="10">
        <f t="shared" si="168"/>
        <v>9.1440000000000001</v>
      </c>
      <c r="G15713" s="10">
        <v>4</v>
      </c>
      <c r="H15713" s="10">
        <v>0</v>
      </c>
      <c r="I15713" s="10" t="s">
        <v>799</v>
      </c>
      <c r="J15713" s="10">
        <v>5</v>
      </c>
      <c r="K15713" s="10">
        <v>1</v>
      </c>
      <c r="L15713" s="10">
        <v>3</v>
      </c>
      <c r="M15713" s="10">
        <f t="shared" si="167"/>
        <v>15</v>
      </c>
      <c r="N15713" s="10">
        <v>0</v>
      </c>
      <c r="O15713" s="10">
        <v>0</v>
      </c>
      <c r="P15713" s="10">
        <v>0</v>
      </c>
      <c r="Q15713" s="10">
        <v>0</v>
      </c>
      <c r="R15713" s="10">
        <v>0</v>
      </c>
      <c r="S15713" s="10">
        <v>0</v>
      </c>
      <c r="T15713" s="10">
        <v>0</v>
      </c>
      <c r="U15713" s="10">
        <v>0</v>
      </c>
      <c r="V15713" s="10">
        <v>0</v>
      </c>
      <c r="W15713" s="10">
        <v>0</v>
      </c>
    </row>
    <row r="15714" spans="1:23" x14ac:dyDescent="0.25">
      <c r="A15714">
        <v>2019</v>
      </c>
      <c r="B15714" s="10" t="s">
        <v>676</v>
      </c>
      <c r="C15714" s="10">
        <v>6</v>
      </c>
      <c r="D15714" s="10" t="s">
        <v>960</v>
      </c>
      <c r="E15714" s="10">
        <v>9</v>
      </c>
      <c r="F15714" s="10">
        <f t="shared" si="168"/>
        <v>9.1440000000000001</v>
      </c>
      <c r="G15714" s="10">
        <v>10</v>
      </c>
      <c r="H15714" s="10">
        <v>0</v>
      </c>
      <c r="I15714" s="10" t="s">
        <v>799</v>
      </c>
      <c r="J15714" s="10">
        <v>12</v>
      </c>
      <c r="K15714" s="10">
        <v>6</v>
      </c>
      <c r="L15714" s="10">
        <v>10</v>
      </c>
      <c r="M15714" s="10">
        <f t="shared" si="167"/>
        <v>720</v>
      </c>
      <c r="N15714" s="10">
        <v>0</v>
      </c>
      <c r="O15714" s="10">
        <v>0</v>
      </c>
      <c r="P15714" s="10">
        <v>0</v>
      </c>
      <c r="Q15714" s="10">
        <v>0</v>
      </c>
      <c r="R15714" s="10">
        <v>0</v>
      </c>
      <c r="S15714" s="10">
        <v>5</v>
      </c>
      <c r="T15714" s="10">
        <v>0</v>
      </c>
      <c r="U15714" s="10">
        <v>0</v>
      </c>
      <c r="V15714" s="10">
        <v>0</v>
      </c>
      <c r="W15714" s="10">
        <v>0</v>
      </c>
    </row>
    <row r="15715" spans="1:23" x14ac:dyDescent="0.25">
      <c r="A15715">
        <v>2019</v>
      </c>
      <c r="B15715" s="10" t="s">
        <v>676</v>
      </c>
      <c r="C15715" s="10">
        <v>7</v>
      </c>
      <c r="D15715" s="10" t="s">
        <v>960</v>
      </c>
      <c r="E15715" s="10">
        <v>9</v>
      </c>
      <c r="F15715" s="10">
        <f t="shared" si="168"/>
        <v>9.1440000000000001</v>
      </c>
      <c r="G15715" s="10">
        <v>10</v>
      </c>
      <c r="H15715" s="10">
        <v>0</v>
      </c>
      <c r="I15715" s="10" t="s">
        <v>803</v>
      </c>
      <c r="J15715" s="10">
        <v>11</v>
      </c>
      <c r="K15715" s="10">
        <v>5</v>
      </c>
      <c r="L15715" s="10">
        <v>4</v>
      </c>
      <c r="M15715" s="10">
        <f t="shared" si="167"/>
        <v>220</v>
      </c>
      <c r="N15715" s="10">
        <v>0</v>
      </c>
      <c r="O15715" s="10">
        <v>0</v>
      </c>
      <c r="P15715" s="10">
        <v>10</v>
      </c>
      <c r="Q15715" s="10">
        <v>0</v>
      </c>
      <c r="R15715" s="10">
        <v>0</v>
      </c>
      <c r="S15715" s="10">
        <v>0</v>
      </c>
      <c r="T15715" s="10">
        <v>0</v>
      </c>
      <c r="U15715" s="10">
        <v>0</v>
      </c>
      <c r="V15715" s="10">
        <v>0</v>
      </c>
      <c r="W15715" s="10">
        <v>0</v>
      </c>
    </row>
    <row r="15716" spans="1:23" x14ac:dyDescent="0.25">
      <c r="A15716">
        <v>2019</v>
      </c>
      <c r="B15716" s="10" t="s">
        <v>676</v>
      </c>
      <c r="C15716" s="10">
        <v>8</v>
      </c>
      <c r="D15716" s="10" t="s">
        <v>960</v>
      </c>
      <c r="E15716" s="10">
        <v>9</v>
      </c>
      <c r="F15716" s="10">
        <f t="shared" si="168"/>
        <v>9.1440000000000001</v>
      </c>
      <c r="G15716" s="10">
        <v>5</v>
      </c>
      <c r="H15716" s="10">
        <v>0</v>
      </c>
      <c r="I15716" s="10" t="s">
        <v>803</v>
      </c>
      <c r="J15716" s="10">
        <v>6</v>
      </c>
      <c r="K15716" s="10">
        <v>5</v>
      </c>
      <c r="L15716" s="10">
        <v>7</v>
      </c>
      <c r="M15716" s="10">
        <f t="shared" si="167"/>
        <v>210</v>
      </c>
      <c r="N15716" s="10">
        <v>0</v>
      </c>
      <c r="O15716" s="10">
        <v>0</v>
      </c>
      <c r="P15716" s="10">
        <v>5</v>
      </c>
      <c r="Q15716" s="10">
        <v>0</v>
      </c>
      <c r="R15716" s="10">
        <v>0</v>
      </c>
      <c r="S15716" s="10">
        <v>0</v>
      </c>
      <c r="T15716" s="10">
        <v>0</v>
      </c>
      <c r="U15716" s="10">
        <v>0</v>
      </c>
      <c r="V15716" s="10">
        <v>0</v>
      </c>
      <c r="W15716" s="10">
        <v>0</v>
      </c>
    </row>
    <row r="15717" spans="1:23" x14ac:dyDescent="0.25">
      <c r="A15717">
        <v>2019</v>
      </c>
      <c r="B15717" s="10" t="s">
        <v>676</v>
      </c>
      <c r="C15717" s="10">
        <v>9</v>
      </c>
      <c r="D15717" s="10" t="s">
        <v>960</v>
      </c>
      <c r="E15717" s="10">
        <v>9</v>
      </c>
      <c r="F15717" s="10">
        <f t="shared" si="168"/>
        <v>9.1440000000000001</v>
      </c>
      <c r="G15717" s="10">
        <v>7</v>
      </c>
      <c r="H15717" s="10">
        <v>0</v>
      </c>
      <c r="I15717" s="10" t="s">
        <v>799</v>
      </c>
      <c r="J15717" s="10">
        <v>42</v>
      </c>
      <c r="K15717" s="10">
        <v>25</v>
      </c>
      <c r="L15717" s="10">
        <v>32</v>
      </c>
      <c r="M15717" s="10">
        <f t="shared" si="167"/>
        <v>33600</v>
      </c>
      <c r="N15717" s="10">
        <v>5</v>
      </c>
      <c r="O15717" s="10">
        <v>5</v>
      </c>
      <c r="P15717" s="10">
        <v>5</v>
      </c>
      <c r="Q15717" s="10" t="s">
        <v>156</v>
      </c>
      <c r="R15717" s="10">
        <v>0</v>
      </c>
      <c r="S15717" s="10">
        <v>0</v>
      </c>
      <c r="T15717" s="10">
        <v>0</v>
      </c>
      <c r="U15717" s="10">
        <v>0</v>
      </c>
      <c r="V15717" s="10">
        <v>0</v>
      </c>
      <c r="W15717" s="10" t="s">
        <v>970</v>
      </c>
    </row>
    <row r="15718" spans="1:23" x14ac:dyDescent="0.25">
      <c r="A15718">
        <v>2019</v>
      </c>
      <c r="B15718" s="10" t="s">
        <v>676</v>
      </c>
      <c r="C15718" s="10">
        <v>10</v>
      </c>
      <c r="D15718" s="10" t="s">
        <v>960</v>
      </c>
      <c r="E15718" s="10">
        <v>9</v>
      </c>
      <c r="F15718" s="10">
        <f t="shared" si="168"/>
        <v>9.1440000000000001</v>
      </c>
      <c r="G15718" s="10">
        <v>9</v>
      </c>
      <c r="H15718" s="10">
        <v>0</v>
      </c>
      <c r="I15718" s="10" t="s">
        <v>802</v>
      </c>
      <c r="J15718" s="10">
        <v>10</v>
      </c>
      <c r="K15718" s="10">
        <v>6</v>
      </c>
      <c r="L15718" s="10">
        <v>4</v>
      </c>
      <c r="M15718" s="10">
        <f t="shared" si="167"/>
        <v>240</v>
      </c>
      <c r="N15718" s="10">
        <v>0</v>
      </c>
      <c r="O15718" s="10">
        <v>0</v>
      </c>
      <c r="P15718" s="10">
        <v>1</v>
      </c>
      <c r="Q15718" s="10">
        <v>0</v>
      </c>
      <c r="R15718" s="10">
        <v>0</v>
      </c>
      <c r="S15718" s="10">
        <v>0</v>
      </c>
      <c r="T15718" s="10">
        <v>0</v>
      </c>
      <c r="U15718" s="10">
        <v>0</v>
      </c>
      <c r="V15718" s="10">
        <v>0</v>
      </c>
      <c r="W15718" s="10" t="s">
        <v>971</v>
      </c>
    </row>
    <row r="15719" spans="1:23" x14ac:dyDescent="0.25">
      <c r="A15719">
        <v>2019</v>
      </c>
      <c r="B15719" s="10" t="s">
        <v>676</v>
      </c>
      <c r="C15719" s="10">
        <v>11</v>
      </c>
      <c r="D15719" s="10" t="s">
        <v>960</v>
      </c>
      <c r="E15719" s="10">
        <v>9</v>
      </c>
      <c r="F15719" s="10">
        <f t="shared" si="168"/>
        <v>9.1440000000000001</v>
      </c>
      <c r="G15719" s="10">
        <v>3</v>
      </c>
      <c r="H15719" s="10">
        <v>0</v>
      </c>
      <c r="I15719" s="10" t="s">
        <v>799</v>
      </c>
      <c r="J15719" s="10">
        <v>9</v>
      </c>
      <c r="K15719" s="10">
        <v>8</v>
      </c>
      <c r="L15719" s="10">
        <v>12</v>
      </c>
      <c r="M15719" s="10">
        <f t="shared" si="167"/>
        <v>864</v>
      </c>
      <c r="N15719" s="10">
        <v>0</v>
      </c>
      <c r="O15719" s="10">
        <v>5</v>
      </c>
      <c r="P15719" s="10">
        <v>5</v>
      </c>
      <c r="Q15719" s="10" t="s">
        <v>156</v>
      </c>
      <c r="R15719" s="10">
        <v>0</v>
      </c>
      <c r="S15719" s="10">
        <v>0</v>
      </c>
      <c r="T15719" s="10">
        <v>1</v>
      </c>
      <c r="U15719" s="10">
        <v>0</v>
      </c>
      <c r="V15719" s="10">
        <v>0</v>
      </c>
      <c r="W15719" s="10" t="s">
        <v>972</v>
      </c>
    </row>
    <row r="15720" spans="1:23" x14ac:dyDescent="0.25">
      <c r="A15720">
        <v>2019</v>
      </c>
      <c r="B15720" s="10" t="s">
        <v>676</v>
      </c>
      <c r="C15720" s="10">
        <v>12</v>
      </c>
      <c r="D15720" s="10" t="s">
        <v>960</v>
      </c>
      <c r="E15720" s="10">
        <v>9</v>
      </c>
      <c r="F15720" s="10">
        <f t="shared" si="168"/>
        <v>9.1440000000000001</v>
      </c>
      <c r="G15720" s="10">
        <v>23</v>
      </c>
      <c r="H15720" s="10">
        <v>0</v>
      </c>
      <c r="I15720" s="10" t="s">
        <v>803</v>
      </c>
      <c r="J15720" s="10">
        <v>42</v>
      </c>
      <c r="K15720" s="10">
        <v>25</v>
      </c>
      <c r="L15720" s="10">
        <v>33</v>
      </c>
      <c r="M15720" s="10">
        <f t="shared" si="167"/>
        <v>34650</v>
      </c>
      <c r="N15720" s="10">
        <v>0</v>
      </c>
      <c r="O15720" s="10">
        <v>0</v>
      </c>
      <c r="P15720" s="10">
        <v>1</v>
      </c>
      <c r="Q15720" s="10">
        <v>0</v>
      </c>
      <c r="R15720" s="10">
        <v>0</v>
      </c>
      <c r="S15720" s="10">
        <v>0</v>
      </c>
      <c r="T15720" s="10">
        <v>0</v>
      </c>
      <c r="U15720" s="10">
        <v>0</v>
      </c>
      <c r="V15720" s="10">
        <v>0</v>
      </c>
      <c r="W15720" s="10" t="s">
        <v>971</v>
      </c>
    </row>
    <row r="15721" spans="1:23" x14ac:dyDescent="0.25">
      <c r="A15721">
        <v>2019</v>
      </c>
      <c r="B15721" s="10" t="s">
        <v>676</v>
      </c>
      <c r="C15721" s="10">
        <v>13</v>
      </c>
      <c r="D15721" s="10" t="s">
        <v>960</v>
      </c>
      <c r="E15721" s="10">
        <v>9</v>
      </c>
      <c r="F15721" s="10">
        <f t="shared" si="168"/>
        <v>9.1440000000000001</v>
      </c>
      <c r="G15721" s="10">
        <v>8</v>
      </c>
      <c r="H15721" s="10">
        <v>0</v>
      </c>
      <c r="I15721" s="10" t="s">
        <v>799</v>
      </c>
      <c r="J15721" s="10">
        <v>33</v>
      </c>
      <c r="K15721" s="10">
        <v>21</v>
      </c>
      <c r="L15721" s="10">
        <v>24</v>
      </c>
      <c r="M15721" s="10">
        <f t="shared" si="167"/>
        <v>16632</v>
      </c>
      <c r="N15721" s="10">
        <v>5</v>
      </c>
      <c r="O15721" s="10">
        <v>10</v>
      </c>
      <c r="P15721" s="10">
        <v>20</v>
      </c>
      <c r="Q15721" s="10" t="s">
        <v>156</v>
      </c>
      <c r="R15721" s="10">
        <v>0</v>
      </c>
      <c r="S15721" s="10">
        <v>5</v>
      </c>
      <c r="T15721" s="10">
        <v>0</v>
      </c>
      <c r="U15721" s="10">
        <v>0</v>
      </c>
      <c r="V15721" s="10">
        <v>0</v>
      </c>
      <c r="W15721" s="10" t="s">
        <v>962</v>
      </c>
    </row>
    <row r="15722" spans="1:23" x14ac:dyDescent="0.25">
      <c r="A15722">
        <v>2019</v>
      </c>
      <c r="B15722" s="10" t="s">
        <v>973</v>
      </c>
      <c r="C15722" s="10">
        <v>1</v>
      </c>
      <c r="D15722" s="10" t="s">
        <v>974</v>
      </c>
      <c r="E15722">
        <v>1</v>
      </c>
      <c r="F15722" s="10">
        <v>10</v>
      </c>
      <c r="G15722" s="10">
        <v>30</v>
      </c>
      <c r="H15722" s="10"/>
      <c r="I15722" s="10" t="s">
        <v>885</v>
      </c>
      <c r="J15722" s="10">
        <v>60</v>
      </c>
      <c r="K15722" s="10">
        <v>6</v>
      </c>
      <c r="L15722" s="10">
        <v>45</v>
      </c>
      <c r="M15722" s="10">
        <f t="shared" si="167"/>
        <v>16200</v>
      </c>
      <c r="N15722" s="10">
        <v>10</v>
      </c>
      <c r="O15722" s="10">
        <v>5</v>
      </c>
      <c r="P15722" s="10">
        <v>50</v>
      </c>
      <c r="Q15722" s="10" t="s">
        <v>77</v>
      </c>
      <c r="R15722" s="10">
        <v>0</v>
      </c>
      <c r="S15722" s="10">
        <v>0</v>
      </c>
      <c r="T15722" s="10">
        <v>0</v>
      </c>
      <c r="U15722" s="10">
        <v>0</v>
      </c>
      <c r="V15722" s="10">
        <v>0</v>
      </c>
      <c r="W15722" s="10">
        <v>0</v>
      </c>
    </row>
    <row r="15723" spans="1:23" x14ac:dyDescent="0.25">
      <c r="A15723">
        <v>2019</v>
      </c>
      <c r="B15723" s="10" t="s">
        <v>973</v>
      </c>
      <c r="C15723" s="10">
        <v>2</v>
      </c>
      <c r="D15723" s="10" t="s">
        <v>974</v>
      </c>
      <c r="E15723" s="10">
        <v>1</v>
      </c>
      <c r="F15723" s="10">
        <v>10</v>
      </c>
      <c r="G15723" s="10">
        <v>40</v>
      </c>
      <c r="H15723" s="10"/>
      <c r="I15723" s="10" t="s">
        <v>806</v>
      </c>
      <c r="J15723" s="10">
        <v>40</v>
      </c>
      <c r="K15723" s="10">
        <v>4</v>
      </c>
      <c r="L15723" s="10">
        <v>8</v>
      </c>
      <c r="M15723" s="10">
        <f t="shared" si="167"/>
        <v>1280</v>
      </c>
      <c r="N15723" s="10">
        <v>0</v>
      </c>
      <c r="O15723" s="10">
        <v>0</v>
      </c>
      <c r="P15723" s="10">
        <v>0</v>
      </c>
      <c r="Q15723" s="10">
        <v>0</v>
      </c>
      <c r="R15723" s="10">
        <v>0</v>
      </c>
      <c r="S15723" s="10">
        <v>0</v>
      </c>
      <c r="T15723" s="10">
        <v>0</v>
      </c>
      <c r="U15723" s="10">
        <v>0</v>
      </c>
      <c r="V15723" s="10">
        <v>0</v>
      </c>
      <c r="W15723" s="10">
        <v>0</v>
      </c>
    </row>
    <row r="15724" spans="1:23" x14ac:dyDescent="0.25">
      <c r="A15724">
        <v>2019</v>
      </c>
      <c r="B15724" s="10" t="s">
        <v>973</v>
      </c>
      <c r="C15724" s="10">
        <v>3</v>
      </c>
      <c r="D15724" s="10" t="s">
        <v>974</v>
      </c>
      <c r="E15724" s="10">
        <v>1</v>
      </c>
      <c r="F15724" s="10">
        <v>10</v>
      </c>
      <c r="G15724" s="10">
        <v>20</v>
      </c>
      <c r="H15724" s="10"/>
      <c r="I15724" s="10" t="s">
        <v>799</v>
      </c>
      <c r="J15724" s="10">
        <v>20</v>
      </c>
      <c r="K15724" s="10">
        <v>1</v>
      </c>
      <c r="L15724" s="10">
        <v>10</v>
      </c>
      <c r="M15724" s="10">
        <f t="shared" si="167"/>
        <v>200</v>
      </c>
      <c r="N15724" s="10">
        <v>0</v>
      </c>
      <c r="O15724" s="10">
        <v>0</v>
      </c>
      <c r="P15724" s="10">
        <v>0</v>
      </c>
      <c r="Q15724" s="10">
        <v>0</v>
      </c>
      <c r="R15724" s="10">
        <v>0</v>
      </c>
      <c r="S15724" s="10">
        <v>0</v>
      </c>
      <c r="T15724" s="10">
        <v>0</v>
      </c>
      <c r="U15724" s="10">
        <v>0</v>
      </c>
      <c r="V15724" s="10">
        <v>0</v>
      </c>
      <c r="W15724" s="10">
        <v>0</v>
      </c>
    </row>
    <row r="15725" spans="1:23" x14ac:dyDescent="0.25">
      <c r="A15725">
        <v>2019</v>
      </c>
      <c r="B15725" s="10" t="s">
        <v>973</v>
      </c>
      <c r="C15725" s="10">
        <v>4</v>
      </c>
      <c r="D15725" s="10" t="s">
        <v>974</v>
      </c>
      <c r="E15725" s="10">
        <v>1</v>
      </c>
      <c r="F15725" s="10">
        <v>10</v>
      </c>
      <c r="G15725" s="10">
        <v>5</v>
      </c>
      <c r="H15725" s="10"/>
      <c r="I15725" s="10" t="s">
        <v>815</v>
      </c>
      <c r="J15725" s="10">
        <v>15</v>
      </c>
      <c r="K15725" s="10">
        <v>5</v>
      </c>
      <c r="L15725" s="10">
        <v>25</v>
      </c>
      <c r="M15725" s="10">
        <f t="shared" si="167"/>
        <v>1875</v>
      </c>
      <c r="N15725" s="10" t="s">
        <v>975</v>
      </c>
      <c r="O15725" s="10">
        <v>0</v>
      </c>
      <c r="P15725" s="10">
        <v>0</v>
      </c>
      <c r="Q15725" s="10">
        <v>0</v>
      </c>
      <c r="R15725" s="10">
        <v>0</v>
      </c>
      <c r="S15725" s="10">
        <v>0</v>
      </c>
      <c r="T15725" s="10">
        <v>0</v>
      </c>
      <c r="U15725" s="10">
        <v>0</v>
      </c>
      <c r="V15725" s="10">
        <v>0</v>
      </c>
      <c r="W15725" s="10">
        <v>0</v>
      </c>
    </row>
    <row r="15726" spans="1:23" x14ac:dyDescent="0.25">
      <c r="A15726">
        <v>2019</v>
      </c>
      <c r="B15726" s="10" t="s">
        <v>973</v>
      </c>
      <c r="C15726" s="10">
        <v>5</v>
      </c>
      <c r="D15726" s="10" t="s">
        <v>974</v>
      </c>
      <c r="E15726" s="10">
        <v>1</v>
      </c>
      <c r="F15726" s="10">
        <v>10</v>
      </c>
      <c r="G15726" s="10">
        <v>30</v>
      </c>
      <c r="H15726" s="10"/>
      <c r="I15726" s="10" t="s">
        <v>803</v>
      </c>
      <c r="J15726" s="10">
        <v>50</v>
      </c>
      <c r="K15726" s="10">
        <v>20</v>
      </c>
      <c r="L15726" s="10">
        <v>5</v>
      </c>
      <c r="M15726" s="10">
        <f t="shared" si="167"/>
        <v>5000</v>
      </c>
      <c r="N15726" s="10">
        <v>0</v>
      </c>
      <c r="O15726" s="10">
        <v>0</v>
      </c>
      <c r="P15726" s="10">
        <v>0</v>
      </c>
      <c r="Q15726" s="10">
        <v>0</v>
      </c>
      <c r="R15726" s="10">
        <v>0</v>
      </c>
      <c r="S15726" s="10">
        <v>0</v>
      </c>
      <c r="T15726" s="10">
        <v>0</v>
      </c>
      <c r="U15726" s="10">
        <v>0</v>
      </c>
      <c r="V15726" s="10">
        <v>0</v>
      </c>
      <c r="W15726" s="10">
        <v>0</v>
      </c>
    </row>
    <row r="15727" spans="1:23" x14ac:dyDescent="0.25">
      <c r="A15727">
        <v>2019</v>
      </c>
      <c r="B15727" s="10" t="s">
        <v>973</v>
      </c>
      <c r="C15727" s="10">
        <v>6</v>
      </c>
      <c r="D15727" s="10" t="s">
        <v>974</v>
      </c>
      <c r="E15727" s="10">
        <v>1</v>
      </c>
      <c r="F15727" s="10">
        <v>10</v>
      </c>
      <c r="G15727" s="10">
        <v>20</v>
      </c>
      <c r="H15727" s="10"/>
      <c r="I15727" s="10" t="s">
        <v>799</v>
      </c>
      <c r="J15727" s="10">
        <v>20</v>
      </c>
      <c r="K15727" s="10">
        <v>8</v>
      </c>
      <c r="L15727" s="10">
        <v>20</v>
      </c>
      <c r="M15727" s="10">
        <f t="shared" si="167"/>
        <v>3200</v>
      </c>
      <c r="N15727" s="10">
        <v>0</v>
      </c>
      <c r="O15727" s="10">
        <v>0</v>
      </c>
      <c r="P15727" s="10">
        <v>0</v>
      </c>
      <c r="Q15727" s="10">
        <v>0</v>
      </c>
      <c r="R15727" s="10">
        <v>0</v>
      </c>
      <c r="S15727" s="10">
        <v>0</v>
      </c>
      <c r="T15727" s="10">
        <v>0</v>
      </c>
      <c r="U15727" s="10">
        <v>0</v>
      </c>
      <c r="V15727" s="10">
        <v>0</v>
      </c>
      <c r="W15727" s="10">
        <v>0</v>
      </c>
    </row>
    <row r="15728" spans="1:23" x14ac:dyDescent="0.25">
      <c r="A15728">
        <v>2019</v>
      </c>
      <c r="B15728" s="10" t="s">
        <v>973</v>
      </c>
      <c r="C15728" s="10">
        <v>7</v>
      </c>
      <c r="D15728" s="10" t="s">
        <v>974</v>
      </c>
      <c r="E15728" s="10">
        <v>1</v>
      </c>
      <c r="F15728" s="10">
        <v>10</v>
      </c>
      <c r="G15728" s="10">
        <v>10</v>
      </c>
      <c r="H15728" s="10"/>
      <c r="I15728" s="10" t="s">
        <v>799</v>
      </c>
      <c r="J15728" s="10">
        <v>10</v>
      </c>
      <c r="K15728" s="10">
        <v>20</v>
      </c>
      <c r="L15728" s="10">
        <v>20</v>
      </c>
      <c r="M15728" s="10">
        <f t="shared" si="167"/>
        <v>4000</v>
      </c>
      <c r="N15728" s="10">
        <v>0</v>
      </c>
      <c r="O15728" s="10">
        <v>0</v>
      </c>
      <c r="P15728" s="10">
        <v>60</v>
      </c>
      <c r="Q15728" s="10" t="s">
        <v>156</v>
      </c>
      <c r="R15728" s="10">
        <v>0</v>
      </c>
      <c r="S15728" s="10">
        <v>0</v>
      </c>
      <c r="T15728" s="10">
        <v>0</v>
      </c>
      <c r="U15728" s="10">
        <v>0</v>
      </c>
      <c r="V15728" s="10">
        <v>0</v>
      </c>
      <c r="W15728" s="10">
        <v>0</v>
      </c>
    </row>
    <row r="15729" spans="1:23" x14ac:dyDescent="0.25">
      <c r="A15729">
        <v>2019</v>
      </c>
      <c r="B15729" s="10" t="s">
        <v>973</v>
      </c>
      <c r="C15729" s="10">
        <v>8</v>
      </c>
      <c r="D15729" s="10" t="s">
        <v>974</v>
      </c>
      <c r="E15729" s="10">
        <v>1</v>
      </c>
      <c r="F15729" s="10">
        <v>10</v>
      </c>
      <c r="G15729" s="10">
        <v>6</v>
      </c>
      <c r="H15729" s="10"/>
      <c r="I15729" s="10" t="s">
        <v>803</v>
      </c>
      <c r="J15729" s="10">
        <v>10</v>
      </c>
      <c r="K15729" s="10">
        <v>8</v>
      </c>
      <c r="L15729" s="10">
        <v>10</v>
      </c>
      <c r="M15729" s="10">
        <f t="shared" si="167"/>
        <v>800</v>
      </c>
      <c r="N15729" s="10">
        <v>0</v>
      </c>
      <c r="O15729" s="10">
        <v>0</v>
      </c>
      <c r="P15729" s="10">
        <v>0</v>
      </c>
      <c r="Q15729" s="10">
        <v>0</v>
      </c>
      <c r="R15729" s="10">
        <v>0</v>
      </c>
      <c r="S15729" s="10">
        <v>0</v>
      </c>
      <c r="T15729" s="10">
        <v>0</v>
      </c>
      <c r="U15729" s="10">
        <v>20</v>
      </c>
      <c r="V15729" s="10">
        <v>0</v>
      </c>
      <c r="W15729" s="10">
        <v>0</v>
      </c>
    </row>
    <row r="15730" spans="1:23" x14ac:dyDescent="0.25">
      <c r="A15730">
        <v>2019</v>
      </c>
      <c r="B15730" s="10" t="s">
        <v>973</v>
      </c>
      <c r="C15730" s="10">
        <v>1</v>
      </c>
      <c r="D15730" s="10" t="s">
        <v>955</v>
      </c>
      <c r="E15730" s="10">
        <v>2</v>
      </c>
      <c r="F15730" s="10">
        <v>8.4</v>
      </c>
      <c r="G15730" s="10">
        <v>5</v>
      </c>
      <c r="H15730" s="10">
        <v>60</v>
      </c>
      <c r="I15730" s="10" t="s">
        <v>799</v>
      </c>
      <c r="J15730" s="10">
        <v>2</v>
      </c>
      <c r="K15730" s="10">
        <v>7</v>
      </c>
      <c r="L15730" s="10">
        <v>10</v>
      </c>
      <c r="M15730" s="10">
        <f t="shared" si="167"/>
        <v>140</v>
      </c>
      <c r="N15730" s="10">
        <v>10</v>
      </c>
      <c r="O15730" s="10">
        <v>3</v>
      </c>
      <c r="P15730" s="10">
        <v>20</v>
      </c>
      <c r="Q15730" s="10" t="s">
        <v>156</v>
      </c>
      <c r="R15730" s="10">
        <v>0</v>
      </c>
      <c r="S15730" s="10">
        <v>0</v>
      </c>
      <c r="T15730" s="10">
        <v>0</v>
      </c>
      <c r="U15730" s="10">
        <v>0</v>
      </c>
      <c r="V15730" s="10">
        <v>0</v>
      </c>
      <c r="W15730" s="10">
        <v>0</v>
      </c>
    </row>
    <row r="15731" spans="1:23" x14ac:dyDescent="0.25">
      <c r="A15731">
        <v>2019</v>
      </c>
      <c r="B15731" s="10" t="s">
        <v>973</v>
      </c>
      <c r="C15731" s="10">
        <v>2</v>
      </c>
      <c r="D15731" s="10" t="s">
        <v>955</v>
      </c>
      <c r="E15731" s="10">
        <v>2</v>
      </c>
      <c r="F15731" s="10">
        <v>8.4</v>
      </c>
      <c r="G15731" s="10">
        <v>5</v>
      </c>
      <c r="H15731" s="10"/>
      <c r="I15731" s="10" t="s">
        <v>846</v>
      </c>
      <c r="J15731" s="10">
        <v>5</v>
      </c>
      <c r="K15731" s="10">
        <v>10</v>
      </c>
      <c r="L15731" s="10">
        <v>38</v>
      </c>
      <c r="M15731" s="10">
        <f t="shared" si="167"/>
        <v>1900</v>
      </c>
      <c r="N15731" s="10">
        <v>0</v>
      </c>
      <c r="O15731" s="10">
        <v>0</v>
      </c>
      <c r="P15731" s="10">
        <v>5</v>
      </c>
      <c r="Q15731" s="10">
        <v>0</v>
      </c>
      <c r="R15731" s="10">
        <v>0</v>
      </c>
      <c r="S15731" s="10">
        <v>0</v>
      </c>
      <c r="T15731" s="10">
        <v>0</v>
      </c>
      <c r="U15731" s="10">
        <v>0</v>
      </c>
      <c r="V15731" s="10">
        <v>0</v>
      </c>
      <c r="W15731" s="10">
        <v>0</v>
      </c>
    </row>
    <row r="15732" spans="1:23" x14ac:dyDescent="0.25">
      <c r="A15732">
        <v>2019</v>
      </c>
      <c r="B15732" s="10" t="s">
        <v>973</v>
      </c>
      <c r="C15732" s="10">
        <v>3</v>
      </c>
      <c r="D15732" s="10" t="s">
        <v>955</v>
      </c>
      <c r="E15732" s="10">
        <v>2</v>
      </c>
      <c r="F15732" s="10">
        <v>8.4</v>
      </c>
      <c r="G15732" s="10">
        <v>20</v>
      </c>
      <c r="H15732" s="10"/>
      <c r="I15732" s="10" t="s">
        <v>846</v>
      </c>
      <c r="J15732" s="10">
        <v>25</v>
      </c>
      <c r="K15732" s="10">
        <v>10</v>
      </c>
      <c r="L15732" s="10">
        <v>4</v>
      </c>
      <c r="M15732" s="10">
        <f t="shared" si="167"/>
        <v>1000</v>
      </c>
      <c r="N15732" s="10">
        <v>0</v>
      </c>
      <c r="O15732" s="10">
        <v>0</v>
      </c>
      <c r="P15732" s="10">
        <v>20</v>
      </c>
      <c r="Q15732" s="10">
        <v>0</v>
      </c>
      <c r="R15732" s="10">
        <v>0</v>
      </c>
      <c r="S15732" s="10">
        <v>0</v>
      </c>
      <c r="T15732" s="10">
        <v>0</v>
      </c>
      <c r="U15732" s="10">
        <v>0</v>
      </c>
      <c r="V15732" s="10">
        <v>0</v>
      </c>
      <c r="W15732" s="10">
        <v>0</v>
      </c>
    </row>
    <row r="15733" spans="1:23" x14ac:dyDescent="0.25">
      <c r="A15733">
        <v>2019</v>
      </c>
      <c r="B15733" s="10" t="s">
        <v>973</v>
      </c>
      <c r="C15733" s="10">
        <v>4</v>
      </c>
      <c r="D15733" s="10" t="s">
        <v>955</v>
      </c>
      <c r="E15733" s="10">
        <v>2</v>
      </c>
      <c r="F15733" s="10">
        <v>8.4</v>
      </c>
      <c r="G15733" s="10">
        <v>30</v>
      </c>
      <c r="H15733" s="10"/>
      <c r="I15733" s="10" t="s">
        <v>846</v>
      </c>
      <c r="J15733" s="10">
        <v>47</v>
      </c>
      <c r="K15733" s="10">
        <v>28</v>
      </c>
      <c r="L15733" s="10">
        <v>35</v>
      </c>
      <c r="M15733" s="10">
        <f t="shared" si="167"/>
        <v>46060</v>
      </c>
      <c r="N15733" s="10">
        <v>0</v>
      </c>
      <c r="O15733" s="10">
        <v>0</v>
      </c>
      <c r="P15733" s="10">
        <v>20</v>
      </c>
      <c r="Q15733" s="10">
        <v>0</v>
      </c>
      <c r="R15733" s="10">
        <v>0</v>
      </c>
      <c r="S15733" s="10">
        <v>0</v>
      </c>
      <c r="T15733" s="10">
        <v>0</v>
      </c>
      <c r="U15733" s="10">
        <v>0</v>
      </c>
      <c r="V15733" s="10">
        <v>0</v>
      </c>
      <c r="W15733" s="10">
        <v>0</v>
      </c>
    </row>
    <row r="15734" spans="1:23" x14ac:dyDescent="0.25">
      <c r="A15734">
        <v>2019</v>
      </c>
      <c r="B15734" s="10" t="s">
        <v>973</v>
      </c>
      <c r="C15734" s="10">
        <v>5</v>
      </c>
      <c r="D15734" s="10" t="s">
        <v>955</v>
      </c>
      <c r="E15734" s="10">
        <v>2</v>
      </c>
      <c r="F15734" s="10">
        <v>8.4</v>
      </c>
      <c r="G15734" s="10">
        <v>15</v>
      </c>
      <c r="H15734" s="10"/>
      <c r="I15734" s="10" t="s">
        <v>799</v>
      </c>
      <c r="J15734" s="10">
        <v>22</v>
      </c>
      <c r="K15734" s="10">
        <v>5</v>
      </c>
      <c r="L15734" s="10">
        <v>25</v>
      </c>
      <c r="M15734" s="10">
        <f t="shared" si="167"/>
        <v>2750</v>
      </c>
      <c r="N15734" s="10">
        <v>5</v>
      </c>
      <c r="O15734" s="10">
        <v>10</v>
      </c>
      <c r="P15734" s="10">
        <v>10</v>
      </c>
      <c r="Q15734" s="10" t="s">
        <v>156</v>
      </c>
      <c r="R15734" s="10">
        <v>0</v>
      </c>
      <c r="S15734" s="10">
        <v>0</v>
      </c>
      <c r="T15734" s="10">
        <v>0</v>
      </c>
      <c r="U15734" s="10">
        <v>0</v>
      </c>
      <c r="V15734" s="10">
        <v>0</v>
      </c>
      <c r="W15734" s="10">
        <v>0</v>
      </c>
    </row>
    <row r="15735" spans="1:23" x14ac:dyDescent="0.25">
      <c r="A15735">
        <v>2019</v>
      </c>
      <c r="B15735" s="10" t="s">
        <v>973</v>
      </c>
      <c r="C15735" s="10">
        <v>6</v>
      </c>
      <c r="D15735" s="10" t="s">
        <v>955</v>
      </c>
      <c r="E15735" s="10">
        <v>2</v>
      </c>
      <c r="F15735" s="10">
        <v>8.4</v>
      </c>
      <c r="G15735" s="10">
        <v>5</v>
      </c>
      <c r="H15735" s="10"/>
      <c r="I15735" s="10" t="s">
        <v>799</v>
      </c>
      <c r="J15735" s="10">
        <v>30</v>
      </c>
      <c r="K15735" s="10">
        <v>5</v>
      </c>
      <c r="L15735" s="10">
        <v>1</v>
      </c>
      <c r="M15735" s="10">
        <f t="shared" si="167"/>
        <v>150</v>
      </c>
      <c r="N15735" s="10">
        <v>0</v>
      </c>
      <c r="O15735" s="10">
        <v>0</v>
      </c>
      <c r="P15735" s="10">
        <v>0</v>
      </c>
      <c r="Q15735" s="10">
        <v>0</v>
      </c>
      <c r="R15735" s="10">
        <v>0</v>
      </c>
      <c r="S15735" s="10">
        <v>0</v>
      </c>
      <c r="T15735" s="10">
        <v>0</v>
      </c>
      <c r="U15735" s="10">
        <v>0</v>
      </c>
      <c r="V15735" s="10">
        <v>0</v>
      </c>
      <c r="W15735" s="10">
        <v>0</v>
      </c>
    </row>
    <row r="15736" spans="1:23" x14ac:dyDescent="0.25">
      <c r="A15736">
        <v>2019</v>
      </c>
      <c r="B15736" s="10" t="s">
        <v>973</v>
      </c>
      <c r="C15736" s="10">
        <v>7</v>
      </c>
      <c r="D15736" s="10" t="s">
        <v>955</v>
      </c>
      <c r="E15736" s="10">
        <v>2</v>
      </c>
      <c r="F15736" s="10">
        <v>8.4</v>
      </c>
      <c r="G15736" s="10">
        <v>9</v>
      </c>
      <c r="H15736" s="10"/>
      <c r="I15736" s="10" t="s">
        <v>799</v>
      </c>
      <c r="J15736" s="10">
        <v>18</v>
      </c>
      <c r="K15736" s="10">
        <v>5</v>
      </c>
      <c r="L15736" s="10">
        <v>25</v>
      </c>
      <c r="M15736" s="10">
        <f t="shared" si="167"/>
        <v>2250</v>
      </c>
      <c r="N15736" s="10">
        <v>0</v>
      </c>
      <c r="O15736" s="10">
        <v>0</v>
      </c>
      <c r="P15736" s="10">
        <v>0</v>
      </c>
      <c r="Q15736" s="10">
        <v>0</v>
      </c>
      <c r="R15736" s="10">
        <v>0</v>
      </c>
      <c r="S15736" s="10">
        <v>0</v>
      </c>
      <c r="T15736" s="10">
        <v>0</v>
      </c>
      <c r="U15736" s="10">
        <v>0</v>
      </c>
      <c r="V15736" s="10">
        <v>0</v>
      </c>
      <c r="W15736" s="10">
        <v>0</v>
      </c>
    </row>
    <row r="15737" spans="1:23" x14ac:dyDescent="0.25">
      <c r="A15737">
        <v>2019</v>
      </c>
      <c r="B15737" s="10" t="s">
        <v>973</v>
      </c>
      <c r="C15737" s="10">
        <v>8</v>
      </c>
      <c r="D15737" s="10" t="s">
        <v>955</v>
      </c>
      <c r="E15737" s="10">
        <v>2</v>
      </c>
      <c r="F15737" s="10">
        <v>8.4</v>
      </c>
      <c r="G15737" s="10">
        <v>2</v>
      </c>
      <c r="H15737" s="10"/>
      <c r="I15737" s="10" t="s">
        <v>802</v>
      </c>
      <c r="J15737" s="10">
        <v>10</v>
      </c>
      <c r="K15737" s="10">
        <v>7</v>
      </c>
      <c r="L15737" s="10">
        <v>12</v>
      </c>
      <c r="M15737" s="10">
        <f t="shared" si="167"/>
        <v>840</v>
      </c>
      <c r="N15737" s="10">
        <v>0</v>
      </c>
      <c r="O15737" s="10">
        <v>0</v>
      </c>
      <c r="P15737" s="10">
        <v>0</v>
      </c>
      <c r="Q15737" s="10">
        <v>0</v>
      </c>
      <c r="R15737" s="10">
        <v>0</v>
      </c>
      <c r="S15737" s="10">
        <v>0</v>
      </c>
      <c r="T15737" s="10">
        <v>0</v>
      </c>
      <c r="U15737" s="10">
        <v>0</v>
      </c>
      <c r="V15737" s="10">
        <v>0</v>
      </c>
      <c r="W15737" s="10" t="s">
        <v>976</v>
      </c>
    </row>
    <row r="15738" spans="1:23" x14ac:dyDescent="0.25">
      <c r="A15738">
        <v>2019</v>
      </c>
      <c r="B15738" s="10" t="s">
        <v>973</v>
      </c>
      <c r="C15738" s="10">
        <v>9</v>
      </c>
      <c r="D15738" s="10" t="s">
        <v>955</v>
      </c>
      <c r="E15738" s="10">
        <v>2</v>
      </c>
      <c r="F15738" s="10">
        <v>8.4</v>
      </c>
      <c r="G15738" s="10">
        <v>1</v>
      </c>
      <c r="H15738" s="10"/>
      <c r="I15738" s="10" t="s">
        <v>856</v>
      </c>
      <c r="J15738" s="10">
        <v>10</v>
      </c>
      <c r="K15738" s="10">
        <v>8</v>
      </c>
      <c r="L15738" s="10">
        <v>13</v>
      </c>
      <c r="M15738" s="10">
        <f t="shared" si="167"/>
        <v>1040</v>
      </c>
      <c r="N15738" s="10">
        <v>0</v>
      </c>
      <c r="O15738" s="10">
        <v>0</v>
      </c>
      <c r="P15738" s="10">
        <v>0</v>
      </c>
      <c r="Q15738" s="10">
        <v>0</v>
      </c>
      <c r="R15738" s="10">
        <v>0</v>
      </c>
      <c r="S15738" s="10">
        <v>0</v>
      </c>
      <c r="T15738" s="10">
        <v>0</v>
      </c>
      <c r="U15738" s="10">
        <v>0</v>
      </c>
      <c r="V15738" s="10">
        <v>0</v>
      </c>
      <c r="W15738" s="10">
        <v>0</v>
      </c>
    </row>
    <row r="15739" spans="1:23" x14ac:dyDescent="0.25">
      <c r="A15739">
        <v>2019</v>
      </c>
      <c r="B15739" s="10" t="s">
        <v>973</v>
      </c>
      <c r="C15739" s="10">
        <v>1</v>
      </c>
      <c r="D15739" s="10" t="s">
        <v>955</v>
      </c>
      <c r="E15739" s="10">
        <v>3</v>
      </c>
      <c r="F15739" s="10">
        <v>10.5</v>
      </c>
      <c r="G15739" s="10">
        <v>25</v>
      </c>
      <c r="H15739" s="10"/>
      <c r="I15739" s="10" t="s">
        <v>856</v>
      </c>
      <c r="J15739" s="10">
        <v>30</v>
      </c>
      <c r="K15739" s="10">
        <v>50</v>
      </c>
      <c r="L15739" s="10">
        <v>25</v>
      </c>
      <c r="M15739" s="10">
        <f t="shared" si="167"/>
        <v>37500</v>
      </c>
      <c r="N15739" s="10">
        <v>0</v>
      </c>
      <c r="O15739" s="10">
        <v>0</v>
      </c>
      <c r="P15739" s="10">
        <v>2</v>
      </c>
      <c r="Q15739" s="10">
        <v>0</v>
      </c>
      <c r="R15739" s="10">
        <v>0</v>
      </c>
      <c r="S15739" s="10">
        <v>0</v>
      </c>
      <c r="T15739" s="10">
        <v>0</v>
      </c>
      <c r="U15739" s="10">
        <v>0</v>
      </c>
      <c r="V15739" s="10">
        <v>0</v>
      </c>
      <c r="W15739" s="10">
        <v>0</v>
      </c>
    </row>
    <row r="15740" spans="1:23" x14ac:dyDescent="0.25">
      <c r="A15740">
        <v>2019</v>
      </c>
      <c r="B15740" s="10" t="s">
        <v>973</v>
      </c>
      <c r="C15740" s="10">
        <v>2</v>
      </c>
      <c r="D15740" s="10" t="s">
        <v>955</v>
      </c>
      <c r="E15740" s="10">
        <v>3</v>
      </c>
      <c r="F15740" s="10">
        <v>10.5</v>
      </c>
      <c r="G15740" s="10">
        <v>1</v>
      </c>
      <c r="H15740" s="10"/>
      <c r="I15740" s="10" t="s">
        <v>866</v>
      </c>
      <c r="J15740" s="10">
        <v>18</v>
      </c>
      <c r="K15740" s="10">
        <v>2</v>
      </c>
      <c r="L15740" s="10">
        <v>20</v>
      </c>
      <c r="M15740" s="10">
        <f t="shared" si="167"/>
        <v>720</v>
      </c>
      <c r="N15740" s="10">
        <v>0</v>
      </c>
      <c r="O15740" s="10">
        <v>0</v>
      </c>
      <c r="P15740" s="10">
        <v>0</v>
      </c>
      <c r="Q15740" s="10">
        <v>0</v>
      </c>
      <c r="R15740" s="10">
        <v>0</v>
      </c>
      <c r="S15740" s="10">
        <v>0</v>
      </c>
      <c r="T15740" s="10">
        <v>0</v>
      </c>
      <c r="U15740" s="10">
        <v>0</v>
      </c>
      <c r="V15740" s="10">
        <v>0</v>
      </c>
      <c r="W15740" s="10">
        <v>0</v>
      </c>
    </row>
    <row r="15741" spans="1:23" x14ac:dyDescent="0.25">
      <c r="A15741">
        <v>2019</v>
      </c>
      <c r="B15741" s="10" t="s">
        <v>973</v>
      </c>
      <c r="C15741" s="10">
        <v>3</v>
      </c>
      <c r="D15741" s="10" t="s">
        <v>955</v>
      </c>
      <c r="E15741" s="10">
        <v>3</v>
      </c>
      <c r="F15741" s="10">
        <v>10.5</v>
      </c>
      <c r="G15741" s="10">
        <v>5</v>
      </c>
      <c r="H15741" s="10"/>
      <c r="I15741" s="10" t="s">
        <v>815</v>
      </c>
      <c r="J15741" s="10">
        <v>14</v>
      </c>
      <c r="K15741" s="10">
        <v>5</v>
      </c>
      <c r="L15741" s="10">
        <v>7</v>
      </c>
      <c r="M15741" s="10">
        <f t="shared" si="167"/>
        <v>490</v>
      </c>
      <c r="N15741" s="10">
        <v>0</v>
      </c>
      <c r="O15741" s="10">
        <v>0</v>
      </c>
      <c r="P15741" s="10">
        <v>0</v>
      </c>
      <c r="Q15741" s="10">
        <v>0</v>
      </c>
      <c r="R15741" s="10">
        <v>0</v>
      </c>
      <c r="S15741" s="10">
        <v>0</v>
      </c>
      <c r="T15741" s="10">
        <v>0</v>
      </c>
      <c r="U15741" s="10">
        <v>0</v>
      </c>
      <c r="V15741" s="10">
        <v>0</v>
      </c>
      <c r="W15741" s="10">
        <v>0</v>
      </c>
    </row>
    <row r="15742" spans="1:23" x14ac:dyDescent="0.25">
      <c r="A15742">
        <v>2019</v>
      </c>
      <c r="B15742" s="10" t="s">
        <v>973</v>
      </c>
      <c r="C15742" s="10">
        <v>4</v>
      </c>
      <c r="D15742" s="10" t="s">
        <v>955</v>
      </c>
      <c r="E15742" s="10">
        <v>3</v>
      </c>
      <c r="F15742" s="10">
        <v>10.5</v>
      </c>
      <c r="G15742" s="10">
        <v>3</v>
      </c>
      <c r="H15742" s="10"/>
      <c r="I15742" s="10" t="s">
        <v>846</v>
      </c>
      <c r="J15742" s="10">
        <v>45</v>
      </c>
      <c r="K15742" s="10">
        <v>22</v>
      </c>
      <c r="L15742" s="10">
        <v>35</v>
      </c>
      <c r="M15742" s="10">
        <f t="shared" si="167"/>
        <v>34650</v>
      </c>
      <c r="N15742" s="10">
        <v>10</v>
      </c>
      <c r="O15742" s="10">
        <v>0</v>
      </c>
      <c r="P15742" s="10">
        <v>5</v>
      </c>
      <c r="Q15742" s="10">
        <v>0</v>
      </c>
      <c r="R15742" s="10">
        <v>0</v>
      </c>
      <c r="S15742" s="10">
        <v>0</v>
      </c>
      <c r="T15742" s="10">
        <v>0</v>
      </c>
      <c r="U15742" s="10">
        <v>0</v>
      </c>
      <c r="V15742" s="10">
        <v>0</v>
      </c>
      <c r="W15742" s="10" t="s">
        <v>167</v>
      </c>
    </row>
    <row r="15743" spans="1:23" x14ac:dyDescent="0.25">
      <c r="A15743">
        <v>2019</v>
      </c>
      <c r="B15743" s="10" t="s">
        <v>973</v>
      </c>
      <c r="C15743" s="10">
        <v>5</v>
      </c>
      <c r="D15743" s="10" t="s">
        <v>955</v>
      </c>
      <c r="E15743" s="10">
        <v>3</v>
      </c>
      <c r="F15743" s="10">
        <v>10.5</v>
      </c>
      <c r="G15743" s="10">
        <v>10</v>
      </c>
      <c r="H15743" s="10"/>
      <c r="I15743" s="10" t="s">
        <v>799</v>
      </c>
      <c r="J15743" s="10">
        <v>18</v>
      </c>
      <c r="K15743" s="10">
        <v>7</v>
      </c>
      <c r="L15743" s="10">
        <v>15</v>
      </c>
      <c r="M15743" s="10">
        <f t="shared" si="167"/>
        <v>1890</v>
      </c>
      <c r="N15743" s="10">
        <v>0</v>
      </c>
      <c r="O15743" s="10">
        <v>5</v>
      </c>
      <c r="P15743" s="10">
        <v>0</v>
      </c>
      <c r="Q15743" s="10" t="s">
        <v>156</v>
      </c>
      <c r="R15743" s="10">
        <v>0</v>
      </c>
      <c r="S15743" s="10">
        <v>0</v>
      </c>
      <c r="T15743" s="10">
        <v>0</v>
      </c>
      <c r="U15743" s="10">
        <v>0</v>
      </c>
      <c r="V15743" s="10">
        <v>0</v>
      </c>
      <c r="W15743" s="10">
        <v>0</v>
      </c>
    </row>
    <row r="15744" spans="1:23" x14ac:dyDescent="0.25">
      <c r="A15744">
        <v>2019</v>
      </c>
      <c r="B15744" s="10" t="s">
        <v>973</v>
      </c>
      <c r="C15744" s="10">
        <v>6</v>
      </c>
      <c r="D15744" s="10" t="s">
        <v>955</v>
      </c>
      <c r="E15744" s="10">
        <v>3</v>
      </c>
      <c r="F15744" s="10">
        <v>10.5</v>
      </c>
      <c r="G15744" s="10">
        <v>12</v>
      </c>
      <c r="H15744" s="10"/>
      <c r="I15744" s="10" t="s">
        <v>807</v>
      </c>
      <c r="J15744" s="10">
        <v>25</v>
      </c>
      <c r="K15744" s="10">
        <v>12</v>
      </c>
      <c r="L15744" s="10">
        <v>12</v>
      </c>
      <c r="M15744" s="10">
        <f t="shared" si="167"/>
        <v>3600</v>
      </c>
      <c r="N15744" s="10">
        <v>0</v>
      </c>
      <c r="O15744" s="10">
        <v>0</v>
      </c>
      <c r="P15744" s="10">
        <v>0</v>
      </c>
      <c r="Q15744" s="10">
        <v>0</v>
      </c>
      <c r="R15744" s="10">
        <v>0</v>
      </c>
      <c r="S15744" s="10">
        <v>0</v>
      </c>
      <c r="T15744" s="10">
        <v>0</v>
      </c>
      <c r="U15744" s="10">
        <v>0</v>
      </c>
      <c r="V15744" s="10">
        <v>0</v>
      </c>
      <c r="W15744" s="10">
        <v>0</v>
      </c>
    </row>
    <row r="15745" spans="1:23" x14ac:dyDescent="0.25">
      <c r="A15745">
        <v>2019</v>
      </c>
      <c r="B15745" s="10" t="s">
        <v>973</v>
      </c>
      <c r="C15745" s="10">
        <v>1</v>
      </c>
      <c r="D15745" s="10" t="s">
        <v>957</v>
      </c>
      <c r="E15745" s="10">
        <v>4</v>
      </c>
      <c r="F15745" s="10">
        <v>33</v>
      </c>
      <c r="G15745" s="10">
        <v>40</v>
      </c>
      <c r="H15745" s="10"/>
      <c r="I15745" s="10" t="s">
        <v>856</v>
      </c>
      <c r="J15745" s="10">
        <v>75</v>
      </c>
      <c r="K15745" s="10">
        <v>100</v>
      </c>
      <c r="L15745" s="10">
        <v>65</v>
      </c>
      <c r="M15745" s="10">
        <f t="shared" si="167"/>
        <v>487500</v>
      </c>
      <c r="N15745" s="10">
        <v>0</v>
      </c>
      <c r="O15745" s="10">
        <v>0</v>
      </c>
      <c r="P15745" s="10">
        <v>70</v>
      </c>
      <c r="Q15745" s="10">
        <v>0</v>
      </c>
      <c r="R15745" s="10">
        <v>0</v>
      </c>
      <c r="S15745" s="10">
        <v>0</v>
      </c>
      <c r="T15745" s="10">
        <v>0</v>
      </c>
      <c r="U15745" s="10">
        <v>0</v>
      </c>
      <c r="V15745" s="10">
        <v>0</v>
      </c>
      <c r="W15745" s="10" t="s">
        <v>977</v>
      </c>
    </row>
    <row r="15746" spans="1:23" x14ac:dyDescent="0.25">
      <c r="A15746">
        <v>2019</v>
      </c>
      <c r="B15746" s="10" t="s">
        <v>973</v>
      </c>
      <c r="C15746" s="10">
        <v>2</v>
      </c>
      <c r="D15746" s="10" t="s">
        <v>957</v>
      </c>
      <c r="E15746" s="10">
        <v>4</v>
      </c>
      <c r="F15746" s="10">
        <v>33</v>
      </c>
      <c r="G15746" s="10">
        <v>15</v>
      </c>
      <c r="H15746" s="10"/>
      <c r="I15746" s="10" t="s">
        <v>799</v>
      </c>
      <c r="J15746" s="10">
        <v>21</v>
      </c>
      <c r="K15746" s="10">
        <v>10</v>
      </c>
      <c r="L15746" s="10">
        <v>25</v>
      </c>
      <c r="M15746" s="10">
        <f t="shared" si="167"/>
        <v>5250</v>
      </c>
      <c r="N15746" s="10">
        <v>0</v>
      </c>
      <c r="O15746" s="10">
        <v>0</v>
      </c>
      <c r="P15746" s="10">
        <v>5</v>
      </c>
      <c r="Q15746" s="10" t="s">
        <v>156</v>
      </c>
      <c r="R15746" s="10">
        <v>0</v>
      </c>
      <c r="S15746" s="10">
        <v>0</v>
      </c>
      <c r="T15746" s="10">
        <v>0</v>
      </c>
      <c r="U15746" s="10">
        <v>0</v>
      </c>
      <c r="V15746" s="10">
        <v>0</v>
      </c>
      <c r="W15746" s="10">
        <v>0</v>
      </c>
    </row>
    <row r="15747" spans="1:23" x14ac:dyDescent="0.25">
      <c r="A15747">
        <v>2019</v>
      </c>
      <c r="B15747" s="10" t="s">
        <v>973</v>
      </c>
      <c r="C15747" s="10">
        <v>3</v>
      </c>
      <c r="D15747" s="10" t="s">
        <v>957</v>
      </c>
      <c r="E15747" s="10">
        <v>4</v>
      </c>
      <c r="F15747" s="10">
        <v>33</v>
      </c>
      <c r="G15747" s="10">
        <v>5</v>
      </c>
      <c r="H15747" s="10"/>
      <c r="I15747" s="10" t="s">
        <v>799</v>
      </c>
      <c r="J15747" s="10">
        <v>10</v>
      </c>
      <c r="K15747" s="10">
        <v>15</v>
      </c>
      <c r="L15747" s="10">
        <v>8</v>
      </c>
      <c r="M15747" s="10">
        <f t="shared" si="167"/>
        <v>1200</v>
      </c>
      <c r="N15747" s="10">
        <v>0</v>
      </c>
      <c r="O15747" s="10">
        <v>0</v>
      </c>
      <c r="P15747" s="10">
        <v>0</v>
      </c>
      <c r="Q15747" s="10">
        <v>0</v>
      </c>
      <c r="R15747" s="10">
        <v>0</v>
      </c>
      <c r="S15747" s="10">
        <v>0</v>
      </c>
      <c r="T15747" s="10">
        <v>5</v>
      </c>
      <c r="U15747" s="10">
        <v>0</v>
      </c>
      <c r="V15747" s="10" t="s">
        <v>978</v>
      </c>
      <c r="W15747" s="10">
        <v>0</v>
      </c>
    </row>
    <row r="15748" spans="1:23" x14ac:dyDescent="0.25">
      <c r="A15748">
        <v>2019</v>
      </c>
      <c r="B15748" s="10" t="s">
        <v>973</v>
      </c>
      <c r="C15748" s="10">
        <v>4</v>
      </c>
      <c r="D15748" s="10" t="s">
        <v>957</v>
      </c>
      <c r="E15748" s="10">
        <v>4</v>
      </c>
      <c r="F15748" s="10">
        <v>33</v>
      </c>
      <c r="G15748" s="10">
        <v>10</v>
      </c>
      <c r="H15748" s="10"/>
      <c r="I15748" s="10" t="s">
        <v>803</v>
      </c>
      <c r="J15748" s="10">
        <v>10</v>
      </c>
      <c r="K15748" s="10">
        <v>10</v>
      </c>
      <c r="L15748" s="10">
        <v>12</v>
      </c>
      <c r="M15748" s="10">
        <f t="shared" si="167"/>
        <v>1200</v>
      </c>
      <c r="N15748" s="10">
        <v>0</v>
      </c>
      <c r="O15748" s="10">
        <v>0</v>
      </c>
      <c r="P15748" s="10">
        <v>0</v>
      </c>
      <c r="Q15748" s="10">
        <v>0</v>
      </c>
      <c r="R15748" s="10">
        <v>0</v>
      </c>
      <c r="S15748" s="10">
        <v>0</v>
      </c>
      <c r="T15748" s="10">
        <v>0</v>
      </c>
      <c r="U15748" s="10">
        <v>0</v>
      </c>
      <c r="V15748" s="10">
        <v>0</v>
      </c>
      <c r="W15748" s="10">
        <v>0</v>
      </c>
    </row>
    <row r="15749" spans="1:23" x14ac:dyDescent="0.25">
      <c r="A15749">
        <v>2019</v>
      </c>
      <c r="B15749" s="10" t="s">
        <v>973</v>
      </c>
      <c r="C15749" s="10">
        <v>5</v>
      </c>
      <c r="D15749" s="10" t="s">
        <v>957</v>
      </c>
      <c r="E15749" s="10">
        <v>4</v>
      </c>
      <c r="F15749" s="10">
        <v>33</v>
      </c>
      <c r="G15749" s="10">
        <v>10</v>
      </c>
      <c r="H15749" s="10"/>
      <c r="I15749" s="10" t="s">
        <v>979</v>
      </c>
      <c r="J15749" s="10">
        <v>10</v>
      </c>
      <c r="K15749" s="10">
        <v>50</v>
      </c>
      <c r="L15749" s="10">
        <v>10</v>
      </c>
      <c r="M15749" s="10">
        <f t="shared" si="167"/>
        <v>5000</v>
      </c>
      <c r="N15749" s="10">
        <v>0</v>
      </c>
      <c r="O15749" s="10">
        <v>12</v>
      </c>
      <c r="P15749" s="10">
        <v>40</v>
      </c>
      <c r="Q15749" s="10" t="s">
        <v>156</v>
      </c>
      <c r="R15749" s="10">
        <v>0</v>
      </c>
      <c r="S15749" s="10">
        <v>0</v>
      </c>
      <c r="T15749" s="10">
        <v>0</v>
      </c>
      <c r="U15749" s="10">
        <v>0</v>
      </c>
      <c r="V15749" s="10">
        <v>0</v>
      </c>
      <c r="W15749" s="10">
        <v>0</v>
      </c>
    </row>
    <row r="15750" spans="1:23" x14ac:dyDescent="0.25">
      <c r="A15750">
        <v>2019</v>
      </c>
      <c r="B15750" s="10" t="s">
        <v>973</v>
      </c>
      <c r="C15750" s="10">
        <v>6</v>
      </c>
      <c r="D15750" s="10" t="s">
        <v>957</v>
      </c>
      <c r="E15750" s="10">
        <v>4</v>
      </c>
      <c r="F15750" s="10">
        <v>33</v>
      </c>
      <c r="G15750" s="10">
        <v>15</v>
      </c>
      <c r="H15750" s="10"/>
      <c r="I15750" s="10" t="s">
        <v>806</v>
      </c>
      <c r="J15750" s="10">
        <v>35</v>
      </c>
      <c r="K15750" s="10">
        <v>35</v>
      </c>
      <c r="L15750" s="10">
        <v>10</v>
      </c>
      <c r="M15750" s="10">
        <f t="shared" si="167"/>
        <v>12250</v>
      </c>
      <c r="N15750" s="10">
        <v>0</v>
      </c>
      <c r="O15750" s="10">
        <v>10</v>
      </c>
      <c r="P15750" s="10">
        <v>80</v>
      </c>
      <c r="Q15750" s="10">
        <v>0</v>
      </c>
      <c r="R15750" s="10">
        <v>0</v>
      </c>
      <c r="S15750" s="10">
        <v>10</v>
      </c>
      <c r="T15750" s="10">
        <v>0</v>
      </c>
      <c r="U15750" s="10">
        <v>0</v>
      </c>
      <c r="V15750" s="10">
        <v>0</v>
      </c>
      <c r="W15750" s="10">
        <v>0</v>
      </c>
    </row>
    <row r="15751" spans="1:23" x14ac:dyDescent="0.25">
      <c r="A15751">
        <v>2019</v>
      </c>
      <c r="B15751" s="10" t="s">
        <v>973</v>
      </c>
      <c r="C15751" s="10">
        <v>7</v>
      </c>
      <c r="D15751" s="10" t="s">
        <v>957</v>
      </c>
      <c r="E15751" s="10">
        <v>4</v>
      </c>
      <c r="F15751" s="10">
        <v>33</v>
      </c>
      <c r="G15751" s="10">
        <v>10</v>
      </c>
      <c r="H15751" s="10"/>
      <c r="I15751" s="10" t="s">
        <v>799</v>
      </c>
      <c r="J15751" s="10">
        <v>20</v>
      </c>
      <c r="K15751" s="10">
        <v>20</v>
      </c>
      <c r="L15751" s="10">
        <v>10</v>
      </c>
      <c r="M15751" s="10">
        <f t="shared" si="167"/>
        <v>4000</v>
      </c>
      <c r="N15751" s="10">
        <v>0</v>
      </c>
      <c r="O15751" s="10">
        <v>0</v>
      </c>
      <c r="P15751" s="10">
        <v>0</v>
      </c>
      <c r="Q15751" s="10">
        <v>0</v>
      </c>
      <c r="R15751" s="10">
        <v>0</v>
      </c>
      <c r="S15751" s="10">
        <v>0</v>
      </c>
      <c r="T15751" s="10">
        <v>0</v>
      </c>
      <c r="U15751" s="10">
        <v>0</v>
      </c>
      <c r="V15751" s="10">
        <v>0</v>
      </c>
      <c r="W15751" s="10">
        <v>0</v>
      </c>
    </row>
    <row r="15752" spans="1:23" x14ac:dyDescent="0.25">
      <c r="A15752">
        <v>2019</v>
      </c>
      <c r="B15752" s="10" t="s">
        <v>973</v>
      </c>
      <c r="C15752" s="10">
        <v>8</v>
      </c>
      <c r="D15752" s="10" t="s">
        <v>957</v>
      </c>
      <c r="E15752" s="10">
        <v>4</v>
      </c>
      <c r="F15752" s="10">
        <v>33</v>
      </c>
      <c r="G15752" s="10">
        <v>20</v>
      </c>
      <c r="H15752" s="10"/>
      <c r="I15752" s="10" t="s">
        <v>806</v>
      </c>
      <c r="J15752" s="10">
        <v>60</v>
      </c>
      <c r="K15752" s="10">
        <v>70</v>
      </c>
      <c r="L15752" s="10">
        <v>10</v>
      </c>
      <c r="M15752" s="10">
        <f t="shared" si="167"/>
        <v>42000</v>
      </c>
      <c r="N15752" s="10">
        <v>15</v>
      </c>
      <c r="O15752" s="10">
        <v>0</v>
      </c>
      <c r="P15752" s="10">
        <v>20</v>
      </c>
      <c r="Q15752" s="10">
        <v>0</v>
      </c>
      <c r="R15752" s="10">
        <v>0</v>
      </c>
      <c r="S15752" s="10">
        <v>0</v>
      </c>
      <c r="T15752" s="10">
        <v>0</v>
      </c>
      <c r="U15752" s="10">
        <v>0</v>
      </c>
      <c r="V15752" s="10">
        <v>0</v>
      </c>
      <c r="W15752" s="10">
        <v>0</v>
      </c>
    </row>
    <row r="15753" spans="1:23" x14ac:dyDescent="0.25">
      <c r="A15753">
        <v>2019</v>
      </c>
      <c r="B15753" s="10" t="s">
        <v>973</v>
      </c>
      <c r="C15753" s="10">
        <v>9</v>
      </c>
      <c r="D15753" s="10" t="s">
        <v>957</v>
      </c>
      <c r="E15753" s="10">
        <v>4</v>
      </c>
      <c r="F15753" s="10">
        <v>33</v>
      </c>
      <c r="G15753" s="10">
        <v>15</v>
      </c>
      <c r="H15753" s="10"/>
      <c r="I15753" s="10" t="s">
        <v>856</v>
      </c>
      <c r="J15753" s="10">
        <v>25</v>
      </c>
      <c r="K15753" s="10">
        <v>15</v>
      </c>
      <c r="L15753" s="10">
        <v>10</v>
      </c>
      <c r="M15753" s="10">
        <f t="shared" si="167"/>
        <v>3750</v>
      </c>
      <c r="N15753" s="10">
        <v>0</v>
      </c>
      <c r="O15753" s="10">
        <v>0</v>
      </c>
      <c r="P15753" s="10">
        <v>0</v>
      </c>
      <c r="Q15753" s="10">
        <v>0</v>
      </c>
      <c r="R15753" s="10">
        <v>0</v>
      </c>
      <c r="S15753" s="10">
        <v>0</v>
      </c>
      <c r="T15753" s="10">
        <v>0</v>
      </c>
      <c r="U15753" s="10">
        <v>0</v>
      </c>
      <c r="V15753" s="10">
        <v>0</v>
      </c>
      <c r="W15753" s="10">
        <v>0</v>
      </c>
    </row>
    <row r="15754" spans="1:23" x14ac:dyDescent="0.25">
      <c r="A15754">
        <v>2019</v>
      </c>
      <c r="B15754" s="10" t="s">
        <v>973</v>
      </c>
      <c r="C15754" s="10">
        <v>10</v>
      </c>
      <c r="D15754" s="10" t="s">
        <v>957</v>
      </c>
      <c r="E15754" s="10">
        <v>4</v>
      </c>
      <c r="F15754" s="10">
        <v>33</v>
      </c>
      <c r="G15754" s="10">
        <v>10</v>
      </c>
      <c r="H15754" s="10"/>
      <c r="I15754" s="10" t="s">
        <v>980</v>
      </c>
      <c r="J15754" s="10">
        <v>30</v>
      </c>
      <c r="K15754" s="10">
        <v>20</v>
      </c>
      <c r="L15754" s="10">
        <v>5</v>
      </c>
      <c r="M15754" s="10">
        <f t="shared" si="167"/>
        <v>3000</v>
      </c>
      <c r="N15754" s="10">
        <v>0</v>
      </c>
      <c r="O15754" s="10">
        <v>0</v>
      </c>
      <c r="P15754" s="10">
        <v>0</v>
      </c>
      <c r="Q15754" s="10">
        <v>0</v>
      </c>
      <c r="R15754" s="10">
        <v>0</v>
      </c>
      <c r="S15754" s="10">
        <v>0</v>
      </c>
      <c r="T15754" s="10">
        <v>0</v>
      </c>
      <c r="U15754" s="10">
        <v>0</v>
      </c>
      <c r="V15754" s="10">
        <v>0</v>
      </c>
      <c r="W15754" s="10">
        <v>0</v>
      </c>
    </row>
    <row r="15755" spans="1:23" x14ac:dyDescent="0.25">
      <c r="A15755">
        <v>2019</v>
      </c>
      <c r="B15755" s="10" t="s">
        <v>973</v>
      </c>
      <c r="C15755" s="10">
        <v>1</v>
      </c>
      <c r="D15755" s="10" t="s">
        <v>957</v>
      </c>
      <c r="E15755" s="10">
        <v>5</v>
      </c>
      <c r="F15755" s="10">
        <v>33</v>
      </c>
      <c r="G15755" s="10">
        <v>15</v>
      </c>
      <c r="H15755" s="10"/>
      <c r="I15755" s="10" t="s">
        <v>846</v>
      </c>
      <c r="J15755" s="10">
        <v>10</v>
      </c>
      <c r="K15755" s="10">
        <v>25</v>
      </c>
      <c r="L15755" s="10">
        <v>23</v>
      </c>
      <c r="M15755" s="10">
        <f t="shared" si="167"/>
        <v>5750</v>
      </c>
      <c r="N15755" s="10">
        <v>0</v>
      </c>
      <c r="O15755" s="10">
        <v>0</v>
      </c>
      <c r="P15755" s="10">
        <v>0</v>
      </c>
      <c r="Q15755" s="10">
        <v>0</v>
      </c>
      <c r="R15755" s="10">
        <v>0</v>
      </c>
      <c r="S15755" s="10">
        <v>0</v>
      </c>
      <c r="T15755" s="10">
        <v>0</v>
      </c>
      <c r="U15755" s="10">
        <v>0</v>
      </c>
      <c r="V15755" s="10" t="s">
        <v>981</v>
      </c>
      <c r="W15755" s="10" t="s">
        <v>982</v>
      </c>
    </row>
    <row r="15756" spans="1:23" x14ac:dyDescent="0.25">
      <c r="A15756">
        <v>2019</v>
      </c>
      <c r="B15756" s="10" t="s">
        <v>973</v>
      </c>
      <c r="C15756" s="10">
        <v>2</v>
      </c>
      <c r="D15756" s="10" t="s">
        <v>957</v>
      </c>
      <c r="E15756" s="10">
        <v>5</v>
      </c>
      <c r="F15756" s="10">
        <v>33</v>
      </c>
      <c r="G15756" s="10">
        <v>10</v>
      </c>
      <c r="H15756" s="10"/>
      <c r="I15756" s="10" t="s">
        <v>799</v>
      </c>
      <c r="J15756" s="10">
        <v>20</v>
      </c>
      <c r="K15756" s="10">
        <v>10</v>
      </c>
      <c r="L15756" s="10">
        <v>14</v>
      </c>
      <c r="M15756" s="10">
        <f t="shared" si="167"/>
        <v>2800</v>
      </c>
      <c r="N15756" s="10">
        <v>0</v>
      </c>
      <c r="O15756" s="10">
        <v>0</v>
      </c>
      <c r="P15756" s="10">
        <v>0</v>
      </c>
      <c r="Q15756" s="10">
        <v>0</v>
      </c>
      <c r="R15756" s="10">
        <v>0</v>
      </c>
      <c r="S15756" s="10">
        <v>100</v>
      </c>
      <c r="T15756" s="10">
        <v>0</v>
      </c>
      <c r="U15756" s="10">
        <v>0</v>
      </c>
      <c r="V15756" s="10" t="s">
        <v>983</v>
      </c>
      <c r="W15756" s="10">
        <v>0</v>
      </c>
    </row>
    <row r="15757" spans="1:23" x14ac:dyDescent="0.25">
      <c r="A15757">
        <v>2019</v>
      </c>
      <c r="B15757" s="10" t="s">
        <v>973</v>
      </c>
      <c r="C15757" s="10">
        <v>3</v>
      </c>
      <c r="D15757" s="10" t="s">
        <v>957</v>
      </c>
      <c r="E15757" s="10">
        <v>5</v>
      </c>
      <c r="F15757" s="10">
        <v>33</v>
      </c>
      <c r="G15757" s="10">
        <v>40</v>
      </c>
      <c r="H15757" s="10"/>
      <c r="I15757" s="10" t="s">
        <v>815</v>
      </c>
      <c r="J15757" s="10">
        <v>40</v>
      </c>
      <c r="K15757" s="10">
        <v>70</v>
      </c>
      <c r="L15757" s="10">
        <v>40</v>
      </c>
      <c r="M15757" s="10">
        <f t="shared" si="167"/>
        <v>112000</v>
      </c>
      <c r="N15757" s="10">
        <v>0</v>
      </c>
      <c r="O15757" s="10">
        <v>0</v>
      </c>
      <c r="P15757" s="10">
        <v>80</v>
      </c>
      <c r="Q15757" s="10">
        <v>0</v>
      </c>
      <c r="R15757" s="10">
        <v>0</v>
      </c>
      <c r="S15757" s="10">
        <v>100</v>
      </c>
      <c r="T15757" s="10">
        <v>0</v>
      </c>
      <c r="U15757" s="10">
        <v>0</v>
      </c>
      <c r="V15757" s="10">
        <v>0</v>
      </c>
      <c r="W15757" s="10">
        <v>0</v>
      </c>
    </row>
    <row r="15758" spans="1:23" x14ac:dyDescent="0.25">
      <c r="A15758">
        <v>2019</v>
      </c>
      <c r="B15758" s="10" t="s">
        <v>973</v>
      </c>
      <c r="C15758" s="10">
        <v>4</v>
      </c>
      <c r="D15758" s="10" t="s">
        <v>957</v>
      </c>
      <c r="E15758" s="10">
        <v>5</v>
      </c>
      <c r="F15758" s="10">
        <v>33</v>
      </c>
      <c r="G15758" s="10">
        <v>25</v>
      </c>
      <c r="H15758" s="10"/>
      <c r="I15758" s="10" t="s">
        <v>806</v>
      </c>
      <c r="J15758" s="10">
        <v>55</v>
      </c>
      <c r="K15758" s="10">
        <v>60</v>
      </c>
      <c r="L15758" s="10">
        <v>35</v>
      </c>
      <c r="M15758" s="10">
        <f t="shared" si="167"/>
        <v>115500</v>
      </c>
      <c r="N15758" s="10">
        <v>0</v>
      </c>
      <c r="O15758" s="10">
        <v>0</v>
      </c>
      <c r="P15758" s="10">
        <v>35</v>
      </c>
      <c r="Q15758" s="10">
        <v>0</v>
      </c>
      <c r="R15758" s="10">
        <v>0</v>
      </c>
      <c r="S15758" s="10">
        <v>100</v>
      </c>
      <c r="T15758" s="10">
        <v>0</v>
      </c>
      <c r="U15758" s="10">
        <v>0</v>
      </c>
      <c r="V15758" s="10">
        <v>0</v>
      </c>
      <c r="W15758" s="10">
        <v>0</v>
      </c>
    </row>
    <row r="15759" spans="1:23" x14ac:dyDescent="0.25">
      <c r="A15759">
        <v>2019</v>
      </c>
      <c r="B15759" s="10" t="s">
        <v>973</v>
      </c>
      <c r="C15759" s="10">
        <v>5</v>
      </c>
      <c r="D15759" s="10" t="s">
        <v>957</v>
      </c>
      <c r="E15759" s="10">
        <v>5</v>
      </c>
      <c r="F15759" s="10">
        <v>33</v>
      </c>
      <c r="G15759" s="10">
        <v>35</v>
      </c>
      <c r="H15759" s="10"/>
      <c r="I15759" s="10" t="s">
        <v>856</v>
      </c>
      <c r="J15759" s="10">
        <v>40</v>
      </c>
      <c r="K15759" s="10">
        <v>55</v>
      </c>
      <c r="L15759" s="10">
        <v>35</v>
      </c>
      <c r="M15759" s="10">
        <f t="shared" si="167"/>
        <v>77000</v>
      </c>
      <c r="N15759" s="10">
        <v>10</v>
      </c>
      <c r="O15759" s="10">
        <v>0</v>
      </c>
      <c r="P15759" s="10">
        <v>10</v>
      </c>
      <c r="Q15759" s="10">
        <v>0</v>
      </c>
      <c r="R15759" s="10">
        <v>0</v>
      </c>
      <c r="S15759" s="10">
        <v>0</v>
      </c>
      <c r="T15759" s="10">
        <v>0</v>
      </c>
      <c r="U15759" s="10">
        <v>0</v>
      </c>
      <c r="V15759" s="10">
        <v>0</v>
      </c>
      <c r="W15759" s="10">
        <v>0</v>
      </c>
    </row>
    <row r="15760" spans="1:23" x14ac:dyDescent="0.25">
      <c r="A15760">
        <v>2019</v>
      </c>
      <c r="B15760" s="10" t="s">
        <v>973</v>
      </c>
      <c r="C15760" s="10">
        <v>6</v>
      </c>
      <c r="D15760" s="10" t="s">
        <v>957</v>
      </c>
      <c r="E15760" s="10">
        <v>5</v>
      </c>
      <c r="F15760" s="10">
        <v>33</v>
      </c>
      <c r="G15760" s="10">
        <v>5</v>
      </c>
      <c r="H15760" s="10"/>
      <c r="I15760" s="10" t="s">
        <v>799</v>
      </c>
      <c r="J15760" s="10">
        <v>40</v>
      </c>
      <c r="K15760" s="10">
        <v>35</v>
      </c>
      <c r="L15760" s="10">
        <v>10</v>
      </c>
      <c r="M15760" s="10">
        <f t="shared" si="167"/>
        <v>14000</v>
      </c>
      <c r="N15760" s="10">
        <v>0</v>
      </c>
      <c r="O15760" s="10">
        <v>0</v>
      </c>
      <c r="P15760" s="10">
        <v>10</v>
      </c>
      <c r="Q15760" s="10">
        <v>0</v>
      </c>
      <c r="R15760" s="10">
        <v>0</v>
      </c>
      <c r="S15760" s="10">
        <v>0</v>
      </c>
      <c r="T15760" s="10">
        <v>0</v>
      </c>
      <c r="U15760" s="10">
        <v>0</v>
      </c>
      <c r="V15760" s="10">
        <v>0</v>
      </c>
      <c r="W15760" s="10">
        <v>0</v>
      </c>
    </row>
    <row r="15761" spans="1:23" x14ac:dyDescent="0.25">
      <c r="A15761">
        <v>2019</v>
      </c>
      <c r="B15761" s="10" t="s">
        <v>973</v>
      </c>
      <c r="C15761" s="10">
        <v>7</v>
      </c>
      <c r="D15761" s="10" t="s">
        <v>957</v>
      </c>
      <c r="E15761" s="10">
        <v>5</v>
      </c>
      <c r="F15761" s="10">
        <v>33</v>
      </c>
      <c r="G15761" s="10">
        <v>26</v>
      </c>
      <c r="H15761" s="10"/>
      <c r="I15761" s="10" t="s">
        <v>806</v>
      </c>
      <c r="J15761" s="10">
        <v>20</v>
      </c>
      <c r="K15761" s="10">
        <v>10</v>
      </c>
      <c r="L15761" s="10">
        <v>10</v>
      </c>
      <c r="M15761" s="10">
        <f t="shared" si="167"/>
        <v>2000</v>
      </c>
      <c r="N15761" s="10">
        <v>0</v>
      </c>
      <c r="O15761" s="10">
        <v>0</v>
      </c>
      <c r="P15761" s="10">
        <v>20</v>
      </c>
      <c r="Q15761" s="10">
        <v>0</v>
      </c>
      <c r="R15761" s="10">
        <v>0</v>
      </c>
      <c r="S15761" s="10">
        <v>0</v>
      </c>
      <c r="T15761" s="10">
        <v>0</v>
      </c>
      <c r="U15761" s="10">
        <v>0</v>
      </c>
      <c r="V15761" s="10">
        <v>0</v>
      </c>
      <c r="W15761" s="10">
        <v>0</v>
      </c>
    </row>
    <row r="15762" spans="1:23" x14ac:dyDescent="0.25">
      <c r="A15762">
        <v>2019</v>
      </c>
      <c r="B15762" s="10" t="s">
        <v>973</v>
      </c>
      <c r="C15762" s="10">
        <v>8</v>
      </c>
      <c r="D15762" s="10" t="s">
        <v>957</v>
      </c>
      <c r="E15762" s="10">
        <v>5</v>
      </c>
      <c r="F15762" s="10">
        <v>33</v>
      </c>
      <c r="G15762" s="10">
        <v>60</v>
      </c>
      <c r="H15762" s="10"/>
      <c r="I15762" s="10" t="s">
        <v>819</v>
      </c>
      <c r="J15762" s="10">
        <v>60</v>
      </c>
      <c r="K15762" s="10">
        <v>30</v>
      </c>
      <c r="L15762" s="10">
        <v>5</v>
      </c>
      <c r="M15762" s="10">
        <f t="shared" si="167"/>
        <v>9000</v>
      </c>
      <c r="N15762" s="10">
        <v>0</v>
      </c>
      <c r="O15762" s="10">
        <v>0</v>
      </c>
      <c r="P15762" s="10">
        <v>0</v>
      </c>
      <c r="Q15762" s="10">
        <v>0</v>
      </c>
      <c r="R15762" s="10">
        <v>0</v>
      </c>
      <c r="S15762" s="10">
        <v>0</v>
      </c>
      <c r="T15762" s="10">
        <v>0</v>
      </c>
      <c r="U15762" s="10">
        <v>0</v>
      </c>
      <c r="V15762" s="10">
        <v>0</v>
      </c>
      <c r="W15762" s="10">
        <v>0</v>
      </c>
    </row>
    <row r="15763" spans="1:23" x14ac:dyDescent="0.25">
      <c r="A15763">
        <v>2019</v>
      </c>
      <c r="B15763" s="10" t="s">
        <v>973</v>
      </c>
      <c r="C15763" s="10">
        <v>9</v>
      </c>
      <c r="D15763" s="10" t="s">
        <v>957</v>
      </c>
      <c r="E15763" s="10">
        <v>5</v>
      </c>
      <c r="F15763" s="10">
        <v>33</v>
      </c>
      <c r="G15763" s="10">
        <v>10</v>
      </c>
      <c r="H15763" s="10"/>
      <c r="I15763" s="10" t="s">
        <v>856</v>
      </c>
      <c r="J15763" s="10">
        <v>45</v>
      </c>
      <c r="K15763" s="10">
        <v>50</v>
      </c>
      <c r="L15763" s="10">
        <v>50</v>
      </c>
      <c r="M15763" s="10">
        <f t="shared" si="167"/>
        <v>112500</v>
      </c>
      <c r="N15763" s="10">
        <v>0</v>
      </c>
      <c r="O15763" s="10">
        <v>0</v>
      </c>
      <c r="P15763" s="10">
        <v>90</v>
      </c>
      <c r="Q15763" s="10">
        <v>0</v>
      </c>
      <c r="R15763" s="10">
        <v>0</v>
      </c>
      <c r="S15763" s="10">
        <v>0</v>
      </c>
      <c r="T15763" s="10">
        <v>0</v>
      </c>
      <c r="U15763" s="10">
        <v>0</v>
      </c>
      <c r="V15763" s="10">
        <v>0</v>
      </c>
      <c r="W15763" s="10">
        <v>0</v>
      </c>
    </row>
    <row r="15764" spans="1:23" x14ac:dyDescent="0.25">
      <c r="A15764">
        <v>2019</v>
      </c>
      <c r="B15764" s="10" t="s">
        <v>973</v>
      </c>
      <c r="C15764" s="10">
        <v>10</v>
      </c>
      <c r="D15764" s="10" t="s">
        <v>957</v>
      </c>
      <c r="E15764" s="10">
        <v>5</v>
      </c>
      <c r="F15764" s="10">
        <v>33</v>
      </c>
      <c r="G15764" s="10">
        <v>10</v>
      </c>
      <c r="H15764" s="10"/>
      <c r="I15764" s="10" t="s">
        <v>815</v>
      </c>
      <c r="J15764" s="10">
        <v>50</v>
      </c>
      <c r="K15764" s="10">
        <v>80</v>
      </c>
      <c r="L15764" s="10">
        <v>65</v>
      </c>
      <c r="M15764" s="10">
        <f t="shared" ref="M15764:M15827" si="169">J15764*K15764*L15764</f>
        <v>260000</v>
      </c>
      <c r="N15764" s="10">
        <v>0</v>
      </c>
      <c r="O15764" s="10">
        <v>0</v>
      </c>
      <c r="P15764" s="10">
        <v>80</v>
      </c>
      <c r="Q15764" s="10">
        <v>0</v>
      </c>
      <c r="R15764" s="10">
        <v>0</v>
      </c>
      <c r="S15764" s="10">
        <v>100</v>
      </c>
      <c r="T15764" s="10">
        <v>0</v>
      </c>
      <c r="U15764" s="10">
        <v>0</v>
      </c>
      <c r="V15764" s="10">
        <v>0</v>
      </c>
      <c r="W15764" s="10">
        <v>0</v>
      </c>
    </row>
    <row r="15765" spans="1:23" x14ac:dyDescent="0.25">
      <c r="A15765">
        <v>2019</v>
      </c>
      <c r="B15765" s="10" t="s">
        <v>973</v>
      </c>
      <c r="C15765" s="10">
        <v>11</v>
      </c>
      <c r="D15765" s="10" t="s">
        <v>957</v>
      </c>
      <c r="E15765" s="10">
        <v>5</v>
      </c>
      <c r="F15765" s="10">
        <v>33</v>
      </c>
      <c r="G15765" s="10">
        <v>35</v>
      </c>
      <c r="H15765" s="10"/>
      <c r="I15765" s="10" t="s">
        <v>807</v>
      </c>
      <c r="J15765" s="10">
        <v>60</v>
      </c>
      <c r="K15765" s="10">
        <v>35</v>
      </c>
      <c r="L15765" s="10">
        <v>25</v>
      </c>
      <c r="M15765" s="10">
        <f t="shared" si="169"/>
        <v>52500</v>
      </c>
      <c r="N15765" s="10">
        <v>0</v>
      </c>
      <c r="O15765" s="10">
        <v>0</v>
      </c>
      <c r="P15765" s="10">
        <v>30</v>
      </c>
      <c r="Q15765" s="10">
        <v>0</v>
      </c>
      <c r="R15765" s="10">
        <v>0</v>
      </c>
      <c r="S15765" s="10">
        <v>90</v>
      </c>
      <c r="T15765" s="10">
        <v>0</v>
      </c>
      <c r="U15765" s="10">
        <v>0</v>
      </c>
      <c r="V15765" s="10">
        <v>0</v>
      </c>
      <c r="W15765" s="10">
        <v>0</v>
      </c>
    </row>
    <row r="15766" spans="1:23" x14ac:dyDescent="0.25">
      <c r="A15766">
        <v>2019</v>
      </c>
      <c r="B15766" s="10" t="s">
        <v>973</v>
      </c>
      <c r="C15766" s="10">
        <v>12</v>
      </c>
      <c r="D15766" s="10" t="s">
        <v>957</v>
      </c>
      <c r="E15766" s="10">
        <v>5</v>
      </c>
      <c r="F15766" s="10">
        <v>33</v>
      </c>
      <c r="G15766" s="10">
        <v>65</v>
      </c>
      <c r="H15766" s="10"/>
      <c r="I15766" s="10" t="s">
        <v>856</v>
      </c>
      <c r="J15766" s="10">
        <v>65</v>
      </c>
      <c r="K15766" s="10">
        <v>75</v>
      </c>
      <c r="L15766" s="10">
        <v>65</v>
      </c>
      <c r="M15766" s="10">
        <f t="shared" si="169"/>
        <v>316875</v>
      </c>
      <c r="N15766" s="10">
        <v>0</v>
      </c>
      <c r="O15766" s="10">
        <v>0</v>
      </c>
      <c r="P15766" s="10">
        <v>50</v>
      </c>
      <c r="Q15766" s="10">
        <v>0</v>
      </c>
      <c r="R15766" s="10">
        <v>0</v>
      </c>
      <c r="S15766" s="10">
        <v>0</v>
      </c>
      <c r="T15766" s="10">
        <v>0</v>
      </c>
      <c r="U15766" s="10">
        <v>0</v>
      </c>
      <c r="V15766" s="10">
        <v>0</v>
      </c>
      <c r="W15766" s="10">
        <v>0</v>
      </c>
    </row>
    <row r="15767" spans="1:23" x14ac:dyDescent="0.25">
      <c r="A15767">
        <v>2019</v>
      </c>
      <c r="B15767" s="10" t="s">
        <v>973</v>
      </c>
      <c r="C15767" s="10">
        <v>13</v>
      </c>
      <c r="D15767" s="10" t="s">
        <v>957</v>
      </c>
      <c r="E15767" s="10">
        <v>5</v>
      </c>
      <c r="F15767" s="10">
        <v>33</v>
      </c>
      <c r="G15767" s="10">
        <v>25</v>
      </c>
      <c r="H15767" s="10"/>
      <c r="I15767" s="10" t="s">
        <v>806</v>
      </c>
      <c r="J15767" s="10">
        <v>30</v>
      </c>
      <c r="K15767" s="10">
        <v>30</v>
      </c>
      <c r="L15767" s="10">
        <v>10</v>
      </c>
      <c r="M15767" s="10">
        <f t="shared" si="169"/>
        <v>9000</v>
      </c>
      <c r="N15767" s="10">
        <v>0</v>
      </c>
      <c r="O15767" s="10">
        <v>0</v>
      </c>
      <c r="P15767" s="10">
        <v>10</v>
      </c>
      <c r="Q15767" s="10">
        <v>0</v>
      </c>
      <c r="R15767" s="10">
        <v>0</v>
      </c>
      <c r="S15767" s="10">
        <v>0</v>
      </c>
      <c r="T15767" s="10">
        <v>0</v>
      </c>
      <c r="U15767" s="10">
        <v>0</v>
      </c>
      <c r="V15767" s="10">
        <v>0</v>
      </c>
      <c r="W15767" s="10">
        <v>0</v>
      </c>
    </row>
    <row r="15768" spans="1:23" x14ac:dyDescent="0.25">
      <c r="A15768">
        <v>2019</v>
      </c>
      <c r="B15768" s="10" t="s">
        <v>973</v>
      </c>
      <c r="C15768" s="10">
        <v>14</v>
      </c>
      <c r="D15768" s="10" t="s">
        <v>957</v>
      </c>
      <c r="E15768" s="10">
        <v>5</v>
      </c>
      <c r="F15768" s="10">
        <v>33</v>
      </c>
      <c r="G15768" s="10">
        <v>12</v>
      </c>
      <c r="H15768" s="10"/>
      <c r="I15768" s="10" t="s">
        <v>980</v>
      </c>
      <c r="J15768" s="10">
        <v>20</v>
      </c>
      <c r="K15768" s="10">
        <v>10</v>
      </c>
      <c r="L15768" s="10">
        <v>12</v>
      </c>
      <c r="M15768" s="10">
        <f t="shared" si="169"/>
        <v>2400</v>
      </c>
      <c r="N15768" s="10">
        <v>0</v>
      </c>
      <c r="O15768" s="10">
        <v>0</v>
      </c>
      <c r="P15768" s="10">
        <v>0</v>
      </c>
      <c r="Q15768" s="10">
        <v>0</v>
      </c>
      <c r="R15768" s="10">
        <v>0</v>
      </c>
      <c r="S15768" s="10">
        <v>0</v>
      </c>
      <c r="T15768" s="10">
        <v>5</v>
      </c>
      <c r="U15768" s="10">
        <v>0</v>
      </c>
      <c r="V15768" s="10">
        <v>0</v>
      </c>
      <c r="W15768" s="10">
        <v>0</v>
      </c>
    </row>
    <row r="15769" spans="1:23" x14ac:dyDescent="0.25">
      <c r="A15769">
        <v>2019</v>
      </c>
      <c r="B15769" s="10" t="s">
        <v>973</v>
      </c>
      <c r="C15769" s="10">
        <v>15</v>
      </c>
      <c r="D15769" s="10" t="s">
        <v>957</v>
      </c>
      <c r="E15769" s="10">
        <v>5</v>
      </c>
      <c r="F15769" s="10">
        <v>33</v>
      </c>
      <c r="G15769" s="10">
        <v>35</v>
      </c>
      <c r="H15769" s="10"/>
      <c r="I15769" s="10" t="s">
        <v>816</v>
      </c>
      <c r="J15769" s="10">
        <v>30</v>
      </c>
      <c r="K15769" s="10">
        <v>30</v>
      </c>
      <c r="L15769" s="10">
        <v>35</v>
      </c>
      <c r="M15769" s="10">
        <f t="shared" si="169"/>
        <v>31500</v>
      </c>
      <c r="N15769" s="10">
        <v>0</v>
      </c>
      <c r="O15769" s="10">
        <v>0</v>
      </c>
      <c r="P15769" s="10">
        <v>80</v>
      </c>
      <c r="Q15769" s="10">
        <v>0</v>
      </c>
      <c r="R15769" s="10">
        <v>0</v>
      </c>
      <c r="S15769" s="10">
        <v>0</v>
      </c>
      <c r="T15769" s="10">
        <v>0</v>
      </c>
      <c r="U15769" s="10">
        <v>0</v>
      </c>
      <c r="V15769" s="10">
        <v>0</v>
      </c>
      <c r="W15769" s="10">
        <v>0</v>
      </c>
    </row>
    <row r="15770" spans="1:23" x14ac:dyDescent="0.25">
      <c r="A15770">
        <v>2019</v>
      </c>
      <c r="B15770" s="10" t="s">
        <v>973</v>
      </c>
      <c r="C15770" s="10">
        <v>16</v>
      </c>
      <c r="D15770" s="10" t="s">
        <v>957</v>
      </c>
      <c r="E15770" s="10">
        <v>5</v>
      </c>
      <c r="F15770" s="10">
        <v>33</v>
      </c>
      <c r="G15770" s="10">
        <v>11</v>
      </c>
      <c r="H15770" s="10"/>
      <c r="I15770" s="10" t="s">
        <v>856</v>
      </c>
      <c r="J15770" s="10">
        <v>20</v>
      </c>
      <c r="K15770" s="10">
        <v>20</v>
      </c>
      <c r="L15770" s="10">
        <v>30</v>
      </c>
      <c r="M15770" s="10">
        <f t="shared" si="169"/>
        <v>12000</v>
      </c>
      <c r="N15770" s="10">
        <v>0</v>
      </c>
      <c r="O15770" s="10">
        <v>0</v>
      </c>
      <c r="P15770" s="10">
        <v>50</v>
      </c>
      <c r="Q15770" s="10">
        <v>0</v>
      </c>
      <c r="R15770" s="10">
        <v>0</v>
      </c>
      <c r="S15770" s="10">
        <v>0</v>
      </c>
      <c r="T15770" s="10">
        <v>0</v>
      </c>
      <c r="U15770" s="10">
        <v>0</v>
      </c>
      <c r="V15770" s="10">
        <v>0</v>
      </c>
      <c r="W15770" s="10">
        <v>0</v>
      </c>
    </row>
    <row r="15771" spans="1:23" x14ac:dyDescent="0.25">
      <c r="A15771">
        <v>2019</v>
      </c>
      <c r="B15771" s="10" t="s">
        <v>973</v>
      </c>
      <c r="C15771" s="10">
        <v>17</v>
      </c>
      <c r="D15771" s="10" t="s">
        <v>957</v>
      </c>
      <c r="E15771" s="10">
        <v>5</v>
      </c>
      <c r="F15771" s="10">
        <v>33</v>
      </c>
      <c r="G15771" s="10">
        <v>8</v>
      </c>
      <c r="H15771" s="10"/>
      <c r="I15771" s="10" t="s">
        <v>879</v>
      </c>
      <c r="J15771" s="10">
        <v>20</v>
      </c>
      <c r="K15771" s="10">
        <v>20</v>
      </c>
      <c r="L15771" s="10">
        <v>1</v>
      </c>
      <c r="M15771" s="10">
        <f t="shared" si="169"/>
        <v>400</v>
      </c>
      <c r="N15771" s="10">
        <v>0</v>
      </c>
      <c r="O15771" s="10">
        <v>0</v>
      </c>
      <c r="P15771" s="10">
        <v>0</v>
      </c>
      <c r="Q15771" s="10">
        <v>0</v>
      </c>
      <c r="R15771" s="10">
        <v>0</v>
      </c>
      <c r="S15771" s="10">
        <v>0</v>
      </c>
      <c r="T15771" s="10">
        <v>5</v>
      </c>
      <c r="U15771" s="10">
        <v>0</v>
      </c>
      <c r="V15771" s="10">
        <v>0</v>
      </c>
      <c r="W15771" s="10">
        <v>0</v>
      </c>
    </row>
    <row r="15772" spans="1:23" x14ac:dyDescent="0.25">
      <c r="A15772">
        <v>2019</v>
      </c>
      <c r="B15772" s="10" t="s">
        <v>973</v>
      </c>
      <c r="C15772" s="10">
        <v>18</v>
      </c>
      <c r="D15772" s="10" t="s">
        <v>957</v>
      </c>
      <c r="E15772" s="10">
        <v>5</v>
      </c>
      <c r="F15772" s="10">
        <v>33</v>
      </c>
      <c r="G15772" s="10">
        <v>100</v>
      </c>
      <c r="H15772" s="10"/>
      <c r="I15772" s="10" t="s">
        <v>819</v>
      </c>
      <c r="J15772" s="10">
        <v>110</v>
      </c>
      <c r="K15772" s="10">
        <v>150</v>
      </c>
      <c r="L15772" s="10">
        <v>110</v>
      </c>
      <c r="M15772" s="10">
        <f t="shared" si="169"/>
        <v>1815000</v>
      </c>
      <c r="N15772" s="10">
        <v>0</v>
      </c>
      <c r="O15772" s="10">
        <v>0</v>
      </c>
      <c r="P15772" s="10">
        <v>90</v>
      </c>
      <c r="Q15772" s="10">
        <v>0</v>
      </c>
      <c r="R15772" s="10">
        <v>0</v>
      </c>
      <c r="S15772" s="10">
        <v>10</v>
      </c>
      <c r="T15772" s="10">
        <v>0</v>
      </c>
      <c r="U15772" s="10">
        <v>0</v>
      </c>
      <c r="V15772" s="10">
        <v>0</v>
      </c>
      <c r="W15772" s="10">
        <v>0</v>
      </c>
    </row>
    <row r="15773" spans="1:23" x14ac:dyDescent="0.25">
      <c r="A15773">
        <v>2019</v>
      </c>
      <c r="B15773" s="10" t="s">
        <v>973</v>
      </c>
      <c r="C15773" s="10">
        <v>19</v>
      </c>
      <c r="D15773" s="10" t="s">
        <v>957</v>
      </c>
      <c r="E15773" s="10">
        <v>5</v>
      </c>
      <c r="F15773" s="10">
        <v>33</v>
      </c>
      <c r="G15773" s="10">
        <v>15</v>
      </c>
      <c r="H15773" s="10"/>
      <c r="I15773" s="10" t="s">
        <v>803</v>
      </c>
      <c r="J15773" s="10">
        <v>20</v>
      </c>
      <c r="K15773" s="10">
        <v>20</v>
      </c>
      <c r="L15773" s="10">
        <v>20</v>
      </c>
      <c r="M15773" s="10">
        <f t="shared" si="169"/>
        <v>8000</v>
      </c>
      <c r="N15773" s="10">
        <v>0</v>
      </c>
      <c r="O15773" s="10">
        <v>0</v>
      </c>
      <c r="P15773" s="10">
        <v>0</v>
      </c>
      <c r="Q15773" s="10">
        <v>0</v>
      </c>
      <c r="R15773" s="10">
        <v>0</v>
      </c>
      <c r="S15773" s="10">
        <v>0</v>
      </c>
      <c r="T15773" s="10">
        <v>0</v>
      </c>
      <c r="U15773" s="10">
        <v>0</v>
      </c>
      <c r="V15773" s="10">
        <v>0</v>
      </c>
      <c r="W15773" s="10">
        <v>0</v>
      </c>
    </row>
    <row r="15774" spans="1:23" x14ac:dyDescent="0.25">
      <c r="A15774">
        <v>2019</v>
      </c>
      <c r="B15774" s="10" t="s">
        <v>973</v>
      </c>
      <c r="C15774" s="10">
        <v>1</v>
      </c>
      <c r="D15774" s="10" t="s">
        <v>957</v>
      </c>
      <c r="E15774" s="10">
        <v>6</v>
      </c>
      <c r="F15774" s="10">
        <v>33</v>
      </c>
      <c r="G15774" s="10">
        <v>30</v>
      </c>
      <c r="H15774" s="10"/>
      <c r="I15774" s="10" t="s">
        <v>799</v>
      </c>
      <c r="J15774" s="10">
        <v>30</v>
      </c>
      <c r="K15774" s="10">
        <v>20</v>
      </c>
      <c r="L15774" s="10">
        <v>35</v>
      </c>
      <c r="M15774" s="10">
        <f t="shared" si="169"/>
        <v>21000</v>
      </c>
      <c r="N15774" s="10">
        <v>0</v>
      </c>
      <c r="O15774" s="10">
        <v>0</v>
      </c>
      <c r="P15774" s="10">
        <v>0</v>
      </c>
      <c r="Q15774" s="10">
        <v>0</v>
      </c>
      <c r="R15774" s="10">
        <v>0</v>
      </c>
      <c r="S15774" s="10">
        <v>0</v>
      </c>
      <c r="T15774" s="10">
        <v>0</v>
      </c>
      <c r="U15774" s="10">
        <v>0</v>
      </c>
      <c r="V15774" s="10" t="s">
        <v>983</v>
      </c>
      <c r="W15774" s="10">
        <v>0</v>
      </c>
    </row>
    <row r="15775" spans="1:23" x14ac:dyDescent="0.25">
      <c r="A15775">
        <v>2019</v>
      </c>
      <c r="B15775" s="10" t="s">
        <v>973</v>
      </c>
      <c r="C15775" s="10">
        <v>2</v>
      </c>
      <c r="D15775" s="10" t="s">
        <v>957</v>
      </c>
      <c r="E15775" s="10">
        <v>6</v>
      </c>
      <c r="F15775" s="10">
        <v>33</v>
      </c>
      <c r="G15775" s="10">
        <v>40</v>
      </c>
      <c r="H15775" s="10"/>
      <c r="I15775" s="10" t="s">
        <v>799</v>
      </c>
      <c r="J15775" s="10">
        <v>50</v>
      </c>
      <c r="K15775" s="10">
        <v>45</v>
      </c>
      <c r="L15775" s="10">
        <v>40</v>
      </c>
      <c r="M15775" s="10">
        <f t="shared" si="169"/>
        <v>90000</v>
      </c>
      <c r="N15775" s="10">
        <v>0</v>
      </c>
      <c r="O15775" s="10">
        <v>0</v>
      </c>
      <c r="P15775" s="10">
        <v>20</v>
      </c>
      <c r="Q15775" s="10">
        <v>0</v>
      </c>
      <c r="R15775" s="10">
        <v>0</v>
      </c>
      <c r="S15775" s="10">
        <v>100</v>
      </c>
      <c r="T15775" s="10">
        <v>0</v>
      </c>
      <c r="U15775" s="10">
        <v>0</v>
      </c>
      <c r="V15775" s="10">
        <v>0</v>
      </c>
      <c r="W15775" s="10">
        <v>0</v>
      </c>
    </row>
    <row r="15776" spans="1:23" x14ac:dyDescent="0.25">
      <c r="A15776">
        <v>2019</v>
      </c>
      <c r="B15776" s="10" t="s">
        <v>973</v>
      </c>
      <c r="C15776" s="10">
        <v>3</v>
      </c>
      <c r="D15776" s="10" t="s">
        <v>957</v>
      </c>
      <c r="E15776" s="10">
        <v>6</v>
      </c>
      <c r="F15776" s="10">
        <v>33</v>
      </c>
      <c r="G15776" s="10">
        <v>12</v>
      </c>
      <c r="H15776" s="10"/>
      <c r="I15776" s="10" t="s">
        <v>806</v>
      </c>
      <c r="J15776" s="10">
        <v>25</v>
      </c>
      <c r="K15776" s="10">
        <v>30</v>
      </c>
      <c r="L15776" s="10">
        <v>35</v>
      </c>
      <c r="M15776" s="10">
        <f t="shared" si="169"/>
        <v>26250</v>
      </c>
      <c r="N15776" s="10">
        <v>0</v>
      </c>
      <c r="O15776" s="10">
        <v>0</v>
      </c>
      <c r="P15776" s="10">
        <v>0</v>
      </c>
      <c r="Q15776" s="10">
        <v>0</v>
      </c>
      <c r="R15776" s="10">
        <v>0</v>
      </c>
      <c r="S15776" s="10">
        <v>0</v>
      </c>
      <c r="T15776" s="10">
        <v>0</v>
      </c>
      <c r="U15776" s="10">
        <v>0</v>
      </c>
      <c r="V15776" s="10">
        <v>0</v>
      </c>
      <c r="W15776" s="10">
        <v>0</v>
      </c>
    </row>
    <row r="15777" spans="1:23" x14ac:dyDescent="0.25">
      <c r="A15777">
        <v>2019</v>
      </c>
      <c r="B15777" s="10" t="s">
        <v>973</v>
      </c>
      <c r="C15777" s="10">
        <v>4</v>
      </c>
      <c r="D15777" s="10" t="s">
        <v>957</v>
      </c>
      <c r="E15777" s="10">
        <v>6</v>
      </c>
      <c r="F15777" s="10">
        <v>33</v>
      </c>
      <c r="G15777" s="10">
        <v>3</v>
      </c>
      <c r="H15777" s="10"/>
      <c r="I15777" s="10" t="s">
        <v>803</v>
      </c>
      <c r="J15777" s="10">
        <v>25</v>
      </c>
      <c r="K15777" s="10">
        <v>30</v>
      </c>
      <c r="L15777" s="10">
        <v>20</v>
      </c>
      <c r="M15777" s="10">
        <f t="shared" si="169"/>
        <v>15000</v>
      </c>
      <c r="N15777" s="10">
        <v>0</v>
      </c>
      <c r="O15777" s="10">
        <v>0</v>
      </c>
      <c r="P15777" s="10">
        <v>0</v>
      </c>
      <c r="Q15777" s="10">
        <v>0</v>
      </c>
      <c r="R15777" s="10">
        <v>0</v>
      </c>
      <c r="S15777" s="10">
        <v>0</v>
      </c>
      <c r="T15777" s="10">
        <v>0</v>
      </c>
      <c r="U15777" s="10">
        <v>0</v>
      </c>
      <c r="V15777" s="10">
        <v>0</v>
      </c>
      <c r="W15777" s="10">
        <v>0</v>
      </c>
    </row>
    <row r="15778" spans="1:23" x14ac:dyDescent="0.25">
      <c r="A15778">
        <v>2019</v>
      </c>
      <c r="B15778" s="10" t="s">
        <v>973</v>
      </c>
      <c r="C15778" s="10">
        <v>5</v>
      </c>
      <c r="D15778" s="10" t="s">
        <v>957</v>
      </c>
      <c r="E15778" s="10">
        <v>6</v>
      </c>
      <c r="F15778" s="10">
        <v>33</v>
      </c>
      <c r="G15778" s="10">
        <v>5</v>
      </c>
      <c r="H15778" s="10"/>
      <c r="I15778" s="10" t="s">
        <v>799</v>
      </c>
      <c r="J15778" s="10">
        <v>10</v>
      </c>
      <c r="K15778" s="10">
        <v>10</v>
      </c>
      <c r="L15778" s="10">
        <v>10</v>
      </c>
      <c r="M15778" s="10">
        <f t="shared" si="169"/>
        <v>1000</v>
      </c>
      <c r="N15778" s="10">
        <v>0</v>
      </c>
      <c r="O15778" s="10">
        <v>0</v>
      </c>
      <c r="P15778" s="10">
        <v>5</v>
      </c>
      <c r="Q15778" s="10">
        <v>0</v>
      </c>
      <c r="R15778" s="10">
        <v>0</v>
      </c>
      <c r="S15778" s="10">
        <v>0</v>
      </c>
      <c r="T15778" s="10">
        <v>0</v>
      </c>
      <c r="U15778" s="10">
        <v>0</v>
      </c>
      <c r="V15778" s="10">
        <v>0</v>
      </c>
      <c r="W15778" s="10">
        <v>0</v>
      </c>
    </row>
    <row r="15779" spans="1:23" x14ac:dyDescent="0.25">
      <c r="A15779">
        <v>2019</v>
      </c>
      <c r="B15779" s="10" t="s">
        <v>973</v>
      </c>
      <c r="C15779" s="10">
        <v>6</v>
      </c>
      <c r="D15779" s="10" t="s">
        <v>957</v>
      </c>
      <c r="E15779" s="10">
        <v>6</v>
      </c>
      <c r="F15779" s="10">
        <v>33</v>
      </c>
      <c r="G15779" s="10">
        <v>15</v>
      </c>
      <c r="H15779" s="10"/>
      <c r="I15779" s="10" t="s">
        <v>802</v>
      </c>
      <c r="J15779" s="10">
        <v>20</v>
      </c>
      <c r="K15779" s="10">
        <v>35</v>
      </c>
      <c r="L15779" s="10">
        <v>10</v>
      </c>
      <c r="M15779" s="10">
        <f t="shared" si="169"/>
        <v>7000</v>
      </c>
      <c r="N15779" s="10">
        <v>0</v>
      </c>
      <c r="O15779" s="10">
        <v>0</v>
      </c>
      <c r="P15779" s="10">
        <v>10</v>
      </c>
      <c r="Q15779" s="10">
        <v>0</v>
      </c>
      <c r="R15779" s="10">
        <v>0</v>
      </c>
      <c r="S15779" s="10">
        <v>0</v>
      </c>
      <c r="T15779" s="10">
        <v>0</v>
      </c>
      <c r="U15779" s="10">
        <v>0</v>
      </c>
      <c r="V15779" s="10">
        <v>0</v>
      </c>
      <c r="W15779" s="10">
        <v>0</v>
      </c>
    </row>
    <row r="15780" spans="1:23" x14ac:dyDescent="0.25">
      <c r="A15780">
        <v>2019</v>
      </c>
      <c r="B15780" s="10" t="s">
        <v>973</v>
      </c>
      <c r="C15780" s="10">
        <v>7</v>
      </c>
      <c r="D15780" s="10" t="s">
        <v>957</v>
      </c>
      <c r="E15780" s="10">
        <v>6</v>
      </c>
      <c r="F15780" s="10">
        <v>33</v>
      </c>
      <c r="G15780" s="10">
        <v>10</v>
      </c>
      <c r="H15780" s="10"/>
      <c r="I15780" s="10" t="s">
        <v>806</v>
      </c>
      <c r="J15780" s="10">
        <v>20</v>
      </c>
      <c r="K15780" s="10">
        <v>15</v>
      </c>
      <c r="L15780" s="10">
        <v>10</v>
      </c>
      <c r="M15780" s="10">
        <f t="shared" si="169"/>
        <v>3000</v>
      </c>
      <c r="N15780" s="10">
        <v>0</v>
      </c>
      <c r="O15780" s="10">
        <v>0</v>
      </c>
      <c r="P15780" s="36">
        <v>100</v>
      </c>
      <c r="Q15780" s="10">
        <v>0</v>
      </c>
      <c r="R15780" s="10">
        <v>0</v>
      </c>
      <c r="S15780" s="10">
        <v>0</v>
      </c>
      <c r="T15780" s="10">
        <v>0</v>
      </c>
      <c r="U15780" s="10">
        <v>0</v>
      </c>
      <c r="V15780" s="10">
        <v>0</v>
      </c>
      <c r="W15780" s="10">
        <v>0</v>
      </c>
    </row>
    <row r="15781" spans="1:23" x14ac:dyDescent="0.25">
      <c r="A15781">
        <v>2019</v>
      </c>
      <c r="B15781" s="10" t="s">
        <v>973</v>
      </c>
      <c r="C15781" s="10">
        <v>8</v>
      </c>
      <c r="D15781" s="10" t="s">
        <v>957</v>
      </c>
      <c r="E15781" s="10">
        <v>6</v>
      </c>
      <c r="F15781" s="10">
        <v>33</v>
      </c>
      <c r="G15781" s="10">
        <v>5</v>
      </c>
      <c r="H15781" s="10"/>
      <c r="I15781" s="10" t="s">
        <v>799</v>
      </c>
      <c r="J15781" s="10">
        <v>20</v>
      </c>
      <c r="K15781" s="10">
        <v>25</v>
      </c>
      <c r="L15781" s="10">
        <v>35</v>
      </c>
      <c r="M15781" s="10">
        <f t="shared" si="169"/>
        <v>17500</v>
      </c>
      <c r="N15781" s="10">
        <v>0</v>
      </c>
      <c r="O15781" s="10">
        <v>0</v>
      </c>
      <c r="P15781" s="10">
        <v>0</v>
      </c>
      <c r="Q15781" s="10">
        <v>0</v>
      </c>
      <c r="R15781" s="10">
        <v>0</v>
      </c>
      <c r="S15781" s="10">
        <v>0</v>
      </c>
      <c r="T15781" s="10">
        <v>0</v>
      </c>
      <c r="U15781" s="10">
        <v>0</v>
      </c>
      <c r="V15781" s="10">
        <v>0</v>
      </c>
      <c r="W15781" s="10">
        <v>0</v>
      </c>
    </row>
    <row r="15782" spans="1:23" x14ac:dyDescent="0.25">
      <c r="A15782">
        <v>2019</v>
      </c>
      <c r="B15782" s="10" t="s">
        <v>973</v>
      </c>
      <c r="C15782" s="10">
        <v>9</v>
      </c>
      <c r="D15782" s="10" t="s">
        <v>957</v>
      </c>
      <c r="E15782" s="10">
        <v>6</v>
      </c>
      <c r="F15782" s="10">
        <v>33</v>
      </c>
      <c r="G15782" s="10">
        <v>15</v>
      </c>
      <c r="H15782" s="10"/>
      <c r="I15782" s="10" t="s">
        <v>814</v>
      </c>
      <c r="J15782" s="10">
        <v>27</v>
      </c>
      <c r="K15782" s="10">
        <v>35</v>
      </c>
      <c r="L15782" s="10">
        <v>10</v>
      </c>
      <c r="M15782" s="10">
        <f t="shared" si="169"/>
        <v>9450</v>
      </c>
      <c r="N15782" s="10">
        <v>0</v>
      </c>
      <c r="O15782" s="10">
        <v>0</v>
      </c>
      <c r="P15782" s="10">
        <v>0</v>
      </c>
      <c r="Q15782" s="10">
        <v>0</v>
      </c>
      <c r="R15782" s="10">
        <v>0</v>
      </c>
      <c r="S15782" s="10">
        <v>0</v>
      </c>
      <c r="T15782" s="10">
        <v>0</v>
      </c>
      <c r="U15782" s="10">
        <v>0</v>
      </c>
      <c r="V15782" s="10">
        <v>0</v>
      </c>
      <c r="W15782" s="10">
        <v>0</v>
      </c>
    </row>
    <row r="15783" spans="1:23" x14ac:dyDescent="0.25">
      <c r="A15783">
        <v>2019</v>
      </c>
      <c r="B15783" s="10" t="s">
        <v>973</v>
      </c>
      <c r="C15783" s="10">
        <v>10</v>
      </c>
      <c r="D15783" s="10" t="s">
        <v>957</v>
      </c>
      <c r="E15783" s="10">
        <v>6</v>
      </c>
      <c r="F15783" s="10">
        <v>33</v>
      </c>
      <c r="G15783" s="10">
        <v>20</v>
      </c>
      <c r="H15783" s="10"/>
      <c r="I15783" s="10" t="s">
        <v>846</v>
      </c>
      <c r="J15783" s="10">
        <v>50</v>
      </c>
      <c r="K15783" s="10">
        <v>25</v>
      </c>
      <c r="L15783" s="10">
        <v>45</v>
      </c>
      <c r="M15783" s="10">
        <f t="shared" si="169"/>
        <v>56250</v>
      </c>
      <c r="N15783" s="10">
        <v>0</v>
      </c>
      <c r="O15783" s="10">
        <v>0</v>
      </c>
      <c r="P15783" s="10">
        <v>80</v>
      </c>
      <c r="Q15783" s="10">
        <v>0</v>
      </c>
      <c r="R15783" s="10">
        <v>0</v>
      </c>
      <c r="S15783" s="10">
        <v>0</v>
      </c>
      <c r="T15783" s="10">
        <v>0</v>
      </c>
      <c r="U15783" s="10">
        <v>0</v>
      </c>
      <c r="V15783" s="10">
        <v>0</v>
      </c>
      <c r="W15783" s="10">
        <v>0</v>
      </c>
    </row>
    <row r="15784" spans="1:23" x14ac:dyDescent="0.25">
      <c r="A15784">
        <v>2019</v>
      </c>
      <c r="B15784" s="10" t="s">
        <v>973</v>
      </c>
      <c r="C15784" s="10">
        <v>11</v>
      </c>
      <c r="D15784" s="10" t="s">
        <v>957</v>
      </c>
      <c r="E15784" s="10">
        <v>6</v>
      </c>
      <c r="F15784" s="10">
        <v>33</v>
      </c>
      <c r="G15784" s="10">
        <v>10</v>
      </c>
      <c r="H15784" s="10"/>
      <c r="I15784" s="10" t="s">
        <v>802</v>
      </c>
      <c r="J15784" s="10">
        <v>30</v>
      </c>
      <c r="K15784" s="10">
        <v>20</v>
      </c>
      <c r="L15784" s="10">
        <v>10</v>
      </c>
      <c r="M15784" s="10">
        <f t="shared" si="169"/>
        <v>6000</v>
      </c>
      <c r="N15784" s="10">
        <v>0</v>
      </c>
      <c r="O15784" s="10">
        <v>0</v>
      </c>
      <c r="P15784" s="10">
        <v>20</v>
      </c>
      <c r="Q15784" s="10">
        <v>0</v>
      </c>
      <c r="R15784" s="10">
        <v>0</v>
      </c>
      <c r="S15784" s="10">
        <v>0</v>
      </c>
      <c r="T15784" s="10">
        <v>0</v>
      </c>
      <c r="U15784" s="10">
        <v>0</v>
      </c>
      <c r="V15784" s="10">
        <v>0</v>
      </c>
      <c r="W15784" s="10">
        <v>0</v>
      </c>
    </row>
    <row r="15785" spans="1:23" x14ac:dyDescent="0.25">
      <c r="A15785">
        <v>2019</v>
      </c>
      <c r="B15785" s="10" t="s">
        <v>973</v>
      </c>
      <c r="C15785" s="10">
        <v>1</v>
      </c>
      <c r="D15785" s="10" t="s">
        <v>960</v>
      </c>
      <c r="E15785" s="10">
        <v>7</v>
      </c>
      <c r="F15785" s="10">
        <f xml:space="preserve"> (33*0.3048)</f>
        <v>10.058400000000001</v>
      </c>
      <c r="G15785" s="10">
        <v>6</v>
      </c>
      <c r="H15785" s="10">
        <v>0</v>
      </c>
      <c r="I15785" s="10" t="s">
        <v>799</v>
      </c>
      <c r="J15785" s="10">
        <v>13</v>
      </c>
      <c r="K15785" s="10">
        <v>12</v>
      </c>
      <c r="L15785" s="10">
        <v>5</v>
      </c>
      <c r="M15785" s="10">
        <f t="shared" si="169"/>
        <v>780</v>
      </c>
      <c r="N15785" s="10">
        <v>0</v>
      </c>
      <c r="O15785" s="10">
        <v>0</v>
      </c>
      <c r="P15785" s="10">
        <v>5</v>
      </c>
      <c r="Q15785" s="10">
        <v>0</v>
      </c>
      <c r="R15785" s="10">
        <v>0</v>
      </c>
      <c r="S15785" s="10">
        <v>5</v>
      </c>
      <c r="T15785" s="10">
        <v>0</v>
      </c>
      <c r="U15785" s="10">
        <v>0</v>
      </c>
      <c r="V15785" s="10">
        <v>0</v>
      </c>
      <c r="W15785" s="10">
        <v>0</v>
      </c>
    </row>
    <row r="15786" spans="1:23" x14ac:dyDescent="0.25">
      <c r="A15786">
        <v>2019</v>
      </c>
      <c r="B15786" s="10" t="s">
        <v>973</v>
      </c>
      <c r="C15786" s="10">
        <v>2</v>
      </c>
      <c r="D15786" s="10" t="s">
        <v>960</v>
      </c>
      <c r="E15786" s="10">
        <v>7</v>
      </c>
      <c r="F15786" s="10">
        <f t="shared" ref="F15786:F15800" si="170" xml:space="preserve"> (33*0.3048)</f>
        <v>10.058400000000001</v>
      </c>
      <c r="G15786" s="10">
        <v>3</v>
      </c>
      <c r="H15786" s="10">
        <v>0</v>
      </c>
      <c r="I15786" s="10" t="s">
        <v>799</v>
      </c>
      <c r="J15786" s="10">
        <v>22</v>
      </c>
      <c r="K15786" s="10">
        <v>16</v>
      </c>
      <c r="L15786" s="10">
        <v>11</v>
      </c>
      <c r="M15786" s="10">
        <f t="shared" si="169"/>
        <v>3872</v>
      </c>
      <c r="N15786" s="10">
        <v>0</v>
      </c>
      <c r="O15786" s="10">
        <v>0</v>
      </c>
      <c r="P15786" s="10">
        <v>0</v>
      </c>
      <c r="Q15786" s="10">
        <v>0</v>
      </c>
      <c r="R15786" s="10">
        <v>0</v>
      </c>
      <c r="S15786" s="10">
        <v>1</v>
      </c>
      <c r="T15786" s="10">
        <v>0</v>
      </c>
      <c r="U15786" s="10">
        <v>0</v>
      </c>
      <c r="V15786" s="10">
        <v>0</v>
      </c>
      <c r="W15786" s="10">
        <v>0</v>
      </c>
    </row>
    <row r="15787" spans="1:23" x14ac:dyDescent="0.25">
      <c r="A15787">
        <v>2019</v>
      </c>
      <c r="B15787" s="10" t="s">
        <v>973</v>
      </c>
      <c r="C15787" s="10">
        <v>3</v>
      </c>
      <c r="D15787" s="10" t="s">
        <v>960</v>
      </c>
      <c r="E15787" s="10">
        <v>7</v>
      </c>
      <c r="F15787" s="10">
        <f t="shared" si="170"/>
        <v>10.058400000000001</v>
      </c>
      <c r="G15787" s="10">
        <v>31</v>
      </c>
      <c r="H15787" s="10">
        <v>0</v>
      </c>
      <c r="I15787" s="10" t="s">
        <v>856</v>
      </c>
      <c r="J15787" s="10">
        <v>55</v>
      </c>
      <c r="K15787" s="10">
        <v>40</v>
      </c>
      <c r="L15787" s="10">
        <v>72</v>
      </c>
      <c r="M15787" s="10">
        <f t="shared" si="169"/>
        <v>158400</v>
      </c>
      <c r="N15787" s="10">
        <v>1</v>
      </c>
      <c r="O15787" s="10">
        <v>0</v>
      </c>
      <c r="P15787" s="10">
        <v>40</v>
      </c>
      <c r="Q15787" s="10" t="s">
        <v>48</v>
      </c>
      <c r="R15787" s="10">
        <v>0</v>
      </c>
      <c r="S15787" s="10">
        <v>0</v>
      </c>
      <c r="T15787" s="10">
        <v>0</v>
      </c>
      <c r="U15787" s="10">
        <v>0</v>
      </c>
      <c r="V15787" s="10">
        <v>0</v>
      </c>
      <c r="W15787" s="10" t="s">
        <v>984</v>
      </c>
    </row>
    <row r="15788" spans="1:23" x14ac:dyDescent="0.25">
      <c r="A15788">
        <v>2019</v>
      </c>
      <c r="B15788" s="10" t="s">
        <v>973</v>
      </c>
      <c r="C15788" s="10">
        <v>4</v>
      </c>
      <c r="D15788" s="10" t="s">
        <v>960</v>
      </c>
      <c r="E15788" s="10">
        <v>7</v>
      </c>
      <c r="F15788" s="10">
        <f t="shared" si="170"/>
        <v>10.058400000000001</v>
      </c>
      <c r="G15788" s="10">
        <v>15</v>
      </c>
      <c r="H15788" s="10">
        <v>0</v>
      </c>
      <c r="I15788" s="10" t="s">
        <v>799</v>
      </c>
      <c r="J15788" s="10">
        <v>40</v>
      </c>
      <c r="K15788" s="10">
        <v>33</v>
      </c>
      <c r="L15788" s="10">
        <v>9</v>
      </c>
      <c r="M15788" s="10">
        <f t="shared" si="169"/>
        <v>11880</v>
      </c>
      <c r="N15788" s="10">
        <v>0</v>
      </c>
      <c r="O15788" s="10">
        <v>0</v>
      </c>
      <c r="P15788" s="10">
        <v>5</v>
      </c>
      <c r="Q15788" s="10">
        <v>0</v>
      </c>
      <c r="R15788" s="10">
        <v>0</v>
      </c>
      <c r="S15788" s="10">
        <v>0</v>
      </c>
      <c r="T15788" s="10">
        <v>0</v>
      </c>
      <c r="U15788" s="10">
        <v>0</v>
      </c>
      <c r="V15788" s="10">
        <v>0</v>
      </c>
      <c r="W15788" s="10" t="s">
        <v>962</v>
      </c>
    </row>
    <row r="15789" spans="1:23" x14ac:dyDescent="0.25">
      <c r="A15789">
        <v>2019</v>
      </c>
      <c r="B15789" s="10" t="s">
        <v>973</v>
      </c>
      <c r="C15789" s="10">
        <v>5</v>
      </c>
      <c r="D15789" s="10" t="s">
        <v>960</v>
      </c>
      <c r="E15789" s="10">
        <v>7</v>
      </c>
      <c r="F15789" s="10">
        <f t="shared" si="170"/>
        <v>10.058400000000001</v>
      </c>
      <c r="G15789" s="10">
        <v>20</v>
      </c>
      <c r="H15789" s="10">
        <v>0</v>
      </c>
      <c r="I15789" s="10" t="s">
        <v>856</v>
      </c>
      <c r="J15789" s="10">
        <v>19</v>
      </c>
      <c r="K15789" s="10">
        <v>18</v>
      </c>
      <c r="L15789" s="10">
        <v>26</v>
      </c>
      <c r="M15789" s="10">
        <f t="shared" si="169"/>
        <v>8892</v>
      </c>
      <c r="N15789" s="10">
        <v>1</v>
      </c>
      <c r="O15789" s="10">
        <v>5</v>
      </c>
      <c r="P15789" s="10">
        <v>20</v>
      </c>
      <c r="Q15789" s="10">
        <v>0</v>
      </c>
      <c r="R15789" s="10">
        <v>0</v>
      </c>
      <c r="S15789" s="10">
        <v>0</v>
      </c>
      <c r="T15789" s="10">
        <v>5</v>
      </c>
      <c r="U15789" s="10">
        <v>0</v>
      </c>
      <c r="V15789" s="10" t="s">
        <v>985</v>
      </c>
      <c r="W15789" s="10" t="s">
        <v>986</v>
      </c>
    </row>
    <row r="15790" spans="1:23" x14ac:dyDescent="0.25">
      <c r="A15790">
        <v>2019</v>
      </c>
      <c r="B15790" s="10" t="s">
        <v>973</v>
      </c>
      <c r="C15790" s="10">
        <v>6</v>
      </c>
      <c r="D15790" s="10" t="s">
        <v>960</v>
      </c>
      <c r="E15790" s="10">
        <v>7</v>
      </c>
      <c r="F15790" s="10">
        <f t="shared" si="170"/>
        <v>10.058400000000001</v>
      </c>
      <c r="G15790" s="10">
        <v>3</v>
      </c>
      <c r="H15790" s="10">
        <v>0</v>
      </c>
      <c r="I15790" s="10" t="s">
        <v>846</v>
      </c>
      <c r="J15790" s="10">
        <v>13</v>
      </c>
      <c r="K15790" s="10">
        <v>12</v>
      </c>
      <c r="L15790" s="10">
        <v>10</v>
      </c>
      <c r="M15790" s="10">
        <f t="shared" si="169"/>
        <v>1560</v>
      </c>
      <c r="N15790" s="10">
        <v>0</v>
      </c>
      <c r="O15790" s="10">
        <v>0</v>
      </c>
      <c r="P15790" s="10">
        <v>5</v>
      </c>
      <c r="Q15790" s="10">
        <v>0</v>
      </c>
      <c r="R15790" s="10">
        <v>0</v>
      </c>
      <c r="S15790" s="10">
        <v>0</v>
      </c>
      <c r="T15790" s="10">
        <v>0</v>
      </c>
      <c r="U15790" s="10">
        <v>0</v>
      </c>
      <c r="V15790" s="10">
        <v>0</v>
      </c>
      <c r="W15790" s="10" t="s">
        <v>962</v>
      </c>
    </row>
    <row r="15791" spans="1:23" x14ac:dyDescent="0.25">
      <c r="A15791">
        <v>2019</v>
      </c>
      <c r="B15791" s="10" t="s">
        <v>973</v>
      </c>
      <c r="C15791" s="10">
        <v>7</v>
      </c>
      <c r="D15791" s="10" t="s">
        <v>960</v>
      </c>
      <c r="E15791" s="10">
        <v>7</v>
      </c>
      <c r="F15791" s="10">
        <f t="shared" si="170"/>
        <v>10.058400000000001</v>
      </c>
      <c r="G15791" s="10">
        <v>2</v>
      </c>
      <c r="H15791" s="10">
        <v>0</v>
      </c>
      <c r="I15791" s="10" t="s">
        <v>799</v>
      </c>
      <c r="J15791" s="10">
        <v>15</v>
      </c>
      <c r="K15791" s="10">
        <v>12</v>
      </c>
      <c r="L15791" s="10">
        <v>18</v>
      </c>
      <c r="M15791" s="10">
        <f t="shared" si="169"/>
        <v>3240</v>
      </c>
      <c r="N15791" s="10">
        <v>0</v>
      </c>
      <c r="O15791" s="10">
        <v>0</v>
      </c>
      <c r="P15791" s="10">
        <v>5</v>
      </c>
      <c r="Q15791" s="10">
        <v>0</v>
      </c>
      <c r="R15791" s="10">
        <v>0</v>
      </c>
      <c r="S15791" s="10">
        <v>0</v>
      </c>
      <c r="T15791" s="10">
        <v>0</v>
      </c>
      <c r="U15791" s="10">
        <v>0</v>
      </c>
      <c r="V15791" s="10">
        <v>0</v>
      </c>
      <c r="W15791" s="10" t="s">
        <v>987</v>
      </c>
    </row>
    <row r="15792" spans="1:23" x14ac:dyDescent="0.25">
      <c r="A15792">
        <v>2019</v>
      </c>
      <c r="B15792" s="10" t="s">
        <v>973</v>
      </c>
      <c r="C15792" s="10">
        <v>8</v>
      </c>
      <c r="D15792" s="10" t="s">
        <v>960</v>
      </c>
      <c r="E15792" s="10">
        <v>7</v>
      </c>
      <c r="F15792" s="10">
        <f t="shared" si="170"/>
        <v>10.058400000000001</v>
      </c>
      <c r="G15792" s="10">
        <v>19</v>
      </c>
      <c r="H15792" s="10">
        <v>0</v>
      </c>
      <c r="I15792" s="10" t="s">
        <v>799</v>
      </c>
      <c r="J15792" s="10">
        <v>34</v>
      </c>
      <c r="K15792" s="10">
        <v>20</v>
      </c>
      <c r="L15792" s="10">
        <v>21</v>
      </c>
      <c r="M15792" s="10">
        <f t="shared" si="169"/>
        <v>14280</v>
      </c>
      <c r="N15792" s="10">
        <v>0</v>
      </c>
      <c r="O15792" s="10">
        <v>0</v>
      </c>
      <c r="P15792" s="10">
        <v>25</v>
      </c>
      <c r="Q15792" s="10">
        <v>0</v>
      </c>
      <c r="R15792" s="10">
        <v>0</v>
      </c>
      <c r="S15792" s="10">
        <v>0</v>
      </c>
      <c r="T15792" s="10">
        <v>0</v>
      </c>
      <c r="U15792" s="10">
        <v>0</v>
      </c>
      <c r="V15792" s="10">
        <v>0</v>
      </c>
      <c r="W15792" s="10" t="s">
        <v>988</v>
      </c>
    </row>
    <row r="15793" spans="1:23" x14ac:dyDescent="0.25">
      <c r="A15793">
        <v>2019</v>
      </c>
      <c r="B15793" s="10" t="s">
        <v>973</v>
      </c>
      <c r="C15793" s="10">
        <v>9</v>
      </c>
      <c r="D15793" s="10" t="s">
        <v>960</v>
      </c>
      <c r="E15793" s="10">
        <v>7</v>
      </c>
      <c r="F15793" s="10">
        <f t="shared" si="170"/>
        <v>10.058400000000001</v>
      </c>
      <c r="G15793" s="10">
        <v>10</v>
      </c>
      <c r="H15793" s="10">
        <v>0</v>
      </c>
      <c r="I15793" s="10" t="s">
        <v>919</v>
      </c>
      <c r="J15793" s="10">
        <v>10</v>
      </c>
      <c r="K15793" s="10">
        <v>4</v>
      </c>
      <c r="L15793" s="10">
        <v>4</v>
      </c>
      <c r="M15793" s="10">
        <f t="shared" si="169"/>
        <v>160</v>
      </c>
      <c r="N15793" s="10">
        <v>0</v>
      </c>
      <c r="O15793" s="10">
        <v>0</v>
      </c>
      <c r="P15793" s="10">
        <v>0</v>
      </c>
      <c r="Q15793" s="10">
        <v>0</v>
      </c>
      <c r="R15793" s="10">
        <v>0</v>
      </c>
      <c r="S15793" s="10">
        <v>0</v>
      </c>
      <c r="T15793" s="10">
        <v>0</v>
      </c>
      <c r="U15793" s="10">
        <v>0</v>
      </c>
      <c r="V15793" s="10">
        <v>0</v>
      </c>
      <c r="W15793" s="10">
        <v>0</v>
      </c>
    </row>
    <row r="15794" spans="1:23" x14ac:dyDescent="0.25">
      <c r="A15794">
        <v>2019</v>
      </c>
      <c r="B15794" s="10" t="s">
        <v>973</v>
      </c>
      <c r="C15794" s="10">
        <v>10</v>
      </c>
      <c r="D15794" s="10" t="s">
        <v>960</v>
      </c>
      <c r="E15794" s="10">
        <v>7</v>
      </c>
      <c r="F15794" s="10">
        <f t="shared" si="170"/>
        <v>10.058400000000001</v>
      </c>
      <c r="G15794" s="10">
        <v>4</v>
      </c>
      <c r="H15794" s="10">
        <v>0</v>
      </c>
      <c r="I15794" s="10" t="s">
        <v>802</v>
      </c>
      <c r="J15794" s="10">
        <v>22</v>
      </c>
      <c r="K15794" s="10">
        <v>17</v>
      </c>
      <c r="L15794" s="10">
        <v>11</v>
      </c>
      <c r="M15794" s="10">
        <f t="shared" si="169"/>
        <v>4114</v>
      </c>
      <c r="N15794" s="10">
        <v>0</v>
      </c>
      <c r="O15794" s="10">
        <v>0</v>
      </c>
      <c r="P15794" s="10">
        <v>1</v>
      </c>
      <c r="Q15794" s="10">
        <v>0</v>
      </c>
      <c r="R15794" s="10">
        <v>0</v>
      </c>
      <c r="S15794" s="10">
        <v>0</v>
      </c>
      <c r="T15794" s="10">
        <v>0</v>
      </c>
      <c r="U15794" s="10">
        <v>0</v>
      </c>
      <c r="V15794" s="10">
        <v>0</v>
      </c>
      <c r="W15794" s="10" t="s">
        <v>971</v>
      </c>
    </row>
    <row r="15795" spans="1:23" x14ac:dyDescent="0.25">
      <c r="A15795">
        <v>2019</v>
      </c>
      <c r="B15795" s="10" t="s">
        <v>973</v>
      </c>
      <c r="C15795" s="10">
        <v>11</v>
      </c>
      <c r="D15795" s="10" t="s">
        <v>960</v>
      </c>
      <c r="E15795" s="10">
        <v>7</v>
      </c>
      <c r="F15795" s="10">
        <f t="shared" si="170"/>
        <v>10.058400000000001</v>
      </c>
      <c r="G15795" s="10">
        <v>5</v>
      </c>
      <c r="H15795" s="10">
        <v>0</v>
      </c>
      <c r="I15795" s="10" t="s">
        <v>815</v>
      </c>
      <c r="J15795" s="10">
        <v>35</v>
      </c>
      <c r="K15795" s="10">
        <v>21</v>
      </c>
      <c r="L15795" s="10">
        <v>36</v>
      </c>
      <c r="M15795" s="10">
        <f t="shared" si="169"/>
        <v>26460</v>
      </c>
      <c r="N15795" s="10">
        <v>0</v>
      </c>
      <c r="O15795" s="10">
        <v>0</v>
      </c>
      <c r="P15795" s="10">
        <v>80</v>
      </c>
      <c r="Q15795" s="10">
        <v>0</v>
      </c>
      <c r="R15795" s="10">
        <v>0</v>
      </c>
      <c r="S15795" s="10">
        <v>0</v>
      </c>
      <c r="T15795" s="10">
        <v>0</v>
      </c>
      <c r="U15795" s="10">
        <v>0</v>
      </c>
      <c r="V15795" s="10">
        <v>0</v>
      </c>
      <c r="W15795" s="10" t="s">
        <v>989</v>
      </c>
    </row>
    <row r="15796" spans="1:23" x14ac:dyDescent="0.25">
      <c r="A15796">
        <v>2019</v>
      </c>
      <c r="B15796" s="10" t="s">
        <v>973</v>
      </c>
      <c r="C15796" s="10">
        <v>12</v>
      </c>
      <c r="D15796" s="10" t="s">
        <v>960</v>
      </c>
      <c r="E15796" s="10">
        <v>7</v>
      </c>
      <c r="F15796" s="10">
        <f t="shared" si="170"/>
        <v>10.058400000000001</v>
      </c>
      <c r="G15796" s="10">
        <v>30</v>
      </c>
      <c r="H15796" s="10">
        <v>0</v>
      </c>
      <c r="I15796" s="10" t="s">
        <v>799</v>
      </c>
      <c r="J15796" s="10">
        <v>46</v>
      </c>
      <c r="K15796" s="10">
        <v>25</v>
      </c>
      <c r="L15796" s="10">
        <v>21</v>
      </c>
      <c r="M15796" s="10">
        <f t="shared" si="169"/>
        <v>24150</v>
      </c>
      <c r="N15796" s="10">
        <v>0</v>
      </c>
      <c r="O15796" s="10">
        <v>10</v>
      </c>
      <c r="P15796" s="10">
        <v>20</v>
      </c>
      <c r="Q15796" s="10" t="s">
        <v>156</v>
      </c>
      <c r="R15796" s="10">
        <v>0</v>
      </c>
      <c r="S15796" s="10">
        <v>0</v>
      </c>
      <c r="T15796" s="10">
        <v>0</v>
      </c>
      <c r="U15796" s="10">
        <v>0</v>
      </c>
      <c r="V15796" s="10">
        <v>0</v>
      </c>
      <c r="W15796" s="10" t="s">
        <v>990</v>
      </c>
    </row>
    <row r="15797" spans="1:23" x14ac:dyDescent="0.25">
      <c r="A15797">
        <v>2019</v>
      </c>
      <c r="B15797" s="10" t="s">
        <v>973</v>
      </c>
      <c r="C15797" s="10">
        <v>13</v>
      </c>
      <c r="D15797" s="10" t="s">
        <v>960</v>
      </c>
      <c r="E15797" s="10">
        <v>7</v>
      </c>
      <c r="F15797" s="10">
        <f t="shared" si="170"/>
        <v>10.058400000000001</v>
      </c>
      <c r="G15797" s="10">
        <v>10</v>
      </c>
      <c r="H15797" s="10">
        <v>0</v>
      </c>
      <c r="I15797" s="10" t="s">
        <v>803</v>
      </c>
      <c r="J15797" s="10">
        <v>15</v>
      </c>
      <c r="K15797" s="10">
        <v>14</v>
      </c>
      <c r="L15797" s="10">
        <v>22</v>
      </c>
      <c r="M15797" s="10">
        <f t="shared" si="169"/>
        <v>4620</v>
      </c>
      <c r="N15797" s="10">
        <v>0</v>
      </c>
      <c r="O15797" s="10">
        <v>0</v>
      </c>
      <c r="P15797" s="10">
        <v>0</v>
      </c>
      <c r="Q15797" s="10">
        <v>0</v>
      </c>
      <c r="R15797" s="10">
        <v>0</v>
      </c>
      <c r="S15797" s="10">
        <v>0</v>
      </c>
      <c r="T15797" s="10">
        <v>0</v>
      </c>
      <c r="U15797" s="10">
        <v>0</v>
      </c>
      <c r="V15797" s="10">
        <v>0</v>
      </c>
      <c r="W15797" s="10">
        <v>0</v>
      </c>
    </row>
    <row r="15798" spans="1:23" x14ac:dyDescent="0.25">
      <c r="A15798">
        <v>2019</v>
      </c>
      <c r="B15798" s="10" t="s">
        <v>973</v>
      </c>
      <c r="C15798" s="10">
        <v>14</v>
      </c>
      <c r="D15798" s="10" t="s">
        <v>960</v>
      </c>
      <c r="E15798" s="10">
        <v>7</v>
      </c>
      <c r="F15798" s="10">
        <f t="shared" si="170"/>
        <v>10.058400000000001</v>
      </c>
      <c r="G15798" s="10">
        <v>22</v>
      </c>
      <c r="H15798" s="10">
        <v>0</v>
      </c>
      <c r="I15798" s="10" t="s">
        <v>803</v>
      </c>
      <c r="J15798" s="10">
        <v>32</v>
      </c>
      <c r="K15798" s="10">
        <v>27</v>
      </c>
      <c r="L15798" s="10">
        <v>51</v>
      </c>
      <c r="M15798" s="10">
        <f t="shared" si="169"/>
        <v>44064</v>
      </c>
      <c r="N15798" s="10">
        <v>5</v>
      </c>
      <c r="O15798" s="10">
        <v>0</v>
      </c>
      <c r="P15798" s="10">
        <v>20</v>
      </c>
      <c r="Q15798" s="10">
        <v>0</v>
      </c>
      <c r="R15798" s="10">
        <v>0</v>
      </c>
      <c r="S15798" s="10">
        <v>20</v>
      </c>
      <c r="T15798" s="10">
        <v>0</v>
      </c>
      <c r="U15798" s="10">
        <v>0</v>
      </c>
      <c r="V15798" s="10">
        <v>0</v>
      </c>
      <c r="W15798" s="10" t="s">
        <v>991</v>
      </c>
    </row>
    <row r="15799" spans="1:23" x14ac:dyDescent="0.25">
      <c r="A15799">
        <v>2019</v>
      </c>
      <c r="B15799" s="10" t="s">
        <v>973</v>
      </c>
      <c r="C15799" s="10">
        <v>15</v>
      </c>
      <c r="D15799" s="10" t="s">
        <v>960</v>
      </c>
      <c r="E15799" s="10">
        <v>7</v>
      </c>
      <c r="F15799" s="10">
        <f t="shared" si="170"/>
        <v>10.058400000000001</v>
      </c>
      <c r="G15799" s="10">
        <v>0</v>
      </c>
      <c r="H15799" s="10">
        <v>0</v>
      </c>
      <c r="I15799" s="10" t="s">
        <v>799</v>
      </c>
      <c r="J15799" s="10">
        <v>25</v>
      </c>
      <c r="K15799" s="10">
        <v>20</v>
      </c>
      <c r="L15799" s="10">
        <v>16</v>
      </c>
      <c r="M15799" s="10">
        <f t="shared" si="169"/>
        <v>8000</v>
      </c>
      <c r="N15799" s="10">
        <v>0</v>
      </c>
      <c r="O15799" s="10">
        <v>0</v>
      </c>
      <c r="P15799" s="10">
        <v>100</v>
      </c>
      <c r="Q15799" s="10">
        <v>0</v>
      </c>
      <c r="R15799" s="10">
        <v>0</v>
      </c>
      <c r="S15799" s="10">
        <v>0</v>
      </c>
      <c r="T15799" s="10">
        <v>0</v>
      </c>
      <c r="U15799" s="10">
        <v>0</v>
      </c>
      <c r="V15799" s="10" t="s">
        <v>992</v>
      </c>
      <c r="W15799" s="10" t="s">
        <v>966</v>
      </c>
    </row>
    <row r="15800" spans="1:23" x14ac:dyDescent="0.25">
      <c r="A15800">
        <v>2019</v>
      </c>
      <c r="B15800" s="10" t="s">
        <v>973</v>
      </c>
      <c r="C15800" s="10">
        <v>16</v>
      </c>
      <c r="D15800" s="10" t="s">
        <v>960</v>
      </c>
      <c r="E15800" s="10">
        <v>8</v>
      </c>
      <c r="F15800" s="10">
        <f t="shared" si="170"/>
        <v>10.058400000000001</v>
      </c>
      <c r="G15800" s="10">
        <v>8</v>
      </c>
      <c r="H15800" s="10">
        <v>0</v>
      </c>
      <c r="I15800" s="10" t="s">
        <v>806</v>
      </c>
      <c r="J15800" s="10">
        <v>24</v>
      </c>
      <c r="K15800" s="10">
        <v>16</v>
      </c>
      <c r="L15800" s="10">
        <v>13</v>
      </c>
      <c r="M15800" s="10">
        <f t="shared" si="169"/>
        <v>4992</v>
      </c>
      <c r="N15800" s="10">
        <v>5</v>
      </c>
      <c r="O15800" s="10">
        <v>0</v>
      </c>
      <c r="P15800" s="10">
        <v>50</v>
      </c>
      <c r="Q15800" s="10">
        <v>0</v>
      </c>
      <c r="R15800" s="10">
        <v>0</v>
      </c>
      <c r="S15800" s="10">
        <v>0</v>
      </c>
      <c r="T15800" s="10">
        <v>0</v>
      </c>
      <c r="U15800" s="10">
        <v>0</v>
      </c>
      <c r="V15800" s="10">
        <v>0</v>
      </c>
      <c r="W15800" s="10" t="s">
        <v>876</v>
      </c>
    </row>
    <row r="15801" spans="1:23" x14ac:dyDescent="0.25">
      <c r="A15801">
        <v>2019</v>
      </c>
      <c r="B15801" s="10" t="s">
        <v>973</v>
      </c>
      <c r="C15801" s="10">
        <v>1</v>
      </c>
      <c r="D15801" s="10" t="s">
        <v>960</v>
      </c>
      <c r="E15801" s="10">
        <v>8</v>
      </c>
      <c r="F15801" s="10">
        <f xml:space="preserve"> (29*0.3048)</f>
        <v>8.8391999999999999</v>
      </c>
      <c r="G15801" s="10">
        <v>21</v>
      </c>
      <c r="H15801" s="10">
        <v>0</v>
      </c>
      <c r="I15801" s="10" t="s">
        <v>799</v>
      </c>
      <c r="J15801" s="10">
        <v>42</v>
      </c>
      <c r="K15801" s="10">
        <v>36</v>
      </c>
      <c r="L15801" s="10">
        <v>36</v>
      </c>
      <c r="M15801" s="10">
        <f t="shared" si="169"/>
        <v>54432</v>
      </c>
      <c r="N15801" s="10">
        <v>0</v>
      </c>
      <c r="O15801" s="10">
        <v>0</v>
      </c>
      <c r="P15801" s="10">
        <v>10</v>
      </c>
      <c r="Q15801" s="10">
        <v>0</v>
      </c>
      <c r="R15801" s="10">
        <v>0</v>
      </c>
      <c r="S15801" s="10">
        <v>0</v>
      </c>
      <c r="T15801" s="10">
        <v>0</v>
      </c>
      <c r="U15801" s="10">
        <v>0</v>
      </c>
      <c r="V15801" s="10" t="s">
        <v>993</v>
      </c>
      <c r="W15801" s="10" t="s">
        <v>994</v>
      </c>
    </row>
    <row r="15802" spans="1:23" x14ac:dyDescent="0.25">
      <c r="A15802">
        <v>2019</v>
      </c>
      <c r="B15802" s="10" t="s">
        <v>973</v>
      </c>
      <c r="C15802" s="10">
        <v>2</v>
      </c>
      <c r="D15802" s="10" t="s">
        <v>960</v>
      </c>
      <c r="E15802" s="10">
        <v>8</v>
      </c>
      <c r="F15802" s="10">
        <f t="shared" ref="F15802:F15814" si="171" xml:space="preserve"> (29*0.3048)</f>
        <v>8.8391999999999999</v>
      </c>
      <c r="G15802" s="10">
        <v>30</v>
      </c>
      <c r="H15802" s="10">
        <v>0</v>
      </c>
      <c r="I15802" s="10" t="s">
        <v>856</v>
      </c>
      <c r="J15802" s="10">
        <v>52</v>
      </c>
      <c r="K15802" s="10">
        <v>35</v>
      </c>
      <c r="L15802" s="10">
        <v>55</v>
      </c>
      <c r="M15802" s="10">
        <f t="shared" si="169"/>
        <v>100100</v>
      </c>
      <c r="N15802" s="10">
        <v>1</v>
      </c>
      <c r="O15802" s="10">
        <v>0</v>
      </c>
      <c r="P15802" s="10">
        <v>50</v>
      </c>
      <c r="Q15802" s="10">
        <v>0</v>
      </c>
      <c r="R15802" s="10">
        <v>0</v>
      </c>
      <c r="S15802" s="10">
        <v>0</v>
      </c>
      <c r="T15802" s="10">
        <v>0</v>
      </c>
      <c r="U15802" s="10">
        <v>0</v>
      </c>
      <c r="V15802" s="10">
        <v>0</v>
      </c>
      <c r="W15802" s="10" t="s">
        <v>995</v>
      </c>
    </row>
    <row r="15803" spans="1:23" x14ac:dyDescent="0.25">
      <c r="A15803">
        <v>2019</v>
      </c>
      <c r="B15803" s="10" t="s">
        <v>973</v>
      </c>
      <c r="C15803" s="10">
        <v>3</v>
      </c>
      <c r="D15803" s="10" t="s">
        <v>960</v>
      </c>
      <c r="E15803" s="10">
        <v>8</v>
      </c>
      <c r="F15803" s="10">
        <f t="shared" si="171"/>
        <v>8.8391999999999999</v>
      </c>
      <c r="G15803" s="10">
        <v>9</v>
      </c>
      <c r="H15803" s="10">
        <v>0</v>
      </c>
      <c r="I15803" s="10" t="s">
        <v>799</v>
      </c>
      <c r="J15803" s="10">
        <v>12</v>
      </c>
      <c r="K15803" s="10">
        <v>12</v>
      </c>
      <c r="L15803" s="10">
        <v>2</v>
      </c>
      <c r="M15803" s="10">
        <f t="shared" si="169"/>
        <v>288</v>
      </c>
      <c r="N15803" s="10">
        <v>0</v>
      </c>
      <c r="O15803" s="10">
        <v>0</v>
      </c>
      <c r="P15803" s="10">
        <v>0</v>
      </c>
      <c r="Q15803" s="10">
        <v>0</v>
      </c>
      <c r="R15803" s="10">
        <v>0</v>
      </c>
      <c r="S15803" s="10">
        <v>0</v>
      </c>
      <c r="T15803" s="10">
        <v>0</v>
      </c>
      <c r="U15803" s="10">
        <v>0</v>
      </c>
      <c r="V15803" s="10">
        <v>0</v>
      </c>
      <c r="W15803" s="10">
        <v>0</v>
      </c>
    </row>
    <row r="15804" spans="1:23" x14ac:dyDescent="0.25">
      <c r="A15804">
        <v>2019</v>
      </c>
      <c r="B15804" s="10" t="s">
        <v>973</v>
      </c>
      <c r="C15804" s="10">
        <v>4</v>
      </c>
      <c r="D15804" s="10" t="s">
        <v>960</v>
      </c>
      <c r="E15804" s="10">
        <v>8</v>
      </c>
      <c r="F15804" s="10">
        <f t="shared" si="171"/>
        <v>8.8391999999999999</v>
      </c>
      <c r="G15804" s="10">
        <v>14</v>
      </c>
      <c r="H15804" s="10">
        <v>0</v>
      </c>
      <c r="I15804" s="10" t="s">
        <v>846</v>
      </c>
      <c r="J15804" s="10">
        <v>22</v>
      </c>
      <c r="K15804" s="10">
        <v>16</v>
      </c>
      <c r="L15804" s="10">
        <v>15</v>
      </c>
      <c r="M15804" s="10">
        <f t="shared" si="169"/>
        <v>5280</v>
      </c>
      <c r="N15804" s="10">
        <v>0</v>
      </c>
      <c r="O15804" s="10">
        <v>0</v>
      </c>
      <c r="P15804" s="10">
        <v>5</v>
      </c>
      <c r="Q15804" s="10">
        <v>0</v>
      </c>
      <c r="R15804" s="10">
        <v>0</v>
      </c>
      <c r="S15804" s="10">
        <v>0</v>
      </c>
      <c r="T15804" s="10">
        <v>0</v>
      </c>
      <c r="U15804" s="10">
        <v>0</v>
      </c>
      <c r="V15804" s="10">
        <v>0</v>
      </c>
      <c r="W15804" s="10">
        <v>0</v>
      </c>
    </row>
    <row r="15805" spans="1:23" x14ac:dyDescent="0.25">
      <c r="A15805">
        <v>2019</v>
      </c>
      <c r="B15805" s="10" t="s">
        <v>973</v>
      </c>
      <c r="C15805" s="10">
        <v>5</v>
      </c>
      <c r="D15805" s="10" t="s">
        <v>960</v>
      </c>
      <c r="E15805" s="10">
        <v>8</v>
      </c>
      <c r="F15805" s="10">
        <f t="shared" si="171"/>
        <v>8.8391999999999999</v>
      </c>
      <c r="G15805" s="10">
        <v>17</v>
      </c>
      <c r="H15805" s="10">
        <v>0</v>
      </c>
      <c r="I15805" s="10" t="s">
        <v>856</v>
      </c>
      <c r="J15805" s="10">
        <v>43</v>
      </c>
      <c r="K15805" s="10">
        <v>20</v>
      </c>
      <c r="L15805" s="10">
        <v>40</v>
      </c>
      <c r="M15805" s="10">
        <f t="shared" si="169"/>
        <v>34400</v>
      </c>
      <c r="N15805" s="10">
        <v>5</v>
      </c>
      <c r="O15805" s="10">
        <v>0</v>
      </c>
      <c r="P15805" s="10">
        <v>40</v>
      </c>
      <c r="Q15805" s="10">
        <v>0</v>
      </c>
      <c r="R15805" s="10">
        <v>0</v>
      </c>
      <c r="S15805" s="10">
        <v>0</v>
      </c>
      <c r="T15805" s="10">
        <v>0</v>
      </c>
      <c r="U15805" s="10">
        <v>0</v>
      </c>
      <c r="V15805" s="10">
        <v>0</v>
      </c>
      <c r="W15805" s="10" t="s">
        <v>996</v>
      </c>
    </row>
    <row r="15806" spans="1:23" x14ac:dyDescent="0.25">
      <c r="A15806">
        <v>2019</v>
      </c>
      <c r="B15806" s="10" t="s">
        <v>973</v>
      </c>
      <c r="C15806" s="10">
        <v>6</v>
      </c>
      <c r="D15806" s="10" t="s">
        <v>960</v>
      </c>
      <c r="E15806" s="10">
        <v>8</v>
      </c>
      <c r="F15806" s="10">
        <f t="shared" si="171"/>
        <v>8.8391999999999999</v>
      </c>
      <c r="G15806" s="10">
        <v>5</v>
      </c>
      <c r="H15806" s="10">
        <v>0</v>
      </c>
      <c r="I15806" s="10" t="s">
        <v>806</v>
      </c>
      <c r="J15806" s="10">
        <v>30</v>
      </c>
      <c r="K15806" s="10">
        <v>28</v>
      </c>
      <c r="L15806" s="10">
        <v>16</v>
      </c>
      <c r="M15806" s="10">
        <f t="shared" si="169"/>
        <v>13440</v>
      </c>
      <c r="N15806" s="10">
        <v>0</v>
      </c>
      <c r="O15806" s="10">
        <v>0</v>
      </c>
      <c r="P15806" s="10">
        <v>5</v>
      </c>
      <c r="Q15806" s="10">
        <v>0</v>
      </c>
      <c r="R15806" s="10">
        <v>0</v>
      </c>
      <c r="S15806" s="10">
        <v>100</v>
      </c>
      <c r="T15806" s="10">
        <v>0</v>
      </c>
      <c r="U15806" s="10">
        <v>0</v>
      </c>
      <c r="V15806" s="10">
        <v>0</v>
      </c>
      <c r="W15806" s="10" t="s">
        <v>987</v>
      </c>
    </row>
    <row r="15807" spans="1:23" x14ac:dyDescent="0.25">
      <c r="A15807">
        <v>2019</v>
      </c>
      <c r="B15807" s="10" t="s">
        <v>973</v>
      </c>
      <c r="C15807" s="10">
        <v>7</v>
      </c>
      <c r="D15807" s="10" t="s">
        <v>960</v>
      </c>
      <c r="E15807" s="10">
        <v>8</v>
      </c>
      <c r="F15807" s="10">
        <f t="shared" si="171"/>
        <v>8.8391999999999999</v>
      </c>
      <c r="G15807" s="10">
        <v>20</v>
      </c>
      <c r="H15807" s="10">
        <v>0</v>
      </c>
      <c r="I15807" s="10" t="s">
        <v>802</v>
      </c>
      <c r="J15807" s="10">
        <v>26</v>
      </c>
      <c r="K15807" s="10">
        <v>25</v>
      </c>
      <c r="L15807" s="10">
        <v>15</v>
      </c>
      <c r="M15807" s="10">
        <f t="shared" si="169"/>
        <v>9750</v>
      </c>
      <c r="N15807" s="10">
        <v>0</v>
      </c>
      <c r="O15807" s="10">
        <v>0</v>
      </c>
      <c r="P15807" s="10">
        <v>20</v>
      </c>
      <c r="Q15807" s="10">
        <v>0</v>
      </c>
      <c r="R15807" s="10">
        <v>0</v>
      </c>
      <c r="S15807" s="10">
        <v>50</v>
      </c>
      <c r="T15807" s="10">
        <v>0</v>
      </c>
      <c r="U15807" s="10">
        <v>0</v>
      </c>
      <c r="V15807" s="10">
        <v>0</v>
      </c>
      <c r="W15807" s="10" t="s">
        <v>969</v>
      </c>
    </row>
    <row r="15808" spans="1:23" x14ac:dyDescent="0.25">
      <c r="A15808">
        <v>2019</v>
      </c>
      <c r="B15808" s="10" t="s">
        <v>973</v>
      </c>
      <c r="C15808" s="10">
        <v>8</v>
      </c>
      <c r="D15808" s="10" t="s">
        <v>960</v>
      </c>
      <c r="E15808" s="10">
        <v>8</v>
      </c>
      <c r="F15808" s="10">
        <f t="shared" si="171"/>
        <v>8.8391999999999999</v>
      </c>
      <c r="G15808" s="10">
        <v>25</v>
      </c>
      <c r="H15808" s="10">
        <v>0</v>
      </c>
      <c r="I15808" s="10" t="s">
        <v>802</v>
      </c>
      <c r="J15808" s="10">
        <v>59</v>
      </c>
      <c r="K15808" s="10">
        <v>30</v>
      </c>
      <c r="L15808" s="10">
        <v>41</v>
      </c>
      <c r="M15808" s="10">
        <f t="shared" si="169"/>
        <v>72570</v>
      </c>
      <c r="N15808" s="10">
        <v>0</v>
      </c>
      <c r="O15808" s="10">
        <v>0</v>
      </c>
      <c r="P15808" s="10">
        <v>50</v>
      </c>
      <c r="Q15808" s="10">
        <v>0</v>
      </c>
      <c r="R15808" s="10">
        <v>0</v>
      </c>
      <c r="S15808" s="10">
        <v>50</v>
      </c>
      <c r="T15808" s="10">
        <v>0</v>
      </c>
      <c r="U15808" s="10">
        <v>0</v>
      </c>
      <c r="V15808" s="10">
        <v>0</v>
      </c>
      <c r="W15808" s="10" t="s">
        <v>997</v>
      </c>
    </row>
    <row r="15809" spans="1:23" x14ac:dyDescent="0.25">
      <c r="A15809">
        <v>2019</v>
      </c>
      <c r="B15809" s="10" t="s">
        <v>973</v>
      </c>
      <c r="C15809" s="10">
        <v>9</v>
      </c>
      <c r="D15809" s="10" t="s">
        <v>960</v>
      </c>
      <c r="E15809" s="10">
        <v>8</v>
      </c>
      <c r="F15809" s="10">
        <f t="shared" si="171"/>
        <v>8.8391999999999999</v>
      </c>
      <c r="G15809" s="10">
        <v>70</v>
      </c>
      <c r="H15809" s="10">
        <v>0</v>
      </c>
      <c r="I15809" s="10" t="s">
        <v>856</v>
      </c>
      <c r="J15809" s="10">
        <v>110</v>
      </c>
      <c r="K15809" s="10">
        <v>72</v>
      </c>
      <c r="L15809" s="10">
        <v>70</v>
      </c>
      <c r="M15809" s="10">
        <f t="shared" si="169"/>
        <v>554400</v>
      </c>
      <c r="N15809" s="10">
        <v>0</v>
      </c>
      <c r="O15809" s="10">
        <v>0</v>
      </c>
      <c r="P15809" s="10">
        <v>40</v>
      </c>
      <c r="Q15809" s="10">
        <v>0</v>
      </c>
      <c r="R15809" s="10">
        <v>0</v>
      </c>
      <c r="S15809" s="10">
        <v>0</v>
      </c>
      <c r="T15809" s="10">
        <v>0</v>
      </c>
      <c r="U15809" s="10">
        <v>0</v>
      </c>
      <c r="V15809" s="10" t="s">
        <v>998</v>
      </c>
      <c r="W15809" s="10" t="s">
        <v>999</v>
      </c>
    </row>
    <row r="15810" spans="1:23" x14ac:dyDescent="0.25">
      <c r="A15810">
        <v>2019</v>
      </c>
      <c r="B15810" s="10" t="s">
        <v>973</v>
      </c>
      <c r="C15810" s="10">
        <v>10</v>
      </c>
      <c r="D15810" s="10" t="s">
        <v>960</v>
      </c>
      <c r="E15810" s="10">
        <v>8</v>
      </c>
      <c r="F15810" s="10">
        <f t="shared" si="171"/>
        <v>8.8391999999999999</v>
      </c>
      <c r="G15810" s="10">
        <v>62</v>
      </c>
      <c r="H15810" s="10">
        <v>0</v>
      </c>
      <c r="I15810" s="10" t="s">
        <v>856</v>
      </c>
      <c r="J15810" s="10">
        <v>120</v>
      </c>
      <c r="K15810" s="10">
        <v>56</v>
      </c>
      <c r="L15810" s="10">
        <v>40</v>
      </c>
      <c r="M15810" s="10">
        <f t="shared" si="169"/>
        <v>268800</v>
      </c>
      <c r="N15810" s="10">
        <v>0</v>
      </c>
      <c r="O15810" s="10">
        <v>0</v>
      </c>
      <c r="P15810" s="10">
        <v>10</v>
      </c>
      <c r="Q15810" s="10">
        <v>0</v>
      </c>
      <c r="R15810" s="10">
        <v>0</v>
      </c>
      <c r="S15810" s="10">
        <v>0</v>
      </c>
      <c r="T15810" s="10">
        <v>0</v>
      </c>
      <c r="U15810" s="10">
        <v>0</v>
      </c>
      <c r="V15810" s="10">
        <v>0</v>
      </c>
      <c r="W15810" s="10" t="s">
        <v>1000</v>
      </c>
    </row>
    <row r="15811" spans="1:23" x14ac:dyDescent="0.25">
      <c r="A15811">
        <v>2019</v>
      </c>
      <c r="B15811" s="10" t="s">
        <v>973</v>
      </c>
      <c r="C15811" s="10">
        <v>11</v>
      </c>
      <c r="D15811" s="10" t="s">
        <v>960</v>
      </c>
      <c r="E15811" s="10">
        <v>8</v>
      </c>
      <c r="F15811" s="10">
        <f t="shared" si="171"/>
        <v>8.8391999999999999</v>
      </c>
      <c r="G15811" s="10">
        <v>21</v>
      </c>
      <c r="H15811" s="10">
        <v>0</v>
      </c>
      <c r="I15811" s="10" t="s">
        <v>799</v>
      </c>
      <c r="J15811" s="10">
        <v>22</v>
      </c>
      <c r="K15811" s="10">
        <v>20</v>
      </c>
      <c r="L15811" s="10">
        <v>15</v>
      </c>
      <c r="M15811" s="10">
        <f t="shared" si="169"/>
        <v>6600</v>
      </c>
      <c r="N15811" s="10">
        <v>0</v>
      </c>
      <c r="O15811" s="10">
        <v>0</v>
      </c>
      <c r="P15811" s="10">
        <v>20</v>
      </c>
      <c r="Q15811" s="10">
        <v>0</v>
      </c>
      <c r="R15811" s="10">
        <v>0</v>
      </c>
      <c r="S15811" s="10">
        <v>0</v>
      </c>
      <c r="T15811" s="10">
        <v>0</v>
      </c>
      <c r="U15811" s="10">
        <v>0</v>
      </c>
      <c r="V15811" s="10">
        <v>0</v>
      </c>
      <c r="W15811" s="10" t="s">
        <v>999</v>
      </c>
    </row>
    <row r="15812" spans="1:23" x14ac:dyDescent="0.25">
      <c r="A15812">
        <v>2019</v>
      </c>
      <c r="B15812" s="10" t="s">
        <v>973</v>
      </c>
      <c r="C15812" s="10">
        <v>12</v>
      </c>
      <c r="D15812" s="10" t="s">
        <v>960</v>
      </c>
      <c r="E15812" s="10">
        <v>8</v>
      </c>
      <c r="F15812" s="10">
        <f t="shared" si="171"/>
        <v>8.8391999999999999</v>
      </c>
      <c r="G15812" s="10">
        <v>10</v>
      </c>
      <c r="H15812" s="10">
        <v>0</v>
      </c>
      <c r="I15812" s="10" t="s">
        <v>846</v>
      </c>
      <c r="J15812" s="10">
        <v>32</v>
      </c>
      <c r="K15812" s="10">
        <v>30</v>
      </c>
      <c r="L15812" s="10">
        <v>16</v>
      </c>
      <c r="M15812" s="10">
        <f t="shared" si="169"/>
        <v>15360</v>
      </c>
      <c r="N15812" s="10">
        <v>5</v>
      </c>
      <c r="O15812" s="10">
        <v>0</v>
      </c>
      <c r="P15812" s="10">
        <v>10</v>
      </c>
      <c r="Q15812" s="10">
        <v>0</v>
      </c>
      <c r="R15812" s="10">
        <v>0</v>
      </c>
      <c r="S15812" s="10">
        <v>0</v>
      </c>
      <c r="T15812" s="10">
        <v>0</v>
      </c>
      <c r="U15812" s="10">
        <v>0</v>
      </c>
      <c r="V15812" s="10">
        <v>0</v>
      </c>
      <c r="W15812" s="10" t="s">
        <v>876</v>
      </c>
    </row>
    <row r="15813" spans="1:23" x14ac:dyDescent="0.25">
      <c r="A15813">
        <v>2019</v>
      </c>
      <c r="B15813" s="10" t="s">
        <v>973</v>
      </c>
      <c r="C15813" s="10">
        <v>13</v>
      </c>
      <c r="D15813" s="10" t="s">
        <v>960</v>
      </c>
      <c r="E15813" s="10">
        <v>8</v>
      </c>
      <c r="F15813" s="10">
        <f t="shared" si="171"/>
        <v>8.8391999999999999</v>
      </c>
      <c r="G15813" s="10">
        <v>5</v>
      </c>
      <c r="H15813" s="10">
        <v>0</v>
      </c>
      <c r="I15813" s="10" t="s">
        <v>799</v>
      </c>
      <c r="J15813" s="10">
        <v>12</v>
      </c>
      <c r="K15813" s="10">
        <v>10</v>
      </c>
      <c r="L15813" s="10">
        <v>5</v>
      </c>
      <c r="M15813" s="10">
        <f t="shared" si="169"/>
        <v>600</v>
      </c>
      <c r="N15813" s="10">
        <v>0</v>
      </c>
      <c r="O15813" s="10">
        <v>0</v>
      </c>
      <c r="P15813" s="10">
        <v>0</v>
      </c>
      <c r="Q15813" s="10">
        <v>0</v>
      </c>
      <c r="R15813" s="10">
        <v>0</v>
      </c>
      <c r="S15813" s="10">
        <v>0</v>
      </c>
      <c r="T15813" s="10">
        <v>0</v>
      </c>
      <c r="U15813" s="10">
        <v>0</v>
      </c>
      <c r="V15813" s="10">
        <v>0</v>
      </c>
      <c r="W15813" s="10">
        <v>0</v>
      </c>
    </row>
    <row r="15814" spans="1:23" x14ac:dyDescent="0.25">
      <c r="A15814">
        <v>2019</v>
      </c>
      <c r="B15814" s="10" t="s">
        <v>973</v>
      </c>
      <c r="C15814" s="10">
        <v>14</v>
      </c>
      <c r="D15814" s="10" t="s">
        <v>960</v>
      </c>
      <c r="E15814" s="10">
        <v>8</v>
      </c>
      <c r="F15814" s="10">
        <f t="shared" si="171"/>
        <v>8.8391999999999999</v>
      </c>
      <c r="G15814" s="10">
        <v>10</v>
      </c>
      <c r="H15814" s="10">
        <v>0</v>
      </c>
      <c r="I15814" s="10" t="s">
        <v>1001</v>
      </c>
      <c r="J15814" s="10">
        <v>11</v>
      </c>
      <c r="K15814" s="10">
        <v>11</v>
      </c>
      <c r="L15814" s="10">
        <v>3</v>
      </c>
      <c r="M15814" s="10">
        <f t="shared" si="169"/>
        <v>363</v>
      </c>
      <c r="N15814" s="10">
        <v>0</v>
      </c>
      <c r="O15814" s="10">
        <v>0</v>
      </c>
      <c r="P15814" s="10">
        <v>0</v>
      </c>
      <c r="Q15814" s="10">
        <v>0</v>
      </c>
      <c r="R15814" s="10">
        <v>0</v>
      </c>
      <c r="S15814" s="10">
        <v>0</v>
      </c>
      <c r="T15814" s="10">
        <v>0</v>
      </c>
      <c r="U15814" s="10">
        <v>0</v>
      </c>
      <c r="V15814" s="10">
        <v>0</v>
      </c>
      <c r="W15814" s="10">
        <v>0</v>
      </c>
    </row>
    <row r="15815" spans="1:23" x14ac:dyDescent="0.25">
      <c r="A15815">
        <v>2019</v>
      </c>
      <c r="B15815" s="33" t="s">
        <v>883</v>
      </c>
      <c r="C15815" s="10">
        <v>1</v>
      </c>
      <c r="D15815" s="10" t="s">
        <v>955</v>
      </c>
      <c r="E15815" s="10">
        <v>1</v>
      </c>
      <c r="F15815" s="10">
        <v>14.2</v>
      </c>
      <c r="G15815" s="10">
        <v>10</v>
      </c>
      <c r="H15815" s="10"/>
      <c r="I15815" s="10" t="s">
        <v>846</v>
      </c>
      <c r="J15815" s="10">
        <v>15</v>
      </c>
      <c r="K15815" s="10">
        <v>12</v>
      </c>
      <c r="L15815" s="10">
        <v>15</v>
      </c>
      <c r="M15815" s="10">
        <f t="shared" si="169"/>
        <v>2700</v>
      </c>
      <c r="N15815" s="10">
        <v>0</v>
      </c>
      <c r="O15815" s="10">
        <v>0</v>
      </c>
      <c r="P15815" s="10">
        <v>50</v>
      </c>
      <c r="Q15815" s="10">
        <v>0</v>
      </c>
      <c r="R15815" s="10">
        <v>0</v>
      </c>
      <c r="S15815" s="10">
        <v>0</v>
      </c>
      <c r="T15815" s="10">
        <v>0</v>
      </c>
      <c r="U15815" s="10">
        <v>0</v>
      </c>
      <c r="V15815" s="10">
        <v>0</v>
      </c>
      <c r="W15815" s="10" t="s">
        <v>273</v>
      </c>
    </row>
    <row r="15816" spans="1:23" x14ac:dyDescent="0.25">
      <c r="A15816">
        <v>2019</v>
      </c>
      <c r="B15816" s="33" t="s">
        <v>883</v>
      </c>
      <c r="C15816" s="10">
        <v>2</v>
      </c>
      <c r="D15816" s="10" t="s">
        <v>955</v>
      </c>
      <c r="E15816" s="10">
        <v>1</v>
      </c>
      <c r="F15816" s="10">
        <v>14.2</v>
      </c>
      <c r="G15816" s="10">
        <v>2</v>
      </c>
      <c r="H15816" s="10"/>
      <c r="I15816" s="10" t="s">
        <v>799</v>
      </c>
      <c r="J15816" s="10">
        <v>10</v>
      </c>
      <c r="K15816" s="10">
        <v>10</v>
      </c>
      <c r="L15816" s="10">
        <v>7</v>
      </c>
      <c r="M15816" s="10">
        <f t="shared" si="169"/>
        <v>700</v>
      </c>
      <c r="N15816" s="10">
        <v>0</v>
      </c>
      <c r="O15816" s="10">
        <v>0</v>
      </c>
      <c r="P15816" s="10">
        <v>15</v>
      </c>
      <c r="Q15816" s="10">
        <v>0</v>
      </c>
      <c r="R15816" s="10">
        <v>0</v>
      </c>
      <c r="S15816" s="10">
        <v>0</v>
      </c>
      <c r="T15816" s="10">
        <v>0</v>
      </c>
      <c r="U15816" s="10">
        <v>0</v>
      </c>
      <c r="V15816" s="10">
        <v>0</v>
      </c>
      <c r="W15816" s="10">
        <v>0</v>
      </c>
    </row>
    <row r="15817" spans="1:23" x14ac:dyDescent="0.25">
      <c r="A15817">
        <v>2019</v>
      </c>
      <c r="B15817" s="33" t="s">
        <v>883</v>
      </c>
      <c r="C15817" s="10">
        <v>3</v>
      </c>
      <c r="D15817" s="10" t="s">
        <v>955</v>
      </c>
      <c r="E15817" s="10">
        <v>1</v>
      </c>
      <c r="F15817" s="10">
        <v>14.2</v>
      </c>
      <c r="G15817" s="10">
        <v>12</v>
      </c>
      <c r="H15817" s="10"/>
      <c r="I15817" s="10" t="s">
        <v>803</v>
      </c>
      <c r="J15817" s="10">
        <v>20</v>
      </c>
      <c r="K15817" s="10">
        <v>18</v>
      </c>
      <c r="L15817" s="10">
        <v>12</v>
      </c>
      <c r="M15817" s="10">
        <f t="shared" si="169"/>
        <v>4320</v>
      </c>
      <c r="N15817" s="10">
        <v>0</v>
      </c>
      <c r="O15817" s="10">
        <v>0</v>
      </c>
      <c r="P15817" s="10">
        <v>0</v>
      </c>
      <c r="Q15817" s="10">
        <v>0</v>
      </c>
      <c r="R15817" s="10">
        <v>0</v>
      </c>
      <c r="S15817" s="10">
        <v>0</v>
      </c>
      <c r="T15817" s="10">
        <v>0</v>
      </c>
      <c r="U15817" s="10">
        <v>0</v>
      </c>
      <c r="V15817" s="10">
        <v>0</v>
      </c>
      <c r="W15817" s="10">
        <v>0</v>
      </c>
    </row>
    <row r="15818" spans="1:23" x14ac:dyDescent="0.25">
      <c r="A15818">
        <v>2019</v>
      </c>
      <c r="B15818" s="33" t="s">
        <v>883</v>
      </c>
      <c r="C15818" s="10">
        <v>4</v>
      </c>
      <c r="D15818" s="10" t="s">
        <v>955</v>
      </c>
      <c r="E15818" s="10">
        <v>1</v>
      </c>
      <c r="F15818" s="10">
        <v>14.2</v>
      </c>
      <c r="G15818" s="10">
        <v>4</v>
      </c>
      <c r="H15818" s="10"/>
      <c r="I15818" s="10" t="s">
        <v>846</v>
      </c>
      <c r="J15818" s="10">
        <v>12</v>
      </c>
      <c r="K15818" s="10">
        <v>11</v>
      </c>
      <c r="L15818" s="10">
        <v>4</v>
      </c>
      <c r="M15818" s="10">
        <f t="shared" si="169"/>
        <v>528</v>
      </c>
      <c r="N15818" s="10">
        <v>0</v>
      </c>
      <c r="O15818" s="10">
        <v>0</v>
      </c>
      <c r="P15818" s="10">
        <v>0</v>
      </c>
      <c r="Q15818" s="10">
        <v>0</v>
      </c>
      <c r="R15818" s="10">
        <v>0</v>
      </c>
      <c r="S15818" s="10">
        <v>50</v>
      </c>
      <c r="T15818" s="10">
        <v>0</v>
      </c>
      <c r="U15818" s="10">
        <v>0</v>
      </c>
      <c r="V15818" s="10">
        <v>0</v>
      </c>
      <c r="W15818" s="10">
        <v>0</v>
      </c>
    </row>
    <row r="15819" spans="1:23" x14ac:dyDescent="0.25">
      <c r="A15819">
        <v>2019</v>
      </c>
      <c r="B15819" s="33" t="s">
        <v>883</v>
      </c>
      <c r="C15819" s="10">
        <v>5</v>
      </c>
      <c r="D15819" s="10" t="s">
        <v>955</v>
      </c>
      <c r="E15819" s="10">
        <v>1</v>
      </c>
      <c r="F15819" s="10">
        <v>14.2</v>
      </c>
      <c r="G15819" s="10">
        <v>8</v>
      </c>
      <c r="H15819" s="10"/>
      <c r="I15819" s="10" t="s">
        <v>866</v>
      </c>
      <c r="J15819" s="10">
        <v>40</v>
      </c>
      <c r="K15819" s="10">
        <v>35</v>
      </c>
      <c r="L15819" s="10">
        <v>67</v>
      </c>
      <c r="M15819" s="10">
        <f t="shared" si="169"/>
        <v>93800</v>
      </c>
      <c r="N15819" s="10">
        <v>0</v>
      </c>
      <c r="O15819" s="10">
        <v>0</v>
      </c>
      <c r="P15819" s="10">
        <v>0</v>
      </c>
      <c r="Q15819" s="10">
        <v>0</v>
      </c>
      <c r="R15819" s="10">
        <v>0</v>
      </c>
      <c r="S15819" s="10">
        <v>0</v>
      </c>
      <c r="T15819" s="10">
        <v>0</v>
      </c>
      <c r="U15819" s="10">
        <v>0</v>
      </c>
      <c r="V15819" s="10">
        <v>0</v>
      </c>
      <c r="W15819" s="10">
        <v>0</v>
      </c>
    </row>
    <row r="15820" spans="1:23" x14ac:dyDescent="0.25">
      <c r="A15820">
        <v>2019</v>
      </c>
      <c r="B15820" s="33" t="s">
        <v>883</v>
      </c>
      <c r="C15820" s="10">
        <v>6</v>
      </c>
      <c r="D15820" s="10" t="s">
        <v>955</v>
      </c>
      <c r="E15820" s="10">
        <v>1</v>
      </c>
      <c r="F15820" s="10">
        <v>14.2</v>
      </c>
      <c r="G15820" s="10">
        <v>3</v>
      </c>
      <c r="H15820" s="10"/>
      <c r="I15820" s="10" t="s">
        <v>799</v>
      </c>
      <c r="J15820" s="10">
        <v>13</v>
      </c>
      <c r="K15820" s="10">
        <v>10</v>
      </c>
      <c r="L15820" s="10">
        <v>18</v>
      </c>
      <c r="M15820" s="10">
        <f t="shared" si="169"/>
        <v>2340</v>
      </c>
      <c r="N15820" s="10">
        <v>0</v>
      </c>
      <c r="O15820" s="10">
        <v>0</v>
      </c>
      <c r="P15820" s="10">
        <v>0</v>
      </c>
      <c r="Q15820" s="10">
        <v>0</v>
      </c>
      <c r="R15820" s="10">
        <v>0</v>
      </c>
      <c r="S15820" s="10">
        <v>20</v>
      </c>
      <c r="T15820" s="10">
        <v>0</v>
      </c>
      <c r="U15820" s="10">
        <v>0</v>
      </c>
      <c r="V15820" s="10">
        <v>0</v>
      </c>
      <c r="W15820" s="10">
        <v>0</v>
      </c>
    </row>
    <row r="15821" spans="1:23" x14ac:dyDescent="0.25">
      <c r="A15821">
        <v>2019</v>
      </c>
      <c r="B15821" s="33" t="s">
        <v>883</v>
      </c>
      <c r="C15821" s="10">
        <v>7</v>
      </c>
      <c r="D15821" s="10" t="s">
        <v>955</v>
      </c>
      <c r="E15821" s="10">
        <v>1</v>
      </c>
      <c r="F15821" s="10">
        <v>14.2</v>
      </c>
      <c r="G15821" s="10">
        <v>5</v>
      </c>
      <c r="H15821" s="10"/>
      <c r="I15821" s="10" t="s">
        <v>799</v>
      </c>
      <c r="J15821" s="10">
        <v>16</v>
      </c>
      <c r="K15821" s="10">
        <v>6</v>
      </c>
      <c r="L15821" s="10">
        <v>4</v>
      </c>
      <c r="M15821" s="10">
        <f t="shared" si="169"/>
        <v>384</v>
      </c>
      <c r="N15821" s="10">
        <v>0</v>
      </c>
      <c r="O15821" s="10">
        <v>0</v>
      </c>
      <c r="P15821" s="10">
        <v>0</v>
      </c>
      <c r="Q15821" s="10">
        <v>0</v>
      </c>
      <c r="R15821" s="10">
        <v>0</v>
      </c>
      <c r="S15821" s="10">
        <v>0</v>
      </c>
      <c r="T15821" s="10">
        <v>5</v>
      </c>
      <c r="U15821" s="10">
        <v>0</v>
      </c>
      <c r="V15821" s="10">
        <v>0</v>
      </c>
      <c r="W15821" s="10">
        <v>0</v>
      </c>
    </row>
    <row r="15822" spans="1:23" x14ac:dyDescent="0.25">
      <c r="A15822">
        <v>2019</v>
      </c>
      <c r="B15822" s="33" t="s">
        <v>883</v>
      </c>
      <c r="C15822" s="10">
        <v>8</v>
      </c>
      <c r="D15822" s="10" t="s">
        <v>955</v>
      </c>
      <c r="E15822" s="10">
        <v>1</v>
      </c>
      <c r="F15822" s="10">
        <v>14.2</v>
      </c>
      <c r="G15822" s="10">
        <v>7</v>
      </c>
      <c r="H15822" s="10"/>
      <c r="I15822" s="10" t="s">
        <v>799</v>
      </c>
      <c r="J15822" s="10">
        <v>18</v>
      </c>
      <c r="K15822" s="10">
        <v>12</v>
      </c>
      <c r="L15822" s="10">
        <v>20</v>
      </c>
      <c r="M15822" s="10">
        <f t="shared" si="169"/>
        <v>4320</v>
      </c>
      <c r="N15822" s="10">
        <v>0</v>
      </c>
      <c r="O15822" s="10">
        <v>5</v>
      </c>
      <c r="P15822" s="10">
        <v>0</v>
      </c>
      <c r="Q15822" s="10">
        <v>0</v>
      </c>
      <c r="R15822" s="10">
        <v>0</v>
      </c>
      <c r="S15822" s="10">
        <v>0</v>
      </c>
      <c r="T15822" s="10">
        <v>5</v>
      </c>
      <c r="U15822" s="10">
        <v>0</v>
      </c>
      <c r="V15822" s="10">
        <v>0</v>
      </c>
      <c r="W15822" s="10">
        <v>0</v>
      </c>
    </row>
    <row r="15823" spans="1:23" x14ac:dyDescent="0.25">
      <c r="A15823">
        <v>2019</v>
      </c>
      <c r="B15823" s="33" t="s">
        <v>883</v>
      </c>
      <c r="C15823" s="10">
        <v>9</v>
      </c>
      <c r="D15823" s="10" t="s">
        <v>955</v>
      </c>
      <c r="E15823" s="10">
        <v>1</v>
      </c>
      <c r="F15823" s="10">
        <v>14.2</v>
      </c>
      <c r="G15823" s="10">
        <v>20</v>
      </c>
      <c r="H15823" s="10"/>
      <c r="I15823" s="10" t="s">
        <v>799</v>
      </c>
      <c r="J15823" s="10">
        <v>25</v>
      </c>
      <c r="K15823" s="10">
        <v>25</v>
      </c>
      <c r="L15823" s="10">
        <v>12</v>
      </c>
      <c r="M15823" s="10">
        <f t="shared" si="169"/>
        <v>7500</v>
      </c>
      <c r="N15823" s="10">
        <v>0</v>
      </c>
      <c r="O15823" s="10">
        <v>0</v>
      </c>
      <c r="P15823" s="10">
        <v>0</v>
      </c>
      <c r="Q15823" s="10">
        <v>0</v>
      </c>
      <c r="R15823" s="10">
        <v>0</v>
      </c>
      <c r="S15823" s="10">
        <v>0</v>
      </c>
      <c r="T15823" s="10">
        <v>0</v>
      </c>
      <c r="U15823" s="10">
        <v>0</v>
      </c>
      <c r="V15823" s="10">
        <v>0</v>
      </c>
      <c r="W15823" s="10">
        <v>0</v>
      </c>
    </row>
    <row r="15824" spans="1:23" x14ac:dyDescent="0.25">
      <c r="A15824">
        <v>2019</v>
      </c>
      <c r="B15824" s="33" t="s">
        <v>883</v>
      </c>
      <c r="C15824" s="10">
        <v>10</v>
      </c>
      <c r="D15824" s="10" t="s">
        <v>955</v>
      </c>
      <c r="E15824" s="10">
        <v>1</v>
      </c>
      <c r="F15824" s="10">
        <v>14.2</v>
      </c>
      <c r="G15824" s="10">
        <v>2</v>
      </c>
      <c r="H15824" s="10"/>
      <c r="I15824" s="10" t="s">
        <v>814</v>
      </c>
      <c r="J15824" s="10">
        <v>12</v>
      </c>
      <c r="K15824" s="10">
        <v>12</v>
      </c>
      <c r="L15824" s="10">
        <v>2</v>
      </c>
      <c r="M15824" s="10">
        <f t="shared" si="169"/>
        <v>288</v>
      </c>
      <c r="N15824" s="10">
        <v>0</v>
      </c>
      <c r="O15824" s="10">
        <v>0</v>
      </c>
      <c r="P15824" s="10">
        <v>0</v>
      </c>
      <c r="Q15824" s="10">
        <v>0</v>
      </c>
      <c r="R15824" s="10">
        <v>0</v>
      </c>
      <c r="S15824" s="10">
        <v>0</v>
      </c>
      <c r="T15824" s="10">
        <v>0</v>
      </c>
      <c r="U15824" s="10">
        <v>0</v>
      </c>
      <c r="V15824" s="10">
        <v>0</v>
      </c>
      <c r="W15824" s="10">
        <v>0</v>
      </c>
    </row>
    <row r="15825" spans="1:23" x14ac:dyDescent="0.25">
      <c r="A15825">
        <v>2019</v>
      </c>
      <c r="B15825" s="33" t="s">
        <v>883</v>
      </c>
      <c r="C15825" s="10">
        <v>11</v>
      </c>
      <c r="D15825" s="10" t="s">
        <v>955</v>
      </c>
      <c r="E15825" s="10">
        <v>1</v>
      </c>
      <c r="F15825" s="10">
        <v>14.2</v>
      </c>
      <c r="G15825" s="10">
        <v>15</v>
      </c>
      <c r="H15825" s="10"/>
      <c r="I15825" s="10" t="s">
        <v>802</v>
      </c>
      <c r="J15825" s="10">
        <v>20</v>
      </c>
      <c r="K15825" s="10">
        <v>14</v>
      </c>
      <c r="L15825" s="10">
        <v>2</v>
      </c>
      <c r="M15825" s="10">
        <f t="shared" si="169"/>
        <v>560</v>
      </c>
      <c r="N15825" s="10">
        <v>0</v>
      </c>
      <c r="O15825" s="10">
        <v>0</v>
      </c>
      <c r="P15825" s="10">
        <v>0</v>
      </c>
      <c r="Q15825" s="10">
        <v>0</v>
      </c>
      <c r="R15825" s="10">
        <v>0</v>
      </c>
      <c r="S15825" s="10">
        <v>0</v>
      </c>
      <c r="T15825" s="10">
        <v>0</v>
      </c>
      <c r="U15825" s="10">
        <v>0</v>
      </c>
      <c r="V15825" s="10">
        <v>0</v>
      </c>
      <c r="W15825" s="10">
        <v>0</v>
      </c>
    </row>
    <row r="15826" spans="1:23" x14ac:dyDescent="0.25">
      <c r="A15826">
        <v>2019</v>
      </c>
      <c r="B15826" s="33" t="s">
        <v>883</v>
      </c>
      <c r="C15826" s="10">
        <v>12</v>
      </c>
      <c r="D15826" s="10" t="s">
        <v>955</v>
      </c>
      <c r="E15826" s="10">
        <v>1</v>
      </c>
      <c r="F15826" s="10">
        <v>14.2</v>
      </c>
      <c r="G15826" s="10">
        <v>20</v>
      </c>
      <c r="H15826" s="10"/>
      <c r="I15826" s="10" t="s">
        <v>843</v>
      </c>
      <c r="J15826" s="10">
        <v>28</v>
      </c>
      <c r="K15826" s="10">
        <v>24</v>
      </c>
      <c r="L15826" s="10">
        <v>9</v>
      </c>
      <c r="M15826" s="10">
        <f t="shared" si="169"/>
        <v>6048</v>
      </c>
      <c r="N15826" s="10">
        <v>0</v>
      </c>
      <c r="O15826" s="10">
        <v>0</v>
      </c>
      <c r="P15826" s="10">
        <v>0</v>
      </c>
      <c r="Q15826" s="10">
        <v>0</v>
      </c>
      <c r="R15826" s="10">
        <v>0</v>
      </c>
      <c r="S15826" s="10">
        <v>0</v>
      </c>
      <c r="T15826" s="10">
        <v>0</v>
      </c>
      <c r="U15826" s="10">
        <v>0</v>
      </c>
      <c r="V15826" s="10">
        <v>0</v>
      </c>
      <c r="W15826" s="10">
        <v>0</v>
      </c>
    </row>
    <row r="15827" spans="1:23" x14ac:dyDescent="0.25">
      <c r="A15827">
        <v>2019</v>
      </c>
      <c r="B15827" s="33" t="s">
        <v>883</v>
      </c>
      <c r="C15827" s="10">
        <v>13</v>
      </c>
      <c r="D15827" s="10" t="s">
        <v>955</v>
      </c>
      <c r="E15827" s="10">
        <v>1</v>
      </c>
      <c r="F15827" s="10">
        <v>14.2</v>
      </c>
      <c r="G15827" s="10">
        <v>2</v>
      </c>
      <c r="H15827" s="10"/>
      <c r="I15827" s="10" t="s">
        <v>979</v>
      </c>
      <c r="J15827" s="10">
        <v>10</v>
      </c>
      <c r="K15827" s="10">
        <v>17</v>
      </c>
      <c r="L15827" s="10">
        <v>2</v>
      </c>
      <c r="M15827" s="10">
        <f t="shared" si="169"/>
        <v>340</v>
      </c>
      <c r="N15827" s="10">
        <v>0</v>
      </c>
      <c r="O15827" s="10">
        <v>0</v>
      </c>
      <c r="P15827" s="10">
        <v>80</v>
      </c>
      <c r="Q15827" s="10">
        <v>0</v>
      </c>
      <c r="R15827" s="10">
        <v>0</v>
      </c>
      <c r="S15827" s="10">
        <v>0</v>
      </c>
      <c r="T15827" s="10">
        <v>0</v>
      </c>
      <c r="U15827" s="10">
        <v>0</v>
      </c>
      <c r="V15827" s="10">
        <v>0</v>
      </c>
      <c r="W15827" s="10">
        <v>0</v>
      </c>
    </row>
    <row r="15828" spans="1:23" x14ac:dyDescent="0.25">
      <c r="A15828">
        <v>2019</v>
      </c>
      <c r="B15828" s="33" t="s">
        <v>883</v>
      </c>
      <c r="C15828" s="10">
        <v>1</v>
      </c>
      <c r="D15828" s="10" t="s">
        <v>955</v>
      </c>
      <c r="E15828" s="10">
        <v>2</v>
      </c>
      <c r="F15828" s="10">
        <v>13.2</v>
      </c>
      <c r="G15828" s="10">
        <v>3</v>
      </c>
      <c r="H15828" s="10"/>
      <c r="I15828" s="10" t="s">
        <v>799</v>
      </c>
      <c r="J15828" s="10">
        <v>17</v>
      </c>
      <c r="K15828" s="10">
        <v>11</v>
      </c>
      <c r="L15828" s="10">
        <v>8</v>
      </c>
      <c r="M15828" s="10">
        <f t="shared" ref="M15828:M15891" si="172">J15828*K15828*L15828</f>
        <v>1496</v>
      </c>
      <c r="N15828" s="10">
        <v>0</v>
      </c>
      <c r="O15828" s="10">
        <v>0</v>
      </c>
      <c r="P15828" s="10">
        <v>5</v>
      </c>
      <c r="Q15828" s="10">
        <v>0</v>
      </c>
      <c r="R15828" s="10">
        <v>0</v>
      </c>
      <c r="S15828" s="10">
        <v>0</v>
      </c>
      <c r="T15828" s="10">
        <v>0</v>
      </c>
      <c r="U15828" s="10">
        <v>0</v>
      </c>
      <c r="V15828" s="10">
        <v>0</v>
      </c>
      <c r="W15828" s="10">
        <v>0</v>
      </c>
    </row>
    <row r="15829" spans="1:23" x14ac:dyDescent="0.25">
      <c r="A15829">
        <v>2019</v>
      </c>
      <c r="B15829" s="33" t="s">
        <v>883</v>
      </c>
      <c r="C15829" s="10">
        <v>2</v>
      </c>
      <c r="D15829" s="10" t="s">
        <v>955</v>
      </c>
      <c r="E15829" s="10">
        <v>2</v>
      </c>
      <c r="F15829" s="10">
        <v>13.2</v>
      </c>
      <c r="G15829" s="10">
        <v>20</v>
      </c>
      <c r="H15829" s="10"/>
      <c r="I15829" s="10" t="s">
        <v>807</v>
      </c>
      <c r="J15829" s="10">
        <v>35</v>
      </c>
      <c r="K15829" s="10">
        <v>20</v>
      </c>
      <c r="L15829" s="10">
        <v>15</v>
      </c>
      <c r="M15829" s="10">
        <f t="shared" si="172"/>
        <v>10500</v>
      </c>
      <c r="N15829" s="10">
        <v>0</v>
      </c>
      <c r="O15829" s="10">
        <v>0</v>
      </c>
      <c r="P15829" s="10">
        <v>0</v>
      </c>
      <c r="Q15829" s="10">
        <v>0</v>
      </c>
      <c r="R15829" s="10">
        <v>0</v>
      </c>
      <c r="S15829" s="10">
        <v>0</v>
      </c>
      <c r="T15829" s="10">
        <v>5</v>
      </c>
      <c r="U15829" s="10">
        <v>0</v>
      </c>
      <c r="V15829" s="10">
        <v>0</v>
      </c>
      <c r="W15829" s="10">
        <v>0</v>
      </c>
    </row>
    <row r="15830" spans="1:23" x14ac:dyDescent="0.25">
      <c r="A15830">
        <v>2019</v>
      </c>
      <c r="B15830" s="33" t="s">
        <v>883</v>
      </c>
      <c r="C15830" s="10">
        <v>3</v>
      </c>
      <c r="D15830" s="10" t="s">
        <v>955</v>
      </c>
      <c r="E15830" s="10">
        <v>2</v>
      </c>
      <c r="F15830" s="10">
        <v>13.2</v>
      </c>
      <c r="G15830" s="10">
        <v>3</v>
      </c>
      <c r="H15830" s="10"/>
      <c r="I15830" s="10" t="s">
        <v>846</v>
      </c>
      <c r="J15830" s="10">
        <v>10</v>
      </c>
      <c r="K15830" s="10">
        <v>12</v>
      </c>
      <c r="L15830" s="10">
        <v>1</v>
      </c>
      <c r="M15830" s="10">
        <f t="shared" si="172"/>
        <v>120</v>
      </c>
      <c r="N15830" s="10">
        <v>0</v>
      </c>
      <c r="O15830" s="10">
        <v>0</v>
      </c>
      <c r="P15830" s="10">
        <v>0</v>
      </c>
      <c r="Q15830" s="10">
        <v>0</v>
      </c>
      <c r="R15830" s="10">
        <v>0</v>
      </c>
      <c r="S15830" s="10">
        <v>0</v>
      </c>
      <c r="T15830" s="10">
        <v>0</v>
      </c>
      <c r="U15830" s="10">
        <v>0</v>
      </c>
      <c r="V15830" s="10">
        <v>0</v>
      </c>
      <c r="W15830" s="10">
        <v>0</v>
      </c>
    </row>
    <row r="15831" spans="1:23" x14ac:dyDescent="0.25">
      <c r="A15831">
        <v>2019</v>
      </c>
      <c r="B15831" s="33" t="s">
        <v>883</v>
      </c>
      <c r="C15831" s="10">
        <v>4</v>
      </c>
      <c r="D15831" s="10" t="s">
        <v>955</v>
      </c>
      <c r="E15831" s="10">
        <v>2</v>
      </c>
      <c r="F15831" s="10">
        <v>13.2</v>
      </c>
      <c r="G15831" s="10">
        <v>10</v>
      </c>
      <c r="H15831" s="10"/>
      <c r="I15831" s="10" t="s">
        <v>802</v>
      </c>
      <c r="J15831" s="10">
        <v>20</v>
      </c>
      <c r="K15831" s="10">
        <v>14</v>
      </c>
      <c r="L15831" s="10">
        <v>10</v>
      </c>
      <c r="M15831" s="10">
        <f t="shared" si="172"/>
        <v>2800</v>
      </c>
      <c r="N15831" s="10">
        <v>0</v>
      </c>
      <c r="O15831" s="10">
        <v>0</v>
      </c>
      <c r="P15831" s="10">
        <v>0</v>
      </c>
      <c r="Q15831" s="10">
        <v>0</v>
      </c>
      <c r="R15831" s="10">
        <v>0</v>
      </c>
      <c r="S15831" s="10">
        <v>10</v>
      </c>
      <c r="T15831" s="10">
        <v>0</v>
      </c>
      <c r="U15831" s="10">
        <v>0</v>
      </c>
      <c r="V15831" s="10">
        <v>0</v>
      </c>
      <c r="W15831" s="10">
        <v>0</v>
      </c>
    </row>
    <row r="15832" spans="1:23" x14ac:dyDescent="0.25">
      <c r="A15832">
        <v>2019</v>
      </c>
      <c r="B15832" s="33" t="s">
        <v>883</v>
      </c>
      <c r="C15832" s="10">
        <v>5</v>
      </c>
      <c r="D15832" s="10" t="s">
        <v>955</v>
      </c>
      <c r="E15832" s="10">
        <v>2</v>
      </c>
      <c r="F15832" s="10">
        <v>13.2</v>
      </c>
      <c r="G15832" s="10">
        <v>23</v>
      </c>
      <c r="H15832" s="10"/>
      <c r="I15832" s="10" t="s">
        <v>803</v>
      </c>
      <c r="J15832" s="10">
        <v>23</v>
      </c>
      <c r="K15832" s="10">
        <v>42</v>
      </c>
      <c r="L15832" s="10">
        <v>30</v>
      </c>
      <c r="M15832" s="10">
        <f t="shared" si="172"/>
        <v>28980</v>
      </c>
      <c r="N15832" s="10">
        <v>0</v>
      </c>
      <c r="O15832" s="35">
        <v>0.03</v>
      </c>
      <c r="P15832" s="10">
        <v>0</v>
      </c>
      <c r="Q15832" s="10">
        <v>0</v>
      </c>
      <c r="R15832" s="10">
        <v>0</v>
      </c>
      <c r="S15832" s="10">
        <v>0</v>
      </c>
      <c r="T15832" s="10">
        <v>0</v>
      </c>
      <c r="U15832" s="10">
        <v>0</v>
      </c>
      <c r="V15832" s="10">
        <v>0</v>
      </c>
      <c r="W15832" s="10">
        <v>0</v>
      </c>
    </row>
    <row r="15833" spans="1:23" x14ac:dyDescent="0.25">
      <c r="A15833">
        <v>2019</v>
      </c>
      <c r="B15833" s="33" t="s">
        <v>883</v>
      </c>
      <c r="C15833" s="10">
        <v>6</v>
      </c>
      <c r="D15833" s="10" t="s">
        <v>955</v>
      </c>
      <c r="E15833" s="10">
        <v>2</v>
      </c>
      <c r="F15833" s="10">
        <v>13.2</v>
      </c>
      <c r="G15833" s="10">
        <v>20</v>
      </c>
      <c r="H15833" s="10"/>
      <c r="I15833" s="10" t="s">
        <v>806</v>
      </c>
      <c r="J15833" s="10">
        <v>30</v>
      </c>
      <c r="K15833" s="10">
        <v>18</v>
      </c>
      <c r="L15833" s="10">
        <v>5</v>
      </c>
      <c r="M15833" s="10">
        <f t="shared" si="172"/>
        <v>2700</v>
      </c>
      <c r="N15833" s="10">
        <v>0</v>
      </c>
      <c r="O15833" s="10">
        <v>0</v>
      </c>
      <c r="P15833" s="10">
        <v>20</v>
      </c>
      <c r="Q15833" s="10">
        <v>0</v>
      </c>
      <c r="R15833" s="10">
        <v>0</v>
      </c>
      <c r="S15833" s="10">
        <v>0</v>
      </c>
      <c r="T15833" s="10">
        <v>0</v>
      </c>
      <c r="U15833" s="10">
        <v>0</v>
      </c>
      <c r="V15833" s="10">
        <v>0</v>
      </c>
      <c r="W15833" s="10">
        <v>0</v>
      </c>
    </row>
    <row r="15834" spans="1:23" x14ac:dyDescent="0.25">
      <c r="A15834">
        <v>2019</v>
      </c>
      <c r="B15834" s="33" t="s">
        <v>883</v>
      </c>
      <c r="C15834" s="10">
        <v>7</v>
      </c>
      <c r="D15834" s="10" t="s">
        <v>955</v>
      </c>
      <c r="E15834" s="10">
        <v>2</v>
      </c>
      <c r="F15834" s="10">
        <v>13.2</v>
      </c>
      <c r="G15834" s="10">
        <v>10</v>
      </c>
      <c r="H15834" s="10"/>
      <c r="I15834" s="10" t="s">
        <v>807</v>
      </c>
      <c r="J15834" s="10">
        <v>20</v>
      </c>
      <c r="K15834" s="10">
        <v>15</v>
      </c>
      <c r="L15834" s="10">
        <v>5</v>
      </c>
      <c r="M15834" s="10">
        <f t="shared" si="172"/>
        <v>1500</v>
      </c>
      <c r="N15834" s="10">
        <v>0</v>
      </c>
      <c r="O15834" s="10">
        <v>0</v>
      </c>
      <c r="P15834" s="10">
        <v>0</v>
      </c>
      <c r="Q15834" s="10">
        <v>0</v>
      </c>
      <c r="R15834" s="10">
        <v>0</v>
      </c>
      <c r="S15834" s="10">
        <v>0</v>
      </c>
      <c r="T15834" s="10">
        <v>0</v>
      </c>
      <c r="U15834" s="10">
        <v>0</v>
      </c>
      <c r="V15834" s="10">
        <v>0</v>
      </c>
      <c r="W15834" s="10">
        <v>0</v>
      </c>
    </row>
    <row r="15835" spans="1:23" x14ac:dyDescent="0.25">
      <c r="A15835">
        <v>2019</v>
      </c>
      <c r="B15835" s="33" t="s">
        <v>883</v>
      </c>
      <c r="C15835" s="10">
        <v>8</v>
      </c>
      <c r="D15835" s="10" t="s">
        <v>955</v>
      </c>
      <c r="E15835" s="10">
        <v>2</v>
      </c>
      <c r="F15835" s="10">
        <v>13.2</v>
      </c>
      <c r="G15835" s="10">
        <v>4</v>
      </c>
      <c r="H15835" s="10"/>
      <c r="I15835" s="10" t="s">
        <v>802</v>
      </c>
      <c r="J15835" s="10">
        <v>10</v>
      </c>
      <c r="K15835" s="10">
        <v>10</v>
      </c>
      <c r="L15835" s="10">
        <v>2</v>
      </c>
      <c r="M15835" s="10">
        <f t="shared" si="172"/>
        <v>200</v>
      </c>
      <c r="N15835" s="10">
        <v>0</v>
      </c>
      <c r="O15835" s="10">
        <v>0</v>
      </c>
      <c r="P15835" s="10">
        <v>0</v>
      </c>
      <c r="Q15835" s="10">
        <v>0</v>
      </c>
      <c r="R15835" s="10">
        <v>0</v>
      </c>
      <c r="S15835" s="10">
        <v>0</v>
      </c>
      <c r="T15835" s="10">
        <v>0</v>
      </c>
      <c r="U15835" s="10">
        <v>0</v>
      </c>
      <c r="V15835" s="10">
        <v>0</v>
      </c>
      <c r="W15835" s="10">
        <v>0</v>
      </c>
    </row>
    <row r="15836" spans="1:23" x14ac:dyDescent="0.25">
      <c r="A15836">
        <v>2019</v>
      </c>
      <c r="B15836" s="33" t="s">
        <v>883</v>
      </c>
      <c r="C15836" s="10">
        <v>9</v>
      </c>
      <c r="D15836" s="10" t="s">
        <v>955</v>
      </c>
      <c r="E15836" s="10">
        <v>2</v>
      </c>
      <c r="F15836" s="10">
        <v>13.2</v>
      </c>
      <c r="G15836" s="10">
        <v>7</v>
      </c>
      <c r="H15836" s="10"/>
      <c r="I15836" s="10" t="s">
        <v>803</v>
      </c>
      <c r="J15836" s="10">
        <v>12</v>
      </c>
      <c r="K15836" s="10">
        <v>10</v>
      </c>
      <c r="L15836" s="10">
        <v>5</v>
      </c>
      <c r="M15836" s="10">
        <f t="shared" si="172"/>
        <v>600</v>
      </c>
      <c r="N15836" s="10">
        <v>0</v>
      </c>
      <c r="O15836" s="10">
        <v>0</v>
      </c>
      <c r="P15836" s="10">
        <v>0</v>
      </c>
      <c r="Q15836" s="10">
        <v>0</v>
      </c>
      <c r="R15836" s="10">
        <v>0</v>
      </c>
      <c r="S15836" s="10">
        <v>20</v>
      </c>
      <c r="T15836" s="10">
        <v>0</v>
      </c>
      <c r="U15836" s="10">
        <v>0</v>
      </c>
      <c r="V15836" s="10">
        <v>0</v>
      </c>
      <c r="W15836" s="10">
        <v>0</v>
      </c>
    </row>
    <row r="15837" spans="1:23" x14ac:dyDescent="0.25">
      <c r="A15837">
        <v>2019</v>
      </c>
      <c r="B15837" s="33" t="s">
        <v>883</v>
      </c>
      <c r="C15837" s="10">
        <v>10</v>
      </c>
      <c r="D15837" s="10" t="s">
        <v>955</v>
      </c>
      <c r="E15837" s="10">
        <v>2</v>
      </c>
      <c r="F15837" s="10">
        <v>13.2</v>
      </c>
      <c r="G15837" s="10">
        <v>12</v>
      </c>
      <c r="H15837" s="10"/>
      <c r="I15837" s="10" t="s">
        <v>807</v>
      </c>
      <c r="J15837" s="10">
        <v>12</v>
      </c>
      <c r="K15837" s="10">
        <v>20</v>
      </c>
      <c r="L15837" s="10">
        <v>4</v>
      </c>
      <c r="M15837" s="10">
        <f t="shared" si="172"/>
        <v>960</v>
      </c>
      <c r="N15837" s="10">
        <v>0</v>
      </c>
      <c r="O15837" s="10">
        <v>0</v>
      </c>
      <c r="P15837" s="10">
        <v>0</v>
      </c>
      <c r="Q15837" s="10">
        <v>0</v>
      </c>
      <c r="R15837" s="10">
        <v>0</v>
      </c>
      <c r="S15837" s="10">
        <v>0</v>
      </c>
      <c r="T15837" s="10">
        <v>0</v>
      </c>
      <c r="U15837" s="10">
        <v>0</v>
      </c>
      <c r="V15837" s="10">
        <v>0</v>
      </c>
      <c r="W15837" s="10">
        <v>0</v>
      </c>
    </row>
    <row r="15838" spans="1:23" x14ac:dyDescent="0.25">
      <c r="A15838">
        <v>2019</v>
      </c>
      <c r="B15838" s="33" t="s">
        <v>883</v>
      </c>
      <c r="C15838" s="10">
        <v>1</v>
      </c>
      <c r="D15838" s="10" t="s">
        <v>957</v>
      </c>
      <c r="E15838" s="10">
        <v>3</v>
      </c>
      <c r="F15838" s="10">
        <v>40</v>
      </c>
      <c r="G15838" s="10">
        <v>10</v>
      </c>
      <c r="H15838" s="10"/>
      <c r="I15838" s="10" t="s">
        <v>815</v>
      </c>
      <c r="J15838" s="10">
        <v>38</v>
      </c>
      <c r="K15838" s="10">
        <v>45</v>
      </c>
      <c r="L15838" s="10">
        <v>25</v>
      </c>
      <c r="M15838" s="10">
        <f t="shared" si="172"/>
        <v>42750</v>
      </c>
      <c r="N15838" s="10">
        <v>0</v>
      </c>
      <c r="O15838" s="10">
        <v>0</v>
      </c>
      <c r="P15838" s="10">
        <v>5</v>
      </c>
      <c r="Q15838" s="10">
        <v>0</v>
      </c>
      <c r="R15838" s="10">
        <v>0</v>
      </c>
      <c r="S15838" s="10">
        <v>20</v>
      </c>
      <c r="T15838" s="10">
        <v>0</v>
      </c>
      <c r="U15838" s="10">
        <v>0</v>
      </c>
      <c r="V15838" s="10" t="s">
        <v>983</v>
      </c>
      <c r="W15838" s="10" t="s">
        <v>1002</v>
      </c>
    </row>
    <row r="15839" spans="1:23" x14ac:dyDescent="0.25">
      <c r="A15839">
        <v>2019</v>
      </c>
      <c r="B15839" s="33" t="s">
        <v>883</v>
      </c>
      <c r="C15839" s="10">
        <v>2</v>
      </c>
      <c r="D15839" s="10" t="s">
        <v>957</v>
      </c>
      <c r="E15839" s="10">
        <v>3</v>
      </c>
      <c r="F15839" s="10">
        <v>40</v>
      </c>
      <c r="G15839" s="10">
        <v>30</v>
      </c>
      <c r="H15839" s="10"/>
      <c r="I15839" s="10" t="s">
        <v>799</v>
      </c>
      <c r="J15839" s="10">
        <v>30</v>
      </c>
      <c r="K15839" s="10">
        <v>10</v>
      </c>
      <c r="L15839" s="10">
        <v>5</v>
      </c>
      <c r="M15839" s="10">
        <f t="shared" si="172"/>
        <v>1500</v>
      </c>
      <c r="N15839" s="10">
        <v>0</v>
      </c>
      <c r="O15839" s="10">
        <v>0</v>
      </c>
      <c r="P15839" s="10">
        <v>0</v>
      </c>
      <c r="Q15839" s="10">
        <v>0</v>
      </c>
      <c r="R15839" s="10">
        <v>0</v>
      </c>
      <c r="S15839" s="10">
        <v>0</v>
      </c>
      <c r="T15839" s="10">
        <v>10</v>
      </c>
      <c r="U15839" s="10">
        <v>0</v>
      </c>
      <c r="V15839" s="10">
        <v>0</v>
      </c>
      <c r="W15839" s="10">
        <v>0</v>
      </c>
    </row>
    <row r="15840" spans="1:23" x14ac:dyDescent="0.25">
      <c r="A15840">
        <v>2019</v>
      </c>
      <c r="B15840" s="33" t="s">
        <v>883</v>
      </c>
      <c r="C15840" s="10">
        <v>3</v>
      </c>
      <c r="D15840" s="10" t="s">
        <v>957</v>
      </c>
      <c r="E15840" s="10">
        <v>3</v>
      </c>
      <c r="F15840" s="10">
        <v>40</v>
      </c>
      <c r="G15840" s="10">
        <v>30</v>
      </c>
      <c r="H15840" s="10"/>
      <c r="I15840" s="10" t="s">
        <v>818</v>
      </c>
      <c r="J15840" s="10">
        <v>35</v>
      </c>
      <c r="K15840" s="10">
        <v>55</v>
      </c>
      <c r="L15840" s="10">
        <v>45</v>
      </c>
      <c r="M15840" s="10">
        <f t="shared" si="172"/>
        <v>86625</v>
      </c>
      <c r="N15840" s="10">
        <v>0</v>
      </c>
      <c r="O15840" s="10">
        <v>0</v>
      </c>
      <c r="P15840" s="10">
        <v>50</v>
      </c>
      <c r="Q15840" s="10">
        <v>0</v>
      </c>
      <c r="R15840" s="10">
        <v>0</v>
      </c>
      <c r="S15840" s="10">
        <v>100</v>
      </c>
      <c r="T15840" s="10">
        <v>0</v>
      </c>
      <c r="U15840" s="10">
        <v>0</v>
      </c>
      <c r="V15840" s="10">
        <v>0</v>
      </c>
      <c r="W15840" s="10">
        <v>0</v>
      </c>
    </row>
    <row r="15841" spans="1:23" x14ac:dyDescent="0.25">
      <c r="A15841">
        <v>2019</v>
      </c>
      <c r="B15841" s="33" t="s">
        <v>883</v>
      </c>
      <c r="C15841" s="10">
        <v>4</v>
      </c>
      <c r="D15841" s="10" t="s">
        <v>957</v>
      </c>
      <c r="E15841" s="10">
        <v>3</v>
      </c>
      <c r="F15841" s="10">
        <v>40</v>
      </c>
      <c r="G15841" s="10">
        <v>10</v>
      </c>
      <c r="H15841" s="10"/>
      <c r="I15841" s="10" t="s">
        <v>815</v>
      </c>
      <c r="J15841" s="10">
        <v>20</v>
      </c>
      <c r="K15841" s="10">
        <v>25</v>
      </c>
      <c r="L15841" s="10">
        <v>15</v>
      </c>
      <c r="M15841" s="10">
        <f t="shared" si="172"/>
        <v>7500</v>
      </c>
      <c r="N15841" s="10">
        <v>0</v>
      </c>
      <c r="O15841" s="10">
        <v>0</v>
      </c>
      <c r="P15841" s="10">
        <v>10</v>
      </c>
      <c r="Q15841" s="10">
        <v>0</v>
      </c>
      <c r="R15841" s="10">
        <v>0</v>
      </c>
      <c r="S15841" s="10">
        <v>0</v>
      </c>
      <c r="T15841" s="10">
        <v>0</v>
      </c>
      <c r="U15841" s="10">
        <v>0</v>
      </c>
      <c r="V15841" s="10">
        <v>0</v>
      </c>
      <c r="W15841" s="10">
        <v>0</v>
      </c>
    </row>
    <row r="15842" spans="1:23" x14ac:dyDescent="0.25">
      <c r="A15842">
        <v>2019</v>
      </c>
      <c r="B15842" s="33" t="s">
        <v>883</v>
      </c>
      <c r="C15842" s="10">
        <v>5</v>
      </c>
      <c r="D15842" s="10" t="s">
        <v>957</v>
      </c>
      <c r="E15842" s="10">
        <v>3</v>
      </c>
      <c r="F15842" s="10">
        <v>40</v>
      </c>
      <c r="G15842" s="10">
        <v>35</v>
      </c>
      <c r="H15842" s="10"/>
      <c r="I15842" s="10" t="s">
        <v>807</v>
      </c>
      <c r="J15842" s="10">
        <v>55</v>
      </c>
      <c r="K15842" s="10">
        <v>55</v>
      </c>
      <c r="L15842" s="10">
        <v>55</v>
      </c>
      <c r="M15842" s="10">
        <f t="shared" si="172"/>
        <v>166375</v>
      </c>
      <c r="N15842" s="10">
        <v>0</v>
      </c>
      <c r="O15842" s="10">
        <v>0</v>
      </c>
      <c r="P15842" s="10">
        <v>80</v>
      </c>
      <c r="Q15842" s="10">
        <v>0</v>
      </c>
      <c r="R15842" s="10">
        <v>0</v>
      </c>
      <c r="S15842" s="10">
        <v>100</v>
      </c>
      <c r="T15842" s="10">
        <v>0</v>
      </c>
      <c r="U15842" s="10">
        <v>0</v>
      </c>
      <c r="V15842" s="10">
        <v>0</v>
      </c>
      <c r="W15842" s="10">
        <v>0</v>
      </c>
    </row>
    <row r="15843" spans="1:23" x14ac:dyDescent="0.25">
      <c r="A15843">
        <v>2019</v>
      </c>
      <c r="B15843" s="33" t="s">
        <v>883</v>
      </c>
      <c r="C15843" s="10">
        <v>6</v>
      </c>
      <c r="D15843" s="10" t="s">
        <v>957</v>
      </c>
      <c r="E15843" s="10">
        <v>3</v>
      </c>
      <c r="F15843" s="10">
        <v>40</v>
      </c>
      <c r="G15843" s="10">
        <v>10</v>
      </c>
      <c r="H15843" s="10"/>
      <c r="I15843" s="10" t="s">
        <v>807</v>
      </c>
      <c r="J15843" s="10">
        <v>15</v>
      </c>
      <c r="K15843" s="10">
        <v>25</v>
      </c>
      <c r="L15843" s="10">
        <v>15</v>
      </c>
      <c r="M15843" s="10">
        <f t="shared" si="172"/>
        <v>5625</v>
      </c>
      <c r="N15843" s="10">
        <v>0</v>
      </c>
      <c r="O15843" s="10">
        <v>0</v>
      </c>
      <c r="P15843" s="10">
        <v>0</v>
      </c>
      <c r="Q15843" s="10">
        <v>0</v>
      </c>
      <c r="R15843" s="10">
        <v>0</v>
      </c>
      <c r="S15843" s="10">
        <v>0</v>
      </c>
      <c r="T15843" s="10">
        <v>0</v>
      </c>
      <c r="U15843" s="10">
        <v>0</v>
      </c>
      <c r="V15843" s="10">
        <v>0</v>
      </c>
      <c r="W15843" s="10"/>
    </row>
    <row r="15844" spans="1:23" x14ac:dyDescent="0.25">
      <c r="A15844">
        <v>2019</v>
      </c>
      <c r="B15844" s="33" t="s">
        <v>883</v>
      </c>
      <c r="C15844" s="10">
        <v>7</v>
      </c>
      <c r="D15844" s="10" t="s">
        <v>957</v>
      </c>
      <c r="E15844" s="10">
        <v>3</v>
      </c>
      <c r="F15844" s="10">
        <v>40</v>
      </c>
      <c r="G15844" s="10">
        <v>40</v>
      </c>
      <c r="H15844" s="10"/>
      <c r="I15844" s="10" t="s">
        <v>818</v>
      </c>
      <c r="J15844" s="10">
        <v>40</v>
      </c>
      <c r="K15844" s="10">
        <v>40</v>
      </c>
      <c r="L15844" s="10">
        <v>35</v>
      </c>
      <c r="M15844" s="10">
        <f t="shared" si="172"/>
        <v>56000</v>
      </c>
      <c r="N15844" s="10">
        <v>0</v>
      </c>
      <c r="O15844" s="10">
        <v>0</v>
      </c>
      <c r="P15844" s="10">
        <v>50</v>
      </c>
      <c r="Q15844" s="10">
        <v>0</v>
      </c>
      <c r="R15844" s="10">
        <v>0</v>
      </c>
      <c r="S15844" s="10">
        <v>100</v>
      </c>
      <c r="T15844" s="10">
        <v>0</v>
      </c>
      <c r="U15844" s="10">
        <v>0</v>
      </c>
      <c r="V15844" s="10">
        <v>0</v>
      </c>
      <c r="W15844" s="10" t="s">
        <v>477</v>
      </c>
    </row>
    <row r="15845" spans="1:23" x14ac:dyDescent="0.25">
      <c r="A15845">
        <v>2019</v>
      </c>
      <c r="B15845" s="33" t="s">
        <v>883</v>
      </c>
      <c r="C15845" s="10">
        <v>8</v>
      </c>
      <c r="D15845" s="10" t="s">
        <v>957</v>
      </c>
      <c r="E15845" s="10">
        <v>3</v>
      </c>
      <c r="F15845" s="10">
        <v>40</v>
      </c>
      <c r="G15845" s="10">
        <v>20</v>
      </c>
      <c r="H15845" s="10"/>
      <c r="I15845" s="10" t="s">
        <v>799</v>
      </c>
      <c r="J15845" s="10">
        <v>23</v>
      </c>
      <c r="K15845" s="10">
        <v>25</v>
      </c>
      <c r="L15845" s="10">
        <v>40</v>
      </c>
      <c r="M15845" s="10">
        <f t="shared" si="172"/>
        <v>23000</v>
      </c>
      <c r="N15845" s="10">
        <v>0</v>
      </c>
      <c r="O15845" s="10">
        <v>0</v>
      </c>
      <c r="P15845" s="10">
        <v>0</v>
      </c>
      <c r="Q15845" s="10" t="s">
        <v>156</v>
      </c>
      <c r="R15845" s="10">
        <v>0</v>
      </c>
      <c r="S15845" s="10">
        <v>0</v>
      </c>
      <c r="T15845" s="10">
        <v>0</v>
      </c>
      <c r="U15845" s="10">
        <v>0</v>
      </c>
      <c r="V15845" s="10">
        <v>0</v>
      </c>
      <c r="W15845" s="10">
        <v>0</v>
      </c>
    </row>
    <row r="15846" spans="1:23" x14ac:dyDescent="0.25">
      <c r="A15846">
        <v>2019</v>
      </c>
      <c r="B15846" s="33" t="s">
        <v>883</v>
      </c>
      <c r="C15846" s="10">
        <v>9</v>
      </c>
      <c r="D15846" s="10" t="s">
        <v>957</v>
      </c>
      <c r="E15846" s="10">
        <v>3</v>
      </c>
      <c r="F15846" s="10">
        <v>40</v>
      </c>
      <c r="G15846" s="10">
        <v>10</v>
      </c>
      <c r="H15846" s="10"/>
      <c r="I15846" s="36"/>
      <c r="J15846" s="10">
        <v>10</v>
      </c>
      <c r="K15846" s="10">
        <v>15</v>
      </c>
      <c r="L15846" s="10">
        <v>5</v>
      </c>
      <c r="M15846" s="10">
        <f t="shared" si="172"/>
        <v>750</v>
      </c>
      <c r="N15846" s="10">
        <v>0</v>
      </c>
      <c r="O15846" s="10">
        <v>0</v>
      </c>
      <c r="P15846" s="10">
        <v>0</v>
      </c>
      <c r="Q15846" s="10">
        <v>0</v>
      </c>
      <c r="R15846" s="10">
        <v>0</v>
      </c>
      <c r="S15846" s="10">
        <v>0</v>
      </c>
      <c r="T15846" s="10">
        <v>0</v>
      </c>
      <c r="U15846" s="10">
        <v>0</v>
      </c>
      <c r="V15846" s="10">
        <v>0</v>
      </c>
      <c r="W15846" s="10">
        <v>0</v>
      </c>
    </row>
    <row r="15847" spans="1:23" x14ac:dyDescent="0.25">
      <c r="A15847">
        <v>2019</v>
      </c>
      <c r="B15847" s="33" t="s">
        <v>883</v>
      </c>
      <c r="C15847" s="10">
        <v>10</v>
      </c>
      <c r="D15847" s="10" t="s">
        <v>957</v>
      </c>
      <c r="E15847" s="10">
        <v>3</v>
      </c>
      <c r="F15847" s="10">
        <v>40</v>
      </c>
      <c r="G15847" s="10">
        <v>45</v>
      </c>
      <c r="H15847" s="10"/>
      <c r="I15847" s="10" t="s">
        <v>815</v>
      </c>
      <c r="J15847" s="10">
        <v>55</v>
      </c>
      <c r="K15847" s="10">
        <v>60</v>
      </c>
      <c r="L15847" s="10">
        <v>55</v>
      </c>
      <c r="M15847" s="10">
        <f t="shared" si="172"/>
        <v>181500</v>
      </c>
      <c r="N15847" s="10">
        <v>0</v>
      </c>
      <c r="O15847" s="10">
        <v>0</v>
      </c>
      <c r="P15847" s="10">
        <v>0</v>
      </c>
      <c r="Q15847" s="10">
        <v>0</v>
      </c>
      <c r="R15847" s="10">
        <v>0</v>
      </c>
      <c r="S15847" s="10">
        <v>0</v>
      </c>
      <c r="T15847" s="10">
        <v>0</v>
      </c>
      <c r="U15847" s="10">
        <v>0</v>
      </c>
      <c r="V15847" s="10">
        <v>0</v>
      </c>
      <c r="W15847" s="10">
        <v>0</v>
      </c>
    </row>
    <row r="15848" spans="1:23" x14ac:dyDescent="0.25">
      <c r="A15848">
        <v>2019</v>
      </c>
      <c r="B15848" s="33" t="s">
        <v>883</v>
      </c>
      <c r="C15848" s="10">
        <v>11</v>
      </c>
      <c r="D15848" s="10" t="s">
        <v>957</v>
      </c>
      <c r="E15848" s="10">
        <v>3</v>
      </c>
      <c r="F15848" s="10">
        <v>40</v>
      </c>
      <c r="G15848" s="10">
        <v>20</v>
      </c>
      <c r="H15848" s="10"/>
      <c r="I15848" s="10" t="s">
        <v>803</v>
      </c>
      <c r="J15848" s="10">
        <v>55</v>
      </c>
      <c r="K15848" s="10">
        <v>40</v>
      </c>
      <c r="L15848" s="10">
        <v>3</v>
      </c>
      <c r="M15848" s="10">
        <f t="shared" si="172"/>
        <v>6600</v>
      </c>
      <c r="N15848" s="10">
        <v>0</v>
      </c>
      <c r="O15848" s="10">
        <v>0</v>
      </c>
      <c r="P15848" s="10">
        <v>50</v>
      </c>
      <c r="Q15848" s="10">
        <v>0</v>
      </c>
      <c r="R15848" s="10">
        <v>0</v>
      </c>
      <c r="S15848" s="10">
        <v>0</v>
      </c>
      <c r="T15848" s="10">
        <v>0</v>
      </c>
      <c r="U15848" s="10">
        <v>0</v>
      </c>
      <c r="V15848" s="10">
        <v>0</v>
      </c>
      <c r="W15848" s="10">
        <v>0</v>
      </c>
    </row>
    <row r="15849" spans="1:23" x14ac:dyDescent="0.25">
      <c r="A15849">
        <v>2019</v>
      </c>
      <c r="B15849" s="33" t="s">
        <v>883</v>
      </c>
      <c r="C15849" s="10">
        <v>12</v>
      </c>
      <c r="D15849" s="10" t="s">
        <v>957</v>
      </c>
      <c r="E15849" s="10">
        <v>3</v>
      </c>
      <c r="F15849" s="10">
        <v>40</v>
      </c>
      <c r="G15849" s="10">
        <v>20</v>
      </c>
      <c r="H15849" s="10"/>
      <c r="I15849" s="10" t="s">
        <v>799</v>
      </c>
      <c r="J15849" s="10">
        <v>20</v>
      </c>
      <c r="K15849" s="10">
        <v>65</v>
      </c>
      <c r="L15849" s="10">
        <v>55</v>
      </c>
      <c r="M15849" s="10">
        <f t="shared" si="172"/>
        <v>71500</v>
      </c>
      <c r="N15849" s="10">
        <v>0</v>
      </c>
      <c r="O15849" s="10">
        <v>0</v>
      </c>
      <c r="P15849" s="10">
        <v>0</v>
      </c>
      <c r="Q15849" s="10">
        <v>0</v>
      </c>
      <c r="R15849" s="10">
        <v>0</v>
      </c>
      <c r="S15849" s="10">
        <v>0</v>
      </c>
      <c r="T15849" s="10">
        <v>0</v>
      </c>
      <c r="U15849" s="10">
        <v>0</v>
      </c>
      <c r="V15849" s="10">
        <v>0</v>
      </c>
      <c r="W15849" s="10">
        <v>0</v>
      </c>
    </row>
    <row r="15850" spans="1:23" x14ac:dyDescent="0.25">
      <c r="A15850">
        <v>2019</v>
      </c>
      <c r="B15850" s="33" t="s">
        <v>883</v>
      </c>
      <c r="C15850" s="10">
        <v>13</v>
      </c>
      <c r="D15850" s="10" t="s">
        <v>957</v>
      </c>
      <c r="E15850" s="10">
        <v>3</v>
      </c>
      <c r="F15850" s="10">
        <v>40</v>
      </c>
      <c r="G15850" s="10">
        <v>30</v>
      </c>
      <c r="H15850" s="10"/>
      <c r="I15850" s="10" t="s">
        <v>856</v>
      </c>
      <c r="J15850" s="10">
        <v>70</v>
      </c>
      <c r="K15850" s="10">
        <v>100</v>
      </c>
      <c r="L15850" s="10">
        <v>10</v>
      </c>
      <c r="M15850" s="10">
        <f t="shared" si="172"/>
        <v>70000</v>
      </c>
      <c r="N15850" s="10">
        <v>0</v>
      </c>
      <c r="O15850" s="10">
        <v>0</v>
      </c>
      <c r="P15850" s="10">
        <v>80</v>
      </c>
      <c r="Q15850" s="10">
        <v>0</v>
      </c>
      <c r="R15850" s="10">
        <v>0</v>
      </c>
      <c r="S15850" s="10">
        <v>0</v>
      </c>
      <c r="T15850" s="10">
        <v>0</v>
      </c>
      <c r="U15850" s="10">
        <v>0</v>
      </c>
      <c r="V15850" s="10">
        <v>0</v>
      </c>
      <c r="W15850" s="10">
        <v>0</v>
      </c>
    </row>
    <row r="15851" spans="1:23" x14ac:dyDescent="0.25">
      <c r="A15851">
        <v>2019</v>
      </c>
      <c r="B15851" s="33" t="s">
        <v>883</v>
      </c>
      <c r="C15851" s="10">
        <v>14</v>
      </c>
      <c r="D15851" s="10" t="s">
        <v>957</v>
      </c>
      <c r="E15851" s="10">
        <v>3</v>
      </c>
      <c r="F15851" s="10">
        <v>40</v>
      </c>
      <c r="G15851" s="10">
        <v>20</v>
      </c>
      <c r="H15851" s="10"/>
      <c r="I15851" s="10" t="s">
        <v>799</v>
      </c>
      <c r="J15851" s="10">
        <v>30</v>
      </c>
      <c r="K15851" s="10">
        <v>35</v>
      </c>
      <c r="L15851" s="10">
        <v>5</v>
      </c>
      <c r="M15851" s="10">
        <f t="shared" si="172"/>
        <v>5250</v>
      </c>
      <c r="N15851" s="10">
        <v>0</v>
      </c>
      <c r="O15851" s="10">
        <v>0</v>
      </c>
      <c r="P15851" s="10">
        <v>0</v>
      </c>
      <c r="Q15851" s="10">
        <v>0</v>
      </c>
      <c r="R15851" s="10">
        <v>0</v>
      </c>
      <c r="S15851" s="10">
        <v>0</v>
      </c>
      <c r="T15851" s="10">
        <v>0</v>
      </c>
      <c r="U15851" s="10">
        <v>0</v>
      </c>
      <c r="V15851" s="10">
        <v>0</v>
      </c>
      <c r="W15851" s="10">
        <v>0</v>
      </c>
    </row>
    <row r="15852" spans="1:23" x14ac:dyDescent="0.25">
      <c r="A15852">
        <v>2019</v>
      </c>
      <c r="B15852" s="33" t="s">
        <v>883</v>
      </c>
      <c r="C15852" s="10">
        <v>15</v>
      </c>
      <c r="D15852" s="10" t="s">
        <v>957</v>
      </c>
      <c r="E15852" s="10">
        <v>3</v>
      </c>
      <c r="F15852" s="10">
        <v>40</v>
      </c>
      <c r="G15852" s="10">
        <v>10</v>
      </c>
      <c r="H15852" s="10"/>
      <c r="I15852" s="10" t="s">
        <v>846</v>
      </c>
      <c r="J15852" s="10">
        <v>40</v>
      </c>
      <c r="K15852" s="10">
        <v>45</v>
      </c>
      <c r="L15852" s="10">
        <v>100</v>
      </c>
      <c r="M15852" s="10">
        <f t="shared" si="172"/>
        <v>180000</v>
      </c>
      <c r="N15852" s="10">
        <v>0</v>
      </c>
      <c r="O15852" s="10">
        <v>0</v>
      </c>
      <c r="P15852" s="10">
        <v>80</v>
      </c>
      <c r="Q15852" s="10">
        <v>0</v>
      </c>
      <c r="R15852" s="10">
        <v>0</v>
      </c>
      <c r="S15852" s="10">
        <v>0</v>
      </c>
      <c r="T15852" s="10">
        <v>0</v>
      </c>
      <c r="U15852" s="10">
        <v>0</v>
      </c>
      <c r="V15852" s="10">
        <v>0</v>
      </c>
      <c r="W15852" s="10">
        <v>0</v>
      </c>
    </row>
    <row r="15853" spans="1:23" x14ac:dyDescent="0.25">
      <c r="A15853">
        <v>2019</v>
      </c>
      <c r="B15853" s="33" t="s">
        <v>883</v>
      </c>
      <c r="C15853" s="10">
        <v>16</v>
      </c>
      <c r="D15853" s="10" t="s">
        <v>957</v>
      </c>
      <c r="E15853" s="10">
        <v>3</v>
      </c>
      <c r="F15853" s="10">
        <v>40</v>
      </c>
      <c r="G15853" s="10">
        <v>10</v>
      </c>
      <c r="H15853" s="10"/>
      <c r="I15853" s="10" t="s">
        <v>846</v>
      </c>
      <c r="J15853" s="10">
        <v>10</v>
      </c>
      <c r="K15853" s="10">
        <v>20</v>
      </c>
      <c r="L15853" s="10">
        <v>35</v>
      </c>
      <c r="M15853" s="10">
        <f t="shared" si="172"/>
        <v>7000</v>
      </c>
      <c r="N15853" s="10">
        <v>0</v>
      </c>
      <c r="O15853" s="10">
        <v>0</v>
      </c>
      <c r="P15853" s="10">
        <v>0</v>
      </c>
      <c r="Q15853" s="10">
        <v>0</v>
      </c>
      <c r="R15853" s="10">
        <v>0</v>
      </c>
      <c r="S15853" s="10">
        <v>0</v>
      </c>
      <c r="T15853" s="10">
        <v>0</v>
      </c>
      <c r="U15853" s="10">
        <v>0</v>
      </c>
      <c r="V15853" s="10">
        <v>0</v>
      </c>
      <c r="W15853" s="10">
        <v>0</v>
      </c>
    </row>
    <row r="15854" spans="1:23" x14ac:dyDescent="0.25">
      <c r="A15854">
        <v>2019</v>
      </c>
      <c r="B15854" s="33" t="s">
        <v>883</v>
      </c>
      <c r="C15854" s="10">
        <v>1</v>
      </c>
      <c r="D15854" s="10" t="s">
        <v>957</v>
      </c>
      <c r="E15854" s="10">
        <v>4</v>
      </c>
      <c r="F15854" s="10">
        <v>40</v>
      </c>
      <c r="G15854" s="10">
        <v>30</v>
      </c>
      <c r="H15854" s="10"/>
      <c r="I15854" s="10" t="s">
        <v>846</v>
      </c>
      <c r="J15854" s="10">
        <v>150</v>
      </c>
      <c r="K15854" s="10">
        <v>200</v>
      </c>
      <c r="L15854" s="10">
        <v>250</v>
      </c>
      <c r="M15854" s="10">
        <f t="shared" si="172"/>
        <v>7500000</v>
      </c>
      <c r="N15854" s="10">
        <v>0</v>
      </c>
      <c r="O15854" s="10">
        <v>0</v>
      </c>
      <c r="P15854" s="10">
        <v>30</v>
      </c>
      <c r="Q15854" s="10">
        <v>0</v>
      </c>
      <c r="R15854" s="10">
        <v>0</v>
      </c>
      <c r="S15854" s="10">
        <v>0</v>
      </c>
      <c r="T15854" s="10">
        <v>0</v>
      </c>
      <c r="U15854" s="10">
        <v>0</v>
      </c>
      <c r="V15854" s="10">
        <v>0</v>
      </c>
      <c r="W15854" s="10">
        <v>0</v>
      </c>
    </row>
    <row r="15855" spans="1:23" x14ac:dyDescent="0.25">
      <c r="A15855">
        <v>2019</v>
      </c>
      <c r="B15855" s="33" t="s">
        <v>883</v>
      </c>
      <c r="C15855" s="10">
        <v>2</v>
      </c>
      <c r="D15855" s="10" t="s">
        <v>957</v>
      </c>
      <c r="E15855" s="10">
        <v>4</v>
      </c>
      <c r="F15855" s="10">
        <v>40</v>
      </c>
      <c r="G15855" s="10">
        <v>20</v>
      </c>
      <c r="H15855" s="10"/>
      <c r="I15855" s="10" t="s">
        <v>856</v>
      </c>
      <c r="J15855" s="10">
        <v>30</v>
      </c>
      <c r="K15855" s="10">
        <v>45</v>
      </c>
      <c r="L15855" s="10">
        <v>45</v>
      </c>
      <c r="M15855" s="10">
        <f t="shared" si="172"/>
        <v>60750</v>
      </c>
      <c r="N15855" s="10">
        <v>0</v>
      </c>
      <c r="O15855" s="10">
        <v>0</v>
      </c>
      <c r="P15855" s="10">
        <v>5</v>
      </c>
      <c r="Q15855" s="10">
        <v>0</v>
      </c>
      <c r="R15855" s="10">
        <v>0</v>
      </c>
      <c r="S15855" s="10">
        <v>0</v>
      </c>
      <c r="T15855" s="10">
        <v>0</v>
      </c>
      <c r="U15855" s="10">
        <v>0</v>
      </c>
      <c r="V15855" s="10">
        <v>0</v>
      </c>
      <c r="W15855" s="10">
        <v>0</v>
      </c>
    </row>
    <row r="15856" spans="1:23" x14ac:dyDescent="0.25">
      <c r="A15856">
        <v>2019</v>
      </c>
      <c r="B15856" s="33" t="s">
        <v>883</v>
      </c>
      <c r="C15856" s="10">
        <v>3</v>
      </c>
      <c r="D15856" s="10" t="s">
        <v>957</v>
      </c>
      <c r="E15856" s="10">
        <v>4</v>
      </c>
      <c r="F15856" s="10">
        <v>40</v>
      </c>
      <c r="G15856" s="10">
        <v>5</v>
      </c>
      <c r="H15856" s="10"/>
      <c r="I15856" s="10" t="s">
        <v>803</v>
      </c>
      <c r="J15856" s="10">
        <v>30</v>
      </c>
      <c r="K15856" s="10">
        <v>30</v>
      </c>
      <c r="L15856" s="10">
        <v>30</v>
      </c>
      <c r="M15856" s="10">
        <f t="shared" si="172"/>
        <v>27000</v>
      </c>
      <c r="N15856" s="10">
        <v>0</v>
      </c>
      <c r="O15856" s="10">
        <v>0</v>
      </c>
      <c r="P15856" s="10">
        <v>0</v>
      </c>
      <c r="Q15856" s="10">
        <v>0</v>
      </c>
      <c r="R15856" s="10">
        <v>0</v>
      </c>
      <c r="S15856" s="10">
        <v>0</v>
      </c>
      <c r="T15856" s="10">
        <v>0</v>
      </c>
      <c r="U15856" s="10">
        <v>0</v>
      </c>
      <c r="V15856" s="10">
        <v>0</v>
      </c>
      <c r="W15856" s="10">
        <v>0</v>
      </c>
    </row>
    <row r="15857" spans="1:23" x14ac:dyDescent="0.25">
      <c r="A15857">
        <v>2019</v>
      </c>
      <c r="B15857" s="33" t="s">
        <v>883</v>
      </c>
      <c r="C15857" s="10">
        <v>4</v>
      </c>
      <c r="D15857" s="10" t="s">
        <v>957</v>
      </c>
      <c r="E15857" s="10">
        <v>4</v>
      </c>
      <c r="F15857" s="10">
        <v>40</v>
      </c>
      <c r="G15857" s="10">
        <v>20</v>
      </c>
      <c r="H15857" s="10"/>
      <c r="I15857" s="10" t="s">
        <v>803</v>
      </c>
      <c r="J15857" s="10">
        <v>45</v>
      </c>
      <c r="K15857" s="10">
        <v>30</v>
      </c>
      <c r="L15857" s="10">
        <v>10</v>
      </c>
      <c r="M15857" s="10">
        <f t="shared" si="172"/>
        <v>13500</v>
      </c>
      <c r="N15857" s="10">
        <v>0</v>
      </c>
      <c r="O15857" s="10">
        <v>0</v>
      </c>
      <c r="P15857" s="10">
        <v>0</v>
      </c>
      <c r="Q15857" s="10">
        <v>0</v>
      </c>
      <c r="R15857" s="10">
        <v>0</v>
      </c>
      <c r="S15857" s="10">
        <v>0</v>
      </c>
      <c r="T15857" s="10">
        <v>0</v>
      </c>
      <c r="U15857" s="10">
        <v>0</v>
      </c>
      <c r="V15857" s="10">
        <v>0</v>
      </c>
      <c r="W15857" s="10">
        <v>0</v>
      </c>
    </row>
    <row r="15858" spans="1:23" x14ac:dyDescent="0.25">
      <c r="A15858">
        <v>2019</v>
      </c>
      <c r="B15858" s="33" t="s">
        <v>883</v>
      </c>
      <c r="C15858" s="10">
        <v>5</v>
      </c>
      <c r="D15858" s="10" t="s">
        <v>957</v>
      </c>
      <c r="E15858" s="10">
        <v>4</v>
      </c>
      <c r="F15858" s="10">
        <v>40</v>
      </c>
      <c r="G15858" s="10">
        <v>50</v>
      </c>
      <c r="H15858" s="10"/>
      <c r="I15858" s="10" t="s">
        <v>806</v>
      </c>
      <c r="J15858" s="10">
        <v>60</v>
      </c>
      <c r="K15858" s="10">
        <v>100</v>
      </c>
      <c r="L15858" s="10">
        <v>10</v>
      </c>
      <c r="M15858" s="10">
        <f t="shared" si="172"/>
        <v>60000</v>
      </c>
      <c r="N15858" s="10">
        <v>0</v>
      </c>
      <c r="O15858" s="10">
        <v>0</v>
      </c>
      <c r="P15858" s="10">
        <v>0</v>
      </c>
      <c r="Q15858" s="10">
        <v>0</v>
      </c>
      <c r="R15858" s="10">
        <v>0</v>
      </c>
      <c r="S15858" s="10">
        <v>0</v>
      </c>
      <c r="T15858" s="10">
        <v>0</v>
      </c>
      <c r="U15858" s="10">
        <v>0</v>
      </c>
      <c r="V15858" s="10">
        <v>0</v>
      </c>
      <c r="W15858" s="10">
        <v>0</v>
      </c>
    </row>
    <row r="15859" spans="1:23" x14ac:dyDescent="0.25">
      <c r="A15859">
        <v>2019</v>
      </c>
      <c r="B15859" s="33" t="s">
        <v>883</v>
      </c>
      <c r="C15859" s="10">
        <v>6</v>
      </c>
      <c r="D15859" s="10" t="s">
        <v>957</v>
      </c>
      <c r="E15859" s="10">
        <v>4</v>
      </c>
      <c r="F15859" s="10">
        <v>40</v>
      </c>
      <c r="G15859" s="10">
        <v>10</v>
      </c>
      <c r="H15859" s="10"/>
      <c r="I15859" s="10" t="s">
        <v>799</v>
      </c>
      <c r="J15859" s="10">
        <v>10</v>
      </c>
      <c r="K15859" s="10">
        <v>10</v>
      </c>
      <c r="L15859" s="10">
        <v>10</v>
      </c>
      <c r="M15859" s="10">
        <f t="shared" si="172"/>
        <v>1000</v>
      </c>
      <c r="N15859" s="10">
        <v>0</v>
      </c>
      <c r="O15859" s="10">
        <v>0</v>
      </c>
      <c r="P15859" s="10">
        <v>70</v>
      </c>
      <c r="Q15859" s="10">
        <v>0</v>
      </c>
      <c r="R15859" s="10">
        <v>0</v>
      </c>
      <c r="S15859" s="10">
        <v>0</v>
      </c>
      <c r="T15859" s="10">
        <v>0</v>
      </c>
      <c r="U15859" s="10">
        <v>0</v>
      </c>
      <c r="V15859" s="10">
        <v>0</v>
      </c>
      <c r="W15859" s="10">
        <v>0</v>
      </c>
    </row>
    <row r="15860" spans="1:23" x14ac:dyDescent="0.25">
      <c r="A15860">
        <v>2019</v>
      </c>
      <c r="B15860" s="33" t="s">
        <v>883</v>
      </c>
      <c r="C15860" s="10">
        <v>7</v>
      </c>
      <c r="D15860" s="10" t="s">
        <v>957</v>
      </c>
      <c r="E15860" s="10">
        <v>4</v>
      </c>
      <c r="F15860" s="10">
        <v>40</v>
      </c>
      <c r="G15860" s="10">
        <v>80</v>
      </c>
      <c r="H15860" s="10"/>
      <c r="I15860" s="10" t="s">
        <v>846</v>
      </c>
      <c r="J15860" s="10">
        <v>250</v>
      </c>
      <c r="K15860" s="10">
        <v>150</v>
      </c>
      <c r="L15860" s="10">
        <v>150</v>
      </c>
      <c r="M15860" s="10">
        <f t="shared" si="172"/>
        <v>5625000</v>
      </c>
      <c r="N15860" s="10">
        <v>0</v>
      </c>
      <c r="O15860" s="10">
        <v>0</v>
      </c>
      <c r="P15860" s="10">
        <v>30</v>
      </c>
      <c r="Q15860" s="10">
        <v>0</v>
      </c>
      <c r="R15860" s="10">
        <v>0</v>
      </c>
      <c r="S15860" s="10">
        <v>0</v>
      </c>
      <c r="T15860" s="10">
        <v>0</v>
      </c>
      <c r="U15860" s="10">
        <v>0</v>
      </c>
      <c r="V15860" s="10">
        <v>0</v>
      </c>
      <c r="W15860" s="10">
        <v>0</v>
      </c>
    </row>
    <row r="15861" spans="1:23" x14ac:dyDescent="0.25">
      <c r="A15861">
        <v>2019</v>
      </c>
      <c r="B15861" s="33" t="s">
        <v>883</v>
      </c>
      <c r="C15861" s="10">
        <v>8</v>
      </c>
      <c r="D15861" s="10" t="s">
        <v>957</v>
      </c>
      <c r="E15861" s="10">
        <v>4</v>
      </c>
      <c r="F15861" s="10">
        <v>40</v>
      </c>
      <c r="G15861" s="10">
        <v>40</v>
      </c>
      <c r="H15861" s="10"/>
      <c r="I15861" s="10" t="s">
        <v>856</v>
      </c>
      <c r="J15861" s="10">
        <v>100</v>
      </c>
      <c r="K15861" s="10">
        <v>100</v>
      </c>
      <c r="L15861" s="10">
        <v>100</v>
      </c>
      <c r="M15861" s="10">
        <f t="shared" si="172"/>
        <v>1000000</v>
      </c>
      <c r="N15861" s="10">
        <v>0</v>
      </c>
      <c r="O15861" s="10">
        <v>0</v>
      </c>
      <c r="P15861" s="10">
        <v>20</v>
      </c>
      <c r="Q15861" s="10">
        <v>0</v>
      </c>
      <c r="R15861" s="10">
        <v>0</v>
      </c>
      <c r="S15861" s="10">
        <v>0</v>
      </c>
      <c r="T15861" s="10">
        <v>0</v>
      </c>
      <c r="U15861" s="10">
        <v>0</v>
      </c>
      <c r="V15861" s="10">
        <v>0</v>
      </c>
      <c r="W15861" s="10">
        <v>0</v>
      </c>
    </row>
    <row r="15862" spans="1:23" x14ac:dyDescent="0.25">
      <c r="A15862">
        <v>2019</v>
      </c>
      <c r="B15862" s="33" t="s">
        <v>883</v>
      </c>
      <c r="C15862" s="10">
        <v>9</v>
      </c>
      <c r="D15862" s="10" t="s">
        <v>957</v>
      </c>
      <c r="E15862" s="10">
        <v>4</v>
      </c>
      <c r="F15862" s="10">
        <v>40</v>
      </c>
      <c r="G15862" s="10">
        <v>10</v>
      </c>
      <c r="H15862" s="10"/>
      <c r="I15862" s="10" t="s">
        <v>799</v>
      </c>
      <c r="J15862" s="10">
        <v>30</v>
      </c>
      <c r="K15862" s="10">
        <v>50</v>
      </c>
      <c r="L15862" s="10">
        <v>50</v>
      </c>
      <c r="M15862" s="10">
        <f t="shared" si="172"/>
        <v>75000</v>
      </c>
      <c r="N15862" s="10">
        <v>0</v>
      </c>
      <c r="O15862" s="10">
        <v>0</v>
      </c>
      <c r="P15862" s="10">
        <v>0</v>
      </c>
      <c r="Q15862" s="10">
        <v>0</v>
      </c>
      <c r="R15862" s="10">
        <v>0</v>
      </c>
      <c r="S15862" s="10">
        <v>0</v>
      </c>
      <c r="T15862" s="10">
        <v>0</v>
      </c>
      <c r="U15862" s="10">
        <v>0</v>
      </c>
      <c r="V15862" s="10">
        <v>0</v>
      </c>
      <c r="W15862" s="10">
        <v>0</v>
      </c>
    </row>
    <row r="15863" spans="1:23" x14ac:dyDescent="0.25">
      <c r="A15863">
        <v>2019</v>
      </c>
      <c r="B15863" s="33" t="s">
        <v>883</v>
      </c>
      <c r="C15863" s="10">
        <v>1</v>
      </c>
      <c r="D15863" s="10" t="s">
        <v>960</v>
      </c>
      <c r="E15863" s="10">
        <v>5</v>
      </c>
      <c r="F15863" s="10">
        <f xml:space="preserve"> (35*0.3048)</f>
        <v>10.668000000000001</v>
      </c>
      <c r="G15863" s="10">
        <v>20</v>
      </c>
      <c r="H15863" s="10">
        <v>0</v>
      </c>
      <c r="I15863" s="10" t="s">
        <v>803</v>
      </c>
      <c r="J15863" s="10">
        <v>29</v>
      </c>
      <c r="K15863" s="10">
        <v>21</v>
      </c>
      <c r="L15863" s="10">
        <v>3</v>
      </c>
      <c r="M15863" s="10">
        <f t="shared" si="172"/>
        <v>1827</v>
      </c>
      <c r="N15863" s="10">
        <v>0</v>
      </c>
      <c r="O15863" s="10">
        <v>0</v>
      </c>
      <c r="P15863" s="10">
        <v>1</v>
      </c>
      <c r="Q15863" s="10">
        <v>0</v>
      </c>
      <c r="R15863" s="10">
        <v>0</v>
      </c>
      <c r="S15863" s="10">
        <v>0</v>
      </c>
      <c r="T15863" s="10">
        <v>0</v>
      </c>
      <c r="U15863" s="10">
        <v>0</v>
      </c>
      <c r="V15863" s="10">
        <v>0</v>
      </c>
      <c r="W15863" s="10" t="s">
        <v>1003</v>
      </c>
    </row>
    <row r="15864" spans="1:23" x14ac:dyDescent="0.25">
      <c r="A15864">
        <v>2019</v>
      </c>
      <c r="B15864" s="33" t="s">
        <v>883</v>
      </c>
      <c r="C15864" s="10">
        <v>2</v>
      </c>
      <c r="D15864" s="10" t="s">
        <v>960</v>
      </c>
      <c r="E15864" s="10">
        <v>5</v>
      </c>
      <c r="F15864" s="10">
        <f t="shared" ref="F15864:F15875" si="173" xml:space="preserve"> (35*0.3048)</f>
        <v>10.668000000000001</v>
      </c>
      <c r="G15864" s="10">
        <v>13</v>
      </c>
      <c r="H15864" s="10">
        <v>0</v>
      </c>
      <c r="I15864" s="10" t="s">
        <v>816</v>
      </c>
      <c r="J15864" s="10">
        <v>18</v>
      </c>
      <c r="K15864" s="10">
        <v>12</v>
      </c>
      <c r="L15864" s="10">
        <v>14</v>
      </c>
      <c r="M15864" s="10">
        <f t="shared" si="172"/>
        <v>3024</v>
      </c>
      <c r="N15864" s="10">
        <v>0</v>
      </c>
      <c r="O15864" s="10">
        <v>0</v>
      </c>
      <c r="P15864" s="10">
        <v>10</v>
      </c>
      <c r="Q15864" s="10">
        <v>0</v>
      </c>
      <c r="R15864" s="10">
        <v>0</v>
      </c>
      <c r="S15864" s="10">
        <v>0</v>
      </c>
      <c r="T15864" s="10">
        <v>0</v>
      </c>
      <c r="U15864" s="10">
        <v>0</v>
      </c>
      <c r="V15864" s="10">
        <v>0</v>
      </c>
      <c r="W15864" s="10" t="s">
        <v>968</v>
      </c>
    </row>
    <row r="15865" spans="1:23" x14ac:dyDescent="0.25">
      <c r="A15865">
        <v>2019</v>
      </c>
      <c r="B15865" s="33" t="s">
        <v>883</v>
      </c>
      <c r="C15865" s="10">
        <v>3</v>
      </c>
      <c r="D15865" s="10" t="s">
        <v>960</v>
      </c>
      <c r="E15865" s="10">
        <v>5</v>
      </c>
      <c r="F15865" s="10">
        <f t="shared" si="173"/>
        <v>10.668000000000001</v>
      </c>
      <c r="G15865" s="10">
        <v>10</v>
      </c>
      <c r="H15865" s="10">
        <v>0</v>
      </c>
      <c r="I15865" s="10" t="s">
        <v>802</v>
      </c>
      <c r="J15865" s="10">
        <v>12</v>
      </c>
      <c r="K15865" s="10">
        <v>10</v>
      </c>
      <c r="L15865" s="10">
        <v>10</v>
      </c>
      <c r="M15865" s="10">
        <f t="shared" si="172"/>
        <v>1200</v>
      </c>
      <c r="N15865" s="10">
        <v>0</v>
      </c>
      <c r="O15865" s="10">
        <v>0</v>
      </c>
      <c r="P15865" s="10">
        <v>0</v>
      </c>
      <c r="Q15865" s="10">
        <v>0</v>
      </c>
      <c r="R15865" s="10">
        <v>0</v>
      </c>
      <c r="S15865" s="10">
        <v>0</v>
      </c>
      <c r="T15865" s="10">
        <v>0</v>
      </c>
      <c r="U15865" s="10">
        <v>0</v>
      </c>
      <c r="V15865" s="10">
        <v>0</v>
      </c>
      <c r="W15865" s="10">
        <v>0</v>
      </c>
    </row>
    <row r="15866" spans="1:23" x14ac:dyDescent="0.25">
      <c r="A15866">
        <v>2019</v>
      </c>
      <c r="B15866" s="33" t="s">
        <v>883</v>
      </c>
      <c r="C15866" s="10">
        <v>4</v>
      </c>
      <c r="D15866" s="10" t="s">
        <v>960</v>
      </c>
      <c r="E15866" s="10">
        <v>5</v>
      </c>
      <c r="F15866" s="10">
        <f t="shared" si="173"/>
        <v>10.668000000000001</v>
      </c>
      <c r="G15866" s="10">
        <v>6</v>
      </c>
      <c r="H15866" s="10">
        <v>0</v>
      </c>
      <c r="I15866" s="10" t="s">
        <v>799</v>
      </c>
      <c r="J15866" s="10">
        <v>14</v>
      </c>
      <c r="K15866" s="10">
        <v>14</v>
      </c>
      <c r="L15866" s="10">
        <v>5</v>
      </c>
      <c r="M15866" s="10">
        <f t="shared" si="172"/>
        <v>980</v>
      </c>
      <c r="N15866" s="10">
        <v>0</v>
      </c>
      <c r="O15866" s="10">
        <v>0</v>
      </c>
      <c r="P15866" s="10">
        <v>5</v>
      </c>
      <c r="Q15866" s="10">
        <v>0</v>
      </c>
      <c r="R15866" s="10">
        <v>0</v>
      </c>
      <c r="S15866" s="10">
        <v>0</v>
      </c>
      <c r="T15866" s="10">
        <v>0</v>
      </c>
      <c r="U15866" s="10">
        <v>0</v>
      </c>
      <c r="V15866" s="10">
        <v>0</v>
      </c>
      <c r="W15866" s="10" t="s">
        <v>962</v>
      </c>
    </row>
    <row r="15867" spans="1:23" x14ac:dyDescent="0.25">
      <c r="A15867">
        <v>2019</v>
      </c>
      <c r="B15867" s="33" t="s">
        <v>883</v>
      </c>
      <c r="C15867" s="10">
        <v>5</v>
      </c>
      <c r="D15867" s="10" t="s">
        <v>960</v>
      </c>
      <c r="E15867" s="10">
        <v>5</v>
      </c>
      <c r="F15867" s="10">
        <f t="shared" si="173"/>
        <v>10.668000000000001</v>
      </c>
      <c r="G15867" s="10">
        <v>7</v>
      </c>
      <c r="H15867" s="10">
        <v>0</v>
      </c>
      <c r="I15867" s="10" t="s">
        <v>816</v>
      </c>
      <c r="J15867" s="10">
        <v>10</v>
      </c>
      <c r="K15867" s="10">
        <v>10</v>
      </c>
      <c r="L15867" s="10">
        <v>6</v>
      </c>
      <c r="M15867" s="10">
        <f t="shared" si="172"/>
        <v>600</v>
      </c>
      <c r="N15867" s="10">
        <v>0</v>
      </c>
      <c r="O15867" s="10">
        <v>0</v>
      </c>
      <c r="P15867" s="10">
        <v>10</v>
      </c>
      <c r="Q15867" s="10">
        <v>0</v>
      </c>
      <c r="R15867" s="10">
        <v>0</v>
      </c>
      <c r="S15867" s="10">
        <v>0</v>
      </c>
      <c r="T15867" s="10">
        <v>0</v>
      </c>
      <c r="U15867" s="10">
        <v>0</v>
      </c>
      <c r="V15867" s="10">
        <v>0</v>
      </c>
      <c r="W15867" s="10" t="s">
        <v>968</v>
      </c>
    </row>
    <row r="15868" spans="1:23" x14ac:dyDescent="0.25">
      <c r="A15868">
        <v>2019</v>
      </c>
      <c r="B15868" s="33" t="s">
        <v>883</v>
      </c>
      <c r="C15868" s="10">
        <v>6</v>
      </c>
      <c r="D15868" s="10" t="s">
        <v>960</v>
      </c>
      <c r="E15868" s="10">
        <v>5</v>
      </c>
      <c r="F15868" s="10">
        <f t="shared" si="173"/>
        <v>10.668000000000001</v>
      </c>
      <c r="G15868" s="10">
        <v>35</v>
      </c>
      <c r="H15868" s="10">
        <v>0</v>
      </c>
      <c r="I15868" s="10" t="s">
        <v>818</v>
      </c>
      <c r="J15868" s="10">
        <v>69</v>
      </c>
      <c r="K15868" s="10">
        <v>47</v>
      </c>
      <c r="L15868" s="10">
        <v>40</v>
      </c>
      <c r="M15868" s="10">
        <f t="shared" si="172"/>
        <v>129720</v>
      </c>
      <c r="N15868" s="10">
        <v>0</v>
      </c>
      <c r="O15868" s="10">
        <v>0</v>
      </c>
      <c r="P15868" s="10">
        <v>40</v>
      </c>
      <c r="Q15868" s="10">
        <v>0</v>
      </c>
      <c r="R15868" s="10">
        <v>0</v>
      </c>
      <c r="S15868" s="10">
        <v>75</v>
      </c>
      <c r="T15868" s="10">
        <v>0</v>
      </c>
      <c r="U15868" s="10">
        <v>0</v>
      </c>
      <c r="V15868" s="10">
        <v>0</v>
      </c>
      <c r="W15868" s="10" t="s">
        <v>1004</v>
      </c>
    </row>
    <row r="15869" spans="1:23" x14ac:dyDescent="0.25">
      <c r="A15869">
        <v>2019</v>
      </c>
      <c r="B15869" s="33" t="s">
        <v>883</v>
      </c>
      <c r="C15869" s="10">
        <v>7</v>
      </c>
      <c r="D15869" s="10" t="s">
        <v>960</v>
      </c>
      <c r="E15869" s="10">
        <v>5</v>
      </c>
      <c r="F15869" s="10">
        <f t="shared" si="173"/>
        <v>10.668000000000001</v>
      </c>
      <c r="G15869" s="10">
        <v>22</v>
      </c>
      <c r="H15869" s="10">
        <v>0</v>
      </c>
      <c r="I15869" s="10" t="s">
        <v>803</v>
      </c>
      <c r="J15869" s="10">
        <v>45</v>
      </c>
      <c r="K15869" s="10">
        <v>30</v>
      </c>
      <c r="L15869" s="10">
        <v>26</v>
      </c>
      <c r="M15869" s="10">
        <f t="shared" si="172"/>
        <v>35100</v>
      </c>
      <c r="N15869" s="10">
        <v>0</v>
      </c>
      <c r="O15869" s="10">
        <v>0</v>
      </c>
      <c r="P15869" s="10">
        <v>25</v>
      </c>
      <c r="Q15869" s="10">
        <v>0</v>
      </c>
      <c r="R15869" s="10">
        <v>0</v>
      </c>
      <c r="S15869" s="10">
        <v>50</v>
      </c>
      <c r="T15869" s="10">
        <v>0</v>
      </c>
      <c r="U15869" s="10">
        <v>0</v>
      </c>
      <c r="V15869" s="10">
        <v>0</v>
      </c>
      <c r="W15869" s="10" t="s">
        <v>1005</v>
      </c>
    </row>
    <row r="15870" spans="1:23" x14ac:dyDescent="0.25">
      <c r="A15870">
        <v>2019</v>
      </c>
      <c r="B15870" s="33" t="s">
        <v>883</v>
      </c>
      <c r="C15870" s="10">
        <v>8</v>
      </c>
      <c r="D15870" s="10" t="s">
        <v>960</v>
      </c>
      <c r="E15870" s="10">
        <v>5</v>
      </c>
      <c r="F15870" s="10">
        <f t="shared" si="173"/>
        <v>10.668000000000001</v>
      </c>
      <c r="G15870" s="10">
        <v>26</v>
      </c>
      <c r="H15870" s="10">
        <v>0</v>
      </c>
      <c r="I15870" s="10" t="s">
        <v>815</v>
      </c>
      <c r="J15870" s="10">
        <v>28</v>
      </c>
      <c r="K15870" s="10">
        <v>26</v>
      </c>
      <c r="L15870" s="10">
        <v>38</v>
      </c>
      <c r="M15870" s="10">
        <f t="shared" si="172"/>
        <v>27664</v>
      </c>
      <c r="N15870" s="10">
        <v>0</v>
      </c>
      <c r="O15870" s="10">
        <v>0</v>
      </c>
      <c r="P15870" s="10">
        <v>5</v>
      </c>
      <c r="Q15870" s="10">
        <v>0</v>
      </c>
      <c r="R15870" s="10">
        <v>0</v>
      </c>
      <c r="S15870" s="10">
        <v>0</v>
      </c>
      <c r="T15870" s="10">
        <v>0</v>
      </c>
      <c r="U15870" s="10">
        <v>0</v>
      </c>
      <c r="V15870" s="10">
        <v>0</v>
      </c>
      <c r="W15870" s="10" t="s">
        <v>1006</v>
      </c>
    </row>
    <row r="15871" spans="1:23" x14ac:dyDescent="0.25">
      <c r="A15871">
        <v>2019</v>
      </c>
      <c r="B15871" s="33" t="s">
        <v>883</v>
      </c>
      <c r="C15871" s="10">
        <v>9</v>
      </c>
      <c r="D15871" s="10" t="s">
        <v>960</v>
      </c>
      <c r="E15871" s="10">
        <v>5</v>
      </c>
      <c r="F15871" s="10">
        <f t="shared" si="173"/>
        <v>10.668000000000001</v>
      </c>
      <c r="G15871" s="10">
        <v>20</v>
      </c>
      <c r="H15871" s="10">
        <v>0</v>
      </c>
      <c r="I15871" s="10" t="s">
        <v>803</v>
      </c>
      <c r="J15871" s="10">
        <v>30</v>
      </c>
      <c r="K15871" s="10">
        <v>27</v>
      </c>
      <c r="L15871" s="10">
        <v>11</v>
      </c>
      <c r="M15871" s="10">
        <f t="shared" si="172"/>
        <v>8910</v>
      </c>
      <c r="N15871" s="10">
        <v>0</v>
      </c>
      <c r="O15871" s="10">
        <v>0</v>
      </c>
      <c r="P15871" s="10">
        <v>15</v>
      </c>
      <c r="Q15871" s="10">
        <v>0</v>
      </c>
      <c r="R15871" s="10">
        <v>0</v>
      </c>
      <c r="S15871" s="10">
        <v>0</v>
      </c>
      <c r="T15871" s="10">
        <v>0</v>
      </c>
      <c r="U15871" s="10">
        <v>0</v>
      </c>
      <c r="V15871" s="10">
        <v>0</v>
      </c>
      <c r="W15871" s="10" t="s">
        <v>1007</v>
      </c>
    </row>
    <row r="15872" spans="1:23" x14ac:dyDescent="0.25">
      <c r="A15872">
        <v>2019</v>
      </c>
      <c r="B15872" s="33" t="s">
        <v>883</v>
      </c>
      <c r="C15872" s="10">
        <v>10</v>
      </c>
      <c r="D15872" s="10" t="s">
        <v>960</v>
      </c>
      <c r="E15872" s="10">
        <v>5</v>
      </c>
      <c r="F15872" s="10">
        <f t="shared" si="173"/>
        <v>10.668000000000001</v>
      </c>
      <c r="G15872" s="10">
        <v>23</v>
      </c>
      <c r="H15872" s="10">
        <v>0</v>
      </c>
      <c r="I15872" s="10" t="s">
        <v>799</v>
      </c>
      <c r="J15872" s="10">
        <v>61</v>
      </c>
      <c r="K15872" s="10">
        <v>29</v>
      </c>
      <c r="L15872" s="10">
        <v>8</v>
      </c>
      <c r="M15872" s="10">
        <f t="shared" si="172"/>
        <v>14152</v>
      </c>
      <c r="N15872" s="10">
        <v>0</v>
      </c>
      <c r="O15872" s="10">
        <v>0</v>
      </c>
      <c r="P15872" s="10">
        <v>20</v>
      </c>
      <c r="Q15872" s="10">
        <v>0</v>
      </c>
      <c r="R15872" s="10">
        <v>0</v>
      </c>
      <c r="S15872" s="10">
        <v>50</v>
      </c>
      <c r="T15872" s="10">
        <v>0</v>
      </c>
      <c r="U15872" s="10">
        <v>0</v>
      </c>
      <c r="V15872" s="10">
        <v>0</v>
      </c>
      <c r="W15872" s="10" t="s">
        <v>1008</v>
      </c>
    </row>
    <row r="15873" spans="1:23" x14ac:dyDescent="0.25">
      <c r="A15873">
        <v>2019</v>
      </c>
      <c r="B15873" s="33" t="s">
        <v>883</v>
      </c>
      <c r="C15873" s="10">
        <v>11</v>
      </c>
      <c r="D15873" s="10" t="s">
        <v>960</v>
      </c>
      <c r="E15873" s="10">
        <v>5</v>
      </c>
      <c r="F15873" s="10">
        <f t="shared" si="173"/>
        <v>10.668000000000001</v>
      </c>
      <c r="G15873" s="10">
        <v>12</v>
      </c>
      <c r="H15873" s="10">
        <v>0</v>
      </c>
      <c r="I15873" s="10" t="s">
        <v>806</v>
      </c>
      <c r="J15873" s="10">
        <v>51</v>
      </c>
      <c r="K15873" s="10">
        <v>33</v>
      </c>
      <c r="L15873" s="10">
        <v>25</v>
      </c>
      <c r="M15873" s="10">
        <f t="shared" si="172"/>
        <v>42075</v>
      </c>
      <c r="N15873" s="10">
        <v>0</v>
      </c>
      <c r="O15873" s="10">
        <v>0</v>
      </c>
      <c r="P15873" s="10">
        <v>5</v>
      </c>
      <c r="Q15873" s="10">
        <v>0</v>
      </c>
      <c r="R15873" s="10">
        <v>0</v>
      </c>
      <c r="S15873" s="10">
        <v>0</v>
      </c>
      <c r="T15873" s="10">
        <v>0</v>
      </c>
      <c r="U15873" s="10">
        <v>0</v>
      </c>
      <c r="V15873" s="10">
        <v>0</v>
      </c>
      <c r="W15873" s="10" t="s">
        <v>1009</v>
      </c>
    </row>
    <row r="15874" spans="1:23" x14ac:dyDescent="0.25">
      <c r="A15874">
        <v>2019</v>
      </c>
      <c r="B15874" s="33" t="s">
        <v>883</v>
      </c>
      <c r="C15874" s="10">
        <v>12</v>
      </c>
      <c r="D15874" s="10" t="s">
        <v>960</v>
      </c>
      <c r="E15874" s="10">
        <v>5</v>
      </c>
      <c r="F15874" s="10">
        <f t="shared" si="173"/>
        <v>10.668000000000001</v>
      </c>
      <c r="G15874" s="10">
        <v>31</v>
      </c>
      <c r="H15874" s="10">
        <v>0</v>
      </c>
      <c r="I15874" s="10" t="s">
        <v>856</v>
      </c>
      <c r="J15874" s="10">
        <v>105</v>
      </c>
      <c r="K15874" s="10">
        <v>78</v>
      </c>
      <c r="L15874" s="10">
        <v>105</v>
      </c>
      <c r="M15874" s="10">
        <f t="shared" si="172"/>
        <v>859950</v>
      </c>
      <c r="N15874" s="10">
        <v>0</v>
      </c>
      <c r="O15874" s="10">
        <v>0</v>
      </c>
      <c r="P15874" s="10">
        <v>10</v>
      </c>
      <c r="Q15874" s="10">
        <v>0</v>
      </c>
      <c r="R15874" s="10">
        <v>0</v>
      </c>
      <c r="S15874" s="10">
        <v>10</v>
      </c>
      <c r="T15874" s="10">
        <v>0</v>
      </c>
      <c r="U15874" s="10">
        <v>0</v>
      </c>
      <c r="V15874" s="10">
        <v>0</v>
      </c>
      <c r="W15874" s="10" t="s">
        <v>1010</v>
      </c>
    </row>
    <row r="15875" spans="1:23" x14ac:dyDescent="0.25">
      <c r="A15875">
        <v>2019</v>
      </c>
      <c r="B15875" s="33" t="s">
        <v>883</v>
      </c>
      <c r="C15875" s="10">
        <v>13</v>
      </c>
      <c r="D15875" s="10" t="s">
        <v>960</v>
      </c>
      <c r="E15875" s="10">
        <v>5</v>
      </c>
      <c r="F15875" s="10">
        <f t="shared" si="173"/>
        <v>10.668000000000001</v>
      </c>
      <c r="G15875" s="10">
        <v>20</v>
      </c>
      <c r="H15875" s="10">
        <v>0</v>
      </c>
      <c r="I15875" s="10" t="s">
        <v>856</v>
      </c>
      <c r="J15875" s="10">
        <v>152</v>
      </c>
      <c r="K15875" s="10">
        <v>115</v>
      </c>
      <c r="L15875" s="10">
        <v>100</v>
      </c>
      <c r="M15875" s="10">
        <f t="shared" si="172"/>
        <v>1748000</v>
      </c>
      <c r="N15875" s="10">
        <v>1</v>
      </c>
      <c r="O15875" s="10">
        <v>0</v>
      </c>
      <c r="P15875" s="10">
        <v>10</v>
      </c>
      <c r="Q15875" s="10">
        <v>0</v>
      </c>
      <c r="R15875" s="10">
        <v>0</v>
      </c>
      <c r="S15875" s="10">
        <v>10</v>
      </c>
      <c r="T15875" s="10">
        <v>0</v>
      </c>
      <c r="U15875" s="10">
        <v>0</v>
      </c>
      <c r="V15875" s="10">
        <v>0</v>
      </c>
      <c r="W15875" s="10" t="s">
        <v>1011</v>
      </c>
    </row>
    <row r="15876" spans="1:23" x14ac:dyDescent="0.25">
      <c r="A15876">
        <v>2019</v>
      </c>
      <c r="B15876" s="33" t="s">
        <v>883</v>
      </c>
      <c r="C15876" s="10">
        <v>1</v>
      </c>
      <c r="D15876" s="10" t="s">
        <v>960</v>
      </c>
      <c r="E15876" s="10">
        <v>6</v>
      </c>
      <c r="F15876" s="10">
        <f xml:space="preserve"> (36*0.3048)</f>
        <v>10.972800000000001</v>
      </c>
      <c r="G15876" s="10">
        <v>18</v>
      </c>
      <c r="H15876" s="10">
        <v>0</v>
      </c>
      <c r="I15876" s="10" t="s">
        <v>799</v>
      </c>
      <c r="J15876" s="10">
        <v>49</v>
      </c>
      <c r="K15876" s="10">
        <v>26</v>
      </c>
      <c r="L15876" s="10">
        <v>71</v>
      </c>
      <c r="M15876" s="10">
        <f t="shared" si="172"/>
        <v>90454</v>
      </c>
      <c r="N15876" s="10">
        <v>0</v>
      </c>
      <c r="O15876" s="10">
        <v>0</v>
      </c>
      <c r="P15876" s="10">
        <v>10</v>
      </c>
      <c r="Q15876" s="10">
        <v>0</v>
      </c>
      <c r="R15876" s="10">
        <v>0</v>
      </c>
      <c r="S15876" s="10">
        <v>0</v>
      </c>
      <c r="T15876" s="10">
        <v>0</v>
      </c>
      <c r="U15876" s="10">
        <v>0</v>
      </c>
      <c r="V15876" s="10">
        <v>0</v>
      </c>
      <c r="W15876" s="10" t="s">
        <v>1012</v>
      </c>
    </row>
    <row r="15877" spans="1:23" x14ac:dyDescent="0.25">
      <c r="A15877">
        <v>2019</v>
      </c>
      <c r="B15877" s="33" t="s">
        <v>883</v>
      </c>
      <c r="C15877" s="10">
        <v>2</v>
      </c>
      <c r="D15877" s="10" t="s">
        <v>960</v>
      </c>
      <c r="E15877" s="10">
        <v>6</v>
      </c>
      <c r="F15877" s="10">
        <f t="shared" ref="F15877:F15893" si="174" xml:space="preserve"> (36*0.3048)</f>
        <v>10.972800000000001</v>
      </c>
      <c r="G15877" s="10">
        <v>30</v>
      </c>
      <c r="H15877" s="10">
        <v>0</v>
      </c>
      <c r="I15877" s="10" t="s">
        <v>846</v>
      </c>
      <c r="J15877" s="10">
        <v>95</v>
      </c>
      <c r="K15877" s="10">
        <v>45</v>
      </c>
      <c r="L15877" s="10">
        <v>55</v>
      </c>
      <c r="M15877" s="10">
        <f t="shared" si="172"/>
        <v>235125</v>
      </c>
      <c r="N15877" s="10">
        <v>0</v>
      </c>
      <c r="O15877" s="10">
        <v>0</v>
      </c>
      <c r="P15877" s="10">
        <v>25</v>
      </c>
      <c r="Q15877" s="10">
        <v>0</v>
      </c>
      <c r="R15877" s="10">
        <v>0</v>
      </c>
      <c r="S15877" s="10">
        <v>0</v>
      </c>
      <c r="T15877" s="10">
        <v>0</v>
      </c>
      <c r="U15877" s="10">
        <v>0</v>
      </c>
      <c r="V15877" s="10">
        <v>0</v>
      </c>
      <c r="W15877" s="10" t="s">
        <v>1005</v>
      </c>
    </row>
    <row r="15878" spans="1:23" x14ac:dyDescent="0.25">
      <c r="A15878">
        <v>2019</v>
      </c>
      <c r="B15878" s="33" t="s">
        <v>883</v>
      </c>
      <c r="C15878" s="10">
        <v>3</v>
      </c>
      <c r="D15878" s="10" t="s">
        <v>960</v>
      </c>
      <c r="E15878" s="10">
        <v>6</v>
      </c>
      <c r="F15878" s="10">
        <f t="shared" si="174"/>
        <v>10.972800000000001</v>
      </c>
      <c r="G15878" s="10">
        <v>60</v>
      </c>
      <c r="H15878" s="10">
        <v>0</v>
      </c>
      <c r="I15878" s="10" t="s">
        <v>846</v>
      </c>
      <c r="J15878" s="10">
        <v>115</v>
      </c>
      <c r="K15878" s="10">
        <v>55</v>
      </c>
      <c r="L15878" s="10">
        <v>90</v>
      </c>
      <c r="M15878" s="10">
        <f t="shared" si="172"/>
        <v>569250</v>
      </c>
      <c r="N15878" s="10">
        <v>0</v>
      </c>
      <c r="O15878" s="10">
        <v>0</v>
      </c>
      <c r="P15878" s="10">
        <v>5</v>
      </c>
      <c r="Q15878" s="10">
        <v>0</v>
      </c>
      <c r="R15878" s="10">
        <v>0</v>
      </c>
      <c r="S15878" s="10">
        <v>0</v>
      </c>
      <c r="T15878" s="10">
        <v>0</v>
      </c>
      <c r="U15878" s="10">
        <v>0</v>
      </c>
      <c r="V15878" s="10">
        <v>0</v>
      </c>
      <c r="W15878" s="10" t="s">
        <v>1013</v>
      </c>
    </row>
    <row r="15879" spans="1:23" x14ac:dyDescent="0.25">
      <c r="A15879">
        <v>2019</v>
      </c>
      <c r="B15879" s="33" t="s">
        <v>883</v>
      </c>
      <c r="C15879" s="10">
        <v>4</v>
      </c>
      <c r="D15879" s="10" t="s">
        <v>960</v>
      </c>
      <c r="E15879" s="10">
        <v>6</v>
      </c>
      <c r="F15879" s="10">
        <f t="shared" si="174"/>
        <v>10.972800000000001</v>
      </c>
      <c r="G15879" s="10">
        <v>22</v>
      </c>
      <c r="H15879" s="10">
        <v>0</v>
      </c>
      <c r="I15879" s="10" t="s">
        <v>856</v>
      </c>
      <c r="J15879" s="10">
        <v>75</v>
      </c>
      <c r="K15879" s="10">
        <v>60</v>
      </c>
      <c r="L15879" s="10">
        <v>65</v>
      </c>
      <c r="M15879" s="10">
        <f t="shared" si="172"/>
        <v>292500</v>
      </c>
      <c r="N15879" s="10">
        <v>1</v>
      </c>
      <c r="O15879" s="10">
        <v>0</v>
      </c>
      <c r="P15879" s="10">
        <v>10</v>
      </c>
      <c r="Q15879" s="10">
        <v>0</v>
      </c>
      <c r="R15879" s="10">
        <v>0</v>
      </c>
      <c r="S15879" s="10">
        <v>0</v>
      </c>
      <c r="T15879" s="10">
        <v>1</v>
      </c>
      <c r="U15879" s="10">
        <v>0</v>
      </c>
      <c r="V15879" s="10" t="s">
        <v>1014</v>
      </c>
      <c r="W15879" s="10" t="s">
        <v>1015</v>
      </c>
    </row>
    <row r="15880" spans="1:23" x14ac:dyDescent="0.25">
      <c r="A15880">
        <v>2019</v>
      </c>
      <c r="B15880" s="33" t="s">
        <v>883</v>
      </c>
      <c r="C15880" s="10">
        <v>5</v>
      </c>
      <c r="D15880" s="10" t="s">
        <v>960</v>
      </c>
      <c r="E15880" s="10">
        <v>6</v>
      </c>
      <c r="F15880" s="10">
        <f t="shared" si="174"/>
        <v>10.972800000000001</v>
      </c>
      <c r="G15880" s="10">
        <v>10</v>
      </c>
      <c r="H15880" s="10">
        <v>0</v>
      </c>
      <c r="I15880" s="10" t="s">
        <v>799</v>
      </c>
      <c r="J15880" s="10">
        <v>15</v>
      </c>
      <c r="K15880" s="10">
        <v>11</v>
      </c>
      <c r="L15880" s="10">
        <v>5</v>
      </c>
      <c r="M15880" s="10">
        <f t="shared" si="172"/>
        <v>825</v>
      </c>
      <c r="N15880" s="10">
        <v>0</v>
      </c>
      <c r="O15880" s="10">
        <v>0</v>
      </c>
      <c r="P15880" s="10">
        <v>0</v>
      </c>
      <c r="Q15880" s="10">
        <v>0</v>
      </c>
      <c r="R15880" s="10">
        <v>0</v>
      </c>
      <c r="S15880" s="10"/>
      <c r="T15880" s="10"/>
      <c r="U15880" s="10">
        <v>0</v>
      </c>
      <c r="V15880" s="10">
        <v>0</v>
      </c>
      <c r="W15880" s="10">
        <v>0</v>
      </c>
    </row>
    <row r="15881" spans="1:23" x14ac:dyDescent="0.25">
      <c r="A15881">
        <v>2019</v>
      </c>
      <c r="B15881" s="33" t="s">
        <v>883</v>
      </c>
      <c r="C15881" s="10">
        <v>6</v>
      </c>
      <c r="D15881" s="10" t="s">
        <v>960</v>
      </c>
      <c r="E15881" s="10">
        <v>6</v>
      </c>
      <c r="F15881" s="10">
        <f t="shared" si="174"/>
        <v>10.972800000000001</v>
      </c>
      <c r="G15881" s="10">
        <v>9</v>
      </c>
      <c r="H15881" s="10">
        <v>0</v>
      </c>
      <c r="I15881" s="10" t="s">
        <v>856</v>
      </c>
      <c r="J15881" s="10">
        <v>125</v>
      </c>
      <c r="K15881" s="10">
        <v>110</v>
      </c>
      <c r="L15881" s="10">
        <v>100</v>
      </c>
      <c r="M15881" s="10">
        <f t="shared" si="172"/>
        <v>1375000</v>
      </c>
      <c r="N15881" s="10">
        <v>0</v>
      </c>
      <c r="O15881" s="10">
        <v>0</v>
      </c>
      <c r="P15881" s="10">
        <v>10</v>
      </c>
      <c r="Q15881" s="10">
        <v>0</v>
      </c>
      <c r="R15881" s="10">
        <v>0</v>
      </c>
      <c r="S15881" s="10">
        <v>50</v>
      </c>
      <c r="T15881" s="10">
        <v>0</v>
      </c>
      <c r="U15881" s="10">
        <v>0</v>
      </c>
      <c r="V15881" s="10" t="s">
        <v>1016</v>
      </c>
      <c r="W15881" s="10" t="s">
        <v>1017</v>
      </c>
    </row>
    <row r="15882" spans="1:23" x14ac:dyDescent="0.25">
      <c r="A15882">
        <v>2019</v>
      </c>
      <c r="B15882" s="33" t="s">
        <v>883</v>
      </c>
      <c r="C15882" s="10">
        <v>7</v>
      </c>
      <c r="D15882" s="10" t="s">
        <v>960</v>
      </c>
      <c r="E15882" s="10">
        <v>6</v>
      </c>
      <c r="F15882" s="10">
        <f t="shared" si="174"/>
        <v>10.972800000000001</v>
      </c>
      <c r="G15882" s="10">
        <v>5</v>
      </c>
      <c r="H15882" s="10">
        <v>0</v>
      </c>
      <c r="I15882" s="10" t="s">
        <v>803</v>
      </c>
      <c r="J15882" s="10">
        <v>20</v>
      </c>
      <c r="K15882" s="10">
        <v>16</v>
      </c>
      <c r="L15882" s="10">
        <v>4</v>
      </c>
      <c r="M15882" s="10">
        <f t="shared" si="172"/>
        <v>1280</v>
      </c>
      <c r="N15882" s="10">
        <v>0</v>
      </c>
      <c r="O15882" s="10">
        <v>0</v>
      </c>
      <c r="P15882" s="10">
        <v>5</v>
      </c>
      <c r="Q15882" s="10">
        <v>0</v>
      </c>
      <c r="R15882" s="10">
        <v>0</v>
      </c>
      <c r="S15882" s="10">
        <v>0</v>
      </c>
      <c r="T15882" s="10">
        <v>0</v>
      </c>
      <c r="U15882" s="10">
        <v>100</v>
      </c>
      <c r="V15882" s="10">
        <v>0</v>
      </c>
      <c r="W15882" s="10" t="s">
        <v>962</v>
      </c>
    </row>
    <row r="15883" spans="1:23" x14ac:dyDescent="0.25">
      <c r="A15883">
        <v>2019</v>
      </c>
      <c r="B15883" s="33" t="s">
        <v>883</v>
      </c>
      <c r="C15883" s="10">
        <v>8</v>
      </c>
      <c r="D15883" s="10" t="s">
        <v>960</v>
      </c>
      <c r="E15883" s="10">
        <v>6</v>
      </c>
      <c r="F15883" s="10">
        <f t="shared" si="174"/>
        <v>10.972800000000001</v>
      </c>
      <c r="G15883" s="10">
        <v>11</v>
      </c>
      <c r="H15883" s="10">
        <v>0</v>
      </c>
      <c r="I15883" s="10" t="s">
        <v>819</v>
      </c>
      <c r="J15883" s="10">
        <v>95</v>
      </c>
      <c r="K15883" s="10">
        <v>40</v>
      </c>
      <c r="L15883" s="10">
        <v>35</v>
      </c>
      <c r="M15883" s="10">
        <f t="shared" si="172"/>
        <v>133000</v>
      </c>
      <c r="N15883" s="10">
        <v>0</v>
      </c>
      <c r="O15883" s="10">
        <v>0</v>
      </c>
      <c r="P15883" s="10">
        <v>10</v>
      </c>
      <c r="Q15883" s="10">
        <v>0</v>
      </c>
      <c r="R15883" s="10">
        <v>0</v>
      </c>
      <c r="S15883" s="10">
        <v>0</v>
      </c>
      <c r="T15883" s="10">
        <v>0</v>
      </c>
      <c r="U15883" s="10">
        <v>0</v>
      </c>
      <c r="V15883" s="10">
        <v>0</v>
      </c>
      <c r="W15883" s="10" t="s">
        <v>1018</v>
      </c>
    </row>
    <row r="15884" spans="1:23" x14ac:dyDescent="0.25">
      <c r="A15884">
        <v>2019</v>
      </c>
      <c r="B15884" s="33" t="s">
        <v>883</v>
      </c>
      <c r="C15884" s="10">
        <v>9</v>
      </c>
      <c r="D15884" s="10" t="s">
        <v>960</v>
      </c>
      <c r="E15884" s="10">
        <v>6</v>
      </c>
      <c r="F15884" s="10">
        <f t="shared" si="174"/>
        <v>10.972800000000001</v>
      </c>
      <c r="G15884" s="10">
        <v>10</v>
      </c>
      <c r="H15884" s="10">
        <v>0</v>
      </c>
      <c r="I15884" s="10" t="s">
        <v>799</v>
      </c>
      <c r="J15884" s="10">
        <v>13</v>
      </c>
      <c r="K15884" s="10">
        <v>6</v>
      </c>
      <c r="L15884" s="10">
        <v>4</v>
      </c>
      <c r="M15884" s="10">
        <f t="shared" si="172"/>
        <v>312</v>
      </c>
      <c r="N15884" s="10">
        <v>0</v>
      </c>
      <c r="O15884" s="10">
        <v>0</v>
      </c>
      <c r="P15884" s="10">
        <v>0</v>
      </c>
      <c r="Q15884" s="10">
        <v>0</v>
      </c>
      <c r="R15884" s="10">
        <v>0</v>
      </c>
      <c r="S15884" s="10">
        <v>100</v>
      </c>
      <c r="T15884" s="10">
        <v>0</v>
      </c>
      <c r="U15884" s="10">
        <v>0</v>
      </c>
      <c r="V15884" s="10">
        <v>0</v>
      </c>
      <c r="W15884" s="10">
        <v>0</v>
      </c>
    </row>
    <row r="15885" spans="1:23" x14ac:dyDescent="0.25">
      <c r="A15885">
        <v>2019</v>
      </c>
      <c r="B15885" s="33" t="s">
        <v>883</v>
      </c>
      <c r="C15885" s="10">
        <v>10</v>
      </c>
      <c r="D15885" s="10" t="s">
        <v>960</v>
      </c>
      <c r="E15885" s="10">
        <v>6</v>
      </c>
      <c r="F15885" s="10">
        <f t="shared" si="174"/>
        <v>10.972800000000001</v>
      </c>
      <c r="G15885" s="10">
        <v>9</v>
      </c>
      <c r="H15885" s="10">
        <v>0</v>
      </c>
      <c r="I15885" s="10" t="s">
        <v>803</v>
      </c>
      <c r="J15885" s="10">
        <v>15</v>
      </c>
      <c r="K15885" s="10">
        <v>10</v>
      </c>
      <c r="L15885" s="10">
        <v>10</v>
      </c>
      <c r="M15885" s="10">
        <f t="shared" si="172"/>
        <v>1500</v>
      </c>
      <c r="N15885" s="10">
        <v>0</v>
      </c>
      <c r="O15885" s="10">
        <v>0</v>
      </c>
      <c r="P15885" s="10">
        <v>20</v>
      </c>
      <c r="Q15885" s="10">
        <v>0</v>
      </c>
      <c r="R15885" s="10">
        <v>0</v>
      </c>
      <c r="S15885" s="10">
        <v>0</v>
      </c>
      <c r="T15885" s="10">
        <v>0</v>
      </c>
      <c r="U15885" s="10">
        <v>0</v>
      </c>
      <c r="V15885" s="10">
        <v>0</v>
      </c>
      <c r="W15885" s="10" t="s">
        <v>969</v>
      </c>
    </row>
    <row r="15886" spans="1:23" x14ac:dyDescent="0.25">
      <c r="A15886">
        <v>2019</v>
      </c>
      <c r="B15886" s="33" t="s">
        <v>883</v>
      </c>
      <c r="C15886" s="10">
        <v>11</v>
      </c>
      <c r="D15886" s="10" t="s">
        <v>960</v>
      </c>
      <c r="E15886" s="10">
        <v>6</v>
      </c>
      <c r="F15886" s="10">
        <f t="shared" si="174"/>
        <v>10.972800000000001</v>
      </c>
      <c r="G15886" s="10">
        <v>12</v>
      </c>
      <c r="H15886" s="10">
        <v>0</v>
      </c>
      <c r="I15886" s="10" t="s">
        <v>856</v>
      </c>
      <c r="J15886" s="10">
        <v>50</v>
      </c>
      <c r="K15886" s="10">
        <v>40</v>
      </c>
      <c r="L15886" s="10">
        <v>30</v>
      </c>
      <c r="M15886" s="10">
        <f t="shared" si="172"/>
        <v>60000</v>
      </c>
      <c r="N15886" s="10">
        <v>1</v>
      </c>
      <c r="O15886" s="10">
        <v>0</v>
      </c>
      <c r="P15886" s="10">
        <v>10</v>
      </c>
      <c r="Q15886" s="10">
        <v>0</v>
      </c>
      <c r="R15886" s="10">
        <v>0</v>
      </c>
      <c r="S15886" s="10">
        <v>5</v>
      </c>
      <c r="T15886" s="10">
        <v>0</v>
      </c>
      <c r="U15886" s="10">
        <v>0</v>
      </c>
      <c r="V15886" s="10">
        <v>0</v>
      </c>
      <c r="W15886" s="10" t="s">
        <v>1019</v>
      </c>
    </row>
    <row r="15887" spans="1:23" x14ac:dyDescent="0.25">
      <c r="A15887">
        <v>2019</v>
      </c>
      <c r="B15887" s="33" t="s">
        <v>883</v>
      </c>
      <c r="C15887" s="10">
        <v>12</v>
      </c>
      <c r="D15887" s="10" t="s">
        <v>960</v>
      </c>
      <c r="E15887" s="10">
        <v>6</v>
      </c>
      <c r="F15887" s="10">
        <f t="shared" si="174"/>
        <v>10.972800000000001</v>
      </c>
      <c r="G15887" s="10">
        <v>15</v>
      </c>
      <c r="H15887" s="10">
        <v>0</v>
      </c>
      <c r="I15887" s="10" t="s">
        <v>799</v>
      </c>
      <c r="J15887" s="10">
        <v>15</v>
      </c>
      <c r="K15887" s="10">
        <v>11</v>
      </c>
      <c r="L15887" s="10">
        <v>21</v>
      </c>
      <c r="M15887" s="10">
        <f t="shared" si="172"/>
        <v>3465</v>
      </c>
      <c r="N15887" s="10">
        <v>0</v>
      </c>
      <c r="O15887" s="10">
        <v>5</v>
      </c>
      <c r="P15887" s="10">
        <v>10</v>
      </c>
      <c r="Q15887" s="10" t="s">
        <v>156</v>
      </c>
      <c r="R15887" s="10">
        <v>0</v>
      </c>
      <c r="S15887" s="10">
        <v>0</v>
      </c>
      <c r="T15887" s="10">
        <v>0</v>
      </c>
      <c r="U15887" s="10">
        <v>0</v>
      </c>
      <c r="V15887" s="10">
        <v>0</v>
      </c>
      <c r="W15887" s="10" t="s">
        <v>1020</v>
      </c>
    </row>
    <row r="15888" spans="1:23" x14ac:dyDescent="0.25">
      <c r="A15888">
        <v>2019</v>
      </c>
      <c r="B15888" s="33" t="s">
        <v>883</v>
      </c>
      <c r="C15888" s="10">
        <v>13</v>
      </c>
      <c r="D15888" s="10" t="s">
        <v>960</v>
      </c>
      <c r="E15888" s="10">
        <v>6</v>
      </c>
      <c r="F15888" s="10">
        <f t="shared" si="174"/>
        <v>10.972800000000001</v>
      </c>
      <c r="G15888" s="10">
        <v>10</v>
      </c>
      <c r="H15888" s="10">
        <v>0</v>
      </c>
      <c r="I15888" s="10" t="s">
        <v>803</v>
      </c>
      <c r="J15888" s="10">
        <v>12</v>
      </c>
      <c r="K15888" s="10">
        <v>10</v>
      </c>
      <c r="L15888" s="10">
        <v>3</v>
      </c>
      <c r="M15888" s="10">
        <f t="shared" si="172"/>
        <v>360</v>
      </c>
      <c r="N15888" s="10">
        <v>0</v>
      </c>
      <c r="O15888" s="10">
        <v>0</v>
      </c>
      <c r="P15888" s="10">
        <v>0</v>
      </c>
      <c r="Q15888" s="10">
        <v>0</v>
      </c>
      <c r="R15888" s="10">
        <v>0</v>
      </c>
      <c r="S15888" s="10">
        <v>0</v>
      </c>
      <c r="T15888" s="10">
        <v>0</v>
      </c>
      <c r="U15888" s="10">
        <v>0</v>
      </c>
      <c r="V15888" s="10">
        <v>0</v>
      </c>
      <c r="W15888" s="10">
        <v>0</v>
      </c>
    </row>
    <row r="15889" spans="1:23" x14ac:dyDescent="0.25">
      <c r="A15889">
        <v>2019</v>
      </c>
      <c r="B15889" s="33" t="s">
        <v>883</v>
      </c>
      <c r="C15889" s="10">
        <v>14</v>
      </c>
      <c r="D15889" s="10" t="s">
        <v>960</v>
      </c>
      <c r="E15889" s="10">
        <v>6</v>
      </c>
      <c r="F15889" s="10">
        <f t="shared" si="174"/>
        <v>10.972800000000001</v>
      </c>
      <c r="G15889" s="10">
        <v>11</v>
      </c>
      <c r="H15889" s="10">
        <v>0</v>
      </c>
      <c r="I15889" s="10" t="s">
        <v>803</v>
      </c>
      <c r="J15889" s="10">
        <v>17</v>
      </c>
      <c r="K15889" s="10">
        <v>12</v>
      </c>
      <c r="L15889" s="10">
        <v>5</v>
      </c>
      <c r="M15889" s="10">
        <f t="shared" si="172"/>
        <v>1020</v>
      </c>
      <c r="N15889" s="10">
        <v>0</v>
      </c>
      <c r="O15889" s="10">
        <v>0</v>
      </c>
      <c r="P15889" s="10">
        <v>10</v>
      </c>
      <c r="Q15889" s="10">
        <v>0</v>
      </c>
      <c r="R15889" s="10">
        <v>0</v>
      </c>
      <c r="S15889" s="10">
        <v>0</v>
      </c>
      <c r="T15889" s="10">
        <v>0</v>
      </c>
      <c r="U15889" s="10">
        <v>0</v>
      </c>
      <c r="V15889" s="10">
        <v>0</v>
      </c>
      <c r="W15889" s="10" t="s">
        <v>1020</v>
      </c>
    </row>
    <row r="15890" spans="1:23" x14ac:dyDescent="0.25">
      <c r="A15890">
        <v>2019</v>
      </c>
      <c r="B15890" s="33" t="s">
        <v>883</v>
      </c>
      <c r="C15890" s="10">
        <v>15</v>
      </c>
      <c r="D15890" s="10" t="s">
        <v>960</v>
      </c>
      <c r="E15890" s="10">
        <v>6</v>
      </c>
      <c r="F15890" s="10">
        <f t="shared" si="174"/>
        <v>10.972800000000001</v>
      </c>
      <c r="G15890" s="10">
        <v>22</v>
      </c>
      <c r="H15890" s="10">
        <v>0</v>
      </c>
      <c r="I15890" s="10" t="s">
        <v>856</v>
      </c>
      <c r="J15890" s="10">
        <v>33</v>
      </c>
      <c r="K15890" s="10">
        <v>20</v>
      </c>
      <c r="L15890" s="10">
        <v>25</v>
      </c>
      <c r="M15890" s="10">
        <f t="shared" si="172"/>
        <v>16500</v>
      </c>
      <c r="N15890" s="10">
        <v>5</v>
      </c>
      <c r="O15890" s="10">
        <v>0</v>
      </c>
      <c r="P15890" s="10">
        <v>10</v>
      </c>
      <c r="Q15890" s="10">
        <v>0</v>
      </c>
      <c r="R15890" s="10">
        <v>0</v>
      </c>
      <c r="S15890" s="10">
        <v>0</v>
      </c>
      <c r="T15890" s="10">
        <v>0</v>
      </c>
      <c r="U15890" s="10">
        <v>0</v>
      </c>
      <c r="V15890" s="10">
        <v>0</v>
      </c>
      <c r="W15890" s="10" t="s">
        <v>1021</v>
      </c>
    </row>
    <row r="15891" spans="1:23" x14ac:dyDescent="0.25">
      <c r="A15891">
        <v>2019</v>
      </c>
      <c r="B15891" s="33" t="s">
        <v>883</v>
      </c>
      <c r="C15891" s="10">
        <v>16</v>
      </c>
      <c r="D15891" s="10" t="s">
        <v>960</v>
      </c>
      <c r="E15891" s="10">
        <v>6</v>
      </c>
      <c r="F15891" s="10">
        <f t="shared" si="174"/>
        <v>10.972800000000001</v>
      </c>
      <c r="G15891" s="10">
        <v>30</v>
      </c>
      <c r="H15891" s="10">
        <v>0</v>
      </c>
      <c r="I15891" s="10" t="s">
        <v>803</v>
      </c>
      <c r="J15891" s="10">
        <v>79</v>
      </c>
      <c r="K15891" s="10">
        <v>52</v>
      </c>
      <c r="L15891" s="10">
        <v>30</v>
      </c>
      <c r="M15891" s="10">
        <f t="shared" si="172"/>
        <v>123240</v>
      </c>
      <c r="N15891" s="10">
        <v>0</v>
      </c>
      <c r="O15891" s="10">
        <v>0</v>
      </c>
      <c r="P15891" s="10">
        <v>55</v>
      </c>
      <c r="Q15891" s="10">
        <v>0</v>
      </c>
      <c r="R15891" s="10">
        <v>0</v>
      </c>
      <c r="S15891" s="10">
        <v>0</v>
      </c>
      <c r="T15891" s="10">
        <v>0</v>
      </c>
      <c r="U15891" s="10">
        <v>0</v>
      </c>
      <c r="V15891" s="10">
        <v>0</v>
      </c>
      <c r="W15891" s="10" t="s">
        <v>1022</v>
      </c>
    </row>
    <row r="15892" spans="1:23" x14ac:dyDescent="0.25">
      <c r="A15892">
        <v>2019</v>
      </c>
      <c r="B15892" s="33" t="s">
        <v>883</v>
      </c>
      <c r="C15892" s="10">
        <v>17</v>
      </c>
      <c r="D15892" s="10" t="s">
        <v>960</v>
      </c>
      <c r="E15892" s="10">
        <v>6</v>
      </c>
      <c r="F15892" s="10">
        <f t="shared" si="174"/>
        <v>10.972800000000001</v>
      </c>
      <c r="G15892" s="10">
        <v>8</v>
      </c>
      <c r="H15892" s="10">
        <v>0</v>
      </c>
      <c r="I15892" s="10" t="s">
        <v>803</v>
      </c>
      <c r="J15892" s="10">
        <v>33</v>
      </c>
      <c r="K15892" s="10">
        <v>21</v>
      </c>
      <c r="L15892" s="10">
        <v>16</v>
      </c>
      <c r="M15892" s="10">
        <f t="shared" ref="M15892:M15955" si="175">J15892*K15892*L15892</f>
        <v>11088</v>
      </c>
      <c r="N15892" s="10">
        <v>0</v>
      </c>
      <c r="O15892" s="10">
        <v>0</v>
      </c>
      <c r="P15892" s="10">
        <v>10</v>
      </c>
      <c r="Q15892" s="10">
        <v>0</v>
      </c>
      <c r="R15892" s="10">
        <v>0</v>
      </c>
      <c r="S15892" s="10">
        <v>0</v>
      </c>
      <c r="T15892" s="10">
        <v>0</v>
      </c>
      <c r="U15892" s="10">
        <v>0</v>
      </c>
      <c r="V15892" s="10">
        <v>0</v>
      </c>
      <c r="W15892" s="10" t="s">
        <v>1023</v>
      </c>
    </row>
    <row r="15893" spans="1:23" x14ac:dyDescent="0.25">
      <c r="A15893">
        <v>2019</v>
      </c>
      <c r="B15893" s="33" t="s">
        <v>883</v>
      </c>
      <c r="C15893" s="10">
        <v>18</v>
      </c>
      <c r="D15893" s="10" t="s">
        <v>960</v>
      </c>
      <c r="E15893" s="10">
        <v>6</v>
      </c>
      <c r="F15893" s="10">
        <f t="shared" si="174"/>
        <v>10.972800000000001</v>
      </c>
      <c r="G15893" s="10">
        <v>10</v>
      </c>
      <c r="H15893" s="10">
        <v>0</v>
      </c>
      <c r="I15893" s="10" t="s">
        <v>1024</v>
      </c>
      <c r="J15893" s="10">
        <v>12</v>
      </c>
      <c r="K15893" s="10">
        <v>10</v>
      </c>
      <c r="L15893" s="10">
        <v>2</v>
      </c>
      <c r="M15893" s="10">
        <f t="shared" si="175"/>
        <v>240</v>
      </c>
      <c r="N15893" s="10">
        <v>0</v>
      </c>
      <c r="O15893" s="10">
        <v>0</v>
      </c>
      <c r="P15893" s="10">
        <v>0</v>
      </c>
      <c r="Q15893" s="10">
        <v>0</v>
      </c>
      <c r="R15893" s="10">
        <v>0</v>
      </c>
      <c r="S15893" s="10">
        <v>0</v>
      </c>
      <c r="T15893" s="10">
        <v>0</v>
      </c>
      <c r="U15893" s="10">
        <v>0</v>
      </c>
      <c r="V15893" s="10">
        <v>0</v>
      </c>
      <c r="W15893" s="10">
        <v>0</v>
      </c>
    </row>
    <row r="15894" spans="1:23" x14ac:dyDescent="0.25">
      <c r="A15894">
        <v>2019</v>
      </c>
      <c r="B15894" s="33" t="s">
        <v>883</v>
      </c>
      <c r="C15894">
        <v>1</v>
      </c>
      <c r="D15894" t="s">
        <v>974</v>
      </c>
      <c r="E15894">
        <v>7</v>
      </c>
      <c r="F15894">
        <v>14.6</v>
      </c>
      <c r="G15894">
        <v>15</v>
      </c>
      <c r="I15894" t="s">
        <v>806</v>
      </c>
      <c r="J15894">
        <v>15</v>
      </c>
      <c r="K15894">
        <v>4</v>
      </c>
      <c r="L15894">
        <v>20</v>
      </c>
      <c r="M15894" s="10">
        <f t="shared" si="175"/>
        <v>1200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10">
        <v>0</v>
      </c>
      <c r="T15894" s="10">
        <v>0</v>
      </c>
      <c r="U15894">
        <v>0</v>
      </c>
      <c r="V15894">
        <v>0</v>
      </c>
      <c r="W15894">
        <v>0</v>
      </c>
    </row>
    <row r="15895" spans="1:23" x14ac:dyDescent="0.25">
      <c r="A15895">
        <v>2019</v>
      </c>
      <c r="B15895" s="33" t="s">
        <v>883</v>
      </c>
      <c r="C15895">
        <v>2</v>
      </c>
      <c r="D15895" t="s">
        <v>974</v>
      </c>
      <c r="E15895">
        <v>7</v>
      </c>
      <c r="F15895">
        <v>14.6</v>
      </c>
      <c r="G15895">
        <v>8</v>
      </c>
      <c r="I15895" t="s">
        <v>829</v>
      </c>
      <c r="J15895">
        <v>8</v>
      </c>
      <c r="K15895">
        <v>8</v>
      </c>
      <c r="L15895">
        <v>10</v>
      </c>
      <c r="M15895" s="10">
        <f t="shared" si="175"/>
        <v>640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10">
        <v>0</v>
      </c>
      <c r="T15895" s="10">
        <v>0</v>
      </c>
      <c r="U15895">
        <v>0</v>
      </c>
      <c r="V15895">
        <v>0</v>
      </c>
      <c r="W15895">
        <v>0</v>
      </c>
    </row>
    <row r="15896" spans="1:23" x14ac:dyDescent="0.25">
      <c r="A15896">
        <v>2019</v>
      </c>
      <c r="B15896" s="33" t="s">
        <v>883</v>
      </c>
      <c r="C15896">
        <v>3</v>
      </c>
      <c r="D15896" t="s">
        <v>974</v>
      </c>
      <c r="E15896">
        <v>7</v>
      </c>
      <c r="F15896">
        <v>14.6</v>
      </c>
      <c r="G15896">
        <v>15</v>
      </c>
      <c r="I15896" t="s">
        <v>803</v>
      </c>
      <c r="J15896">
        <v>15</v>
      </c>
      <c r="K15896">
        <v>12</v>
      </c>
      <c r="L15896">
        <v>12</v>
      </c>
      <c r="M15896" s="10">
        <f t="shared" si="175"/>
        <v>2160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10">
        <v>0</v>
      </c>
      <c r="T15896" s="10">
        <v>0</v>
      </c>
      <c r="U15896">
        <v>0</v>
      </c>
      <c r="V15896">
        <v>0</v>
      </c>
      <c r="W15896">
        <v>0</v>
      </c>
    </row>
    <row r="15897" spans="1:23" x14ac:dyDescent="0.25">
      <c r="A15897">
        <v>2019</v>
      </c>
      <c r="B15897" s="33" t="s">
        <v>883</v>
      </c>
      <c r="C15897">
        <v>4</v>
      </c>
      <c r="D15897" t="s">
        <v>974</v>
      </c>
      <c r="E15897">
        <v>7</v>
      </c>
      <c r="F15897">
        <v>14.6</v>
      </c>
      <c r="G15897">
        <v>20</v>
      </c>
      <c r="I15897" t="s">
        <v>799</v>
      </c>
      <c r="J15897">
        <v>5</v>
      </c>
      <c r="K15897">
        <v>20</v>
      </c>
      <c r="L15897">
        <v>8</v>
      </c>
      <c r="M15897" s="10">
        <f t="shared" si="175"/>
        <v>800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10">
        <v>0</v>
      </c>
      <c r="T15897" s="10">
        <v>0</v>
      </c>
      <c r="U15897">
        <v>0</v>
      </c>
      <c r="V15897">
        <v>0</v>
      </c>
      <c r="W15897">
        <v>0</v>
      </c>
    </row>
    <row r="15898" spans="1:23" x14ac:dyDescent="0.25">
      <c r="A15898">
        <v>2019</v>
      </c>
      <c r="B15898" s="33" t="s">
        <v>883</v>
      </c>
      <c r="C15898">
        <v>5</v>
      </c>
      <c r="D15898" t="s">
        <v>974</v>
      </c>
      <c r="E15898">
        <v>7</v>
      </c>
      <c r="F15898">
        <v>14.6</v>
      </c>
      <c r="G15898">
        <v>20</v>
      </c>
      <c r="I15898" t="s">
        <v>807</v>
      </c>
      <c r="J15898">
        <v>20</v>
      </c>
      <c r="K15898">
        <v>10</v>
      </c>
      <c r="L15898">
        <v>25</v>
      </c>
      <c r="M15898" s="10">
        <f t="shared" si="175"/>
        <v>5000</v>
      </c>
      <c r="N15898" t="s">
        <v>1025</v>
      </c>
      <c r="O15898">
        <v>0</v>
      </c>
      <c r="P15898">
        <v>0</v>
      </c>
      <c r="Q15898">
        <v>0</v>
      </c>
      <c r="R15898">
        <v>0</v>
      </c>
      <c r="S15898" s="10">
        <v>0</v>
      </c>
      <c r="T15898" s="10">
        <v>0</v>
      </c>
      <c r="U15898">
        <v>0</v>
      </c>
      <c r="V15898">
        <v>0</v>
      </c>
      <c r="W15898">
        <v>0</v>
      </c>
    </row>
    <row r="15899" spans="1:23" x14ac:dyDescent="0.25">
      <c r="A15899">
        <v>2019</v>
      </c>
      <c r="B15899" s="33" t="s">
        <v>883</v>
      </c>
      <c r="C15899">
        <v>6</v>
      </c>
      <c r="D15899" t="s">
        <v>974</v>
      </c>
      <c r="E15899">
        <v>7</v>
      </c>
      <c r="F15899">
        <v>14.6</v>
      </c>
      <c r="G15899">
        <v>10</v>
      </c>
      <c r="I15899" t="s">
        <v>803</v>
      </c>
      <c r="J15899">
        <v>10</v>
      </c>
      <c r="K15899">
        <v>20</v>
      </c>
      <c r="L15899">
        <v>1</v>
      </c>
      <c r="M15899" s="10">
        <f t="shared" si="175"/>
        <v>200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10">
        <v>0</v>
      </c>
      <c r="T15899" s="10">
        <v>0</v>
      </c>
      <c r="U15899">
        <v>0</v>
      </c>
      <c r="V15899">
        <v>0</v>
      </c>
      <c r="W15899">
        <v>0</v>
      </c>
    </row>
    <row r="15900" spans="1:23" x14ac:dyDescent="0.25">
      <c r="A15900">
        <v>2019</v>
      </c>
      <c r="B15900" s="33" t="s">
        <v>883</v>
      </c>
      <c r="C15900">
        <v>7</v>
      </c>
      <c r="D15900" t="s">
        <v>974</v>
      </c>
      <c r="E15900">
        <v>7</v>
      </c>
      <c r="F15900">
        <v>14.6</v>
      </c>
      <c r="G15900">
        <v>30</v>
      </c>
      <c r="I15900" t="s">
        <v>815</v>
      </c>
      <c r="J15900">
        <v>30</v>
      </c>
      <c r="K15900">
        <v>40</v>
      </c>
      <c r="L15900">
        <v>90</v>
      </c>
      <c r="M15900" s="10">
        <f t="shared" si="175"/>
        <v>108000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10">
        <v>0</v>
      </c>
      <c r="T15900" s="10">
        <v>0</v>
      </c>
      <c r="U15900">
        <v>0</v>
      </c>
      <c r="V15900">
        <v>0</v>
      </c>
      <c r="W15900">
        <v>0</v>
      </c>
    </row>
    <row r="15901" spans="1:23" x14ac:dyDescent="0.25">
      <c r="A15901">
        <v>2019</v>
      </c>
      <c r="B15901" s="33" t="s">
        <v>883</v>
      </c>
      <c r="C15901">
        <v>8</v>
      </c>
      <c r="D15901" t="s">
        <v>974</v>
      </c>
      <c r="E15901">
        <v>7</v>
      </c>
      <c r="F15901">
        <v>14.6</v>
      </c>
      <c r="G15901">
        <v>30</v>
      </c>
      <c r="I15901" t="s">
        <v>828</v>
      </c>
      <c r="J15901">
        <v>30</v>
      </c>
      <c r="K15901">
        <v>20</v>
      </c>
      <c r="L15901">
        <v>28</v>
      </c>
      <c r="M15901" s="10">
        <f t="shared" si="175"/>
        <v>16800</v>
      </c>
      <c r="N15901" t="s">
        <v>1026</v>
      </c>
      <c r="O15901">
        <v>0</v>
      </c>
      <c r="P15901">
        <v>0</v>
      </c>
      <c r="Q15901">
        <v>0</v>
      </c>
      <c r="R15901">
        <v>0</v>
      </c>
      <c r="S15901" s="10">
        <v>0</v>
      </c>
      <c r="T15901" s="10">
        <v>0</v>
      </c>
      <c r="U15901">
        <v>0</v>
      </c>
      <c r="V15901">
        <v>0</v>
      </c>
      <c r="W15901">
        <v>0</v>
      </c>
    </row>
    <row r="15902" spans="1:23" x14ac:dyDescent="0.25">
      <c r="A15902">
        <v>2019</v>
      </c>
      <c r="B15902" s="6" t="s">
        <v>71</v>
      </c>
      <c r="C15902" s="10">
        <v>1</v>
      </c>
      <c r="D15902" s="10" t="s">
        <v>955</v>
      </c>
      <c r="E15902" s="10">
        <v>1</v>
      </c>
      <c r="F15902" s="10">
        <v>11.6</v>
      </c>
      <c r="G15902" s="10">
        <v>4</v>
      </c>
      <c r="H15902" s="10"/>
      <c r="I15902" s="10" t="s">
        <v>803</v>
      </c>
      <c r="J15902" s="10">
        <v>12</v>
      </c>
      <c r="K15902" s="10">
        <v>15</v>
      </c>
      <c r="L15902" s="10">
        <v>1</v>
      </c>
      <c r="M15902" s="10">
        <f t="shared" si="175"/>
        <v>180</v>
      </c>
      <c r="N15902" s="10">
        <v>0</v>
      </c>
      <c r="O15902" s="10">
        <v>0</v>
      </c>
      <c r="P15902" s="10">
        <v>0</v>
      </c>
      <c r="Q15902" s="10">
        <v>0</v>
      </c>
      <c r="R15902">
        <v>0</v>
      </c>
      <c r="S15902" s="10">
        <v>5</v>
      </c>
      <c r="T15902" s="10">
        <v>0</v>
      </c>
      <c r="U15902" s="10">
        <v>0</v>
      </c>
      <c r="V15902" s="10">
        <v>0</v>
      </c>
      <c r="W15902" s="10">
        <v>0</v>
      </c>
    </row>
    <row r="15903" spans="1:23" x14ac:dyDescent="0.25">
      <c r="A15903">
        <v>2019</v>
      </c>
      <c r="B15903" s="6" t="s">
        <v>71</v>
      </c>
      <c r="C15903" s="10">
        <v>2</v>
      </c>
      <c r="D15903" s="10" t="s">
        <v>955</v>
      </c>
      <c r="E15903" s="10">
        <v>1</v>
      </c>
      <c r="F15903" s="10">
        <v>11.6</v>
      </c>
      <c r="G15903" s="10">
        <v>27</v>
      </c>
      <c r="H15903" s="10"/>
      <c r="I15903" s="10" t="s">
        <v>846</v>
      </c>
      <c r="J15903" s="10">
        <v>28</v>
      </c>
      <c r="K15903" s="10">
        <v>20</v>
      </c>
      <c r="L15903" s="10">
        <v>20</v>
      </c>
      <c r="M15903" s="10">
        <f t="shared" si="175"/>
        <v>11200</v>
      </c>
      <c r="N15903" s="10">
        <v>0</v>
      </c>
      <c r="O15903" s="10">
        <v>0</v>
      </c>
      <c r="P15903" s="10">
        <v>0</v>
      </c>
      <c r="Q15903" s="10">
        <v>0</v>
      </c>
      <c r="R15903">
        <v>0</v>
      </c>
      <c r="S15903" s="10">
        <v>0</v>
      </c>
      <c r="T15903" s="10">
        <v>10</v>
      </c>
      <c r="U15903" s="10">
        <v>0</v>
      </c>
      <c r="V15903" s="10">
        <v>0</v>
      </c>
      <c r="W15903" s="10">
        <v>0</v>
      </c>
    </row>
    <row r="15904" spans="1:23" x14ac:dyDescent="0.25">
      <c r="A15904">
        <v>2019</v>
      </c>
      <c r="B15904" s="6" t="s">
        <v>71</v>
      </c>
      <c r="C15904" s="10">
        <v>3</v>
      </c>
      <c r="D15904" s="10" t="s">
        <v>955</v>
      </c>
      <c r="E15904" s="10">
        <v>1</v>
      </c>
      <c r="F15904" s="10">
        <v>11.6</v>
      </c>
      <c r="G15904" s="10">
        <v>20</v>
      </c>
      <c r="H15904" s="10"/>
      <c r="I15904" s="10" t="s">
        <v>856</v>
      </c>
      <c r="J15904" s="10">
        <v>25</v>
      </c>
      <c r="K15904" s="10">
        <v>30</v>
      </c>
      <c r="L15904" s="10">
        <v>20</v>
      </c>
      <c r="M15904" s="10">
        <f t="shared" si="175"/>
        <v>15000</v>
      </c>
      <c r="N15904" s="10">
        <v>10</v>
      </c>
      <c r="O15904" s="10">
        <v>0</v>
      </c>
      <c r="P15904" s="10">
        <v>0</v>
      </c>
      <c r="Q15904" s="10">
        <v>0</v>
      </c>
      <c r="R15904">
        <v>0</v>
      </c>
      <c r="S15904" s="10">
        <v>40</v>
      </c>
      <c r="T15904" s="10">
        <v>0</v>
      </c>
      <c r="U15904" s="10">
        <v>0</v>
      </c>
      <c r="V15904" s="10">
        <v>0</v>
      </c>
      <c r="W15904" s="10">
        <v>0</v>
      </c>
    </row>
    <row r="15905" spans="1:23" x14ac:dyDescent="0.25">
      <c r="A15905">
        <v>2019</v>
      </c>
      <c r="B15905" s="6" t="s">
        <v>71</v>
      </c>
      <c r="C15905" s="10">
        <v>4</v>
      </c>
      <c r="D15905" s="10" t="s">
        <v>955</v>
      </c>
      <c r="E15905" s="10">
        <v>1</v>
      </c>
      <c r="F15905" s="10">
        <v>11.6</v>
      </c>
      <c r="G15905" s="10">
        <v>1</v>
      </c>
      <c r="H15905" s="10"/>
      <c r="I15905" s="10" t="s">
        <v>800</v>
      </c>
      <c r="J15905" s="10">
        <v>15</v>
      </c>
      <c r="K15905" s="10">
        <v>8</v>
      </c>
      <c r="L15905" s="10">
        <v>1</v>
      </c>
      <c r="M15905" s="10">
        <f t="shared" si="175"/>
        <v>120</v>
      </c>
      <c r="N15905" s="10">
        <v>0</v>
      </c>
      <c r="O15905" s="10">
        <v>0</v>
      </c>
      <c r="P15905" s="10">
        <v>0</v>
      </c>
      <c r="Q15905" s="10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</row>
    <row r="15906" spans="1:23" x14ac:dyDescent="0.25">
      <c r="A15906">
        <v>2019</v>
      </c>
      <c r="B15906" s="6" t="s">
        <v>71</v>
      </c>
      <c r="C15906" s="10">
        <v>5</v>
      </c>
      <c r="D15906" s="10" t="s">
        <v>955</v>
      </c>
      <c r="E15906" s="10">
        <v>1</v>
      </c>
      <c r="F15906" s="10">
        <v>11.6</v>
      </c>
      <c r="G15906" s="10">
        <v>5</v>
      </c>
      <c r="H15906" s="10"/>
      <c r="I15906" s="10" t="s">
        <v>806</v>
      </c>
      <c r="J15906" s="10">
        <v>8</v>
      </c>
      <c r="K15906" s="10">
        <v>15</v>
      </c>
      <c r="L15906" s="10">
        <v>3</v>
      </c>
      <c r="M15906" s="10">
        <f t="shared" si="175"/>
        <v>360</v>
      </c>
      <c r="N15906" s="10">
        <v>0</v>
      </c>
      <c r="O15906" s="10">
        <v>0</v>
      </c>
      <c r="P15906" s="10">
        <v>0</v>
      </c>
      <c r="Q15906" s="10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</row>
    <row r="15907" spans="1:23" x14ac:dyDescent="0.25">
      <c r="A15907">
        <v>2019</v>
      </c>
      <c r="B15907" s="6" t="s">
        <v>71</v>
      </c>
      <c r="C15907" s="10">
        <v>6</v>
      </c>
      <c r="D15907" s="10" t="s">
        <v>955</v>
      </c>
      <c r="E15907" s="10">
        <v>1</v>
      </c>
      <c r="F15907" s="10">
        <v>11.6</v>
      </c>
      <c r="G15907" s="10">
        <v>12</v>
      </c>
      <c r="H15907" s="10"/>
      <c r="I15907" s="10" t="s">
        <v>803</v>
      </c>
      <c r="J15907" s="10">
        <v>17</v>
      </c>
      <c r="K15907" s="10">
        <v>10</v>
      </c>
      <c r="L15907" s="10">
        <v>1</v>
      </c>
      <c r="M15907" s="10">
        <f t="shared" si="175"/>
        <v>170</v>
      </c>
      <c r="N15907" s="10">
        <v>0</v>
      </c>
      <c r="O15907" s="10">
        <v>0</v>
      </c>
      <c r="P15907" s="10">
        <v>0</v>
      </c>
      <c r="Q15907" s="10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</row>
    <row r="15908" spans="1:23" x14ac:dyDescent="0.25">
      <c r="A15908">
        <v>2019</v>
      </c>
      <c r="B15908" s="6" t="s">
        <v>71</v>
      </c>
      <c r="C15908" s="10">
        <v>7</v>
      </c>
      <c r="D15908" s="10" t="s">
        <v>955</v>
      </c>
      <c r="E15908" s="10">
        <v>1</v>
      </c>
      <c r="F15908" s="10">
        <v>11.6</v>
      </c>
      <c r="G15908" s="10">
        <v>25</v>
      </c>
      <c r="H15908" s="10"/>
      <c r="I15908" s="10" t="s">
        <v>807</v>
      </c>
      <c r="J15908" s="10">
        <v>30</v>
      </c>
      <c r="K15908" s="10">
        <v>45</v>
      </c>
      <c r="L15908" s="10">
        <v>12</v>
      </c>
      <c r="M15908" s="10">
        <f t="shared" si="175"/>
        <v>16200</v>
      </c>
      <c r="N15908" s="10">
        <v>0</v>
      </c>
      <c r="O15908" s="10">
        <v>0</v>
      </c>
      <c r="P15908" s="10">
        <v>0</v>
      </c>
      <c r="Q15908" s="10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 spans="1:23" x14ac:dyDescent="0.25">
      <c r="A15909">
        <v>2019</v>
      </c>
      <c r="B15909" s="6" t="s">
        <v>71</v>
      </c>
      <c r="C15909" s="10">
        <v>8</v>
      </c>
      <c r="D15909" s="10" t="s">
        <v>955</v>
      </c>
      <c r="E15909" s="10">
        <v>1</v>
      </c>
      <c r="F15909" s="10">
        <v>11.6</v>
      </c>
      <c r="G15909" s="10">
        <v>23</v>
      </c>
      <c r="H15909" s="10"/>
      <c r="I15909" s="10" t="s">
        <v>846</v>
      </c>
      <c r="J15909" s="10">
        <v>40</v>
      </c>
      <c r="K15909" s="10">
        <v>25</v>
      </c>
      <c r="L15909" s="10">
        <v>9</v>
      </c>
      <c r="M15909" s="10">
        <f t="shared" si="175"/>
        <v>9000</v>
      </c>
      <c r="N15909" s="10">
        <v>0</v>
      </c>
      <c r="O15909" s="10">
        <v>0</v>
      </c>
      <c r="P15909" s="10">
        <v>0</v>
      </c>
      <c r="Q15909" s="10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</row>
    <row r="15910" spans="1:23" x14ac:dyDescent="0.25">
      <c r="A15910">
        <v>2019</v>
      </c>
      <c r="B15910" s="6" t="s">
        <v>71</v>
      </c>
      <c r="C15910" s="10">
        <v>9</v>
      </c>
      <c r="D15910" s="10" t="s">
        <v>955</v>
      </c>
      <c r="E15910" s="10">
        <v>1</v>
      </c>
      <c r="F15910" s="10">
        <v>11.6</v>
      </c>
      <c r="G15910" s="10">
        <v>15</v>
      </c>
      <c r="H15910" s="10"/>
      <c r="I15910" s="10" t="s">
        <v>846</v>
      </c>
      <c r="J15910" s="10">
        <v>30</v>
      </c>
      <c r="K15910" s="10">
        <v>35</v>
      </c>
      <c r="L15910" s="10">
        <v>7</v>
      </c>
      <c r="M15910" s="10">
        <f t="shared" si="175"/>
        <v>7350</v>
      </c>
      <c r="N15910" s="10">
        <v>0</v>
      </c>
      <c r="O15910" s="10">
        <v>0</v>
      </c>
      <c r="P15910" s="10">
        <v>0</v>
      </c>
      <c r="Q15910" s="10">
        <v>0</v>
      </c>
      <c r="R15910">
        <v>0</v>
      </c>
      <c r="S15910" s="10">
        <v>5</v>
      </c>
      <c r="T15910" s="10">
        <v>0</v>
      </c>
      <c r="U15910" s="10">
        <v>0</v>
      </c>
      <c r="V15910" s="10">
        <v>0</v>
      </c>
      <c r="W15910" s="10">
        <v>0</v>
      </c>
    </row>
    <row r="15911" spans="1:23" x14ac:dyDescent="0.25">
      <c r="A15911">
        <v>2019</v>
      </c>
      <c r="B15911" s="6" t="s">
        <v>71</v>
      </c>
      <c r="C15911" s="10">
        <v>10</v>
      </c>
      <c r="D15911" s="10" t="s">
        <v>955</v>
      </c>
      <c r="E15911" s="10">
        <v>1</v>
      </c>
      <c r="F15911" s="10">
        <v>11.6</v>
      </c>
      <c r="G15911" s="10">
        <v>12</v>
      </c>
      <c r="H15911" s="10"/>
      <c r="I15911" s="10" t="s">
        <v>803</v>
      </c>
      <c r="J15911" s="10">
        <v>20</v>
      </c>
      <c r="K15911" s="10">
        <v>18</v>
      </c>
      <c r="L15911" s="10">
        <v>2</v>
      </c>
      <c r="M15911" s="10">
        <f t="shared" si="175"/>
        <v>720</v>
      </c>
      <c r="N15911" s="10">
        <v>5</v>
      </c>
      <c r="O15911" s="10">
        <v>0</v>
      </c>
      <c r="P15911" s="10">
        <v>0</v>
      </c>
      <c r="Q15911" s="10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</row>
    <row r="15912" spans="1:23" x14ac:dyDescent="0.25">
      <c r="A15912">
        <v>2019</v>
      </c>
      <c r="B15912" s="6" t="s">
        <v>71</v>
      </c>
      <c r="C15912" s="10">
        <v>11</v>
      </c>
      <c r="D15912" s="10" t="s">
        <v>955</v>
      </c>
      <c r="E15912" s="10">
        <v>1</v>
      </c>
      <c r="F15912" s="10">
        <v>11.6</v>
      </c>
      <c r="G15912" s="10">
        <v>15</v>
      </c>
      <c r="H15912" s="10"/>
      <c r="I15912" s="10" t="s">
        <v>799</v>
      </c>
      <c r="J15912" s="10">
        <v>25</v>
      </c>
      <c r="K15912" s="10">
        <v>22</v>
      </c>
      <c r="L15912" s="10">
        <v>12</v>
      </c>
      <c r="M15912" s="10">
        <f t="shared" si="175"/>
        <v>6600</v>
      </c>
      <c r="N15912" s="10">
        <v>20</v>
      </c>
      <c r="O15912" s="10">
        <v>0</v>
      </c>
      <c r="P15912" s="10">
        <v>0</v>
      </c>
      <c r="Q15912" s="10">
        <v>0</v>
      </c>
      <c r="R15912">
        <v>0</v>
      </c>
      <c r="S15912" s="10">
        <v>0</v>
      </c>
      <c r="T15912" s="10">
        <v>10</v>
      </c>
      <c r="U15912" s="10">
        <v>0</v>
      </c>
      <c r="V15912" s="10">
        <v>0</v>
      </c>
      <c r="W15912" s="10">
        <v>0</v>
      </c>
    </row>
    <row r="15913" spans="1:23" x14ac:dyDescent="0.25">
      <c r="A15913">
        <v>2019</v>
      </c>
      <c r="B15913" s="6" t="s">
        <v>71</v>
      </c>
      <c r="C15913" s="10">
        <v>12</v>
      </c>
      <c r="D15913" s="10" t="s">
        <v>955</v>
      </c>
      <c r="E15913" s="10">
        <v>1</v>
      </c>
      <c r="F15913" s="10">
        <v>11.6</v>
      </c>
      <c r="G15913" s="10">
        <v>8</v>
      </c>
      <c r="H15913" s="10"/>
      <c r="I15913" s="10" t="s">
        <v>799</v>
      </c>
      <c r="J15913" s="10">
        <v>10</v>
      </c>
      <c r="K15913" s="10">
        <v>9</v>
      </c>
      <c r="L15913" s="10">
        <v>9</v>
      </c>
      <c r="M15913" s="10">
        <f t="shared" si="175"/>
        <v>810</v>
      </c>
      <c r="N15913" s="10">
        <v>0</v>
      </c>
      <c r="O15913" s="10">
        <v>0</v>
      </c>
      <c r="P15913" s="10">
        <v>0</v>
      </c>
      <c r="Q15913" s="10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</row>
    <row r="15914" spans="1:23" x14ac:dyDescent="0.25">
      <c r="A15914">
        <v>2019</v>
      </c>
      <c r="B15914" s="6" t="s">
        <v>71</v>
      </c>
      <c r="C15914" s="10">
        <v>13</v>
      </c>
      <c r="D15914" s="10" t="s">
        <v>955</v>
      </c>
      <c r="E15914" s="10">
        <v>1</v>
      </c>
      <c r="F15914" s="10">
        <v>11.6</v>
      </c>
      <c r="G15914" s="10">
        <v>14</v>
      </c>
      <c r="H15914" s="10"/>
      <c r="I15914" s="10" t="s">
        <v>826</v>
      </c>
      <c r="J15914" s="10">
        <v>33</v>
      </c>
      <c r="K15914" s="10">
        <v>26</v>
      </c>
      <c r="L15914" s="10">
        <v>14</v>
      </c>
      <c r="M15914" s="10">
        <f t="shared" si="175"/>
        <v>12012</v>
      </c>
      <c r="N15914" s="10">
        <v>0</v>
      </c>
      <c r="O15914" s="10">
        <v>0</v>
      </c>
      <c r="P15914" s="10">
        <v>0</v>
      </c>
      <c r="Q15914" s="10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</row>
    <row r="15915" spans="1:23" x14ac:dyDescent="0.25">
      <c r="A15915">
        <v>2019</v>
      </c>
      <c r="B15915" s="6" t="s">
        <v>71</v>
      </c>
      <c r="C15915" s="10">
        <v>1</v>
      </c>
      <c r="D15915" s="10" t="s">
        <v>955</v>
      </c>
      <c r="E15915" s="10">
        <v>2</v>
      </c>
      <c r="F15915" s="10">
        <v>11.6</v>
      </c>
      <c r="G15915" s="10">
        <v>12</v>
      </c>
      <c r="H15915" s="10"/>
      <c r="I15915" s="10" t="s">
        <v>803</v>
      </c>
      <c r="J15915" s="10">
        <v>26</v>
      </c>
      <c r="K15915" s="10">
        <v>15</v>
      </c>
      <c r="L15915" s="10">
        <v>7</v>
      </c>
      <c r="M15915" s="10">
        <f t="shared" si="175"/>
        <v>2730</v>
      </c>
      <c r="N15915" s="10">
        <v>0</v>
      </c>
      <c r="O15915" s="10">
        <v>0</v>
      </c>
      <c r="P15915" s="10">
        <v>0</v>
      </c>
      <c r="Q15915" s="10">
        <v>0</v>
      </c>
      <c r="R15915">
        <v>0</v>
      </c>
      <c r="S15915">
        <v>0</v>
      </c>
      <c r="T15915">
        <v>0</v>
      </c>
      <c r="U15915">
        <v>0</v>
      </c>
      <c r="V15915" s="10">
        <v>0</v>
      </c>
      <c r="W15915" s="10" t="s">
        <v>1027</v>
      </c>
    </row>
    <row r="15916" spans="1:23" x14ac:dyDescent="0.25">
      <c r="A15916">
        <v>2019</v>
      </c>
      <c r="B15916" s="6" t="s">
        <v>71</v>
      </c>
      <c r="C15916" s="10">
        <v>2</v>
      </c>
      <c r="D15916" s="10" t="s">
        <v>955</v>
      </c>
      <c r="E15916" s="10">
        <v>2</v>
      </c>
      <c r="F15916" s="10">
        <v>11.6</v>
      </c>
      <c r="G15916" s="10">
        <v>5</v>
      </c>
      <c r="H15916" s="10"/>
      <c r="I15916" s="10" t="s">
        <v>799</v>
      </c>
      <c r="J15916" s="10">
        <v>7</v>
      </c>
      <c r="K15916" s="10">
        <v>12</v>
      </c>
      <c r="L15916" s="10">
        <v>2</v>
      </c>
      <c r="M15916" s="10">
        <f t="shared" si="175"/>
        <v>168</v>
      </c>
      <c r="N15916" s="10">
        <v>50</v>
      </c>
      <c r="O15916" s="10">
        <v>0</v>
      </c>
      <c r="P15916" s="10">
        <v>0</v>
      </c>
      <c r="Q15916" s="10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</row>
    <row r="15917" spans="1:23" x14ac:dyDescent="0.25">
      <c r="A15917">
        <v>2019</v>
      </c>
      <c r="B15917" s="6" t="s">
        <v>71</v>
      </c>
      <c r="C15917" s="10">
        <v>3</v>
      </c>
      <c r="D15917" s="10" t="s">
        <v>955</v>
      </c>
      <c r="E15917" s="10">
        <v>2</v>
      </c>
      <c r="F15917" s="10">
        <v>11.6</v>
      </c>
      <c r="G15917" s="10">
        <v>1</v>
      </c>
      <c r="H15917" s="10"/>
      <c r="I15917" s="10" t="s">
        <v>806</v>
      </c>
      <c r="J15917" s="10">
        <v>32</v>
      </c>
      <c r="K15917" s="10">
        <v>12</v>
      </c>
      <c r="L15917" s="10">
        <v>7</v>
      </c>
      <c r="M15917" s="10">
        <f t="shared" si="175"/>
        <v>2688</v>
      </c>
      <c r="N15917" s="10">
        <v>0</v>
      </c>
      <c r="O15917" s="10">
        <v>0</v>
      </c>
      <c r="P15917" s="10">
        <v>0</v>
      </c>
      <c r="Q15917" s="10" t="s">
        <v>156</v>
      </c>
      <c r="R15917">
        <v>0</v>
      </c>
      <c r="S15917" s="10">
        <v>0</v>
      </c>
      <c r="T15917" s="10">
        <v>5</v>
      </c>
      <c r="U15917" s="10">
        <v>0</v>
      </c>
      <c r="V15917" s="10" t="s">
        <v>1028</v>
      </c>
      <c r="W15917" s="10">
        <v>0</v>
      </c>
    </row>
    <row r="15918" spans="1:23" x14ac:dyDescent="0.25">
      <c r="A15918">
        <v>2019</v>
      </c>
      <c r="B15918" s="6" t="s">
        <v>71</v>
      </c>
      <c r="C15918" s="10">
        <v>4</v>
      </c>
      <c r="D15918" s="10" t="s">
        <v>955</v>
      </c>
      <c r="E15918" s="10">
        <v>2</v>
      </c>
      <c r="F15918" s="10">
        <v>11.6</v>
      </c>
      <c r="G15918" s="10">
        <v>7</v>
      </c>
      <c r="H15918" s="10"/>
      <c r="I15918" s="10" t="s">
        <v>799</v>
      </c>
      <c r="J15918" s="10">
        <v>11</v>
      </c>
      <c r="K15918" s="10">
        <v>5</v>
      </c>
      <c r="L15918" s="10">
        <v>9</v>
      </c>
      <c r="M15918" s="10">
        <f t="shared" si="175"/>
        <v>495</v>
      </c>
      <c r="N15918" s="10">
        <v>0</v>
      </c>
      <c r="O15918" s="10">
        <v>0</v>
      </c>
      <c r="P15918" s="10">
        <v>0</v>
      </c>
      <c r="Q15918" s="10">
        <v>0</v>
      </c>
      <c r="R15918">
        <v>0</v>
      </c>
      <c r="S15918" s="10">
        <v>50</v>
      </c>
      <c r="T15918" s="10">
        <v>0</v>
      </c>
      <c r="U15918" s="10">
        <v>0</v>
      </c>
      <c r="V15918" s="10">
        <v>0</v>
      </c>
      <c r="W15918" s="10">
        <v>0</v>
      </c>
    </row>
    <row r="15919" spans="1:23" x14ac:dyDescent="0.25">
      <c r="A15919">
        <v>2019</v>
      </c>
      <c r="B15919" s="6" t="s">
        <v>71</v>
      </c>
      <c r="C15919" s="10">
        <v>5</v>
      </c>
      <c r="D15919" s="10" t="s">
        <v>955</v>
      </c>
      <c r="E15919" s="10">
        <v>2</v>
      </c>
      <c r="F15919" s="10">
        <v>11.6</v>
      </c>
      <c r="G15919" s="10">
        <v>3</v>
      </c>
      <c r="H15919" s="10"/>
      <c r="I15919" s="10" t="s">
        <v>799</v>
      </c>
      <c r="J15919" s="10">
        <v>12</v>
      </c>
      <c r="K15919" s="10">
        <v>4</v>
      </c>
      <c r="L15919" s="10">
        <v>8</v>
      </c>
      <c r="M15919" s="10">
        <f t="shared" si="175"/>
        <v>384</v>
      </c>
      <c r="N15919" s="10">
        <v>0</v>
      </c>
      <c r="O15919" s="10">
        <v>0</v>
      </c>
      <c r="P15919" s="10">
        <v>0</v>
      </c>
      <c r="Q15919" s="10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</row>
    <row r="15920" spans="1:23" x14ac:dyDescent="0.25">
      <c r="A15920">
        <v>2019</v>
      </c>
      <c r="B15920" s="6" t="s">
        <v>71</v>
      </c>
      <c r="C15920" s="10">
        <v>6</v>
      </c>
      <c r="D15920" s="10" t="s">
        <v>955</v>
      </c>
      <c r="E15920" s="10">
        <v>2</v>
      </c>
      <c r="F15920" s="10">
        <v>11.6</v>
      </c>
      <c r="G15920" s="10">
        <v>15</v>
      </c>
      <c r="H15920" s="10"/>
      <c r="I15920" s="10" t="s">
        <v>799</v>
      </c>
      <c r="J15920" s="10">
        <v>22</v>
      </c>
      <c r="K15920" s="10">
        <v>25</v>
      </c>
      <c r="L15920" s="10">
        <v>18</v>
      </c>
      <c r="M15920" s="10">
        <f t="shared" si="175"/>
        <v>9900</v>
      </c>
      <c r="N15920" s="10">
        <v>0</v>
      </c>
      <c r="O15920" s="10">
        <v>0</v>
      </c>
      <c r="P15920" s="10">
        <v>10</v>
      </c>
      <c r="Q15920" s="1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</row>
    <row r="15921" spans="1:23" x14ac:dyDescent="0.25">
      <c r="A15921">
        <v>2019</v>
      </c>
      <c r="B15921" s="6" t="s">
        <v>71</v>
      </c>
      <c r="C15921" s="10">
        <v>7</v>
      </c>
      <c r="D15921" s="10" t="s">
        <v>955</v>
      </c>
      <c r="E15921" s="10">
        <v>2</v>
      </c>
      <c r="F15921" s="10">
        <v>11.6</v>
      </c>
      <c r="G15921" s="10">
        <v>10</v>
      </c>
      <c r="H15921" s="10"/>
      <c r="I15921" s="10" t="s">
        <v>799</v>
      </c>
      <c r="J15921" s="10">
        <v>20</v>
      </c>
      <c r="K15921" s="10">
        <v>25</v>
      </c>
      <c r="L15921" s="10">
        <v>3</v>
      </c>
      <c r="M15921" s="10">
        <f t="shared" si="175"/>
        <v>1500</v>
      </c>
      <c r="N15921" s="10">
        <v>10</v>
      </c>
      <c r="O15921" s="10">
        <v>0</v>
      </c>
      <c r="P15921" s="10">
        <v>20</v>
      </c>
      <c r="Q15921" s="10">
        <v>0</v>
      </c>
      <c r="R15921">
        <v>0</v>
      </c>
      <c r="S15921" s="10">
        <v>10</v>
      </c>
      <c r="T15921" s="10">
        <v>0</v>
      </c>
      <c r="U15921" s="10">
        <v>0</v>
      </c>
      <c r="V15921" s="10">
        <v>0</v>
      </c>
      <c r="W15921" s="10">
        <v>0</v>
      </c>
    </row>
    <row r="15922" spans="1:23" x14ac:dyDescent="0.25">
      <c r="A15922">
        <v>2019</v>
      </c>
      <c r="B15922" s="6" t="s">
        <v>71</v>
      </c>
      <c r="C15922" s="10">
        <v>8</v>
      </c>
      <c r="D15922" s="10" t="s">
        <v>955</v>
      </c>
      <c r="E15922" s="10">
        <v>2</v>
      </c>
      <c r="F15922" s="10">
        <v>11.6</v>
      </c>
      <c r="G15922" s="10">
        <v>4</v>
      </c>
      <c r="H15922" s="10"/>
      <c r="I15922" s="10" t="s">
        <v>799</v>
      </c>
      <c r="J15922" s="10">
        <v>10</v>
      </c>
      <c r="K15922" s="10">
        <v>12</v>
      </c>
      <c r="L15922" s="10">
        <v>7</v>
      </c>
      <c r="M15922" s="10">
        <f t="shared" si="175"/>
        <v>840</v>
      </c>
      <c r="N15922" s="10">
        <v>0</v>
      </c>
      <c r="O15922" s="10">
        <v>0</v>
      </c>
      <c r="P15922" s="10">
        <v>0</v>
      </c>
      <c r="Q15922" s="10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</row>
    <row r="15923" spans="1:23" x14ac:dyDescent="0.25">
      <c r="A15923">
        <v>2019</v>
      </c>
      <c r="B15923" s="6" t="s">
        <v>71</v>
      </c>
      <c r="C15923" s="10">
        <v>9</v>
      </c>
      <c r="D15923" s="10" t="s">
        <v>955</v>
      </c>
      <c r="E15923" s="10">
        <v>2</v>
      </c>
      <c r="F15923" s="10">
        <v>11.6</v>
      </c>
      <c r="G15923" s="10">
        <v>7</v>
      </c>
      <c r="H15923" s="10"/>
      <c r="I15923" s="10" t="s">
        <v>799</v>
      </c>
      <c r="J15923" s="10">
        <v>10</v>
      </c>
      <c r="K15923" s="10">
        <v>7</v>
      </c>
      <c r="L15923" s="10">
        <v>6</v>
      </c>
      <c r="M15923" s="10">
        <f t="shared" si="175"/>
        <v>420</v>
      </c>
      <c r="N15923" s="10">
        <v>0</v>
      </c>
      <c r="O15923" s="10">
        <v>0</v>
      </c>
      <c r="P15923" s="10">
        <v>0</v>
      </c>
      <c r="Q15923" s="10">
        <v>0</v>
      </c>
      <c r="R15923">
        <v>0</v>
      </c>
      <c r="S15923" s="10">
        <v>50</v>
      </c>
      <c r="T15923" s="10">
        <v>0</v>
      </c>
      <c r="U15923" s="10">
        <v>0</v>
      </c>
      <c r="V15923" s="10">
        <v>0</v>
      </c>
      <c r="W15923" s="10">
        <v>0</v>
      </c>
    </row>
    <row r="15924" spans="1:23" x14ac:dyDescent="0.25">
      <c r="A15924">
        <v>2019</v>
      </c>
      <c r="B15924" s="6" t="s">
        <v>71</v>
      </c>
      <c r="C15924" s="10">
        <v>10</v>
      </c>
      <c r="D15924" s="10" t="s">
        <v>955</v>
      </c>
      <c r="E15924" s="10">
        <v>2</v>
      </c>
      <c r="F15924" s="10">
        <v>11.6</v>
      </c>
      <c r="G15924" s="10">
        <v>12</v>
      </c>
      <c r="H15924" s="10"/>
      <c r="I15924" s="10" t="s">
        <v>799</v>
      </c>
      <c r="J15924" s="10">
        <v>35</v>
      </c>
      <c r="K15924" s="10">
        <v>20</v>
      </c>
      <c r="L15924" s="10">
        <v>11</v>
      </c>
      <c r="M15924" s="10">
        <f t="shared" si="175"/>
        <v>7700</v>
      </c>
      <c r="N15924" s="10">
        <v>0</v>
      </c>
      <c r="O15924" s="10">
        <v>0</v>
      </c>
      <c r="P15924" s="10">
        <v>40</v>
      </c>
      <c r="Q15924" s="10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</row>
    <row r="15925" spans="1:23" x14ac:dyDescent="0.25">
      <c r="A15925">
        <v>2019</v>
      </c>
      <c r="B15925" s="6" t="s">
        <v>71</v>
      </c>
      <c r="C15925">
        <v>1</v>
      </c>
      <c r="D15925" t="s">
        <v>974</v>
      </c>
      <c r="E15925">
        <v>3</v>
      </c>
      <c r="F15925">
        <v>13</v>
      </c>
      <c r="G15925">
        <v>8</v>
      </c>
      <c r="I15925" t="s">
        <v>815</v>
      </c>
      <c r="J15925">
        <v>8</v>
      </c>
      <c r="K15925">
        <v>12</v>
      </c>
      <c r="L15925">
        <v>10</v>
      </c>
      <c r="M15925" s="10">
        <f t="shared" si="175"/>
        <v>960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</row>
    <row r="15926" spans="1:23" x14ac:dyDescent="0.25">
      <c r="A15926">
        <v>2019</v>
      </c>
      <c r="B15926" s="6" t="s">
        <v>71</v>
      </c>
      <c r="C15926">
        <v>2</v>
      </c>
      <c r="D15926" t="s">
        <v>974</v>
      </c>
      <c r="E15926">
        <v>3</v>
      </c>
      <c r="F15926">
        <v>13</v>
      </c>
      <c r="G15926">
        <v>5</v>
      </c>
      <c r="I15926" t="s">
        <v>815</v>
      </c>
      <c r="J15926">
        <v>5</v>
      </c>
      <c r="K15926">
        <v>8</v>
      </c>
      <c r="L15926">
        <v>5</v>
      </c>
      <c r="M15926" s="10">
        <f t="shared" si="175"/>
        <v>200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</row>
    <row r="15927" spans="1:23" x14ac:dyDescent="0.25">
      <c r="A15927">
        <v>2019</v>
      </c>
      <c r="B15927" s="6" t="s">
        <v>71</v>
      </c>
      <c r="C15927">
        <v>3</v>
      </c>
      <c r="D15927" t="s">
        <v>974</v>
      </c>
      <c r="E15927" s="10">
        <v>3</v>
      </c>
      <c r="F15927">
        <v>13</v>
      </c>
      <c r="G15927">
        <v>4</v>
      </c>
      <c r="I15927" t="s">
        <v>980</v>
      </c>
      <c r="J15927">
        <v>4</v>
      </c>
      <c r="K15927">
        <v>15</v>
      </c>
      <c r="L15927">
        <v>8</v>
      </c>
      <c r="M15927" s="10">
        <f t="shared" si="175"/>
        <v>480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 spans="1:23" x14ac:dyDescent="0.25">
      <c r="A15928">
        <v>2019</v>
      </c>
      <c r="B15928" s="6" t="s">
        <v>71</v>
      </c>
      <c r="C15928">
        <v>4</v>
      </c>
      <c r="D15928" t="s">
        <v>974</v>
      </c>
      <c r="E15928">
        <v>3</v>
      </c>
      <c r="F15928">
        <v>13</v>
      </c>
      <c r="G15928">
        <v>30</v>
      </c>
      <c r="I15928" t="s">
        <v>807</v>
      </c>
      <c r="J15928">
        <v>30</v>
      </c>
      <c r="K15928">
        <v>20</v>
      </c>
      <c r="L15928">
        <v>30</v>
      </c>
      <c r="M15928" s="10">
        <f t="shared" si="175"/>
        <v>18000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</row>
    <row r="15929" spans="1:23" x14ac:dyDescent="0.25">
      <c r="A15929">
        <v>2019</v>
      </c>
      <c r="B15929" s="6" t="s">
        <v>71</v>
      </c>
      <c r="C15929">
        <v>5</v>
      </c>
      <c r="D15929" t="s">
        <v>974</v>
      </c>
      <c r="E15929">
        <v>3</v>
      </c>
      <c r="F15929">
        <v>13</v>
      </c>
      <c r="G15929">
        <v>10</v>
      </c>
      <c r="I15929" t="s">
        <v>980</v>
      </c>
      <c r="J15929">
        <v>10</v>
      </c>
      <c r="K15929">
        <v>20</v>
      </c>
      <c r="L15929">
        <v>30</v>
      </c>
      <c r="M15929" s="10">
        <f t="shared" si="175"/>
        <v>6000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</row>
    <row r="15930" spans="1:23" x14ac:dyDescent="0.25">
      <c r="A15930">
        <v>2019</v>
      </c>
      <c r="B15930" s="6" t="s">
        <v>71</v>
      </c>
      <c r="C15930">
        <v>6</v>
      </c>
      <c r="D15930" t="s">
        <v>974</v>
      </c>
      <c r="E15930">
        <v>3</v>
      </c>
      <c r="F15930">
        <v>13</v>
      </c>
      <c r="G15930">
        <v>40</v>
      </c>
      <c r="I15930" t="s">
        <v>807</v>
      </c>
      <c r="J15930">
        <v>40</v>
      </c>
      <c r="K15930">
        <v>30</v>
      </c>
      <c r="L15930">
        <v>40</v>
      </c>
      <c r="M15930" s="10">
        <f t="shared" si="175"/>
        <v>48000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</row>
    <row r="15931" spans="1:23" x14ac:dyDescent="0.25">
      <c r="A15931">
        <v>2019</v>
      </c>
      <c r="B15931" s="6" t="s">
        <v>71</v>
      </c>
      <c r="C15931">
        <v>7</v>
      </c>
      <c r="D15931" t="s">
        <v>974</v>
      </c>
      <c r="E15931">
        <v>3</v>
      </c>
      <c r="F15931">
        <v>13</v>
      </c>
      <c r="G15931">
        <v>10</v>
      </c>
      <c r="I15931" t="s">
        <v>806</v>
      </c>
      <c r="J15931">
        <v>10</v>
      </c>
      <c r="K15931">
        <v>2</v>
      </c>
      <c r="L15931">
        <v>8</v>
      </c>
      <c r="M15931" s="10">
        <f t="shared" si="175"/>
        <v>160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</row>
    <row r="15932" spans="1:23" x14ac:dyDescent="0.25">
      <c r="A15932">
        <v>2019</v>
      </c>
      <c r="B15932" s="6" t="s">
        <v>71</v>
      </c>
      <c r="C15932">
        <v>8</v>
      </c>
      <c r="D15932" t="s">
        <v>974</v>
      </c>
      <c r="E15932">
        <v>3</v>
      </c>
      <c r="F15932">
        <v>13</v>
      </c>
      <c r="G15932">
        <v>4</v>
      </c>
      <c r="I15932" t="s">
        <v>803</v>
      </c>
      <c r="J15932">
        <v>5</v>
      </c>
      <c r="K15932">
        <v>5</v>
      </c>
      <c r="L15932">
        <v>10</v>
      </c>
      <c r="M15932" s="10">
        <f t="shared" si="175"/>
        <v>250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</row>
    <row r="15933" spans="1:23" x14ac:dyDescent="0.25">
      <c r="A15933">
        <v>2019</v>
      </c>
      <c r="B15933" s="6" t="s">
        <v>71</v>
      </c>
      <c r="C15933">
        <v>9</v>
      </c>
      <c r="D15933" t="s">
        <v>974</v>
      </c>
      <c r="E15933">
        <v>3</v>
      </c>
      <c r="F15933">
        <v>13</v>
      </c>
      <c r="G15933">
        <v>20</v>
      </c>
      <c r="I15933" t="s">
        <v>1029</v>
      </c>
      <c r="J15933">
        <v>20</v>
      </c>
      <c r="K15933">
        <v>10</v>
      </c>
      <c r="L15933">
        <v>20</v>
      </c>
      <c r="M15933" s="10">
        <f t="shared" si="175"/>
        <v>4000</v>
      </c>
      <c r="N15933">
        <v>0</v>
      </c>
      <c r="O15933">
        <v>0</v>
      </c>
      <c r="P15933">
        <v>50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</row>
    <row r="15934" spans="1:23" x14ac:dyDescent="0.25">
      <c r="A15934">
        <v>2019</v>
      </c>
      <c r="B15934" s="6" t="s">
        <v>71</v>
      </c>
      <c r="C15934">
        <v>10</v>
      </c>
      <c r="D15934" t="s">
        <v>974</v>
      </c>
      <c r="E15934">
        <v>3</v>
      </c>
      <c r="F15934">
        <v>13</v>
      </c>
      <c r="G15934">
        <v>5</v>
      </c>
      <c r="I15934" t="s">
        <v>980</v>
      </c>
      <c r="J15934">
        <v>8</v>
      </c>
      <c r="K15934">
        <v>5</v>
      </c>
      <c r="L15934">
        <v>15</v>
      </c>
      <c r="M15934" s="10">
        <f t="shared" si="175"/>
        <v>600</v>
      </c>
      <c r="N15934">
        <v>0</v>
      </c>
      <c r="O15934">
        <v>0</v>
      </c>
      <c r="P15934">
        <v>30</v>
      </c>
      <c r="Q15934">
        <v>0</v>
      </c>
      <c r="R15934">
        <v>0</v>
      </c>
      <c r="S15934">
        <v>10</v>
      </c>
      <c r="T15934">
        <v>0</v>
      </c>
      <c r="U15934">
        <v>0</v>
      </c>
      <c r="V15934">
        <v>0</v>
      </c>
      <c r="W15934">
        <v>0</v>
      </c>
    </row>
    <row r="15935" spans="1:23" x14ac:dyDescent="0.25">
      <c r="A15935">
        <v>2019</v>
      </c>
      <c r="B15935" s="6" t="s">
        <v>71</v>
      </c>
      <c r="C15935">
        <v>11</v>
      </c>
      <c r="D15935" t="s">
        <v>974</v>
      </c>
      <c r="E15935">
        <v>3</v>
      </c>
      <c r="F15935">
        <v>13</v>
      </c>
      <c r="G15935">
        <v>15</v>
      </c>
      <c r="I15935" t="s">
        <v>828</v>
      </c>
      <c r="J15935">
        <v>15</v>
      </c>
      <c r="K15935">
        <v>10</v>
      </c>
      <c r="L15935">
        <v>10</v>
      </c>
      <c r="M15935" s="10">
        <f t="shared" si="175"/>
        <v>1500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10</v>
      </c>
      <c r="T15935">
        <v>0</v>
      </c>
      <c r="U15935">
        <v>0</v>
      </c>
      <c r="V15935">
        <v>0</v>
      </c>
      <c r="W15935">
        <v>0</v>
      </c>
    </row>
    <row r="15936" spans="1:23" x14ac:dyDescent="0.25">
      <c r="A15936">
        <v>2019</v>
      </c>
      <c r="B15936" s="6" t="s">
        <v>71</v>
      </c>
      <c r="C15936">
        <v>1</v>
      </c>
      <c r="D15936" t="s">
        <v>957</v>
      </c>
      <c r="E15936">
        <v>4</v>
      </c>
      <c r="F15936">
        <v>13</v>
      </c>
      <c r="G15936">
        <v>20</v>
      </c>
      <c r="I15936" t="s">
        <v>856</v>
      </c>
      <c r="J15936">
        <v>20</v>
      </c>
      <c r="K15936">
        <v>25</v>
      </c>
      <c r="L15936">
        <v>100</v>
      </c>
      <c r="M15936" s="10">
        <f t="shared" si="175"/>
        <v>50000</v>
      </c>
      <c r="N15936">
        <v>0</v>
      </c>
      <c r="O15936">
        <v>0</v>
      </c>
      <c r="P15936">
        <v>70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</row>
    <row r="15937" spans="1:23" x14ac:dyDescent="0.25">
      <c r="A15937">
        <v>2019</v>
      </c>
      <c r="B15937" s="6" t="s">
        <v>71</v>
      </c>
      <c r="C15937">
        <v>2</v>
      </c>
      <c r="D15937" t="s">
        <v>957</v>
      </c>
      <c r="E15937">
        <v>4</v>
      </c>
      <c r="F15937">
        <v>13</v>
      </c>
      <c r="G15937">
        <v>15</v>
      </c>
      <c r="I15937" t="s">
        <v>822</v>
      </c>
      <c r="J15937">
        <v>23</v>
      </c>
      <c r="K15937">
        <v>25</v>
      </c>
      <c r="L15937">
        <v>18</v>
      </c>
      <c r="M15937" s="10">
        <f t="shared" si="175"/>
        <v>10350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80</v>
      </c>
      <c r="T15937">
        <v>0</v>
      </c>
      <c r="U15937">
        <v>0</v>
      </c>
      <c r="V15937">
        <v>0</v>
      </c>
      <c r="W15937">
        <v>0</v>
      </c>
    </row>
    <row r="15938" spans="1:23" x14ac:dyDescent="0.25">
      <c r="A15938">
        <v>2019</v>
      </c>
      <c r="B15938" s="6" t="s">
        <v>71</v>
      </c>
      <c r="C15938">
        <v>3</v>
      </c>
      <c r="D15938" t="s">
        <v>957</v>
      </c>
      <c r="E15938">
        <v>4</v>
      </c>
      <c r="F15938">
        <v>13</v>
      </c>
      <c r="G15938">
        <v>10</v>
      </c>
      <c r="I15938" t="s">
        <v>814</v>
      </c>
      <c r="J15938">
        <v>15</v>
      </c>
      <c r="K15938">
        <v>20</v>
      </c>
      <c r="L15938">
        <v>10</v>
      </c>
      <c r="M15938" s="10">
        <f t="shared" si="175"/>
        <v>3000</v>
      </c>
      <c r="N15938">
        <v>0</v>
      </c>
      <c r="O15938">
        <v>0</v>
      </c>
      <c r="P15938">
        <v>30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</row>
    <row r="15939" spans="1:23" x14ac:dyDescent="0.25">
      <c r="A15939">
        <v>2019</v>
      </c>
      <c r="B15939" s="6" t="s">
        <v>71</v>
      </c>
      <c r="C15939">
        <v>4</v>
      </c>
      <c r="D15939" t="s">
        <v>957</v>
      </c>
      <c r="E15939">
        <v>4</v>
      </c>
      <c r="F15939">
        <v>13</v>
      </c>
      <c r="G15939">
        <v>40</v>
      </c>
      <c r="I15939" t="s">
        <v>799</v>
      </c>
      <c r="J15939">
        <v>55</v>
      </c>
      <c r="K15939">
        <v>35</v>
      </c>
      <c r="L15939">
        <v>70</v>
      </c>
      <c r="M15939" s="10">
        <f t="shared" si="175"/>
        <v>134750</v>
      </c>
      <c r="N15939">
        <v>0</v>
      </c>
      <c r="O15939">
        <v>0</v>
      </c>
      <c r="P15939">
        <v>30</v>
      </c>
      <c r="Q15939" t="s">
        <v>156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</row>
    <row r="15940" spans="1:23" x14ac:dyDescent="0.25">
      <c r="A15940">
        <v>2019</v>
      </c>
      <c r="B15940" s="6" t="s">
        <v>71</v>
      </c>
      <c r="C15940">
        <v>5</v>
      </c>
      <c r="D15940" t="s">
        <v>957</v>
      </c>
      <c r="E15940">
        <v>4</v>
      </c>
      <c r="F15940">
        <v>13</v>
      </c>
      <c r="G15940">
        <v>20</v>
      </c>
      <c r="I15940" t="s">
        <v>799</v>
      </c>
      <c r="J15940">
        <v>30</v>
      </c>
      <c r="K15940">
        <v>20</v>
      </c>
      <c r="L15940">
        <v>20</v>
      </c>
      <c r="M15940" s="10">
        <f t="shared" si="175"/>
        <v>12000</v>
      </c>
      <c r="N15940">
        <v>0</v>
      </c>
      <c r="O15940">
        <v>0</v>
      </c>
      <c r="P15940">
        <v>10</v>
      </c>
      <c r="Q15940" t="s">
        <v>156</v>
      </c>
      <c r="R15940">
        <v>0</v>
      </c>
      <c r="S15940">
        <v>100</v>
      </c>
      <c r="T15940">
        <v>0</v>
      </c>
      <c r="U15940">
        <v>0</v>
      </c>
      <c r="V15940">
        <v>0</v>
      </c>
      <c r="W15940">
        <v>0</v>
      </c>
    </row>
    <row r="15941" spans="1:23" x14ac:dyDescent="0.25">
      <c r="A15941">
        <v>2019</v>
      </c>
      <c r="B15941" s="6" t="s">
        <v>71</v>
      </c>
      <c r="C15941">
        <v>6</v>
      </c>
      <c r="D15941" t="s">
        <v>957</v>
      </c>
      <c r="E15941">
        <v>4</v>
      </c>
      <c r="F15941">
        <v>13</v>
      </c>
      <c r="G15941">
        <v>13</v>
      </c>
      <c r="I15941" t="s">
        <v>807</v>
      </c>
      <c r="J15941">
        <v>40</v>
      </c>
      <c r="K15941">
        <v>80</v>
      </c>
      <c r="L15941">
        <v>20</v>
      </c>
      <c r="M15941" s="10">
        <f t="shared" si="175"/>
        <v>64000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</row>
    <row r="15942" spans="1:23" x14ac:dyDescent="0.25">
      <c r="A15942">
        <v>2019</v>
      </c>
      <c r="B15942" s="6" t="s">
        <v>71</v>
      </c>
      <c r="C15942">
        <v>7</v>
      </c>
      <c r="D15942" t="s">
        <v>957</v>
      </c>
      <c r="E15942">
        <v>4</v>
      </c>
      <c r="F15942">
        <v>13</v>
      </c>
      <c r="G15942">
        <v>4</v>
      </c>
      <c r="I15942" t="s">
        <v>980</v>
      </c>
      <c r="J15942">
        <v>25</v>
      </c>
      <c r="K15942">
        <v>10</v>
      </c>
      <c r="L15942">
        <v>10</v>
      </c>
      <c r="M15942" s="10">
        <f t="shared" si="175"/>
        <v>2500</v>
      </c>
      <c r="N15942">
        <v>0</v>
      </c>
      <c r="O15942">
        <v>0</v>
      </c>
      <c r="P15942">
        <v>0</v>
      </c>
      <c r="Q15942" t="s">
        <v>156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</row>
    <row r="15943" spans="1:23" x14ac:dyDescent="0.25">
      <c r="A15943">
        <v>2019</v>
      </c>
      <c r="B15943" s="6" t="s">
        <v>71</v>
      </c>
      <c r="C15943">
        <v>1</v>
      </c>
      <c r="D15943" t="s">
        <v>957</v>
      </c>
      <c r="E15943">
        <v>5</v>
      </c>
      <c r="F15943">
        <v>13</v>
      </c>
      <c r="G15943">
        <v>10</v>
      </c>
      <c r="I15943" t="s">
        <v>799</v>
      </c>
      <c r="J15943">
        <v>10</v>
      </c>
      <c r="K15943">
        <v>25</v>
      </c>
      <c r="L15943">
        <v>10</v>
      </c>
      <c r="M15943" s="10">
        <f t="shared" si="175"/>
        <v>2500</v>
      </c>
      <c r="N15943">
        <v>0</v>
      </c>
      <c r="O15943">
        <v>5</v>
      </c>
      <c r="P15943">
        <v>10</v>
      </c>
      <c r="Q15943" t="s">
        <v>156</v>
      </c>
      <c r="R15943">
        <v>0</v>
      </c>
      <c r="S15943">
        <v>0</v>
      </c>
      <c r="T15943">
        <v>0</v>
      </c>
      <c r="U15943">
        <v>0</v>
      </c>
      <c r="V15943" t="s">
        <v>1030</v>
      </c>
      <c r="W15943">
        <v>0</v>
      </c>
    </row>
    <row r="15944" spans="1:23" x14ac:dyDescent="0.25">
      <c r="A15944">
        <v>2019</v>
      </c>
      <c r="B15944" s="6" t="s">
        <v>71</v>
      </c>
      <c r="C15944">
        <v>2</v>
      </c>
      <c r="D15944" t="s">
        <v>957</v>
      </c>
      <c r="E15944">
        <v>5</v>
      </c>
      <c r="F15944">
        <v>13</v>
      </c>
      <c r="G15944">
        <v>10</v>
      </c>
      <c r="I15944" t="s">
        <v>846</v>
      </c>
      <c r="J15944">
        <v>25</v>
      </c>
      <c r="K15944">
        <v>30</v>
      </c>
      <c r="L15944">
        <v>20</v>
      </c>
      <c r="M15944" s="10">
        <f t="shared" si="175"/>
        <v>15000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</row>
    <row r="15945" spans="1:23" x14ac:dyDescent="0.25">
      <c r="A15945">
        <v>2019</v>
      </c>
      <c r="B15945" s="6" t="s">
        <v>71</v>
      </c>
      <c r="C15945">
        <v>3</v>
      </c>
      <c r="D15945" t="s">
        <v>957</v>
      </c>
      <c r="E15945">
        <v>5</v>
      </c>
      <c r="F15945">
        <v>13</v>
      </c>
      <c r="G15945">
        <v>40</v>
      </c>
      <c r="I15945" t="s">
        <v>856</v>
      </c>
      <c r="J15945">
        <v>50</v>
      </c>
      <c r="K15945">
        <v>60</v>
      </c>
      <c r="L15945">
        <v>75</v>
      </c>
      <c r="M15945" s="10">
        <f t="shared" si="175"/>
        <v>225000</v>
      </c>
      <c r="N15945">
        <v>5</v>
      </c>
      <c r="O15945">
        <v>0</v>
      </c>
      <c r="P15945">
        <v>90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</row>
    <row r="15946" spans="1:23" x14ac:dyDescent="0.25">
      <c r="A15946">
        <v>2019</v>
      </c>
      <c r="B15946" s="6" t="s">
        <v>71</v>
      </c>
      <c r="C15946">
        <v>4</v>
      </c>
      <c r="D15946" t="s">
        <v>957</v>
      </c>
      <c r="E15946">
        <v>5</v>
      </c>
      <c r="F15946">
        <v>13</v>
      </c>
      <c r="G15946">
        <v>20</v>
      </c>
      <c r="I15946" t="s">
        <v>803</v>
      </c>
      <c r="J15946">
        <v>20</v>
      </c>
      <c r="K15946">
        <v>20</v>
      </c>
      <c r="L15946">
        <v>10</v>
      </c>
      <c r="M15946" s="10">
        <f t="shared" si="175"/>
        <v>4000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</row>
    <row r="15947" spans="1:23" x14ac:dyDescent="0.25">
      <c r="A15947">
        <v>2019</v>
      </c>
      <c r="B15947" s="6" t="s">
        <v>71</v>
      </c>
      <c r="C15947">
        <v>5</v>
      </c>
      <c r="D15947" t="s">
        <v>957</v>
      </c>
      <c r="E15947">
        <v>5</v>
      </c>
      <c r="F15947">
        <v>13</v>
      </c>
      <c r="G15947">
        <v>20</v>
      </c>
      <c r="I15947" t="s">
        <v>822</v>
      </c>
      <c r="J15947">
        <v>20</v>
      </c>
      <c r="K15947">
        <v>10</v>
      </c>
      <c r="L15947">
        <v>5</v>
      </c>
      <c r="M15947" s="10">
        <f t="shared" si="175"/>
        <v>1000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</row>
    <row r="15948" spans="1:23" x14ac:dyDescent="0.25">
      <c r="A15948">
        <v>2019</v>
      </c>
      <c r="B15948" s="6" t="s">
        <v>71</v>
      </c>
      <c r="C15948">
        <v>6</v>
      </c>
      <c r="D15948" t="s">
        <v>957</v>
      </c>
      <c r="E15948">
        <v>5</v>
      </c>
      <c r="F15948">
        <v>13</v>
      </c>
      <c r="G15948">
        <v>5</v>
      </c>
      <c r="I15948" t="s">
        <v>800</v>
      </c>
      <c r="J15948">
        <v>10</v>
      </c>
      <c r="K15948">
        <v>10</v>
      </c>
      <c r="L15948">
        <v>10</v>
      </c>
      <c r="M15948" s="10">
        <f t="shared" si="175"/>
        <v>1000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</row>
    <row r="15949" spans="1:23" x14ac:dyDescent="0.25">
      <c r="A15949">
        <v>2019</v>
      </c>
      <c r="B15949" s="6" t="s">
        <v>71</v>
      </c>
      <c r="C15949">
        <v>7</v>
      </c>
      <c r="D15949" t="s">
        <v>957</v>
      </c>
      <c r="E15949">
        <v>5</v>
      </c>
      <c r="F15949">
        <v>13</v>
      </c>
      <c r="G15949">
        <v>25</v>
      </c>
      <c r="I15949" t="s">
        <v>807</v>
      </c>
      <c r="J15949">
        <v>25</v>
      </c>
      <c r="K15949">
        <v>25</v>
      </c>
      <c r="L15949">
        <v>25</v>
      </c>
      <c r="M15949" s="10">
        <f t="shared" si="175"/>
        <v>15625</v>
      </c>
      <c r="N15949">
        <v>0</v>
      </c>
      <c r="O15949">
        <v>0</v>
      </c>
      <c r="P15949">
        <v>5</v>
      </c>
      <c r="Q15949">
        <v>0</v>
      </c>
      <c r="R15949">
        <v>0</v>
      </c>
      <c r="S15949">
        <v>100</v>
      </c>
      <c r="T15949">
        <v>0</v>
      </c>
      <c r="U15949">
        <v>0</v>
      </c>
      <c r="V15949">
        <v>0</v>
      </c>
      <c r="W15949">
        <v>0</v>
      </c>
    </row>
    <row r="15950" spans="1:23" x14ac:dyDescent="0.25">
      <c r="A15950">
        <v>2019</v>
      </c>
      <c r="B15950" s="6" t="s">
        <v>71</v>
      </c>
      <c r="C15950" s="10">
        <v>1</v>
      </c>
      <c r="D15950" s="10" t="s">
        <v>960</v>
      </c>
      <c r="E15950" s="10">
        <v>6</v>
      </c>
      <c r="F15950" s="10">
        <f xml:space="preserve"> (45*0.3048)</f>
        <v>13.716000000000001</v>
      </c>
      <c r="G15950" s="10">
        <v>15</v>
      </c>
      <c r="H15950" s="10">
        <v>0</v>
      </c>
      <c r="I15950" s="10" t="s">
        <v>815</v>
      </c>
      <c r="J15950" s="10">
        <v>12</v>
      </c>
      <c r="K15950" s="10">
        <v>10</v>
      </c>
      <c r="L15950" s="10">
        <v>16</v>
      </c>
      <c r="M15950" s="10">
        <f t="shared" si="175"/>
        <v>1920</v>
      </c>
      <c r="N15950" s="10">
        <v>0</v>
      </c>
      <c r="O15950" s="10">
        <v>0</v>
      </c>
      <c r="P15950" s="10">
        <v>0</v>
      </c>
      <c r="Q15950" s="10">
        <v>0</v>
      </c>
      <c r="R15950" s="10">
        <v>0</v>
      </c>
      <c r="S15950" s="10">
        <v>0</v>
      </c>
      <c r="T15950" s="10">
        <v>0</v>
      </c>
      <c r="U15950" s="10">
        <v>0</v>
      </c>
      <c r="V15950" s="10">
        <v>0</v>
      </c>
      <c r="W15950" s="10">
        <v>0</v>
      </c>
    </row>
    <row r="15951" spans="1:23" x14ac:dyDescent="0.25">
      <c r="A15951">
        <v>2019</v>
      </c>
      <c r="B15951" s="6" t="s">
        <v>71</v>
      </c>
      <c r="C15951" s="10">
        <v>2</v>
      </c>
      <c r="D15951" s="10" t="s">
        <v>960</v>
      </c>
      <c r="E15951" s="10">
        <v>6</v>
      </c>
      <c r="F15951" s="10">
        <f t="shared" ref="F15951:F15961" si="176" xml:space="preserve"> (45*0.3048)</f>
        <v>13.716000000000001</v>
      </c>
      <c r="G15951" s="10">
        <v>8</v>
      </c>
      <c r="H15951" s="10">
        <v>0</v>
      </c>
      <c r="I15951" s="10" t="s">
        <v>802</v>
      </c>
      <c r="J15951" s="10">
        <v>15</v>
      </c>
      <c r="K15951" s="10">
        <v>12</v>
      </c>
      <c r="L15951" s="10">
        <v>15</v>
      </c>
      <c r="M15951" s="10">
        <f t="shared" si="175"/>
        <v>2700</v>
      </c>
      <c r="N15951" s="10">
        <v>0</v>
      </c>
      <c r="O15951" s="10">
        <v>0</v>
      </c>
      <c r="P15951" s="10">
        <v>10</v>
      </c>
      <c r="Q15951" s="10">
        <v>0</v>
      </c>
      <c r="R15951" s="10">
        <v>0</v>
      </c>
      <c r="S15951" s="10">
        <v>0</v>
      </c>
      <c r="T15951" s="10">
        <v>0</v>
      </c>
      <c r="U15951" s="10">
        <v>0</v>
      </c>
      <c r="V15951" s="10">
        <v>0</v>
      </c>
      <c r="W15951" s="10" t="s">
        <v>968</v>
      </c>
    </row>
    <row r="15952" spans="1:23" x14ac:dyDescent="0.25">
      <c r="A15952">
        <v>2019</v>
      </c>
      <c r="B15952" s="6" t="s">
        <v>71</v>
      </c>
      <c r="C15952" s="10">
        <v>3</v>
      </c>
      <c r="D15952" s="10" t="s">
        <v>960</v>
      </c>
      <c r="E15952" s="10">
        <v>6</v>
      </c>
      <c r="F15952" s="10">
        <f t="shared" si="176"/>
        <v>13.716000000000001</v>
      </c>
      <c r="G15952" s="10">
        <v>18</v>
      </c>
      <c r="H15952" s="10">
        <v>0</v>
      </c>
      <c r="I15952" s="10" t="s">
        <v>799</v>
      </c>
      <c r="J15952" s="10">
        <v>37</v>
      </c>
      <c r="K15952" s="10">
        <v>25</v>
      </c>
      <c r="L15952" s="10">
        <v>6</v>
      </c>
      <c r="M15952" s="10">
        <f t="shared" si="175"/>
        <v>5550</v>
      </c>
      <c r="N15952" s="10">
        <v>0</v>
      </c>
      <c r="O15952" s="10">
        <v>0</v>
      </c>
      <c r="P15952" s="10">
        <v>5</v>
      </c>
      <c r="Q15952" s="10">
        <v>0</v>
      </c>
      <c r="R15952" s="10">
        <v>0</v>
      </c>
      <c r="S15952" s="10">
        <v>0</v>
      </c>
      <c r="T15952" s="10">
        <v>0</v>
      </c>
      <c r="U15952" s="10">
        <v>0</v>
      </c>
      <c r="V15952" s="10">
        <v>0</v>
      </c>
      <c r="W15952" s="10" t="s">
        <v>962</v>
      </c>
    </row>
    <row r="15953" spans="1:23" x14ac:dyDescent="0.25">
      <c r="A15953">
        <v>2019</v>
      </c>
      <c r="B15953" s="6" t="s">
        <v>71</v>
      </c>
      <c r="C15953" s="10">
        <v>4</v>
      </c>
      <c r="D15953" s="10" t="s">
        <v>960</v>
      </c>
      <c r="E15953" s="10">
        <v>6</v>
      </c>
      <c r="F15953" s="10">
        <f t="shared" si="176"/>
        <v>13.716000000000001</v>
      </c>
      <c r="G15953" s="10">
        <v>10</v>
      </c>
      <c r="H15953" s="10">
        <v>0</v>
      </c>
      <c r="I15953" s="10" t="s">
        <v>799</v>
      </c>
      <c r="J15953" s="10">
        <v>12</v>
      </c>
      <c r="K15953" s="10">
        <v>11</v>
      </c>
      <c r="L15953" s="10">
        <v>4</v>
      </c>
      <c r="M15953" s="10">
        <f t="shared" si="175"/>
        <v>528</v>
      </c>
      <c r="N15953" s="10">
        <v>0</v>
      </c>
      <c r="O15953" s="10">
        <v>0</v>
      </c>
      <c r="P15953" s="10">
        <v>0</v>
      </c>
      <c r="Q15953" s="10">
        <v>0</v>
      </c>
      <c r="R15953" s="10">
        <v>0</v>
      </c>
      <c r="S15953" s="10">
        <v>100</v>
      </c>
      <c r="T15953" s="10">
        <v>0</v>
      </c>
      <c r="U15953" s="10">
        <v>0</v>
      </c>
      <c r="V15953" s="10">
        <v>0</v>
      </c>
      <c r="W15953" s="10">
        <v>0</v>
      </c>
    </row>
    <row r="15954" spans="1:23" x14ac:dyDescent="0.25">
      <c r="A15954">
        <v>2019</v>
      </c>
      <c r="B15954" s="6" t="s">
        <v>71</v>
      </c>
      <c r="C15954" s="10">
        <v>5</v>
      </c>
      <c r="D15954" s="10" t="s">
        <v>960</v>
      </c>
      <c r="E15954" s="10">
        <v>6</v>
      </c>
      <c r="F15954" s="10">
        <f t="shared" si="176"/>
        <v>13.716000000000001</v>
      </c>
      <c r="G15954" s="10">
        <v>10</v>
      </c>
      <c r="H15954" s="10">
        <v>0</v>
      </c>
      <c r="I15954" s="10" t="s">
        <v>802</v>
      </c>
      <c r="J15954" s="10">
        <v>11</v>
      </c>
      <c r="K15954" s="10">
        <v>10</v>
      </c>
      <c r="L15954" s="10">
        <v>10</v>
      </c>
      <c r="M15954" s="10">
        <f t="shared" si="175"/>
        <v>1100</v>
      </c>
      <c r="N15954" s="10">
        <v>0</v>
      </c>
      <c r="O15954" s="10">
        <v>0</v>
      </c>
      <c r="P15954" s="10">
        <v>10</v>
      </c>
      <c r="Q15954" s="10">
        <v>0</v>
      </c>
      <c r="R15954" s="10">
        <v>0</v>
      </c>
      <c r="S15954" s="10">
        <v>0</v>
      </c>
      <c r="T15954" s="10">
        <v>0</v>
      </c>
      <c r="U15954" s="10">
        <v>0</v>
      </c>
      <c r="V15954" s="10">
        <v>0</v>
      </c>
      <c r="W15954" s="10" t="s">
        <v>968</v>
      </c>
    </row>
    <row r="15955" spans="1:23" x14ac:dyDescent="0.25">
      <c r="A15955">
        <v>2019</v>
      </c>
      <c r="B15955" s="6" t="s">
        <v>71</v>
      </c>
      <c r="C15955" s="10">
        <v>6</v>
      </c>
      <c r="D15955" s="10" t="s">
        <v>960</v>
      </c>
      <c r="E15955" s="10">
        <v>6</v>
      </c>
      <c r="F15955" s="10">
        <f t="shared" si="176"/>
        <v>13.716000000000001</v>
      </c>
      <c r="G15955" s="10">
        <v>10</v>
      </c>
      <c r="H15955" s="10">
        <v>0</v>
      </c>
      <c r="I15955" s="10" t="s">
        <v>803</v>
      </c>
      <c r="J15955" s="10">
        <v>12</v>
      </c>
      <c r="K15955" s="10">
        <v>10</v>
      </c>
      <c r="L15955" s="10">
        <v>4</v>
      </c>
      <c r="M15955" s="10">
        <f t="shared" si="175"/>
        <v>480</v>
      </c>
      <c r="N15955" s="10">
        <v>0</v>
      </c>
      <c r="O15955" s="10">
        <v>0</v>
      </c>
      <c r="P15955" s="10">
        <v>0</v>
      </c>
      <c r="Q15955" s="10">
        <v>0</v>
      </c>
      <c r="R15955" s="10">
        <v>0</v>
      </c>
      <c r="S15955" s="10">
        <v>0</v>
      </c>
      <c r="T15955" s="10">
        <v>0</v>
      </c>
      <c r="U15955" s="10">
        <v>0</v>
      </c>
      <c r="V15955" s="10">
        <v>0</v>
      </c>
      <c r="W15955" s="10">
        <v>0</v>
      </c>
    </row>
    <row r="15956" spans="1:23" x14ac:dyDescent="0.25">
      <c r="A15956">
        <v>2019</v>
      </c>
      <c r="B15956" s="6" t="s">
        <v>71</v>
      </c>
      <c r="C15956" s="10">
        <v>7</v>
      </c>
      <c r="D15956" s="10" t="s">
        <v>960</v>
      </c>
      <c r="E15956" s="10">
        <v>6</v>
      </c>
      <c r="F15956" s="10">
        <f t="shared" si="176"/>
        <v>13.716000000000001</v>
      </c>
      <c r="G15956" s="10">
        <v>15</v>
      </c>
      <c r="H15956" s="10">
        <v>0</v>
      </c>
      <c r="I15956" s="10" t="s">
        <v>846</v>
      </c>
      <c r="J15956" s="10">
        <v>28</v>
      </c>
      <c r="K15956" s="10">
        <v>25</v>
      </c>
      <c r="L15956" s="10">
        <v>20</v>
      </c>
      <c r="M15956" s="10">
        <f t="shared" ref="M15956:M16019" si="177">J15956*K15956*L15956</f>
        <v>14000</v>
      </c>
      <c r="N15956" s="10">
        <v>0</v>
      </c>
      <c r="O15956" s="10">
        <v>0</v>
      </c>
      <c r="P15956" s="10">
        <v>0</v>
      </c>
      <c r="Q15956" s="10">
        <v>0</v>
      </c>
      <c r="R15956" s="10">
        <v>0</v>
      </c>
      <c r="S15956" s="10">
        <v>0</v>
      </c>
      <c r="T15956" s="10">
        <v>0</v>
      </c>
      <c r="U15956" s="10">
        <v>0</v>
      </c>
      <c r="V15956" s="10" t="s">
        <v>1031</v>
      </c>
      <c r="W15956" s="10">
        <v>0</v>
      </c>
    </row>
    <row r="15957" spans="1:23" x14ac:dyDescent="0.25">
      <c r="A15957">
        <v>2019</v>
      </c>
      <c r="B15957" s="6" t="s">
        <v>71</v>
      </c>
      <c r="C15957" s="10">
        <v>8</v>
      </c>
      <c r="D15957" s="10" t="s">
        <v>960</v>
      </c>
      <c r="E15957" s="10">
        <v>6</v>
      </c>
      <c r="F15957" s="10">
        <f t="shared" si="176"/>
        <v>13.716000000000001</v>
      </c>
      <c r="G15957" s="10">
        <v>8</v>
      </c>
      <c r="H15957" s="10">
        <v>0</v>
      </c>
      <c r="I15957" s="10" t="s">
        <v>807</v>
      </c>
      <c r="J15957" s="10">
        <v>12</v>
      </c>
      <c r="K15957" s="10">
        <v>6</v>
      </c>
      <c r="L15957" s="10">
        <v>3</v>
      </c>
      <c r="M15957" s="10">
        <f t="shared" si="177"/>
        <v>216</v>
      </c>
      <c r="N15957" s="10">
        <v>0</v>
      </c>
      <c r="O15957" s="10">
        <v>0</v>
      </c>
      <c r="P15957" s="10">
        <v>40</v>
      </c>
      <c r="Q15957" s="10">
        <v>0</v>
      </c>
      <c r="R15957" s="10">
        <v>0</v>
      </c>
      <c r="S15957" s="10">
        <v>100</v>
      </c>
      <c r="T15957" s="10"/>
      <c r="U15957" s="10" t="s">
        <v>1032</v>
      </c>
      <c r="V15957" s="10" t="s">
        <v>1031</v>
      </c>
      <c r="W15957" s="10" t="s">
        <v>1004</v>
      </c>
    </row>
    <row r="15958" spans="1:23" x14ac:dyDescent="0.25">
      <c r="A15958">
        <v>2019</v>
      </c>
      <c r="B15958" s="6" t="s">
        <v>71</v>
      </c>
      <c r="C15958" s="10">
        <v>9</v>
      </c>
      <c r="D15958" s="10" t="s">
        <v>960</v>
      </c>
      <c r="E15958" s="10">
        <v>6</v>
      </c>
      <c r="F15958" s="10">
        <f t="shared" si="176"/>
        <v>13.716000000000001</v>
      </c>
      <c r="G15958" s="10">
        <v>15</v>
      </c>
      <c r="H15958" s="10">
        <v>0</v>
      </c>
      <c r="I15958" s="10" t="s">
        <v>802</v>
      </c>
      <c r="J15958" s="10">
        <v>30</v>
      </c>
      <c r="K15958" s="10">
        <v>20</v>
      </c>
      <c r="L15958" s="10">
        <v>10</v>
      </c>
      <c r="M15958" s="10">
        <f t="shared" si="177"/>
        <v>6000</v>
      </c>
      <c r="N15958" s="10">
        <v>0</v>
      </c>
      <c r="O15958" s="10">
        <v>0</v>
      </c>
      <c r="P15958" s="10">
        <v>20</v>
      </c>
      <c r="Q15958" s="10">
        <v>0</v>
      </c>
      <c r="R15958" s="10">
        <v>0</v>
      </c>
      <c r="S15958" s="10">
        <v>0</v>
      </c>
      <c r="T15958" s="10">
        <v>0</v>
      </c>
      <c r="U15958" s="10">
        <v>0</v>
      </c>
      <c r="V15958" s="10">
        <v>0</v>
      </c>
      <c r="W15958" s="10" t="s">
        <v>969</v>
      </c>
    </row>
    <row r="15959" spans="1:23" x14ac:dyDescent="0.25">
      <c r="A15959">
        <v>2019</v>
      </c>
      <c r="B15959" s="6" t="s">
        <v>71</v>
      </c>
      <c r="C15959" s="10">
        <v>10</v>
      </c>
      <c r="D15959" s="10" t="s">
        <v>960</v>
      </c>
      <c r="E15959" s="10">
        <v>6</v>
      </c>
      <c r="F15959" s="10">
        <f t="shared" si="176"/>
        <v>13.716000000000001</v>
      </c>
      <c r="G15959" s="10">
        <v>6</v>
      </c>
      <c r="H15959" s="10">
        <v>0</v>
      </c>
      <c r="I15959" s="10" t="s">
        <v>799</v>
      </c>
      <c r="J15959" s="10">
        <v>28</v>
      </c>
      <c r="K15959" s="10">
        <v>21</v>
      </c>
      <c r="L15959" s="10">
        <v>20</v>
      </c>
      <c r="M15959" s="10">
        <f t="shared" si="177"/>
        <v>11760</v>
      </c>
      <c r="N15959" s="10">
        <v>0</v>
      </c>
      <c r="O15959" s="10">
        <v>1</v>
      </c>
      <c r="P15959" s="10">
        <v>10</v>
      </c>
      <c r="Q15959" s="10" t="s">
        <v>156</v>
      </c>
      <c r="R15959" s="10">
        <v>0</v>
      </c>
      <c r="S15959" s="10">
        <v>0</v>
      </c>
      <c r="T15959" s="10">
        <v>0</v>
      </c>
      <c r="U15959" s="10">
        <v>0</v>
      </c>
      <c r="V15959" s="10">
        <v>0</v>
      </c>
      <c r="W15959" s="10" t="s">
        <v>968</v>
      </c>
    </row>
    <row r="15960" spans="1:23" x14ac:dyDescent="0.25">
      <c r="A15960">
        <v>2019</v>
      </c>
      <c r="B15960" s="6" t="s">
        <v>71</v>
      </c>
      <c r="C15960" s="10">
        <v>11</v>
      </c>
      <c r="D15960" s="10" t="s">
        <v>960</v>
      </c>
      <c r="E15960" s="10">
        <v>6</v>
      </c>
      <c r="F15960" s="10">
        <f t="shared" si="176"/>
        <v>13.716000000000001</v>
      </c>
      <c r="G15960" s="10">
        <v>10</v>
      </c>
      <c r="H15960" s="10">
        <v>0</v>
      </c>
      <c r="I15960" s="10" t="s">
        <v>802</v>
      </c>
      <c r="J15960" s="10">
        <v>13</v>
      </c>
      <c r="K15960" s="10">
        <v>6</v>
      </c>
      <c r="L15960" s="10">
        <v>6</v>
      </c>
      <c r="M15960" s="10">
        <f t="shared" si="177"/>
        <v>468</v>
      </c>
      <c r="N15960" s="10">
        <v>0</v>
      </c>
      <c r="O15960" s="10">
        <v>0</v>
      </c>
      <c r="P15960" s="10">
        <v>0</v>
      </c>
      <c r="Q15960" s="10">
        <v>0</v>
      </c>
      <c r="R15960" s="10">
        <v>0</v>
      </c>
      <c r="S15960" s="10">
        <v>0</v>
      </c>
      <c r="T15960" s="10">
        <v>0</v>
      </c>
      <c r="U15960" s="10">
        <v>0</v>
      </c>
      <c r="V15960" s="10">
        <v>0</v>
      </c>
      <c r="W15960" s="10">
        <v>0</v>
      </c>
    </row>
    <row r="15961" spans="1:23" x14ac:dyDescent="0.25">
      <c r="A15961">
        <v>2019</v>
      </c>
      <c r="B15961" s="6" t="s">
        <v>71</v>
      </c>
      <c r="C15961" s="10">
        <v>12</v>
      </c>
      <c r="D15961" s="10" t="s">
        <v>960</v>
      </c>
      <c r="E15961" s="10">
        <v>6</v>
      </c>
      <c r="F15961" s="10">
        <f t="shared" si="176"/>
        <v>13.716000000000001</v>
      </c>
      <c r="G15961" s="10">
        <v>13</v>
      </c>
      <c r="H15961" s="10">
        <v>0</v>
      </c>
      <c r="I15961" s="10" t="s">
        <v>799</v>
      </c>
      <c r="J15961" s="10">
        <v>54</v>
      </c>
      <c r="K15961" s="10">
        <v>46</v>
      </c>
      <c r="L15961" s="10">
        <v>12</v>
      </c>
      <c r="M15961" s="10">
        <f t="shared" si="177"/>
        <v>29808</v>
      </c>
      <c r="N15961" s="10">
        <v>0</v>
      </c>
      <c r="O15961" s="10">
        <v>0</v>
      </c>
      <c r="P15961" s="10">
        <v>5</v>
      </c>
      <c r="Q15961" s="10">
        <v>0</v>
      </c>
      <c r="R15961" s="10">
        <v>0</v>
      </c>
      <c r="S15961" s="10">
        <v>0</v>
      </c>
      <c r="T15961" s="10">
        <v>0</v>
      </c>
      <c r="U15961" s="10">
        <v>0</v>
      </c>
      <c r="V15961" s="10">
        <v>0</v>
      </c>
      <c r="W15961" s="10" t="s">
        <v>962</v>
      </c>
    </row>
    <row r="15962" spans="1:23" x14ac:dyDescent="0.25">
      <c r="A15962">
        <v>2019</v>
      </c>
      <c r="B15962" s="6" t="s">
        <v>71</v>
      </c>
      <c r="C15962" s="10">
        <v>1</v>
      </c>
      <c r="D15962" s="10" t="s">
        <v>960</v>
      </c>
      <c r="E15962" s="10">
        <v>7</v>
      </c>
      <c r="F15962" s="10">
        <f xml:space="preserve"> (42*0.3048)</f>
        <v>12.801600000000001</v>
      </c>
      <c r="G15962" s="10">
        <v>5</v>
      </c>
      <c r="H15962" s="10">
        <v>0</v>
      </c>
      <c r="I15962" s="10" t="s">
        <v>799</v>
      </c>
      <c r="J15962" s="10">
        <v>22</v>
      </c>
      <c r="K15962" s="10">
        <v>10</v>
      </c>
      <c r="L15962" s="10">
        <v>4</v>
      </c>
      <c r="M15962" s="10">
        <f t="shared" si="177"/>
        <v>880</v>
      </c>
      <c r="N15962" s="10">
        <v>0</v>
      </c>
      <c r="O15962" s="10">
        <v>0</v>
      </c>
      <c r="P15962" s="10">
        <v>75</v>
      </c>
      <c r="Q15962" s="10">
        <v>0</v>
      </c>
      <c r="R15962" s="10">
        <v>0</v>
      </c>
      <c r="S15962" s="10">
        <v>0</v>
      </c>
      <c r="T15962" s="10">
        <v>1</v>
      </c>
      <c r="U15962" s="10"/>
      <c r="V15962" s="10">
        <v>0</v>
      </c>
      <c r="W15962" s="10" t="s">
        <v>1033</v>
      </c>
    </row>
    <row r="15963" spans="1:23" x14ac:dyDescent="0.25">
      <c r="A15963">
        <v>2019</v>
      </c>
      <c r="B15963" s="6" t="s">
        <v>71</v>
      </c>
      <c r="C15963" s="10">
        <v>2</v>
      </c>
      <c r="D15963" s="10" t="s">
        <v>960</v>
      </c>
      <c r="E15963" s="10">
        <v>7</v>
      </c>
      <c r="F15963" s="10">
        <f t="shared" ref="F15963:F15971" si="178" xml:space="preserve"> (42*0.3048)</f>
        <v>12.801600000000001</v>
      </c>
      <c r="G15963" s="10">
        <v>11</v>
      </c>
      <c r="H15963" s="10">
        <v>0</v>
      </c>
      <c r="I15963" s="10" t="s">
        <v>799</v>
      </c>
      <c r="J15963" s="10">
        <v>30</v>
      </c>
      <c r="K15963" s="10">
        <v>28</v>
      </c>
      <c r="L15963" s="10">
        <v>16</v>
      </c>
      <c r="M15963" s="10">
        <f t="shared" si="177"/>
        <v>13440</v>
      </c>
      <c r="N15963" s="10">
        <v>0</v>
      </c>
      <c r="O15963" s="10">
        <v>1</v>
      </c>
      <c r="P15963" s="10">
        <v>10</v>
      </c>
      <c r="Q15963" s="10" t="s">
        <v>156</v>
      </c>
      <c r="R15963" s="10">
        <v>0</v>
      </c>
      <c r="S15963" s="10">
        <v>0</v>
      </c>
      <c r="T15963" s="10">
        <v>0</v>
      </c>
      <c r="U15963" s="10">
        <v>0</v>
      </c>
      <c r="V15963" s="10" t="s">
        <v>1031</v>
      </c>
      <c r="W15963" s="10" t="s">
        <v>1034</v>
      </c>
    </row>
    <row r="15964" spans="1:23" x14ac:dyDescent="0.25">
      <c r="A15964">
        <v>2019</v>
      </c>
      <c r="B15964" s="6" t="s">
        <v>71</v>
      </c>
      <c r="C15964" s="10">
        <v>3</v>
      </c>
      <c r="D15964" s="10" t="s">
        <v>960</v>
      </c>
      <c r="E15964" s="10">
        <v>7</v>
      </c>
      <c r="F15964" s="10">
        <f t="shared" si="178"/>
        <v>12.801600000000001</v>
      </c>
      <c r="G15964" s="10">
        <v>16</v>
      </c>
      <c r="H15964" s="10">
        <v>0</v>
      </c>
      <c r="I15964" s="10" t="s">
        <v>807</v>
      </c>
      <c r="J15964" s="10">
        <v>76</v>
      </c>
      <c r="K15964" s="10">
        <v>71</v>
      </c>
      <c r="L15964" s="10">
        <v>59</v>
      </c>
      <c r="M15964" s="10">
        <f t="shared" si="177"/>
        <v>318364</v>
      </c>
      <c r="N15964" s="10">
        <v>0</v>
      </c>
      <c r="O15964" s="10">
        <v>0</v>
      </c>
      <c r="P15964" s="10">
        <v>75</v>
      </c>
      <c r="Q15964" s="10">
        <v>0</v>
      </c>
      <c r="R15964" s="10">
        <v>0</v>
      </c>
      <c r="S15964" s="10">
        <v>100</v>
      </c>
      <c r="T15964" s="10">
        <v>0</v>
      </c>
      <c r="U15964" s="10">
        <v>0</v>
      </c>
      <c r="V15964" s="10">
        <v>0</v>
      </c>
      <c r="W15964" s="10" t="s">
        <v>1035</v>
      </c>
    </row>
    <row r="15965" spans="1:23" x14ac:dyDescent="0.25">
      <c r="A15965">
        <v>2019</v>
      </c>
      <c r="B15965" s="6" t="s">
        <v>71</v>
      </c>
      <c r="C15965" s="10">
        <v>4</v>
      </c>
      <c r="D15965" s="10" t="s">
        <v>960</v>
      </c>
      <c r="E15965" s="10">
        <v>7</v>
      </c>
      <c r="F15965" s="10">
        <f t="shared" si="178"/>
        <v>12.801600000000001</v>
      </c>
      <c r="G15965" s="10">
        <v>9</v>
      </c>
      <c r="H15965" s="10">
        <v>0</v>
      </c>
      <c r="I15965" s="10" t="s">
        <v>979</v>
      </c>
      <c r="J15965" s="10">
        <v>12</v>
      </c>
      <c r="K15965" s="10">
        <v>5</v>
      </c>
      <c r="L15965" s="10">
        <v>6</v>
      </c>
      <c r="M15965" s="10">
        <f t="shared" si="177"/>
        <v>360</v>
      </c>
      <c r="N15965" s="10">
        <v>0</v>
      </c>
      <c r="O15965" s="10">
        <v>0</v>
      </c>
      <c r="P15965" s="10">
        <v>0</v>
      </c>
      <c r="Q15965" s="10">
        <v>0</v>
      </c>
      <c r="R15965" s="10">
        <v>0</v>
      </c>
      <c r="S15965" s="10">
        <v>0</v>
      </c>
      <c r="T15965" s="10">
        <v>0</v>
      </c>
      <c r="U15965" s="10">
        <v>0</v>
      </c>
      <c r="V15965" s="10">
        <v>0</v>
      </c>
      <c r="W15965" s="10">
        <v>0</v>
      </c>
    </row>
    <row r="15966" spans="1:23" x14ac:dyDescent="0.25">
      <c r="A15966">
        <v>2019</v>
      </c>
      <c r="B15966" s="6" t="s">
        <v>71</v>
      </c>
      <c r="C15966" s="10">
        <v>5</v>
      </c>
      <c r="D15966" s="10" t="s">
        <v>960</v>
      </c>
      <c r="E15966" s="10">
        <v>7</v>
      </c>
      <c r="F15966" s="10">
        <f t="shared" si="178"/>
        <v>12.801600000000001</v>
      </c>
      <c r="G15966" s="10">
        <v>20</v>
      </c>
      <c r="H15966" s="10">
        <v>0</v>
      </c>
      <c r="I15966" s="10" t="s">
        <v>846</v>
      </c>
      <c r="J15966" s="10">
        <v>180</v>
      </c>
      <c r="K15966" s="10">
        <v>150</v>
      </c>
      <c r="L15966" s="10">
        <v>55</v>
      </c>
      <c r="M15966" s="10">
        <f t="shared" si="177"/>
        <v>1485000</v>
      </c>
      <c r="N15966" s="10">
        <v>5</v>
      </c>
      <c r="O15966" s="10">
        <v>0</v>
      </c>
      <c r="P15966" s="10">
        <v>60</v>
      </c>
      <c r="Q15966" s="10">
        <v>0</v>
      </c>
      <c r="R15966" s="10">
        <v>0</v>
      </c>
      <c r="S15966" s="10">
        <v>0</v>
      </c>
      <c r="T15966" s="10">
        <v>0</v>
      </c>
      <c r="U15966" s="10">
        <v>0</v>
      </c>
      <c r="V15966" s="10">
        <v>0</v>
      </c>
      <c r="W15966" s="10" t="s">
        <v>1036</v>
      </c>
    </row>
    <row r="15967" spans="1:23" x14ac:dyDescent="0.25">
      <c r="A15967">
        <v>2019</v>
      </c>
      <c r="B15967" s="6" t="s">
        <v>71</v>
      </c>
      <c r="C15967" s="10">
        <v>6</v>
      </c>
      <c r="D15967" s="10" t="s">
        <v>960</v>
      </c>
      <c r="E15967" s="10">
        <v>7</v>
      </c>
      <c r="F15967" s="10">
        <f t="shared" si="178"/>
        <v>12.801600000000001</v>
      </c>
      <c r="G15967" s="10">
        <v>11</v>
      </c>
      <c r="H15967" s="10">
        <v>0</v>
      </c>
      <c r="I15967" s="10" t="s">
        <v>799</v>
      </c>
      <c r="J15967" s="10">
        <v>22</v>
      </c>
      <c r="K15967" s="10">
        <v>18</v>
      </c>
      <c r="L15967" s="10">
        <v>15</v>
      </c>
      <c r="M15967" s="10">
        <f t="shared" si="177"/>
        <v>5940</v>
      </c>
      <c r="N15967" s="10">
        <v>0</v>
      </c>
      <c r="O15967" s="10">
        <v>0</v>
      </c>
      <c r="P15967" s="10">
        <v>30</v>
      </c>
      <c r="Q15967" s="10">
        <v>0</v>
      </c>
      <c r="R15967" s="10">
        <v>0</v>
      </c>
      <c r="S15967" s="10">
        <v>0</v>
      </c>
      <c r="T15967" s="10">
        <v>0</v>
      </c>
      <c r="U15967" s="10">
        <v>0</v>
      </c>
      <c r="V15967" s="10">
        <v>0</v>
      </c>
      <c r="W15967" s="10" t="s">
        <v>1037</v>
      </c>
    </row>
    <row r="15968" spans="1:23" x14ac:dyDescent="0.25">
      <c r="A15968">
        <v>2019</v>
      </c>
      <c r="B15968" s="6" t="s">
        <v>71</v>
      </c>
      <c r="C15968" s="10">
        <v>7</v>
      </c>
      <c r="D15968" s="10" t="s">
        <v>960</v>
      </c>
      <c r="E15968" s="10">
        <v>7</v>
      </c>
      <c r="F15968" s="10">
        <f t="shared" si="178"/>
        <v>12.801600000000001</v>
      </c>
      <c r="G15968" s="10">
        <v>4</v>
      </c>
      <c r="H15968" s="10">
        <v>0</v>
      </c>
      <c r="I15968" s="10" t="s">
        <v>803</v>
      </c>
      <c r="J15968" s="10">
        <v>10</v>
      </c>
      <c r="K15968" s="10">
        <v>6</v>
      </c>
      <c r="L15968" s="10">
        <v>4</v>
      </c>
      <c r="M15968" s="10">
        <f t="shared" si="177"/>
        <v>240</v>
      </c>
      <c r="N15968" s="10">
        <v>0</v>
      </c>
      <c r="O15968" s="10">
        <v>0</v>
      </c>
      <c r="P15968" s="10">
        <v>0</v>
      </c>
      <c r="Q15968" s="10">
        <v>0</v>
      </c>
      <c r="R15968" s="10">
        <v>0</v>
      </c>
      <c r="S15968" s="10">
        <v>0</v>
      </c>
      <c r="T15968" s="10">
        <v>0</v>
      </c>
      <c r="U15968" s="10">
        <v>0</v>
      </c>
      <c r="V15968" s="10">
        <v>0</v>
      </c>
      <c r="W15968" s="10">
        <v>0</v>
      </c>
    </row>
    <row r="15969" spans="1:23" x14ac:dyDescent="0.25">
      <c r="A15969">
        <v>2019</v>
      </c>
      <c r="B15969" s="6" t="s">
        <v>71</v>
      </c>
      <c r="C15969" s="10">
        <v>8</v>
      </c>
      <c r="D15969" s="10" t="s">
        <v>960</v>
      </c>
      <c r="E15969" s="10">
        <v>7</v>
      </c>
      <c r="F15969" s="10">
        <f t="shared" si="178"/>
        <v>12.801600000000001</v>
      </c>
      <c r="G15969" s="10">
        <v>5</v>
      </c>
      <c r="H15969" s="10">
        <v>0</v>
      </c>
      <c r="I15969" s="10" t="s">
        <v>799</v>
      </c>
      <c r="J15969" s="10">
        <v>20</v>
      </c>
      <c r="K15969" s="10">
        <v>11</v>
      </c>
      <c r="L15969" s="10">
        <v>3</v>
      </c>
      <c r="M15969" s="10">
        <f t="shared" si="177"/>
        <v>660</v>
      </c>
      <c r="N15969" s="10">
        <v>0</v>
      </c>
      <c r="O15969" s="10">
        <v>0</v>
      </c>
      <c r="P15969" s="10">
        <v>10</v>
      </c>
      <c r="Q15969" s="10">
        <v>0</v>
      </c>
      <c r="R15969" s="10">
        <v>0</v>
      </c>
      <c r="S15969" s="10">
        <v>100</v>
      </c>
      <c r="T15969" s="10">
        <v>0</v>
      </c>
      <c r="U15969" s="10">
        <v>0</v>
      </c>
      <c r="V15969" s="10">
        <v>0</v>
      </c>
      <c r="W15969" s="10" t="s">
        <v>1038</v>
      </c>
    </row>
    <row r="15970" spans="1:23" x14ac:dyDescent="0.25">
      <c r="A15970">
        <v>2019</v>
      </c>
      <c r="B15970" s="6" t="s">
        <v>71</v>
      </c>
      <c r="C15970" s="10">
        <v>9</v>
      </c>
      <c r="D15970" s="10" t="s">
        <v>960</v>
      </c>
      <c r="E15970" s="10">
        <v>7</v>
      </c>
      <c r="F15970" s="10">
        <f t="shared" si="178"/>
        <v>12.801600000000001</v>
      </c>
      <c r="G15970" s="10">
        <v>19</v>
      </c>
      <c r="H15970" s="10">
        <v>0</v>
      </c>
      <c r="I15970" s="10" t="s">
        <v>799</v>
      </c>
      <c r="J15970" s="10">
        <v>19</v>
      </c>
      <c r="K15970" s="10">
        <v>13</v>
      </c>
      <c r="L15970" s="10">
        <v>5</v>
      </c>
      <c r="M15970" s="10">
        <f t="shared" si="177"/>
        <v>1235</v>
      </c>
      <c r="N15970" s="10">
        <v>0</v>
      </c>
      <c r="O15970" s="10">
        <v>5</v>
      </c>
      <c r="P15970" s="10">
        <v>5</v>
      </c>
      <c r="Q15970" s="10" t="s">
        <v>156</v>
      </c>
      <c r="R15970" s="10">
        <v>0</v>
      </c>
      <c r="S15970" s="10">
        <v>0</v>
      </c>
      <c r="T15970" s="10">
        <v>0</v>
      </c>
      <c r="U15970" s="10">
        <v>0</v>
      </c>
      <c r="V15970" s="10">
        <v>0</v>
      </c>
      <c r="W15970" s="10" t="s">
        <v>962</v>
      </c>
    </row>
    <row r="15971" spans="1:23" x14ac:dyDescent="0.25">
      <c r="A15971">
        <v>2019</v>
      </c>
      <c r="B15971" s="6" t="s">
        <v>71</v>
      </c>
      <c r="C15971" s="10">
        <v>10</v>
      </c>
      <c r="D15971" s="10" t="s">
        <v>960</v>
      </c>
      <c r="E15971" s="10">
        <v>7</v>
      </c>
      <c r="F15971" s="10">
        <f t="shared" si="178"/>
        <v>12.801600000000001</v>
      </c>
      <c r="G15971" s="10">
        <v>11</v>
      </c>
      <c r="H15971" s="10">
        <v>0</v>
      </c>
      <c r="I15971" s="10" t="s">
        <v>799</v>
      </c>
      <c r="J15971" s="10">
        <v>15</v>
      </c>
      <c r="K15971" s="10">
        <v>9</v>
      </c>
      <c r="L15971" s="10">
        <v>6</v>
      </c>
      <c r="M15971" s="10">
        <f t="shared" si="177"/>
        <v>810</v>
      </c>
      <c r="N15971" s="10">
        <v>0</v>
      </c>
      <c r="O15971" s="10">
        <v>0</v>
      </c>
      <c r="P15971" s="10">
        <v>40</v>
      </c>
      <c r="Q15971" s="10">
        <v>0</v>
      </c>
      <c r="R15971" s="10">
        <v>0</v>
      </c>
      <c r="S15971" s="10">
        <v>0</v>
      </c>
      <c r="T15971" s="10">
        <v>0</v>
      </c>
      <c r="U15971" s="10">
        <v>0</v>
      </c>
      <c r="V15971" s="10">
        <v>0</v>
      </c>
      <c r="W15971" s="10" t="s">
        <v>1004</v>
      </c>
    </row>
    <row r="15972" spans="1:23" x14ac:dyDescent="0.25">
      <c r="A15972">
        <v>2019</v>
      </c>
      <c r="B15972" s="6" t="s">
        <v>71</v>
      </c>
      <c r="C15972" s="10">
        <v>1</v>
      </c>
      <c r="D15972" s="10" t="s">
        <v>957</v>
      </c>
      <c r="E15972" s="10">
        <v>8</v>
      </c>
      <c r="F15972" s="10">
        <v>13</v>
      </c>
      <c r="G15972" s="10">
        <v>30</v>
      </c>
      <c r="H15972" s="10"/>
      <c r="I15972" s="10" t="s">
        <v>807</v>
      </c>
      <c r="J15972" s="10">
        <v>50</v>
      </c>
      <c r="K15972" s="10">
        <v>20</v>
      </c>
      <c r="L15972" s="10">
        <v>20</v>
      </c>
      <c r="M15972" s="10">
        <f t="shared" si="177"/>
        <v>20000</v>
      </c>
      <c r="N15972" s="10">
        <v>0</v>
      </c>
      <c r="O15972" s="10">
        <v>0</v>
      </c>
      <c r="P15972" s="10">
        <v>20</v>
      </c>
      <c r="Q15972" s="10">
        <v>0</v>
      </c>
      <c r="R15972" s="10">
        <v>0</v>
      </c>
      <c r="S15972" s="10">
        <v>100</v>
      </c>
      <c r="T15972" s="10">
        <v>0</v>
      </c>
      <c r="U15972" s="10">
        <v>0</v>
      </c>
      <c r="V15972" s="10" t="s">
        <v>983</v>
      </c>
      <c r="W15972" s="10">
        <v>0</v>
      </c>
    </row>
    <row r="15973" spans="1:23" x14ac:dyDescent="0.25">
      <c r="A15973">
        <v>2019</v>
      </c>
      <c r="B15973" s="6" t="s">
        <v>71</v>
      </c>
      <c r="C15973" s="10">
        <v>2</v>
      </c>
      <c r="D15973" s="10" t="s">
        <v>957</v>
      </c>
      <c r="E15973" s="10">
        <v>8</v>
      </c>
      <c r="F15973" s="10">
        <v>13</v>
      </c>
      <c r="G15973" s="10">
        <v>5</v>
      </c>
      <c r="H15973" s="10"/>
      <c r="I15973" s="10" t="s">
        <v>806</v>
      </c>
      <c r="J15973" s="10">
        <v>30</v>
      </c>
      <c r="K15973" s="10">
        <v>20</v>
      </c>
      <c r="L15973" s="10">
        <v>10</v>
      </c>
      <c r="M15973" s="10">
        <f t="shared" si="177"/>
        <v>6000</v>
      </c>
      <c r="N15973" s="10">
        <v>0</v>
      </c>
      <c r="O15973" s="10">
        <v>0</v>
      </c>
      <c r="P15973" s="10">
        <v>5</v>
      </c>
      <c r="Q15973" s="10">
        <v>0</v>
      </c>
      <c r="R15973" s="10">
        <v>0</v>
      </c>
      <c r="S15973" s="10">
        <v>0</v>
      </c>
      <c r="T15973" s="10">
        <v>0</v>
      </c>
      <c r="U15973" s="10">
        <v>0</v>
      </c>
      <c r="V15973" s="10">
        <v>0</v>
      </c>
      <c r="W15973" s="10">
        <v>0</v>
      </c>
    </row>
    <row r="15974" spans="1:23" x14ac:dyDescent="0.25">
      <c r="A15974">
        <v>2019</v>
      </c>
      <c r="B15974" s="6" t="s">
        <v>71</v>
      </c>
      <c r="C15974" s="10">
        <v>3</v>
      </c>
      <c r="D15974" s="10" t="s">
        <v>957</v>
      </c>
      <c r="E15974" s="10">
        <v>8</v>
      </c>
      <c r="F15974" s="10">
        <v>13</v>
      </c>
      <c r="G15974" s="10">
        <v>8</v>
      </c>
      <c r="H15974" s="10"/>
      <c r="I15974" s="10" t="s">
        <v>799</v>
      </c>
      <c r="J15974" s="10">
        <v>10</v>
      </c>
      <c r="K15974" s="10">
        <v>15</v>
      </c>
      <c r="L15974" s="10">
        <v>10</v>
      </c>
      <c r="M15974" s="10">
        <f t="shared" si="177"/>
        <v>1500</v>
      </c>
      <c r="N15974" s="10">
        <v>0</v>
      </c>
      <c r="O15974" s="10">
        <v>0</v>
      </c>
      <c r="P15974" s="10">
        <v>0</v>
      </c>
      <c r="Q15974" s="10">
        <v>0</v>
      </c>
      <c r="R15974" s="10">
        <v>0</v>
      </c>
      <c r="S15974" s="10">
        <v>0</v>
      </c>
      <c r="T15974" s="10">
        <v>0</v>
      </c>
      <c r="U15974" s="10">
        <v>0</v>
      </c>
      <c r="V15974" s="10">
        <v>0</v>
      </c>
      <c r="W15974" s="10">
        <v>0</v>
      </c>
    </row>
    <row r="15975" spans="1:23" x14ac:dyDescent="0.25">
      <c r="A15975">
        <v>2019</v>
      </c>
      <c r="B15975" s="6" t="s">
        <v>71</v>
      </c>
      <c r="C15975" s="10">
        <v>4</v>
      </c>
      <c r="D15975" s="10" t="s">
        <v>957</v>
      </c>
      <c r="E15975" s="10">
        <v>8</v>
      </c>
      <c r="F15975" s="10">
        <v>13</v>
      </c>
      <c r="G15975" s="10">
        <v>10</v>
      </c>
      <c r="H15975" s="10"/>
      <c r="I15975" s="10" t="s">
        <v>803</v>
      </c>
      <c r="J15975" s="10">
        <v>20</v>
      </c>
      <c r="K15975" s="10">
        <v>20</v>
      </c>
      <c r="L15975" s="10">
        <v>20</v>
      </c>
      <c r="M15975" s="10">
        <f t="shared" si="177"/>
        <v>8000</v>
      </c>
      <c r="N15975" s="10">
        <v>0</v>
      </c>
      <c r="O15975" s="10">
        <v>0</v>
      </c>
      <c r="P15975" s="10">
        <v>80</v>
      </c>
      <c r="Q15975" s="10">
        <v>0</v>
      </c>
      <c r="R15975" s="10">
        <v>0</v>
      </c>
      <c r="S15975" s="10">
        <v>0</v>
      </c>
      <c r="T15975" s="10">
        <v>0</v>
      </c>
      <c r="U15975" s="10">
        <v>0</v>
      </c>
      <c r="V15975" s="10">
        <v>0</v>
      </c>
      <c r="W15975" s="10">
        <v>0</v>
      </c>
    </row>
    <row r="15976" spans="1:23" x14ac:dyDescent="0.25">
      <c r="A15976">
        <v>2019</v>
      </c>
      <c r="B15976" s="6" t="s">
        <v>71</v>
      </c>
      <c r="C15976" s="10">
        <v>5</v>
      </c>
      <c r="D15976" s="10" t="s">
        <v>957</v>
      </c>
      <c r="E15976" s="10">
        <v>8</v>
      </c>
      <c r="F15976" s="10">
        <v>13</v>
      </c>
      <c r="G15976" s="10">
        <v>3</v>
      </c>
      <c r="H15976" s="10"/>
      <c r="I15976" s="10" t="s">
        <v>799</v>
      </c>
      <c r="J15976" s="10">
        <v>25</v>
      </c>
      <c r="K15976" s="10">
        <v>5</v>
      </c>
      <c r="L15976" s="10">
        <v>30</v>
      </c>
      <c r="M15976" s="10">
        <f t="shared" si="177"/>
        <v>3750</v>
      </c>
      <c r="N15976" s="10">
        <v>0</v>
      </c>
      <c r="O15976" s="10">
        <v>0</v>
      </c>
      <c r="P15976" s="10">
        <v>90</v>
      </c>
      <c r="Q15976" s="10" t="s">
        <v>156</v>
      </c>
      <c r="R15976" s="10">
        <v>0</v>
      </c>
      <c r="S15976" s="10">
        <v>0</v>
      </c>
      <c r="T15976" s="10">
        <v>0</v>
      </c>
      <c r="U15976" s="10">
        <v>0</v>
      </c>
      <c r="V15976" s="10">
        <v>0</v>
      </c>
      <c r="W15976" s="10">
        <v>0</v>
      </c>
    </row>
    <row r="15977" spans="1:23" x14ac:dyDescent="0.25">
      <c r="A15977">
        <v>2019</v>
      </c>
      <c r="B15977" s="6" t="s">
        <v>71</v>
      </c>
      <c r="C15977" s="10">
        <v>6</v>
      </c>
      <c r="D15977" s="10" t="s">
        <v>957</v>
      </c>
      <c r="E15977" s="10">
        <v>8</v>
      </c>
      <c r="F15977" s="10">
        <v>13</v>
      </c>
      <c r="G15977" s="10">
        <v>11</v>
      </c>
      <c r="H15977" s="10"/>
      <c r="I15977" s="10" t="s">
        <v>799</v>
      </c>
      <c r="J15977" s="10">
        <v>25</v>
      </c>
      <c r="K15977" s="10">
        <v>20</v>
      </c>
      <c r="L15977" s="10">
        <v>5</v>
      </c>
      <c r="M15977" s="10">
        <f t="shared" si="177"/>
        <v>2500</v>
      </c>
      <c r="N15977" s="10">
        <v>0</v>
      </c>
      <c r="O15977" s="10">
        <v>0</v>
      </c>
      <c r="P15977" s="10">
        <v>0</v>
      </c>
      <c r="Q15977" s="10">
        <v>0</v>
      </c>
      <c r="R15977" s="10">
        <v>0</v>
      </c>
      <c r="S15977" s="10">
        <v>0</v>
      </c>
      <c r="T15977" s="10">
        <v>0</v>
      </c>
      <c r="U15977" s="10">
        <v>0</v>
      </c>
      <c r="V15977" s="10">
        <v>0</v>
      </c>
      <c r="W15977" s="10">
        <v>0</v>
      </c>
    </row>
    <row r="15978" spans="1:23" x14ac:dyDescent="0.25">
      <c r="A15978">
        <v>2019</v>
      </c>
      <c r="B15978" s="6" t="s">
        <v>71</v>
      </c>
      <c r="C15978" s="10">
        <v>7</v>
      </c>
      <c r="D15978" s="10" t="s">
        <v>957</v>
      </c>
      <c r="E15978" s="10">
        <v>8</v>
      </c>
      <c r="F15978" s="10">
        <v>13</v>
      </c>
      <c r="G15978" s="10">
        <v>5</v>
      </c>
      <c r="H15978" s="10"/>
      <c r="I15978" s="10" t="s">
        <v>799</v>
      </c>
      <c r="J15978" s="10">
        <v>25</v>
      </c>
      <c r="K15978" s="10">
        <v>10</v>
      </c>
      <c r="L15978" s="10">
        <v>20</v>
      </c>
      <c r="M15978" s="10">
        <f t="shared" si="177"/>
        <v>5000</v>
      </c>
      <c r="N15978" s="10">
        <v>0</v>
      </c>
      <c r="O15978" s="10">
        <v>0</v>
      </c>
      <c r="P15978" s="10">
        <v>5</v>
      </c>
      <c r="Q15978" s="10" t="s">
        <v>156</v>
      </c>
      <c r="R15978" s="10">
        <v>0</v>
      </c>
      <c r="S15978" s="10">
        <v>0</v>
      </c>
      <c r="T15978" s="10">
        <v>0</v>
      </c>
      <c r="U15978" s="10">
        <v>0</v>
      </c>
      <c r="V15978" s="10">
        <v>0</v>
      </c>
      <c r="W15978" s="10">
        <v>0</v>
      </c>
    </row>
    <row r="15979" spans="1:23" x14ac:dyDescent="0.25">
      <c r="A15979">
        <v>2019</v>
      </c>
      <c r="B15979" s="6" t="s">
        <v>71</v>
      </c>
      <c r="C15979" s="10">
        <v>8</v>
      </c>
      <c r="D15979" s="10" t="s">
        <v>957</v>
      </c>
      <c r="E15979" s="10">
        <v>8</v>
      </c>
      <c r="F15979" s="10">
        <v>13</v>
      </c>
      <c r="G15979" s="10">
        <v>20</v>
      </c>
      <c r="H15979" s="10"/>
      <c r="I15979" s="10" t="s">
        <v>799</v>
      </c>
      <c r="J15979" s="10">
        <v>20</v>
      </c>
      <c r="K15979" s="10">
        <v>25</v>
      </c>
      <c r="L15979" s="10">
        <v>25</v>
      </c>
      <c r="M15979" s="10">
        <f t="shared" si="177"/>
        <v>12500</v>
      </c>
      <c r="N15979" s="10">
        <v>0</v>
      </c>
      <c r="O15979" s="10">
        <v>0</v>
      </c>
      <c r="P15979" s="10">
        <v>30</v>
      </c>
      <c r="Q15979" s="10">
        <v>0</v>
      </c>
      <c r="R15979" s="10">
        <v>0</v>
      </c>
      <c r="S15979" s="10">
        <v>0</v>
      </c>
      <c r="T15979" s="10">
        <v>0</v>
      </c>
      <c r="U15979" s="10">
        <v>0</v>
      </c>
      <c r="V15979" s="10">
        <v>0</v>
      </c>
      <c r="W15979" s="10">
        <v>0</v>
      </c>
    </row>
    <row r="15980" spans="1:23" x14ac:dyDescent="0.25">
      <c r="A15980">
        <v>2019</v>
      </c>
      <c r="B15980" s="6" t="s">
        <v>71</v>
      </c>
      <c r="C15980" s="10">
        <v>9</v>
      </c>
      <c r="D15980" s="10" t="s">
        <v>957</v>
      </c>
      <c r="E15980" s="10">
        <v>8</v>
      </c>
      <c r="F15980" s="10">
        <v>13</v>
      </c>
      <c r="G15980" s="10">
        <v>10</v>
      </c>
      <c r="H15980" s="10"/>
      <c r="I15980" s="10" t="s">
        <v>803</v>
      </c>
      <c r="J15980" s="10">
        <v>10</v>
      </c>
      <c r="K15980" s="10">
        <v>15</v>
      </c>
      <c r="L15980" s="10">
        <v>20</v>
      </c>
      <c r="M15980" s="10">
        <f t="shared" si="177"/>
        <v>3000</v>
      </c>
      <c r="N15980" s="10">
        <v>0</v>
      </c>
      <c r="O15980" s="10">
        <v>0</v>
      </c>
      <c r="P15980" s="10">
        <v>0</v>
      </c>
      <c r="Q15980" s="10">
        <v>0</v>
      </c>
      <c r="R15980" s="10">
        <v>0</v>
      </c>
      <c r="S15980" s="10">
        <v>0</v>
      </c>
      <c r="T15980" s="10">
        <v>0</v>
      </c>
      <c r="U15980" s="10">
        <v>0</v>
      </c>
      <c r="V15980" s="10">
        <v>0</v>
      </c>
      <c r="W15980" s="10">
        <v>0</v>
      </c>
    </row>
    <row r="15981" spans="1:23" x14ac:dyDescent="0.25">
      <c r="A15981">
        <v>2019</v>
      </c>
      <c r="B15981" s="6" t="s">
        <v>71</v>
      </c>
      <c r="C15981" s="10">
        <v>10</v>
      </c>
      <c r="D15981" s="10" t="s">
        <v>957</v>
      </c>
      <c r="E15981" s="10">
        <v>8</v>
      </c>
      <c r="F15981" s="10">
        <v>13</v>
      </c>
      <c r="G15981" s="10">
        <v>10</v>
      </c>
      <c r="H15981" s="10"/>
      <c r="I15981" s="10" t="s">
        <v>980</v>
      </c>
      <c r="J15981" s="10">
        <v>10</v>
      </c>
      <c r="K15981" s="10">
        <v>10</v>
      </c>
      <c r="L15981" s="10">
        <v>10</v>
      </c>
      <c r="M15981" s="10">
        <f t="shared" si="177"/>
        <v>1000</v>
      </c>
      <c r="N15981" s="10">
        <v>0</v>
      </c>
      <c r="O15981" s="10">
        <v>0</v>
      </c>
      <c r="P15981" s="10">
        <v>0</v>
      </c>
      <c r="Q15981" s="10">
        <v>0</v>
      </c>
      <c r="R15981" s="10">
        <v>0</v>
      </c>
      <c r="S15981" s="10">
        <v>0</v>
      </c>
      <c r="T15981" s="10">
        <v>0</v>
      </c>
      <c r="U15981" s="10">
        <v>0</v>
      </c>
      <c r="V15981" s="10">
        <v>0</v>
      </c>
      <c r="W15981" s="10">
        <v>0</v>
      </c>
    </row>
    <row r="15982" spans="1:23" x14ac:dyDescent="0.25">
      <c r="A15982">
        <v>2019</v>
      </c>
      <c r="B15982" s="6" t="s">
        <v>71</v>
      </c>
      <c r="C15982" s="10">
        <v>11</v>
      </c>
      <c r="D15982" s="10" t="s">
        <v>957</v>
      </c>
      <c r="E15982" s="10">
        <v>8</v>
      </c>
      <c r="F15982" s="10">
        <v>13</v>
      </c>
      <c r="G15982" s="10">
        <v>30</v>
      </c>
      <c r="H15982" s="10"/>
      <c r="I15982" s="10" t="s">
        <v>831</v>
      </c>
      <c r="J15982" s="10">
        <v>20</v>
      </c>
      <c r="K15982" s="10">
        <v>50</v>
      </c>
      <c r="L15982" s="10">
        <v>10</v>
      </c>
      <c r="M15982" s="10">
        <f t="shared" si="177"/>
        <v>10000</v>
      </c>
      <c r="N15982" s="10">
        <v>0</v>
      </c>
      <c r="O15982" s="10">
        <v>0</v>
      </c>
      <c r="P15982" s="10">
        <v>30</v>
      </c>
      <c r="Q15982" s="10">
        <v>0</v>
      </c>
      <c r="R15982" s="10"/>
      <c r="S15982" s="10">
        <v>0</v>
      </c>
      <c r="T15982" s="10">
        <v>0</v>
      </c>
      <c r="U15982" s="10">
        <v>0</v>
      </c>
      <c r="V15982" s="10">
        <v>0</v>
      </c>
      <c r="W15982" s="10">
        <v>0</v>
      </c>
    </row>
    <row r="15983" spans="1:23" x14ac:dyDescent="0.25">
      <c r="A15983">
        <v>2019</v>
      </c>
      <c r="B15983" s="6" t="s">
        <v>63</v>
      </c>
      <c r="C15983" s="10">
        <v>1</v>
      </c>
      <c r="D15983" s="10" t="s">
        <v>955</v>
      </c>
      <c r="E15983" s="10">
        <v>1</v>
      </c>
      <c r="F15983" s="10">
        <v>11.8</v>
      </c>
      <c r="G15983" s="10">
        <v>3</v>
      </c>
      <c r="H15983" s="10">
        <v>0</v>
      </c>
      <c r="I15983" s="10" t="s">
        <v>807</v>
      </c>
      <c r="J15983" s="10">
        <v>82</v>
      </c>
      <c r="K15983" s="10">
        <v>40</v>
      </c>
      <c r="L15983" s="10">
        <v>79</v>
      </c>
      <c r="M15983" s="10">
        <f t="shared" si="177"/>
        <v>259120</v>
      </c>
      <c r="N15983" s="10">
        <v>30</v>
      </c>
      <c r="O15983" s="10">
        <v>0</v>
      </c>
      <c r="P15983" s="10">
        <v>50</v>
      </c>
      <c r="Q15983" s="10">
        <v>0</v>
      </c>
      <c r="R15983" s="10">
        <v>0</v>
      </c>
      <c r="S15983" s="10">
        <v>0</v>
      </c>
      <c r="T15983" s="10">
        <v>0</v>
      </c>
      <c r="U15983" s="10">
        <v>0</v>
      </c>
      <c r="V15983" s="10">
        <v>0</v>
      </c>
      <c r="W15983" s="10">
        <v>0</v>
      </c>
    </row>
    <row r="15984" spans="1:23" x14ac:dyDescent="0.25">
      <c r="A15984">
        <v>2019</v>
      </c>
      <c r="B15984" s="6" t="s">
        <v>63</v>
      </c>
      <c r="C15984" s="10">
        <v>2</v>
      </c>
      <c r="D15984" s="10" t="s">
        <v>955</v>
      </c>
      <c r="E15984" s="10">
        <v>1</v>
      </c>
      <c r="F15984" s="10">
        <v>11.8</v>
      </c>
      <c r="G15984" s="10">
        <v>12</v>
      </c>
      <c r="H15984" s="10">
        <v>0</v>
      </c>
      <c r="I15984" s="10" t="s">
        <v>799</v>
      </c>
      <c r="J15984" s="10">
        <v>20</v>
      </c>
      <c r="K15984" s="10">
        <v>9</v>
      </c>
      <c r="L15984" s="10">
        <v>11</v>
      </c>
      <c r="M15984" s="10">
        <f t="shared" si="177"/>
        <v>1980</v>
      </c>
      <c r="N15984" s="10">
        <v>0</v>
      </c>
      <c r="O15984" s="10">
        <v>0</v>
      </c>
      <c r="P15984" s="10">
        <v>10</v>
      </c>
      <c r="Q15984" s="10">
        <v>0</v>
      </c>
      <c r="R15984" s="10">
        <v>0</v>
      </c>
      <c r="S15984" s="10">
        <v>0</v>
      </c>
      <c r="T15984" s="10">
        <v>0</v>
      </c>
      <c r="U15984" s="10">
        <v>0</v>
      </c>
      <c r="V15984" s="10">
        <v>0</v>
      </c>
      <c r="W15984" s="10">
        <v>0</v>
      </c>
    </row>
    <row r="15985" spans="1:23" x14ac:dyDescent="0.25">
      <c r="A15985">
        <v>2019</v>
      </c>
      <c r="B15985" s="6" t="s">
        <v>63</v>
      </c>
      <c r="C15985" s="10">
        <v>3</v>
      </c>
      <c r="D15985" s="10" t="s">
        <v>955</v>
      </c>
      <c r="E15985" s="10">
        <v>1</v>
      </c>
      <c r="F15985" s="10">
        <v>11.8</v>
      </c>
      <c r="G15985" s="10">
        <v>8</v>
      </c>
      <c r="H15985" s="10">
        <v>0</v>
      </c>
      <c r="I15985" s="10" t="s">
        <v>1039</v>
      </c>
      <c r="J15985" s="10">
        <v>10</v>
      </c>
      <c r="K15985" s="10">
        <v>18</v>
      </c>
      <c r="L15985" s="10">
        <v>5</v>
      </c>
      <c r="M15985" s="10">
        <f t="shared" si="177"/>
        <v>900</v>
      </c>
      <c r="N15985" s="10">
        <v>0</v>
      </c>
      <c r="O15985" s="10">
        <v>0</v>
      </c>
      <c r="P15985" s="10">
        <v>0</v>
      </c>
      <c r="Q15985" s="10">
        <v>0</v>
      </c>
      <c r="R15985" s="10">
        <v>0</v>
      </c>
      <c r="S15985" s="10">
        <v>0</v>
      </c>
      <c r="T15985" s="10">
        <v>0</v>
      </c>
      <c r="U15985" s="10">
        <v>0</v>
      </c>
      <c r="V15985" s="10">
        <v>0</v>
      </c>
      <c r="W15985" s="10">
        <v>0</v>
      </c>
    </row>
    <row r="15986" spans="1:23" x14ac:dyDescent="0.25">
      <c r="A15986">
        <v>2019</v>
      </c>
      <c r="B15986" s="6" t="s">
        <v>63</v>
      </c>
      <c r="C15986" s="10">
        <v>4</v>
      </c>
      <c r="D15986" s="10" t="s">
        <v>955</v>
      </c>
      <c r="E15986" s="10">
        <v>1</v>
      </c>
      <c r="F15986" s="10">
        <v>11.8</v>
      </c>
      <c r="G15986" s="10">
        <v>10</v>
      </c>
      <c r="H15986" s="10">
        <v>0</v>
      </c>
      <c r="I15986" s="10" t="s">
        <v>814</v>
      </c>
      <c r="J15986" s="10">
        <v>18</v>
      </c>
      <c r="K15986" s="10">
        <v>18</v>
      </c>
      <c r="L15986" s="10">
        <v>7</v>
      </c>
      <c r="M15986" s="10">
        <f t="shared" si="177"/>
        <v>2268</v>
      </c>
      <c r="N15986" s="10">
        <v>0</v>
      </c>
      <c r="O15986" s="10">
        <v>0</v>
      </c>
      <c r="P15986" s="10">
        <v>0</v>
      </c>
      <c r="Q15986" s="10">
        <v>0</v>
      </c>
      <c r="R15986" s="10">
        <v>0</v>
      </c>
      <c r="S15986" s="10">
        <v>0</v>
      </c>
      <c r="T15986" s="10">
        <v>0</v>
      </c>
      <c r="U15986" s="10">
        <v>0</v>
      </c>
      <c r="V15986" s="10">
        <v>0</v>
      </c>
      <c r="W15986" s="10">
        <v>0</v>
      </c>
    </row>
    <row r="15987" spans="1:23" x14ac:dyDescent="0.25">
      <c r="A15987">
        <v>2019</v>
      </c>
      <c r="B15987" s="6" t="s">
        <v>63</v>
      </c>
      <c r="C15987" s="10">
        <v>5</v>
      </c>
      <c r="D15987" s="10" t="s">
        <v>955</v>
      </c>
      <c r="E15987" s="10">
        <v>1</v>
      </c>
      <c r="F15987" s="10">
        <v>11.8</v>
      </c>
      <c r="G15987" s="10">
        <v>25</v>
      </c>
      <c r="H15987" s="10">
        <v>0</v>
      </c>
      <c r="I15987" s="10" t="s">
        <v>843</v>
      </c>
      <c r="J15987" s="10">
        <v>47</v>
      </c>
      <c r="K15987" s="10">
        <v>18</v>
      </c>
      <c r="L15987" s="10">
        <v>12</v>
      </c>
      <c r="M15987" s="10">
        <f t="shared" si="177"/>
        <v>10152</v>
      </c>
      <c r="N15987" s="10">
        <v>20</v>
      </c>
      <c r="O15987" s="10">
        <v>0</v>
      </c>
      <c r="P15987" s="10">
        <v>0</v>
      </c>
      <c r="Q15987" s="10">
        <v>0</v>
      </c>
      <c r="R15987" s="10">
        <v>0</v>
      </c>
      <c r="S15987" s="10">
        <v>0</v>
      </c>
      <c r="T15987" s="10">
        <v>0</v>
      </c>
      <c r="U15987" s="10">
        <v>0</v>
      </c>
      <c r="V15987" s="10">
        <v>0</v>
      </c>
      <c r="W15987" s="10">
        <v>0</v>
      </c>
    </row>
    <row r="15988" spans="1:23" x14ac:dyDescent="0.25">
      <c r="A15988">
        <v>2019</v>
      </c>
      <c r="B15988" s="6" t="s">
        <v>63</v>
      </c>
      <c r="C15988" s="10">
        <v>6</v>
      </c>
      <c r="D15988" s="10" t="s">
        <v>955</v>
      </c>
      <c r="E15988" s="10">
        <v>1</v>
      </c>
      <c r="F15988" s="10">
        <v>11.8</v>
      </c>
      <c r="G15988" s="10">
        <v>25</v>
      </c>
      <c r="H15988" s="10">
        <v>0</v>
      </c>
      <c r="I15988" s="10" t="s">
        <v>846</v>
      </c>
      <c r="J15988" s="10">
        <v>35</v>
      </c>
      <c r="K15988" s="10">
        <v>18</v>
      </c>
      <c r="L15988" s="10">
        <v>27</v>
      </c>
      <c r="M15988" s="10">
        <f t="shared" si="177"/>
        <v>17010</v>
      </c>
      <c r="N15988" s="10">
        <v>10</v>
      </c>
      <c r="O15988" s="10">
        <v>0</v>
      </c>
      <c r="P15988" s="10">
        <v>10</v>
      </c>
      <c r="Q15988" s="10">
        <v>0</v>
      </c>
      <c r="R15988" s="10">
        <v>0</v>
      </c>
      <c r="S15988" s="10">
        <v>0</v>
      </c>
      <c r="T15988" s="10">
        <v>0</v>
      </c>
      <c r="U15988" s="10">
        <v>0</v>
      </c>
      <c r="V15988" s="10">
        <v>0</v>
      </c>
      <c r="W15988" s="10">
        <v>0</v>
      </c>
    </row>
    <row r="15989" spans="1:23" x14ac:dyDescent="0.25">
      <c r="A15989">
        <v>2019</v>
      </c>
      <c r="B15989" s="6" t="s">
        <v>63</v>
      </c>
      <c r="C15989" s="10">
        <v>7</v>
      </c>
      <c r="D15989" s="10" t="s">
        <v>955</v>
      </c>
      <c r="E15989" s="10">
        <v>1</v>
      </c>
      <c r="F15989" s="10">
        <v>11.8</v>
      </c>
      <c r="G15989" s="10">
        <v>45</v>
      </c>
      <c r="H15989" s="10">
        <v>0</v>
      </c>
      <c r="I15989" s="10" t="s">
        <v>846</v>
      </c>
      <c r="J15989" s="10">
        <v>45</v>
      </c>
      <c r="K15989" s="10">
        <v>35</v>
      </c>
      <c r="L15989" s="10">
        <v>38</v>
      </c>
      <c r="M15989" s="10">
        <f t="shared" si="177"/>
        <v>59850</v>
      </c>
      <c r="N15989" s="10">
        <v>0</v>
      </c>
      <c r="O15989" s="10">
        <v>0</v>
      </c>
      <c r="P15989" s="10">
        <v>15</v>
      </c>
      <c r="Q15989" s="10">
        <v>0</v>
      </c>
      <c r="R15989" s="10">
        <v>0</v>
      </c>
      <c r="S15989" s="10">
        <v>0</v>
      </c>
      <c r="T15989" s="10">
        <v>0</v>
      </c>
      <c r="U15989" s="10">
        <v>0</v>
      </c>
      <c r="V15989" s="10">
        <v>0</v>
      </c>
      <c r="W15989" s="10">
        <v>0</v>
      </c>
    </row>
    <row r="15990" spans="1:23" x14ac:dyDescent="0.25">
      <c r="A15990">
        <v>2019</v>
      </c>
      <c r="B15990" s="6" t="s">
        <v>63</v>
      </c>
      <c r="C15990" s="10">
        <v>8</v>
      </c>
      <c r="D15990" s="10" t="s">
        <v>955</v>
      </c>
      <c r="E15990" s="10">
        <v>1</v>
      </c>
      <c r="F15990" s="10">
        <v>11.8</v>
      </c>
      <c r="G15990" s="10">
        <v>8</v>
      </c>
      <c r="H15990" s="10">
        <v>0</v>
      </c>
      <c r="I15990" s="10" t="s">
        <v>843</v>
      </c>
      <c r="J15990" s="10">
        <v>25</v>
      </c>
      <c r="K15990" s="10">
        <v>22</v>
      </c>
      <c r="L15990" s="10">
        <v>7</v>
      </c>
      <c r="M15990" s="10">
        <f t="shared" si="177"/>
        <v>3850</v>
      </c>
      <c r="N15990" s="10">
        <v>0</v>
      </c>
      <c r="O15990" s="10">
        <v>0</v>
      </c>
      <c r="P15990" s="10">
        <v>0</v>
      </c>
      <c r="Q15990" s="10">
        <v>0</v>
      </c>
      <c r="R15990" s="10">
        <v>0</v>
      </c>
      <c r="S15990" s="10">
        <v>0</v>
      </c>
      <c r="T15990" s="10">
        <v>0</v>
      </c>
      <c r="U15990" s="10">
        <v>0</v>
      </c>
      <c r="V15990" s="10">
        <v>0</v>
      </c>
      <c r="W15990" s="10">
        <v>0</v>
      </c>
    </row>
    <row r="15991" spans="1:23" x14ac:dyDescent="0.25">
      <c r="A15991">
        <v>2019</v>
      </c>
      <c r="B15991" s="6" t="s">
        <v>63</v>
      </c>
      <c r="C15991" s="10">
        <v>9</v>
      </c>
      <c r="D15991" s="10" t="s">
        <v>955</v>
      </c>
      <c r="E15991" s="10">
        <v>1</v>
      </c>
      <c r="F15991" s="10">
        <v>11.8</v>
      </c>
      <c r="G15991" s="10">
        <v>15</v>
      </c>
      <c r="H15991" s="10">
        <v>0</v>
      </c>
      <c r="I15991" s="10" t="s">
        <v>843</v>
      </c>
      <c r="J15991" s="10">
        <v>22</v>
      </c>
      <c r="K15991" s="10">
        <v>18</v>
      </c>
      <c r="L15991" s="10">
        <v>18</v>
      </c>
      <c r="M15991" s="10">
        <f t="shared" si="177"/>
        <v>7128</v>
      </c>
      <c r="N15991" s="10">
        <v>0</v>
      </c>
      <c r="O15991" s="10">
        <v>0</v>
      </c>
      <c r="P15991" s="10">
        <v>0</v>
      </c>
      <c r="Q15991" s="10">
        <v>0</v>
      </c>
      <c r="R15991" s="10">
        <v>0</v>
      </c>
      <c r="S15991" s="10">
        <v>0</v>
      </c>
      <c r="T15991" s="10">
        <v>0</v>
      </c>
      <c r="U15991" s="10">
        <v>0</v>
      </c>
      <c r="V15991" s="10">
        <v>0</v>
      </c>
      <c r="W15991" s="10">
        <v>0</v>
      </c>
    </row>
    <row r="15992" spans="1:23" x14ac:dyDescent="0.25">
      <c r="A15992">
        <v>2019</v>
      </c>
      <c r="B15992" s="6" t="s">
        <v>63</v>
      </c>
      <c r="C15992" s="10">
        <v>10</v>
      </c>
      <c r="D15992" s="10" t="s">
        <v>955</v>
      </c>
      <c r="E15992" s="10">
        <v>1</v>
      </c>
      <c r="F15992" s="10">
        <v>11.8</v>
      </c>
      <c r="G15992" s="10">
        <v>10</v>
      </c>
      <c r="H15992" s="10">
        <v>0</v>
      </c>
      <c r="I15992" s="10" t="s">
        <v>843</v>
      </c>
      <c r="J15992" s="10">
        <v>12</v>
      </c>
      <c r="K15992" s="10">
        <v>27</v>
      </c>
      <c r="L15992" s="10">
        <v>14</v>
      </c>
      <c r="M15992" s="10">
        <f t="shared" si="177"/>
        <v>4536</v>
      </c>
      <c r="N15992" s="10">
        <v>0</v>
      </c>
      <c r="O15992" s="10">
        <v>0</v>
      </c>
      <c r="P15992" s="10">
        <v>0</v>
      </c>
      <c r="Q15992" s="10">
        <v>0</v>
      </c>
      <c r="R15992" s="10">
        <v>0</v>
      </c>
      <c r="S15992" s="10">
        <v>0</v>
      </c>
      <c r="T15992" s="10">
        <v>0</v>
      </c>
      <c r="U15992" s="10">
        <v>0</v>
      </c>
      <c r="V15992" s="10">
        <v>0</v>
      </c>
      <c r="W15992" s="10">
        <v>0</v>
      </c>
    </row>
    <row r="15993" spans="1:23" x14ac:dyDescent="0.25">
      <c r="A15993">
        <v>2019</v>
      </c>
      <c r="B15993" s="6" t="s">
        <v>63</v>
      </c>
      <c r="C15993" s="10">
        <v>11</v>
      </c>
      <c r="D15993" s="10" t="s">
        <v>955</v>
      </c>
      <c r="E15993" s="10">
        <v>1</v>
      </c>
      <c r="F15993" s="10">
        <v>11.8</v>
      </c>
      <c r="G15993" s="10">
        <v>15</v>
      </c>
      <c r="H15993" s="10">
        <v>0</v>
      </c>
      <c r="I15993" s="10" t="s">
        <v>843</v>
      </c>
      <c r="J15993" s="10">
        <v>38</v>
      </c>
      <c r="K15993" s="10">
        <v>25</v>
      </c>
      <c r="L15993" s="10">
        <v>14</v>
      </c>
      <c r="M15993" s="10">
        <f t="shared" si="177"/>
        <v>13300</v>
      </c>
      <c r="N15993" s="10">
        <v>0</v>
      </c>
      <c r="O15993" s="10">
        <v>0</v>
      </c>
      <c r="P15993" s="10">
        <v>0</v>
      </c>
      <c r="Q15993" s="10">
        <v>0</v>
      </c>
      <c r="R15993" s="10">
        <v>0</v>
      </c>
      <c r="S15993" s="10">
        <v>0</v>
      </c>
      <c r="T15993" s="10">
        <v>0</v>
      </c>
      <c r="U15993" s="10">
        <v>0</v>
      </c>
      <c r="V15993" s="10">
        <v>0</v>
      </c>
      <c r="W15993" s="10">
        <v>0</v>
      </c>
    </row>
    <row r="15994" spans="1:23" x14ac:dyDescent="0.25">
      <c r="A15994">
        <v>2019</v>
      </c>
      <c r="B15994" s="6" t="s">
        <v>63</v>
      </c>
      <c r="C15994" s="10">
        <v>1</v>
      </c>
      <c r="D15994" s="10" t="s">
        <v>955</v>
      </c>
      <c r="E15994" s="10">
        <v>2</v>
      </c>
      <c r="F15994" s="10">
        <v>11.8</v>
      </c>
      <c r="G15994" s="10">
        <v>9</v>
      </c>
      <c r="H15994" s="10">
        <v>45</v>
      </c>
      <c r="I15994" s="10" t="s">
        <v>815</v>
      </c>
      <c r="J15994" s="10">
        <v>10</v>
      </c>
      <c r="K15994" s="10">
        <v>10</v>
      </c>
      <c r="L15994" s="10">
        <v>7</v>
      </c>
      <c r="M15994" s="10">
        <f t="shared" si="177"/>
        <v>700</v>
      </c>
      <c r="N15994" s="10">
        <v>0</v>
      </c>
      <c r="O15994" s="10">
        <v>0</v>
      </c>
      <c r="P15994" s="10">
        <v>0</v>
      </c>
      <c r="Q15994" s="10">
        <v>0</v>
      </c>
      <c r="R15994" s="10">
        <v>0</v>
      </c>
      <c r="S15994" s="10">
        <v>0</v>
      </c>
      <c r="T15994" s="10">
        <v>0</v>
      </c>
      <c r="U15994" s="10">
        <v>0</v>
      </c>
      <c r="V15994" s="10">
        <v>0</v>
      </c>
      <c r="W15994" s="10">
        <v>0</v>
      </c>
    </row>
    <row r="15995" spans="1:23" x14ac:dyDescent="0.25">
      <c r="A15995">
        <v>2019</v>
      </c>
      <c r="B15995" s="6" t="s">
        <v>63</v>
      </c>
      <c r="C15995" s="10">
        <v>2</v>
      </c>
      <c r="D15995" s="10" t="s">
        <v>955</v>
      </c>
      <c r="E15995" s="10">
        <v>2</v>
      </c>
      <c r="F15995" s="10">
        <v>11.8</v>
      </c>
      <c r="G15995" s="10">
        <v>7</v>
      </c>
      <c r="H15995" s="10">
        <v>0</v>
      </c>
      <c r="I15995" s="10" t="s">
        <v>846</v>
      </c>
      <c r="J15995" s="10">
        <v>10</v>
      </c>
      <c r="K15995" s="10">
        <v>14</v>
      </c>
      <c r="L15995" s="10">
        <v>12</v>
      </c>
      <c r="M15995" s="10">
        <f t="shared" si="177"/>
        <v>1680</v>
      </c>
      <c r="N15995" s="10">
        <v>0</v>
      </c>
      <c r="O15995" s="10">
        <v>0</v>
      </c>
      <c r="P15995" s="10">
        <v>0</v>
      </c>
      <c r="Q15995" s="10">
        <v>0</v>
      </c>
      <c r="R15995" s="10">
        <v>0</v>
      </c>
      <c r="S15995" s="10">
        <v>0</v>
      </c>
      <c r="T15995" s="10">
        <v>0</v>
      </c>
      <c r="U15995" s="10">
        <v>0</v>
      </c>
      <c r="V15995" s="10">
        <v>0</v>
      </c>
      <c r="W15995" s="10">
        <v>0</v>
      </c>
    </row>
    <row r="15996" spans="1:23" x14ac:dyDescent="0.25">
      <c r="A15996">
        <v>2019</v>
      </c>
      <c r="B15996" s="6" t="s">
        <v>63</v>
      </c>
      <c r="C15996" s="10">
        <v>3</v>
      </c>
      <c r="D15996" s="10" t="s">
        <v>955</v>
      </c>
      <c r="E15996" s="10">
        <v>2</v>
      </c>
      <c r="F15996" s="10">
        <v>11.8</v>
      </c>
      <c r="G15996" s="10">
        <v>35</v>
      </c>
      <c r="H15996" s="10">
        <v>0</v>
      </c>
      <c r="I15996" s="10" t="s">
        <v>815</v>
      </c>
      <c r="J15996" s="10">
        <v>52</v>
      </c>
      <c r="K15996" s="10">
        <v>54</v>
      </c>
      <c r="L15996" s="10">
        <v>42</v>
      </c>
      <c r="M15996" s="10">
        <f t="shared" si="177"/>
        <v>117936</v>
      </c>
      <c r="N15996" s="10">
        <v>5</v>
      </c>
      <c r="O15996" s="10">
        <v>0</v>
      </c>
      <c r="P15996" s="10">
        <v>40</v>
      </c>
      <c r="Q15996" s="10">
        <v>0</v>
      </c>
      <c r="R15996" s="10">
        <v>0</v>
      </c>
      <c r="S15996" s="10">
        <v>0</v>
      </c>
      <c r="T15996" s="10">
        <v>0</v>
      </c>
      <c r="U15996" s="10">
        <v>0</v>
      </c>
      <c r="V15996" s="10">
        <v>0</v>
      </c>
      <c r="W15996" s="10">
        <v>0</v>
      </c>
    </row>
    <row r="15997" spans="1:23" x14ac:dyDescent="0.25">
      <c r="A15997">
        <v>2019</v>
      </c>
      <c r="B15997" s="6" t="s">
        <v>63</v>
      </c>
      <c r="C15997" s="10">
        <v>4</v>
      </c>
      <c r="D15997" s="10" t="s">
        <v>955</v>
      </c>
      <c r="E15997" s="10">
        <v>2</v>
      </c>
      <c r="F15997" s="10">
        <v>11.8</v>
      </c>
      <c r="G15997" s="10">
        <v>15</v>
      </c>
      <c r="H15997" s="10">
        <v>0</v>
      </c>
      <c r="I15997" s="10" t="s">
        <v>843</v>
      </c>
      <c r="J15997" s="10">
        <v>17</v>
      </c>
      <c r="K15997" s="10">
        <v>12</v>
      </c>
      <c r="L15997" s="10">
        <v>7</v>
      </c>
      <c r="M15997" s="10">
        <f t="shared" si="177"/>
        <v>1428</v>
      </c>
      <c r="N15997" s="10">
        <v>0</v>
      </c>
      <c r="O15997" s="10">
        <v>0</v>
      </c>
      <c r="P15997" s="10">
        <v>0</v>
      </c>
      <c r="Q15997" s="10">
        <v>0</v>
      </c>
      <c r="R15997" s="10">
        <v>0</v>
      </c>
      <c r="S15997" s="10">
        <v>0</v>
      </c>
      <c r="T15997" s="10">
        <v>0</v>
      </c>
      <c r="U15997" s="10">
        <v>0</v>
      </c>
      <c r="V15997" s="10">
        <v>0</v>
      </c>
      <c r="W15997" s="10">
        <v>0</v>
      </c>
    </row>
    <row r="15998" spans="1:23" x14ac:dyDescent="0.25">
      <c r="A15998">
        <v>2019</v>
      </c>
      <c r="B15998" s="6" t="s">
        <v>63</v>
      </c>
      <c r="C15998" s="10">
        <v>5</v>
      </c>
      <c r="D15998" s="10" t="s">
        <v>955</v>
      </c>
      <c r="E15998" s="10">
        <v>2</v>
      </c>
      <c r="F15998" s="10">
        <v>11.8</v>
      </c>
      <c r="G15998" s="10">
        <v>8</v>
      </c>
      <c r="H15998" s="10">
        <v>0</v>
      </c>
      <c r="I15998" s="10" t="s">
        <v>799</v>
      </c>
      <c r="J15998" s="10">
        <v>11</v>
      </c>
      <c r="K15998" s="10">
        <v>4</v>
      </c>
      <c r="L15998" s="10">
        <v>7</v>
      </c>
      <c r="M15998" s="10">
        <f t="shared" si="177"/>
        <v>308</v>
      </c>
      <c r="N15998" s="10">
        <v>0</v>
      </c>
      <c r="O15998" s="10">
        <v>0</v>
      </c>
      <c r="P15998" s="10">
        <v>0</v>
      </c>
      <c r="Q15998" s="10" t="s">
        <v>156</v>
      </c>
      <c r="R15998" s="10">
        <v>0</v>
      </c>
      <c r="S15998" s="10">
        <v>0</v>
      </c>
      <c r="T15998" s="10">
        <v>0</v>
      </c>
      <c r="U15998" s="10">
        <v>0</v>
      </c>
      <c r="V15998" s="10">
        <v>0</v>
      </c>
      <c r="W15998" s="10">
        <v>0</v>
      </c>
    </row>
    <row r="15999" spans="1:23" x14ac:dyDescent="0.25">
      <c r="A15999">
        <v>2019</v>
      </c>
      <c r="B15999" s="6" t="s">
        <v>63</v>
      </c>
      <c r="C15999" s="10">
        <v>6</v>
      </c>
      <c r="D15999" s="10" t="s">
        <v>955</v>
      </c>
      <c r="E15999" s="10">
        <v>2</v>
      </c>
      <c r="F15999" s="10">
        <v>11.8</v>
      </c>
      <c r="G15999" s="10">
        <v>28</v>
      </c>
      <c r="H15999" s="10">
        <v>0</v>
      </c>
      <c r="I15999" s="10" t="s">
        <v>815</v>
      </c>
      <c r="J15999" s="10">
        <v>32</v>
      </c>
      <c r="K15999" s="10">
        <v>31</v>
      </c>
      <c r="L15999" s="10">
        <v>21</v>
      </c>
      <c r="M15999" s="10">
        <f t="shared" si="177"/>
        <v>20832</v>
      </c>
      <c r="N15999" s="10">
        <v>0</v>
      </c>
      <c r="O15999" s="10">
        <v>20</v>
      </c>
      <c r="P15999" s="10">
        <v>10</v>
      </c>
      <c r="Q15999" s="10">
        <v>0</v>
      </c>
      <c r="R15999" s="10">
        <v>0</v>
      </c>
      <c r="S15999" s="10">
        <v>0</v>
      </c>
      <c r="T15999" s="10">
        <v>0</v>
      </c>
      <c r="U15999" s="10">
        <v>0</v>
      </c>
      <c r="V15999" s="10">
        <v>0</v>
      </c>
      <c r="W15999" s="10">
        <v>0</v>
      </c>
    </row>
    <row r="16000" spans="1:23" x14ac:dyDescent="0.25">
      <c r="A16000">
        <v>2019</v>
      </c>
      <c r="B16000" s="6" t="s">
        <v>63</v>
      </c>
      <c r="C16000" s="37">
        <v>1</v>
      </c>
      <c r="D16000" s="37" t="s">
        <v>915</v>
      </c>
      <c r="E16000" s="37">
        <v>3</v>
      </c>
      <c r="F16000" s="38">
        <v>12.8</v>
      </c>
      <c r="G16000" s="37"/>
      <c r="H16000" s="10">
        <v>0</v>
      </c>
      <c r="I16000" s="37" t="s">
        <v>799</v>
      </c>
      <c r="J16000" s="37">
        <v>30</v>
      </c>
      <c r="K16000" s="37">
        <v>50</v>
      </c>
      <c r="L16000" s="37">
        <v>20</v>
      </c>
      <c r="M16000" s="10">
        <f t="shared" si="177"/>
        <v>30000</v>
      </c>
      <c r="N16000" s="10">
        <v>0</v>
      </c>
      <c r="O16000" s="37">
        <v>0</v>
      </c>
      <c r="P16000" s="37">
        <v>0</v>
      </c>
      <c r="Q16000" s="10">
        <v>0</v>
      </c>
      <c r="R16000" s="10">
        <v>0</v>
      </c>
      <c r="S16000" s="10">
        <v>0</v>
      </c>
      <c r="T16000" s="10">
        <v>0</v>
      </c>
      <c r="U16000" s="10">
        <v>0</v>
      </c>
      <c r="V16000" s="10">
        <v>0</v>
      </c>
      <c r="W16000" s="10">
        <v>0</v>
      </c>
    </row>
    <row r="16001" spans="1:23" x14ac:dyDescent="0.25">
      <c r="A16001">
        <v>2019</v>
      </c>
      <c r="B16001" s="6" t="s">
        <v>63</v>
      </c>
      <c r="C16001" s="37">
        <v>2</v>
      </c>
      <c r="D16001" s="37" t="s">
        <v>915</v>
      </c>
      <c r="E16001" s="37">
        <v>3</v>
      </c>
      <c r="F16001" s="38">
        <v>12.8</v>
      </c>
      <c r="G16001" s="37"/>
      <c r="H16001" s="10">
        <v>0</v>
      </c>
      <c r="I16001" s="37" t="s">
        <v>799</v>
      </c>
      <c r="J16001" s="37">
        <v>12</v>
      </c>
      <c r="K16001" s="37">
        <v>5</v>
      </c>
      <c r="L16001" s="37">
        <v>5</v>
      </c>
      <c r="M16001" s="10">
        <f t="shared" si="177"/>
        <v>300</v>
      </c>
      <c r="N16001" s="10">
        <v>0</v>
      </c>
      <c r="O16001" s="37">
        <v>0</v>
      </c>
      <c r="P16001" s="37">
        <v>0</v>
      </c>
      <c r="Q16001" s="10">
        <v>0</v>
      </c>
      <c r="R16001" s="10">
        <v>0</v>
      </c>
      <c r="S16001" s="10">
        <v>0</v>
      </c>
      <c r="T16001" s="10">
        <v>0</v>
      </c>
      <c r="U16001" s="10">
        <v>0</v>
      </c>
      <c r="V16001" s="10">
        <v>0</v>
      </c>
      <c r="W16001" s="10">
        <v>0</v>
      </c>
    </row>
    <row r="16002" spans="1:23" x14ac:dyDescent="0.25">
      <c r="A16002">
        <v>2019</v>
      </c>
      <c r="B16002" s="6" t="s">
        <v>63</v>
      </c>
      <c r="C16002" s="37">
        <v>3</v>
      </c>
      <c r="D16002" s="37" t="s">
        <v>915</v>
      </c>
      <c r="E16002" s="37">
        <v>3</v>
      </c>
      <c r="F16002" s="38">
        <v>12.8</v>
      </c>
      <c r="G16002" s="37"/>
      <c r="H16002" s="10">
        <v>0</v>
      </c>
      <c r="I16002" s="37" t="s">
        <v>799</v>
      </c>
      <c r="J16002" s="37">
        <v>12</v>
      </c>
      <c r="K16002" s="37">
        <v>10</v>
      </c>
      <c r="L16002" s="37">
        <v>12</v>
      </c>
      <c r="M16002" s="10">
        <f t="shared" si="177"/>
        <v>1440</v>
      </c>
      <c r="N16002" s="10">
        <v>0</v>
      </c>
      <c r="O16002" s="37">
        <v>0</v>
      </c>
      <c r="P16002" s="37">
        <v>0</v>
      </c>
      <c r="Q16002" s="37" t="s">
        <v>156</v>
      </c>
      <c r="R16002" s="10">
        <v>0</v>
      </c>
      <c r="S16002" s="10">
        <v>0</v>
      </c>
      <c r="T16002" s="10">
        <v>0</v>
      </c>
      <c r="U16002" s="10">
        <v>0</v>
      </c>
      <c r="V16002" s="10">
        <v>0</v>
      </c>
      <c r="W16002" s="10">
        <v>0</v>
      </c>
    </row>
    <row r="16003" spans="1:23" x14ac:dyDescent="0.25">
      <c r="A16003">
        <v>2019</v>
      </c>
      <c r="B16003" s="6" t="s">
        <v>63</v>
      </c>
      <c r="C16003" s="37">
        <v>4</v>
      </c>
      <c r="D16003" s="37" t="s">
        <v>915</v>
      </c>
      <c r="E16003" s="37">
        <v>3</v>
      </c>
      <c r="F16003" s="38">
        <v>12.8</v>
      </c>
      <c r="G16003" s="37"/>
      <c r="H16003" s="10">
        <v>0</v>
      </c>
      <c r="I16003" s="37" t="s">
        <v>806</v>
      </c>
      <c r="J16003" s="37">
        <v>90</v>
      </c>
      <c r="K16003" s="37">
        <v>55</v>
      </c>
      <c r="L16003" s="37">
        <v>45</v>
      </c>
      <c r="M16003" s="10">
        <f t="shared" si="177"/>
        <v>222750</v>
      </c>
      <c r="N16003" s="10">
        <v>0</v>
      </c>
      <c r="O16003" s="37">
        <v>0</v>
      </c>
      <c r="P16003" s="37">
        <v>0</v>
      </c>
      <c r="Q16003" s="37">
        <v>0</v>
      </c>
      <c r="R16003" s="10">
        <v>0</v>
      </c>
      <c r="S16003" s="10">
        <v>0</v>
      </c>
      <c r="T16003" s="10">
        <v>0</v>
      </c>
      <c r="U16003" s="10">
        <v>0</v>
      </c>
      <c r="V16003" s="10">
        <v>0</v>
      </c>
      <c r="W16003" s="10">
        <v>0</v>
      </c>
    </row>
    <row r="16004" spans="1:23" x14ac:dyDescent="0.25">
      <c r="A16004">
        <v>2019</v>
      </c>
      <c r="B16004" s="6" t="s">
        <v>63</v>
      </c>
      <c r="C16004" s="37">
        <v>5</v>
      </c>
      <c r="D16004" s="37" t="s">
        <v>915</v>
      </c>
      <c r="E16004" s="37">
        <v>3</v>
      </c>
      <c r="F16004" s="38">
        <v>12.8</v>
      </c>
      <c r="G16004" s="37"/>
      <c r="H16004" s="10">
        <v>0</v>
      </c>
      <c r="I16004" s="37" t="s">
        <v>799</v>
      </c>
      <c r="J16004" s="37">
        <v>35</v>
      </c>
      <c r="K16004" s="37">
        <v>15</v>
      </c>
      <c r="L16004" s="37">
        <v>25</v>
      </c>
      <c r="M16004" s="10">
        <f t="shared" si="177"/>
        <v>13125</v>
      </c>
      <c r="N16004" s="10">
        <v>0</v>
      </c>
      <c r="O16004" s="37">
        <v>0</v>
      </c>
      <c r="P16004" s="37">
        <v>25</v>
      </c>
      <c r="Q16004" s="37">
        <v>0</v>
      </c>
      <c r="R16004" s="10">
        <v>0</v>
      </c>
      <c r="S16004" s="10">
        <v>0</v>
      </c>
      <c r="T16004" s="10">
        <v>0</v>
      </c>
      <c r="U16004" s="10">
        <v>0</v>
      </c>
      <c r="V16004" s="10">
        <v>0</v>
      </c>
      <c r="W16004" s="10">
        <v>0</v>
      </c>
    </row>
    <row r="16005" spans="1:23" x14ac:dyDescent="0.25">
      <c r="A16005">
        <v>2019</v>
      </c>
      <c r="B16005" s="6" t="s">
        <v>63</v>
      </c>
      <c r="C16005" s="37">
        <v>6</v>
      </c>
      <c r="D16005" s="37" t="s">
        <v>915</v>
      </c>
      <c r="E16005" s="37">
        <v>3</v>
      </c>
      <c r="F16005" s="38">
        <v>12.8</v>
      </c>
      <c r="G16005" s="37"/>
      <c r="H16005" s="10">
        <v>0</v>
      </c>
      <c r="I16005" s="37" t="s">
        <v>799</v>
      </c>
      <c r="J16005" s="37">
        <v>15</v>
      </c>
      <c r="K16005" s="37">
        <v>15</v>
      </c>
      <c r="L16005" s="37">
        <v>15</v>
      </c>
      <c r="M16005" s="10">
        <f t="shared" si="177"/>
        <v>3375</v>
      </c>
      <c r="N16005" s="10">
        <v>0</v>
      </c>
      <c r="O16005" s="37">
        <v>0</v>
      </c>
      <c r="P16005" s="37">
        <v>0</v>
      </c>
      <c r="Q16005" s="37">
        <v>0</v>
      </c>
      <c r="R16005" s="10">
        <v>0</v>
      </c>
      <c r="S16005" s="10">
        <v>0</v>
      </c>
      <c r="T16005" s="10">
        <v>0</v>
      </c>
      <c r="U16005" s="10">
        <v>0</v>
      </c>
      <c r="V16005" s="10">
        <v>0</v>
      </c>
      <c r="W16005" s="10">
        <v>0</v>
      </c>
    </row>
    <row r="16006" spans="1:23" x14ac:dyDescent="0.25">
      <c r="A16006">
        <v>2019</v>
      </c>
      <c r="B16006" s="6" t="s">
        <v>63</v>
      </c>
      <c r="C16006" s="37">
        <v>7</v>
      </c>
      <c r="D16006" s="37" t="s">
        <v>915</v>
      </c>
      <c r="E16006" s="37">
        <v>3</v>
      </c>
      <c r="F16006" s="38">
        <v>12.8</v>
      </c>
      <c r="G16006" s="37"/>
      <c r="H16006" s="10">
        <v>0</v>
      </c>
      <c r="I16006" s="37" t="s">
        <v>803</v>
      </c>
      <c r="J16006" s="37">
        <v>10</v>
      </c>
      <c r="K16006" s="37">
        <v>10</v>
      </c>
      <c r="L16006" s="37">
        <v>10</v>
      </c>
      <c r="M16006" s="10">
        <f t="shared" si="177"/>
        <v>1000</v>
      </c>
      <c r="N16006" s="10">
        <v>0</v>
      </c>
      <c r="O16006" s="37">
        <v>0</v>
      </c>
      <c r="P16006" s="37">
        <v>40</v>
      </c>
      <c r="Q16006" s="37">
        <v>0</v>
      </c>
      <c r="R16006" s="10">
        <v>0</v>
      </c>
      <c r="S16006" s="10">
        <v>0</v>
      </c>
      <c r="T16006" s="10">
        <v>0</v>
      </c>
      <c r="U16006" s="10">
        <v>0</v>
      </c>
      <c r="V16006" s="10">
        <v>0</v>
      </c>
      <c r="W16006" s="10">
        <v>0</v>
      </c>
    </row>
    <row r="16007" spans="1:23" x14ac:dyDescent="0.25">
      <c r="A16007">
        <v>2019</v>
      </c>
      <c r="B16007" s="6" t="s">
        <v>63</v>
      </c>
      <c r="C16007" s="37">
        <v>8</v>
      </c>
      <c r="D16007" s="37" t="s">
        <v>915</v>
      </c>
      <c r="E16007" s="37">
        <v>3</v>
      </c>
      <c r="F16007" s="38">
        <v>12.8</v>
      </c>
      <c r="G16007" s="37"/>
      <c r="H16007" s="10">
        <v>0</v>
      </c>
      <c r="I16007" s="37" t="s">
        <v>799</v>
      </c>
      <c r="J16007" s="37">
        <v>15</v>
      </c>
      <c r="K16007" s="37">
        <v>15</v>
      </c>
      <c r="L16007" s="37">
        <v>15</v>
      </c>
      <c r="M16007" s="10">
        <f t="shared" si="177"/>
        <v>3375</v>
      </c>
      <c r="N16007" s="10">
        <v>0</v>
      </c>
      <c r="O16007" s="37">
        <v>0</v>
      </c>
      <c r="P16007" s="37">
        <v>0</v>
      </c>
      <c r="Q16007" s="37">
        <v>0</v>
      </c>
      <c r="R16007" s="10">
        <v>0</v>
      </c>
      <c r="S16007" s="10">
        <v>0</v>
      </c>
      <c r="T16007" s="10">
        <v>0</v>
      </c>
      <c r="U16007" s="10">
        <v>0</v>
      </c>
      <c r="V16007" s="10">
        <v>0</v>
      </c>
      <c r="W16007" s="10">
        <v>0</v>
      </c>
    </row>
    <row r="16008" spans="1:23" x14ac:dyDescent="0.25">
      <c r="A16008">
        <v>2019</v>
      </c>
      <c r="B16008" s="6" t="s">
        <v>63</v>
      </c>
      <c r="C16008" s="37">
        <v>9</v>
      </c>
      <c r="D16008" s="37" t="s">
        <v>915</v>
      </c>
      <c r="E16008" s="37">
        <v>3</v>
      </c>
      <c r="F16008" s="38">
        <v>12.8</v>
      </c>
      <c r="G16008" s="37"/>
      <c r="H16008" s="10">
        <v>0</v>
      </c>
      <c r="I16008" s="37" t="s">
        <v>799</v>
      </c>
      <c r="J16008" s="37">
        <v>25</v>
      </c>
      <c r="K16008" s="37">
        <v>15</v>
      </c>
      <c r="L16008" s="37">
        <v>25</v>
      </c>
      <c r="M16008" s="10">
        <f t="shared" si="177"/>
        <v>9375</v>
      </c>
      <c r="N16008" s="10">
        <v>0</v>
      </c>
      <c r="O16008" s="37">
        <v>0</v>
      </c>
      <c r="P16008" s="37">
        <v>50</v>
      </c>
      <c r="Q16008" s="37">
        <v>0</v>
      </c>
      <c r="R16008" s="10">
        <v>0</v>
      </c>
      <c r="S16008" s="10">
        <v>0</v>
      </c>
      <c r="T16008" s="10">
        <v>0</v>
      </c>
      <c r="U16008" s="10">
        <v>0</v>
      </c>
      <c r="V16008" s="10">
        <v>0</v>
      </c>
      <c r="W16008" s="10">
        <v>0</v>
      </c>
    </row>
    <row r="16009" spans="1:23" x14ac:dyDescent="0.25">
      <c r="A16009">
        <v>2019</v>
      </c>
      <c r="B16009" s="6" t="s">
        <v>63</v>
      </c>
      <c r="C16009" s="37">
        <v>10</v>
      </c>
      <c r="D16009" s="37" t="s">
        <v>915</v>
      </c>
      <c r="E16009" s="37">
        <v>3</v>
      </c>
      <c r="F16009" s="38">
        <v>12.8</v>
      </c>
      <c r="G16009" s="37"/>
      <c r="H16009" s="10">
        <v>0</v>
      </c>
      <c r="I16009" s="37" t="s">
        <v>807</v>
      </c>
      <c r="J16009" s="37">
        <v>40</v>
      </c>
      <c r="K16009" s="37">
        <v>30</v>
      </c>
      <c r="L16009" s="37">
        <v>15</v>
      </c>
      <c r="M16009" s="10">
        <f t="shared" si="177"/>
        <v>18000</v>
      </c>
      <c r="N16009" s="10">
        <v>0</v>
      </c>
      <c r="O16009" s="37">
        <v>0</v>
      </c>
      <c r="P16009" s="37">
        <v>60</v>
      </c>
      <c r="Q16009" s="37">
        <v>0</v>
      </c>
      <c r="R16009" s="10">
        <v>0</v>
      </c>
      <c r="S16009" s="10">
        <v>0</v>
      </c>
      <c r="T16009" s="10">
        <v>0</v>
      </c>
      <c r="U16009" s="10">
        <v>0</v>
      </c>
      <c r="V16009" s="10">
        <v>0</v>
      </c>
      <c r="W16009" s="10">
        <v>0</v>
      </c>
    </row>
    <row r="16010" spans="1:23" x14ac:dyDescent="0.25">
      <c r="A16010">
        <v>2019</v>
      </c>
      <c r="B16010" s="6" t="s">
        <v>63</v>
      </c>
      <c r="C16010" s="37">
        <v>11</v>
      </c>
      <c r="D16010" s="37" t="s">
        <v>915</v>
      </c>
      <c r="E16010" s="37">
        <v>3</v>
      </c>
      <c r="F16010" s="38">
        <v>12.8</v>
      </c>
      <c r="G16010" s="37"/>
      <c r="H16010" s="10">
        <v>0</v>
      </c>
      <c r="I16010" s="37" t="s">
        <v>843</v>
      </c>
      <c r="J16010" s="37">
        <v>45</v>
      </c>
      <c r="K16010" s="37">
        <v>45</v>
      </c>
      <c r="L16010" s="37">
        <v>40</v>
      </c>
      <c r="M16010" s="10">
        <f t="shared" si="177"/>
        <v>81000</v>
      </c>
      <c r="N16010" s="10">
        <v>0</v>
      </c>
      <c r="O16010" s="37">
        <v>20</v>
      </c>
      <c r="P16010" s="37">
        <v>40</v>
      </c>
      <c r="Q16010" s="37">
        <v>0</v>
      </c>
      <c r="R16010" s="10">
        <v>0</v>
      </c>
      <c r="S16010" s="10">
        <v>0</v>
      </c>
      <c r="T16010" s="10">
        <v>0</v>
      </c>
      <c r="U16010" s="10">
        <v>0</v>
      </c>
      <c r="V16010" s="10">
        <v>0</v>
      </c>
      <c r="W16010" s="10">
        <v>0</v>
      </c>
    </row>
    <row r="16011" spans="1:23" x14ac:dyDescent="0.25">
      <c r="A16011">
        <v>2019</v>
      </c>
      <c r="B16011" s="6" t="s">
        <v>63</v>
      </c>
      <c r="C16011" s="37">
        <v>12</v>
      </c>
      <c r="D16011" s="37" t="s">
        <v>915</v>
      </c>
      <c r="E16011" s="37">
        <v>3</v>
      </c>
      <c r="F16011" s="38">
        <v>12.8</v>
      </c>
      <c r="G16011" s="37"/>
      <c r="H16011" s="10">
        <v>0</v>
      </c>
      <c r="I16011" s="37" t="s">
        <v>856</v>
      </c>
      <c r="J16011" s="37">
        <v>100</v>
      </c>
      <c r="K16011" s="37">
        <v>30</v>
      </c>
      <c r="L16011" s="37">
        <v>60</v>
      </c>
      <c r="M16011" s="10">
        <f t="shared" si="177"/>
        <v>180000</v>
      </c>
      <c r="N16011" s="10">
        <v>0</v>
      </c>
      <c r="O16011" s="37">
        <v>0</v>
      </c>
      <c r="P16011" s="37">
        <v>0</v>
      </c>
      <c r="Q16011" s="37">
        <v>0</v>
      </c>
      <c r="R16011" s="10">
        <v>0</v>
      </c>
      <c r="S16011" s="10">
        <v>0</v>
      </c>
      <c r="T16011" s="10">
        <v>0</v>
      </c>
      <c r="U16011" s="10">
        <v>0</v>
      </c>
      <c r="V16011" s="10">
        <v>0</v>
      </c>
      <c r="W16011" s="10">
        <v>0</v>
      </c>
    </row>
    <row r="16012" spans="1:23" x14ac:dyDescent="0.25">
      <c r="A16012">
        <v>2019</v>
      </c>
      <c r="B16012" s="6" t="s">
        <v>63</v>
      </c>
      <c r="C16012" s="37">
        <v>13</v>
      </c>
      <c r="D16012" s="37" t="s">
        <v>915</v>
      </c>
      <c r="E16012" s="37">
        <v>3</v>
      </c>
      <c r="F16012" s="38">
        <v>12.8</v>
      </c>
      <c r="G16012" s="37"/>
      <c r="H16012" s="10">
        <v>0</v>
      </c>
      <c r="I16012" s="37" t="s">
        <v>843</v>
      </c>
      <c r="J16012" s="37">
        <v>30</v>
      </c>
      <c r="K16012" s="37">
        <v>45</v>
      </c>
      <c r="L16012" s="37">
        <v>35</v>
      </c>
      <c r="M16012" s="10">
        <f t="shared" si="177"/>
        <v>47250</v>
      </c>
      <c r="N16012" s="10">
        <v>0</v>
      </c>
      <c r="O16012" s="37">
        <v>0</v>
      </c>
      <c r="P16012" s="37">
        <v>0</v>
      </c>
      <c r="Q16012" s="37">
        <v>0</v>
      </c>
      <c r="R16012" s="10">
        <v>0</v>
      </c>
      <c r="S16012" s="10">
        <v>0</v>
      </c>
      <c r="T16012" s="10">
        <v>0</v>
      </c>
      <c r="U16012" s="10">
        <v>0</v>
      </c>
      <c r="V16012" s="10">
        <v>0</v>
      </c>
      <c r="W16012" s="10">
        <v>0</v>
      </c>
    </row>
    <row r="16013" spans="1:23" x14ac:dyDescent="0.25">
      <c r="A16013">
        <v>2019</v>
      </c>
      <c r="B16013" s="6" t="s">
        <v>63</v>
      </c>
      <c r="C16013" s="37">
        <v>14</v>
      </c>
      <c r="D16013" s="37" t="s">
        <v>915</v>
      </c>
      <c r="E16013" s="37">
        <v>3</v>
      </c>
      <c r="F16013" s="38">
        <v>12.8</v>
      </c>
      <c r="G16013" s="37"/>
      <c r="H16013" s="10">
        <v>0</v>
      </c>
      <c r="I16013" s="37" t="s">
        <v>806</v>
      </c>
      <c r="J16013" s="37">
        <v>25</v>
      </c>
      <c r="K16013" s="37">
        <v>15</v>
      </c>
      <c r="L16013" s="37">
        <v>5</v>
      </c>
      <c r="M16013" s="10">
        <f t="shared" si="177"/>
        <v>1875</v>
      </c>
      <c r="N16013" s="10">
        <v>0</v>
      </c>
      <c r="O16013" s="37">
        <v>0</v>
      </c>
      <c r="P16013" s="37">
        <v>10</v>
      </c>
      <c r="Q16013" s="37">
        <v>0</v>
      </c>
      <c r="R16013" s="10">
        <v>0</v>
      </c>
      <c r="S16013" s="10">
        <v>0</v>
      </c>
      <c r="T16013" s="10">
        <v>0</v>
      </c>
      <c r="U16013" s="10">
        <v>0</v>
      </c>
      <c r="V16013" s="10">
        <v>0</v>
      </c>
      <c r="W16013" s="10">
        <v>0</v>
      </c>
    </row>
    <row r="16014" spans="1:23" x14ac:dyDescent="0.25">
      <c r="A16014">
        <v>2019</v>
      </c>
      <c r="B16014" s="6" t="s">
        <v>63</v>
      </c>
      <c r="C16014" s="37">
        <v>15</v>
      </c>
      <c r="D16014" s="37" t="s">
        <v>915</v>
      </c>
      <c r="E16014" s="37">
        <v>3</v>
      </c>
      <c r="F16014" s="38">
        <v>12.8</v>
      </c>
      <c r="G16014" s="37"/>
      <c r="H16014" s="10">
        <v>0</v>
      </c>
      <c r="I16014" s="37" t="s">
        <v>803</v>
      </c>
      <c r="J16014" s="37">
        <v>25</v>
      </c>
      <c r="K16014" s="37">
        <v>25</v>
      </c>
      <c r="L16014" s="37">
        <v>20</v>
      </c>
      <c r="M16014" s="10">
        <f t="shared" si="177"/>
        <v>12500</v>
      </c>
      <c r="N16014" s="10">
        <v>0</v>
      </c>
      <c r="O16014" s="37">
        <v>0</v>
      </c>
      <c r="P16014" s="37">
        <v>10</v>
      </c>
      <c r="Q16014" s="37">
        <v>0</v>
      </c>
      <c r="R16014" s="10">
        <v>0</v>
      </c>
      <c r="S16014" s="10">
        <v>0</v>
      </c>
      <c r="T16014" s="10">
        <v>0</v>
      </c>
      <c r="U16014" s="10">
        <v>0</v>
      </c>
      <c r="V16014" s="10">
        <v>0</v>
      </c>
      <c r="W16014" s="10">
        <v>0</v>
      </c>
    </row>
    <row r="16015" spans="1:23" x14ac:dyDescent="0.25">
      <c r="A16015">
        <v>2019</v>
      </c>
      <c r="B16015" s="6" t="s">
        <v>63</v>
      </c>
      <c r="C16015" s="37">
        <v>16</v>
      </c>
      <c r="D16015" s="37" t="s">
        <v>915</v>
      </c>
      <c r="E16015" s="37">
        <v>3</v>
      </c>
      <c r="F16015" s="38">
        <v>12.8</v>
      </c>
      <c r="G16015" s="37"/>
      <c r="H16015" s="10">
        <v>0</v>
      </c>
      <c r="I16015" s="37" t="s">
        <v>799</v>
      </c>
      <c r="J16015" s="37">
        <v>10</v>
      </c>
      <c r="K16015" s="37">
        <v>5</v>
      </c>
      <c r="L16015" s="37">
        <v>5</v>
      </c>
      <c r="M16015" s="10">
        <f t="shared" si="177"/>
        <v>250</v>
      </c>
      <c r="N16015" s="10">
        <v>0</v>
      </c>
      <c r="O16015" s="37">
        <v>0</v>
      </c>
      <c r="P16015" s="37">
        <v>0</v>
      </c>
      <c r="Q16015" s="37">
        <v>0</v>
      </c>
      <c r="R16015" s="10">
        <v>0</v>
      </c>
      <c r="S16015" s="10">
        <v>0</v>
      </c>
      <c r="T16015" s="10">
        <v>0</v>
      </c>
      <c r="U16015" s="10">
        <v>0</v>
      </c>
      <c r="V16015" s="10">
        <v>0</v>
      </c>
      <c r="W16015" s="10">
        <v>0</v>
      </c>
    </row>
    <row r="16016" spans="1:23" x14ac:dyDescent="0.25">
      <c r="A16016">
        <v>2019</v>
      </c>
      <c r="B16016" s="6" t="s">
        <v>63</v>
      </c>
      <c r="C16016">
        <v>1</v>
      </c>
      <c r="D16016" t="s">
        <v>957</v>
      </c>
      <c r="E16016">
        <v>4</v>
      </c>
      <c r="F16016">
        <v>12.121212119999999</v>
      </c>
      <c r="G16016">
        <v>40</v>
      </c>
      <c r="H16016" s="10">
        <v>0</v>
      </c>
      <c r="I16016" t="s">
        <v>856</v>
      </c>
      <c r="J16016">
        <v>80</v>
      </c>
      <c r="K16016">
        <v>100</v>
      </c>
      <c r="L16016">
        <v>75</v>
      </c>
      <c r="M16016" s="10">
        <f t="shared" si="177"/>
        <v>600000</v>
      </c>
      <c r="N16016">
        <v>0</v>
      </c>
      <c r="O16016">
        <v>0</v>
      </c>
      <c r="P16016">
        <v>40</v>
      </c>
      <c r="Q16016">
        <v>0</v>
      </c>
      <c r="R16016">
        <v>0</v>
      </c>
      <c r="S16016" s="10">
        <v>0</v>
      </c>
      <c r="T16016" s="10">
        <v>0</v>
      </c>
      <c r="U16016">
        <v>0</v>
      </c>
      <c r="V16016" t="s">
        <v>1030</v>
      </c>
      <c r="W16016">
        <v>0</v>
      </c>
    </row>
    <row r="16017" spans="1:23" x14ac:dyDescent="0.25">
      <c r="A16017">
        <v>2019</v>
      </c>
      <c r="B16017" s="6" t="s">
        <v>63</v>
      </c>
      <c r="C16017">
        <v>2</v>
      </c>
      <c r="D16017" t="s">
        <v>957</v>
      </c>
      <c r="E16017">
        <v>4</v>
      </c>
      <c r="F16017">
        <v>12.121212119999999</v>
      </c>
      <c r="G16017">
        <v>15</v>
      </c>
      <c r="H16017" s="10">
        <v>0</v>
      </c>
      <c r="I16017" t="s">
        <v>807</v>
      </c>
      <c r="J16017">
        <v>30</v>
      </c>
      <c r="K16017">
        <v>35</v>
      </c>
      <c r="L16017">
        <v>20</v>
      </c>
      <c r="M16017" s="10">
        <f t="shared" si="177"/>
        <v>21000</v>
      </c>
      <c r="N16017">
        <v>0</v>
      </c>
      <c r="O16017">
        <v>0</v>
      </c>
      <c r="P16017">
        <v>0</v>
      </c>
      <c r="Q16017" t="s">
        <v>156</v>
      </c>
      <c r="R16017">
        <v>0</v>
      </c>
      <c r="S16017" s="10">
        <v>100</v>
      </c>
      <c r="T16017" s="10">
        <v>0</v>
      </c>
      <c r="U16017">
        <v>0</v>
      </c>
      <c r="V16017">
        <v>0</v>
      </c>
      <c r="W16017">
        <v>0</v>
      </c>
    </row>
    <row r="16018" spans="1:23" x14ac:dyDescent="0.25">
      <c r="A16018">
        <v>2019</v>
      </c>
      <c r="B16018" s="6" t="s">
        <v>63</v>
      </c>
      <c r="C16018">
        <v>3</v>
      </c>
      <c r="D16018" t="s">
        <v>957</v>
      </c>
      <c r="E16018">
        <v>4</v>
      </c>
      <c r="F16018">
        <v>12.121212119999999</v>
      </c>
      <c r="G16018">
        <v>5</v>
      </c>
      <c r="H16018" s="10">
        <v>0</v>
      </c>
      <c r="I16018" t="s">
        <v>846</v>
      </c>
      <c r="J16018">
        <v>40</v>
      </c>
      <c r="K16018">
        <v>40</v>
      </c>
      <c r="L16018">
        <v>50</v>
      </c>
      <c r="M16018" s="10">
        <f t="shared" si="177"/>
        <v>80000</v>
      </c>
      <c r="N16018">
        <v>0</v>
      </c>
      <c r="O16018">
        <v>0</v>
      </c>
      <c r="P16018">
        <v>30</v>
      </c>
      <c r="Q16018">
        <v>0</v>
      </c>
      <c r="R16018">
        <v>0</v>
      </c>
      <c r="S16018" s="10">
        <v>0</v>
      </c>
      <c r="T16018" s="10">
        <v>0</v>
      </c>
      <c r="U16018">
        <v>0</v>
      </c>
      <c r="V16018">
        <v>0</v>
      </c>
      <c r="W16018">
        <v>0</v>
      </c>
    </row>
    <row r="16019" spans="1:23" x14ac:dyDescent="0.25">
      <c r="A16019">
        <v>2019</v>
      </c>
      <c r="B16019" s="6" t="s">
        <v>63</v>
      </c>
      <c r="C16019">
        <v>4</v>
      </c>
      <c r="D16019" t="s">
        <v>957</v>
      </c>
      <c r="E16019">
        <v>4</v>
      </c>
      <c r="F16019">
        <v>12.121212119999999</v>
      </c>
      <c r="G16019">
        <v>10</v>
      </c>
      <c r="H16019" s="10">
        <v>0</v>
      </c>
      <c r="I16019" t="s">
        <v>856</v>
      </c>
      <c r="J16019">
        <v>10</v>
      </c>
      <c r="K16019">
        <v>30</v>
      </c>
      <c r="L16019">
        <v>60</v>
      </c>
      <c r="M16019" s="10">
        <f t="shared" si="177"/>
        <v>18000</v>
      </c>
      <c r="N16019">
        <v>0</v>
      </c>
      <c r="O16019">
        <v>0</v>
      </c>
      <c r="P16019">
        <v>80</v>
      </c>
      <c r="Q16019">
        <v>0</v>
      </c>
      <c r="R16019">
        <v>0</v>
      </c>
      <c r="S16019" s="10">
        <v>0</v>
      </c>
      <c r="T16019" s="10">
        <v>0</v>
      </c>
      <c r="U16019">
        <v>0</v>
      </c>
      <c r="V16019">
        <v>0</v>
      </c>
      <c r="W16019">
        <v>0</v>
      </c>
    </row>
    <row r="16020" spans="1:23" x14ac:dyDescent="0.25">
      <c r="A16020">
        <v>2019</v>
      </c>
      <c r="B16020" s="6" t="s">
        <v>63</v>
      </c>
      <c r="C16020">
        <v>5</v>
      </c>
      <c r="D16020" t="s">
        <v>957</v>
      </c>
      <c r="E16020">
        <v>4</v>
      </c>
      <c r="F16020">
        <v>12.121212119999999</v>
      </c>
      <c r="G16020">
        <v>35</v>
      </c>
      <c r="H16020" s="10">
        <v>0</v>
      </c>
      <c r="I16020" t="s">
        <v>846</v>
      </c>
      <c r="J16020">
        <v>40</v>
      </c>
      <c r="K16020">
        <v>50</v>
      </c>
      <c r="L16020">
        <v>50</v>
      </c>
      <c r="M16020" s="10">
        <f t="shared" ref="M16020:M16083" si="179">J16020*K16020*L16020</f>
        <v>100000</v>
      </c>
      <c r="N16020">
        <v>0</v>
      </c>
      <c r="O16020">
        <v>0</v>
      </c>
      <c r="P16020">
        <v>5</v>
      </c>
      <c r="Q16020">
        <v>0</v>
      </c>
      <c r="R16020">
        <v>0</v>
      </c>
      <c r="S16020" s="10">
        <v>0</v>
      </c>
      <c r="T16020" s="10">
        <v>0</v>
      </c>
      <c r="U16020">
        <v>0</v>
      </c>
      <c r="V16020">
        <v>0</v>
      </c>
      <c r="W16020">
        <v>0</v>
      </c>
    </row>
    <row r="16021" spans="1:23" x14ac:dyDescent="0.25">
      <c r="A16021">
        <v>2019</v>
      </c>
      <c r="B16021" s="6" t="s">
        <v>63</v>
      </c>
      <c r="C16021">
        <v>6</v>
      </c>
      <c r="D16021" t="s">
        <v>957</v>
      </c>
      <c r="E16021">
        <v>4</v>
      </c>
      <c r="F16021">
        <v>12.121212119999999</v>
      </c>
      <c r="G16021">
        <v>90</v>
      </c>
      <c r="H16021" s="10">
        <v>0</v>
      </c>
      <c r="I16021" t="s">
        <v>846</v>
      </c>
      <c r="J16021">
        <v>110</v>
      </c>
      <c r="K16021">
        <v>80</v>
      </c>
      <c r="L16021">
        <v>130</v>
      </c>
      <c r="M16021" s="10">
        <f t="shared" si="179"/>
        <v>1144000</v>
      </c>
      <c r="N16021">
        <v>0</v>
      </c>
      <c r="O16021">
        <v>0</v>
      </c>
      <c r="P16021">
        <v>50</v>
      </c>
      <c r="Q16021">
        <v>0</v>
      </c>
      <c r="R16021">
        <v>0</v>
      </c>
      <c r="S16021" s="10">
        <v>0</v>
      </c>
      <c r="T16021" s="10">
        <v>0</v>
      </c>
      <c r="U16021">
        <v>0</v>
      </c>
      <c r="V16021">
        <v>0</v>
      </c>
      <c r="W16021">
        <v>0</v>
      </c>
    </row>
    <row r="16022" spans="1:23" x14ac:dyDescent="0.25">
      <c r="A16022">
        <v>2019</v>
      </c>
      <c r="B16022" s="6" t="s">
        <v>63</v>
      </c>
      <c r="C16022">
        <v>7</v>
      </c>
      <c r="D16022" t="s">
        <v>957</v>
      </c>
      <c r="E16022">
        <v>4</v>
      </c>
      <c r="F16022">
        <v>12.121212119999999</v>
      </c>
      <c r="G16022">
        <v>10</v>
      </c>
      <c r="H16022" s="10">
        <v>0</v>
      </c>
      <c r="I16022" t="s">
        <v>815</v>
      </c>
      <c r="J16022">
        <v>10</v>
      </c>
      <c r="K16022">
        <v>10</v>
      </c>
      <c r="L16022">
        <v>10</v>
      </c>
      <c r="M16022" s="10">
        <f t="shared" si="179"/>
        <v>1000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100</v>
      </c>
      <c r="T16022">
        <v>0</v>
      </c>
      <c r="U16022">
        <v>0</v>
      </c>
      <c r="V16022">
        <v>0</v>
      </c>
      <c r="W16022">
        <v>0</v>
      </c>
    </row>
    <row r="16023" spans="1:23" x14ac:dyDescent="0.25">
      <c r="A16023">
        <v>2019</v>
      </c>
      <c r="B16023" s="6" t="s">
        <v>63</v>
      </c>
      <c r="C16023">
        <v>8</v>
      </c>
      <c r="D16023" t="s">
        <v>957</v>
      </c>
      <c r="E16023">
        <v>4</v>
      </c>
      <c r="F16023">
        <v>12.121212119999999</v>
      </c>
      <c r="G16023">
        <v>10</v>
      </c>
      <c r="H16023" s="10">
        <v>0</v>
      </c>
      <c r="I16023" t="s">
        <v>799</v>
      </c>
      <c r="J16023">
        <v>20</v>
      </c>
      <c r="K16023">
        <v>20</v>
      </c>
      <c r="L16023">
        <v>35</v>
      </c>
      <c r="M16023" s="10">
        <f t="shared" si="179"/>
        <v>14000</v>
      </c>
      <c r="N16023">
        <v>0</v>
      </c>
      <c r="O16023">
        <v>0</v>
      </c>
      <c r="P16023">
        <v>80</v>
      </c>
      <c r="Q16023">
        <v>0</v>
      </c>
      <c r="R16023">
        <v>0</v>
      </c>
      <c r="S16023">
        <v>0</v>
      </c>
      <c r="T16023">
        <v>10</v>
      </c>
      <c r="U16023">
        <v>0</v>
      </c>
      <c r="V16023">
        <v>0</v>
      </c>
      <c r="W16023">
        <v>0</v>
      </c>
    </row>
    <row r="16024" spans="1:23" x14ac:dyDescent="0.25">
      <c r="A16024">
        <v>2019</v>
      </c>
      <c r="B16024" s="6" t="s">
        <v>63</v>
      </c>
      <c r="C16024">
        <v>1</v>
      </c>
      <c r="D16024" t="s">
        <v>957</v>
      </c>
      <c r="E16024">
        <v>5</v>
      </c>
      <c r="F16024">
        <v>12.121212119999999</v>
      </c>
      <c r="G16024">
        <v>6</v>
      </c>
      <c r="H16024" s="10">
        <v>0</v>
      </c>
      <c r="I16024" t="s">
        <v>803</v>
      </c>
      <c r="J16024">
        <v>15</v>
      </c>
      <c r="K16024">
        <v>20</v>
      </c>
      <c r="L16024">
        <v>25</v>
      </c>
      <c r="M16024" s="10">
        <f t="shared" si="179"/>
        <v>7500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80</v>
      </c>
      <c r="T16024">
        <v>0</v>
      </c>
      <c r="U16024">
        <v>0</v>
      </c>
      <c r="V16024">
        <v>0</v>
      </c>
      <c r="W16024">
        <v>0</v>
      </c>
    </row>
    <row r="16025" spans="1:23" x14ac:dyDescent="0.25">
      <c r="A16025">
        <v>2019</v>
      </c>
      <c r="B16025" s="6" t="s">
        <v>63</v>
      </c>
      <c r="C16025">
        <v>2</v>
      </c>
      <c r="D16025" t="s">
        <v>957</v>
      </c>
      <c r="E16025">
        <v>5</v>
      </c>
      <c r="F16025">
        <v>12.121212119999999</v>
      </c>
      <c r="G16025">
        <v>3</v>
      </c>
      <c r="H16025" s="10">
        <v>0</v>
      </c>
      <c r="I16025" t="s">
        <v>799</v>
      </c>
      <c r="J16025">
        <v>20</v>
      </c>
      <c r="K16025">
        <v>10</v>
      </c>
      <c r="L16025">
        <v>15</v>
      </c>
      <c r="M16025" s="10">
        <f t="shared" si="179"/>
        <v>3000</v>
      </c>
      <c r="N16025">
        <v>0</v>
      </c>
      <c r="O16025">
        <v>0</v>
      </c>
      <c r="P16025">
        <v>5</v>
      </c>
      <c r="Q16025" t="s">
        <v>156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</row>
    <row r="16026" spans="1:23" x14ac:dyDescent="0.25">
      <c r="A16026">
        <v>2019</v>
      </c>
      <c r="B16026" s="6" t="s">
        <v>63</v>
      </c>
      <c r="C16026">
        <v>3</v>
      </c>
      <c r="D16026" t="s">
        <v>957</v>
      </c>
      <c r="E16026">
        <v>5</v>
      </c>
      <c r="F16026">
        <v>12.121212119999999</v>
      </c>
      <c r="G16026">
        <v>3</v>
      </c>
      <c r="H16026" s="10">
        <v>0</v>
      </c>
      <c r="I16026" t="s">
        <v>799</v>
      </c>
      <c r="J16026">
        <v>12</v>
      </c>
      <c r="K16026">
        <v>10</v>
      </c>
      <c r="L16026">
        <v>12</v>
      </c>
      <c r="M16026" s="10">
        <f t="shared" si="179"/>
        <v>1440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10</v>
      </c>
      <c r="U16026">
        <v>0</v>
      </c>
      <c r="V16026">
        <v>0</v>
      </c>
      <c r="W16026">
        <v>0</v>
      </c>
    </row>
    <row r="16027" spans="1:23" x14ac:dyDescent="0.25">
      <c r="A16027">
        <v>2019</v>
      </c>
      <c r="B16027" s="6" t="s">
        <v>63</v>
      </c>
      <c r="C16027">
        <v>4</v>
      </c>
      <c r="D16027" t="s">
        <v>957</v>
      </c>
      <c r="E16027">
        <v>5</v>
      </c>
      <c r="F16027">
        <v>12.121212119999999</v>
      </c>
      <c r="G16027">
        <v>15</v>
      </c>
      <c r="H16027" s="10">
        <v>0</v>
      </c>
      <c r="I16027" t="s">
        <v>799</v>
      </c>
      <c r="J16027">
        <v>30</v>
      </c>
      <c r="K16027">
        <v>20</v>
      </c>
      <c r="L16027">
        <v>30</v>
      </c>
      <c r="M16027" s="10">
        <f t="shared" si="179"/>
        <v>18000</v>
      </c>
      <c r="N16027">
        <v>0</v>
      </c>
      <c r="O16027">
        <v>0</v>
      </c>
      <c r="P16027">
        <v>70</v>
      </c>
      <c r="Q16027" t="s">
        <v>156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</row>
    <row r="16028" spans="1:23" x14ac:dyDescent="0.25">
      <c r="A16028">
        <v>2019</v>
      </c>
      <c r="B16028" s="6" t="s">
        <v>63</v>
      </c>
      <c r="C16028">
        <v>5</v>
      </c>
      <c r="D16028" t="s">
        <v>957</v>
      </c>
      <c r="E16028">
        <v>5</v>
      </c>
      <c r="F16028">
        <v>12.121212119999999</v>
      </c>
      <c r="G16028">
        <v>15</v>
      </c>
      <c r="H16028" s="10">
        <v>0</v>
      </c>
      <c r="I16028" t="s">
        <v>799</v>
      </c>
      <c r="J16028">
        <v>20</v>
      </c>
      <c r="K16028">
        <v>10</v>
      </c>
      <c r="L16028">
        <v>25</v>
      </c>
      <c r="M16028" s="10">
        <f t="shared" si="179"/>
        <v>5000</v>
      </c>
      <c r="N16028">
        <v>0</v>
      </c>
      <c r="O16028">
        <v>0</v>
      </c>
      <c r="P16028">
        <v>70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</row>
    <row r="16029" spans="1:23" x14ac:dyDescent="0.25">
      <c r="A16029">
        <v>2019</v>
      </c>
      <c r="B16029" s="6" t="s">
        <v>63</v>
      </c>
      <c r="C16029">
        <v>6</v>
      </c>
      <c r="D16029" t="s">
        <v>957</v>
      </c>
      <c r="E16029">
        <v>5</v>
      </c>
      <c r="F16029">
        <v>12.121212119999999</v>
      </c>
      <c r="G16029">
        <v>10</v>
      </c>
      <c r="H16029" s="10">
        <v>0</v>
      </c>
      <c r="I16029" t="s">
        <v>815</v>
      </c>
      <c r="J16029">
        <v>20</v>
      </c>
      <c r="K16029">
        <v>15</v>
      </c>
      <c r="L16029">
        <v>30</v>
      </c>
      <c r="M16029" s="10">
        <f t="shared" si="179"/>
        <v>9000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100</v>
      </c>
      <c r="T16029">
        <v>0</v>
      </c>
      <c r="U16029">
        <v>0</v>
      </c>
      <c r="V16029">
        <v>0</v>
      </c>
      <c r="W16029">
        <v>0</v>
      </c>
    </row>
    <row r="16030" spans="1:23" x14ac:dyDescent="0.25">
      <c r="A16030">
        <v>2019</v>
      </c>
      <c r="B16030" s="6" t="s">
        <v>63</v>
      </c>
      <c r="C16030">
        <v>7</v>
      </c>
      <c r="D16030" t="s">
        <v>957</v>
      </c>
      <c r="E16030">
        <v>5</v>
      </c>
      <c r="F16030">
        <v>12.121212119999999</v>
      </c>
      <c r="G16030">
        <v>10</v>
      </c>
      <c r="H16030" s="10">
        <v>0</v>
      </c>
      <c r="I16030" t="s">
        <v>803</v>
      </c>
      <c r="J16030">
        <v>30</v>
      </c>
      <c r="K16030">
        <v>15</v>
      </c>
      <c r="L16030">
        <v>15</v>
      </c>
      <c r="M16030" s="10">
        <f t="shared" si="179"/>
        <v>6750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</row>
    <row r="16031" spans="1:23" x14ac:dyDescent="0.25">
      <c r="A16031">
        <v>2019</v>
      </c>
      <c r="B16031" s="6" t="s">
        <v>63</v>
      </c>
      <c r="C16031">
        <v>8</v>
      </c>
      <c r="D16031" t="s">
        <v>957</v>
      </c>
      <c r="E16031">
        <v>5</v>
      </c>
      <c r="F16031">
        <v>12.121212119999999</v>
      </c>
      <c r="G16031">
        <v>100</v>
      </c>
      <c r="H16031" s="10">
        <v>0</v>
      </c>
      <c r="I16031" t="s">
        <v>846</v>
      </c>
      <c r="J16031">
        <v>100</v>
      </c>
      <c r="K16031">
        <v>100</v>
      </c>
      <c r="L16031">
        <v>60</v>
      </c>
      <c r="M16031" s="10">
        <f t="shared" si="179"/>
        <v>600000</v>
      </c>
      <c r="N16031">
        <v>0</v>
      </c>
      <c r="O16031">
        <v>0</v>
      </c>
      <c r="P16031">
        <v>95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</row>
    <row r="16032" spans="1:23" x14ac:dyDescent="0.25">
      <c r="A16032">
        <v>2019</v>
      </c>
      <c r="B16032" s="6" t="s">
        <v>63</v>
      </c>
      <c r="C16032">
        <v>9</v>
      </c>
      <c r="D16032" t="s">
        <v>957</v>
      </c>
      <c r="E16032">
        <v>5</v>
      </c>
      <c r="F16032">
        <v>12.121212119999999</v>
      </c>
      <c r="G16032">
        <v>5</v>
      </c>
      <c r="H16032" s="10">
        <v>0</v>
      </c>
      <c r="I16032" t="s">
        <v>846</v>
      </c>
      <c r="J16032">
        <v>50</v>
      </c>
      <c r="K16032">
        <v>65</v>
      </c>
      <c r="L16032">
        <v>55</v>
      </c>
      <c r="M16032" s="10">
        <f t="shared" si="179"/>
        <v>178750</v>
      </c>
      <c r="N16032">
        <v>0</v>
      </c>
      <c r="O16032">
        <v>0</v>
      </c>
      <c r="P16032">
        <v>50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 t="s">
        <v>1002</v>
      </c>
    </row>
    <row r="16033" spans="1:23" x14ac:dyDescent="0.25">
      <c r="A16033">
        <v>2019</v>
      </c>
      <c r="B16033" s="6" t="s">
        <v>63</v>
      </c>
      <c r="C16033">
        <v>10</v>
      </c>
      <c r="D16033" t="s">
        <v>957</v>
      </c>
      <c r="E16033">
        <v>5</v>
      </c>
      <c r="F16033">
        <v>12.121212119999999</v>
      </c>
      <c r="G16033">
        <v>80</v>
      </c>
      <c r="H16033" s="10">
        <v>0</v>
      </c>
      <c r="I16033" t="s">
        <v>799</v>
      </c>
      <c r="J16033">
        <v>35</v>
      </c>
      <c r="K16033">
        <v>20</v>
      </c>
      <c r="L16033">
        <v>20</v>
      </c>
      <c r="M16033" s="10">
        <f t="shared" si="179"/>
        <v>14000</v>
      </c>
      <c r="N16033">
        <v>0</v>
      </c>
      <c r="O16033">
        <v>0</v>
      </c>
      <c r="P16033">
        <v>50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</row>
    <row r="16034" spans="1:23" x14ac:dyDescent="0.25">
      <c r="A16034">
        <v>2019</v>
      </c>
      <c r="B16034" s="6" t="s">
        <v>63</v>
      </c>
      <c r="C16034">
        <v>1</v>
      </c>
      <c r="D16034" t="s">
        <v>957</v>
      </c>
      <c r="E16034">
        <v>6</v>
      </c>
      <c r="F16034">
        <v>12.121212119999999</v>
      </c>
      <c r="G16034">
        <v>60</v>
      </c>
      <c r="H16034" s="10">
        <v>0</v>
      </c>
      <c r="I16034" t="s">
        <v>846</v>
      </c>
      <c r="J16034">
        <v>60</v>
      </c>
      <c r="K16034">
        <v>100</v>
      </c>
      <c r="L16034">
        <v>40</v>
      </c>
      <c r="M16034" s="10">
        <f t="shared" si="179"/>
        <v>240000</v>
      </c>
      <c r="N16034">
        <v>0</v>
      </c>
      <c r="O16034">
        <v>0</v>
      </c>
      <c r="P16034">
        <v>80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</row>
    <row r="16035" spans="1:23" x14ac:dyDescent="0.25">
      <c r="A16035">
        <v>2019</v>
      </c>
      <c r="B16035" s="6" t="s">
        <v>63</v>
      </c>
      <c r="C16035">
        <v>2</v>
      </c>
      <c r="D16035" t="s">
        <v>957</v>
      </c>
      <c r="E16035">
        <v>6</v>
      </c>
      <c r="F16035">
        <v>12.121212119999999</v>
      </c>
      <c r="G16035">
        <v>10</v>
      </c>
      <c r="H16035" s="10">
        <v>0</v>
      </c>
      <c r="I16035" t="s">
        <v>803</v>
      </c>
      <c r="J16035">
        <v>15</v>
      </c>
      <c r="K16035">
        <v>10</v>
      </c>
      <c r="L16035">
        <v>10</v>
      </c>
      <c r="M16035" s="10">
        <f t="shared" si="179"/>
        <v>1500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</row>
    <row r="16036" spans="1:23" x14ac:dyDescent="0.25">
      <c r="A16036">
        <v>2019</v>
      </c>
      <c r="B16036" s="6" t="s">
        <v>63</v>
      </c>
      <c r="C16036">
        <v>3</v>
      </c>
      <c r="D16036" t="s">
        <v>957</v>
      </c>
      <c r="E16036">
        <v>6</v>
      </c>
      <c r="F16036">
        <v>12.121212119999999</v>
      </c>
      <c r="G16036">
        <v>10</v>
      </c>
      <c r="H16036" s="10">
        <v>0</v>
      </c>
      <c r="I16036" t="s">
        <v>856</v>
      </c>
      <c r="J16036">
        <v>25</v>
      </c>
      <c r="K16036">
        <v>20</v>
      </c>
      <c r="L16036">
        <v>30</v>
      </c>
      <c r="M16036" s="10">
        <f t="shared" si="179"/>
        <v>15000</v>
      </c>
      <c r="N16036">
        <v>0</v>
      </c>
      <c r="O16036">
        <v>0</v>
      </c>
      <c r="P16036">
        <v>60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</row>
    <row r="16037" spans="1:23" x14ac:dyDescent="0.25">
      <c r="A16037">
        <v>2019</v>
      </c>
      <c r="B16037" s="6" t="s">
        <v>63</v>
      </c>
      <c r="C16037">
        <v>4</v>
      </c>
      <c r="D16037" t="s">
        <v>957</v>
      </c>
      <c r="E16037">
        <v>6</v>
      </c>
      <c r="F16037">
        <v>12.121212119999999</v>
      </c>
      <c r="G16037">
        <v>10</v>
      </c>
      <c r="H16037" s="10">
        <v>0</v>
      </c>
      <c r="I16037" t="s">
        <v>846</v>
      </c>
      <c r="J16037">
        <v>30</v>
      </c>
      <c r="K16037">
        <v>30</v>
      </c>
      <c r="L16037">
        <v>10</v>
      </c>
      <c r="M16037" s="10">
        <f t="shared" si="179"/>
        <v>9000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 t="s">
        <v>1002</v>
      </c>
    </row>
    <row r="16038" spans="1:23" x14ac:dyDescent="0.25">
      <c r="A16038">
        <v>2019</v>
      </c>
      <c r="B16038" s="6" t="s">
        <v>63</v>
      </c>
      <c r="C16038">
        <v>5</v>
      </c>
      <c r="D16038" t="s">
        <v>957</v>
      </c>
      <c r="E16038">
        <v>6</v>
      </c>
      <c r="F16038">
        <v>12.121212119999999</v>
      </c>
      <c r="G16038">
        <v>10</v>
      </c>
      <c r="H16038" s="10">
        <v>0</v>
      </c>
      <c r="I16038" t="s">
        <v>803</v>
      </c>
      <c r="J16038">
        <v>10</v>
      </c>
      <c r="K16038">
        <v>10</v>
      </c>
      <c r="L16038">
        <v>10</v>
      </c>
      <c r="M16038" s="10">
        <f t="shared" si="179"/>
        <v>1000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</row>
    <row r="16039" spans="1:23" x14ac:dyDescent="0.25">
      <c r="A16039">
        <v>2019</v>
      </c>
      <c r="B16039" s="6" t="s">
        <v>63</v>
      </c>
      <c r="C16039">
        <v>6</v>
      </c>
      <c r="D16039" t="s">
        <v>957</v>
      </c>
      <c r="E16039">
        <v>6</v>
      </c>
      <c r="F16039">
        <v>12.121212119999999</v>
      </c>
      <c r="G16039">
        <v>10</v>
      </c>
      <c r="H16039" s="10">
        <v>0</v>
      </c>
      <c r="I16039" t="s">
        <v>815</v>
      </c>
      <c r="J16039">
        <v>20</v>
      </c>
      <c r="K16039">
        <v>25</v>
      </c>
      <c r="L16039">
        <v>30</v>
      </c>
      <c r="M16039" s="10">
        <f t="shared" si="179"/>
        <v>15000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</row>
    <row r="16040" spans="1:23" x14ac:dyDescent="0.25">
      <c r="A16040">
        <v>2019</v>
      </c>
      <c r="B16040" s="6" t="s">
        <v>63</v>
      </c>
      <c r="C16040">
        <v>7</v>
      </c>
      <c r="D16040" t="s">
        <v>957</v>
      </c>
      <c r="E16040">
        <v>6</v>
      </c>
      <c r="F16040">
        <v>12.121212119999999</v>
      </c>
      <c r="G16040">
        <v>4</v>
      </c>
      <c r="H16040" s="10">
        <v>0</v>
      </c>
      <c r="I16040" t="s">
        <v>816</v>
      </c>
      <c r="J16040">
        <v>15</v>
      </c>
      <c r="K16040">
        <v>20</v>
      </c>
      <c r="L16040">
        <v>8</v>
      </c>
      <c r="M16040" s="10">
        <f t="shared" si="179"/>
        <v>2400</v>
      </c>
      <c r="N16040">
        <v>0</v>
      </c>
      <c r="O16040">
        <v>0</v>
      </c>
      <c r="P16040">
        <v>40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</row>
    <row r="16041" spans="1:23" x14ac:dyDescent="0.25">
      <c r="A16041">
        <v>2019</v>
      </c>
      <c r="B16041" s="6" t="s">
        <v>63</v>
      </c>
      <c r="C16041">
        <v>8</v>
      </c>
      <c r="D16041" t="s">
        <v>957</v>
      </c>
      <c r="E16041">
        <v>6</v>
      </c>
      <c r="F16041">
        <v>12.121212119999999</v>
      </c>
      <c r="G16041">
        <v>30</v>
      </c>
      <c r="H16041" s="10">
        <v>0</v>
      </c>
      <c r="I16041" t="s">
        <v>846</v>
      </c>
      <c r="J16041">
        <v>100</v>
      </c>
      <c r="K16041">
        <v>80</v>
      </c>
      <c r="L16041">
        <v>120</v>
      </c>
      <c r="M16041" s="10">
        <f t="shared" si="179"/>
        <v>960000</v>
      </c>
      <c r="N16041">
        <v>0</v>
      </c>
      <c r="O16041">
        <v>0</v>
      </c>
      <c r="P16041">
        <v>90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</row>
    <row r="16042" spans="1:23" x14ac:dyDescent="0.25">
      <c r="A16042">
        <v>2019</v>
      </c>
      <c r="B16042" s="6" t="s">
        <v>63</v>
      </c>
      <c r="C16042">
        <v>9</v>
      </c>
      <c r="D16042" t="s">
        <v>957</v>
      </c>
      <c r="E16042">
        <v>6</v>
      </c>
      <c r="F16042">
        <v>12.121212119999999</v>
      </c>
      <c r="G16042">
        <v>20</v>
      </c>
      <c r="H16042" s="10">
        <v>0</v>
      </c>
      <c r="I16042" t="s">
        <v>802</v>
      </c>
      <c r="J16042">
        <v>60</v>
      </c>
      <c r="K16042">
        <v>40</v>
      </c>
      <c r="L16042">
        <v>5</v>
      </c>
      <c r="M16042" s="10">
        <f t="shared" si="179"/>
        <v>12000</v>
      </c>
      <c r="N16042">
        <v>0</v>
      </c>
      <c r="O16042">
        <v>0</v>
      </c>
      <c r="P16042">
        <v>30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</row>
    <row r="16043" spans="1:23" x14ac:dyDescent="0.25">
      <c r="A16043">
        <v>2019</v>
      </c>
      <c r="B16043" s="6" t="s">
        <v>63</v>
      </c>
      <c r="C16043">
        <v>10</v>
      </c>
      <c r="D16043" t="s">
        <v>957</v>
      </c>
      <c r="E16043">
        <v>6</v>
      </c>
      <c r="F16043">
        <v>12.121212119999999</v>
      </c>
      <c r="G16043">
        <v>10</v>
      </c>
      <c r="H16043" s="10">
        <v>0</v>
      </c>
      <c r="I16043" t="s">
        <v>803</v>
      </c>
      <c r="J16043">
        <v>15</v>
      </c>
      <c r="K16043">
        <v>20</v>
      </c>
      <c r="L16043">
        <v>20</v>
      </c>
      <c r="M16043" s="10">
        <f t="shared" si="179"/>
        <v>6000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</row>
    <row r="16044" spans="1:23" x14ac:dyDescent="0.25">
      <c r="A16044">
        <v>2019</v>
      </c>
      <c r="B16044" s="6" t="s">
        <v>63</v>
      </c>
      <c r="C16044">
        <v>11</v>
      </c>
      <c r="D16044" t="s">
        <v>957</v>
      </c>
      <c r="E16044">
        <v>6</v>
      </c>
      <c r="F16044">
        <v>12.121212119999999</v>
      </c>
      <c r="G16044">
        <v>30</v>
      </c>
      <c r="H16044" s="10">
        <v>0</v>
      </c>
      <c r="I16044" t="s">
        <v>807</v>
      </c>
      <c r="J16044">
        <v>30</v>
      </c>
      <c r="K16044">
        <v>30</v>
      </c>
      <c r="L16044">
        <v>10</v>
      </c>
      <c r="M16044" s="10">
        <f t="shared" si="179"/>
        <v>9000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80</v>
      </c>
      <c r="T16044">
        <v>0</v>
      </c>
      <c r="U16044">
        <v>0</v>
      </c>
      <c r="V16044">
        <v>0</v>
      </c>
      <c r="W16044">
        <v>0</v>
      </c>
    </row>
    <row r="16045" spans="1:23" x14ac:dyDescent="0.25">
      <c r="A16045">
        <v>2019</v>
      </c>
      <c r="B16045" s="6" t="s">
        <v>63</v>
      </c>
      <c r="C16045">
        <v>12</v>
      </c>
      <c r="D16045" t="s">
        <v>957</v>
      </c>
      <c r="E16045">
        <v>6</v>
      </c>
      <c r="F16045">
        <v>12.121212119999999</v>
      </c>
      <c r="G16045">
        <v>30</v>
      </c>
      <c r="H16045" s="10">
        <v>0</v>
      </c>
      <c r="I16045" t="s">
        <v>846</v>
      </c>
      <c r="J16045">
        <v>16</v>
      </c>
      <c r="K16045">
        <v>100</v>
      </c>
      <c r="L16045">
        <v>100</v>
      </c>
      <c r="M16045" s="10">
        <f t="shared" si="179"/>
        <v>160000</v>
      </c>
      <c r="N16045">
        <v>0</v>
      </c>
      <c r="O16045">
        <v>0</v>
      </c>
      <c r="P16045">
        <v>80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</row>
    <row r="16046" spans="1:23" x14ac:dyDescent="0.25">
      <c r="A16046">
        <v>2019</v>
      </c>
      <c r="B16046" s="6" t="s">
        <v>63</v>
      </c>
      <c r="C16046">
        <v>13</v>
      </c>
      <c r="D16046" t="s">
        <v>957</v>
      </c>
      <c r="E16046">
        <v>6</v>
      </c>
      <c r="F16046">
        <v>12.121212119999999</v>
      </c>
      <c r="G16046">
        <v>10</v>
      </c>
      <c r="H16046" s="10">
        <v>0</v>
      </c>
      <c r="I16046" t="s">
        <v>815</v>
      </c>
      <c r="J16046">
        <v>80</v>
      </c>
      <c r="K16046">
        <v>70</v>
      </c>
      <c r="L16046">
        <v>90</v>
      </c>
      <c r="M16046" s="10">
        <f t="shared" si="179"/>
        <v>504000</v>
      </c>
      <c r="N16046">
        <v>0</v>
      </c>
      <c r="O16046">
        <v>0</v>
      </c>
      <c r="P16046">
        <v>100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</row>
    <row r="16047" spans="1:23" x14ac:dyDescent="0.25">
      <c r="A16047">
        <v>2019</v>
      </c>
      <c r="B16047" s="6" t="s">
        <v>63</v>
      </c>
      <c r="C16047">
        <v>14</v>
      </c>
      <c r="D16047" t="s">
        <v>957</v>
      </c>
      <c r="E16047">
        <v>6</v>
      </c>
      <c r="F16047">
        <v>12.121212119999999</v>
      </c>
      <c r="G16047">
        <v>8</v>
      </c>
      <c r="H16047" s="10">
        <v>0</v>
      </c>
      <c r="I16047" t="s">
        <v>815</v>
      </c>
      <c r="J16047">
        <v>40</v>
      </c>
      <c r="K16047">
        <v>30</v>
      </c>
      <c r="L16047">
        <v>35</v>
      </c>
      <c r="M16047" s="10">
        <f t="shared" si="179"/>
        <v>42000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</row>
    <row r="16048" spans="1:23" x14ac:dyDescent="0.25">
      <c r="A16048">
        <v>2019</v>
      </c>
      <c r="B16048" s="6" t="s">
        <v>63</v>
      </c>
      <c r="C16048">
        <v>15</v>
      </c>
      <c r="D16048" t="s">
        <v>957</v>
      </c>
      <c r="E16048">
        <v>6</v>
      </c>
      <c r="F16048">
        <v>12.121212119999999</v>
      </c>
      <c r="G16048">
        <v>100</v>
      </c>
      <c r="H16048" s="10">
        <v>0</v>
      </c>
      <c r="I16048" t="s">
        <v>819</v>
      </c>
      <c r="J16048">
        <v>105</v>
      </c>
      <c r="K16048">
        <v>75</v>
      </c>
      <c r="L16048">
        <v>10</v>
      </c>
      <c r="M16048" s="10">
        <f t="shared" si="179"/>
        <v>78750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</row>
    <row r="16049" spans="1:23" x14ac:dyDescent="0.25">
      <c r="A16049">
        <v>2019</v>
      </c>
      <c r="B16049" s="6" t="s">
        <v>63</v>
      </c>
      <c r="C16049">
        <v>16</v>
      </c>
      <c r="D16049" t="s">
        <v>957</v>
      </c>
      <c r="E16049">
        <v>6</v>
      </c>
      <c r="F16049">
        <v>12.121212119999999</v>
      </c>
      <c r="G16049">
        <v>12</v>
      </c>
      <c r="H16049" s="10">
        <v>0</v>
      </c>
      <c r="I16049" t="s">
        <v>846</v>
      </c>
      <c r="J16049">
        <v>55</v>
      </c>
      <c r="K16049">
        <v>45</v>
      </c>
      <c r="L16049">
        <v>40</v>
      </c>
      <c r="M16049" s="10">
        <f t="shared" si="179"/>
        <v>99000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</row>
    <row r="16050" spans="1:23" x14ac:dyDescent="0.25">
      <c r="A16050">
        <v>2019</v>
      </c>
      <c r="B16050" s="6" t="s">
        <v>63</v>
      </c>
      <c r="C16050">
        <v>17</v>
      </c>
      <c r="D16050" t="s">
        <v>957</v>
      </c>
      <c r="E16050">
        <v>6</v>
      </c>
      <c r="F16050">
        <v>12.121212119999999</v>
      </c>
      <c r="G16050">
        <v>40</v>
      </c>
      <c r="H16050" s="10">
        <v>0</v>
      </c>
      <c r="I16050" t="s">
        <v>843</v>
      </c>
      <c r="J16050">
        <v>50</v>
      </c>
      <c r="K16050">
        <v>30</v>
      </c>
      <c r="L16050">
        <v>55</v>
      </c>
      <c r="M16050" s="10">
        <f t="shared" si="179"/>
        <v>82500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</row>
    <row r="16051" spans="1:23" x14ac:dyDescent="0.25">
      <c r="A16051">
        <v>2019</v>
      </c>
      <c r="B16051" s="6" t="s">
        <v>63</v>
      </c>
      <c r="C16051" s="10">
        <v>1</v>
      </c>
      <c r="D16051" s="10" t="s">
        <v>960</v>
      </c>
      <c r="E16051" s="10">
        <v>1</v>
      </c>
      <c r="F16051" s="10">
        <f xml:space="preserve"> (44*0.3048)</f>
        <v>13.411200000000001</v>
      </c>
      <c r="G16051" s="10">
        <v>11</v>
      </c>
      <c r="H16051" s="10">
        <v>0</v>
      </c>
      <c r="I16051" s="10" t="s">
        <v>799</v>
      </c>
      <c r="J16051" s="10">
        <v>44</v>
      </c>
      <c r="K16051" s="10">
        <v>25</v>
      </c>
      <c r="L16051" s="10">
        <v>22</v>
      </c>
      <c r="M16051" s="10">
        <f t="shared" si="179"/>
        <v>24200</v>
      </c>
      <c r="N16051" s="10">
        <v>0</v>
      </c>
      <c r="O16051" s="10">
        <v>5</v>
      </c>
      <c r="P16051" s="10">
        <v>10</v>
      </c>
      <c r="Q16051" s="10" t="s">
        <v>156</v>
      </c>
      <c r="R16051" s="10">
        <v>0</v>
      </c>
      <c r="S16051">
        <v>0</v>
      </c>
      <c r="T16051">
        <v>0</v>
      </c>
      <c r="U16051" s="10">
        <v>0</v>
      </c>
      <c r="V16051" s="10">
        <v>0</v>
      </c>
      <c r="W16051" s="10" t="s">
        <v>968</v>
      </c>
    </row>
    <row r="16052" spans="1:23" x14ac:dyDescent="0.25">
      <c r="A16052">
        <v>2019</v>
      </c>
      <c r="B16052" s="6" t="s">
        <v>63</v>
      </c>
      <c r="C16052" s="10">
        <v>2</v>
      </c>
      <c r="D16052" s="10" t="s">
        <v>960</v>
      </c>
      <c r="E16052" s="10">
        <v>1</v>
      </c>
      <c r="F16052" s="10">
        <f t="shared" ref="F16052:F16069" si="180" xml:space="preserve"> (44*0.3048)</f>
        <v>13.411200000000001</v>
      </c>
      <c r="G16052" s="10">
        <v>20</v>
      </c>
      <c r="H16052" s="10">
        <v>0</v>
      </c>
      <c r="I16052" s="10" t="s">
        <v>846</v>
      </c>
      <c r="J16052" s="10">
        <v>21</v>
      </c>
      <c r="K16052" s="10">
        <v>15</v>
      </c>
      <c r="L16052" s="10">
        <v>12</v>
      </c>
      <c r="M16052" s="10">
        <f t="shared" si="179"/>
        <v>3780</v>
      </c>
      <c r="N16052" s="10">
        <v>0</v>
      </c>
      <c r="O16052" s="10">
        <v>0</v>
      </c>
      <c r="P16052" s="10">
        <v>50</v>
      </c>
      <c r="Q16052" s="10">
        <v>0</v>
      </c>
      <c r="R16052" s="10">
        <v>0</v>
      </c>
      <c r="S16052">
        <v>0</v>
      </c>
      <c r="T16052">
        <v>0</v>
      </c>
      <c r="U16052" s="10">
        <v>0</v>
      </c>
      <c r="V16052" s="10">
        <v>0</v>
      </c>
      <c r="W16052" s="10" t="s">
        <v>1040</v>
      </c>
    </row>
    <row r="16053" spans="1:23" x14ac:dyDescent="0.25">
      <c r="A16053">
        <v>2019</v>
      </c>
      <c r="B16053" s="6" t="s">
        <v>63</v>
      </c>
      <c r="C16053" s="10">
        <v>3</v>
      </c>
      <c r="D16053" s="10" t="s">
        <v>960</v>
      </c>
      <c r="E16053" s="10">
        <v>1</v>
      </c>
      <c r="F16053" s="10">
        <f t="shared" si="180"/>
        <v>13.411200000000001</v>
      </c>
      <c r="G16053" s="10">
        <v>6</v>
      </c>
      <c r="H16053" s="10">
        <v>0</v>
      </c>
      <c r="I16053" s="10" t="s">
        <v>799</v>
      </c>
      <c r="J16053" s="10">
        <v>32</v>
      </c>
      <c r="K16053" s="10">
        <v>18</v>
      </c>
      <c r="L16053" s="10">
        <v>5</v>
      </c>
      <c r="M16053" s="10">
        <f t="shared" si="179"/>
        <v>2880</v>
      </c>
      <c r="N16053" s="10">
        <v>0</v>
      </c>
      <c r="O16053" s="10">
        <v>0</v>
      </c>
      <c r="P16053" s="10">
        <v>10</v>
      </c>
      <c r="Q16053" s="10">
        <v>0</v>
      </c>
      <c r="R16053" s="10">
        <v>0</v>
      </c>
      <c r="S16053">
        <v>0</v>
      </c>
      <c r="T16053">
        <v>0</v>
      </c>
      <c r="U16053" s="10">
        <v>0</v>
      </c>
      <c r="V16053" s="10">
        <v>0</v>
      </c>
      <c r="W16053" s="10" t="s">
        <v>1020</v>
      </c>
    </row>
    <row r="16054" spans="1:23" x14ac:dyDescent="0.25">
      <c r="A16054">
        <v>2019</v>
      </c>
      <c r="B16054" s="6" t="s">
        <v>63</v>
      </c>
      <c r="C16054" s="10">
        <v>4</v>
      </c>
      <c r="D16054" s="10" t="s">
        <v>960</v>
      </c>
      <c r="E16054" s="10">
        <v>1</v>
      </c>
      <c r="F16054" s="10">
        <f t="shared" si="180"/>
        <v>13.411200000000001</v>
      </c>
      <c r="G16054" s="10">
        <v>16</v>
      </c>
      <c r="H16054" s="10">
        <v>0</v>
      </c>
      <c r="I16054" s="10" t="s">
        <v>802</v>
      </c>
      <c r="J16054" s="10">
        <v>52</v>
      </c>
      <c r="K16054" s="10">
        <v>36</v>
      </c>
      <c r="L16054" s="10">
        <v>11</v>
      </c>
      <c r="M16054" s="10">
        <f t="shared" si="179"/>
        <v>20592</v>
      </c>
      <c r="N16054" s="10">
        <v>0</v>
      </c>
      <c r="O16054" s="10">
        <v>0</v>
      </c>
      <c r="P16054" s="10">
        <v>5</v>
      </c>
      <c r="Q16054" s="10">
        <v>0</v>
      </c>
      <c r="R16054" s="10">
        <v>0</v>
      </c>
      <c r="S16054">
        <v>0</v>
      </c>
      <c r="T16054">
        <v>0</v>
      </c>
      <c r="U16054" s="10">
        <v>0</v>
      </c>
      <c r="V16054" s="10">
        <v>0</v>
      </c>
      <c r="W16054" s="10" t="s">
        <v>962</v>
      </c>
    </row>
    <row r="16055" spans="1:23" x14ac:dyDescent="0.25">
      <c r="A16055">
        <v>2019</v>
      </c>
      <c r="B16055" s="6" t="s">
        <v>63</v>
      </c>
      <c r="C16055" s="10">
        <v>5</v>
      </c>
      <c r="D16055" s="10" t="s">
        <v>960</v>
      </c>
      <c r="E16055" s="10">
        <v>1</v>
      </c>
      <c r="F16055" s="10">
        <f t="shared" si="180"/>
        <v>13.411200000000001</v>
      </c>
      <c r="G16055" s="10">
        <v>8</v>
      </c>
      <c r="H16055" s="10">
        <v>0</v>
      </c>
      <c r="I16055" s="10" t="s">
        <v>803</v>
      </c>
      <c r="J16055" s="10">
        <v>12</v>
      </c>
      <c r="K16055" s="10">
        <v>10</v>
      </c>
      <c r="L16055" s="10">
        <v>4</v>
      </c>
      <c r="M16055" s="10">
        <f t="shared" si="179"/>
        <v>480</v>
      </c>
      <c r="N16055" s="10">
        <v>0</v>
      </c>
      <c r="O16055" s="10">
        <v>0</v>
      </c>
      <c r="P16055" s="10">
        <v>0</v>
      </c>
      <c r="Q16055" s="10">
        <v>0</v>
      </c>
      <c r="R16055" s="10">
        <v>0</v>
      </c>
      <c r="S16055">
        <v>0</v>
      </c>
      <c r="T16055">
        <v>0</v>
      </c>
      <c r="U16055" s="10">
        <v>0</v>
      </c>
      <c r="V16055" s="10">
        <v>0</v>
      </c>
      <c r="W16055" s="10">
        <v>0</v>
      </c>
    </row>
    <row r="16056" spans="1:23" x14ac:dyDescent="0.25">
      <c r="A16056">
        <v>2019</v>
      </c>
      <c r="B16056" s="6" t="s">
        <v>63</v>
      </c>
      <c r="C16056" s="10">
        <v>6</v>
      </c>
      <c r="D16056" s="10" t="s">
        <v>960</v>
      </c>
      <c r="E16056" s="10">
        <v>1</v>
      </c>
      <c r="F16056" s="10">
        <f t="shared" si="180"/>
        <v>13.411200000000001</v>
      </c>
      <c r="G16056" s="10">
        <v>3</v>
      </c>
      <c r="H16056" s="10">
        <v>0</v>
      </c>
      <c r="I16056" s="10" t="s">
        <v>856</v>
      </c>
      <c r="J16056" s="10">
        <v>25</v>
      </c>
      <c r="K16056" s="10">
        <v>21</v>
      </c>
      <c r="L16056" s="10">
        <v>16</v>
      </c>
      <c r="M16056" s="10">
        <f t="shared" si="179"/>
        <v>8400</v>
      </c>
      <c r="N16056" s="10">
        <v>0</v>
      </c>
      <c r="O16056" s="10">
        <v>0</v>
      </c>
      <c r="P16056" s="10">
        <v>1</v>
      </c>
      <c r="Q16056" s="10">
        <v>0</v>
      </c>
      <c r="R16056" s="10">
        <v>0</v>
      </c>
      <c r="S16056">
        <v>0</v>
      </c>
      <c r="T16056">
        <v>0</v>
      </c>
      <c r="U16056" s="10">
        <v>0</v>
      </c>
      <c r="V16056" s="10">
        <v>0</v>
      </c>
      <c r="W16056" s="10" t="s">
        <v>971</v>
      </c>
    </row>
    <row r="16057" spans="1:23" x14ac:dyDescent="0.25">
      <c r="A16057">
        <v>2019</v>
      </c>
      <c r="B16057" s="6" t="s">
        <v>63</v>
      </c>
      <c r="C16057" s="10">
        <v>7</v>
      </c>
      <c r="D16057" s="10" t="s">
        <v>960</v>
      </c>
      <c r="E16057" s="10">
        <v>1</v>
      </c>
      <c r="F16057" s="10">
        <f t="shared" si="180"/>
        <v>13.411200000000001</v>
      </c>
      <c r="G16057" s="10">
        <v>5</v>
      </c>
      <c r="H16057" s="10">
        <v>0</v>
      </c>
      <c r="I16057" s="10" t="s">
        <v>803</v>
      </c>
      <c r="J16057" s="10">
        <v>22</v>
      </c>
      <c r="K16057" s="10">
        <v>15</v>
      </c>
      <c r="L16057" s="10">
        <v>20</v>
      </c>
      <c r="M16057" s="10">
        <f t="shared" si="179"/>
        <v>6600</v>
      </c>
      <c r="N16057" s="10">
        <v>0</v>
      </c>
      <c r="O16057" s="10">
        <v>0</v>
      </c>
      <c r="P16057" s="10">
        <v>20</v>
      </c>
      <c r="Q16057" s="10">
        <v>0</v>
      </c>
      <c r="R16057" s="10">
        <v>0</v>
      </c>
      <c r="S16057">
        <v>0</v>
      </c>
      <c r="T16057">
        <v>0</v>
      </c>
      <c r="U16057" s="10">
        <v>0</v>
      </c>
      <c r="V16057" s="10">
        <v>0</v>
      </c>
      <c r="W16057" s="10" t="s">
        <v>1041</v>
      </c>
    </row>
    <row r="16058" spans="1:23" x14ac:dyDescent="0.25">
      <c r="A16058">
        <v>2019</v>
      </c>
      <c r="B16058" s="6" t="s">
        <v>63</v>
      </c>
      <c r="C16058" s="10">
        <v>8</v>
      </c>
      <c r="D16058" s="10" t="s">
        <v>960</v>
      </c>
      <c r="E16058" s="10">
        <v>1</v>
      </c>
      <c r="F16058" s="10">
        <f t="shared" si="180"/>
        <v>13.411200000000001</v>
      </c>
      <c r="G16058" s="10">
        <v>14</v>
      </c>
      <c r="H16058" s="10">
        <v>0</v>
      </c>
      <c r="I16058" s="10" t="s">
        <v>846</v>
      </c>
      <c r="J16058" s="10">
        <v>45</v>
      </c>
      <c r="K16058" s="10">
        <v>33</v>
      </c>
      <c r="L16058" s="10">
        <v>31</v>
      </c>
      <c r="M16058" s="10">
        <f t="shared" si="179"/>
        <v>46035</v>
      </c>
      <c r="N16058" s="10">
        <v>0</v>
      </c>
      <c r="O16058" s="10">
        <v>0</v>
      </c>
      <c r="P16058" s="10">
        <v>25</v>
      </c>
      <c r="Q16058" s="10">
        <v>0</v>
      </c>
      <c r="R16058" s="10">
        <v>0</v>
      </c>
      <c r="S16058">
        <v>0</v>
      </c>
      <c r="T16058">
        <v>0</v>
      </c>
      <c r="U16058" s="10">
        <v>0</v>
      </c>
      <c r="V16058" s="10" t="s">
        <v>992</v>
      </c>
      <c r="W16058" s="10" t="s">
        <v>1005</v>
      </c>
    </row>
    <row r="16059" spans="1:23" x14ac:dyDescent="0.25">
      <c r="A16059">
        <v>2019</v>
      </c>
      <c r="B16059" s="6" t="s">
        <v>63</v>
      </c>
      <c r="C16059" s="10">
        <v>9</v>
      </c>
      <c r="D16059" s="10" t="s">
        <v>960</v>
      </c>
      <c r="E16059" s="10">
        <v>1</v>
      </c>
      <c r="F16059" s="10">
        <f t="shared" si="180"/>
        <v>13.411200000000001</v>
      </c>
      <c r="G16059" s="10">
        <v>6</v>
      </c>
      <c r="H16059" s="10">
        <v>0</v>
      </c>
      <c r="I16059" s="10" t="s">
        <v>799</v>
      </c>
      <c r="J16059" s="10">
        <v>28</v>
      </c>
      <c r="K16059" s="10">
        <v>17</v>
      </c>
      <c r="L16059" s="10">
        <v>18</v>
      </c>
      <c r="M16059" s="10">
        <f t="shared" si="179"/>
        <v>8568</v>
      </c>
      <c r="N16059" s="10">
        <v>0</v>
      </c>
      <c r="O16059" s="10">
        <v>0</v>
      </c>
      <c r="P16059" s="10">
        <v>5</v>
      </c>
      <c r="Q16059" s="10">
        <v>0</v>
      </c>
      <c r="R16059" s="10">
        <v>0</v>
      </c>
      <c r="S16059">
        <v>0</v>
      </c>
      <c r="T16059">
        <v>0</v>
      </c>
      <c r="U16059" s="10">
        <v>0</v>
      </c>
      <c r="V16059" s="10">
        <v>0</v>
      </c>
      <c r="W16059" s="10" t="s">
        <v>1042</v>
      </c>
    </row>
    <row r="16060" spans="1:23" x14ac:dyDescent="0.25">
      <c r="A16060">
        <v>2019</v>
      </c>
      <c r="B16060" s="6" t="s">
        <v>63</v>
      </c>
      <c r="C16060" s="10">
        <v>10</v>
      </c>
      <c r="D16060" s="10" t="s">
        <v>960</v>
      </c>
      <c r="E16060" s="10">
        <v>1</v>
      </c>
      <c r="F16060" s="10">
        <f t="shared" si="180"/>
        <v>13.411200000000001</v>
      </c>
      <c r="G16060" s="10">
        <v>12</v>
      </c>
      <c r="H16060" s="10">
        <v>0</v>
      </c>
      <c r="I16060" s="10" t="s">
        <v>803</v>
      </c>
      <c r="J16060" s="10">
        <v>31</v>
      </c>
      <c r="K16060" s="10">
        <v>29</v>
      </c>
      <c r="L16060" s="10">
        <v>22</v>
      </c>
      <c r="M16060" s="10">
        <f t="shared" si="179"/>
        <v>19778</v>
      </c>
      <c r="N16060" s="10">
        <v>1</v>
      </c>
      <c r="O16060" s="10">
        <v>0</v>
      </c>
      <c r="P16060" s="10">
        <v>15</v>
      </c>
      <c r="Q16060" s="10">
        <v>0</v>
      </c>
      <c r="R16060" s="10">
        <v>0</v>
      </c>
      <c r="S16060">
        <v>0</v>
      </c>
      <c r="T16060">
        <v>0</v>
      </c>
      <c r="U16060" s="10">
        <v>0</v>
      </c>
      <c r="V16060" s="10">
        <v>0</v>
      </c>
      <c r="W16060" s="10" t="s">
        <v>1043</v>
      </c>
    </row>
    <row r="16061" spans="1:23" x14ac:dyDescent="0.25">
      <c r="A16061">
        <v>2019</v>
      </c>
      <c r="B16061" s="6" t="s">
        <v>63</v>
      </c>
      <c r="C16061" s="10">
        <v>11</v>
      </c>
      <c r="D16061" s="10" t="s">
        <v>960</v>
      </c>
      <c r="E16061" s="10">
        <v>1</v>
      </c>
      <c r="F16061" s="10">
        <f t="shared" si="180"/>
        <v>13.411200000000001</v>
      </c>
      <c r="G16061" s="10">
        <v>7</v>
      </c>
      <c r="H16061" s="10">
        <v>0</v>
      </c>
      <c r="I16061" s="10" t="s">
        <v>799</v>
      </c>
      <c r="J16061" s="10">
        <v>39</v>
      </c>
      <c r="K16061" s="10">
        <v>33</v>
      </c>
      <c r="L16061" s="10">
        <v>25</v>
      </c>
      <c r="M16061" s="10">
        <f t="shared" si="179"/>
        <v>32175</v>
      </c>
      <c r="N16061" s="10">
        <v>0</v>
      </c>
      <c r="O16061" s="10">
        <v>0</v>
      </c>
      <c r="P16061" s="10">
        <v>25</v>
      </c>
      <c r="Q16061" s="10">
        <v>0</v>
      </c>
      <c r="R16061" s="10">
        <v>0</v>
      </c>
      <c r="S16061">
        <v>0</v>
      </c>
      <c r="T16061">
        <v>0</v>
      </c>
      <c r="U16061" s="10">
        <v>0</v>
      </c>
      <c r="V16061" s="10">
        <v>0</v>
      </c>
      <c r="W16061" s="10" t="s">
        <v>1044</v>
      </c>
    </row>
    <row r="16062" spans="1:23" x14ac:dyDescent="0.25">
      <c r="A16062">
        <v>2019</v>
      </c>
      <c r="B16062" s="6" t="s">
        <v>63</v>
      </c>
      <c r="C16062" s="10">
        <v>12</v>
      </c>
      <c r="D16062" s="10" t="s">
        <v>960</v>
      </c>
      <c r="E16062" s="10">
        <v>1</v>
      </c>
      <c r="F16062" s="10">
        <f t="shared" si="180"/>
        <v>13.411200000000001</v>
      </c>
      <c r="G16062" s="10">
        <v>32</v>
      </c>
      <c r="H16062" s="10">
        <v>0</v>
      </c>
      <c r="I16062" s="10" t="s">
        <v>807</v>
      </c>
      <c r="J16062" s="10">
        <v>45</v>
      </c>
      <c r="K16062" s="10">
        <v>39</v>
      </c>
      <c r="L16062" s="10">
        <v>21</v>
      </c>
      <c r="M16062" s="10">
        <f t="shared" si="179"/>
        <v>36855</v>
      </c>
      <c r="N16062" s="10">
        <v>0</v>
      </c>
      <c r="O16062" s="10">
        <v>0</v>
      </c>
      <c r="P16062" s="10">
        <v>75</v>
      </c>
      <c r="Q16062" s="10">
        <v>0</v>
      </c>
      <c r="R16062" s="10">
        <v>0</v>
      </c>
      <c r="S16062">
        <v>0</v>
      </c>
      <c r="T16062">
        <v>0</v>
      </c>
      <c r="U16062" s="10">
        <v>0</v>
      </c>
      <c r="V16062" s="10">
        <v>0</v>
      </c>
      <c r="W16062" s="10" t="s">
        <v>1045</v>
      </c>
    </row>
    <row r="16063" spans="1:23" x14ac:dyDescent="0.25">
      <c r="A16063">
        <v>2019</v>
      </c>
      <c r="B16063" s="6" t="s">
        <v>63</v>
      </c>
      <c r="C16063" s="10">
        <v>13</v>
      </c>
      <c r="D16063" s="10" t="s">
        <v>960</v>
      </c>
      <c r="E16063" s="10">
        <v>1</v>
      </c>
      <c r="F16063" s="10">
        <f t="shared" si="180"/>
        <v>13.411200000000001</v>
      </c>
      <c r="G16063" s="10">
        <v>25</v>
      </c>
      <c r="H16063" s="10">
        <v>0</v>
      </c>
      <c r="I16063" s="10" t="s">
        <v>846</v>
      </c>
      <c r="J16063" s="10">
        <v>36</v>
      </c>
      <c r="K16063" s="10">
        <v>32</v>
      </c>
      <c r="L16063" s="10">
        <v>7</v>
      </c>
      <c r="M16063" s="10">
        <f t="shared" si="179"/>
        <v>8064</v>
      </c>
      <c r="N16063" s="10">
        <v>0</v>
      </c>
      <c r="O16063" s="10">
        <v>0</v>
      </c>
      <c r="P16063" s="10">
        <v>5</v>
      </c>
      <c r="Q16063" s="10">
        <v>0</v>
      </c>
      <c r="R16063" s="10">
        <v>0</v>
      </c>
      <c r="S16063" s="10">
        <v>5</v>
      </c>
      <c r="T16063" s="10">
        <v>0</v>
      </c>
      <c r="U16063" s="10">
        <v>0</v>
      </c>
      <c r="V16063" s="10" t="s">
        <v>992</v>
      </c>
      <c r="W16063" s="10" t="s">
        <v>962</v>
      </c>
    </row>
    <row r="16064" spans="1:23" x14ac:dyDescent="0.25">
      <c r="A16064">
        <v>2019</v>
      </c>
      <c r="B16064" s="6" t="s">
        <v>63</v>
      </c>
      <c r="C16064" s="10">
        <v>14</v>
      </c>
      <c r="D16064" s="10" t="s">
        <v>960</v>
      </c>
      <c r="E16064" s="10">
        <v>1</v>
      </c>
      <c r="F16064" s="10">
        <f t="shared" si="180"/>
        <v>13.411200000000001</v>
      </c>
      <c r="G16064" s="10">
        <v>6</v>
      </c>
      <c r="H16064" s="10">
        <v>0</v>
      </c>
      <c r="I16064" s="10" t="s">
        <v>799</v>
      </c>
      <c r="J16064" s="10">
        <v>32</v>
      </c>
      <c r="K16064" s="10">
        <v>20</v>
      </c>
      <c r="L16064" s="10">
        <v>32</v>
      </c>
      <c r="M16064" s="10">
        <f t="shared" si="179"/>
        <v>20480</v>
      </c>
      <c r="N16064" s="10">
        <v>0</v>
      </c>
      <c r="O16064" s="10">
        <v>0</v>
      </c>
      <c r="P16064" s="10">
        <v>1</v>
      </c>
      <c r="Q16064" s="10">
        <v>0</v>
      </c>
      <c r="R16064" s="10">
        <v>0</v>
      </c>
      <c r="S16064" s="10">
        <v>0</v>
      </c>
      <c r="T16064" s="10">
        <v>0</v>
      </c>
      <c r="U16064" s="10">
        <v>0</v>
      </c>
      <c r="V16064" s="10">
        <v>0</v>
      </c>
      <c r="W16064" s="10" t="s">
        <v>971</v>
      </c>
    </row>
    <row r="16065" spans="1:23" x14ac:dyDescent="0.25">
      <c r="A16065">
        <v>2019</v>
      </c>
      <c r="B16065" s="6" t="s">
        <v>63</v>
      </c>
      <c r="C16065" s="10">
        <v>15</v>
      </c>
      <c r="D16065" s="10" t="s">
        <v>960</v>
      </c>
      <c r="E16065" s="10">
        <v>1</v>
      </c>
      <c r="F16065" s="10">
        <f t="shared" si="180"/>
        <v>13.411200000000001</v>
      </c>
      <c r="G16065" s="10">
        <v>11</v>
      </c>
      <c r="H16065" s="10">
        <v>0</v>
      </c>
      <c r="I16065" s="10" t="s">
        <v>799</v>
      </c>
      <c r="J16065" s="10">
        <v>20</v>
      </c>
      <c r="K16065" s="10">
        <v>12</v>
      </c>
      <c r="L16065" s="10">
        <v>4</v>
      </c>
      <c r="M16065" s="10">
        <f t="shared" si="179"/>
        <v>960</v>
      </c>
      <c r="N16065" s="10">
        <v>0</v>
      </c>
      <c r="O16065" s="10">
        <v>0</v>
      </c>
      <c r="P16065" s="10">
        <v>30</v>
      </c>
      <c r="Q16065" s="10">
        <v>0</v>
      </c>
      <c r="R16065" s="10">
        <v>0</v>
      </c>
      <c r="S16065" s="10">
        <v>0</v>
      </c>
      <c r="T16065" s="10">
        <v>0</v>
      </c>
      <c r="U16065" s="10">
        <v>0</v>
      </c>
      <c r="V16065" s="10" t="s">
        <v>992</v>
      </c>
      <c r="W16065" s="10" t="s">
        <v>1046</v>
      </c>
    </row>
    <row r="16066" spans="1:23" x14ac:dyDescent="0.25">
      <c r="A16066">
        <v>2019</v>
      </c>
      <c r="B16066" s="6" t="s">
        <v>63</v>
      </c>
      <c r="C16066" s="10">
        <v>16</v>
      </c>
      <c r="D16066" s="10" t="s">
        <v>960</v>
      </c>
      <c r="E16066" s="10">
        <v>1</v>
      </c>
      <c r="F16066" s="10">
        <f t="shared" si="180"/>
        <v>13.411200000000001</v>
      </c>
      <c r="G16066" s="10">
        <v>7</v>
      </c>
      <c r="H16066" s="10">
        <v>0</v>
      </c>
      <c r="I16066" s="10" t="s">
        <v>815</v>
      </c>
      <c r="J16066" s="10">
        <v>17</v>
      </c>
      <c r="K16066" s="10">
        <v>10</v>
      </c>
      <c r="L16066" s="10">
        <v>16</v>
      </c>
      <c r="M16066" s="10">
        <f t="shared" si="179"/>
        <v>2720</v>
      </c>
      <c r="N16066" s="10">
        <v>0</v>
      </c>
      <c r="O16066" s="10">
        <v>0</v>
      </c>
      <c r="P16066" s="10">
        <v>75</v>
      </c>
      <c r="Q16066" s="10">
        <v>0</v>
      </c>
      <c r="R16066" s="10">
        <v>0</v>
      </c>
      <c r="S16066" s="10">
        <v>50</v>
      </c>
      <c r="T16066" s="10">
        <v>0</v>
      </c>
      <c r="U16066" s="10">
        <v>0</v>
      </c>
      <c r="V16066" s="10">
        <v>0</v>
      </c>
      <c r="W16066" s="10" t="s">
        <v>1047</v>
      </c>
    </row>
    <row r="16067" spans="1:23" x14ac:dyDescent="0.25">
      <c r="A16067">
        <v>2019</v>
      </c>
      <c r="B16067" s="6" t="s">
        <v>63</v>
      </c>
      <c r="C16067" s="10">
        <v>17</v>
      </c>
      <c r="D16067" s="10" t="s">
        <v>960</v>
      </c>
      <c r="E16067" s="10">
        <v>1</v>
      </c>
      <c r="F16067" s="10">
        <f t="shared" si="180"/>
        <v>13.411200000000001</v>
      </c>
      <c r="G16067" s="10">
        <v>23</v>
      </c>
      <c r="H16067" s="10">
        <v>0</v>
      </c>
      <c r="I16067" s="10" t="s">
        <v>856</v>
      </c>
      <c r="J16067" s="10">
        <v>76</v>
      </c>
      <c r="K16067" s="10">
        <v>37</v>
      </c>
      <c r="L16067" s="10">
        <v>76</v>
      </c>
      <c r="M16067" s="10">
        <f t="shared" si="179"/>
        <v>213712</v>
      </c>
      <c r="N16067" s="10">
        <v>0</v>
      </c>
      <c r="O16067" s="10">
        <v>0</v>
      </c>
      <c r="P16067" s="10">
        <v>15</v>
      </c>
      <c r="Q16067" s="10">
        <v>0</v>
      </c>
      <c r="R16067" s="10">
        <v>0</v>
      </c>
      <c r="S16067" s="10">
        <v>0</v>
      </c>
      <c r="T16067" s="10">
        <v>0</v>
      </c>
      <c r="U16067" s="10">
        <v>0</v>
      </c>
      <c r="V16067" s="10">
        <v>0</v>
      </c>
      <c r="W16067" s="10" t="s">
        <v>1048</v>
      </c>
    </row>
    <row r="16068" spans="1:23" x14ac:dyDescent="0.25">
      <c r="A16068">
        <v>2019</v>
      </c>
      <c r="B16068" s="6" t="s">
        <v>63</v>
      </c>
      <c r="C16068" s="10">
        <v>18</v>
      </c>
      <c r="D16068" s="10" t="s">
        <v>960</v>
      </c>
      <c r="E16068" s="10">
        <v>1</v>
      </c>
      <c r="F16068" s="10">
        <f t="shared" si="180"/>
        <v>13.411200000000001</v>
      </c>
      <c r="G16068" s="10">
        <v>30</v>
      </c>
      <c r="H16068" s="10">
        <v>0</v>
      </c>
      <c r="I16068" s="10" t="s">
        <v>846</v>
      </c>
      <c r="J16068" s="10">
        <v>110</v>
      </c>
      <c r="K16068" s="10">
        <v>52</v>
      </c>
      <c r="L16068" s="10">
        <v>51</v>
      </c>
      <c r="M16068" s="10">
        <f t="shared" si="179"/>
        <v>291720</v>
      </c>
      <c r="N16068" s="10">
        <v>0</v>
      </c>
      <c r="O16068" s="10">
        <v>0</v>
      </c>
      <c r="P16068" s="10">
        <v>10</v>
      </c>
      <c r="Q16068" s="10">
        <v>0</v>
      </c>
      <c r="R16068" s="10">
        <v>0</v>
      </c>
      <c r="S16068" s="10">
        <v>0</v>
      </c>
      <c r="T16068" s="10">
        <v>0</v>
      </c>
      <c r="U16068" s="10">
        <v>0</v>
      </c>
      <c r="V16068" s="10">
        <v>0</v>
      </c>
      <c r="W16068" s="10" t="s">
        <v>1049</v>
      </c>
    </row>
    <row r="16069" spans="1:23" x14ac:dyDescent="0.25">
      <c r="A16069">
        <v>2019</v>
      </c>
      <c r="B16069" s="6" t="s">
        <v>63</v>
      </c>
      <c r="C16069" s="10">
        <v>19</v>
      </c>
      <c r="D16069" s="10" t="s">
        <v>960</v>
      </c>
      <c r="E16069" s="10">
        <v>2</v>
      </c>
      <c r="F16069" s="10">
        <f t="shared" si="180"/>
        <v>13.411200000000001</v>
      </c>
      <c r="G16069" s="10">
        <v>5</v>
      </c>
      <c r="H16069" s="10">
        <v>0</v>
      </c>
      <c r="I16069" s="10" t="s">
        <v>803</v>
      </c>
      <c r="J16069" s="10">
        <v>14</v>
      </c>
      <c r="K16069" s="10">
        <v>12</v>
      </c>
      <c r="L16069" s="10">
        <v>6</v>
      </c>
      <c r="M16069" s="10">
        <f t="shared" si="179"/>
        <v>1008</v>
      </c>
      <c r="N16069" s="10">
        <v>0</v>
      </c>
      <c r="O16069" s="10">
        <v>0</v>
      </c>
      <c r="P16069" s="10">
        <v>5</v>
      </c>
      <c r="Q16069" s="10">
        <v>0</v>
      </c>
      <c r="R16069" s="10">
        <v>0</v>
      </c>
      <c r="S16069" s="10">
        <v>0</v>
      </c>
      <c r="T16069" s="10">
        <v>0</v>
      </c>
      <c r="U16069" s="10">
        <v>0</v>
      </c>
      <c r="V16069" s="10">
        <v>0</v>
      </c>
      <c r="W16069" s="10" t="s">
        <v>962</v>
      </c>
    </row>
    <row r="16070" spans="1:23" x14ac:dyDescent="0.25">
      <c r="A16070">
        <v>2019</v>
      </c>
      <c r="B16070" s="6" t="s">
        <v>63</v>
      </c>
      <c r="C16070" s="10">
        <v>1</v>
      </c>
      <c r="D16070" s="10" t="s">
        <v>960</v>
      </c>
      <c r="E16070" s="10">
        <v>2</v>
      </c>
      <c r="F16070" s="10">
        <f xml:space="preserve"> (40*0.3048)</f>
        <v>12.192</v>
      </c>
      <c r="G16070" s="10">
        <v>29</v>
      </c>
      <c r="H16070" s="10">
        <v>0</v>
      </c>
      <c r="I16070" s="10" t="s">
        <v>799</v>
      </c>
      <c r="J16070" s="10">
        <v>33</v>
      </c>
      <c r="K16070" s="10">
        <v>26</v>
      </c>
      <c r="L16070" s="10">
        <v>33</v>
      </c>
      <c r="M16070" s="10">
        <f t="shared" si="179"/>
        <v>28314</v>
      </c>
      <c r="N16070" s="10">
        <v>0</v>
      </c>
      <c r="O16070" s="10">
        <v>0</v>
      </c>
      <c r="P16070" s="10">
        <v>40</v>
      </c>
      <c r="Q16070" s="10">
        <v>0</v>
      </c>
      <c r="R16070" s="10">
        <v>0</v>
      </c>
      <c r="S16070" s="10">
        <v>0</v>
      </c>
      <c r="T16070" s="10">
        <v>0</v>
      </c>
      <c r="U16070" s="10">
        <v>0</v>
      </c>
      <c r="V16070" s="10">
        <v>0</v>
      </c>
      <c r="W16070" s="10" t="s">
        <v>1050</v>
      </c>
    </row>
    <row r="16071" spans="1:23" x14ac:dyDescent="0.25">
      <c r="A16071">
        <v>2019</v>
      </c>
      <c r="B16071" s="6" t="s">
        <v>63</v>
      </c>
      <c r="C16071" s="10">
        <v>2</v>
      </c>
      <c r="D16071" s="10" t="s">
        <v>960</v>
      </c>
      <c r="E16071" s="10">
        <v>2</v>
      </c>
      <c r="F16071" s="10">
        <f t="shared" ref="F16071:F16085" si="181" xml:space="preserve"> (40*0.3048)</f>
        <v>12.192</v>
      </c>
      <c r="G16071" s="10">
        <v>12</v>
      </c>
      <c r="H16071" s="10">
        <v>0</v>
      </c>
      <c r="I16071" s="10" t="s">
        <v>799</v>
      </c>
      <c r="J16071" s="10">
        <v>13</v>
      </c>
      <c r="K16071" s="10">
        <v>10</v>
      </c>
      <c r="L16071" s="10">
        <v>5</v>
      </c>
      <c r="M16071" s="10">
        <f t="shared" si="179"/>
        <v>650</v>
      </c>
      <c r="N16071" s="10">
        <v>0</v>
      </c>
      <c r="O16071" s="10">
        <v>0</v>
      </c>
      <c r="P16071" s="10">
        <v>5</v>
      </c>
      <c r="Q16071" s="10">
        <v>0</v>
      </c>
      <c r="R16071" s="10">
        <v>0</v>
      </c>
      <c r="S16071" s="10">
        <v>0</v>
      </c>
      <c r="T16071" s="10">
        <v>0</v>
      </c>
      <c r="U16071" s="10">
        <v>0</v>
      </c>
      <c r="V16071" s="10">
        <v>0</v>
      </c>
      <c r="W16071" s="10" t="s">
        <v>1051</v>
      </c>
    </row>
    <row r="16072" spans="1:23" x14ac:dyDescent="0.25">
      <c r="A16072">
        <v>2019</v>
      </c>
      <c r="B16072" s="6" t="s">
        <v>63</v>
      </c>
      <c r="C16072" s="10">
        <v>3</v>
      </c>
      <c r="D16072" s="10" t="s">
        <v>960</v>
      </c>
      <c r="E16072" s="10">
        <v>2</v>
      </c>
      <c r="F16072" s="10">
        <f t="shared" si="181"/>
        <v>12.192</v>
      </c>
      <c r="G16072" s="10">
        <v>6</v>
      </c>
      <c r="H16072" s="10">
        <v>0</v>
      </c>
      <c r="I16072" s="10" t="s">
        <v>799</v>
      </c>
      <c r="J16072" s="10">
        <v>25</v>
      </c>
      <c r="K16072" s="10">
        <v>20</v>
      </c>
      <c r="L16072" s="10">
        <v>24</v>
      </c>
      <c r="M16072" s="10">
        <f t="shared" si="179"/>
        <v>12000</v>
      </c>
      <c r="N16072" s="10">
        <v>0</v>
      </c>
      <c r="O16072" s="10">
        <v>0</v>
      </c>
      <c r="P16072" s="10">
        <v>25</v>
      </c>
      <c r="Q16072" s="10">
        <v>0</v>
      </c>
      <c r="R16072" s="10">
        <v>0</v>
      </c>
      <c r="S16072" s="10">
        <v>0</v>
      </c>
      <c r="T16072" s="10">
        <v>0</v>
      </c>
      <c r="U16072" s="10">
        <v>0</v>
      </c>
      <c r="V16072" s="10">
        <v>0</v>
      </c>
      <c r="W16072" s="10" t="s">
        <v>1052</v>
      </c>
    </row>
    <row r="16073" spans="1:23" x14ac:dyDescent="0.25">
      <c r="A16073">
        <v>2019</v>
      </c>
      <c r="B16073" s="6" t="s">
        <v>63</v>
      </c>
      <c r="C16073" s="10">
        <v>4</v>
      </c>
      <c r="D16073" s="10" t="s">
        <v>960</v>
      </c>
      <c r="E16073" s="10">
        <v>2</v>
      </c>
      <c r="F16073" s="10">
        <f t="shared" si="181"/>
        <v>12.192</v>
      </c>
      <c r="G16073" s="10">
        <v>10</v>
      </c>
      <c r="H16073" s="10">
        <v>0</v>
      </c>
      <c r="I16073" s="10" t="s">
        <v>815</v>
      </c>
      <c r="J16073" s="10">
        <v>19</v>
      </c>
      <c r="K16073" s="10">
        <v>15</v>
      </c>
      <c r="L16073" s="10">
        <v>18</v>
      </c>
      <c r="M16073" s="10">
        <f t="shared" si="179"/>
        <v>5130</v>
      </c>
      <c r="N16073" s="10">
        <v>0</v>
      </c>
      <c r="O16073" s="10">
        <v>0</v>
      </c>
      <c r="P16073" s="10">
        <v>45</v>
      </c>
      <c r="Q16073" s="10">
        <v>0</v>
      </c>
      <c r="R16073" s="10">
        <v>0</v>
      </c>
      <c r="S16073" s="10">
        <v>0</v>
      </c>
      <c r="T16073" s="10">
        <v>0</v>
      </c>
      <c r="U16073" s="10">
        <v>0</v>
      </c>
      <c r="V16073" s="10">
        <v>0</v>
      </c>
      <c r="W16073" s="10" t="s">
        <v>1053</v>
      </c>
    </row>
    <row r="16074" spans="1:23" x14ac:dyDescent="0.25">
      <c r="A16074">
        <v>2019</v>
      </c>
      <c r="B16074" s="6" t="s">
        <v>63</v>
      </c>
      <c r="C16074" s="10">
        <v>5</v>
      </c>
      <c r="D16074" s="10" t="s">
        <v>960</v>
      </c>
      <c r="E16074" s="10">
        <v>2</v>
      </c>
      <c r="F16074" s="10">
        <f t="shared" si="181"/>
        <v>12.192</v>
      </c>
      <c r="G16074" s="10">
        <v>21</v>
      </c>
      <c r="H16074" s="10">
        <v>0</v>
      </c>
      <c r="I16074" s="10" t="s">
        <v>802</v>
      </c>
      <c r="J16074" s="10">
        <v>36</v>
      </c>
      <c r="K16074" s="10">
        <v>22</v>
      </c>
      <c r="L16074" s="10">
        <v>15</v>
      </c>
      <c r="M16074" s="10">
        <f t="shared" si="179"/>
        <v>11880</v>
      </c>
      <c r="N16074" s="10">
        <v>0</v>
      </c>
      <c r="O16074" s="10">
        <v>0</v>
      </c>
      <c r="P16074" s="10">
        <v>50</v>
      </c>
      <c r="Q16074" s="10">
        <v>0</v>
      </c>
      <c r="R16074" s="10">
        <v>0</v>
      </c>
      <c r="S16074" s="10">
        <v>0</v>
      </c>
      <c r="T16074" s="10">
        <v>0</v>
      </c>
      <c r="U16074" s="10">
        <v>0</v>
      </c>
      <c r="V16074" s="10">
        <v>0</v>
      </c>
      <c r="W16074" s="10" t="s">
        <v>1054</v>
      </c>
    </row>
    <row r="16075" spans="1:23" x14ac:dyDescent="0.25">
      <c r="A16075">
        <v>2019</v>
      </c>
      <c r="B16075" s="6" t="s">
        <v>63</v>
      </c>
      <c r="C16075" s="10">
        <v>6</v>
      </c>
      <c r="D16075" s="10" t="s">
        <v>960</v>
      </c>
      <c r="E16075" s="10">
        <v>2</v>
      </c>
      <c r="F16075" s="10">
        <f t="shared" si="181"/>
        <v>12.192</v>
      </c>
      <c r="G16075" s="10">
        <v>11</v>
      </c>
      <c r="H16075" s="10">
        <v>0</v>
      </c>
      <c r="I16075" s="10" t="s">
        <v>819</v>
      </c>
      <c r="J16075" s="10">
        <v>14</v>
      </c>
      <c r="K16075" s="10">
        <v>12</v>
      </c>
      <c r="L16075" s="10">
        <v>12</v>
      </c>
      <c r="M16075" s="10">
        <f t="shared" si="179"/>
        <v>2016</v>
      </c>
      <c r="N16075" s="10">
        <v>0</v>
      </c>
      <c r="O16075" s="10">
        <v>0</v>
      </c>
      <c r="P16075" s="10">
        <v>0</v>
      </c>
      <c r="Q16075" s="10">
        <v>0</v>
      </c>
      <c r="R16075" s="10">
        <v>0</v>
      </c>
      <c r="S16075" s="10">
        <v>0</v>
      </c>
      <c r="T16075" s="10">
        <v>0</v>
      </c>
      <c r="U16075" s="10">
        <v>0</v>
      </c>
      <c r="V16075" s="10">
        <v>0</v>
      </c>
      <c r="W16075" s="10">
        <v>0</v>
      </c>
    </row>
    <row r="16076" spans="1:23" x14ac:dyDescent="0.25">
      <c r="A16076">
        <v>2019</v>
      </c>
      <c r="B16076" s="6" t="s">
        <v>63</v>
      </c>
      <c r="C16076" s="10">
        <v>7</v>
      </c>
      <c r="D16076" s="10" t="s">
        <v>960</v>
      </c>
      <c r="E16076" s="10">
        <v>2</v>
      </c>
      <c r="F16076" s="10">
        <f t="shared" si="181"/>
        <v>12.192</v>
      </c>
      <c r="G16076" s="10">
        <v>15</v>
      </c>
      <c r="H16076" s="10">
        <v>0</v>
      </c>
      <c r="I16076" s="10" t="s">
        <v>803</v>
      </c>
      <c r="J16076" s="10">
        <v>20</v>
      </c>
      <c r="K16076" s="10">
        <v>10</v>
      </c>
      <c r="L16076" s="10">
        <v>8</v>
      </c>
      <c r="M16076" s="10">
        <f t="shared" si="179"/>
        <v>1600</v>
      </c>
      <c r="N16076" s="10">
        <v>0</v>
      </c>
      <c r="O16076" s="10">
        <v>0</v>
      </c>
      <c r="P16076" s="10">
        <v>5</v>
      </c>
      <c r="Q16076" s="10">
        <v>0</v>
      </c>
      <c r="R16076" s="10">
        <v>0</v>
      </c>
      <c r="S16076" s="10">
        <v>0</v>
      </c>
      <c r="T16076" s="10">
        <v>0</v>
      </c>
      <c r="U16076" s="10">
        <v>0</v>
      </c>
      <c r="V16076" s="10">
        <v>0</v>
      </c>
      <c r="W16076" s="10" t="s">
        <v>1055</v>
      </c>
    </row>
    <row r="16077" spans="1:23" x14ac:dyDescent="0.25">
      <c r="A16077">
        <v>2019</v>
      </c>
      <c r="B16077" s="6" t="s">
        <v>63</v>
      </c>
      <c r="C16077" s="10">
        <v>8</v>
      </c>
      <c r="D16077" s="10" t="s">
        <v>960</v>
      </c>
      <c r="E16077" s="10">
        <v>2</v>
      </c>
      <c r="F16077" s="10">
        <f t="shared" si="181"/>
        <v>12.192</v>
      </c>
      <c r="G16077" s="10">
        <v>25</v>
      </c>
      <c r="H16077" s="10">
        <v>0</v>
      </c>
      <c r="I16077" s="10" t="s">
        <v>818</v>
      </c>
      <c r="J16077" s="10">
        <v>45</v>
      </c>
      <c r="K16077" s="10">
        <v>35</v>
      </c>
      <c r="L16077" s="10">
        <v>10</v>
      </c>
      <c r="M16077" s="10">
        <f t="shared" si="179"/>
        <v>15750</v>
      </c>
      <c r="N16077" s="10">
        <v>0</v>
      </c>
      <c r="O16077" s="10">
        <v>0</v>
      </c>
      <c r="P16077" s="10">
        <v>100</v>
      </c>
      <c r="Q16077" s="10">
        <v>0</v>
      </c>
      <c r="R16077" s="10">
        <v>0</v>
      </c>
      <c r="S16077" s="10">
        <v>0</v>
      </c>
      <c r="T16077" s="10">
        <v>0</v>
      </c>
      <c r="U16077" s="10">
        <v>0</v>
      </c>
      <c r="V16077" s="10">
        <v>0</v>
      </c>
      <c r="W16077" s="10" t="s">
        <v>1056</v>
      </c>
    </row>
    <row r="16078" spans="1:23" x14ac:dyDescent="0.25">
      <c r="A16078">
        <v>2019</v>
      </c>
      <c r="B16078" s="6" t="s">
        <v>63</v>
      </c>
      <c r="C16078" s="10">
        <v>9</v>
      </c>
      <c r="D16078" s="10" t="s">
        <v>960</v>
      </c>
      <c r="E16078" s="10">
        <v>2</v>
      </c>
      <c r="F16078" s="10">
        <f t="shared" si="181"/>
        <v>12.192</v>
      </c>
      <c r="G16078" s="10">
        <v>12</v>
      </c>
      <c r="H16078" s="10">
        <v>0</v>
      </c>
      <c r="I16078" s="10" t="s">
        <v>803</v>
      </c>
      <c r="J16078" s="10">
        <v>39</v>
      </c>
      <c r="K16078" s="10">
        <v>26</v>
      </c>
      <c r="L16078" s="10">
        <v>25</v>
      </c>
      <c r="M16078" s="10">
        <f t="shared" si="179"/>
        <v>25350</v>
      </c>
      <c r="N16078" s="10">
        <v>0</v>
      </c>
      <c r="O16078" s="10">
        <v>0</v>
      </c>
      <c r="P16078" s="10">
        <v>20</v>
      </c>
      <c r="Q16078" s="10">
        <v>0</v>
      </c>
      <c r="R16078" s="10">
        <v>0</v>
      </c>
      <c r="S16078" s="10">
        <v>0</v>
      </c>
      <c r="T16078" s="10">
        <v>0</v>
      </c>
      <c r="U16078" s="10">
        <v>0</v>
      </c>
      <c r="V16078" s="10" t="s">
        <v>992</v>
      </c>
      <c r="W16078" s="10" t="s">
        <v>1057</v>
      </c>
    </row>
    <row r="16079" spans="1:23" x14ac:dyDescent="0.25">
      <c r="A16079">
        <v>2019</v>
      </c>
      <c r="B16079" s="6" t="s">
        <v>63</v>
      </c>
      <c r="C16079" s="10">
        <v>10</v>
      </c>
      <c r="D16079" s="10" t="s">
        <v>960</v>
      </c>
      <c r="E16079" s="10">
        <v>2</v>
      </c>
      <c r="F16079" s="10">
        <f t="shared" si="181"/>
        <v>12.192</v>
      </c>
      <c r="G16079" s="10">
        <v>9</v>
      </c>
      <c r="H16079" s="10">
        <v>0</v>
      </c>
      <c r="I16079" s="10" t="s">
        <v>839</v>
      </c>
      <c r="J16079" s="10">
        <v>10</v>
      </c>
      <c r="K16079" s="10">
        <v>10</v>
      </c>
      <c r="L16079" s="10">
        <v>2</v>
      </c>
      <c r="M16079" s="10">
        <f t="shared" si="179"/>
        <v>200</v>
      </c>
      <c r="N16079" s="10">
        <v>0</v>
      </c>
      <c r="O16079" s="10">
        <v>0</v>
      </c>
      <c r="P16079" s="10">
        <v>0</v>
      </c>
      <c r="Q16079" s="10">
        <v>0</v>
      </c>
      <c r="R16079" s="10">
        <v>0</v>
      </c>
      <c r="S16079" s="10">
        <v>0</v>
      </c>
      <c r="T16079" s="10">
        <v>0</v>
      </c>
      <c r="U16079" s="10">
        <v>0</v>
      </c>
      <c r="V16079" s="10">
        <v>0</v>
      </c>
      <c r="W16079" s="10">
        <v>0</v>
      </c>
    </row>
    <row r="16080" spans="1:23" x14ac:dyDescent="0.25">
      <c r="A16080">
        <v>2019</v>
      </c>
      <c r="B16080" s="6" t="s">
        <v>63</v>
      </c>
      <c r="C16080" s="10">
        <v>11</v>
      </c>
      <c r="D16080" s="10" t="s">
        <v>960</v>
      </c>
      <c r="E16080" s="10">
        <v>2</v>
      </c>
      <c r="F16080" s="10">
        <f t="shared" si="181"/>
        <v>12.192</v>
      </c>
      <c r="G16080" s="10">
        <v>15</v>
      </c>
      <c r="H16080" s="10">
        <v>0</v>
      </c>
      <c r="I16080" s="10" t="s">
        <v>806</v>
      </c>
      <c r="J16080" s="10">
        <v>41</v>
      </c>
      <c r="K16080" s="10">
        <v>32</v>
      </c>
      <c r="L16080" s="10">
        <v>32</v>
      </c>
      <c r="M16080" s="10">
        <f t="shared" si="179"/>
        <v>41984</v>
      </c>
      <c r="N16080" s="10">
        <v>0</v>
      </c>
      <c r="O16080" s="10">
        <v>0</v>
      </c>
      <c r="P16080" s="10">
        <v>40</v>
      </c>
      <c r="Q16080" s="10">
        <v>0</v>
      </c>
      <c r="R16080" s="10">
        <v>0</v>
      </c>
      <c r="S16080" s="10">
        <v>0</v>
      </c>
      <c r="T16080" s="10">
        <v>0</v>
      </c>
      <c r="U16080" s="10">
        <v>0</v>
      </c>
      <c r="V16080" s="10" t="s">
        <v>1031</v>
      </c>
      <c r="W16080" s="10" t="s">
        <v>1058</v>
      </c>
    </row>
    <row r="16081" spans="1:23" x14ac:dyDescent="0.25">
      <c r="A16081">
        <v>2019</v>
      </c>
      <c r="B16081" s="6" t="s">
        <v>63</v>
      </c>
      <c r="C16081" s="10">
        <v>12</v>
      </c>
      <c r="D16081" s="10" t="s">
        <v>960</v>
      </c>
      <c r="E16081" s="10">
        <v>2</v>
      </c>
      <c r="F16081" s="10">
        <f t="shared" si="181"/>
        <v>12.192</v>
      </c>
      <c r="G16081" s="10">
        <v>11</v>
      </c>
      <c r="H16081" s="10">
        <v>0</v>
      </c>
      <c r="I16081" s="10" t="s">
        <v>799</v>
      </c>
      <c r="J16081" s="10">
        <v>28</v>
      </c>
      <c r="K16081" s="10">
        <v>25</v>
      </c>
      <c r="L16081" s="10">
        <v>28</v>
      </c>
      <c r="M16081" s="10">
        <f t="shared" si="179"/>
        <v>19600</v>
      </c>
      <c r="N16081" s="10">
        <v>0</v>
      </c>
      <c r="O16081" s="10">
        <v>0</v>
      </c>
      <c r="P16081" s="10">
        <v>15</v>
      </c>
      <c r="Q16081" s="10">
        <v>0</v>
      </c>
      <c r="R16081" s="10">
        <v>0</v>
      </c>
      <c r="S16081" s="10">
        <v>0</v>
      </c>
      <c r="T16081" s="10">
        <v>5</v>
      </c>
      <c r="U16081" s="10">
        <v>0</v>
      </c>
      <c r="V16081" s="10">
        <v>0</v>
      </c>
      <c r="W16081" s="10" t="s">
        <v>1059</v>
      </c>
    </row>
    <row r="16082" spans="1:23" x14ac:dyDescent="0.25">
      <c r="A16082">
        <v>2019</v>
      </c>
      <c r="B16082" s="6" t="s">
        <v>63</v>
      </c>
      <c r="C16082" s="10">
        <v>13</v>
      </c>
      <c r="D16082" s="10" t="s">
        <v>960</v>
      </c>
      <c r="E16082" s="10">
        <v>2</v>
      </c>
      <c r="F16082" s="10">
        <f t="shared" si="181"/>
        <v>12.192</v>
      </c>
      <c r="G16082" s="10">
        <v>6</v>
      </c>
      <c r="H16082" s="10">
        <v>0</v>
      </c>
      <c r="I16082" s="10" t="s">
        <v>799</v>
      </c>
      <c r="J16082" s="10">
        <v>41</v>
      </c>
      <c r="K16082" s="10">
        <v>18</v>
      </c>
      <c r="L16082" s="10">
        <v>36</v>
      </c>
      <c r="M16082" s="10">
        <f t="shared" si="179"/>
        <v>26568</v>
      </c>
      <c r="N16082" s="10">
        <v>0</v>
      </c>
      <c r="O16082" s="10">
        <v>0</v>
      </c>
      <c r="P16082" s="10">
        <v>80</v>
      </c>
      <c r="Q16082" s="10">
        <v>0</v>
      </c>
      <c r="R16082" s="10">
        <v>0</v>
      </c>
      <c r="S16082" s="10">
        <v>0</v>
      </c>
      <c r="T16082" s="10">
        <v>0</v>
      </c>
      <c r="U16082" s="10">
        <v>0</v>
      </c>
      <c r="V16082" s="10">
        <v>0</v>
      </c>
      <c r="W16082" s="10" t="s">
        <v>1060</v>
      </c>
    </row>
    <row r="16083" spans="1:23" x14ac:dyDescent="0.25">
      <c r="A16083">
        <v>2019</v>
      </c>
      <c r="B16083" s="6" t="s">
        <v>63</v>
      </c>
      <c r="C16083" s="10">
        <v>14</v>
      </c>
      <c r="D16083" s="10" t="s">
        <v>960</v>
      </c>
      <c r="E16083" s="10">
        <v>2</v>
      </c>
      <c r="F16083" s="10">
        <f t="shared" si="181"/>
        <v>12.192</v>
      </c>
      <c r="G16083" s="10">
        <v>20</v>
      </c>
      <c r="H16083" s="10">
        <v>0</v>
      </c>
      <c r="I16083" s="10" t="s">
        <v>799</v>
      </c>
      <c r="J16083" s="10">
        <v>33</v>
      </c>
      <c r="K16083" s="10">
        <v>25</v>
      </c>
      <c r="L16083" s="10">
        <v>22</v>
      </c>
      <c r="M16083" s="10">
        <f t="shared" si="179"/>
        <v>18150</v>
      </c>
      <c r="N16083" s="10">
        <v>0</v>
      </c>
      <c r="O16083" s="10">
        <v>0</v>
      </c>
      <c r="P16083" s="10">
        <v>40</v>
      </c>
      <c r="Q16083" s="10">
        <v>0</v>
      </c>
      <c r="R16083" s="10">
        <v>0</v>
      </c>
      <c r="S16083" s="10">
        <v>0</v>
      </c>
      <c r="T16083" s="10">
        <v>0</v>
      </c>
      <c r="U16083" s="10">
        <v>0</v>
      </c>
      <c r="V16083" s="10">
        <v>0</v>
      </c>
      <c r="W16083" s="10" t="s">
        <v>1050</v>
      </c>
    </row>
    <row r="16084" spans="1:23" x14ac:dyDescent="0.25">
      <c r="A16084">
        <v>2019</v>
      </c>
      <c r="B16084" s="6" t="s">
        <v>63</v>
      </c>
      <c r="C16084" s="10">
        <v>15</v>
      </c>
      <c r="D16084" s="10" t="s">
        <v>960</v>
      </c>
      <c r="E16084" s="10">
        <v>2</v>
      </c>
      <c r="F16084" s="10">
        <f t="shared" si="181"/>
        <v>12.192</v>
      </c>
      <c r="G16084" s="10">
        <v>8</v>
      </c>
      <c r="H16084" s="10">
        <v>0</v>
      </c>
      <c r="I16084" s="10" t="s">
        <v>866</v>
      </c>
      <c r="J16084" s="10">
        <v>10</v>
      </c>
      <c r="K16084" s="10">
        <v>10</v>
      </c>
      <c r="L16084" s="10">
        <v>2</v>
      </c>
      <c r="M16084" s="10">
        <f t="shared" ref="M16084:M16147" si="182">J16084*K16084*L16084</f>
        <v>200</v>
      </c>
      <c r="N16084" s="10">
        <v>0</v>
      </c>
      <c r="O16084" s="10">
        <v>0</v>
      </c>
      <c r="P16084" s="10">
        <v>0</v>
      </c>
      <c r="Q16084" s="10">
        <v>0</v>
      </c>
      <c r="R16084" s="10">
        <v>0</v>
      </c>
      <c r="S16084" s="10">
        <v>0</v>
      </c>
      <c r="T16084" s="10">
        <v>0</v>
      </c>
      <c r="U16084" s="10">
        <v>0</v>
      </c>
      <c r="V16084" s="10">
        <v>0</v>
      </c>
      <c r="W16084" s="10">
        <v>0</v>
      </c>
    </row>
    <row r="16085" spans="1:23" x14ac:dyDescent="0.25">
      <c r="A16085">
        <v>2019</v>
      </c>
      <c r="B16085" s="6" t="s">
        <v>63</v>
      </c>
      <c r="C16085" s="10">
        <v>16</v>
      </c>
      <c r="D16085" s="10" t="s">
        <v>960</v>
      </c>
      <c r="E16085" s="10">
        <v>2</v>
      </c>
      <c r="F16085" s="10">
        <f t="shared" si="181"/>
        <v>12.192</v>
      </c>
      <c r="G16085" s="10">
        <v>11</v>
      </c>
      <c r="H16085" s="10">
        <v>0</v>
      </c>
      <c r="I16085" s="10" t="s">
        <v>803</v>
      </c>
      <c r="J16085" s="10">
        <v>13</v>
      </c>
      <c r="K16085" s="10">
        <v>12</v>
      </c>
      <c r="L16085" s="10">
        <v>12</v>
      </c>
      <c r="M16085" s="10">
        <f t="shared" si="182"/>
        <v>1872</v>
      </c>
      <c r="N16085" s="10">
        <v>0</v>
      </c>
      <c r="O16085" s="10">
        <v>0</v>
      </c>
      <c r="P16085" s="10">
        <v>0</v>
      </c>
      <c r="Q16085" s="10">
        <v>0</v>
      </c>
      <c r="R16085" s="10">
        <v>0</v>
      </c>
      <c r="S16085" s="10">
        <v>0</v>
      </c>
      <c r="T16085" s="10">
        <v>0</v>
      </c>
      <c r="U16085" s="10">
        <v>0</v>
      </c>
      <c r="V16085" s="10">
        <v>0</v>
      </c>
      <c r="W16085" s="10">
        <v>0</v>
      </c>
    </row>
    <row r="16086" spans="1:23" x14ac:dyDescent="0.25">
      <c r="A16086">
        <v>2019</v>
      </c>
      <c r="B16086" s="6" t="s">
        <v>68</v>
      </c>
      <c r="C16086" s="10">
        <v>1</v>
      </c>
      <c r="D16086" s="10" t="s">
        <v>955</v>
      </c>
      <c r="E16086" s="10">
        <v>1</v>
      </c>
      <c r="F16086" s="10">
        <v>11.5</v>
      </c>
      <c r="G16086" s="10">
        <v>2</v>
      </c>
      <c r="H16086" s="10"/>
      <c r="I16086" s="10" t="s">
        <v>815</v>
      </c>
      <c r="J16086" s="10">
        <v>22</v>
      </c>
      <c r="K16086" s="10">
        <v>25</v>
      </c>
      <c r="L16086" s="10">
        <v>30</v>
      </c>
      <c r="M16086" s="10">
        <f t="shared" si="182"/>
        <v>16500</v>
      </c>
      <c r="N16086" s="10">
        <v>15</v>
      </c>
      <c r="O16086" s="10">
        <v>0</v>
      </c>
      <c r="P16086" s="10">
        <v>60</v>
      </c>
      <c r="Q16086" s="10" t="s">
        <v>156</v>
      </c>
      <c r="R16086" s="10">
        <v>0</v>
      </c>
      <c r="S16086" s="10">
        <v>0</v>
      </c>
      <c r="T16086" s="10">
        <v>0</v>
      </c>
      <c r="U16086" s="10">
        <v>0</v>
      </c>
      <c r="V16086" s="10">
        <v>0</v>
      </c>
      <c r="W16086" s="10">
        <v>0</v>
      </c>
    </row>
    <row r="16087" spans="1:23" x14ac:dyDescent="0.25">
      <c r="A16087">
        <v>2019</v>
      </c>
      <c r="B16087" s="6" t="s">
        <v>68</v>
      </c>
      <c r="C16087" s="10">
        <v>2</v>
      </c>
      <c r="D16087" s="10" t="s">
        <v>955</v>
      </c>
      <c r="E16087" s="10">
        <v>1</v>
      </c>
      <c r="F16087" s="10">
        <v>11.5</v>
      </c>
      <c r="G16087" s="10">
        <v>7</v>
      </c>
      <c r="H16087" s="10"/>
      <c r="I16087" s="10" t="s">
        <v>846</v>
      </c>
      <c r="J16087" s="10">
        <v>20</v>
      </c>
      <c r="K16087" s="10">
        <v>12</v>
      </c>
      <c r="L16087" s="10">
        <v>3</v>
      </c>
      <c r="M16087" s="10">
        <f t="shared" si="182"/>
        <v>720</v>
      </c>
      <c r="N16087" s="10">
        <v>5</v>
      </c>
      <c r="O16087" s="10">
        <v>0</v>
      </c>
      <c r="P16087" s="10">
        <v>0</v>
      </c>
      <c r="Q16087" s="10">
        <v>0</v>
      </c>
      <c r="R16087" s="10">
        <v>0</v>
      </c>
      <c r="S16087" s="10">
        <v>10</v>
      </c>
      <c r="T16087" s="10">
        <v>0</v>
      </c>
      <c r="U16087" s="10">
        <v>0</v>
      </c>
      <c r="V16087" s="10">
        <v>0</v>
      </c>
      <c r="W16087" s="10">
        <v>0</v>
      </c>
    </row>
    <row r="16088" spans="1:23" x14ac:dyDescent="0.25">
      <c r="A16088">
        <v>2019</v>
      </c>
      <c r="B16088" s="6" t="s">
        <v>68</v>
      </c>
      <c r="C16088" s="10">
        <v>3</v>
      </c>
      <c r="D16088" s="10" t="s">
        <v>955</v>
      </c>
      <c r="E16088" s="10">
        <v>1</v>
      </c>
      <c r="F16088" s="10">
        <v>11.5</v>
      </c>
      <c r="G16088" s="10">
        <v>10</v>
      </c>
      <c r="H16088" s="10"/>
      <c r="I16088" s="10" t="s">
        <v>802</v>
      </c>
      <c r="J16088" s="10">
        <v>10</v>
      </c>
      <c r="K16088" s="10">
        <v>18</v>
      </c>
      <c r="L16088" s="10">
        <v>20</v>
      </c>
      <c r="M16088" s="10">
        <f t="shared" si="182"/>
        <v>3600</v>
      </c>
      <c r="N16088" s="10">
        <v>0</v>
      </c>
      <c r="O16088" s="10">
        <v>0</v>
      </c>
      <c r="P16088" s="10">
        <v>0</v>
      </c>
      <c r="Q16088" s="10">
        <v>0</v>
      </c>
      <c r="R16088" s="10">
        <v>0</v>
      </c>
      <c r="S16088" s="10">
        <v>50</v>
      </c>
      <c r="T16088" s="10">
        <v>0</v>
      </c>
      <c r="U16088" s="10">
        <v>0</v>
      </c>
      <c r="V16088" s="10">
        <v>0</v>
      </c>
      <c r="W16088" s="10">
        <v>0</v>
      </c>
    </row>
    <row r="16089" spans="1:23" x14ac:dyDescent="0.25">
      <c r="A16089">
        <v>2019</v>
      </c>
      <c r="B16089" s="6" t="s">
        <v>68</v>
      </c>
      <c r="C16089" s="10">
        <v>4</v>
      </c>
      <c r="D16089" s="10" t="s">
        <v>955</v>
      </c>
      <c r="E16089" s="10">
        <v>1</v>
      </c>
      <c r="F16089" s="10">
        <v>11.5</v>
      </c>
      <c r="G16089" s="10">
        <v>10</v>
      </c>
      <c r="H16089" s="10"/>
      <c r="I16089" s="10" t="s">
        <v>799</v>
      </c>
      <c r="J16089" s="10">
        <v>22</v>
      </c>
      <c r="K16089" s="10">
        <v>27</v>
      </c>
      <c r="L16089" s="10">
        <v>34</v>
      </c>
      <c r="M16089" s="10">
        <f t="shared" si="182"/>
        <v>20196</v>
      </c>
      <c r="N16089" s="10">
        <v>0</v>
      </c>
      <c r="O16089" s="10">
        <v>20</v>
      </c>
      <c r="P16089" s="10">
        <v>0</v>
      </c>
      <c r="Q16089" s="10" t="s">
        <v>156</v>
      </c>
      <c r="R16089" s="10">
        <v>0</v>
      </c>
      <c r="S16089" s="10">
        <v>0</v>
      </c>
      <c r="T16089" s="10">
        <v>0</v>
      </c>
      <c r="U16089" s="10">
        <v>0</v>
      </c>
      <c r="V16089" s="10">
        <v>0</v>
      </c>
      <c r="W16089" s="10">
        <v>0</v>
      </c>
    </row>
    <row r="16090" spans="1:23" x14ac:dyDescent="0.25">
      <c r="A16090">
        <v>2019</v>
      </c>
      <c r="B16090" s="6" t="s">
        <v>68</v>
      </c>
      <c r="C16090" s="10">
        <v>5</v>
      </c>
      <c r="D16090" s="10" t="s">
        <v>955</v>
      </c>
      <c r="E16090" s="10">
        <v>1</v>
      </c>
      <c r="F16090" s="10">
        <v>11.5</v>
      </c>
      <c r="G16090" s="10">
        <v>20</v>
      </c>
      <c r="H16090" s="10"/>
      <c r="I16090" s="10" t="s">
        <v>815</v>
      </c>
      <c r="J16090" s="10">
        <v>24</v>
      </c>
      <c r="K16090" s="10">
        <v>18</v>
      </c>
      <c r="L16090" s="10">
        <v>16</v>
      </c>
      <c r="M16090" s="10">
        <f t="shared" si="182"/>
        <v>6912</v>
      </c>
      <c r="N16090" s="10">
        <v>0</v>
      </c>
      <c r="O16090" s="10">
        <v>0</v>
      </c>
      <c r="P16090" s="10">
        <v>20</v>
      </c>
      <c r="Q16090" s="10">
        <v>0</v>
      </c>
      <c r="R16090" s="10">
        <v>0</v>
      </c>
      <c r="S16090" s="10">
        <v>0</v>
      </c>
      <c r="T16090" s="10">
        <v>0</v>
      </c>
      <c r="U16090" s="10">
        <v>0</v>
      </c>
      <c r="V16090" s="10">
        <v>0</v>
      </c>
      <c r="W16090" s="10">
        <v>0</v>
      </c>
    </row>
    <row r="16091" spans="1:23" x14ac:dyDescent="0.25">
      <c r="A16091">
        <v>2019</v>
      </c>
      <c r="B16091" s="6" t="s">
        <v>68</v>
      </c>
      <c r="C16091" s="10">
        <v>1</v>
      </c>
      <c r="D16091" s="10" t="s">
        <v>955</v>
      </c>
      <c r="E16091" s="10">
        <v>2</v>
      </c>
      <c r="F16091" s="10">
        <v>11.5</v>
      </c>
      <c r="G16091" s="10">
        <v>2</v>
      </c>
      <c r="H16091" s="10"/>
      <c r="I16091" s="10" t="s">
        <v>802</v>
      </c>
      <c r="J16091" s="10">
        <v>20</v>
      </c>
      <c r="K16091" s="10">
        <v>12</v>
      </c>
      <c r="L16091" s="10">
        <v>8</v>
      </c>
      <c r="M16091" s="10">
        <f t="shared" si="182"/>
        <v>1920</v>
      </c>
      <c r="N16091" s="10">
        <v>0</v>
      </c>
      <c r="O16091" s="10">
        <v>0</v>
      </c>
      <c r="P16091" s="10">
        <v>30</v>
      </c>
      <c r="Q16091" s="10">
        <v>0</v>
      </c>
      <c r="R16091" s="10">
        <v>0</v>
      </c>
      <c r="S16091" s="10">
        <v>0</v>
      </c>
      <c r="T16091" s="10">
        <v>0</v>
      </c>
      <c r="U16091" s="10">
        <v>0</v>
      </c>
      <c r="V16091" s="10">
        <v>0</v>
      </c>
      <c r="W16091" s="10">
        <v>0</v>
      </c>
    </row>
    <row r="16092" spans="1:23" x14ac:dyDescent="0.25">
      <c r="A16092">
        <v>2019</v>
      </c>
      <c r="B16092" s="6" t="s">
        <v>68</v>
      </c>
      <c r="C16092" s="10">
        <v>2</v>
      </c>
      <c r="D16092" s="10" t="s">
        <v>955</v>
      </c>
      <c r="E16092" s="10">
        <v>2</v>
      </c>
      <c r="F16092" s="10">
        <v>11.5</v>
      </c>
      <c r="G16092" s="10">
        <v>12</v>
      </c>
      <c r="H16092" s="10"/>
      <c r="I16092" s="10" t="s">
        <v>802</v>
      </c>
      <c r="J16092" s="10">
        <v>38</v>
      </c>
      <c r="K16092" s="10">
        <v>40</v>
      </c>
      <c r="L16092" s="10">
        <v>16</v>
      </c>
      <c r="M16092" s="10">
        <f t="shared" si="182"/>
        <v>24320</v>
      </c>
      <c r="N16092" s="10">
        <v>10</v>
      </c>
      <c r="O16092" s="10">
        <v>0</v>
      </c>
      <c r="P16092" s="10">
        <v>20</v>
      </c>
      <c r="Q16092" s="10">
        <v>0</v>
      </c>
      <c r="R16092" s="10">
        <v>0</v>
      </c>
      <c r="S16092" s="10">
        <v>0</v>
      </c>
      <c r="T16092" s="10">
        <v>0</v>
      </c>
      <c r="U16092" s="10">
        <v>0</v>
      </c>
      <c r="V16092" s="10">
        <v>0</v>
      </c>
      <c r="W16092" s="10">
        <v>0</v>
      </c>
    </row>
    <row r="16093" spans="1:23" x14ac:dyDescent="0.25">
      <c r="A16093">
        <v>2019</v>
      </c>
      <c r="B16093" s="6" t="s">
        <v>68</v>
      </c>
      <c r="C16093" s="10">
        <v>3</v>
      </c>
      <c r="D16093" s="10" t="s">
        <v>955</v>
      </c>
      <c r="E16093" s="10">
        <v>2</v>
      </c>
      <c r="F16093" s="10">
        <v>11.5</v>
      </c>
      <c r="G16093" s="10">
        <v>7</v>
      </c>
      <c r="H16093" s="10"/>
      <c r="I16093" s="10" t="s">
        <v>799</v>
      </c>
      <c r="J16093" s="10">
        <v>22</v>
      </c>
      <c r="K16093" s="10">
        <v>17</v>
      </c>
      <c r="L16093" s="10">
        <v>24</v>
      </c>
      <c r="M16093" s="10">
        <f t="shared" si="182"/>
        <v>8976</v>
      </c>
      <c r="N16093" s="10">
        <v>0</v>
      </c>
      <c r="O16093" s="10">
        <v>5</v>
      </c>
      <c r="P16093" s="10">
        <v>25</v>
      </c>
      <c r="Q16093" s="10" t="s">
        <v>156</v>
      </c>
      <c r="R16093" s="10">
        <v>0</v>
      </c>
      <c r="S16093" s="10">
        <v>0</v>
      </c>
      <c r="T16093" s="10">
        <v>3</v>
      </c>
      <c r="U16093" s="10">
        <v>0</v>
      </c>
      <c r="V16093" s="10">
        <v>0</v>
      </c>
      <c r="W16093" s="10">
        <v>0</v>
      </c>
    </row>
    <row r="16094" spans="1:23" x14ac:dyDescent="0.25">
      <c r="A16094">
        <v>2019</v>
      </c>
      <c r="B16094" s="6" t="s">
        <v>68</v>
      </c>
      <c r="C16094" s="10">
        <v>4</v>
      </c>
      <c r="D16094" s="10" t="s">
        <v>955</v>
      </c>
      <c r="E16094" s="10">
        <v>2</v>
      </c>
      <c r="F16094" s="10">
        <v>11.5</v>
      </c>
      <c r="G16094" s="10">
        <v>12</v>
      </c>
      <c r="H16094" s="10"/>
      <c r="I16094" s="10" t="s">
        <v>803</v>
      </c>
      <c r="J16094" s="10">
        <v>18</v>
      </c>
      <c r="K16094" s="10">
        <v>16</v>
      </c>
      <c r="L16094" s="10">
        <v>28</v>
      </c>
      <c r="M16094" s="10">
        <f t="shared" si="182"/>
        <v>8064</v>
      </c>
      <c r="N16094" s="10">
        <v>0</v>
      </c>
      <c r="O16094" s="10">
        <v>0</v>
      </c>
      <c r="P16094" s="10">
        <v>0</v>
      </c>
      <c r="Q16094" s="10">
        <v>0</v>
      </c>
      <c r="R16094" s="10">
        <v>0</v>
      </c>
      <c r="S16094" s="10">
        <v>0</v>
      </c>
      <c r="T16094" s="10">
        <v>0</v>
      </c>
      <c r="U16094" s="10">
        <v>0</v>
      </c>
      <c r="V16094" s="10">
        <v>0</v>
      </c>
      <c r="W16094" s="10">
        <v>0</v>
      </c>
    </row>
    <row r="16095" spans="1:23" x14ac:dyDescent="0.25">
      <c r="A16095">
        <v>2019</v>
      </c>
      <c r="B16095" s="6" t="s">
        <v>68</v>
      </c>
      <c r="C16095" s="10">
        <v>5</v>
      </c>
      <c r="D16095" s="10" t="s">
        <v>955</v>
      </c>
      <c r="E16095" s="10">
        <v>2</v>
      </c>
      <c r="F16095" s="10">
        <v>11.5</v>
      </c>
      <c r="G16095" s="10">
        <v>15</v>
      </c>
      <c r="H16095" s="10"/>
      <c r="I16095" s="10" t="s">
        <v>799</v>
      </c>
      <c r="J16095" s="10">
        <v>32</v>
      </c>
      <c r="K16095" s="10">
        <v>30</v>
      </c>
      <c r="L16095" s="10">
        <v>2</v>
      </c>
      <c r="M16095" s="10">
        <f t="shared" si="182"/>
        <v>1920</v>
      </c>
      <c r="N16095" s="10">
        <v>5</v>
      </c>
      <c r="O16095" s="10">
        <v>5</v>
      </c>
      <c r="P16095" s="10">
        <v>20</v>
      </c>
      <c r="Q16095" s="10" t="s">
        <v>156</v>
      </c>
      <c r="R16095" s="10">
        <v>0</v>
      </c>
      <c r="S16095" s="10">
        <v>0</v>
      </c>
      <c r="T16095" s="10">
        <v>0</v>
      </c>
      <c r="U16095" s="10">
        <v>0</v>
      </c>
      <c r="V16095" s="10">
        <v>0</v>
      </c>
      <c r="W16095" s="10">
        <v>0</v>
      </c>
    </row>
    <row r="16096" spans="1:23" x14ac:dyDescent="0.25">
      <c r="A16096">
        <v>2019</v>
      </c>
      <c r="B16096" s="6" t="s">
        <v>68</v>
      </c>
      <c r="C16096" s="10">
        <v>6</v>
      </c>
      <c r="D16096" s="10" t="s">
        <v>955</v>
      </c>
      <c r="E16096" s="10">
        <v>2</v>
      </c>
      <c r="F16096" s="10">
        <v>11.5</v>
      </c>
      <c r="G16096" s="10">
        <v>4</v>
      </c>
      <c r="H16096" s="10"/>
      <c r="I16096" s="10" t="s">
        <v>807</v>
      </c>
      <c r="J16096" s="10">
        <v>35</v>
      </c>
      <c r="K16096" s="10">
        <v>30</v>
      </c>
      <c r="L16096" s="10">
        <v>14</v>
      </c>
      <c r="M16096" s="10">
        <f t="shared" si="182"/>
        <v>14700</v>
      </c>
      <c r="N16096" s="10">
        <v>0</v>
      </c>
      <c r="O16096" s="10">
        <v>0</v>
      </c>
      <c r="P16096" s="10">
        <v>95</v>
      </c>
      <c r="Q16096" s="10">
        <v>0</v>
      </c>
      <c r="R16096" s="10">
        <v>0</v>
      </c>
      <c r="S16096" s="10">
        <v>0</v>
      </c>
      <c r="T16096" s="10">
        <v>0</v>
      </c>
      <c r="U16096" s="10">
        <v>0</v>
      </c>
      <c r="V16096" s="10">
        <v>0</v>
      </c>
      <c r="W16096" s="10">
        <v>0</v>
      </c>
    </row>
    <row r="16097" spans="1:23" x14ac:dyDescent="0.25">
      <c r="A16097">
        <v>2019</v>
      </c>
      <c r="B16097" s="6" t="s">
        <v>68</v>
      </c>
      <c r="C16097" s="10">
        <v>7</v>
      </c>
      <c r="D16097" s="10" t="s">
        <v>955</v>
      </c>
      <c r="E16097" s="10">
        <v>2</v>
      </c>
      <c r="F16097" s="10">
        <v>11.5</v>
      </c>
      <c r="G16097" s="10">
        <v>3</v>
      </c>
      <c r="H16097" s="10"/>
      <c r="I16097" s="10" t="s">
        <v>799</v>
      </c>
      <c r="J16097" s="10">
        <v>30</v>
      </c>
      <c r="K16097" s="10">
        <v>7</v>
      </c>
      <c r="L16097" s="10">
        <v>17</v>
      </c>
      <c r="M16097" s="10">
        <f t="shared" si="182"/>
        <v>3570</v>
      </c>
      <c r="N16097" s="10">
        <v>0</v>
      </c>
      <c r="O16097" s="10">
        <v>15</v>
      </c>
      <c r="P16097" s="10">
        <v>0</v>
      </c>
      <c r="Q16097" s="10" t="s">
        <v>156</v>
      </c>
      <c r="R16097" s="10">
        <v>0</v>
      </c>
      <c r="S16097" s="10">
        <v>0</v>
      </c>
      <c r="T16097" s="10">
        <v>0</v>
      </c>
      <c r="U16097" s="10">
        <v>0</v>
      </c>
      <c r="V16097" s="10">
        <v>0</v>
      </c>
      <c r="W16097" s="10">
        <v>0</v>
      </c>
    </row>
    <row r="16098" spans="1:23" x14ac:dyDescent="0.25">
      <c r="A16098">
        <v>2019</v>
      </c>
      <c r="B16098" s="6" t="s">
        <v>68</v>
      </c>
      <c r="C16098" s="10">
        <v>8</v>
      </c>
      <c r="D16098" s="10" t="s">
        <v>955</v>
      </c>
      <c r="E16098" s="10">
        <v>2</v>
      </c>
      <c r="F16098" s="10">
        <v>11.5</v>
      </c>
      <c r="G16098" s="10">
        <v>25</v>
      </c>
      <c r="H16098" s="10"/>
      <c r="I16098" s="10" t="s">
        <v>846</v>
      </c>
      <c r="J16098" s="10">
        <v>42</v>
      </c>
      <c r="K16098" s="10">
        <v>22</v>
      </c>
      <c r="L16098" s="10">
        <v>33</v>
      </c>
      <c r="M16098" s="10">
        <f t="shared" si="182"/>
        <v>30492</v>
      </c>
      <c r="N16098" s="10">
        <v>25</v>
      </c>
      <c r="O16098" s="10">
        <v>0</v>
      </c>
      <c r="P16098" s="10">
        <v>0</v>
      </c>
      <c r="Q16098" s="10">
        <v>0</v>
      </c>
      <c r="R16098" s="10">
        <v>0</v>
      </c>
      <c r="S16098" s="10">
        <v>0</v>
      </c>
      <c r="T16098" s="10">
        <v>0</v>
      </c>
      <c r="U16098" s="10">
        <v>0</v>
      </c>
      <c r="V16098" s="10">
        <v>0</v>
      </c>
      <c r="W16098" s="10">
        <v>0</v>
      </c>
    </row>
    <row r="16099" spans="1:23" x14ac:dyDescent="0.25">
      <c r="A16099">
        <v>2019</v>
      </c>
      <c r="B16099" s="6" t="s">
        <v>68</v>
      </c>
      <c r="C16099" s="10">
        <v>9</v>
      </c>
      <c r="D16099" s="10" t="s">
        <v>955</v>
      </c>
      <c r="E16099" s="10">
        <v>2</v>
      </c>
      <c r="F16099" s="10">
        <v>11.5</v>
      </c>
      <c r="G16099" s="10">
        <v>21</v>
      </c>
      <c r="H16099" s="10"/>
      <c r="I16099" s="10" t="s">
        <v>815</v>
      </c>
      <c r="J16099" s="10">
        <v>30</v>
      </c>
      <c r="K16099" s="10">
        <v>14</v>
      </c>
      <c r="L16099" s="10">
        <v>21</v>
      </c>
      <c r="M16099" s="10">
        <f t="shared" si="182"/>
        <v>8820</v>
      </c>
      <c r="N16099" s="10">
        <v>0</v>
      </c>
      <c r="O16099" s="10">
        <v>0</v>
      </c>
      <c r="P16099" s="10">
        <v>0</v>
      </c>
      <c r="Q16099" s="10" t="s">
        <v>156</v>
      </c>
      <c r="R16099" s="10">
        <v>0</v>
      </c>
      <c r="S16099" s="10">
        <v>0</v>
      </c>
      <c r="T16099" s="10">
        <v>0</v>
      </c>
      <c r="U16099" s="10">
        <v>0</v>
      </c>
      <c r="V16099" s="10">
        <v>0</v>
      </c>
      <c r="W16099" s="10">
        <v>0</v>
      </c>
    </row>
    <row r="16100" spans="1:23" x14ac:dyDescent="0.25">
      <c r="A16100">
        <v>2019</v>
      </c>
      <c r="B16100" s="6" t="s">
        <v>68</v>
      </c>
      <c r="C16100" s="10">
        <v>10</v>
      </c>
      <c r="D16100" s="10" t="s">
        <v>955</v>
      </c>
      <c r="E16100" s="10">
        <v>2</v>
      </c>
      <c r="F16100" s="10">
        <v>11.5</v>
      </c>
      <c r="G16100" s="10">
        <v>3</v>
      </c>
      <c r="H16100" s="10"/>
      <c r="I16100" s="10" t="s">
        <v>815</v>
      </c>
      <c r="J16100" s="10">
        <v>35</v>
      </c>
      <c r="K16100" s="10">
        <v>18</v>
      </c>
      <c r="L16100" s="10">
        <v>19</v>
      </c>
      <c r="M16100" s="10">
        <f t="shared" si="182"/>
        <v>11970</v>
      </c>
      <c r="N16100" s="10">
        <v>0</v>
      </c>
      <c r="O16100" s="10">
        <v>0</v>
      </c>
      <c r="P16100" s="10">
        <v>90</v>
      </c>
      <c r="Q16100" s="10">
        <v>0</v>
      </c>
      <c r="R16100" s="10">
        <v>0</v>
      </c>
      <c r="S16100" s="10">
        <v>0</v>
      </c>
      <c r="T16100" s="10">
        <v>0</v>
      </c>
      <c r="U16100" s="10">
        <v>0</v>
      </c>
      <c r="V16100" s="10">
        <v>0</v>
      </c>
      <c r="W16100" s="10">
        <v>0</v>
      </c>
    </row>
    <row r="16101" spans="1:23" x14ac:dyDescent="0.25">
      <c r="A16101">
        <v>2019</v>
      </c>
      <c r="B16101" s="6" t="s">
        <v>68</v>
      </c>
      <c r="C16101" s="37">
        <v>1</v>
      </c>
      <c r="D16101" s="37" t="s">
        <v>915</v>
      </c>
      <c r="E16101" s="37">
        <v>3</v>
      </c>
      <c r="F16101" s="38">
        <v>15.65</v>
      </c>
      <c r="G16101" s="37"/>
      <c r="H16101" s="37"/>
      <c r="I16101" s="37" t="s">
        <v>799</v>
      </c>
      <c r="J16101" s="37">
        <v>12</v>
      </c>
      <c r="K16101" s="37">
        <v>10</v>
      </c>
      <c r="L16101" s="37">
        <v>10</v>
      </c>
      <c r="M16101" s="10">
        <f t="shared" si="182"/>
        <v>1200</v>
      </c>
      <c r="N16101" s="37">
        <v>0</v>
      </c>
      <c r="O16101" s="37">
        <v>0</v>
      </c>
      <c r="P16101" s="37">
        <v>0</v>
      </c>
      <c r="Q16101" s="37">
        <v>0</v>
      </c>
      <c r="R16101" s="10">
        <v>0</v>
      </c>
      <c r="S16101" s="10">
        <v>0</v>
      </c>
      <c r="T16101" s="10">
        <v>0</v>
      </c>
      <c r="U16101" s="10">
        <v>0</v>
      </c>
      <c r="V16101" s="10">
        <v>0</v>
      </c>
      <c r="W16101" s="10">
        <v>0</v>
      </c>
    </row>
    <row r="16102" spans="1:23" x14ac:dyDescent="0.25">
      <c r="A16102">
        <v>2019</v>
      </c>
      <c r="B16102" s="6" t="s">
        <v>68</v>
      </c>
      <c r="C16102" s="37">
        <v>2</v>
      </c>
      <c r="D16102" s="37" t="s">
        <v>915</v>
      </c>
      <c r="E16102" s="37">
        <v>3</v>
      </c>
      <c r="F16102" s="38">
        <v>15.65</v>
      </c>
      <c r="G16102" s="37"/>
      <c r="H16102" s="37"/>
      <c r="I16102" s="37" t="s">
        <v>818</v>
      </c>
      <c r="J16102" s="37">
        <v>20</v>
      </c>
      <c r="K16102" s="37">
        <v>15</v>
      </c>
      <c r="L16102" s="37">
        <v>12</v>
      </c>
      <c r="M16102" s="10">
        <f t="shared" si="182"/>
        <v>3600</v>
      </c>
      <c r="N16102" s="37">
        <v>0</v>
      </c>
      <c r="O16102" s="37">
        <v>0</v>
      </c>
      <c r="P16102" s="37">
        <v>0</v>
      </c>
      <c r="Q16102" s="37" t="s">
        <v>1061</v>
      </c>
      <c r="R16102" s="10">
        <v>0</v>
      </c>
      <c r="S16102" s="10">
        <v>0</v>
      </c>
      <c r="T16102" s="10">
        <v>0</v>
      </c>
      <c r="U16102" s="10">
        <v>0</v>
      </c>
      <c r="V16102" s="10">
        <v>0</v>
      </c>
      <c r="W16102" s="10">
        <v>0</v>
      </c>
    </row>
    <row r="16103" spans="1:23" x14ac:dyDescent="0.25">
      <c r="A16103">
        <v>2019</v>
      </c>
      <c r="B16103" s="6" t="s">
        <v>68</v>
      </c>
      <c r="C16103" s="37">
        <v>3</v>
      </c>
      <c r="D16103" s="37" t="s">
        <v>915</v>
      </c>
      <c r="E16103" s="37">
        <v>3</v>
      </c>
      <c r="F16103" s="38">
        <v>15.65</v>
      </c>
      <c r="G16103" s="37"/>
      <c r="H16103" s="37"/>
      <c r="I16103" s="37" t="s">
        <v>799</v>
      </c>
      <c r="J16103" s="37">
        <v>25</v>
      </c>
      <c r="K16103" s="37">
        <v>12</v>
      </c>
      <c r="L16103" s="37">
        <v>25</v>
      </c>
      <c r="M16103" s="10">
        <f t="shared" si="182"/>
        <v>7500</v>
      </c>
      <c r="N16103" s="37">
        <v>10</v>
      </c>
      <c r="O16103" s="37">
        <v>10</v>
      </c>
      <c r="P16103" s="37">
        <v>10</v>
      </c>
      <c r="Q16103" s="37"/>
      <c r="R16103" s="10">
        <v>0</v>
      </c>
      <c r="S16103" s="10">
        <v>0</v>
      </c>
      <c r="T16103" s="10">
        <v>0</v>
      </c>
      <c r="U16103" s="10">
        <v>0</v>
      </c>
      <c r="V16103" s="10">
        <v>0</v>
      </c>
      <c r="W16103" s="10">
        <v>0</v>
      </c>
    </row>
    <row r="16104" spans="1:23" x14ac:dyDescent="0.25">
      <c r="A16104">
        <v>2019</v>
      </c>
      <c r="B16104" s="6" t="s">
        <v>68</v>
      </c>
      <c r="C16104" s="37">
        <v>4</v>
      </c>
      <c r="D16104" s="37" t="s">
        <v>915</v>
      </c>
      <c r="E16104" s="37">
        <v>3</v>
      </c>
      <c r="F16104" s="38">
        <v>15.65</v>
      </c>
      <c r="G16104" s="37"/>
      <c r="H16104" s="37"/>
      <c r="I16104" s="37" t="s">
        <v>803</v>
      </c>
      <c r="J16104" s="37">
        <v>5</v>
      </c>
      <c r="K16104" s="37">
        <v>5</v>
      </c>
      <c r="L16104" s="37">
        <v>5</v>
      </c>
      <c r="M16104" s="10">
        <f t="shared" si="182"/>
        <v>125</v>
      </c>
      <c r="N16104" s="37">
        <v>0</v>
      </c>
      <c r="O16104" s="37">
        <v>0</v>
      </c>
      <c r="P16104" s="37">
        <v>0</v>
      </c>
      <c r="Q16104" s="37">
        <v>0</v>
      </c>
      <c r="R16104" s="10">
        <v>0</v>
      </c>
      <c r="S16104" s="10">
        <v>0</v>
      </c>
      <c r="T16104" s="10">
        <v>0</v>
      </c>
      <c r="U16104" s="10">
        <v>0</v>
      </c>
      <c r="V16104" s="10">
        <v>0</v>
      </c>
      <c r="W16104" s="10">
        <v>0</v>
      </c>
    </row>
    <row r="16105" spans="1:23" x14ac:dyDescent="0.25">
      <c r="A16105">
        <v>2019</v>
      </c>
      <c r="B16105" s="6" t="s">
        <v>68</v>
      </c>
      <c r="C16105" s="37">
        <v>5</v>
      </c>
      <c r="D16105" s="37" t="s">
        <v>915</v>
      </c>
      <c r="E16105" s="37">
        <v>3</v>
      </c>
      <c r="F16105" s="38">
        <v>15.65</v>
      </c>
      <c r="G16105" s="37"/>
      <c r="H16105" s="37"/>
      <c r="I16105" s="37" t="s">
        <v>799</v>
      </c>
      <c r="J16105" s="37">
        <v>15</v>
      </c>
      <c r="K16105" s="37">
        <v>10</v>
      </c>
      <c r="L16105" s="37">
        <v>5</v>
      </c>
      <c r="M16105" s="10">
        <f t="shared" si="182"/>
        <v>750</v>
      </c>
      <c r="N16105" s="37">
        <v>0</v>
      </c>
      <c r="O16105" s="37">
        <v>0</v>
      </c>
      <c r="P16105" s="37">
        <v>0</v>
      </c>
      <c r="Q16105" s="37">
        <v>0</v>
      </c>
      <c r="R16105" s="10">
        <v>0</v>
      </c>
      <c r="S16105" s="10">
        <v>0</v>
      </c>
      <c r="T16105" s="10">
        <v>0</v>
      </c>
      <c r="U16105" s="10">
        <v>0</v>
      </c>
      <c r="V16105" s="10">
        <v>0</v>
      </c>
      <c r="W16105" s="10">
        <v>0</v>
      </c>
    </row>
    <row r="16106" spans="1:23" x14ac:dyDescent="0.25">
      <c r="A16106">
        <v>2019</v>
      </c>
      <c r="B16106" s="6" t="s">
        <v>68</v>
      </c>
      <c r="C16106" s="37">
        <v>6</v>
      </c>
      <c r="D16106" s="37" t="s">
        <v>915</v>
      </c>
      <c r="E16106" s="37">
        <v>3</v>
      </c>
      <c r="F16106" s="38">
        <v>15.65</v>
      </c>
      <c r="G16106" s="37"/>
      <c r="H16106" s="37"/>
      <c r="I16106" s="37" t="s">
        <v>866</v>
      </c>
      <c r="J16106" s="37">
        <v>10</v>
      </c>
      <c r="K16106" s="37">
        <v>8</v>
      </c>
      <c r="L16106" s="37">
        <v>5</v>
      </c>
      <c r="M16106" s="10">
        <f t="shared" si="182"/>
        <v>400</v>
      </c>
      <c r="N16106" s="37">
        <v>0</v>
      </c>
      <c r="O16106" s="37">
        <v>0</v>
      </c>
      <c r="P16106" s="37">
        <v>0</v>
      </c>
      <c r="Q16106" s="37">
        <v>0</v>
      </c>
      <c r="R16106" s="10">
        <v>0</v>
      </c>
      <c r="S16106" s="10">
        <v>0</v>
      </c>
      <c r="T16106" s="10">
        <v>0</v>
      </c>
      <c r="U16106" s="10">
        <v>0</v>
      </c>
      <c r="V16106" s="10">
        <v>0</v>
      </c>
      <c r="W16106" s="10">
        <v>0</v>
      </c>
    </row>
    <row r="16107" spans="1:23" x14ac:dyDescent="0.25">
      <c r="A16107">
        <v>2019</v>
      </c>
      <c r="B16107" s="6" t="s">
        <v>68</v>
      </c>
      <c r="C16107" s="37">
        <v>7</v>
      </c>
      <c r="D16107" s="37" t="s">
        <v>915</v>
      </c>
      <c r="E16107" s="37">
        <v>3</v>
      </c>
      <c r="F16107" s="38">
        <v>15.65</v>
      </c>
      <c r="G16107" s="37"/>
      <c r="H16107" s="37"/>
      <c r="I16107" s="37" t="s">
        <v>803</v>
      </c>
      <c r="J16107" s="37">
        <v>5</v>
      </c>
      <c r="K16107" s="37">
        <v>5</v>
      </c>
      <c r="L16107" s="37">
        <v>3</v>
      </c>
      <c r="M16107" s="10">
        <f t="shared" si="182"/>
        <v>75</v>
      </c>
      <c r="N16107" s="37">
        <v>0</v>
      </c>
      <c r="O16107" s="37">
        <v>0</v>
      </c>
      <c r="P16107" s="37">
        <v>10</v>
      </c>
      <c r="Q16107" s="37">
        <v>0</v>
      </c>
      <c r="R16107" s="10">
        <v>0</v>
      </c>
      <c r="S16107" s="10">
        <v>0</v>
      </c>
      <c r="T16107" s="10">
        <v>0</v>
      </c>
      <c r="U16107" s="10">
        <v>0</v>
      </c>
      <c r="V16107" s="10">
        <v>0</v>
      </c>
      <c r="W16107" s="10">
        <v>0</v>
      </c>
    </row>
    <row r="16108" spans="1:23" x14ac:dyDescent="0.25">
      <c r="A16108">
        <v>2019</v>
      </c>
      <c r="B16108" s="6" t="s">
        <v>68</v>
      </c>
      <c r="C16108" s="37">
        <v>8</v>
      </c>
      <c r="D16108" s="37" t="s">
        <v>915</v>
      </c>
      <c r="E16108" s="37">
        <v>3</v>
      </c>
      <c r="F16108" s="38">
        <v>15.65</v>
      </c>
      <c r="G16108" s="37"/>
      <c r="H16108" s="37"/>
      <c r="I16108" s="37" t="s">
        <v>829</v>
      </c>
      <c r="J16108" s="37">
        <v>3</v>
      </c>
      <c r="K16108" s="37">
        <v>3</v>
      </c>
      <c r="L16108" s="37">
        <v>2</v>
      </c>
      <c r="M16108" s="10">
        <f t="shared" si="182"/>
        <v>18</v>
      </c>
      <c r="N16108" s="37">
        <v>0</v>
      </c>
      <c r="O16108" s="37">
        <v>0</v>
      </c>
      <c r="P16108" s="37">
        <v>0</v>
      </c>
      <c r="Q16108" s="37">
        <v>0</v>
      </c>
      <c r="R16108" s="37">
        <v>0</v>
      </c>
      <c r="S16108" s="10">
        <v>0</v>
      </c>
      <c r="T16108" s="10">
        <v>0</v>
      </c>
      <c r="U16108" s="10">
        <v>0</v>
      </c>
      <c r="V16108" s="10">
        <v>0</v>
      </c>
      <c r="W16108" s="10">
        <v>0</v>
      </c>
    </row>
    <row r="16109" spans="1:23" x14ac:dyDescent="0.25">
      <c r="A16109">
        <v>2019</v>
      </c>
      <c r="B16109" s="6" t="s">
        <v>68</v>
      </c>
      <c r="C16109" s="37">
        <v>9</v>
      </c>
      <c r="D16109" s="37" t="s">
        <v>915</v>
      </c>
      <c r="E16109" s="37">
        <v>3</v>
      </c>
      <c r="F16109" s="38">
        <v>15.65</v>
      </c>
      <c r="G16109" s="37"/>
      <c r="H16109" s="37"/>
      <c r="I16109" s="37" t="s">
        <v>807</v>
      </c>
      <c r="J16109" s="37">
        <v>25</v>
      </c>
      <c r="K16109" s="37">
        <v>20</v>
      </c>
      <c r="L16109" s="37">
        <v>10</v>
      </c>
      <c r="M16109" s="10">
        <f t="shared" si="182"/>
        <v>5000</v>
      </c>
      <c r="N16109" s="37">
        <v>0</v>
      </c>
      <c r="O16109" s="37">
        <v>0</v>
      </c>
      <c r="P16109" s="37">
        <v>10</v>
      </c>
      <c r="Q16109" s="37">
        <v>0</v>
      </c>
      <c r="R16109" s="37">
        <v>0</v>
      </c>
      <c r="S16109" s="37">
        <v>0</v>
      </c>
      <c r="T16109" s="37">
        <v>0</v>
      </c>
      <c r="U16109" s="37">
        <v>0</v>
      </c>
      <c r="V16109" s="37">
        <v>0</v>
      </c>
      <c r="W16109" s="37">
        <v>0</v>
      </c>
    </row>
    <row r="16110" spans="1:23" x14ac:dyDescent="0.25">
      <c r="A16110">
        <v>2019</v>
      </c>
      <c r="B16110" s="6" t="s">
        <v>68</v>
      </c>
      <c r="C16110" s="37">
        <v>10</v>
      </c>
      <c r="D16110" s="37" t="s">
        <v>915</v>
      </c>
      <c r="E16110" s="37">
        <v>3</v>
      </c>
      <c r="F16110" s="38">
        <v>15.65</v>
      </c>
      <c r="G16110" s="37"/>
      <c r="H16110" s="37"/>
      <c r="I16110" s="37" t="s">
        <v>806</v>
      </c>
      <c r="J16110" s="37">
        <v>10</v>
      </c>
      <c r="K16110" s="37">
        <v>8</v>
      </c>
      <c r="L16110" s="37">
        <v>10</v>
      </c>
      <c r="M16110" s="10">
        <f t="shared" si="182"/>
        <v>800</v>
      </c>
      <c r="N16110" s="37">
        <v>0</v>
      </c>
      <c r="O16110" s="37">
        <v>0</v>
      </c>
      <c r="P16110" s="37">
        <v>0</v>
      </c>
      <c r="Q16110" s="37">
        <v>0</v>
      </c>
      <c r="R16110" s="37">
        <v>0</v>
      </c>
      <c r="S16110" s="37">
        <v>0</v>
      </c>
      <c r="T16110" s="37">
        <v>0</v>
      </c>
      <c r="U16110" s="37">
        <v>0</v>
      </c>
      <c r="V16110" s="37">
        <v>0</v>
      </c>
      <c r="W16110" s="37">
        <v>0</v>
      </c>
    </row>
    <row r="16111" spans="1:23" x14ac:dyDescent="0.25">
      <c r="A16111">
        <v>2019</v>
      </c>
      <c r="B16111" s="6" t="s">
        <v>68</v>
      </c>
      <c r="C16111">
        <v>1</v>
      </c>
      <c r="D16111" t="s">
        <v>957</v>
      </c>
      <c r="E16111">
        <v>4</v>
      </c>
      <c r="F16111">
        <v>11.51515</v>
      </c>
      <c r="G16111">
        <v>3</v>
      </c>
      <c r="I16111" t="s">
        <v>799</v>
      </c>
      <c r="J16111">
        <v>10</v>
      </c>
      <c r="K16111">
        <v>10</v>
      </c>
      <c r="L16111">
        <v>3</v>
      </c>
      <c r="M16111" s="10">
        <f t="shared" si="182"/>
        <v>300</v>
      </c>
      <c r="N16111">
        <v>0</v>
      </c>
      <c r="O16111">
        <v>0</v>
      </c>
      <c r="P16111">
        <v>0</v>
      </c>
      <c r="Q16111" t="s">
        <v>156</v>
      </c>
      <c r="R16111">
        <v>0</v>
      </c>
      <c r="S16111" s="10">
        <v>0</v>
      </c>
      <c r="T16111" s="10">
        <v>0</v>
      </c>
      <c r="U16111">
        <v>0</v>
      </c>
      <c r="V16111" t="s">
        <v>1030</v>
      </c>
      <c r="W16111">
        <v>0</v>
      </c>
    </row>
    <row r="16112" spans="1:23" x14ac:dyDescent="0.25">
      <c r="A16112">
        <v>2019</v>
      </c>
      <c r="B16112" s="6" t="s">
        <v>68</v>
      </c>
      <c r="C16112">
        <v>2</v>
      </c>
      <c r="D16112" t="s">
        <v>957</v>
      </c>
      <c r="E16112">
        <v>4</v>
      </c>
      <c r="F16112">
        <v>11.51515</v>
      </c>
      <c r="G16112">
        <v>10</v>
      </c>
      <c r="I16112" t="s">
        <v>799</v>
      </c>
      <c r="J16112">
        <v>20</v>
      </c>
      <c r="K16112">
        <v>20</v>
      </c>
      <c r="L16112">
        <v>10</v>
      </c>
      <c r="M16112" s="10">
        <f t="shared" si="182"/>
        <v>4000</v>
      </c>
      <c r="N16112">
        <v>0</v>
      </c>
      <c r="O16112">
        <v>0</v>
      </c>
      <c r="P16112">
        <v>50</v>
      </c>
      <c r="Q16112" t="s">
        <v>156</v>
      </c>
      <c r="R16112">
        <v>0</v>
      </c>
      <c r="S16112" s="10">
        <v>0</v>
      </c>
      <c r="T16112">
        <v>3</v>
      </c>
      <c r="U16112">
        <v>0</v>
      </c>
      <c r="V16112">
        <v>0</v>
      </c>
      <c r="W16112">
        <v>0</v>
      </c>
    </row>
    <row r="16113" spans="1:23" x14ac:dyDescent="0.25">
      <c r="A16113">
        <v>2019</v>
      </c>
      <c r="B16113" s="6" t="s">
        <v>68</v>
      </c>
      <c r="C16113">
        <v>3</v>
      </c>
      <c r="D16113" t="s">
        <v>957</v>
      </c>
      <c r="E16113">
        <v>4</v>
      </c>
      <c r="F16113">
        <v>11.51515</v>
      </c>
      <c r="G16113">
        <v>10</v>
      </c>
      <c r="I16113" t="s">
        <v>816</v>
      </c>
      <c r="J16113">
        <v>15</v>
      </c>
      <c r="K16113">
        <v>15</v>
      </c>
      <c r="L16113">
        <v>10</v>
      </c>
      <c r="M16113" s="10">
        <f t="shared" si="182"/>
        <v>2250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10">
        <v>100</v>
      </c>
      <c r="T16113">
        <v>0</v>
      </c>
      <c r="U16113">
        <v>0</v>
      </c>
      <c r="V16113">
        <v>0</v>
      </c>
      <c r="W16113">
        <v>0</v>
      </c>
    </row>
    <row r="16114" spans="1:23" x14ac:dyDescent="0.25">
      <c r="A16114">
        <v>2019</v>
      </c>
      <c r="B16114" s="6" t="s">
        <v>68</v>
      </c>
      <c r="C16114">
        <v>4</v>
      </c>
      <c r="D16114" t="s">
        <v>957</v>
      </c>
      <c r="E16114">
        <v>4</v>
      </c>
      <c r="F16114">
        <v>11.51515</v>
      </c>
      <c r="G16114">
        <v>10</v>
      </c>
      <c r="I16114" t="s">
        <v>807</v>
      </c>
      <c r="J16114">
        <v>15</v>
      </c>
      <c r="K16114">
        <v>15</v>
      </c>
      <c r="L16114">
        <v>10</v>
      </c>
      <c r="M16114" s="10">
        <f t="shared" si="182"/>
        <v>2250</v>
      </c>
      <c r="N16114">
        <v>0</v>
      </c>
      <c r="O16114">
        <v>0</v>
      </c>
      <c r="P16114">
        <v>50</v>
      </c>
      <c r="Q16114">
        <v>0</v>
      </c>
      <c r="R16114">
        <v>0</v>
      </c>
      <c r="S16114" s="10">
        <v>0</v>
      </c>
      <c r="T16114">
        <v>0</v>
      </c>
      <c r="U16114">
        <v>0</v>
      </c>
      <c r="V16114">
        <v>0</v>
      </c>
      <c r="W16114">
        <v>0</v>
      </c>
    </row>
    <row r="16115" spans="1:23" x14ac:dyDescent="0.25">
      <c r="A16115">
        <v>2019</v>
      </c>
      <c r="B16115" s="6" t="s">
        <v>68</v>
      </c>
      <c r="C16115">
        <v>5</v>
      </c>
      <c r="D16115" t="s">
        <v>957</v>
      </c>
      <c r="E16115">
        <v>4</v>
      </c>
      <c r="F16115">
        <v>11.51515</v>
      </c>
      <c r="G16115">
        <v>8</v>
      </c>
      <c r="I16115" t="s">
        <v>799</v>
      </c>
      <c r="J16115">
        <v>40</v>
      </c>
      <c r="K16115">
        <v>25</v>
      </c>
      <c r="L16115">
        <v>15</v>
      </c>
      <c r="M16115" s="10">
        <f t="shared" si="182"/>
        <v>15000</v>
      </c>
      <c r="N16115">
        <v>20</v>
      </c>
      <c r="O16115">
        <v>10</v>
      </c>
      <c r="P16115">
        <v>70</v>
      </c>
      <c r="Q16115" t="s">
        <v>156</v>
      </c>
      <c r="R16115" t="s">
        <v>48</v>
      </c>
      <c r="S16115" s="10">
        <v>0</v>
      </c>
      <c r="T16115">
        <v>0</v>
      </c>
      <c r="U16115">
        <v>0</v>
      </c>
      <c r="V16115">
        <v>0</v>
      </c>
      <c r="W16115">
        <v>0</v>
      </c>
    </row>
    <row r="16116" spans="1:23" x14ac:dyDescent="0.25">
      <c r="A16116">
        <v>2019</v>
      </c>
      <c r="B16116" s="6" t="s">
        <v>68</v>
      </c>
      <c r="C16116">
        <v>6</v>
      </c>
      <c r="D16116" t="s">
        <v>957</v>
      </c>
      <c r="E16116">
        <v>4</v>
      </c>
      <c r="F16116">
        <v>11.51515</v>
      </c>
      <c r="G16116">
        <v>15</v>
      </c>
      <c r="I16116" t="s">
        <v>799</v>
      </c>
      <c r="J16116">
        <v>20</v>
      </c>
      <c r="K16116">
        <v>25</v>
      </c>
      <c r="L16116">
        <v>10</v>
      </c>
      <c r="M16116" s="10">
        <f t="shared" si="182"/>
        <v>5000</v>
      </c>
      <c r="N16116">
        <v>0</v>
      </c>
      <c r="O16116">
        <v>0</v>
      </c>
      <c r="P16116">
        <v>0</v>
      </c>
      <c r="Q16116" t="s">
        <v>156</v>
      </c>
      <c r="R16116">
        <v>0</v>
      </c>
      <c r="S16116" s="10">
        <v>0</v>
      </c>
      <c r="T16116">
        <v>0</v>
      </c>
      <c r="U16116">
        <v>0</v>
      </c>
      <c r="V16116">
        <v>0</v>
      </c>
      <c r="W16116">
        <v>0</v>
      </c>
    </row>
    <row r="16117" spans="1:23" x14ac:dyDescent="0.25">
      <c r="A16117">
        <v>2019</v>
      </c>
      <c r="B16117" s="6" t="s">
        <v>68</v>
      </c>
      <c r="C16117">
        <v>7</v>
      </c>
      <c r="D16117" t="s">
        <v>957</v>
      </c>
      <c r="E16117">
        <v>4</v>
      </c>
      <c r="F16117">
        <v>11.51515</v>
      </c>
      <c r="G16117">
        <v>3</v>
      </c>
      <c r="I16117" t="s">
        <v>846</v>
      </c>
      <c r="J16117">
        <v>25</v>
      </c>
      <c r="K16117">
        <v>20</v>
      </c>
      <c r="L16117">
        <v>15</v>
      </c>
      <c r="M16117" s="10">
        <f t="shared" si="182"/>
        <v>7500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10">
        <v>0</v>
      </c>
      <c r="T16117">
        <v>30</v>
      </c>
      <c r="U16117">
        <v>0</v>
      </c>
      <c r="V16117">
        <v>0</v>
      </c>
      <c r="W16117" t="s">
        <v>1002</v>
      </c>
    </row>
    <row r="16118" spans="1:23" x14ac:dyDescent="0.25">
      <c r="A16118">
        <v>2019</v>
      </c>
      <c r="B16118" s="6" t="s">
        <v>68</v>
      </c>
      <c r="C16118">
        <v>8</v>
      </c>
      <c r="D16118" t="s">
        <v>957</v>
      </c>
      <c r="E16118">
        <v>4</v>
      </c>
      <c r="F16118">
        <v>11.51515</v>
      </c>
      <c r="G16118">
        <v>1</v>
      </c>
      <c r="I16118" t="s">
        <v>815</v>
      </c>
      <c r="J16118">
        <v>10</v>
      </c>
      <c r="K16118">
        <v>15</v>
      </c>
      <c r="L16118">
        <v>5</v>
      </c>
      <c r="M16118" s="10">
        <f t="shared" si="182"/>
        <v>750</v>
      </c>
      <c r="N16118">
        <v>0</v>
      </c>
      <c r="O16118">
        <v>0</v>
      </c>
      <c r="P16118">
        <v>100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</row>
    <row r="16119" spans="1:23" x14ac:dyDescent="0.25">
      <c r="A16119">
        <v>2019</v>
      </c>
      <c r="B16119" s="6" t="s">
        <v>68</v>
      </c>
      <c r="C16119">
        <v>9</v>
      </c>
      <c r="D16119" t="s">
        <v>957</v>
      </c>
      <c r="E16119">
        <v>4</v>
      </c>
      <c r="F16119">
        <v>11.51515</v>
      </c>
      <c r="G16119">
        <v>3</v>
      </c>
      <c r="I16119" t="s">
        <v>866</v>
      </c>
      <c r="J16119">
        <v>15</v>
      </c>
      <c r="K16119">
        <v>40</v>
      </c>
      <c r="L16119">
        <v>28</v>
      </c>
      <c r="M16119" s="10">
        <f t="shared" si="182"/>
        <v>16800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</row>
    <row r="16120" spans="1:23" x14ac:dyDescent="0.25">
      <c r="A16120">
        <v>2019</v>
      </c>
      <c r="B16120" s="6" t="s">
        <v>68</v>
      </c>
      <c r="C16120">
        <v>10</v>
      </c>
      <c r="D16120" t="s">
        <v>957</v>
      </c>
      <c r="E16120">
        <v>4</v>
      </c>
      <c r="F16120">
        <v>11.51515</v>
      </c>
      <c r="G16120">
        <v>5</v>
      </c>
      <c r="I16120" t="s">
        <v>815</v>
      </c>
      <c r="J16120">
        <v>55</v>
      </c>
      <c r="K16120">
        <v>65</v>
      </c>
      <c r="L16120">
        <v>30</v>
      </c>
      <c r="M16120" s="10">
        <f t="shared" si="182"/>
        <v>107250</v>
      </c>
      <c r="N16120">
        <v>0</v>
      </c>
      <c r="O16120">
        <v>0</v>
      </c>
      <c r="P16120">
        <v>70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</row>
    <row r="16121" spans="1:23" x14ac:dyDescent="0.25">
      <c r="A16121">
        <v>2019</v>
      </c>
      <c r="B16121" s="6" t="s">
        <v>68</v>
      </c>
      <c r="C16121">
        <v>11</v>
      </c>
      <c r="D16121" t="s">
        <v>957</v>
      </c>
      <c r="E16121">
        <v>4</v>
      </c>
      <c r="F16121">
        <v>11.51515</v>
      </c>
      <c r="G16121">
        <v>1</v>
      </c>
      <c r="I16121" t="s">
        <v>866</v>
      </c>
      <c r="J16121">
        <v>5</v>
      </c>
      <c r="K16121">
        <v>10</v>
      </c>
      <c r="L16121">
        <v>30</v>
      </c>
      <c r="M16121" s="10">
        <f t="shared" si="182"/>
        <v>1500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</row>
    <row r="16122" spans="1:23" x14ac:dyDescent="0.25">
      <c r="A16122">
        <v>2019</v>
      </c>
      <c r="B16122" s="6" t="s">
        <v>68</v>
      </c>
      <c r="C16122">
        <v>12</v>
      </c>
      <c r="D16122" t="s">
        <v>957</v>
      </c>
      <c r="E16122">
        <v>4</v>
      </c>
      <c r="F16122">
        <v>11.51515</v>
      </c>
      <c r="G16122">
        <v>8</v>
      </c>
      <c r="I16122" t="s">
        <v>799</v>
      </c>
      <c r="J16122">
        <v>15</v>
      </c>
      <c r="K16122">
        <v>20</v>
      </c>
      <c r="L16122">
        <v>3</v>
      </c>
      <c r="M16122" s="10">
        <f t="shared" si="182"/>
        <v>900</v>
      </c>
      <c r="N16122">
        <v>0</v>
      </c>
      <c r="O16122">
        <v>1</v>
      </c>
      <c r="P16122">
        <v>95</v>
      </c>
      <c r="Q16122">
        <v>0</v>
      </c>
      <c r="R16122">
        <v>0</v>
      </c>
      <c r="S16122">
        <v>0</v>
      </c>
      <c r="T16122">
        <v>1</v>
      </c>
      <c r="U16122">
        <v>0</v>
      </c>
      <c r="V16122">
        <v>0</v>
      </c>
      <c r="W16122">
        <v>0</v>
      </c>
    </row>
    <row r="16123" spans="1:23" x14ac:dyDescent="0.25">
      <c r="A16123">
        <v>2019</v>
      </c>
      <c r="B16123" s="6" t="s">
        <v>68</v>
      </c>
      <c r="C16123">
        <v>13</v>
      </c>
      <c r="D16123" t="s">
        <v>957</v>
      </c>
      <c r="E16123">
        <v>4</v>
      </c>
      <c r="F16123">
        <v>11.51515</v>
      </c>
      <c r="G16123">
        <v>3</v>
      </c>
      <c r="I16123" t="s">
        <v>815</v>
      </c>
      <c r="J16123">
        <v>20</v>
      </c>
      <c r="K16123">
        <v>15</v>
      </c>
      <c r="L16123">
        <v>23</v>
      </c>
      <c r="M16123" s="10">
        <f t="shared" si="182"/>
        <v>6900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</row>
    <row r="16124" spans="1:23" x14ac:dyDescent="0.25">
      <c r="A16124">
        <v>2019</v>
      </c>
      <c r="B16124" s="6" t="s">
        <v>68</v>
      </c>
      <c r="C16124">
        <v>1</v>
      </c>
      <c r="D16124" t="s">
        <v>957</v>
      </c>
      <c r="E16124">
        <v>5</v>
      </c>
      <c r="F16124">
        <v>10.30303</v>
      </c>
      <c r="G16124">
        <v>3</v>
      </c>
      <c r="I16124" t="s">
        <v>799</v>
      </c>
      <c r="J16124">
        <v>20</v>
      </c>
      <c r="K16124">
        <v>15</v>
      </c>
      <c r="L16124">
        <v>3</v>
      </c>
      <c r="M16124" s="10">
        <f t="shared" si="182"/>
        <v>900</v>
      </c>
      <c r="N16124">
        <v>0</v>
      </c>
      <c r="O16124">
        <v>5</v>
      </c>
      <c r="P16124">
        <v>0</v>
      </c>
      <c r="Q16124">
        <v>0</v>
      </c>
      <c r="R16124">
        <v>0</v>
      </c>
      <c r="S16124">
        <v>0</v>
      </c>
      <c r="T16124">
        <v>5</v>
      </c>
      <c r="U16124">
        <v>0</v>
      </c>
      <c r="V16124">
        <v>0</v>
      </c>
      <c r="W16124">
        <v>0</v>
      </c>
    </row>
    <row r="16125" spans="1:23" x14ac:dyDescent="0.25">
      <c r="A16125">
        <v>2019</v>
      </c>
      <c r="B16125" s="6" t="s">
        <v>68</v>
      </c>
      <c r="C16125">
        <v>2</v>
      </c>
      <c r="D16125" t="s">
        <v>957</v>
      </c>
      <c r="E16125">
        <v>5</v>
      </c>
      <c r="F16125">
        <v>10.30303</v>
      </c>
      <c r="G16125">
        <v>5</v>
      </c>
      <c r="I16125" t="s">
        <v>799</v>
      </c>
      <c r="J16125">
        <v>10</v>
      </c>
      <c r="K16125">
        <v>10</v>
      </c>
      <c r="L16125">
        <v>5</v>
      </c>
      <c r="M16125" s="10">
        <f t="shared" si="182"/>
        <v>500</v>
      </c>
      <c r="N16125">
        <v>0</v>
      </c>
      <c r="O16125">
        <v>5</v>
      </c>
      <c r="P16125">
        <v>0</v>
      </c>
      <c r="Q16125">
        <v>0</v>
      </c>
      <c r="R16125">
        <v>0</v>
      </c>
      <c r="S16125">
        <v>0</v>
      </c>
      <c r="T16125">
        <v>5</v>
      </c>
      <c r="U16125">
        <v>0</v>
      </c>
      <c r="V16125">
        <v>0</v>
      </c>
      <c r="W16125">
        <v>0</v>
      </c>
    </row>
    <row r="16126" spans="1:23" x14ac:dyDescent="0.25">
      <c r="A16126">
        <v>2019</v>
      </c>
      <c r="B16126" s="6" t="s">
        <v>68</v>
      </c>
      <c r="C16126">
        <v>3</v>
      </c>
      <c r="D16126" t="s">
        <v>957</v>
      </c>
      <c r="E16126">
        <v>5</v>
      </c>
      <c r="F16126">
        <v>10.30303</v>
      </c>
      <c r="G16126">
        <v>2</v>
      </c>
      <c r="I16126" t="s">
        <v>799</v>
      </c>
      <c r="J16126">
        <v>10</v>
      </c>
      <c r="K16126">
        <v>20</v>
      </c>
      <c r="L16126">
        <v>10</v>
      </c>
      <c r="M16126" s="10">
        <f t="shared" si="182"/>
        <v>2000</v>
      </c>
      <c r="N16126">
        <v>0</v>
      </c>
      <c r="O16126">
        <v>5</v>
      </c>
      <c r="P16126">
        <v>0</v>
      </c>
      <c r="Q16126">
        <v>0</v>
      </c>
      <c r="R16126">
        <v>0</v>
      </c>
      <c r="S16126">
        <v>0</v>
      </c>
      <c r="T16126">
        <v>5</v>
      </c>
      <c r="U16126">
        <v>0</v>
      </c>
      <c r="V16126">
        <v>0</v>
      </c>
      <c r="W16126">
        <v>0</v>
      </c>
    </row>
    <row r="16127" spans="1:23" x14ac:dyDescent="0.25">
      <c r="A16127">
        <v>2019</v>
      </c>
      <c r="B16127" s="6" t="s">
        <v>68</v>
      </c>
      <c r="C16127">
        <v>4</v>
      </c>
      <c r="D16127" t="s">
        <v>957</v>
      </c>
      <c r="E16127">
        <v>5</v>
      </c>
      <c r="F16127">
        <v>10.30303</v>
      </c>
      <c r="G16127">
        <v>30</v>
      </c>
      <c r="I16127" t="s">
        <v>815</v>
      </c>
      <c r="J16127">
        <v>45</v>
      </c>
      <c r="K16127">
        <v>45</v>
      </c>
      <c r="L16127">
        <v>50</v>
      </c>
      <c r="M16127" s="10">
        <f t="shared" si="182"/>
        <v>101250</v>
      </c>
      <c r="N16127">
        <v>0</v>
      </c>
      <c r="O16127">
        <v>0</v>
      </c>
      <c r="P16127">
        <v>100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</row>
    <row r="16128" spans="1:23" x14ac:dyDescent="0.25">
      <c r="A16128">
        <v>2019</v>
      </c>
      <c r="B16128" s="6" t="s">
        <v>68</v>
      </c>
      <c r="C16128">
        <v>5</v>
      </c>
      <c r="D16128" t="s">
        <v>957</v>
      </c>
      <c r="E16128">
        <v>5</v>
      </c>
      <c r="F16128">
        <v>10.30303</v>
      </c>
      <c r="G16128">
        <v>4</v>
      </c>
      <c r="I16128" t="s">
        <v>799</v>
      </c>
      <c r="J16128">
        <v>20</v>
      </c>
      <c r="K16128">
        <v>25</v>
      </c>
      <c r="L16128">
        <v>15</v>
      </c>
      <c r="M16128" s="10">
        <f t="shared" si="182"/>
        <v>7500</v>
      </c>
      <c r="N16128">
        <v>0</v>
      </c>
      <c r="O16128">
        <v>20</v>
      </c>
      <c r="P16128">
        <v>0</v>
      </c>
      <c r="Q16128" t="s">
        <v>48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</row>
    <row r="16129" spans="1:23" x14ac:dyDescent="0.25">
      <c r="A16129">
        <v>2019</v>
      </c>
      <c r="B16129" s="6" t="s">
        <v>68</v>
      </c>
      <c r="C16129">
        <v>6</v>
      </c>
      <c r="D16129" t="s">
        <v>957</v>
      </c>
      <c r="E16129">
        <v>5</v>
      </c>
      <c r="F16129">
        <v>10.30303</v>
      </c>
      <c r="G16129">
        <v>30</v>
      </c>
      <c r="I16129" t="s">
        <v>815</v>
      </c>
      <c r="J16129">
        <v>20</v>
      </c>
      <c r="K16129">
        <v>30</v>
      </c>
      <c r="L16129">
        <v>5</v>
      </c>
      <c r="M16129" s="10">
        <f t="shared" si="182"/>
        <v>3000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</row>
    <row r="16130" spans="1:23" x14ac:dyDescent="0.25">
      <c r="A16130">
        <v>2019</v>
      </c>
      <c r="B16130" s="6" t="s">
        <v>68</v>
      </c>
      <c r="C16130">
        <v>7</v>
      </c>
      <c r="D16130" t="s">
        <v>957</v>
      </c>
      <c r="E16130">
        <v>5</v>
      </c>
      <c r="F16130">
        <v>10.30303</v>
      </c>
      <c r="G16130">
        <v>35</v>
      </c>
      <c r="I16130" t="s">
        <v>826</v>
      </c>
      <c r="J16130">
        <v>45</v>
      </c>
      <c r="K16130">
        <v>65</v>
      </c>
      <c r="L16130">
        <v>45</v>
      </c>
      <c r="M16130" s="10">
        <f t="shared" si="182"/>
        <v>131625</v>
      </c>
      <c r="N16130">
        <v>0</v>
      </c>
      <c r="O16130">
        <v>0</v>
      </c>
      <c r="P16130">
        <v>75</v>
      </c>
      <c r="Q16130">
        <v>0</v>
      </c>
      <c r="R16130">
        <v>0</v>
      </c>
      <c r="S16130">
        <v>100</v>
      </c>
      <c r="T16130">
        <v>0</v>
      </c>
      <c r="U16130">
        <v>0</v>
      </c>
      <c r="V16130">
        <v>0</v>
      </c>
      <c r="W16130">
        <v>0</v>
      </c>
    </row>
    <row r="16131" spans="1:23" x14ac:dyDescent="0.25">
      <c r="A16131">
        <v>2019</v>
      </c>
      <c r="B16131" s="6" t="s">
        <v>68</v>
      </c>
      <c r="C16131">
        <v>8</v>
      </c>
      <c r="D16131" t="s">
        <v>957</v>
      </c>
      <c r="E16131">
        <v>5</v>
      </c>
      <c r="F16131">
        <v>10.30303</v>
      </c>
      <c r="G16131">
        <v>65</v>
      </c>
      <c r="I16131" t="s">
        <v>826</v>
      </c>
      <c r="J16131">
        <v>40</v>
      </c>
      <c r="K16131">
        <v>65</v>
      </c>
      <c r="L16131">
        <v>45</v>
      </c>
      <c r="M16131" s="10">
        <f t="shared" si="182"/>
        <v>117000</v>
      </c>
      <c r="N16131">
        <v>0</v>
      </c>
      <c r="O16131">
        <v>5</v>
      </c>
      <c r="P16131">
        <v>30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</row>
    <row r="16132" spans="1:23" x14ac:dyDescent="0.25">
      <c r="A16132">
        <v>2019</v>
      </c>
      <c r="B16132" s="6" t="s">
        <v>68</v>
      </c>
      <c r="C16132">
        <v>9</v>
      </c>
      <c r="D16132" t="s">
        <v>957</v>
      </c>
      <c r="E16132">
        <v>5</v>
      </c>
      <c r="F16132">
        <v>10.30303</v>
      </c>
      <c r="G16132">
        <v>10</v>
      </c>
      <c r="I16132" t="s">
        <v>799</v>
      </c>
      <c r="J16132">
        <v>25</v>
      </c>
      <c r="K16132">
        <v>10</v>
      </c>
      <c r="L16132">
        <v>25</v>
      </c>
      <c r="M16132" s="10">
        <f t="shared" si="182"/>
        <v>6250</v>
      </c>
      <c r="N16132">
        <v>0</v>
      </c>
      <c r="O16132">
        <v>0</v>
      </c>
      <c r="P16132">
        <v>60</v>
      </c>
      <c r="Q16132" t="s">
        <v>156</v>
      </c>
      <c r="R16132">
        <v>0</v>
      </c>
      <c r="S16132">
        <v>0</v>
      </c>
      <c r="T16132">
        <v>5</v>
      </c>
      <c r="U16132">
        <v>0</v>
      </c>
      <c r="V16132">
        <v>0</v>
      </c>
      <c r="W16132">
        <v>0</v>
      </c>
    </row>
    <row r="16133" spans="1:23" x14ac:dyDescent="0.25">
      <c r="A16133">
        <v>2019</v>
      </c>
      <c r="B16133" s="6" t="s">
        <v>68</v>
      </c>
      <c r="C16133">
        <v>10</v>
      </c>
      <c r="D16133" t="s">
        <v>957</v>
      </c>
      <c r="E16133">
        <v>5</v>
      </c>
      <c r="F16133">
        <v>10.30303</v>
      </c>
      <c r="G16133">
        <v>25</v>
      </c>
      <c r="I16133" t="s">
        <v>807</v>
      </c>
      <c r="J16133">
        <v>55</v>
      </c>
      <c r="K16133">
        <v>75</v>
      </c>
      <c r="L16133">
        <v>65</v>
      </c>
      <c r="M16133" s="10">
        <f t="shared" si="182"/>
        <v>268125</v>
      </c>
      <c r="N16133">
        <v>0</v>
      </c>
      <c r="O16133">
        <v>0</v>
      </c>
      <c r="P16133">
        <v>93</v>
      </c>
      <c r="Q16133" t="s">
        <v>49</v>
      </c>
      <c r="R16133">
        <v>0</v>
      </c>
      <c r="S16133">
        <v>0</v>
      </c>
      <c r="T16133">
        <v>10</v>
      </c>
      <c r="U16133">
        <v>0</v>
      </c>
      <c r="V16133">
        <v>0</v>
      </c>
      <c r="W16133">
        <v>0</v>
      </c>
    </row>
    <row r="16134" spans="1:23" x14ac:dyDescent="0.25">
      <c r="A16134">
        <v>2019</v>
      </c>
      <c r="B16134" s="6" t="s">
        <v>68</v>
      </c>
      <c r="C16134">
        <v>11</v>
      </c>
      <c r="D16134" t="s">
        <v>957</v>
      </c>
      <c r="E16134">
        <v>5</v>
      </c>
      <c r="F16134">
        <v>10.30303</v>
      </c>
      <c r="G16134">
        <v>2</v>
      </c>
      <c r="I16134" t="s">
        <v>866</v>
      </c>
      <c r="J16134">
        <v>3</v>
      </c>
      <c r="K16134">
        <v>20</v>
      </c>
      <c r="L16134">
        <v>25</v>
      </c>
      <c r="M16134" s="10">
        <f t="shared" si="182"/>
        <v>1500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</row>
    <row r="16135" spans="1:23" x14ac:dyDescent="0.25">
      <c r="A16135">
        <v>2019</v>
      </c>
      <c r="B16135" s="6" t="s">
        <v>68</v>
      </c>
      <c r="C16135">
        <v>1</v>
      </c>
      <c r="D16135" t="s">
        <v>957</v>
      </c>
      <c r="E16135">
        <v>6</v>
      </c>
      <c r="F16135">
        <v>10.30303</v>
      </c>
      <c r="G16135">
        <v>11</v>
      </c>
      <c r="I16135" t="s">
        <v>803</v>
      </c>
      <c r="J16135">
        <v>25</v>
      </c>
      <c r="K16135">
        <v>35</v>
      </c>
      <c r="L16135">
        <v>10</v>
      </c>
      <c r="M16135" s="10">
        <f t="shared" si="182"/>
        <v>8750</v>
      </c>
      <c r="N16135">
        <v>0</v>
      </c>
      <c r="O16135">
        <v>0</v>
      </c>
      <c r="P16135">
        <v>5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 t="s">
        <v>1062</v>
      </c>
    </row>
    <row r="16136" spans="1:23" x14ac:dyDescent="0.25">
      <c r="A16136">
        <v>2019</v>
      </c>
      <c r="B16136" s="6" t="s">
        <v>68</v>
      </c>
      <c r="C16136">
        <v>2</v>
      </c>
      <c r="D16136" t="s">
        <v>957</v>
      </c>
      <c r="E16136">
        <v>6</v>
      </c>
      <c r="F16136">
        <v>10.30303</v>
      </c>
      <c r="G16136">
        <v>9</v>
      </c>
      <c r="I16136" t="s">
        <v>799</v>
      </c>
      <c r="J16136">
        <v>40</v>
      </c>
      <c r="K16136">
        <v>25</v>
      </c>
      <c r="L16136">
        <v>23</v>
      </c>
      <c r="M16136" s="10">
        <f t="shared" si="182"/>
        <v>23000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</row>
    <row r="16137" spans="1:23" x14ac:dyDescent="0.25">
      <c r="A16137">
        <v>2019</v>
      </c>
      <c r="B16137" s="6" t="s">
        <v>68</v>
      </c>
      <c r="C16137">
        <v>3</v>
      </c>
      <c r="D16137" t="s">
        <v>957</v>
      </c>
      <c r="E16137">
        <v>6</v>
      </c>
      <c r="F16137">
        <v>10.30303</v>
      </c>
      <c r="G16137">
        <v>14</v>
      </c>
      <c r="I16137" t="s">
        <v>816</v>
      </c>
      <c r="J16137">
        <v>20</v>
      </c>
      <c r="K16137">
        <v>20</v>
      </c>
      <c r="L16137">
        <v>35</v>
      </c>
      <c r="M16137" s="10">
        <f t="shared" si="182"/>
        <v>14000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</row>
    <row r="16138" spans="1:23" x14ac:dyDescent="0.25">
      <c r="A16138">
        <v>2019</v>
      </c>
      <c r="B16138" s="6" t="s">
        <v>68</v>
      </c>
      <c r="C16138">
        <v>4</v>
      </c>
      <c r="D16138" t="s">
        <v>957</v>
      </c>
      <c r="E16138">
        <v>6</v>
      </c>
      <c r="F16138">
        <v>10.30303</v>
      </c>
      <c r="G16138">
        <v>10</v>
      </c>
      <c r="I16138" t="s">
        <v>799</v>
      </c>
      <c r="J16138">
        <v>10</v>
      </c>
      <c r="K16138">
        <v>20</v>
      </c>
      <c r="L16138">
        <v>30</v>
      </c>
      <c r="M16138" s="10">
        <f t="shared" si="182"/>
        <v>6000</v>
      </c>
      <c r="N16138">
        <v>0</v>
      </c>
      <c r="O16138">
        <v>0</v>
      </c>
      <c r="P16138">
        <v>50</v>
      </c>
      <c r="Q16138">
        <v>0</v>
      </c>
      <c r="R16138">
        <v>0</v>
      </c>
      <c r="S16138">
        <v>0</v>
      </c>
      <c r="T16138">
        <v>10</v>
      </c>
      <c r="U16138">
        <v>0</v>
      </c>
      <c r="V16138">
        <v>0</v>
      </c>
      <c r="W16138">
        <v>0</v>
      </c>
    </row>
    <row r="16139" spans="1:23" x14ac:dyDescent="0.25">
      <c r="A16139">
        <v>2019</v>
      </c>
      <c r="B16139" s="6" t="s">
        <v>68</v>
      </c>
      <c r="C16139">
        <v>5</v>
      </c>
      <c r="D16139" t="s">
        <v>957</v>
      </c>
      <c r="E16139">
        <v>6</v>
      </c>
      <c r="F16139">
        <v>10.30303</v>
      </c>
      <c r="G16139">
        <v>15</v>
      </c>
      <c r="I16139" t="s">
        <v>807</v>
      </c>
      <c r="J16139">
        <v>25</v>
      </c>
      <c r="K16139">
        <v>30</v>
      </c>
      <c r="L16139">
        <v>35</v>
      </c>
      <c r="M16139" s="10">
        <f t="shared" si="182"/>
        <v>26250</v>
      </c>
      <c r="N16139">
        <v>0</v>
      </c>
      <c r="O16139">
        <v>0</v>
      </c>
      <c r="P16139">
        <v>95</v>
      </c>
      <c r="Q16139">
        <v>0</v>
      </c>
      <c r="R16139">
        <v>0</v>
      </c>
      <c r="S16139">
        <v>5</v>
      </c>
      <c r="T16139">
        <v>0</v>
      </c>
      <c r="U16139">
        <v>0</v>
      </c>
      <c r="V16139">
        <v>0</v>
      </c>
      <c r="W16139">
        <v>0</v>
      </c>
    </row>
    <row r="16140" spans="1:23" x14ac:dyDescent="0.25">
      <c r="A16140">
        <v>2019</v>
      </c>
      <c r="B16140" s="6" t="s">
        <v>68</v>
      </c>
      <c r="C16140">
        <v>6</v>
      </c>
      <c r="D16140" t="s">
        <v>957</v>
      </c>
      <c r="E16140">
        <v>6</v>
      </c>
      <c r="F16140">
        <v>10.30303</v>
      </c>
      <c r="G16140">
        <v>10</v>
      </c>
      <c r="I16140" t="s">
        <v>807</v>
      </c>
      <c r="J16140">
        <v>10</v>
      </c>
      <c r="K16140">
        <v>30</v>
      </c>
      <c r="L16140">
        <v>20</v>
      </c>
      <c r="M16140" s="10">
        <f t="shared" si="182"/>
        <v>6000</v>
      </c>
      <c r="N16140">
        <v>0</v>
      </c>
      <c r="O16140">
        <v>0</v>
      </c>
      <c r="P16140">
        <v>80</v>
      </c>
      <c r="Q16140">
        <v>0</v>
      </c>
      <c r="R16140">
        <v>0</v>
      </c>
      <c r="S16140">
        <v>40</v>
      </c>
      <c r="T16140">
        <v>0</v>
      </c>
      <c r="U16140">
        <v>0</v>
      </c>
      <c r="V16140">
        <v>0</v>
      </c>
      <c r="W16140">
        <v>0</v>
      </c>
    </row>
    <row r="16141" spans="1:23" x14ac:dyDescent="0.25">
      <c r="A16141">
        <v>2019</v>
      </c>
      <c r="B16141" s="6" t="s">
        <v>68</v>
      </c>
      <c r="C16141">
        <v>7</v>
      </c>
      <c r="D16141" t="s">
        <v>957</v>
      </c>
      <c r="E16141">
        <v>6</v>
      </c>
      <c r="F16141">
        <v>10.30303</v>
      </c>
      <c r="G16141">
        <v>3</v>
      </c>
      <c r="I16141" t="s">
        <v>799</v>
      </c>
      <c r="J16141">
        <v>20</v>
      </c>
      <c r="K16141">
        <v>30</v>
      </c>
      <c r="L16141">
        <v>25</v>
      </c>
      <c r="M16141" s="10">
        <f t="shared" si="182"/>
        <v>15000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</row>
    <row r="16142" spans="1:23" x14ac:dyDescent="0.25">
      <c r="A16142">
        <v>2019</v>
      </c>
      <c r="B16142" s="6" t="s">
        <v>68</v>
      </c>
      <c r="C16142">
        <v>8</v>
      </c>
      <c r="D16142" t="s">
        <v>957</v>
      </c>
      <c r="E16142">
        <v>6</v>
      </c>
      <c r="F16142">
        <v>10.30303</v>
      </c>
      <c r="G16142">
        <v>11</v>
      </c>
      <c r="I16142" t="s">
        <v>813</v>
      </c>
      <c r="J16142">
        <v>20</v>
      </c>
      <c r="K16142">
        <v>30</v>
      </c>
      <c r="L16142">
        <v>10</v>
      </c>
      <c r="M16142" s="10">
        <f t="shared" si="182"/>
        <v>6000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</row>
    <row r="16143" spans="1:23" x14ac:dyDescent="0.25">
      <c r="A16143">
        <v>2019</v>
      </c>
      <c r="B16143" s="6" t="s">
        <v>68</v>
      </c>
      <c r="C16143">
        <v>9</v>
      </c>
      <c r="D16143" t="s">
        <v>957</v>
      </c>
      <c r="E16143">
        <v>6</v>
      </c>
      <c r="F16143">
        <v>10.30303</v>
      </c>
      <c r="G16143">
        <v>20</v>
      </c>
      <c r="I16143" t="s">
        <v>807</v>
      </c>
      <c r="J16143">
        <v>25</v>
      </c>
      <c r="K16143">
        <v>35</v>
      </c>
      <c r="L16143">
        <v>15</v>
      </c>
      <c r="M16143" s="10">
        <f t="shared" si="182"/>
        <v>13125</v>
      </c>
      <c r="N16143">
        <v>0</v>
      </c>
      <c r="O16143">
        <v>0</v>
      </c>
      <c r="P16143">
        <v>10</v>
      </c>
      <c r="Q16143">
        <v>0</v>
      </c>
      <c r="R16143">
        <v>0</v>
      </c>
      <c r="S16143">
        <v>20</v>
      </c>
      <c r="T16143">
        <v>0</v>
      </c>
      <c r="U16143">
        <v>0</v>
      </c>
      <c r="V16143">
        <v>0</v>
      </c>
      <c r="W16143">
        <v>0</v>
      </c>
    </row>
    <row r="16144" spans="1:23" x14ac:dyDescent="0.25">
      <c r="A16144">
        <v>2019</v>
      </c>
      <c r="B16144" s="6" t="s">
        <v>68</v>
      </c>
      <c r="C16144">
        <v>10</v>
      </c>
      <c r="D16144" t="s">
        <v>957</v>
      </c>
      <c r="E16144">
        <v>6</v>
      </c>
      <c r="F16144">
        <v>10.30303</v>
      </c>
      <c r="G16144">
        <v>10</v>
      </c>
      <c r="I16144" t="s">
        <v>807</v>
      </c>
      <c r="J16144">
        <v>30</v>
      </c>
      <c r="K16144">
        <v>25</v>
      </c>
      <c r="L16144">
        <v>15</v>
      </c>
      <c r="M16144" s="10">
        <f t="shared" si="182"/>
        <v>11250</v>
      </c>
      <c r="N16144">
        <v>0</v>
      </c>
      <c r="O16144">
        <v>0</v>
      </c>
      <c r="P16144">
        <v>10</v>
      </c>
      <c r="Q16144">
        <v>0</v>
      </c>
      <c r="R16144">
        <v>0</v>
      </c>
      <c r="S16144">
        <v>100</v>
      </c>
      <c r="T16144">
        <v>0</v>
      </c>
      <c r="U16144">
        <v>0</v>
      </c>
      <c r="V16144">
        <v>0</v>
      </c>
      <c r="W16144">
        <v>0</v>
      </c>
    </row>
    <row r="16145" spans="1:23" x14ac:dyDescent="0.25">
      <c r="A16145">
        <v>2019</v>
      </c>
      <c r="B16145" s="6" t="s">
        <v>68</v>
      </c>
      <c r="C16145" s="10">
        <v>1</v>
      </c>
      <c r="D16145" s="10" t="s">
        <v>960</v>
      </c>
      <c r="E16145" s="10">
        <v>7</v>
      </c>
      <c r="F16145" s="10">
        <f xml:space="preserve"> (34*0.3048)</f>
        <v>10.363200000000001</v>
      </c>
      <c r="G16145" s="10">
        <v>5</v>
      </c>
      <c r="H16145" s="10">
        <v>0</v>
      </c>
      <c r="I16145" s="10" t="s">
        <v>799</v>
      </c>
      <c r="J16145" s="10">
        <v>14</v>
      </c>
      <c r="K16145" s="10">
        <v>12</v>
      </c>
      <c r="L16145" s="10">
        <v>11</v>
      </c>
      <c r="M16145" s="10">
        <f t="shared" si="182"/>
        <v>1848</v>
      </c>
      <c r="N16145" s="10">
        <v>0</v>
      </c>
      <c r="O16145" s="10">
        <v>55</v>
      </c>
      <c r="P16145" s="10">
        <v>30</v>
      </c>
      <c r="Q16145" s="10" t="s">
        <v>156</v>
      </c>
      <c r="R16145">
        <v>0</v>
      </c>
      <c r="S16145" s="10">
        <v>0</v>
      </c>
      <c r="T16145" s="10">
        <v>0</v>
      </c>
      <c r="U16145" s="10">
        <v>0</v>
      </c>
      <c r="V16145" s="10">
        <v>0</v>
      </c>
      <c r="W16145" s="10" t="s">
        <v>1063</v>
      </c>
    </row>
    <row r="16146" spans="1:23" x14ac:dyDescent="0.25">
      <c r="A16146">
        <v>2019</v>
      </c>
      <c r="B16146" s="6" t="s">
        <v>68</v>
      </c>
      <c r="C16146" s="10">
        <v>2</v>
      </c>
      <c r="D16146" s="10" t="s">
        <v>960</v>
      </c>
      <c r="E16146" s="10">
        <v>7</v>
      </c>
      <c r="F16146" s="10">
        <f t="shared" ref="F16146:F16159" si="183" xml:space="preserve"> (34*0.3048)</f>
        <v>10.363200000000001</v>
      </c>
      <c r="G16146" s="10">
        <v>3</v>
      </c>
      <c r="H16146" s="10">
        <v>0</v>
      </c>
      <c r="I16146" s="10" t="s">
        <v>979</v>
      </c>
      <c r="J16146" s="10">
        <v>42</v>
      </c>
      <c r="K16146" s="10">
        <v>12</v>
      </c>
      <c r="L16146" s="10">
        <v>10</v>
      </c>
      <c r="M16146" s="10">
        <f t="shared" si="182"/>
        <v>5040</v>
      </c>
      <c r="N16146" s="10">
        <v>0</v>
      </c>
      <c r="O16146" s="10">
        <v>0</v>
      </c>
      <c r="P16146" s="10">
        <v>10</v>
      </c>
      <c r="Q16146" s="10">
        <v>0</v>
      </c>
      <c r="R16146">
        <v>0</v>
      </c>
      <c r="S16146" s="10">
        <v>0</v>
      </c>
      <c r="T16146" s="10">
        <v>0</v>
      </c>
      <c r="U16146" s="10">
        <v>0</v>
      </c>
      <c r="V16146" s="10">
        <v>0</v>
      </c>
      <c r="W16146" s="10" t="s">
        <v>968</v>
      </c>
    </row>
    <row r="16147" spans="1:23" x14ac:dyDescent="0.25">
      <c r="A16147">
        <v>2019</v>
      </c>
      <c r="B16147" s="6" t="s">
        <v>68</v>
      </c>
      <c r="C16147" s="10">
        <v>3</v>
      </c>
      <c r="D16147" s="10" t="s">
        <v>960</v>
      </c>
      <c r="E16147" s="10">
        <v>7</v>
      </c>
      <c r="F16147" s="10">
        <f t="shared" si="183"/>
        <v>10.363200000000001</v>
      </c>
      <c r="G16147" s="10">
        <v>4</v>
      </c>
      <c r="H16147" s="10">
        <v>0</v>
      </c>
      <c r="I16147" s="10" t="s">
        <v>799</v>
      </c>
      <c r="J16147" s="10">
        <v>13</v>
      </c>
      <c r="K16147" s="10">
        <v>12</v>
      </c>
      <c r="L16147" s="10">
        <v>5</v>
      </c>
      <c r="M16147" s="10">
        <f t="shared" si="182"/>
        <v>780</v>
      </c>
      <c r="N16147" s="10">
        <v>0</v>
      </c>
      <c r="O16147" s="10">
        <v>0</v>
      </c>
      <c r="P16147" s="10">
        <v>0</v>
      </c>
      <c r="Q16147" s="10">
        <v>0</v>
      </c>
      <c r="R16147">
        <v>0</v>
      </c>
      <c r="S16147" s="10">
        <v>0</v>
      </c>
      <c r="T16147" s="10">
        <v>0</v>
      </c>
      <c r="U16147" s="10">
        <v>0</v>
      </c>
      <c r="V16147" s="10">
        <v>0</v>
      </c>
      <c r="W16147" s="10">
        <v>0</v>
      </c>
    </row>
    <row r="16148" spans="1:23" x14ac:dyDescent="0.25">
      <c r="A16148">
        <v>2019</v>
      </c>
      <c r="B16148" s="6" t="s">
        <v>68</v>
      </c>
      <c r="C16148" s="10">
        <v>4</v>
      </c>
      <c r="D16148" s="10" t="s">
        <v>960</v>
      </c>
      <c r="E16148" s="10">
        <v>7</v>
      </c>
      <c r="F16148" s="10">
        <f t="shared" si="183"/>
        <v>10.363200000000001</v>
      </c>
      <c r="G16148" s="10">
        <v>5</v>
      </c>
      <c r="H16148" s="10">
        <v>0</v>
      </c>
      <c r="I16148" s="10" t="s">
        <v>799</v>
      </c>
      <c r="J16148" s="10">
        <v>23</v>
      </c>
      <c r="K16148" s="10">
        <v>15</v>
      </c>
      <c r="L16148" s="10">
        <v>4</v>
      </c>
      <c r="M16148" s="10">
        <f t="shared" ref="M16148:M16211" si="184">J16148*K16148*L16148</f>
        <v>1380</v>
      </c>
      <c r="N16148" s="10">
        <v>0</v>
      </c>
      <c r="O16148" s="10">
        <v>20</v>
      </c>
      <c r="P16148" s="10">
        <v>25</v>
      </c>
      <c r="Q16148" s="10" t="s">
        <v>156</v>
      </c>
      <c r="R16148">
        <v>0</v>
      </c>
      <c r="S16148" s="10">
        <v>0</v>
      </c>
      <c r="T16148" s="10">
        <v>0</v>
      </c>
      <c r="U16148" s="10">
        <v>0</v>
      </c>
      <c r="V16148" s="10">
        <v>0</v>
      </c>
      <c r="W16148" s="10" t="s">
        <v>1064</v>
      </c>
    </row>
    <row r="16149" spans="1:23" x14ac:dyDescent="0.25">
      <c r="A16149">
        <v>2019</v>
      </c>
      <c r="B16149" s="6" t="s">
        <v>68</v>
      </c>
      <c r="C16149" s="10">
        <v>5</v>
      </c>
      <c r="D16149" s="10" t="s">
        <v>960</v>
      </c>
      <c r="E16149" s="10">
        <v>7</v>
      </c>
      <c r="F16149" s="10">
        <f t="shared" si="183"/>
        <v>10.363200000000001</v>
      </c>
      <c r="G16149" s="10">
        <v>9</v>
      </c>
      <c r="H16149" s="10">
        <v>0</v>
      </c>
      <c r="I16149" s="10" t="s">
        <v>799</v>
      </c>
      <c r="J16149" s="10">
        <v>20</v>
      </c>
      <c r="K16149" s="10">
        <v>10</v>
      </c>
      <c r="L16149" s="10">
        <v>19</v>
      </c>
      <c r="M16149" s="10">
        <f t="shared" si="184"/>
        <v>3800</v>
      </c>
      <c r="N16149" s="10">
        <v>0</v>
      </c>
      <c r="O16149" s="10">
        <v>5</v>
      </c>
      <c r="P16149" s="10">
        <v>5</v>
      </c>
      <c r="Q16149" s="10" t="s">
        <v>156</v>
      </c>
      <c r="R16149">
        <v>0</v>
      </c>
      <c r="S16149" s="10">
        <v>0</v>
      </c>
      <c r="T16149" s="10">
        <v>0</v>
      </c>
      <c r="U16149" s="10">
        <v>0</v>
      </c>
      <c r="V16149" s="10">
        <v>0</v>
      </c>
      <c r="W16149" s="10" t="s">
        <v>962</v>
      </c>
    </row>
    <row r="16150" spans="1:23" x14ac:dyDescent="0.25">
      <c r="A16150">
        <v>2019</v>
      </c>
      <c r="B16150" s="6" t="s">
        <v>68</v>
      </c>
      <c r="C16150" s="10">
        <v>6</v>
      </c>
      <c r="D16150" s="10" t="s">
        <v>960</v>
      </c>
      <c r="E16150" s="10">
        <v>7</v>
      </c>
      <c r="F16150" s="10">
        <f t="shared" si="183"/>
        <v>10.363200000000001</v>
      </c>
      <c r="G16150" s="10">
        <v>6</v>
      </c>
      <c r="H16150" s="10">
        <v>0</v>
      </c>
      <c r="I16150" s="10" t="s">
        <v>799</v>
      </c>
      <c r="J16150" s="10">
        <v>15</v>
      </c>
      <c r="K16150" s="10">
        <v>12</v>
      </c>
      <c r="L16150" s="10">
        <v>10</v>
      </c>
      <c r="M16150" s="10">
        <f t="shared" si="184"/>
        <v>1800</v>
      </c>
      <c r="N16150" s="10">
        <v>0</v>
      </c>
      <c r="O16150" s="10">
        <v>0</v>
      </c>
      <c r="P16150" s="10">
        <v>1</v>
      </c>
      <c r="Q16150" s="10">
        <v>0</v>
      </c>
      <c r="R16150">
        <v>0</v>
      </c>
      <c r="S16150" s="10">
        <v>0</v>
      </c>
      <c r="T16150" s="10">
        <v>0</v>
      </c>
      <c r="U16150" s="10">
        <v>0</v>
      </c>
      <c r="V16150" s="10">
        <v>0</v>
      </c>
      <c r="W16150" s="10" t="s">
        <v>971</v>
      </c>
    </row>
    <row r="16151" spans="1:23" x14ac:dyDescent="0.25">
      <c r="A16151">
        <v>2019</v>
      </c>
      <c r="B16151" s="6" t="s">
        <v>68</v>
      </c>
      <c r="C16151" s="10">
        <v>7</v>
      </c>
      <c r="D16151" s="10" t="s">
        <v>960</v>
      </c>
      <c r="E16151" s="10">
        <v>7</v>
      </c>
      <c r="F16151" s="10">
        <f t="shared" si="183"/>
        <v>10.363200000000001</v>
      </c>
      <c r="G16151" s="10">
        <v>5</v>
      </c>
      <c r="H16151" s="10">
        <v>0</v>
      </c>
      <c r="I16151" s="10" t="s">
        <v>843</v>
      </c>
      <c r="J16151" s="10">
        <v>31</v>
      </c>
      <c r="K16151" s="10">
        <v>25</v>
      </c>
      <c r="L16151" s="10">
        <v>21</v>
      </c>
      <c r="M16151" s="10">
        <f t="shared" si="184"/>
        <v>16275</v>
      </c>
      <c r="N16151" s="10">
        <v>0</v>
      </c>
      <c r="O16151" s="10">
        <v>0</v>
      </c>
      <c r="P16151" s="10">
        <v>60</v>
      </c>
      <c r="Q16151" s="10">
        <v>0</v>
      </c>
      <c r="R16151">
        <v>0</v>
      </c>
      <c r="S16151" s="10">
        <v>0</v>
      </c>
      <c r="T16151" s="10">
        <v>0</v>
      </c>
      <c r="U16151" s="10">
        <v>0</v>
      </c>
      <c r="V16151" s="10">
        <v>0</v>
      </c>
      <c r="W16151" s="10" t="s">
        <v>1065</v>
      </c>
    </row>
    <row r="16152" spans="1:23" x14ac:dyDescent="0.25">
      <c r="A16152">
        <v>2019</v>
      </c>
      <c r="B16152" s="6" t="s">
        <v>68</v>
      </c>
      <c r="C16152" s="10">
        <v>8</v>
      </c>
      <c r="D16152" s="10" t="s">
        <v>960</v>
      </c>
      <c r="E16152" s="10">
        <v>7</v>
      </c>
      <c r="F16152" s="10">
        <f t="shared" si="183"/>
        <v>10.363200000000001</v>
      </c>
      <c r="G16152" s="10">
        <v>5</v>
      </c>
      <c r="H16152" s="10">
        <v>0</v>
      </c>
      <c r="I16152" s="10" t="s">
        <v>815</v>
      </c>
      <c r="J16152" s="10">
        <v>25</v>
      </c>
      <c r="K16152" s="10">
        <v>23</v>
      </c>
      <c r="L16152" s="10">
        <v>20</v>
      </c>
      <c r="M16152" s="10">
        <f t="shared" si="184"/>
        <v>11500</v>
      </c>
      <c r="N16152" s="10">
        <v>0</v>
      </c>
      <c r="O16152" s="10">
        <v>0</v>
      </c>
      <c r="P16152" s="10">
        <v>90</v>
      </c>
      <c r="Q16152" s="10">
        <v>0</v>
      </c>
      <c r="R16152">
        <v>0</v>
      </c>
      <c r="S16152" s="10">
        <v>0</v>
      </c>
      <c r="T16152" s="10">
        <v>0</v>
      </c>
      <c r="U16152" s="10">
        <v>0</v>
      </c>
      <c r="V16152" s="10">
        <v>0</v>
      </c>
      <c r="W16152" s="10" t="s">
        <v>1066</v>
      </c>
    </row>
    <row r="16153" spans="1:23" x14ac:dyDescent="0.25">
      <c r="A16153">
        <v>2019</v>
      </c>
      <c r="B16153" s="6" t="s">
        <v>68</v>
      </c>
      <c r="C16153" s="10">
        <v>9</v>
      </c>
      <c r="D16153" s="10" t="s">
        <v>960</v>
      </c>
      <c r="E16153" s="10">
        <v>7</v>
      </c>
      <c r="F16153" s="10">
        <f t="shared" si="183"/>
        <v>10.363200000000001</v>
      </c>
      <c r="G16153" s="10">
        <v>7</v>
      </c>
      <c r="H16153" s="10">
        <v>0</v>
      </c>
      <c r="I16153" s="10" t="s">
        <v>799</v>
      </c>
      <c r="J16153" s="10">
        <v>21</v>
      </c>
      <c r="K16153" s="10">
        <v>12</v>
      </c>
      <c r="L16153" s="10">
        <v>4</v>
      </c>
      <c r="M16153" s="10">
        <f t="shared" si="184"/>
        <v>1008</v>
      </c>
      <c r="N16153" s="10">
        <v>0</v>
      </c>
      <c r="O16153" s="10">
        <v>10</v>
      </c>
      <c r="P16153" s="10">
        <v>40</v>
      </c>
      <c r="Q16153" s="10" t="s">
        <v>156</v>
      </c>
      <c r="R16153">
        <v>0</v>
      </c>
      <c r="S16153" s="10">
        <v>0</v>
      </c>
      <c r="T16153" s="10">
        <v>0</v>
      </c>
      <c r="U16153" s="10">
        <v>0</v>
      </c>
      <c r="V16153" s="10">
        <v>0</v>
      </c>
      <c r="W16153" s="10" t="s">
        <v>1004</v>
      </c>
    </row>
    <row r="16154" spans="1:23" x14ac:dyDescent="0.25">
      <c r="A16154">
        <v>2019</v>
      </c>
      <c r="B16154" s="6" t="s">
        <v>68</v>
      </c>
      <c r="C16154" s="10">
        <v>10</v>
      </c>
      <c r="D16154" s="10" t="s">
        <v>960</v>
      </c>
      <c r="E16154" s="10">
        <v>7</v>
      </c>
      <c r="F16154" s="10">
        <f t="shared" si="183"/>
        <v>10.363200000000001</v>
      </c>
      <c r="G16154" s="10">
        <v>4</v>
      </c>
      <c r="H16154" s="10">
        <v>0</v>
      </c>
      <c r="I16154" s="10" t="s">
        <v>822</v>
      </c>
      <c r="J16154" s="10">
        <v>13</v>
      </c>
      <c r="K16154" s="10">
        <v>12</v>
      </c>
      <c r="L16154" s="10">
        <v>2</v>
      </c>
      <c r="M16154" s="10">
        <f t="shared" si="184"/>
        <v>312</v>
      </c>
      <c r="N16154" s="10">
        <v>0</v>
      </c>
      <c r="O16154" s="10">
        <v>0</v>
      </c>
      <c r="P16154" s="10">
        <v>5</v>
      </c>
      <c r="Q16154" s="10">
        <v>0</v>
      </c>
      <c r="R16154">
        <v>0</v>
      </c>
      <c r="S16154" s="10">
        <v>0</v>
      </c>
      <c r="T16154" s="10">
        <v>0</v>
      </c>
      <c r="U16154" s="10">
        <v>0</v>
      </c>
      <c r="V16154" s="10">
        <v>0</v>
      </c>
      <c r="W16154" s="10" t="s">
        <v>1067</v>
      </c>
    </row>
    <row r="16155" spans="1:23" x14ac:dyDescent="0.25">
      <c r="A16155">
        <v>2019</v>
      </c>
      <c r="B16155" s="6" t="s">
        <v>68</v>
      </c>
      <c r="C16155" s="10">
        <v>11</v>
      </c>
      <c r="D16155" s="10" t="s">
        <v>960</v>
      </c>
      <c r="E16155" s="10">
        <v>7</v>
      </c>
      <c r="F16155" s="10">
        <f t="shared" si="183"/>
        <v>10.363200000000001</v>
      </c>
      <c r="G16155" s="10">
        <v>12</v>
      </c>
      <c r="H16155" s="10">
        <v>0</v>
      </c>
      <c r="I16155" s="10" t="s">
        <v>826</v>
      </c>
      <c r="J16155" s="10">
        <v>26</v>
      </c>
      <c r="K16155" s="10">
        <v>25</v>
      </c>
      <c r="L16155" s="10">
        <v>10</v>
      </c>
      <c r="M16155" s="10">
        <f t="shared" si="184"/>
        <v>6500</v>
      </c>
      <c r="N16155" s="10">
        <v>0</v>
      </c>
      <c r="O16155" s="10">
        <v>0</v>
      </c>
      <c r="P16155" s="10">
        <v>15</v>
      </c>
      <c r="Q16155" s="10">
        <v>0</v>
      </c>
      <c r="R16155">
        <v>0</v>
      </c>
      <c r="S16155" s="10">
        <v>0</v>
      </c>
      <c r="T16155" s="10">
        <v>0</v>
      </c>
      <c r="U16155" s="10">
        <v>0</v>
      </c>
      <c r="V16155" s="10">
        <v>0</v>
      </c>
      <c r="W16155" s="10" t="s">
        <v>1059</v>
      </c>
    </row>
    <row r="16156" spans="1:23" x14ac:dyDescent="0.25">
      <c r="A16156">
        <v>2019</v>
      </c>
      <c r="B16156" s="6" t="s">
        <v>68</v>
      </c>
      <c r="C16156" s="10">
        <v>12</v>
      </c>
      <c r="D16156" s="10" t="s">
        <v>960</v>
      </c>
      <c r="E16156" s="10">
        <v>7</v>
      </c>
      <c r="F16156" s="10">
        <f t="shared" si="183"/>
        <v>10.363200000000001</v>
      </c>
      <c r="G16156" s="10">
        <v>3</v>
      </c>
      <c r="H16156" s="10">
        <v>0</v>
      </c>
      <c r="I16156" s="10" t="s">
        <v>799</v>
      </c>
      <c r="J16156" s="10">
        <v>15</v>
      </c>
      <c r="K16156" s="10">
        <v>6</v>
      </c>
      <c r="L16156" s="10">
        <v>5</v>
      </c>
      <c r="M16156" s="10">
        <f t="shared" si="184"/>
        <v>450</v>
      </c>
      <c r="N16156" s="10">
        <v>0</v>
      </c>
      <c r="O16156" s="10">
        <v>0</v>
      </c>
      <c r="P16156" s="10">
        <v>5</v>
      </c>
      <c r="Q16156" s="10">
        <v>0</v>
      </c>
      <c r="R16156">
        <v>0</v>
      </c>
      <c r="S16156" s="10">
        <v>0</v>
      </c>
      <c r="T16156" s="10">
        <v>0</v>
      </c>
      <c r="U16156" s="10">
        <v>0</v>
      </c>
      <c r="V16156" s="10" t="s">
        <v>1068</v>
      </c>
      <c r="W16156" s="10" t="s">
        <v>962</v>
      </c>
    </row>
    <row r="16157" spans="1:23" x14ac:dyDescent="0.25">
      <c r="A16157">
        <v>2019</v>
      </c>
      <c r="B16157" s="6" t="s">
        <v>68</v>
      </c>
      <c r="C16157" s="10">
        <v>13</v>
      </c>
      <c r="D16157" s="10" t="s">
        <v>960</v>
      </c>
      <c r="E16157" s="10">
        <v>7</v>
      </c>
      <c r="F16157" s="10">
        <f t="shared" si="183"/>
        <v>10.363200000000001</v>
      </c>
      <c r="G16157" s="10">
        <v>5</v>
      </c>
      <c r="H16157" s="10">
        <v>0</v>
      </c>
      <c r="I16157" s="10" t="s">
        <v>799</v>
      </c>
      <c r="J16157" s="10">
        <v>12</v>
      </c>
      <c r="K16157" s="10">
        <v>13</v>
      </c>
      <c r="L16157" s="10">
        <v>9</v>
      </c>
      <c r="M16157" s="10">
        <f t="shared" si="184"/>
        <v>1404</v>
      </c>
      <c r="N16157" s="10">
        <v>0</v>
      </c>
      <c r="O16157" s="10">
        <v>5</v>
      </c>
      <c r="P16157" s="10">
        <v>5</v>
      </c>
      <c r="Q16157" s="10" t="s">
        <v>156</v>
      </c>
      <c r="R16157">
        <v>0</v>
      </c>
      <c r="S16157" s="10">
        <v>0</v>
      </c>
      <c r="T16157" s="10">
        <v>0</v>
      </c>
      <c r="U16157" s="10">
        <v>0</v>
      </c>
      <c r="V16157" s="10" t="s">
        <v>1069</v>
      </c>
      <c r="W16157" s="10" t="s">
        <v>962</v>
      </c>
    </row>
    <row r="16158" spans="1:23" x14ac:dyDescent="0.25">
      <c r="A16158">
        <v>2019</v>
      </c>
      <c r="B16158" s="6" t="s">
        <v>68</v>
      </c>
      <c r="C16158" s="10">
        <v>14</v>
      </c>
      <c r="D16158" s="10" t="s">
        <v>960</v>
      </c>
      <c r="E16158" s="10">
        <v>7</v>
      </c>
      <c r="F16158" s="10">
        <f t="shared" si="183"/>
        <v>10.363200000000001</v>
      </c>
      <c r="G16158" s="10">
        <v>0</v>
      </c>
      <c r="H16158" s="10">
        <v>0</v>
      </c>
      <c r="I16158" s="10" t="s">
        <v>807</v>
      </c>
      <c r="J16158" s="10">
        <v>37</v>
      </c>
      <c r="K16158" s="10">
        <v>26</v>
      </c>
      <c r="L16158" s="10">
        <v>21</v>
      </c>
      <c r="M16158" s="10">
        <f t="shared" si="184"/>
        <v>20202</v>
      </c>
      <c r="N16158" s="10">
        <v>0</v>
      </c>
      <c r="O16158" s="10">
        <v>0</v>
      </c>
      <c r="P16158" s="10">
        <v>95</v>
      </c>
      <c r="Q16158" s="10">
        <v>0</v>
      </c>
      <c r="R16158">
        <v>0</v>
      </c>
      <c r="S16158" s="10">
        <v>0</v>
      </c>
      <c r="T16158" s="10">
        <v>0</v>
      </c>
      <c r="U16158" s="10">
        <v>0</v>
      </c>
      <c r="V16158" s="10">
        <v>0</v>
      </c>
      <c r="W16158" s="10" t="s">
        <v>1070</v>
      </c>
    </row>
    <row r="16159" spans="1:23" x14ac:dyDescent="0.25">
      <c r="A16159">
        <v>2019</v>
      </c>
      <c r="B16159" s="6" t="s">
        <v>68</v>
      </c>
      <c r="C16159" s="10">
        <v>15</v>
      </c>
      <c r="D16159" s="10" t="s">
        <v>960</v>
      </c>
      <c r="E16159" s="10">
        <v>7</v>
      </c>
      <c r="F16159" s="10">
        <f t="shared" si="183"/>
        <v>10.363200000000001</v>
      </c>
      <c r="G16159" s="10">
        <v>15</v>
      </c>
      <c r="H16159" s="10">
        <v>0</v>
      </c>
      <c r="I16159" s="10" t="s">
        <v>802</v>
      </c>
      <c r="J16159" s="10">
        <v>20</v>
      </c>
      <c r="K16159" s="10">
        <v>12</v>
      </c>
      <c r="L16159" s="10">
        <v>10</v>
      </c>
      <c r="M16159" s="10">
        <f t="shared" si="184"/>
        <v>2400</v>
      </c>
      <c r="N16159" s="10">
        <v>0</v>
      </c>
      <c r="O16159" s="10">
        <v>0</v>
      </c>
      <c r="P16159" s="10">
        <v>50</v>
      </c>
      <c r="Q16159" s="10">
        <v>0</v>
      </c>
      <c r="R16159">
        <v>0</v>
      </c>
      <c r="S16159" s="10">
        <v>0</v>
      </c>
      <c r="T16159" s="10">
        <v>0</v>
      </c>
      <c r="U16159" s="10">
        <v>0</v>
      </c>
      <c r="V16159" s="10">
        <v>0</v>
      </c>
      <c r="W16159" s="10" t="s">
        <v>1071</v>
      </c>
    </row>
    <row r="16160" spans="1:23" x14ac:dyDescent="0.25">
      <c r="A16160">
        <v>2019</v>
      </c>
      <c r="B16160" s="6" t="s">
        <v>68</v>
      </c>
      <c r="C16160" s="10">
        <v>1</v>
      </c>
      <c r="D16160" s="10" t="s">
        <v>960</v>
      </c>
      <c r="E16160" s="10">
        <v>8</v>
      </c>
      <c r="F16160" s="10">
        <f xml:space="preserve"> (35*0.3048)</f>
        <v>10.668000000000001</v>
      </c>
      <c r="G16160" s="10">
        <v>15</v>
      </c>
      <c r="H16160" s="10">
        <v>0</v>
      </c>
      <c r="I16160" s="10" t="s">
        <v>806</v>
      </c>
      <c r="J16160" s="10">
        <v>22</v>
      </c>
      <c r="K16160" s="10">
        <v>10</v>
      </c>
      <c r="L16160" s="10">
        <v>8</v>
      </c>
      <c r="M16160" s="10">
        <f t="shared" si="184"/>
        <v>1760</v>
      </c>
      <c r="N16160" s="10">
        <v>0</v>
      </c>
      <c r="O16160" s="10">
        <v>0</v>
      </c>
      <c r="P16160" s="10">
        <v>0</v>
      </c>
      <c r="Q16160" s="10">
        <v>0</v>
      </c>
      <c r="R16160">
        <v>0</v>
      </c>
      <c r="S16160" s="10">
        <v>0</v>
      </c>
      <c r="T16160" s="10">
        <v>0</v>
      </c>
      <c r="U16160" s="10">
        <v>0</v>
      </c>
      <c r="V16160" s="10">
        <v>0</v>
      </c>
      <c r="W16160" s="10">
        <v>0</v>
      </c>
    </row>
    <row r="16161" spans="1:23" x14ac:dyDescent="0.25">
      <c r="A16161">
        <v>2019</v>
      </c>
      <c r="B16161" s="6" t="s">
        <v>68</v>
      </c>
      <c r="C16161" s="10">
        <v>2</v>
      </c>
      <c r="D16161" s="10" t="s">
        <v>960</v>
      </c>
      <c r="E16161" s="10">
        <v>8</v>
      </c>
      <c r="F16161" s="10">
        <f t="shared" ref="F16161:F16170" si="185" xml:space="preserve"> (35*0.3048)</f>
        <v>10.668000000000001</v>
      </c>
      <c r="G16161" s="10">
        <v>8</v>
      </c>
      <c r="H16161" s="10">
        <v>0</v>
      </c>
      <c r="I16161" s="10" t="s">
        <v>799</v>
      </c>
      <c r="J16161" s="10">
        <v>10</v>
      </c>
      <c r="K16161" s="10">
        <v>5</v>
      </c>
      <c r="L16161" s="10">
        <v>5</v>
      </c>
      <c r="M16161" s="10">
        <f t="shared" si="184"/>
        <v>250</v>
      </c>
      <c r="N16161" s="10">
        <v>0</v>
      </c>
      <c r="O16161" s="10">
        <v>0</v>
      </c>
      <c r="P16161" s="10">
        <v>5</v>
      </c>
      <c r="Q16161" s="10">
        <v>0</v>
      </c>
      <c r="R16161">
        <v>0</v>
      </c>
      <c r="S16161" s="10">
        <v>0</v>
      </c>
      <c r="T16161" s="10">
        <v>0</v>
      </c>
      <c r="U16161" s="10">
        <v>0</v>
      </c>
      <c r="V16161" s="10">
        <v>0</v>
      </c>
      <c r="W16161" s="10" t="s">
        <v>962</v>
      </c>
    </row>
    <row r="16162" spans="1:23" x14ac:dyDescent="0.25">
      <c r="A16162">
        <v>2019</v>
      </c>
      <c r="B16162" s="6" t="s">
        <v>68</v>
      </c>
      <c r="C16162" s="10">
        <v>3</v>
      </c>
      <c r="D16162" s="10" t="s">
        <v>960</v>
      </c>
      <c r="E16162" s="10">
        <v>8</v>
      </c>
      <c r="F16162" s="10">
        <f t="shared" si="185"/>
        <v>10.668000000000001</v>
      </c>
      <c r="G16162" s="10">
        <v>3</v>
      </c>
      <c r="H16162" s="10">
        <v>0</v>
      </c>
      <c r="I16162" s="10" t="s">
        <v>807</v>
      </c>
      <c r="J16162" s="10">
        <v>20</v>
      </c>
      <c r="K16162" s="10">
        <v>11</v>
      </c>
      <c r="L16162" s="10">
        <v>10</v>
      </c>
      <c r="M16162" s="10">
        <f t="shared" si="184"/>
        <v>2200</v>
      </c>
      <c r="N16162" s="10">
        <v>0</v>
      </c>
      <c r="O16162" s="10">
        <v>0</v>
      </c>
      <c r="P16162" s="10">
        <v>5</v>
      </c>
      <c r="Q16162" s="10">
        <v>0</v>
      </c>
      <c r="R16162">
        <v>0</v>
      </c>
      <c r="S16162" s="10">
        <v>100</v>
      </c>
      <c r="T16162" s="10">
        <v>0</v>
      </c>
      <c r="U16162" s="10">
        <v>0</v>
      </c>
      <c r="V16162" s="10">
        <v>0</v>
      </c>
      <c r="W16162" s="10" t="s">
        <v>1042</v>
      </c>
    </row>
    <row r="16163" spans="1:23" x14ac:dyDescent="0.25">
      <c r="A16163">
        <v>2019</v>
      </c>
      <c r="B16163" s="6" t="s">
        <v>68</v>
      </c>
      <c r="C16163" s="10">
        <v>4</v>
      </c>
      <c r="D16163" s="10" t="s">
        <v>960</v>
      </c>
      <c r="E16163" s="10">
        <v>8</v>
      </c>
      <c r="F16163" s="10">
        <f t="shared" si="185"/>
        <v>10.668000000000001</v>
      </c>
      <c r="G16163" s="10">
        <v>5</v>
      </c>
      <c r="H16163" s="10">
        <v>0</v>
      </c>
      <c r="I16163" s="10" t="s">
        <v>839</v>
      </c>
      <c r="J16163" s="10">
        <v>16</v>
      </c>
      <c r="K16163" s="10">
        <v>14</v>
      </c>
      <c r="L16163" s="10">
        <v>3</v>
      </c>
      <c r="M16163" s="10">
        <f t="shared" si="184"/>
        <v>672</v>
      </c>
      <c r="N16163" s="10">
        <v>0</v>
      </c>
      <c r="O16163" s="10">
        <v>0</v>
      </c>
      <c r="P16163" s="10">
        <v>0</v>
      </c>
      <c r="Q16163" s="10">
        <v>0</v>
      </c>
      <c r="R16163">
        <v>0</v>
      </c>
      <c r="S16163" s="10">
        <v>0</v>
      </c>
      <c r="T16163" s="10">
        <v>0</v>
      </c>
      <c r="U16163" s="10">
        <v>0</v>
      </c>
      <c r="V16163" s="10">
        <v>0</v>
      </c>
      <c r="W16163" s="10">
        <v>0</v>
      </c>
    </row>
    <row r="16164" spans="1:23" x14ac:dyDescent="0.25">
      <c r="A16164">
        <v>2019</v>
      </c>
      <c r="B16164" s="6" t="s">
        <v>68</v>
      </c>
      <c r="C16164" s="10">
        <v>5</v>
      </c>
      <c r="D16164" s="10" t="s">
        <v>960</v>
      </c>
      <c r="E16164" s="10">
        <v>8</v>
      </c>
      <c r="F16164" s="10">
        <f t="shared" si="185"/>
        <v>10.668000000000001</v>
      </c>
      <c r="G16164" s="10">
        <v>6</v>
      </c>
      <c r="H16164" s="10">
        <v>0</v>
      </c>
      <c r="I16164" s="10" t="s">
        <v>802</v>
      </c>
      <c r="J16164" s="10">
        <v>15</v>
      </c>
      <c r="K16164" s="10">
        <v>12</v>
      </c>
      <c r="L16164" s="10">
        <v>10</v>
      </c>
      <c r="M16164" s="10">
        <f t="shared" si="184"/>
        <v>1800</v>
      </c>
      <c r="N16164" s="10">
        <v>0</v>
      </c>
      <c r="O16164" s="10">
        <v>0</v>
      </c>
      <c r="P16164" s="10">
        <v>10</v>
      </c>
      <c r="Q16164" s="10">
        <v>0</v>
      </c>
      <c r="R16164">
        <v>0</v>
      </c>
      <c r="S16164" s="10">
        <v>0</v>
      </c>
      <c r="T16164" s="10">
        <v>0</v>
      </c>
      <c r="U16164" s="10">
        <v>0</v>
      </c>
      <c r="V16164" s="10">
        <v>0</v>
      </c>
      <c r="W16164" s="10" t="s">
        <v>1072</v>
      </c>
    </row>
    <row r="16165" spans="1:23" x14ac:dyDescent="0.25">
      <c r="A16165">
        <v>2019</v>
      </c>
      <c r="B16165" s="6" t="s">
        <v>68</v>
      </c>
      <c r="C16165" s="10">
        <v>6</v>
      </c>
      <c r="D16165" s="10" t="s">
        <v>960</v>
      </c>
      <c r="E16165" s="10">
        <v>8</v>
      </c>
      <c r="F16165" s="10">
        <f t="shared" si="185"/>
        <v>10.668000000000001</v>
      </c>
      <c r="G16165" s="10">
        <v>5</v>
      </c>
      <c r="H16165" s="10">
        <v>0</v>
      </c>
      <c r="I16165" s="10" t="s">
        <v>816</v>
      </c>
      <c r="J16165" s="10">
        <v>10</v>
      </c>
      <c r="K16165" s="10">
        <v>6</v>
      </c>
      <c r="L16165" s="10">
        <v>4</v>
      </c>
      <c r="M16165" s="10">
        <f t="shared" si="184"/>
        <v>240</v>
      </c>
      <c r="N16165" s="10">
        <v>0</v>
      </c>
      <c r="O16165" s="10">
        <v>0</v>
      </c>
      <c r="P16165" s="10">
        <v>0</v>
      </c>
      <c r="Q16165" s="10">
        <v>0</v>
      </c>
      <c r="R16165">
        <v>0</v>
      </c>
      <c r="S16165" s="10">
        <v>0</v>
      </c>
      <c r="T16165" s="10">
        <v>0</v>
      </c>
      <c r="U16165" s="10">
        <v>0</v>
      </c>
      <c r="V16165" s="10">
        <v>0</v>
      </c>
      <c r="W16165" s="10">
        <v>0</v>
      </c>
    </row>
    <row r="16166" spans="1:23" x14ac:dyDescent="0.25">
      <c r="A16166">
        <v>2019</v>
      </c>
      <c r="B16166" s="6" t="s">
        <v>68</v>
      </c>
      <c r="C16166" s="10">
        <v>7</v>
      </c>
      <c r="D16166" s="10" t="s">
        <v>960</v>
      </c>
      <c r="E16166" s="10">
        <v>8</v>
      </c>
      <c r="F16166" s="10">
        <f t="shared" si="185"/>
        <v>10.668000000000001</v>
      </c>
      <c r="G16166" s="10">
        <v>11</v>
      </c>
      <c r="H16166" s="10">
        <v>0</v>
      </c>
      <c r="I16166" s="10" t="s">
        <v>846</v>
      </c>
      <c r="J16166" s="10">
        <v>25</v>
      </c>
      <c r="K16166" s="10">
        <v>15</v>
      </c>
      <c r="L16166" s="10">
        <v>45</v>
      </c>
      <c r="M16166" s="10">
        <f t="shared" si="184"/>
        <v>16875</v>
      </c>
      <c r="N16166" s="10">
        <v>0</v>
      </c>
      <c r="O16166" s="10">
        <v>0</v>
      </c>
      <c r="P16166" s="10">
        <v>50</v>
      </c>
      <c r="Q16166" s="10">
        <v>0</v>
      </c>
      <c r="R16166">
        <v>0</v>
      </c>
      <c r="S16166" s="10">
        <v>0</v>
      </c>
      <c r="T16166" s="10">
        <v>0</v>
      </c>
      <c r="U16166" s="10">
        <v>0</v>
      </c>
      <c r="V16166" s="10" t="s">
        <v>992</v>
      </c>
      <c r="W16166" s="10" t="s">
        <v>1073</v>
      </c>
    </row>
    <row r="16167" spans="1:23" x14ac:dyDescent="0.25">
      <c r="A16167">
        <v>2019</v>
      </c>
      <c r="B16167" s="6" t="s">
        <v>68</v>
      </c>
      <c r="C16167" s="10">
        <v>8</v>
      </c>
      <c r="D16167" s="10" t="s">
        <v>960</v>
      </c>
      <c r="E16167" s="10">
        <v>8</v>
      </c>
      <c r="F16167" s="10">
        <f t="shared" si="185"/>
        <v>10.668000000000001</v>
      </c>
      <c r="G16167" s="10">
        <v>5</v>
      </c>
      <c r="H16167" s="10">
        <v>0</v>
      </c>
      <c r="I16167" s="10" t="s">
        <v>1074</v>
      </c>
      <c r="J16167" s="10">
        <v>10</v>
      </c>
      <c r="K16167" s="10">
        <v>10</v>
      </c>
      <c r="L16167" s="10">
        <v>5</v>
      </c>
      <c r="M16167" s="10">
        <f t="shared" si="184"/>
        <v>500</v>
      </c>
      <c r="N16167" s="10">
        <v>0</v>
      </c>
      <c r="O16167" s="10">
        <v>0</v>
      </c>
      <c r="P16167" s="10">
        <v>0</v>
      </c>
      <c r="Q16167" s="10">
        <v>0</v>
      </c>
      <c r="R16167">
        <v>0</v>
      </c>
      <c r="S16167" s="10">
        <v>0</v>
      </c>
      <c r="T16167" s="10">
        <v>0</v>
      </c>
      <c r="U16167" s="10">
        <v>0</v>
      </c>
      <c r="V16167" s="10">
        <v>0</v>
      </c>
      <c r="W16167" s="10">
        <v>0</v>
      </c>
    </row>
    <row r="16168" spans="1:23" x14ac:dyDescent="0.25">
      <c r="A16168">
        <v>2019</v>
      </c>
      <c r="B16168" s="6" t="s">
        <v>68</v>
      </c>
      <c r="C16168" s="10">
        <v>9</v>
      </c>
      <c r="D16168" s="10" t="s">
        <v>960</v>
      </c>
      <c r="E16168" s="10">
        <v>8</v>
      </c>
      <c r="F16168" s="10">
        <f t="shared" si="185"/>
        <v>10.668000000000001</v>
      </c>
      <c r="G16168" s="10">
        <v>16</v>
      </c>
      <c r="H16168" s="10">
        <v>0</v>
      </c>
      <c r="I16168" s="10" t="s">
        <v>856</v>
      </c>
      <c r="J16168" s="10">
        <v>75</v>
      </c>
      <c r="K16168" s="10">
        <v>33</v>
      </c>
      <c r="L16168" s="10">
        <v>75</v>
      </c>
      <c r="M16168" s="10">
        <f t="shared" si="184"/>
        <v>185625</v>
      </c>
      <c r="N16168" s="10">
        <v>0</v>
      </c>
      <c r="O16168" s="10">
        <v>0</v>
      </c>
      <c r="P16168" s="10">
        <v>30</v>
      </c>
      <c r="Q16168" s="10">
        <v>0</v>
      </c>
      <c r="R16168">
        <v>0</v>
      </c>
      <c r="S16168" s="10">
        <v>0</v>
      </c>
      <c r="T16168" s="10">
        <v>0</v>
      </c>
      <c r="U16168" s="10">
        <v>0</v>
      </c>
      <c r="V16168" s="10" t="s">
        <v>992</v>
      </c>
      <c r="W16168" s="10" t="s">
        <v>1075</v>
      </c>
    </row>
    <row r="16169" spans="1:23" x14ac:dyDescent="0.25">
      <c r="A16169">
        <v>2019</v>
      </c>
      <c r="B16169" s="6" t="s">
        <v>68</v>
      </c>
      <c r="C16169" s="10">
        <v>10</v>
      </c>
      <c r="D16169" s="10" t="s">
        <v>960</v>
      </c>
      <c r="E16169" s="10">
        <v>8</v>
      </c>
      <c r="F16169" s="10">
        <f t="shared" si="185"/>
        <v>10.668000000000001</v>
      </c>
      <c r="G16169" s="10">
        <v>3</v>
      </c>
      <c r="H16169" s="10">
        <v>0</v>
      </c>
      <c r="I16169" s="10" t="s">
        <v>806</v>
      </c>
      <c r="J16169" s="10">
        <v>23</v>
      </c>
      <c r="K16169" s="10">
        <v>18</v>
      </c>
      <c r="L16169" s="10">
        <v>12</v>
      </c>
      <c r="M16169" s="10">
        <f t="shared" si="184"/>
        <v>4968</v>
      </c>
      <c r="N16169" s="10">
        <v>0</v>
      </c>
      <c r="O16169" s="10">
        <v>0</v>
      </c>
      <c r="P16169" s="10">
        <v>10</v>
      </c>
      <c r="Q16169" s="10">
        <v>0</v>
      </c>
      <c r="R16169">
        <v>0</v>
      </c>
      <c r="S16169" s="10">
        <v>0</v>
      </c>
      <c r="T16169" s="10">
        <v>0</v>
      </c>
      <c r="U16169" s="10">
        <v>0</v>
      </c>
      <c r="V16169" s="10">
        <v>0</v>
      </c>
      <c r="W16169" s="10" t="s">
        <v>1076</v>
      </c>
    </row>
    <row r="16170" spans="1:23" x14ac:dyDescent="0.25">
      <c r="A16170">
        <v>2019</v>
      </c>
      <c r="B16170" s="6" t="s">
        <v>68</v>
      </c>
      <c r="C16170" s="10">
        <v>11</v>
      </c>
      <c r="D16170" s="10" t="s">
        <v>960</v>
      </c>
      <c r="E16170" s="10">
        <v>8</v>
      </c>
      <c r="F16170" s="10">
        <f t="shared" si="185"/>
        <v>10.668000000000001</v>
      </c>
      <c r="G16170" s="10">
        <v>2</v>
      </c>
      <c r="H16170" s="10">
        <v>0</v>
      </c>
      <c r="I16170" s="10" t="s">
        <v>1074</v>
      </c>
      <c r="J16170" s="10">
        <v>12</v>
      </c>
      <c r="K16170" s="10">
        <v>10</v>
      </c>
      <c r="L16170" s="10">
        <v>2</v>
      </c>
      <c r="M16170" s="10">
        <f t="shared" si="184"/>
        <v>240</v>
      </c>
      <c r="N16170" s="10">
        <v>0</v>
      </c>
      <c r="O16170" s="10">
        <v>0</v>
      </c>
      <c r="P16170" s="10">
        <v>5</v>
      </c>
      <c r="Q16170" s="10">
        <v>0</v>
      </c>
      <c r="R16170">
        <v>0</v>
      </c>
      <c r="S16170" s="10">
        <v>0</v>
      </c>
      <c r="T16170" s="10">
        <v>0</v>
      </c>
      <c r="U16170" s="10">
        <v>0</v>
      </c>
      <c r="V16170" s="10">
        <v>0</v>
      </c>
      <c r="W16170" s="10" t="s">
        <v>962</v>
      </c>
    </row>
    <row r="16171" spans="1:23" x14ac:dyDescent="0.25">
      <c r="A16171">
        <v>2019</v>
      </c>
      <c r="B16171" s="6" t="s">
        <v>70</v>
      </c>
      <c r="C16171" s="10">
        <v>1</v>
      </c>
      <c r="D16171" s="10" t="s">
        <v>955</v>
      </c>
      <c r="E16171" s="10">
        <v>1</v>
      </c>
      <c r="F16171" s="10">
        <v>8.5</v>
      </c>
      <c r="G16171" s="10">
        <v>7</v>
      </c>
      <c r="H16171" s="10"/>
      <c r="I16171" s="10" t="s">
        <v>846</v>
      </c>
      <c r="J16171" s="10">
        <v>9</v>
      </c>
      <c r="K16171" s="10">
        <v>9</v>
      </c>
      <c r="L16171" s="10">
        <v>12</v>
      </c>
      <c r="M16171" s="10">
        <f t="shared" si="184"/>
        <v>972</v>
      </c>
      <c r="N16171" s="10">
        <v>0</v>
      </c>
      <c r="O16171" s="10">
        <v>0</v>
      </c>
      <c r="P16171" s="10">
        <v>0</v>
      </c>
      <c r="Q16171" s="10">
        <v>0</v>
      </c>
      <c r="R16171" s="10">
        <v>0</v>
      </c>
      <c r="S16171" s="10">
        <v>3</v>
      </c>
      <c r="T16171" s="10">
        <v>1</v>
      </c>
      <c r="U16171">
        <v>0</v>
      </c>
      <c r="V16171" s="10">
        <v>0</v>
      </c>
      <c r="W16171">
        <v>0</v>
      </c>
    </row>
    <row r="16172" spans="1:23" x14ac:dyDescent="0.25">
      <c r="A16172">
        <v>2019</v>
      </c>
      <c r="B16172" s="6" t="s">
        <v>70</v>
      </c>
      <c r="C16172" s="10">
        <v>2</v>
      </c>
      <c r="D16172" s="10" t="s">
        <v>955</v>
      </c>
      <c r="E16172" s="10">
        <v>1</v>
      </c>
      <c r="F16172" s="10">
        <v>8.5</v>
      </c>
      <c r="G16172" s="10">
        <v>3</v>
      </c>
      <c r="H16172" s="10"/>
      <c r="I16172" s="10" t="s">
        <v>807</v>
      </c>
      <c r="J16172" s="10">
        <v>56</v>
      </c>
      <c r="K16172" s="10">
        <v>64</v>
      </c>
      <c r="L16172" s="10">
        <v>39</v>
      </c>
      <c r="M16172" s="10">
        <f t="shared" si="184"/>
        <v>139776</v>
      </c>
      <c r="N16172" s="10">
        <v>60</v>
      </c>
      <c r="O16172" s="10">
        <v>10</v>
      </c>
      <c r="P16172" s="10">
        <v>20</v>
      </c>
      <c r="Q16172" s="10" t="s">
        <v>156</v>
      </c>
      <c r="R16172" s="10">
        <v>0</v>
      </c>
      <c r="S16172" s="10">
        <v>0</v>
      </c>
      <c r="T16172" s="10">
        <v>0</v>
      </c>
      <c r="U16172" s="10">
        <v>0</v>
      </c>
      <c r="V16172" s="10">
        <v>0</v>
      </c>
      <c r="W16172" s="10">
        <v>0</v>
      </c>
    </row>
    <row r="16173" spans="1:23" x14ac:dyDescent="0.25">
      <c r="A16173">
        <v>2019</v>
      </c>
      <c r="B16173" s="6" t="s">
        <v>70</v>
      </c>
      <c r="C16173" s="10">
        <v>3</v>
      </c>
      <c r="D16173" s="10" t="s">
        <v>955</v>
      </c>
      <c r="E16173" s="10">
        <v>1</v>
      </c>
      <c r="F16173" s="10">
        <v>8.5</v>
      </c>
      <c r="G16173" s="10">
        <v>15</v>
      </c>
      <c r="H16173" s="10"/>
      <c r="I16173" s="10" t="s">
        <v>799</v>
      </c>
      <c r="J16173" s="10">
        <v>43</v>
      </c>
      <c r="K16173" s="10">
        <v>26</v>
      </c>
      <c r="L16173" s="10">
        <v>29</v>
      </c>
      <c r="M16173" s="10">
        <f t="shared" si="184"/>
        <v>32422</v>
      </c>
      <c r="N16173" s="10">
        <v>30</v>
      </c>
      <c r="O16173" s="10">
        <v>10</v>
      </c>
      <c r="P16173" s="10">
        <v>8</v>
      </c>
      <c r="Q16173" s="10" t="s">
        <v>156</v>
      </c>
      <c r="R16173" s="10">
        <v>0</v>
      </c>
      <c r="S16173" s="10">
        <v>0</v>
      </c>
      <c r="T16173" s="10">
        <v>0</v>
      </c>
      <c r="U16173" s="10">
        <v>0</v>
      </c>
      <c r="V16173" s="10">
        <v>0</v>
      </c>
      <c r="W16173" s="10">
        <v>0</v>
      </c>
    </row>
    <row r="16174" spans="1:23" x14ac:dyDescent="0.25">
      <c r="A16174">
        <v>2019</v>
      </c>
      <c r="B16174" s="6" t="s">
        <v>70</v>
      </c>
      <c r="C16174" s="10">
        <v>4</v>
      </c>
      <c r="D16174" s="10" t="s">
        <v>955</v>
      </c>
      <c r="E16174" s="10">
        <v>1</v>
      </c>
      <c r="F16174" s="10">
        <v>8.5</v>
      </c>
      <c r="G16174" s="10">
        <v>40</v>
      </c>
      <c r="H16174" s="10"/>
      <c r="I16174" s="10" t="s">
        <v>856</v>
      </c>
      <c r="J16174" s="10">
        <v>67</v>
      </c>
      <c r="K16174" s="10">
        <v>59</v>
      </c>
      <c r="L16174" s="10">
        <v>36</v>
      </c>
      <c r="M16174" s="10">
        <f t="shared" si="184"/>
        <v>142308</v>
      </c>
      <c r="N16174" s="10">
        <v>5</v>
      </c>
      <c r="O16174" s="10">
        <v>0</v>
      </c>
      <c r="P16174" s="10">
        <v>20</v>
      </c>
      <c r="Q16174" s="10">
        <v>0</v>
      </c>
      <c r="R16174" s="10">
        <v>0</v>
      </c>
      <c r="S16174" s="10">
        <v>0</v>
      </c>
      <c r="T16174" s="10">
        <v>0</v>
      </c>
      <c r="U16174" s="10">
        <v>0</v>
      </c>
      <c r="V16174" s="10">
        <v>0</v>
      </c>
      <c r="W16174" s="10">
        <v>0</v>
      </c>
    </row>
    <row r="16175" spans="1:23" x14ac:dyDescent="0.25">
      <c r="A16175">
        <v>2019</v>
      </c>
      <c r="B16175" s="6" t="s">
        <v>70</v>
      </c>
      <c r="C16175" s="10">
        <v>5</v>
      </c>
      <c r="D16175" s="10" t="s">
        <v>955</v>
      </c>
      <c r="E16175" s="10">
        <v>1</v>
      </c>
      <c r="F16175" s="10">
        <v>8.5</v>
      </c>
      <c r="G16175" s="10">
        <v>52</v>
      </c>
      <c r="H16175" s="10"/>
      <c r="I16175" s="10" t="s">
        <v>843</v>
      </c>
      <c r="J16175" s="10">
        <v>62</v>
      </c>
      <c r="K16175" s="10">
        <v>65</v>
      </c>
      <c r="L16175" s="10">
        <v>28</v>
      </c>
      <c r="M16175" s="10">
        <f t="shared" si="184"/>
        <v>112840</v>
      </c>
      <c r="N16175" s="10">
        <v>0</v>
      </c>
      <c r="O16175" s="10">
        <v>0</v>
      </c>
      <c r="P16175" s="10">
        <v>0</v>
      </c>
      <c r="Q16175" s="10">
        <v>0</v>
      </c>
      <c r="R16175" s="10">
        <v>0</v>
      </c>
      <c r="S16175" s="10">
        <v>0</v>
      </c>
      <c r="T16175" s="10">
        <v>0</v>
      </c>
      <c r="U16175" s="10">
        <v>0</v>
      </c>
      <c r="V16175" s="10">
        <v>0</v>
      </c>
      <c r="W16175" s="10">
        <v>0</v>
      </c>
    </row>
    <row r="16176" spans="1:23" x14ac:dyDescent="0.25">
      <c r="A16176">
        <v>2019</v>
      </c>
      <c r="B16176" s="6" t="s">
        <v>70</v>
      </c>
      <c r="C16176" s="10">
        <v>6</v>
      </c>
      <c r="D16176" s="10" t="s">
        <v>955</v>
      </c>
      <c r="E16176" s="10">
        <v>1</v>
      </c>
      <c r="F16176" s="10">
        <v>8.5</v>
      </c>
      <c r="G16176" s="10">
        <v>10</v>
      </c>
      <c r="H16176" s="10"/>
      <c r="I16176" s="10" t="s">
        <v>814</v>
      </c>
      <c r="J16176" s="10">
        <v>12</v>
      </c>
      <c r="K16176" s="10">
        <v>14</v>
      </c>
      <c r="L16176" s="10">
        <v>3</v>
      </c>
      <c r="M16176" s="10">
        <f t="shared" si="184"/>
        <v>504</v>
      </c>
      <c r="N16176" s="10">
        <v>0</v>
      </c>
      <c r="O16176" s="10">
        <v>0</v>
      </c>
      <c r="P16176" s="10">
        <v>0</v>
      </c>
      <c r="Q16176" s="10">
        <v>0</v>
      </c>
      <c r="R16176" s="10">
        <v>0</v>
      </c>
      <c r="S16176" s="10">
        <v>0</v>
      </c>
      <c r="T16176" s="10">
        <v>0</v>
      </c>
      <c r="U16176" s="10">
        <v>0</v>
      </c>
      <c r="V16176" s="10">
        <v>0</v>
      </c>
      <c r="W16176" s="10">
        <v>0</v>
      </c>
    </row>
    <row r="16177" spans="1:23" x14ac:dyDescent="0.25">
      <c r="A16177">
        <v>2019</v>
      </c>
      <c r="B16177" s="6" t="s">
        <v>70</v>
      </c>
      <c r="C16177" s="10">
        <v>1</v>
      </c>
      <c r="D16177" s="10" t="s">
        <v>955</v>
      </c>
      <c r="E16177" s="10">
        <v>2</v>
      </c>
      <c r="F16177" s="10">
        <v>9.1999999999999993</v>
      </c>
      <c r="G16177" s="10">
        <v>12</v>
      </c>
      <c r="H16177" s="10"/>
      <c r="I16177" s="10" t="s">
        <v>803</v>
      </c>
      <c r="J16177" s="10">
        <v>13</v>
      </c>
      <c r="K16177" s="10">
        <v>16</v>
      </c>
      <c r="L16177" s="10">
        <v>3</v>
      </c>
      <c r="M16177" s="10">
        <f t="shared" si="184"/>
        <v>624</v>
      </c>
      <c r="N16177" s="10">
        <v>0</v>
      </c>
      <c r="O16177" s="10">
        <v>0</v>
      </c>
      <c r="P16177" s="10">
        <v>0</v>
      </c>
      <c r="Q16177" s="10">
        <v>0</v>
      </c>
      <c r="R16177" s="10">
        <v>0</v>
      </c>
      <c r="S16177" s="10">
        <v>5</v>
      </c>
      <c r="T16177" s="10">
        <v>0</v>
      </c>
      <c r="U16177">
        <v>0</v>
      </c>
      <c r="V16177">
        <v>0</v>
      </c>
      <c r="W16177">
        <v>0</v>
      </c>
    </row>
    <row r="16178" spans="1:23" x14ac:dyDescent="0.25">
      <c r="A16178">
        <v>2019</v>
      </c>
      <c r="B16178" s="6" t="s">
        <v>70</v>
      </c>
      <c r="C16178" s="10">
        <v>2</v>
      </c>
      <c r="D16178" s="10" t="s">
        <v>955</v>
      </c>
      <c r="E16178" s="10">
        <v>2</v>
      </c>
      <c r="F16178" s="10">
        <v>9.1999999999999993</v>
      </c>
      <c r="G16178" s="10">
        <v>15</v>
      </c>
      <c r="H16178" s="10"/>
      <c r="I16178" s="10" t="s">
        <v>806</v>
      </c>
      <c r="J16178" s="10">
        <v>19</v>
      </c>
      <c r="K16178" s="10">
        <v>14</v>
      </c>
      <c r="L16178" s="10">
        <v>4</v>
      </c>
      <c r="M16178" s="10">
        <f t="shared" si="184"/>
        <v>1064</v>
      </c>
      <c r="N16178" s="10">
        <v>0</v>
      </c>
      <c r="O16178" s="10">
        <v>0</v>
      </c>
      <c r="P16178" s="10">
        <v>5</v>
      </c>
      <c r="Q16178" s="10">
        <v>0</v>
      </c>
      <c r="R16178" s="10">
        <v>0</v>
      </c>
      <c r="S16178" s="10">
        <v>0</v>
      </c>
      <c r="T16178" s="10">
        <v>0</v>
      </c>
      <c r="U16178" s="10">
        <v>0</v>
      </c>
      <c r="V16178" s="10">
        <v>0</v>
      </c>
      <c r="W16178" s="10">
        <v>0</v>
      </c>
    </row>
    <row r="16179" spans="1:23" x14ac:dyDescent="0.25">
      <c r="A16179">
        <v>2019</v>
      </c>
      <c r="B16179" s="6" t="s">
        <v>70</v>
      </c>
      <c r="C16179" s="10">
        <v>3</v>
      </c>
      <c r="D16179" s="10" t="s">
        <v>955</v>
      </c>
      <c r="E16179" s="10">
        <v>2</v>
      </c>
      <c r="F16179" s="10">
        <v>9.1999999999999993</v>
      </c>
      <c r="G16179" s="10">
        <v>13</v>
      </c>
      <c r="H16179" s="10"/>
      <c r="I16179" s="10" t="s">
        <v>799</v>
      </c>
      <c r="J16179" s="10">
        <v>22</v>
      </c>
      <c r="K16179" s="10">
        <v>21</v>
      </c>
      <c r="L16179" s="10">
        <v>16</v>
      </c>
      <c r="M16179" s="10">
        <f t="shared" si="184"/>
        <v>7392</v>
      </c>
      <c r="N16179" s="10">
        <v>35</v>
      </c>
      <c r="O16179" s="10">
        <v>1</v>
      </c>
      <c r="P16179" s="10">
        <v>0</v>
      </c>
      <c r="Q16179" s="10" t="s">
        <v>156</v>
      </c>
      <c r="R16179" s="10">
        <v>0</v>
      </c>
      <c r="S16179" s="10">
        <v>0</v>
      </c>
      <c r="T16179" s="10">
        <v>0</v>
      </c>
      <c r="U16179" s="10">
        <v>0</v>
      </c>
      <c r="V16179" s="10">
        <v>0</v>
      </c>
      <c r="W16179" s="10">
        <v>0</v>
      </c>
    </row>
    <row r="16180" spans="1:23" x14ac:dyDescent="0.25">
      <c r="A16180">
        <v>2019</v>
      </c>
      <c r="B16180" s="6" t="s">
        <v>70</v>
      </c>
      <c r="C16180" s="10">
        <v>4</v>
      </c>
      <c r="D16180" s="10" t="s">
        <v>955</v>
      </c>
      <c r="E16180" s="10">
        <v>2</v>
      </c>
      <c r="F16180" s="10">
        <v>9.1999999999999993</v>
      </c>
      <c r="G16180" s="10">
        <v>4</v>
      </c>
      <c r="H16180" s="10"/>
      <c r="I16180" s="10" t="s">
        <v>866</v>
      </c>
      <c r="J16180" s="10">
        <v>18</v>
      </c>
      <c r="K16180" s="10">
        <v>3</v>
      </c>
      <c r="L16180" s="10">
        <v>12</v>
      </c>
      <c r="M16180" s="10">
        <f t="shared" si="184"/>
        <v>648</v>
      </c>
      <c r="N16180" s="10">
        <v>0</v>
      </c>
      <c r="O16180" s="10">
        <v>0</v>
      </c>
      <c r="P16180" s="10">
        <v>0</v>
      </c>
      <c r="Q16180" s="10">
        <v>0</v>
      </c>
      <c r="R16180" s="10">
        <v>0</v>
      </c>
      <c r="S16180" s="10">
        <v>0</v>
      </c>
      <c r="T16180" s="10">
        <v>0</v>
      </c>
      <c r="U16180" s="10">
        <v>0</v>
      </c>
      <c r="V16180" s="10">
        <v>0</v>
      </c>
      <c r="W16180" s="10">
        <v>0</v>
      </c>
    </row>
    <row r="16181" spans="1:23" x14ac:dyDescent="0.25">
      <c r="A16181">
        <v>2019</v>
      </c>
      <c r="B16181" s="6" t="s">
        <v>70</v>
      </c>
      <c r="C16181" s="10">
        <v>5</v>
      </c>
      <c r="D16181" s="10" t="s">
        <v>955</v>
      </c>
      <c r="E16181" s="10">
        <v>2</v>
      </c>
      <c r="F16181" s="10">
        <v>9.1999999999999993</v>
      </c>
      <c r="G16181" s="10">
        <v>16</v>
      </c>
      <c r="H16181" s="10"/>
      <c r="I16181" s="10" t="s">
        <v>802</v>
      </c>
      <c r="J16181" s="10">
        <v>21</v>
      </c>
      <c r="K16181" s="10">
        <v>7</v>
      </c>
      <c r="L16181" s="10">
        <v>18</v>
      </c>
      <c r="M16181" s="10">
        <f t="shared" si="184"/>
        <v>2646</v>
      </c>
      <c r="N16181" s="10">
        <v>0</v>
      </c>
      <c r="O16181" s="10">
        <v>0</v>
      </c>
      <c r="P16181" s="10">
        <v>0</v>
      </c>
      <c r="Q16181" s="10">
        <v>0</v>
      </c>
      <c r="R16181" s="10">
        <v>0</v>
      </c>
      <c r="S16181" s="10">
        <v>0</v>
      </c>
      <c r="T16181" s="10">
        <v>0</v>
      </c>
      <c r="U16181" s="10">
        <v>0</v>
      </c>
      <c r="V16181" s="10">
        <v>0</v>
      </c>
      <c r="W16181" s="10">
        <v>0</v>
      </c>
    </row>
    <row r="16182" spans="1:23" x14ac:dyDescent="0.25">
      <c r="A16182">
        <v>2019</v>
      </c>
      <c r="B16182" s="6" t="s">
        <v>70</v>
      </c>
      <c r="C16182" s="10">
        <v>6</v>
      </c>
      <c r="D16182" s="10" t="s">
        <v>955</v>
      </c>
      <c r="E16182" s="10">
        <v>2</v>
      </c>
      <c r="F16182" s="10">
        <v>9.1999999999999993</v>
      </c>
      <c r="G16182" s="10">
        <v>10</v>
      </c>
      <c r="H16182" s="10"/>
      <c r="I16182" s="10" t="s">
        <v>802</v>
      </c>
      <c r="J16182" s="10">
        <v>16</v>
      </c>
      <c r="K16182" s="10">
        <v>9</v>
      </c>
      <c r="L16182" s="10">
        <v>7</v>
      </c>
      <c r="M16182" s="10">
        <f t="shared" si="184"/>
        <v>1008</v>
      </c>
      <c r="N16182" s="10">
        <v>0</v>
      </c>
      <c r="O16182" s="10">
        <v>0</v>
      </c>
      <c r="P16182" s="10">
        <v>0</v>
      </c>
      <c r="Q16182" s="10">
        <v>0</v>
      </c>
      <c r="R16182" s="10">
        <v>0</v>
      </c>
      <c r="S16182" s="10">
        <v>0</v>
      </c>
      <c r="T16182" s="10">
        <v>0</v>
      </c>
      <c r="U16182" s="10">
        <v>0</v>
      </c>
      <c r="V16182" s="10">
        <v>0</v>
      </c>
      <c r="W16182" s="10">
        <v>0</v>
      </c>
    </row>
    <row r="16183" spans="1:23" x14ac:dyDescent="0.25">
      <c r="A16183">
        <v>2019</v>
      </c>
      <c r="B16183" s="6" t="s">
        <v>70</v>
      </c>
      <c r="C16183" s="10">
        <v>7</v>
      </c>
      <c r="D16183" s="10" t="s">
        <v>955</v>
      </c>
      <c r="E16183" s="10">
        <v>2</v>
      </c>
      <c r="F16183" s="10">
        <v>9.1999999999999993</v>
      </c>
      <c r="G16183" s="10">
        <v>7</v>
      </c>
      <c r="H16183" s="10"/>
      <c r="I16183" s="10" t="s">
        <v>846</v>
      </c>
      <c r="J16183" s="10">
        <v>11</v>
      </c>
      <c r="K16183" s="10">
        <v>9</v>
      </c>
      <c r="L16183" s="10">
        <v>7</v>
      </c>
      <c r="M16183" s="10">
        <f t="shared" si="184"/>
        <v>693</v>
      </c>
      <c r="N16183" s="10">
        <v>5</v>
      </c>
      <c r="O16183" s="10">
        <v>0</v>
      </c>
      <c r="P16183" s="10">
        <v>0</v>
      </c>
      <c r="Q16183" s="10">
        <v>0</v>
      </c>
      <c r="R16183" s="10">
        <v>0</v>
      </c>
      <c r="S16183" s="10">
        <v>0</v>
      </c>
      <c r="T16183" s="10">
        <v>3</v>
      </c>
      <c r="U16183" s="10">
        <v>0</v>
      </c>
      <c r="V16183" s="10">
        <v>0</v>
      </c>
      <c r="W16183" s="10">
        <v>0</v>
      </c>
    </row>
    <row r="16184" spans="1:23" x14ac:dyDescent="0.25">
      <c r="A16184">
        <v>2019</v>
      </c>
      <c r="B16184" s="6" t="s">
        <v>70</v>
      </c>
      <c r="C16184" s="10">
        <v>8</v>
      </c>
      <c r="D16184" s="10" t="s">
        <v>955</v>
      </c>
      <c r="E16184" s="10">
        <v>2</v>
      </c>
      <c r="F16184" s="10">
        <v>9.1999999999999993</v>
      </c>
      <c r="G16184" s="10">
        <v>56</v>
      </c>
      <c r="H16184" s="10"/>
      <c r="I16184" s="10" t="s">
        <v>826</v>
      </c>
      <c r="J16184" s="10">
        <v>58</v>
      </c>
      <c r="K16184" s="10">
        <v>25</v>
      </c>
      <c r="L16184" s="10">
        <v>22</v>
      </c>
      <c r="M16184" s="10">
        <f t="shared" si="184"/>
        <v>31900</v>
      </c>
      <c r="N16184" s="10">
        <v>0</v>
      </c>
      <c r="O16184" s="10">
        <v>0</v>
      </c>
      <c r="P16184" s="10">
        <v>0</v>
      </c>
      <c r="Q16184" s="10">
        <v>0</v>
      </c>
      <c r="R16184" s="10">
        <v>0</v>
      </c>
      <c r="S16184" s="10">
        <v>0</v>
      </c>
      <c r="T16184" s="10">
        <v>0</v>
      </c>
      <c r="U16184" s="10">
        <v>0</v>
      </c>
      <c r="V16184" s="10">
        <v>0</v>
      </c>
      <c r="W16184" s="10">
        <v>0</v>
      </c>
    </row>
    <row r="16185" spans="1:23" x14ac:dyDescent="0.25">
      <c r="A16185">
        <v>2019</v>
      </c>
      <c r="B16185" s="6" t="s">
        <v>70</v>
      </c>
      <c r="C16185" s="10">
        <v>9</v>
      </c>
      <c r="D16185" s="10" t="s">
        <v>955</v>
      </c>
      <c r="E16185" s="10">
        <v>2</v>
      </c>
      <c r="F16185" s="10">
        <v>9.1999999999999993</v>
      </c>
      <c r="G16185" s="10">
        <v>2</v>
      </c>
      <c r="H16185" s="10"/>
      <c r="I16185" s="10" t="s">
        <v>799</v>
      </c>
      <c r="J16185" s="10">
        <v>12</v>
      </c>
      <c r="K16185" s="10">
        <v>6</v>
      </c>
      <c r="L16185" s="10">
        <v>11</v>
      </c>
      <c r="M16185" s="10">
        <f t="shared" si="184"/>
        <v>792</v>
      </c>
      <c r="N16185" s="10">
        <v>0</v>
      </c>
      <c r="O16185" s="10">
        <v>10</v>
      </c>
      <c r="P16185" s="10">
        <v>0</v>
      </c>
      <c r="Q16185" s="10" t="s">
        <v>156</v>
      </c>
      <c r="R16185" s="10">
        <v>0</v>
      </c>
      <c r="S16185" s="10">
        <v>0</v>
      </c>
      <c r="T16185" s="10">
        <v>0</v>
      </c>
      <c r="U16185" s="10">
        <v>0</v>
      </c>
      <c r="V16185" s="10">
        <v>0</v>
      </c>
      <c r="W16185" s="10">
        <v>0</v>
      </c>
    </row>
    <row r="16186" spans="1:23" x14ac:dyDescent="0.25">
      <c r="A16186">
        <v>2019</v>
      </c>
      <c r="B16186" s="6" t="s">
        <v>70</v>
      </c>
      <c r="C16186" s="10">
        <v>10</v>
      </c>
      <c r="D16186" s="10" t="s">
        <v>955</v>
      </c>
      <c r="E16186" s="10">
        <v>2</v>
      </c>
      <c r="F16186" s="10">
        <v>9.1999999999999993</v>
      </c>
      <c r="G16186" s="10">
        <v>10</v>
      </c>
      <c r="H16186" s="10"/>
      <c r="I16186" s="10" t="s">
        <v>803</v>
      </c>
      <c r="J16186" s="10">
        <v>12</v>
      </c>
      <c r="K16186" s="10">
        <v>18</v>
      </c>
      <c r="L16186" s="10">
        <v>3</v>
      </c>
      <c r="M16186" s="10">
        <f t="shared" si="184"/>
        <v>648</v>
      </c>
      <c r="N16186" s="10">
        <v>0</v>
      </c>
      <c r="O16186" s="10">
        <v>0</v>
      </c>
      <c r="P16186" s="10">
        <v>0</v>
      </c>
      <c r="Q16186" s="10">
        <v>0</v>
      </c>
      <c r="R16186" s="10">
        <v>0</v>
      </c>
      <c r="S16186" s="10">
        <v>0</v>
      </c>
      <c r="T16186" s="10">
        <v>0</v>
      </c>
      <c r="U16186" s="10">
        <v>0</v>
      </c>
      <c r="V16186" s="10">
        <v>0</v>
      </c>
      <c r="W16186" s="10">
        <v>0</v>
      </c>
    </row>
    <row r="16187" spans="1:23" x14ac:dyDescent="0.25">
      <c r="A16187">
        <v>2019</v>
      </c>
      <c r="B16187" s="6" t="s">
        <v>70</v>
      </c>
      <c r="C16187" s="37">
        <v>1</v>
      </c>
      <c r="D16187" s="37" t="s">
        <v>915</v>
      </c>
      <c r="E16187" s="37">
        <v>3</v>
      </c>
      <c r="F16187" s="38">
        <f>36/3.2808</f>
        <v>10.972933430870519</v>
      </c>
      <c r="G16187" s="37"/>
      <c r="H16187" s="37"/>
      <c r="I16187" s="37" t="s">
        <v>806</v>
      </c>
      <c r="J16187" s="37">
        <v>20</v>
      </c>
      <c r="K16187" s="37">
        <v>25</v>
      </c>
      <c r="L16187" s="37">
        <v>15</v>
      </c>
      <c r="M16187" s="10">
        <f t="shared" si="184"/>
        <v>7500</v>
      </c>
      <c r="N16187" s="10">
        <v>0</v>
      </c>
      <c r="O16187" s="37">
        <v>0</v>
      </c>
      <c r="P16187" s="37">
        <v>5</v>
      </c>
      <c r="Q16187" s="37">
        <v>0</v>
      </c>
      <c r="R16187" s="10">
        <v>0</v>
      </c>
      <c r="S16187" s="10">
        <v>0</v>
      </c>
      <c r="T16187" s="10">
        <v>0</v>
      </c>
      <c r="U16187" s="10">
        <v>0</v>
      </c>
      <c r="V16187" s="10">
        <v>0</v>
      </c>
      <c r="W16187" s="37" t="s">
        <v>1077</v>
      </c>
    </row>
    <row r="16188" spans="1:23" x14ac:dyDescent="0.25">
      <c r="A16188">
        <v>2019</v>
      </c>
      <c r="B16188" s="6" t="s">
        <v>70</v>
      </c>
      <c r="C16188" s="37">
        <v>2</v>
      </c>
      <c r="D16188" s="37" t="s">
        <v>915</v>
      </c>
      <c r="E16188" s="37">
        <v>3</v>
      </c>
      <c r="F16188" s="38"/>
      <c r="G16188" s="37"/>
      <c r="H16188" s="37"/>
      <c r="I16188" s="37" t="s">
        <v>803</v>
      </c>
      <c r="J16188" s="37">
        <v>45</v>
      </c>
      <c r="K16188" s="37">
        <v>40</v>
      </c>
      <c r="L16188" s="37">
        <v>30</v>
      </c>
      <c r="M16188" s="10">
        <f t="shared" si="184"/>
        <v>54000</v>
      </c>
      <c r="N16188" s="10">
        <v>0</v>
      </c>
      <c r="O16188" s="37">
        <v>0</v>
      </c>
      <c r="P16188" s="37">
        <v>50</v>
      </c>
      <c r="Q16188" s="37">
        <v>0</v>
      </c>
      <c r="R16188" s="10">
        <v>0</v>
      </c>
      <c r="S16188" s="10">
        <v>0</v>
      </c>
      <c r="T16188" s="10">
        <v>0</v>
      </c>
      <c r="U16188" s="10">
        <v>0</v>
      </c>
      <c r="V16188" s="10">
        <v>0</v>
      </c>
      <c r="W16188" s="37">
        <v>0</v>
      </c>
    </row>
    <row r="16189" spans="1:23" x14ac:dyDescent="0.25">
      <c r="A16189">
        <v>2019</v>
      </c>
      <c r="B16189" s="6" t="s">
        <v>70</v>
      </c>
      <c r="C16189" s="37">
        <v>3</v>
      </c>
      <c r="D16189" s="37" t="s">
        <v>915</v>
      </c>
      <c r="E16189" s="37">
        <v>3</v>
      </c>
      <c r="F16189" s="38"/>
      <c r="G16189" s="37"/>
      <c r="H16189" s="37"/>
      <c r="I16189" s="37" t="s">
        <v>806</v>
      </c>
      <c r="J16189" s="37">
        <v>8</v>
      </c>
      <c r="K16189" s="37">
        <v>8</v>
      </c>
      <c r="L16189" s="37">
        <v>8</v>
      </c>
      <c r="M16189" s="10">
        <f t="shared" si="184"/>
        <v>512</v>
      </c>
      <c r="N16189" s="10">
        <v>0</v>
      </c>
      <c r="O16189" s="37">
        <v>0</v>
      </c>
      <c r="P16189" s="37">
        <v>0</v>
      </c>
      <c r="Q16189" s="37">
        <v>0</v>
      </c>
      <c r="R16189" s="10">
        <v>0</v>
      </c>
      <c r="S16189" s="10">
        <v>0</v>
      </c>
      <c r="T16189" s="10">
        <v>0</v>
      </c>
      <c r="U16189" s="10">
        <v>0</v>
      </c>
      <c r="V16189" s="10">
        <v>0</v>
      </c>
      <c r="W16189" s="37">
        <v>0</v>
      </c>
    </row>
    <row r="16190" spans="1:23" x14ac:dyDescent="0.25">
      <c r="A16190">
        <v>2019</v>
      </c>
      <c r="B16190" s="6" t="s">
        <v>70</v>
      </c>
      <c r="C16190" s="37">
        <v>4</v>
      </c>
      <c r="D16190" s="37" t="s">
        <v>915</v>
      </c>
      <c r="E16190" s="37">
        <v>3</v>
      </c>
      <c r="F16190" s="38"/>
      <c r="G16190" s="37"/>
      <c r="H16190" s="37"/>
      <c r="I16190" s="37" t="s">
        <v>799</v>
      </c>
      <c r="J16190" s="37">
        <v>15</v>
      </c>
      <c r="K16190" s="37">
        <v>15</v>
      </c>
      <c r="L16190" s="37">
        <v>10</v>
      </c>
      <c r="M16190" s="10">
        <f t="shared" si="184"/>
        <v>2250</v>
      </c>
      <c r="N16190" s="10">
        <v>0</v>
      </c>
      <c r="O16190" s="37">
        <v>0</v>
      </c>
      <c r="P16190" s="37">
        <v>0</v>
      </c>
      <c r="Q16190" s="37">
        <v>0</v>
      </c>
      <c r="R16190" s="10">
        <v>0</v>
      </c>
      <c r="S16190" s="10">
        <v>0</v>
      </c>
      <c r="T16190" s="10">
        <v>0</v>
      </c>
      <c r="U16190" s="10">
        <v>0</v>
      </c>
      <c r="V16190" s="10">
        <v>0</v>
      </c>
      <c r="W16190" s="37">
        <v>0</v>
      </c>
    </row>
    <row r="16191" spans="1:23" x14ac:dyDescent="0.25">
      <c r="A16191">
        <v>2019</v>
      </c>
      <c r="B16191" s="6" t="s">
        <v>70</v>
      </c>
      <c r="C16191" s="37">
        <v>5</v>
      </c>
      <c r="D16191" s="37" t="s">
        <v>915</v>
      </c>
      <c r="E16191" s="37">
        <v>3</v>
      </c>
      <c r="F16191" s="38"/>
      <c r="G16191" s="37"/>
      <c r="H16191" s="37"/>
      <c r="I16191" s="37" t="s">
        <v>803</v>
      </c>
      <c r="J16191" s="37">
        <v>5</v>
      </c>
      <c r="K16191" s="37">
        <v>5</v>
      </c>
      <c r="L16191" s="37">
        <v>3</v>
      </c>
      <c r="M16191" s="10">
        <f t="shared" si="184"/>
        <v>75</v>
      </c>
      <c r="N16191" s="10">
        <v>0</v>
      </c>
      <c r="O16191" s="37">
        <v>0</v>
      </c>
      <c r="P16191" s="37">
        <v>0</v>
      </c>
      <c r="Q16191" s="37">
        <v>0</v>
      </c>
      <c r="R16191" s="10">
        <v>0</v>
      </c>
      <c r="S16191" s="10">
        <v>0</v>
      </c>
      <c r="T16191" s="10">
        <v>0</v>
      </c>
      <c r="U16191" s="10">
        <v>0</v>
      </c>
      <c r="V16191" s="10">
        <v>0</v>
      </c>
      <c r="W16191" s="37">
        <v>0</v>
      </c>
    </row>
    <row r="16192" spans="1:23" x14ac:dyDescent="0.25">
      <c r="A16192">
        <v>2019</v>
      </c>
      <c r="B16192" s="6" t="s">
        <v>70</v>
      </c>
      <c r="C16192" s="37">
        <v>6</v>
      </c>
      <c r="D16192" s="37" t="s">
        <v>915</v>
      </c>
      <c r="E16192" s="37">
        <v>3</v>
      </c>
      <c r="F16192" s="38"/>
      <c r="G16192" s="37"/>
      <c r="H16192" s="37"/>
      <c r="I16192" s="37" t="s">
        <v>799</v>
      </c>
      <c r="J16192" s="37">
        <v>20</v>
      </c>
      <c r="K16192" s="37">
        <v>20</v>
      </c>
      <c r="L16192" s="37">
        <v>20</v>
      </c>
      <c r="M16192" s="10">
        <f t="shared" si="184"/>
        <v>8000</v>
      </c>
      <c r="N16192" s="10">
        <v>0</v>
      </c>
      <c r="O16192" s="37">
        <v>0</v>
      </c>
      <c r="P16192" s="37">
        <v>0</v>
      </c>
      <c r="Q16192" s="37">
        <v>0</v>
      </c>
      <c r="R16192" s="10">
        <v>0</v>
      </c>
      <c r="S16192" s="10">
        <v>0</v>
      </c>
      <c r="T16192" s="10">
        <v>0</v>
      </c>
      <c r="U16192" s="10">
        <v>0</v>
      </c>
      <c r="V16192" s="10">
        <v>0</v>
      </c>
      <c r="W16192" s="37">
        <v>0</v>
      </c>
    </row>
    <row r="16193" spans="1:23" x14ac:dyDescent="0.25">
      <c r="A16193">
        <v>2019</v>
      </c>
      <c r="B16193" s="6" t="s">
        <v>70</v>
      </c>
      <c r="C16193" s="37">
        <v>7</v>
      </c>
      <c r="D16193" s="37" t="s">
        <v>915</v>
      </c>
      <c r="E16193" s="37">
        <v>3</v>
      </c>
      <c r="F16193" s="38"/>
      <c r="G16193" s="37"/>
      <c r="H16193" s="37"/>
      <c r="I16193" s="37" t="s">
        <v>803</v>
      </c>
      <c r="J16193" s="37">
        <v>10</v>
      </c>
      <c r="K16193" s="37">
        <v>15</v>
      </c>
      <c r="L16193" s="37">
        <v>12</v>
      </c>
      <c r="M16193" s="10">
        <f t="shared" si="184"/>
        <v>1800</v>
      </c>
      <c r="N16193" s="10">
        <v>0</v>
      </c>
      <c r="O16193" s="37">
        <v>0</v>
      </c>
      <c r="P16193" s="37">
        <v>0</v>
      </c>
      <c r="Q16193" s="37">
        <v>0</v>
      </c>
      <c r="R16193" s="10">
        <v>0</v>
      </c>
      <c r="S16193" s="10">
        <v>0</v>
      </c>
      <c r="T16193" s="10">
        <v>0</v>
      </c>
      <c r="U16193" s="10">
        <v>0</v>
      </c>
      <c r="V16193" s="10">
        <v>0</v>
      </c>
      <c r="W16193" s="37">
        <v>0</v>
      </c>
    </row>
    <row r="16194" spans="1:23" x14ac:dyDescent="0.25">
      <c r="A16194">
        <v>2019</v>
      </c>
      <c r="B16194" s="6" t="s">
        <v>70</v>
      </c>
      <c r="C16194" s="37">
        <v>8</v>
      </c>
      <c r="D16194" s="37" t="s">
        <v>915</v>
      </c>
      <c r="E16194" s="37">
        <v>3</v>
      </c>
      <c r="F16194" s="38"/>
      <c r="G16194" s="37"/>
      <c r="H16194" s="37"/>
      <c r="I16194" s="37" t="s">
        <v>799</v>
      </c>
      <c r="J16194" s="37">
        <v>15</v>
      </c>
      <c r="K16194" s="37">
        <v>15</v>
      </c>
      <c r="L16194" s="37">
        <v>10</v>
      </c>
      <c r="M16194" s="10">
        <f t="shared" si="184"/>
        <v>2250</v>
      </c>
      <c r="N16194" s="10">
        <v>0</v>
      </c>
      <c r="O16194" s="37">
        <v>30</v>
      </c>
      <c r="P16194" s="37">
        <v>0</v>
      </c>
      <c r="Q16194" s="37">
        <v>0</v>
      </c>
      <c r="R16194" s="10">
        <v>0</v>
      </c>
      <c r="S16194" s="10">
        <v>0</v>
      </c>
      <c r="T16194" s="10">
        <v>0</v>
      </c>
      <c r="U16194" s="10">
        <v>0</v>
      </c>
      <c r="V16194" s="10">
        <v>0</v>
      </c>
      <c r="W16194" s="37">
        <v>0</v>
      </c>
    </row>
    <row r="16195" spans="1:23" x14ac:dyDescent="0.25">
      <c r="A16195">
        <v>2019</v>
      </c>
      <c r="B16195" s="6" t="s">
        <v>70</v>
      </c>
      <c r="C16195" s="37">
        <v>9</v>
      </c>
      <c r="D16195" s="37" t="s">
        <v>915</v>
      </c>
      <c r="E16195" s="37">
        <v>3</v>
      </c>
      <c r="F16195" s="38"/>
      <c r="G16195" s="37"/>
      <c r="H16195" s="37"/>
      <c r="I16195" s="37" t="s">
        <v>799</v>
      </c>
      <c r="J16195" s="37">
        <v>25</v>
      </c>
      <c r="K16195" s="37">
        <v>15</v>
      </c>
      <c r="L16195" s="37">
        <v>20</v>
      </c>
      <c r="M16195" s="10">
        <f t="shared" si="184"/>
        <v>7500</v>
      </c>
      <c r="N16195" s="10">
        <v>0</v>
      </c>
      <c r="O16195" s="37">
        <v>0</v>
      </c>
      <c r="P16195" s="37">
        <v>75</v>
      </c>
      <c r="Q16195" s="37">
        <v>0</v>
      </c>
      <c r="R16195" s="10">
        <v>0</v>
      </c>
      <c r="S16195" s="10">
        <v>0</v>
      </c>
      <c r="T16195" s="10">
        <v>0</v>
      </c>
      <c r="U16195" s="10">
        <v>0</v>
      </c>
      <c r="V16195" s="10">
        <v>0</v>
      </c>
      <c r="W16195" s="37">
        <v>0</v>
      </c>
    </row>
    <row r="16196" spans="1:23" x14ac:dyDescent="0.25">
      <c r="A16196">
        <v>2019</v>
      </c>
      <c r="B16196" s="6" t="s">
        <v>70</v>
      </c>
      <c r="C16196" s="37">
        <v>10</v>
      </c>
      <c r="D16196" s="37" t="s">
        <v>915</v>
      </c>
      <c r="E16196" s="37">
        <v>3</v>
      </c>
      <c r="F16196" s="38"/>
      <c r="G16196" s="37"/>
      <c r="H16196" s="37"/>
      <c r="I16196" s="37" t="s">
        <v>799</v>
      </c>
      <c r="J16196" s="37">
        <v>12</v>
      </c>
      <c r="K16196" s="37">
        <v>10</v>
      </c>
      <c r="L16196" s="37">
        <v>20</v>
      </c>
      <c r="M16196" s="10">
        <f t="shared" si="184"/>
        <v>2400</v>
      </c>
      <c r="N16196" s="10">
        <v>0</v>
      </c>
      <c r="O16196" s="37">
        <v>0</v>
      </c>
      <c r="P16196" s="37">
        <v>50</v>
      </c>
      <c r="Q16196" s="37" t="s">
        <v>156</v>
      </c>
      <c r="R16196" s="10">
        <v>0</v>
      </c>
      <c r="S16196" s="10">
        <v>0</v>
      </c>
      <c r="T16196" s="10">
        <v>0</v>
      </c>
      <c r="U16196" s="10">
        <v>0</v>
      </c>
      <c r="V16196" s="10">
        <v>0</v>
      </c>
      <c r="W16196" s="37">
        <v>0</v>
      </c>
    </row>
    <row r="16197" spans="1:23" x14ac:dyDescent="0.25">
      <c r="A16197">
        <v>2019</v>
      </c>
      <c r="B16197" s="6" t="s">
        <v>70</v>
      </c>
      <c r="C16197" s="37">
        <v>11</v>
      </c>
      <c r="D16197" s="37" t="s">
        <v>915</v>
      </c>
      <c r="E16197" s="37">
        <v>3</v>
      </c>
      <c r="F16197" s="38"/>
      <c r="G16197" s="37"/>
      <c r="H16197" s="37"/>
      <c r="I16197" s="37" t="s">
        <v>803</v>
      </c>
      <c r="J16197" s="37">
        <v>10</v>
      </c>
      <c r="K16197" s="37">
        <v>10</v>
      </c>
      <c r="L16197" s="37">
        <v>4</v>
      </c>
      <c r="M16197" s="10">
        <f t="shared" si="184"/>
        <v>400</v>
      </c>
      <c r="N16197" s="10">
        <v>0</v>
      </c>
      <c r="O16197" s="37">
        <v>0</v>
      </c>
      <c r="P16197" s="37">
        <v>0</v>
      </c>
      <c r="Q16197" s="37">
        <v>0</v>
      </c>
      <c r="R16197" s="10">
        <v>0</v>
      </c>
      <c r="S16197" s="10">
        <v>0</v>
      </c>
      <c r="T16197" s="10">
        <v>0</v>
      </c>
      <c r="U16197" s="10">
        <v>0</v>
      </c>
      <c r="V16197" s="10">
        <v>0</v>
      </c>
      <c r="W16197" s="37">
        <v>0</v>
      </c>
    </row>
    <row r="16198" spans="1:23" x14ac:dyDescent="0.25">
      <c r="A16198">
        <v>2019</v>
      </c>
      <c r="B16198" s="6" t="s">
        <v>70</v>
      </c>
      <c r="C16198" s="37">
        <v>12</v>
      </c>
      <c r="D16198" s="37" t="s">
        <v>915</v>
      </c>
      <c r="E16198" s="37">
        <v>3</v>
      </c>
      <c r="F16198" s="38"/>
      <c r="G16198" s="37"/>
      <c r="H16198" s="37"/>
      <c r="I16198" s="37" t="s">
        <v>799</v>
      </c>
      <c r="J16198" s="37">
        <v>10</v>
      </c>
      <c r="K16198" s="37">
        <v>5</v>
      </c>
      <c r="L16198" s="37">
        <v>2</v>
      </c>
      <c r="M16198" s="10">
        <f t="shared" si="184"/>
        <v>100</v>
      </c>
      <c r="N16198" s="10">
        <v>0</v>
      </c>
      <c r="O16198" s="37">
        <v>0</v>
      </c>
      <c r="P16198" s="37">
        <v>0</v>
      </c>
      <c r="Q16198" s="37">
        <v>0</v>
      </c>
      <c r="R16198" s="10">
        <v>0</v>
      </c>
      <c r="S16198" s="10">
        <v>0</v>
      </c>
      <c r="T16198" s="10">
        <v>0</v>
      </c>
      <c r="U16198" s="10">
        <v>0</v>
      </c>
      <c r="V16198" s="10">
        <v>0</v>
      </c>
      <c r="W16198" s="37">
        <v>0</v>
      </c>
    </row>
    <row r="16199" spans="1:23" x14ac:dyDescent="0.25">
      <c r="A16199">
        <v>2019</v>
      </c>
      <c r="B16199" s="6" t="s">
        <v>70</v>
      </c>
      <c r="C16199" s="37">
        <v>13</v>
      </c>
      <c r="D16199" s="37" t="s">
        <v>915</v>
      </c>
      <c r="E16199" s="37">
        <v>3</v>
      </c>
      <c r="F16199" s="38"/>
      <c r="G16199" s="37"/>
      <c r="H16199" s="37"/>
      <c r="I16199" s="37" t="s">
        <v>846</v>
      </c>
      <c r="J16199" s="37">
        <v>55</v>
      </c>
      <c r="K16199" s="37">
        <v>40</v>
      </c>
      <c r="L16199" s="37">
        <v>50</v>
      </c>
      <c r="M16199" s="10">
        <f t="shared" si="184"/>
        <v>110000</v>
      </c>
      <c r="N16199" s="10">
        <v>0</v>
      </c>
      <c r="O16199" s="37">
        <v>0</v>
      </c>
      <c r="P16199" s="37">
        <v>30</v>
      </c>
      <c r="Q16199" s="37">
        <v>0</v>
      </c>
      <c r="R16199" s="10">
        <v>0</v>
      </c>
      <c r="S16199" s="10">
        <v>0</v>
      </c>
      <c r="T16199" s="10">
        <v>0</v>
      </c>
      <c r="U16199" s="10">
        <v>0</v>
      </c>
      <c r="V16199" s="10">
        <v>0</v>
      </c>
      <c r="W16199" s="37">
        <v>0</v>
      </c>
    </row>
    <row r="16200" spans="1:23" x14ac:dyDescent="0.25">
      <c r="A16200">
        <v>2019</v>
      </c>
      <c r="B16200" s="6" t="s">
        <v>70</v>
      </c>
      <c r="C16200" s="37">
        <v>14</v>
      </c>
      <c r="D16200" s="37" t="s">
        <v>915</v>
      </c>
      <c r="E16200" s="37">
        <v>3</v>
      </c>
      <c r="F16200" s="38"/>
      <c r="G16200" s="37"/>
      <c r="H16200" s="37"/>
      <c r="I16200" s="37" t="s">
        <v>799</v>
      </c>
      <c r="J16200" s="37">
        <v>30</v>
      </c>
      <c r="K16200" s="37">
        <v>10</v>
      </c>
      <c r="L16200" s="37">
        <v>30</v>
      </c>
      <c r="M16200" s="10">
        <f t="shared" si="184"/>
        <v>9000</v>
      </c>
      <c r="N16200" s="10">
        <v>0</v>
      </c>
      <c r="O16200" s="37">
        <v>0</v>
      </c>
      <c r="P16200" s="37">
        <v>0</v>
      </c>
      <c r="Q16200" s="37">
        <v>0</v>
      </c>
      <c r="R16200" s="10">
        <v>0</v>
      </c>
      <c r="S16200" s="10">
        <v>0</v>
      </c>
      <c r="T16200" s="10">
        <v>0</v>
      </c>
      <c r="U16200" s="10">
        <v>0</v>
      </c>
      <c r="V16200" s="10">
        <v>0</v>
      </c>
      <c r="W16200" s="37">
        <v>0</v>
      </c>
    </row>
    <row r="16201" spans="1:23" x14ac:dyDescent="0.25">
      <c r="A16201">
        <v>2019</v>
      </c>
      <c r="B16201" s="6" t="s">
        <v>70</v>
      </c>
      <c r="C16201" s="37">
        <v>15</v>
      </c>
      <c r="D16201" s="37" t="s">
        <v>915</v>
      </c>
      <c r="E16201" s="37">
        <v>3</v>
      </c>
      <c r="F16201" s="38"/>
      <c r="G16201" s="37"/>
      <c r="H16201" s="37"/>
      <c r="I16201" s="37" t="s">
        <v>799</v>
      </c>
      <c r="J16201" s="37">
        <v>60</v>
      </c>
      <c r="K16201" s="37">
        <v>25</v>
      </c>
      <c r="L16201" s="37">
        <v>35</v>
      </c>
      <c r="M16201" s="10">
        <f t="shared" si="184"/>
        <v>52500</v>
      </c>
      <c r="N16201" s="10">
        <v>0</v>
      </c>
      <c r="O16201" s="37">
        <v>0</v>
      </c>
      <c r="P16201" s="37">
        <v>40</v>
      </c>
      <c r="Q16201" s="37">
        <v>0</v>
      </c>
      <c r="R16201" s="10">
        <v>0</v>
      </c>
      <c r="S16201" s="10">
        <v>0</v>
      </c>
      <c r="T16201" s="10">
        <v>0</v>
      </c>
      <c r="U16201" s="10">
        <v>0</v>
      </c>
      <c r="V16201" s="10">
        <v>0</v>
      </c>
      <c r="W16201" s="37">
        <v>0</v>
      </c>
    </row>
    <row r="16202" spans="1:23" x14ac:dyDescent="0.25">
      <c r="A16202">
        <v>2019</v>
      </c>
      <c r="B16202" s="6" t="s">
        <v>70</v>
      </c>
      <c r="C16202" s="37">
        <v>16</v>
      </c>
      <c r="D16202" s="37" t="s">
        <v>915</v>
      </c>
      <c r="E16202" s="37">
        <v>3</v>
      </c>
      <c r="F16202" s="38">
        <f>39/3.2808</f>
        <v>11.887344550109729</v>
      </c>
      <c r="G16202" s="37"/>
      <c r="H16202" s="37"/>
      <c r="I16202" s="37" t="s">
        <v>803</v>
      </c>
      <c r="J16202" s="37">
        <v>4</v>
      </c>
      <c r="K16202" s="37">
        <v>4</v>
      </c>
      <c r="L16202" s="37">
        <v>4</v>
      </c>
      <c r="M16202" s="10">
        <f t="shared" si="184"/>
        <v>64</v>
      </c>
      <c r="N16202" s="10">
        <v>0</v>
      </c>
      <c r="O16202" s="37">
        <v>0</v>
      </c>
      <c r="P16202" s="37">
        <v>0</v>
      </c>
      <c r="Q16202" s="37">
        <v>0</v>
      </c>
      <c r="R16202" s="10">
        <v>0</v>
      </c>
      <c r="S16202" s="10">
        <v>0</v>
      </c>
      <c r="T16202" s="10">
        <v>0</v>
      </c>
      <c r="U16202" s="10">
        <v>0</v>
      </c>
      <c r="V16202" s="10">
        <v>0</v>
      </c>
      <c r="W16202" s="37">
        <v>0</v>
      </c>
    </row>
    <row r="16203" spans="1:23" x14ac:dyDescent="0.25">
      <c r="A16203">
        <v>2019</v>
      </c>
      <c r="B16203" s="6" t="s">
        <v>70</v>
      </c>
      <c r="C16203">
        <v>1</v>
      </c>
      <c r="D16203" t="s">
        <v>957</v>
      </c>
      <c r="E16203">
        <v>4</v>
      </c>
      <c r="F16203">
        <v>9.6969696970000001</v>
      </c>
      <c r="G16203">
        <v>3</v>
      </c>
      <c r="I16203" t="s">
        <v>799</v>
      </c>
      <c r="J16203">
        <v>10</v>
      </c>
      <c r="K16203">
        <v>10</v>
      </c>
      <c r="L16203">
        <v>3</v>
      </c>
      <c r="M16203" s="10">
        <f t="shared" si="184"/>
        <v>300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10">
        <v>0</v>
      </c>
      <c r="T16203" s="10">
        <v>0</v>
      </c>
      <c r="U16203">
        <v>0</v>
      </c>
      <c r="V16203">
        <v>0</v>
      </c>
      <c r="W16203">
        <v>0</v>
      </c>
    </row>
    <row r="16204" spans="1:23" x14ac:dyDescent="0.25">
      <c r="A16204">
        <v>2019</v>
      </c>
      <c r="B16204" s="6" t="s">
        <v>70</v>
      </c>
      <c r="C16204">
        <v>2</v>
      </c>
      <c r="D16204" t="s">
        <v>957</v>
      </c>
      <c r="E16204">
        <v>4</v>
      </c>
      <c r="F16204">
        <v>9.6969696970000001</v>
      </c>
      <c r="G16204">
        <v>5</v>
      </c>
      <c r="I16204" t="s">
        <v>799</v>
      </c>
      <c r="J16204">
        <v>100</v>
      </c>
      <c r="K16204">
        <v>100</v>
      </c>
      <c r="L16204">
        <v>70</v>
      </c>
      <c r="M16204" s="10">
        <f t="shared" si="184"/>
        <v>700000</v>
      </c>
      <c r="N16204">
        <v>3</v>
      </c>
      <c r="O16204">
        <v>5</v>
      </c>
      <c r="P16204">
        <v>90</v>
      </c>
      <c r="Q16204" t="s">
        <v>156</v>
      </c>
      <c r="R16204">
        <v>0</v>
      </c>
      <c r="S16204" s="10">
        <v>0</v>
      </c>
      <c r="T16204" s="10">
        <v>0</v>
      </c>
      <c r="U16204">
        <v>0</v>
      </c>
      <c r="V16204">
        <v>0</v>
      </c>
      <c r="W16204">
        <v>0</v>
      </c>
    </row>
    <row r="16205" spans="1:23" x14ac:dyDescent="0.25">
      <c r="A16205">
        <v>2019</v>
      </c>
      <c r="B16205" s="6" t="s">
        <v>70</v>
      </c>
      <c r="C16205">
        <v>3</v>
      </c>
      <c r="D16205" t="s">
        <v>957</v>
      </c>
      <c r="E16205">
        <v>4</v>
      </c>
      <c r="F16205">
        <v>9.6969696970000001</v>
      </c>
      <c r="G16205">
        <v>10</v>
      </c>
      <c r="I16205" t="s">
        <v>856</v>
      </c>
      <c r="J16205">
        <v>50</v>
      </c>
      <c r="K16205">
        <v>40</v>
      </c>
      <c r="L16205">
        <v>70</v>
      </c>
      <c r="M16205" s="10">
        <f t="shared" si="184"/>
        <v>140000</v>
      </c>
      <c r="N16205">
        <v>0</v>
      </c>
      <c r="O16205">
        <v>0</v>
      </c>
      <c r="P16205">
        <v>10</v>
      </c>
      <c r="Q16205">
        <v>0</v>
      </c>
      <c r="R16205">
        <v>0</v>
      </c>
      <c r="S16205" s="10">
        <v>0</v>
      </c>
      <c r="T16205" s="10">
        <v>0</v>
      </c>
      <c r="U16205">
        <v>0</v>
      </c>
      <c r="V16205">
        <v>0</v>
      </c>
      <c r="W16205">
        <v>0</v>
      </c>
    </row>
    <row r="16206" spans="1:23" x14ac:dyDescent="0.25">
      <c r="A16206">
        <v>2019</v>
      </c>
      <c r="B16206" s="6" t="s">
        <v>70</v>
      </c>
      <c r="C16206">
        <v>4</v>
      </c>
      <c r="D16206" t="s">
        <v>957</v>
      </c>
      <c r="E16206">
        <v>4</v>
      </c>
      <c r="F16206">
        <v>9.6969696970000001</v>
      </c>
      <c r="G16206">
        <v>7</v>
      </c>
      <c r="I16206" t="s">
        <v>806</v>
      </c>
      <c r="J16206">
        <v>20</v>
      </c>
      <c r="K16206">
        <v>10</v>
      </c>
      <c r="L16206">
        <v>10</v>
      </c>
      <c r="M16206" s="10">
        <f t="shared" si="184"/>
        <v>2000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10">
        <v>0</v>
      </c>
      <c r="T16206" s="10">
        <v>0</v>
      </c>
      <c r="U16206">
        <v>0</v>
      </c>
      <c r="V16206">
        <v>0</v>
      </c>
      <c r="W16206">
        <v>0</v>
      </c>
    </row>
    <row r="16207" spans="1:23" x14ac:dyDescent="0.25">
      <c r="A16207">
        <v>2019</v>
      </c>
      <c r="B16207" s="6" t="s">
        <v>70</v>
      </c>
      <c r="C16207">
        <v>5</v>
      </c>
      <c r="D16207" t="s">
        <v>957</v>
      </c>
      <c r="E16207">
        <v>4</v>
      </c>
      <c r="F16207">
        <v>9.6969696970000001</v>
      </c>
      <c r="G16207">
        <v>5</v>
      </c>
      <c r="I16207" t="s">
        <v>803</v>
      </c>
      <c r="J16207">
        <v>20</v>
      </c>
      <c r="K16207">
        <v>15</v>
      </c>
      <c r="L16207">
        <v>3</v>
      </c>
      <c r="M16207" s="10">
        <f t="shared" si="184"/>
        <v>900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10">
        <v>0</v>
      </c>
      <c r="T16207" s="10">
        <v>0</v>
      </c>
      <c r="U16207">
        <v>0</v>
      </c>
      <c r="V16207">
        <v>0</v>
      </c>
      <c r="W16207">
        <v>0</v>
      </c>
    </row>
    <row r="16208" spans="1:23" x14ac:dyDescent="0.25">
      <c r="A16208">
        <v>2019</v>
      </c>
      <c r="B16208" s="6" t="s">
        <v>70</v>
      </c>
      <c r="C16208">
        <v>6</v>
      </c>
      <c r="D16208" t="s">
        <v>957</v>
      </c>
      <c r="E16208">
        <v>4</v>
      </c>
      <c r="F16208">
        <v>9.6969696970000001</v>
      </c>
      <c r="G16208">
        <v>70</v>
      </c>
      <c r="I16208" t="s">
        <v>807</v>
      </c>
      <c r="J16208">
        <v>90</v>
      </c>
      <c r="K16208">
        <v>110</v>
      </c>
      <c r="L16208">
        <v>40</v>
      </c>
      <c r="M16208" s="10">
        <f t="shared" si="184"/>
        <v>396000</v>
      </c>
      <c r="N16208">
        <v>0</v>
      </c>
      <c r="O16208">
        <v>0</v>
      </c>
      <c r="P16208">
        <v>60</v>
      </c>
      <c r="Q16208">
        <v>0</v>
      </c>
      <c r="R16208">
        <v>0</v>
      </c>
      <c r="S16208" s="10">
        <v>40</v>
      </c>
      <c r="T16208" s="10">
        <v>0</v>
      </c>
      <c r="U16208">
        <v>0</v>
      </c>
      <c r="V16208">
        <v>0</v>
      </c>
      <c r="W16208">
        <v>0</v>
      </c>
    </row>
    <row r="16209" spans="1:23" x14ac:dyDescent="0.25">
      <c r="A16209">
        <v>2019</v>
      </c>
      <c r="B16209" s="6" t="s">
        <v>70</v>
      </c>
      <c r="C16209">
        <v>7</v>
      </c>
      <c r="D16209" t="s">
        <v>957</v>
      </c>
      <c r="E16209">
        <v>4</v>
      </c>
      <c r="F16209">
        <v>9.6969696970000001</v>
      </c>
      <c r="G16209">
        <v>3</v>
      </c>
      <c r="I16209" t="s">
        <v>799</v>
      </c>
      <c r="J16209">
        <v>30</v>
      </c>
      <c r="K16209">
        <v>30</v>
      </c>
      <c r="L16209">
        <v>30</v>
      </c>
      <c r="M16209" s="10">
        <f t="shared" si="184"/>
        <v>27000</v>
      </c>
      <c r="N16209">
        <v>0</v>
      </c>
      <c r="O16209">
        <v>0</v>
      </c>
      <c r="P16209">
        <v>60</v>
      </c>
      <c r="Q16209" t="s">
        <v>156</v>
      </c>
      <c r="R16209">
        <v>0</v>
      </c>
      <c r="S16209" s="10">
        <v>0</v>
      </c>
      <c r="T16209" s="10">
        <v>0</v>
      </c>
      <c r="U16209">
        <v>0</v>
      </c>
      <c r="V16209">
        <v>0</v>
      </c>
      <c r="W16209">
        <v>0</v>
      </c>
    </row>
    <row r="16210" spans="1:23" x14ac:dyDescent="0.25">
      <c r="A16210">
        <v>2019</v>
      </c>
      <c r="B16210" s="6" t="s">
        <v>70</v>
      </c>
      <c r="C16210">
        <v>8</v>
      </c>
      <c r="D16210" t="s">
        <v>957</v>
      </c>
      <c r="E16210">
        <v>4</v>
      </c>
      <c r="F16210">
        <v>9.6969696970000001</v>
      </c>
      <c r="G16210">
        <v>20</v>
      </c>
      <c r="I16210" t="s">
        <v>803</v>
      </c>
      <c r="J16210">
        <v>23</v>
      </c>
      <c r="K16210">
        <v>23</v>
      </c>
      <c r="L16210">
        <v>10</v>
      </c>
      <c r="M16210" s="10">
        <f t="shared" si="184"/>
        <v>5290</v>
      </c>
      <c r="N16210">
        <v>0</v>
      </c>
      <c r="O16210">
        <v>0</v>
      </c>
      <c r="P16210">
        <v>5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 x14ac:dyDescent="0.25">
      <c r="A16211">
        <v>2019</v>
      </c>
      <c r="B16211" s="6" t="s">
        <v>70</v>
      </c>
      <c r="C16211">
        <v>9</v>
      </c>
      <c r="D16211" t="s">
        <v>957</v>
      </c>
      <c r="E16211">
        <v>4</v>
      </c>
      <c r="F16211">
        <v>9.6969696970000001</v>
      </c>
      <c r="G16211">
        <v>5</v>
      </c>
      <c r="I16211" t="s">
        <v>799</v>
      </c>
      <c r="J16211">
        <v>50</v>
      </c>
      <c r="K16211">
        <v>60</v>
      </c>
      <c r="L16211">
        <v>40</v>
      </c>
      <c r="M16211" s="10">
        <f t="shared" si="184"/>
        <v>120000</v>
      </c>
      <c r="N16211">
        <v>0</v>
      </c>
      <c r="O16211">
        <v>0</v>
      </c>
      <c r="P16211">
        <v>30</v>
      </c>
      <c r="Q16211">
        <v>0</v>
      </c>
      <c r="R16211">
        <v>0</v>
      </c>
      <c r="S16211" s="10">
        <v>0</v>
      </c>
      <c r="T16211" s="10">
        <v>5</v>
      </c>
      <c r="U16211">
        <v>0</v>
      </c>
      <c r="V16211">
        <v>0</v>
      </c>
      <c r="W16211">
        <v>0</v>
      </c>
    </row>
    <row r="16212" spans="1:23" x14ac:dyDescent="0.25">
      <c r="A16212">
        <v>2019</v>
      </c>
      <c r="B16212" s="6" t="s">
        <v>70</v>
      </c>
      <c r="C16212">
        <v>10</v>
      </c>
      <c r="D16212" t="s">
        <v>957</v>
      </c>
      <c r="E16212">
        <v>4</v>
      </c>
      <c r="F16212">
        <v>9.6969696970000001</v>
      </c>
      <c r="G16212">
        <v>10</v>
      </c>
      <c r="I16212" t="s">
        <v>799</v>
      </c>
      <c r="J16212">
        <v>20</v>
      </c>
      <c r="K16212">
        <v>23</v>
      </c>
      <c r="L16212">
        <v>15</v>
      </c>
      <c r="M16212" s="10">
        <f t="shared" ref="M16212:M16275" si="186">J16212*K16212*L16212</f>
        <v>6900</v>
      </c>
      <c r="N16212">
        <v>0</v>
      </c>
      <c r="O16212">
        <v>0</v>
      </c>
      <c r="P16212">
        <v>30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</row>
    <row r="16213" spans="1:23" x14ac:dyDescent="0.25">
      <c r="A16213">
        <v>2019</v>
      </c>
      <c r="B16213" s="6" t="s">
        <v>70</v>
      </c>
      <c r="C16213">
        <v>11</v>
      </c>
      <c r="D16213" t="s">
        <v>957</v>
      </c>
      <c r="E16213">
        <v>4</v>
      </c>
      <c r="F16213">
        <v>9.6969696970000001</v>
      </c>
      <c r="G16213">
        <v>3</v>
      </c>
      <c r="I16213" t="s">
        <v>803</v>
      </c>
      <c r="J16213">
        <v>12</v>
      </c>
      <c r="K16213">
        <v>20</v>
      </c>
      <c r="L16213">
        <v>5</v>
      </c>
      <c r="M16213" s="10">
        <f t="shared" si="186"/>
        <v>1200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</row>
    <row r="16214" spans="1:23" x14ac:dyDescent="0.25">
      <c r="A16214">
        <v>2019</v>
      </c>
      <c r="B16214" s="6" t="s">
        <v>70</v>
      </c>
      <c r="C16214">
        <v>1</v>
      </c>
      <c r="D16214" t="s">
        <v>957</v>
      </c>
      <c r="E16214">
        <v>5</v>
      </c>
      <c r="F16214">
        <v>9.6969696970000001</v>
      </c>
      <c r="G16214">
        <v>8</v>
      </c>
      <c r="I16214" t="s">
        <v>803</v>
      </c>
      <c r="J16214">
        <v>20</v>
      </c>
      <c r="K16214">
        <v>20</v>
      </c>
      <c r="L16214">
        <v>10</v>
      </c>
      <c r="M16214" s="10">
        <f t="shared" si="186"/>
        <v>4000</v>
      </c>
      <c r="N16214">
        <v>100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</row>
    <row r="16215" spans="1:23" x14ac:dyDescent="0.25">
      <c r="A16215">
        <v>2019</v>
      </c>
      <c r="B16215" s="6" t="s">
        <v>70</v>
      </c>
      <c r="C16215">
        <v>2</v>
      </c>
      <c r="D16215" t="s">
        <v>957</v>
      </c>
      <c r="E16215">
        <v>5</v>
      </c>
      <c r="F16215">
        <v>9.6969696970000001</v>
      </c>
      <c r="G16215">
        <v>8</v>
      </c>
      <c r="I16215" t="s">
        <v>807</v>
      </c>
      <c r="J16215">
        <v>40</v>
      </c>
      <c r="K16215">
        <v>20</v>
      </c>
      <c r="L16215">
        <v>10</v>
      </c>
      <c r="M16215" s="10">
        <f t="shared" si="186"/>
        <v>8000</v>
      </c>
      <c r="N16215">
        <v>0</v>
      </c>
      <c r="O16215">
        <v>5</v>
      </c>
      <c r="P16215">
        <v>20</v>
      </c>
      <c r="Q16215">
        <v>0</v>
      </c>
      <c r="R16215">
        <v>0</v>
      </c>
      <c r="S16215">
        <v>5</v>
      </c>
      <c r="T16215">
        <v>0</v>
      </c>
      <c r="U16215">
        <v>0</v>
      </c>
      <c r="V16215">
        <v>0</v>
      </c>
      <c r="W16215">
        <v>0</v>
      </c>
    </row>
    <row r="16216" spans="1:23" x14ac:dyDescent="0.25">
      <c r="A16216">
        <v>2019</v>
      </c>
      <c r="B16216" s="6" t="s">
        <v>70</v>
      </c>
      <c r="C16216">
        <v>3</v>
      </c>
      <c r="D16216" t="s">
        <v>957</v>
      </c>
      <c r="E16216">
        <v>5</v>
      </c>
      <c r="F16216">
        <v>9.6969696970000001</v>
      </c>
      <c r="G16216">
        <v>10</v>
      </c>
      <c r="I16216" t="s">
        <v>856</v>
      </c>
      <c r="J16216">
        <v>12</v>
      </c>
      <c r="K16216">
        <v>12</v>
      </c>
      <c r="L16216">
        <v>25</v>
      </c>
      <c r="M16216" s="10">
        <f t="shared" si="186"/>
        <v>3600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</row>
    <row r="16217" spans="1:23" x14ac:dyDescent="0.25">
      <c r="A16217">
        <v>2019</v>
      </c>
      <c r="B16217" s="6" t="s">
        <v>70</v>
      </c>
      <c r="C16217">
        <v>4</v>
      </c>
      <c r="D16217" t="s">
        <v>957</v>
      </c>
      <c r="E16217">
        <v>5</v>
      </c>
      <c r="F16217">
        <v>9.6969696970000001</v>
      </c>
      <c r="G16217">
        <v>3</v>
      </c>
      <c r="I16217" t="s">
        <v>799</v>
      </c>
      <c r="J16217">
        <v>83</v>
      </c>
      <c r="K16217">
        <v>60</v>
      </c>
      <c r="L16217">
        <v>65</v>
      </c>
      <c r="M16217" s="10">
        <f t="shared" si="186"/>
        <v>323700</v>
      </c>
      <c r="N16217">
        <v>0</v>
      </c>
      <c r="O16217">
        <v>40</v>
      </c>
      <c r="P16217">
        <v>60</v>
      </c>
      <c r="Q16217" t="s">
        <v>156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</row>
    <row r="16218" spans="1:23" x14ac:dyDescent="0.25">
      <c r="A16218">
        <v>2019</v>
      </c>
      <c r="B16218" s="6" t="s">
        <v>70</v>
      </c>
      <c r="C16218">
        <v>5</v>
      </c>
      <c r="D16218" t="s">
        <v>957</v>
      </c>
      <c r="E16218">
        <v>5</v>
      </c>
      <c r="F16218">
        <v>9.6969696970000001</v>
      </c>
      <c r="G16218">
        <v>40</v>
      </c>
      <c r="I16218" t="s">
        <v>799</v>
      </c>
      <c r="J16218">
        <v>60</v>
      </c>
      <c r="K16218">
        <v>50</v>
      </c>
      <c r="L16218">
        <v>45</v>
      </c>
      <c r="M16218" s="10">
        <f t="shared" si="186"/>
        <v>135000</v>
      </c>
      <c r="N16218">
        <v>0</v>
      </c>
      <c r="O16218">
        <v>5</v>
      </c>
      <c r="P16218">
        <v>0</v>
      </c>
      <c r="Q16218" t="s">
        <v>156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</row>
    <row r="16219" spans="1:23" x14ac:dyDescent="0.25">
      <c r="A16219">
        <v>2019</v>
      </c>
      <c r="B16219" s="6" t="s">
        <v>70</v>
      </c>
      <c r="C16219">
        <v>6</v>
      </c>
      <c r="D16219" t="s">
        <v>957</v>
      </c>
      <c r="E16219">
        <v>5</v>
      </c>
      <c r="F16219">
        <v>9.6969696970000001</v>
      </c>
      <c r="G16219">
        <v>5</v>
      </c>
      <c r="I16219" t="s">
        <v>856</v>
      </c>
      <c r="J16219">
        <v>30</v>
      </c>
      <c r="K16219">
        <v>15</v>
      </c>
      <c r="L16219">
        <v>30</v>
      </c>
      <c r="M16219" s="10">
        <f t="shared" si="186"/>
        <v>13500</v>
      </c>
      <c r="N16219">
        <v>0</v>
      </c>
      <c r="O16219">
        <v>0</v>
      </c>
      <c r="P16219">
        <v>5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</row>
    <row r="16220" spans="1:23" x14ac:dyDescent="0.25">
      <c r="A16220">
        <v>2019</v>
      </c>
      <c r="B16220" s="6" t="s">
        <v>70</v>
      </c>
      <c r="C16220">
        <v>7</v>
      </c>
      <c r="D16220" t="s">
        <v>957</v>
      </c>
      <c r="E16220">
        <v>5</v>
      </c>
      <c r="F16220">
        <v>9.6969696970000001</v>
      </c>
      <c r="G16220">
        <v>15</v>
      </c>
      <c r="I16220" t="s">
        <v>846</v>
      </c>
      <c r="J16220">
        <v>130</v>
      </c>
      <c r="K16220">
        <v>150</v>
      </c>
      <c r="L16220">
        <v>100</v>
      </c>
      <c r="M16220" s="10">
        <f t="shared" si="186"/>
        <v>1950000</v>
      </c>
      <c r="N16220">
        <v>0</v>
      </c>
      <c r="O16220">
        <v>0</v>
      </c>
      <c r="P16220">
        <v>70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</row>
    <row r="16221" spans="1:23" x14ac:dyDescent="0.25">
      <c r="A16221">
        <v>2019</v>
      </c>
      <c r="B16221" s="6" t="s">
        <v>70</v>
      </c>
      <c r="C16221">
        <v>8</v>
      </c>
      <c r="D16221" t="s">
        <v>957</v>
      </c>
      <c r="E16221">
        <v>5</v>
      </c>
      <c r="F16221">
        <v>9.6969696970000001</v>
      </c>
      <c r="G16221">
        <v>3</v>
      </c>
      <c r="I16221" t="s">
        <v>806</v>
      </c>
      <c r="J16221">
        <v>18</v>
      </c>
      <c r="K16221">
        <v>10</v>
      </c>
      <c r="L16221">
        <v>5</v>
      </c>
      <c r="M16221" s="10">
        <f t="shared" si="186"/>
        <v>900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</row>
    <row r="16222" spans="1:23" x14ac:dyDescent="0.25">
      <c r="A16222">
        <v>2019</v>
      </c>
      <c r="B16222" s="6" t="s">
        <v>70</v>
      </c>
      <c r="C16222">
        <v>9</v>
      </c>
      <c r="D16222" t="s">
        <v>957</v>
      </c>
      <c r="E16222">
        <v>5</v>
      </c>
      <c r="F16222">
        <v>9.6969696970000001</v>
      </c>
      <c r="G16222">
        <v>6</v>
      </c>
      <c r="I16222" t="s">
        <v>803</v>
      </c>
      <c r="J16222">
        <v>18</v>
      </c>
      <c r="K16222">
        <v>10</v>
      </c>
      <c r="L16222">
        <v>3</v>
      </c>
      <c r="M16222" s="10">
        <f t="shared" si="186"/>
        <v>540</v>
      </c>
      <c r="N16222">
        <v>0</v>
      </c>
      <c r="O16222">
        <v>0</v>
      </c>
      <c r="P16222">
        <v>70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</row>
    <row r="16223" spans="1:23" x14ac:dyDescent="0.25">
      <c r="A16223">
        <v>2019</v>
      </c>
      <c r="B16223" s="6" t="s">
        <v>70</v>
      </c>
      <c r="C16223">
        <v>10</v>
      </c>
      <c r="D16223" t="s">
        <v>957</v>
      </c>
      <c r="E16223">
        <v>5</v>
      </c>
      <c r="F16223">
        <v>9.6969696970000001</v>
      </c>
      <c r="G16223">
        <v>5</v>
      </c>
      <c r="I16223" t="s">
        <v>799</v>
      </c>
      <c r="J16223">
        <v>10</v>
      </c>
      <c r="K16223">
        <v>15</v>
      </c>
      <c r="L16223">
        <v>8</v>
      </c>
      <c r="M16223" s="10">
        <f t="shared" si="186"/>
        <v>1200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</row>
    <row r="16224" spans="1:23" x14ac:dyDescent="0.25">
      <c r="A16224">
        <v>2019</v>
      </c>
      <c r="B16224" s="6" t="s">
        <v>70</v>
      </c>
      <c r="C16224">
        <v>11</v>
      </c>
      <c r="D16224" t="s">
        <v>957</v>
      </c>
      <c r="E16224">
        <v>5</v>
      </c>
      <c r="F16224">
        <v>9.6969696970000001</v>
      </c>
      <c r="G16224">
        <v>12</v>
      </c>
      <c r="I16224" t="s">
        <v>856</v>
      </c>
      <c r="J16224">
        <v>20</v>
      </c>
      <c r="K16224">
        <v>25</v>
      </c>
      <c r="L16224">
        <v>20</v>
      </c>
      <c r="M16224" s="10">
        <f t="shared" si="186"/>
        <v>10000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</row>
    <row r="16225" spans="1:23" x14ac:dyDescent="0.25">
      <c r="A16225">
        <v>2019</v>
      </c>
      <c r="B16225" s="6" t="s">
        <v>70</v>
      </c>
      <c r="C16225">
        <v>12</v>
      </c>
      <c r="D16225" t="s">
        <v>957</v>
      </c>
      <c r="E16225">
        <v>5</v>
      </c>
      <c r="F16225">
        <v>9.6969696970000001</v>
      </c>
      <c r="G16225">
        <v>60</v>
      </c>
      <c r="I16225" t="s">
        <v>807</v>
      </c>
      <c r="J16225">
        <v>60</v>
      </c>
      <c r="K16225">
        <v>55</v>
      </c>
      <c r="L16225">
        <v>40</v>
      </c>
      <c r="M16225" s="10">
        <f t="shared" si="186"/>
        <v>132000</v>
      </c>
      <c r="N16225">
        <v>0</v>
      </c>
      <c r="O16225">
        <v>0</v>
      </c>
      <c r="P16225">
        <v>90</v>
      </c>
      <c r="Q16225">
        <v>0</v>
      </c>
      <c r="R16225">
        <v>0</v>
      </c>
      <c r="S16225">
        <v>10</v>
      </c>
      <c r="T16225">
        <v>0</v>
      </c>
      <c r="U16225">
        <v>0</v>
      </c>
      <c r="V16225">
        <v>0</v>
      </c>
      <c r="W16225">
        <v>0</v>
      </c>
    </row>
    <row r="16226" spans="1:23" x14ac:dyDescent="0.25">
      <c r="A16226">
        <v>2019</v>
      </c>
      <c r="B16226" s="6" t="s">
        <v>70</v>
      </c>
      <c r="C16226">
        <v>1</v>
      </c>
      <c r="D16226" t="s">
        <v>957</v>
      </c>
      <c r="E16226">
        <v>6</v>
      </c>
      <c r="F16226">
        <v>10</v>
      </c>
      <c r="G16226">
        <v>20</v>
      </c>
      <c r="I16226" t="s">
        <v>799</v>
      </c>
      <c r="J16226">
        <v>70</v>
      </c>
      <c r="K16226">
        <v>90</v>
      </c>
      <c r="L16226">
        <v>50</v>
      </c>
      <c r="M16226" s="10">
        <f t="shared" si="186"/>
        <v>315000</v>
      </c>
      <c r="N16226">
        <v>5</v>
      </c>
      <c r="O16226">
        <v>0</v>
      </c>
      <c r="P16226">
        <v>50</v>
      </c>
      <c r="Q16226" t="s">
        <v>156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</row>
    <row r="16227" spans="1:23" x14ac:dyDescent="0.25">
      <c r="A16227">
        <v>2019</v>
      </c>
      <c r="B16227" s="6" t="s">
        <v>70</v>
      </c>
      <c r="C16227">
        <v>2</v>
      </c>
      <c r="D16227" t="s">
        <v>957</v>
      </c>
      <c r="E16227">
        <v>6</v>
      </c>
      <c r="F16227">
        <v>10</v>
      </c>
      <c r="G16227">
        <v>10</v>
      </c>
      <c r="I16227" t="s">
        <v>803</v>
      </c>
      <c r="J16227">
        <v>15</v>
      </c>
      <c r="K16227">
        <v>20</v>
      </c>
      <c r="L16227">
        <v>10</v>
      </c>
      <c r="M16227" s="10">
        <f t="shared" si="186"/>
        <v>3000</v>
      </c>
      <c r="N16227">
        <v>0</v>
      </c>
      <c r="O16227">
        <v>0</v>
      </c>
      <c r="P16227">
        <v>20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</row>
    <row r="16228" spans="1:23" x14ac:dyDescent="0.25">
      <c r="A16228">
        <v>2019</v>
      </c>
      <c r="B16228" s="6" t="s">
        <v>70</v>
      </c>
      <c r="C16228">
        <v>3</v>
      </c>
      <c r="D16228" t="s">
        <v>957</v>
      </c>
      <c r="E16228">
        <v>6</v>
      </c>
      <c r="F16228">
        <v>10</v>
      </c>
      <c r="G16228">
        <v>5</v>
      </c>
      <c r="I16228" t="s">
        <v>856</v>
      </c>
      <c r="J16228">
        <v>42</v>
      </c>
      <c r="K16228">
        <v>30</v>
      </c>
      <c r="L16228">
        <v>40</v>
      </c>
      <c r="M16228" s="10">
        <f t="shared" si="186"/>
        <v>50400</v>
      </c>
      <c r="N16228">
        <v>0</v>
      </c>
      <c r="O16228">
        <v>0</v>
      </c>
      <c r="P16228">
        <v>50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</row>
    <row r="16229" spans="1:23" x14ac:dyDescent="0.25">
      <c r="A16229">
        <v>2019</v>
      </c>
      <c r="B16229" s="6" t="s">
        <v>70</v>
      </c>
      <c r="C16229">
        <v>4</v>
      </c>
      <c r="D16229" t="s">
        <v>957</v>
      </c>
      <c r="E16229">
        <v>6</v>
      </c>
      <c r="F16229">
        <v>10</v>
      </c>
      <c r="G16229">
        <v>10</v>
      </c>
      <c r="I16229" t="s">
        <v>803</v>
      </c>
      <c r="J16229">
        <v>30</v>
      </c>
      <c r="K16229">
        <v>35</v>
      </c>
      <c r="L16229">
        <v>11</v>
      </c>
      <c r="M16229" s="10">
        <f t="shared" si="186"/>
        <v>11550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</row>
    <row r="16230" spans="1:23" x14ac:dyDescent="0.25">
      <c r="A16230">
        <v>2019</v>
      </c>
      <c r="B16230" s="6" t="s">
        <v>70</v>
      </c>
      <c r="C16230">
        <v>5</v>
      </c>
      <c r="D16230" t="s">
        <v>957</v>
      </c>
      <c r="E16230">
        <v>6</v>
      </c>
      <c r="F16230">
        <v>10</v>
      </c>
      <c r="G16230">
        <v>10</v>
      </c>
      <c r="I16230" t="s">
        <v>806</v>
      </c>
      <c r="J16230">
        <v>30</v>
      </c>
      <c r="K16230">
        <v>20</v>
      </c>
      <c r="L16230">
        <v>20</v>
      </c>
      <c r="M16230" s="10">
        <f t="shared" si="186"/>
        <v>12000</v>
      </c>
      <c r="N16230">
        <v>0</v>
      </c>
      <c r="O16230">
        <v>0</v>
      </c>
      <c r="P16230">
        <v>20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</row>
    <row r="16231" spans="1:23" x14ac:dyDescent="0.25">
      <c r="A16231">
        <v>2019</v>
      </c>
      <c r="B16231" s="6" t="s">
        <v>70</v>
      </c>
      <c r="C16231">
        <v>6</v>
      </c>
      <c r="D16231" t="s">
        <v>957</v>
      </c>
      <c r="E16231">
        <v>6</v>
      </c>
      <c r="F16231">
        <v>10</v>
      </c>
      <c r="G16231">
        <v>6</v>
      </c>
      <c r="I16231" t="s">
        <v>799</v>
      </c>
      <c r="J16231">
        <v>25</v>
      </c>
      <c r="K16231">
        <v>20</v>
      </c>
      <c r="L16231">
        <v>10</v>
      </c>
      <c r="M16231" s="10">
        <f t="shared" si="186"/>
        <v>5000</v>
      </c>
      <c r="N16231">
        <v>0</v>
      </c>
      <c r="O16231">
        <v>0</v>
      </c>
      <c r="P16231">
        <v>10</v>
      </c>
      <c r="Q16231" t="s">
        <v>156</v>
      </c>
      <c r="R16231">
        <v>0</v>
      </c>
      <c r="S16231">
        <v>0</v>
      </c>
      <c r="T16231">
        <v>3</v>
      </c>
      <c r="U16231">
        <v>0</v>
      </c>
      <c r="V16231">
        <v>0</v>
      </c>
      <c r="W16231">
        <v>0</v>
      </c>
    </row>
    <row r="16232" spans="1:23" x14ac:dyDescent="0.25">
      <c r="A16232">
        <v>2019</v>
      </c>
      <c r="B16232" s="6" t="s">
        <v>70</v>
      </c>
      <c r="C16232">
        <v>7</v>
      </c>
      <c r="D16232" t="s">
        <v>957</v>
      </c>
      <c r="E16232">
        <v>6</v>
      </c>
      <c r="F16232">
        <v>10</v>
      </c>
      <c r="G16232">
        <v>80</v>
      </c>
      <c r="I16232" t="s">
        <v>856</v>
      </c>
      <c r="J16232">
        <v>90</v>
      </c>
      <c r="K16232">
        <v>80</v>
      </c>
      <c r="L16232">
        <v>40</v>
      </c>
      <c r="M16232" s="10">
        <f t="shared" si="186"/>
        <v>288000</v>
      </c>
      <c r="N16232">
        <v>0</v>
      </c>
      <c r="O16232">
        <v>0</v>
      </c>
      <c r="P16232">
        <v>30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</row>
    <row r="16233" spans="1:23" x14ac:dyDescent="0.25">
      <c r="A16233">
        <v>2019</v>
      </c>
      <c r="B16233" s="6" t="s">
        <v>70</v>
      </c>
      <c r="C16233">
        <v>8</v>
      </c>
      <c r="D16233" t="s">
        <v>957</v>
      </c>
      <c r="E16233">
        <v>6</v>
      </c>
      <c r="F16233">
        <v>10</v>
      </c>
      <c r="G16233">
        <v>5</v>
      </c>
      <c r="I16233" t="s">
        <v>799</v>
      </c>
      <c r="J16233">
        <v>40</v>
      </c>
      <c r="K16233">
        <v>10</v>
      </c>
      <c r="L16233">
        <v>15</v>
      </c>
      <c r="M16233" s="10">
        <f t="shared" si="186"/>
        <v>6000</v>
      </c>
      <c r="N16233">
        <v>0</v>
      </c>
      <c r="O16233">
        <v>0</v>
      </c>
      <c r="P16233">
        <v>80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</row>
    <row r="16234" spans="1:23" x14ac:dyDescent="0.25">
      <c r="A16234">
        <v>2019</v>
      </c>
      <c r="B16234" s="6" t="s">
        <v>70</v>
      </c>
      <c r="C16234">
        <v>9</v>
      </c>
      <c r="D16234" t="s">
        <v>957</v>
      </c>
      <c r="E16234">
        <v>6</v>
      </c>
      <c r="F16234">
        <v>10</v>
      </c>
      <c r="G16234">
        <v>8</v>
      </c>
      <c r="I16234" t="s">
        <v>803</v>
      </c>
      <c r="J16234">
        <v>20</v>
      </c>
      <c r="K16234">
        <v>10</v>
      </c>
      <c r="L16234">
        <v>5</v>
      </c>
      <c r="M16234" s="10">
        <f t="shared" si="186"/>
        <v>1000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</row>
    <row r="16235" spans="1:23" x14ac:dyDescent="0.25">
      <c r="A16235">
        <v>2019</v>
      </c>
      <c r="B16235" s="6" t="s">
        <v>70</v>
      </c>
      <c r="C16235">
        <v>10</v>
      </c>
      <c r="D16235" t="s">
        <v>957</v>
      </c>
      <c r="E16235">
        <v>6</v>
      </c>
      <c r="F16235">
        <v>10</v>
      </c>
      <c r="G16235">
        <v>5</v>
      </c>
      <c r="I16235" t="s">
        <v>828</v>
      </c>
      <c r="J16235">
        <v>15</v>
      </c>
      <c r="K16235">
        <v>25</v>
      </c>
      <c r="L16235">
        <v>10</v>
      </c>
      <c r="M16235" s="10">
        <f t="shared" si="186"/>
        <v>3750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</row>
    <row r="16236" spans="1:23" x14ac:dyDescent="0.25">
      <c r="A16236">
        <v>2019</v>
      </c>
      <c r="B16236" s="6" t="s">
        <v>70</v>
      </c>
      <c r="C16236">
        <v>11</v>
      </c>
      <c r="D16236" t="s">
        <v>957</v>
      </c>
      <c r="E16236">
        <v>6</v>
      </c>
      <c r="F16236">
        <v>10</v>
      </c>
      <c r="G16236">
        <v>10</v>
      </c>
      <c r="I16236" t="s">
        <v>803</v>
      </c>
      <c r="J16236">
        <v>40</v>
      </c>
      <c r="K16236">
        <v>30</v>
      </c>
      <c r="L16236">
        <v>10</v>
      </c>
      <c r="M16236" s="10">
        <f t="shared" si="186"/>
        <v>12000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 spans="1:23" x14ac:dyDescent="0.25">
      <c r="A16237">
        <v>2019</v>
      </c>
      <c r="B16237" s="6" t="s">
        <v>70</v>
      </c>
      <c r="C16237" s="10">
        <v>1</v>
      </c>
      <c r="D16237" s="10" t="s">
        <v>960</v>
      </c>
      <c r="E16237" s="10">
        <v>7</v>
      </c>
      <c r="F16237" s="10">
        <f xml:space="preserve"> (34*0.3048)</f>
        <v>10.363200000000001</v>
      </c>
      <c r="G16237" s="10">
        <v>4</v>
      </c>
      <c r="H16237" s="10">
        <v>0</v>
      </c>
      <c r="I16237" s="10" t="s">
        <v>803</v>
      </c>
      <c r="J16237" s="10">
        <v>12</v>
      </c>
      <c r="K16237" s="10">
        <v>7</v>
      </c>
      <c r="L16237" s="10">
        <v>5</v>
      </c>
      <c r="M16237" s="10">
        <f t="shared" si="186"/>
        <v>420</v>
      </c>
      <c r="N16237" s="10">
        <v>0</v>
      </c>
      <c r="O16237" s="10">
        <v>0</v>
      </c>
      <c r="P16237" s="10">
        <v>1</v>
      </c>
      <c r="Q16237" s="10">
        <v>0</v>
      </c>
      <c r="R16237">
        <v>0</v>
      </c>
      <c r="S16237">
        <v>0</v>
      </c>
      <c r="T16237">
        <v>0</v>
      </c>
      <c r="U16237" s="10">
        <v>0</v>
      </c>
      <c r="V16237" s="10">
        <v>0</v>
      </c>
      <c r="W16237" s="10" t="s">
        <v>971</v>
      </c>
    </row>
    <row r="16238" spans="1:23" x14ac:dyDescent="0.25">
      <c r="A16238">
        <v>2019</v>
      </c>
      <c r="B16238" s="6" t="s">
        <v>70</v>
      </c>
      <c r="C16238" s="10">
        <v>2</v>
      </c>
      <c r="D16238" s="10" t="s">
        <v>960</v>
      </c>
      <c r="E16238" s="10">
        <v>7</v>
      </c>
      <c r="F16238" s="10">
        <f t="shared" ref="F16238:F16252" si="187" xml:space="preserve"> (34*0.3048)</f>
        <v>10.363200000000001</v>
      </c>
      <c r="G16238" s="10">
        <v>35</v>
      </c>
      <c r="H16238" s="10">
        <v>0</v>
      </c>
      <c r="I16238" s="10" t="s">
        <v>799</v>
      </c>
      <c r="J16238" s="10">
        <v>49</v>
      </c>
      <c r="K16238" s="10">
        <v>32</v>
      </c>
      <c r="L16238" s="10">
        <v>30</v>
      </c>
      <c r="M16238" s="10">
        <f t="shared" si="186"/>
        <v>47040</v>
      </c>
      <c r="N16238" s="10">
        <v>0</v>
      </c>
      <c r="O16238" s="10">
        <v>0</v>
      </c>
      <c r="P16238" s="10">
        <v>20</v>
      </c>
      <c r="Q16238" s="10">
        <v>0</v>
      </c>
      <c r="R16238">
        <v>0</v>
      </c>
      <c r="S16238">
        <v>0</v>
      </c>
      <c r="T16238">
        <v>0</v>
      </c>
      <c r="U16238" s="10">
        <v>0</v>
      </c>
      <c r="V16238" t="s">
        <v>1069</v>
      </c>
      <c r="W16238" s="10" t="s">
        <v>1078</v>
      </c>
    </row>
    <row r="16239" spans="1:23" x14ac:dyDescent="0.25">
      <c r="A16239">
        <v>2019</v>
      </c>
      <c r="B16239" s="6" t="s">
        <v>70</v>
      </c>
      <c r="C16239" s="10">
        <v>3</v>
      </c>
      <c r="D16239" s="10" t="s">
        <v>960</v>
      </c>
      <c r="E16239" s="10">
        <v>7</v>
      </c>
      <c r="F16239" s="10">
        <f t="shared" si="187"/>
        <v>10.363200000000001</v>
      </c>
      <c r="G16239" s="10">
        <v>10</v>
      </c>
      <c r="H16239" s="10">
        <v>0</v>
      </c>
      <c r="I16239" s="10" t="s">
        <v>803</v>
      </c>
      <c r="J16239" s="10">
        <v>13</v>
      </c>
      <c r="K16239" s="10">
        <v>12</v>
      </c>
      <c r="L16239" s="10">
        <v>10</v>
      </c>
      <c r="M16239" s="10">
        <f t="shared" si="186"/>
        <v>1560</v>
      </c>
      <c r="N16239" s="10">
        <v>0</v>
      </c>
      <c r="O16239" s="10">
        <v>0</v>
      </c>
      <c r="P16239" s="10">
        <v>5</v>
      </c>
      <c r="Q16239" s="10">
        <v>0</v>
      </c>
      <c r="R16239">
        <v>0</v>
      </c>
      <c r="S16239">
        <v>0</v>
      </c>
      <c r="T16239">
        <v>0</v>
      </c>
      <c r="U16239" s="10">
        <v>0</v>
      </c>
      <c r="V16239" s="10">
        <v>0</v>
      </c>
      <c r="W16239" s="10" t="s">
        <v>962</v>
      </c>
    </row>
    <row r="16240" spans="1:23" x14ac:dyDescent="0.25">
      <c r="A16240">
        <v>2019</v>
      </c>
      <c r="B16240" s="6" t="s">
        <v>70</v>
      </c>
      <c r="C16240" s="10">
        <v>4</v>
      </c>
      <c r="D16240" s="10" t="s">
        <v>960</v>
      </c>
      <c r="E16240" s="10">
        <v>7</v>
      </c>
      <c r="F16240" s="10">
        <f t="shared" si="187"/>
        <v>10.363200000000001</v>
      </c>
      <c r="G16240" s="10">
        <v>5</v>
      </c>
      <c r="H16240" s="10">
        <v>0</v>
      </c>
      <c r="I16240" s="10" t="s">
        <v>807</v>
      </c>
      <c r="J16240" s="10">
        <v>10</v>
      </c>
      <c r="K16240" s="10">
        <v>5</v>
      </c>
      <c r="L16240" s="10">
        <v>2</v>
      </c>
      <c r="M16240" s="10">
        <f t="shared" si="186"/>
        <v>100</v>
      </c>
      <c r="N16240" s="10">
        <v>0</v>
      </c>
      <c r="O16240" s="10">
        <v>0</v>
      </c>
      <c r="P16240" s="10">
        <v>5</v>
      </c>
      <c r="Q16240" s="10">
        <v>0</v>
      </c>
      <c r="R16240">
        <v>0</v>
      </c>
      <c r="S16240" s="10">
        <v>50</v>
      </c>
      <c r="T16240" s="10">
        <v>0</v>
      </c>
      <c r="U16240">
        <v>0</v>
      </c>
      <c r="V16240" s="10">
        <v>0</v>
      </c>
      <c r="W16240" s="10" t="s">
        <v>962</v>
      </c>
    </row>
    <row r="16241" spans="1:23" x14ac:dyDescent="0.25">
      <c r="A16241">
        <v>2019</v>
      </c>
      <c r="B16241" s="6" t="s">
        <v>70</v>
      </c>
      <c r="C16241" s="10">
        <v>5</v>
      </c>
      <c r="D16241" s="10" t="s">
        <v>960</v>
      </c>
      <c r="E16241" s="10">
        <v>7</v>
      </c>
      <c r="F16241" s="10">
        <f t="shared" si="187"/>
        <v>10.363200000000001</v>
      </c>
      <c r="G16241" s="10">
        <v>5</v>
      </c>
      <c r="H16241" s="10">
        <v>0</v>
      </c>
      <c r="I16241" s="10" t="s">
        <v>807</v>
      </c>
      <c r="J16241" s="10">
        <v>13</v>
      </c>
      <c r="K16241" s="10">
        <v>5</v>
      </c>
      <c r="L16241" s="10">
        <v>2</v>
      </c>
      <c r="M16241" s="10">
        <f t="shared" si="186"/>
        <v>130</v>
      </c>
      <c r="N16241" s="10">
        <v>0</v>
      </c>
      <c r="O16241" s="10">
        <v>0</v>
      </c>
      <c r="P16241" s="10">
        <v>15</v>
      </c>
      <c r="Q16241" s="10">
        <v>0</v>
      </c>
      <c r="R16241">
        <v>0</v>
      </c>
      <c r="S16241" s="10">
        <v>0</v>
      </c>
      <c r="T16241" s="10">
        <v>0</v>
      </c>
      <c r="U16241" s="10">
        <v>0</v>
      </c>
      <c r="V16241" s="10">
        <v>0</v>
      </c>
      <c r="W16241" s="10" t="s">
        <v>1079</v>
      </c>
    </row>
    <row r="16242" spans="1:23" x14ac:dyDescent="0.25">
      <c r="A16242">
        <v>2019</v>
      </c>
      <c r="B16242" s="6" t="s">
        <v>70</v>
      </c>
      <c r="C16242" s="10">
        <v>6</v>
      </c>
      <c r="D16242" s="10" t="s">
        <v>960</v>
      </c>
      <c r="E16242" s="10">
        <v>7</v>
      </c>
      <c r="F16242" s="10">
        <f t="shared" si="187"/>
        <v>10.363200000000001</v>
      </c>
      <c r="G16242" s="10">
        <v>11</v>
      </c>
      <c r="H16242" s="10">
        <v>0</v>
      </c>
      <c r="I16242" s="10" t="s">
        <v>799</v>
      </c>
      <c r="J16242" s="10">
        <v>22</v>
      </c>
      <c r="K16242" s="10">
        <v>16</v>
      </c>
      <c r="L16242" s="10">
        <v>21</v>
      </c>
      <c r="M16242" s="10">
        <f t="shared" si="186"/>
        <v>7392</v>
      </c>
      <c r="N16242" s="10">
        <v>0</v>
      </c>
      <c r="O16242" s="10">
        <v>25</v>
      </c>
      <c r="P16242" s="10">
        <v>50</v>
      </c>
      <c r="Q16242" t="s">
        <v>156</v>
      </c>
      <c r="R16242">
        <v>0</v>
      </c>
      <c r="S16242" s="10">
        <v>0</v>
      </c>
      <c r="T16242" s="10">
        <v>0</v>
      </c>
      <c r="U16242" s="10">
        <v>0</v>
      </c>
      <c r="V16242" s="10">
        <v>0</v>
      </c>
      <c r="W16242" s="10" t="s">
        <v>1080</v>
      </c>
    </row>
    <row r="16243" spans="1:23" x14ac:dyDescent="0.25">
      <c r="A16243">
        <v>2019</v>
      </c>
      <c r="B16243" s="6" t="s">
        <v>70</v>
      </c>
      <c r="C16243" s="10">
        <v>7</v>
      </c>
      <c r="D16243" s="10" t="s">
        <v>960</v>
      </c>
      <c r="E16243" s="10">
        <v>7</v>
      </c>
      <c r="F16243" s="10">
        <f t="shared" si="187"/>
        <v>10.363200000000001</v>
      </c>
      <c r="G16243" s="10">
        <v>5</v>
      </c>
      <c r="H16243" s="10">
        <v>0</v>
      </c>
      <c r="I16243" s="10" t="s">
        <v>799</v>
      </c>
      <c r="J16243" s="10">
        <v>14</v>
      </c>
      <c r="K16243" s="10">
        <v>10</v>
      </c>
      <c r="L16243" s="10">
        <v>6</v>
      </c>
      <c r="M16243" s="10">
        <f t="shared" si="186"/>
        <v>840</v>
      </c>
      <c r="N16243" s="10">
        <v>0</v>
      </c>
      <c r="O16243" s="10">
        <v>0</v>
      </c>
      <c r="P16243" s="10">
        <v>25</v>
      </c>
      <c r="Q16243" s="10">
        <v>0</v>
      </c>
      <c r="R16243">
        <v>0</v>
      </c>
      <c r="S16243" s="10">
        <v>0</v>
      </c>
      <c r="T16243" s="10">
        <v>0</v>
      </c>
      <c r="U16243" s="10">
        <v>0</v>
      </c>
      <c r="V16243" s="10">
        <v>0</v>
      </c>
      <c r="W16243" s="10" t="s">
        <v>1081</v>
      </c>
    </row>
    <row r="16244" spans="1:23" x14ac:dyDescent="0.25">
      <c r="A16244">
        <v>2019</v>
      </c>
      <c r="B16244" s="6" t="s">
        <v>70</v>
      </c>
      <c r="C16244" s="10">
        <v>8</v>
      </c>
      <c r="D16244" s="10" t="s">
        <v>960</v>
      </c>
      <c r="E16244" s="10">
        <v>7</v>
      </c>
      <c r="F16244" s="10">
        <f t="shared" si="187"/>
        <v>10.363200000000001</v>
      </c>
      <c r="G16244" s="10">
        <v>2</v>
      </c>
      <c r="H16244" s="10">
        <v>0</v>
      </c>
      <c r="I16244" s="10" t="s">
        <v>807</v>
      </c>
      <c r="J16244" s="10">
        <v>16</v>
      </c>
      <c r="K16244" s="10">
        <v>11</v>
      </c>
      <c r="L16244" s="10">
        <v>4</v>
      </c>
      <c r="M16244" s="10">
        <f t="shared" si="186"/>
        <v>704</v>
      </c>
      <c r="N16244" s="10">
        <v>0</v>
      </c>
      <c r="O16244" s="10">
        <v>0</v>
      </c>
      <c r="P16244" s="10">
        <v>40</v>
      </c>
      <c r="Q16244" s="10">
        <v>0</v>
      </c>
      <c r="R16244">
        <v>0</v>
      </c>
      <c r="S16244" s="10">
        <v>0</v>
      </c>
      <c r="T16244" s="10">
        <v>0</v>
      </c>
      <c r="U16244" s="10">
        <v>0</v>
      </c>
      <c r="V16244" s="10">
        <v>0</v>
      </c>
      <c r="W16244" s="10" t="s">
        <v>1082</v>
      </c>
    </row>
    <row r="16245" spans="1:23" x14ac:dyDescent="0.25">
      <c r="A16245">
        <v>2019</v>
      </c>
      <c r="B16245" s="6" t="s">
        <v>70</v>
      </c>
      <c r="C16245" s="10">
        <v>9</v>
      </c>
      <c r="D16245" s="10" t="s">
        <v>960</v>
      </c>
      <c r="E16245" s="10">
        <v>7</v>
      </c>
      <c r="F16245" s="10">
        <f t="shared" si="187"/>
        <v>10.363200000000001</v>
      </c>
      <c r="G16245" s="10">
        <v>18</v>
      </c>
      <c r="H16245" s="10">
        <v>0</v>
      </c>
      <c r="I16245" s="10" t="s">
        <v>802</v>
      </c>
      <c r="J16245" s="10">
        <v>20</v>
      </c>
      <c r="K16245" s="10">
        <v>13</v>
      </c>
      <c r="L16245" s="10">
        <v>12</v>
      </c>
      <c r="M16245" s="10">
        <f t="shared" si="186"/>
        <v>3120</v>
      </c>
      <c r="N16245" s="10">
        <v>0</v>
      </c>
      <c r="O16245" s="10">
        <v>0</v>
      </c>
      <c r="P16245" s="10">
        <v>5</v>
      </c>
      <c r="Q16245" s="10">
        <v>0</v>
      </c>
      <c r="R16245">
        <v>0</v>
      </c>
      <c r="S16245" s="10">
        <v>0</v>
      </c>
      <c r="T16245" s="10">
        <v>0</v>
      </c>
      <c r="U16245" s="10">
        <v>0</v>
      </c>
      <c r="V16245" t="s">
        <v>1031</v>
      </c>
      <c r="W16245" s="10" t="s">
        <v>962</v>
      </c>
    </row>
    <row r="16246" spans="1:23" x14ac:dyDescent="0.25">
      <c r="A16246">
        <v>2019</v>
      </c>
      <c r="B16246" s="6" t="s">
        <v>70</v>
      </c>
      <c r="C16246" s="10">
        <v>10</v>
      </c>
      <c r="D16246" s="10" t="s">
        <v>960</v>
      </c>
      <c r="E16246" s="10">
        <v>7</v>
      </c>
      <c r="F16246" s="10">
        <f t="shared" si="187"/>
        <v>10.363200000000001</v>
      </c>
      <c r="G16246" s="10">
        <v>3</v>
      </c>
      <c r="H16246" s="10">
        <v>0</v>
      </c>
      <c r="I16246" s="10" t="s">
        <v>799</v>
      </c>
      <c r="J16246" s="10">
        <v>17</v>
      </c>
      <c r="K16246" s="10">
        <v>12</v>
      </c>
      <c r="L16246" s="10">
        <v>3</v>
      </c>
      <c r="M16246" s="10">
        <f t="shared" si="186"/>
        <v>612</v>
      </c>
      <c r="N16246" s="10">
        <v>0</v>
      </c>
      <c r="O16246" s="10">
        <v>0</v>
      </c>
      <c r="P16246" s="10">
        <v>1</v>
      </c>
      <c r="Q16246" s="10">
        <v>0</v>
      </c>
      <c r="R16246">
        <v>0</v>
      </c>
      <c r="S16246" s="10">
        <v>0</v>
      </c>
      <c r="T16246" s="10">
        <v>0</v>
      </c>
      <c r="U16246" s="10">
        <v>0</v>
      </c>
      <c r="V16246" s="10">
        <v>0</v>
      </c>
      <c r="W16246" s="10" t="s">
        <v>971</v>
      </c>
    </row>
    <row r="16247" spans="1:23" x14ac:dyDescent="0.25">
      <c r="A16247">
        <v>2019</v>
      </c>
      <c r="B16247" s="6" t="s">
        <v>70</v>
      </c>
      <c r="C16247" s="10">
        <v>11</v>
      </c>
      <c r="D16247" s="10" t="s">
        <v>960</v>
      </c>
      <c r="E16247" s="10">
        <v>7</v>
      </c>
      <c r="F16247" s="10">
        <f t="shared" si="187"/>
        <v>10.363200000000001</v>
      </c>
      <c r="G16247" s="10">
        <v>22</v>
      </c>
      <c r="H16247" s="10">
        <v>0</v>
      </c>
      <c r="I16247" s="10" t="s">
        <v>803</v>
      </c>
      <c r="J16247" s="10">
        <v>30</v>
      </c>
      <c r="K16247" s="10">
        <v>26</v>
      </c>
      <c r="L16247" s="10">
        <v>17</v>
      </c>
      <c r="M16247" s="10">
        <f t="shared" si="186"/>
        <v>13260</v>
      </c>
      <c r="N16247" s="10">
        <v>0</v>
      </c>
      <c r="O16247" s="10">
        <v>0</v>
      </c>
      <c r="P16247" s="10">
        <v>5</v>
      </c>
      <c r="Q16247" s="10">
        <v>0</v>
      </c>
      <c r="R16247">
        <v>0</v>
      </c>
      <c r="S16247" s="10">
        <v>0</v>
      </c>
      <c r="T16247" s="10">
        <v>0</v>
      </c>
      <c r="U16247" s="10">
        <v>0</v>
      </c>
      <c r="V16247" s="10">
        <v>0</v>
      </c>
      <c r="W16247" s="10" t="s">
        <v>962</v>
      </c>
    </row>
    <row r="16248" spans="1:23" x14ac:dyDescent="0.25">
      <c r="A16248">
        <v>2019</v>
      </c>
      <c r="B16248" s="6" t="s">
        <v>70</v>
      </c>
      <c r="C16248" s="10">
        <v>12</v>
      </c>
      <c r="D16248" s="10" t="s">
        <v>960</v>
      </c>
      <c r="E16248" s="10">
        <v>7</v>
      </c>
      <c r="F16248" s="10">
        <f t="shared" si="187"/>
        <v>10.363200000000001</v>
      </c>
      <c r="G16248" s="10">
        <v>10</v>
      </c>
      <c r="H16248" s="10">
        <v>0</v>
      </c>
      <c r="I16248" s="10" t="s">
        <v>806</v>
      </c>
      <c r="J16248" s="10">
        <v>25</v>
      </c>
      <c r="K16248" s="10">
        <v>12</v>
      </c>
      <c r="L16248" s="10">
        <v>11</v>
      </c>
      <c r="M16248" s="10">
        <f t="shared" si="186"/>
        <v>3300</v>
      </c>
      <c r="N16248" s="10">
        <v>0</v>
      </c>
      <c r="O16248" s="10">
        <v>0</v>
      </c>
      <c r="P16248" s="10">
        <v>5</v>
      </c>
      <c r="Q16248" s="10">
        <v>0</v>
      </c>
      <c r="R16248">
        <v>0</v>
      </c>
      <c r="S16248" s="10">
        <v>0</v>
      </c>
      <c r="T16248" s="10">
        <v>0</v>
      </c>
      <c r="U16248" s="10">
        <v>0</v>
      </c>
      <c r="V16248" s="10">
        <v>0</v>
      </c>
      <c r="W16248" s="10" t="s">
        <v>962</v>
      </c>
    </row>
    <row r="16249" spans="1:23" x14ac:dyDescent="0.25">
      <c r="A16249">
        <v>2019</v>
      </c>
      <c r="B16249" s="6" t="s">
        <v>70</v>
      </c>
      <c r="C16249" s="10">
        <v>13</v>
      </c>
      <c r="D16249" s="10" t="s">
        <v>960</v>
      </c>
      <c r="E16249" s="10">
        <v>7</v>
      </c>
      <c r="F16249" s="10">
        <f t="shared" si="187"/>
        <v>10.363200000000001</v>
      </c>
      <c r="G16249" s="10">
        <v>55</v>
      </c>
      <c r="H16249" s="10">
        <v>0</v>
      </c>
      <c r="I16249" s="10" t="s">
        <v>799</v>
      </c>
      <c r="J16249" s="10">
        <v>110</v>
      </c>
      <c r="K16249" s="10">
        <v>90</v>
      </c>
      <c r="L16249" s="10">
        <v>59</v>
      </c>
      <c r="M16249" s="10">
        <f t="shared" si="186"/>
        <v>584100</v>
      </c>
      <c r="N16249" s="10">
        <v>0</v>
      </c>
      <c r="O16249" s="10">
        <v>10</v>
      </c>
      <c r="P16249" s="10">
        <v>20</v>
      </c>
      <c r="Q16249" t="s">
        <v>156</v>
      </c>
      <c r="R16249">
        <v>0</v>
      </c>
      <c r="S16249" s="10">
        <v>0</v>
      </c>
      <c r="T16249" s="10">
        <v>1</v>
      </c>
      <c r="U16249">
        <v>0</v>
      </c>
      <c r="V16249" s="10">
        <v>0</v>
      </c>
      <c r="W16249" s="10" t="s">
        <v>1083</v>
      </c>
    </row>
    <row r="16250" spans="1:23" x14ac:dyDescent="0.25">
      <c r="A16250">
        <v>2019</v>
      </c>
      <c r="B16250" s="6" t="s">
        <v>70</v>
      </c>
      <c r="C16250" s="10">
        <v>14</v>
      </c>
      <c r="D16250" s="10" t="s">
        <v>960</v>
      </c>
      <c r="E16250" s="10">
        <v>7</v>
      </c>
      <c r="F16250" s="10">
        <f t="shared" si="187"/>
        <v>10.363200000000001</v>
      </c>
      <c r="G16250" s="10">
        <v>11</v>
      </c>
      <c r="H16250" s="10">
        <v>0</v>
      </c>
      <c r="I16250" s="10" t="s">
        <v>803</v>
      </c>
      <c r="J16250" s="10">
        <v>19</v>
      </c>
      <c r="K16250" s="10">
        <v>18</v>
      </c>
      <c r="L16250" s="10">
        <v>6</v>
      </c>
      <c r="M16250" s="10">
        <f t="shared" si="186"/>
        <v>2052</v>
      </c>
      <c r="N16250" s="10">
        <v>0</v>
      </c>
      <c r="O16250" s="10">
        <v>0</v>
      </c>
      <c r="P16250" s="10">
        <v>1</v>
      </c>
      <c r="Q16250" s="10">
        <v>0</v>
      </c>
      <c r="R16250">
        <v>0</v>
      </c>
      <c r="S16250" s="10">
        <v>0</v>
      </c>
      <c r="T16250" s="10">
        <v>0</v>
      </c>
      <c r="U16250" s="10">
        <v>0</v>
      </c>
      <c r="V16250" s="10">
        <v>0</v>
      </c>
      <c r="W16250" s="10" t="s">
        <v>971</v>
      </c>
    </row>
    <row r="16251" spans="1:23" x14ac:dyDescent="0.25">
      <c r="A16251">
        <v>2019</v>
      </c>
      <c r="B16251" s="6" t="s">
        <v>70</v>
      </c>
      <c r="C16251" s="10">
        <v>15</v>
      </c>
      <c r="D16251" s="10" t="s">
        <v>960</v>
      </c>
      <c r="E16251" s="10">
        <v>7</v>
      </c>
      <c r="F16251" s="10">
        <f t="shared" si="187"/>
        <v>10.363200000000001</v>
      </c>
      <c r="G16251" s="10">
        <v>15</v>
      </c>
      <c r="H16251" s="10">
        <v>0</v>
      </c>
      <c r="I16251" s="10" t="s">
        <v>799</v>
      </c>
      <c r="J16251" s="10">
        <v>16</v>
      </c>
      <c r="K16251" s="10">
        <v>16</v>
      </c>
      <c r="L16251" s="10">
        <v>15</v>
      </c>
      <c r="M16251" s="10">
        <f t="shared" si="186"/>
        <v>3840</v>
      </c>
      <c r="N16251" s="10">
        <v>0</v>
      </c>
      <c r="O16251" s="10">
        <v>0</v>
      </c>
      <c r="P16251" s="10">
        <v>0</v>
      </c>
      <c r="Q16251" s="10">
        <v>0</v>
      </c>
      <c r="R16251">
        <v>0</v>
      </c>
      <c r="S16251" s="10">
        <v>0</v>
      </c>
      <c r="T16251" s="10">
        <v>0</v>
      </c>
      <c r="U16251" s="10">
        <v>0</v>
      </c>
      <c r="V16251" s="10" t="s">
        <v>1014</v>
      </c>
      <c r="W16251" s="10">
        <v>0</v>
      </c>
    </row>
    <row r="16252" spans="1:23" x14ac:dyDescent="0.25">
      <c r="A16252">
        <v>2019</v>
      </c>
      <c r="B16252" s="6" t="s">
        <v>70</v>
      </c>
      <c r="C16252" s="10">
        <v>16</v>
      </c>
      <c r="D16252" s="10" t="s">
        <v>960</v>
      </c>
      <c r="E16252" s="10">
        <v>7</v>
      </c>
      <c r="F16252" s="10">
        <f t="shared" si="187"/>
        <v>10.363200000000001</v>
      </c>
      <c r="G16252" s="10">
        <v>9</v>
      </c>
      <c r="H16252" s="10">
        <v>0</v>
      </c>
      <c r="I16252" s="10" t="s">
        <v>846</v>
      </c>
      <c r="J16252" s="10">
        <v>21</v>
      </c>
      <c r="K16252" s="10">
        <v>17</v>
      </c>
      <c r="L16252" s="10">
        <v>12</v>
      </c>
      <c r="M16252" s="10">
        <f t="shared" si="186"/>
        <v>4284</v>
      </c>
      <c r="N16252" s="10">
        <v>0</v>
      </c>
      <c r="O16252" s="10">
        <v>0</v>
      </c>
      <c r="P16252" s="10">
        <v>10</v>
      </c>
      <c r="Q16252" s="10">
        <v>0</v>
      </c>
      <c r="R16252">
        <v>0</v>
      </c>
      <c r="S16252" s="10">
        <v>0</v>
      </c>
      <c r="T16252" s="10">
        <v>0</v>
      </c>
      <c r="U16252" s="10">
        <v>0</v>
      </c>
      <c r="V16252" s="10">
        <v>0</v>
      </c>
      <c r="W16252" s="10" t="s">
        <v>968</v>
      </c>
    </row>
    <row r="16253" spans="1:23" x14ac:dyDescent="0.25">
      <c r="A16253">
        <v>2019</v>
      </c>
      <c r="B16253" s="6" t="s">
        <v>70</v>
      </c>
      <c r="C16253" s="10">
        <v>1</v>
      </c>
      <c r="D16253" s="10" t="s">
        <v>960</v>
      </c>
      <c r="E16253" s="10">
        <v>8</v>
      </c>
      <c r="F16253" s="10">
        <f xml:space="preserve"> (35*0.3048)</f>
        <v>10.668000000000001</v>
      </c>
      <c r="G16253" s="10">
        <v>7</v>
      </c>
      <c r="H16253" s="10">
        <v>0</v>
      </c>
      <c r="I16253" s="10" t="s">
        <v>979</v>
      </c>
      <c r="J16253" s="10">
        <v>18</v>
      </c>
      <c r="K16253" s="10">
        <v>15</v>
      </c>
      <c r="L16253" s="10">
        <v>12</v>
      </c>
      <c r="M16253" s="10">
        <f t="shared" si="186"/>
        <v>3240</v>
      </c>
      <c r="N16253" s="10">
        <v>0</v>
      </c>
      <c r="O16253" s="10">
        <v>5</v>
      </c>
      <c r="P16253" s="10">
        <v>5</v>
      </c>
      <c r="Q16253" s="10" t="s">
        <v>156</v>
      </c>
      <c r="R16253">
        <v>0</v>
      </c>
      <c r="S16253" s="10">
        <v>0</v>
      </c>
      <c r="T16253" s="10">
        <v>0</v>
      </c>
      <c r="U16253" s="10">
        <v>0</v>
      </c>
      <c r="V16253" s="10">
        <v>0</v>
      </c>
      <c r="W16253" s="10" t="s">
        <v>962</v>
      </c>
    </row>
    <row r="16254" spans="1:23" x14ac:dyDescent="0.25">
      <c r="A16254">
        <v>2019</v>
      </c>
      <c r="B16254" s="6" t="s">
        <v>70</v>
      </c>
      <c r="C16254" s="10">
        <v>2</v>
      </c>
      <c r="D16254" s="10" t="s">
        <v>960</v>
      </c>
      <c r="E16254" s="10">
        <v>8</v>
      </c>
      <c r="F16254" s="10">
        <f t="shared" ref="F16254:F16266" si="188" xml:space="preserve"> (35*0.3048)</f>
        <v>10.668000000000001</v>
      </c>
      <c r="G16254" s="10">
        <v>10</v>
      </c>
      <c r="H16254" s="10">
        <v>0</v>
      </c>
      <c r="I16254" s="10" t="s">
        <v>803</v>
      </c>
      <c r="J16254" s="10">
        <v>11</v>
      </c>
      <c r="K16254" s="10">
        <v>10</v>
      </c>
      <c r="L16254" s="10">
        <v>3</v>
      </c>
      <c r="M16254" s="10">
        <f t="shared" si="186"/>
        <v>330</v>
      </c>
      <c r="N16254" s="10">
        <v>0</v>
      </c>
      <c r="O16254" s="10">
        <v>0</v>
      </c>
      <c r="P16254" s="10">
        <v>0</v>
      </c>
      <c r="Q16254" s="10">
        <v>0</v>
      </c>
      <c r="R16254">
        <v>0</v>
      </c>
      <c r="S16254" s="10">
        <v>0</v>
      </c>
      <c r="T16254" s="10">
        <v>0</v>
      </c>
      <c r="U16254" s="10">
        <v>0</v>
      </c>
      <c r="V16254" s="10">
        <v>0</v>
      </c>
      <c r="W16254" s="10">
        <v>0</v>
      </c>
    </row>
    <row r="16255" spans="1:23" x14ac:dyDescent="0.25">
      <c r="A16255">
        <v>2019</v>
      </c>
      <c r="B16255" s="6" t="s">
        <v>70</v>
      </c>
      <c r="C16255" s="10">
        <v>3</v>
      </c>
      <c r="D16255" s="10" t="s">
        <v>960</v>
      </c>
      <c r="E16255" s="10">
        <v>8</v>
      </c>
      <c r="F16255" s="10">
        <f t="shared" si="188"/>
        <v>10.668000000000001</v>
      </c>
      <c r="G16255" s="10">
        <v>6</v>
      </c>
      <c r="H16255" s="10">
        <v>0</v>
      </c>
      <c r="I16255" s="10" t="s">
        <v>799</v>
      </c>
      <c r="J16255" s="10">
        <v>12</v>
      </c>
      <c r="K16255" s="10">
        <v>7</v>
      </c>
      <c r="L16255" s="10">
        <v>12</v>
      </c>
      <c r="M16255" s="10">
        <f t="shared" si="186"/>
        <v>1008</v>
      </c>
      <c r="N16255" s="10">
        <v>0</v>
      </c>
      <c r="O16255" s="10">
        <v>0</v>
      </c>
      <c r="P16255" s="10">
        <v>1</v>
      </c>
      <c r="Q16255" s="10">
        <v>0</v>
      </c>
      <c r="R16255">
        <v>0</v>
      </c>
      <c r="S16255" s="10">
        <v>0</v>
      </c>
      <c r="T16255" s="10">
        <v>0</v>
      </c>
      <c r="U16255" s="10">
        <v>0</v>
      </c>
      <c r="V16255" s="10">
        <v>0</v>
      </c>
      <c r="W16255" s="10" t="s">
        <v>971</v>
      </c>
    </row>
    <row r="16256" spans="1:23" x14ac:dyDescent="0.25">
      <c r="A16256">
        <v>2019</v>
      </c>
      <c r="B16256" s="6" t="s">
        <v>70</v>
      </c>
      <c r="C16256" s="10">
        <v>4</v>
      </c>
      <c r="D16256" s="10" t="s">
        <v>960</v>
      </c>
      <c r="E16256" s="10">
        <v>8</v>
      </c>
      <c r="F16256" s="10">
        <f t="shared" si="188"/>
        <v>10.668000000000001</v>
      </c>
      <c r="G16256" s="10">
        <v>12</v>
      </c>
      <c r="H16256" s="10">
        <v>0</v>
      </c>
      <c r="I16256" s="10" t="s">
        <v>807</v>
      </c>
      <c r="J16256" s="10">
        <v>17</v>
      </c>
      <c r="K16256" s="10">
        <v>13</v>
      </c>
      <c r="L16256" s="10">
        <v>5</v>
      </c>
      <c r="M16256" s="10">
        <f t="shared" si="186"/>
        <v>1105</v>
      </c>
      <c r="N16256" s="10">
        <v>0</v>
      </c>
      <c r="O16256" s="10">
        <v>0</v>
      </c>
      <c r="P16256" s="10">
        <v>1</v>
      </c>
      <c r="Q16256" s="10">
        <v>0</v>
      </c>
      <c r="R16256">
        <v>0</v>
      </c>
      <c r="S16256" s="10">
        <v>100</v>
      </c>
      <c r="T16256" s="10">
        <v>0</v>
      </c>
      <c r="U16256" s="10">
        <v>0</v>
      </c>
      <c r="V16256" s="10">
        <v>0</v>
      </c>
      <c r="W16256" s="10" t="s">
        <v>971</v>
      </c>
    </row>
    <row r="16257" spans="1:23" x14ac:dyDescent="0.25">
      <c r="A16257">
        <v>2019</v>
      </c>
      <c r="B16257" s="6" t="s">
        <v>70</v>
      </c>
      <c r="C16257" s="10">
        <v>5</v>
      </c>
      <c r="D16257" s="10" t="s">
        <v>960</v>
      </c>
      <c r="E16257" s="10">
        <v>8</v>
      </c>
      <c r="F16257" s="10">
        <f t="shared" si="188"/>
        <v>10.668000000000001</v>
      </c>
      <c r="G16257" s="10">
        <v>10</v>
      </c>
      <c r="H16257" s="10">
        <v>0</v>
      </c>
      <c r="I16257" s="10" t="s">
        <v>839</v>
      </c>
      <c r="J16257" s="10">
        <v>18</v>
      </c>
      <c r="K16257" s="10">
        <v>16</v>
      </c>
      <c r="L16257" s="10">
        <v>3</v>
      </c>
      <c r="M16257" s="10">
        <f t="shared" si="186"/>
        <v>864</v>
      </c>
      <c r="N16257" s="10">
        <v>0</v>
      </c>
      <c r="O16257" s="10">
        <v>0</v>
      </c>
      <c r="P16257" s="10">
        <v>0</v>
      </c>
      <c r="Q16257" s="10">
        <v>0</v>
      </c>
      <c r="R16257">
        <v>0</v>
      </c>
      <c r="S16257" s="10">
        <v>0</v>
      </c>
      <c r="T16257" s="10">
        <v>0</v>
      </c>
      <c r="U16257" s="10">
        <v>0</v>
      </c>
      <c r="V16257" s="10">
        <v>0</v>
      </c>
      <c r="W16257" s="10">
        <v>0</v>
      </c>
    </row>
    <row r="16258" spans="1:23" x14ac:dyDescent="0.25">
      <c r="A16258">
        <v>2019</v>
      </c>
      <c r="B16258" s="6" t="s">
        <v>70</v>
      </c>
      <c r="C16258" s="10">
        <v>6</v>
      </c>
      <c r="D16258" s="10" t="s">
        <v>960</v>
      </c>
      <c r="E16258" s="10">
        <v>8</v>
      </c>
      <c r="F16258" s="10">
        <f t="shared" si="188"/>
        <v>10.668000000000001</v>
      </c>
      <c r="G16258" s="10">
        <v>30</v>
      </c>
      <c r="H16258" s="10">
        <v>0</v>
      </c>
      <c r="I16258" s="10" t="s">
        <v>803</v>
      </c>
      <c r="J16258" s="10">
        <v>37</v>
      </c>
      <c r="K16258" s="10">
        <v>25</v>
      </c>
      <c r="L16258" s="10">
        <v>12</v>
      </c>
      <c r="M16258" s="10">
        <f t="shared" si="186"/>
        <v>11100</v>
      </c>
      <c r="N16258" s="10">
        <v>0</v>
      </c>
      <c r="O16258" s="10">
        <v>0</v>
      </c>
      <c r="P16258" s="10">
        <v>5</v>
      </c>
      <c r="Q16258" s="10">
        <v>0</v>
      </c>
      <c r="R16258">
        <v>0</v>
      </c>
      <c r="S16258" s="10">
        <v>0</v>
      </c>
      <c r="T16258" s="10">
        <v>0</v>
      </c>
      <c r="U16258" s="10">
        <v>0</v>
      </c>
      <c r="V16258" s="10" t="s">
        <v>1084</v>
      </c>
      <c r="W16258" s="10" t="s">
        <v>1085</v>
      </c>
    </row>
    <row r="16259" spans="1:23" x14ac:dyDescent="0.25">
      <c r="A16259">
        <v>2019</v>
      </c>
      <c r="B16259" s="6" t="s">
        <v>70</v>
      </c>
      <c r="C16259" s="10">
        <v>7</v>
      </c>
      <c r="D16259" s="10" t="s">
        <v>960</v>
      </c>
      <c r="E16259" s="10">
        <v>8</v>
      </c>
      <c r="F16259" s="10">
        <f t="shared" si="188"/>
        <v>10.668000000000001</v>
      </c>
      <c r="G16259" s="10">
        <v>6</v>
      </c>
      <c r="H16259" s="10">
        <v>0</v>
      </c>
      <c r="I16259" s="10" t="s">
        <v>803</v>
      </c>
      <c r="J16259" s="10">
        <v>13</v>
      </c>
      <c r="K16259" s="10">
        <v>13</v>
      </c>
      <c r="L16259" s="10">
        <v>6</v>
      </c>
      <c r="M16259" s="10">
        <f t="shared" si="186"/>
        <v>1014</v>
      </c>
      <c r="N16259" s="10">
        <v>0</v>
      </c>
      <c r="O16259" s="10">
        <v>0</v>
      </c>
      <c r="P16259" s="10">
        <v>1</v>
      </c>
      <c r="Q16259" s="10">
        <v>0</v>
      </c>
      <c r="R16259">
        <v>0</v>
      </c>
      <c r="S16259" s="10">
        <v>0</v>
      </c>
      <c r="T16259" s="10">
        <v>0</v>
      </c>
      <c r="U16259" s="10">
        <v>0</v>
      </c>
      <c r="V16259" s="10">
        <v>0</v>
      </c>
      <c r="W16259" s="10" t="s">
        <v>971</v>
      </c>
    </row>
    <row r="16260" spans="1:23" x14ac:dyDescent="0.25">
      <c r="A16260">
        <v>2019</v>
      </c>
      <c r="B16260" s="6" t="s">
        <v>70</v>
      </c>
      <c r="C16260" s="10">
        <v>8</v>
      </c>
      <c r="D16260" s="10" t="s">
        <v>960</v>
      </c>
      <c r="E16260" s="10">
        <v>8</v>
      </c>
      <c r="F16260" s="10">
        <f t="shared" si="188"/>
        <v>10.668000000000001</v>
      </c>
      <c r="G16260" s="10">
        <v>22</v>
      </c>
      <c r="H16260" s="10">
        <v>0</v>
      </c>
      <c r="I16260" s="10" t="s">
        <v>806</v>
      </c>
      <c r="J16260" s="10">
        <v>105</v>
      </c>
      <c r="K16260" s="10">
        <v>75</v>
      </c>
      <c r="L16260" s="10">
        <v>32</v>
      </c>
      <c r="M16260" s="10">
        <f t="shared" si="186"/>
        <v>252000</v>
      </c>
      <c r="N16260" s="10">
        <v>5</v>
      </c>
      <c r="O16260" s="10">
        <v>0</v>
      </c>
      <c r="P16260" s="10">
        <v>60</v>
      </c>
      <c r="Q16260" s="10">
        <v>0</v>
      </c>
      <c r="R16260">
        <v>0</v>
      </c>
      <c r="S16260" s="10">
        <v>0</v>
      </c>
      <c r="T16260" s="10">
        <v>0</v>
      </c>
      <c r="U16260" s="10">
        <v>0</v>
      </c>
      <c r="V16260" s="10">
        <v>0</v>
      </c>
      <c r="W16260" s="10" t="s">
        <v>1086</v>
      </c>
    </row>
    <row r="16261" spans="1:23" x14ac:dyDescent="0.25">
      <c r="A16261">
        <v>2019</v>
      </c>
      <c r="B16261" s="6" t="s">
        <v>70</v>
      </c>
      <c r="C16261" s="10">
        <v>9</v>
      </c>
      <c r="D16261" s="10" t="s">
        <v>960</v>
      </c>
      <c r="E16261" s="10">
        <v>8</v>
      </c>
      <c r="F16261" s="10">
        <f t="shared" si="188"/>
        <v>10.668000000000001</v>
      </c>
      <c r="G16261" s="10">
        <v>5</v>
      </c>
      <c r="H16261" s="10">
        <v>0</v>
      </c>
      <c r="I16261" s="10" t="s">
        <v>799</v>
      </c>
      <c r="J16261" s="10">
        <v>28</v>
      </c>
      <c r="K16261" s="10">
        <v>25</v>
      </c>
      <c r="L16261" s="10">
        <v>6</v>
      </c>
      <c r="M16261" s="10">
        <f t="shared" si="186"/>
        <v>4200</v>
      </c>
      <c r="N16261" s="10">
        <v>0</v>
      </c>
      <c r="O16261" s="10">
        <v>10</v>
      </c>
      <c r="P16261" s="10">
        <v>10</v>
      </c>
      <c r="Q16261" s="10" t="s">
        <v>156</v>
      </c>
      <c r="R16261">
        <v>0</v>
      </c>
      <c r="S16261" s="10">
        <v>0</v>
      </c>
      <c r="T16261" s="10">
        <v>0</v>
      </c>
      <c r="U16261" s="10">
        <v>0</v>
      </c>
      <c r="V16261" s="10">
        <v>0</v>
      </c>
      <c r="W16261" s="10" t="s">
        <v>968</v>
      </c>
    </row>
    <row r="16262" spans="1:23" x14ac:dyDescent="0.25">
      <c r="A16262">
        <v>2019</v>
      </c>
      <c r="B16262" s="6" t="s">
        <v>70</v>
      </c>
      <c r="C16262" s="10">
        <v>10</v>
      </c>
      <c r="D16262" s="10" t="s">
        <v>960</v>
      </c>
      <c r="E16262" s="10">
        <v>8</v>
      </c>
      <c r="F16262" s="10">
        <f t="shared" si="188"/>
        <v>10.668000000000001</v>
      </c>
      <c r="G16262" s="10">
        <v>4</v>
      </c>
      <c r="H16262" s="10">
        <v>0</v>
      </c>
      <c r="I16262" s="10" t="s">
        <v>799</v>
      </c>
      <c r="J16262" s="10">
        <v>11</v>
      </c>
      <c r="K16262" s="10">
        <v>10</v>
      </c>
      <c r="L16262" s="10">
        <v>10</v>
      </c>
      <c r="M16262" s="10">
        <f t="shared" si="186"/>
        <v>1100</v>
      </c>
      <c r="N16262" s="10">
        <v>0</v>
      </c>
      <c r="O16262" s="10">
        <v>0</v>
      </c>
      <c r="P16262" s="10">
        <v>50</v>
      </c>
      <c r="Q16262" s="10">
        <v>0</v>
      </c>
      <c r="R16262">
        <v>0</v>
      </c>
      <c r="S16262" s="10">
        <v>0</v>
      </c>
      <c r="T16262" s="10">
        <v>0</v>
      </c>
      <c r="U16262" s="10">
        <v>50</v>
      </c>
      <c r="V16262" s="10">
        <v>0</v>
      </c>
      <c r="W16262" s="10" t="s">
        <v>1087</v>
      </c>
    </row>
    <row r="16263" spans="1:23" x14ac:dyDescent="0.25">
      <c r="A16263">
        <v>2019</v>
      </c>
      <c r="B16263" s="6" t="s">
        <v>70</v>
      </c>
      <c r="C16263" s="10">
        <v>11</v>
      </c>
      <c r="D16263" s="10" t="s">
        <v>960</v>
      </c>
      <c r="E16263" s="10">
        <v>8</v>
      </c>
      <c r="F16263" s="10">
        <f t="shared" si="188"/>
        <v>10.668000000000001</v>
      </c>
      <c r="G16263" s="10">
        <v>2</v>
      </c>
      <c r="H16263" s="10">
        <v>12</v>
      </c>
      <c r="I16263" s="10" t="s">
        <v>803</v>
      </c>
      <c r="J16263" s="10">
        <v>12</v>
      </c>
      <c r="K16263" s="10">
        <v>11</v>
      </c>
      <c r="L16263" s="10">
        <v>5</v>
      </c>
      <c r="M16263" s="10">
        <f t="shared" si="186"/>
        <v>660</v>
      </c>
      <c r="N16263" s="10">
        <v>0</v>
      </c>
      <c r="O16263" s="10">
        <v>0</v>
      </c>
      <c r="P16263" s="10">
        <v>10</v>
      </c>
      <c r="Q16263" s="10">
        <v>0</v>
      </c>
      <c r="R16263">
        <v>0</v>
      </c>
      <c r="S16263" s="10">
        <v>0</v>
      </c>
      <c r="T16263" s="10">
        <v>0</v>
      </c>
      <c r="U16263" s="10">
        <v>0</v>
      </c>
      <c r="V16263" s="10">
        <v>0</v>
      </c>
      <c r="W16263" s="10" t="s">
        <v>968</v>
      </c>
    </row>
    <row r="16264" spans="1:23" x14ac:dyDescent="0.25">
      <c r="A16264">
        <v>2019</v>
      </c>
      <c r="B16264" s="6" t="s">
        <v>70</v>
      </c>
      <c r="C16264" s="10">
        <v>12</v>
      </c>
      <c r="D16264" s="10" t="s">
        <v>960</v>
      </c>
      <c r="E16264" s="10">
        <v>8</v>
      </c>
      <c r="F16264" s="10">
        <f t="shared" si="188"/>
        <v>10.668000000000001</v>
      </c>
      <c r="G16264" s="10">
        <v>13</v>
      </c>
      <c r="H16264" s="10">
        <v>0</v>
      </c>
      <c r="I16264" s="10" t="s">
        <v>803</v>
      </c>
      <c r="J16264" s="10">
        <v>14</v>
      </c>
      <c r="K16264" s="10">
        <v>12</v>
      </c>
      <c r="L16264" s="10">
        <v>10</v>
      </c>
      <c r="M16264" s="10">
        <f t="shared" si="186"/>
        <v>1680</v>
      </c>
      <c r="N16264" s="10">
        <v>0</v>
      </c>
      <c r="O16264" s="10">
        <v>0</v>
      </c>
      <c r="P16264" s="10">
        <v>5</v>
      </c>
      <c r="Q16264" s="10">
        <v>0</v>
      </c>
      <c r="R16264">
        <v>0</v>
      </c>
      <c r="S16264" s="10">
        <v>0</v>
      </c>
      <c r="T16264" s="10">
        <v>0</v>
      </c>
      <c r="U16264" s="10">
        <v>0</v>
      </c>
      <c r="V16264" s="10">
        <v>0</v>
      </c>
      <c r="W16264" s="10" t="s">
        <v>962</v>
      </c>
    </row>
    <row r="16265" spans="1:23" x14ac:dyDescent="0.25">
      <c r="A16265">
        <v>2019</v>
      </c>
      <c r="B16265" s="6" t="s">
        <v>70</v>
      </c>
      <c r="C16265" s="10">
        <v>13</v>
      </c>
      <c r="D16265" s="10" t="s">
        <v>960</v>
      </c>
      <c r="E16265" s="10">
        <v>8</v>
      </c>
      <c r="F16265" s="10">
        <f t="shared" si="188"/>
        <v>10.668000000000001</v>
      </c>
      <c r="G16265" s="10">
        <v>15</v>
      </c>
      <c r="H16265" s="10">
        <v>0</v>
      </c>
      <c r="I16265" s="10" t="s">
        <v>799</v>
      </c>
      <c r="J16265" s="10">
        <v>105</v>
      </c>
      <c r="K16265" s="10">
        <v>90</v>
      </c>
      <c r="L16265" s="10">
        <v>41</v>
      </c>
      <c r="M16265" s="10">
        <f t="shared" si="186"/>
        <v>387450</v>
      </c>
      <c r="N16265" s="10">
        <v>0</v>
      </c>
      <c r="O16265" s="10">
        <v>5</v>
      </c>
      <c r="P16265" s="10">
        <v>40</v>
      </c>
      <c r="Q16265" s="10" t="s">
        <v>156</v>
      </c>
      <c r="R16265">
        <v>0</v>
      </c>
      <c r="S16265" s="10">
        <v>0</v>
      </c>
      <c r="T16265" s="10">
        <v>0</v>
      </c>
      <c r="U16265" s="10">
        <v>0</v>
      </c>
      <c r="V16265" s="10" t="s">
        <v>1088</v>
      </c>
      <c r="W16265" s="10" t="s">
        <v>1089</v>
      </c>
    </row>
    <row r="16266" spans="1:23" x14ac:dyDescent="0.25">
      <c r="A16266">
        <v>2019</v>
      </c>
      <c r="B16266" s="6" t="s">
        <v>70</v>
      </c>
      <c r="C16266" s="10">
        <v>14</v>
      </c>
      <c r="D16266" s="10" t="s">
        <v>960</v>
      </c>
      <c r="E16266" s="10">
        <v>8</v>
      </c>
      <c r="F16266" s="10">
        <f t="shared" si="188"/>
        <v>10.668000000000001</v>
      </c>
      <c r="G16266" s="10">
        <v>4</v>
      </c>
      <c r="H16266" s="10">
        <v>0</v>
      </c>
      <c r="I16266" s="10" t="s">
        <v>816</v>
      </c>
      <c r="J16266" s="10">
        <v>13</v>
      </c>
      <c r="K16266" s="10">
        <v>10</v>
      </c>
      <c r="L16266" s="10">
        <v>4</v>
      </c>
      <c r="M16266" s="10">
        <f t="shared" si="186"/>
        <v>520</v>
      </c>
      <c r="N16266" s="10">
        <v>0</v>
      </c>
      <c r="O16266" s="10">
        <v>0</v>
      </c>
      <c r="P16266" s="10">
        <v>10</v>
      </c>
      <c r="Q16266" s="10">
        <v>0</v>
      </c>
      <c r="R16266">
        <v>0</v>
      </c>
      <c r="S16266" s="10">
        <v>0</v>
      </c>
      <c r="T16266" s="10">
        <v>0</v>
      </c>
      <c r="U16266" s="10">
        <v>0</v>
      </c>
      <c r="V16266" s="10" t="s">
        <v>992</v>
      </c>
      <c r="W16266" s="10" t="s">
        <v>1090</v>
      </c>
    </row>
    <row r="16267" spans="1:23" x14ac:dyDescent="0.25">
      <c r="A16267">
        <v>2019</v>
      </c>
      <c r="B16267" s="6" t="s">
        <v>73</v>
      </c>
      <c r="C16267" s="10">
        <v>1</v>
      </c>
      <c r="D16267" s="10" t="s">
        <v>955</v>
      </c>
      <c r="E16267" s="10">
        <v>1</v>
      </c>
      <c r="F16267" s="10">
        <v>9.65</v>
      </c>
      <c r="G16267" s="10">
        <v>7</v>
      </c>
      <c r="H16267" s="10"/>
      <c r="I16267" s="10" t="s">
        <v>831</v>
      </c>
      <c r="J16267" s="10">
        <v>36</v>
      </c>
      <c r="K16267" s="10">
        <v>22</v>
      </c>
      <c r="L16267" s="10">
        <v>3</v>
      </c>
      <c r="M16267" s="10">
        <f t="shared" si="186"/>
        <v>2376</v>
      </c>
      <c r="N16267" s="10">
        <v>20</v>
      </c>
      <c r="O16267" s="10">
        <v>0</v>
      </c>
      <c r="P16267" s="10">
        <v>25</v>
      </c>
      <c r="Q16267" s="10">
        <v>0</v>
      </c>
      <c r="R16267">
        <v>0</v>
      </c>
      <c r="S16267" s="10">
        <v>0</v>
      </c>
      <c r="T16267" s="10">
        <v>0</v>
      </c>
      <c r="U16267" s="10">
        <v>0</v>
      </c>
      <c r="V16267" s="10">
        <v>0</v>
      </c>
      <c r="W16267" s="10">
        <v>0</v>
      </c>
    </row>
    <row r="16268" spans="1:23" x14ac:dyDescent="0.25">
      <c r="A16268">
        <v>2019</v>
      </c>
      <c r="B16268" s="6" t="s">
        <v>73</v>
      </c>
      <c r="C16268" s="10">
        <v>2</v>
      </c>
      <c r="D16268" s="10" t="s">
        <v>955</v>
      </c>
      <c r="E16268" s="10">
        <v>1</v>
      </c>
      <c r="F16268" s="10">
        <v>9.65</v>
      </c>
      <c r="G16268" s="10">
        <v>10</v>
      </c>
      <c r="H16268" s="10"/>
      <c r="I16268" s="10" t="s">
        <v>802</v>
      </c>
      <c r="J16268" s="10">
        <v>27</v>
      </c>
      <c r="K16268" s="10">
        <v>22</v>
      </c>
      <c r="L16268" s="10">
        <v>18</v>
      </c>
      <c r="M16268" s="10">
        <f t="shared" si="186"/>
        <v>10692</v>
      </c>
      <c r="N16268" s="10">
        <v>10</v>
      </c>
      <c r="O16268" s="10">
        <v>0</v>
      </c>
      <c r="P16268" s="10">
        <v>30</v>
      </c>
      <c r="Q16268" s="10">
        <v>0</v>
      </c>
      <c r="R16268">
        <v>0</v>
      </c>
      <c r="S16268" s="10">
        <v>0</v>
      </c>
      <c r="T16268" s="10">
        <v>0</v>
      </c>
      <c r="U16268" s="10">
        <v>0</v>
      </c>
      <c r="V16268" s="10">
        <v>0</v>
      </c>
      <c r="W16268" s="10">
        <v>0</v>
      </c>
    </row>
    <row r="16269" spans="1:23" x14ac:dyDescent="0.25">
      <c r="A16269">
        <v>2019</v>
      </c>
      <c r="B16269" s="6" t="s">
        <v>73</v>
      </c>
      <c r="C16269" s="10">
        <v>3</v>
      </c>
      <c r="D16269" s="10" t="s">
        <v>955</v>
      </c>
      <c r="E16269" s="10">
        <v>1</v>
      </c>
      <c r="F16269" s="10">
        <v>9.65</v>
      </c>
      <c r="G16269" s="10">
        <v>12</v>
      </c>
      <c r="H16269" s="10"/>
      <c r="I16269" s="10" t="s">
        <v>799</v>
      </c>
      <c r="J16269" s="10">
        <v>34</v>
      </c>
      <c r="K16269" s="10">
        <v>25</v>
      </c>
      <c r="L16269" s="10">
        <v>11</v>
      </c>
      <c r="M16269" s="10">
        <f t="shared" si="186"/>
        <v>9350</v>
      </c>
      <c r="N16269" s="10">
        <v>0</v>
      </c>
      <c r="O16269" s="10">
        <v>0</v>
      </c>
      <c r="P16269" s="10">
        <v>15</v>
      </c>
      <c r="Q16269" s="10">
        <v>0</v>
      </c>
      <c r="R16269">
        <v>0</v>
      </c>
      <c r="S16269" s="10">
        <v>0</v>
      </c>
      <c r="T16269" s="10">
        <v>0</v>
      </c>
      <c r="U16269" s="10">
        <v>0</v>
      </c>
      <c r="V16269" s="10">
        <v>0</v>
      </c>
      <c r="W16269" s="10">
        <v>0</v>
      </c>
    </row>
    <row r="16270" spans="1:23" x14ac:dyDescent="0.25">
      <c r="A16270">
        <v>2019</v>
      </c>
      <c r="B16270" s="6" t="s">
        <v>73</v>
      </c>
      <c r="C16270" s="10">
        <v>4</v>
      </c>
      <c r="D16270" s="10" t="s">
        <v>955</v>
      </c>
      <c r="E16270" s="10">
        <v>1</v>
      </c>
      <c r="F16270" s="10">
        <v>9.65</v>
      </c>
      <c r="G16270" s="10">
        <v>40</v>
      </c>
      <c r="H16270" s="10"/>
      <c r="I16270" s="10" t="s">
        <v>826</v>
      </c>
      <c r="J16270" s="10">
        <v>42</v>
      </c>
      <c r="K16270" s="10">
        <v>31</v>
      </c>
      <c r="L16270" s="10">
        <v>4</v>
      </c>
      <c r="M16270" s="10">
        <f t="shared" si="186"/>
        <v>5208</v>
      </c>
      <c r="N16270" s="10">
        <v>20</v>
      </c>
      <c r="O16270" s="10">
        <v>0</v>
      </c>
      <c r="P16270" s="10">
        <v>30</v>
      </c>
      <c r="Q16270" s="10">
        <v>0</v>
      </c>
      <c r="R16270">
        <v>0</v>
      </c>
      <c r="S16270" s="10">
        <v>0</v>
      </c>
      <c r="T16270" s="10">
        <v>0</v>
      </c>
      <c r="U16270" s="10">
        <v>0</v>
      </c>
      <c r="V16270" s="10">
        <v>0</v>
      </c>
      <c r="W16270" s="10">
        <v>0</v>
      </c>
    </row>
    <row r="16271" spans="1:23" x14ac:dyDescent="0.25">
      <c r="A16271">
        <v>2019</v>
      </c>
      <c r="B16271" s="6" t="s">
        <v>73</v>
      </c>
      <c r="C16271" s="10">
        <v>5</v>
      </c>
      <c r="D16271" s="10" t="s">
        <v>955</v>
      </c>
      <c r="E16271" s="10">
        <v>1</v>
      </c>
      <c r="F16271" s="10">
        <v>9.65</v>
      </c>
      <c r="G16271" s="10">
        <v>22</v>
      </c>
      <c r="H16271" s="10"/>
      <c r="I16271" s="10" t="s">
        <v>856</v>
      </c>
      <c r="J16271" s="10">
        <v>41</v>
      </c>
      <c r="K16271" s="10">
        <v>34</v>
      </c>
      <c r="L16271" s="10">
        <v>37</v>
      </c>
      <c r="M16271" s="10">
        <f t="shared" si="186"/>
        <v>51578</v>
      </c>
      <c r="N16271" s="10">
        <v>10</v>
      </c>
      <c r="O16271" s="10">
        <v>0</v>
      </c>
      <c r="P16271" s="10">
        <v>0</v>
      </c>
      <c r="Q16271" s="10">
        <v>0</v>
      </c>
      <c r="R16271">
        <v>0</v>
      </c>
      <c r="S16271" s="10">
        <v>0</v>
      </c>
      <c r="T16271" s="10">
        <v>2</v>
      </c>
      <c r="U16271" s="10">
        <v>0</v>
      </c>
      <c r="V16271" s="10">
        <v>0</v>
      </c>
      <c r="W16271" s="10">
        <v>0</v>
      </c>
    </row>
    <row r="16272" spans="1:23" x14ac:dyDescent="0.25">
      <c r="A16272">
        <v>2019</v>
      </c>
      <c r="B16272" s="6" t="s">
        <v>73</v>
      </c>
      <c r="C16272" s="10">
        <v>6</v>
      </c>
      <c r="D16272" s="10" t="s">
        <v>955</v>
      </c>
      <c r="E16272" s="10">
        <v>1</v>
      </c>
      <c r="F16272" s="10">
        <v>9.65</v>
      </c>
      <c r="G16272" s="10">
        <v>5</v>
      </c>
      <c r="H16272" s="10"/>
      <c r="I16272" s="10" t="s">
        <v>799</v>
      </c>
      <c r="J16272" s="10">
        <v>21</v>
      </c>
      <c r="K16272" s="10">
        <v>18</v>
      </c>
      <c r="L16272" s="10">
        <v>25</v>
      </c>
      <c r="M16272" s="10">
        <f t="shared" si="186"/>
        <v>9450</v>
      </c>
      <c r="N16272" s="10">
        <v>10</v>
      </c>
      <c r="O16272" s="10">
        <v>5</v>
      </c>
      <c r="P16272" s="10">
        <v>5</v>
      </c>
      <c r="Q16272" s="10" t="s">
        <v>156</v>
      </c>
      <c r="R16272">
        <v>0</v>
      </c>
      <c r="S16272" s="10">
        <v>0</v>
      </c>
      <c r="T16272" s="10">
        <v>15</v>
      </c>
      <c r="U16272" s="10">
        <v>0</v>
      </c>
      <c r="V16272" s="10">
        <v>0</v>
      </c>
      <c r="W16272" s="10">
        <v>0</v>
      </c>
    </row>
    <row r="16273" spans="1:23" x14ac:dyDescent="0.25">
      <c r="A16273">
        <v>2019</v>
      </c>
      <c r="B16273" s="6" t="s">
        <v>73</v>
      </c>
      <c r="C16273" s="10">
        <v>7</v>
      </c>
      <c r="D16273" s="10" t="s">
        <v>955</v>
      </c>
      <c r="E16273" s="10">
        <v>1</v>
      </c>
      <c r="F16273" s="10">
        <v>9.65</v>
      </c>
      <c r="G16273" s="10">
        <v>4</v>
      </c>
      <c r="H16273" s="10"/>
      <c r="I16273" s="10" t="s">
        <v>815</v>
      </c>
      <c r="J16273" s="10">
        <v>18</v>
      </c>
      <c r="K16273" s="10">
        <v>12</v>
      </c>
      <c r="L16273" s="10">
        <v>15</v>
      </c>
      <c r="M16273" s="10">
        <f t="shared" si="186"/>
        <v>3240</v>
      </c>
      <c r="N16273" s="10">
        <v>0</v>
      </c>
      <c r="O16273" s="10">
        <v>0</v>
      </c>
      <c r="P16273" s="10">
        <v>0</v>
      </c>
      <c r="Q16273" s="10">
        <v>0</v>
      </c>
      <c r="R16273">
        <v>0</v>
      </c>
      <c r="S16273" s="10">
        <v>20</v>
      </c>
      <c r="T16273" s="10">
        <v>0</v>
      </c>
      <c r="U16273" s="10">
        <v>0</v>
      </c>
      <c r="V16273" s="10">
        <v>0</v>
      </c>
      <c r="W16273" s="10">
        <v>0</v>
      </c>
    </row>
    <row r="16274" spans="1:23" x14ac:dyDescent="0.25">
      <c r="A16274">
        <v>2019</v>
      </c>
      <c r="B16274" s="6" t="s">
        <v>73</v>
      </c>
      <c r="C16274" s="10">
        <v>1</v>
      </c>
      <c r="D16274" s="10" t="s">
        <v>955</v>
      </c>
      <c r="E16274" s="10">
        <v>2</v>
      </c>
      <c r="F16274" s="10">
        <v>8.85</v>
      </c>
      <c r="G16274" s="10">
        <v>22</v>
      </c>
      <c r="H16274" s="10"/>
      <c r="I16274" s="10" t="s">
        <v>799</v>
      </c>
      <c r="J16274" s="10">
        <v>30</v>
      </c>
      <c r="K16274" s="10">
        <v>26</v>
      </c>
      <c r="L16274" s="10">
        <v>22</v>
      </c>
      <c r="M16274" s="10">
        <f t="shared" si="186"/>
        <v>17160</v>
      </c>
      <c r="N16274" s="10">
        <v>0</v>
      </c>
      <c r="O16274" s="10">
        <v>0</v>
      </c>
      <c r="P16274" s="10">
        <v>10</v>
      </c>
      <c r="Q16274" s="10">
        <v>0</v>
      </c>
      <c r="R16274">
        <v>0</v>
      </c>
      <c r="S16274" s="10">
        <v>0</v>
      </c>
      <c r="T16274" s="10">
        <v>5</v>
      </c>
      <c r="U16274" s="10">
        <v>0</v>
      </c>
      <c r="V16274" s="10">
        <v>0</v>
      </c>
      <c r="W16274" s="10">
        <v>0</v>
      </c>
    </row>
    <row r="16275" spans="1:23" x14ac:dyDescent="0.25">
      <c r="A16275">
        <v>2019</v>
      </c>
      <c r="B16275" s="6" t="s">
        <v>73</v>
      </c>
      <c r="C16275" s="10">
        <v>2</v>
      </c>
      <c r="D16275" s="10" t="s">
        <v>955</v>
      </c>
      <c r="E16275" s="10">
        <v>2</v>
      </c>
      <c r="F16275" s="10">
        <v>8.85</v>
      </c>
      <c r="G16275" s="10">
        <v>18</v>
      </c>
      <c r="H16275" s="10"/>
      <c r="I16275" s="10" t="s">
        <v>856</v>
      </c>
      <c r="J16275" s="10">
        <v>26</v>
      </c>
      <c r="K16275" s="10">
        <v>25</v>
      </c>
      <c r="L16275" s="10">
        <v>32</v>
      </c>
      <c r="M16275" s="10">
        <f t="shared" si="186"/>
        <v>20800</v>
      </c>
      <c r="N16275" s="10">
        <v>0</v>
      </c>
      <c r="O16275" s="10">
        <v>0</v>
      </c>
      <c r="P16275" s="10">
        <v>0</v>
      </c>
      <c r="Q16275" s="10">
        <v>0</v>
      </c>
      <c r="R16275">
        <v>0</v>
      </c>
      <c r="S16275" s="10">
        <v>10</v>
      </c>
      <c r="T16275" s="10">
        <v>0</v>
      </c>
      <c r="U16275" s="10">
        <v>0</v>
      </c>
      <c r="V16275" s="10">
        <v>0</v>
      </c>
      <c r="W16275" s="10">
        <v>0</v>
      </c>
    </row>
    <row r="16276" spans="1:23" x14ac:dyDescent="0.25">
      <c r="A16276">
        <v>2019</v>
      </c>
      <c r="B16276" s="6" t="s">
        <v>73</v>
      </c>
      <c r="C16276" s="10">
        <v>3</v>
      </c>
      <c r="D16276" s="10" t="s">
        <v>955</v>
      </c>
      <c r="E16276" s="10">
        <v>2</v>
      </c>
      <c r="F16276" s="10">
        <v>8.85</v>
      </c>
      <c r="G16276" s="10">
        <v>30</v>
      </c>
      <c r="H16276" s="10"/>
      <c r="I16276" s="10" t="s">
        <v>807</v>
      </c>
      <c r="J16276" s="10">
        <v>32</v>
      </c>
      <c r="K16276" s="10">
        <v>18</v>
      </c>
      <c r="L16276" s="10">
        <v>24</v>
      </c>
      <c r="M16276" s="10">
        <f t="shared" ref="M16276:M16339" si="189">J16276*K16276*L16276</f>
        <v>13824</v>
      </c>
      <c r="N16276" s="10">
        <v>0</v>
      </c>
      <c r="O16276" s="10">
        <v>0</v>
      </c>
      <c r="P16276" s="10">
        <v>5</v>
      </c>
      <c r="Q16276" s="10">
        <v>0</v>
      </c>
      <c r="R16276">
        <v>0</v>
      </c>
      <c r="S16276" s="10">
        <v>0</v>
      </c>
      <c r="T16276" s="10">
        <v>2</v>
      </c>
      <c r="U16276" s="10">
        <v>0</v>
      </c>
      <c r="V16276" s="10">
        <v>0</v>
      </c>
      <c r="W16276" s="10">
        <v>0</v>
      </c>
    </row>
    <row r="16277" spans="1:23" x14ac:dyDescent="0.25">
      <c r="A16277">
        <v>2019</v>
      </c>
      <c r="B16277" s="6" t="s">
        <v>73</v>
      </c>
      <c r="C16277" s="10">
        <v>4</v>
      </c>
      <c r="D16277" s="10" t="s">
        <v>955</v>
      </c>
      <c r="E16277" s="10">
        <v>2</v>
      </c>
      <c r="F16277" s="10">
        <v>8.85</v>
      </c>
      <c r="G16277" s="10">
        <v>16</v>
      </c>
      <c r="H16277" s="10"/>
      <c r="I16277" s="10" t="s">
        <v>799</v>
      </c>
      <c r="J16277" s="10">
        <v>18</v>
      </c>
      <c r="K16277" s="10">
        <v>16</v>
      </c>
      <c r="L16277" s="10">
        <v>6</v>
      </c>
      <c r="M16277" s="10">
        <f t="shared" si="189"/>
        <v>1728</v>
      </c>
      <c r="N16277" s="10">
        <v>0</v>
      </c>
      <c r="O16277" s="10">
        <v>0</v>
      </c>
      <c r="P16277" s="10">
        <v>2</v>
      </c>
      <c r="Q16277" s="10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</row>
    <row r="16278" spans="1:23" x14ac:dyDescent="0.25">
      <c r="A16278">
        <v>2019</v>
      </c>
      <c r="B16278" s="6" t="s">
        <v>73</v>
      </c>
      <c r="C16278" s="10">
        <v>5</v>
      </c>
      <c r="D16278" s="10" t="s">
        <v>955</v>
      </c>
      <c r="E16278" s="10">
        <v>2</v>
      </c>
      <c r="F16278" s="10">
        <v>8.85</v>
      </c>
      <c r="G16278" s="10">
        <v>11</v>
      </c>
      <c r="H16278" s="10"/>
      <c r="I16278" s="10" t="s">
        <v>856</v>
      </c>
      <c r="J16278" s="10">
        <v>12</v>
      </c>
      <c r="K16278" s="10">
        <v>14</v>
      </c>
      <c r="L16278" s="10">
        <v>7</v>
      </c>
      <c r="M16278" s="10">
        <f t="shared" si="189"/>
        <v>1176</v>
      </c>
      <c r="N16278" s="10">
        <v>0</v>
      </c>
      <c r="O16278" s="10">
        <v>0</v>
      </c>
      <c r="P16278" s="10">
        <v>0</v>
      </c>
      <c r="Q16278" s="10">
        <v>0</v>
      </c>
      <c r="R16278">
        <v>0</v>
      </c>
      <c r="S16278" s="10">
        <v>25</v>
      </c>
      <c r="T16278" s="10">
        <v>0</v>
      </c>
      <c r="U16278" s="10">
        <v>0</v>
      </c>
      <c r="V16278" s="10">
        <v>0</v>
      </c>
      <c r="W16278" s="10">
        <v>0</v>
      </c>
    </row>
    <row r="16279" spans="1:23" x14ac:dyDescent="0.25">
      <c r="A16279">
        <v>2019</v>
      </c>
      <c r="B16279" s="6" t="s">
        <v>73</v>
      </c>
      <c r="C16279" s="10">
        <v>6</v>
      </c>
      <c r="D16279" s="10" t="s">
        <v>955</v>
      </c>
      <c r="E16279" s="10">
        <v>2</v>
      </c>
      <c r="F16279" s="10">
        <v>8.85</v>
      </c>
      <c r="G16279" s="10">
        <v>10</v>
      </c>
      <c r="H16279" s="10"/>
      <c r="I16279" s="10" t="s">
        <v>799</v>
      </c>
      <c r="J16279" s="10">
        <v>21</v>
      </c>
      <c r="K16279" s="10">
        <v>12</v>
      </c>
      <c r="L16279" s="10">
        <v>9</v>
      </c>
      <c r="M16279" s="10">
        <f t="shared" si="189"/>
        <v>2268</v>
      </c>
      <c r="N16279" s="10">
        <v>0</v>
      </c>
      <c r="O16279" s="10">
        <v>0</v>
      </c>
      <c r="P16279" s="10">
        <v>0</v>
      </c>
      <c r="Q16279" s="10">
        <v>0</v>
      </c>
      <c r="R16279">
        <v>0</v>
      </c>
      <c r="S16279" s="10">
        <v>0</v>
      </c>
      <c r="T16279" s="10">
        <v>5</v>
      </c>
      <c r="U16279" s="10">
        <v>0</v>
      </c>
      <c r="V16279" s="10">
        <v>0</v>
      </c>
      <c r="W16279" s="10">
        <v>0</v>
      </c>
    </row>
    <row r="16280" spans="1:23" x14ac:dyDescent="0.25">
      <c r="A16280">
        <v>2019</v>
      </c>
      <c r="B16280" s="6" t="s">
        <v>73</v>
      </c>
      <c r="C16280" s="10">
        <v>7</v>
      </c>
      <c r="D16280" s="10" t="s">
        <v>955</v>
      </c>
      <c r="E16280" s="10">
        <v>2</v>
      </c>
      <c r="F16280" s="10">
        <v>8.85</v>
      </c>
      <c r="G16280" s="10">
        <v>15</v>
      </c>
      <c r="H16280" s="10"/>
      <c r="I16280" s="10" t="s">
        <v>807</v>
      </c>
      <c r="J16280" s="10">
        <v>22</v>
      </c>
      <c r="K16280" s="10">
        <v>14</v>
      </c>
      <c r="L16280" s="10">
        <v>17</v>
      </c>
      <c r="M16280" s="10">
        <f t="shared" si="189"/>
        <v>5236</v>
      </c>
      <c r="N16280" s="10">
        <v>0</v>
      </c>
      <c r="O16280" s="10">
        <v>0</v>
      </c>
      <c r="P16280" s="10">
        <v>0</v>
      </c>
      <c r="Q16280" s="1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</row>
    <row r="16281" spans="1:23" x14ac:dyDescent="0.25">
      <c r="A16281">
        <v>2019</v>
      </c>
      <c r="B16281" s="6" t="s">
        <v>73</v>
      </c>
      <c r="C16281" s="10">
        <v>8</v>
      </c>
      <c r="D16281" s="10" t="s">
        <v>955</v>
      </c>
      <c r="E16281" s="10">
        <v>2</v>
      </c>
      <c r="F16281" s="10">
        <v>8.85</v>
      </c>
      <c r="G16281" s="10">
        <v>35</v>
      </c>
      <c r="H16281" s="10"/>
      <c r="I16281" s="10" t="s">
        <v>799</v>
      </c>
      <c r="J16281" s="10">
        <v>47</v>
      </c>
      <c r="K16281" s="10">
        <v>39</v>
      </c>
      <c r="L16281" s="10">
        <v>28</v>
      </c>
      <c r="M16281" s="10">
        <f t="shared" si="189"/>
        <v>51324</v>
      </c>
      <c r="N16281" s="10">
        <v>5</v>
      </c>
      <c r="O16281" s="10">
        <v>10</v>
      </c>
      <c r="P16281" s="10">
        <v>0</v>
      </c>
      <c r="Q16281" s="10" t="s">
        <v>156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</row>
    <row r="16282" spans="1:23" x14ac:dyDescent="0.25">
      <c r="A16282">
        <v>2019</v>
      </c>
      <c r="B16282" s="6" t="s">
        <v>73</v>
      </c>
      <c r="C16282" s="10">
        <v>9</v>
      </c>
      <c r="D16282" s="10" t="s">
        <v>955</v>
      </c>
      <c r="E16282" s="10">
        <v>2</v>
      </c>
      <c r="F16282" s="10">
        <v>8.85</v>
      </c>
      <c r="G16282" s="10">
        <v>25</v>
      </c>
      <c r="H16282" s="10"/>
      <c r="I16282" s="10" t="s">
        <v>856</v>
      </c>
      <c r="J16282" s="10">
        <v>38</v>
      </c>
      <c r="K16282" s="10">
        <v>33</v>
      </c>
      <c r="L16282" s="10">
        <v>10</v>
      </c>
      <c r="M16282" s="10">
        <f t="shared" si="189"/>
        <v>12540</v>
      </c>
      <c r="N16282" s="10">
        <v>10</v>
      </c>
      <c r="O16282" s="10">
        <v>0</v>
      </c>
      <c r="P16282" s="10">
        <v>0</v>
      </c>
      <c r="Q16282" s="10">
        <v>0</v>
      </c>
      <c r="R16282">
        <v>0</v>
      </c>
      <c r="S16282" s="10">
        <v>70</v>
      </c>
      <c r="T16282">
        <v>0</v>
      </c>
      <c r="U16282">
        <v>0</v>
      </c>
      <c r="V16282">
        <v>0</v>
      </c>
      <c r="W16282">
        <v>0</v>
      </c>
    </row>
    <row r="16283" spans="1:23" x14ac:dyDescent="0.25">
      <c r="A16283">
        <v>2019</v>
      </c>
      <c r="B16283" s="6" t="s">
        <v>73</v>
      </c>
      <c r="C16283" s="10">
        <v>10</v>
      </c>
      <c r="D16283" s="10" t="s">
        <v>955</v>
      </c>
      <c r="E16283" s="10">
        <v>2</v>
      </c>
      <c r="F16283" s="10">
        <v>8.85</v>
      </c>
      <c r="G16283" s="10">
        <v>65</v>
      </c>
      <c r="H16283" s="10"/>
      <c r="I16283" s="10" t="s">
        <v>846</v>
      </c>
      <c r="J16283" s="10">
        <v>55</v>
      </c>
      <c r="K16283" s="10">
        <v>72</v>
      </c>
      <c r="L16283" s="10">
        <v>98</v>
      </c>
      <c r="M16283" s="10">
        <f t="shared" si="189"/>
        <v>388080</v>
      </c>
      <c r="N16283" s="10">
        <v>10</v>
      </c>
      <c r="O16283" s="10">
        <v>0</v>
      </c>
      <c r="P16283" s="10">
        <v>5</v>
      </c>
      <c r="Q16283" s="10">
        <v>0</v>
      </c>
      <c r="R16283">
        <v>0</v>
      </c>
      <c r="S16283" s="10">
        <v>90</v>
      </c>
      <c r="T16283">
        <v>0</v>
      </c>
      <c r="U16283">
        <v>0</v>
      </c>
      <c r="V16283">
        <v>0</v>
      </c>
      <c r="W16283">
        <v>0</v>
      </c>
    </row>
    <row r="16284" spans="1:23" x14ac:dyDescent="0.25">
      <c r="A16284">
        <v>2019</v>
      </c>
      <c r="B16284" s="6" t="s">
        <v>73</v>
      </c>
      <c r="C16284" s="10">
        <v>11</v>
      </c>
      <c r="D16284" s="10" t="s">
        <v>955</v>
      </c>
      <c r="E16284" s="10">
        <v>2</v>
      </c>
      <c r="F16284" s="10">
        <v>8.85</v>
      </c>
      <c r="G16284" s="10">
        <v>7</v>
      </c>
      <c r="H16284" s="10"/>
      <c r="I16284" s="10" t="s">
        <v>856</v>
      </c>
      <c r="J16284" s="10">
        <v>12</v>
      </c>
      <c r="K16284" s="10">
        <v>11</v>
      </c>
      <c r="L16284" s="10">
        <v>4</v>
      </c>
      <c r="M16284" s="10">
        <f t="shared" si="189"/>
        <v>528</v>
      </c>
      <c r="N16284" s="10">
        <v>0</v>
      </c>
      <c r="O16284" s="10">
        <v>0</v>
      </c>
      <c r="P16284" s="10">
        <v>0</v>
      </c>
      <c r="Q16284" s="10">
        <v>0</v>
      </c>
      <c r="R16284">
        <v>0</v>
      </c>
      <c r="S16284" s="10">
        <v>25</v>
      </c>
      <c r="T16284">
        <v>0</v>
      </c>
      <c r="U16284">
        <v>0</v>
      </c>
      <c r="V16284">
        <v>0</v>
      </c>
      <c r="W16284">
        <v>0</v>
      </c>
    </row>
    <row r="16285" spans="1:23" x14ac:dyDescent="0.25">
      <c r="A16285">
        <v>2019</v>
      </c>
      <c r="B16285" s="6" t="s">
        <v>73</v>
      </c>
      <c r="C16285" s="37">
        <v>1</v>
      </c>
      <c r="D16285" s="37" t="s">
        <v>915</v>
      </c>
      <c r="E16285" s="37">
        <v>3</v>
      </c>
      <c r="F16285" s="38">
        <v>9.75</v>
      </c>
      <c r="G16285" s="37"/>
      <c r="H16285" s="37"/>
      <c r="I16285" s="37" t="s">
        <v>806</v>
      </c>
      <c r="J16285" s="37">
        <v>20</v>
      </c>
      <c r="K16285" s="37">
        <v>15</v>
      </c>
      <c r="L16285" s="37">
        <v>15</v>
      </c>
      <c r="M16285" s="10">
        <f t="shared" si="189"/>
        <v>4500</v>
      </c>
      <c r="N16285" s="10">
        <v>0</v>
      </c>
      <c r="O16285" s="10">
        <v>0</v>
      </c>
      <c r="P16285" s="37">
        <v>0</v>
      </c>
      <c r="Q16285" s="10">
        <v>0</v>
      </c>
      <c r="R16285">
        <v>0</v>
      </c>
      <c r="S16285">
        <v>0</v>
      </c>
      <c r="T16285">
        <v>0</v>
      </c>
      <c r="U16285" s="37">
        <v>0</v>
      </c>
      <c r="V16285" s="37">
        <v>0</v>
      </c>
      <c r="W16285" s="37">
        <v>0</v>
      </c>
    </row>
    <row r="16286" spans="1:23" x14ac:dyDescent="0.25">
      <c r="A16286">
        <v>2019</v>
      </c>
      <c r="B16286" s="6" t="s">
        <v>73</v>
      </c>
      <c r="C16286" s="37">
        <v>2</v>
      </c>
      <c r="D16286" s="37" t="s">
        <v>915</v>
      </c>
      <c r="E16286" s="37">
        <v>3</v>
      </c>
      <c r="F16286" s="38">
        <v>9.75</v>
      </c>
      <c r="G16286" s="37"/>
      <c r="H16286" s="37"/>
      <c r="I16286" s="37" t="s">
        <v>799</v>
      </c>
      <c r="J16286" s="37">
        <v>40</v>
      </c>
      <c r="K16286" s="37">
        <v>40</v>
      </c>
      <c r="L16286" s="37">
        <v>35</v>
      </c>
      <c r="M16286" s="10">
        <f t="shared" si="189"/>
        <v>56000</v>
      </c>
      <c r="N16286" s="10">
        <v>0</v>
      </c>
      <c r="O16286" s="10">
        <v>0</v>
      </c>
      <c r="P16286" s="37">
        <v>0</v>
      </c>
      <c r="Q16286" s="10">
        <v>0</v>
      </c>
      <c r="R16286">
        <v>0</v>
      </c>
      <c r="S16286">
        <v>0</v>
      </c>
      <c r="T16286">
        <v>0</v>
      </c>
      <c r="U16286" s="37">
        <v>0</v>
      </c>
      <c r="V16286" s="37">
        <v>0</v>
      </c>
      <c r="W16286" s="37">
        <v>0</v>
      </c>
    </row>
    <row r="16287" spans="1:23" x14ac:dyDescent="0.25">
      <c r="A16287">
        <v>2019</v>
      </c>
      <c r="B16287" s="6" t="s">
        <v>73</v>
      </c>
      <c r="C16287" s="37">
        <v>3</v>
      </c>
      <c r="D16287" s="37" t="s">
        <v>915</v>
      </c>
      <c r="E16287" s="37">
        <v>3</v>
      </c>
      <c r="F16287" s="38">
        <v>9.75</v>
      </c>
      <c r="G16287" s="37"/>
      <c r="H16287" s="37"/>
      <c r="I16287" s="37" t="s">
        <v>807</v>
      </c>
      <c r="J16287" s="37">
        <v>50</v>
      </c>
      <c r="K16287" s="37">
        <v>30</v>
      </c>
      <c r="L16287" s="37">
        <v>25</v>
      </c>
      <c r="M16287" s="10">
        <f t="shared" si="189"/>
        <v>37500</v>
      </c>
      <c r="N16287" s="10">
        <v>0</v>
      </c>
      <c r="O16287" s="10">
        <v>0</v>
      </c>
      <c r="P16287" s="37">
        <v>40</v>
      </c>
      <c r="Q16287" s="10">
        <v>0</v>
      </c>
      <c r="R16287">
        <v>0</v>
      </c>
      <c r="S16287">
        <v>0</v>
      </c>
      <c r="T16287">
        <v>0</v>
      </c>
      <c r="U16287" s="37">
        <v>0</v>
      </c>
      <c r="V16287" s="37">
        <v>0</v>
      </c>
      <c r="W16287" s="37">
        <v>0</v>
      </c>
    </row>
    <row r="16288" spans="1:23" x14ac:dyDescent="0.25">
      <c r="A16288">
        <v>2019</v>
      </c>
      <c r="B16288" s="6" t="s">
        <v>73</v>
      </c>
      <c r="C16288" s="37">
        <v>4</v>
      </c>
      <c r="D16288" s="37" t="s">
        <v>915</v>
      </c>
      <c r="E16288" s="37">
        <v>3</v>
      </c>
      <c r="F16288" s="38">
        <v>9.75</v>
      </c>
      <c r="G16288" s="37"/>
      <c r="H16288" s="37"/>
      <c r="I16288" s="37" t="s">
        <v>799</v>
      </c>
      <c r="J16288" s="37">
        <v>35</v>
      </c>
      <c r="K16288" s="37">
        <v>15</v>
      </c>
      <c r="L16288" s="37">
        <v>15</v>
      </c>
      <c r="M16288" s="10">
        <f t="shared" si="189"/>
        <v>7875</v>
      </c>
      <c r="N16288" s="10">
        <v>0</v>
      </c>
      <c r="O16288" s="10">
        <v>0</v>
      </c>
      <c r="P16288" s="37">
        <v>10</v>
      </c>
      <c r="Q16288" s="10">
        <v>0</v>
      </c>
      <c r="R16288">
        <v>0</v>
      </c>
      <c r="S16288">
        <v>0</v>
      </c>
      <c r="T16288">
        <v>0</v>
      </c>
      <c r="U16288" s="37">
        <v>0</v>
      </c>
      <c r="V16288" s="37">
        <v>0</v>
      </c>
      <c r="W16288" s="37">
        <v>0</v>
      </c>
    </row>
    <row r="16289" spans="1:23" x14ac:dyDescent="0.25">
      <c r="A16289">
        <v>2019</v>
      </c>
      <c r="B16289" s="6" t="s">
        <v>73</v>
      </c>
      <c r="C16289" s="37">
        <v>5</v>
      </c>
      <c r="D16289" s="37" t="s">
        <v>915</v>
      </c>
      <c r="E16289" s="37">
        <v>3</v>
      </c>
      <c r="F16289" s="38">
        <v>9.75</v>
      </c>
      <c r="G16289" s="37"/>
      <c r="H16289" s="37"/>
      <c r="I16289" s="37" t="s">
        <v>799</v>
      </c>
      <c r="J16289" s="37">
        <v>15</v>
      </c>
      <c r="K16289" s="37">
        <v>5</v>
      </c>
      <c r="L16289" s="37">
        <v>5</v>
      </c>
      <c r="M16289" s="10">
        <f t="shared" si="189"/>
        <v>375</v>
      </c>
      <c r="N16289" s="10">
        <v>0</v>
      </c>
      <c r="O16289" s="10">
        <v>0</v>
      </c>
      <c r="P16289" s="37">
        <v>0</v>
      </c>
      <c r="Q16289" s="10">
        <v>0</v>
      </c>
      <c r="R16289">
        <v>0</v>
      </c>
      <c r="S16289">
        <v>0</v>
      </c>
      <c r="T16289">
        <v>0</v>
      </c>
      <c r="U16289" s="37">
        <v>0</v>
      </c>
      <c r="V16289" s="37">
        <v>0</v>
      </c>
      <c r="W16289" s="37">
        <v>0</v>
      </c>
    </row>
    <row r="16290" spans="1:23" x14ac:dyDescent="0.25">
      <c r="A16290">
        <v>2019</v>
      </c>
      <c r="B16290" s="6" t="s">
        <v>73</v>
      </c>
      <c r="C16290" s="37">
        <v>6</v>
      </c>
      <c r="D16290" s="37" t="s">
        <v>915</v>
      </c>
      <c r="E16290" s="37">
        <v>3</v>
      </c>
      <c r="F16290" s="38">
        <v>9.75</v>
      </c>
      <c r="G16290" s="37"/>
      <c r="H16290" s="37"/>
      <c r="I16290" s="37" t="s">
        <v>799</v>
      </c>
      <c r="J16290" s="37">
        <v>30</v>
      </c>
      <c r="K16290" s="37">
        <v>20</v>
      </c>
      <c r="L16290" s="37">
        <v>15</v>
      </c>
      <c r="M16290" s="10">
        <f t="shared" si="189"/>
        <v>9000</v>
      </c>
      <c r="N16290" s="10">
        <v>0</v>
      </c>
      <c r="O16290" s="10">
        <v>0</v>
      </c>
      <c r="P16290" s="37">
        <v>0</v>
      </c>
      <c r="Q16290" s="10">
        <v>0</v>
      </c>
      <c r="R16290">
        <v>0</v>
      </c>
      <c r="S16290">
        <v>0</v>
      </c>
      <c r="T16290">
        <v>0</v>
      </c>
      <c r="U16290" s="37">
        <v>0</v>
      </c>
      <c r="V16290" s="37">
        <v>0</v>
      </c>
      <c r="W16290" s="37">
        <v>0</v>
      </c>
    </row>
    <row r="16291" spans="1:23" x14ac:dyDescent="0.25">
      <c r="A16291">
        <v>2019</v>
      </c>
      <c r="B16291" s="6" t="s">
        <v>73</v>
      </c>
      <c r="C16291" s="37">
        <v>7</v>
      </c>
      <c r="D16291" s="37" t="s">
        <v>915</v>
      </c>
      <c r="E16291" s="37">
        <v>3</v>
      </c>
      <c r="F16291" s="38">
        <v>9.75</v>
      </c>
      <c r="G16291" s="37"/>
      <c r="H16291" s="37"/>
      <c r="I16291" s="37" t="s">
        <v>831</v>
      </c>
      <c r="J16291" s="37">
        <v>35</v>
      </c>
      <c r="K16291" s="37">
        <v>30</v>
      </c>
      <c r="L16291" s="37">
        <v>25</v>
      </c>
      <c r="M16291" s="10">
        <f t="shared" si="189"/>
        <v>26250</v>
      </c>
      <c r="N16291" s="10">
        <v>0</v>
      </c>
      <c r="O16291" s="10">
        <v>0</v>
      </c>
      <c r="P16291" s="37">
        <v>50</v>
      </c>
      <c r="Q16291" s="10">
        <v>0</v>
      </c>
      <c r="R16291">
        <v>0</v>
      </c>
      <c r="S16291">
        <v>0</v>
      </c>
      <c r="T16291">
        <v>0</v>
      </c>
      <c r="U16291" s="37">
        <v>0</v>
      </c>
      <c r="V16291" s="37">
        <v>0</v>
      </c>
      <c r="W16291" s="37">
        <v>0</v>
      </c>
    </row>
    <row r="16292" spans="1:23" x14ac:dyDescent="0.25">
      <c r="A16292">
        <v>2019</v>
      </c>
      <c r="B16292" s="6" t="s">
        <v>73</v>
      </c>
      <c r="C16292" s="37">
        <v>8</v>
      </c>
      <c r="D16292" s="37" t="s">
        <v>915</v>
      </c>
      <c r="E16292" s="37">
        <v>3</v>
      </c>
      <c r="F16292" s="38">
        <v>9.75</v>
      </c>
      <c r="G16292" s="37"/>
      <c r="H16292" s="37"/>
      <c r="I16292" s="37" t="s">
        <v>807</v>
      </c>
      <c r="J16292" s="37">
        <v>35</v>
      </c>
      <c r="K16292" s="37">
        <v>30</v>
      </c>
      <c r="L16292" s="37">
        <v>25</v>
      </c>
      <c r="M16292" s="10">
        <f t="shared" si="189"/>
        <v>26250</v>
      </c>
      <c r="N16292" s="10">
        <v>0</v>
      </c>
      <c r="O16292" s="10">
        <v>0</v>
      </c>
      <c r="P16292" s="37">
        <v>10</v>
      </c>
      <c r="Q16292" s="10">
        <v>0</v>
      </c>
      <c r="R16292">
        <v>0</v>
      </c>
      <c r="S16292">
        <v>0</v>
      </c>
      <c r="T16292">
        <v>0</v>
      </c>
      <c r="U16292" s="37">
        <v>0</v>
      </c>
      <c r="V16292" s="37">
        <v>0</v>
      </c>
      <c r="W16292" s="37">
        <v>0</v>
      </c>
    </row>
    <row r="16293" spans="1:23" x14ac:dyDescent="0.25">
      <c r="A16293">
        <v>2019</v>
      </c>
      <c r="B16293" s="6" t="s">
        <v>73</v>
      </c>
      <c r="C16293">
        <v>1</v>
      </c>
      <c r="D16293" t="s">
        <v>957</v>
      </c>
      <c r="E16293">
        <v>4</v>
      </c>
      <c r="G16293">
        <v>10</v>
      </c>
      <c r="I16293" t="s">
        <v>856</v>
      </c>
      <c r="J16293">
        <v>50</v>
      </c>
      <c r="K16293">
        <v>110</v>
      </c>
      <c r="L16293">
        <v>100</v>
      </c>
      <c r="M16293" s="10">
        <f t="shared" si="189"/>
        <v>550000</v>
      </c>
      <c r="N16293">
        <v>0</v>
      </c>
      <c r="O16293">
        <v>0</v>
      </c>
      <c r="P16293">
        <v>60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</row>
    <row r="16294" spans="1:23" x14ac:dyDescent="0.25">
      <c r="A16294">
        <v>2019</v>
      </c>
      <c r="B16294" s="6" t="s">
        <v>73</v>
      </c>
      <c r="C16294">
        <v>2</v>
      </c>
      <c r="D16294" t="s">
        <v>957</v>
      </c>
      <c r="E16294">
        <v>4</v>
      </c>
      <c r="F16294">
        <v>10.3</v>
      </c>
      <c r="G16294">
        <v>10</v>
      </c>
      <c r="I16294" t="s">
        <v>807</v>
      </c>
      <c r="J16294">
        <v>25</v>
      </c>
      <c r="K16294">
        <v>25</v>
      </c>
      <c r="L16294">
        <v>8</v>
      </c>
      <c r="M16294" s="10">
        <f t="shared" si="189"/>
        <v>5000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</row>
    <row r="16295" spans="1:23" x14ac:dyDescent="0.25">
      <c r="A16295">
        <v>2019</v>
      </c>
      <c r="B16295" s="6" t="s">
        <v>73</v>
      </c>
      <c r="C16295">
        <v>3</v>
      </c>
      <c r="D16295" t="s">
        <v>957</v>
      </c>
      <c r="E16295">
        <v>4</v>
      </c>
      <c r="F16295">
        <v>10.3</v>
      </c>
      <c r="G16295">
        <v>5</v>
      </c>
      <c r="I16295" t="s">
        <v>799</v>
      </c>
      <c r="J16295">
        <v>30</v>
      </c>
      <c r="K16295">
        <v>15</v>
      </c>
      <c r="L16295">
        <v>10</v>
      </c>
      <c r="M16295" s="10">
        <f t="shared" si="189"/>
        <v>4500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</row>
    <row r="16296" spans="1:23" x14ac:dyDescent="0.25">
      <c r="A16296">
        <v>2019</v>
      </c>
      <c r="B16296" s="6" t="s">
        <v>73</v>
      </c>
      <c r="C16296">
        <v>4</v>
      </c>
      <c r="D16296" t="s">
        <v>957</v>
      </c>
      <c r="E16296">
        <v>4</v>
      </c>
      <c r="F16296">
        <v>10.3</v>
      </c>
      <c r="G16296">
        <v>240</v>
      </c>
      <c r="I16296" t="s">
        <v>846</v>
      </c>
      <c r="J16296">
        <v>240</v>
      </c>
      <c r="K16296">
        <v>130</v>
      </c>
      <c r="L16296">
        <v>210</v>
      </c>
      <c r="M16296" s="10">
        <f t="shared" si="189"/>
        <v>6552000</v>
      </c>
      <c r="N16296">
        <v>0</v>
      </c>
      <c r="O16296">
        <v>0</v>
      </c>
      <c r="P16296">
        <v>97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</row>
    <row r="16297" spans="1:23" x14ac:dyDescent="0.25">
      <c r="A16297">
        <v>2019</v>
      </c>
      <c r="B16297" s="6" t="s">
        <v>73</v>
      </c>
      <c r="C16297">
        <v>5</v>
      </c>
      <c r="D16297" t="s">
        <v>957</v>
      </c>
      <c r="E16297">
        <v>4</v>
      </c>
      <c r="F16297">
        <v>10.3</v>
      </c>
      <c r="G16297">
        <v>18</v>
      </c>
      <c r="I16297" t="s">
        <v>799</v>
      </c>
      <c r="J16297">
        <v>23</v>
      </c>
      <c r="K16297">
        <v>18</v>
      </c>
      <c r="L16297">
        <v>20</v>
      </c>
      <c r="M16297" s="10">
        <f t="shared" si="189"/>
        <v>8280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</row>
    <row r="16298" spans="1:23" x14ac:dyDescent="0.25">
      <c r="A16298">
        <v>2019</v>
      </c>
      <c r="B16298" s="6" t="s">
        <v>73</v>
      </c>
      <c r="C16298">
        <v>6</v>
      </c>
      <c r="D16298" t="s">
        <v>957</v>
      </c>
      <c r="E16298">
        <v>4</v>
      </c>
      <c r="F16298">
        <v>10.3</v>
      </c>
      <c r="G16298">
        <v>10</v>
      </c>
      <c r="I16298" t="s">
        <v>806</v>
      </c>
      <c r="J16298">
        <v>15</v>
      </c>
      <c r="K16298">
        <v>15</v>
      </c>
      <c r="L16298">
        <v>10</v>
      </c>
      <c r="M16298" s="10">
        <f t="shared" si="189"/>
        <v>2250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</row>
    <row r="16299" spans="1:23" x14ac:dyDescent="0.25">
      <c r="A16299">
        <v>2019</v>
      </c>
      <c r="B16299" s="6" t="s">
        <v>73</v>
      </c>
      <c r="C16299">
        <v>7</v>
      </c>
      <c r="D16299" t="s">
        <v>957</v>
      </c>
      <c r="E16299">
        <v>4</v>
      </c>
      <c r="F16299">
        <v>10.3</v>
      </c>
      <c r="G16299">
        <v>3</v>
      </c>
      <c r="I16299" t="s">
        <v>806</v>
      </c>
      <c r="J16299">
        <v>30</v>
      </c>
      <c r="K16299">
        <v>30</v>
      </c>
      <c r="L16299">
        <v>20</v>
      </c>
      <c r="M16299" s="10">
        <f t="shared" si="189"/>
        <v>18000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</row>
    <row r="16300" spans="1:23" x14ac:dyDescent="0.25">
      <c r="A16300">
        <v>2019</v>
      </c>
      <c r="B16300" s="6" t="s">
        <v>73</v>
      </c>
      <c r="C16300">
        <v>1</v>
      </c>
      <c r="D16300" t="s">
        <v>957</v>
      </c>
      <c r="E16300">
        <v>5</v>
      </c>
      <c r="F16300">
        <v>10.3</v>
      </c>
      <c r="G16300">
        <v>2</v>
      </c>
      <c r="I16300" t="s">
        <v>816</v>
      </c>
      <c r="J16300">
        <v>10</v>
      </c>
      <c r="K16300">
        <v>10</v>
      </c>
      <c r="L16300">
        <v>10</v>
      </c>
      <c r="M16300" s="10">
        <f t="shared" si="189"/>
        <v>1000</v>
      </c>
      <c r="N16300">
        <v>0</v>
      </c>
      <c r="O16300">
        <v>0</v>
      </c>
      <c r="P16300">
        <v>5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</row>
    <row r="16301" spans="1:23" x14ac:dyDescent="0.25">
      <c r="A16301">
        <v>2019</v>
      </c>
      <c r="B16301" s="6" t="s">
        <v>73</v>
      </c>
      <c r="C16301">
        <v>2</v>
      </c>
      <c r="D16301" t="s">
        <v>957</v>
      </c>
      <c r="E16301">
        <v>5</v>
      </c>
      <c r="F16301">
        <v>10.3</v>
      </c>
      <c r="G16301">
        <v>5</v>
      </c>
      <c r="I16301" t="s">
        <v>980</v>
      </c>
      <c r="J16301">
        <v>10</v>
      </c>
      <c r="K16301">
        <v>8</v>
      </c>
      <c r="L16301">
        <v>2</v>
      </c>
      <c r="M16301" s="10">
        <f t="shared" si="189"/>
        <v>160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</row>
    <row r="16302" spans="1:23" x14ac:dyDescent="0.25">
      <c r="A16302">
        <v>2019</v>
      </c>
      <c r="B16302" s="6" t="s">
        <v>73</v>
      </c>
      <c r="C16302">
        <v>3</v>
      </c>
      <c r="D16302" t="s">
        <v>957</v>
      </c>
      <c r="E16302">
        <v>5</v>
      </c>
      <c r="F16302">
        <v>10.3</v>
      </c>
      <c r="G16302">
        <v>3</v>
      </c>
      <c r="I16302" t="s">
        <v>980</v>
      </c>
      <c r="J16302">
        <v>20</v>
      </c>
      <c r="K16302">
        <v>10</v>
      </c>
      <c r="L16302">
        <v>15</v>
      </c>
      <c r="M16302" s="10">
        <f t="shared" si="189"/>
        <v>3000</v>
      </c>
      <c r="N16302">
        <v>0</v>
      </c>
      <c r="O16302">
        <v>0</v>
      </c>
      <c r="P16302">
        <v>0</v>
      </c>
      <c r="Q16302" t="s">
        <v>156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</row>
    <row r="16303" spans="1:23" x14ac:dyDescent="0.25">
      <c r="A16303">
        <v>2019</v>
      </c>
      <c r="B16303" s="6" t="s">
        <v>73</v>
      </c>
      <c r="C16303">
        <v>4</v>
      </c>
      <c r="D16303" t="s">
        <v>957</v>
      </c>
      <c r="E16303">
        <v>5</v>
      </c>
      <c r="F16303">
        <v>10.3</v>
      </c>
      <c r="G16303">
        <v>10</v>
      </c>
      <c r="I16303" t="s">
        <v>807</v>
      </c>
      <c r="J16303">
        <v>25</v>
      </c>
      <c r="K16303">
        <v>25</v>
      </c>
      <c r="L16303">
        <v>12</v>
      </c>
      <c r="M16303" s="10">
        <f t="shared" si="189"/>
        <v>7500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80</v>
      </c>
      <c r="T16303">
        <v>0</v>
      </c>
      <c r="U16303">
        <v>0</v>
      </c>
      <c r="V16303">
        <v>0</v>
      </c>
      <c r="W16303">
        <v>0</v>
      </c>
    </row>
    <row r="16304" spans="1:23" x14ac:dyDescent="0.25">
      <c r="A16304">
        <v>2019</v>
      </c>
      <c r="B16304" s="6" t="s">
        <v>73</v>
      </c>
      <c r="C16304">
        <v>5</v>
      </c>
      <c r="D16304" t="s">
        <v>957</v>
      </c>
      <c r="E16304">
        <v>5</v>
      </c>
      <c r="F16304">
        <v>10.3</v>
      </c>
      <c r="G16304">
        <v>20</v>
      </c>
      <c r="I16304" t="s">
        <v>980</v>
      </c>
      <c r="J16304">
        <v>20</v>
      </c>
      <c r="K16304">
        <v>15</v>
      </c>
      <c r="L16304">
        <v>10</v>
      </c>
      <c r="M16304" s="10">
        <f t="shared" si="189"/>
        <v>3000</v>
      </c>
      <c r="N16304">
        <v>0</v>
      </c>
      <c r="O16304">
        <v>0</v>
      </c>
      <c r="P16304">
        <v>0</v>
      </c>
      <c r="Q16304" t="s">
        <v>156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</row>
    <row r="16305" spans="1:23" x14ac:dyDescent="0.25">
      <c r="A16305">
        <v>2019</v>
      </c>
      <c r="B16305" s="6" t="s">
        <v>73</v>
      </c>
      <c r="C16305">
        <v>6</v>
      </c>
      <c r="D16305" t="s">
        <v>957</v>
      </c>
      <c r="E16305">
        <v>5</v>
      </c>
      <c r="F16305">
        <v>10.3</v>
      </c>
      <c r="G16305">
        <v>20</v>
      </c>
      <c r="I16305" t="s">
        <v>806</v>
      </c>
      <c r="J16305">
        <v>30</v>
      </c>
      <c r="K16305">
        <v>40</v>
      </c>
      <c r="L16305">
        <v>10</v>
      </c>
      <c r="M16305" s="10">
        <f t="shared" si="189"/>
        <v>12000</v>
      </c>
      <c r="N16305">
        <v>5</v>
      </c>
      <c r="O16305">
        <v>0</v>
      </c>
      <c r="P16305">
        <v>5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</row>
    <row r="16306" spans="1:23" x14ac:dyDescent="0.25">
      <c r="A16306">
        <v>2019</v>
      </c>
      <c r="B16306" s="6" t="s">
        <v>73</v>
      </c>
      <c r="C16306">
        <v>7</v>
      </c>
      <c r="D16306" t="s">
        <v>957</v>
      </c>
      <c r="E16306">
        <v>5</v>
      </c>
      <c r="F16306">
        <v>10.3</v>
      </c>
      <c r="G16306">
        <v>10</v>
      </c>
      <c r="I16306" t="s">
        <v>980</v>
      </c>
      <c r="J16306">
        <v>20</v>
      </c>
      <c r="K16306">
        <v>35</v>
      </c>
      <c r="L16306">
        <v>20</v>
      </c>
      <c r="M16306" s="10">
        <f t="shared" si="189"/>
        <v>14000</v>
      </c>
      <c r="N16306">
        <v>8</v>
      </c>
      <c r="O16306">
        <v>0</v>
      </c>
      <c r="P16306">
        <v>30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</row>
    <row r="16307" spans="1:23" x14ac:dyDescent="0.25">
      <c r="A16307">
        <v>2019</v>
      </c>
      <c r="B16307" s="6" t="s">
        <v>73</v>
      </c>
      <c r="C16307">
        <v>8</v>
      </c>
      <c r="D16307" t="s">
        <v>957</v>
      </c>
      <c r="E16307">
        <v>5</v>
      </c>
      <c r="F16307">
        <v>10.3</v>
      </c>
      <c r="G16307">
        <v>25</v>
      </c>
      <c r="I16307" t="s">
        <v>806</v>
      </c>
      <c r="J16307">
        <v>35</v>
      </c>
      <c r="K16307">
        <v>35</v>
      </c>
      <c r="L16307">
        <v>10</v>
      </c>
      <c r="M16307" s="10">
        <f t="shared" si="189"/>
        <v>12250</v>
      </c>
      <c r="N16307">
        <v>5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</row>
    <row r="16308" spans="1:23" x14ac:dyDescent="0.25">
      <c r="A16308">
        <v>2019</v>
      </c>
      <c r="B16308" s="6" t="s">
        <v>73</v>
      </c>
      <c r="C16308">
        <v>9</v>
      </c>
      <c r="D16308" t="s">
        <v>957</v>
      </c>
      <c r="E16308">
        <v>5</v>
      </c>
      <c r="F16308">
        <v>10.3</v>
      </c>
      <c r="I16308" t="s">
        <v>807</v>
      </c>
      <c r="J16308">
        <v>25</v>
      </c>
      <c r="K16308">
        <v>40</v>
      </c>
      <c r="L16308">
        <v>10</v>
      </c>
      <c r="M16308" s="10">
        <f t="shared" si="189"/>
        <v>10000</v>
      </c>
      <c r="N16308">
        <v>20</v>
      </c>
      <c r="O16308">
        <v>10</v>
      </c>
      <c r="P16308">
        <v>10</v>
      </c>
      <c r="Q16308" t="s">
        <v>48</v>
      </c>
      <c r="R16308">
        <v>0</v>
      </c>
      <c r="S16308">
        <v>70</v>
      </c>
      <c r="T16308">
        <v>0</v>
      </c>
      <c r="U16308">
        <v>0</v>
      </c>
      <c r="V16308">
        <v>0</v>
      </c>
      <c r="W16308">
        <v>0</v>
      </c>
    </row>
    <row r="16309" spans="1:23" x14ac:dyDescent="0.25">
      <c r="A16309">
        <v>2019</v>
      </c>
      <c r="B16309" s="6" t="s">
        <v>73</v>
      </c>
      <c r="C16309">
        <v>10</v>
      </c>
      <c r="D16309" t="s">
        <v>957</v>
      </c>
      <c r="E16309">
        <v>5</v>
      </c>
      <c r="F16309">
        <v>10.3</v>
      </c>
      <c r="I16309" t="s">
        <v>815</v>
      </c>
      <c r="J16309">
        <v>10</v>
      </c>
      <c r="K16309">
        <v>10</v>
      </c>
      <c r="L16309">
        <v>10</v>
      </c>
      <c r="M16309" s="10">
        <f t="shared" si="189"/>
        <v>1000</v>
      </c>
      <c r="N16309">
        <v>0</v>
      </c>
      <c r="O16309">
        <v>10</v>
      </c>
      <c r="P16309">
        <v>10</v>
      </c>
      <c r="Q16309" t="s">
        <v>157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</row>
    <row r="16310" spans="1:23" x14ac:dyDescent="0.25">
      <c r="A16310">
        <v>2019</v>
      </c>
      <c r="B16310" s="6" t="s">
        <v>73</v>
      </c>
      <c r="C16310">
        <v>11</v>
      </c>
      <c r="D16310" t="s">
        <v>957</v>
      </c>
      <c r="E16310">
        <v>5</v>
      </c>
      <c r="F16310">
        <v>10.3</v>
      </c>
      <c r="I16310" t="s">
        <v>799</v>
      </c>
      <c r="J16310">
        <v>30</v>
      </c>
      <c r="K16310">
        <v>35</v>
      </c>
      <c r="L16310">
        <v>10</v>
      </c>
      <c r="M16310" s="10">
        <f t="shared" si="189"/>
        <v>10500</v>
      </c>
      <c r="N16310">
        <v>0</v>
      </c>
      <c r="O16310">
        <v>0</v>
      </c>
      <c r="P16310">
        <v>70</v>
      </c>
      <c r="Q16310" t="s">
        <v>156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</row>
    <row r="16311" spans="1:23" x14ac:dyDescent="0.25">
      <c r="A16311">
        <v>2019</v>
      </c>
      <c r="B16311" s="6" t="s">
        <v>73</v>
      </c>
      <c r="C16311">
        <v>12</v>
      </c>
      <c r="D16311" t="s">
        <v>957</v>
      </c>
      <c r="E16311">
        <v>5</v>
      </c>
      <c r="F16311">
        <v>10.3</v>
      </c>
      <c r="I16311" t="s">
        <v>856</v>
      </c>
      <c r="J16311">
        <v>90</v>
      </c>
      <c r="K16311">
        <v>50</v>
      </c>
      <c r="L16311">
        <v>90</v>
      </c>
      <c r="M16311" s="10">
        <f t="shared" si="189"/>
        <v>405000</v>
      </c>
      <c r="N16311">
        <v>0</v>
      </c>
      <c r="O16311">
        <v>0</v>
      </c>
      <c r="P16311">
        <v>10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</row>
    <row r="16312" spans="1:23" x14ac:dyDescent="0.25">
      <c r="A16312">
        <v>2019</v>
      </c>
      <c r="B16312" s="6" t="s">
        <v>73</v>
      </c>
      <c r="C16312">
        <v>13</v>
      </c>
      <c r="D16312" t="s">
        <v>957</v>
      </c>
      <c r="E16312">
        <v>5</v>
      </c>
      <c r="F16312">
        <v>10.3</v>
      </c>
      <c r="I16312" t="s">
        <v>807</v>
      </c>
      <c r="J16312">
        <v>50</v>
      </c>
      <c r="K16312">
        <v>50</v>
      </c>
      <c r="L16312">
        <v>10</v>
      </c>
      <c r="M16312" s="10">
        <f t="shared" si="189"/>
        <v>25000</v>
      </c>
      <c r="N16312">
        <v>0</v>
      </c>
      <c r="O16312">
        <v>0</v>
      </c>
      <c r="P16312">
        <v>10</v>
      </c>
      <c r="Q16312">
        <v>0</v>
      </c>
      <c r="R16312">
        <v>0</v>
      </c>
      <c r="S16312">
        <v>90</v>
      </c>
      <c r="T16312">
        <v>0</v>
      </c>
      <c r="U16312">
        <v>0</v>
      </c>
      <c r="V16312">
        <v>0</v>
      </c>
      <c r="W16312">
        <v>0</v>
      </c>
    </row>
    <row r="16313" spans="1:23" x14ac:dyDescent="0.25">
      <c r="A16313">
        <v>2019</v>
      </c>
      <c r="B16313" s="6" t="s">
        <v>73</v>
      </c>
      <c r="C16313" s="10">
        <v>1</v>
      </c>
      <c r="D16313" s="10" t="s">
        <v>960</v>
      </c>
      <c r="E16313" s="10">
        <v>6</v>
      </c>
      <c r="F16313" s="10">
        <f xml:space="preserve"> (34*0.3048)</f>
        <v>10.363200000000001</v>
      </c>
      <c r="G16313" s="10">
        <v>10</v>
      </c>
      <c r="H16313" s="10">
        <v>0</v>
      </c>
      <c r="I16313" s="10" t="s">
        <v>799</v>
      </c>
      <c r="J16313" s="10">
        <v>52</v>
      </c>
      <c r="K16313" s="10">
        <v>31</v>
      </c>
      <c r="L16313" s="10">
        <v>40</v>
      </c>
      <c r="M16313" s="10">
        <f t="shared" si="189"/>
        <v>64480</v>
      </c>
      <c r="N16313" s="10">
        <v>0</v>
      </c>
      <c r="O16313" s="10">
        <v>0</v>
      </c>
      <c r="P16313" s="10">
        <v>20</v>
      </c>
      <c r="Q16313" s="10">
        <v>0</v>
      </c>
      <c r="R16313" s="10">
        <v>0</v>
      </c>
      <c r="S16313" s="10">
        <v>0</v>
      </c>
      <c r="T16313" s="10">
        <v>0</v>
      </c>
      <c r="U16313" s="10">
        <v>0</v>
      </c>
      <c r="V16313" s="10" t="s">
        <v>992</v>
      </c>
      <c r="W16313" s="10" t="s">
        <v>1041</v>
      </c>
    </row>
    <row r="16314" spans="1:23" x14ac:dyDescent="0.25">
      <c r="A16314">
        <v>2019</v>
      </c>
      <c r="B16314" s="6" t="s">
        <v>73</v>
      </c>
      <c r="C16314" s="10">
        <v>2</v>
      </c>
      <c r="D16314" s="10" t="s">
        <v>960</v>
      </c>
      <c r="E16314" s="10">
        <v>6</v>
      </c>
      <c r="F16314" s="10">
        <f t="shared" ref="F16314:F16326" si="190" xml:space="preserve"> (34*0.3048)</f>
        <v>10.363200000000001</v>
      </c>
      <c r="G16314" s="10">
        <v>15</v>
      </c>
      <c r="H16314" s="10">
        <v>0</v>
      </c>
      <c r="I16314" s="10" t="s">
        <v>856</v>
      </c>
      <c r="J16314" s="10">
        <v>61</v>
      </c>
      <c r="K16314" s="10">
        <v>39</v>
      </c>
      <c r="L16314" s="10">
        <v>55</v>
      </c>
      <c r="M16314" s="10">
        <f t="shared" si="189"/>
        <v>130845</v>
      </c>
      <c r="N16314" s="10">
        <v>0</v>
      </c>
      <c r="O16314" s="10">
        <v>0</v>
      </c>
      <c r="P16314" s="10">
        <v>40</v>
      </c>
      <c r="Q16314" s="10">
        <v>0</v>
      </c>
      <c r="R16314" s="10">
        <v>0</v>
      </c>
      <c r="S16314" s="10">
        <v>0</v>
      </c>
      <c r="T16314" s="10">
        <v>0</v>
      </c>
      <c r="U16314" s="10">
        <v>0</v>
      </c>
      <c r="V16314" s="10" t="s">
        <v>1069</v>
      </c>
      <c r="W16314" s="10" t="s">
        <v>1091</v>
      </c>
    </row>
    <row r="16315" spans="1:23" x14ac:dyDescent="0.25">
      <c r="A16315">
        <v>2019</v>
      </c>
      <c r="B16315" s="6" t="s">
        <v>73</v>
      </c>
      <c r="C16315" s="10">
        <v>3</v>
      </c>
      <c r="D16315" s="10" t="s">
        <v>960</v>
      </c>
      <c r="E16315" s="10">
        <v>6</v>
      </c>
      <c r="F16315" s="10">
        <f t="shared" si="190"/>
        <v>10.363200000000001</v>
      </c>
      <c r="G16315" s="10">
        <v>11</v>
      </c>
      <c r="H16315" s="10">
        <v>6</v>
      </c>
      <c r="I16315" s="10" t="s">
        <v>799</v>
      </c>
      <c r="J16315" s="10">
        <v>31</v>
      </c>
      <c r="K16315" s="10">
        <v>28</v>
      </c>
      <c r="L16315" s="10">
        <v>13</v>
      </c>
      <c r="M16315" s="10">
        <f t="shared" si="189"/>
        <v>11284</v>
      </c>
      <c r="N16315" s="10">
        <v>0</v>
      </c>
      <c r="O16315" s="10">
        <v>5</v>
      </c>
      <c r="P16315" s="10">
        <v>15</v>
      </c>
      <c r="Q16315" s="10" t="s">
        <v>156</v>
      </c>
      <c r="R16315" s="10">
        <v>0</v>
      </c>
      <c r="S16315" s="10">
        <v>0</v>
      </c>
      <c r="T16315" s="10">
        <v>0</v>
      </c>
      <c r="U16315" s="10">
        <v>0</v>
      </c>
      <c r="V16315" s="10">
        <v>0</v>
      </c>
      <c r="W16315" s="10" t="s">
        <v>1092</v>
      </c>
    </row>
    <row r="16316" spans="1:23" x14ac:dyDescent="0.25">
      <c r="A16316">
        <v>2019</v>
      </c>
      <c r="B16316" s="6" t="s">
        <v>73</v>
      </c>
      <c r="C16316" s="10">
        <v>4</v>
      </c>
      <c r="D16316" s="10" t="s">
        <v>960</v>
      </c>
      <c r="E16316" s="10">
        <v>6</v>
      </c>
      <c r="F16316" s="10">
        <f t="shared" si="190"/>
        <v>10.363200000000001</v>
      </c>
      <c r="G16316" s="10">
        <v>10</v>
      </c>
      <c r="H16316" s="10">
        <v>0</v>
      </c>
      <c r="I16316" s="10" t="s">
        <v>799</v>
      </c>
      <c r="J16316" s="10">
        <v>35</v>
      </c>
      <c r="K16316" s="10">
        <v>16</v>
      </c>
      <c r="L16316" s="10">
        <v>17</v>
      </c>
      <c r="M16316" s="10">
        <f t="shared" si="189"/>
        <v>9520</v>
      </c>
      <c r="N16316" s="10">
        <v>0</v>
      </c>
      <c r="O16316" s="10">
        <v>0</v>
      </c>
      <c r="P16316" s="10">
        <v>25</v>
      </c>
      <c r="Q16316" s="10">
        <v>0</v>
      </c>
      <c r="R16316" s="10">
        <v>0</v>
      </c>
      <c r="S16316" s="10">
        <v>0</v>
      </c>
      <c r="T16316" s="10">
        <v>0</v>
      </c>
      <c r="U16316" s="10">
        <v>0</v>
      </c>
      <c r="V16316" s="10">
        <v>0</v>
      </c>
      <c r="W16316" s="10" t="s">
        <v>1093</v>
      </c>
    </row>
    <row r="16317" spans="1:23" x14ac:dyDescent="0.25">
      <c r="A16317">
        <v>2019</v>
      </c>
      <c r="B16317" s="6" t="s">
        <v>73</v>
      </c>
      <c r="C16317" s="10">
        <v>5</v>
      </c>
      <c r="D16317" s="10" t="s">
        <v>960</v>
      </c>
      <c r="E16317" s="10">
        <v>6</v>
      </c>
      <c r="F16317" s="10">
        <f t="shared" si="190"/>
        <v>10.363200000000001</v>
      </c>
      <c r="G16317" s="10">
        <v>12</v>
      </c>
      <c r="H16317" s="10">
        <v>0</v>
      </c>
      <c r="I16317" s="10" t="s">
        <v>856</v>
      </c>
      <c r="J16317" s="10">
        <v>22</v>
      </c>
      <c r="K16317" s="10">
        <v>17</v>
      </c>
      <c r="L16317" s="10">
        <v>11</v>
      </c>
      <c r="M16317" s="10">
        <f t="shared" si="189"/>
        <v>4114</v>
      </c>
      <c r="N16317" s="10">
        <v>0</v>
      </c>
      <c r="O16317" s="10">
        <v>0</v>
      </c>
      <c r="P16317" s="10">
        <v>5</v>
      </c>
      <c r="Q16317" s="10">
        <v>0</v>
      </c>
      <c r="R16317" s="10">
        <v>0</v>
      </c>
      <c r="S16317" s="10">
        <v>0</v>
      </c>
      <c r="T16317" s="10">
        <v>0</v>
      </c>
      <c r="U16317" s="10">
        <v>0</v>
      </c>
      <c r="V16317" s="10">
        <v>0</v>
      </c>
      <c r="W16317" s="10" t="s">
        <v>962</v>
      </c>
    </row>
    <row r="16318" spans="1:23" x14ac:dyDescent="0.25">
      <c r="A16318">
        <v>2019</v>
      </c>
      <c r="B16318" s="6" t="s">
        <v>73</v>
      </c>
      <c r="C16318" s="10">
        <v>6</v>
      </c>
      <c r="D16318" s="10" t="s">
        <v>960</v>
      </c>
      <c r="E16318" s="10">
        <v>6</v>
      </c>
      <c r="F16318" s="10">
        <f t="shared" si="190"/>
        <v>10.363200000000001</v>
      </c>
      <c r="G16318" s="10">
        <v>6</v>
      </c>
      <c r="H16318" s="10">
        <v>0</v>
      </c>
      <c r="I16318" s="10" t="s">
        <v>803</v>
      </c>
      <c r="J16318" s="10">
        <v>12</v>
      </c>
      <c r="K16318" s="10">
        <v>11</v>
      </c>
      <c r="L16318" s="10">
        <v>11</v>
      </c>
      <c r="M16318" s="10">
        <f t="shared" si="189"/>
        <v>1452</v>
      </c>
      <c r="N16318" s="10">
        <v>0</v>
      </c>
      <c r="O16318" s="10">
        <v>0</v>
      </c>
      <c r="P16318" s="10">
        <v>0</v>
      </c>
      <c r="Q16318" s="10">
        <v>0</v>
      </c>
      <c r="R16318" s="10">
        <v>0</v>
      </c>
      <c r="S16318" s="10">
        <v>0</v>
      </c>
      <c r="T16318" s="10">
        <v>0</v>
      </c>
      <c r="U16318" s="10">
        <v>0</v>
      </c>
      <c r="V16318" s="10" t="s">
        <v>1014</v>
      </c>
      <c r="W16318" s="10">
        <v>0</v>
      </c>
    </row>
    <row r="16319" spans="1:23" x14ac:dyDescent="0.25">
      <c r="A16319">
        <v>2019</v>
      </c>
      <c r="B16319" s="6" t="s">
        <v>73</v>
      </c>
      <c r="C16319" s="10">
        <v>7</v>
      </c>
      <c r="D16319" s="10" t="s">
        <v>960</v>
      </c>
      <c r="E16319" s="10">
        <v>6</v>
      </c>
      <c r="F16319" s="10">
        <f t="shared" si="190"/>
        <v>10.363200000000001</v>
      </c>
      <c r="G16319" s="10">
        <v>5</v>
      </c>
      <c r="H16319" s="10">
        <v>0</v>
      </c>
      <c r="I16319" s="10" t="s">
        <v>846</v>
      </c>
      <c r="J16319" s="10">
        <v>125</v>
      </c>
      <c r="K16319" s="10">
        <v>120</v>
      </c>
      <c r="L16319" s="10">
        <v>110</v>
      </c>
      <c r="M16319" s="10">
        <f t="shared" si="189"/>
        <v>1650000</v>
      </c>
      <c r="N16319" s="10">
        <v>0</v>
      </c>
      <c r="O16319" s="10">
        <v>0</v>
      </c>
      <c r="P16319" s="10">
        <v>95</v>
      </c>
      <c r="Q16319" s="10">
        <v>0</v>
      </c>
      <c r="R16319" s="10">
        <v>0</v>
      </c>
      <c r="S16319" s="10">
        <v>0</v>
      </c>
      <c r="T16319" s="10">
        <v>0</v>
      </c>
      <c r="U16319" s="10">
        <v>0</v>
      </c>
      <c r="V16319" s="10" t="s">
        <v>1088</v>
      </c>
      <c r="W16319" s="10" t="s">
        <v>1094</v>
      </c>
    </row>
    <row r="16320" spans="1:23" x14ac:dyDescent="0.25">
      <c r="A16320">
        <v>2019</v>
      </c>
      <c r="B16320" s="6" t="s">
        <v>73</v>
      </c>
      <c r="C16320" s="10">
        <v>8</v>
      </c>
      <c r="D16320" s="10" t="s">
        <v>960</v>
      </c>
      <c r="E16320" s="10">
        <v>6</v>
      </c>
      <c r="F16320" s="10">
        <f t="shared" si="190"/>
        <v>10.363200000000001</v>
      </c>
      <c r="G16320" s="10">
        <v>19</v>
      </c>
      <c r="H16320" s="10">
        <v>0</v>
      </c>
      <c r="I16320" s="10" t="s">
        <v>806</v>
      </c>
      <c r="J16320" s="10">
        <v>20</v>
      </c>
      <c r="K16320" s="10">
        <v>15</v>
      </c>
      <c r="L16320" s="10">
        <v>20</v>
      </c>
      <c r="M16320" s="10">
        <f t="shared" si="189"/>
        <v>6000</v>
      </c>
      <c r="N16320" s="10">
        <v>0</v>
      </c>
      <c r="O16320" s="10">
        <v>0</v>
      </c>
      <c r="P16320" s="10">
        <v>50</v>
      </c>
      <c r="Q16320" s="10">
        <v>0</v>
      </c>
      <c r="R16320" s="10">
        <v>0</v>
      </c>
      <c r="S16320" s="10">
        <v>0</v>
      </c>
      <c r="T16320" s="10">
        <v>0</v>
      </c>
      <c r="U16320" s="10">
        <v>0</v>
      </c>
      <c r="V16320" s="10">
        <v>0</v>
      </c>
      <c r="W16320" s="10" t="s">
        <v>1073</v>
      </c>
    </row>
    <row r="16321" spans="1:23" x14ac:dyDescent="0.25">
      <c r="A16321">
        <v>2019</v>
      </c>
      <c r="B16321" s="6" t="s">
        <v>73</v>
      </c>
      <c r="C16321" s="10">
        <v>9</v>
      </c>
      <c r="D16321" s="10" t="s">
        <v>960</v>
      </c>
      <c r="E16321" s="10">
        <v>6</v>
      </c>
      <c r="F16321" s="10">
        <f t="shared" si="190"/>
        <v>10.363200000000001</v>
      </c>
      <c r="G16321" s="10">
        <v>3</v>
      </c>
      <c r="H16321" s="10">
        <v>0</v>
      </c>
      <c r="I16321" s="10" t="s">
        <v>799</v>
      </c>
      <c r="J16321" s="10">
        <v>29</v>
      </c>
      <c r="K16321" s="10">
        <v>17</v>
      </c>
      <c r="L16321" s="10">
        <v>29</v>
      </c>
      <c r="M16321" s="10">
        <f t="shared" si="189"/>
        <v>14297</v>
      </c>
      <c r="N16321" s="10">
        <v>0</v>
      </c>
      <c r="O16321" s="10">
        <v>0</v>
      </c>
      <c r="P16321" s="10">
        <v>10</v>
      </c>
      <c r="Q16321" s="10">
        <v>0</v>
      </c>
      <c r="R16321" s="10">
        <v>0</v>
      </c>
      <c r="S16321" s="10">
        <v>0</v>
      </c>
      <c r="T16321" s="10">
        <v>0</v>
      </c>
      <c r="U16321" s="10">
        <v>0</v>
      </c>
      <c r="V16321" s="10">
        <v>0</v>
      </c>
      <c r="W16321" s="10" t="s">
        <v>1095</v>
      </c>
    </row>
    <row r="16322" spans="1:23" x14ac:dyDescent="0.25">
      <c r="A16322">
        <v>2019</v>
      </c>
      <c r="B16322" s="6" t="s">
        <v>73</v>
      </c>
      <c r="C16322" s="10">
        <v>10</v>
      </c>
      <c r="D16322" s="10" t="s">
        <v>960</v>
      </c>
      <c r="E16322" s="10">
        <v>6</v>
      </c>
      <c r="F16322" s="10">
        <f t="shared" si="190"/>
        <v>10.363200000000001</v>
      </c>
      <c r="G16322" s="10">
        <v>11</v>
      </c>
      <c r="H16322" s="10">
        <v>0</v>
      </c>
      <c r="I16322" s="10" t="s">
        <v>839</v>
      </c>
      <c r="J16322" s="10">
        <v>13</v>
      </c>
      <c r="K16322" s="10">
        <v>12</v>
      </c>
      <c r="L16322" s="10">
        <v>5</v>
      </c>
      <c r="M16322" s="10">
        <f t="shared" si="189"/>
        <v>780</v>
      </c>
      <c r="N16322" s="10">
        <v>0</v>
      </c>
      <c r="O16322" s="10">
        <v>0</v>
      </c>
      <c r="P16322" s="10">
        <v>55</v>
      </c>
      <c r="Q16322" s="10">
        <v>0</v>
      </c>
      <c r="R16322" s="10">
        <v>0</v>
      </c>
      <c r="S16322" s="10">
        <v>0</v>
      </c>
      <c r="T16322" s="10">
        <v>0</v>
      </c>
      <c r="U16322" s="10">
        <v>0</v>
      </c>
      <c r="V16322" s="10">
        <v>0</v>
      </c>
      <c r="W16322" s="10" t="s">
        <v>1096</v>
      </c>
    </row>
    <row r="16323" spans="1:23" x14ac:dyDescent="0.25">
      <c r="A16323">
        <v>2019</v>
      </c>
      <c r="B16323" s="6" t="s">
        <v>73</v>
      </c>
      <c r="C16323" s="10">
        <v>11</v>
      </c>
      <c r="D16323" s="10" t="s">
        <v>960</v>
      </c>
      <c r="E16323" s="10">
        <v>6</v>
      </c>
      <c r="F16323" s="10">
        <f t="shared" si="190"/>
        <v>10.363200000000001</v>
      </c>
      <c r="G16323" s="10">
        <v>70</v>
      </c>
      <c r="H16323" s="10">
        <v>0</v>
      </c>
      <c r="I16323" s="10" t="s">
        <v>799</v>
      </c>
      <c r="J16323" s="10">
        <v>105</v>
      </c>
      <c r="K16323" s="10">
        <v>75</v>
      </c>
      <c r="L16323" s="10">
        <v>60</v>
      </c>
      <c r="M16323" s="10">
        <f t="shared" si="189"/>
        <v>472500</v>
      </c>
      <c r="N16323" s="10">
        <v>0</v>
      </c>
      <c r="O16323" s="10">
        <v>5</v>
      </c>
      <c r="P16323" s="10">
        <v>45</v>
      </c>
      <c r="Q16323" s="10" t="s">
        <v>156</v>
      </c>
      <c r="R16323" s="10">
        <v>0</v>
      </c>
      <c r="S16323" s="10">
        <v>0</v>
      </c>
      <c r="T16323" s="10">
        <v>0</v>
      </c>
      <c r="U16323" s="10">
        <v>0</v>
      </c>
      <c r="V16323" s="10" t="s">
        <v>1069</v>
      </c>
      <c r="W16323" s="10" t="s">
        <v>1097</v>
      </c>
    </row>
    <row r="16324" spans="1:23" x14ac:dyDescent="0.25">
      <c r="A16324">
        <v>2019</v>
      </c>
      <c r="B16324" s="6" t="s">
        <v>73</v>
      </c>
      <c r="C16324" s="10">
        <v>12</v>
      </c>
      <c r="D16324" s="10" t="s">
        <v>960</v>
      </c>
      <c r="E16324" s="10">
        <v>6</v>
      </c>
      <c r="F16324" s="10">
        <f t="shared" si="190"/>
        <v>10.363200000000001</v>
      </c>
      <c r="G16324" s="10">
        <v>20</v>
      </c>
      <c r="H16324" s="10">
        <v>0</v>
      </c>
      <c r="I16324" s="10" t="s">
        <v>806</v>
      </c>
      <c r="J16324" s="10">
        <v>42</v>
      </c>
      <c r="K16324" s="10">
        <v>35</v>
      </c>
      <c r="L16324" s="10">
        <v>21</v>
      </c>
      <c r="M16324" s="10">
        <f t="shared" si="189"/>
        <v>30870</v>
      </c>
      <c r="N16324" s="10">
        <v>1</v>
      </c>
      <c r="O16324" s="10">
        <v>0</v>
      </c>
      <c r="P16324" s="10">
        <v>10</v>
      </c>
      <c r="Q16324" s="10">
        <v>0</v>
      </c>
      <c r="R16324" s="10">
        <v>0</v>
      </c>
      <c r="S16324" s="10">
        <v>0</v>
      </c>
      <c r="T16324" s="10">
        <v>0</v>
      </c>
      <c r="U16324" s="10">
        <v>0</v>
      </c>
      <c r="V16324" s="10" t="s">
        <v>998</v>
      </c>
      <c r="W16324" s="10" t="s">
        <v>1098</v>
      </c>
    </row>
    <row r="16325" spans="1:23" x14ac:dyDescent="0.25">
      <c r="A16325">
        <v>2019</v>
      </c>
      <c r="B16325" s="6" t="s">
        <v>73</v>
      </c>
      <c r="C16325" s="10">
        <v>13</v>
      </c>
      <c r="D16325" s="10" t="s">
        <v>960</v>
      </c>
      <c r="E16325" s="10">
        <v>6</v>
      </c>
      <c r="F16325" s="10">
        <f t="shared" si="190"/>
        <v>10.363200000000001</v>
      </c>
      <c r="G16325" s="10">
        <v>11</v>
      </c>
      <c r="H16325" s="10">
        <v>0</v>
      </c>
      <c r="I16325" s="10" t="s">
        <v>799</v>
      </c>
      <c r="J16325" s="10">
        <v>28</v>
      </c>
      <c r="K16325" s="10">
        <v>16</v>
      </c>
      <c r="L16325" s="10">
        <v>28</v>
      </c>
      <c r="M16325" s="10">
        <f t="shared" si="189"/>
        <v>12544</v>
      </c>
      <c r="N16325" s="10">
        <v>0</v>
      </c>
      <c r="O16325" s="10">
        <v>0</v>
      </c>
      <c r="P16325" s="10">
        <v>20</v>
      </c>
      <c r="Q16325" s="10">
        <v>0</v>
      </c>
      <c r="R16325" s="10">
        <v>0</v>
      </c>
      <c r="S16325" s="10">
        <v>0</v>
      </c>
      <c r="T16325" s="10">
        <v>0</v>
      </c>
      <c r="U16325" s="10">
        <v>5</v>
      </c>
      <c r="V16325" s="10">
        <v>0</v>
      </c>
      <c r="W16325" s="10" t="s">
        <v>1099</v>
      </c>
    </row>
    <row r="16326" spans="1:23" x14ac:dyDescent="0.25">
      <c r="A16326">
        <v>2019</v>
      </c>
      <c r="B16326" s="6" t="s">
        <v>73</v>
      </c>
      <c r="C16326" s="10">
        <v>14</v>
      </c>
      <c r="D16326" s="10" t="s">
        <v>960</v>
      </c>
      <c r="E16326" s="10">
        <v>6</v>
      </c>
      <c r="F16326" s="10">
        <f t="shared" si="190"/>
        <v>10.363200000000001</v>
      </c>
      <c r="G16326" s="10">
        <v>20</v>
      </c>
      <c r="H16326" s="10">
        <v>11</v>
      </c>
      <c r="I16326" s="10" t="s">
        <v>807</v>
      </c>
      <c r="J16326" s="10">
        <v>36</v>
      </c>
      <c r="K16326" s="10">
        <v>22</v>
      </c>
      <c r="L16326" s="10">
        <v>15</v>
      </c>
      <c r="M16326" s="10">
        <f t="shared" si="189"/>
        <v>11880</v>
      </c>
      <c r="N16326" s="10">
        <v>0</v>
      </c>
      <c r="O16326" s="10">
        <v>0</v>
      </c>
      <c r="P16326" s="10">
        <v>5</v>
      </c>
      <c r="Q16326" s="10">
        <v>0</v>
      </c>
      <c r="R16326" s="10">
        <v>0</v>
      </c>
      <c r="S16326" s="10">
        <v>75</v>
      </c>
      <c r="T16326" s="10">
        <v>0</v>
      </c>
      <c r="U16326" s="10">
        <v>0</v>
      </c>
      <c r="V16326" s="10">
        <v>0</v>
      </c>
      <c r="W16326" s="10" t="s">
        <v>1100</v>
      </c>
    </row>
    <row r="16327" spans="1:23" x14ac:dyDescent="0.25">
      <c r="A16327">
        <v>2019</v>
      </c>
      <c r="B16327" s="6" t="s">
        <v>73</v>
      </c>
      <c r="C16327" s="10">
        <v>1</v>
      </c>
      <c r="D16327" s="10" t="s">
        <v>960</v>
      </c>
      <c r="E16327" s="10">
        <v>7</v>
      </c>
      <c r="F16327" s="10">
        <f xml:space="preserve"> (31*0.3048)</f>
        <v>9.4488000000000003</v>
      </c>
      <c r="G16327" s="10">
        <v>11</v>
      </c>
      <c r="H16327" s="10">
        <v>0</v>
      </c>
      <c r="I16327" s="10" t="s">
        <v>846</v>
      </c>
      <c r="J16327" s="10">
        <v>23</v>
      </c>
      <c r="K16327" s="10">
        <v>16</v>
      </c>
      <c r="L16327" s="10">
        <v>20</v>
      </c>
      <c r="M16327" s="10">
        <f t="shared" si="189"/>
        <v>7360</v>
      </c>
      <c r="N16327" s="10">
        <v>0</v>
      </c>
      <c r="O16327" s="10">
        <v>0</v>
      </c>
      <c r="P16327" s="10">
        <v>5</v>
      </c>
      <c r="Q16327" s="10">
        <v>0</v>
      </c>
      <c r="R16327" s="10">
        <v>0</v>
      </c>
      <c r="S16327" s="10">
        <v>0</v>
      </c>
      <c r="T16327" s="10">
        <v>0</v>
      </c>
      <c r="U16327" s="10">
        <v>0</v>
      </c>
      <c r="V16327" s="10">
        <v>0</v>
      </c>
      <c r="W16327" s="10" t="s">
        <v>1101</v>
      </c>
    </row>
    <row r="16328" spans="1:23" x14ac:dyDescent="0.25">
      <c r="A16328">
        <v>2019</v>
      </c>
      <c r="B16328" s="6" t="s">
        <v>73</v>
      </c>
      <c r="C16328" s="10">
        <v>2</v>
      </c>
      <c r="D16328" s="10" t="s">
        <v>960</v>
      </c>
      <c r="E16328" s="10">
        <v>7</v>
      </c>
      <c r="F16328" s="10">
        <f t="shared" ref="F16328:F16338" si="191" xml:space="preserve"> (31*0.3048)</f>
        <v>9.4488000000000003</v>
      </c>
      <c r="G16328" s="10">
        <v>7</v>
      </c>
      <c r="H16328" s="10">
        <v>0</v>
      </c>
      <c r="I16328" s="10" t="s">
        <v>807</v>
      </c>
      <c r="J16328" s="10">
        <v>30</v>
      </c>
      <c r="K16328" s="10">
        <v>25</v>
      </c>
      <c r="L16328" s="10">
        <v>16</v>
      </c>
      <c r="M16328" s="10">
        <f t="shared" si="189"/>
        <v>12000</v>
      </c>
      <c r="N16328" s="10">
        <v>0</v>
      </c>
      <c r="O16328" s="10">
        <v>0</v>
      </c>
      <c r="P16328" s="10">
        <v>45</v>
      </c>
      <c r="Q16328" s="10">
        <v>0</v>
      </c>
      <c r="R16328" s="10">
        <v>0</v>
      </c>
      <c r="S16328" s="10">
        <v>50</v>
      </c>
      <c r="T16328" s="10">
        <v>0</v>
      </c>
      <c r="U16328" s="10">
        <v>0</v>
      </c>
      <c r="V16328" s="10">
        <v>0</v>
      </c>
      <c r="W16328" s="10" t="s">
        <v>1102</v>
      </c>
    </row>
    <row r="16329" spans="1:23" x14ac:dyDescent="0.25">
      <c r="A16329">
        <v>2019</v>
      </c>
      <c r="B16329" s="6" t="s">
        <v>73</v>
      </c>
      <c r="C16329" s="10">
        <v>3</v>
      </c>
      <c r="D16329" s="10" t="s">
        <v>960</v>
      </c>
      <c r="E16329" s="10">
        <v>7</v>
      </c>
      <c r="F16329" s="10">
        <f t="shared" si="191"/>
        <v>9.4488000000000003</v>
      </c>
      <c r="G16329" s="10">
        <v>12</v>
      </c>
      <c r="H16329" s="10">
        <v>0</v>
      </c>
      <c r="I16329" s="10" t="s">
        <v>856</v>
      </c>
      <c r="J16329" s="10">
        <v>29</v>
      </c>
      <c r="K16329" s="10">
        <v>15</v>
      </c>
      <c r="L16329" s="10">
        <v>29</v>
      </c>
      <c r="M16329" s="10">
        <f t="shared" si="189"/>
        <v>12615</v>
      </c>
      <c r="N16329" s="10">
        <v>0</v>
      </c>
      <c r="O16329" s="10">
        <v>0</v>
      </c>
      <c r="P16329" s="10">
        <v>0</v>
      </c>
      <c r="Q16329" s="10">
        <v>0</v>
      </c>
      <c r="R16329" s="10">
        <v>0</v>
      </c>
      <c r="S16329" s="10">
        <v>0</v>
      </c>
      <c r="T16329" s="10">
        <v>0</v>
      </c>
      <c r="U16329" s="10">
        <v>0</v>
      </c>
      <c r="V16329" s="10">
        <v>0</v>
      </c>
      <c r="W16329" s="10">
        <v>0</v>
      </c>
    </row>
    <row r="16330" spans="1:23" x14ac:dyDescent="0.25">
      <c r="A16330">
        <v>2019</v>
      </c>
      <c r="B16330" s="6" t="s">
        <v>73</v>
      </c>
      <c r="C16330" s="10">
        <v>4</v>
      </c>
      <c r="D16330" s="10" t="s">
        <v>960</v>
      </c>
      <c r="E16330" s="10">
        <v>7</v>
      </c>
      <c r="F16330" s="10">
        <f t="shared" si="191"/>
        <v>9.4488000000000003</v>
      </c>
      <c r="G16330" s="10">
        <v>10</v>
      </c>
      <c r="H16330" s="10">
        <v>0</v>
      </c>
      <c r="I16330" s="10" t="s">
        <v>846</v>
      </c>
      <c r="J16330" s="10">
        <v>52</v>
      </c>
      <c r="K16330" s="10">
        <v>41</v>
      </c>
      <c r="L16330" s="10">
        <v>30</v>
      </c>
      <c r="M16330" s="10">
        <f t="shared" si="189"/>
        <v>63960</v>
      </c>
      <c r="N16330" s="10">
        <v>0</v>
      </c>
      <c r="O16330" s="10">
        <v>0</v>
      </c>
      <c r="P16330" s="10">
        <v>30</v>
      </c>
      <c r="Q16330" s="10">
        <v>0</v>
      </c>
      <c r="R16330" s="10">
        <v>0</v>
      </c>
      <c r="S16330" s="10">
        <v>0</v>
      </c>
      <c r="T16330" s="10">
        <v>0</v>
      </c>
      <c r="U16330" s="10">
        <v>0</v>
      </c>
      <c r="V16330" s="10">
        <v>0</v>
      </c>
      <c r="W16330" s="10" t="s">
        <v>1103</v>
      </c>
    </row>
    <row r="16331" spans="1:23" x14ac:dyDescent="0.25">
      <c r="A16331">
        <v>2019</v>
      </c>
      <c r="B16331" s="6" t="s">
        <v>73</v>
      </c>
      <c r="C16331" s="10">
        <v>5</v>
      </c>
      <c r="D16331" s="10" t="s">
        <v>960</v>
      </c>
      <c r="E16331" s="10">
        <v>7</v>
      </c>
      <c r="F16331" s="10">
        <f t="shared" si="191"/>
        <v>9.4488000000000003</v>
      </c>
      <c r="G16331" s="10">
        <v>6</v>
      </c>
      <c r="H16331" s="10">
        <v>0</v>
      </c>
      <c r="I16331" s="10" t="s">
        <v>799</v>
      </c>
      <c r="J16331" s="10">
        <v>21</v>
      </c>
      <c r="K16331" s="10">
        <v>17</v>
      </c>
      <c r="L16331" s="10">
        <v>21</v>
      </c>
      <c r="M16331" s="10">
        <f t="shared" si="189"/>
        <v>7497</v>
      </c>
      <c r="N16331" s="10">
        <v>0</v>
      </c>
      <c r="O16331" s="10">
        <v>5</v>
      </c>
      <c r="P16331" s="10">
        <v>20</v>
      </c>
      <c r="Q16331" s="10" t="s">
        <v>156</v>
      </c>
      <c r="R16331" s="10">
        <v>0</v>
      </c>
      <c r="S16331" s="10">
        <v>0</v>
      </c>
      <c r="T16331" s="10">
        <v>0</v>
      </c>
      <c r="U16331" s="10">
        <v>0</v>
      </c>
      <c r="V16331" s="10" t="s">
        <v>992</v>
      </c>
      <c r="W16331" s="10" t="s">
        <v>1041</v>
      </c>
    </row>
    <row r="16332" spans="1:23" x14ac:dyDescent="0.25">
      <c r="A16332">
        <v>2019</v>
      </c>
      <c r="B16332" s="6" t="s">
        <v>73</v>
      </c>
      <c r="C16332" s="10">
        <v>6</v>
      </c>
      <c r="D16332" s="10" t="s">
        <v>960</v>
      </c>
      <c r="E16332" s="10">
        <v>7</v>
      </c>
      <c r="F16332" s="10">
        <f t="shared" si="191"/>
        <v>9.4488000000000003</v>
      </c>
      <c r="G16332" s="10">
        <v>15</v>
      </c>
      <c r="H16332" s="10">
        <v>0</v>
      </c>
      <c r="I16332" s="10" t="s">
        <v>806</v>
      </c>
      <c r="J16332" s="10">
        <v>33</v>
      </c>
      <c r="K16332" s="10">
        <v>30</v>
      </c>
      <c r="L16332" s="10">
        <v>11</v>
      </c>
      <c r="M16332" s="10">
        <f t="shared" si="189"/>
        <v>10890</v>
      </c>
      <c r="N16332" s="10">
        <v>0</v>
      </c>
      <c r="O16332" s="10">
        <v>0</v>
      </c>
      <c r="P16332" s="10">
        <v>10</v>
      </c>
      <c r="Q16332" s="10">
        <v>0</v>
      </c>
      <c r="R16332" s="10">
        <v>0</v>
      </c>
      <c r="S16332" s="10">
        <v>0</v>
      </c>
      <c r="T16332" s="10">
        <v>0</v>
      </c>
      <c r="U16332" s="10">
        <v>0</v>
      </c>
      <c r="V16332" s="10" t="s">
        <v>992</v>
      </c>
      <c r="W16332" s="10" t="s">
        <v>1104</v>
      </c>
    </row>
    <row r="16333" spans="1:23" x14ac:dyDescent="0.25">
      <c r="A16333">
        <v>2019</v>
      </c>
      <c r="B16333" s="6" t="s">
        <v>73</v>
      </c>
      <c r="C16333" s="10">
        <v>7</v>
      </c>
      <c r="D16333" s="10" t="s">
        <v>960</v>
      </c>
      <c r="E16333" s="10">
        <v>7</v>
      </c>
      <c r="F16333" s="10">
        <f t="shared" si="191"/>
        <v>9.4488000000000003</v>
      </c>
      <c r="G16333" s="10">
        <v>20</v>
      </c>
      <c r="H16333" s="10">
        <v>0</v>
      </c>
      <c r="I16333" s="10" t="s">
        <v>799</v>
      </c>
      <c r="J16333" s="10">
        <v>22</v>
      </c>
      <c r="K16333" s="10">
        <v>20</v>
      </c>
      <c r="L16333" s="10">
        <v>20</v>
      </c>
      <c r="M16333" s="10">
        <f t="shared" si="189"/>
        <v>8800</v>
      </c>
      <c r="N16333" s="10">
        <v>0</v>
      </c>
      <c r="O16333" s="10">
        <v>5</v>
      </c>
      <c r="P16333" s="10">
        <v>70</v>
      </c>
      <c r="Q16333" s="10" t="s">
        <v>865</v>
      </c>
      <c r="R16333" s="10">
        <v>0</v>
      </c>
      <c r="S16333" s="10">
        <v>0</v>
      </c>
      <c r="T16333" s="10">
        <v>0</v>
      </c>
      <c r="U16333" s="10">
        <v>0</v>
      </c>
      <c r="V16333" s="10">
        <v>0</v>
      </c>
      <c r="W16333" s="10" t="s">
        <v>1105</v>
      </c>
    </row>
    <row r="16334" spans="1:23" x14ac:dyDescent="0.25">
      <c r="A16334">
        <v>2019</v>
      </c>
      <c r="B16334" s="6" t="s">
        <v>73</v>
      </c>
      <c r="C16334" s="10">
        <v>8</v>
      </c>
      <c r="D16334" s="10" t="s">
        <v>960</v>
      </c>
      <c r="E16334" s="10">
        <v>7</v>
      </c>
      <c r="F16334" s="10">
        <f t="shared" si="191"/>
        <v>9.4488000000000003</v>
      </c>
      <c r="G16334" s="10">
        <v>5</v>
      </c>
      <c r="H16334" s="10">
        <v>0</v>
      </c>
      <c r="I16334" s="10" t="s">
        <v>799</v>
      </c>
      <c r="J16334" s="10">
        <v>13</v>
      </c>
      <c r="K16334" s="10">
        <v>12</v>
      </c>
      <c r="L16334" s="10">
        <v>13</v>
      </c>
      <c r="M16334" s="10">
        <f t="shared" si="189"/>
        <v>2028</v>
      </c>
      <c r="N16334" s="10">
        <v>0</v>
      </c>
      <c r="O16334" s="10">
        <v>0</v>
      </c>
      <c r="P16334" s="10">
        <v>5</v>
      </c>
      <c r="Q16334" s="10">
        <v>0</v>
      </c>
      <c r="R16334" s="10">
        <v>0</v>
      </c>
      <c r="S16334" s="10">
        <v>0</v>
      </c>
      <c r="T16334" s="10">
        <v>0</v>
      </c>
      <c r="U16334" s="10">
        <v>0</v>
      </c>
      <c r="V16334" s="10">
        <v>0</v>
      </c>
      <c r="W16334" s="10" t="s">
        <v>962</v>
      </c>
    </row>
    <row r="16335" spans="1:23" x14ac:dyDescent="0.25">
      <c r="A16335">
        <v>2019</v>
      </c>
      <c r="B16335" s="6" t="s">
        <v>73</v>
      </c>
      <c r="C16335" s="10">
        <v>9</v>
      </c>
      <c r="D16335" s="10" t="s">
        <v>960</v>
      </c>
      <c r="E16335" s="10">
        <v>7</v>
      </c>
      <c r="F16335" s="10">
        <f t="shared" si="191"/>
        <v>9.4488000000000003</v>
      </c>
      <c r="G16335" s="10">
        <v>7</v>
      </c>
      <c r="H16335" s="10">
        <v>0</v>
      </c>
      <c r="I16335" s="10" t="s">
        <v>799</v>
      </c>
      <c r="J16335" s="10">
        <v>19</v>
      </c>
      <c r="K16335" s="10">
        <v>19</v>
      </c>
      <c r="L16335" s="10">
        <v>12</v>
      </c>
      <c r="M16335" s="10">
        <f t="shared" si="189"/>
        <v>4332</v>
      </c>
      <c r="N16335" s="10">
        <v>0</v>
      </c>
      <c r="O16335" s="10">
        <v>5</v>
      </c>
      <c r="P16335" s="10">
        <v>10</v>
      </c>
      <c r="Q16335" s="10" t="s">
        <v>156</v>
      </c>
      <c r="R16335" s="10">
        <v>0</v>
      </c>
      <c r="S16335" s="10">
        <v>0</v>
      </c>
      <c r="T16335" s="10">
        <v>50</v>
      </c>
      <c r="U16335" s="10">
        <v>0</v>
      </c>
      <c r="V16335" s="10">
        <v>0</v>
      </c>
      <c r="W16335" s="10" t="s">
        <v>1038</v>
      </c>
    </row>
    <row r="16336" spans="1:23" x14ac:dyDescent="0.25">
      <c r="A16336">
        <v>2019</v>
      </c>
      <c r="B16336" s="6" t="s">
        <v>73</v>
      </c>
      <c r="C16336" s="10">
        <v>10</v>
      </c>
      <c r="D16336" s="10" t="s">
        <v>960</v>
      </c>
      <c r="E16336" s="10">
        <v>7</v>
      </c>
      <c r="F16336" s="10">
        <f t="shared" si="191"/>
        <v>9.4488000000000003</v>
      </c>
      <c r="G16336" s="10">
        <v>6</v>
      </c>
      <c r="H16336" s="10">
        <v>0</v>
      </c>
      <c r="I16336" s="10" t="s">
        <v>815</v>
      </c>
      <c r="J16336" s="10">
        <v>10</v>
      </c>
      <c r="K16336" s="10">
        <v>10</v>
      </c>
      <c r="L16336" s="10">
        <v>2</v>
      </c>
      <c r="M16336" s="10">
        <f t="shared" si="189"/>
        <v>200</v>
      </c>
      <c r="N16336" s="10">
        <v>0</v>
      </c>
      <c r="O16336" s="10">
        <v>0</v>
      </c>
      <c r="P16336" s="10">
        <v>0</v>
      </c>
      <c r="Q16336" s="10">
        <v>0</v>
      </c>
      <c r="R16336" s="10">
        <v>0</v>
      </c>
      <c r="S16336" s="10">
        <v>0</v>
      </c>
      <c r="T16336" s="10">
        <v>0</v>
      </c>
      <c r="U16336" s="10">
        <v>0</v>
      </c>
      <c r="V16336" s="10">
        <v>0</v>
      </c>
      <c r="W16336" s="10">
        <v>0</v>
      </c>
    </row>
    <row r="16337" spans="1:23" x14ac:dyDescent="0.25">
      <c r="A16337">
        <v>2019</v>
      </c>
      <c r="B16337" s="6" t="s">
        <v>73</v>
      </c>
      <c r="C16337" s="10">
        <v>11</v>
      </c>
      <c r="D16337" s="10" t="s">
        <v>960</v>
      </c>
      <c r="E16337" s="10">
        <v>7</v>
      </c>
      <c r="F16337" s="10">
        <f t="shared" si="191"/>
        <v>9.4488000000000003</v>
      </c>
      <c r="G16337" s="10">
        <v>5</v>
      </c>
      <c r="H16337" s="10">
        <v>0</v>
      </c>
      <c r="I16337" s="10" t="s">
        <v>806</v>
      </c>
      <c r="J16337" s="10">
        <v>12</v>
      </c>
      <c r="K16337" s="10">
        <v>6</v>
      </c>
      <c r="L16337" s="10">
        <v>7</v>
      </c>
      <c r="M16337" s="10">
        <f t="shared" si="189"/>
        <v>504</v>
      </c>
      <c r="N16337" s="10">
        <v>0</v>
      </c>
      <c r="O16337" s="10">
        <v>0</v>
      </c>
      <c r="P16337" s="10">
        <v>5</v>
      </c>
      <c r="Q16337" s="10">
        <v>0</v>
      </c>
      <c r="R16337" s="10">
        <v>0</v>
      </c>
      <c r="S16337" s="10">
        <v>0</v>
      </c>
      <c r="T16337" s="10">
        <v>0</v>
      </c>
      <c r="U16337" s="10">
        <v>0</v>
      </c>
      <c r="V16337" s="10">
        <v>0</v>
      </c>
      <c r="W16337" s="10" t="s">
        <v>962</v>
      </c>
    </row>
    <row r="16338" spans="1:23" x14ac:dyDescent="0.25">
      <c r="A16338">
        <v>2019</v>
      </c>
      <c r="B16338" s="6" t="s">
        <v>73</v>
      </c>
      <c r="C16338" s="10">
        <v>12</v>
      </c>
      <c r="D16338" s="10" t="s">
        <v>960</v>
      </c>
      <c r="E16338" s="10">
        <v>7</v>
      </c>
      <c r="F16338" s="10">
        <f t="shared" si="191"/>
        <v>9.4488000000000003</v>
      </c>
      <c r="G16338" s="10">
        <v>5</v>
      </c>
      <c r="H16338" s="10">
        <v>0</v>
      </c>
      <c r="I16338" s="10" t="s">
        <v>799</v>
      </c>
      <c r="J16338" s="10">
        <v>23</v>
      </c>
      <c r="K16338" s="10">
        <v>21</v>
      </c>
      <c r="L16338" s="10">
        <v>9</v>
      </c>
      <c r="M16338" s="10">
        <f t="shared" si="189"/>
        <v>4347</v>
      </c>
      <c r="N16338" s="10">
        <v>0</v>
      </c>
      <c r="O16338" s="10">
        <v>1</v>
      </c>
      <c r="P16338" s="10">
        <v>5</v>
      </c>
      <c r="Q16338" s="10" t="s">
        <v>156</v>
      </c>
      <c r="R16338" s="10">
        <v>0</v>
      </c>
      <c r="S16338" s="10">
        <v>0</v>
      </c>
      <c r="T16338" s="10">
        <v>0</v>
      </c>
      <c r="U16338" s="10">
        <v>0</v>
      </c>
      <c r="V16338" s="10">
        <v>0</v>
      </c>
      <c r="W16338" s="10" t="s">
        <v>962</v>
      </c>
    </row>
    <row r="16339" spans="1:23" x14ac:dyDescent="0.25">
      <c r="A16339">
        <v>2019</v>
      </c>
      <c r="B16339" s="6" t="s">
        <v>73</v>
      </c>
      <c r="C16339" s="10">
        <v>1</v>
      </c>
      <c r="D16339" s="10" t="s">
        <v>957</v>
      </c>
      <c r="E16339" s="10">
        <v>8</v>
      </c>
      <c r="F16339">
        <v>10.3</v>
      </c>
      <c r="G16339" s="10">
        <v>5</v>
      </c>
      <c r="I16339" s="10" t="s">
        <v>806</v>
      </c>
      <c r="J16339" s="10">
        <v>25</v>
      </c>
      <c r="K16339" s="10">
        <v>20</v>
      </c>
      <c r="L16339" s="10">
        <v>10</v>
      </c>
      <c r="M16339" s="10">
        <f t="shared" si="189"/>
        <v>5000</v>
      </c>
      <c r="N16339" s="10">
        <v>0</v>
      </c>
      <c r="O16339" s="10">
        <v>0</v>
      </c>
      <c r="P16339" s="10">
        <v>10</v>
      </c>
      <c r="Q16339" s="10">
        <v>0</v>
      </c>
      <c r="R16339" s="10">
        <v>0</v>
      </c>
      <c r="S16339" s="10">
        <v>0</v>
      </c>
      <c r="T16339" s="10">
        <v>0</v>
      </c>
      <c r="U16339" s="10">
        <v>0</v>
      </c>
      <c r="V16339" t="s">
        <v>1031</v>
      </c>
      <c r="W16339" s="10">
        <v>0</v>
      </c>
    </row>
    <row r="16340" spans="1:23" x14ac:dyDescent="0.25">
      <c r="A16340">
        <v>2019</v>
      </c>
      <c r="B16340" s="6" t="s">
        <v>73</v>
      </c>
      <c r="C16340" s="10">
        <v>2</v>
      </c>
      <c r="D16340" s="10" t="s">
        <v>957</v>
      </c>
      <c r="E16340" s="10">
        <v>8</v>
      </c>
      <c r="F16340">
        <v>10.3</v>
      </c>
      <c r="G16340" s="10">
        <v>100</v>
      </c>
      <c r="I16340" s="10" t="s">
        <v>856</v>
      </c>
      <c r="J16340" s="10">
        <v>80</v>
      </c>
      <c r="K16340" s="10">
        <v>45</v>
      </c>
      <c r="L16340" s="10">
        <v>100</v>
      </c>
      <c r="M16340" s="10">
        <f t="shared" ref="M16340:M16403" si="192">J16340*K16340*L16340</f>
        <v>360000</v>
      </c>
      <c r="N16340" s="10">
        <v>0</v>
      </c>
      <c r="O16340" s="10">
        <v>0</v>
      </c>
      <c r="P16340" s="10">
        <v>70</v>
      </c>
      <c r="Q16340" s="10">
        <v>0</v>
      </c>
      <c r="R16340" s="10">
        <v>0</v>
      </c>
      <c r="S16340" s="10">
        <v>0</v>
      </c>
      <c r="T16340" s="10">
        <v>0</v>
      </c>
      <c r="U16340" s="10">
        <v>0</v>
      </c>
      <c r="V16340" t="s">
        <v>1069</v>
      </c>
      <c r="W16340" s="10">
        <v>0</v>
      </c>
    </row>
    <row r="16341" spans="1:23" x14ac:dyDescent="0.25">
      <c r="A16341">
        <v>2019</v>
      </c>
      <c r="B16341" s="6" t="s">
        <v>73</v>
      </c>
      <c r="C16341" s="10">
        <v>3</v>
      </c>
      <c r="D16341" s="10" t="s">
        <v>957</v>
      </c>
      <c r="E16341" s="10">
        <v>8</v>
      </c>
      <c r="F16341">
        <v>10.3</v>
      </c>
      <c r="G16341" s="10">
        <v>10</v>
      </c>
      <c r="I16341" s="10" t="s">
        <v>799</v>
      </c>
      <c r="J16341" s="10">
        <v>10</v>
      </c>
      <c r="K16341" s="10">
        <v>10</v>
      </c>
      <c r="L16341" s="10">
        <v>8</v>
      </c>
      <c r="M16341" s="10">
        <f t="shared" si="192"/>
        <v>800</v>
      </c>
      <c r="N16341" s="10">
        <v>0</v>
      </c>
      <c r="O16341" s="10">
        <v>0</v>
      </c>
      <c r="P16341" s="10">
        <v>0</v>
      </c>
      <c r="Q16341" s="10">
        <v>0</v>
      </c>
      <c r="R16341" s="10">
        <v>0</v>
      </c>
      <c r="S16341" s="10">
        <v>0</v>
      </c>
      <c r="T16341" s="10">
        <v>5</v>
      </c>
      <c r="U16341" s="10">
        <v>0</v>
      </c>
      <c r="V16341" s="10">
        <v>0</v>
      </c>
      <c r="W16341" s="10">
        <v>0</v>
      </c>
    </row>
    <row r="16342" spans="1:23" x14ac:dyDescent="0.25">
      <c r="A16342">
        <v>2019</v>
      </c>
      <c r="B16342" s="6" t="s">
        <v>73</v>
      </c>
      <c r="C16342" s="10">
        <v>4</v>
      </c>
      <c r="D16342" s="10" t="s">
        <v>957</v>
      </c>
      <c r="E16342" s="10">
        <v>8</v>
      </c>
      <c r="F16342">
        <v>10.3</v>
      </c>
      <c r="G16342" s="10">
        <v>10</v>
      </c>
      <c r="I16342" s="10" t="s">
        <v>826</v>
      </c>
      <c r="J16342" s="10">
        <v>20</v>
      </c>
      <c r="K16342" s="10">
        <v>20</v>
      </c>
      <c r="L16342" s="10">
        <v>10</v>
      </c>
      <c r="M16342" s="10">
        <f t="shared" si="192"/>
        <v>4000</v>
      </c>
      <c r="N16342" s="10">
        <v>0</v>
      </c>
      <c r="O16342" s="10">
        <v>0</v>
      </c>
      <c r="P16342" s="10">
        <v>0</v>
      </c>
      <c r="Q16342" s="10">
        <v>0</v>
      </c>
      <c r="R16342" s="10">
        <v>0</v>
      </c>
      <c r="S16342" s="10">
        <v>0</v>
      </c>
      <c r="T16342" s="10">
        <v>10</v>
      </c>
      <c r="U16342" s="10">
        <v>0</v>
      </c>
      <c r="V16342" s="10">
        <v>0</v>
      </c>
      <c r="W16342" s="10">
        <v>0</v>
      </c>
    </row>
    <row r="16343" spans="1:23" x14ac:dyDescent="0.25">
      <c r="A16343">
        <v>2019</v>
      </c>
      <c r="B16343" s="6" t="s">
        <v>73</v>
      </c>
      <c r="C16343" s="10">
        <v>5</v>
      </c>
      <c r="D16343" s="10" t="s">
        <v>957</v>
      </c>
      <c r="E16343" s="10">
        <v>8</v>
      </c>
      <c r="F16343">
        <v>10.3</v>
      </c>
      <c r="G16343" s="10">
        <v>10</v>
      </c>
      <c r="I16343" s="10" t="s">
        <v>856</v>
      </c>
      <c r="J16343" s="10">
        <v>10</v>
      </c>
      <c r="K16343" s="10">
        <v>10</v>
      </c>
      <c r="L16343" s="10">
        <v>15</v>
      </c>
      <c r="M16343" s="10">
        <f t="shared" si="192"/>
        <v>1500</v>
      </c>
      <c r="N16343" s="10">
        <v>0</v>
      </c>
      <c r="O16343" s="10">
        <v>0</v>
      </c>
      <c r="P16343" s="10">
        <v>0</v>
      </c>
      <c r="Q16343" s="10">
        <v>0</v>
      </c>
      <c r="R16343" s="10">
        <v>0</v>
      </c>
      <c r="S16343" s="10">
        <v>0</v>
      </c>
      <c r="T16343" s="10">
        <v>0</v>
      </c>
      <c r="U16343" s="10">
        <v>0</v>
      </c>
      <c r="V16343" s="10">
        <v>0</v>
      </c>
      <c r="W16343" s="10">
        <v>0</v>
      </c>
    </row>
    <row r="16344" spans="1:23" x14ac:dyDescent="0.25">
      <c r="A16344">
        <v>2019</v>
      </c>
      <c r="B16344" s="6" t="s">
        <v>73</v>
      </c>
      <c r="C16344" s="10">
        <v>6</v>
      </c>
      <c r="D16344" s="10" t="s">
        <v>957</v>
      </c>
      <c r="E16344" s="10">
        <v>8</v>
      </c>
      <c r="F16344">
        <v>10.3</v>
      </c>
      <c r="G16344" s="10">
        <v>30</v>
      </c>
      <c r="I16344" s="10" t="s">
        <v>856</v>
      </c>
      <c r="J16344" s="10">
        <v>70</v>
      </c>
      <c r="K16344" s="10">
        <v>40</v>
      </c>
      <c r="L16344" s="10">
        <v>50</v>
      </c>
      <c r="M16344" s="10">
        <f t="shared" si="192"/>
        <v>140000</v>
      </c>
      <c r="N16344" s="10">
        <v>0</v>
      </c>
      <c r="O16344" s="10">
        <v>0</v>
      </c>
      <c r="P16344" s="10">
        <v>0</v>
      </c>
      <c r="Q16344" s="10">
        <v>0</v>
      </c>
      <c r="R16344" s="10">
        <v>0</v>
      </c>
      <c r="S16344" s="10">
        <v>0</v>
      </c>
      <c r="T16344" s="10">
        <v>0</v>
      </c>
      <c r="U16344" s="10">
        <v>0</v>
      </c>
      <c r="V16344" s="10">
        <v>0</v>
      </c>
      <c r="W16344" s="10">
        <v>0</v>
      </c>
    </row>
    <row r="16345" spans="1:23" x14ac:dyDescent="0.25">
      <c r="A16345">
        <v>2019</v>
      </c>
      <c r="B16345" s="6" t="s">
        <v>73</v>
      </c>
      <c r="C16345" s="10">
        <v>7</v>
      </c>
      <c r="D16345" s="10" t="s">
        <v>957</v>
      </c>
      <c r="E16345" s="10">
        <v>8</v>
      </c>
      <c r="F16345">
        <v>10.3</v>
      </c>
      <c r="G16345" s="10">
        <v>5</v>
      </c>
      <c r="I16345" s="10" t="s">
        <v>866</v>
      </c>
      <c r="J16345" s="10">
        <v>30</v>
      </c>
      <c r="K16345" s="10">
        <v>5</v>
      </c>
      <c r="L16345" s="10">
        <v>10</v>
      </c>
      <c r="M16345" s="10">
        <f t="shared" si="192"/>
        <v>1500</v>
      </c>
      <c r="N16345" s="10">
        <v>0</v>
      </c>
      <c r="O16345" s="10">
        <v>0</v>
      </c>
      <c r="P16345" s="10">
        <v>0</v>
      </c>
      <c r="Q16345" s="10">
        <v>0</v>
      </c>
      <c r="R16345" s="10">
        <v>0</v>
      </c>
      <c r="S16345" s="10">
        <v>0</v>
      </c>
      <c r="T16345" s="10">
        <v>0</v>
      </c>
      <c r="U16345" s="10">
        <v>0</v>
      </c>
      <c r="V16345" s="10">
        <v>0</v>
      </c>
      <c r="W16345" s="10">
        <v>0</v>
      </c>
    </row>
    <row r="16346" spans="1:23" x14ac:dyDescent="0.25">
      <c r="A16346">
        <v>2019</v>
      </c>
      <c r="B16346" s="6" t="s">
        <v>73</v>
      </c>
      <c r="C16346" s="10">
        <v>8</v>
      </c>
      <c r="D16346" s="10" t="s">
        <v>957</v>
      </c>
      <c r="E16346" s="10">
        <v>8</v>
      </c>
      <c r="F16346">
        <v>10.3</v>
      </c>
      <c r="G16346" s="10">
        <v>5</v>
      </c>
      <c r="I16346" s="10" t="s">
        <v>799</v>
      </c>
      <c r="J16346" s="10">
        <v>30</v>
      </c>
      <c r="K16346" s="10">
        <v>20</v>
      </c>
      <c r="L16346" s="10">
        <v>10</v>
      </c>
      <c r="M16346" s="10">
        <f t="shared" si="192"/>
        <v>6000</v>
      </c>
      <c r="N16346" s="10">
        <v>0</v>
      </c>
      <c r="O16346" s="10">
        <v>0</v>
      </c>
      <c r="P16346" s="10">
        <v>0</v>
      </c>
      <c r="Q16346" t="s">
        <v>156</v>
      </c>
      <c r="R16346" s="10">
        <v>0</v>
      </c>
      <c r="S16346" s="10">
        <v>0</v>
      </c>
      <c r="T16346" s="10">
        <v>0</v>
      </c>
      <c r="U16346" s="10">
        <v>0</v>
      </c>
      <c r="V16346" s="10">
        <v>0</v>
      </c>
      <c r="W16346" s="10">
        <v>0</v>
      </c>
    </row>
    <row r="16347" spans="1:23" x14ac:dyDescent="0.25">
      <c r="A16347">
        <v>2019</v>
      </c>
      <c r="B16347" s="6" t="s">
        <v>73</v>
      </c>
      <c r="C16347" s="10">
        <v>9</v>
      </c>
      <c r="D16347" s="10" t="s">
        <v>957</v>
      </c>
      <c r="E16347" s="10">
        <v>8</v>
      </c>
      <c r="F16347">
        <v>10.3</v>
      </c>
      <c r="G16347" s="10">
        <v>15</v>
      </c>
      <c r="I16347" s="10" t="s">
        <v>807</v>
      </c>
      <c r="J16347" s="10">
        <v>30</v>
      </c>
      <c r="K16347" s="10">
        <v>45</v>
      </c>
      <c r="L16347" s="10">
        <v>15</v>
      </c>
      <c r="M16347" s="10">
        <f t="shared" si="192"/>
        <v>20250</v>
      </c>
      <c r="N16347" s="10">
        <v>0</v>
      </c>
      <c r="O16347" s="10">
        <v>0</v>
      </c>
      <c r="P16347" s="10">
        <v>0</v>
      </c>
      <c r="Q16347" s="10">
        <v>0</v>
      </c>
      <c r="R16347" s="10">
        <v>0</v>
      </c>
      <c r="S16347" s="10">
        <v>0</v>
      </c>
      <c r="T16347" s="10">
        <v>90</v>
      </c>
      <c r="U16347" s="10">
        <v>0</v>
      </c>
      <c r="V16347" s="10">
        <v>0</v>
      </c>
      <c r="W16347" s="10">
        <v>0</v>
      </c>
    </row>
    <row r="16348" spans="1:23" x14ac:dyDescent="0.25">
      <c r="A16348">
        <v>2019</v>
      </c>
      <c r="B16348" s="6" t="s">
        <v>73</v>
      </c>
      <c r="C16348" s="10">
        <v>10</v>
      </c>
      <c r="D16348" s="10" t="s">
        <v>957</v>
      </c>
      <c r="E16348" s="10">
        <v>8</v>
      </c>
      <c r="F16348">
        <v>10.3</v>
      </c>
      <c r="G16348" s="10">
        <v>15</v>
      </c>
      <c r="I16348" s="10" t="s">
        <v>856</v>
      </c>
      <c r="J16348" s="10">
        <v>40</v>
      </c>
      <c r="K16348" s="10">
        <v>50</v>
      </c>
      <c r="L16348" s="10">
        <v>85</v>
      </c>
      <c r="M16348" s="10">
        <f t="shared" si="192"/>
        <v>170000</v>
      </c>
      <c r="N16348" s="10">
        <v>0</v>
      </c>
      <c r="O16348" s="10">
        <v>0</v>
      </c>
      <c r="P16348" s="10">
        <v>0</v>
      </c>
      <c r="Q16348" s="10">
        <v>0</v>
      </c>
      <c r="R16348" s="10">
        <v>0</v>
      </c>
      <c r="S16348" s="10">
        <v>0</v>
      </c>
      <c r="T16348" s="10">
        <v>0</v>
      </c>
      <c r="U16348" s="10">
        <v>0</v>
      </c>
      <c r="V16348" s="10">
        <v>0</v>
      </c>
      <c r="W16348" s="10">
        <v>0</v>
      </c>
    </row>
    <row r="16349" spans="1:23" x14ac:dyDescent="0.25">
      <c r="A16349">
        <v>2019</v>
      </c>
      <c r="B16349" s="6" t="s">
        <v>73</v>
      </c>
      <c r="C16349" s="10">
        <v>11</v>
      </c>
      <c r="D16349" s="10" t="s">
        <v>957</v>
      </c>
      <c r="E16349" s="10">
        <v>8</v>
      </c>
      <c r="F16349">
        <v>10.3</v>
      </c>
      <c r="G16349" s="10">
        <v>5</v>
      </c>
      <c r="I16349" s="10" t="s">
        <v>856</v>
      </c>
      <c r="J16349" s="10">
        <v>50</v>
      </c>
      <c r="K16349" s="10">
        <v>50</v>
      </c>
      <c r="L16349" s="10">
        <v>90</v>
      </c>
      <c r="M16349" s="10">
        <f t="shared" si="192"/>
        <v>225000</v>
      </c>
      <c r="N16349" s="10">
        <v>0</v>
      </c>
      <c r="O16349" s="10">
        <v>0</v>
      </c>
      <c r="P16349" s="10">
        <v>0</v>
      </c>
      <c r="Q16349" s="10">
        <v>0</v>
      </c>
      <c r="R16349" s="10">
        <v>0</v>
      </c>
      <c r="S16349" s="10">
        <v>0</v>
      </c>
      <c r="T16349" s="10">
        <v>0</v>
      </c>
      <c r="U16349" s="10">
        <v>0</v>
      </c>
      <c r="V16349" s="10">
        <v>0</v>
      </c>
      <c r="W16349" s="10">
        <v>0</v>
      </c>
    </row>
    <row r="16350" spans="1:23" x14ac:dyDescent="0.25">
      <c r="A16350">
        <v>2019</v>
      </c>
      <c r="B16350" s="6" t="s">
        <v>52</v>
      </c>
      <c r="C16350" s="10">
        <v>2</v>
      </c>
      <c r="D16350" s="10" t="s">
        <v>955</v>
      </c>
      <c r="E16350" s="10">
        <v>1</v>
      </c>
      <c r="F16350" s="10">
        <v>11.8</v>
      </c>
      <c r="G16350" s="10">
        <v>11</v>
      </c>
      <c r="H16350" s="10"/>
      <c r="I16350" s="10" t="s">
        <v>826</v>
      </c>
      <c r="J16350" s="10">
        <v>11</v>
      </c>
      <c r="K16350" s="10">
        <v>12</v>
      </c>
      <c r="L16350" s="10">
        <v>7</v>
      </c>
      <c r="M16350" s="10">
        <f t="shared" si="192"/>
        <v>924</v>
      </c>
      <c r="N16350" s="10">
        <v>0</v>
      </c>
      <c r="O16350" s="10">
        <v>0</v>
      </c>
      <c r="P16350" s="10">
        <v>0</v>
      </c>
      <c r="Q16350" s="10">
        <v>0</v>
      </c>
      <c r="R16350" s="10">
        <v>0</v>
      </c>
      <c r="S16350" s="10">
        <v>0</v>
      </c>
      <c r="T16350" s="10">
        <v>0</v>
      </c>
      <c r="U16350" s="10">
        <v>0</v>
      </c>
      <c r="V16350" s="10">
        <v>0</v>
      </c>
      <c r="W16350" s="10">
        <v>0</v>
      </c>
    </row>
    <row r="16351" spans="1:23" x14ac:dyDescent="0.25">
      <c r="A16351">
        <v>2019</v>
      </c>
      <c r="B16351" s="6" t="s">
        <v>52</v>
      </c>
      <c r="C16351" s="10">
        <v>3</v>
      </c>
      <c r="D16351" s="10" t="s">
        <v>955</v>
      </c>
      <c r="E16351" s="10">
        <v>1</v>
      </c>
      <c r="F16351" s="10">
        <v>11.8</v>
      </c>
      <c r="G16351" s="10">
        <v>12</v>
      </c>
      <c r="H16351" s="10"/>
      <c r="I16351" s="10" t="s">
        <v>856</v>
      </c>
      <c r="J16351" s="10">
        <v>18</v>
      </c>
      <c r="K16351" s="10">
        <v>16</v>
      </c>
      <c r="L16351" s="10">
        <v>12</v>
      </c>
      <c r="M16351" s="10">
        <f t="shared" si="192"/>
        <v>3456</v>
      </c>
      <c r="N16351" s="10">
        <v>0</v>
      </c>
      <c r="O16351" s="10">
        <v>0</v>
      </c>
      <c r="P16351" s="10">
        <v>0</v>
      </c>
      <c r="Q16351" s="10">
        <v>0</v>
      </c>
      <c r="R16351" s="10">
        <v>0</v>
      </c>
      <c r="S16351" s="10">
        <v>20</v>
      </c>
      <c r="T16351" s="10">
        <v>0</v>
      </c>
      <c r="U16351" s="10">
        <v>0</v>
      </c>
      <c r="V16351" s="10">
        <v>0</v>
      </c>
      <c r="W16351" s="10">
        <v>0</v>
      </c>
    </row>
    <row r="16352" spans="1:23" x14ac:dyDescent="0.25">
      <c r="A16352">
        <v>2019</v>
      </c>
      <c r="B16352" s="6" t="s">
        <v>52</v>
      </c>
      <c r="C16352" s="10">
        <v>4</v>
      </c>
      <c r="D16352" s="10" t="s">
        <v>955</v>
      </c>
      <c r="E16352" s="10">
        <v>1</v>
      </c>
      <c r="F16352" s="10">
        <v>11.8</v>
      </c>
      <c r="G16352" s="10">
        <v>9</v>
      </c>
      <c r="H16352" s="10"/>
      <c r="I16352" s="10" t="s">
        <v>799</v>
      </c>
      <c r="J16352" s="10">
        <v>22</v>
      </c>
      <c r="K16352" s="10">
        <v>19</v>
      </c>
      <c r="L16352" s="10">
        <v>28</v>
      </c>
      <c r="M16352" s="10">
        <f t="shared" si="192"/>
        <v>11704</v>
      </c>
      <c r="N16352" s="10">
        <v>15</v>
      </c>
      <c r="O16352" s="10">
        <v>0</v>
      </c>
      <c r="P16352" s="10">
        <v>7</v>
      </c>
      <c r="Q16352" s="10">
        <v>0</v>
      </c>
      <c r="R16352" s="10">
        <v>0</v>
      </c>
      <c r="S16352" s="10">
        <v>0</v>
      </c>
      <c r="T16352" s="10">
        <v>0</v>
      </c>
      <c r="U16352" s="10">
        <v>0</v>
      </c>
      <c r="V16352" s="10">
        <v>0</v>
      </c>
      <c r="W16352" s="10">
        <v>0</v>
      </c>
    </row>
    <row r="16353" spans="1:23" x14ac:dyDescent="0.25">
      <c r="A16353">
        <v>2019</v>
      </c>
      <c r="B16353" s="6" t="s">
        <v>52</v>
      </c>
      <c r="C16353" s="10">
        <v>5</v>
      </c>
      <c r="D16353" s="10" t="s">
        <v>955</v>
      </c>
      <c r="E16353" s="10">
        <v>1</v>
      </c>
      <c r="F16353" s="10">
        <v>11.8</v>
      </c>
      <c r="G16353" s="10">
        <v>45</v>
      </c>
      <c r="H16353" s="10"/>
      <c r="I16353" s="10" t="s">
        <v>799</v>
      </c>
      <c r="J16353" s="10">
        <v>46</v>
      </c>
      <c r="K16353" s="10">
        <v>42</v>
      </c>
      <c r="L16353" s="10">
        <v>38</v>
      </c>
      <c r="M16353" s="10">
        <f t="shared" si="192"/>
        <v>73416</v>
      </c>
      <c r="N16353" s="10">
        <v>0</v>
      </c>
      <c r="O16353" s="10">
        <v>0</v>
      </c>
      <c r="P16353" s="10">
        <v>10</v>
      </c>
      <c r="Q16353" s="10">
        <v>0</v>
      </c>
      <c r="R16353" s="10">
        <v>0</v>
      </c>
      <c r="S16353" s="10">
        <v>0</v>
      </c>
      <c r="T16353" s="10">
        <v>0</v>
      </c>
      <c r="U16353" s="10">
        <v>0</v>
      </c>
      <c r="V16353" s="10">
        <v>0</v>
      </c>
      <c r="W16353" s="10">
        <v>0</v>
      </c>
    </row>
    <row r="16354" spans="1:23" x14ac:dyDescent="0.25">
      <c r="A16354">
        <v>2019</v>
      </c>
      <c r="B16354" s="6" t="s">
        <v>52</v>
      </c>
      <c r="C16354" s="10">
        <v>6</v>
      </c>
      <c r="D16354" s="10" t="s">
        <v>955</v>
      </c>
      <c r="E16354" s="10">
        <v>1</v>
      </c>
      <c r="F16354" s="10">
        <v>11.8</v>
      </c>
      <c r="G16354" s="10">
        <v>15</v>
      </c>
      <c r="H16354" s="10"/>
      <c r="I16354" s="10" t="s">
        <v>826</v>
      </c>
      <c r="J16354" s="10">
        <v>36</v>
      </c>
      <c r="K16354" s="10">
        <v>22</v>
      </c>
      <c r="L16354" s="10">
        <v>10</v>
      </c>
      <c r="M16354" s="10">
        <f t="shared" si="192"/>
        <v>7920</v>
      </c>
      <c r="N16354" s="10">
        <v>50</v>
      </c>
      <c r="O16354" s="10">
        <v>0</v>
      </c>
      <c r="P16354" s="10">
        <v>0</v>
      </c>
      <c r="Q16354" s="10">
        <v>0</v>
      </c>
      <c r="R16354" s="10">
        <v>0</v>
      </c>
      <c r="S16354" s="10">
        <v>0</v>
      </c>
      <c r="T16354" s="10">
        <v>0</v>
      </c>
      <c r="U16354" s="10">
        <v>0</v>
      </c>
      <c r="V16354" s="10">
        <v>0</v>
      </c>
      <c r="W16354" s="10">
        <v>0</v>
      </c>
    </row>
    <row r="16355" spans="1:23" x14ac:dyDescent="0.25">
      <c r="A16355">
        <v>2019</v>
      </c>
      <c r="B16355" s="6" t="s">
        <v>52</v>
      </c>
      <c r="C16355" s="10">
        <v>7</v>
      </c>
      <c r="D16355" s="10" t="s">
        <v>955</v>
      </c>
      <c r="E16355" s="10">
        <v>1</v>
      </c>
      <c r="F16355" s="10">
        <v>11.8</v>
      </c>
      <c r="G16355" s="10">
        <v>35</v>
      </c>
      <c r="H16355" s="10"/>
      <c r="I16355" s="10" t="s">
        <v>799</v>
      </c>
      <c r="J16355" s="10">
        <v>31</v>
      </c>
      <c r="K16355" s="10">
        <v>45</v>
      </c>
      <c r="L16355" s="10">
        <v>23</v>
      </c>
      <c r="M16355" s="10">
        <f t="shared" si="192"/>
        <v>32085</v>
      </c>
      <c r="N16355" s="10">
        <v>10</v>
      </c>
      <c r="O16355" s="10">
        <v>0</v>
      </c>
      <c r="P16355" s="10">
        <v>15</v>
      </c>
      <c r="Q16355" s="10">
        <v>0</v>
      </c>
      <c r="R16355" s="10">
        <v>0</v>
      </c>
      <c r="S16355" s="10">
        <v>0</v>
      </c>
      <c r="T16355" s="10">
        <v>0</v>
      </c>
      <c r="U16355" s="10">
        <v>0</v>
      </c>
      <c r="V16355" s="10">
        <v>0</v>
      </c>
      <c r="W16355" s="10">
        <v>0</v>
      </c>
    </row>
    <row r="16356" spans="1:23" x14ac:dyDescent="0.25">
      <c r="A16356">
        <v>2019</v>
      </c>
      <c r="B16356" s="6" t="s">
        <v>52</v>
      </c>
      <c r="C16356" s="10">
        <v>8</v>
      </c>
      <c r="D16356" s="10" t="s">
        <v>955</v>
      </c>
      <c r="E16356" s="10">
        <v>1</v>
      </c>
      <c r="F16356" s="10">
        <v>11.8</v>
      </c>
      <c r="G16356" s="10">
        <v>22</v>
      </c>
      <c r="H16356" s="10"/>
      <c r="I16356" s="10" t="s">
        <v>846</v>
      </c>
      <c r="J16356" s="10">
        <v>98</v>
      </c>
      <c r="K16356" s="10">
        <v>87</v>
      </c>
      <c r="L16356" s="10">
        <v>65</v>
      </c>
      <c r="M16356" s="10">
        <f t="shared" si="192"/>
        <v>554190</v>
      </c>
      <c r="N16356" s="10">
        <v>0</v>
      </c>
      <c r="O16356" s="10">
        <v>0</v>
      </c>
      <c r="P16356" s="10">
        <v>5</v>
      </c>
      <c r="Q16356" s="10">
        <v>0</v>
      </c>
      <c r="R16356" s="10">
        <v>0</v>
      </c>
      <c r="S16356" s="10">
        <v>0</v>
      </c>
      <c r="T16356" s="10">
        <v>0</v>
      </c>
      <c r="U16356" s="10">
        <v>0</v>
      </c>
      <c r="V16356" s="10">
        <v>0</v>
      </c>
      <c r="W16356" s="10">
        <v>0</v>
      </c>
    </row>
    <row r="16357" spans="1:23" x14ac:dyDescent="0.25">
      <c r="A16357">
        <v>2019</v>
      </c>
      <c r="B16357" s="6" t="s">
        <v>52</v>
      </c>
      <c r="C16357" s="10">
        <v>9</v>
      </c>
      <c r="D16357" s="10" t="s">
        <v>955</v>
      </c>
      <c r="E16357" s="10">
        <v>1</v>
      </c>
      <c r="F16357" s="10">
        <v>11.8</v>
      </c>
      <c r="G16357" s="10">
        <v>20</v>
      </c>
      <c r="H16357" s="10"/>
      <c r="I16357" s="10" t="s">
        <v>799</v>
      </c>
      <c r="J16357" s="10">
        <v>38</v>
      </c>
      <c r="K16357" s="10">
        <v>24</v>
      </c>
      <c r="L16357" s="10">
        <v>27</v>
      </c>
      <c r="M16357" s="10">
        <f t="shared" si="192"/>
        <v>24624</v>
      </c>
      <c r="N16357" s="10">
        <v>15</v>
      </c>
      <c r="O16357" s="10">
        <v>0</v>
      </c>
      <c r="P16357" s="10">
        <v>10</v>
      </c>
      <c r="Q16357" s="10">
        <v>0</v>
      </c>
      <c r="R16357" s="10">
        <v>0</v>
      </c>
      <c r="S16357" s="10">
        <v>0</v>
      </c>
      <c r="T16357" s="10">
        <v>0</v>
      </c>
      <c r="U16357" s="10">
        <v>0</v>
      </c>
      <c r="V16357" s="10">
        <v>0</v>
      </c>
      <c r="W16357" s="10">
        <v>0</v>
      </c>
    </row>
    <row r="16358" spans="1:23" x14ac:dyDescent="0.25">
      <c r="A16358">
        <v>2019</v>
      </c>
      <c r="B16358" s="6" t="s">
        <v>52</v>
      </c>
      <c r="C16358" s="10">
        <v>10</v>
      </c>
      <c r="D16358" s="10" t="s">
        <v>955</v>
      </c>
      <c r="E16358" s="10">
        <v>1</v>
      </c>
      <c r="F16358" s="10">
        <v>11.8</v>
      </c>
      <c r="G16358" s="10">
        <v>10</v>
      </c>
      <c r="H16358" s="10"/>
      <c r="I16358" s="10" t="s">
        <v>803</v>
      </c>
      <c r="J16358" s="10">
        <v>14</v>
      </c>
      <c r="K16358" s="10">
        <v>9</v>
      </c>
      <c r="L16358" s="10">
        <v>8</v>
      </c>
      <c r="M16358" s="10">
        <f t="shared" si="192"/>
        <v>1008</v>
      </c>
      <c r="N16358" s="10">
        <v>0</v>
      </c>
      <c r="O16358" s="10">
        <v>0</v>
      </c>
      <c r="P16358" s="10">
        <v>0</v>
      </c>
      <c r="Q16358" s="10">
        <v>0</v>
      </c>
      <c r="R16358" s="10">
        <v>0</v>
      </c>
      <c r="S16358" s="10">
        <v>15</v>
      </c>
      <c r="T16358" s="10">
        <v>0</v>
      </c>
      <c r="U16358" s="10">
        <v>0</v>
      </c>
      <c r="V16358" s="10">
        <v>0</v>
      </c>
      <c r="W16358" s="10">
        <v>0</v>
      </c>
    </row>
    <row r="16359" spans="1:23" x14ac:dyDescent="0.25">
      <c r="A16359">
        <v>2019</v>
      </c>
      <c r="B16359" s="6" t="s">
        <v>52</v>
      </c>
      <c r="C16359" s="10">
        <v>11</v>
      </c>
      <c r="D16359" s="10" t="s">
        <v>955</v>
      </c>
      <c r="E16359" s="10">
        <v>1</v>
      </c>
      <c r="F16359" s="10">
        <v>11.8</v>
      </c>
      <c r="G16359" s="10">
        <v>25</v>
      </c>
      <c r="H16359" s="10"/>
      <c r="I16359" s="10" t="s">
        <v>799</v>
      </c>
      <c r="J16359" s="10">
        <v>45</v>
      </c>
      <c r="K16359" s="10">
        <v>42</v>
      </c>
      <c r="L16359" s="10">
        <v>68</v>
      </c>
      <c r="M16359" s="10">
        <f t="shared" si="192"/>
        <v>128520</v>
      </c>
      <c r="N16359" s="10">
        <v>5</v>
      </c>
      <c r="O16359" s="10">
        <v>0</v>
      </c>
      <c r="P16359" s="10">
        <v>10</v>
      </c>
      <c r="Q16359" s="10">
        <v>0</v>
      </c>
      <c r="R16359" s="10">
        <v>0</v>
      </c>
      <c r="S16359" s="10">
        <v>0</v>
      </c>
      <c r="T16359" s="10">
        <v>0</v>
      </c>
      <c r="U16359" s="10">
        <v>0</v>
      </c>
      <c r="V16359" s="10">
        <v>0</v>
      </c>
      <c r="W16359" s="10">
        <v>0</v>
      </c>
    </row>
    <row r="16360" spans="1:23" x14ac:dyDescent="0.25">
      <c r="A16360">
        <v>2019</v>
      </c>
      <c r="B16360" s="6" t="s">
        <v>52</v>
      </c>
      <c r="C16360" s="10">
        <v>12</v>
      </c>
      <c r="D16360" s="10" t="s">
        <v>955</v>
      </c>
      <c r="E16360" s="10">
        <v>1</v>
      </c>
      <c r="F16360" s="10">
        <v>11.8</v>
      </c>
      <c r="G16360" s="10">
        <v>10</v>
      </c>
      <c r="H16360" s="10"/>
      <c r="I16360" s="10" t="s">
        <v>802</v>
      </c>
      <c r="J16360" s="10">
        <v>45</v>
      </c>
      <c r="K16360" s="10">
        <v>42</v>
      </c>
      <c r="L16360" s="10">
        <v>25</v>
      </c>
      <c r="M16360" s="10">
        <f t="shared" si="192"/>
        <v>47250</v>
      </c>
      <c r="N16360" s="10">
        <v>10</v>
      </c>
      <c r="O16360" s="10">
        <v>0</v>
      </c>
      <c r="P16360" s="10">
        <v>30</v>
      </c>
      <c r="Q16360" s="10">
        <v>0</v>
      </c>
      <c r="R16360" s="10">
        <v>0</v>
      </c>
      <c r="S16360" s="10">
        <v>0</v>
      </c>
      <c r="T16360" s="10">
        <v>0</v>
      </c>
      <c r="U16360" s="10">
        <v>0</v>
      </c>
      <c r="V16360" s="10">
        <v>0</v>
      </c>
      <c r="W16360" s="10">
        <v>0</v>
      </c>
    </row>
    <row r="16361" spans="1:23" x14ac:dyDescent="0.25">
      <c r="A16361">
        <v>2019</v>
      </c>
      <c r="B16361" s="6" t="s">
        <v>52</v>
      </c>
      <c r="C16361" s="10">
        <v>13</v>
      </c>
      <c r="D16361" s="10" t="s">
        <v>955</v>
      </c>
      <c r="E16361" s="10">
        <v>1</v>
      </c>
      <c r="F16361" s="10">
        <v>11.8</v>
      </c>
      <c r="G16361" s="10">
        <v>20</v>
      </c>
      <c r="H16361" s="10"/>
      <c r="I16361" s="10" t="s">
        <v>846</v>
      </c>
      <c r="J16361" s="10">
        <v>25</v>
      </c>
      <c r="K16361" s="10">
        <v>22</v>
      </c>
      <c r="L16361" s="10">
        <v>6</v>
      </c>
      <c r="M16361" s="10">
        <f t="shared" si="192"/>
        <v>3300</v>
      </c>
      <c r="N16361" s="10">
        <v>0</v>
      </c>
      <c r="O16361" s="10">
        <v>0</v>
      </c>
      <c r="P16361" s="10">
        <v>0</v>
      </c>
      <c r="Q16361" s="10">
        <v>0</v>
      </c>
      <c r="R16361" s="10">
        <v>0</v>
      </c>
      <c r="S16361" s="10">
        <v>1</v>
      </c>
      <c r="T16361" s="10">
        <v>0</v>
      </c>
      <c r="U16361" s="10">
        <v>0</v>
      </c>
      <c r="V16361" s="10">
        <v>0</v>
      </c>
      <c r="W16361" s="10">
        <v>0</v>
      </c>
    </row>
    <row r="16362" spans="1:23" x14ac:dyDescent="0.25">
      <c r="A16362">
        <v>2019</v>
      </c>
      <c r="B16362" s="6" t="s">
        <v>52</v>
      </c>
      <c r="C16362" s="10">
        <v>1</v>
      </c>
      <c r="D16362" s="10" t="s">
        <v>955</v>
      </c>
      <c r="E16362" s="10">
        <v>2</v>
      </c>
      <c r="F16362" s="10">
        <v>11.8</v>
      </c>
      <c r="G16362" s="10">
        <v>7</v>
      </c>
      <c r="H16362" s="10"/>
      <c r="I16362" s="10" t="s">
        <v>807</v>
      </c>
      <c r="J16362" s="10">
        <v>12</v>
      </c>
      <c r="K16362" s="10">
        <v>12</v>
      </c>
      <c r="L16362" s="10">
        <v>4</v>
      </c>
      <c r="M16362" s="10">
        <f t="shared" si="192"/>
        <v>576</v>
      </c>
      <c r="N16362" s="10">
        <v>0</v>
      </c>
      <c r="O16362" s="10">
        <v>0</v>
      </c>
      <c r="P16362" s="10">
        <v>10</v>
      </c>
      <c r="Q16362" s="10">
        <v>0</v>
      </c>
      <c r="R16362" s="10">
        <v>0</v>
      </c>
      <c r="S16362" s="10">
        <v>0</v>
      </c>
      <c r="T16362" s="10">
        <v>0</v>
      </c>
      <c r="U16362" s="10">
        <v>0</v>
      </c>
      <c r="V16362" s="10">
        <v>0</v>
      </c>
      <c r="W16362" s="10">
        <v>0</v>
      </c>
    </row>
    <row r="16363" spans="1:23" x14ac:dyDescent="0.25">
      <c r="A16363">
        <v>2019</v>
      </c>
      <c r="B16363" s="6" t="s">
        <v>52</v>
      </c>
      <c r="C16363" s="10">
        <v>2</v>
      </c>
      <c r="D16363" s="10" t="s">
        <v>955</v>
      </c>
      <c r="E16363" s="10">
        <v>2</v>
      </c>
      <c r="F16363" s="10">
        <v>11.8</v>
      </c>
      <c r="G16363" s="10">
        <v>21</v>
      </c>
      <c r="H16363" s="10"/>
      <c r="I16363" s="10" t="s">
        <v>846</v>
      </c>
      <c r="J16363" s="10">
        <v>38</v>
      </c>
      <c r="K16363" s="10">
        <v>26</v>
      </c>
      <c r="L16363" s="10">
        <v>22</v>
      </c>
      <c r="M16363" s="10">
        <f t="shared" si="192"/>
        <v>21736</v>
      </c>
      <c r="N16363" s="10">
        <v>0</v>
      </c>
      <c r="O16363" s="10">
        <v>0</v>
      </c>
      <c r="P16363" s="10">
        <v>0</v>
      </c>
      <c r="Q16363" s="10">
        <v>0</v>
      </c>
      <c r="R16363" s="10">
        <v>0</v>
      </c>
      <c r="S16363" s="10">
        <v>0</v>
      </c>
      <c r="T16363" s="10">
        <v>0</v>
      </c>
      <c r="U16363" s="10">
        <v>0</v>
      </c>
      <c r="V16363" s="10">
        <v>0</v>
      </c>
      <c r="W16363" s="10">
        <v>0</v>
      </c>
    </row>
    <row r="16364" spans="1:23" x14ac:dyDescent="0.25">
      <c r="A16364">
        <v>2019</v>
      </c>
      <c r="B16364" s="6" t="s">
        <v>52</v>
      </c>
      <c r="C16364" s="10">
        <v>3</v>
      </c>
      <c r="D16364" s="10" t="s">
        <v>955</v>
      </c>
      <c r="E16364" s="10">
        <v>2</v>
      </c>
      <c r="F16364" s="10">
        <v>11.8</v>
      </c>
      <c r="G16364" s="10">
        <v>4</v>
      </c>
      <c r="H16364" s="10"/>
      <c r="I16364" s="10" t="s">
        <v>802</v>
      </c>
      <c r="J16364" s="10">
        <v>27</v>
      </c>
      <c r="K16364" s="10">
        <v>25</v>
      </c>
      <c r="L16364" s="10">
        <v>16</v>
      </c>
      <c r="M16364" s="10">
        <f t="shared" si="192"/>
        <v>10800</v>
      </c>
      <c r="N16364" s="10">
        <v>0</v>
      </c>
      <c r="O16364" s="10">
        <v>0</v>
      </c>
      <c r="P16364" s="10">
        <v>60</v>
      </c>
      <c r="Q16364" s="10">
        <v>0</v>
      </c>
      <c r="R16364" s="10">
        <v>0</v>
      </c>
      <c r="S16364" s="10">
        <v>0</v>
      </c>
      <c r="T16364" s="10">
        <v>0</v>
      </c>
      <c r="U16364" s="10">
        <v>0</v>
      </c>
      <c r="V16364" s="10">
        <v>0</v>
      </c>
      <c r="W16364" s="10">
        <v>0</v>
      </c>
    </row>
    <row r="16365" spans="1:23" x14ac:dyDescent="0.25">
      <c r="A16365">
        <v>2019</v>
      </c>
      <c r="B16365" s="6" t="s">
        <v>52</v>
      </c>
      <c r="C16365" s="10">
        <v>4</v>
      </c>
      <c r="D16365" s="10" t="s">
        <v>955</v>
      </c>
      <c r="E16365" s="10">
        <v>2</v>
      </c>
      <c r="F16365" s="10">
        <v>11.8</v>
      </c>
      <c r="G16365" s="10">
        <v>8</v>
      </c>
      <c r="H16365" s="10"/>
      <c r="I16365" s="10" t="s">
        <v>807</v>
      </c>
      <c r="J16365" s="10">
        <v>15</v>
      </c>
      <c r="K16365" s="10">
        <v>17</v>
      </c>
      <c r="L16365" s="10">
        <v>9</v>
      </c>
      <c r="M16365" s="10">
        <f t="shared" si="192"/>
        <v>2295</v>
      </c>
      <c r="N16365" s="10">
        <v>0</v>
      </c>
      <c r="O16365" s="10">
        <v>0</v>
      </c>
      <c r="P16365" s="10">
        <v>0</v>
      </c>
      <c r="Q16365" s="10" t="s">
        <v>156</v>
      </c>
      <c r="R16365" s="10">
        <v>0</v>
      </c>
      <c r="S16365" s="10">
        <v>0</v>
      </c>
      <c r="T16365" s="10">
        <v>0</v>
      </c>
      <c r="U16365" s="10">
        <v>0</v>
      </c>
      <c r="V16365" s="10">
        <v>0</v>
      </c>
      <c r="W16365" s="10">
        <v>0</v>
      </c>
    </row>
    <row r="16366" spans="1:23" x14ac:dyDescent="0.25">
      <c r="A16366">
        <v>2019</v>
      </c>
      <c r="B16366" s="6" t="s">
        <v>52</v>
      </c>
      <c r="C16366" s="10">
        <v>5</v>
      </c>
      <c r="D16366" s="10" t="s">
        <v>955</v>
      </c>
      <c r="E16366" s="10">
        <v>2</v>
      </c>
      <c r="F16366" s="10">
        <v>11.8</v>
      </c>
      <c r="G16366" s="10">
        <v>32</v>
      </c>
      <c r="H16366" s="10"/>
      <c r="I16366" s="10" t="s">
        <v>846</v>
      </c>
      <c r="J16366" s="10">
        <v>108</v>
      </c>
      <c r="K16366" s="10">
        <v>115</v>
      </c>
      <c r="L16366" s="10">
        <v>48</v>
      </c>
      <c r="M16366" s="10">
        <f t="shared" si="192"/>
        <v>596160</v>
      </c>
      <c r="N16366" s="10">
        <v>0</v>
      </c>
      <c r="O16366" s="10">
        <v>0</v>
      </c>
      <c r="P16366" s="10">
        <v>0</v>
      </c>
      <c r="Q16366" s="10">
        <v>0</v>
      </c>
      <c r="R16366" s="10">
        <v>0</v>
      </c>
      <c r="S16366" s="10">
        <v>0</v>
      </c>
      <c r="T16366" s="10">
        <v>0</v>
      </c>
      <c r="U16366" s="10">
        <v>0</v>
      </c>
      <c r="V16366" s="10">
        <v>0</v>
      </c>
      <c r="W16366" s="10">
        <v>0</v>
      </c>
    </row>
    <row r="16367" spans="1:23" x14ac:dyDescent="0.25">
      <c r="A16367">
        <v>2019</v>
      </c>
      <c r="B16367" s="6" t="s">
        <v>52</v>
      </c>
      <c r="C16367" s="10">
        <v>6</v>
      </c>
      <c r="D16367" s="10" t="s">
        <v>955</v>
      </c>
      <c r="E16367" s="10">
        <v>2</v>
      </c>
      <c r="F16367" s="10">
        <v>11.8</v>
      </c>
      <c r="G16367" s="10">
        <v>22</v>
      </c>
      <c r="H16367" s="10"/>
      <c r="I16367" s="10" t="s">
        <v>846</v>
      </c>
      <c r="J16367" s="10">
        <v>41</v>
      </c>
      <c r="K16367" s="10">
        <v>38</v>
      </c>
      <c r="L16367" s="10">
        <v>24</v>
      </c>
      <c r="M16367" s="10">
        <f t="shared" si="192"/>
        <v>37392</v>
      </c>
      <c r="N16367" s="10">
        <v>0</v>
      </c>
      <c r="O16367" s="10">
        <v>0</v>
      </c>
      <c r="P16367" s="10">
        <v>10</v>
      </c>
      <c r="Q16367" s="10">
        <v>0</v>
      </c>
      <c r="R16367" s="10">
        <v>0</v>
      </c>
      <c r="S16367" s="10">
        <v>0</v>
      </c>
      <c r="T16367" s="10">
        <v>0</v>
      </c>
      <c r="U16367" s="10">
        <v>0</v>
      </c>
      <c r="V16367" s="10">
        <v>0</v>
      </c>
      <c r="W16367" s="10">
        <v>0</v>
      </c>
    </row>
    <row r="16368" spans="1:23" x14ac:dyDescent="0.25">
      <c r="A16368">
        <v>2019</v>
      </c>
      <c r="B16368" s="6" t="s">
        <v>52</v>
      </c>
      <c r="C16368" s="10">
        <v>7</v>
      </c>
      <c r="D16368" s="10" t="s">
        <v>955</v>
      </c>
      <c r="E16368" s="10">
        <v>2</v>
      </c>
      <c r="F16368" s="10">
        <v>11.8</v>
      </c>
      <c r="G16368" s="10">
        <v>27</v>
      </c>
      <c r="H16368" s="10"/>
      <c r="I16368" s="10" t="s">
        <v>799</v>
      </c>
      <c r="J16368" s="10">
        <v>39</v>
      </c>
      <c r="K16368" s="10">
        <v>37</v>
      </c>
      <c r="L16368" s="10">
        <v>33</v>
      </c>
      <c r="M16368" s="10">
        <f t="shared" si="192"/>
        <v>47619</v>
      </c>
      <c r="N16368" s="10">
        <v>10</v>
      </c>
      <c r="O16368" s="10">
        <v>0</v>
      </c>
      <c r="P16368" s="10">
        <v>10</v>
      </c>
      <c r="Q16368" s="10">
        <v>0</v>
      </c>
      <c r="R16368" s="10">
        <v>0</v>
      </c>
      <c r="S16368" s="10">
        <v>0</v>
      </c>
      <c r="T16368" s="10">
        <v>0</v>
      </c>
      <c r="U16368" s="10">
        <v>0</v>
      </c>
      <c r="V16368" s="10">
        <v>0</v>
      </c>
      <c r="W16368" s="10">
        <v>0</v>
      </c>
    </row>
    <row r="16369" spans="1:23" x14ac:dyDescent="0.25">
      <c r="A16369">
        <v>2019</v>
      </c>
      <c r="B16369" s="6" t="s">
        <v>52</v>
      </c>
      <c r="C16369" s="10">
        <v>8</v>
      </c>
      <c r="D16369" s="10" t="s">
        <v>955</v>
      </c>
      <c r="E16369" s="10">
        <v>2</v>
      </c>
      <c r="F16369" s="10">
        <v>11.8</v>
      </c>
      <c r="G16369" s="10">
        <v>6</v>
      </c>
      <c r="H16369" s="10"/>
      <c r="I16369" s="10" t="s">
        <v>799</v>
      </c>
      <c r="J16369" s="10">
        <v>23</v>
      </c>
      <c r="K16369" s="10">
        <v>16</v>
      </c>
      <c r="L16369" s="10">
        <v>12</v>
      </c>
      <c r="M16369" s="10">
        <f t="shared" si="192"/>
        <v>4416</v>
      </c>
      <c r="N16369" s="10">
        <v>0</v>
      </c>
      <c r="O16369" s="10">
        <v>0</v>
      </c>
      <c r="P16369" s="10">
        <v>30</v>
      </c>
      <c r="Q16369" s="10">
        <v>0</v>
      </c>
      <c r="R16369" s="10">
        <v>0</v>
      </c>
      <c r="S16369" s="10">
        <v>0</v>
      </c>
      <c r="T16369" s="10">
        <v>0</v>
      </c>
      <c r="U16369" s="10">
        <v>0</v>
      </c>
      <c r="V16369" s="10">
        <v>0</v>
      </c>
      <c r="W16369" s="10">
        <v>0</v>
      </c>
    </row>
    <row r="16370" spans="1:23" x14ac:dyDescent="0.25">
      <c r="A16370">
        <v>2019</v>
      </c>
      <c r="B16370" s="6" t="s">
        <v>52</v>
      </c>
      <c r="C16370" s="10">
        <v>9</v>
      </c>
      <c r="D16370" s="10" t="s">
        <v>955</v>
      </c>
      <c r="E16370" s="10">
        <v>2</v>
      </c>
      <c r="F16370" s="10">
        <v>11.8</v>
      </c>
      <c r="G16370" s="10">
        <v>27</v>
      </c>
      <c r="H16370" s="10"/>
      <c r="I16370" s="10" t="s">
        <v>799</v>
      </c>
      <c r="J16370" s="10">
        <v>38</v>
      </c>
      <c r="K16370" s="10">
        <v>28</v>
      </c>
      <c r="L16370" s="10">
        <v>25</v>
      </c>
      <c r="M16370" s="10">
        <f t="shared" si="192"/>
        <v>26600</v>
      </c>
      <c r="N16370" s="10">
        <v>15</v>
      </c>
      <c r="O16370" s="10">
        <v>0</v>
      </c>
      <c r="P16370" s="10">
        <v>0</v>
      </c>
      <c r="Q16370" s="10">
        <v>0</v>
      </c>
      <c r="R16370" s="10">
        <v>0</v>
      </c>
      <c r="S16370" s="10">
        <v>0</v>
      </c>
      <c r="T16370" s="10">
        <v>0</v>
      </c>
      <c r="U16370" s="10">
        <v>0</v>
      </c>
      <c r="V16370" s="10">
        <v>0</v>
      </c>
      <c r="W16370" s="10">
        <v>0</v>
      </c>
    </row>
    <row r="16371" spans="1:23" x14ac:dyDescent="0.25">
      <c r="A16371">
        <v>2019</v>
      </c>
      <c r="B16371" s="6" t="s">
        <v>52</v>
      </c>
      <c r="C16371" s="10">
        <v>10</v>
      </c>
      <c r="D16371" s="10" t="s">
        <v>955</v>
      </c>
      <c r="E16371" s="10">
        <v>2</v>
      </c>
      <c r="F16371" s="10">
        <v>11.8</v>
      </c>
      <c r="G16371" s="10">
        <v>3</v>
      </c>
      <c r="H16371" s="10"/>
      <c r="I16371" s="10" t="s">
        <v>856</v>
      </c>
      <c r="J16371" s="10">
        <v>29</v>
      </c>
      <c r="K16371" s="10">
        <v>28</v>
      </c>
      <c r="L16371" s="10">
        <v>16</v>
      </c>
      <c r="M16371" s="10">
        <f t="shared" si="192"/>
        <v>12992</v>
      </c>
      <c r="N16371" s="10">
        <v>0</v>
      </c>
      <c r="O16371" s="10">
        <v>0</v>
      </c>
      <c r="P16371" s="10">
        <v>0</v>
      </c>
      <c r="Q16371" s="10">
        <v>0</v>
      </c>
      <c r="R16371" s="10">
        <v>0</v>
      </c>
      <c r="S16371" s="10">
        <v>15</v>
      </c>
      <c r="T16371" s="10">
        <v>0</v>
      </c>
      <c r="U16371" s="10">
        <v>0</v>
      </c>
      <c r="V16371" s="10">
        <v>0</v>
      </c>
      <c r="W16371" s="10">
        <v>0</v>
      </c>
    </row>
    <row r="16372" spans="1:23" x14ac:dyDescent="0.25">
      <c r="A16372">
        <v>2019</v>
      </c>
      <c r="B16372" s="6" t="s">
        <v>52</v>
      </c>
      <c r="C16372" s="10">
        <v>11</v>
      </c>
      <c r="D16372" s="10" t="s">
        <v>955</v>
      </c>
      <c r="E16372" s="10">
        <v>2</v>
      </c>
      <c r="F16372" s="10">
        <v>11.8</v>
      </c>
      <c r="G16372" s="10">
        <v>10</v>
      </c>
      <c r="H16372" s="10"/>
      <c r="I16372" s="10" t="s">
        <v>856</v>
      </c>
      <c r="J16372" s="10">
        <v>32</v>
      </c>
      <c r="K16372" s="10">
        <v>34</v>
      </c>
      <c r="L16372" s="10">
        <v>9</v>
      </c>
      <c r="M16372" s="10">
        <f t="shared" si="192"/>
        <v>9792</v>
      </c>
      <c r="N16372" s="10">
        <v>0</v>
      </c>
      <c r="O16372" s="10">
        <v>0</v>
      </c>
      <c r="P16372" s="10">
        <v>0</v>
      </c>
      <c r="Q16372" s="10">
        <v>0</v>
      </c>
      <c r="R16372" s="10">
        <v>0</v>
      </c>
      <c r="S16372" s="10">
        <v>10</v>
      </c>
      <c r="T16372" s="10">
        <v>0</v>
      </c>
      <c r="U16372" s="10">
        <v>0</v>
      </c>
      <c r="V16372" s="10">
        <v>0</v>
      </c>
      <c r="W16372" s="10">
        <v>0</v>
      </c>
    </row>
    <row r="16373" spans="1:23" x14ac:dyDescent="0.25">
      <c r="A16373">
        <v>2019</v>
      </c>
      <c r="B16373" s="6" t="s">
        <v>52</v>
      </c>
      <c r="C16373" s="10">
        <v>12</v>
      </c>
      <c r="D16373" s="10" t="s">
        <v>955</v>
      </c>
      <c r="E16373" s="10">
        <v>2</v>
      </c>
      <c r="F16373" s="10">
        <v>11.8</v>
      </c>
      <c r="G16373" s="10">
        <v>15</v>
      </c>
      <c r="H16373" s="10"/>
      <c r="I16373" s="10" t="s">
        <v>826</v>
      </c>
      <c r="J16373" s="10">
        <v>28</v>
      </c>
      <c r="K16373" s="10">
        <v>18</v>
      </c>
      <c r="L16373" s="10">
        <v>30</v>
      </c>
      <c r="M16373" s="10">
        <f t="shared" si="192"/>
        <v>15120</v>
      </c>
      <c r="N16373" s="10">
        <v>0</v>
      </c>
      <c r="O16373" s="10">
        <v>0</v>
      </c>
      <c r="P16373" s="10">
        <v>0</v>
      </c>
      <c r="Q16373" s="10">
        <v>0</v>
      </c>
      <c r="R16373" s="10">
        <v>0</v>
      </c>
      <c r="S16373" s="10">
        <v>0</v>
      </c>
      <c r="T16373" s="10">
        <v>0</v>
      </c>
      <c r="U16373" s="10">
        <v>0</v>
      </c>
      <c r="V16373" s="10">
        <v>0</v>
      </c>
      <c r="W16373" s="10">
        <v>0</v>
      </c>
    </row>
    <row r="16374" spans="1:23" x14ac:dyDescent="0.25">
      <c r="A16374">
        <v>2019</v>
      </c>
      <c r="B16374" s="6" t="s">
        <v>52</v>
      </c>
      <c r="C16374" s="10">
        <v>13</v>
      </c>
      <c r="D16374" s="10" t="s">
        <v>955</v>
      </c>
      <c r="E16374" s="10">
        <v>2</v>
      </c>
      <c r="F16374" s="10">
        <v>11.8</v>
      </c>
      <c r="G16374" s="10">
        <v>7</v>
      </c>
      <c r="H16374" s="10"/>
      <c r="I16374" s="10" t="s">
        <v>807</v>
      </c>
      <c r="J16374" s="10">
        <v>27</v>
      </c>
      <c r="K16374" s="10">
        <v>12</v>
      </c>
      <c r="L16374" s="10">
        <v>14</v>
      </c>
      <c r="M16374" s="10">
        <f t="shared" si="192"/>
        <v>4536</v>
      </c>
      <c r="N16374" s="10">
        <v>0</v>
      </c>
      <c r="O16374" s="10">
        <v>0</v>
      </c>
      <c r="P16374" s="10">
        <v>10</v>
      </c>
      <c r="Q16374" s="10">
        <v>0</v>
      </c>
      <c r="R16374" s="10">
        <v>0</v>
      </c>
      <c r="S16374" s="10">
        <v>10</v>
      </c>
      <c r="T16374" s="10">
        <v>0</v>
      </c>
      <c r="U16374" s="10">
        <v>0</v>
      </c>
      <c r="V16374" s="10">
        <v>0</v>
      </c>
      <c r="W16374" s="10">
        <v>0</v>
      </c>
    </row>
    <row r="16375" spans="1:23" x14ac:dyDescent="0.25">
      <c r="A16375">
        <v>2019</v>
      </c>
      <c r="B16375" s="6" t="s">
        <v>52</v>
      </c>
      <c r="C16375" s="10">
        <v>14</v>
      </c>
      <c r="D16375" s="10" t="s">
        <v>955</v>
      </c>
      <c r="E16375" s="10">
        <v>2</v>
      </c>
      <c r="F16375" s="10">
        <v>11.8</v>
      </c>
      <c r="G16375" s="10">
        <v>4</v>
      </c>
      <c r="H16375" s="10"/>
      <c r="I16375" s="10" t="s">
        <v>802</v>
      </c>
      <c r="J16375" s="10">
        <v>23</v>
      </c>
      <c r="K16375" s="10">
        <v>39</v>
      </c>
      <c r="L16375" s="10">
        <v>6</v>
      </c>
      <c r="M16375" s="10">
        <f t="shared" si="192"/>
        <v>5382</v>
      </c>
      <c r="N16375" s="10">
        <v>5</v>
      </c>
      <c r="O16375" s="10">
        <v>0</v>
      </c>
      <c r="P16375" s="10">
        <v>0</v>
      </c>
      <c r="Q16375" s="10">
        <v>0</v>
      </c>
      <c r="R16375" s="10">
        <v>0</v>
      </c>
      <c r="S16375" s="10">
        <v>0</v>
      </c>
      <c r="T16375" s="10">
        <v>0</v>
      </c>
      <c r="U16375" s="10">
        <v>0</v>
      </c>
      <c r="V16375" s="10">
        <v>0</v>
      </c>
      <c r="W16375" s="10">
        <v>0</v>
      </c>
    </row>
    <row r="16376" spans="1:23" x14ac:dyDescent="0.25">
      <c r="A16376">
        <v>2019</v>
      </c>
      <c r="B16376" s="6" t="s">
        <v>52</v>
      </c>
      <c r="C16376">
        <v>1</v>
      </c>
      <c r="D16376" t="s">
        <v>974</v>
      </c>
      <c r="E16376">
        <v>3</v>
      </c>
      <c r="F16376">
        <v>13.7</v>
      </c>
      <c r="G16376">
        <v>30</v>
      </c>
      <c r="I16376" t="s">
        <v>980</v>
      </c>
      <c r="J16376">
        <v>30</v>
      </c>
      <c r="K16376">
        <v>5</v>
      </c>
      <c r="L16376">
        <v>20</v>
      </c>
      <c r="M16376" s="10">
        <f t="shared" si="192"/>
        <v>3000</v>
      </c>
      <c r="N16376">
        <v>0</v>
      </c>
      <c r="O16376">
        <v>0</v>
      </c>
      <c r="P16376">
        <v>10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</row>
    <row r="16377" spans="1:23" x14ac:dyDescent="0.25">
      <c r="A16377">
        <v>2019</v>
      </c>
      <c r="B16377" s="6" t="s">
        <v>52</v>
      </c>
      <c r="C16377">
        <v>2</v>
      </c>
      <c r="D16377" t="s">
        <v>974</v>
      </c>
      <c r="E16377">
        <v>3</v>
      </c>
      <c r="F16377">
        <v>13.7</v>
      </c>
      <c r="G16377">
        <v>12</v>
      </c>
      <c r="I16377" t="s">
        <v>1029</v>
      </c>
      <c r="J16377">
        <v>12</v>
      </c>
      <c r="K16377">
        <v>30</v>
      </c>
      <c r="L16377">
        <v>25</v>
      </c>
      <c r="M16377" s="10">
        <f t="shared" si="192"/>
        <v>9000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</row>
    <row r="16378" spans="1:23" x14ac:dyDescent="0.25">
      <c r="A16378">
        <v>2019</v>
      </c>
      <c r="B16378" s="6" t="s">
        <v>52</v>
      </c>
      <c r="C16378">
        <v>3</v>
      </c>
      <c r="D16378" t="s">
        <v>974</v>
      </c>
      <c r="E16378">
        <v>3</v>
      </c>
      <c r="F16378">
        <v>13.7</v>
      </c>
      <c r="G16378">
        <v>10</v>
      </c>
      <c r="I16378" t="s">
        <v>980</v>
      </c>
      <c r="J16378">
        <v>10</v>
      </c>
      <c r="K16378">
        <v>25</v>
      </c>
      <c r="L16378">
        <v>30</v>
      </c>
      <c r="M16378" s="10">
        <f t="shared" si="192"/>
        <v>7500</v>
      </c>
      <c r="N16378">
        <v>0</v>
      </c>
      <c r="O16378">
        <v>0</v>
      </c>
      <c r="P16378">
        <v>50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</row>
    <row r="16379" spans="1:23" x14ac:dyDescent="0.25">
      <c r="A16379">
        <v>2019</v>
      </c>
      <c r="B16379" s="6" t="s">
        <v>52</v>
      </c>
      <c r="C16379">
        <v>4</v>
      </c>
      <c r="D16379" t="s">
        <v>974</v>
      </c>
      <c r="E16379">
        <v>3</v>
      </c>
      <c r="F16379">
        <v>13.7</v>
      </c>
      <c r="G16379">
        <v>10</v>
      </c>
      <c r="I16379" t="s">
        <v>807</v>
      </c>
      <c r="J16379">
        <v>10</v>
      </c>
      <c r="K16379">
        <v>15</v>
      </c>
      <c r="L16379">
        <v>5</v>
      </c>
      <c r="M16379" s="10">
        <f t="shared" si="192"/>
        <v>750</v>
      </c>
      <c r="N16379">
        <v>0</v>
      </c>
      <c r="O16379">
        <v>0</v>
      </c>
      <c r="P16379">
        <v>50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</row>
    <row r="16380" spans="1:23" x14ac:dyDescent="0.25">
      <c r="A16380">
        <v>2019</v>
      </c>
      <c r="B16380" s="6" t="s">
        <v>52</v>
      </c>
      <c r="C16380">
        <v>5</v>
      </c>
      <c r="D16380" t="s">
        <v>974</v>
      </c>
      <c r="E16380">
        <v>3</v>
      </c>
      <c r="F16380">
        <v>13.7</v>
      </c>
      <c r="G16380">
        <v>30</v>
      </c>
      <c r="I16380" t="s">
        <v>828</v>
      </c>
      <c r="J16380">
        <v>30</v>
      </c>
      <c r="K16380">
        <v>30</v>
      </c>
      <c r="L16380">
        <v>50</v>
      </c>
      <c r="M16380" s="10">
        <f t="shared" si="192"/>
        <v>45000</v>
      </c>
      <c r="N16380">
        <v>0</v>
      </c>
      <c r="O16380">
        <v>0</v>
      </c>
      <c r="P16380">
        <v>30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</row>
    <row r="16381" spans="1:23" x14ac:dyDescent="0.25">
      <c r="A16381">
        <v>2019</v>
      </c>
      <c r="B16381" s="6" t="s">
        <v>52</v>
      </c>
      <c r="C16381">
        <v>6</v>
      </c>
      <c r="D16381" t="s">
        <v>974</v>
      </c>
      <c r="E16381">
        <v>3</v>
      </c>
      <c r="F16381">
        <v>13.7</v>
      </c>
      <c r="G16381">
        <v>10</v>
      </c>
      <c r="I16381" t="s">
        <v>803</v>
      </c>
      <c r="J16381">
        <v>10</v>
      </c>
      <c r="K16381">
        <v>15</v>
      </c>
      <c r="L16381">
        <v>20</v>
      </c>
      <c r="M16381" s="10">
        <f t="shared" si="192"/>
        <v>3000</v>
      </c>
      <c r="N16381">
        <v>0</v>
      </c>
      <c r="O16381">
        <v>0</v>
      </c>
      <c r="P16381">
        <v>10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</row>
    <row r="16382" spans="1:23" x14ac:dyDescent="0.25">
      <c r="A16382">
        <v>2019</v>
      </c>
      <c r="B16382" s="6" t="s">
        <v>52</v>
      </c>
      <c r="C16382">
        <v>7</v>
      </c>
      <c r="D16382" t="s">
        <v>974</v>
      </c>
      <c r="E16382">
        <v>3</v>
      </c>
      <c r="F16382">
        <v>13.7</v>
      </c>
      <c r="G16382">
        <v>45</v>
      </c>
      <c r="I16382" t="s">
        <v>1029</v>
      </c>
      <c r="J16382">
        <v>45</v>
      </c>
      <c r="K16382">
        <v>30</v>
      </c>
      <c r="L16382">
        <v>35</v>
      </c>
      <c r="M16382" s="10">
        <f t="shared" si="192"/>
        <v>47250</v>
      </c>
      <c r="N16382">
        <v>0</v>
      </c>
      <c r="O16382">
        <v>0</v>
      </c>
      <c r="P16382">
        <v>10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</row>
    <row r="16383" spans="1:23" x14ac:dyDescent="0.25">
      <c r="A16383">
        <v>2019</v>
      </c>
      <c r="B16383" s="6" t="s">
        <v>52</v>
      </c>
      <c r="C16383">
        <v>8</v>
      </c>
      <c r="D16383" t="s">
        <v>974</v>
      </c>
      <c r="E16383">
        <v>3</v>
      </c>
      <c r="F16383">
        <v>13.7</v>
      </c>
      <c r="G16383">
        <v>20</v>
      </c>
      <c r="I16383" t="s">
        <v>980</v>
      </c>
      <c r="J16383">
        <v>20</v>
      </c>
      <c r="K16383">
        <v>25</v>
      </c>
      <c r="L16383">
        <v>30</v>
      </c>
      <c r="M16383" s="10">
        <f t="shared" si="192"/>
        <v>15000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</row>
    <row r="16384" spans="1:23" x14ac:dyDescent="0.25">
      <c r="A16384">
        <v>2019</v>
      </c>
      <c r="B16384" s="6" t="s">
        <v>52</v>
      </c>
      <c r="C16384">
        <v>9</v>
      </c>
      <c r="D16384" t="s">
        <v>974</v>
      </c>
      <c r="E16384">
        <v>3</v>
      </c>
      <c r="F16384">
        <v>13.7</v>
      </c>
      <c r="G16384">
        <v>10</v>
      </c>
      <c r="I16384" t="s">
        <v>803</v>
      </c>
      <c r="J16384">
        <v>10</v>
      </c>
      <c r="K16384">
        <v>20</v>
      </c>
      <c r="L16384">
        <v>10</v>
      </c>
      <c r="M16384" s="10">
        <f t="shared" si="192"/>
        <v>2000</v>
      </c>
      <c r="N16384">
        <v>0</v>
      </c>
      <c r="O16384">
        <v>0</v>
      </c>
      <c r="P16384">
        <v>25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</row>
    <row r="16385" spans="1:23" x14ac:dyDescent="0.25">
      <c r="A16385">
        <v>2019</v>
      </c>
      <c r="B16385" s="6" t="s">
        <v>52</v>
      </c>
      <c r="C16385">
        <v>10</v>
      </c>
      <c r="D16385" t="s">
        <v>974</v>
      </c>
      <c r="E16385">
        <v>3</v>
      </c>
      <c r="F16385">
        <v>13.7</v>
      </c>
      <c r="G16385">
        <v>60</v>
      </c>
      <c r="I16385" t="s">
        <v>799</v>
      </c>
      <c r="J16385">
        <v>60</v>
      </c>
      <c r="K16385">
        <v>80</v>
      </c>
      <c r="L16385">
        <v>40</v>
      </c>
      <c r="M16385" s="10">
        <f t="shared" si="192"/>
        <v>192000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</row>
    <row r="16386" spans="1:23" x14ac:dyDescent="0.25">
      <c r="A16386">
        <v>2019</v>
      </c>
      <c r="B16386" s="6" t="s">
        <v>52</v>
      </c>
      <c r="C16386" s="10">
        <v>1</v>
      </c>
      <c r="D16386" s="10" t="s">
        <v>957</v>
      </c>
      <c r="E16386" s="10">
        <v>4</v>
      </c>
      <c r="F16386" s="10">
        <v>13.5</v>
      </c>
      <c r="G16386" s="10">
        <v>40</v>
      </c>
      <c r="H16386" s="10"/>
      <c r="I16386" s="10" t="s">
        <v>826</v>
      </c>
      <c r="J16386" s="10">
        <v>40</v>
      </c>
      <c r="K16386" s="10">
        <v>40</v>
      </c>
      <c r="L16386" s="10">
        <v>30</v>
      </c>
      <c r="M16386" s="10">
        <f t="shared" si="192"/>
        <v>48000</v>
      </c>
      <c r="N16386" s="10">
        <v>0</v>
      </c>
      <c r="O16386" s="10">
        <v>0</v>
      </c>
      <c r="P16386" s="10">
        <v>0</v>
      </c>
      <c r="Q16386" s="10">
        <v>0</v>
      </c>
      <c r="R16386" s="10">
        <v>0</v>
      </c>
      <c r="S16386" s="10">
        <v>0</v>
      </c>
      <c r="T16386">
        <v>0</v>
      </c>
      <c r="U16386">
        <v>0</v>
      </c>
      <c r="V16386" s="10" t="s">
        <v>1106</v>
      </c>
      <c r="W16386">
        <v>0</v>
      </c>
    </row>
    <row r="16387" spans="1:23" x14ac:dyDescent="0.25">
      <c r="A16387">
        <v>2019</v>
      </c>
      <c r="B16387" s="6" t="s">
        <v>52</v>
      </c>
      <c r="C16387" s="10">
        <v>2</v>
      </c>
      <c r="D16387" s="10" t="s">
        <v>957</v>
      </c>
      <c r="E16387" s="10">
        <v>4</v>
      </c>
      <c r="F16387" s="10">
        <v>13.5</v>
      </c>
      <c r="G16387" s="10">
        <v>4</v>
      </c>
      <c r="H16387" s="10"/>
      <c r="I16387" s="10" t="s">
        <v>846</v>
      </c>
      <c r="J16387" s="10">
        <v>33</v>
      </c>
      <c r="K16387" s="10">
        <v>70</v>
      </c>
      <c r="L16387" s="10">
        <v>22</v>
      </c>
      <c r="M16387" s="10">
        <f t="shared" si="192"/>
        <v>50820</v>
      </c>
      <c r="N16387" s="10">
        <v>0</v>
      </c>
      <c r="O16387" s="10">
        <v>0</v>
      </c>
      <c r="P16387" s="10">
        <v>0</v>
      </c>
      <c r="Q16387" s="10">
        <v>0</v>
      </c>
      <c r="R16387" s="10">
        <v>0</v>
      </c>
      <c r="S16387" s="10">
        <v>0</v>
      </c>
      <c r="T16387">
        <v>0</v>
      </c>
      <c r="U16387">
        <v>0</v>
      </c>
      <c r="V16387" s="10">
        <v>0</v>
      </c>
      <c r="W16387">
        <v>0</v>
      </c>
    </row>
    <row r="16388" spans="1:23" x14ac:dyDescent="0.25">
      <c r="A16388">
        <v>2019</v>
      </c>
      <c r="B16388" s="6" t="s">
        <v>52</v>
      </c>
      <c r="C16388" s="10">
        <v>3</v>
      </c>
      <c r="D16388" s="10" t="s">
        <v>957</v>
      </c>
      <c r="E16388" s="10">
        <v>4</v>
      </c>
      <c r="F16388" s="10">
        <v>13.5</v>
      </c>
      <c r="G16388" s="10">
        <v>2</v>
      </c>
      <c r="H16388" s="10"/>
      <c r="I16388" s="10" t="s">
        <v>799</v>
      </c>
      <c r="J16388" s="10">
        <v>3</v>
      </c>
      <c r="K16388" s="10">
        <v>18</v>
      </c>
      <c r="L16388" s="10">
        <v>12</v>
      </c>
      <c r="M16388" s="10">
        <f t="shared" si="192"/>
        <v>648</v>
      </c>
      <c r="N16388" s="10">
        <v>0</v>
      </c>
      <c r="O16388" s="10">
        <v>0</v>
      </c>
      <c r="P16388" s="10">
        <v>0</v>
      </c>
      <c r="Q16388" s="10">
        <v>0</v>
      </c>
      <c r="R16388" s="10">
        <v>0</v>
      </c>
      <c r="S16388" s="10">
        <v>0</v>
      </c>
      <c r="T16388">
        <v>0</v>
      </c>
      <c r="U16388">
        <v>0</v>
      </c>
      <c r="V16388" s="10">
        <v>0</v>
      </c>
      <c r="W16388">
        <v>0</v>
      </c>
    </row>
    <row r="16389" spans="1:23" x14ac:dyDescent="0.25">
      <c r="A16389">
        <v>2019</v>
      </c>
      <c r="B16389" s="6" t="s">
        <v>52</v>
      </c>
      <c r="C16389" s="10">
        <v>4</v>
      </c>
      <c r="D16389" s="10" t="s">
        <v>957</v>
      </c>
      <c r="E16389" s="10">
        <v>4</v>
      </c>
      <c r="F16389" s="10">
        <v>13.5</v>
      </c>
      <c r="G16389" s="10">
        <v>31</v>
      </c>
      <c r="H16389" s="10"/>
      <c r="I16389" s="10" t="s">
        <v>806</v>
      </c>
      <c r="J16389" s="10">
        <v>50</v>
      </c>
      <c r="K16389" s="10">
        <v>100</v>
      </c>
      <c r="L16389" s="10">
        <v>10</v>
      </c>
      <c r="M16389" s="10">
        <f t="shared" si="192"/>
        <v>50000</v>
      </c>
      <c r="N16389" s="10">
        <v>0</v>
      </c>
      <c r="O16389" s="10">
        <v>0</v>
      </c>
      <c r="P16389" s="10">
        <v>95</v>
      </c>
      <c r="Q16389" s="10">
        <v>0</v>
      </c>
      <c r="R16389" s="10">
        <v>0</v>
      </c>
      <c r="S16389" s="10">
        <v>0</v>
      </c>
      <c r="T16389">
        <v>0</v>
      </c>
      <c r="U16389">
        <v>0</v>
      </c>
      <c r="V16389" s="10">
        <v>0</v>
      </c>
      <c r="W16389">
        <v>0</v>
      </c>
    </row>
    <row r="16390" spans="1:23" x14ac:dyDescent="0.25">
      <c r="A16390">
        <v>2019</v>
      </c>
      <c r="B16390" s="6" t="s">
        <v>52</v>
      </c>
      <c r="C16390" s="10">
        <v>5</v>
      </c>
      <c r="D16390" s="10" t="s">
        <v>957</v>
      </c>
      <c r="E16390" s="10">
        <v>4</v>
      </c>
      <c r="F16390" s="10">
        <v>13.5</v>
      </c>
      <c r="G16390" s="10">
        <v>10</v>
      </c>
      <c r="H16390" s="10"/>
      <c r="I16390" s="10" t="s">
        <v>803</v>
      </c>
      <c r="J16390" s="10">
        <v>10</v>
      </c>
      <c r="K16390" s="10">
        <v>10</v>
      </c>
      <c r="L16390" s="10">
        <v>2</v>
      </c>
      <c r="M16390" s="10">
        <f t="shared" si="192"/>
        <v>200</v>
      </c>
      <c r="N16390" s="10">
        <v>0</v>
      </c>
      <c r="O16390" s="10">
        <v>0</v>
      </c>
      <c r="P16390" s="10">
        <v>0</v>
      </c>
      <c r="Q16390" s="10">
        <v>0</v>
      </c>
      <c r="R16390" s="10">
        <v>0</v>
      </c>
      <c r="S16390" s="10">
        <v>0</v>
      </c>
      <c r="T16390">
        <v>0</v>
      </c>
      <c r="U16390">
        <v>0</v>
      </c>
      <c r="V16390" s="10">
        <v>0</v>
      </c>
      <c r="W16390">
        <v>0</v>
      </c>
    </row>
    <row r="16391" spans="1:23" x14ac:dyDescent="0.25">
      <c r="A16391">
        <v>2019</v>
      </c>
      <c r="B16391" s="6" t="s">
        <v>52</v>
      </c>
      <c r="C16391" s="10">
        <v>6</v>
      </c>
      <c r="D16391" s="10" t="s">
        <v>957</v>
      </c>
      <c r="E16391" s="10">
        <v>4</v>
      </c>
      <c r="F16391" s="10">
        <v>13.5</v>
      </c>
      <c r="G16391" s="10">
        <v>10</v>
      </c>
      <c r="H16391" s="10"/>
      <c r="I16391" s="10" t="s">
        <v>819</v>
      </c>
      <c r="J16391" s="10">
        <v>75</v>
      </c>
      <c r="K16391" s="10">
        <v>45</v>
      </c>
      <c r="L16391" s="10">
        <v>35</v>
      </c>
      <c r="M16391" s="10">
        <f t="shared" si="192"/>
        <v>118125</v>
      </c>
      <c r="N16391" s="10">
        <v>0</v>
      </c>
      <c r="O16391" s="10">
        <v>0</v>
      </c>
      <c r="P16391" s="10">
        <v>0</v>
      </c>
      <c r="Q16391" s="10">
        <v>0</v>
      </c>
      <c r="R16391" s="10">
        <v>0</v>
      </c>
      <c r="S16391" s="10">
        <v>50</v>
      </c>
      <c r="T16391">
        <v>0</v>
      </c>
      <c r="U16391">
        <v>0</v>
      </c>
      <c r="V16391" s="10">
        <v>0</v>
      </c>
      <c r="W16391">
        <v>0</v>
      </c>
    </row>
    <row r="16392" spans="1:23" x14ac:dyDescent="0.25">
      <c r="A16392">
        <v>2019</v>
      </c>
      <c r="B16392" s="6" t="s">
        <v>52</v>
      </c>
      <c r="C16392" s="10">
        <v>7</v>
      </c>
      <c r="D16392" s="10" t="s">
        <v>957</v>
      </c>
      <c r="E16392" s="10">
        <v>4</v>
      </c>
      <c r="F16392" s="10">
        <v>13.5</v>
      </c>
      <c r="G16392" s="10">
        <v>10</v>
      </c>
      <c r="H16392" s="10"/>
      <c r="I16392" s="10" t="s">
        <v>799</v>
      </c>
      <c r="J16392" s="10">
        <v>25</v>
      </c>
      <c r="K16392" s="10">
        <v>25</v>
      </c>
      <c r="L16392" s="10">
        <v>3</v>
      </c>
      <c r="M16392" s="10">
        <f t="shared" si="192"/>
        <v>1875</v>
      </c>
      <c r="N16392" s="10">
        <v>0</v>
      </c>
      <c r="O16392" s="10">
        <v>0</v>
      </c>
      <c r="P16392" s="10">
        <v>0</v>
      </c>
      <c r="Q16392" s="10">
        <v>0</v>
      </c>
      <c r="R16392" s="10">
        <v>0</v>
      </c>
      <c r="S16392" s="10">
        <v>0</v>
      </c>
      <c r="T16392">
        <v>0</v>
      </c>
      <c r="U16392">
        <v>0</v>
      </c>
      <c r="V16392" s="10">
        <v>0</v>
      </c>
      <c r="W16392">
        <v>0</v>
      </c>
    </row>
    <row r="16393" spans="1:23" x14ac:dyDescent="0.25">
      <c r="A16393">
        <v>2019</v>
      </c>
      <c r="B16393" s="6" t="s">
        <v>52</v>
      </c>
      <c r="C16393" s="10">
        <v>8</v>
      </c>
      <c r="D16393" s="10" t="s">
        <v>957</v>
      </c>
      <c r="E16393" s="10">
        <v>4</v>
      </c>
      <c r="F16393" s="10">
        <v>13.5</v>
      </c>
      <c r="G16393" s="10">
        <v>20</v>
      </c>
      <c r="H16393" s="10"/>
      <c r="I16393" s="10" t="s">
        <v>799</v>
      </c>
      <c r="J16393" s="10">
        <v>25</v>
      </c>
      <c r="K16393" s="10">
        <v>13</v>
      </c>
      <c r="L16393" s="10">
        <v>1</v>
      </c>
      <c r="M16393" s="10">
        <f t="shared" si="192"/>
        <v>325</v>
      </c>
      <c r="N16393" s="10">
        <v>0</v>
      </c>
      <c r="O16393" s="10">
        <v>0</v>
      </c>
      <c r="P16393" s="10">
        <v>0</v>
      </c>
      <c r="Q16393" s="10">
        <v>0</v>
      </c>
      <c r="R16393" s="10">
        <v>0</v>
      </c>
      <c r="S16393" s="10">
        <v>0</v>
      </c>
      <c r="T16393" s="10">
        <v>5</v>
      </c>
      <c r="U16393" s="10">
        <v>0</v>
      </c>
      <c r="V16393" s="10">
        <v>0</v>
      </c>
      <c r="W16393">
        <v>0</v>
      </c>
    </row>
    <row r="16394" spans="1:23" x14ac:dyDescent="0.25">
      <c r="A16394">
        <v>2019</v>
      </c>
      <c r="B16394" s="6" t="s">
        <v>52</v>
      </c>
      <c r="C16394" s="10">
        <v>9</v>
      </c>
      <c r="D16394" s="10" t="s">
        <v>957</v>
      </c>
      <c r="E16394" s="10">
        <v>4</v>
      </c>
      <c r="F16394" s="10">
        <v>13.5</v>
      </c>
      <c r="G16394" s="10"/>
      <c r="H16394" s="10"/>
      <c r="I16394" s="10" t="s">
        <v>846</v>
      </c>
      <c r="J16394" s="10">
        <v>70</v>
      </c>
      <c r="K16394" s="10">
        <v>70</v>
      </c>
      <c r="L16394" s="10">
        <v>90</v>
      </c>
      <c r="M16394" s="10">
        <f t="shared" si="192"/>
        <v>441000</v>
      </c>
      <c r="N16394" s="10">
        <v>0</v>
      </c>
      <c r="O16394" s="10">
        <v>0</v>
      </c>
      <c r="P16394" s="10">
        <v>0</v>
      </c>
      <c r="Q16394" s="10">
        <v>0</v>
      </c>
      <c r="R16394" s="10">
        <v>0</v>
      </c>
      <c r="S16394" s="10">
        <v>0</v>
      </c>
      <c r="T16394" s="10">
        <v>0</v>
      </c>
      <c r="U16394" s="10">
        <v>0</v>
      </c>
      <c r="V16394" s="10">
        <v>0</v>
      </c>
      <c r="W16394">
        <v>0</v>
      </c>
    </row>
    <row r="16395" spans="1:23" x14ac:dyDescent="0.25">
      <c r="A16395">
        <v>2019</v>
      </c>
      <c r="B16395" s="6" t="s">
        <v>52</v>
      </c>
      <c r="C16395" s="10">
        <v>10</v>
      </c>
      <c r="D16395" s="10" t="s">
        <v>957</v>
      </c>
      <c r="E16395" s="10">
        <v>4</v>
      </c>
      <c r="F16395" s="10">
        <v>13.5</v>
      </c>
      <c r="G16395" s="10">
        <v>23</v>
      </c>
      <c r="H16395" s="10"/>
      <c r="I16395" s="10" t="s">
        <v>799</v>
      </c>
      <c r="J16395" s="10">
        <v>23</v>
      </c>
      <c r="K16395" s="10">
        <v>20</v>
      </c>
      <c r="L16395" s="10">
        <v>3</v>
      </c>
      <c r="M16395" s="10">
        <f t="shared" si="192"/>
        <v>1380</v>
      </c>
      <c r="N16395" s="10"/>
      <c r="O16395" s="10">
        <v>0</v>
      </c>
      <c r="P16395" s="10">
        <v>0</v>
      </c>
      <c r="Q16395" s="10">
        <v>0</v>
      </c>
      <c r="R16395" s="10">
        <v>0</v>
      </c>
      <c r="S16395" s="10">
        <v>0</v>
      </c>
      <c r="T16395" s="10">
        <v>0</v>
      </c>
      <c r="U16395" s="10">
        <v>0</v>
      </c>
      <c r="V16395" s="10">
        <v>0</v>
      </c>
      <c r="W16395">
        <v>0</v>
      </c>
    </row>
    <row r="16396" spans="1:23" x14ac:dyDescent="0.25">
      <c r="A16396">
        <v>2019</v>
      </c>
      <c r="B16396" s="6" t="s">
        <v>52</v>
      </c>
      <c r="C16396" s="10">
        <v>11</v>
      </c>
      <c r="D16396" s="10" t="s">
        <v>957</v>
      </c>
      <c r="E16396" s="10">
        <v>4</v>
      </c>
      <c r="F16396" s="10">
        <v>13.5</v>
      </c>
      <c r="G16396" s="10">
        <v>25</v>
      </c>
      <c r="H16396" s="10"/>
      <c r="I16396" s="10" t="s">
        <v>799</v>
      </c>
      <c r="J16396" s="10">
        <v>70</v>
      </c>
      <c r="K16396" s="10">
        <v>30</v>
      </c>
      <c r="L16396" s="10">
        <v>8</v>
      </c>
      <c r="M16396" s="10">
        <f t="shared" si="192"/>
        <v>16800</v>
      </c>
      <c r="N16396" s="10">
        <v>0</v>
      </c>
      <c r="O16396" s="10">
        <v>0</v>
      </c>
      <c r="P16396" s="10">
        <v>70</v>
      </c>
      <c r="Q16396" s="10">
        <v>0</v>
      </c>
      <c r="R16396" s="10">
        <v>0</v>
      </c>
      <c r="S16396" s="10">
        <v>0</v>
      </c>
      <c r="T16396" s="10">
        <v>0</v>
      </c>
      <c r="U16396" s="10">
        <v>0</v>
      </c>
      <c r="V16396" s="10">
        <v>0</v>
      </c>
      <c r="W16396">
        <v>0</v>
      </c>
    </row>
    <row r="16397" spans="1:23" x14ac:dyDescent="0.25">
      <c r="A16397">
        <v>2019</v>
      </c>
      <c r="B16397" s="6" t="s">
        <v>52</v>
      </c>
      <c r="C16397" s="10">
        <v>12</v>
      </c>
      <c r="D16397" s="10" t="s">
        <v>957</v>
      </c>
      <c r="E16397" s="10">
        <v>4</v>
      </c>
      <c r="F16397" s="10">
        <v>13.5</v>
      </c>
      <c r="G16397" s="10">
        <v>15</v>
      </c>
      <c r="H16397" s="10"/>
      <c r="I16397" s="10" t="s">
        <v>799</v>
      </c>
      <c r="J16397" s="10">
        <v>30</v>
      </c>
      <c r="K16397" s="10">
        <v>30</v>
      </c>
      <c r="L16397" s="10">
        <v>15</v>
      </c>
      <c r="M16397" s="10">
        <f t="shared" si="192"/>
        <v>13500</v>
      </c>
      <c r="N16397" s="10">
        <v>0</v>
      </c>
      <c r="O16397" s="10">
        <v>0</v>
      </c>
      <c r="P16397" s="10">
        <v>20</v>
      </c>
      <c r="Q16397" s="10">
        <v>0</v>
      </c>
      <c r="R16397" s="10">
        <v>0</v>
      </c>
      <c r="S16397" s="10">
        <v>0</v>
      </c>
      <c r="T16397" s="10">
        <v>0</v>
      </c>
      <c r="U16397" s="10">
        <v>0</v>
      </c>
      <c r="V16397" s="10">
        <v>0</v>
      </c>
      <c r="W16397">
        <v>0</v>
      </c>
    </row>
    <row r="16398" spans="1:23" x14ac:dyDescent="0.25">
      <c r="A16398">
        <v>2019</v>
      </c>
      <c r="B16398" s="6" t="s">
        <v>52</v>
      </c>
      <c r="C16398" s="10">
        <v>13</v>
      </c>
      <c r="D16398" s="10" t="s">
        <v>957</v>
      </c>
      <c r="E16398" s="10">
        <v>4</v>
      </c>
      <c r="F16398" s="10">
        <v>13.5</v>
      </c>
      <c r="G16398" s="10">
        <v>18</v>
      </c>
      <c r="H16398" s="10"/>
      <c r="I16398" s="10" t="s">
        <v>814</v>
      </c>
      <c r="J16398" s="10">
        <v>23</v>
      </c>
      <c r="K16398" s="10">
        <v>23</v>
      </c>
      <c r="L16398" s="10">
        <v>20</v>
      </c>
      <c r="M16398" s="10">
        <f t="shared" si="192"/>
        <v>10580</v>
      </c>
      <c r="N16398" s="10">
        <v>0</v>
      </c>
      <c r="O16398" s="10">
        <v>0</v>
      </c>
      <c r="P16398" s="10">
        <v>0</v>
      </c>
      <c r="Q16398" s="10">
        <v>0</v>
      </c>
      <c r="R16398" s="10">
        <v>0</v>
      </c>
      <c r="S16398" s="10">
        <v>0</v>
      </c>
      <c r="T16398" s="10">
        <v>0</v>
      </c>
      <c r="U16398" s="10">
        <v>0</v>
      </c>
      <c r="V16398" s="10">
        <v>0</v>
      </c>
      <c r="W16398">
        <v>0</v>
      </c>
    </row>
    <row r="16399" spans="1:23" x14ac:dyDescent="0.25">
      <c r="A16399">
        <v>2019</v>
      </c>
      <c r="B16399" s="6" t="s">
        <v>52</v>
      </c>
      <c r="C16399" s="10">
        <v>14</v>
      </c>
      <c r="D16399" s="10" t="s">
        <v>957</v>
      </c>
      <c r="E16399" s="10">
        <v>4</v>
      </c>
      <c r="F16399" s="10">
        <v>13.5</v>
      </c>
      <c r="G16399" s="10">
        <v>70</v>
      </c>
      <c r="H16399" s="10"/>
      <c r="I16399" s="10" t="s">
        <v>846</v>
      </c>
      <c r="J16399" s="10">
        <v>70</v>
      </c>
      <c r="K16399" s="10">
        <v>45</v>
      </c>
      <c r="L16399" s="10">
        <v>30</v>
      </c>
      <c r="M16399" s="10">
        <f t="shared" si="192"/>
        <v>94500</v>
      </c>
      <c r="N16399" s="10">
        <v>0</v>
      </c>
      <c r="O16399" s="10">
        <v>0</v>
      </c>
      <c r="P16399" s="10">
        <v>0</v>
      </c>
      <c r="Q16399" s="10">
        <v>0</v>
      </c>
      <c r="R16399" s="10">
        <v>0</v>
      </c>
      <c r="S16399" s="10">
        <v>0</v>
      </c>
      <c r="T16399" s="10">
        <v>0</v>
      </c>
      <c r="U16399" s="10">
        <v>0</v>
      </c>
      <c r="V16399" s="10">
        <v>0</v>
      </c>
      <c r="W16399">
        <v>0</v>
      </c>
    </row>
    <row r="16400" spans="1:23" x14ac:dyDescent="0.25">
      <c r="A16400">
        <v>2019</v>
      </c>
      <c r="B16400" s="6" t="s">
        <v>52</v>
      </c>
      <c r="C16400" s="10">
        <v>15</v>
      </c>
      <c r="D16400" s="10" t="s">
        <v>957</v>
      </c>
      <c r="E16400" s="10">
        <v>4</v>
      </c>
      <c r="F16400" s="10">
        <v>13.5</v>
      </c>
      <c r="G16400" s="10">
        <v>35</v>
      </c>
      <c r="H16400" s="10"/>
      <c r="I16400" s="10" t="s">
        <v>799</v>
      </c>
      <c r="J16400" s="10">
        <v>35</v>
      </c>
      <c r="K16400" s="10">
        <v>40</v>
      </c>
      <c r="L16400" s="10">
        <v>35</v>
      </c>
      <c r="M16400" s="10">
        <f t="shared" si="192"/>
        <v>49000</v>
      </c>
      <c r="N16400" s="10">
        <v>0</v>
      </c>
      <c r="O16400" s="10">
        <v>0</v>
      </c>
      <c r="P16400" s="10">
        <v>0</v>
      </c>
      <c r="Q16400" s="10">
        <v>0</v>
      </c>
      <c r="R16400" s="10">
        <v>0</v>
      </c>
      <c r="S16400" s="10">
        <v>0</v>
      </c>
      <c r="T16400" s="10">
        <v>0</v>
      </c>
      <c r="U16400" s="10">
        <v>0</v>
      </c>
      <c r="V16400" s="10">
        <v>0</v>
      </c>
      <c r="W16400">
        <v>0</v>
      </c>
    </row>
    <row r="16401" spans="1:23" x14ac:dyDescent="0.25">
      <c r="A16401">
        <v>2019</v>
      </c>
      <c r="B16401" s="6" t="s">
        <v>52</v>
      </c>
      <c r="C16401" s="10">
        <v>1</v>
      </c>
      <c r="D16401" s="10" t="s">
        <v>957</v>
      </c>
      <c r="E16401" s="10">
        <v>5</v>
      </c>
      <c r="F16401" s="10">
        <v>13.5</v>
      </c>
      <c r="G16401" s="10">
        <v>8</v>
      </c>
      <c r="H16401" s="10"/>
      <c r="I16401" s="10" t="s">
        <v>815</v>
      </c>
      <c r="J16401" s="10">
        <v>35</v>
      </c>
      <c r="K16401" s="10">
        <v>20</v>
      </c>
      <c r="L16401" s="10">
        <v>30</v>
      </c>
      <c r="M16401" s="10">
        <f t="shared" si="192"/>
        <v>21000</v>
      </c>
      <c r="N16401" s="10">
        <v>0</v>
      </c>
      <c r="O16401" s="10">
        <v>0</v>
      </c>
      <c r="P16401" s="10">
        <v>0</v>
      </c>
      <c r="Q16401" s="10">
        <v>0</v>
      </c>
      <c r="R16401" s="10">
        <v>0</v>
      </c>
      <c r="S16401" s="10">
        <v>20</v>
      </c>
      <c r="T16401" s="10">
        <v>0</v>
      </c>
      <c r="U16401" s="10">
        <v>0</v>
      </c>
      <c r="V16401" s="10" t="s">
        <v>1107</v>
      </c>
      <c r="W16401">
        <v>0</v>
      </c>
    </row>
    <row r="16402" spans="1:23" x14ac:dyDescent="0.25">
      <c r="A16402">
        <v>2019</v>
      </c>
      <c r="B16402" s="6" t="s">
        <v>52</v>
      </c>
      <c r="C16402" s="10">
        <v>2</v>
      </c>
      <c r="D16402" s="10" t="s">
        <v>957</v>
      </c>
      <c r="E16402" s="10">
        <v>5</v>
      </c>
      <c r="F16402" s="10">
        <v>13.5</v>
      </c>
      <c r="G16402" s="10">
        <v>15</v>
      </c>
      <c r="H16402" s="10"/>
      <c r="I16402" s="10" t="s">
        <v>818</v>
      </c>
      <c r="J16402" s="10">
        <v>30</v>
      </c>
      <c r="K16402" s="10">
        <v>35</v>
      </c>
      <c r="L16402" s="10">
        <v>30</v>
      </c>
      <c r="M16402" s="10">
        <f t="shared" si="192"/>
        <v>31500</v>
      </c>
      <c r="N16402" s="10">
        <v>0</v>
      </c>
      <c r="O16402" s="10">
        <v>0</v>
      </c>
      <c r="P16402" s="10">
        <v>85</v>
      </c>
      <c r="Q16402" s="10">
        <v>0</v>
      </c>
      <c r="R16402" s="10">
        <v>0</v>
      </c>
      <c r="S16402" s="10">
        <v>0</v>
      </c>
      <c r="T16402" s="10">
        <v>0</v>
      </c>
      <c r="U16402" s="10">
        <v>0</v>
      </c>
      <c r="V16402" s="10" t="s">
        <v>1108</v>
      </c>
      <c r="W16402">
        <v>0</v>
      </c>
    </row>
    <row r="16403" spans="1:23" x14ac:dyDescent="0.25">
      <c r="A16403">
        <v>2019</v>
      </c>
      <c r="B16403" s="6" t="s">
        <v>52</v>
      </c>
      <c r="C16403" s="10">
        <v>3</v>
      </c>
      <c r="D16403" s="10" t="s">
        <v>957</v>
      </c>
      <c r="E16403" s="10">
        <v>5</v>
      </c>
      <c r="F16403" s="10">
        <v>13.5</v>
      </c>
      <c r="G16403" s="10">
        <v>8</v>
      </c>
      <c r="H16403" s="10"/>
      <c r="I16403" s="10" t="s">
        <v>829</v>
      </c>
      <c r="J16403" s="10">
        <v>12</v>
      </c>
      <c r="K16403" s="10">
        <v>12</v>
      </c>
      <c r="L16403" s="10">
        <v>10</v>
      </c>
      <c r="M16403" s="10">
        <f t="shared" si="192"/>
        <v>1440</v>
      </c>
      <c r="N16403" s="10">
        <v>0</v>
      </c>
      <c r="O16403" s="10">
        <v>0</v>
      </c>
      <c r="P16403" s="10">
        <v>0</v>
      </c>
      <c r="Q16403" s="10">
        <v>0</v>
      </c>
      <c r="R16403" s="10">
        <v>0</v>
      </c>
      <c r="S16403" s="10">
        <v>0</v>
      </c>
      <c r="T16403" s="10">
        <v>0</v>
      </c>
      <c r="U16403" s="10">
        <v>0</v>
      </c>
      <c r="V16403" s="10">
        <v>0</v>
      </c>
      <c r="W16403">
        <v>0</v>
      </c>
    </row>
    <row r="16404" spans="1:23" x14ac:dyDescent="0.25">
      <c r="A16404">
        <v>2019</v>
      </c>
      <c r="B16404" s="6" t="s">
        <v>52</v>
      </c>
      <c r="C16404" s="10">
        <v>4</v>
      </c>
      <c r="D16404" s="10" t="s">
        <v>957</v>
      </c>
      <c r="E16404" s="10">
        <v>5</v>
      </c>
      <c r="F16404" s="10">
        <v>13.5</v>
      </c>
      <c r="G16404" s="10">
        <v>18</v>
      </c>
      <c r="H16404" s="10"/>
      <c r="I16404" s="10" t="s">
        <v>799</v>
      </c>
      <c r="J16404" s="10">
        <v>25</v>
      </c>
      <c r="K16404" s="10">
        <v>25</v>
      </c>
      <c r="L16404" s="10">
        <v>5</v>
      </c>
      <c r="M16404" s="10">
        <f t="shared" ref="M16404:M16467" si="193">J16404*K16404*L16404</f>
        <v>3125</v>
      </c>
      <c r="N16404" s="10">
        <v>0</v>
      </c>
      <c r="O16404" s="10">
        <v>0</v>
      </c>
      <c r="P16404" s="10">
        <v>0</v>
      </c>
      <c r="Q16404" s="10">
        <v>0</v>
      </c>
      <c r="R16404" s="10">
        <v>0</v>
      </c>
      <c r="S16404" s="10">
        <v>0</v>
      </c>
      <c r="T16404" s="10">
        <v>0</v>
      </c>
      <c r="U16404" s="10">
        <v>0</v>
      </c>
      <c r="V16404" s="10">
        <v>0</v>
      </c>
      <c r="W16404">
        <v>0</v>
      </c>
    </row>
    <row r="16405" spans="1:23" x14ac:dyDescent="0.25">
      <c r="A16405">
        <v>2019</v>
      </c>
      <c r="B16405" s="6" t="s">
        <v>52</v>
      </c>
      <c r="C16405" s="10">
        <v>5</v>
      </c>
      <c r="D16405" s="10" t="s">
        <v>957</v>
      </c>
      <c r="E16405" s="10">
        <v>5</v>
      </c>
      <c r="F16405" s="10">
        <v>13.5</v>
      </c>
      <c r="G16405" s="10">
        <v>100</v>
      </c>
      <c r="H16405" s="10"/>
      <c r="I16405" s="10" t="s">
        <v>846</v>
      </c>
      <c r="J16405" s="10">
        <v>100</v>
      </c>
      <c r="K16405" s="10">
        <v>50</v>
      </c>
      <c r="L16405" s="10">
        <v>80</v>
      </c>
      <c r="M16405" s="10">
        <f t="shared" si="193"/>
        <v>400000</v>
      </c>
      <c r="N16405" s="10">
        <v>0</v>
      </c>
      <c r="O16405" s="10">
        <v>0</v>
      </c>
      <c r="P16405" s="10">
        <v>20</v>
      </c>
      <c r="Q16405" s="10">
        <v>0</v>
      </c>
      <c r="R16405" s="10">
        <v>0</v>
      </c>
      <c r="S16405" s="10">
        <v>0</v>
      </c>
      <c r="T16405" s="10">
        <v>0</v>
      </c>
      <c r="U16405" s="10">
        <v>0</v>
      </c>
      <c r="V16405" s="10">
        <v>0</v>
      </c>
      <c r="W16405">
        <v>0</v>
      </c>
    </row>
    <row r="16406" spans="1:23" x14ac:dyDescent="0.25">
      <c r="A16406">
        <v>2019</v>
      </c>
      <c r="B16406" s="6" t="s">
        <v>52</v>
      </c>
      <c r="C16406" s="10">
        <v>6</v>
      </c>
      <c r="D16406" s="10" t="s">
        <v>957</v>
      </c>
      <c r="E16406" s="10">
        <v>5</v>
      </c>
      <c r="F16406" s="10">
        <v>13.5</v>
      </c>
      <c r="G16406" s="10">
        <v>110</v>
      </c>
      <c r="H16406" s="10"/>
      <c r="I16406" s="10" t="s">
        <v>846</v>
      </c>
      <c r="J16406" s="10">
        <v>110</v>
      </c>
      <c r="K16406" s="10">
        <v>110</v>
      </c>
      <c r="L16406" s="10">
        <v>90</v>
      </c>
      <c r="M16406" s="10">
        <f t="shared" si="193"/>
        <v>1089000</v>
      </c>
      <c r="N16406" s="10">
        <v>0</v>
      </c>
      <c r="O16406" s="10">
        <v>0</v>
      </c>
      <c r="P16406" s="10">
        <v>0</v>
      </c>
      <c r="Q16406" s="10">
        <v>0</v>
      </c>
      <c r="R16406" s="10">
        <v>0</v>
      </c>
      <c r="S16406" s="10">
        <v>0</v>
      </c>
      <c r="T16406" s="10">
        <v>0</v>
      </c>
      <c r="U16406" s="10">
        <v>0</v>
      </c>
      <c r="V16406" s="10">
        <v>0</v>
      </c>
      <c r="W16406">
        <v>0</v>
      </c>
    </row>
    <row r="16407" spans="1:23" x14ac:dyDescent="0.25">
      <c r="A16407">
        <v>2019</v>
      </c>
      <c r="B16407" s="6" t="s">
        <v>52</v>
      </c>
      <c r="C16407" s="10">
        <v>7</v>
      </c>
      <c r="D16407" s="10" t="s">
        <v>957</v>
      </c>
      <c r="E16407" s="10">
        <v>5</v>
      </c>
      <c r="F16407" s="10">
        <v>13.5</v>
      </c>
      <c r="G16407" s="10">
        <v>3</v>
      </c>
      <c r="H16407" s="10"/>
      <c r="I16407" s="10" t="s">
        <v>799</v>
      </c>
      <c r="J16407" s="10">
        <v>60</v>
      </c>
      <c r="K16407" s="10">
        <v>20</v>
      </c>
      <c r="L16407" s="10">
        <v>45</v>
      </c>
      <c r="M16407" s="10">
        <f t="shared" si="193"/>
        <v>54000</v>
      </c>
      <c r="N16407" s="10">
        <v>0</v>
      </c>
      <c r="O16407" s="10">
        <v>0</v>
      </c>
      <c r="P16407" s="10">
        <v>30</v>
      </c>
      <c r="Q16407" s="10">
        <v>0</v>
      </c>
      <c r="R16407" s="10">
        <v>0</v>
      </c>
      <c r="S16407" s="10">
        <v>0</v>
      </c>
      <c r="T16407" s="10">
        <v>0</v>
      </c>
      <c r="U16407" s="10">
        <v>0</v>
      </c>
      <c r="V16407" s="10">
        <v>0</v>
      </c>
      <c r="W16407">
        <v>0</v>
      </c>
    </row>
    <row r="16408" spans="1:23" x14ac:dyDescent="0.25">
      <c r="A16408">
        <v>2019</v>
      </c>
      <c r="B16408" s="6" t="s">
        <v>52</v>
      </c>
      <c r="C16408" s="10">
        <v>8</v>
      </c>
      <c r="D16408" s="10" t="s">
        <v>957</v>
      </c>
      <c r="E16408" s="10">
        <v>5</v>
      </c>
      <c r="F16408" s="10">
        <v>13.5</v>
      </c>
      <c r="G16408" s="10">
        <v>5</v>
      </c>
      <c r="H16408" s="10"/>
      <c r="I16408" s="10" t="s">
        <v>816</v>
      </c>
      <c r="J16408" s="10">
        <v>10</v>
      </c>
      <c r="K16408" s="10">
        <v>10</v>
      </c>
      <c r="L16408" s="10">
        <v>4</v>
      </c>
      <c r="M16408" s="10">
        <f t="shared" si="193"/>
        <v>400</v>
      </c>
      <c r="N16408" s="10">
        <v>0</v>
      </c>
      <c r="O16408" s="10">
        <v>0</v>
      </c>
      <c r="P16408" s="10">
        <v>0</v>
      </c>
      <c r="Q16408" s="10">
        <v>0</v>
      </c>
      <c r="R16408" s="10">
        <v>0</v>
      </c>
      <c r="S16408" s="10">
        <v>100</v>
      </c>
      <c r="T16408" s="10">
        <v>0</v>
      </c>
      <c r="U16408" s="10">
        <v>0</v>
      </c>
      <c r="V16408" s="10">
        <v>0</v>
      </c>
      <c r="W16408">
        <v>0</v>
      </c>
    </row>
    <row r="16409" spans="1:23" x14ac:dyDescent="0.25">
      <c r="A16409">
        <v>2019</v>
      </c>
      <c r="B16409" s="6" t="s">
        <v>52</v>
      </c>
      <c r="C16409" s="10">
        <v>9</v>
      </c>
      <c r="D16409" s="10" t="s">
        <v>957</v>
      </c>
      <c r="E16409" s="10">
        <v>5</v>
      </c>
      <c r="F16409" s="10">
        <v>13.5</v>
      </c>
      <c r="G16409" s="10">
        <v>20</v>
      </c>
      <c r="H16409" s="10"/>
      <c r="I16409" s="10" t="s">
        <v>856</v>
      </c>
      <c r="J16409" s="10">
        <v>352</v>
      </c>
      <c r="K16409" s="10">
        <v>20</v>
      </c>
      <c r="L16409" s="10">
        <v>410</v>
      </c>
      <c r="M16409" s="10">
        <f t="shared" si="193"/>
        <v>2886400</v>
      </c>
      <c r="N16409" s="10">
        <v>0</v>
      </c>
      <c r="O16409" s="10">
        <v>0</v>
      </c>
      <c r="P16409" s="10">
        <v>80</v>
      </c>
      <c r="Q16409" s="10">
        <v>0</v>
      </c>
      <c r="R16409" s="10">
        <v>0</v>
      </c>
      <c r="S16409" s="10">
        <v>0</v>
      </c>
      <c r="T16409" s="10">
        <v>0</v>
      </c>
      <c r="U16409" s="10">
        <v>0</v>
      </c>
      <c r="V16409" s="10">
        <v>0</v>
      </c>
      <c r="W16409">
        <v>0</v>
      </c>
    </row>
    <row r="16410" spans="1:23" x14ac:dyDescent="0.25">
      <c r="A16410">
        <v>2019</v>
      </c>
      <c r="B16410" s="6" t="s">
        <v>52</v>
      </c>
      <c r="C16410" s="10">
        <v>10</v>
      </c>
      <c r="D16410" s="10" t="s">
        <v>957</v>
      </c>
      <c r="E16410" s="10">
        <v>5</v>
      </c>
      <c r="F16410" s="10">
        <v>13.5</v>
      </c>
      <c r="G16410" s="10">
        <v>23</v>
      </c>
      <c r="H16410" s="10"/>
      <c r="I16410" s="10" t="s">
        <v>803</v>
      </c>
      <c r="J16410" s="10">
        <v>25</v>
      </c>
      <c r="K16410" s="10">
        <v>15</v>
      </c>
      <c r="L16410" s="10">
        <v>2</v>
      </c>
      <c r="M16410" s="10">
        <f t="shared" si="193"/>
        <v>750</v>
      </c>
      <c r="N16410" s="10">
        <v>0</v>
      </c>
      <c r="O16410" s="10">
        <v>0</v>
      </c>
      <c r="P16410" s="10">
        <v>0</v>
      </c>
      <c r="Q16410" s="10">
        <v>0</v>
      </c>
      <c r="R16410" s="10">
        <v>0</v>
      </c>
      <c r="S16410" s="10">
        <v>0</v>
      </c>
      <c r="T16410" s="10">
        <v>0</v>
      </c>
      <c r="U16410" s="10">
        <v>0</v>
      </c>
      <c r="V16410" s="10">
        <v>0</v>
      </c>
      <c r="W16410">
        <v>0</v>
      </c>
    </row>
    <row r="16411" spans="1:23" x14ac:dyDescent="0.25">
      <c r="A16411">
        <v>2019</v>
      </c>
      <c r="B16411" s="6" t="s">
        <v>52</v>
      </c>
      <c r="C16411" s="10">
        <v>11</v>
      </c>
      <c r="D16411" s="10" t="s">
        <v>957</v>
      </c>
      <c r="E16411" s="10">
        <v>5</v>
      </c>
      <c r="F16411" s="10">
        <v>13.5</v>
      </c>
      <c r="G16411" s="10">
        <v>10</v>
      </c>
      <c r="H16411" s="10"/>
      <c r="I16411" s="10" t="s">
        <v>818</v>
      </c>
      <c r="J16411" s="10">
        <v>30</v>
      </c>
      <c r="K16411" s="10">
        <v>20</v>
      </c>
      <c r="L16411" s="10">
        <v>35</v>
      </c>
      <c r="M16411" s="10">
        <f t="shared" si="193"/>
        <v>21000</v>
      </c>
      <c r="N16411" s="10">
        <v>0</v>
      </c>
      <c r="O16411" s="10">
        <v>0</v>
      </c>
      <c r="P16411" s="10">
        <v>50</v>
      </c>
      <c r="Q16411" s="10">
        <v>0</v>
      </c>
      <c r="R16411" s="10">
        <v>0</v>
      </c>
      <c r="S16411" s="10">
        <v>0</v>
      </c>
      <c r="T16411" s="10">
        <v>0</v>
      </c>
      <c r="U16411" s="10">
        <v>0</v>
      </c>
      <c r="V16411" s="10">
        <v>0</v>
      </c>
      <c r="W16411">
        <v>0</v>
      </c>
    </row>
    <row r="16412" spans="1:23" x14ac:dyDescent="0.25">
      <c r="A16412">
        <v>2019</v>
      </c>
      <c r="B16412" s="6" t="s">
        <v>52</v>
      </c>
      <c r="C16412" s="10">
        <v>12</v>
      </c>
      <c r="D16412" s="10" t="s">
        <v>957</v>
      </c>
      <c r="E16412" s="10">
        <v>5</v>
      </c>
      <c r="F16412" s="10">
        <v>13.5</v>
      </c>
      <c r="G16412" s="10">
        <v>30</v>
      </c>
      <c r="H16412" s="10"/>
      <c r="I16412" s="10" t="s">
        <v>846</v>
      </c>
      <c r="J16412" s="10">
        <v>110</v>
      </c>
      <c r="K16412" s="10">
        <v>50</v>
      </c>
      <c r="L16412" s="10">
        <v>70</v>
      </c>
      <c r="M16412" s="10">
        <f t="shared" si="193"/>
        <v>385000</v>
      </c>
      <c r="N16412" s="10">
        <v>0</v>
      </c>
      <c r="O16412" s="10">
        <v>0</v>
      </c>
      <c r="P16412" s="10">
        <v>0</v>
      </c>
      <c r="Q16412" s="10">
        <v>0</v>
      </c>
      <c r="R16412" s="10">
        <v>0</v>
      </c>
      <c r="S16412" s="10">
        <v>0</v>
      </c>
      <c r="T16412" s="10">
        <v>0</v>
      </c>
      <c r="U16412" s="10">
        <v>0</v>
      </c>
      <c r="V16412" s="10">
        <v>0</v>
      </c>
      <c r="W16412">
        <v>0</v>
      </c>
    </row>
    <row r="16413" spans="1:23" x14ac:dyDescent="0.25">
      <c r="A16413">
        <v>2019</v>
      </c>
      <c r="B16413" s="6" t="s">
        <v>52</v>
      </c>
      <c r="C16413" s="10">
        <v>13</v>
      </c>
      <c r="D16413" s="10" t="s">
        <v>957</v>
      </c>
      <c r="E16413" s="10">
        <v>5</v>
      </c>
      <c r="F16413" s="10">
        <v>13.5</v>
      </c>
      <c r="G16413" s="10">
        <v>30</v>
      </c>
      <c r="H16413" s="10"/>
      <c r="I16413" s="10" t="s">
        <v>846</v>
      </c>
      <c r="J16413" s="10">
        <v>50</v>
      </c>
      <c r="K16413" s="10">
        <v>40</v>
      </c>
      <c r="L16413" s="10">
        <v>45</v>
      </c>
      <c r="M16413" s="10">
        <f t="shared" si="193"/>
        <v>90000</v>
      </c>
      <c r="N16413" s="10">
        <v>0</v>
      </c>
      <c r="O16413" s="10">
        <v>0</v>
      </c>
      <c r="P16413" s="10">
        <v>0</v>
      </c>
      <c r="Q16413" s="10">
        <v>0</v>
      </c>
      <c r="R16413" s="10">
        <v>0</v>
      </c>
      <c r="S16413" s="10">
        <v>0</v>
      </c>
      <c r="T16413" s="10">
        <v>0</v>
      </c>
      <c r="U16413" s="10">
        <v>0</v>
      </c>
      <c r="V16413" s="10">
        <v>0</v>
      </c>
      <c r="W16413">
        <v>0</v>
      </c>
    </row>
    <row r="16414" spans="1:23" x14ac:dyDescent="0.25">
      <c r="A16414">
        <v>2019</v>
      </c>
      <c r="B16414" s="6" t="s">
        <v>52</v>
      </c>
      <c r="C16414" s="10">
        <v>1</v>
      </c>
      <c r="D16414" s="10" t="s">
        <v>957</v>
      </c>
      <c r="E16414" s="10">
        <v>6</v>
      </c>
      <c r="F16414" s="10">
        <v>13.5</v>
      </c>
      <c r="G16414" s="10">
        <v>60</v>
      </c>
      <c r="H16414" s="10"/>
      <c r="I16414" s="10" t="s">
        <v>819</v>
      </c>
      <c r="J16414" s="10">
        <v>55</v>
      </c>
      <c r="K16414" s="10">
        <v>60</v>
      </c>
      <c r="L16414" s="10">
        <v>55</v>
      </c>
      <c r="M16414" s="10">
        <f t="shared" si="193"/>
        <v>181500</v>
      </c>
      <c r="N16414" s="10">
        <v>0</v>
      </c>
      <c r="O16414" s="10">
        <v>0</v>
      </c>
      <c r="P16414" s="10">
        <v>5</v>
      </c>
      <c r="Q16414" s="10">
        <v>0</v>
      </c>
      <c r="R16414" s="10">
        <v>0</v>
      </c>
      <c r="S16414" s="10">
        <v>0</v>
      </c>
      <c r="T16414" s="10">
        <v>0</v>
      </c>
      <c r="U16414" s="10">
        <v>0</v>
      </c>
      <c r="V16414" s="10">
        <v>0</v>
      </c>
      <c r="W16414">
        <v>0</v>
      </c>
    </row>
    <row r="16415" spans="1:23" x14ac:dyDescent="0.25">
      <c r="A16415">
        <v>2019</v>
      </c>
      <c r="B16415" s="6" t="s">
        <v>52</v>
      </c>
      <c r="C16415" s="10">
        <v>2</v>
      </c>
      <c r="D16415" s="10" t="s">
        <v>957</v>
      </c>
      <c r="E16415" s="10">
        <v>6</v>
      </c>
      <c r="F16415" s="10">
        <v>13.5</v>
      </c>
      <c r="G16415" s="10">
        <v>10</v>
      </c>
      <c r="H16415" s="10"/>
      <c r="I16415" s="10" t="s">
        <v>803</v>
      </c>
      <c r="J16415" s="10">
        <v>15</v>
      </c>
      <c r="K16415" s="10">
        <v>20</v>
      </c>
      <c r="L16415" s="10">
        <v>3</v>
      </c>
      <c r="M16415" s="10">
        <f t="shared" si="193"/>
        <v>900</v>
      </c>
      <c r="N16415" s="10">
        <v>0</v>
      </c>
      <c r="O16415" s="10">
        <v>0</v>
      </c>
      <c r="P16415" s="10">
        <v>0</v>
      </c>
      <c r="Q16415" s="10">
        <v>0</v>
      </c>
      <c r="R16415" s="10">
        <v>0</v>
      </c>
      <c r="S16415" s="10">
        <v>0</v>
      </c>
      <c r="T16415" s="10">
        <v>0</v>
      </c>
      <c r="U16415" s="10">
        <v>0</v>
      </c>
      <c r="V16415" s="10">
        <v>0</v>
      </c>
      <c r="W16415">
        <v>0</v>
      </c>
    </row>
    <row r="16416" spans="1:23" x14ac:dyDescent="0.25">
      <c r="A16416">
        <v>2019</v>
      </c>
      <c r="B16416" s="6" t="s">
        <v>52</v>
      </c>
      <c r="C16416" s="10">
        <v>3</v>
      </c>
      <c r="D16416" s="10" t="s">
        <v>957</v>
      </c>
      <c r="E16416" s="10">
        <v>6</v>
      </c>
      <c r="F16416" s="10">
        <v>13.5</v>
      </c>
      <c r="G16416" s="10">
        <v>30</v>
      </c>
      <c r="H16416" s="10"/>
      <c r="I16416" s="10" t="s">
        <v>846</v>
      </c>
      <c r="J16416" s="10">
        <v>55</v>
      </c>
      <c r="K16416" s="10">
        <v>60</v>
      </c>
      <c r="L16416" s="10">
        <v>90</v>
      </c>
      <c r="M16416" s="10">
        <f t="shared" si="193"/>
        <v>297000</v>
      </c>
      <c r="N16416" s="10">
        <v>0</v>
      </c>
      <c r="O16416" s="10">
        <v>0</v>
      </c>
      <c r="P16416" s="10">
        <v>10</v>
      </c>
      <c r="Q16416" s="10">
        <v>0</v>
      </c>
      <c r="R16416" s="10">
        <v>0</v>
      </c>
      <c r="S16416" s="10">
        <v>0</v>
      </c>
      <c r="T16416" s="10">
        <v>0</v>
      </c>
      <c r="U16416" s="10">
        <v>0</v>
      </c>
      <c r="V16416" s="10">
        <v>0</v>
      </c>
      <c r="W16416">
        <v>0</v>
      </c>
    </row>
    <row r="16417" spans="1:23" x14ac:dyDescent="0.25">
      <c r="A16417">
        <v>2019</v>
      </c>
      <c r="B16417" s="6" t="s">
        <v>52</v>
      </c>
      <c r="C16417" s="10">
        <v>4</v>
      </c>
      <c r="D16417" s="10" t="s">
        <v>957</v>
      </c>
      <c r="E16417" s="10">
        <v>6</v>
      </c>
      <c r="F16417" s="10">
        <v>13.5</v>
      </c>
      <c r="G16417" s="10">
        <v>50</v>
      </c>
      <c r="H16417" s="10"/>
      <c r="I16417" s="10" t="s">
        <v>846</v>
      </c>
      <c r="J16417" s="10">
        <v>90</v>
      </c>
      <c r="K16417" s="10">
        <v>80</v>
      </c>
      <c r="L16417" s="10">
        <v>80</v>
      </c>
      <c r="M16417" s="10">
        <f t="shared" si="193"/>
        <v>576000</v>
      </c>
      <c r="N16417" s="10">
        <v>0</v>
      </c>
      <c r="O16417" s="10">
        <v>0</v>
      </c>
      <c r="P16417" s="10">
        <v>30</v>
      </c>
      <c r="Q16417" s="10">
        <v>0</v>
      </c>
      <c r="R16417" s="10">
        <v>0</v>
      </c>
      <c r="S16417" s="10">
        <v>0</v>
      </c>
      <c r="T16417" s="10">
        <v>0</v>
      </c>
      <c r="U16417" s="10">
        <v>0</v>
      </c>
      <c r="V16417" s="10">
        <v>0</v>
      </c>
      <c r="W16417">
        <v>0</v>
      </c>
    </row>
    <row r="16418" spans="1:23" x14ac:dyDescent="0.25">
      <c r="A16418">
        <v>2019</v>
      </c>
      <c r="B16418" s="6" t="s">
        <v>52</v>
      </c>
      <c r="C16418" s="10">
        <v>5</v>
      </c>
      <c r="D16418" s="10" t="s">
        <v>957</v>
      </c>
      <c r="E16418" s="10">
        <v>6</v>
      </c>
      <c r="F16418" s="10">
        <v>13.5</v>
      </c>
      <c r="G16418" s="10">
        <v>15</v>
      </c>
      <c r="H16418" s="10"/>
      <c r="I16418" s="10" t="s">
        <v>799</v>
      </c>
      <c r="J16418" s="10">
        <v>115</v>
      </c>
      <c r="K16418" s="10">
        <v>30</v>
      </c>
      <c r="L16418" s="10">
        <v>10</v>
      </c>
      <c r="M16418" s="10">
        <f t="shared" si="193"/>
        <v>34500</v>
      </c>
      <c r="N16418" s="10">
        <v>0</v>
      </c>
      <c r="O16418" s="10">
        <v>0</v>
      </c>
      <c r="P16418" s="10">
        <v>0</v>
      </c>
      <c r="Q16418" s="10">
        <v>0</v>
      </c>
      <c r="R16418" s="10">
        <v>0</v>
      </c>
      <c r="S16418" s="10">
        <v>0</v>
      </c>
      <c r="T16418" s="10">
        <v>0</v>
      </c>
      <c r="U16418" s="10">
        <v>0</v>
      </c>
      <c r="V16418" s="10">
        <v>0</v>
      </c>
      <c r="W16418">
        <v>0</v>
      </c>
    </row>
    <row r="16419" spans="1:23" x14ac:dyDescent="0.25">
      <c r="A16419">
        <v>2019</v>
      </c>
      <c r="B16419" s="6" t="s">
        <v>52</v>
      </c>
      <c r="C16419" s="10">
        <v>6</v>
      </c>
      <c r="D16419" s="10" t="s">
        <v>957</v>
      </c>
      <c r="E16419" s="10">
        <v>6</v>
      </c>
      <c r="F16419" s="10">
        <v>13.5</v>
      </c>
      <c r="G16419" s="10">
        <v>100</v>
      </c>
      <c r="H16419" s="10"/>
      <c r="I16419" s="10" t="s">
        <v>846</v>
      </c>
      <c r="J16419" s="10">
        <v>100</v>
      </c>
      <c r="K16419" s="10">
        <v>110</v>
      </c>
      <c r="L16419" s="10">
        <v>35</v>
      </c>
      <c r="M16419" s="10">
        <f t="shared" si="193"/>
        <v>385000</v>
      </c>
      <c r="N16419" s="10">
        <v>0</v>
      </c>
      <c r="O16419" s="10">
        <v>0</v>
      </c>
      <c r="P16419" s="10">
        <v>0</v>
      </c>
      <c r="Q16419" s="10">
        <v>0</v>
      </c>
      <c r="R16419" s="10">
        <v>0</v>
      </c>
      <c r="S16419" s="10">
        <v>0</v>
      </c>
      <c r="T16419" s="10">
        <v>0</v>
      </c>
      <c r="U16419" s="10">
        <v>0</v>
      </c>
      <c r="V16419" s="10">
        <v>0</v>
      </c>
      <c r="W16419">
        <v>0</v>
      </c>
    </row>
    <row r="16420" spans="1:23" x14ac:dyDescent="0.25">
      <c r="A16420">
        <v>2019</v>
      </c>
      <c r="B16420" s="6" t="s">
        <v>52</v>
      </c>
      <c r="C16420" s="10">
        <v>7</v>
      </c>
      <c r="D16420" s="10" t="s">
        <v>957</v>
      </c>
      <c r="E16420" s="10">
        <v>6</v>
      </c>
      <c r="F16420" s="10">
        <v>13.5</v>
      </c>
      <c r="G16420" s="10">
        <v>3</v>
      </c>
      <c r="H16420" s="10"/>
      <c r="I16420" s="10" t="s">
        <v>799</v>
      </c>
      <c r="J16420" s="10">
        <v>150</v>
      </c>
      <c r="K16420" s="10">
        <v>25</v>
      </c>
      <c r="L16420" s="10">
        <v>3</v>
      </c>
      <c r="M16420" s="10">
        <f t="shared" si="193"/>
        <v>11250</v>
      </c>
      <c r="N16420" s="10">
        <v>0</v>
      </c>
      <c r="O16420" s="10">
        <v>0</v>
      </c>
      <c r="P16420" s="10">
        <v>0</v>
      </c>
      <c r="Q16420" s="10">
        <v>0</v>
      </c>
      <c r="R16420" s="10">
        <v>0</v>
      </c>
      <c r="S16420" s="10">
        <v>0</v>
      </c>
      <c r="T16420" s="10">
        <v>0</v>
      </c>
      <c r="U16420" s="10">
        <v>0</v>
      </c>
      <c r="V16420" s="10">
        <v>0</v>
      </c>
      <c r="W16420">
        <v>0</v>
      </c>
    </row>
    <row r="16421" spans="1:23" x14ac:dyDescent="0.25">
      <c r="A16421">
        <v>2019</v>
      </c>
      <c r="B16421" s="6" t="s">
        <v>52</v>
      </c>
      <c r="C16421" s="10">
        <v>8</v>
      </c>
      <c r="D16421" s="10" t="s">
        <v>957</v>
      </c>
      <c r="E16421" s="10">
        <v>6</v>
      </c>
      <c r="F16421" s="10">
        <v>13.5</v>
      </c>
      <c r="G16421" s="10">
        <v>10</v>
      </c>
      <c r="H16421" s="10"/>
      <c r="I16421" s="10" t="s">
        <v>799</v>
      </c>
      <c r="J16421" s="10">
        <v>30</v>
      </c>
      <c r="K16421" s="10">
        <v>30</v>
      </c>
      <c r="L16421" s="10">
        <v>4</v>
      </c>
      <c r="M16421" s="10">
        <f t="shared" si="193"/>
        <v>3600</v>
      </c>
      <c r="N16421" s="10">
        <v>0</v>
      </c>
      <c r="O16421" s="10">
        <v>0</v>
      </c>
      <c r="P16421" s="10">
        <v>0</v>
      </c>
      <c r="Q16421" s="10">
        <v>0</v>
      </c>
      <c r="R16421" s="10">
        <v>0</v>
      </c>
      <c r="S16421" s="10">
        <v>0</v>
      </c>
      <c r="T16421" s="10">
        <v>0</v>
      </c>
      <c r="U16421" s="10">
        <v>0</v>
      </c>
      <c r="V16421" s="10">
        <v>0</v>
      </c>
      <c r="W16421">
        <v>0</v>
      </c>
    </row>
    <row r="16422" spans="1:23" x14ac:dyDescent="0.25">
      <c r="A16422">
        <v>2019</v>
      </c>
      <c r="B16422" s="6" t="s">
        <v>52</v>
      </c>
      <c r="C16422" s="10">
        <v>9</v>
      </c>
      <c r="D16422" s="10" t="s">
        <v>957</v>
      </c>
      <c r="E16422" s="10">
        <v>6</v>
      </c>
      <c r="F16422" s="10">
        <v>13.5</v>
      </c>
      <c r="G16422" s="10">
        <v>10</v>
      </c>
      <c r="H16422" s="10"/>
      <c r="I16422" s="10" t="s">
        <v>856</v>
      </c>
      <c r="J16422" s="10">
        <v>40</v>
      </c>
      <c r="K16422" s="10">
        <v>20</v>
      </c>
      <c r="L16422" s="10">
        <v>40</v>
      </c>
      <c r="M16422" s="10">
        <f t="shared" si="193"/>
        <v>32000</v>
      </c>
      <c r="N16422" s="10">
        <v>0</v>
      </c>
      <c r="O16422" s="10">
        <v>0</v>
      </c>
      <c r="P16422" s="10">
        <v>0</v>
      </c>
      <c r="Q16422" s="10">
        <v>0</v>
      </c>
      <c r="R16422" s="10">
        <v>0</v>
      </c>
      <c r="S16422" s="10">
        <v>0</v>
      </c>
      <c r="T16422" s="10">
        <v>0</v>
      </c>
      <c r="U16422" s="10">
        <v>0</v>
      </c>
      <c r="V16422" s="10">
        <v>0</v>
      </c>
      <c r="W16422">
        <v>0</v>
      </c>
    </row>
    <row r="16423" spans="1:23" x14ac:dyDescent="0.25">
      <c r="A16423">
        <v>2019</v>
      </c>
      <c r="B16423" s="6" t="s">
        <v>52</v>
      </c>
      <c r="C16423" s="10">
        <v>10</v>
      </c>
      <c r="D16423" s="10" t="s">
        <v>957</v>
      </c>
      <c r="E16423" s="10">
        <v>6</v>
      </c>
      <c r="F16423" s="10">
        <v>13.5</v>
      </c>
      <c r="G16423" s="10">
        <v>25</v>
      </c>
      <c r="H16423" s="10"/>
      <c r="I16423" s="10" t="s">
        <v>846</v>
      </c>
      <c r="J16423" s="10">
        <v>25</v>
      </c>
      <c r="K16423" s="10">
        <v>40</v>
      </c>
      <c r="L16423" s="10">
        <v>10</v>
      </c>
      <c r="M16423" s="10">
        <f t="shared" si="193"/>
        <v>10000</v>
      </c>
      <c r="N16423" s="10">
        <v>0</v>
      </c>
      <c r="O16423" s="10">
        <v>0</v>
      </c>
      <c r="P16423" s="10">
        <v>0</v>
      </c>
      <c r="Q16423" s="10">
        <v>0</v>
      </c>
      <c r="R16423" s="10">
        <v>0</v>
      </c>
      <c r="S16423" s="10">
        <v>0</v>
      </c>
      <c r="T16423" s="10">
        <v>0</v>
      </c>
      <c r="U16423" s="10">
        <v>0</v>
      </c>
      <c r="V16423" s="10">
        <v>0</v>
      </c>
      <c r="W16423">
        <v>0</v>
      </c>
    </row>
    <row r="16424" spans="1:23" x14ac:dyDescent="0.25">
      <c r="A16424">
        <v>2019</v>
      </c>
      <c r="B16424" s="6" t="s">
        <v>52</v>
      </c>
      <c r="C16424" s="10">
        <v>1</v>
      </c>
      <c r="D16424" s="10" t="s">
        <v>960</v>
      </c>
      <c r="E16424" s="10">
        <v>1</v>
      </c>
      <c r="F16424" s="10">
        <f xml:space="preserve"> (44*0.3048)</f>
        <v>13.411200000000001</v>
      </c>
      <c r="G16424" s="10">
        <v>30</v>
      </c>
      <c r="H16424" s="10">
        <v>0</v>
      </c>
      <c r="I16424" s="10" t="s">
        <v>799</v>
      </c>
      <c r="J16424" s="10">
        <v>105</v>
      </c>
      <c r="K16424" s="10">
        <v>35</v>
      </c>
      <c r="L16424" s="10">
        <v>90</v>
      </c>
      <c r="M16424" s="10">
        <f t="shared" si="193"/>
        <v>330750</v>
      </c>
      <c r="N16424" s="10">
        <v>0</v>
      </c>
      <c r="O16424" s="10">
        <v>0</v>
      </c>
      <c r="P16424" s="10">
        <v>50</v>
      </c>
      <c r="Q16424" s="10">
        <v>0</v>
      </c>
      <c r="R16424" s="10">
        <v>0</v>
      </c>
      <c r="S16424" s="10">
        <v>0</v>
      </c>
      <c r="T16424" s="10">
        <v>0</v>
      </c>
      <c r="U16424" s="10">
        <v>0</v>
      </c>
      <c r="V16424" s="10">
        <v>0</v>
      </c>
      <c r="W16424" s="10" t="s">
        <v>1087</v>
      </c>
    </row>
    <row r="16425" spans="1:23" x14ac:dyDescent="0.25">
      <c r="A16425">
        <v>2019</v>
      </c>
      <c r="B16425" s="6" t="s">
        <v>52</v>
      </c>
      <c r="C16425" s="10">
        <v>2</v>
      </c>
      <c r="D16425" s="10" t="s">
        <v>960</v>
      </c>
      <c r="E16425" s="10">
        <v>1</v>
      </c>
      <c r="F16425" s="10">
        <f t="shared" ref="F16425:F16455" si="194" xml:space="preserve"> (44*0.3048)</f>
        <v>13.411200000000001</v>
      </c>
      <c r="G16425" s="10">
        <v>15</v>
      </c>
      <c r="H16425" s="10">
        <v>22</v>
      </c>
      <c r="I16425" s="10" t="s">
        <v>799</v>
      </c>
      <c r="J16425" s="10">
        <v>78</v>
      </c>
      <c r="K16425" s="10">
        <v>56</v>
      </c>
      <c r="L16425" s="10">
        <v>40</v>
      </c>
      <c r="M16425" s="10">
        <f t="shared" si="193"/>
        <v>174720</v>
      </c>
      <c r="N16425" s="10">
        <v>0</v>
      </c>
      <c r="O16425" s="10">
        <v>0</v>
      </c>
      <c r="P16425" s="10">
        <v>20</v>
      </c>
      <c r="Q16425" s="10">
        <v>0</v>
      </c>
      <c r="R16425" s="10">
        <v>0</v>
      </c>
      <c r="S16425" s="10">
        <v>0</v>
      </c>
      <c r="T16425" s="10">
        <v>0</v>
      </c>
      <c r="U16425" s="10">
        <v>0</v>
      </c>
      <c r="V16425" s="10">
        <v>0</v>
      </c>
      <c r="W16425" s="10" t="s">
        <v>1109</v>
      </c>
    </row>
    <row r="16426" spans="1:23" x14ac:dyDescent="0.25">
      <c r="A16426">
        <v>2019</v>
      </c>
      <c r="B16426" s="6" t="s">
        <v>52</v>
      </c>
      <c r="C16426" s="10">
        <v>3</v>
      </c>
      <c r="D16426" s="10" t="s">
        <v>960</v>
      </c>
      <c r="E16426" s="10">
        <v>1</v>
      </c>
      <c r="F16426" s="10">
        <f t="shared" si="194"/>
        <v>13.411200000000001</v>
      </c>
      <c r="G16426" s="10">
        <v>8</v>
      </c>
      <c r="H16426" s="10">
        <v>10</v>
      </c>
      <c r="I16426" s="10" t="s">
        <v>807</v>
      </c>
      <c r="J16426" s="10">
        <v>20</v>
      </c>
      <c r="K16426" s="10">
        <v>11</v>
      </c>
      <c r="L16426" s="10">
        <v>4</v>
      </c>
      <c r="M16426" s="10">
        <f t="shared" si="193"/>
        <v>880</v>
      </c>
      <c r="N16426" s="10">
        <v>0</v>
      </c>
      <c r="O16426" s="10">
        <v>0</v>
      </c>
      <c r="P16426" s="10">
        <v>5</v>
      </c>
      <c r="Q16426" s="10">
        <v>0</v>
      </c>
      <c r="R16426" s="10">
        <v>0</v>
      </c>
      <c r="S16426" s="10">
        <v>0</v>
      </c>
      <c r="T16426" s="10">
        <v>0</v>
      </c>
      <c r="U16426" s="10">
        <v>0</v>
      </c>
      <c r="V16426" s="10">
        <v>0</v>
      </c>
      <c r="W16426" s="10" t="s">
        <v>962</v>
      </c>
    </row>
    <row r="16427" spans="1:23" x14ac:dyDescent="0.25">
      <c r="A16427">
        <v>2019</v>
      </c>
      <c r="B16427" s="6" t="s">
        <v>52</v>
      </c>
      <c r="C16427" s="10">
        <v>4</v>
      </c>
      <c r="D16427" s="10" t="s">
        <v>960</v>
      </c>
      <c r="E16427" s="10">
        <v>1</v>
      </c>
      <c r="F16427" s="10">
        <f t="shared" si="194"/>
        <v>13.411200000000001</v>
      </c>
      <c r="G16427" s="10">
        <v>15</v>
      </c>
      <c r="H16427" s="10">
        <v>0</v>
      </c>
      <c r="I16427" s="10" t="s">
        <v>846</v>
      </c>
      <c r="J16427" s="10">
        <v>40</v>
      </c>
      <c r="K16427" s="10">
        <v>35</v>
      </c>
      <c r="L16427" s="10">
        <v>35</v>
      </c>
      <c r="M16427" s="10">
        <f t="shared" si="193"/>
        <v>49000</v>
      </c>
      <c r="N16427" s="10">
        <v>0</v>
      </c>
      <c r="O16427" s="10">
        <v>0</v>
      </c>
      <c r="P16427" s="10">
        <v>20</v>
      </c>
      <c r="Q16427" s="10">
        <v>0</v>
      </c>
      <c r="R16427" s="10">
        <v>0</v>
      </c>
      <c r="S16427" s="10">
        <v>0</v>
      </c>
      <c r="T16427" s="10">
        <v>0</v>
      </c>
      <c r="U16427" s="10">
        <v>0</v>
      </c>
      <c r="V16427" s="10">
        <v>0</v>
      </c>
      <c r="W16427" s="10" t="s">
        <v>1110</v>
      </c>
    </row>
    <row r="16428" spans="1:23" x14ac:dyDescent="0.25">
      <c r="A16428">
        <v>2019</v>
      </c>
      <c r="B16428" s="6" t="s">
        <v>52</v>
      </c>
      <c r="C16428" s="10">
        <v>5</v>
      </c>
      <c r="D16428" s="10" t="s">
        <v>960</v>
      </c>
      <c r="E16428" s="10">
        <v>1</v>
      </c>
      <c r="F16428" s="10">
        <f t="shared" si="194"/>
        <v>13.411200000000001</v>
      </c>
      <c r="G16428" s="10">
        <v>20</v>
      </c>
      <c r="H16428" s="10">
        <v>0</v>
      </c>
      <c r="I16428" s="10" t="s">
        <v>846</v>
      </c>
      <c r="J16428" s="10">
        <v>30</v>
      </c>
      <c r="K16428" s="10">
        <v>12</v>
      </c>
      <c r="L16428" s="10">
        <v>21</v>
      </c>
      <c r="M16428" s="10">
        <f t="shared" si="193"/>
        <v>7560</v>
      </c>
      <c r="N16428" s="10">
        <v>0</v>
      </c>
      <c r="O16428" s="10">
        <v>0</v>
      </c>
      <c r="P16428" s="10">
        <v>25</v>
      </c>
      <c r="Q16428" s="10">
        <v>0</v>
      </c>
      <c r="R16428" s="10">
        <v>0</v>
      </c>
      <c r="S16428" s="10">
        <v>0</v>
      </c>
      <c r="T16428" s="10">
        <v>0</v>
      </c>
      <c r="U16428" s="10">
        <v>0</v>
      </c>
      <c r="V16428" s="10">
        <v>0</v>
      </c>
      <c r="W16428" s="10" t="s">
        <v>1111</v>
      </c>
    </row>
    <row r="16429" spans="1:23" x14ac:dyDescent="0.25">
      <c r="A16429">
        <v>2019</v>
      </c>
      <c r="B16429" s="6" t="s">
        <v>52</v>
      </c>
      <c r="C16429" s="10">
        <v>6</v>
      </c>
      <c r="D16429" s="10" t="s">
        <v>960</v>
      </c>
      <c r="E16429" s="10">
        <v>1</v>
      </c>
      <c r="F16429" s="10">
        <f t="shared" si="194"/>
        <v>13.411200000000001</v>
      </c>
      <c r="G16429" s="10">
        <v>15</v>
      </c>
      <c r="H16429" s="10">
        <v>0</v>
      </c>
      <c r="I16429" s="10" t="s">
        <v>807</v>
      </c>
      <c r="J16429" s="10">
        <v>19</v>
      </c>
      <c r="K16429" s="10">
        <v>18</v>
      </c>
      <c r="L16429" s="10">
        <v>5</v>
      </c>
      <c r="M16429" s="10">
        <f t="shared" si="193"/>
        <v>1710</v>
      </c>
      <c r="N16429" s="10">
        <v>0</v>
      </c>
      <c r="O16429" s="10">
        <v>0</v>
      </c>
      <c r="P16429" s="10">
        <v>5</v>
      </c>
      <c r="Q16429" s="10">
        <v>0</v>
      </c>
      <c r="R16429" s="10">
        <v>0</v>
      </c>
      <c r="S16429" s="10">
        <v>5</v>
      </c>
      <c r="T16429" s="10">
        <v>0</v>
      </c>
      <c r="U16429" s="10">
        <v>0</v>
      </c>
      <c r="V16429" s="10">
        <v>0</v>
      </c>
      <c r="W16429" s="10" t="s">
        <v>962</v>
      </c>
    </row>
    <row r="16430" spans="1:23" x14ac:dyDescent="0.25">
      <c r="A16430">
        <v>2019</v>
      </c>
      <c r="B16430" s="6" t="s">
        <v>52</v>
      </c>
      <c r="C16430" s="10">
        <v>7</v>
      </c>
      <c r="D16430" s="10" t="s">
        <v>960</v>
      </c>
      <c r="E16430" s="10">
        <v>1</v>
      </c>
      <c r="F16430" s="10">
        <f t="shared" si="194"/>
        <v>13.411200000000001</v>
      </c>
      <c r="G16430" s="10">
        <v>15</v>
      </c>
      <c r="H16430" s="10">
        <v>0</v>
      </c>
      <c r="I16430" s="10" t="s">
        <v>799</v>
      </c>
      <c r="J16430" s="10">
        <v>25</v>
      </c>
      <c r="K16430" s="10">
        <v>22</v>
      </c>
      <c r="L16430" s="10">
        <v>6</v>
      </c>
      <c r="M16430" s="10">
        <f t="shared" si="193"/>
        <v>3300</v>
      </c>
      <c r="N16430" s="10">
        <v>0</v>
      </c>
      <c r="O16430" s="10">
        <v>0</v>
      </c>
      <c r="P16430" s="10">
        <v>1</v>
      </c>
      <c r="Q16430" s="10">
        <v>0</v>
      </c>
      <c r="R16430" s="10">
        <v>0</v>
      </c>
      <c r="S16430" s="10">
        <v>0</v>
      </c>
      <c r="T16430" s="10">
        <v>0</v>
      </c>
      <c r="U16430" s="10">
        <v>0</v>
      </c>
      <c r="V16430" s="10">
        <v>0</v>
      </c>
      <c r="W16430" s="10" t="s">
        <v>971</v>
      </c>
    </row>
    <row r="16431" spans="1:23" x14ac:dyDescent="0.25">
      <c r="A16431">
        <v>2019</v>
      </c>
      <c r="B16431" s="6" t="s">
        <v>52</v>
      </c>
      <c r="C16431" s="10">
        <v>8</v>
      </c>
      <c r="D16431" s="10" t="s">
        <v>960</v>
      </c>
      <c r="E16431" s="10">
        <v>1</v>
      </c>
      <c r="F16431" s="10">
        <f t="shared" si="194"/>
        <v>13.411200000000001</v>
      </c>
      <c r="G16431" s="10">
        <v>5</v>
      </c>
      <c r="H16431" s="10">
        <v>0</v>
      </c>
      <c r="I16431" s="10" t="s">
        <v>802</v>
      </c>
      <c r="J16431" s="10">
        <v>12</v>
      </c>
      <c r="K16431" s="10">
        <v>10</v>
      </c>
      <c r="L16431" s="10">
        <v>10</v>
      </c>
      <c r="M16431" s="10">
        <f t="shared" si="193"/>
        <v>1200</v>
      </c>
      <c r="N16431" s="10">
        <v>0</v>
      </c>
      <c r="O16431" s="10">
        <v>0</v>
      </c>
      <c r="P16431" s="10">
        <v>0</v>
      </c>
      <c r="Q16431" s="10">
        <v>0</v>
      </c>
      <c r="R16431" s="10">
        <v>0</v>
      </c>
      <c r="S16431" s="10">
        <v>0</v>
      </c>
      <c r="T16431" s="10">
        <v>0</v>
      </c>
      <c r="U16431" s="10">
        <v>0</v>
      </c>
      <c r="V16431" s="10">
        <v>0</v>
      </c>
      <c r="W16431" s="10">
        <v>0</v>
      </c>
    </row>
    <row r="16432" spans="1:23" x14ac:dyDescent="0.25">
      <c r="A16432">
        <v>2019</v>
      </c>
      <c r="B16432" s="6" t="s">
        <v>52</v>
      </c>
      <c r="C16432" s="10">
        <v>9</v>
      </c>
      <c r="D16432" s="10" t="s">
        <v>960</v>
      </c>
      <c r="E16432" s="10">
        <v>1</v>
      </c>
      <c r="F16432" s="10">
        <f t="shared" si="194"/>
        <v>13.411200000000001</v>
      </c>
      <c r="G16432" s="10">
        <v>12</v>
      </c>
      <c r="H16432" s="10">
        <v>0</v>
      </c>
      <c r="I16432" s="10" t="s">
        <v>803</v>
      </c>
      <c r="J16432" s="10">
        <v>16</v>
      </c>
      <c r="K16432" s="10">
        <v>15</v>
      </c>
      <c r="L16432" s="10">
        <v>16</v>
      </c>
      <c r="M16432" s="10">
        <f t="shared" si="193"/>
        <v>3840</v>
      </c>
      <c r="N16432" s="10">
        <v>1</v>
      </c>
      <c r="O16432" s="10">
        <v>0</v>
      </c>
      <c r="P16432" s="10">
        <v>10</v>
      </c>
      <c r="Q16432" s="10">
        <v>0</v>
      </c>
      <c r="R16432" s="10">
        <v>0</v>
      </c>
      <c r="S16432" s="10">
        <v>0</v>
      </c>
      <c r="T16432" s="10">
        <v>0</v>
      </c>
      <c r="U16432" s="10">
        <v>0</v>
      </c>
      <c r="V16432" s="10">
        <v>0</v>
      </c>
      <c r="W16432" s="10" t="s">
        <v>1098</v>
      </c>
    </row>
    <row r="16433" spans="1:23" x14ac:dyDescent="0.25">
      <c r="A16433">
        <v>2019</v>
      </c>
      <c r="B16433" s="6" t="s">
        <v>52</v>
      </c>
      <c r="C16433" s="10">
        <v>10</v>
      </c>
      <c r="D16433" s="10" t="s">
        <v>960</v>
      </c>
      <c r="E16433" s="10">
        <v>1</v>
      </c>
      <c r="F16433" s="10">
        <f t="shared" si="194"/>
        <v>13.411200000000001</v>
      </c>
      <c r="G16433" s="10">
        <v>10</v>
      </c>
      <c r="H16433" s="10">
        <v>0</v>
      </c>
      <c r="I16433" s="10" t="s">
        <v>802</v>
      </c>
      <c r="J16433" s="10">
        <v>25</v>
      </c>
      <c r="K16433" s="10">
        <v>25</v>
      </c>
      <c r="L16433" s="10">
        <v>15</v>
      </c>
      <c r="M16433" s="10">
        <f t="shared" si="193"/>
        <v>9375</v>
      </c>
      <c r="N16433" s="10">
        <v>0</v>
      </c>
      <c r="O16433" s="10">
        <v>0</v>
      </c>
      <c r="P16433" s="10">
        <v>50</v>
      </c>
      <c r="Q16433" s="10">
        <v>0</v>
      </c>
      <c r="R16433" s="10">
        <v>0</v>
      </c>
      <c r="S16433" s="10">
        <v>0</v>
      </c>
      <c r="T16433" s="10">
        <v>0</v>
      </c>
      <c r="U16433" s="10">
        <v>0</v>
      </c>
      <c r="V16433" s="10">
        <v>0</v>
      </c>
      <c r="W16433" s="10" t="s">
        <v>1087</v>
      </c>
    </row>
    <row r="16434" spans="1:23" x14ac:dyDescent="0.25">
      <c r="A16434">
        <v>2019</v>
      </c>
      <c r="B16434" s="6" t="s">
        <v>52</v>
      </c>
      <c r="C16434" s="10">
        <v>11</v>
      </c>
      <c r="D16434" s="10" t="s">
        <v>960</v>
      </c>
      <c r="E16434" s="10">
        <v>1</v>
      </c>
      <c r="F16434" s="10">
        <f t="shared" si="194"/>
        <v>13.411200000000001</v>
      </c>
      <c r="G16434" s="10">
        <v>5</v>
      </c>
      <c r="H16434" s="10">
        <v>0</v>
      </c>
      <c r="I16434" s="10" t="s">
        <v>856</v>
      </c>
      <c r="J16434" s="10">
        <v>55</v>
      </c>
      <c r="K16434" s="10">
        <v>30</v>
      </c>
      <c r="L16434" s="10">
        <v>50</v>
      </c>
      <c r="M16434" s="10">
        <f t="shared" si="193"/>
        <v>82500</v>
      </c>
      <c r="N16434" s="10">
        <v>1</v>
      </c>
      <c r="O16434" s="10">
        <v>0</v>
      </c>
      <c r="P16434" s="10">
        <v>50</v>
      </c>
      <c r="Q16434" s="10">
        <v>0</v>
      </c>
      <c r="R16434" s="10">
        <v>0</v>
      </c>
      <c r="S16434" s="10">
        <v>0</v>
      </c>
      <c r="T16434" s="10">
        <v>0</v>
      </c>
      <c r="U16434" s="10">
        <v>0</v>
      </c>
      <c r="V16434" s="10" t="s">
        <v>1014</v>
      </c>
      <c r="W16434" s="10" t="s">
        <v>1112</v>
      </c>
    </row>
    <row r="16435" spans="1:23" x14ac:dyDescent="0.25">
      <c r="A16435">
        <v>2019</v>
      </c>
      <c r="B16435" s="6" t="s">
        <v>52</v>
      </c>
      <c r="C16435" s="10">
        <v>12</v>
      </c>
      <c r="D16435" s="10" t="s">
        <v>960</v>
      </c>
      <c r="E16435" s="10">
        <v>1</v>
      </c>
      <c r="F16435" s="10">
        <f t="shared" si="194"/>
        <v>13.411200000000001</v>
      </c>
      <c r="G16435" s="10">
        <v>12</v>
      </c>
      <c r="H16435" s="10">
        <v>0</v>
      </c>
      <c r="I16435" s="10" t="s">
        <v>831</v>
      </c>
      <c r="J16435" s="10">
        <v>22</v>
      </c>
      <c r="K16435" s="10">
        <v>20</v>
      </c>
      <c r="L16435" s="10">
        <v>10</v>
      </c>
      <c r="M16435" s="10">
        <f t="shared" si="193"/>
        <v>4400</v>
      </c>
      <c r="N16435" s="10">
        <v>0</v>
      </c>
      <c r="O16435" s="10">
        <v>0</v>
      </c>
      <c r="P16435" s="10">
        <v>25</v>
      </c>
      <c r="Q16435" s="10">
        <v>0</v>
      </c>
      <c r="R16435" s="10">
        <v>0</v>
      </c>
      <c r="S16435" s="10">
        <v>0</v>
      </c>
      <c r="T16435" s="10">
        <v>0</v>
      </c>
      <c r="U16435" s="10">
        <v>0</v>
      </c>
      <c r="V16435" s="10">
        <v>0</v>
      </c>
      <c r="W16435" s="10" t="s">
        <v>1113</v>
      </c>
    </row>
    <row r="16436" spans="1:23" x14ac:dyDescent="0.25">
      <c r="A16436">
        <v>2019</v>
      </c>
      <c r="B16436" s="6" t="s">
        <v>52</v>
      </c>
      <c r="C16436" s="10">
        <v>13</v>
      </c>
      <c r="D16436" s="10" t="s">
        <v>960</v>
      </c>
      <c r="E16436" s="10">
        <v>1</v>
      </c>
      <c r="F16436" s="10">
        <f t="shared" si="194"/>
        <v>13.411200000000001</v>
      </c>
      <c r="G16436" s="10">
        <v>20</v>
      </c>
      <c r="H16436" s="10">
        <v>0</v>
      </c>
      <c r="I16436" s="10" t="s">
        <v>807</v>
      </c>
      <c r="J16436" s="10">
        <v>33</v>
      </c>
      <c r="K16436" s="10">
        <v>20</v>
      </c>
      <c r="L16436" s="10">
        <v>4</v>
      </c>
      <c r="M16436" s="10">
        <f t="shared" si="193"/>
        <v>2640</v>
      </c>
      <c r="N16436" s="10">
        <v>0</v>
      </c>
      <c r="O16436" s="10">
        <v>5</v>
      </c>
      <c r="P16436" s="10">
        <v>10</v>
      </c>
      <c r="Q16436" s="10" t="s">
        <v>156</v>
      </c>
      <c r="R16436" s="10">
        <v>0</v>
      </c>
      <c r="S16436" s="10">
        <v>5</v>
      </c>
      <c r="T16436" s="10">
        <v>0</v>
      </c>
      <c r="U16436" s="10">
        <v>0</v>
      </c>
      <c r="V16436" s="10">
        <v>0</v>
      </c>
      <c r="W16436" s="10" t="s">
        <v>1038</v>
      </c>
    </row>
    <row r="16437" spans="1:23" x14ac:dyDescent="0.25">
      <c r="A16437">
        <v>2019</v>
      </c>
      <c r="B16437" s="6" t="s">
        <v>52</v>
      </c>
      <c r="C16437" s="10">
        <v>1</v>
      </c>
      <c r="D16437" s="10" t="s">
        <v>960</v>
      </c>
      <c r="E16437" s="10">
        <v>2</v>
      </c>
      <c r="F16437" s="10">
        <f t="shared" si="194"/>
        <v>13.411200000000001</v>
      </c>
      <c r="G16437" s="10">
        <v>5</v>
      </c>
      <c r="H16437" s="10">
        <v>0</v>
      </c>
      <c r="I16437" s="10" t="s">
        <v>846</v>
      </c>
      <c r="J16437" s="10">
        <v>65</v>
      </c>
      <c r="K16437" s="10">
        <v>41</v>
      </c>
      <c r="L16437" s="10">
        <v>37</v>
      </c>
      <c r="M16437" s="10">
        <f t="shared" si="193"/>
        <v>98605</v>
      </c>
      <c r="N16437" s="10">
        <v>0</v>
      </c>
      <c r="O16437" s="10">
        <v>0</v>
      </c>
      <c r="P16437" s="10">
        <v>5</v>
      </c>
      <c r="Q16437" s="10">
        <v>0</v>
      </c>
      <c r="R16437" s="10">
        <v>0</v>
      </c>
      <c r="S16437" s="10">
        <v>0</v>
      </c>
      <c r="T16437" s="10">
        <v>0</v>
      </c>
      <c r="U16437" s="10">
        <v>0</v>
      </c>
      <c r="V16437" s="10">
        <v>0</v>
      </c>
      <c r="W16437" s="10" t="s">
        <v>1042</v>
      </c>
    </row>
    <row r="16438" spans="1:23" x14ac:dyDescent="0.25">
      <c r="A16438">
        <v>2019</v>
      </c>
      <c r="B16438" s="6" t="s">
        <v>52</v>
      </c>
      <c r="C16438" s="10">
        <v>2</v>
      </c>
      <c r="D16438" s="10" t="s">
        <v>960</v>
      </c>
      <c r="E16438" s="10">
        <v>2</v>
      </c>
      <c r="F16438" s="10">
        <f t="shared" si="194"/>
        <v>13.411200000000001</v>
      </c>
      <c r="G16438" s="10">
        <v>12</v>
      </c>
      <c r="H16438" s="10">
        <v>0</v>
      </c>
      <c r="I16438" s="10" t="s">
        <v>831</v>
      </c>
      <c r="J16438" s="10">
        <v>12</v>
      </c>
      <c r="K16438" s="10">
        <v>11</v>
      </c>
      <c r="L16438" s="10">
        <v>8</v>
      </c>
      <c r="M16438" s="10">
        <f t="shared" si="193"/>
        <v>1056</v>
      </c>
      <c r="N16438" s="10">
        <v>0</v>
      </c>
      <c r="O16438" s="10">
        <v>0</v>
      </c>
      <c r="P16438" s="10">
        <v>20</v>
      </c>
      <c r="Q16438" s="10">
        <v>0</v>
      </c>
      <c r="R16438" s="10">
        <v>0</v>
      </c>
      <c r="S16438" s="10">
        <v>0</v>
      </c>
      <c r="T16438" s="10">
        <v>0</v>
      </c>
      <c r="U16438" s="10">
        <v>0</v>
      </c>
      <c r="V16438" s="10">
        <v>0</v>
      </c>
      <c r="W16438" s="10" t="s">
        <v>1114</v>
      </c>
    </row>
    <row r="16439" spans="1:23" x14ac:dyDescent="0.25">
      <c r="A16439">
        <v>2019</v>
      </c>
      <c r="B16439" s="6" t="s">
        <v>52</v>
      </c>
      <c r="C16439" s="10">
        <v>3</v>
      </c>
      <c r="D16439" s="10" t="s">
        <v>960</v>
      </c>
      <c r="E16439" s="10">
        <v>2</v>
      </c>
      <c r="F16439" s="10">
        <f t="shared" si="194"/>
        <v>13.411200000000001</v>
      </c>
      <c r="G16439" s="10">
        <v>22</v>
      </c>
      <c r="H16439" s="10">
        <v>0</v>
      </c>
      <c r="I16439" s="10" t="s">
        <v>846</v>
      </c>
      <c r="J16439" s="10">
        <v>125</v>
      </c>
      <c r="K16439" s="10">
        <v>85</v>
      </c>
      <c r="L16439" s="10">
        <v>40</v>
      </c>
      <c r="M16439" s="10">
        <f t="shared" si="193"/>
        <v>425000</v>
      </c>
      <c r="N16439" s="10">
        <v>0</v>
      </c>
      <c r="O16439" s="10">
        <v>0</v>
      </c>
      <c r="P16439" s="10">
        <v>5</v>
      </c>
      <c r="Q16439" s="10">
        <v>0</v>
      </c>
      <c r="R16439" s="10">
        <v>0</v>
      </c>
      <c r="S16439" s="10">
        <v>0</v>
      </c>
      <c r="T16439" s="10">
        <v>0</v>
      </c>
      <c r="U16439" s="10">
        <v>0</v>
      </c>
      <c r="V16439" s="10">
        <v>0</v>
      </c>
      <c r="W16439" s="10" t="s">
        <v>962</v>
      </c>
    </row>
    <row r="16440" spans="1:23" x14ac:dyDescent="0.25">
      <c r="A16440">
        <v>2019</v>
      </c>
      <c r="B16440" s="6" t="s">
        <v>52</v>
      </c>
      <c r="C16440" s="10">
        <v>4</v>
      </c>
      <c r="D16440" s="10" t="s">
        <v>960</v>
      </c>
      <c r="E16440" s="10">
        <v>2</v>
      </c>
      <c r="F16440" s="10">
        <f t="shared" si="194"/>
        <v>13.411200000000001</v>
      </c>
      <c r="G16440" s="10">
        <v>10</v>
      </c>
      <c r="H16440" s="10">
        <v>0</v>
      </c>
      <c r="I16440" s="10" t="s">
        <v>807</v>
      </c>
      <c r="J16440" s="10">
        <v>45</v>
      </c>
      <c r="K16440" s="10">
        <v>33</v>
      </c>
      <c r="L16440" s="10">
        <v>30</v>
      </c>
      <c r="M16440" s="10">
        <f t="shared" si="193"/>
        <v>44550</v>
      </c>
      <c r="N16440" s="10">
        <v>0</v>
      </c>
      <c r="O16440" s="10">
        <v>0</v>
      </c>
      <c r="P16440" s="10">
        <v>10</v>
      </c>
      <c r="Q16440" s="10">
        <v>0</v>
      </c>
      <c r="R16440" s="10">
        <v>0</v>
      </c>
      <c r="S16440" s="10">
        <v>0</v>
      </c>
      <c r="T16440" s="10">
        <v>90</v>
      </c>
      <c r="U16440" s="10">
        <v>0</v>
      </c>
      <c r="V16440" s="10">
        <v>0</v>
      </c>
      <c r="W16440" s="10" t="s">
        <v>1017</v>
      </c>
    </row>
    <row r="16441" spans="1:23" x14ac:dyDescent="0.25">
      <c r="A16441">
        <v>2019</v>
      </c>
      <c r="B16441" s="6" t="s">
        <v>52</v>
      </c>
      <c r="C16441" s="10">
        <v>5</v>
      </c>
      <c r="D16441" s="10" t="s">
        <v>960</v>
      </c>
      <c r="E16441" s="10">
        <v>2</v>
      </c>
      <c r="F16441" s="10">
        <f t="shared" si="194"/>
        <v>13.411200000000001</v>
      </c>
      <c r="G16441" s="10">
        <v>2</v>
      </c>
      <c r="H16441" s="10">
        <v>0</v>
      </c>
      <c r="I16441" s="10" t="s">
        <v>799</v>
      </c>
      <c r="J16441" s="10">
        <v>11</v>
      </c>
      <c r="K16441" s="10">
        <v>10</v>
      </c>
      <c r="L16441" s="10">
        <v>6</v>
      </c>
      <c r="M16441" s="10">
        <f t="shared" si="193"/>
        <v>660</v>
      </c>
      <c r="N16441" s="10">
        <v>0</v>
      </c>
      <c r="O16441" s="10">
        <v>0</v>
      </c>
      <c r="P16441" s="10">
        <v>75</v>
      </c>
      <c r="Q16441" s="10">
        <v>0</v>
      </c>
      <c r="R16441" s="10">
        <v>0</v>
      </c>
      <c r="S16441" s="10">
        <v>0</v>
      </c>
      <c r="T16441" s="10">
        <v>0</v>
      </c>
      <c r="U16441" s="10">
        <v>0</v>
      </c>
      <c r="V16441" s="10">
        <v>0</v>
      </c>
      <c r="W16441" s="10" t="s">
        <v>1115</v>
      </c>
    </row>
    <row r="16442" spans="1:23" x14ac:dyDescent="0.25">
      <c r="A16442">
        <v>2019</v>
      </c>
      <c r="B16442" s="6" t="s">
        <v>52</v>
      </c>
      <c r="C16442" s="10">
        <v>6</v>
      </c>
      <c r="D16442" s="10" t="s">
        <v>960</v>
      </c>
      <c r="E16442" s="10">
        <v>2</v>
      </c>
      <c r="F16442" s="10">
        <f t="shared" si="194"/>
        <v>13.411200000000001</v>
      </c>
      <c r="G16442" s="10">
        <v>18</v>
      </c>
      <c r="H16442" s="10">
        <v>0</v>
      </c>
      <c r="I16442" s="10" t="s">
        <v>819</v>
      </c>
      <c r="J16442" s="10">
        <v>40</v>
      </c>
      <c r="K16442" s="10">
        <v>39</v>
      </c>
      <c r="L16442" s="10">
        <v>33</v>
      </c>
      <c r="M16442" s="10">
        <f t="shared" si="193"/>
        <v>51480</v>
      </c>
      <c r="N16442" s="10">
        <v>0</v>
      </c>
      <c r="O16442" s="10">
        <v>0</v>
      </c>
      <c r="P16442" s="10">
        <v>5</v>
      </c>
      <c r="Q16442" s="10">
        <v>0</v>
      </c>
      <c r="R16442" s="10">
        <v>0</v>
      </c>
      <c r="S16442" s="10">
        <v>0</v>
      </c>
      <c r="T16442" s="10">
        <v>0</v>
      </c>
      <c r="U16442" s="10">
        <v>0</v>
      </c>
      <c r="V16442" s="10" t="s">
        <v>992</v>
      </c>
      <c r="W16442" s="10" t="s">
        <v>1116</v>
      </c>
    </row>
    <row r="16443" spans="1:23" x14ac:dyDescent="0.25">
      <c r="A16443">
        <v>2019</v>
      </c>
      <c r="B16443" s="6" t="s">
        <v>52</v>
      </c>
      <c r="C16443" s="10">
        <v>7</v>
      </c>
      <c r="D16443" s="10" t="s">
        <v>960</v>
      </c>
      <c r="E16443" s="10">
        <v>2</v>
      </c>
      <c r="F16443" s="10">
        <f t="shared" si="194"/>
        <v>13.411200000000001</v>
      </c>
      <c r="G16443" s="10">
        <v>9</v>
      </c>
      <c r="H16443" s="10">
        <v>0</v>
      </c>
      <c r="I16443" s="10" t="s">
        <v>799</v>
      </c>
      <c r="J16443" s="10">
        <v>36</v>
      </c>
      <c r="K16443" s="10">
        <v>28</v>
      </c>
      <c r="L16443" s="10">
        <v>17</v>
      </c>
      <c r="M16443" s="10">
        <f t="shared" si="193"/>
        <v>17136</v>
      </c>
      <c r="N16443" s="10">
        <v>0</v>
      </c>
      <c r="O16443" s="10">
        <v>0</v>
      </c>
      <c r="P16443" s="10">
        <v>10</v>
      </c>
      <c r="Q16443" s="10">
        <v>0</v>
      </c>
      <c r="R16443" s="10">
        <v>0</v>
      </c>
      <c r="S16443" s="10">
        <v>0</v>
      </c>
      <c r="T16443" s="10">
        <v>0</v>
      </c>
      <c r="U16443" s="10">
        <v>0</v>
      </c>
      <c r="V16443" s="10">
        <v>0</v>
      </c>
      <c r="W16443" s="10" t="s">
        <v>1117</v>
      </c>
    </row>
    <row r="16444" spans="1:23" x14ac:dyDescent="0.25">
      <c r="A16444">
        <v>2019</v>
      </c>
      <c r="B16444" s="6" t="s">
        <v>52</v>
      </c>
      <c r="C16444" s="10">
        <v>8</v>
      </c>
      <c r="D16444" s="10" t="s">
        <v>960</v>
      </c>
      <c r="E16444" s="10">
        <v>2</v>
      </c>
      <c r="F16444" s="10">
        <f t="shared" si="194"/>
        <v>13.411200000000001</v>
      </c>
      <c r="G16444" s="10">
        <v>5</v>
      </c>
      <c r="H16444" s="10">
        <v>0</v>
      </c>
      <c r="I16444" s="10" t="s">
        <v>826</v>
      </c>
      <c r="J16444" s="10">
        <v>139</v>
      </c>
      <c r="K16444" s="10">
        <v>75</v>
      </c>
      <c r="L16444" s="10">
        <v>100</v>
      </c>
      <c r="M16444" s="10">
        <f t="shared" si="193"/>
        <v>1042500</v>
      </c>
      <c r="N16444" s="10">
        <v>0</v>
      </c>
      <c r="O16444" s="10">
        <v>0</v>
      </c>
      <c r="P16444" s="10">
        <v>70</v>
      </c>
      <c r="Q16444" s="10">
        <v>0</v>
      </c>
      <c r="R16444" s="10">
        <v>0</v>
      </c>
      <c r="S16444" s="10">
        <v>0</v>
      </c>
      <c r="T16444" s="10">
        <v>0</v>
      </c>
      <c r="U16444" s="10">
        <v>0</v>
      </c>
      <c r="V16444" s="10" t="s">
        <v>992</v>
      </c>
      <c r="W16444" s="10" t="s">
        <v>1118</v>
      </c>
    </row>
    <row r="16445" spans="1:23" x14ac:dyDescent="0.25">
      <c r="A16445">
        <v>2019</v>
      </c>
      <c r="B16445" s="6" t="s">
        <v>52</v>
      </c>
      <c r="C16445" s="10">
        <v>9</v>
      </c>
      <c r="D16445" s="10" t="s">
        <v>960</v>
      </c>
      <c r="E16445" s="10">
        <v>2</v>
      </c>
      <c r="F16445" s="10">
        <f t="shared" si="194"/>
        <v>13.411200000000001</v>
      </c>
      <c r="G16445" s="10">
        <v>18</v>
      </c>
      <c r="H16445" s="10">
        <v>0</v>
      </c>
      <c r="I16445" s="10" t="s">
        <v>802</v>
      </c>
      <c r="J16445" s="10">
        <v>35</v>
      </c>
      <c r="K16445" s="10">
        <v>20</v>
      </c>
      <c r="L16445" s="10">
        <v>18</v>
      </c>
      <c r="M16445" s="10">
        <f t="shared" si="193"/>
        <v>12600</v>
      </c>
      <c r="N16445" s="10">
        <v>0</v>
      </c>
      <c r="O16445" s="10">
        <v>0</v>
      </c>
      <c r="P16445" s="10">
        <v>50</v>
      </c>
      <c r="Q16445" s="10">
        <v>0</v>
      </c>
      <c r="R16445" s="10">
        <v>0</v>
      </c>
      <c r="S16445" s="10">
        <v>0</v>
      </c>
      <c r="T16445" s="10">
        <v>0</v>
      </c>
      <c r="U16445" s="10">
        <v>0</v>
      </c>
      <c r="V16445" s="10">
        <v>0</v>
      </c>
      <c r="W16445" s="10" t="s">
        <v>1087</v>
      </c>
    </row>
    <row r="16446" spans="1:23" x14ac:dyDescent="0.25">
      <c r="A16446">
        <v>2019</v>
      </c>
      <c r="B16446" s="6" t="s">
        <v>52</v>
      </c>
      <c r="C16446" s="10">
        <v>10</v>
      </c>
      <c r="D16446" s="10" t="s">
        <v>960</v>
      </c>
      <c r="E16446" s="10">
        <v>2</v>
      </c>
      <c r="F16446" s="10">
        <f t="shared" si="194"/>
        <v>13.411200000000001</v>
      </c>
      <c r="G16446" s="10">
        <v>10</v>
      </c>
      <c r="H16446" s="10">
        <v>0</v>
      </c>
      <c r="I16446" s="10" t="s">
        <v>856</v>
      </c>
      <c r="J16446" s="10">
        <v>44</v>
      </c>
      <c r="K16446" s="10">
        <v>40</v>
      </c>
      <c r="L16446" s="10">
        <v>40</v>
      </c>
      <c r="M16446" s="10">
        <f t="shared" si="193"/>
        <v>70400</v>
      </c>
      <c r="N16446" s="10">
        <v>0</v>
      </c>
      <c r="O16446" s="10">
        <v>0</v>
      </c>
      <c r="P16446" s="10">
        <v>10</v>
      </c>
      <c r="Q16446" s="10">
        <v>0</v>
      </c>
      <c r="R16446" s="10">
        <v>0</v>
      </c>
      <c r="S16446" s="10">
        <v>0</v>
      </c>
      <c r="T16446" s="10">
        <v>0</v>
      </c>
      <c r="U16446" s="10">
        <v>0</v>
      </c>
      <c r="V16446" s="10">
        <v>0</v>
      </c>
      <c r="W16446" s="10" t="s">
        <v>1117</v>
      </c>
    </row>
    <row r="16447" spans="1:23" x14ac:dyDescent="0.25">
      <c r="A16447">
        <v>2019</v>
      </c>
      <c r="B16447" s="6" t="s">
        <v>52</v>
      </c>
      <c r="C16447" s="10">
        <v>11</v>
      </c>
      <c r="D16447" s="10" t="s">
        <v>960</v>
      </c>
      <c r="E16447" s="10">
        <v>2</v>
      </c>
      <c r="F16447" s="10">
        <f t="shared" si="194"/>
        <v>13.411200000000001</v>
      </c>
      <c r="G16447" s="10">
        <v>22</v>
      </c>
      <c r="H16447" s="10">
        <v>0</v>
      </c>
      <c r="I16447" s="10" t="s">
        <v>807</v>
      </c>
      <c r="J16447" s="10">
        <v>31</v>
      </c>
      <c r="K16447" s="10">
        <v>19</v>
      </c>
      <c r="L16447" s="10">
        <v>4</v>
      </c>
      <c r="M16447" s="10">
        <f t="shared" si="193"/>
        <v>2356</v>
      </c>
      <c r="N16447" s="10">
        <v>0</v>
      </c>
      <c r="O16447" s="10">
        <v>0</v>
      </c>
      <c r="P16447" s="10">
        <v>10</v>
      </c>
      <c r="Q16447" s="10">
        <v>0</v>
      </c>
      <c r="R16447" s="10">
        <v>0</v>
      </c>
      <c r="S16447" s="10">
        <v>0</v>
      </c>
      <c r="T16447" s="10">
        <v>15</v>
      </c>
      <c r="U16447" s="10">
        <v>0</v>
      </c>
      <c r="V16447" s="10">
        <v>0</v>
      </c>
      <c r="W16447" s="10" t="s">
        <v>1020</v>
      </c>
    </row>
    <row r="16448" spans="1:23" x14ac:dyDescent="0.25">
      <c r="A16448">
        <v>2019</v>
      </c>
      <c r="B16448" s="6" t="s">
        <v>52</v>
      </c>
      <c r="C16448" s="10">
        <v>12</v>
      </c>
      <c r="D16448" s="10" t="s">
        <v>960</v>
      </c>
      <c r="E16448" s="10">
        <v>2</v>
      </c>
      <c r="F16448" s="10">
        <f t="shared" si="194"/>
        <v>13.411200000000001</v>
      </c>
      <c r="G16448" s="10">
        <v>11</v>
      </c>
      <c r="H16448" s="10">
        <v>0</v>
      </c>
      <c r="I16448" s="10" t="s">
        <v>803</v>
      </c>
      <c r="J16448" s="10">
        <v>17</v>
      </c>
      <c r="K16448" s="10">
        <v>16</v>
      </c>
      <c r="L16448" s="10">
        <v>10</v>
      </c>
      <c r="M16448" s="10">
        <f t="shared" si="193"/>
        <v>2720</v>
      </c>
      <c r="N16448" s="10">
        <v>0</v>
      </c>
      <c r="O16448" s="10">
        <v>0</v>
      </c>
      <c r="P16448" s="10">
        <v>5</v>
      </c>
      <c r="Q16448" s="10">
        <v>0</v>
      </c>
      <c r="R16448" s="10">
        <v>0</v>
      </c>
      <c r="S16448" s="10">
        <v>0</v>
      </c>
      <c r="T16448" s="10">
        <v>0</v>
      </c>
      <c r="U16448" s="10">
        <v>0</v>
      </c>
      <c r="V16448" s="10">
        <v>0</v>
      </c>
      <c r="W16448" s="10" t="s">
        <v>962</v>
      </c>
    </row>
    <row r="16449" spans="1:23" x14ac:dyDescent="0.25">
      <c r="A16449">
        <v>2019</v>
      </c>
      <c r="B16449" s="6" t="s">
        <v>52</v>
      </c>
      <c r="C16449" s="10">
        <v>13</v>
      </c>
      <c r="D16449" s="10" t="s">
        <v>960</v>
      </c>
      <c r="E16449" s="10">
        <v>2</v>
      </c>
      <c r="F16449" s="10">
        <f t="shared" si="194"/>
        <v>13.411200000000001</v>
      </c>
      <c r="G16449" s="10">
        <v>3</v>
      </c>
      <c r="H16449" s="10">
        <v>0</v>
      </c>
      <c r="I16449" s="10" t="s">
        <v>799</v>
      </c>
      <c r="J16449" s="10">
        <v>29</v>
      </c>
      <c r="K16449" s="10">
        <v>28</v>
      </c>
      <c r="L16449" s="10">
        <v>6</v>
      </c>
      <c r="M16449" s="10">
        <f t="shared" si="193"/>
        <v>4872</v>
      </c>
      <c r="N16449" s="10">
        <v>0</v>
      </c>
      <c r="O16449" s="10">
        <v>0</v>
      </c>
      <c r="P16449" s="10">
        <v>1</v>
      </c>
      <c r="Q16449" s="10">
        <v>0</v>
      </c>
      <c r="R16449" s="10">
        <v>0</v>
      </c>
      <c r="S16449" s="10">
        <v>0</v>
      </c>
      <c r="T16449" s="10">
        <v>0</v>
      </c>
      <c r="U16449" s="10">
        <v>0</v>
      </c>
      <c r="V16449" s="10">
        <v>0</v>
      </c>
      <c r="W16449" s="10" t="s">
        <v>1119</v>
      </c>
    </row>
    <row r="16450" spans="1:23" x14ac:dyDescent="0.25">
      <c r="A16450">
        <v>2019</v>
      </c>
      <c r="B16450" s="6" t="s">
        <v>52</v>
      </c>
      <c r="C16450" s="10">
        <v>14</v>
      </c>
      <c r="D16450" s="10" t="s">
        <v>960</v>
      </c>
      <c r="E16450" s="10">
        <v>2</v>
      </c>
      <c r="F16450" s="10">
        <f t="shared" si="194"/>
        <v>13.411200000000001</v>
      </c>
      <c r="G16450" s="10">
        <v>20</v>
      </c>
      <c r="H16450" s="10">
        <v>0</v>
      </c>
      <c r="I16450" s="10" t="s">
        <v>807</v>
      </c>
      <c r="J16450" s="10">
        <v>34</v>
      </c>
      <c r="K16450" s="10">
        <v>23</v>
      </c>
      <c r="L16450" s="10">
        <v>15</v>
      </c>
      <c r="M16450" s="10">
        <f t="shared" si="193"/>
        <v>11730</v>
      </c>
      <c r="N16450" s="10">
        <v>0</v>
      </c>
      <c r="O16450" s="10">
        <v>0</v>
      </c>
      <c r="P16450" s="10">
        <v>25</v>
      </c>
      <c r="Q16450" s="10">
        <v>0</v>
      </c>
      <c r="R16450" s="10">
        <v>0</v>
      </c>
      <c r="S16450" s="10">
        <v>0</v>
      </c>
      <c r="T16450" s="10">
        <v>0</v>
      </c>
      <c r="U16450" s="10">
        <v>5</v>
      </c>
      <c r="V16450" s="10">
        <v>0</v>
      </c>
      <c r="W16450" s="10" t="s">
        <v>1081</v>
      </c>
    </row>
    <row r="16451" spans="1:23" x14ac:dyDescent="0.25">
      <c r="A16451">
        <v>2019</v>
      </c>
      <c r="B16451" s="6" t="s">
        <v>52</v>
      </c>
      <c r="C16451" s="10">
        <v>15</v>
      </c>
      <c r="D16451" s="10" t="s">
        <v>960</v>
      </c>
      <c r="E16451" s="10">
        <v>2</v>
      </c>
      <c r="F16451" s="10">
        <f t="shared" si="194"/>
        <v>13.411200000000001</v>
      </c>
      <c r="G16451" s="10">
        <v>6</v>
      </c>
      <c r="H16451" s="10">
        <v>0</v>
      </c>
      <c r="I16451" s="10" t="s">
        <v>799</v>
      </c>
      <c r="J16451" s="10">
        <v>26</v>
      </c>
      <c r="K16451" s="10">
        <v>19</v>
      </c>
      <c r="L16451" s="10">
        <v>12</v>
      </c>
      <c r="M16451" s="10">
        <f t="shared" si="193"/>
        <v>5928</v>
      </c>
      <c r="N16451" s="10">
        <v>0</v>
      </c>
      <c r="O16451" s="10">
        <v>0</v>
      </c>
      <c r="P16451" s="10">
        <v>10</v>
      </c>
      <c r="Q16451" s="10">
        <v>0</v>
      </c>
      <c r="R16451" s="10">
        <v>0</v>
      </c>
      <c r="S16451" s="10">
        <v>0</v>
      </c>
      <c r="T16451" s="10">
        <v>0</v>
      </c>
      <c r="U16451" s="10">
        <v>0</v>
      </c>
      <c r="V16451" s="10">
        <v>0</v>
      </c>
      <c r="W16451" s="10" t="s">
        <v>1120</v>
      </c>
    </row>
    <row r="16452" spans="1:23" x14ac:dyDescent="0.25">
      <c r="A16452">
        <v>2019</v>
      </c>
      <c r="B16452" s="6" t="s">
        <v>52</v>
      </c>
      <c r="C16452" s="10">
        <v>16</v>
      </c>
      <c r="D16452" s="10" t="s">
        <v>960</v>
      </c>
      <c r="E16452" s="10">
        <v>2</v>
      </c>
      <c r="F16452" s="10">
        <f t="shared" si="194"/>
        <v>13.411200000000001</v>
      </c>
      <c r="G16452" s="10">
        <v>12</v>
      </c>
      <c r="H16452" s="10">
        <v>0</v>
      </c>
      <c r="I16452" s="10" t="s">
        <v>856</v>
      </c>
      <c r="J16452" s="10">
        <v>55</v>
      </c>
      <c r="K16452" s="10">
        <v>46</v>
      </c>
      <c r="L16452" s="10">
        <v>50</v>
      </c>
      <c r="M16452" s="10">
        <f t="shared" si="193"/>
        <v>126500</v>
      </c>
      <c r="N16452" s="10">
        <v>0</v>
      </c>
      <c r="O16452" s="10">
        <v>0</v>
      </c>
      <c r="P16452" s="10">
        <v>15</v>
      </c>
      <c r="Q16452" s="10">
        <v>0</v>
      </c>
      <c r="R16452" s="10">
        <v>0</v>
      </c>
      <c r="S16452" s="10">
        <v>5</v>
      </c>
      <c r="T16452" s="10">
        <v>0</v>
      </c>
      <c r="U16452" s="10">
        <v>0</v>
      </c>
      <c r="V16452" s="10">
        <v>0</v>
      </c>
      <c r="W16452" s="10" t="s">
        <v>1059</v>
      </c>
    </row>
    <row r="16453" spans="1:23" x14ac:dyDescent="0.25">
      <c r="A16453">
        <v>2019</v>
      </c>
      <c r="B16453" s="6" t="s">
        <v>52</v>
      </c>
      <c r="C16453" s="10">
        <v>17</v>
      </c>
      <c r="D16453" s="10" t="s">
        <v>960</v>
      </c>
      <c r="E16453" s="10">
        <v>2</v>
      </c>
      <c r="F16453" s="10">
        <f t="shared" si="194"/>
        <v>13.411200000000001</v>
      </c>
      <c r="G16453" s="10">
        <v>10</v>
      </c>
      <c r="H16453" s="10">
        <v>0</v>
      </c>
      <c r="I16453" s="10" t="s">
        <v>802</v>
      </c>
      <c r="J16453" s="10">
        <v>13</v>
      </c>
      <c r="K16453" s="10">
        <v>12</v>
      </c>
      <c r="L16453" s="10">
        <v>12</v>
      </c>
      <c r="M16453" s="10">
        <f t="shared" si="193"/>
        <v>1872</v>
      </c>
      <c r="N16453" s="10">
        <v>0</v>
      </c>
      <c r="O16453" s="10">
        <v>0</v>
      </c>
      <c r="P16453" s="10">
        <v>10</v>
      </c>
      <c r="Q16453" s="10">
        <v>0</v>
      </c>
      <c r="R16453" s="10">
        <v>0</v>
      </c>
      <c r="S16453" s="10">
        <v>0</v>
      </c>
      <c r="T16453" s="10">
        <v>0</v>
      </c>
      <c r="U16453" s="10">
        <v>0</v>
      </c>
      <c r="V16453" s="10">
        <v>0</v>
      </c>
      <c r="W16453" s="10" t="s">
        <v>968</v>
      </c>
    </row>
    <row r="16454" spans="1:23" x14ac:dyDescent="0.25">
      <c r="A16454">
        <v>2019</v>
      </c>
      <c r="B16454" s="6" t="s">
        <v>52</v>
      </c>
      <c r="C16454" s="10">
        <v>18</v>
      </c>
      <c r="D16454" s="10" t="s">
        <v>960</v>
      </c>
      <c r="E16454" s="10">
        <v>2</v>
      </c>
      <c r="F16454" s="10">
        <f t="shared" si="194"/>
        <v>13.411200000000001</v>
      </c>
      <c r="G16454" s="10">
        <v>23</v>
      </c>
      <c r="H16454" s="10">
        <v>0</v>
      </c>
      <c r="I16454" s="10" t="s">
        <v>826</v>
      </c>
      <c r="J16454" s="10">
        <v>56</v>
      </c>
      <c r="K16454" s="10">
        <v>42</v>
      </c>
      <c r="L16454" s="10">
        <v>39</v>
      </c>
      <c r="M16454" s="10">
        <f t="shared" si="193"/>
        <v>91728</v>
      </c>
      <c r="N16454" s="10">
        <v>0</v>
      </c>
      <c r="O16454" s="10">
        <v>0</v>
      </c>
      <c r="P16454" s="10">
        <v>25</v>
      </c>
      <c r="Q16454" s="10">
        <v>0</v>
      </c>
      <c r="R16454" s="10">
        <v>0</v>
      </c>
      <c r="S16454" s="10">
        <v>0</v>
      </c>
      <c r="T16454" s="10">
        <v>0</v>
      </c>
      <c r="U16454" s="10">
        <v>0</v>
      </c>
      <c r="V16454" s="10">
        <v>0</v>
      </c>
      <c r="W16454" s="10" t="s">
        <v>1121</v>
      </c>
    </row>
    <row r="16455" spans="1:23" x14ac:dyDescent="0.25">
      <c r="A16455">
        <v>2019</v>
      </c>
      <c r="B16455" s="6" t="s">
        <v>52</v>
      </c>
      <c r="C16455" s="10">
        <v>19</v>
      </c>
      <c r="D16455" s="10" t="s">
        <v>960</v>
      </c>
      <c r="E16455" s="10">
        <v>2</v>
      </c>
      <c r="F16455" s="10">
        <f t="shared" si="194"/>
        <v>13.411200000000001</v>
      </c>
      <c r="G16455" s="10">
        <v>23</v>
      </c>
      <c r="H16455" s="10">
        <v>0</v>
      </c>
      <c r="I16455" s="10" t="s">
        <v>822</v>
      </c>
      <c r="J16455" s="10">
        <v>23</v>
      </c>
      <c r="K16455" s="10">
        <v>18</v>
      </c>
      <c r="L16455" s="10">
        <v>4</v>
      </c>
      <c r="M16455" s="10">
        <f t="shared" si="193"/>
        <v>1656</v>
      </c>
      <c r="N16455" s="10">
        <v>0</v>
      </c>
      <c r="O16455" s="10">
        <v>0</v>
      </c>
      <c r="P16455" s="10">
        <v>1</v>
      </c>
      <c r="Q16455" s="10">
        <v>0</v>
      </c>
      <c r="R16455" s="10">
        <v>0</v>
      </c>
      <c r="S16455" s="10">
        <v>0</v>
      </c>
      <c r="T16455" s="10">
        <v>0</v>
      </c>
      <c r="U16455" s="10">
        <v>0</v>
      </c>
      <c r="V16455" s="10">
        <v>0</v>
      </c>
      <c r="W16455" s="10" t="s">
        <v>971</v>
      </c>
    </row>
    <row r="16456" spans="1:23" x14ac:dyDescent="0.25">
      <c r="A16456">
        <v>2019</v>
      </c>
      <c r="B16456" s="6" t="s">
        <v>20</v>
      </c>
      <c r="C16456" s="10">
        <v>1</v>
      </c>
      <c r="D16456" s="10" t="s">
        <v>955</v>
      </c>
      <c r="E16456" s="10">
        <v>1</v>
      </c>
      <c r="F16456" s="10">
        <v>8</v>
      </c>
      <c r="G16456" s="10">
        <v>4</v>
      </c>
      <c r="H16456" s="10"/>
      <c r="I16456" s="10" t="s">
        <v>802</v>
      </c>
      <c r="J16456" s="10">
        <v>11</v>
      </c>
      <c r="K16456" s="10">
        <v>10</v>
      </c>
      <c r="L16456" s="10">
        <v>8</v>
      </c>
      <c r="M16456" s="10">
        <f t="shared" si="193"/>
        <v>880</v>
      </c>
      <c r="N16456" s="10">
        <v>0</v>
      </c>
      <c r="O16456" s="10">
        <v>0</v>
      </c>
      <c r="P16456" s="10">
        <v>0</v>
      </c>
      <c r="Q16456" s="10">
        <v>0</v>
      </c>
      <c r="R16456" s="10">
        <v>0</v>
      </c>
      <c r="S16456" s="10">
        <v>0</v>
      </c>
      <c r="T16456" s="10">
        <v>0</v>
      </c>
      <c r="U16456" s="10">
        <v>0</v>
      </c>
      <c r="V16456" s="10">
        <v>0</v>
      </c>
      <c r="W16456" s="10">
        <v>0</v>
      </c>
    </row>
    <row r="16457" spans="1:23" x14ac:dyDescent="0.25">
      <c r="A16457">
        <v>2019</v>
      </c>
      <c r="B16457" s="6" t="s">
        <v>20</v>
      </c>
      <c r="C16457" s="10">
        <v>2</v>
      </c>
      <c r="D16457" s="10" t="s">
        <v>955</v>
      </c>
      <c r="E16457" s="10">
        <v>1</v>
      </c>
      <c r="F16457" s="10">
        <v>8</v>
      </c>
      <c r="G16457" s="10">
        <v>40</v>
      </c>
      <c r="H16457" s="10"/>
      <c r="I16457" s="10" t="s">
        <v>799</v>
      </c>
      <c r="J16457" s="10">
        <v>38</v>
      </c>
      <c r="K16457" s="10">
        <v>25</v>
      </c>
      <c r="L16457" s="10">
        <v>40</v>
      </c>
      <c r="M16457" s="10">
        <f t="shared" si="193"/>
        <v>38000</v>
      </c>
      <c r="N16457" s="10">
        <v>0</v>
      </c>
      <c r="O16457" s="10">
        <v>0</v>
      </c>
      <c r="P16457" s="10">
        <v>20</v>
      </c>
      <c r="Q16457" s="10">
        <v>0</v>
      </c>
      <c r="R16457" s="10">
        <v>0</v>
      </c>
      <c r="S16457" s="10">
        <v>0</v>
      </c>
      <c r="T16457" s="10">
        <v>0</v>
      </c>
      <c r="U16457" s="10">
        <v>0</v>
      </c>
      <c r="V16457" s="10">
        <v>0</v>
      </c>
      <c r="W16457" s="10">
        <v>0</v>
      </c>
    </row>
    <row r="16458" spans="1:23" x14ac:dyDescent="0.25">
      <c r="A16458">
        <v>2019</v>
      </c>
      <c r="B16458" s="6" t="s">
        <v>20</v>
      </c>
      <c r="C16458" s="10">
        <v>3</v>
      </c>
      <c r="D16458" s="10" t="s">
        <v>955</v>
      </c>
      <c r="E16458" s="10">
        <v>1</v>
      </c>
      <c r="F16458" s="10">
        <v>8</v>
      </c>
      <c r="G16458" s="10">
        <v>30</v>
      </c>
      <c r="H16458" s="10"/>
      <c r="I16458" s="10" t="s">
        <v>799</v>
      </c>
      <c r="J16458" s="10">
        <v>35</v>
      </c>
      <c r="K16458" s="10">
        <v>29</v>
      </c>
      <c r="L16458" s="10">
        <v>18</v>
      </c>
      <c r="M16458" s="10">
        <f t="shared" si="193"/>
        <v>18270</v>
      </c>
      <c r="N16458" s="10">
        <v>5</v>
      </c>
      <c r="O16458" s="10">
        <v>15</v>
      </c>
      <c r="P16458" s="10">
        <v>0</v>
      </c>
      <c r="Q16458" s="10" t="s">
        <v>156</v>
      </c>
      <c r="R16458" s="10">
        <v>0</v>
      </c>
      <c r="S16458" s="10">
        <v>0</v>
      </c>
      <c r="T16458" s="10">
        <v>0</v>
      </c>
      <c r="U16458" s="10">
        <v>0</v>
      </c>
      <c r="V16458" s="10">
        <v>0</v>
      </c>
      <c r="W16458" s="10" t="s">
        <v>1027</v>
      </c>
    </row>
    <row r="16459" spans="1:23" x14ac:dyDescent="0.25">
      <c r="A16459">
        <v>2019</v>
      </c>
      <c r="B16459" s="6" t="s">
        <v>20</v>
      </c>
      <c r="C16459" s="10">
        <v>4</v>
      </c>
      <c r="D16459" s="10" t="s">
        <v>955</v>
      </c>
      <c r="E16459" s="10">
        <v>1</v>
      </c>
      <c r="F16459" s="10">
        <v>8</v>
      </c>
      <c r="G16459" s="10">
        <v>12</v>
      </c>
      <c r="H16459" s="10"/>
      <c r="I16459" s="10" t="s">
        <v>846</v>
      </c>
      <c r="J16459" s="10">
        <v>19</v>
      </c>
      <c r="K16459" s="10">
        <v>11</v>
      </c>
      <c r="L16459" s="10">
        <v>5</v>
      </c>
      <c r="M16459" s="10">
        <f t="shared" si="193"/>
        <v>1045</v>
      </c>
      <c r="N16459" s="10">
        <v>0</v>
      </c>
      <c r="O16459" s="10">
        <v>0</v>
      </c>
      <c r="P16459" s="10">
        <v>0</v>
      </c>
      <c r="Q16459" s="10">
        <v>0</v>
      </c>
      <c r="R16459" s="10">
        <v>0</v>
      </c>
      <c r="S16459" s="10">
        <v>20</v>
      </c>
      <c r="T16459" s="10">
        <v>0</v>
      </c>
      <c r="U16459" s="10">
        <v>0</v>
      </c>
      <c r="V16459" s="10">
        <v>0</v>
      </c>
      <c r="W16459" s="10">
        <v>0</v>
      </c>
    </row>
    <row r="16460" spans="1:23" x14ac:dyDescent="0.25">
      <c r="A16460">
        <v>2019</v>
      </c>
      <c r="B16460" s="6" t="s">
        <v>20</v>
      </c>
      <c r="C16460" s="10">
        <v>5</v>
      </c>
      <c r="D16460" s="10" t="s">
        <v>955</v>
      </c>
      <c r="E16460" s="10">
        <v>1</v>
      </c>
      <c r="F16460" s="10">
        <v>8</v>
      </c>
      <c r="G16460" s="10">
        <v>10</v>
      </c>
      <c r="H16460" s="10"/>
      <c r="I16460" s="10" t="s">
        <v>846</v>
      </c>
      <c r="J16460" s="10">
        <v>29</v>
      </c>
      <c r="K16460" s="10">
        <v>19</v>
      </c>
      <c r="L16460" s="10">
        <v>31</v>
      </c>
      <c r="M16460" s="10">
        <f t="shared" si="193"/>
        <v>17081</v>
      </c>
      <c r="N16460" s="10">
        <v>0</v>
      </c>
      <c r="O16460" s="10">
        <v>0</v>
      </c>
      <c r="P16460" s="10">
        <v>10</v>
      </c>
      <c r="Q16460" s="10">
        <v>0</v>
      </c>
      <c r="R16460" s="10">
        <v>0</v>
      </c>
      <c r="S16460" s="10">
        <v>0</v>
      </c>
      <c r="T16460" s="10">
        <v>0</v>
      </c>
      <c r="U16460" s="10">
        <v>0</v>
      </c>
      <c r="V16460" s="10">
        <v>0</v>
      </c>
      <c r="W16460" s="10">
        <v>0</v>
      </c>
    </row>
    <row r="16461" spans="1:23" x14ac:dyDescent="0.25">
      <c r="A16461">
        <v>2019</v>
      </c>
      <c r="B16461" s="6" t="s">
        <v>20</v>
      </c>
      <c r="C16461" s="10">
        <v>6</v>
      </c>
      <c r="D16461" s="10" t="s">
        <v>955</v>
      </c>
      <c r="E16461" s="10">
        <v>1</v>
      </c>
      <c r="F16461" s="10">
        <v>8</v>
      </c>
      <c r="G16461" s="10">
        <v>7</v>
      </c>
      <c r="H16461" s="10"/>
      <c r="I16461" s="10" t="s">
        <v>799</v>
      </c>
      <c r="J16461" s="10">
        <v>30</v>
      </c>
      <c r="K16461" s="10">
        <v>16</v>
      </c>
      <c r="L16461" s="10">
        <v>23</v>
      </c>
      <c r="M16461" s="10">
        <f t="shared" si="193"/>
        <v>11040</v>
      </c>
      <c r="N16461" s="10">
        <v>20</v>
      </c>
      <c r="O16461" s="10">
        <v>0</v>
      </c>
      <c r="P16461" s="10">
        <v>0</v>
      </c>
      <c r="Q16461" s="10">
        <v>0</v>
      </c>
      <c r="R16461" s="10">
        <v>0</v>
      </c>
      <c r="S16461" s="10">
        <v>15</v>
      </c>
      <c r="T16461" s="10">
        <v>0</v>
      </c>
      <c r="U16461" s="10">
        <v>0</v>
      </c>
      <c r="V16461" s="10">
        <v>0</v>
      </c>
      <c r="W16461" s="10">
        <v>0</v>
      </c>
    </row>
    <row r="16462" spans="1:23" x14ac:dyDescent="0.25">
      <c r="A16462">
        <v>2019</v>
      </c>
      <c r="B16462" s="6" t="s">
        <v>20</v>
      </c>
      <c r="C16462" s="10">
        <v>7</v>
      </c>
      <c r="D16462" s="10" t="s">
        <v>955</v>
      </c>
      <c r="E16462" s="10">
        <v>1</v>
      </c>
      <c r="F16462" s="10">
        <v>8</v>
      </c>
      <c r="G16462" s="10">
        <v>5</v>
      </c>
      <c r="H16462" s="10"/>
      <c r="I16462" s="10" t="s">
        <v>846</v>
      </c>
      <c r="J16462" s="10">
        <v>82</v>
      </c>
      <c r="K16462" s="10">
        <v>45</v>
      </c>
      <c r="L16462" s="10">
        <v>77</v>
      </c>
      <c r="M16462" s="10">
        <f t="shared" si="193"/>
        <v>284130</v>
      </c>
      <c r="N16462" s="10">
        <v>0</v>
      </c>
      <c r="O16462" s="10">
        <v>0</v>
      </c>
      <c r="P16462" s="10">
        <v>40</v>
      </c>
      <c r="Q16462" s="10">
        <v>0</v>
      </c>
      <c r="R16462" s="10">
        <v>0</v>
      </c>
      <c r="S16462" s="10">
        <v>0</v>
      </c>
      <c r="T16462" s="10">
        <v>0</v>
      </c>
      <c r="U16462" s="10">
        <v>0</v>
      </c>
      <c r="V16462" s="10">
        <v>0</v>
      </c>
      <c r="W16462" s="10">
        <v>0</v>
      </c>
    </row>
    <row r="16463" spans="1:23" x14ac:dyDescent="0.25">
      <c r="A16463">
        <v>2019</v>
      </c>
      <c r="B16463" s="6" t="s">
        <v>20</v>
      </c>
      <c r="C16463" s="10">
        <v>8</v>
      </c>
      <c r="D16463" s="10" t="s">
        <v>955</v>
      </c>
      <c r="E16463" s="10">
        <v>1</v>
      </c>
      <c r="F16463" s="10">
        <v>8</v>
      </c>
      <c r="G16463" s="10">
        <v>15</v>
      </c>
      <c r="H16463" s="10"/>
      <c r="I16463" s="10" t="s">
        <v>799</v>
      </c>
      <c r="J16463" s="10">
        <v>14</v>
      </c>
      <c r="K16463" s="10">
        <v>21</v>
      </c>
      <c r="L16463" s="10">
        <v>18</v>
      </c>
      <c r="M16463" s="10">
        <f t="shared" si="193"/>
        <v>5292</v>
      </c>
      <c r="N16463" s="10">
        <v>0</v>
      </c>
      <c r="O16463" s="10">
        <v>3</v>
      </c>
      <c r="P16463" s="10">
        <v>10</v>
      </c>
      <c r="Q16463" s="10" t="s">
        <v>156</v>
      </c>
      <c r="R16463" s="10">
        <v>0</v>
      </c>
      <c r="S16463" s="10">
        <v>0</v>
      </c>
      <c r="T16463" s="10">
        <v>0</v>
      </c>
      <c r="U16463" s="10">
        <v>0</v>
      </c>
      <c r="V16463" s="10">
        <v>0</v>
      </c>
      <c r="W16463" s="10">
        <v>0</v>
      </c>
    </row>
    <row r="16464" spans="1:23" x14ac:dyDescent="0.25">
      <c r="A16464">
        <v>2019</v>
      </c>
      <c r="B16464" s="6" t="s">
        <v>20</v>
      </c>
      <c r="C16464" s="10">
        <v>9</v>
      </c>
      <c r="D16464" s="10" t="s">
        <v>955</v>
      </c>
      <c r="E16464" s="10">
        <v>1</v>
      </c>
      <c r="F16464" s="10">
        <v>8</v>
      </c>
      <c r="G16464" s="10">
        <v>13</v>
      </c>
      <c r="H16464" s="10"/>
      <c r="I16464" s="10" t="s">
        <v>846</v>
      </c>
      <c r="J16464" s="10">
        <v>63</v>
      </c>
      <c r="K16464" s="10">
        <v>72</v>
      </c>
      <c r="L16464" s="10">
        <v>62</v>
      </c>
      <c r="M16464" s="10">
        <f t="shared" si="193"/>
        <v>281232</v>
      </c>
      <c r="N16464" s="10">
        <v>5</v>
      </c>
      <c r="O16464" s="10">
        <v>0</v>
      </c>
      <c r="P16464" s="10">
        <v>0</v>
      </c>
      <c r="Q16464" s="10">
        <v>0</v>
      </c>
      <c r="R16464" s="10">
        <v>0</v>
      </c>
      <c r="S16464" s="10">
        <v>0</v>
      </c>
      <c r="T16464" s="10">
        <v>0</v>
      </c>
      <c r="U16464" s="10">
        <v>0</v>
      </c>
      <c r="V16464" s="10">
        <v>0</v>
      </c>
      <c r="W16464" s="10">
        <v>0</v>
      </c>
    </row>
    <row r="16465" spans="1:23" x14ac:dyDescent="0.25">
      <c r="A16465">
        <v>2019</v>
      </c>
      <c r="B16465" s="6" t="s">
        <v>20</v>
      </c>
      <c r="C16465" s="10">
        <v>10</v>
      </c>
      <c r="D16465" s="10" t="s">
        <v>955</v>
      </c>
      <c r="E16465" s="10">
        <v>1</v>
      </c>
      <c r="F16465" s="10">
        <v>8</v>
      </c>
      <c r="G16465" s="10">
        <v>10</v>
      </c>
      <c r="H16465" s="10"/>
      <c r="I16465" s="10" t="s">
        <v>802</v>
      </c>
      <c r="J16465" s="10">
        <v>37</v>
      </c>
      <c r="K16465" s="10">
        <v>25</v>
      </c>
      <c r="L16465" s="10">
        <v>22</v>
      </c>
      <c r="M16465" s="10">
        <f t="shared" si="193"/>
        <v>20350</v>
      </c>
      <c r="N16465" s="10">
        <v>0</v>
      </c>
      <c r="O16465" s="10">
        <v>0</v>
      </c>
      <c r="P16465" s="10">
        <v>20</v>
      </c>
      <c r="Q16465" s="10">
        <v>0</v>
      </c>
      <c r="R16465" s="10">
        <v>0</v>
      </c>
      <c r="S16465" s="10">
        <v>0</v>
      </c>
      <c r="T16465" s="10">
        <v>0</v>
      </c>
      <c r="U16465" s="10">
        <v>0</v>
      </c>
      <c r="V16465" s="10">
        <v>0</v>
      </c>
      <c r="W16465" s="10" t="s">
        <v>1027</v>
      </c>
    </row>
    <row r="16466" spans="1:23" x14ac:dyDescent="0.25">
      <c r="A16466">
        <v>2019</v>
      </c>
      <c r="B16466" s="6" t="s">
        <v>20</v>
      </c>
      <c r="C16466" s="10">
        <v>11</v>
      </c>
      <c r="D16466" s="10" t="s">
        <v>955</v>
      </c>
      <c r="E16466" s="10">
        <v>1</v>
      </c>
      <c r="F16466" s="10">
        <v>8</v>
      </c>
      <c r="G16466" s="10">
        <v>10</v>
      </c>
      <c r="H16466" s="10"/>
      <c r="I16466" s="10" t="s">
        <v>799</v>
      </c>
      <c r="J16466" s="10">
        <v>22</v>
      </c>
      <c r="K16466" s="10">
        <v>13</v>
      </c>
      <c r="L16466" s="10">
        <v>6</v>
      </c>
      <c r="M16466" s="10">
        <f t="shared" si="193"/>
        <v>1716</v>
      </c>
      <c r="N16466" s="10">
        <v>0</v>
      </c>
      <c r="O16466" s="10">
        <v>0</v>
      </c>
      <c r="P16466" s="10">
        <v>7</v>
      </c>
      <c r="Q16466" s="10">
        <v>0</v>
      </c>
      <c r="R16466" s="10">
        <v>0</v>
      </c>
      <c r="S16466" s="10">
        <v>0</v>
      </c>
      <c r="T16466" s="10">
        <v>0</v>
      </c>
      <c r="U16466" s="10">
        <v>0</v>
      </c>
      <c r="V16466" s="10">
        <v>0</v>
      </c>
      <c r="W16466" s="10">
        <v>0</v>
      </c>
    </row>
    <row r="16467" spans="1:23" x14ac:dyDescent="0.25">
      <c r="A16467">
        <v>2019</v>
      </c>
      <c r="B16467" s="6" t="s">
        <v>20</v>
      </c>
      <c r="C16467" s="10">
        <v>12</v>
      </c>
      <c r="D16467" s="10" t="s">
        <v>955</v>
      </c>
      <c r="E16467" s="10">
        <v>1</v>
      </c>
      <c r="F16467" s="10">
        <v>8</v>
      </c>
      <c r="G16467" s="10">
        <v>7</v>
      </c>
      <c r="H16467" s="10"/>
      <c r="I16467" s="10" t="s">
        <v>799</v>
      </c>
      <c r="J16467" s="10">
        <v>12</v>
      </c>
      <c r="K16467" s="10">
        <v>9</v>
      </c>
      <c r="L16467" s="10">
        <v>2</v>
      </c>
      <c r="M16467" s="10">
        <f t="shared" si="193"/>
        <v>216</v>
      </c>
      <c r="N16467" s="10">
        <v>0</v>
      </c>
      <c r="O16467" s="10">
        <v>0</v>
      </c>
      <c r="P16467" s="10">
        <v>0</v>
      </c>
      <c r="Q16467" s="10">
        <v>0</v>
      </c>
      <c r="R16467" s="10">
        <v>0</v>
      </c>
      <c r="S16467" s="10">
        <v>0</v>
      </c>
      <c r="T16467" s="10">
        <v>0</v>
      </c>
      <c r="U16467" s="10">
        <v>0</v>
      </c>
      <c r="V16467" s="10">
        <v>0</v>
      </c>
      <c r="W16467" s="10">
        <v>0</v>
      </c>
    </row>
    <row r="16468" spans="1:23" x14ac:dyDescent="0.25">
      <c r="A16468">
        <v>2019</v>
      </c>
      <c r="B16468" s="6" t="s">
        <v>20</v>
      </c>
      <c r="C16468" s="10">
        <v>1</v>
      </c>
      <c r="D16468" s="10" t="s">
        <v>955</v>
      </c>
      <c r="E16468" s="10">
        <v>2</v>
      </c>
      <c r="F16468" s="10">
        <v>9</v>
      </c>
      <c r="G16468" s="10">
        <v>7</v>
      </c>
      <c r="H16468" s="10"/>
      <c r="I16468" s="10" t="s">
        <v>803</v>
      </c>
      <c r="J16468" s="10">
        <v>12</v>
      </c>
      <c r="K16468" s="10">
        <v>14</v>
      </c>
      <c r="L16468" s="10">
        <v>6</v>
      </c>
      <c r="M16468" s="10">
        <f t="shared" ref="M16468:M16531" si="195">J16468*K16468*L16468</f>
        <v>1008</v>
      </c>
      <c r="N16468" s="10">
        <v>0</v>
      </c>
      <c r="O16468" s="10">
        <v>0</v>
      </c>
      <c r="P16468" s="10">
        <v>0</v>
      </c>
      <c r="Q16468" s="10">
        <v>0</v>
      </c>
      <c r="R16468" s="10">
        <v>0</v>
      </c>
      <c r="S16468" s="10">
        <v>0</v>
      </c>
      <c r="T16468" s="10">
        <v>0</v>
      </c>
      <c r="U16468" s="10">
        <v>0</v>
      </c>
      <c r="V16468" s="10">
        <v>0</v>
      </c>
      <c r="W16468" s="10">
        <v>0</v>
      </c>
    </row>
    <row r="16469" spans="1:23" x14ac:dyDescent="0.25">
      <c r="A16469">
        <v>2019</v>
      </c>
      <c r="B16469" s="6" t="s">
        <v>20</v>
      </c>
      <c r="C16469" s="10">
        <v>2</v>
      </c>
      <c r="D16469" s="10" t="s">
        <v>955</v>
      </c>
      <c r="E16469" s="10">
        <v>2</v>
      </c>
      <c r="F16469" s="10">
        <v>9</v>
      </c>
      <c r="G16469" s="10">
        <v>4</v>
      </c>
      <c r="H16469" s="10"/>
      <c r="I16469" s="10" t="s">
        <v>802</v>
      </c>
      <c r="J16469" s="10">
        <v>25</v>
      </c>
      <c r="K16469" s="10">
        <v>20</v>
      </c>
      <c r="L16469" s="10">
        <v>7</v>
      </c>
      <c r="M16469" s="10">
        <f t="shared" si="195"/>
        <v>3500</v>
      </c>
      <c r="N16469" s="10">
        <v>0</v>
      </c>
      <c r="O16469" s="10">
        <v>0</v>
      </c>
      <c r="P16469" s="10">
        <v>70</v>
      </c>
      <c r="Q16469" s="10">
        <v>0</v>
      </c>
      <c r="R16469" s="10">
        <v>0</v>
      </c>
      <c r="S16469" s="10">
        <v>0</v>
      </c>
      <c r="T16469" s="10">
        <v>0</v>
      </c>
      <c r="U16469" s="10">
        <v>0</v>
      </c>
      <c r="V16469" s="10">
        <v>0</v>
      </c>
      <c r="W16469" s="10">
        <v>0</v>
      </c>
    </row>
    <row r="16470" spans="1:23" x14ac:dyDescent="0.25">
      <c r="A16470">
        <v>2019</v>
      </c>
      <c r="B16470" s="6" t="s">
        <v>20</v>
      </c>
      <c r="C16470" s="10">
        <v>3</v>
      </c>
      <c r="D16470" s="10" t="s">
        <v>955</v>
      </c>
      <c r="E16470" s="10">
        <v>2</v>
      </c>
      <c r="F16470" s="10">
        <v>9</v>
      </c>
      <c r="G16470" s="10">
        <v>25</v>
      </c>
      <c r="H16470" s="10"/>
      <c r="I16470" s="10" t="s">
        <v>799</v>
      </c>
      <c r="J16470" s="10">
        <v>28</v>
      </c>
      <c r="K16470" s="10">
        <v>27</v>
      </c>
      <c r="L16470" s="10">
        <v>4</v>
      </c>
      <c r="M16470" s="10">
        <f t="shared" si="195"/>
        <v>3024</v>
      </c>
      <c r="N16470" s="10">
        <v>5</v>
      </c>
      <c r="O16470" s="10">
        <v>0</v>
      </c>
      <c r="P16470" s="10">
        <v>0</v>
      </c>
      <c r="Q16470" s="10">
        <v>0</v>
      </c>
      <c r="R16470" s="10">
        <v>0</v>
      </c>
      <c r="S16470" s="10">
        <v>0</v>
      </c>
      <c r="T16470" s="10">
        <v>0</v>
      </c>
      <c r="U16470" s="10">
        <v>0</v>
      </c>
      <c r="V16470" s="10">
        <v>0</v>
      </c>
      <c r="W16470" s="10">
        <v>0</v>
      </c>
    </row>
    <row r="16471" spans="1:23" x14ac:dyDescent="0.25">
      <c r="A16471">
        <v>2019</v>
      </c>
      <c r="B16471" s="6" t="s">
        <v>20</v>
      </c>
      <c r="C16471" s="10">
        <v>4</v>
      </c>
      <c r="D16471" s="10" t="s">
        <v>955</v>
      </c>
      <c r="E16471" s="10">
        <v>2</v>
      </c>
      <c r="F16471" s="10">
        <v>9</v>
      </c>
      <c r="G16471" s="10">
        <v>10</v>
      </c>
      <c r="H16471" s="10"/>
      <c r="I16471" s="10" t="s">
        <v>803</v>
      </c>
      <c r="J16471" s="10">
        <v>20</v>
      </c>
      <c r="K16471" s="10">
        <v>15</v>
      </c>
      <c r="L16471" s="10">
        <v>22</v>
      </c>
      <c r="M16471" s="10">
        <f t="shared" si="195"/>
        <v>6600</v>
      </c>
      <c r="N16471" s="10">
        <v>0</v>
      </c>
      <c r="O16471" s="10">
        <v>0</v>
      </c>
      <c r="P16471" s="10">
        <v>65</v>
      </c>
      <c r="Q16471" s="10">
        <v>0</v>
      </c>
      <c r="R16471" s="10">
        <v>0</v>
      </c>
      <c r="S16471" s="10">
        <v>0</v>
      </c>
      <c r="T16471" s="10">
        <v>0</v>
      </c>
      <c r="U16471" s="10">
        <v>0</v>
      </c>
      <c r="V16471" s="10">
        <v>0</v>
      </c>
      <c r="W16471" s="10">
        <v>0</v>
      </c>
    </row>
    <row r="16472" spans="1:23" x14ac:dyDescent="0.25">
      <c r="A16472">
        <v>2019</v>
      </c>
      <c r="B16472" s="6" t="s">
        <v>20</v>
      </c>
      <c r="C16472" s="10">
        <v>5</v>
      </c>
      <c r="D16472" s="10" t="s">
        <v>955</v>
      </c>
      <c r="E16472" s="10">
        <v>2</v>
      </c>
      <c r="F16472" s="10">
        <v>9</v>
      </c>
      <c r="G16472" s="10">
        <v>15</v>
      </c>
      <c r="H16472" s="10"/>
      <c r="I16472" s="10" t="s">
        <v>802</v>
      </c>
      <c r="J16472" s="10">
        <v>45</v>
      </c>
      <c r="K16472" s="10">
        <v>15</v>
      </c>
      <c r="L16472" s="10">
        <v>15</v>
      </c>
      <c r="M16472" s="10">
        <f t="shared" si="195"/>
        <v>10125</v>
      </c>
      <c r="N16472" s="10">
        <v>0</v>
      </c>
      <c r="O16472" s="10">
        <v>0</v>
      </c>
      <c r="P16472" s="10">
        <v>20</v>
      </c>
      <c r="Q16472" s="10">
        <v>0</v>
      </c>
      <c r="R16472" s="10">
        <v>0</v>
      </c>
      <c r="S16472" s="10">
        <v>0</v>
      </c>
      <c r="T16472" s="10">
        <v>0</v>
      </c>
      <c r="U16472" s="10">
        <v>0</v>
      </c>
      <c r="V16472" s="10">
        <v>0</v>
      </c>
      <c r="W16472" s="10">
        <v>0</v>
      </c>
    </row>
    <row r="16473" spans="1:23" x14ac:dyDescent="0.25">
      <c r="A16473">
        <v>2019</v>
      </c>
      <c r="B16473" s="6" t="s">
        <v>20</v>
      </c>
      <c r="C16473" s="10">
        <v>6</v>
      </c>
      <c r="D16473" s="10" t="s">
        <v>955</v>
      </c>
      <c r="E16473" s="10">
        <v>2</v>
      </c>
      <c r="F16473" s="10">
        <v>9</v>
      </c>
      <c r="G16473" s="10">
        <v>10</v>
      </c>
      <c r="H16473" s="10"/>
      <c r="I16473" s="10" t="s">
        <v>799</v>
      </c>
      <c r="J16473" s="10">
        <v>16</v>
      </c>
      <c r="K16473" s="10">
        <v>18</v>
      </c>
      <c r="L16473" s="10">
        <v>3</v>
      </c>
      <c r="M16473" s="10">
        <f t="shared" si="195"/>
        <v>864</v>
      </c>
      <c r="N16473" s="10">
        <v>0</v>
      </c>
      <c r="O16473" s="10">
        <v>0</v>
      </c>
      <c r="P16473" s="10">
        <v>0</v>
      </c>
      <c r="Q16473" s="10">
        <v>0</v>
      </c>
      <c r="R16473" s="10">
        <v>0</v>
      </c>
      <c r="S16473" s="10">
        <v>0</v>
      </c>
      <c r="T16473" s="10">
        <v>0</v>
      </c>
      <c r="U16473" s="10">
        <v>0</v>
      </c>
      <c r="V16473" s="10">
        <v>0</v>
      </c>
      <c r="W16473" s="10">
        <v>0</v>
      </c>
    </row>
    <row r="16474" spans="1:23" x14ac:dyDescent="0.25">
      <c r="A16474">
        <v>2019</v>
      </c>
      <c r="B16474" s="6" t="s">
        <v>20</v>
      </c>
      <c r="C16474" s="10">
        <v>7</v>
      </c>
      <c r="D16474" s="10" t="s">
        <v>955</v>
      </c>
      <c r="E16474" s="10">
        <v>2</v>
      </c>
      <c r="F16474" s="10">
        <v>9</v>
      </c>
      <c r="G16474" s="10">
        <v>5</v>
      </c>
      <c r="H16474" s="10"/>
      <c r="I16474" s="10" t="s">
        <v>799</v>
      </c>
      <c r="J16474" s="10">
        <v>22</v>
      </c>
      <c r="K16474" s="10">
        <v>18</v>
      </c>
      <c r="L16474" s="10">
        <v>10</v>
      </c>
      <c r="M16474" s="10">
        <f t="shared" si="195"/>
        <v>3960</v>
      </c>
      <c r="N16474" s="10">
        <v>0</v>
      </c>
      <c r="O16474" s="10">
        <v>5</v>
      </c>
      <c r="P16474" s="10">
        <v>0</v>
      </c>
      <c r="Q16474" s="10" t="s">
        <v>156</v>
      </c>
      <c r="R16474" s="10">
        <v>0</v>
      </c>
      <c r="S16474" s="10">
        <v>0</v>
      </c>
      <c r="T16474" s="10">
        <v>0</v>
      </c>
      <c r="U16474" s="10">
        <v>0</v>
      </c>
      <c r="V16474" s="10">
        <v>0</v>
      </c>
      <c r="W16474" s="10">
        <v>0</v>
      </c>
    </row>
    <row r="16475" spans="1:23" x14ac:dyDescent="0.25">
      <c r="A16475">
        <v>2019</v>
      </c>
      <c r="B16475" s="6" t="s">
        <v>20</v>
      </c>
      <c r="C16475" s="10">
        <v>8</v>
      </c>
      <c r="D16475" s="10" t="s">
        <v>955</v>
      </c>
      <c r="E16475" s="10">
        <v>2</v>
      </c>
      <c r="F16475" s="10">
        <v>9</v>
      </c>
      <c r="G16475" s="10">
        <v>7</v>
      </c>
      <c r="H16475" s="10"/>
      <c r="I16475" s="10" t="s">
        <v>799</v>
      </c>
      <c r="J16475" s="10">
        <v>20</v>
      </c>
      <c r="K16475" s="10">
        <v>11</v>
      </c>
      <c r="L16475" s="10">
        <v>4</v>
      </c>
      <c r="M16475" s="10">
        <f t="shared" si="195"/>
        <v>880</v>
      </c>
      <c r="N16475" s="10">
        <v>10</v>
      </c>
      <c r="O16475" s="10">
        <v>0</v>
      </c>
      <c r="P16475" s="10">
        <v>0</v>
      </c>
      <c r="Q16475" s="10">
        <v>0</v>
      </c>
      <c r="R16475" s="10">
        <v>0</v>
      </c>
      <c r="S16475" s="10">
        <v>0</v>
      </c>
      <c r="T16475" s="10">
        <v>0</v>
      </c>
      <c r="U16475" s="10">
        <v>0</v>
      </c>
      <c r="V16475" s="10">
        <v>0</v>
      </c>
      <c r="W16475" s="10">
        <v>0</v>
      </c>
    </row>
    <row r="16476" spans="1:23" x14ac:dyDescent="0.25">
      <c r="A16476">
        <v>2019</v>
      </c>
      <c r="B16476" s="6" t="s">
        <v>20</v>
      </c>
      <c r="C16476" s="10">
        <v>9</v>
      </c>
      <c r="D16476" s="10" t="s">
        <v>955</v>
      </c>
      <c r="E16476" s="10">
        <v>2</v>
      </c>
      <c r="F16476" s="10">
        <v>9</v>
      </c>
      <c r="G16476" s="10">
        <v>25</v>
      </c>
      <c r="H16476" s="10"/>
      <c r="I16476" s="10" t="s">
        <v>856</v>
      </c>
      <c r="J16476" s="10">
        <v>81</v>
      </c>
      <c r="K16476" s="10">
        <v>72</v>
      </c>
      <c r="L16476" s="10">
        <v>28</v>
      </c>
      <c r="M16476" s="10">
        <f t="shared" si="195"/>
        <v>163296</v>
      </c>
      <c r="N16476" s="10">
        <v>10</v>
      </c>
      <c r="O16476" s="10">
        <v>0</v>
      </c>
      <c r="P16476" s="10">
        <v>0</v>
      </c>
      <c r="Q16476" s="10">
        <v>0</v>
      </c>
      <c r="R16476" s="10">
        <v>0</v>
      </c>
      <c r="S16476" s="10">
        <v>0</v>
      </c>
      <c r="T16476" s="10">
        <v>0</v>
      </c>
      <c r="U16476" s="10">
        <v>0</v>
      </c>
      <c r="V16476" s="10">
        <v>0</v>
      </c>
      <c r="W16476" s="10">
        <v>0</v>
      </c>
    </row>
    <row r="16477" spans="1:23" x14ac:dyDescent="0.25">
      <c r="A16477">
        <v>2019</v>
      </c>
      <c r="B16477" s="6" t="s">
        <v>20</v>
      </c>
      <c r="C16477" s="10">
        <v>10</v>
      </c>
      <c r="D16477" s="10" t="s">
        <v>955</v>
      </c>
      <c r="E16477" s="10">
        <v>2</v>
      </c>
      <c r="F16477" s="10">
        <v>9</v>
      </c>
      <c r="G16477" s="10">
        <v>20</v>
      </c>
      <c r="H16477" s="10"/>
      <c r="I16477" s="10" t="s">
        <v>802</v>
      </c>
      <c r="J16477" s="10">
        <v>78</v>
      </c>
      <c r="K16477" s="10">
        <v>34</v>
      </c>
      <c r="L16477" s="10">
        <v>38</v>
      </c>
      <c r="M16477" s="10">
        <f t="shared" si="195"/>
        <v>100776</v>
      </c>
      <c r="N16477" s="10">
        <v>0</v>
      </c>
      <c r="O16477" s="10">
        <v>0</v>
      </c>
      <c r="P16477" s="10">
        <v>20</v>
      </c>
      <c r="Q16477" s="10">
        <v>0</v>
      </c>
      <c r="R16477" s="10">
        <v>0</v>
      </c>
      <c r="S16477" s="10">
        <v>0</v>
      </c>
      <c r="T16477" s="10">
        <v>0</v>
      </c>
      <c r="U16477" s="10">
        <v>0</v>
      </c>
      <c r="V16477" s="10">
        <v>0</v>
      </c>
      <c r="W16477" s="10">
        <v>0</v>
      </c>
    </row>
    <row r="16478" spans="1:23" x14ac:dyDescent="0.25">
      <c r="A16478">
        <v>2019</v>
      </c>
      <c r="B16478" s="6" t="s">
        <v>20</v>
      </c>
      <c r="C16478" s="10">
        <v>11</v>
      </c>
      <c r="D16478" s="10" t="s">
        <v>955</v>
      </c>
      <c r="E16478" s="10">
        <v>2</v>
      </c>
      <c r="F16478" s="10">
        <v>9</v>
      </c>
      <c r="G16478" s="10">
        <v>12</v>
      </c>
      <c r="H16478" s="10"/>
      <c r="I16478" s="10" t="s">
        <v>846</v>
      </c>
      <c r="J16478" s="10">
        <v>32</v>
      </c>
      <c r="K16478" s="10">
        <v>15</v>
      </c>
      <c r="L16478" s="10">
        <v>9</v>
      </c>
      <c r="M16478" s="10">
        <f t="shared" si="195"/>
        <v>4320</v>
      </c>
      <c r="N16478" s="10">
        <v>0</v>
      </c>
      <c r="O16478" s="10">
        <v>0</v>
      </c>
      <c r="P16478" s="10">
        <v>0</v>
      </c>
      <c r="Q16478" s="10">
        <v>0</v>
      </c>
      <c r="R16478" s="10">
        <v>0</v>
      </c>
      <c r="S16478" s="10">
        <v>0</v>
      </c>
      <c r="T16478" s="10">
        <v>0</v>
      </c>
      <c r="U16478" s="10">
        <v>0</v>
      </c>
      <c r="V16478" s="10">
        <v>0</v>
      </c>
      <c r="W16478" s="10">
        <v>0</v>
      </c>
    </row>
    <row r="16479" spans="1:23" x14ac:dyDescent="0.25">
      <c r="A16479">
        <v>2019</v>
      </c>
      <c r="B16479" s="6" t="s">
        <v>20</v>
      </c>
      <c r="C16479" s="10">
        <v>12</v>
      </c>
      <c r="D16479" s="10" t="s">
        <v>955</v>
      </c>
      <c r="E16479" s="10">
        <v>2</v>
      </c>
      <c r="F16479" s="10">
        <v>9</v>
      </c>
      <c r="G16479" s="10">
        <v>27</v>
      </c>
      <c r="H16479" s="10"/>
      <c r="I16479" s="10" t="s">
        <v>826</v>
      </c>
      <c r="J16479" s="10">
        <v>36</v>
      </c>
      <c r="K16479" s="10">
        <v>22</v>
      </c>
      <c r="L16479" s="10">
        <v>4</v>
      </c>
      <c r="M16479" s="10">
        <f t="shared" si="195"/>
        <v>3168</v>
      </c>
      <c r="N16479" s="10">
        <v>0</v>
      </c>
      <c r="O16479" s="10">
        <v>0</v>
      </c>
      <c r="P16479" s="10">
        <v>0</v>
      </c>
      <c r="Q16479" s="10">
        <v>0</v>
      </c>
      <c r="R16479" s="10">
        <v>0</v>
      </c>
      <c r="S16479" s="10">
        <v>0</v>
      </c>
      <c r="T16479" s="10">
        <v>0</v>
      </c>
      <c r="U16479" s="10">
        <v>0</v>
      </c>
      <c r="V16479" s="10">
        <v>0</v>
      </c>
      <c r="W16479" s="10">
        <v>0</v>
      </c>
    </row>
    <row r="16480" spans="1:23" x14ac:dyDescent="0.25">
      <c r="A16480">
        <v>2019</v>
      </c>
      <c r="B16480" s="6" t="s">
        <v>20</v>
      </c>
      <c r="C16480">
        <v>1</v>
      </c>
      <c r="D16480" t="s">
        <v>974</v>
      </c>
      <c r="E16480">
        <v>3</v>
      </c>
      <c r="F16480">
        <v>11.5</v>
      </c>
      <c r="G16480">
        <v>25</v>
      </c>
      <c r="I16480" t="s">
        <v>1122</v>
      </c>
      <c r="J16480">
        <v>25</v>
      </c>
      <c r="K16480">
        <v>20</v>
      </c>
      <c r="L16480">
        <v>10</v>
      </c>
      <c r="M16480" s="10">
        <f t="shared" si="195"/>
        <v>5000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</row>
    <row r="16481" spans="1:23" x14ac:dyDescent="0.25">
      <c r="A16481">
        <v>2019</v>
      </c>
      <c r="B16481" s="6" t="s">
        <v>20</v>
      </c>
      <c r="C16481">
        <v>2</v>
      </c>
      <c r="D16481" t="s">
        <v>974</v>
      </c>
      <c r="E16481">
        <v>3</v>
      </c>
      <c r="F16481">
        <v>11.5</v>
      </c>
      <c r="G16481">
        <v>35</v>
      </c>
      <c r="I16481" t="s">
        <v>980</v>
      </c>
      <c r="J16481">
        <v>35</v>
      </c>
      <c r="K16481">
        <v>25</v>
      </c>
      <c r="L16481">
        <v>20</v>
      </c>
      <c r="M16481" s="10">
        <f t="shared" si="195"/>
        <v>17500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</row>
    <row r="16482" spans="1:23" x14ac:dyDescent="0.25">
      <c r="A16482">
        <v>2019</v>
      </c>
      <c r="B16482" s="6" t="s">
        <v>20</v>
      </c>
      <c r="C16482">
        <v>3</v>
      </c>
      <c r="D16482" t="s">
        <v>974</v>
      </c>
      <c r="E16482">
        <v>3</v>
      </c>
      <c r="F16482">
        <v>11.5</v>
      </c>
      <c r="G16482">
        <v>8</v>
      </c>
      <c r="I16482" t="s">
        <v>1029</v>
      </c>
      <c r="J16482">
        <v>8</v>
      </c>
      <c r="K16482">
        <v>15</v>
      </c>
      <c r="L16482">
        <v>5</v>
      </c>
      <c r="M16482" s="10">
        <f t="shared" si="195"/>
        <v>600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</row>
    <row r="16483" spans="1:23" x14ac:dyDescent="0.25">
      <c r="A16483">
        <v>2019</v>
      </c>
      <c r="B16483" s="6" t="s">
        <v>20</v>
      </c>
      <c r="C16483">
        <v>4</v>
      </c>
      <c r="D16483" t="s">
        <v>974</v>
      </c>
      <c r="E16483">
        <v>3</v>
      </c>
      <c r="F16483">
        <v>11.5</v>
      </c>
      <c r="G16483">
        <v>25</v>
      </c>
      <c r="I16483" t="s">
        <v>800</v>
      </c>
      <c r="J16483">
        <v>25</v>
      </c>
      <c r="K16483">
        <v>2</v>
      </c>
      <c r="L16483">
        <v>15</v>
      </c>
      <c r="M16483" s="10">
        <f t="shared" si="195"/>
        <v>750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</row>
    <row r="16484" spans="1:23" x14ac:dyDescent="0.25">
      <c r="A16484">
        <v>2019</v>
      </c>
      <c r="B16484" s="6" t="s">
        <v>20</v>
      </c>
      <c r="C16484">
        <v>5</v>
      </c>
      <c r="D16484" t="s">
        <v>974</v>
      </c>
      <c r="E16484">
        <v>3</v>
      </c>
      <c r="F16484">
        <v>11.5</v>
      </c>
      <c r="G16484">
        <v>60</v>
      </c>
      <c r="I16484" t="s">
        <v>815</v>
      </c>
      <c r="J16484">
        <v>60</v>
      </c>
      <c r="K16484">
        <v>50</v>
      </c>
      <c r="L16484">
        <v>40</v>
      </c>
      <c r="M16484" s="10">
        <f t="shared" si="195"/>
        <v>120000</v>
      </c>
      <c r="N16484" t="s">
        <v>1123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</row>
    <row r="16485" spans="1:23" x14ac:dyDescent="0.25">
      <c r="A16485">
        <v>2019</v>
      </c>
      <c r="B16485" s="6" t="s">
        <v>20</v>
      </c>
      <c r="C16485">
        <v>6</v>
      </c>
      <c r="D16485" t="s">
        <v>974</v>
      </c>
      <c r="E16485">
        <v>3</v>
      </c>
      <c r="F16485">
        <v>11.5</v>
      </c>
      <c r="G16485">
        <v>20</v>
      </c>
      <c r="I16485" t="s">
        <v>806</v>
      </c>
      <c r="J16485">
        <v>20</v>
      </c>
      <c r="K16485">
        <v>4</v>
      </c>
      <c r="L16485">
        <v>10</v>
      </c>
      <c r="M16485" s="10">
        <f t="shared" si="195"/>
        <v>800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</row>
    <row r="16486" spans="1:23" x14ac:dyDescent="0.25">
      <c r="A16486">
        <v>2019</v>
      </c>
      <c r="B16486" s="6" t="s">
        <v>20</v>
      </c>
      <c r="C16486">
        <v>7</v>
      </c>
      <c r="D16486" t="s">
        <v>974</v>
      </c>
      <c r="E16486">
        <v>3</v>
      </c>
      <c r="F16486">
        <v>11.5</v>
      </c>
      <c r="G16486">
        <v>180</v>
      </c>
      <c r="I16486" t="s">
        <v>846</v>
      </c>
      <c r="J16486">
        <v>180</v>
      </c>
      <c r="K16486">
        <v>100</v>
      </c>
      <c r="L16486">
        <v>90</v>
      </c>
      <c r="M16486" s="10">
        <f t="shared" si="195"/>
        <v>1620000</v>
      </c>
      <c r="N16486" t="s">
        <v>1124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</row>
    <row r="16487" spans="1:23" x14ac:dyDescent="0.25">
      <c r="A16487">
        <v>2019</v>
      </c>
      <c r="B16487" s="6" t="s">
        <v>20</v>
      </c>
      <c r="C16487">
        <v>8</v>
      </c>
      <c r="D16487" t="s">
        <v>974</v>
      </c>
      <c r="E16487">
        <v>3</v>
      </c>
      <c r="F16487">
        <v>11.5</v>
      </c>
      <c r="G16487">
        <v>20</v>
      </c>
      <c r="I16487" t="s">
        <v>803</v>
      </c>
      <c r="J16487">
        <v>20</v>
      </c>
      <c r="K16487">
        <v>15</v>
      </c>
      <c r="L16487">
        <v>15</v>
      </c>
      <c r="M16487" s="10">
        <f t="shared" si="195"/>
        <v>4500</v>
      </c>
      <c r="N16487" t="s">
        <v>1125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</row>
    <row r="16488" spans="1:23" x14ac:dyDescent="0.25">
      <c r="A16488">
        <v>2019</v>
      </c>
      <c r="B16488" s="6" t="s">
        <v>20</v>
      </c>
      <c r="C16488">
        <v>1</v>
      </c>
      <c r="D16488" t="s">
        <v>957</v>
      </c>
      <c r="E16488">
        <v>4</v>
      </c>
      <c r="F16488">
        <v>11</v>
      </c>
      <c r="G16488">
        <v>50</v>
      </c>
      <c r="I16488" t="s">
        <v>856</v>
      </c>
      <c r="J16488">
        <v>100</v>
      </c>
      <c r="K16488">
        <v>100</v>
      </c>
      <c r="L16488">
        <v>110</v>
      </c>
      <c r="M16488" s="10">
        <f t="shared" si="195"/>
        <v>1100000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</row>
    <row r="16489" spans="1:23" x14ac:dyDescent="0.25">
      <c r="A16489">
        <v>2019</v>
      </c>
      <c r="B16489" s="6" t="s">
        <v>20</v>
      </c>
      <c r="C16489">
        <v>2</v>
      </c>
      <c r="D16489" t="s">
        <v>957</v>
      </c>
      <c r="E16489">
        <v>4</v>
      </c>
      <c r="F16489">
        <v>11</v>
      </c>
      <c r="G16489">
        <v>100</v>
      </c>
      <c r="I16489" t="s">
        <v>807</v>
      </c>
      <c r="J16489">
        <v>150</v>
      </c>
      <c r="K16489">
        <v>100</v>
      </c>
      <c r="L16489">
        <v>40</v>
      </c>
      <c r="M16489" s="10">
        <f t="shared" si="195"/>
        <v>600000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</row>
    <row r="16490" spans="1:23" x14ac:dyDescent="0.25">
      <c r="A16490">
        <v>2019</v>
      </c>
      <c r="B16490" s="6" t="s">
        <v>20</v>
      </c>
      <c r="C16490">
        <v>3</v>
      </c>
      <c r="D16490" t="s">
        <v>957</v>
      </c>
      <c r="E16490">
        <v>4</v>
      </c>
      <c r="F16490">
        <v>11</v>
      </c>
      <c r="G16490">
        <v>30</v>
      </c>
      <c r="I16490" t="s">
        <v>799</v>
      </c>
      <c r="J16490">
        <v>30</v>
      </c>
      <c r="K16490">
        <v>30</v>
      </c>
      <c r="L16490">
        <v>10</v>
      </c>
      <c r="M16490" s="10">
        <f t="shared" si="195"/>
        <v>9000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</row>
    <row r="16491" spans="1:23" x14ac:dyDescent="0.25">
      <c r="A16491">
        <v>2019</v>
      </c>
      <c r="B16491" s="6" t="s">
        <v>20</v>
      </c>
      <c r="C16491">
        <v>4</v>
      </c>
      <c r="D16491" t="s">
        <v>957</v>
      </c>
      <c r="E16491">
        <v>4</v>
      </c>
      <c r="F16491">
        <v>11</v>
      </c>
      <c r="G16491">
        <v>30</v>
      </c>
      <c r="I16491" t="s">
        <v>856</v>
      </c>
      <c r="J16491">
        <v>30</v>
      </c>
      <c r="K16491">
        <v>30</v>
      </c>
      <c r="L16491">
        <v>10</v>
      </c>
      <c r="M16491" s="10">
        <f t="shared" si="195"/>
        <v>9000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</row>
    <row r="16492" spans="1:23" x14ac:dyDescent="0.25">
      <c r="A16492">
        <v>2019</v>
      </c>
      <c r="B16492" s="6" t="s">
        <v>20</v>
      </c>
      <c r="C16492">
        <v>5</v>
      </c>
      <c r="D16492" t="s">
        <v>957</v>
      </c>
      <c r="E16492">
        <v>4</v>
      </c>
      <c r="F16492">
        <v>11</v>
      </c>
      <c r="G16492">
        <v>50</v>
      </c>
      <c r="I16492" t="s">
        <v>806</v>
      </c>
      <c r="J16492">
        <v>50</v>
      </c>
      <c r="K16492">
        <v>40</v>
      </c>
      <c r="L16492">
        <v>10</v>
      </c>
      <c r="M16492" s="10">
        <f t="shared" si="195"/>
        <v>20000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</row>
    <row r="16493" spans="1:23" x14ac:dyDescent="0.25">
      <c r="A16493">
        <v>2019</v>
      </c>
      <c r="B16493" s="6" t="s">
        <v>20</v>
      </c>
      <c r="C16493">
        <v>1</v>
      </c>
      <c r="D16493" t="s">
        <v>957</v>
      </c>
      <c r="E16493">
        <v>5</v>
      </c>
      <c r="G16493">
        <v>30</v>
      </c>
      <c r="I16493" t="s">
        <v>799</v>
      </c>
      <c r="J16493">
        <v>33</v>
      </c>
      <c r="K16493">
        <v>40</v>
      </c>
      <c r="L16493">
        <v>50</v>
      </c>
      <c r="M16493" s="10">
        <f t="shared" si="195"/>
        <v>66000</v>
      </c>
      <c r="N16493">
        <v>0</v>
      </c>
      <c r="O16493">
        <v>0</v>
      </c>
      <c r="P16493">
        <v>60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</row>
    <row r="16494" spans="1:23" x14ac:dyDescent="0.25">
      <c r="A16494">
        <v>2019</v>
      </c>
      <c r="B16494" s="6" t="s">
        <v>20</v>
      </c>
      <c r="C16494">
        <v>2</v>
      </c>
      <c r="D16494" t="s">
        <v>957</v>
      </c>
      <c r="E16494">
        <v>5</v>
      </c>
      <c r="G16494">
        <v>30</v>
      </c>
      <c r="I16494" t="s">
        <v>799</v>
      </c>
      <c r="J16494">
        <v>110</v>
      </c>
      <c r="K16494">
        <v>40</v>
      </c>
      <c r="M16494" s="10">
        <f t="shared" si="195"/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3</v>
      </c>
      <c r="U16494">
        <v>0</v>
      </c>
      <c r="V16494">
        <v>0</v>
      </c>
      <c r="W16494">
        <v>0</v>
      </c>
    </row>
    <row r="16495" spans="1:23" x14ac:dyDescent="0.25">
      <c r="A16495">
        <v>2019</v>
      </c>
      <c r="B16495" s="6" t="s">
        <v>20</v>
      </c>
      <c r="C16495">
        <v>3</v>
      </c>
      <c r="D16495" t="s">
        <v>957</v>
      </c>
      <c r="E16495">
        <v>5</v>
      </c>
      <c r="G16495">
        <v>20</v>
      </c>
      <c r="I16495" t="s">
        <v>856</v>
      </c>
      <c r="J16495">
        <v>140</v>
      </c>
      <c r="K16495">
        <v>60</v>
      </c>
      <c r="L16495">
        <v>60</v>
      </c>
      <c r="M16495" s="10">
        <f t="shared" si="195"/>
        <v>504000</v>
      </c>
      <c r="N16495">
        <v>0</v>
      </c>
      <c r="O16495">
        <v>0</v>
      </c>
      <c r="P16495">
        <v>70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</row>
    <row r="16496" spans="1:23" x14ac:dyDescent="0.25">
      <c r="A16496">
        <v>2019</v>
      </c>
      <c r="B16496" s="6" t="s">
        <v>20</v>
      </c>
      <c r="C16496">
        <v>4</v>
      </c>
      <c r="D16496" t="s">
        <v>957</v>
      </c>
      <c r="E16496">
        <v>5</v>
      </c>
      <c r="G16496">
        <v>100</v>
      </c>
      <c r="I16496" t="s">
        <v>825</v>
      </c>
      <c r="J16496">
        <v>180</v>
      </c>
      <c r="K16496">
        <v>150</v>
      </c>
      <c r="L16496">
        <v>100</v>
      </c>
      <c r="M16496" s="10">
        <f t="shared" si="195"/>
        <v>2700000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</row>
    <row r="16497" spans="1:23" x14ac:dyDescent="0.25">
      <c r="A16497">
        <v>2019</v>
      </c>
      <c r="B16497" s="6" t="s">
        <v>20</v>
      </c>
      <c r="C16497">
        <v>5</v>
      </c>
      <c r="D16497" t="s">
        <v>957</v>
      </c>
      <c r="E16497">
        <v>5</v>
      </c>
      <c r="G16497">
        <v>100</v>
      </c>
      <c r="I16497" t="s">
        <v>856</v>
      </c>
      <c r="J16497">
        <v>100</v>
      </c>
      <c r="K16497">
        <v>130</v>
      </c>
      <c r="L16497">
        <v>80</v>
      </c>
      <c r="M16497" s="10">
        <f t="shared" si="195"/>
        <v>1040000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</row>
    <row r="16498" spans="1:23" x14ac:dyDescent="0.25">
      <c r="A16498">
        <v>2019</v>
      </c>
      <c r="B16498" s="6" t="s">
        <v>20</v>
      </c>
      <c r="C16498">
        <v>6</v>
      </c>
      <c r="D16498" t="s">
        <v>957</v>
      </c>
      <c r="E16498">
        <v>5</v>
      </c>
      <c r="G16498">
        <v>40</v>
      </c>
      <c r="I16498" t="s">
        <v>806</v>
      </c>
      <c r="J16498">
        <v>50</v>
      </c>
      <c r="K16498">
        <v>50</v>
      </c>
      <c r="L16498">
        <v>10</v>
      </c>
      <c r="M16498" s="10">
        <f t="shared" si="195"/>
        <v>25000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</row>
    <row r="16499" spans="1:23" x14ac:dyDescent="0.25">
      <c r="A16499">
        <v>2019</v>
      </c>
      <c r="B16499" s="6" t="s">
        <v>20</v>
      </c>
      <c r="C16499">
        <v>1</v>
      </c>
      <c r="D16499" t="s">
        <v>957</v>
      </c>
      <c r="E16499">
        <v>6</v>
      </c>
      <c r="G16499">
        <v>15</v>
      </c>
      <c r="I16499" t="s">
        <v>799</v>
      </c>
      <c r="J16499">
        <v>50</v>
      </c>
      <c r="K16499">
        <v>60</v>
      </c>
      <c r="L16499">
        <v>50</v>
      </c>
      <c r="M16499" s="10">
        <f t="shared" si="195"/>
        <v>150000</v>
      </c>
      <c r="N16499">
        <v>0</v>
      </c>
      <c r="O16499">
        <v>0</v>
      </c>
      <c r="P16499">
        <v>50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 t="s">
        <v>1126</v>
      </c>
      <c r="W16499">
        <v>0</v>
      </c>
    </row>
    <row r="16500" spans="1:23" x14ac:dyDescent="0.25">
      <c r="A16500">
        <v>2019</v>
      </c>
      <c r="B16500" s="6" t="s">
        <v>20</v>
      </c>
      <c r="C16500">
        <v>2</v>
      </c>
      <c r="D16500" t="s">
        <v>957</v>
      </c>
      <c r="E16500">
        <v>6</v>
      </c>
      <c r="G16500">
        <v>50</v>
      </c>
      <c r="I16500" t="s">
        <v>846</v>
      </c>
      <c r="J16500">
        <v>80</v>
      </c>
      <c r="K16500">
        <v>60</v>
      </c>
      <c r="L16500">
        <v>50</v>
      </c>
      <c r="M16500" s="10">
        <f t="shared" si="195"/>
        <v>240000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 t="s">
        <v>1127</v>
      </c>
      <c r="W16500">
        <v>0</v>
      </c>
    </row>
    <row r="16501" spans="1:23" x14ac:dyDescent="0.25">
      <c r="A16501">
        <v>2019</v>
      </c>
      <c r="B16501" s="6" t="s">
        <v>20</v>
      </c>
      <c r="C16501">
        <v>3</v>
      </c>
      <c r="D16501" t="s">
        <v>957</v>
      </c>
      <c r="E16501">
        <v>6</v>
      </c>
      <c r="G16501">
        <v>10</v>
      </c>
      <c r="I16501" t="s">
        <v>856</v>
      </c>
      <c r="J16501">
        <v>10</v>
      </c>
      <c r="K16501">
        <v>10</v>
      </c>
      <c r="L16501">
        <v>10</v>
      </c>
      <c r="M16501" s="10">
        <f t="shared" si="195"/>
        <v>1000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 t="s">
        <v>1128</v>
      </c>
      <c r="W16501">
        <v>0</v>
      </c>
    </row>
    <row r="16502" spans="1:23" x14ac:dyDescent="0.25">
      <c r="A16502">
        <v>2019</v>
      </c>
      <c r="B16502" s="6" t="s">
        <v>20</v>
      </c>
      <c r="C16502">
        <v>4</v>
      </c>
      <c r="D16502" t="s">
        <v>957</v>
      </c>
      <c r="E16502">
        <v>6</v>
      </c>
      <c r="G16502">
        <v>5</v>
      </c>
      <c r="I16502" t="s">
        <v>856</v>
      </c>
      <c r="J16502">
        <v>80</v>
      </c>
      <c r="K16502">
        <v>40</v>
      </c>
      <c r="L16502">
        <v>70</v>
      </c>
      <c r="M16502" s="10">
        <f t="shared" si="195"/>
        <v>224000</v>
      </c>
      <c r="N16502">
        <v>0</v>
      </c>
      <c r="O16502">
        <v>0</v>
      </c>
      <c r="P16502">
        <v>60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 t="s">
        <v>1129</v>
      </c>
      <c r="W16502">
        <v>0</v>
      </c>
    </row>
    <row r="16503" spans="1:23" x14ac:dyDescent="0.25">
      <c r="A16503">
        <v>2019</v>
      </c>
      <c r="B16503" s="6" t="s">
        <v>20</v>
      </c>
      <c r="C16503">
        <v>5</v>
      </c>
      <c r="D16503" t="s">
        <v>957</v>
      </c>
      <c r="E16503">
        <v>6</v>
      </c>
      <c r="G16503">
        <v>10</v>
      </c>
      <c r="I16503" t="s">
        <v>856</v>
      </c>
      <c r="J16503">
        <v>45</v>
      </c>
      <c r="K16503">
        <v>45</v>
      </c>
      <c r="L16503">
        <v>42</v>
      </c>
      <c r="M16503" s="10">
        <f t="shared" si="195"/>
        <v>85050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</row>
    <row r="16504" spans="1:23" x14ac:dyDescent="0.25">
      <c r="A16504">
        <v>2019</v>
      </c>
      <c r="B16504" s="6" t="s">
        <v>20</v>
      </c>
      <c r="C16504">
        <v>6</v>
      </c>
      <c r="D16504" t="s">
        <v>957</v>
      </c>
      <c r="E16504">
        <v>6</v>
      </c>
      <c r="G16504">
        <v>10</v>
      </c>
      <c r="I16504" t="s">
        <v>831</v>
      </c>
      <c r="J16504">
        <v>70</v>
      </c>
      <c r="K16504">
        <v>40</v>
      </c>
      <c r="L16504">
        <v>18</v>
      </c>
      <c r="M16504" s="10">
        <f t="shared" si="195"/>
        <v>50400</v>
      </c>
      <c r="N16504">
        <v>0</v>
      </c>
      <c r="O16504">
        <v>0</v>
      </c>
      <c r="P16504">
        <v>70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</row>
    <row r="16505" spans="1:23" x14ac:dyDescent="0.25">
      <c r="A16505">
        <v>2019</v>
      </c>
      <c r="B16505" s="6" t="s">
        <v>20</v>
      </c>
      <c r="C16505">
        <v>7</v>
      </c>
      <c r="D16505" t="s">
        <v>957</v>
      </c>
      <c r="E16505">
        <v>6</v>
      </c>
      <c r="G16505">
        <v>5</v>
      </c>
      <c r="I16505" t="s">
        <v>806</v>
      </c>
      <c r="J16505">
        <v>21</v>
      </c>
      <c r="K16505">
        <v>11</v>
      </c>
      <c r="L16505">
        <v>10</v>
      </c>
      <c r="M16505" s="10">
        <f t="shared" si="195"/>
        <v>2310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</row>
    <row r="16506" spans="1:23" x14ac:dyDescent="0.25">
      <c r="A16506">
        <v>2019</v>
      </c>
      <c r="B16506" s="6" t="s">
        <v>20</v>
      </c>
      <c r="C16506">
        <v>8</v>
      </c>
      <c r="D16506" t="s">
        <v>957</v>
      </c>
      <c r="E16506">
        <v>6</v>
      </c>
      <c r="G16506">
        <v>10</v>
      </c>
      <c r="I16506" t="s">
        <v>806</v>
      </c>
      <c r="J16506">
        <v>21</v>
      </c>
      <c r="K16506">
        <v>20</v>
      </c>
      <c r="L16506">
        <v>15</v>
      </c>
      <c r="M16506" s="10">
        <f t="shared" si="195"/>
        <v>6300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</row>
    <row r="16507" spans="1:23" x14ac:dyDescent="0.25">
      <c r="A16507">
        <v>2019</v>
      </c>
      <c r="B16507" s="6" t="s">
        <v>20</v>
      </c>
      <c r="C16507">
        <v>9</v>
      </c>
      <c r="D16507" t="s">
        <v>957</v>
      </c>
      <c r="E16507">
        <v>6</v>
      </c>
      <c r="G16507">
        <v>10</v>
      </c>
      <c r="I16507" t="s">
        <v>799</v>
      </c>
      <c r="J16507">
        <v>20</v>
      </c>
      <c r="K16507">
        <v>20</v>
      </c>
      <c r="L16507">
        <v>10</v>
      </c>
      <c r="M16507" s="10">
        <f t="shared" si="195"/>
        <v>4000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</row>
    <row r="16508" spans="1:23" x14ac:dyDescent="0.25">
      <c r="A16508">
        <v>2019</v>
      </c>
      <c r="B16508" s="6" t="s">
        <v>20</v>
      </c>
      <c r="C16508">
        <v>10</v>
      </c>
      <c r="D16508" t="s">
        <v>957</v>
      </c>
      <c r="E16508">
        <v>6</v>
      </c>
      <c r="G16508">
        <v>10</v>
      </c>
      <c r="I16508" t="s">
        <v>799</v>
      </c>
      <c r="J16508">
        <v>10</v>
      </c>
      <c r="K16508">
        <v>10</v>
      </c>
      <c r="L16508">
        <v>20</v>
      </c>
      <c r="M16508" s="10">
        <f t="shared" si="195"/>
        <v>2000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</row>
    <row r="16509" spans="1:23" x14ac:dyDescent="0.25">
      <c r="A16509">
        <v>2019</v>
      </c>
      <c r="B16509" s="6" t="s">
        <v>20</v>
      </c>
      <c r="C16509">
        <v>11</v>
      </c>
      <c r="D16509" t="s">
        <v>957</v>
      </c>
      <c r="E16509">
        <v>6</v>
      </c>
      <c r="G16509">
        <v>20</v>
      </c>
      <c r="I16509" t="s">
        <v>856</v>
      </c>
      <c r="J16509">
        <v>30</v>
      </c>
      <c r="K16509">
        <v>42</v>
      </c>
      <c r="L16509">
        <v>40</v>
      </c>
      <c r="M16509" s="10">
        <f t="shared" si="195"/>
        <v>50400</v>
      </c>
      <c r="N16509">
        <v>0</v>
      </c>
      <c r="O16509">
        <v>0</v>
      </c>
      <c r="P16509">
        <v>20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</row>
    <row r="16510" spans="1:23" x14ac:dyDescent="0.25">
      <c r="A16510">
        <v>2019</v>
      </c>
      <c r="B16510" s="6" t="s">
        <v>20</v>
      </c>
      <c r="C16510">
        <v>12</v>
      </c>
      <c r="D16510" t="s">
        <v>957</v>
      </c>
      <c r="E16510">
        <v>6</v>
      </c>
      <c r="G16510">
        <v>30</v>
      </c>
      <c r="I16510" t="s">
        <v>807</v>
      </c>
      <c r="J16510">
        <v>100</v>
      </c>
      <c r="K16510">
        <v>100</v>
      </c>
      <c r="L16510">
        <v>100</v>
      </c>
      <c r="M16510" s="10">
        <f t="shared" si="195"/>
        <v>1000000</v>
      </c>
      <c r="N16510">
        <v>0</v>
      </c>
      <c r="O16510">
        <v>0</v>
      </c>
      <c r="P16510">
        <v>70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</row>
    <row r="16511" spans="1:23" x14ac:dyDescent="0.25">
      <c r="A16511">
        <v>2019</v>
      </c>
      <c r="B16511" s="6" t="s">
        <v>20</v>
      </c>
      <c r="C16511">
        <v>13</v>
      </c>
      <c r="D16511" t="s">
        <v>957</v>
      </c>
      <c r="E16511">
        <v>6</v>
      </c>
      <c r="G16511">
        <v>40</v>
      </c>
      <c r="I16511" t="s">
        <v>856</v>
      </c>
      <c r="J16511">
        <v>60</v>
      </c>
      <c r="K16511">
        <v>50</v>
      </c>
      <c r="L16511">
        <v>33</v>
      </c>
      <c r="M16511" s="10">
        <f t="shared" si="195"/>
        <v>99000</v>
      </c>
      <c r="N16511">
        <v>0</v>
      </c>
      <c r="O16511">
        <v>0</v>
      </c>
      <c r="P16511">
        <v>30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</row>
    <row r="16512" spans="1:23" x14ac:dyDescent="0.25">
      <c r="A16512">
        <v>2019</v>
      </c>
      <c r="B16512" s="6" t="s">
        <v>20</v>
      </c>
      <c r="C16512">
        <v>14</v>
      </c>
      <c r="D16512" t="s">
        <v>957</v>
      </c>
      <c r="E16512">
        <v>6</v>
      </c>
      <c r="G16512">
        <v>60</v>
      </c>
      <c r="I16512" t="s">
        <v>806</v>
      </c>
      <c r="J16512">
        <v>120</v>
      </c>
      <c r="K16512">
        <v>100</v>
      </c>
      <c r="L16512">
        <v>10</v>
      </c>
      <c r="M16512" s="10">
        <f t="shared" si="195"/>
        <v>120000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 spans="1:23" x14ac:dyDescent="0.25">
      <c r="A16513">
        <v>2019</v>
      </c>
      <c r="B16513" s="6" t="s">
        <v>20</v>
      </c>
      <c r="C16513">
        <v>15</v>
      </c>
      <c r="D16513" t="s">
        <v>957</v>
      </c>
      <c r="E16513">
        <v>6</v>
      </c>
      <c r="G16513">
        <v>3</v>
      </c>
      <c r="I16513" t="s">
        <v>799</v>
      </c>
      <c r="J16513">
        <v>25</v>
      </c>
      <c r="K16513">
        <v>30</v>
      </c>
      <c r="L16513">
        <v>10</v>
      </c>
      <c r="M16513" s="10">
        <f t="shared" si="195"/>
        <v>7500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10</v>
      </c>
      <c r="U16513">
        <v>0</v>
      </c>
      <c r="V16513">
        <v>0</v>
      </c>
      <c r="W16513">
        <v>0</v>
      </c>
    </row>
    <row r="16514" spans="1:23" x14ac:dyDescent="0.25">
      <c r="A16514">
        <v>2019</v>
      </c>
      <c r="B16514" s="6" t="s">
        <v>20</v>
      </c>
      <c r="C16514" s="10">
        <v>1</v>
      </c>
      <c r="D16514" s="10" t="s">
        <v>960</v>
      </c>
      <c r="E16514" s="10">
        <v>7</v>
      </c>
      <c r="F16514" s="10">
        <f xml:space="preserve"> (38*0.3048)</f>
        <v>11.5824</v>
      </c>
      <c r="G16514" s="10">
        <v>11</v>
      </c>
      <c r="H16514" s="10">
        <v>0</v>
      </c>
      <c r="I16514" s="10" t="s">
        <v>799</v>
      </c>
      <c r="J16514" s="10">
        <v>25</v>
      </c>
      <c r="K16514" s="10">
        <v>21</v>
      </c>
      <c r="L16514" s="10">
        <v>15</v>
      </c>
      <c r="M16514" s="10">
        <f t="shared" si="195"/>
        <v>7875</v>
      </c>
      <c r="N16514" s="10">
        <v>0</v>
      </c>
      <c r="O16514" s="10">
        <v>0</v>
      </c>
      <c r="P16514" s="10">
        <v>10</v>
      </c>
      <c r="Q16514" s="10">
        <v>0</v>
      </c>
      <c r="R16514">
        <v>0</v>
      </c>
      <c r="S16514" s="10">
        <v>0</v>
      </c>
      <c r="T16514" s="10">
        <v>0</v>
      </c>
      <c r="U16514" s="10">
        <v>0</v>
      </c>
      <c r="V16514" s="10">
        <v>0</v>
      </c>
      <c r="W16514" s="10" t="s">
        <v>968</v>
      </c>
    </row>
    <row r="16515" spans="1:23" x14ac:dyDescent="0.25">
      <c r="A16515">
        <v>2019</v>
      </c>
      <c r="B16515" s="6" t="s">
        <v>20</v>
      </c>
      <c r="C16515" s="10">
        <v>2</v>
      </c>
      <c r="D16515" s="10" t="s">
        <v>960</v>
      </c>
      <c r="E16515" s="10">
        <v>7</v>
      </c>
      <c r="F16515" s="10">
        <f t="shared" ref="F16515:F16529" si="196" xml:space="preserve"> (38*0.3048)</f>
        <v>11.5824</v>
      </c>
      <c r="G16515" s="10">
        <v>7</v>
      </c>
      <c r="H16515" s="10">
        <v>0</v>
      </c>
      <c r="I16515" s="10" t="s">
        <v>799</v>
      </c>
      <c r="J16515" s="10">
        <v>31</v>
      </c>
      <c r="K16515" s="10">
        <v>30</v>
      </c>
      <c r="L16515" s="10">
        <v>18</v>
      </c>
      <c r="M16515" s="10">
        <f t="shared" si="195"/>
        <v>16740</v>
      </c>
      <c r="N16515" s="10">
        <v>0</v>
      </c>
      <c r="O16515" s="10">
        <v>0</v>
      </c>
      <c r="P16515" s="10">
        <v>5</v>
      </c>
      <c r="Q16515" s="10">
        <v>0</v>
      </c>
      <c r="R16515">
        <v>0</v>
      </c>
      <c r="S16515" s="10">
        <v>0</v>
      </c>
      <c r="T16515" s="10">
        <v>0</v>
      </c>
      <c r="U16515" s="10">
        <v>0</v>
      </c>
      <c r="V16515" s="10">
        <v>0</v>
      </c>
      <c r="W16515" s="10" t="s">
        <v>962</v>
      </c>
    </row>
    <row r="16516" spans="1:23" x14ac:dyDescent="0.25">
      <c r="A16516">
        <v>2019</v>
      </c>
      <c r="B16516" s="6" t="s">
        <v>20</v>
      </c>
      <c r="C16516" s="10">
        <v>3</v>
      </c>
      <c r="D16516" s="10" t="s">
        <v>960</v>
      </c>
      <c r="E16516" s="10">
        <v>7</v>
      </c>
      <c r="F16516" s="10">
        <f t="shared" si="196"/>
        <v>11.5824</v>
      </c>
      <c r="G16516" s="10">
        <v>10</v>
      </c>
      <c r="H16516" s="10">
        <v>0</v>
      </c>
      <c r="I16516" s="10" t="s">
        <v>799</v>
      </c>
      <c r="J16516" s="10">
        <v>20</v>
      </c>
      <c r="K16516" s="10">
        <v>16</v>
      </c>
      <c r="L16516" s="10">
        <v>5</v>
      </c>
      <c r="M16516" s="10">
        <f t="shared" si="195"/>
        <v>1600</v>
      </c>
      <c r="N16516" s="10">
        <v>0</v>
      </c>
      <c r="O16516" s="10">
        <v>0</v>
      </c>
      <c r="P16516" s="10">
        <v>5</v>
      </c>
      <c r="Q16516" s="10">
        <v>0</v>
      </c>
      <c r="R16516">
        <v>0</v>
      </c>
      <c r="S16516" s="10">
        <v>0</v>
      </c>
      <c r="T16516" s="10">
        <v>0</v>
      </c>
      <c r="U16516" s="10">
        <v>0</v>
      </c>
      <c r="V16516" s="10">
        <v>0</v>
      </c>
      <c r="W16516" s="10" t="s">
        <v>1006</v>
      </c>
    </row>
    <row r="16517" spans="1:23" x14ac:dyDescent="0.25">
      <c r="A16517">
        <v>2019</v>
      </c>
      <c r="B16517" s="6" t="s">
        <v>20</v>
      </c>
      <c r="C16517" s="10">
        <v>4</v>
      </c>
      <c r="D16517" s="10" t="s">
        <v>960</v>
      </c>
      <c r="E16517" s="10">
        <v>7</v>
      </c>
      <c r="F16517" s="10">
        <f t="shared" si="196"/>
        <v>11.5824</v>
      </c>
      <c r="G16517" s="10">
        <v>6</v>
      </c>
      <c r="H16517" s="10">
        <v>0</v>
      </c>
      <c r="I16517" s="10" t="s">
        <v>799</v>
      </c>
      <c r="J16517" s="10">
        <v>11</v>
      </c>
      <c r="K16517" s="10">
        <v>10</v>
      </c>
      <c r="L16517" s="10">
        <v>4</v>
      </c>
      <c r="M16517" s="10">
        <f t="shared" si="195"/>
        <v>440</v>
      </c>
      <c r="N16517" s="10">
        <v>0</v>
      </c>
      <c r="O16517" s="10">
        <v>0</v>
      </c>
      <c r="P16517" s="10">
        <v>1</v>
      </c>
      <c r="Q16517" s="10">
        <v>0</v>
      </c>
      <c r="R16517">
        <v>0</v>
      </c>
      <c r="S16517" s="10">
        <v>0</v>
      </c>
      <c r="T16517" s="10">
        <v>0</v>
      </c>
      <c r="U16517" s="10">
        <v>0</v>
      </c>
      <c r="V16517" s="10">
        <v>0</v>
      </c>
      <c r="W16517" s="10" t="s">
        <v>971</v>
      </c>
    </row>
    <row r="16518" spans="1:23" x14ac:dyDescent="0.25">
      <c r="A16518">
        <v>2019</v>
      </c>
      <c r="B16518" s="6" t="s">
        <v>20</v>
      </c>
      <c r="C16518" s="10">
        <v>5</v>
      </c>
      <c r="D16518" s="10" t="s">
        <v>960</v>
      </c>
      <c r="E16518" s="10">
        <v>7</v>
      </c>
      <c r="F16518" s="10">
        <f t="shared" si="196"/>
        <v>11.5824</v>
      </c>
      <c r="G16518" s="10">
        <v>5</v>
      </c>
      <c r="H16518" s="10">
        <v>0</v>
      </c>
      <c r="I16518" s="10" t="s">
        <v>799</v>
      </c>
      <c r="J16518" s="10">
        <v>31</v>
      </c>
      <c r="K16518" s="10">
        <v>30</v>
      </c>
      <c r="L16518" s="10">
        <v>3</v>
      </c>
      <c r="M16518" s="10">
        <f t="shared" si="195"/>
        <v>2790</v>
      </c>
      <c r="N16518" s="10">
        <v>0</v>
      </c>
      <c r="O16518" s="10">
        <v>0</v>
      </c>
      <c r="P16518" s="10">
        <v>5</v>
      </c>
      <c r="Q16518" s="10">
        <v>0</v>
      </c>
      <c r="R16518">
        <v>0</v>
      </c>
      <c r="S16518" s="10">
        <v>0</v>
      </c>
      <c r="T16518" s="10">
        <v>0</v>
      </c>
      <c r="U16518" s="10">
        <v>0</v>
      </c>
      <c r="V16518" s="10">
        <v>0</v>
      </c>
      <c r="W16518" s="10" t="s">
        <v>962</v>
      </c>
    </row>
    <row r="16519" spans="1:23" x14ac:dyDescent="0.25">
      <c r="A16519">
        <v>2019</v>
      </c>
      <c r="B16519" s="6" t="s">
        <v>20</v>
      </c>
      <c r="C16519" s="10">
        <v>6</v>
      </c>
      <c r="D16519" s="10" t="s">
        <v>960</v>
      </c>
      <c r="E16519" s="10">
        <v>7</v>
      </c>
      <c r="F16519" s="10">
        <f t="shared" si="196"/>
        <v>11.5824</v>
      </c>
      <c r="G16519" s="10">
        <v>5</v>
      </c>
      <c r="H16519" s="10">
        <v>0</v>
      </c>
      <c r="I16519" s="10" t="s">
        <v>799</v>
      </c>
      <c r="J16519" s="10">
        <v>20</v>
      </c>
      <c r="K16519" s="10">
        <v>12</v>
      </c>
      <c r="L16519" s="10">
        <v>4</v>
      </c>
      <c r="M16519" s="10">
        <f t="shared" si="195"/>
        <v>960</v>
      </c>
      <c r="N16519" s="10">
        <v>0</v>
      </c>
      <c r="O16519" s="10">
        <v>0</v>
      </c>
      <c r="P16519" s="10">
        <v>0</v>
      </c>
      <c r="Q16519" s="10">
        <v>0</v>
      </c>
      <c r="R16519">
        <v>0</v>
      </c>
      <c r="S16519" s="10">
        <v>0</v>
      </c>
      <c r="T16519" s="10">
        <v>0</v>
      </c>
      <c r="U16519" s="10">
        <v>0</v>
      </c>
      <c r="V16519" s="10">
        <v>0</v>
      </c>
      <c r="W16519" s="10">
        <v>0</v>
      </c>
    </row>
    <row r="16520" spans="1:23" x14ac:dyDescent="0.25">
      <c r="A16520">
        <v>2019</v>
      </c>
      <c r="B16520" s="6" t="s">
        <v>20</v>
      </c>
      <c r="C16520" s="10">
        <v>7</v>
      </c>
      <c r="D16520" s="10" t="s">
        <v>960</v>
      </c>
      <c r="E16520" s="10">
        <v>7</v>
      </c>
      <c r="F16520" s="10">
        <f t="shared" si="196"/>
        <v>11.5824</v>
      </c>
      <c r="G16520" s="10">
        <v>6</v>
      </c>
      <c r="H16520" s="10">
        <v>0</v>
      </c>
      <c r="I16520" s="10" t="s">
        <v>799</v>
      </c>
      <c r="J16520" s="10">
        <v>22</v>
      </c>
      <c r="K16520" s="10">
        <v>15</v>
      </c>
      <c r="L16520" s="10">
        <v>3</v>
      </c>
      <c r="M16520" s="10">
        <f t="shared" si="195"/>
        <v>990</v>
      </c>
      <c r="N16520" s="10">
        <v>0</v>
      </c>
      <c r="O16520" s="10">
        <v>0</v>
      </c>
      <c r="P16520" s="10">
        <v>1</v>
      </c>
      <c r="Q16520" s="10">
        <v>0</v>
      </c>
      <c r="R16520">
        <v>0</v>
      </c>
      <c r="S16520" s="10">
        <v>0</v>
      </c>
      <c r="T16520" s="10">
        <v>0</v>
      </c>
      <c r="U16520" s="10">
        <v>0</v>
      </c>
      <c r="V16520" s="10">
        <v>0</v>
      </c>
      <c r="W16520" s="10" t="s">
        <v>971</v>
      </c>
    </row>
    <row r="16521" spans="1:23" x14ac:dyDescent="0.25">
      <c r="A16521">
        <v>2019</v>
      </c>
      <c r="B16521" s="6" t="s">
        <v>20</v>
      </c>
      <c r="C16521" s="10">
        <v>8</v>
      </c>
      <c r="D16521" s="10" t="s">
        <v>960</v>
      </c>
      <c r="E16521" s="10">
        <v>7</v>
      </c>
      <c r="F16521" s="10">
        <f t="shared" si="196"/>
        <v>11.5824</v>
      </c>
      <c r="G16521" s="10">
        <v>21</v>
      </c>
      <c r="H16521" s="10">
        <v>0</v>
      </c>
      <c r="I16521" s="10" t="s">
        <v>846</v>
      </c>
      <c r="J16521" s="10">
        <v>42</v>
      </c>
      <c r="K16521" s="10">
        <v>21</v>
      </c>
      <c r="L16521" s="10">
        <v>13</v>
      </c>
      <c r="M16521" s="10">
        <f t="shared" si="195"/>
        <v>11466</v>
      </c>
      <c r="N16521" s="10">
        <v>0</v>
      </c>
      <c r="O16521" s="10">
        <v>0</v>
      </c>
      <c r="P16521" s="10">
        <v>10</v>
      </c>
      <c r="Q16521" s="10">
        <v>0</v>
      </c>
      <c r="R16521">
        <v>0</v>
      </c>
      <c r="S16521" s="10">
        <v>0</v>
      </c>
      <c r="T16521" s="10">
        <v>0</v>
      </c>
      <c r="U16521" s="10">
        <v>0</v>
      </c>
      <c r="V16521" s="10">
        <v>0</v>
      </c>
      <c r="W16521" s="10" t="s">
        <v>1038</v>
      </c>
    </row>
    <row r="16522" spans="1:23" x14ac:dyDescent="0.25">
      <c r="A16522">
        <v>2019</v>
      </c>
      <c r="B16522" s="6" t="s">
        <v>20</v>
      </c>
      <c r="C16522" s="10">
        <v>9</v>
      </c>
      <c r="D16522" s="10" t="s">
        <v>960</v>
      </c>
      <c r="E16522" s="10">
        <v>7</v>
      </c>
      <c r="F16522" s="10">
        <f t="shared" si="196"/>
        <v>11.5824</v>
      </c>
      <c r="G16522" s="10">
        <v>5</v>
      </c>
      <c r="H16522" s="10">
        <v>0</v>
      </c>
      <c r="I16522" s="10" t="s">
        <v>799</v>
      </c>
      <c r="J16522" s="10">
        <v>29</v>
      </c>
      <c r="K16522" s="10">
        <v>11</v>
      </c>
      <c r="L16522" s="10">
        <v>4</v>
      </c>
      <c r="M16522" s="10">
        <f t="shared" si="195"/>
        <v>1276</v>
      </c>
      <c r="N16522" s="10">
        <v>0</v>
      </c>
      <c r="O16522" s="10">
        <v>0</v>
      </c>
      <c r="P16522" s="10">
        <v>5</v>
      </c>
      <c r="Q16522" s="10">
        <v>0</v>
      </c>
      <c r="R16522">
        <v>0</v>
      </c>
      <c r="S16522" s="10">
        <v>0</v>
      </c>
      <c r="T16522" s="10">
        <v>0</v>
      </c>
      <c r="U16522" s="10">
        <v>0</v>
      </c>
      <c r="V16522" s="10">
        <v>0</v>
      </c>
      <c r="W16522" s="10" t="s">
        <v>962</v>
      </c>
    </row>
    <row r="16523" spans="1:23" x14ac:dyDescent="0.25">
      <c r="A16523">
        <v>2019</v>
      </c>
      <c r="B16523" s="6" t="s">
        <v>20</v>
      </c>
      <c r="C16523" s="10">
        <v>10</v>
      </c>
      <c r="D16523" s="10" t="s">
        <v>960</v>
      </c>
      <c r="E16523" s="10">
        <v>7</v>
      </c>
      <c r="F16523" s="10">
        <f t="shared" si="196"/>
        <v>11.5824</v>
      </c>
      <c r="G16523" s="10">
        <v>26</v>
      </c>
      <c r="H16523" s="10">
        <v>0</v>
      </c>
      <c r="I16523" s="10" t="s">
        <v>856</v>
      </c>
      <c r="J16523" s="10">
        <v>45</v>
      </c>
      <c r="K16523" s="10">
        <v>30</v>
      </c>
      <c r="L16523" s="10">
        <v>45</v>
      </c>
      <c r="M16523" s="10">
        <f t="shared" si="195"/>
        <v>60750</v>
      </c>
      <c r="N16523" s="10">
        <v>0</v>
      </c>
      <c r="O16523" s="10">
        <v>0</v>
      </c>
      <c r="P16523" s="10">
        <v>60</v>
      </c>
      <c r="Q16523" s="10">
        <v>0</v>
      </c>
      <c r="R16523">
        <v>0</v>
      </c>
      <c r="S16523" s="10">
        <v>0</v>
      </c>
      <c r="T16523" s="10">
        <v>0</v>
      </c>
      <c r="U16523" s="10">
        <v>0</v>
      </c>
      <c r="V16523" s="10">
        <v>0</v>
      </c>
      <c r="W16523" s="10" t="s">
        <v>1130</v>
      </c>
    </row>
    <row r="16524" spans="1:23" x14ac:dyDescent="0.25">
      <c r="A16524">
        <v>2019</v>
      </c>
      <c r="B16524" s="6" t="s">
        <v>20</v>
      </c>
      <c r="C16524" s="10">
        <v>11</v>
      </c>
      <c r="D16524" s="10" t="s">
        <v>960</v>
      </c>
      <c r="E16524" s="10">
        <v>7</v>
      </c>
      <c r="F16524" s="10">
        <f t="shared" si="196"/>
        <v>11.5824</v>
      </c>
      <c r="G16524" s="10">
        <v>19</v>
      </c>
      <c r="H16524" s="10">
        <v>0</v>
      </c>
      <c r="I16524" s="10" t="s">
        <v>799</v>
      </c>
      <c r="J16524" s="10">
        <v>33</v>
      </c>
      <c r="K16524" s="10">
        <v>26</v>
      </c>
      <c r="L16524" s="10">
        <v>25</v>
      </c>
      <c r="M16524" s="10">
        <f t="shared" si="195"/>
        <v>21450</v>
      </c>
      <c r="N16524" s="10">
        <v>0</v>
      </c>
      <c r="O16524" s="10">
        <v>0</v>
      </c>
      <c r="P16524" s="10">
        <v>10</v>
      </c>
      <c r="Q16524" s="10">
        <v>0</v>
      </c>
      <c r="R16524">
        <v>0</v>
      </c>
      <c r="S16524" s="10">
        <v>0</v>
      </c>
      <c r="T16524" s="10">
        <v>0</v>
      </c>
      <c r="U16524" s="10">
        <v>0</v>
      </c>
      <c r="V16524" s="10" t="s">
        <v>1131</v>
      </c>
      <c r="W16524" s="10" t="s">
        <v>1038</v>
      </c>
    </row>
    <row r="16525" spans="1:23" x14ac:dyDescent="0.25">
      <c r="A16525">
        <v>2019</v>
      </c>
      <c r="B16525" s="6" t="s">
        <v>20</v>
      </c>
      <c r="C16525" s="10">
        <v>12</v>
      </c>
      <c r="D16525" s="10" t="s">
        <v>960</v>
      </c>
      <c r="E16525" s="10">
        <v>7</v>
      </c>
      <c r="F16525" s="10">
        <f t="shared" si="196"/>
        <v>11.5824</v>
      </c>
      <c r="G16525" s="10">
        <v>21</v>
      </c>
      <c r="H16525" s="10">
        <v>0</v>
      </c>
      <c r="I16525" s="10" t="s">
        <v>856</v>
      </c>
      <c r="J16525" s="10">
        <v>41</v>
      </c>
      <c r="K16525" s="10">
        <v>29</v>
      </c>
      <c r="L16525" s="10">
        <v>40</v>
      </c>
      <c r="M16525" s="10">
        <f t="shared" si="195"/>
        <v>47560</v>
      </c>
      <c r="N16525" s="10">
        <v>0</v>
      </c>
      <c r="O16525" s="10">
        <v>0</v>
      </c>
      <c r="P16525" s="10">
        <v>20</v>
      </c>
      <c r="Q16525" s="10">
        <v>0</v>
      </c>
      <c r="R16525">
        <v>0</v>
      </c>
      <c r="S16525" s="10">
        <v>0</v>
      </c>
      <c r="T16525" s="10">
        <v>0</v>
      </c>
      <c r="U16525" s="10">
        <v>0</v>
      </c>
      <c r="V16525" s="10" t="s">
        <v>1014</v>
      </c>
      <c r="W16525" s="10" t="s">
        <v>1132</v>
      </c>
    </row>
    <row r="16526" spans="1:23" x14ac:dyDescent="0.25">
      <c r="A16526">
        <v>2019</v>
      </c>
      <c r="B16526" s="6" t="s">
        <v>20</v>
      </c>
      <c r="C16526" s="10">
        <v>13</v>
      </c>
      <c r="D16526" s="10" t="s">
        <v>960</v>
      </c>
      <c r="E16526" s="10">
        <v>7</v>
      </c>
      <c r="F16526" s="10">
        <f t="shared" si="196"/>
        <v>11.5824</v>
      </c>
      <c r="G16526" s="10">
        <v>25</v>
      </c>
      <c r="H16526" s="10">
        <v>0</v>
      </c>
      <c r="I16526" s="10" t="s">
        <v>799</v>
      </c>
      <c r="J16526" s="10">
        <v>90</v>
      </c>
      <c r="K16526" s="10">
        <v>30</v>
      </c>
      <c r="L16526" s="10">
        <v>15</v>
      </c>
      <c r="M16526" s="10">
        <f t="shared" si="195"/>
        <v>40500</v>
      </c>
      <c r="N16526" s="10">
        <v>0</v>
      </c>
      <c r="O16526" s="10">
        <v>0</v>
      </c>
      <c r="P16526" s="10">
        <v>10</v>
      </c>
      <c r="Q16526" s="10">
        <v>0</v>
      </c>
      <c r="R16526">
        <v>0</v>
      </c>
      <c r="S16526" s="10">
        <v>5</v>
      </c>
      <c r="T16526" s="10">
        <v>0</v>
      </c>
      <c r="U16526" s="10">
        <v>0</v>
      </c>
      <c r="V16526" s="10">
        <v>0</v>
      </c>
      <c r="W16526" s="10" t="s">
        <v>1020</v>
      </c>
    </row>
    <row r="16527" spans="1:23" x14ac:dyDescent="0.25">
      <c r="A16527">
        <v>2019</v>
      </c>
      <c r="B16527" s="6" t="s">
        <v>20</v>
      </c>
      <c r="C16527" s="10">
        <v>14</v>
      </c>
      <c r="D16527" s="10" t="s">
        <v>960</v>
      </c>
      <c r="E16527" s="10">
        <v>7</v>
      </c>
      <c r="F16527" s="10">
        <f t="shared" si="196"/>
        <v>11.5824</v>
      </c>
      <c r="G16527" s="10">
        <v>35</v>
      </c>
      <c r="H16527" s="10">
        <v>0</v>
      </c>
      <c r="I16527" s="10" t="s">
        <v>856</v>
      </c>
      <c r="J16527" s="10">
        <v>140</v>
      </c>
      <c r="K16527" s="10">
        <v>110</v>
      </c>
      <c r="L16527" s="10">
        <v>90</v>
      </c>
      <c r="M16527" s="10">
        <f t="shared" si="195"/>
        <v>1386000</v>
      </c>
      <c r="N16527" s="10">
        <v>0</v>
      </c>
      <c r="O16527" s="10">
        <v>0</v>
      </c>
      <c r="P16527" s="10">
        <v>20</v>
      </c>
      <c r="Q16527" s="10">
        <v>0</v>
      </c>
      <c r="R16527">
        <v>0</v>
      </c>
      <c r="S16527" s="10">
        <v>0</v>
      </c>
      <c r="T16527" s="10">
        <v>0</v>
      </c>
      <c r="U16527" s="10">
        <v>0</v>
      </c>
      <c r="V16527" s="10" t="s">
        <v>1088</v>
      </c>
      <c r="W16527" s="10" t="s">
        <v>1133</v>
      </c>
    </row>
    <row r="16528" spans="1:23" x14ac:dyDescent="0.25">
      <c r="A16528">
        <v>2019</v>
      </c>
      <c r="B16528" s="6" t="s">
        <v>20</v>
      </c>
      <c r="C16528" s="10">
        <v>15</v>
      </c>
      <c r="D16528" s="10" t="s">
        <v>960</v>
      </c>
      <c r="E16528" s="10">
        <v>7</v>
      </c>
      <c r="F16528" s="10">
        <f t="shared" si="196"/>
        <v>11.5824</v>
      </c>
      <c r="G16528" s="10">
        <v>10</v>
      </c>
      <c r="H16528" s="10">
        <v>0</v>
      </c>
      <c r="I16528" s="10" t="s">
        <v>799</v>
      </c>
      <c r="J16528" s="10">
        <v>150</v>
      </c>
      <c r="K16528" s="10">
        <v>120</v>
      </c>
      <c r="L16528" s="10">
        <v>25</v>
      </c>
      <c r="M16528" s="10">
        <f t="shared" si="195"/>
        <v>450000</v>
      </c>
      <c r="N16528" s="10">
        <v>0</v>
      </c>
      <c r="O16528" s="10">
        <v>0</v>
      </c>
      <c r="P16528" s="10">
        <v>25</v>
      </c>
      <c r="Q16528" s="10">
        <v>0</v>
      </c>
      <c r="R16528">
        <v>0</v>
      </c>
      <c r="S16528" s="10">
        <v>0</v>
      </c>
      <c r="T16528" s="10">
        <v>0</v>
      </c>
      <c r="U16528" s="10">
        <v>0</v>
      </c>
      <c r="V16528" s="10">
        <v>0</v>
      </c>
      <c r="W16528" s="10" t="s">
        <v>1134</v>
      </c>
    </row>
    <row r="16529" spans="1:23" x14ac:dyDescent="0.25">
      <c r="A16529">
        <v>2019</v>
      </c>
      <c r="B16529" s="6" t="s">
        <v>20</v>
      </c>
      <c r="C16529" s="10">
        <v>16</v>
      </c>
      <c r="D16529" s="10" t="s">
        <v>960</v>
      </c>
      <c r="E16529" s="10">
        <v>7</v>
      </c>
      <c r="F16529" s="10">
        <f t="shared" si="196"/>
        <v>11.5824</v>
      </c>
      <c r="G16529" s="10">
        <v>5</v>
      </c>
      <c r="H16529" s="10">
        <v>0</v>
      </c>
      <c r="I16529" s="10" t="s">
        <v>806</v>
      </c>
      <c r="J16529" s="10">
        <v>21</v>
      </c>
      <c r="K16529" s="10">
        <v>15</v>
      </c>
      <c r="L16529" s="10">
        <v>11</v>
      </c>
      <c r="M16529" s="10">
        <f t="shared" si="195"/>
        <v>3465</v>
      </c>
      <c r="N16529" s="10">
        <v>0</v>
      </c>
      <c r="O16529" s="10">
        <v>0</v>
      </c>
      <c r="P16529" s="10">
        <v>5</v>
      </c>
      <c r="Q16529" s="10">
        <v>0</v>
      </c>
      <c r="R16529">
        <v>0</v>
      </c>
      <c r="S16529" s="10">
        <v>0</v>
      </c>
      <c r="T16529" s="10">
        <v>0</v>
      </c>
      <c r="U16529" s="10">
        <v>0</v>
      </c>
      <c r="V16529" s="10">
        <v>0</v>
      </c>
      <c r="W16529" s="10" t="s">
        <v>962</v>
      </c>
    </row>
    <row r="16530" spans="1:23" x14ac:dyDescent="0.25">
      <c r="A16530">
        <v>2019</v>
      </c>
      <c r="B16530" s="6" t="s">
        <v>20</v>
      </c>
      <c r="C16530" s="10">
        <v>1</v>
      </c>
      <c r="D16530" s="10" t="s">
        <v>960</v>
      </c>
      <c r="E16530" s="10">
        <v>8</v>
      </c>
      <c r="F16530" s="10">
        <f xml:space="preserve"> (29*0.3048)</f>
        <v>8.8391999999999999</v>
      </c>
      <c r="G16530" s="10">
        <v>20</v>
      </c>
      <c r="H16530" s="10">
        <v>0</v>
      </c>
      <c r="I16530" s="10" t="s">
        <v>799</v>
      </c>
      <c r="J16530" s="10">
        <v>31</v>
      </c>
      <c r="K16530" s="10">
        <v>25</v>
      </c>
      <c r="L16530" s="10">
        <v>6</v>
      </c>
      <c r="M16530" s="10">
        <f t="shared" si="195"/>
        <v>4650</v>
      </c>
      <c r="N16530" s="10">
        <v>0</v>
      </c>
      <c r="O16530" s="10">
        <v>0</v>
      </c>
      <c r="P16530" s="10">
        <v>5</v>
      </c>
      <c r="Q16530" s="10">
        <v>0</v>
      </c>
      <c r="R16530">
        <v>0</v>
      </c>
      <c r="S16530" s="10">
        <v>0</v>
      </c>
      <c r="T16530" s="10">
        <v>0</v>
      </c>
      <c r="U16530" s="10">
        <v>0</v>
      </c>
      <c r="V16530" s="10" t="s">
        <v>1014</v>
      </c>
      <c r="W16530" s="10" t="s">
        <v>962</v>
      </c>
    </row>
    <row r="16531" spans="1:23" x14ac:dyDescent="0.25">
      <c r="A16531">
        <v>2019</v>
      </c>
      <c r="B16531" s="6" t="s">
        <v>20</v>
      </c>
      <c r="C16531" s="10">
        <v>2</v>
      </c>
      <c r="D16531" s="10" t="s">
        <v>960</v>
      </c>
      <c r="E16531" s="10">
        <v>8</v>
      </c>
      <c r="F16531" s="10">
        <f t="shared" ref="F16531:F16543" si="197" xml:space="preserve"> (29*0.3048)</f>
        <v>8.8391999999999999</v>
      </c>
      <c r="G16531" s="10">
        <v>15</v>
      </c>
      <c r="H16531" s="10">
        <v>0</v>
      </c>
      <c r="I16531" s="10" t="s">
        <v>802</v>
      </c>
      <c r="J16531" s="10">
        <v>42</v>
      </c>
      <c r="K16531" s="10">
        <v>29</v>
      </c>
      <c r="L16531" s="10">
        <v>25</v>
      </c>
      <c r="M16531" s="10">
        <f t="shared" si="195"/>
        <v>30450</v>
      </c>
      <c r="N16531" s="10">
        <v>0</v>
      </c>
      <c r="O16531" s="10">
        <v>0</v>
      </c>
      <c r="P16531" s="10">
        <v>50</v>
      </c>
      <c r="Q16531" s="10">
        <v>0</v>
      </c>
      <c r="R16531">
        <v>0</v>
      </c>
      <c r="S16531" s="10">
        <v>0</v>
      </c>
      <c r="T16531" s="10">
        <v>0</v>
      </c>
      <c r="U16531" s="10">
        <v>0</v>
      </c>
      <c r="V16531" s="10">
        <v>0</v>
      </c>
      <c r="W16531" s="10" t="s">
        <v>1135</v>
      </c>
    </row>
    <row r="16532" spans="1:23" x14ac:dyDescent="0.25">
      <c r="A16532">
        <v>2019</v>
      </c>
      <c r="B16532" s="6" t="s">
        <v>20</v>
      </c>
      <c r="C16532" s="10">
        <v>3</v>
      </c>
      <c r="D16532" s="10" t="s">
        <v>960</v>
      </c>
      <c r="E16532" s="10">
        <v>8</v>
      </c>
      <c r="F16532" s="10">
        <f t="shared" si="197"/>
        <v>8.8391999999999999</v>
      </c>
      <c r="G16532" s="10">
        <v>25</v>
      </c>
      <c r="H16532" s="10">
        <v>0</v>
      </c>
      <c r="I16532" s="10" t="s">
        <v>799</v>
      </c>
      <c r="J16532" s="10">
        <v>50</v>
      </c>
      <c r="K16532" s="10">
        <v>31</v>
      </c>
      <c r="L16532" s="10">
        <v>16</v>
      </c>
      <c r="M16532" s="10">
        <f t="shared" ref="M16532:M16595" si="198">J16532*K16532*L16532</f>
        <v>24800</v>
      </c>
      <c r="N16532" s="10">
        <v>0</v>
      </c>
      <c r="O16532" s="10">
        <v>0</v>
      </c>
      <c r="P16532" s="10">
        <v>20</v>
      </c>
      <c r="Q16532" s="10">
        <v>0</v>
      </c>
      <c r="R16532">
        <v>0</v>
      </c>
      <c r="S16532" s="10">
        <v>0</v>
      </c>
      <c r="T16532" s="10">
        <v>0</v>
      </c>
      <c r="U16532" s="10">
        <v>0</v>
      </c>
      <c r="V16532" s="10">
        <v>0</v>
      </c>
      <c r="W16532" s="10" t="s">
        <v>969</v>
      </c>
    </row>
    <row r="16533" spans="1:23" x14ac:dyDescent="0.25">
      <c r="A16533">
        <v>2019</v>
      </c>
      <c r="B16533" s="6" t="s">
        <v>20</v>
      </c>
      <c r="C16533" s="10">
        <v>4</v>
      </c>
      <c r="D16533" s="10" t="s">
        <v>960</v>
      </c>
      <c r="E16533" s="10">
        <v>8</v>
      </c>
      <c r="F16533" s="10">
        <f t="shared" si="197"/>
        <v>8.8391999999999999</v>
      </c>
      <c r="G16533" s="10">
        <v>12</v>
      </c>
      <c r="H16533" s="10">
        <v>0</v>
      </c>
      <c r="I16533" s="10" t="s">
        <v>799</v>
      </c>
      <c r="J16533" s="10">
        <v>29</v>
      </c>
      <c r="K16533" s="10">
        <v>15</v>
      </c>
      <c r="L16533" s="10">
        <v>5</v>
      </c>
      <c r="M16533" s="10">
        <f t="shared" si="198"/>
        <v>2175</v>
      </c>
      <c r="N16533" s="10">
        <v>0</v>
      </c>
      <c r="O16533" s="10">
        <v>0</v>
      </c>
      <c r="P16533" s="10">
        <v>0</v>
      </c>
      <c r="Q16533" s="10">
        <v>0</v>
      </c>
      <c r="R16533">
        <v>0</v>
      </c>
      <c r="S16533" s="10">
        <v>0</v>
      </c>
      <c r="T16533" s="10">
        <v>0</v>
      </c>
      <c r="U16533" s="10">
        <v>0</v>
      </c>
      <c r="V16533" s="10" t="s">
        <v>992</v>
      </c>
      <c r="W16533" s="10">
        <v>0</v>
      </c>
    </row>
    <row r="16534" spans="1:23" x14ac:dyDescent="0.25">
      <c r="A16534">
        <v>2019</v>
      </c>
      <c r="B16534" s="6" t="s">
        <v>20</v>
      </c>
      <c r="C16534" s="10">
        <v>5</v>
      </c>
      <c r="D16534" s="10" t="s">
        <v>960</v>
      </c>
      <c r="E16534" s="10">
        <v>8</v>
      </c>
      <c r="F16534" s="10">
        <f t="shared" si="197"/>
        <v>8.8391999999999999</v>
      </c>
      <c r="G16534" s="10">
        <v>3</v>
      </c>
      <c r="H16534" s="10">
        <v>0</v>
      </c>
      <c r="I16534" s="10" t="s">
        <v>799</v>
      </c>
      <c r="J16534" s="10">
        <v>13</v>
      </c>
      <c r="K16534" s="10">
        <v>10</v>
      </c>
      <c r="L16534" s="10">
        <v>3</v>
      </c>
      <c r="M16534" s="10">
        <f t="shared" si="198"/>
        <v>390</v>
      </c>
      <c r="N16534" s="10">
        <v>0</v>
      </c>
      <c r="O16534" s="10">
        <v>0</v>
      </c>
      <c r="P16534" s="10">
        <v>10</v>
      </c>
      <c r="Q16534" s="10">
        <v>0</v>
      </c>
      <c r="R16534">
        <v>0</v>
      </c>
      <c r="S16534" s="10">
        <v>0</v>
      </c>
      <c r="T16534" s="10">
        <v>0</v>
      </c>
      <c r="U16534" s="10">
        <v>0</v>
      </c>
      <c r="V16534" s="10">
        <v>0</v>
      </c>
      <c r="W16534" s="10" t="s">
        <v>968</v>
      </c>
    </row>
    <row r="16535" spans="1:23" x14ac:dyDescent="0.25">
      <c r="A16535">
        <v>2019</v>
      </c>
      <c r="B16535" s="6" t="s">
        <v>20</v>
      </c>
      <c r="C16535" s="10">
        <v>6</v>
      </c>
      <c r="D16535" s="10" t="s">
        <v>960</v>
      </c>
      <c r="E16535" s="10">
        <v>8</v>
      </c>
      <c r="F16535" s="10">
        <f t="shared" si="197"/>
        <v>8.8391999999999999</v>
      </c>
      <c r="G16535" s="10">
        <v>40</v>
      </c>
      <c r="H16535" s="10">
        <v>0</v>
      </c>
      <c r="I16535" s="10" t="s">
        <v>799</v>
      </c>
      <c r="J16535" s="10">
        <v>105</v>
      </c>
      <c r="K16535" s="10">
        <v>59</v>
      </c>
      <c r="L16535" s="10">
        <v>35</v>
      </c>
      <c r="M16535" s="10">
        <f t="shared" si="198"/>
        <v>216825</v>
      </c>
      <c r="N16535" s="10">
        <v>0</v>
      </c>
      <c r="O16535" s="10">
        <v>0</v>
      </c>
      <c r="P16535" s="10">
        <v>50</v>
      </c>
      <c r="Q16535" s="10">
        <v>0</v>
      </c>
      <c r="R16535">
        <v>0</v>
      </c>
      <c r="S16535" s="10">
        <v>0</v>
      </c>
      <c r="T16535" s="10">
        <v>0</v>
      </c>
      <c r="U16535" s="10">
        <v>0</v>
      </c>
      <c r="V16535" s="10">
        <v>0</v>
      </c>
      <c r="W16535" s="10" t="s">
        <v>1136</v>
      </c>
    </row>
    <row r="16536" spans="1:23" x14ac:dyDescent="0.25">
      <c r="A16536">
        <v>2019</v>
      </c>
      <c r="B16536" s="6" t="s">
        <v>20</v>
      </c>
      <c r="C16536" s="10">
        <v>7</v>
      </c>
      <c r="D16536" s="10" t="s">
        <v>960</v>
      </c>
      <c r="E16536" s="10">
        <v>8</v>
      </c>
      <c r="F16536" s="10">
        <f t="shared" si="197"/>
        <v>8.8391999999999999</v>
      </c>
      <c r="G16536" s="10">
        <v>10</v>
      </c>
      <c r="H16536" s="10">
        <v>0</v>
      </c>
      <c r="I16536" s="10" t="s">
        <v>802</v>
      </c>
      <c r="J16536" s="10">
        <v>32</v>
      </c>
      <c r="K16536" s="10">
        <v>25</v>
      </c>
      <c r="L16536" s="10">
        <v>20</v>
      </c>
      <c r="M16536" s="10">
        <f t="shared" si="198"/>
        <v>16000</v>
      </c>
      <c r="N16536" s="10">
        <v>0</v>
      </c>
      <c r="O16536" s="10">
        <v>0</v>
      </c>
      <c r="P16536" s="10">
        <v>5</v>
      </c>
      <c r="Q16536" s="10">
        <v>0</v>
      </c>
      <c r="R16536">
        <v>0</v>
      </c>
      <c r="S16536" s="10">
        <v>0</v>
      </c>
      <c r="T16536" s="10">
        <v>0</v>
      </c>
      <c r="U16536" s="10">
        <v>0</v>
      </c>
      <c r="V16536" s="10" t="s">
        <v>992</v>
      </c>
      <c r="W16536" s="10" t="s">
        <v>962</v>
      </c>
    </row>
    <row r="16537" spans="1:23" x14ac:dyDescent="0.25">
      <c r="A16537">
        <v>2019</v>
      </c>
      <c r="B16537" s="6" t="s">
        <v>20</v>
      </c>
      <c r="C16537" s="10">
        <v>8</v>
      </c>
      <c r="D16537" s="10" t="s">
        <v>960</v>
      </c>
      <c r="E16537" s="10">
        <v>8</v>
      </c>
      <c r="F16537" s="10">
        <f t="shared" si="197"/>
        <v>8.8391999999999999</v>
      </c>
      <c r="G16537" s="10">
        <v>20</v>
      </c>
      <c r="H16537" s="10">
        <v>0</v>
      </c>
      <c r="I16537" s="10" t="s">
        <v>799</v>
      </c>
      <c r="J16537" s="10">
        <v>65</v>
      </c>
      <c r="K16537" s="10">
        <v>50</v>
      </c>
      <c r="L16537" s="10">
        <v>12</v>
      </c>
      <c r="M16537" s="10">
        <f t="shared" si="198"/>
        <v>39000</v>
      </c>
      <c r="N16537" s="10">
        <v>0</v>
      </c>
      <c r="O16537" s="10">
        <v>0</v>
      </c>
      <c r="P16537" s="10">
        <v>20</v>
      </c>
      <c r="Q16537" s="10">
        <v>0</v>
      </c>
      <c r="R16537">
        <v>0</v>
      </c>
      <c r="S16537" s="10">
        <v>0</v>
      </c>
      <c r="T16537" s="10">
        <v>0</v>
      </c>
      <c r="U16537" s="10">
        <v>0</v>
      </c>
      <c r="V16537" s="10">
        <v>0</v>
      </c>
      <c r="W16537" s="10" t="s">
        <v>969</v>
      </c>
    </row>
    <row r="16538" spans="1:23" x14ac:dyDescent="0.25">
      <c r="A16538">
        <v>2019</v>
      </c>
      <c r="B16538" s="6" t="s">
        <v>20</v>
      </c>
      <c r="C16538" s="10">
        <v>9</v>
      </c>
      <c r="D16538" s="10" t="s">
        <v>960</v>
      </c>
      <c r="E16538" s="10">
        <v>8</v>
      </c>
      <c r="F16538" s="10">
        <f t="shared" si="197"/>
        <v>8.8391999999999999</v>
      </c>
      <c r="G16538" s="10">
        <v>15</v>
      </c>
      <c r="H16538" s="10">
        <v>0</v>
      </c>
      <c r="I16538" s="10" t="s">
        <v>839</v>
      </c>
      <c r="J16538" s="10">
        <v>19</v>
      </c>
      <c r="K16538" s="10">
        <v>18</v>
      </c>
      <c r="L16538" s="10">
        <v>6</v>
      </c>
      <c r="M16538" s="10">
        <f t="shared" si="198"/>
        <v>2052</v>
      </c>
      <c r="N16538" s="10">
        <v>0</v>
      </c>
      <c r="O16538" s="10">
        <v>0</v>
      </c>
      <c r="P16538" s="10">
        <v>50</v>
      </c>
      <c r="Q16538" s="10">
        <v>0</v>
      </c>
      <c r="R16538">
        <v>0</v>
      </c>
      <c r="S16538" s="10">
        <v>0</v>
      </c>
      <c r="T16538" s="10">
        <v>0</v>
      </c>
      <c r="U16538" s="10">
        <v>0</v>
      </c>
      <c r="V16538" s="10">
        <v>0</v>
      </c>
      <c r="W16538" s="10" t="s">
        <v>1071</v>
      </c>
    </row>
    <row r="16539" spans="1:23" x14ac:dyDescent="0.25">
      <c r="A16539">
        <v>2019</v>
      </c>
      <c r="B16539" s="6" t="s">
        <v>20</v>
      </c>
      <c r="C16539" s="10">
        <v>10</v>
      </c>
      <c r="D16539" s="10" t="s">
        <v>960</v>
      </c>
      <c r="E16539" s="10">
        <v>8</v>
      </c>
      <c r="F16539" s="10">
        <f t="shared" si="197"/>
        <v>8.8391999999999999</v>
      </c>
      <c r="G16539" s="10">
        <v>6</v>
      </c>
      <c r="H16539" s="10">
        <v>0</v>
      </c>
      <c r="I16539" s="10" t="s">
        <v>799</v>
      </c>
      <c r="J16539" s="10">
        <v>16</v>
      </c>
      <c r="K16539" s="10">
        <v>15</v>
      </c>
      <c r="L16539" s="10">
        <v>3</v>
      </c>
      <c r="M16539" s="10">
        <f t="shared" si="198"/>
        <v>720</v>
      </c>
      <c r="N16539" s="10">
        <v>0</v>
      </c>
      <c r="O16539" s="10">
        <v>0</v>
      </c>
      <c r="P16539" s="10">
        <v>1</v>
      </c>
      <c r="Q16539" s="10">
        <v>0</v>
      </c>
      <c r="R16539">
        <v>0</v>
      </c>
      <c r="S16539" s="10">
        <v>0</v>
      </c>
      <c r="T16539" s="10">
        <v>0</v>
      </c>
      <c r="U16539" s="10">
        <v>0</v>
      </c>
      <c r="V16539" s="10">
        <v>0</v>
      </c>
      <c r="W16539" s="10" t="s">
        <v>971</v>
      </c>
    </row>
    <row r="16540" spans="1:23" x14ac:dyDescent="0.25">
      <c r="A16540">
        <v>2019</v>
      </c>
      <c r="B16540" s="6" t="s">
        <v>20</v>
      </c>
      <c r="C16540" s="10">
        <v>11</v>
      </c>
      <c r="D16540" s="10" t="s">
        <v>960</v>
      </c>
      <c r="E16540" s="10">
        <v>8</v>
      </c>
      <c r="F16540" s="10">
        <f t="shared" si="197"/>
        <v>8.8391999999999999</v>
      </c>
      <c r="G16540" s="10">
        <v>19</v>
      </c>
      <c r="H16540" s="10">
        <v>0</v>
      </c>
      <c r="I16540" s="10" t="s">
        <v>799</v>
      </c>
      <c r="J16540" s="10">
        <v>30</v>
      </c>
      <c r="K16540" s="10">
        <v>26</v>
      </c>
      <c r="L16540" s="10">
        <v>15</v>
      </c>
      <c r="M16540" s="10">
        <f t="shared" si="198"/>
        <v>11700</v>
      </c>
      <c r="N16540" s="10">
        <v>0</v>
      </c>
      <c r="O16540" s="10">
        <v>0</v>
      </c>
      <c r="P16540" s="10">
        <v>10</v>
      </c>
      <c r="Q16540" s="10">
        <v>0</v>
      </c>
      <c r="R16540">
        <v>0</v>
      </c>
      <c r="S16540" s="10">
        <v>0</v>
      </c>
      <c r="T16540" s="10">
        <v>0</v>
      </c>
      <c r="U16540" s="10">
        <v>0</v>
      </c>
      <c r="V16540" s="10">
        <v>0</v>
      </c>
      <c r="W16540" s="10" t="s">
        <v>968</v>
      </c>
    </row>
    <row r="16541" spans="1:23" x14ac:dyDescent="0.25">
      <c r="A16541">
        <v>2019</v>
      </c>
      <c r="B16541" s="6" t="s">
        <v>20</v>
      </c>
      <c r="C16541" s="10">
        <v>12</v>
      </c>
      <c r="D16541" s="10" t="s">
        <v>960</v>
      </c>
      <c r="E16541" s="10">
        <v>8</v>
      </c>
      <c r="F16541" s="10">
        <f t="shared" si="197"/>
        <v>8.8391999999999999</v>
      </c>
      <c r="G16541" s="10">
        <v>12</v>
      </c>
      <c r="H16541" s="10">
        <v>0</v>
      </c>
      <c r="I16541" s="10" t="s">
        <v>846</v>
      </c>
      <c r="J16541" s="10">
        <v>46</v>
      </c>
      <c r="K16541" s="10">
        <v>35</v>
      </c>
      <c r="L16541" s="10">
        <v>26</v>
      </c>
      <c r="M16541" s="10">
        <f t="shared" si="198"/>
        <v>41860</v>
      </c>
      <c r="N16541" s="10">
        <v>0</v>
      </c>
      <c r="O16541" s="10">
        <v>0</v>
      </c>
      <c r="P16541" s="10">
        <v>25</v>
      </c>
      <c r="Q16541" s="10">
        <v>0</v>
      </c>
      <c r="R16541">
        <v>0</v>
      </c>
      <c r="S16541" s="10">
        <v>0</v>
      </c>
      <c r="T16541" s="10">
        <v>0</v>
      </c>
      <c r="U16541" s="10">
        <v>0</v>
      </c>
      <c r="V16541" s="10" t="s">
        <v>992</v>
      </c>
      <c r="W16541" s="10" t="s">
        <v>1111</v>
      </c>
    </row>
    <row r="16542" spans="1:23" x14ac:dyDescent="0.25">
      <c r="A16542">
        <v>2019</v>
      </c>
      <c r="B16542" s="6" t="s">
        <v>20</v>
      </c>
      <c r="C16542" s="10">
        <v>13</v>
      </c>
      <c r="D16542" s="10" t="s">
        <v>960</v>
      </c>
      <c r="E16542" s="10">
        <v>8</v>
      </c>
      <c r="F16542" s="10">
        <f t="shared" si="197"/>
        <v>8.8391999999999999</v>
      </c>
      <c r="G16542" s="10">
        <v>20</v>
      </c>
      <c r="H16542" s="10">
        <v>0</v>
      </c>
      <c r="I16542" s="10" t="s">
        <v>807</v>
      </c>
      <c r="J16542" s="10">
        <v>55</v>
      </c>
      <c r="K16542" s="10">
        <v>50</v>
      </c>
      <c r="L16542" s="10">
        <v>35</v>
      </c>
      <c r="M16542" s="10">
        <f t="shared" si="198"/>
        <v>96250</v>
      </c>
      <c r="N16542" s="10">
        <v>0</v>
      </c>
      <c r="O16542" s="10">
        <v>0</v>
      </c>
      <c r="P16542" s="10">
        <v>20</v>
      </c>
      <c r="Q16542" s="10">
        <v>0</v>
      </c>
      <c r="R16542">
        <v>0</v>
      </c>
      <c r="S16542" s="10">
        <v>20</v>
      </c>
      <c r="T16542" s="10">
        <v>0</v>
      </c>
      <c r="U16542" s="10">
        <v>0</v>
      </c>
      <c r="V16542" s="10">
        <v>0</v>
      </c>
      <c r="W16542" s="10" t="s">
        <v>1137</v>
      </c>
    </row>
    <row r="16543" spans="1:23" x14ac:dyDescent="0.25">
      <c r="A16543">
        <v>2019</v>
      </c>
      <c r="B16543" s="6" t="s">
        <v>20</v>
      </c>
      <c r="C16543" s="10">
        <v>14</v>
      </c>
      <c r="D16543" s="10" t="s">
        <v>960</v>
      </c>
      <c r="E16543" s="10">
        <v>8</v>
      </c>
      <c r="F16543" s="10">
        <f t="shared" si="197"/>
        <v>8.8391999999999999</v>
      </c>
      <c r="G16543" s="10">
        <v>35</v>
      </c>
      <c r="H16543" s="10">
        <v>0</v>
      </c>
      <c r="I16543" s="10" t="s">
        <v>856</v>
      </c>
      <c r="J16543" s="10">
        <v>175</v>
      </c>
      <c r="K16543" s="10">
        <v>150</v>
      </c>
      <c r="L16543" s="10">
        <v>165</v>
      </c>
      <c r="M16543" s="10">
        <f t="shared" si="198"/>
        <v>4331250</v>
      </c>
      <c r="N16543" s="10">
        <v>0</v>
      </c>
      <c r="O16543" s="10">
        <v>0</v>
      </c>
      <c r="P16543" s="10">
        <v>50</v>
      </c>
      <c r="Q16543" s="10">
        <v>0</v>
      </c>
      <c r="R16543">
        <v>0</v>
      </c>
      <c r="S16543" s="10">
        <v>0</v>
      </c>
      <c r="T16543" s="10">
        <v>0</v>
      </c>
      <c r="U16543" s="10">
        <v>0</v>
      </c>
      <c r="V16543" s="10" t="s">
        <v>1088</v>
      </c>
      <c r="W16543" s="10" t="s">
        <v>1138</v>
      </c>
    </row>
    <row r="16544" spans="1:23" x14ac:dyDescent="0.25">
      <c r="A16544">
        <v>2019</v>
      </c>
      <c r="B16544" s="6" t="s">
        <v>42</v>
      </c>
      <c r="C16544" s="10">
        <v>1</v>
      </c>
      <c r="D16544" s="10" t="s">
        <v>955</v>
      </c>
      <c r="E16544" s="10">
        <v>1</v>
      </c>
      <c r="F16544" s="10">
        <v>11.2</v>
      </c>
      <c r="G16544" s="10">
        <v>10</v>
      </c>
      <c r="H16544" s="10"/>
      <c r="I16544" s="10" t="s">
        <v>807</v>
      </c>
      <c r="J16544" s="10">
        <v>12</v>
      </c>
      <c r="K16544" s="10">
        <v>11</v>
      </c>
      <c r="L16544" s="10">
        <v>9</v>
      </c>
      <c r="M16544" s="10">
        <f t="shared" si="198"/>
        <v>1188</v>
      </c>
      <c r="N16544" s="10">
        <v>0</v>
      </c>
      <c r="O16544" s="10">
        <v>0</v>
      </c>
      <c r="P16544" s="10">
        <v>0</v>
      </c>
      <c r="Q16544" s="10">
        <v>0</v>
      </c>
      <c r="R16544" s="10">
        <v>0</v>
      </c>
      <c r="S16544" s="10">
        <v>60</v>
      </c>
      <c r="T16544" s="10">
        <v>0</v>
      </c>
      <c r="U16544" s="10">
        <v>0</v>
      </c>
      <c r="V16544" s="10">
        <v>0</v>
      </c>
      <c r="W16544" s="10">
        <v>0</v>
      </c>
    </row>
    <row r="16545" spans="1:23" x14ac:dyDescent="0.25">
      <c r="A16545">
        <v>2019</v>
      </c>
      <c r="B16545" s="6" t="s">
        <v>42</v>
      </c>
      <c r="C16545" s="10">
        <v>2</v>
      </c>
      <c r="D16545" s="10" t="s">
        <v>955</v>
      </c>
      <c r="E16545" s="10">
        <v>1</v>
      </c>
      <c r="F16545" s="10">
        <v>11.2</v>
      </c>
      <c r="G16545" s="10">
        <v>7</v>
      </c>
      <c r="H16545" s="10"/>
      <c r="I16545" s="10" t="s">
        <v>807</v>
      </c>
      <c r="J16545" s="10">
        <v>18</v>
      </c>
      <c r="K16545" s="10">
        <v>22</v>
      </c>
      <c r="L16545" s="10">
        <v>15</v>
      </c>
      <c r="M16545" s="10">
        <f t="shared" si="198"/>
        <v>5940</v>
      </c>
      <c r="N16545" s="10">
        <v>0</v>
      </c>
      <c r="O16545" s="10">
        <v>0</v>
      </c>
      <c r="P16545" s="10">
        <v>60</v>
      </c>
      <c r="Q16545" s="10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</row>
    <row r="16546" spans="1:23" x14ac:dyDescent="0.25">
      <c r="A16546">
        <v>2019</v>
      </c>
      <c r="B16546" s="6" t="s">
        <v>42</v>
      </c>
      <c r="C16546" s="10">
        <v>3</v>
      </c>
      <c r="D16546" s="10" t="s">
        <v>955</v>
      </c>
      <c r="E16546" s="10">
        <v>1</v>
      </c>
      <c r="F16546" s="10">
        <v>11.2</v>
      </c>
      <c r="G16546" s="10">
        <v>15</v>
      </c>
      <c r="H16546" s="10"/>
      <c r="I16546" s="10" t="s">
        <v>807</v>
      </c>
      <c r="J16546" s="10">
        <v>14</v>
      </c>
      <c r="K16546" s="10">
        <v>12</v>
      </c>
      <c r="L16546" s="10">
        <v>3</v>
      </c>
      <c r="M16546" s="10">
        <f t="shared" si="198"/>
        <v>504</v>
      </c>
      <c r="N16546" s="10">
        <v>0</v>
      </c>
      <c r="O16546" s="10">
        <v>0</v>
      </c>
      <c r="P16546" s="10">
        <v>0</v>
      </c>
      <c r="Q16546" s="10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</row>
    <row r="16547" spans="1:23" x14ac:dyDescent="0.25">
      <c r="A16547">
        <v>2019</v>
      </c>
      <c r="B16547" s="6" t="s">
        <v>42</v>
      </c>
      <c r="C16547" s="10">
        <v>4</v>
      </c>
      <c r="D16547" s="10" t="s">
        <v>955</v>
      </c>
      <c r="E16547" s="10">
        <v>1</v>
      </c>
      <c r="F16547" s="10">
        <v>11.2</v>
      </c>
      <c r="G16547" s="10">
        <v>16</v>
      </c>
      <c r="H16547" s="10"/>
      <c r="I16547" s="10" t="s">
        <v>807</v>
      </c>
      <c r="J16547" s="10">
        <v>17</v>
      </c>
      <c r="K16547" s="10">
        <v>22</v>
      </c>
      <c r="L16547" s="10">
        <v>6</v>
      </c>
      <c r="M16547" s="10">
        <f t="shared" si="198"/>
        <v>2244</v>
      </c>
      <c r="N16547" s="10">
        <v>0</v>
      </c>
      <c r="O16547" s="10">
        <v>0</v>
      </c>
      <c r="P16547" s="10">
        <v>0</v>
      </c>
      <c r="Q16547" s="10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</row>
    <row r="16548" spans="1:23" x14ac:dyDescent="0.25">
      <c r="A16548">
        <v>2019</v>
      </c>
      <c r="B16548" s="6" t="s">
        <v>42</v>
      </c>
      <c r="C16548" s="10">
        <v>5</v>
      </c>
      <c r="D16548" s="10" t="s">
        <v>955</v>
      </c>
      <c r="E16548" s="10">
        <v>1</v>
      </c>
      <c r="F16548" s="10">
        <v>11.2</v>
      </c>
      <c r="G16548" s="10">
        <v>4</v>
      </c>
      <c r="H16548" s="10"/>
      <c r="I16548" s="10" t="s">
        <v>803</v>
      </c>
      <c r="J16548" s="10">
        <v>14</v>
      </c>
      <c r="K16548" s="10">
        <v>10</v>
      </c>
      <c r="L16548" s="10">
        <v>2</v>
      </c>
      <c r="M16548" s="10">
        <f t="shared" si="198"/>
        <v>280</v>
      </c>
      <c r="N16548" s="10">
        <v>0</v>
      </c>
      <c r="O16548" s="10">
        <v>0</v>
      </c>
      <c r="P16548" s="10">
        <v>0</v>
      </c>
      <c r="Q16548" s="10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</row>
    <row r="16549" spans="1:23" x14ac:dyDescent="0.25">
      <c r="A16549">
        <v>2019</v>
      </c>
      <c r="B16549" s="6" t="s">
        <v>42</v>
      </c>
      <c r="C16549" s="10">
        <v>6</v>
      </c>
      <c r="D16549" s="10" t="s">
        <v>955</v>
      </c>
      <c r="E16549" s="10">
        <v>1</v>
      </c>
      <c r="F16549" s="10">
        <v>11.2</v>
      </c>
      <c r="G16549" s="10">
        <v>8</v>
      </c>
      <c r="H16549" s="10"/>
      <c r="I16549" s="10" t="s">
        <v>826</v>
      </c>
      <c r="J16549" s="10">
        <v>18</v>
      </c>
      <c r="K16549" s="10">
        <v>21</v>
      </c>
      <c r="L16549" s="10">
        <v>9</v>
      </c>
      <c r="M16549" s="10">
        <f t="shared" si="198"/>
        <v>3402</v>
      </c>
      <c r="N16549" s="10">
        <v>0</v>
      </c>
      <c r="O16549" s="10">
        <v>0</v>
      </c>
      <c r="P16549" s="10">
        <v>0</v>
      </c>
      <c r="Q16549" s="10">
        <v>0</v>
      </c>
      <c r="R16549">
        <v>0</v>
      </c>
      <c r="S16549" s="10">
        <v>20</v>
      </c>
      <c r="T16549" s="10">
        <v>0</v>
      </c>
      <c r="U16549" s="10">
        <v>0</v>
      </c>
      <c r="V16549" s="10">
        <v>0</v>
      </c>
      <c r="W16549" s="10">
        <v>0</v>
      </c>
    </row>
    <row r="16550" spans="1:23" x14ac:dyDescent="0.25">
      <c r="A16550">
        <v>2019</v>
      </c>
      <c r="B16550" s="6" t="s">
        <v>42</v>
      </c>
      <c r="C16550" s="10">
        <v>7</v>
      </c>
      <c r="D16550" s="10" t="s">
        <v>955</v>
      </c>
      <c r="E16550" s="10">
        <v>1</v>
      </c>
      <c r="F16550" s="10">
        <v>11.2</v>
      </c>
      <c r="G16550" s="10">
        <v>20</v>
      </c>
      <c r="H16550" s="10"/>
      <c r="I16550" s="10" t="s">
        <v>826</v>
      </c>
      <c r="J16550" s="10">
        <v>41</v>
      </c>
      <c r="K16550" s="10">
        <v>35</v>
      </c>
      <c r="L16550" s="10">
        <v>32</v>
      </c>
      <c r="M16550" s="10">
        <f t="shared" si="198"/>
        <v>45920</v>
      </c>
      <c r="N16550" s="10">
        <v>0</v>
      </c>
      <c r="O16550" s="10">
        <v>0</v>
      </c>
      <c r="P16550" s="10">
        <v>0</v>
      </c>
      <c r="Q16550" s="1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</row>
    <row r="16551" spans="1:23" x14ac:dyDescent="0.25">
      <c r="A16551">
        <v>2019</v>
      </c>
      <c r="B16551" s="6" t="s">
        <v>42</v>
      </c>
      <c r="C16551" s="10">
        <v>1</v>
      </c>
      <c r="D16551" s="10" t="s">
        <v>955</v>
      </c>
      <c r="E16551" s="10">
        <v>2</v>
      </c>
      <c r="F16551" s="10">
        <v>11.35</v>
      </c>
      <c r="G16551" s="10">
        <v>10</v>
      </c>
      <c r="H16551" s="10"/>
      <c r="I16551" s="10" t="s">
        <v>803</v>
      </c>
      <c r="J16551" s="10">
        <v>24</v>
      </c>
      <c r="K16551" s="10">
        <v>22</v>
      </c>
      <c r="L16551" s="10">
        <v>30</v>
      </c>
      <c r="M16551" s="10">
        <f t="shared" si="198"/>
        <v>15840</v>
      </c>
      <c r="N16551" s="10">
        <v>0</v>
      </c>
      <c r="O16551" s="10">
        <v>0</v>
      </c>
      <c r="P16551" s="10">
        <v>50</v>
      </c>
      <c r="Q16551" s="10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</row>
    <row r="16552" spans="1:23" x14ac:dyDescent="0.25">
      <c r="A16552">
        <v>2019</v>
      </c>
      <c r="B16552" s="6" t="s">
        <v>42</v>
      </c>
      <c r="C16552" s="10">
        <v>2</v>
      </c>
      <c r="D16552" s="10" t="s">
        <v>955</v>
      </c>
      <c r="E16552" s="10">
        <v>2</v>
      </c>
      <c r="F16552" s="10">
        <v>11.35</v>
      </c>
      <c r="G16552" s="10">
        <v>5</v>
      </c>
      <c r="H16552" s="10"/>
      <c r="I16552" s="10" t="s">
        <v>799</v>
      </c>
      <c r="J16552" s="10">
        <v>26</v>
      </c>
      <c r="K16552" s="10">
        <v>19</v>
      </c>
      <c r="L16552" s="10">
        <v>5</v>
      </c>
      <c r="M16552" s="10">
        <f t="shared" si="198"/>
        <v>2470</v>
      </c>
      <c r="N16552" s="10">
        <v>10</v>
      </c>
      <c r="O16552" s="10">
        <v>0</v>
      </c>
      <c r="P16552" s="10">
        <v>0</v>
      </c>
      <c r="Q16552" s="10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</row>
    <row r="16553" spans="1:23" x14ac:dyDescent="0.25">
      <c r="A16553">
        <v>2019</v>
      </c>
      <c r="B16553" s="6" t="s">
        <v>42</v>
      </c>
      <c r="C16553" s="10">
        <v>3</v>
      </c>
      <c r="D16553" s="10" t="s">
        <v>955</v>
      </c>
      <c r="E16553" s="10">
        <v>2</v>
      </c>
      <c r="F16553" s="10">
        <v>11.35</v>
      </c>
      <c r="G16553" s="10">
        <v>44</v>
      </c>
      <c r="H16553" s="10"/>
      <c r="I16553" s="10" t="s">
        <v>802</v>
      </c>
      <c r="J16553" s="10">
        <v>56</v>
      </c>
      <c r="K16553" s="10">
        <v>42</v>
      </c>
      <c r="L16553" s="10">
        <v>35</v>
      </c>
      <c r="M16553" s="10">
        <f t="shared" si="198"/>
        <v>82320</v>
      </c>
      <c r="N16553" s="10">
        <v>0</v>
      </c>
      <c r="O16553" s="10">
        <v>0</v>
      </c>
      <c r="P16553" s="10">
        <v>0</v>
      </c>
      <c r="Q16553" s="10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</row>
    <row r="16554" spans="1:23" x14ac:dyDescent="0.25">
      <c r="A16554">
        <v>2019</v>
      </c>
      <c r="B16554" s="6" t="s">
        <v>42</v>
      </c>
      <c r="C16554" s="10">
        <v>4</v>
      </c>
      <c r="D16554" s="10" t="s">
        <v>955</v>
      </c>
      <c r="E16554" s="10">
        <v>2</v>
      </c>
      <c r="F16554" s="10">
        <v>11.35</v>
      </c>
      <c r="G16554" s="10">
        <v>16</v>
      </c>
      <c r="H16554" s="10"/>
      <c r="I16554" s="10" t="s">
        <v>803</v>
      </c>
      <c r="J16554" s="10">
        <v>15</v>
      </c>
      <c r="K16554" s="10">
        <v>12</v>
      </c>
      <c r="L16554" s="10">
        <v>4</v>
      </c>
      <c r="M16554" s="10">
        <f t="shared" si="198"/>
        <v>720</v>
      </c>
      <c r="N16554" s="10">
        <v>7</v>
      </c>
      <c r="O16554" s="10">
        <v>0</v>
      </c>
      <c r="P16554" s="10">
        <v>0</v>
      </c>
      <c r="Q16554" s="10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</row>
    <row r="16555" spans="1:23" x14ac:dyDescent="0.25">
      <c r="A16555">
        <v>2019</v>
      </c>
      <c r="B16555" s="6" t="s">
        <v>42</v>
      </c>
      <c r="C16555">
        <v>1</v>
      </c>
      <c r="D16555" t="s">
        <v>974</v>
      </c>
      <c r="E16555">
        <v>3</v>
      </c>
      <c r="F16555">
        <v>12</v>
      </c>
      <c r="G16555">
        <v>10</v>
      </c>
      <c r="I16555" t="s">
        <v>818</v>
      </c>
      <c r="J16555">
        <v>10</v>
      </c>
      <c r="K16555">
        <v>10</v>
      </c>
      <c r="L16555">
        <v>15</v>
      </c>
      <c r="M16555" s="10">
        <f t="shared" si="198"/>
        <v>1500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</row>
    <row r="16556" spans="1:23" x14ac:dyDescent="0.25">
      <c r="A16556">
        <v>2019</v>
      </c>
      <c r="B16556" s="6" t="s">
        <v>42</v>
      </c>
      <c r="C16556">
        <v>2</v>
      </c>
      <c r="D16556" t="s">
        <v>974</v>
      </c>
      <c r="E16556">
        <v>3</v>
      </c>
      <c r="F16556">
        <v>12</v>
      </c>
      <c r="G16556">
        <v>15</v>
      </c>
      <c r="I16556" t="s">
        <v>807</v>
      </c>
      <c r="J16556">
        <v>15</v>
      </c>
      <c r="K16556">
        <v>20</v>
      </c>
      <c r="L16556">
        <v>15</v>
      </c>
      <c r="M16556" s="10">
        <f t="shared" si="198"/>
        <v>4500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 x14ac:dyDescent="0.25">
      <c r="A16557">
        <v>2019</v>
      </c>
      <c r="B16557" s="6" t="s">
        <v>42</v>
      </c>
      <c r="C16557">
        <v>3</v>
      </c>
      <c r="D16557" t="s">
        <v>974</v>
      </c>
      <c r="E16557">
        <v>3</v>
      </c>
      <c r="F16557">
        <v>12</v>
      </c>
      <c r="G16557">
        <v>25</v>
      </c>
      <c r="I16557" t="s">
        <v>826</v>
      </c>
      <c r="J16557">
        <v>25</v>
      </c>
      <c r="K16557">
        <v>40</v>
      </c>
      <c r="L16557">
        <v>35</v>
      </c>
      <c r="M16557" s="10">
        <f t="shared" si="198"/>
        <v>35000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</row>
    <row r="16558" spans="1:23" x14ac:dyDescent="0.25">
      <c r="A16558">
        <v>2019</v>
      </c>
      <c r="B16558" s="6" t="s">
        <v>42</v>
      </c>
      <c r="C16558">
        <v>4</v>
      </c>
      <c r="D16558" t="s">
        <v>974</v>
      </c>
      <c r="E16558">
        <v>3</v>
      </c>
      <c r="F16558">
        <v>12</v>
      </c>
      <c r="G16558">
        <v>25</v>
      </c>
      <c r="I16558" t="s">
        <v>828</v>
      </c>
      <c r="J16558">
        <v>25</v>
      </c>
      <c r="K16558">
        <v>15</v>
      </c>
      <c r="L16558">
        <v>30</v>
      </c>
      <c r="M16558" s="10">
        <f t="shared" si="198"/>
        <v>11250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</row>
    <row r="16559" spans="1:23" x14ac:dyDescent="0.25">
      <c r="A16559">
        <v>2019</v>
      </c>
      <c r="B16559" s="6" t="s">
        <v>42</v>
      </c>
      <c r="C16559">
        <v>5</v>
      </c>
      <c r="D16559" t="s">
        <v>974</v>
      </c>
      <c r="E16559">
        <v>3</v>
      </c>
      <c r="F16559">
        <v>12</v>
      </c>
      <c r="G16559">
        <v>20</v>
      </c>
      <c r="I16559" t="s">
        <v>803</v>
      </c>
      <c r="J16559">
        <v>20</v>
      </c>
      <c r="K16559">
        <v>10</v>
      </c>
      <c r="L16559">
        <v>5</v>
      </c>
      <c r="M16559" s="10">
        <f t="shared" si="198"/>
        <v>1000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</row>
    <row r="16560" spans="1:23" x14ac:dyDescent="0.25">
      <c r="A16560">
        <v>2019</v>
      </c>
      <c r="B16560" s="6" t="s">
        <v>42</v>
      </c>
      <c r="C16560">
        <v>6</v>
      </c>
      <c r="D16560" t="s">
        <v>974</v>
      </c>
      <c r="E16560">
        <v>3</v>
      </c>
      <c r="F16560">
        <v>12</v>
      </c>
      <c r="G16560">
        <v>40</v>
      </c>
      <c r="I16560" t="s">
        <v>807</v>
      </c>
      <c r="J16560">
        <v>40</v>
      </c>
      <c r="K16560">
        <v>30</v>
      </c>
      <c r="L16560">
        <v>25</v>
      </c>
      <c r="M16560" s="10">
        <f t="shared" si="198"/>
        <v>30000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</row>
    <row r="16561" spans="1:23" x14ac:dyDescent="0.25">
      <c r="A16561">
        <v>2019</v>
      </c>
      <c r="B16561" s="6" t="s">
        <v>42</v>
      </c>
      <c r="C16561">
        <v>7</v>
      </c>
      <c r="D16561" t="s">
        <v>974</v>
      </c>
      <c r="E16561">
        <v>3</v>
      </c>
      <c r="F16561">
        <v>12</v>
      </c>
      <c r="G16561">
        <v>20</v>
      </c>
      <c r="I16561" t="s">
        <v>803</v>
      </c>
      <c r="J16561">
        <v>20</v>
      </c>
      <c r="K16561">
        <v>18</v>
      </c>
      <c r="L16561">
        <v>8</v>
      </c>
      <c r="M16561" s="10">
        <f t="shared" si="198"/>
        <v>2880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</row>
    <row r="16562" spans="1:23" x14ac:dyDescent="0.25">
      <c r="A16562">
        <v>2019</v>
      </c>
      <c r="B16562" s="6" t="s">
        <v>42</v>
      </c>
      <c r="C16562">
        <v>8</v>
      </c>
      <c r="D16562" t="s">
        <v>974</v>
      </c>
      <c r="E16562">
        <v>3</v>
      </c>
      <c r="F16562">
        <v>12</v>
      </c>
      <c r="G16562">
        <v>25</v>
      </c>
      <c r="I16562" t="s">
        <v>803</v>
      </c>
      <c r="J16562">
        <v>25</v>
      </c>
      <c r="K16562">
        <v>15</v>
      </c>
      <c r="L16562">
        <v>15</v>
      </c>
      <c r="M16562" s="10">
        <f t="shared" si="198"/>
        <v>5625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</row>
    <row r="16563" spans="1:23" x14ac:dyDescent="0.25">
      <c r="A16563">
        <v>2019</v>
      </c>
      <c r="B16563" s="6" t="s">
        <v>42</v>
      </c>
      <c r="C16563">
        <v>1</v>
      </c>
      <c r="D16563" t="s">
        <v>957</v>
      </c>
      <c r="E16563">
        <v>4</v>
      </c>
      <c r="G16563">
        <v>20</v>
      </c>
      <c r="I16563" t="s">
        <v>806</v>
      </c>
      <c r="J16563">
        <v>23</v>
      </c>
      <c r="K16563">
        <v>15</v>
      </c>
      <c r="L16563">
        <v>5</v>
      </c>
      <c r="M16563" s="10">
        <f t="shared" si="198"/>
        <v>1725</v>
      </c>
      <c r="N16563">
        <v>0</v>
      </c>
      <c r="O16563">
        <v>0</v>
      </c>
      <c r="P16563">
        <v>10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</row>
    <row r="16564" spans="1:23" x14ac:dyDescent="0.25">
      <c r="A16564">
        <v>2019</v>
      </c>
      <c r="B16564" s="6" t="s">
        <v>42</v>
      </c>
      <c r="C16564">
        <v>2</v>
      </c>
      <c r="D16564" t="s">
        <v>957</v>
      </c>
      <c r="E16564">
        <v>4</v>
      </c>
      <c r="G16564">
        <v>10</v>
      </c>
      <c r="I16564" t="s">
        <v>803</v>
      </c>
      <c r="J16564">
        <v>10</v>
      </c>
      <c r="K16564">
        <v>10</v>
      </c>
      <c r="L16564">
        <v>1</v>
      </c>
      <c r="M16564" s="10">
        <f t="shared" si="198"/>
        <v>100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</row>
    <row r="16565" spans="1:23" x14ac:dyDescent="0.25">
      <c r="A16565">
        <v>2019</v>
      </c>
      <c r="B16565" s="6" t="s">
        <v>42</v>
      </c>
      <c r="C16565">
        <v>3</v>
      </c>
      <c r="D16565" t="s">
        <v>957</v>
      </c>
      <c r="E16565">
        <v>4</v>
      </c>
      <c r="G16565">
        <v>10</v>
      </c>
      <c r="I16565" t="s">
        <v>799</v>
      </c>
      <c r="J16565">
        <v>10</v>
      </c>
      <c r="K16565">
        <v>10</v>
      </c>
      <c r="L16565">
        <v>3</v>
      </c>
      <c r="M16565" s="10">
        <f t="shared" si="198"/>
        <v>300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90</v>
      </c>
      <c r="T16565">
        <v>0</v>
      </c>
      <c r="U16565">
        <v>0</v>
      </c>
      <c r="V16565">
        <v>0</v>
      </c>
      <c r="W16565">
        <v>0</v>
      </c>
    </row>
    <row r="16566" spans="1:23" x14ac:dyDescent="0.25">
      <c r="A16566">
        <v>2019</v>
      </c>
      <c r="B16566" s="6" t="s">
        <v>42</v>
      </c>
      <c r="C16566">
        <v>4</v>
      </c>
      <c r="D16566" t="s">
        <v>957</v>
      </c>
      <c r="E16566">
        <v>4</v>
      </c>
      <c r="G16566">
        <v>10</v>
      </c>
      <c r="I16566" t="s">
        <v>807</v>
      </c>
      <c r="J16566">
        <v>10</v>
      </c>
      <c r="K16566">
        <v>10</v>
      </c>
      <c r="L16566">
        <v>3</v>
      </c>
      <c r="M16566" s="10">
        <f t="shared" si="198"/>
        <v>300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50</v>
      </c>
      <c r="T16566">
        <v>0</v>
      </c>
      <c r="U16566">
        <v>0</v>
      </c>
      <c r="V16566">
        <v>0</v>
      </c>
      <c r="W16566">
        <v>0</v>
      </c>
    </row>
    <row r="16567" spans="1:23" x14ac:dyDescent="0.25">
      <c r="A16567">
        <v>2019</v>
      </c>
      <c r="B16567" s="6" t="s">
        <v>42</v>
      </c>
      <c r="C16567">
        <v>5</v>
      </c>
      <c r="D16567" t="s">
        <v>957</v>
      </c>
      <c r="E16567">
        <v>4</v>
      </c>
      <c r="G16567">
        <v>23</v>
      </c>
      <c r="I16567" t="s">
        <v>826</v>
      </c>
      <c r="J16567">
        <v>30</v>
      </c>
      <c r="K16567">
        <v>45</v>
      </c>
      <c r="L16567">
        <v>15</v>
      </c>
      <c r="M16567" s="10">
        <f t="shared" si="198"/>
        <v>20250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</row>
    <row r="16568" spans="1:23" x14ac:dyDescent="0.25">
      <c r="A16568">
        <v>2019</v>
      </c>
      <c r="B16568" s="6" t="s">
        <v>42</v>
      </c>
      <c r="C16568">
        <v>6</v>
      </c>
      <c r="D16568" t="s">
        <v>957</v>
      </c>
      <c r="E16568">
        <v>4</v>
      </c>
      <c r="G16568">
        <v>3</v>
      </c>
      <c r="I16568" t="s">
        <v>803</v>
      </c>
      <c r="J16568">
        <v>10</v>
      </c>
      <c r="K16568">
        <v>10</v>
      </c>
      <c r="M16568" s="10">
        <f t="shared" si="198"/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</row>
    <row r="16569" spans="1:23" x14ac:dyDescent="0.25">
      <c r="A16569">
        <v>2019</v>
      </c>
      <c r="B16569" s="6" t="s">
        <v>42</v>
      </c>
      <c r="C16569">
        <v>7</v>
      </c>
      <c r="D16569" t="s">
        <v>957</v>
      </c>
      <c r="E16569">
        <v>4</v>
      </c>
      <c r="G16569">
        <v>2</v>
      </c>
      <c r="I16569" t="s">
        <v>806</v>
      </c>
      <c r="J16569">
        <v>20</v>
      </c>
      <c r="K16569">
        <v>25</v>
      </c>
      <c r="L16569">
        <v>10</v>
      </c>
      <c r="M16569" s="10">
        <f t="shared" si="198"/>
        <v>5000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 spans="1:23" x14ac:dyDescent="0.25">
      <c r="A16570">
        <v>2019</v>
      </c>
      <c r="B16570" s="6" t="s">
        <v>42</v>
      </c>
      <c r="C16570">
        <v>8</v>
      </c>
      <c r="D16570" t="s">
        <v>957</v>
      </c>
      <c r="E16570">
        <v>4</v>
      </c>
      <c r="G16570">
        <v>8</v>
      </c>
      <c r="I16570" t="s">
        <v>803</v>
      </c>
      <c r="J16570">
        <v>12</v>
      </c>
      <c r="K16570">
        <v>15</v>
      </c>
      <c r="L16570">
        <v>4</v>
      </c>
      <c r="M16570" s="10">
        <f t="shared" si="198"/>
        <v>720</v>
      </c>
      <c r="N16570">
        <v>0</v>
      </c>
      <c r="O16570">
        <v>0</v>
      </c>
      <c r="P16570">
        <v>10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</row>
    <row r="16571" spans="1:23" x14ac:dyDescent="0.25">
      <c r="A16571">
        <v>2019</v>
      </c>
      <c r="B16571" s="6" t="s">
        <v>42</v>
      </c>
      <c r="C16571">
        <v>9</v>
      </c>
      <c r="D16571" t="s">
        <v>957</v>
      </c>
      <c r="E16571">
        <v>4</v>
      </c>
      <c r="G16571">
        <v>20</v>
      </c>
      <c r="I16571" t="s">
        <v>826</v>
      </c>
      <c r="J16571">
        <v>20</v>
      </c>
      <c r="K16571">
        <v>35</v>
      </c>
      <c r="L16571">
        <v>23</v>
      </c>
      <c r="M16571" s="10">
        <f t="shared" si="198"/>
        <v>16100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100</v>
      </c>
      <c r="T16571">
        <v>0</v>
      </c>
      <c r="U16571">
        <v>0</v>
      </c>
      <c r="V16571">
        <v>0</v>
      </c>
      <c r="W16571">
        <v>0</v>
      </c>
    </row>
    <row r="16572" spans="1:23" x14ac:dyDescent="0.25">
      <c r="A16572">
        <v>2019</v>
      </c>
      <c r="B16572" s="6" t="s">
        <v>42</v>
      </c>
      <c r="C16572">
        <v>10</v>
      </c>
      <c r="D16572" t="s">
        <v>957</v>
      </c>
      <c r="E16572">
        <v>4</v>
      </c>
      <c r="G16572">
        <v>18</v>
      </c>
      <c r="I16572" t="s">
        <v>818</v>
      </c>
      <c r="J16572">
        <v>22</v>
      </c>
      <c r="K16572">
        <v>10</v>
      </c>
      <c r="L16572">
        <v>18</v>
      </c>
      <c r="M16572" s="10">
        <f t="shared" si="198"/>
        <v>3960</v>
      </c>
      <c r="N16572">
        <v>0</v>
      </c>
      <c r="O16572">
        <v>0</v>
      </c>
      <c r="P16572">
        <v>15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 spans="1:23" x14ac:dyDescent="0.25">
      <c r="A16573">
        <v>2019</v>
      </c>
      <c r="B16573" s="6" t="s">
        <v>42</v>
      </c>
      <c r="C16573">
        <v>11</v>
      </c>
      <c r="D16573" t="s">
        <v>957</v>
      </c>
      <c r="E16573">
        <v>4</v>
      </c>
      <c r="G16573">
        <v>12</v>
      </c>
      <c r="I16573" t="s">
        <v>803</v>
      </c>
      <c r="J16573">
        <v>12</v>
      </c>
      <c r="K16573">
        <v>12</v>
      </c>
      <c r="L16573">
        <v>10</v>
      </c>
      <c r="M16573" s="10">
        <f t="shared" si="198"/>
        <v>1440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</row>
    <row r="16574" spans="1:23" x14ac:dyDescent="0.25">
      <c r="A16574">
        <v>2019</v>
      </c>
      <c r="B16574" s="6" t="s">
        <v>42</v>
      </c>
      <c r="C16574">
        <v>12</v>
      </c>
      <c r="D16574" t="s">
        <v>957</v>
      </c>
      <c r="E16574">
        <v>4</v>
      </c>
      <c r="G16574">
        <v>10</v>
      </c>
      <c r="I16574" t="s">
        <v>803</v>
      </c>
      <c r="J16574">
        <v>15</v>
      </c>
      <c r="K16574">
        <v>10</v>
      </c>
      <c r="L16574">
        <v>3</v>
      </c>
      <c r="M16574" s="10">
        <f t="shared" si="198"/>
        <v>450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</row>
    <row r="16575" spans="1:23" x14ac:dyDescent="0.25">
      <c r="A16575">
        <v>2019</v>
      </c>
      <c r="B16575" s="6" t="s">
        <v>42</v>
      </c>
      <c r="C16575">
        <v>13</v>
      </c>
      <c r="D16575" t="s">
        <v>957</v>
      </c>
      <c r="E16575">
        <v>4</v>
      </c>
      <c r="I16575" t="s">
        <v>803</v>
      </c>
      <c r="J16575">
        <v>20</v>
      </c>
      <c r="K16575">
        <v>10</v>
      </c>
      <c r="L16575">
        <v>10</v>
      </c>
      <c r="M16575" s="10">
        <f t="shared" si="198"/>
        <v>2000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 spans="1:23" x14ac:dyDescent="0.25">
      <c r="A16576">
        <v>2019</v>
      </c>
      <c r="B16576" s="6" t="s">
        <v>42</v>
      </c>
      <c r="C16576">
        <v>14</v>
      </c>
      <c r="D16576" t="s">
        <v>957</v>
      </c>
      <c r="E16576">
        <v>4</v>
      </c>
      <c r="I16576" t="s">
        <v>803</v>
      </c>
      <c r="J16576">
        <v>20</v>
      </c>
      <c r="K16576">
        <v>20</v>
      </c>
      <c r="L16576">
        <v>10</v>
      </c>
      <c r="M16576" s="10">
        <f t="shared" si="198"/>
        <v>4000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</row>
    <row r="16577" spans="1:23" x14ac:dyDescent="0.25">
      <c r="A16577">
        <v>2019</v>
      </c>
      <c r="B16577" s="6" t="s">
        <v>42</v>
      </c>
      <c r="C16577">
        <v>1</v>
      </c>
      <c r="D16577" t="s">
        <v>957</v>
      </c>
      <c r="E16577">
        <v>5</v>
      </c>
      <c r="G16577">
        <v>10</v>
      </c>
      <c r="I16577" t="s">
        <v>803</v>
      </c>
      <c r="J16577">
        <v>18</v>
      </c>
      <c r="K16577">
        <v>12</v>
      </c>
      <c r="L16577">
        <v>8</v>
      </c>
      <c r="M16577" s="10">
        <f t="shared" si="198"/>
        <v>1728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 t="s">
        <v>1139</v>
      </c>
      <c r="W16577">
        <v>0</v>
      </c>
    </row>
    <row r="16578" spans="1:23" x14ac:dyDescent="0.25">
      <c r="A16578">
        <v>2019</v>
      </c>
      <c r="B16578" s="6" t="s">
        <v>42</v>
      </c>
      <c r="C16578">
        <v>2</v>
      </c>
      <c r="D16578" t="s">
        <v>957</v>
      </c>
      <c r="E16578">
        <v>5</v>
      </c>
      <c r="G16578">
        <v>3</v>
      </c>
      <c r="I16578" t="s">
        <v>803</v>
      </c>
      <c r="J16578">
        <v>10</v>
      </c>
      <c r="K16578">
        <v>12</v>
      </c>
      <c r="L16578">
        <v>5</v>
      </c>
      <c r="M16578" s="10">
        <f t="shared" si="198"/>
        <v>600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</row>
    <row r="16579" spans="1:23" x14ac:dyDescent="0.25">
      <c r="A16579">
        <v>2019</v>
      </c>
      <c r="B16579" s="6" t="s">
        <v>42</v>
      </c>
      <c r="C16579">
        <v>3</v>
      </c>
      <c r="D16579" t="s">
        <v>957</v>
      </c>
      <c r="E16579">
        <v>5</v>
      </c>
      <c r="G16579">
        <v>25</v>
      </c>
      <c r="I16579" t="s">
        <v>866</v>
      </c>
      <c r="J16579">
        <v>45</v>
      </c>
      <c r="K16579">
        <v>30</v>
      </c>
      <c r="L16579">
        <v>65</v>
      </c>
      <c r="M16579" s="10">
        <f t="shared" si="198"/>
        <v>87750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</row>
    <row r="16580" spans="1:23" x14ac:dyDescent="0.25">
      <c r="A16580">
        <v>2019</v>
      </c>
      <c r="B16580" s="6" t="s">
        <v>42</v>
      </c>
      <c r="C16580">
        <v>4</v>
      </c>
      <c r="D16580" t="s">
        <v>957</v>
      </c>
      <c r="E16580">
        <v>5</v>
      </c>
      <c r="G16580">
        <v>5</v>
      </c>
      <c r="I16580" t="s">
        <v>799</v>
      </c>
      <c r="J16580">
        <v>20</v>
      </c>
      <c r="K16580">
        <v>20</v>
      </c>
      <c r="L16580">
        <v>25</v>
      </c>
      <c r="M16580" s="10">
        <f t="shared" si="198"/>
        <v>10000</v>
      </c>
      <c r="N16580">
        <v>0</v>
      </c>
      <c r="O16580">
        <v>0</v>
      </c>
      <c r="P16580">
        <v>60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</row>
    <row r="16581" spans="1:23" x14ac:dyDescent="0.25">
      <c r="A16581">
        <v>2019</v>
      </c>
      <c r="B16581" s="6" t="s">
        <v>42</v>
      </c>
      <c r="C16581">
        <v>5</v>
      </c>
      <c r="D16581" t="s">
        <v>957</v>
      </c>
      <c r="E16581">
        <v>5</v>
      </c>
      <c r="G16581">
        <v>4</v>
      </c>
      <c r="I16581" t="s">
        <v>799</v>
      </c>
      <c r="J16581">
        <v>40</v>
      </c>
      <c r="K16581">
        <v>30</v>
      </c>
      <c r="L16581">
        <v>22</v>
      </c>
      <c r="M16581" s="10">
        <f t="shared" si="198"/>
        <v>26400</v>
      </c>
      <c r="N16581">
        <v>0</v>
      </c>
      <c r="O16581">
        <v>0</v>
      </c>
      <c r="P16581">
        <v>50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</row>
    <row r="16582" spans="1:23" x14ac:dyDescent="0.25">
      <c r="A16582">
        <v>2019</v>
      </c>
      <c r="B16582" s="6" t="s">
        <v>42</v>
      </c>
      <c r="C16582">
        <v>6</v>
      </c>
      <c r="D16582" t="s">
        <v>957</v>
      </c>
      <c r="E16582">
        <v>5</v>
      </c>
      <c r="G16582">
        <v>1</v>
      </c>
      <c r="I16582" t="s">
        <v>866</v>
      </c>
      <c r="J16582">
        <v>15</v>
      </c>
      <c r="K16582">
        <v>20</v>
      </c>
      <c r="L16582">
        <v>45</v>
      </c>
      <c r="M16582" s="10">
        <f t="shared" si="198"/>
        <v>13500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</row>
    <row r="16583" spans="1:23" x14ac:dyDescent="0.25">
      <c r="A16583">
        <v>2019</v>
      </c>
      <c r="B16583" s="6" t="s">
        <v>42</v>
      </c>
      <c r="C16583">
        <v>7</v>
      </c>
      <c r="D16583" t="s">
        <v>957</v>
      </c>
      <c r="E16583">
        <v>5</v>
      </c>
      <c r="G16583">
        <v>3</v>
      </c>
      <c r="I16583" t="s">
        <v>799</v>
      </c>
      <c r="J16583">
        <v>30</v>
      </c>
      <c r="K16583">
        <v>15</v>
      </c>
      <c r="L16583">
        <v>10</v>
      </c>
      <c r="M16583" s="10">
        <f t="shared" si="198"/>
        <v>4500</v>
      </c>
      <c r="N16583">
        <v>0</v>
      </c>
      <c r="O16583">
        <v>0</v>
      </c>
      <c r="P16583">
        <v>0</v>
      </c>
      <c r="Q16583" t="s">
        <v>156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</row>
    <row r="16584" spans="1:23" x14ac:dyDescent="0.25">
      <c r="A16584">
        <v>2019</v>
      </c>
      <c r="B16584" s="6" t="s">
        <v>42</v>
      </c>
      <c r="C16584">
        <v>8</v>
      </c>
      <c r="D16584" t="s">
        <v>957</v>
      </c>
      <c r="E16584">
        <v>5</v>
      </c>
      <c r="G16584">
        <v>10</v>
      </c>
      <c r="I16584" t="s">
        <v>803</v>
      </c>
      <c r="J16584">
        <v>22</v>
      </c>
      <c r="K16584">
        <v>20</v>
      </c>
      <c r="L16584">
        <v>3</v>
      </c>
      <c r="M16584" s="10">
        <f t="shared" si="198"/>
        <v>1320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</row>
    <row r="16585" spans="1:23" x14ac:dyDescent="0.25">
      <c r="A16585">
        <v>2019</v>
      </c>
      <c r="B16585" s="6" t="s">
        <v>42</v>
      </c>
      <c r="C16585">
        <v>9</v>
      </c>
      <c r="D16585" t="s">
        <v>957</v>
      </c>
      <c r="E16585">
        <v>5</v>
      </c>
      <c r="G16585">
        <v>8</v>
      </c>
      <c r="I16585" t="s">
        <v>826</v>
      </c>
      <c r="J16585">
        <v>18</v>
      </c>
      <c r="K16585">
        <v>15</v>
      </c>
      <c r="L16585">
        <v>15</v>
      </c>
      <c r="M16585" s="10">
        <f t="shared" si="198"/>
        <v>4050</v>
      </c>
      <c r="N16585">
        <v>0</v>
      </c>
      <c r="O16585">
        <v>0</v>
      </c>
      <c r="P16585">
        <v>60</v>
      </c>
      <c r="Q16585">
        <v>0</v>
      </c>
      <c r="R16585">
        <v>0</v>
      </c>
      <c r="S16585">
        <v>0</v>
      </c>
      <c r="T16585">
        <v>5</v>
      </c>
      <c r="U16585">
        <v>0</v>
      </c>
      <c r="V16585">
        <v>0</v>
      </c>
      <c r="W16585">
        <v>0</v>
      </c>
    </row>
    <row r="16586" spans="1:23" x14ac:dyDescent="0.25">
      <c r="A16586">
        <v>2019</v>
      </c>
      <c r="B16586" s="6" t="s">
        <v>42</v>
      </c>
      <c r="C16586">
        <v>1</v>
      </c>
      <c r="D16586" t="s">
        <v>957</v>
      </c>
      <c r="E16586">
        <v>6</v>
      </c>
      <c r="G16586">
        <v>21</v>
      </c>
      <c r="I16586" t="s">
        <v>826</v>
      </c>
      <c r="J16586">
        <v>20</v>
      </c>
      <c r="K16586">
        <v>20</v>
      </c>
      <c r="L16586">
        <v>15</v>
      </c>
      <c r="M16586" s="10">
        <f t="shared" si="198"/>
        <v>6000</v>
      </c>
      <c r="N16586">
        <v>0</v>
      </c>
      <c r="O16586">
        <v>5</v>
      </c>
      <c r="P16586">
        <v>60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</row>
    <row r="16587" spans="1:23" x14ac:dyDescent="0.25">
      <c r="A16587">
        <v>2019</v>
      </c>
      <c r="B16587" s="6" t="s">
        <v>42</v>
      </c>
      <c r="C16587">
        <v>2</v>
      </c>
      <c r="D16587" t="s">
        <v>957</v>
      </c>
      <c r="E16587">
        <v>6</v>
      </c>
      <c r="G16587">
        <v>23</v>
      </c>
      <c r="I16587" t="s">
        <v>826</v>
      </c>
      <c r="J16587">
        <v>25</v>
      </c>
      <c r="K16587">
        <v>30</v>
      </c>
      <c r="L16587">
        <v>10</v>
      </c>
      <c r="M16587" s="10">
        <f t="shared" si="198"/>
        <v>7500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80</v>
      </c>
      <c r="T16587">
        <v>0</v>
      </c>
      <c r="U16587">
        <v>0</v>
      </c>
      <c r="V16587">
        <v>0</v>
      </c>
      <c r="W16587">
        <v>0</v>
      </c>
    </row>
    <row r="16588" spans="1:23" x14ac:dyDescent="0.25">
      <c r="A16588">
        <v>2019</v>
      </c>
      <c r="B16588" s="6" t="s">
        <v>42</v>
      </c>
      <c r="C16588">
        <v>3</v>
      </c>
      <c r="D16588" t="s">
        <v>957</v>
      </c>
      <c r="E16588">
        <v>6</v>
      </c>
      <c r="G16588">
        <v>10</v>
      </c>
      <c r="I16588" t="s">
        <v>826</v>
      </c>
      <c r="J16588">
        <v>50</v>
      </c>
      <c r="K16588">
        <v>35</v>
      </c>
      <c r="L16588">
        <v>35</v>
      </c>
      <c r="M16588" s="10">
        <f t="shared" si="198"/>
        <v>61250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</row>
    <row r="16589" spans="1:23" x14ac:dyDescent="0.25">
      <c r="A16589">
        <v>2019</v>
      </c>
      <c r="B16589" s="6" t="s">
        <v>42</v>
      </c>
      <c r="C16589">
        <v>4</v>
      </c>
      <c r="D16589" t="s">
        <v>957</v>
      </c>
      <c r="E16589">
        <v>6</v>
      </c>
      <c r="G16589">
        <v>32</v>
      </c>
      <c r="I16589" t="s">
        <v>807</v>
      </c>
      <c r="J16589">
        <v>45</v>
      </c>
      <c r="K16589">
        <v>40</v>
      </c>
      <c r="L16589">
        <v>25</v>
      </c>
      <c r="M16589" s="10">
        <f t="shared" si="198"/>
        <v>45000</v>
      </c>
      <c r="N16589">
        <v>0</v>
      </c>
      <c r="O16589">
        <v>10</v>
      </c>
      <c r="P16589">
        <v>80</v>
      </c>
      <c r="Q16589" t="s">
        <v>156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</row>
    <row r="16590" spans="1:23" x14ac:dyDescent="0.25">
      <c r="A16590">
        <v>2019</v>
      </c>
      <c r="B16590" s="6" t="s">
        <v>42</v>
      </c>
      <c r="C16590">
        <v>5</v>
      </c>
      <c r="D16590" t="s">
        <v>957</v>
      </c>
      <c r="E16590">
        <v>6</v>
      </c>
      <c r="G16590">
        <v>10</v>
      </c>
      <c r="I16590" t="s">
        <v>807</v>
      </c>
      <c r="J16590">
        <v>40</v>
      </c>
      <c r="K16590">
        <v>20</v>
      </c>
      <c r="L16590">
        <v>10</v>
      </c>
      <c r="M16590" s="10">
        <f t="shared" si="198"/>
        <v>8000</v>
      </c>
      <c r="N16590">
        <v>0</v>
      </c>
      <c r="O16590">
        <v>5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</row>
    <row r="16591" spans="1:23" x14ac:dyDescent="0.25">
      <c r="A16591">
        <v>2019</v>
      </c>
      <c r="B16591" s="6" t="s">
        <v>42</v>
      </c>
      <c r="C16591">
        <v>6</v>
      </c>
      <c r="D16591" t="s">
        <v>957</v>
      </c>
      <c r="E16591">
        <v>6</v>
      </c>
      <c r="G16591">
        <v>3</v>
      </c>
      <c r="I16591" t="s">
        <v>980</v>
      </c>
      <c r="J16591">
        <v>10</v>
      </c>
      <c r="K16591">
        <v>10</v>
      </c>
      <c r="L16591">
        <v>3</v>
      </c>
      <c r="M16591" s="10">
        <f t="shared" si="198"/>
        <v>300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</row>
    <row r="16592" spans="1:23" x14ac:dyDescent="0.25">
      <c r="A16592">
        <v>2019</v>
      </c>
      <c r="B16592" s="6" t="s">
        <v>42</v>
      </c>
      <c r="C16592">
        <v>7</v>
      </c>
      <c r="D16592" t="s">
        <v>957</v>
      </c>
      <c r="E16592">
        <v>6</v>
      </c>
      <c r="G16592">
        <v>3</v>
      </c>
      <c r="I16592" t="s">
        <v>799</v>
      </c>
      <c r="J16592">
        <v>20</v>
      </c>
      <c r="K16592">
        <v>22</v>
      </c>
      <c r="L16592">
        <v>3</v>
      </c>
      <c r="M16592" s="10">
        <f t="shared" si="198"/>
        <v>1320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</row>
    <row r="16593" spans="1:23" x14ac:dyDescent="0.25">
      <c r="A16593">
        <v>2019</v>
      </c>
      <c r="B16593" s="6" t="s">
        <v>42</v>
      </c>
      <c r="C16593">
        <v>8</v>
      </c>
      <c r="D16593" t="s">
        <v>957</v>
      </c>
      <c r="E16593">
        <v>6</v>
      </c>
      <c r="G16593">
        <v>4</v>
      </c>
      <c r="I16593" t="s">
        <v>803</v>
      </c>
      <c r="J16593">
        <v>12</v>
      </c>
      <c r="K16593">
        <v>10</v>
      </c>
      <c r="L16593">
        <v>8</v>
      </c>
      <c r="M16593" s="10">
        <f t="shared" si="198"/>
        <v>960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</row>
    <row r="16594" spans="1:23" x14ac:dyDescent="0.25">
      <c r="A16594">
        <v>2019</v>
      </c>
      <c r="B16594" s="6" t="s">
        <v>42</v>
      </c>
      <c r="C16594">
        <v>9</v>
      </c>
      <c r="D16594" t="s">
        <v>957</v>
      </c>
      <c r="E16594">
        <v>6</v>
      </c>
      <c r="G16594">
        <v>3</v>
      </c>
      <c r="I16594" t="s">
        <v>806</v>
      </c>
      <c r="J16594">
        <v>22</v>
      </c>
      <c r="K16594">
        <v>8</v>
      </c>
      <c r="L16594">
        <v>15</v>
      </c>
      <c r="M16594" s="10">
        <f t="shared" si="198"/>
        <v>2640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</row>
    <row r="16595" spans="1:23" x14ac:dyDescent="0.25">
      <c r="A16595">
        <v>2019</v>
      </c>
      <c r="B16595" s="6" t="s">
        <v>42</v>
      </c>
      <c r="C16595">
        <v>10</v>
      </c>
      <c r="D16595" t="s">
        <v>957</v>
      </c>
      <c r="E16595">
        <v>6</v>
      </c>
      <c r="G16595">
        <v>20</v>
      </c>
      <c r="I16595" t="s">
        <v>866</v>
      </c>
      <c r="J16595">
        <v>35</v>
      </c>
      <c r="K16595">
        <v>30</v>
      </c>
      <c r="L16595">
        <v>50</v>
      </c>
      <c r="M16595" s="10">
        <f t="shared" si="198"/>
        <v>52500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</row>
    <row r="16596" spans="1:23" x14ac:dyDescent="0.25">
      <c r="A16596">
        <v>2019</v>
      </c>
      <c r="B16596" s="6" t="s">
        <v>42</v>
      </c>
      <c r="C16596" s="10">
        <v>1</v>
      </c>
      <c r="D16596" s="10" t="s">
        <v>960</v>
      </c>
      <c r="E16596" s="10">
        <v>7</v>
      </c>
      <c r="F16596" s="10">
        <f xml:space="preserve"> (38*0.3048)</f>
        <v>11.5824</v>
      </c>
      <c r="G16596" s="10">
        <v>6</v>
      </c>
      <c r="H16596" s="10">
        <v>0</v>
      </c>
      <c r="I16596" s="10" t="s">
        <v>799</v>
      </c>
      <c r="J16596" s="10">
        <v>29</v>
      </c>
      <c r="K16596" s="10">
        <v>12</v>
      </c>
      <c r="L16596" s="10">
        <v>6</v>
      </c>
      <c r="M16596" s="10">
        <f t="shared" ref="M16596:M16613" si="199">J16596*K16596*L16596</f>
        <v>2088</v>
      </c>
      <c r="N16596" s="10">
        <v>0</v>
      </c>
      <c r="O16596" s="10">
        <v>0</v>
      </c>
      <c r="P16596" s="10">
        <v>5</v>
      </c>
      <c r="Q16596" s="10">
        <v>0</v>
      </c>
      <c r="R16596" s="10">
        <v>0</v>
      </c>
      <c r="S16596" s="10">
        <v>0</v>
      </c>
      <c r="T16596" s="10">
        <v>0</v>
      </c>
      <c r="U16596" s="10">
        <v>0</v>
      </c>
      <c r="V16596" s="10">
        <v>0</v>
      </c>
      <c r="W16596" s="10">
        <v>0</v>
      </c>
    </row>
    <row r="16597" spans="1:23" x14ac:dyDescent="0.25">
      <c r="A16597">
        <v>2019</v>
      </c>
      <c r="B16597" s="6" t="s">
        <v>42</v>
      </c>
      <c r="C16597" s="10">
        <v>2</v>
      </c>
      <c r="D16597" s="10" t="s">
        <v>960</v>
      </c>
      <c r="E16597" s="10">
        <v>7</v>
      </c>
      <c r="F16597" s="10">
        <f t="shared" ref="F16597:F16606" si="200" xml:space="preserve"> (38*0.3048)</f>
        <v>11.5824</v>
      </c>
      <c r="G16597" s="10">
        <v>12</v>
      </c>
      <c r="H16597" s="10">
        <v>0</v>
      </c>
      <c r="I16597" s="10" t="s">
        <v>807</v>
      </c>
      <c r="J16597" s="10">
        <v>21</v>
      </c>
      <c r="K16597" s="10">
        <v>11</v>
      </c>
      <c r="L16597" s="10">
        <v>3</v>
      </c>
      <c r="M16597" s="10">
        <f t="shared" si="199"/>
        <v>693</v>
      </c>
      <c r="N16597" s="10">
        <v>0</v>
      </c>
      <c r="O16597" s="10">
        <v>0</v>
      </c>
      <c r="P16597" s="10">
        <v>10</v>
      </c>
      <c r="Q16597" s="10">
        <v>0</v>
      </c>
      <c r="R16597" s="10">
        <v>0</v>
      </c>
      <c r="S16597" s="10">
        <v>50</v>
      </c>
      <c r="T16597" s="10">
        <v>0</v>
      </c>
      <c r="U16597" s="10">
        <v>0</v>
      </c>
      <c r="V16597" s="10">
        <v>0</v>
      </c>
      <c r="W16597" s="10">
        <v>0</v>
      </c>
    </row>
    <row r="16598" spans="1:23" x14ac:dyDescent="0.25">
      <c r="A16598">
        <v>2019</v>
      </c>
      <c r="B16598" s="6" t="s">
        <v>42</v>
      </c>
      <c r="C16598" s="10">
        <v>3</v>
      </c>
      <c r="D16598" s="10" t="s">
        <v>960</v>
      </c>
      <c r="E16598" s="10">
        <v>7</v>
      </c>
      <c r="F16598" s="10">
        <f t="shared" si="200"/>
        <v>11.5824</v>
      </c>
      <c r="G16598" s="10">
        <v>10</v>
      </c>
      <c r="H16598" s="10">
        <v>0</v>
      </c>
      <c r="I16598" s="10" t="s">
        <v>807</v>
      </c>
      <c r="J16598" s="10">
        <v>14</v>
      </c>
      <c r="K16598" s="10">
        <v>12</v>
      </c>
      <c r="L16598" s="10">
        <v>5</v>
      </c>
      <c r="M16598" s="10">
        <f t="shared" si="199"/>
        <v>840</v>
      </c>
      <c r="N16598" s="10">
        <v>0</v>
      </c>
      <c r="O16598" s="10">
        <v>0</v>
      </c>
      <c r="P16598" s="10">
        <v>1</v>
      </c>
      <c r="Q16598" s="10">
        <v>0</v>
      </c>
      <c r="R16598" s="10">
        <v>0</v>
      </c>
      <c r="S16598" s="10">
        <v>5</v>
      </c>
      <c r="T16598" s="10">
        <v>0</v>
      </c>
      <c r="U16598" s="10">
        <v>0</v>
      </c>
      <c r="V16598" s="10">
        <v>0</v>
      </c>
      <c r="W16598" s="10">
        <v>0</v>
      </c>
    </row>
    <row r="16599" spans="1:23" x14ac:dyDescent="0.25">
      <c r="A16599">
        <v>2019</v>
      </c>
      <c r="B16599" s="6" t="s">
        <v>42</v>
      </c>
      <c r="C16599" s="10">
        <v>4</v>
      </c>
      <c r="D16599" s="10" t="s">
        <v>960</v>
      </c>
      <c r="E16599" s="10">
        <v>7</v>
      </c>
      <c r="F16599" s="10">
        <f t="shared" si="200"/>
        <v>11.5824</v>
      </c>
      <c r="G16599" s="10">
        <v>3</v>
      </c>
      <c r="H16599" s="10">
        <v>0</v>
      </c>
      <c r="I16599" s="10" t="s">
        <v>799</v>
      </c>
      <c r="J16599" s="10">
        <v>12</v>
      </c>
      <c r="K16599" s="10">
        <v>11</v>
      </c>
      <c r="L16599" s="10">
        <v>7</v>
      </c>
      <c r="M16599" s="10">
        <f t="shared" si="199"/>
        <v>924</v>
      </c>
      <c r="N16599" s="10">
        <v>0</v>
      </c>
      <c r="O16599" s="10">
        <v>0</v>
      </c>
      <c r="P16599" s="10">
        <v>15</v>
      </c>
      <c r="Q16599" s="10">
        <v>0</v>
      </c>
      <c r="R16599" s="10">
        <v>0</v>
      </c>
      <c r="S16599" s="10">
        <v>0</v>
      </c>
      <c r="T16599" s="10">
        <v>0</v>
      </c>
      <c r="U16599" s="10">
        <v>0</v>
      </c>
      <c r="V16599" s="10">
        <v>0</v>
      </c>
      <c r="W16599" s="10">
        <v>0</v>
      </c>
    </row>
    <row r="16600" spans="1:23" x14ac:dyDescent="0.25">
      <c r="A16600">
        <v>2019</v>
      </c>
      <c r="B16600" s="6" t="s">
        <v>42</v>
      </c>
      <c r="C16600" s="10">
        <v>5</v>
      </c>
      <c r="D16600" s="10" t="s">
        <v>960</v>
      </c>
      <c r="E16600" s="10">
        <v>7</v>
      </c>
      <c r="F16600" s="10">
        <f t="shared" si="200"/>
        <v>11.5824</v>
      </c>
      <c r="G16600" s="10">
        <v>11</v>
      </c>
      <c r="H16600" s="10">
        <v>0</v>
      </c>
      <c r="I16600" s="10" t="s">
        <v>803</v>
      </c>
      <c r="J16600" s="10">
        <v>21</v>
      </c>
      <c r="K16600" s="10">
        <v>10</v>
      </c>
      <c r="L16600" s="10">
        <v>5</v>
      </c>
      <c r="M16600" s="10">
        <f t="shared" si="199"/>
        <v>1050</v>
      </c>
      <c r="N16600" s="10">
        <v>0</v>
      </c>
      <c r="O16600" s="10">
        <v>0</v>
      </c>
      <c r="P16600" s="10">
        <v>20</v>
      </c>
      <c r="Q16600" s="10">
        <v>0</v>
      </c>
      <c r="R16600" s="10">
        <v>0</v>
      </c>
      <c r="S16600" s="10">
        <v>0</v>
      </c>
      <c r="T16600" s="10">
        <v>0</v>
      </c>
      <c r="U16600" s="10">
        <v>0</v>
      </c>
      <c r="V16600" s="10">
        <v>0</v>
      </c>
      <c r="W16600" s="10">
        <v>0</v>
      </c>
    </row>
    <row r="16601" spans="1:23" x14ac:dyDescent="0.25">
      <c r="A16601">
        <v>2019</v>
      </c>
      <c r="B16601" s="6" t="s">
        <v>42</v>
      </c>
      <c r="C16601" s="10">
        <v>6</v>
      </c>
      <c r="D16601" s="10" t="s">
        <v>960</v>
      </c>
      <c r="E16601" s="10">
        <v>7</v>
      </c>
      <c r="F16601" s="10">
        <f t="shared" si="200"/>
        <v>11.5824</v>
      </c>
      <c r="G16601" s="10">
        <v>6</v>
      </c>
      <c r="H16601" s="10">
        <v>0</v>
      </c>
      <c r="I16601" s="10" t="s">
        <v>799</v>
      </c>
      <c r="J16601" s="10">
        <v>19</v>
      </c>
      <c r="K16601" s="10">
        <v>15</v>
      </c>
      <c r="L16601" s="10">
        <v>4</v>
      </c>
      <c r="M16601" s="10">
        <f t="shared" si="199"/>
        <v>1140</v>
      </c>
      <c r="N16601" s="10">
        <v>0</v>
      </c>
      <c r="O16601" s="10">
        <v>0</v>
      </c>
      <c r="P16601" s="10">
        <v>5</v>
      </c>
      <c r="Q16601" s="10">
        <v>0</v>
      </c>
      <c r="R16601" s="10">
        <v>0</v>
      </c>
      <c r="S16601" s="10">
        <v>0</v>
      </c>
      <c r="T16601" s="10">
        <v>0</v>
      </c>
      <c r="U16601" s="10">
        <v>0</v>
      </c>
      <c r="V16601" s="10">
        <v>0</v>
      </c>
      <c r="W16601" s="10">
        <v>0</v>
      </c>
    </row>
    <row r="16602" spans="1:23" x14ac:dyDescent="0.25">
      <c r="A16602">
        <v>2019</v>
      </c>
      <c r="B16602" s="6" t="s">
        <v>42</v>
      </c>
      <c r="C16602" s="10">
        <v>7</v>
      </c>
      <c r="D16602" s="10" t="s">
        <v>960</v>
      </c>
      <c r="E16602" s="10">
        <v>7</v>
      </c>
      <c r="F16602" s="10">
        <f t="shared" si="200"/>
        <v>11.5824</v>
      </c>
      <c r="G16602" s="10">
        <v>7</v>
      </c>
      <c r="H16602" s="10">
        <v>0</v>
      </c>
      <c r="I16602" s="10" t="s">
        <v>806</v>
      </c>
      <c r="J16602" s="10">
        <v>18</v>
      </c>
      <c r="K16602" s="10">
        <v>12</v>
      </c>
      <c r="L16602" s="10">
        <v>6</v>
      </c>
      <c r="M16602" s="10">
        <f t="shared" si="199"/>
        <v>1296</v>
      </c>
      <c r="N16602" s="10">
        <v>0</v>
      </c>
      <c r="O16602" s="10">
        <v>0</v>
      </c>
      <c r="P16602" s="10">
        <v>5</v>
      </c>
      <c r="Q16602" s="10">
        <v>0</v>
      </c>
      <c r="R16602" s="10">
        <v>0</v>
      </c>
      <c r="S16602" s="10">
        <v>0</v>
      </c>
      <c r="T16602" s="10">
        <v>0</v>
      </c>
      <c r="U16602" s="10">
        <v>0</v>
      </c>
      <c r="V16602" s="10">
        <v>0</v>
      </c>
      <c r="W16602" s="10">
        <v>0</v>
      </c>
    </row>
    <row r="16603" spans="1:23" x14ac:dyDescent="0.25">
      <c r="A16603">
        <v>2019</v>
      </c>
      <c r="B16603" s="6" t="s">
        <v>42</v>
      </c>
      <c r="C16603" s="10">
        <v>8</v>
      </c>
      <c r="D16603" s="10" t="s">
        <v>960</v>
      </c>
      <c r="E16603" s="10">
        <v>7</v>
      </c>
      <c r="F16603" s="10">
        <f t="shared" si="200"/>
        <v>11.5824</v>
      </c>
      <c r="G16603" s="10">
        <v>8</v>
      </c>
      <c r="H16603" s="10">
        <v>0</v>
      </c>
      <c r="I16603" s="10" t="s">
        <v>807</v>
      </c>
      <c r="J16603" s="10">
        <v>10</v>
      </c>
      <c r="K16603" s="10">
        <v>9</v>
      </c>
      <c r="L16603" s="10">
        <v>4</v>
      </c>
      <c r="M16603" s="10">
        <f t="shared" si="199"/>
        <v>360</v>
      </c>
      <c r="N16603" s="10">
        <v>0</v>
      </c>
      <c r="O16603" s="10">
        <v>0</v>
      </c>
      <c r="P16603" s="10">
        <v>1</v>
      </c>
      <c r="Q16603" s="10">
        <v>0</v>
      </c>
      <c r="R16603" s="10">
        <v>0</v>
      </c>
      <c r="S16603" s="10">
        <v>0</v>
      </c>
      <c r="T16603" s="10">
        <v>0</v>
      </c>
      <c r="U16603" s="10">
        <v>100</v>
      </c>
      <c r="V16603" s="10">
        <v>0</v>
      </c>
      <c r="W16603" s="10">
        <v>0</v>
      </c>
    </row>
    <row r="16604" spans="1:23" x14ac:dyDescent="0.25">
      <c r="A16604">
        <v>2019</v>
      </c>
      <c r="B16604" s="6" t="s">
        <v>42</v>
      </c>
      <c r="C16604" s="10">
        <v>9</v>
      </c>
      <c r="D16604" s="10" t="s">
        <v>960</v>
      </c>
      <c r="E16604" s="10">
        <v>7</v>
      </c>
      <c r="F16604" s="10">
        <f t="shared" si="200"/>
        <v>11.5824</v>
      </c>
      <c r="G16604" s="10">
        <v>22</v>
      </c>
      <c r="H16604" s="10">
        <v>5</v>
      </c>
      <c r="I16604" s="10" t="s">
        <v>807</v>
      </c>
      <c r="J16604" s="10">
        <v>30</v>
      </c>
      <c r="K16604" s="10">
        <v>28</v>
      </c>
      <c r="L16604" s="10">
        <v>9</v>
      </c>
      <c r="M16604" s="10">
        <f t="shared" si="199"/>
        <v>7560</v>
      </c>
      <c r="N16604" s="10">
        <v>0</v>
      </c>
      <c r="O16604" s="10">
        <v>0</v>
      </c>
      <c r="P16604" s="10">
        <v>10</v>
      </c>
      <c r="Q16604" s="10">
        <v>0</v>
      </c>
      <c r="R16604" s="10">
        <v>0</v>
      </c>
      <c r="S16604" s="10">
        <v>10</v>
      </c>
      <c r="T16604" s="10"/>
      <c r="U16604" s="10">
        <v>0</v>
      </c>
      <c r="V16604" s="10">
        <v>0</v>
      </c>
      <c r="W16604" s="10">
        <v>0</v>
      </c>
    </row>
    <row r="16605" spans="1:23" x14ac:dyDescent="0.25">
      <c r="A16605">
        <v>2019</v>
      </c>
      <c r="B16605" s="6" t="s">
        <v>42</v>
      </c>
      <c r="C16605" s="10">
        <v>10</v>
      </c>
      <c r="D16605" s="10" t="s">
        <v>960</v>
      </c>
      <c r="E16605" s="10">
        <v>7</v>
      </c>
      <c r="F16605" s="10">
        <f t="shared" si="200"/>
        <v>11.5824</v>
      </c>
      <c r="G16605" s="10">
        <v>20</v>
      </c>
      <c r="H16605" s="10">
        <v>0</v>
      </c>
      <c r="I16605" s="10" t="s">
        <v>846</v>
      </c>
      <c r="J16605" s="10">
        <v>52</v>
      </c>
      <c r="K16605" s="10">
        <v>41</v>
      </c>
      <c r="L16605" s="10">
        <v>40</v>
      </c>
      <c r="M16605" s="10">
        <f t="shared" si="199"/>
        <v>85280</v>
      </c>
      <c r="N16605" s="10">
        <v>0</v>
      </c>
      <c r="O16605" s="10">
        <v>0</v>
      </c>
      <c r="P16605" s="10">
        <v>5</v>
      </c>
      <c r="Q16605" s="10">
        <v>0</v>
      </c>
      <c r="R16605" s="10">
        <v>0</v>
      </c>
      <c r="S16605" s="10">
        <v>0</v>
      </c>
      <c r="T16605" s="10">
        <v>0</v>
      </c>
      <c r="U16605" s="10">
        <v>0</v>
      </c>
      <c r="V16605" s="10">
        <v>0</v>
      </c>
      <c r="W16605" s="10">
        <v>0</v>
      </c>
    </row>
    <row r="16606" spans="1:23" x14ac:dyDescent="0.25">
      <c r="A16606">
        <v>2019</v>
      </c>
      <c r="B16606" s="6" t="s">
        <v>42</v>
      </c>
      <c r="C16606" s="10">
        <v>11</v>
      </c>
      <c r="D16606" s="10" t="s">
        <v>960</v>
      </c>
      <c r="E16606" s="10">
        <v>7</v>
      </c>
      <c r="F16606" s="10">
        <f t="shared" si="200"/>
        <v>11.5824</v>
      </c>
      <c r="G16606" s="10">
        <v>6</v>
      </c>
      <c r="H16606" s="10">
        <v>10</v>
      </c>
      <c r="I16606" s="10" t="s">
        <v>799</v>
      </c>
      <c r="J16606" s="10">
        <v>16</v>
      </c>
      <c r="K16606" s="10">
        <v>15</v>
      </c>
      <c r="L16606" s="10">
        <v>10</v>
      </c>
      <c r="M16606" s="10">
        <f t="shared" si="199"/>
        <v>2400</v>
      </c>
      <c r="N16606" s="10">
        <v>0</v>
      </c>
      <c r="O16606" s="10">
        <v>0</v>
      </c>
      <c r="P16606" s="10">
        <v>1</v>
      </c>
      <c r="Q16606" s="10">
        <v>0</v>
      </c>
      <c r="R16606" s="10">
        <v>0</v>
      </c>
      <c r="S16606" s="10">
        <v>100</v>
      </c>
      <c r="T16606" s="10"/>
      <c r="U16606" s="10">
        <v>0</v>
      </c>
      <c r="V16606" s="10">
        <v>0</v>
      </c>
      <c r="W16606" s="10">
        <v>0</v>
      </c>
    </row>
    <row r="16607" spans="1:23" x14ac:dyDescent="0.25">
      <c r="A16607">
        <v>2019</v>
      </c>
      <c r="B16607" s="6" t="s">
        <v>42</v>
      </c>
      <c r="C16607" s="10">
        <v>1</v>
      </c>
      <c r="D16607" s="10" t="s">
        <v>960</v>
      </c>
      <c r="E16607" s="10">
        <v>8</v>
      </c>
      <c r="F16607" s="10">
        <f xml:space="preserve"> (35*0.3048)</f>
        <v>10.668000000000001</v>
      </c>
      <c r="G16607" s="10">
        <v>10</v>
      </c>
      <c r="H16607" s="10">
        <v>12</v>
      </c>
      <c r="I16607" s="10" t="s">
        <v>799</v>
      </c>
      <c r="J16607" s="10">
        <v>25</v>
      </c>
      <c r="K16607" s="10">
        <v>16</v>
      </c>
      <c r="L16607" s="10">
        <v>7</v>
      </c>
      <c r="M16607" s="10">
        <f t="shared" si="199"/>
        <v>2800</v>
      </c>
      <c r="N16607" s="10">
        <v>0</v>
      </c>
      <c r="O16607" s="10">
        <v>0</v>
      </c>
      <c r="P16607" s="10">
        <v>1</v>
      </c>
      <c r="Q16607" s="10">
        <v>0</v>
      </c>
      <c r="R16607" s="10">
        <v>0</v>
      </c>
      <c r="S16607" s="10">
        <v>0</v>
      </c>
      <c r="T16607" s="10">
        <v>0</v>
      </c>
      <c r="U16607" s="10">
        <v>0</v>
      </c>
      <c r="V16607" s="10">
        <v>0</v>
      </c>
      <c r="W16607" s="10">
        <v>0</v>
      </c>
    </row>
    <row r="16608" spans="1:23" x14ac:dyDescent="0.25">
      <c r="A16608">
        <v>2019</v>
      </c>
      <c r="B16608" s="6" t="s">
        <v>42</v>
      </c>
      <c r="C16608" s="10">
        <v>2</v>
      </c>
      <c r="D16608" s="10" t="s">
        <v>960</v>
      </c>
      <c r="E16608" s="10">
        <v>8</v>
      </c>
      <c r="F16608" s="10">
        <f t="shared" ref="F16608:F16613" si="201" xml:space="preserve"> (35*0.3048)</f>
        <v>10.668000000000001</v>
      </c>
      <c r="G16608" s="10">
        <v>9</v>
      </c>
      <c r="H16608" s="10">
        <v>0</v>
      </c>
      <c r="I16608" s="10" t="s">
        <v>799</v>
      </c>
      <c r="J16608" s="10">
        <v>27</v>
      </c>
      <c r="K16608" s="10">
        <v>18</v>
      </c>
      <c r="L16608" s="10">
        <v>9</v>
      </c>
      <c r="M16608" s="10">
        <f t="shared" si="199"/>
        <v>4374</v>
      </c>
      <c r="N16608" s="10">
        <v>0</v>
      </c>
      <c r="O16608" s="10">
        <v>0</v>
      </c>
      <c r="P16608" s="10">
        <v>50</v>
      </c>
      <c r="Q16608" s="10">
        <v>0</v>
      </c>
      <c r="R16608" s="10">
        <v>0</v>
      </c>
      <c r="S16608" s="10">
        <v>0</v>
      </c>
      <c r="T16608" s="10">
        <v>0</v>
      </c>
      <c r="U16608" s="10">
        <v>0</v>
      </c>
      <c r="V16608" s="10">
        <v>0</v>
      </c>
      <c r="W16608" s="10">
        <v>0</v>
      </c>
    </row>
    <row r="16609" spans="1:23" x14ac:dyDescent="0.25">
      <c r="A16609">
        <v>2019</v>
      </c>
      <c r="B16609" s="6" t="s">
        <v>42</v>
      </c>
      <c r="C16609" s="10">
        <v>3</v>
      </c>
      <c r="D16609" s="10" t="s">
        <v>960</v>
      </c>
      <c r="E16609" s="10">
        <v>8</v>
      </c>
      <c r="F16609" s="10">
        <f t="shared" si="201"/>
        <v>10.668000000000001</v>
      </c>
      <c r="G16609" s="10">
        <v>25</v>
      </c>
      <c r="H16609" s="10">
        <v>0</v>
      </c>
      <c r="I16609" s="10" t="s">
        <v>826</v>
      </c>
      <c r="J16609" s="10">
        <v>26</v>
      </c>
      <c r="K16609" s="10">
        <v>25</v>
      </c>
      <c r="L16609" s="10">
        <v>10</v>
      </c>
      <c r="M16609" s="10">
        <f t="shared" si="199"/>
        <v>6500</v>
      </c>
      <c r="N16609" s="10">
        <v>0</v>
      </c>
      <c r="O16609" s="10">
        <v>0</v>
      </c>
      <c r="P16609" s="10">
        <v>1</v>
      </c>
      <c r="Q16609" s="10">
        <v>0</v>
      </c>
      <c r="R16609" s="10">
        <v>0</v>
      </c>
      <c r="S16609" s="10">
        <v>0</v>
      </c>
      <c r="T16609" s="10">
        <v>0</v>
      </c>
      <c r="U16609" s="10">
        <v>0</v>
      </c>
      <c r="V16609" s="10">
        <v>0</v>
      </c>
      <c r="W16609" s="10">
        <v>0</v>
      </c>
    </row>
    <row r="16610" spans="1:23" x14ac:dyDescent="0.25">
      <c r="A16610">
        <v>2019</v>
      </c>
      <c r="B16610" s="6" t="s">
        <v>42</v>
      </c>
      <c r="C16610" s="10">
        <v>4</v>
      </c>
      <c r="D16610" s="10" t="s">
        <v>960</v>
      </c>
      <c r="E16610" s="10">
        <v>8</v>
      </c>
      <c r="F16610" s="10">
        <f t="shared" si="201"/>
        <v>10.668000000000001</v>
      </c>
      <c r="G16610" s="10">
        <v>4</v>
      </c>
      <c r="H16610" s="10">
        <v>0</v>
      </c>
      <c r="I16610" s="10" t="s">
        <v>803</v>
      </c>
      <c r="J16610" s="10">
        <v>19</v>
      </c>
      <c r="K16610" s="10">
        <v>17</v>
      </c>
      <c r="L16610" s="10">
        <v>11</v>
      </c>
      <c r="M16610" s="10">
        <f t="shared" si="199"/>
        <v>3553</v>
      </c>
      <c r="N16610" s="10">
        <v>0</v>
      </c>
      <c r="O16610" s="10">
        <v>0</v>
      </c>
      <c r="P16610" s="10">
        <v>1</v>
      </c>
      <c r="Q16610" s="10">
        <v>0</v>
      </c>
      <c r="R16610" s="10">
        <v>0</v>
      </c>
      <c r="S16610" s="10">
        <v>0</v>
      </c>
      <c r="T16610" s="10">
        <v>0</v>
      </c>
      <c r="U16610" s="10">
        <v>0</v>
      </c>
      <c r="V16610" s="10">
        <v>0</v>
      </c>
      <c r="W16610" s="10">
        <v>0</v>
      </c>
    </row>
    <row r="16611" spans="1:23" x14ac:dyDescent="0.25">
      <c r="A16611">
        <v>2019</v>
      </c>
      <c r="B16611" s="6" t="s">
        <v>42</v>
      </c>
      <c r="C16611" s="10">
        <v>5</v>
      </c>
      <c r="D16611" s="10" t="s">
        <v>960</v>
      </c>
      <c r="E16611" s="10">
        <v>8</v>
      </c>
      <c r="F16611" s="10">
        <f t="shared" si="201"/>
        <v>10.668000000000001</v>
      </c>
      <c r="G16611" s="10">
        <v>10</v>
      </c>
      <c r="H16611" s="10">
        <v>0</v>
      </c>
      <c r="I16611" s="10" t="s">
        <v>803</v>
      </c>
      <c r="J16611" s="10">
        <v>30</v>
      </c>
      <c r="K16611" s="10">
        <v>20</v>
      </c>
      <c r="L16611" s="10">
        <v>10</v>
      </c>
      <c r="M16611" s="10">
        <f t="shared" si="199"/>
        <v>6000</v>
      </c>
      <c r="N16611" s="10">
        <v>0</v>
      </c>
      <c r="O16611" s="10">
        <v>15</v>
      </c>
      <c r="P16611" s="10">
        <v>15</v>
      </c>
      <c r="Q16611" s="10" t="s">
        <v>865</v>
      </c>
      <c r="R16611" s="10">
        <v>0</v>
      </c>
      <c r="S16611" s="10">
        <v>0</v>
      </c>
      <c r="T16611" s="10">
        <v>0</v>
      </c>
      <c r="U16611" s="10">
        <v>15</v>
      </c>
      <c r="V16611" s="10">
        <v>0</v>
      </c>
      <c r="W16611" s="10">
        <v>0</v>
      </c>
    </row>
    <row r="16612" spans="1:23" x14ac:dyDescent="0.25">
      <c r="A16612">
        <v>2019</v>
      </c>
      <c r="B16612" s="6" t="s">
        <v>42</v>
      </c>
      <c r="C16612" s="10">
        <v>6</v>
      </c>
      <c r="D16612" s="10" t="s">
        <v>960</v>
      </c>
      <c r="E16612" s="10">
        <v>8</v>
      </c>
      <c r="F16612" s="10">
        <f t="shared" si="201"/>
        <v>10.668000000000001</v>
      </c>
      <c r="G16612" s="10">
        <v>25</v>
      </c>
      <c r="H16612" s="10">
        <v>0</v>
      </c>
      <c r="I16612" s="10" t="s">
        <v>803</v>
      </c>
      <c r="J16612" s="10">
        <v>42</v>
      </c>
      <c r="K16612" s="10">
        <v>26</v>
      </c>
      <c r="L16612" s="10">
        <v>15</v>
      </c>
      <c r="M16612" s="10">
        <f t="shared" si="199"/>
        <v>16380</v>
      </c>
      <c r="N16612" s="10">
        <v>0</v>
      </c>
      <c r="O16612" s="10">
        <v>0</v>
      </c>
      <c r="P16612" s="10">
        <v>70</v>
      </c>
      <c r="Q16612" s="10">
        <v>0</v>
      </c>
      <c r="R16612" s="10">
        <v>0</v>
      </c>
      <c r="S16612" s="10">
        <v>0</v>
      </c>
      <c r="T16612" s="10">
        <v>0</v>
      </c>
      <c r="U16612" s="10">
        <v>0</v>
      </c>
      <c r="V16612" s="10">
        <v>0</v>
      </c>
      <c r="W16612" s="10">
        <v>0</v>
      </c>
    </row>
    <row r="16613" spans="1:23" x14ac:dyDescent="0.25">
      <c r="A16613">
        <v>2019</v>
      </c>
      <c r="B16613" s="6" t="s">
        <v>42</v>
      </c>
      <c r="C16613" s="10">
        <v>7</v>
      </c>
      <c r="D16613" s="10" t="s">
        <v>960</v>
      </c>
      <c r="E16613" s="10">
        <v>8</v>
      </c>
      <c r="F16613" s="10">
        <f t="shared" si="201"/>
        <v>10.668000000000001</v>
      </c>
      <c r="G16613" s="10">
        <v>22</v>
      </c>
      <c r="H16613" s="10">
        <v>0</v>
      </c>
      <c r="I16613" s="10" t="s">
        <v>807</v>
      </c>
      <c r="J16613" s="10">
        <v>45</v>
      </c>
      <c r="K16613" s="10">
        <v>40</v>
      </c>
      <c r="L16613" s="10">
        <v>18</v>
      </c>
      <c r="M16613" s="10">
        <f t="shared" si="199"/>
        <v>32400</v>
      </c>
      <c r="N16613" s="10">
        <v>0</v>
      </c>
      <c r="O16613" s="10">
        <v>0</v>
      </c>
      <c r="P16613" s="10">
        <v>15</v>
      </c>
      <c r="Q16613" s="10">
        <v>0</v>
      </c>
      <c r="R16613" s="10">
        <v>0</v>
      </c>
      <c r="S16613" s="10">
        <v>0</v>
      </c>
      <c r="T16613" s="10">
        <v>15</v>
      </c>
      <c r="U16613" s="10">
        <v>0</v>
      </c>
      <c r="V16613" s="10">
        <v>0</v>
      </c>
      <c r="W16613" s="10">
        <v>0</v>
      </c>
    </row>
  </sheetData>
  <autoFilter ref="A1:W16613" xr:uid="{7C8CA331-F582-47EC-8386-EAC5A421D68F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ABE5-3A18-42B1-A2A5-FA301F246727}">
  <dimension ref="A1:V5474"/>
  <sheetViews>
    <sheetView tabSelected="1" zoomScale="82"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1:22" s="5" customFormat="1" ht="60" x14ac:dyDescent="0.25">
      <c r="A1" s="5" t="s">
        <v>0</v>
      </c>
      <c r="B1" s="4" t="s">
        <v>1</v>
      </c>
      <c r="C1" s="5" t="s">
        <v>1140</v>
      </c>
      <c r="D1" s="5" t="s">
        <v>1141</v>
      </c>
      <c r="E1" s="5" t="s">
        <v>1142</v>
      </c>
      <c r="F1" s="5" t="s">
        <v>1143</v>
      </c>
      <c r="G1" s="5" t="s">
        <v>1144</v>
      </c>
      <c r="H1" s="5" t="s">
        <v>1145</v>
      </c>
      <c r="I1" s="5" t="s">
        <v>1146</v>
      </c>
      <c r="J1" s="5" t="s">
        <v>1147</v>
      </c>
      <c r="K1" s="4" t="s">
        <v>1148</v>
      </c>
      <c r="L1" s="4" t="s">
        <v>1149</v>
      </c>
      <c r="M1" s="5" t="s">
        <v>1150</v>
      </c>
      <c r="N1" s="5" t="s">
        <v>1151</v>
      </c>
      <c r="O1" s="5" t="s">
        <v>1152</v>
      </c>
      <c r="P1" s="5" t="s">
        <v>1153</v>
      </c>
      <c r="Q1" s="5" t="s">
        <v>1154</v>
      </c>
      <c r="R1" s="5" t="s">
        <v>1155</v>
      </c>
      <c r="S1" s="5" t="s">
        <v>1156</v>
      </c>
      <c r="T1" s="5" t="s">
        <v>1157</v>
      </c>
      <c r="U1" s="2" t="s">
        <v>1158</v>
      </c>
      <c r="V1" s="2" t="s">
        <v>19</v>
      </c>
    </row>
    <row r="2" spans="1:22" x14ac:dyDescent="0.25">
      <c r="A2">
        <v>1999</v>
      </c>
      <c r="B2" t="s">
        <v>20</v>
      </c>
      <c r="C2">
        <v>1</v>
      </c>
      <c r="D2">
        <v>1</v>
      </c>
      <c r="E2" t="s">
        <v>1159</v>
      </c>
      <c r="F2">
        <v>90</v>
      </c>
      <c r="G2">
        <v>30</v>
      </c>
      <c r="J2">
        <v>90</v>
      </c>
      <c r="K2">
        <f>SUM(F2:J2)</f>
        <v>210</v>
      </c>
      <c r="N2">
        <v>0</v>
      </c>
    </row>
    <row r="3" spans="1:22" x14ac:dyDescent="0.25">
      <c r="A3">
        <v>1999</v>
      </c>
      <c r="B3" t="s">
        <v>20</v>
      </c>
      <c r="D3">
        <v>2</v>
      </c>
      <c r="F3">
        <v>30</v>
      </c>
      <c r="G3">
        <v>15</v>
      </c>
      <c r="J3">
        <v>80</v>
      </c>
      <c r="N3">
        <v>0</v>
      </c>
    </row>
    <row r="4" spans="1:22" x14ac:dyDescent="0.25">
      <c r="A4">
        <v>1999</v>
      </c>
      <c r="B4" t="s">
        <v>20</v>
      </c>
      <c r="D4">
        <v>3</v>
      </c>
      <c r="F4">
        <v>80</v>
      </c>
      <c r="G4">
        <v>40</v>
      </c>
      <c r="J4">
        <v>80</v>
      </c>
      <c r="N4">
        <v>0</v>
      </c>
    </row>
    <row r="5" spans="1:22" x14ac:dyDescent="0.25">
      <c r="A5">
        <v>1999</v>
      </c>
      <c r="B5" t="s">
        <v>20</v>
      </c>
      <c r="D5">
        <v>4</v>
      </c>
      <c r="F5">
        <v>0</v>
      </c>
      <c r="G5">
        <v>50</v>
      </c>
      <c r="J5">
        <v>95</v>
      </c>
      <c r="N5">
        <v>0</v>
      </c>
    </row>
    <row r="6" spans="1:22" x14ac:dyDescent="0.25">
      <c r="A6">
        <v>1999</v>
      </c>
      <c r="B6" t="s">
        <v>20</v>
      </c>
      <c r="D6">
        <v>5</v>
      </c>
      <c r="F6">
        <v>0</v>
      </c>
      <c r="G6">
        <v>30</v>
      </c>
      <c r="J6">
        <v>100</v>
      </c>
      <c r="N6">
        <v>1</v>
      </c>
      <c r="O6" t="s">
        <v>22</v>
      </c>
    </row>
    <row r="7" spans="1:22" x14ac:dyDescent="0.25">
      <c r="A7">
        <v>1999</v>
      </c>
      <c r="B7" t="s">
        <v>20</v>
      </c>
      <c r="C7">
        <v>2</v>
      </c>
      <c r="D7">
        <v>1</v>
      </c>
      <c r="E7" t="s">
        <v>1159</v>
      </c>
      <c r="F7">
        <v>0</v>
      </c>
      <c r="G7">
        <v>60</v>
      </c>
      <c r="J7">
        <v>90</v>
      </c>
      <c r="N7">
        <v>0</v>
      </c>
    </row>
    <row r="8" spans="1:22" x14ac:dyDescent="0.25">
      <c r="A8">
        <v>1999</v>
      </c>
      <c r="B8" t="s">
        <v>20</v>
      </c>
      <c r="D8">
        <v>2</v>
      </c>
      <c r="F8">
        <v>10</v>
      </c>
      <c r="G8">
        <v>40</v>
      </c>
      <c r="J8">
        <v>10</v>
      </c>
      <c r="N8">
        <v>0</v>
      </c>
    </row>
    <row r="9" spans="1:22" x14ac:dyDescent="0.25">
      <c r="A9">
        <v>1999</v>
      </c>
      <c r="B9" t="s">
        <v>20</v>
      </c>
      <c r="D9">
        <v>3</v>
      </c>
      <c r="F9">
        <v>0</v>
      </c>
      <c r="G9">
        <v>20</v>
      </c>
      <c r="J9">
        <v>20</v>
      </c>
      <c r="N9">
        <v>0</v>
      </c>
    </row>
    <row r="10" spans="1:22" x14ac:dyDescent="0.25">
      <c r="A10">
        <v>1999</v>
      </c>
      <c r="B10" t="s">
        <v>20</v>
      </c>
      <c r="D10">
        <v>4</v>
      </c>
      <c r="F10">
        <v>5</v>
      </c>
      <c r="G10">
        <v>40</v>
      </c>
      <c r="J10">
        <v>20</v>
      </c>
      <c r="N10">
        <v>0</v>
      </c>
    </row>
    <row r="11" spans="1:22" x14ac:dyDescent="0.25">
      <c r="A11">
        <v>1999</v>
      </c>
      <c r="B11" t="s">
        <v>20</v>
      </c>
      <c r="D11">
        <v>5</v>
      </c>
      <c r="F11">
        <v>80</v>
      </c>
      <c r="G11">
        <v>70</v>
      </c>
      <c r="J11">
        <v>5</v>
      </c>
      <c r="N11">
        <v>1</v>
      </c>
      <c r="O11" t="s">
        <v>22</v>
      </c>
    </row>
    <row r="12" spans="1:22" x14ac:dyDescent="0.25">
      <c r="A12">
        <v>1999</v>
      </c>
      <c r="B12" t="s">
        <v>20</v>
      </c>
      <c r="C12">
        <v>3</v>
      </c>
      <c r="D12">
        <v>1</v>
      </c>
      <c r="E12" t="s">
        <v>1159</v>
      </c>
      <c r="F12">
        <v>0</v>
      </c>
      <c r="G12">
        <v>70</v>
      </c>
      <c r="J12">
        <v>30</v>
      </c>
      <c r="N12">
        <v>0</v>
      </c>
    </row>
    <row r="13" spans="1:22" x14ac:dyDescent="0.25">
      <c r="A13">
        <v>1999</v>
      </c>
      <c r="B13" t="s">
        <v>20</v>
      </c>
      <c r="D13">
        <v>2</v>
      </c>
      <c r="F13">
        <v>0</v>
      </c>
      <c r="G13">
        <v>5</v>
      </c>
      <c r="J13">
        <v>90</v>
      </c>
      <c r="N13">
        <v>0</v>
      </c>
    </row>
    <row r="14" spans="1:22" x14ac:dyDescent="0.25">
      <c r="A14">
        <v>1999</v>
      </c>
      <c r="B14" t="s">
        <v>20</v>
      </c>
      <c r="D14">
        <v>3</v>
      </c>
      <c r="F14">
        <v>30</v>
      </c>
      <c r="G14">
        <v>45</v>
      </c>
      <c r="J14">
        <v>20</v>
      </c>
      <c r="N14">
        <v>0</v>
      </c>
    </row>
    <row r="15" spans="1:22" x14ac:dyDescent="0.25">
      <c r="A15">
        <v>1999</v>
      </c>
      <c r="B15" t="s">
        <v>20</v>
      </c>
      <c r="D15">
        <v>4</v>
      </c>
      <c r="F15">
        <v>10</v>
      </c>
      <c r="G15">
        <v>40</v>
      </c>
      <c r="J15">
        <v>80</v>
      </c>
      <c r="N15">
        <v>0</v>
      </c>
    </row>
    <row r="16" spans="1:22" x14ac:dyDescent="0.25">
      <c r="A16">
        <v>1999</v>
      </c>
      <c r="B16" t="s">
        <v>20</v>
      </c>
      <c r="D16">
        <v>5</v>
      </c>
      <c r="F16">
        <v>50</v>
      </c>
      <c r="G16">
        <v>2</v>
      </c>
      <c r="J16">
        <v>90</v>
      </c>
      <c r="N16">
        <v>0</v>
      </c>
    </row>
    <row r="17" spans="1:15" x14ac:dyDescent="0.25">
      <c r="A17">
        <v>1999</v>
      </c>
      <c r="B17" t="s">
        <v>20</v>
      </c>
      <c r="C17">
        <v>4</v>
      </c>
      <c r="D17">
        <v>1</v>
      </c>
      <c r="E17" t="s">
        <v>1159</v>
      </c>
      <c r="F17">
        <v>20</v>
      </c>
      <c r="G17">
        <v>40</v>
      </c>
      <c r="J17">
        <v>80</v>
      </c>
      <c r="N17">
        <v>0</v>
      </c>
    </row>
    <row r="18" spans="1:15" x14ac:dyDescent="0.25">
      <c r="A18">
        <v>1999</v>
      </c>
      <c r="B18" t="s">
        <v>20</v>
      </c>
      <c r="D18">
        <v>2</v>
      </c>
      <c r="F18">
        <v>20</v>
      </c>
      <c r="G18">
        <v>40</v>
      </c>
      <c r="J18">
        <v>100</v>
      </c>
      <c r="N18">
        <v>0</v>
      </c>
    </row>
    <row r="19" spans="1:15" x14ac:dyDescent="0.25">
      <c r="A19">
        <v>1999</v>
      </c>
      <c r="B19" t="s">
        <v>20</v>
      </c>
      <c r="D19">
        <v>3</v>
      </c>
      <c r="F19">
        <v>10</v>
      </c>
      <c r="G19">
        <v>80</v>
      </c>
      <c r="J19">
        <v>50</v>
      </c>
      <c r="N19">
        <v>0</v>
      </c>
    </row>
    <row r="20" spans="1:15" x14ac:dyDescent="0.25">
      <c r="A20">
        <v>1999</v>
      </c>
      <c r="B20" t="s">
        <v>20</v>
      </c>
      <c r="D20">
        <v>4</v>
      </c>
      <c r="F20">
        <v>20</v>
      </c>
      <c r="G20">
        <v>60</v>
      </c>
      <c r="J20">
        <v>80</v>
      </c>
      <c r="N20">
        <v>0</v>
      </c>
    </row>
    <row r="21" spans="1:15" x14ac:dyDescent="0.25">
      <c r="A21">
        <v>1999</v>
      </c>
      <c r="B21" t="s">
        <v>20</v>
      </c>
      <c r="D21">
        <v>5</v>
      </c>
      <c r="F21">
        <v>20</v>
      </c>
      <c r="G21">
        <v>0</v>
      </c>
      <c r="J21">
        <v>100</v>
      </c>
      <c r="N21">
        <v>0</v>
      </c>
    </row>
    <row r="22" spans="1:15" x14ac:dyDescent="0.25">
      <c r="A22">
        <v>1999</v>
      </c>
      <c r="B22" t="s">
        <v>20</v>
      </c>
      <c r="C22">
        <v>5</v>
      </c>
      <c r="D22">
        <v>1</v>
      </c>
      <c r="E22" t="s">
        <v>1160</v>
      </c>
      <c r="F22">
        <v>30</v>
      </c>
      <c r="G22">
        <v>90</v>
      </c>
      <c r="J22">
        <v>70</v>
      </c>
      <c r="N22">
        <v>0</v>
      </c>
    </row>
    <row r="23" spans="1:15" x14ac:dyDescent="0.25">
      <c r="A23">
        <v>1999</v>
      </c>
      <c r="B23" t="s">
        <v>20</v>
      </c>
      <c r="D23">
        <v>2</v>
      </c>
      <c r="F23">
        <v>100</v>
      </c>
      <c r="G23">
        <v>20</v>
      </c>
      <c r="J23">
        <v>40</v>
      </c>
      <c r="N23">
        <v>0</v>
      </c>
    </row>
    <row r="24" spans="1:15" x14ac:dyDescent="0.25">
      <c r="A24">
        <v>1999</v>
      </c>
      <c r="B24" t="s">
        <v>20</v>
      </c>
      <c r="D24">
        <v>3</v>
      </c>
      <c r="F24">
        <v>30</v>
      </c>
      <c r="G24">
        <v>60</v>
      </c>
      <c r="J24">
        <v>20</v>
      </c>
      <c r="N24">
        <v>0</v>
      </c>
    </row>
    <row r="25" spans="1:15" x14ac:dyDescent="0.25">
      <c r="A25">
        <v>1999</v>
      </c>
      <c r="B25" t="s">
        <v>20</v>
      </c>
      <c r="D25">
        <v>4</v>
      </c>
      <c r="F25">
        <v>0</v>
      </c>
      <c r="G25">
        <v>90</v>
      </c>
      <c r="J25">
        <v>80</v>
      </c>
      <c r="N25">
        <v>0</v>
      </c>
    </row>
    <row r="26" spans="1:15" x14ac:dyDescent="0.25">
      <c r="A26">
        <v>1999</v>
      </c>
      <c r="B26" t="s">
        <v>20</v>
      </c>
      <c r="D26">
        <v>5</v>
      </c>
      <c r="F26">
        <v>20</v>
      </c>
      <c r="G26">
        <v>50</v>
      </c>
      <c r="J26">
        <v>60</v>
      </c>
      <c r="N26">
        <v>0</v>
      </c>
    </row>
    <row r="27" spans="1:15" x14ac:dyDescent="0.25">
      <c r="A27">
        <v>1999</v>
      </c>
      <c r="B27" t="s">
        <v>20</v>
      </c>
      <c r="C27">
        <v>6</v>
      </c>
      <c r="D27">
        <v>1</v>
      </c>
      <c r="E27" t="s">
        <v>1159</v>
      </c>
      <c r="F27">
        <v>70</v>
      </c>
      <c r="G27">
        <v>70</v>
      </c>
      <c r="J27">
        <v>70</v>
      </c>
      <c r="N27">
        <v>1</v>
      </c>
      <c r="O27" t="s">
        <v>22</v>
      </c>
    </row>
    <row r="28" spans="1:15" x14ac:dyDescent="0.25">
      <c r="A28">
        <v>1999</v>
      </c>
      <c r="B28" t="s">
        <v>20</v>
      </c>
      <c r="D28">
        <v>2</v>
      </c>
      <c r="F28">
        <v>80</v>
      </c>
      <c r="G28">
        <v>95</v>
      </c>
      <c r="J28">
        <v>100</v>
      </c>
      <c r="N28">
        <v>0</v>
      </c>
    </row>
    <row r="29" spans="1:15" x14ac:dyDescent="0.25">
      <c r="A29">
        <v>1999</v>
      </c>
      <c r="B29" t="s">
        <v>20</v>
      </c>
      <c r="D29">
        <v>3</v>
      </c>
      <c r="F29">
        <v>80</v>
      </c>
      <c r="G29">
        <v>100</v>
      </c>
      <c r="J29">
        <v>100</v>
      </c>
      <c r="N29">
        <v>1</v>
      </c>
      <c r="O29" t="s">
        <v>22</v>
      </c>
    </row>
    <row r="30" spans="1:15" x14ac:dyDescent="0.25">
      <c r="A30">
        <v>1999</v>
      </c>
      <c r="B30" t="s">
        <v>20</v>
      </c>
      <c r="D30">
        <v>4</v>
      </c>
      <c r="F30">
        <v>65</v>
      </c>
      <c r="G30">
        <v>90</v>
      </c>
      <c r="J30">
        <v>80</v>
      </c>
      <c r="N30">
        <v>0</v>
      </c>
    </row>
    <row r="31" spans="1:15" x14ac:dyDescent="0.25">
      <c r="A31">
        <v>1999</v>
      </c>
      <c r="B31" t="s">
        <v>20</v>
      </c>
      <c r="D31">
        <v>5</v>
      </c>
      <c r="F31">
        <v>50</v>
      </c>
      <c r="G31">
        <v>100</v>
      </c>
      <c r="J31">
        <v>70</v>
      </c>
      <c r="N31">
        <v>0</v>
      </c>
    </row>
    <row r="32" spans="1:15" x14ac:dyDescent="0.25">
      <c r="A32">
        <v>1999</v>
      </c>
      <c r="B32" t="s">
        <v>20</v>
      </c>
      <c r="C32">
        <v>7</v>
      </c>
      <c r="D32">
        <v>1</v>
      </c>
      <c r="E32" t="s">
        <v>1160</v>
      </c>
      <c r="F32">
        <v>40</v>
      </c>
      <c r="G32">
        <v>5</v>
      </c>
      <c r="J32">
        <v>100</v>
      </c>
      <c r="N32">
        <v>0</v>
      </c>
    </row>
    <row r="33" spans="1:16" x14ac:dyDescent="0.25">
      <c r="A33">
        <v>1999</v>
      </c>
      <c r="B33" t="s">
        <v>20</v>
      </c>
      <c r="D33">
        <v>2</v>
      </c>
      <c r="F33">
        <v>80</v>
      </c>
      <c r="G33">
        <v>90</v>
      </c>
      <c r="J33">
        <v>100</v>
      </c>
      <c r="N33">
        <v>0</v>
      </c>
    </row>
    <row r="34" spans="1:16" x14ac:dyDescent="0.25">
      <c r="A34">
        <v>1999</v>
      </c>
      <c r="B34" t="s">
        <v>20</v>
      </c>
      <c r="D34">
        <v>3</v>
      </c>
      <c r="F34">
        <v>80</v>
      </c>
      <c r="G34">
        <v>90</v>
      </c>
      <c r="J34">
        <v>70</v>
      </c>
      <c r="N34">
        <v>0</v>
      </c>
    </row>
    <row r="35" spans="1:16" x14ac:dyDescent="0.25">
      <c r="A35">
        <v>1999</v>
      </c>
      <c r="B35" t="s">
        <v>20</v>
      </c>
      <c r="D35">
        <v>4</v>
      </c>
      <c r="F35">
        <v>60</v>
      </c>
      <c r="G35">
        <v>100</v>
      </c>
      <c r="J35">
        <v>60</v>
      </c>
      <c r="N35">
        <v>1</v>
      </c>
      <c r="O35" t="s">
        <v>25</v>
      </c>
    </row>
    <row r="36" spans="1:16" x14ac:dyDescent="0.25">
      <c r="A36">
        <v>1999</v>
      </c>
      <c r="B36" t="s">
        <v>20</v>
      </c>
      <c r="D36">
        <v>5</v>
      </c>
      <c r="F36">
        <v>80</v>
      </c>
      <c r="G36">
        <v>10</v>
      </c>
      <c r="J36">
        <v>70</v>
      </c>
      <c r="N36">
        <v>2</v>
      </c>
      <c r="O36" t="s">
        <v>22</v>
      </c>
      <c r="P36" t="s">
        <v>82</v>
      </c>
    </row>
    <row r="37" spans="1:16" x14ac:dyDescent="0.25">
      <c r="A37">
        <v>1999</v>
      </c>
      <c r="B37" t="s">
        <v>20</v>
      </c>
      <c r="C37">
        <v>8</v>
      </c>
      <c r="D37">
        <v>1</v>
      </c>
      <c r="E37" t="s">
        <v>1159</v>
      </c>
      <c r="F37">
        <v>40</v>
      </c>
      <c r="G37">
        <v>90</v>
      </c>
      <c r="J37">
        <v>80</v>
      </c>
      <c r="N37">
        <v>0</v>
      </c>
    </row>
    <row r="38" spans="1:16" x14ac:dyDescent="0.25">
      <c r="A38">
        <v>1999</v>
      </c>
      <c r="B38" t="s">
        <v>20</v>
      </c>
      <c r="D38">
        <v>2</v>
      </c>
      <c r="F38">
        <v>40</v>
      </c>
      <c r="G38">
        <v>70</v>
      </c>
      <c r="J38">
        <v>70</v>
      </c>
      <c r="N38">
        <v>0</v>
      </c>
    </row>
    <row r="39" spans="1:16" x14ac:dyDescent="0.25">
      <c r="A39">
        <v>1999</v>
      </c>
      <c r="B39" t="s">
        <v>20</v>
      </c>
      <c r="D39">
        <v>3</v>
      </c>
      <c r="F39">
        <v>70</v>
      </c>
      <c r="G39">
        <v>30</v>
      </c>
      <c r="J39">
        <v>90</v>
      </c>
      <c r="N39">
        <v>1</v>
      </c>
      <c r="O39" t="s">
        <v>22</v>
      </c>
    </row>
    <row r="40" spans="1:16" x14ac:dyDescent="0.25">
      <c r="A40">
        <v>1999</v>
      </c>
      <c r="B40" t="s">
        <v>20</v>
      </c>
      <c r="D40">
        <v>4</v>
      </c>
      <c r="F40">
        <v>70</v>
      </c>
      <c r="G40">
        <v>90</v>
      </c>
      <c r="J40">
        <v>80</v>
      </c>
      <c r="N40">
        <v>0</v>
      </c>
    </row>
    <row r="41" spans="1:16" x14ac:dyDescent="0.25">
      <c r="A41">
        <v>1999</v>
      </c>
      <c r="B41" t="s">
        <v>20</v>
      </c>
      <c r="D41">
        <v>5</v>
      </c>
      <c r="F41">
        <v>70</v>
      </c>
      <c r="G41">
        <v>80</v>
      </c>
      <c r="J41">
        <v>90</v>
      </c>
      <c r="N41">
        <v>0</v>
      </c>
    </row>
    <row r="42" spans="1:16" x14ac:dyDescent="0.25">
      <c r="A42">
        <v>1999</v>
      </c>
      <c r="B42" t="s">
        <v>20</v>
      </c>
      <c r="C42">
        <v>9</v>
      </c>
      <c r="D42">
        <v>1</v>
      </c>
      <c r="E42" t="s">
        <v>1159</v>
      </c>
      <c r="F42">
        <v>70</v>
      </c>
      <c r="G42">
        <v>80</v>
      </c>
      <c r="J42">
        <v>0</v>
      </c>
      <c r="N42">
        <v>0</v>
      </c>
    </row>
    <row r="43" spans="1:16" x14ac:dyDescent="0.25">
      <c r="A43">
        <v>1999</v>
      </c>
      <c r="B43" t="s">
        <v>20</v>
      </c>
      <c r="D43">
        <v>2</v>
      </c>
      <c r="F43">
        <v>100</v>
      </c>
      <c r="G43">
        <v>0</v>
      </c>
      <c r="J43">
        <v>100</v>
      </c>
      <c r="N43">
        <v>0</v>
      </c>
    </row>
    <row r="44" spans="1:16" x14ac:dyDescent="0.25">
      <c r="A44">
        <v>1999</v>
      </c>
      <c r="B44" t="s">
        <v>20</v>
      </c>
      <c r="D44">
        <v>3</v>
      </c>
      <c r="F44">
        <v>30</v>
      </c>
      <c r="G44">
        <v>80</v>
      </c>
      <c r="J44">
        <v>0</v>
      </c>
      <c r="N44">
        <v>0</v>
      </c>
    </row>
    <row r="45" spans="1:16" x14ac:dyDescent="0.25">
      <c r="A45">
        <v>1999</v>
      </c>
      <c r="B45" t="s">
        <v>20</v>
      </c>
      <c r="D45">
        <v>4</v>
      </c>
      <c r="F45">
        <v>0</v>
      </c>
      <c r="G45">
        <v>100</v>
      </c>
      <c r="J45">
        <v>0</v>
      </c>
      <c r="N45">
        <v>0</v>
      </c>
    </row>
    <row r="46" spans="1:16" x14ac:dyDescent="0.25">
      <c r="A46">
        <v>1999</v>
      </c>
      <c r="B46" t="s">
        <v>20</v>
      </c>
      <c r="D46">
        <v>5</v>
      </c>
      <c r="F46">
        <v>10</v>
      </c>
      <c r="G46">
        <v>70</v>
      </c>
      <c r="J46">
        <v>0</v>
      </c>
      <c r="N46">
        <v>0</v>
      </c>
    </row>
    <row r="47" spans="1:16" x14ac:dyDescent="0.25">
      <c r="A47">
        <v>1999</v>
      </c>
      <c r="B47" t="s">
        <v>20</v>
      </c>
      <c r="C47">
        <v>10</v>
      </c>
      <c r="D47">
        <v>1</v>
      </c>
      <c r="E47" t="s">
        <v>1159</v>
      </c>
      <c r="F47">
        <v>25</v>
      </c>
      <c r="G47">
        <v>90</v>
      </c>
      <c r="J47">
        <v>0</v>
      </c>
      <c r="N47">
        <v>0</v>
      </c>
    </row>
    <row r="48" spans="1:16" x14ac:dyDescent="0.25">
      <c r="A48">
        <v>1999</v>
      </c>
      <c r="B48" t="s">
        <v>20</v>
      </c>
      <c r="D48">
        <v>2</v>
      </c>
      <c r="F48">
        <v>100</v>
      </c>
      <c r="G48">
        <v>0</v>
      </c>
      <c r="J48">
        <v>100</v>
      </c>
      <c r="N48">
        <v>0</v>
      </c>
    </row>
    <row r="49" spans="1:14" x14ac:dyDescent="0.25">
      <c r="A49">
        <v>1999</v>
      </c>
      <c r="B49" t="s">
        <v>20</v>
      </c>
      <c r="D49">
        <v>3</v>
      </c>
      <c r="F49">
        <v>70</v>
      </c>
      <c r="G49">
        <v>100</v>
      </c>
      <c r="J49">
        <v>0</v>
      </c>
      <c r="N49">
        <v>0</v>
      </c>
    </row>
    <row r="50" spans="1:14" x14ac:dyDescent="0.25">
      <c r="A50">
        <v>1999</v>
      </c>
      <c r="B50" t="s">
        <v>20</v>
      </c>
      <c r="D50">
        <v>4</v>
      </c>
      <c r="F50">
        <v>50</v>
      </c>
      <c r="G50">
        <v>100</v>
      </c>
      <c r="J50">
        <v>0</v>
      </c>
      <c r="N50">
        <v>0</v>
      </c>
    </row>
    <row r="51" spans="1:14" x14ac:dyDescent="0.25">
      <c r="A51">
        <v>1999</v>
      </c>
      <c r="B51" t="s">
        <v>20</v>
      </c>
      <c r="D51">
        <v>5</v>
      </c>
      <c r="F51">
        <v>0</v>
      </c>
      <c r="G51">
        <v>25</v>
      </c>
      <c r="J51">
        <v>25</v>
      </c>
      <c r="N51">
        <v>0</v>
      </c>
    </row>
    <row r="52" spans="1:14" x14ac:dyDescent="0.25">
      <c r="A52">
        <v>1999</v>
      </c>
      <c r="B52" t="s">
        <v>20</v>
      </c>
      <c r="C52">
        <v>11</v>
      </c>
      <c r="D52">
        <v>1</v>
      </c>
      <c r="E52" t="s">
        <v>1159</v>
      </c>
      <c r="F52">
        <v>50</v>
      </c>
      <c r="G52">
        <v>0</v>
      </c>
      <c r="J52">
        <v>0</v>
      </c>
      <c r="N52">
        <v>0</v>
      </c>
    </row>
    <row r="53" spans="1:14" x14ac:dyDescent="0.25">
      <c r="A53">
        <v>1999</v>
      </c>
      <c r="B53" t="s">
        <v>20</v>
      </c>
      <c r="D53">
        <v>2</v>
      </c>
      <c r="F53">
        <v>0</v>
      </c>
      <c r="G53">
        <v>50</v>
      </c>
      <c r="J53">
        <v>50</v>
      </c>
      <c r="N53">
        <v>0</v>
      </c>
    </row>
    <row r="54" spans="1:14" x14ac:dyDescent="0.25">
      <c r="A54">
        <v>1999</v>
      </c>
      <c r="B54" t="s">
        <v>20</v>
      </c>
      <c r="D54">
        <v>3</v>
      </c>
      <c r="F54">
        <v>25</v>
      </c>
      <c r="G54">
        <v>75</v>
      </c>
      <c r="J54">
        <v>0</v>
      </c>
      <c r="N54">
        <v>0</v>
      </c>
    </row>
    <row r="55" spans="1:14" x14ac:dyDescent="0.25">
      <c r="A55">
        <v>1999</v>
      </c>
      <c r="B55" t="s">
        <v>20</v>
      </c>
      <c r="D55">
        <v>4</v>
      </c>
      <c r="F55">
        <v>75</v>
      </c>
      <c r="G55">
        <v>25</v>
      </c>
      <c r="J55">
        <v>0</v>
      </c>
      <c r="N55">
        <v>0</v>
      </c>
    </row>
    <row r="56" spans="1:14" x14ac:dyDescent="0.25">
      <c r="A56">
        <v>1999</v>
      </c>
      <c r="B56" t="s">
        <v>20</v>
      </c>
      <c r="D56">
        <v>5</v>
      </c>
      <c r="F56">
        <v>50</v>
      </c>
      <c r="G56">
        <v>50</v>
      </c>
      <c r="J56">
        <v>30</v>
      </c>
      <c r="N56">
        <v>0</v>
      </c>
    </row>
    <row r="57" spans="1:14" x14ac:dyDescent="0.25">
      <c r="A57">
        <v>1999</v>
      </c>
      <c r="B57" t="s">
        <v>1161</v>
      </c>
      <c r="C57">
        <v>1</v>
      </c>
      <c r="D57">
        <v>1</v>
      </c>
      <c r="E57" t="s">
        <v>1159</v>
      </c>
      <c r="F57">
        <v>10</v>
      </c>
      <c r="G57">
        <v>100</v>
      </c>
      <c r="J57">
        <v>0</v>
      </c>
      <c r="N57">
        <v>0</v>
      </c>
    </row>
    <row r="58" spans="1:14" x14ac:dyDescent="0.25">
      <c r="A58">
        <v>1999</v>
      </c>
      <c r="B58" t="s">
        <v>1161</v>
      </c>
      <c r="D58">
        <v>2</v>
      </c>
      <c r="F58">
        <v>25</v>
      </c>
      <c r="G58">
        <v>90</v>
      </c>
      <c r="J58">
        <v>0</v>
      </c>
      <c r="N58">
        <v>0</v>
      </c>
    </row>
    <row r="59" spans="1:14" x14ac:dyDescent="0.25">
      <c r="A59">
        <v>1999</v>
      </c>
      <c r="B59" t="s">
        <v>1161</v>
      </c>
      <c r="D59">
        <v>3</v>
      </c>
      <c r="F59">
        <v>10</v>
      </c>
      <c r="G59">
        <v>100</v>
      </c>
      <c r="J59">
        <v>0</v>
      </c>
      <c r="N59">
        <v>0</v>
      </c>
    </row>
    <row r="60" spans="1:14" x14ac:dyDescent="0.25">
      <c r="A60">
        <v>1999</v>
      </c>
      <c r="B60" t="s">
        <v>1161</v>
      </c>
      <c r="D60">
        <v>4</v>
      </c>
      <c r="F60">
        <v>50</v>
      </c>
      <c r="G60">
        <v>50</v>
      </c>
      <c r="J60">
        <v>10</v>
      </c>
      <c r="N60">
        <v>0</v>
      </c>
    </row>
    <row r="61" spans="1:14" x14ac:dyDescent="0.25">
      <c r="A61">
        <v>1999</v>
      </c>
      <c r="B61" t="s">
        <v>1161</v>
      </c>
      <c r="D61">
        <v>5</v>
      </c>
      <c r="F61">
        <v>50</v>
      </c>
      <c r="G61">
        <v>50</v>
      </c>
      <c r="J61">
        <v>0</v>
      </c>
      <c r="N61">
        <v>0</v>
      </c>
    </row>
    <row r="62" spans="1:14" x14ac:dyDescent="0.25">
      <c r="A62">
        <v>1999</v>
      </c>
      <c r="B62" t="s">
        <v>1161</v>
      </c>
      <c r="C62">
        <v>2</v>
      </c>
      <c r="D62">
        <v>1</v>
      </c>
      <c r="E62" t="s">
        <v>1159</v>
      </c>
      <c r="F62">
        <v>50</v>
      </c>
      <c r="G62">
        <v>40</v>
      </c>
      <c r="J62">
        <v>5</v>
      </c>
      <c r="N62">
        <v>0</v>
      </c>
    </row>
    <row r="63" spans="1:14" x14ac:dyDescent="0.25">
      <c r="A63">
        <v>1999</v>
      </c>
      <c r="B63" t="s">
        <v>1161</v>
      </c>
      <c r="D63">
        <v>2</v>
      </c>
      <c r="F63">
        <v>20</v>
      </c>
      <c r="G63">
        <v>70</v>
      </c>
      <c r="J63">
        <v>0</v>
      </c>
      <c r="N63">
        <v>0</v>
      </c>
    </row>
    <row r="64" spans="1:14" x14ac:dyDescent="0.25">
      <c r="A64">
        <v>1999</v>
      </c>
      <c r="B64" t="s">
        <v>1161</v>
      </c>
      <c r="D64">
        <v>3</v>
      </c>
      <c r="F64">
        <v>0</v>
      </c>
      <c r="G64">
        <v>100</v>
      </c>
      <c r="J64">
        <v>0</v>
      </c>
      <c r="N64">
        <v>0</v>
      </c>
    </row>
    <row r="65" spans="1:16" x14ac:dyDescent="0.25">
      <c r="A65">
        <v>1999</v>
      </c>
      <c r="B65" t="s">
        <v>1161</v>
      </c>
      <c r="D65">
        <v>4</v>
      </c>
      <c r="F65">
        <v>0</v>
      </c>
      <c r="G65">
        <v>25</v>
      </c>
      <c r="J65">
        <v>70</v>
      </c>
      <c r="N65">
        <v>0</v>
      </c>
    </row>
    <row r="66" spans="1:16" x14ac:dyDescent="0.25">
      <c r="A66">
        <v>1999</v>
      </c>
      <c r="B66" t="s">
        <v>1161</v>
      </c>
      <c r="D66">
        <v>5</v>
      </c>
      <c r="F66">
        <v>25</v>
      </c>
      <c r="G66">
        <v>75</v>
      </c>
      <c r="J66">
        <v>0</v>
      </c>
      <c r="N66">
        <v>0</v>
      </c>
    </row>
    <row r="67" spans="1:16" x14ac:dyDescent="0.25">
      <c r="A67">
        <v>1999</v>
      </c>
      <c r="B67" t="s">
        <v>1161</v>
      </c>
      <c r="C67">
        <v>3</v>
      </c>
      <c r="D67">
        <v>1</v>
      </c>
      <c r="E67" t="s">
        <v>1159</v>
      </c>
      <c r="F67">
        <v>80</v>
      </c>
      <c r="G67">
        <v>90</v>
      </c>
      <c r="J67">
        <v>0</v>
      </c>
      <c r="N67">
        <v>0</v>
      </c>
    </row>
    <row r="68" spans="1:16" x14ac:dyDescent="0.25">
      <c r="A68">
        <v>1999</v>
      </c>
      <c r="B68" t="s">
        <v>1161</v>
      </c>
      <c r="D68">
        <v>2</v>
      </c>
      <c r="F68">
        <v>25</v>
      </c>
      <c r="G68">
        <v>75</v>
      </c>
      <c r="J68">
        <v>0</v>
      </c>
      <c r="N68">
        <v>0</v>
      </c>
    </row>
    <row r="69" spans="1:16" x14ac:dyDescent="0.25">
      <c r="A69">
        <v>1999</v>
      </c>
      <c r="B69" t="s">
        <v>1161</v>
      </c>
      <c r="D69">
        <v>3</v>
      </c>
      <c r="F69">
        <v>25</v>
      </c>
      <c r="G69">
        <v>80</v>
      </c>
      <c r="J69">
        <v>0</v>
      </c>
      <c r="N69">
        <v>0</v>
      </c>
    </row>
    <row r="70" spans="1:16" x14ac:dyDescent="0.25">
      <c r="A70">
        <v>1999</v>
      </c>
      <c r="B70" t="s">
        <v>1161</v>
      </c>
      <c r="D70">
        <v>4</v>
      </c>
      <c r="F70">
        <v>10</v>
      </c>
      <c r="G70">
        <v>95</v>
      </c>
      <c r="J70">
        <v>0</v>
      </c>
      <c r="N70">
        <v>0</v>
      </c>
    </row>
    <row r="71" spans="1:16" x14ac:dyDescent="0.25">
      <c r="A71">
        <v>1999</v>
      </c>
      <c r="B71" t="s">
        <v>1161</v>
      </c>
      <c r="D71">
        <v>5</v>
      </c>
      <c r="F71">
        <v>40</v>
      </c>
      <c r="G71">
        <v>60</v>
      </c>
      <c r="J71">
        <v>0</v>
      </c>
      <c r="N71">
        <v>0</v>
      </c>
    </row>
    <row r="72" spans="1:16" x14ac:dyDescent="0.25">
      <c r="A72">
        <v>1999</v>
      </c>
      <c r="B72" t="s">
        <v>1161</v>
      </c>
      <c r="C72">
        <v>4</v>
      </c>
      <c r="D72">
        <v>1</v>
      </c>
      <c r="E72" t="s">
        <v>1159</v>
      </c>
      <c r="F72">
        <v>0</v>
      </c>
      <c r="G72">
        <v>20</v>
      </c>
      <c r="J72">
        <v>80</v>
      </c>
      <c r="N72">
        <v>0</v>
      </c>
    </row>
    <row r="73" spans="1:16" x14ac:dyDescent="0.25">
      <c r="A73">
        <v>1999</v>
      </c>
      <c r="B73" t="s">
        <v>1161</v>
      </c>
      <c r="D73">
        <v>2</v>
      </c>
      <c r="F73">
        <v>30</v>
      </c>
      <c r="G73">
        <v>70</v>
      </c>
      <c r="J73">
        <v>0</v>
      </c>
      <c r="N73">
        <v>0</v>
      </c>
    </row>
    <row r="74" spans="1:16" x14ac:dyDescent="0.25">
      <c r="A74">
        <v>1999</v>
      </c>
      <c r="B74" t="s">
        <v>1161</v>
      </c>
      <c r="D74">
        <v>3</v>
      </c>
      <c r="F74">
        <v>25</v>
      </c>
      <c r="G74">
        <v>75</v>
      </c>
      <c r="J74">
        <v>0</v>
      </c>
      <c r="N74">
        <v>0</v>
      </c>
    </row>
    <row r="75" spans="1:16" x14ac:dyDescent="0.25">
      <c r="A75">
        <v>1999</v>
      </c>
      <c r="B75" t="s">
        <v>1161</v>
      </c>
      <c r="D75">
        <v>4</v>
      </c>
      <c r="F75">
        <v>20</v>
      </c>
      <c r="G75">
        <v>100</v>
      </c>
      <c r="J75">
        <v>0</v>
      </c>
      <c r="N75">
        <v>0</v>
      </c>
    </row>
    <row r="76" spans="1:16" x14ac:dyDescent="0.25">
      <c r="A76">
        <v>1999</v>
      </c>
      <c r="B76" t="s">
        <v>1161</v>
      </c>
      <c r="D76">
        <v>5</v>
      </c>
      <c r="F76">
        <v>30</v>
      </c>
      <c r="G76">
        <v>60</v>
      </c>
      <c r="J76">
        <v>10</v>
      </c>
      <c r="N76">
        <v>0</v>
      </c>
    </row>
    <row r="77" spans="1:16" x14ac:dyDescent="0.25">
      <c r="A77">
        <v>1999</v>
      </c>
      <c r="B77" t="s">
        <v>1161</v>
      </c>
      <c r="C77">
        <v>5</v>
      </c>
      <c r="D77">
        <v>1</v>
      </c>
      <c r="E77" t="s">
        <v>1160</v>
      </c>
      <c r="F77">
        <v>50</v>
      </c>
      <c r="G77">
        <v>50</v>
      </c>
      <c r="J77">
        <v>0</v>
      </c>
      <c r="N77">
        <v>2</v>
      </c>
      <c r="O77" t="s">
        <v>54</v>
      </c>
      <c r="P77" t="s">
        <v>25</v>
      </c>
    </row>
    <row r="78" spans="1:16" x14ac:dyDescent="0.25">
      <c r="A78">
        <v>1999</v>
      </c>
      <c r="B78" t="s">
        <v>1161</v>
      </c>
      <c r="D78">
        <v>2</v>
      </c>
      <c r="F78">
        <v>30</v>
      </c>
      <c r="G78">
        <v>25</v>
      </c>
      <c r="J78">
        <v>0</v>
      </c>
      <c r="N78">
        <v>0</v>
      </c>
    </row>
    <row r="79" spans="1:16" x14ac:dyDescent="0.25">
      <c r="A79">
        <v>1999</v>
      </c>
      <c r="B79" t="s">
        <v>1161</v>
      </c>
      <c r="D79">
        <v>3</v>
      </c>
      <c r="F79">
        <v>75</v>
      </c>
      <c r="G79">
        <v>30</v>
      </c>
      <c r="J79">
        <v>0</v>
      </c>
      <c r="N79">
        <v>1</v>
      </c>
      <c r="O79" t="s">
        <v>22</v>
      </c>
    </row>
    <row r="80" spans="1:16" x14ac:dyDescent="0.25">
      <c r="A80">
        <v>1999</v>
      </c>
      <c r="B80" t="s">
        <v>1161</v>
      </c>
      <c r="D80">
        <v>4</v>
      </c>
      <c r="F80">
        <v>50</v>
      </c>
      <c r="G80">
        <v>70</v>
      </c>
      <c r="J80">
        <v>0</v>
      </c>
      <c r="N80">
        <v>0</v>
      </c>
    </row>
    <row r="81" spans="1:14" x14ac:dyDescent="0.25">
      <c r="A81">
        <v>1999</v>
      </c>
      <c r="B81" t="s">
        <v>1161</v>
      </c>
      <c r="D81">
        <v>5</v>
      </c>
      <c r="F81">
        <v>100</v>
      </c>
      <c r="G81">
        <v>10</v>
      </c>
      <c r="J81">
        <v>30</v>
      </c>
      <c r="N81">
        <v>0</v>
      </c>
    </row>
    <row r="82" spans="1:14" x14ac:dyDescent="0.25">
      <c r="A82">
        <v>1999</v>
      </c>
      <c r="B82" t="s">
        <v>1161</v>
      </c>
      <c r="C82">
        <v>6</v>
      </c>
      <c r="D82">
        <v>1</v>
      </c>
      <c r="E82" t="s">
        <v>1160</v>
      </c>
      <c r="F82">
        <v>25</v>
      </c>
      <c r="G82">
        <v>25</v>
      </c>
      <c r="J82">
        <v>10</v>
      </c>
      <c r="N82">
        <v>0</v>
      </c>
    </row>
    <row r="83" spans="1:14" x14ac:dyDescent="0.25">
      <c r="A83">
        <v>1999</v>
      </c>
      <c r="B83" t="s">
        <v>1161</v>
      </c>
      <c r="D83">
        <v>2</v>
      </c>
      <c r="F83">
        <v>40</v>
      </c>
      <c r="G83">
        <v>50</v>
      </c>
      <c r="J83">
        <v>20</v>
      </c>
      <c r="N83">
        <v>0</v>
      </c>
    </row>
    <row r="84" spans="1:14" x14ac:dyDescent="0.25">
      <c r="A84">
        <v>1999</v>
      </c>
      <c r="B84" t="s">
        <v>1161</v>
      </c>
      <c r="D84">
        <v>3</v>
      </c>
      <c r="F84">
        <v>25</v>
      </c>
      <c r="G84">
        <v>40</v>
      </c>
      <c r="J84">
        <v>10</v>
      </c>
      <c r="N84">
        <v>0</v>
      </c>
    </row>
    <row r="85" spans="1:14" x14ac:dyDescent="0.25">
      <c r="A85">
        <v>1999</v>
      </c>
      <c r="B85" t="s">
        <v>1161</v>
      </c>
      <c r="D85">
        <v>4</v>
      </c>
      <c r="F85">
        <v>20</v>
      </c>
      <c r="G85">
        <v>50</v>
      </c>
      <c r="J85">
        <v>10</v>
      </c>
      <c r="N85">
        <v>0</v>
      </c>
    </row>
    <row r="86" spans="1:14" x14ac:dyDescent="0.25">
      <c r="A86">
        <v>1999</v>
      </c>
      <c r="B86" t="s">
        <v>1161</v>
      </c>
      <c r="D86">
        <v>5</v>
      </c>
      <c r="F86">
        <v>10</v>
      </c>
      <c r="G86">
        <v>80</v>
      </c>
      <c r="J86">
        <v>20</v>
      </c>
      <c r="N86">
        <v>0</v>
      </c>
    </row>
    <row r="87" spans="1:14" x14ac:dyDescent="0.25">
      <c r="A87">
        <v>1999</v>
      </c>
      <c r="B87" t="s">
        <v>1161</v>
      </c>
      <c r="C87">
        <v>7</v>
      </c>
      <c r="D87">
        <v>1</v>
      </c>
      <c r="E87" t="s">
        <v>1160</v>
      </c>
      <c r="F87">
        <v>25</v>
      </c>
      <c r="G87">
        <v>60</v>
      </c>
      <c r="J87">
        <v>20</v>
      </c>
      <c r="N87">
        <v>0</v>
      </c>
    </row>
    <row r="88" spans="1:14" x14ac:dyDescent="0.25">
      <c r="A88">
        <v>1999</v>
      </c>
      <c r="B88" t="s">
        <v>1161</v>
      </c>
      <c r="D88">
        <v>2</v>
      </c>
      <c r="F88">
        <v>25</v>
      </c>
      <c r="G88">
        <v>30</v>
      </c>
      <c r="J88">
        <v>30</v>
      </c>
      <c r="N88">
        <v>0</v>
      </c>
    </row>
    <row r="89" spans="1:14" x14ac:dyDescent="0.25">
      <c r="A89">
        <v>1999</v>
      </c>
      <c r="B89" t="s">
        <v>1161</v>
      </c>
      <c r="D89">
        <v>3</v>
      </c>
      <c r="F89">
        <v>0</v>
      </c>
      <c r="G89">
        <v>80</v>
      </c>
      <c r="J89">
        <v>10</v>
      </c>
      <c r="N89">
        <v>0</v>
      </c>
    </row>
    <row r="90" spans="1:14" x14ac:dyDescent="0.25">
      <c r="A90">
        <v>1999</v>
      </c>
      <c r="B90" t="s">
        <v>1161</v>
      </c>
      <c r="D90">
        <v>4</v>
      </c>
      <c r="F90">
        <v>50</v>
      </c>
      <c r="G90">
        <v>25</v>
      </c>
      <c r="J90">
        <v>30</v>
      </c>
      <c r="N90">
        <v>0</v>
      </c>
    </row>
    <row r="91" spans="1:14" x14ac:dyDescent="0.25">
      <c r="A91">
        <v>1999</v>
      </c>
      <c r="B91" t="s">
        <v>1161</v>
      </c>
      <c r="D91">
        <v>5</v>
      </c>
      <c r="F91">
        <v>10</v>
      </c>
      <c r="G91">
        <v>60</v>
      </c>
      <c r="J91">
        <v>10</v>
      </c>
      <c r="N91">
        <v>0</v>
      </c>
    </row>
    <row r="92" spans="1:14" x14ac:dyDescent="0.25">
      <c r="A92">
        <v>1999</v>
      </c>
      <c r="B92" t="s">
        <v>1161</v>
      </c>
      <c r="C92">
        <v>8</v>
      </c>
      <c r="D92">
        <v>1</v>
      </c>
      <c r="E92" t="s">
        <v>1160</v>
      </c>
      <c r="F92">
        <v>20</v>
      </c>
      <c r="G92">
        <v>50</v>
      </c>
      <c r="J92">
        <v>0</v>
      </c>
      <c r="N92">
        <v>0</v>
      </c>
    </row>
    <row r="93" spans="1:14" x14ac:dyDescent="0.25">
      <c r="A93">
        <v>1999</v>
      </c>
      <c r="B93" t="s">
        <v>1161</v>
      </c>
      <c r="D93">
        <v>2</v>
      </c>
      <c r="F93">
        <v>20</v>
      </c>
      <c r="G93">
        <v>60</v>
      </c>
      <c r="J93">
        <v>20</v>
      </c>
      <c r="N93">
        <v>0</v>
      </c>
    </row>
    <row r="94" spans="1:14" x14ac:dyDescent="0.25">
      <c r="A94">
        <v>1999</v>
      </c>
      <c r="B94" t="s">
        <v>1161</v>
      </c>
      <c r="D94">
        <v>3</v>
      </c>
      <c r="F94">
        <v>25</v>
      </c>
      <c r="G94">
        <v>75</v>
      </c>
      <c r="J94">
        <v>10</v>
      </c>
      <c r="N94">
        <v>0</v>
      </c>
    </row>
    <row r="95" spans="1:14" x14ac:dyDescent="0.25">
      <c r="A95">
        <v>1999</v>
      </c>
      <c r="B95" t="s">
        <v>1161</v>
      </c>
      <c r="D95">
        <v>4</v>
      </c>
      <c r="F95">
        <v>10</v>
      </c>
      <c r="G95">
        <v>65</v>
      </c>
      <c r="J95">
        <v>10</v>
      </c>
      <c r="N95">
        <v>0</v>
      </c>
    </row>
    <row r="96" spans="1:14" x14ac:dyDescent="0.25">
      <c r="A96">
        <v>1999</v>
      </c>
      <c r="B96" t="s">
        <v>1161</v>
      </c>
      <c r="D96">
        <v>5</v>
      </c>
      <c r="F96">
        <v>25</v>
      </c>
      <c r="G96">
        <v>35</v>
      </c>
      <c r="J96">
        <v>20</v>
      </c>
      <c r="N96">
        <v>0</v>
      </c>
    </row>
    <row r="97" spans="1:16" x14ac:dyDescent="0.25">
      <c r="A97">
        <v>1999</v>
      </c>
      <c r="B97" t="s">
        <v>1161</v>
      </c>
      <c r="C97">
        <v>9</v>
      </c>
      <c r="D97">
        <v>1</v>
      </c>
      <c r="E97" t="s">
        <v>1160</v>
      </c>
      <c r="F97">
        <v>40</v>
      </c>
      <c r="G97">
        <v>25</v>
      </c>
      <c r="J97">
        <v>25</v>
      </c>
      <c r="N97">
        <v>0</v>
      </c>
    </row>
    <row r="98" spans="1:16" x14ac:dyDescent="0.25">
      <c r="A98">
        <v>1999</v>
      </c>
      <c r="B98" t="s">
        <v>1161</v>
      </c>
      <c r="D98">
        <v>2</v>
      </c>
      <c r="F98">
        <v>35</v>
      </c>
      <c r="G98">
        <v>15</v>
      </c>
      <c r="J98">
        <v>40</v>
      </c>
      <c r="N98">
        <v>0</v>
      </c>
    </row>
    <row r="99" spans="1:16" x14ac:dyDescent="0.25">
      <c r="A99">
        <v>1999</v>
      </c>
      <c r="B99" t="s">
        <v>1161</v>
      </c>
      <c r="D99">
        <v>3</v>
      </c>
      <c r="F99">
        <v>25</v>
      </c>
      <c r="G99">
        <v>30</v>
      </c>
      <c r="J99">
        <v>50</v>
      </c>
      <c r="N99">
        <v>0</v>
      </c>
    </row>
    <row r="100" spans="1:16" x14ac:dyDescent="0.25">
      <c r="A100">
        <v>1999</v>
      </c>
      <c r="B100" t="s">
        <v>1161</v>
      </c>
      <c r="D100">
        <v>4</v>
      </c>
      <c r="F100">
        <v>20</v>
      </c>
      <c r="G100">
        <v>65</v>
      </c>
      <c r="J100">
        <v>10</v>
      </c>
      <c r="N100">
        <v>1</v>
      </c>
      <c r="O100" t="s">
        <v>50</v>
      </c>
    </row>
    <row r="101" spans="1:16" x14ac:dyDescent="0.25">
      <c r="A101">
        <v>1999</v>
      </c>
      <c r="B101" t="s">
        <v>1161</v>
      </c>
      <c r="D101">
        <v>5</v>
      </c>
      <c r="F101">
        <v>25</v>
      </c>
      <c r="G101">
        <v>40</v>
      </c>
      <c r="J101">
        <v>10</v>
      </c>
      <c r="N101">
        <v>0</v>
      </c>
    </row>
    <row r="102" spans="1:16" x14ac:dyDescent="0.25">
      <c r="A102">
        <v>1999</v>
      </c>
      <c r="B102" t="s">
        <v>1161</v>
      </c>
      <c r="C102">
        <v>10</v>
      </c>
      <c r="D102">
        <v>1</v>
      </c>
      <c r="E102" t="s">
        <v>1160</v>
      </c>
      <c r="F102">
        <v>25</v>
      </c>
      <c r="G102">
        <v>40</v>
      </c>
      <c r="J102">
        <v>20</v>
      </c>
      <c r="N102">
        <v>1</v>
      </c>
      <c r="O102" t="s">
        <v>82</v>
      </c>
    </row>
    <row r="103" spans="1:16" x14ac:dyDescent="0.25">
      <c r="A103">
        <v>1999</v>
      </c>
      <c r="B103" t="s">
        <v>1161</v>
      </c>
      <c r="D103">
        <v>2</v>
      </c>
      <c r="F103">
        <v>10</v>
      </c>
      <c r="G103">
        <v>65</v>
      </c>
      <c r="J103">
        <v>10</v>
      </c>
      <c r="N103">
        <v>2</v>
      </c>
      <c r="O103" t="s">
        <v>82</v>
      </c>
      <c r="P103" t="s">
        <v>85</v>
      </c>
    </row>
    <row r="104" spans="1:16" x14ac:dyDescent="0.25">
      <c r="A104">
        <v>1999</v>
      </c>
      <c r="B104" t="s">
        <v>1161</v>
      </c>
      <c r="D104">
        <v>3</v>
      </c>
      <c r="F104">
        <v>50</v>
      </c>
      <c r="G104">
        <v>35</v>
      </c>
      <c r="J104">
        <v>10</v>
      </c>
      <c r="N104">
        <v>0</v>
      </c>
    </row>
    <row r="105" spans="1:16" x14ac:dyDescent="0.25">
      <c r="A105">
        <v>1999</v>
      </c>
      <c r="B105" t="s">
        <v>1161</v>
      </c>
      <c r="D105">
        <v>4</v>
      </c>
      <c r="F105">
        <v>10</v>
      </c>
      <c r="G105">
        <v>75</v>
      </c>
      <c r="J105">
        <v>10</v>
      </c>
      <c r="N105">
        <v>0</v>
      </c>
    </row>
    <row r="106" spans="1:16" x14ac:dyDescent="0.25">
      <c r="A106">
        <v>1999</v>
      </c>
      <c r="B106" t="s">
        <v>1161</v>
      </c>
      <c r="D106">
        <v>5</v>
      </c>
      <c r="F106">
        <v>10</v>
      </c>
      <c r="G106">
        <v>65</v>
      </c>
      <c r="J106">
        <v>10</v>
      </c>
      <c r="N106">
        <v>0</v>
      </c>
    </row>
    <row r="107" spans="1:16" x14ac:dyDescent="0.25">
      <c r="A107">
        <v>1999</v>
      </c>
      <c r="B107" t="s">
        <v>1162</v>
      </c>
      <c r="C107">
        <v>1</v>
      </c>
      <c r="D107">
        <v>1</v>
      </c>
      <c r="E107" t="s">
        <v>1160</v>
      </c>
      <c r="F107">
        <v>80</v>
      </c>
      <c r="G107">
        <v>100</v>
      </c>
      <c r="J107">
        <v>0</v>
      </c>
      <c r="N107">
        <v>0</v>
      </c>
    </row>
    <row r="108" spans="1:16" x14ac:dyDescent="0.25">
      <c r="A108">
        <v>1999</v>
      </c>
      <c r="B108" t="s">
        <v>1162</v>
      </c>
      <c r="D108">
        <v>2</v>
      </c>
      <c r="F108">
        <v>90</v>
      </c>
      <c r="G108">
        <v>50</v>
      </c>
      <c r="J108">
        <v>10</v>
      </c>
      <c r="N108">
        <v>0</v>
      </c>
    </row>
    <row r="109" spans="1:16" x14ac:dyDescent="0.25">
      <c r="A109">
        <v>1999</v>
      </c>
      <c r="B109" t="s">
        <v>1162</v>
      </c>
      <c r="D109">
        <v>3</v>
      </c>
      <c r="F109">
        <v>100</v>
      </c>
      <c r="G109">
        <v>10</v>
      </c>
      <c r="J109">
        <v>10</v>
      </c>
      <c r="N109">
        <v>0</v>
      </c>
    </row>
    <row r="110" spans="1:16" x14ac:dyDescent="0.25">
      <c r="A110">
        <v>1999</v>
      </c>
      <c r="B110" t="s">
        <v>1162</v>
      </c>
      <c r="D110">
        <v>4</v>
      </c>
      <c r="F110">
        <v>100</v>
      </c>
      <c r="G110">
        <v>0</v>
      </c>
      <c r="J110">
        <v>25</v>
      </c>
      <c r="N110">
        <v>0</v>
      </c>
    </row>
    <row r="111" spans="1:16" x14ac:dyDescent="0.25">
      <c r="A111">
        <v>1999</v>
      </c>
      <c r="B111" t="s">
        <v>1162</v>
      </c>
      <c r="D111">
        <v>5</v>
      </c>
      <c r="F111">
        <v>100</v>
      </c>
      <c r="G111">
        <v>50</v>
      </c>
      <c r="J111">
        <v>0</v>
      </c>
      <c r="N111">
        <v>0</v>
      </c>
    </row>
    <row r="112" spans="1:16" x14ac:dyDescent="0.25">
      <c r="A112">
        <v>1999</v>
      </c>
      <c r="B112" t="s">
        <v>1162</v>
      </c>
      <c r="C112">
        <v>2</v>
      </c>
      <c r="D112">
        <v>1</v>
      </c>
      <c r="E112" t="s">
        <v>1160</v>
      </c>
      <c r="F112">
        <v>100</v>
      </c>
      <c r="G112">
        <v>0</v>
      </c>
      <c r="J112">
        <v>20</v>
      </c>
      <c r="N112">
        <v>0</v>
      </c>
    </row>
    <row r="113" spans="1:17" x14ac:dyDescent="0.25">
      <c r="A113">
        <v>1999</v>
      </c>
      <c r="B113" t="s">
        <v>1162</v>
      </c>
      <c r="D113">
        <v>2</v>
      </c>
      <c r="F113">
        <v>50</v>
      </c>
      <c r="G113">
        <v>50</v>
      </c>
      <c r="J113">
        <v>0</v>
      </c>
      <c r="N113">
        <v>1</v>
      </c>
      <c r="O113" t="s">
        <v>87</v>
      </c>
    </row>
    <row r="114" spans="1:17" x14ac:dyDescent="0.25">
      <c r="A114">
        <v>1999</v>
      </c>
      <c r="B114" t="s">
        <v>1162</v>
      </c>
      <c r="D114">
        <v>3</v>
      </c>
      <c r="F114">
        <v>100</v>
      </c>
      <c r="G114">
        <v>10</v>
      </c>
      <c r="J114">
        <v>0</v>
      </c>
      <c r="N114">
        <v>0</v>
      </c>
    </row>
    <row r="115" spans="1:17" x14ac:dyDescent="0.25">
      <c r="A115">
        <v>1999</v>
      </c>
      <c r="B115" t="s">
        <v>1162</v>
      </c>
      <c r="D115">
        <v>4</v>
      </c>
      <c r="F115">
        <v>100</v>
      </c>
      <c r="G115">
        <v>20</v>
      </c>
      <c r="J115">
        <v>0</v>
      </c>
      <c r="N115">
        <v>0</v>
      </c>
    </row>
    <row r="116" spans="1:17" x14ac:dyDescent="0.25">
      <c r="A116">
        <v>1999</v>
      </c>
      <c r="B116" t="s">
        <v>1162</v>
      </c>
      <c r="D116">
        <v>5</v>
      </c>
      <c r="F116">
        <v>25</v>
      </c>
      <c r="G116">
        <v>50</v>
      </c>
      <c r="J116">
        <v>20</v>
      </c>
      <c r="N116">
        <v>0</v>
      </c>
    </row>
    <row r="117" spans="1:17" x14ac:dyDescent="0.25">
      <c r="A117">
        <v>1999</v>
      </c>
      <c r="B117" t="s">
        <v>1162</v>
      </c>
      <c r="C117">
        <v>3</v>
      </c>
      <c r="D117">
        <v>1</v>
      </c>
      <c r="E117" t="s">
        <v>1160</v>
      </c>
      <c r="F117">
        <v>50</v>
      </c>
      <c r="G117">
        <v>60</v>
      </c>
      <c r="J117">
        <v>10</v>
      </c>
      <c r="N117">
        <v>1</v>
      </c>
      <c r="O117" t="s">
        <v>87</v>
      </c>
    </row>
    <row r="118" spans="1:17" x14ac:dyDescent="0.25">
      <c r="A118">
        <v>1999</v>
      </c>
      <c r="B118" t="s">
        <v>1162</v>
      </c>
      <c r="D118">
        <v>2</v>
      </c>
      <c r="F118">
        <v>50</v>
      </c>
      <c r="G118">
        <v>30</v>
      </c>
      <c r="J118">
        <v>20</v>
      </c>
      <c r="N118">
        <v>2</v>
      </c>
      <c r="O118" t="s">
        <v>87</v>
      </c>
      <c r="P118" t="s">
        <v>37</v>
      </c>
    </row>
    <row r="119" spans="1:17" x14ac:dyDescent="0.25">
      <c r="A119">
        <v>1999</v>
      </c>
      <c r="B119" t="s">
        <v>1162</v>
      </c>
      <c r="D119">
        <v>3</v>
      </c>
      <c r="F119">
        <v>10</v>
      </c>
      <c r="G119">
        <v>50</v>
      </c>
      <c r="J119">
        <v>50</v>
      </c>
      <c r="N119">
        <v>0</v>
      </c>
    </row>
    <row r="120" spans="1:17" x14ac:dyDescent="0.25">
      <c r="A120">
        <v>1999</v>
      </c>
      <c r="B120" t="s">
        <v>1162</v>
      </c>
      <c r="D120">
        <v>4</v>
      </c>
      <c r="F120">
        <v>100</v>
      </c>
      <c r="G120">
        <v>20</v>
      </c>
      <c r="J120">
        <v>25</v>
      </c>
      <c r="N120">
        <v>0</v>
      </c>
    </row>
    <row r="121" spans="1:17" x14ac:dyDescent="0.25">
      <c r="A121">
        <v>1999</v>
      </c>
      <c r="B121" t="s">
        <v>1162</v>
      </c>
      <c r="D121">
        <v>5</v>
      </c>
      <c r="F121">
        <v>75</v>
      </c>
      <c r="G121">
        <v>50</v>
      </c>
      <c r="J121">
        <v>10</v>
      </c>
      <c r="N121">
        <v>3</v>
      </c>
      <c r="O121" t="s">
        <v>87</v>
      </c>
      <c r="P121" t="s">
        <v>87</v>
      </c>
      <c r="Q121" t="s">
        <v>40</v>
      </c>
    </row>
    <row r="122" spans="1:17" x14ac:dyDescent="0.25">
      <c r="A122">
        <v>1999</v>
      </c>
      <c r="B122" t="s">
        <v>1162</v>
      </c>
      <c r="C122">
        <v>4</v>
      </c>
      <c r="D122">
        <v>1</v>
      </c>
      <c r="E122" t="s">
        <v>1159</v>
      </c>
      <c r="F122">
        <v>90</v>
      </c>
      <c r="G122">
        <v>20</v>
      </c>
      <c r="J122">
        <v>10</v>
      </c>
      <c r="N122">
        <v>0</v>
      </c>
    </row>
    <row r="123" spans="1:17" x14ac:dyDescent="0.25">
      <c r="A123">
        <v>1999</v>
      </c>
      <c r="B123" t="s">
        <v>1162</v>
      </c>
      <c r="D123">
        <v>2</v>
      </c>
      <c r="F123">
        <v>75</v>
      </c>
      <c r="G123">
        <v>50</v>
      </c>
      <c r="J123">
        <v>25</v>
      </c>
      <c r="N123">
        <v>0</v>
      </c>
    </row>
    <row r="124" spans="1:17" x14ac:dyDescent="0.25">
      <c r="A124">
        <v>1999</v>
      </c>
      <c r="B124" t="s">
        <v>1162</v>
      </c>
      <c r="D124">
        <v>3</v>
      </c>
      <c r="F124">
        <v>100</v>
      </c>
      <c r="G124">
        <v>30</v>
      </c>
      <c r="J124">
        <v>10</v>
      </c>
      <c r="N124">
        <v>0</v>
      </c>
    </row>
    <row r="125" spans="1:17" x14ac:dyDescent="0.25">
      <c r="A125">
        <v>1999</v>
      </c>
      <c r="B125" t="s">
        <v>1162</v>
      </c>
      <c r="D125">
        <v>4</v>
      </c>
      <c r="F125">
        <v>50</v>
      </c>
      <c r="G125">
        <v>80</v>
      </c>
      <c r="J125">
        <v>5</v>
      </c>
      <c r="N125">
        <v>0</v>
      </c>
    </row>
    <row r="126" spans="1:17" x14ac:dyDescent="0.25">
      <c r="A126">
        <v>1999</v>
      </c>
      <c r="B126" t="s">
        <v>1162</v>
      </c>
      <c r="D126">
        <v>5</v>
      </c>
      <c r="F126">
        <v>50</v>
      </c>
      <c r="G126">
        <v>50</v>
      </c>
      <c r="J126">
        <v>0</v>
      </c>
      <c r="N126">
        <v>0</v>
      </c>
    </row>
    <row r="127" spans="1:17" x14ac:dyDescent="0.25">
      <c r="A127">
        <v>1999</v>
      </c>
      <c r="B127" t="s">
        <v>1162</v>
      </c>
      <c r="C127">
        <v>5</v>
      </c>
      <c r="D127">
        <v>1</v>
      </c>
      <c r="E127" t="s">
        <v>1159</v>
      </c>
      <c r="F127">
        <v>30</v>
      </c>
      <c r="G127">
        <v>70</v>
      </c>
      <c r="J127">
        <v>0</v>
      </c>
      <c r="N127">
        <v>0</v>
      </c>
    </row>
    <row r="128" spans="1:17" x14ac:dyDescent="0.25">
      <c r="A128">
        <v>1999</v>
      </c>
      <c r="B128" t="s">
        <v>1162</v>
      </c>
      <c r="D128">
        <v>2</v>
      </c>
      <c r="F128">
        <v>50</v>
      </c>
      <c r="G128">
        <v>25</v>
      </c>
      <c r="J128">
        <v>10</v>
      </c>
      <c r="N128">
        <v>0</v>
      </c>
    </row>
    <row r="129" spans="1:16" x14ac:dyDescent="0.25">
      <c r="A129">
        <v>1999</v>
      </c>
      <c r="B129" t="s">
        <v>1162</v>
      </c>
      <c r="D129">
        <v>3</v>
      </c>
      <c r="F129">
        <v>100</v>
      </c>
      <c r="G129">
        <v>50</v>
      </c>
      <c r="J129">
        <v>0</v>
      </c>
      <c r="N129">
        <v>1</v>
      </c>
      <c r="O129" t="s">
        <v>87</v>
      </c>
    </row>
    <row r="130" spans="1:16" x14ac:dyDescent="0.25">
      <c r="A130">
        <v>1999</v>
      </c>
      <c r="B130" t="s">
        <v>1162</v>
      </c>
      <c r="D130">
        <v>4</v>
      </c>
      <c r="F130">
        <v>50</v>
      </c>
      <c r="G130">
        <v>35</v>
      </c>
      <c r="J130">
        <v>0</v>
      </c>
      <c r="N130">
        <v>0</v>
      </c>
    </row>
    <row r="131" spans="1:16" x14ac:dyDescent="0.25">
      <c r="A131">
        <v>1999</v>
      </c>
      <c r="B131" t="s">
        <v>1162</v>
      </c>
      <c r="D131">
        <v>5</v>
      </c>
      <c r="F131">
        <v>100</v>
      </c>
      <c r="G131">
        <v>50</v>
      </c>
      <c r="J131">
        <v>0</v>
      </c>
      <c r="N131">
        <v>0</v>
      </c>
    </row>
    <row r="132" spans="1:16" x14ac:dyDescent="0.25">
      <c r="A132">
        <v>1999</v>
      </c>
      <c r="B132" t="s">
        <v>1162</v>
      </c>
      <c r="C132">
        <v>6</v>
      </c>
      <c r="D132">
        <v>1</v>
      </c>
      <c r="E132" t="s">
        <v>1159</v>
      </c>
      <c r="F132">
        <v>10</v>
      </c>
      <c r="G132">
        <v>60</v>
      </c>
      <c r="J132">
        <v>30</v>
      </c>
      <c r="N132">
        <v>1</v>
      </c>
      <c r="O132" t="s">
        <v>35</v>
      </c>
    </row>
    <row r="133" spans="1:16" x14ac:dyDescent="0.25">
      <c r="A133">
        <v>1999</v>
      </c>
      <c r="B133" t="s">
        <v>1162</v>
      </c>
      <c r="D133">
        <v>2</v>
      </c>
      <c r="F133">
        <v>50</v>
      </c>
      <c r="G133">
        <v>40</v>
      </c>
      <c r="J133">
        <v>50</v>
      </c>
      <c r="N133">
        <v>2</v>
      </c>
      <c r="O133" t="s">
        <v>40</v>
      </c>
      <c r="P133" t="s">
        <v>80</v>
      </c>
    </row>
    <row r="134" spans="1:16" x14ac:dyDescent="0.25">
      <c r="A134">
        <v>1999</v>
      </c>
      <c r="B134" t="s">
        <v>1162</v>
      </c>
      <c r="D134">
        <v>3</v>
      </c>
      <c r="F134">
        <v>80</v>
      </c>
      <c r="G134">
        <v>25</v>
      </c>
      <c r="J134">
        <v>20</v>
      </c>
      <c r="N134">
        <v>0</v>
      </c>
    </row>
    <row r="135" spans="1:16" x14ac:dyDescent="0.25">
      <c r="A135">
        <v>1999</v>
      </c>
      <c r="B135" t="s">
        <v>1162</v>
      </c>
      <c r="D135">
        <v>4</v>
      </c>
      <c r="F135">
        <v>70</v>
      </c>
      <c r="G135">
        <v>75</v>
      </c>
      <c r="J135">
        <v>60</v>
      </c>
      <c r="N135">
        <v>0</v>
      </c>
    </row>
    <row r="136" spans="1:16" x14ac:dyDescent="0.25">
      <c r="A136">
        <v>1999</v>
      </c>
      <c r="B136" t="s">
        <v>1162</v>
      </c>
      <c r="D136">
        <v>5</v>
      </c>
      <c r="F136">
        <v>80</v>
      </c>
      <c r="G136">
        <v>15</v>
      </c>
      <c r="J136">
        <v>80</v>
      </c>
      <c r="N136">
        <v>0</v>
      </c>
    </row>
    <row r="137" spans="1:16" x14ac:dyDescent="0.25">
      <c r="A137">
        <v>1999</v>
      </c>
      <c r="B137" t="s">
        <v>1162</v>
      </c>
      <c r="C137">
        <v>7</v>
      </c>
      <c r="D137">
        <v>1</v>
      </c>
      <c r="E137" t="s">
        <v>1159</v>
      </c>
      <c r="F137">
        <v>80</v>
      </c>
      <c r="G137">
        <v>85</v>
      </c>
      <c r="J137">
        <v>70</v>
      </c>
      <c r="N137">
        <v>0</v>
      </c>
    </row>
    <row r="138" spans="1:16" x14ac:dyDescent="0.25">
      <c r="A138">
        <v>1999</v>
      </c>
      <c r="B138" t="s">
        <v>1162</v>
      </c>
      <c r="D138">
        <v>2</v>
      </c>
      <c r="F138">
        <v>90</v>
      </c>
      <c r="G138">
        <v>50</v>
      </c>
      <c r="J138">
        <v>80</v>
      </c>
      <c r="N138">
        <v>2</v>
      </c>
      <c r="O138" t="s">
        <v>85</v>
      </c>
      <c r="P138" t="s">
        <v>80</v>
      </c>
    </row>
    <row r="139" spans="1:16" x14ac:dyDescent="0.25">
      <c r="A139">
        <v>1999</v>
      </c>
      <c r="B139" t="s">
        <v>1162</v>
      </c>
      <c r="D139">
        <v>3</v>
      </c>
      <c r="F139">
        <v>90</v>
      </c>
      <c r="G139">
        <v>10</v>
      </c>
      <c r="J139">
        <v>100</v>
      </c>
      <c r="N139">
        <v>0</v>
      </c>
    </row>
    <row r="140" spans="1:16" x14ac:dyDescent="0.25">
      <c r="A140">
        <v>1999</v>
      </c>
      <c r="B140" t="s">
        <v>1162</v>
      </c>
      <c r="D140">
        <v>4</v>
      </c>
      <c r="F140">
        <v>40</v>
      </c>
      <c r="G140">
        <v>30</v>
      </c>
      <c r="J140">
        <v>80</v>
      </c>
      <c r="N140">
        <v>0</v>
      </c>
    </row>
    <row r="141" spans="1:16" x14ac:dyDescent="0.25">
      <c r="A141">
        <v>1999</v>
      </c>
      <c r="B141" t="s">
        <v>1162</v>
      </c>
      <c r="D141">
        <v>5</v>
      </c>
      <c r="F141">
        <v>70</v>
      </c>
      <c r="G141">
        <v>25</v>
      </c>
      <c r="J141">
        <v>80</v>
      </c>
      <c r="N141">
        <v>0</v>
      </c>
    </row>
    <row r="142" spans="1:16" x14ac:dyDescent="0.25">
      <c r="A142">
        <v>1999</v>
      </c>
      <c r="B142" t="s">
        <v>1162</v>
      </c>
      <c r="C142">
        <v>8</v>
      </c>
      <c r="D142">
        <v>1</v>
      </c>
      <c r="E142" t="s">
        <v>1159</v>
      </c>
      <c r="F142">
        <v>10</v>
      </c>
      <c r="G142">
        <v>50</v>
      </c>
      <c r="J142">
        <v>90</v>
      </c>
      <c r="N142">
        <v>0</v>
      </c>
    </row>
    <row r="143" spans="1:16" x14ac:dyDescent="0.25">
      <c r="A143">
        <v>1999</v>
      </c>
      <c r="B143" t="s">
        <v>1162</v>
      </c>
      <c r="D143">
        <v>2</v>
      </c>
      <c r="F143">
        <v>20</v>
      </c>
      <c r="G143">
        <v>50</v>
      </c>
      <c r="J143">
        <v>70</v>
      </c>
      <c r="N143">
        <v>0</v>
      </c>
    </row>
    <row r="144" spans="1:16" x14ac:dyDescent="0.25">
      <c r="A144">
        <v>1999</v>
      </c>
      <c r="B144" t="s">
        <v>1162</v>
      </c>
      <c r="D144">
        <v>3</v>
      </c>
      <c r="F144">
        <v>50</v>
      </c>
      <c r="G144">
        <v>50</v>
      </c>
      <c r="J144">
        <v>50</v>
      </c>
      <c r="N144">
        <v>0</v>
      </c>
    </row>
    <row r="145" spans="1:16" x14ac:dyDescent="0.25">
      <c r="A145">
        <v>1999</v>
      </c>
      <c r="B145" t="s">
        <v>1162</v>
      </c>
      <c r="D145">
        <v>4</v>
      </c>
      <c r="F145">
        <v>10</v>
      </c>
      <c r="G145">
        <v>5</v>
      </c>
      <c r="J145">
        <v>90</v>
      </c>
      <c r="N145">
        <v>0</v>
      </c>
    </row>
    <row r="146" spans="1:16" x14ac:dyDescent="0.25">
      <c r="A146">
        <v>1999</v>
      </c>
      <c r="B146" t="s">
        <v>1162</v>
      </c>
      <c r="D146">
        <v>5</v>
      </c>
      <c r="F146">
        <v>70</v>
      </c>
      <c r="G146">
        <v>5</v>
      </c>
      <c r="J146">
        <v>70</v>
      </c>
      <c r="N146">
        <v>0</v>
      </c>
    </row>
    <row r="147" spans="1:16" x14ac:dyDescent="0.25">
      <c r="A147">
        <v>1999</v>
      </c>
      <c r="B147" t="s">
        <v>1162</v>
      </c>
      <c r="C147">
        <v>9</v>
      </c>
      <c r="D147">
        <v>1</v>
      </c>
      <c r="E147" t="s">
        <v>1159</v>
      </c>
      <c r="F147">
        <v>10</v>
      </c>
      <c r="G147">
        <v>40</v>
      </c>
      <c r="J147">
        <v>40</v>
      </c>
      <c r="N147">
        <v>0</v>
      </c>
    </row>
    <row r="148" spans="1:16" x14ac:dyDescent="0.25">
      <c r="A148">
        <v>1999</v>
      </c>
      <c r="B148" t="s">
        <v>1162</v>
      </c>
      <c r="D148">
        <v>2</v>
      </c>
      <c r="F148">
        <v>60</v>
      </c>
      <c r="G148">
        <v>30</v>
      </c>
      <c r="J148">
        <v>40</v>
      </c>
      <c r="N148">
        <v>0</v>
      </c>
    </row>
    <row r="149" spans="1:16" x14ac:dyDescent="0.25">
      <c r="A149">
        <v>1999</v>
      </c>
      <c r="B149" t="s">
        <v>1162</v>
      </c>
      <c r="D149">
        <v>3</v>
      </c>
      <c r="F149">
        <v>60</v>
      </c>
      <c r="G149">
        <v>40</v>
      </c>
      <c r="J149">
        <v>80</v>
      </c>
      <c r="N149">
        <v>0</v>
      </c>
    </row>
    <row r="150" spans="1:16" x14ac:dyDescent="0.25">
      <c r="A150">
        <v>1999</v>
      </c>
      <c r="B150" t="s">
        <v>1162</v>
      </c>
      <c r="D150">
        <v>4</v>
      </c>
      <c r="F150">
        <v>20</v>
      </c>
      <c r="G150">
        <v>80</v>
      </c>
      <c r="J150">
        <v>40</v>
      </c>
      <c r="N150">
        <v>1</v>
      </c>
      <c r="O150" t="s">
        <v>37</v>
      </c>
    </row>
    <row r="151" spans="1:16" x14ac:dyDescent="0.25">
      <c r="A151">
        <v>1999</v>
      </c>
      <c r="B151" t="s">
        <v>1162</v>
      </c>
      <c r="D151">
        <v>5</v>
      </c>
      <c r="F151">
        <v>40</v>
      </c>
      <c r="G151">
        <v>50</v>
      </c>
      <c r="J151">
        <v>40</v>
      </c>
      <c r="N151">
        <v>2</v>
      </c>
      <c r="O151" t="s">
        <v>87</v>
      </c>
      <c r="P151" t="s">
        <v>37</v>
      </c>
    </row>
    <row r="152" spans="1:16" x14ac:dyDescent="0.25">
      <c r="A152">
        <v>1999</v>
      </c>
      <c r="B152" t="s">
        <v>1162</v>
      </c>
      <c r="C152">
        <v>10</v>
      </c>
      <c r="D152">
        <v>1</v>
      </c>
      <c r="E152" t="s">
        <v>1159</v>
      </c>
      <c r="F152">
        <v>40</v>
      </c>
      <c r="G152">
        <v>65</v>
      </c>
      <c r="J152">
        <v>30</v>
      </c>
      <c r="N152">
        <v>0</v>
      </c>
    </row>
    <row r="153" spans="1:16" x14ac:dyDescent="0.25">
      <c r="A153">
        <v>1999</v>
      </c>
      <c r="B153" t="s">
        <v>1162</v>
      </c>
      <c r="D153">
        <v>2</v>
      </c>
      <c r="F153">
        <v>60</v>
      </c>
      <c r="G153">
        <v>5</v>
      </c>
      <c r="J153">
        <v>20</v>
      </c>
      <c r="N153">
        <v>1</v>
      </c>
      <c r="O153" t="s">
        <v>87</v>
      </c>
    </row>
    <row r="154" spans="1:16" x14ac:dyDescent="0.25">
      <c r="A154">
        <v>1999</v>
      </c>
      <c r="B154" t="s">
        <v>1162</v>
      </c>
      <c r="D154">
        <v>3</v>
      </c>
      <c r="F154">
        <v>50</v>
      </c>
      <c r="G154">
        <v>40</v>
      </c>
      <c r="J154">
        <v>60</v>
      </c>
      <c r="N154">
        <v>1</v>
      </c>
      <c r="O154" t="s">
        <v>87</v>
      </c>
    </row>
    <row r="155" spans="1:16" x14ac:dyDescent="0.25">
      <c r="A155">
        <v>1999</v>
      </c>
      <c r="B155" t="s">
        <v>1162</v>
      </c>
      <c r="D155">
        <v>4</v>
      </c>
      <c r="F155">
        <v>5</v>
      </c>
      <c r="G155">
        <v>20</v>
      </c>
      <c r="J155">
        <v>90</v>
      </c>
      <c r="N155">
        <v>0</v>
      </c>
    </row>
    <row r="156" spans="1:16" x14ac:dyDescent="0.25">
      <c r="A156">
        <v>1999</v>
      </c>
      <c r="B156" t="s">
        <v>1162</v>
      </c>
      <c r="D156">
        <v>5</v>
      </c>
      <c r="F156">
        <v>20</v>
      </c>
      <c r="G156">
        <v>90</v>
      </c>
      <c r="J156">
        <v>70</v>
      </c>
      <c r="N156">
        <v>0</v>
      </c>
    </row>
    <row r="157" spans="1:16" x14ac:dyDescent="0.25">
      <c r="A157">
        <v>1999</v>
      </c>
      <c r="B157" t="s">
        <v>1162</v>
      </c>
      <c r="C157">
        <v>11</v>
      </c>
      <c r="D157">
        <v>1</v>
      </c>
      <c r="E157" t="s">
        <v>1159</v>
      </c>
      <c r="F157">
        <v>8</v>
      </c>
      <c r="G157">
        <v>40</v>
      </c>
      <c r="J157">
        <v>70</v>
      </c>
      <c r="N157">
        <v>1</v>
      </c>
      <c r="O157" t="s">
        <v>35</v>
      </c>
    </row>
    <row r="158" spans="1:16" x14ac:dyDescent="0.25">
      <c r="A158">
        <v>1999</v>
      </c>
      <c r="B158" t="s">
        <v>1162</v>
      </c>
      <c r="D158">
        <v>2</v>
      </c>
      <c r="F158">
        <v>90</v>
      </c>
      <c r="G158">
        <v>30</v>
      </c>
      <c r="J158">
        <v>50</v>
      </c>
      <c r="N158">
        <v>2</v>
      </c>
      <c r="O158" t="s">
        <v>40</v>
      </c>
      <c r="P158" t="s">
        <v>80</v>
      </c>
    </row>
    <row r="159" spans="1:16" x14ac:dyDescent="0.25">
      <c r="A159">
        <v>1999</v>
      </c>
      <c r="B159" t="s">
        <v>1162</v>
      </c>
      <c r="D159">
        <v>3</v>
      </c>
      <c r="F159">
        <v>100</v>
      </c>
      <c r="G159">
        <v>20</v>
      </c>
      <c r="J159">
        <v>10</v>
      </c>
      <c r="N159">
        <v>2</v>
      </c>
      <c r="O159" t="s">
        <v>40</v>
      </c>
      <c r="P159" t="s">
        <v>80</v>
      </c>
    </row>
    <row r="160" spans="1:16" x14ac:dyDescent="0.25">
      <c r="A160">
        <v>1999</v>
      </c>
      <c r="B160" t="s">
        <v>1162</v>
      </c>
      <c r="D160">
        <v>4</v>
      </c>
      <c r="F160">
        <v>100</v>
      </c>
      <c r="G160">
        <v>20</v>
      </c>
      <c r="J160">
        <v>10</v>
      </c>
      <c r="N160">
        <v>0</v>
      </c>
    </row>
    <row r="161" spans="1:17" x14ac:dyDescent="0.25">
      <c r="A161">
        <v>1999</v>
      </c>
      <c r="B161" t="s">
        <v>1162</v>
      </c>
      <c r="D161">
        <v>5</v>
      </c>
      <c r="F161">
        <v>80</v>
      </c>
      <c r="G161">
        <v>8</v>
      </c>
      <c r="J161">
        <v>80</v>
      </c>
      <c r="N161">
        <v>0</v>
      </c>
    </row>
    <row r="162" spans="1:17" x14ac:dyDescent="0.25">
      <c r="A162">
        <v>1999</v>
      </c>
      <c r="B162" t="s">
        <v>1162</v>
      </c>
      <c r="C162">
        <v>12</v>
      </c>
      <c r="D162">
        <v>1</v>
      </c>
      <c r="E162" t="s">
        <v>1159</v>
      </c>
      <c r="F162">
        <v>20</v>
      </c>
      <c r="G162">
        <v>20</v>
      </c>
      <c r="J162">
        <v>60</v>
      </c>
      <c r="N162">
        <v>0</v>
      </c>
    </row>
    <row r="163" spans="1:17" x14ac:dyDescent="0.25">
      <c r="A163">
        <v>1999</v>
      </c>
      <c r="B163" t="s">
        <v>1162</v>
      </c>
      <c r="D163">
        <v>2</v>
      </c>
      <c r="F163">
        <v>30</v>
      </c>
      <c r="G163">
        <v>30</v>
      </c>
      <c r="J163">
        <v>50</v>
      </c>
      <c r="N163">
        <v>1</v>
      </c>
      <c r="O163" t="s">
        <v>82</v>
      </c>
    </row>
    <row r="164" spans="1:17" x14ac:dyDescent="0.25">
      <c r="A164">
        <v>1999</v>
      </c>
      <c r="B164" t="s">
        <v>1162</v>
      </c>
      <c r="D164">
        <v>3</v>
      </c>
      <c r="F164">
        <v>20</v>
      </c>
      <c r="G164">
        <v>60</v>
      </c>
      <c r="J164">
        <v>80</v>
      </c>
      <c r="N164">
        <v>0</v>
      </c>
    </row>
    <row r="165" spans="1:17" x14ac:dyDescent="0.25">
      <c r="A165">
        <v>1999</v>
      </c>
      <c r="B165" t="s">
        <v>1162</v>
      </c>
      <c r="D165">
        <v>4</v>
      </c>
      <c r="F165">
        <v>30</v>
      </c>
      <c r="G165">
        <v>50</v>
      </c>
      <c r="J165">
        <v>30</v>
      </c>
      <c r="N165">
        <v>1</v>
      </c>
      <c r="O165" t="s">
        <v>22</v>
      </c>
    </row>
    <row r="166" spans="1:17" x14ac:dyDescent="0.25">
      <c r="A166">
        <v>1999</v>
      </c>
      <c r="B166" t="s">
        <v>1162</v>
      </c>
      <c r="D166">
        <v>5</v>
      </c>
      <c r="F166">
        <v>40</v>
      </c>
      <c r="G166">
        <v>10</v>
      </c>
      <c r="J166">
        <v>90</v>
      </c>
      <c r="N166">
        <v>0</v>
      </c>
    </row>
    <row r="167" spans="1:17" x14ac:dyDescent="0.25">
      <c r="A167">
        <v>1999</v>
      </c>
      <c r="B167" t="s">
        <v>1162</v>
      </c>
      <c r="C167">
        <v>13</v>
      </c>
      <c r="D167">
        <v>1</v>
      </c>
      <c r="E167" t="s">
        <v>1159</v>
      </c>
      <c r="F167">
        <v>30</v>
      </c>
      <c r="G167">
        <v>70</v>
      </c>
      <c r="J167">
        <v>50</v>
      </c>
      <c r="N167">
        <v>0</v>
      </c>
    </row>
    <row r="168" spans="1:17" x14ac:dyDescent="0.25">
      <c r="A168">
        <v>1999</v>
      </c>
      <c r="B168" t="s">
        <v>1162</v>
      </c>
      <c r="D168">
        <v>2</v>
      </c>
      <c r="F168">
        <v>20</v>
      </c>
      <c r="G168">
        <v>60</v>
      </c>
      <c r="J168">
        <v>40</v>
      </c>
      <c r="N168">
        <v>0</v>
      </c>
    </row>
    <row r="169" spans="1:17" x14ac:dyDescent="0.25">
      <c r="A169">
        <v>1999</v>
      </c>
      <c r="B169" t="s">
        <v>1162</v>
      </c>
      <c r="D169">
        <v>3</v>
      </c>
      <c r="F169">
        <v>70</v>
      </c>
      <c r="G169">
        <v>5</v>
      </c>
      <c r="J169">
        <v>90</v>
      </c>
      <c r="N169">
        <v>0</v>
      </c>
    </row>
    <row r="170" spans="1:17" x14ac:dyDescent="0.25">
      <c r="A170">
        <v>1999</v>
      </c>
      <c r="B170" t="s">
        <v>1162</v>
      </c>
      <c r="D170">
        <v>4</v>
      </c>
      <c r="F170">
        <v>80</v>
      </c>
      <c r="G170">
        <v>20</v>
      </c>
      <c r="J170">
        <v>90</v>
      </c>
      <c r="N170">
        <v>0</v>
      </c>
    </row>
    <row r="171" spans="1:17" x14ac:dyDescent="0.25">
      <c r="A171">
        <v>1999</v>
      </c>
      <c r="B171" t="s">
        <v>1162</v>
      </c>
      <c r="D171">
        <v>5</v>
      </c>
      <c r="F171">
        <v>40</v>
      </c>
      <c r="G171">
        <v>20</v>
      </c>
      <c r="J171">
        <v>60</v>
      </c>
      <c r="N171">
        <v>3</v>
      </c>
      <c r="O171" t="s">
        <v>28</v>
      </c>
      <c r="P171" t="s">
        <v>79</v>
      </c>
      <c r="Q171" t="s">
        <v>79</v>
      </c>
    </row>
    <row r="172" spans="1:17" x14ac:dyDescent="0.25">
      <c r="A172">
        <v>1999</v>
      </c>
      <c r="B172" t="s">
        <v>1162</v>
      </c>
      <c r="C172">
        <v>14</v>
      </c>
      <c r="D172">
        <v>1</v>
      </c>
      <c r="E172" t="s">
        <v>1159</v>
      </c>
      <c r="F172">
        <v>50</v>
      </c>
      <c r="G172">
        <v>50</v>
      </c>
      <c r="J172">
        <v>70</v>
      </c>
      <c r="N172">
        <v>0</v>
      </c>
    </row>
    <row r="173" spans="1:17" x14ac:dyDescent="0.25">
      <c r="A173">
        <v>1999</v>
      </c>
      <c r="B173" t="s">
        <v>1162</v>
      </c>
      <c r="D173">
        <v>2</v>
      </c>
      <c r="F173">
        <v>50</v>
      </c>
      <c r="G173">
        <v>60</v>
      </c>
      <c r="J173">
        <v>60</v>
      </c>
      <c r="N173">
        <v>1</v>
      </c>
      <c r="O173" t="s">
        <v>82</v>
      </c>
    </row>
    <row r="174" spans="1:17" x14ac:dyDescent="0.25">
      <c r="A174">
        <v>1999</v>
      </c>
      <c r="B174" t="s">
        <v>1162</v>
      </c>
      <c r="D174">
        <v>3</v>
      </c>
      <c r="F174">
        <v>60</v>
      </c>
      <c r="G174">
        <v>70</v>
      </c>
      <c r="J174">
        <v>80</v>
      </c>
      <c r="N174">
        <v>1</v>
      </c>
      <c r="O174" t="s">
        <v>82</v>
      </c>
    </row>
    <row r="175" spans="1:17" x14ac:dyDescent="0.25">
      <c r="A175">
        <v>1999</v>
      </c>
      <c r="B175" t="s">
        <v>1162</v>
      </c>
      <c r="D175">
        <v>4</v>
      </c>
      <c r="F175">
        <v>50</v>
      </c>
      <c r="G175">
        <v>40</v>
      </c>
      <c r="J175">
        <v>20</v>
      </c>
      <c r="N175">
        <v>0</v>
      </c>
    </row>
    <row r="176" spans="1:17" x14ac:dyDescent="0.25">
      <c r="A176">
        <v>1999</v>
      </c>
      <c r="B176" t="s">
        <v>1162</v>
      </c>
      <c r="D176">
        <v>5</v>
      </c>
      <c r="F176">
        <v>90</v>
      </c>
      <c r="G176">
        <v>10</v>
      </c>
      <c r="J176">
        <v>90</v>
      </c>
      <c r="N176">
        <v>0</v>
      </c>
    </row>
    <row r="177" spans="1:16" x14ac:dyDescent="0.25">
      <c r="A177">
        <v>1999</v>
      </c>
      <c r="B177" t="s">
        <v>1162</v>
      </c>
      <c r="C177">
        <v>15</v>
      </c>
      <c r="D177">
        <v>1</v>
      </c>
      <c r="E177" t="s">
        <v>1159</v>
      </c>
      <c r="F177">
        <v>25</v>
      </c>
      <c r="G177">
        <v>60</v>
      </c>
      <c r="J177">
        <v>50</v>
      </c>
      <c r="N177">
        <v>2</v>
      </c>
      <c r="O177" t="s">
        <v>83</v>
      </c>
      <c r="P177" t="s">
        <v>22</v>
      </c>
    </row>
    <row r="178" spans="1:16" x14ac:dyDescent="0.25">
      <c r="A178">
        <v>1999</v>
      </c>
      <c r="B178" t="s">
        <v>1162</v>
      </c>
      <c r="D178">
        <v>2</v>
      </c>
      <c r="F178">
        <v>50</v>
      </c>
      <c r="G178">
        <v>40</v>
      </c>
      <c r="J178">
        <v>80</v>
      </c>
      <c r="N178">
        <v>1</v>
      </c>
      <c r="O178" t="s">
        <v>22</v>
      </c>
    </row>
    <row r="179" spans="1:16" x14ac:dyDescent="0.25">
      <c r="A179">
        <v>1999</v>
      </c>
      <c r="B179" t="s">
        <v>1162</v>
      </c>
      <c r="D179">
        <v>3</v>
      </c>
      <c r="F179">
        <v>20</v>
      </c>
      <c r="G179">
        <v>70</v>
      </c>
      <c r="J179">
        <v>30</v>
      </c>
      <c r="N179">
        <v>0</v>
      </c>
    </row>
    <row r="180" spans="1:16" x14ac:dyDescent="0.25">
      <c r="A180">
        <v>1999</v>
      </c>
      <c r="B180" t="s">
        <v>1162</v>
      </c>
      <c r="D180">
        <v>4</v>
      </c>
      <c r="F180">
        <v>50</v>
      </c>
      <c r="G180">
        <v>30</v>
      </c>
      <c r="J180">
        <v>50</v>
      </c>
      <c r="N180">
        <v>0</v>
      </c>
    </row>
    <row r="181" spans="1:16" x14ac:dyDescent="0.25">
      <c r="A181">
        <v>1999</v>
      </c>
      <c r="B181" t="s">
        <v>1162</v>
      </c>
      <c r="D181">
        <v>5</v>
      </c>
      <c r="F181">
        <v>30</v>
      </c>
      <c r="G181">
        <v>10</v>
      </c>
      <c r="J181">
        <v>90</v>
      </c>
      <c r="N181">
        <v>0</v>
      </c>
    </row>
    <row r="182" spans="1:16" x14ac:dyDescent="0.25">
      <c r="A182">
        <v>1999</v>
      </c>
      <c r="B182" t="s">
        <v>1163</v>
      </c>
      <c r="C182">
        <v>1</v>
      </c>
      <c r="D182">
        <v>1</v>
      </c>
      <c r="E182" t="s">
        <v>1159</v>
      </c>
      <c r="F182">
        <v>15</v>
      </c>
      <c r="G182">
        <v>20</v>
      </c>
      <c r="J182">
        <v>10</v>
      </c>
      <c r="N182">
        <v>0</v>
      </c>
    </row>
    <row r="183" spans="1:16" x14ac:dyDescent="0.25">
      <c r="A183">
        <v>1999</v>
      </c>
      <c r="B183" t="s">
        <v>1163</v>
      </c>
      <c r="D183">
        <v>2</v>
      </c>
      <c r="F183">
        <v>100</v>
      </c>
      <c r="G183">
        <v>2</v>
      </c>
      <c r="J183">
        <v>10</v>
      </c>
      <c r="N183">
        <v>1</v>
      </c>
      <c r="O183" t="s">
        <v>39</v>
      </c>
    </row>
    <row r="184" spans="1:16" x14ac:dyDescent="0.25">
      <c r="A184">
        <v>1999</v>
      </c>
      <c r="B184" t="s">
        <v>1163</v>
      </c>
      <c r="D184">
        <v>3</v>
      </c>
      <c r="F184">
        <v>80</v>
      </c>
      <c r="G184">
        <v>30</v>
      </c>
      <c r="J184">
        <v>20</v>
      </c>
      <c r="N184">
        <v>0</v>
      </c>
    </row>
    <row r="185" spans="1:16" x14ac:dyDescent="0.25">
      <c r="A185">
        <v>1999</v>
      </c>
      <c r="B185" t="s">
        <v>1163</v>
      </c>
      <c r="D185">
        <v>4</v>
      </c>
      <c r="F185">
        <v>75</v>
      </c>
      <c r="G185">
        <v>30</v>
      </c>
      <c r="J185">
        <v>10</v>
      </c>
      <c r="N185">
        <v>0</v>
      </c>
    </row>
    <row r="186" spans="1:16" x14ac:dyDescent="0.25">
      <c r="A186">
        <v>1999</v>
      </c>
      <c r="B186" t="s">
        <v>1163</v>
      </c>
      <c r="D186">
        <v>5</v>
      </c>
      <c r="F186">
        <v>60</v>
      </c>
      <c r="G186">
        <v>25</v>
      </c>
      <c r="J186">
        <v>10</v>
      </c>
      <c r="N186">
        <v>0</v>
      </c>
    </row>
    <row r="187" spans="1:16" x14ac:dyDescent="0.25">
      <c r="A187">
        <v>1999</v>
      </c>
      <c r="B187" t="s">
        <v>1163</v>
      </c>
      <c r="C187">
        <v>2</v>
      </c>
      <c r="D187">
        <v>1</v>
      </c>
      <c r="E187" t="s">
        <v>1160</v>
      </c>
      <c r="F187">
        <v>50</v>
      </c>
      <c r="G187">
        <v>30</v>
      </c>
      <c r="J187">
        <v>10</v>
      </c>
      <c r="N187">
        <v>0</v>
      </c>
    </row>
    <row r="188" spans="1:16" x14ac:dyDescent="0.25">
      <c r="A188">
        <v>1999</v>
      </c>
      <c r="B188" t="s">
        <v>1163</v>
      </c>
      <c r="D188">
        <v>2</v>
      </c>
      <c r="F188">
        <v>100</v>
      </c>
      <c r="G188">
        <v>10</v>
      </c>
      <c r="J188">
        <v>40</v>
      </c>
      <c r="N188">
        <v>0</v>
      </c>
    </row>
    <row r="189" spans="1:16" x14ac:dyDescent="0.25">
      <c r="A189">
        <v>1999</v>
      </c>
      <c r="B189" t="s">
        <v>1163</v>
      </c>
      <c r="D189">
        <v>3</v>
      </c>
      <c r="F189">
        <v>20</v>
      </c>
      <c r="G189">
        <v>75</v>
      </c>
      <c r="J189">
        <v>10</v>
      </c>
      <c r="N189">
        <v>0</v>
      </c>
    </row>
    <row r="190" spans="1:16" x14ac:dyDescent="0.25">
      <c r="A190">
        <v>1999</v>
      </c>
      <c r="B190" t="s">
        <v>1163</v>
      </c>
      <c r="D190">
        <v>4</v>
      </c>
      <c r="F190">
        <v>60</v>
      </c>
      <c r="G190">
        <v>10</v>
      </c>
      <c r="J190">
        <v>40</v>
      </c>
      <c r="N190">
        <v>0</v>
      </c>
    </row>
    <row r="191" spans="1:16" x14ac:dyDescent="0.25">
      <c r="A191">
        <v>1999</v>
      </c>
      <c r="B191" t="s">
        <v>1163</v>
      </c>
      <c r="D191">
        <v>5</v>
      </c>
      <c r="F191">
        <v>70</v>
      </c>
      <c r="G191">
        <v>20</v>
      </c>
      <c r="J191">
        <v>90</v>
      </c>
      <c r="N191">
        <v>0</v>
      </c>
    </row>
    <row r="192" spans="1:16" x14ac:dyDescent="0.25">
      <c r="A192">
        <v>1999</v>
      </c>
      <c r="B192" t="s">
        <v>1163</v>
      </c>
      <c r="C192">
        <v>3</v>
      </c>
      <c r="D192">
        <v>1</v>
      </c>
      <c r="E192" t="s">
        <v>1160</v>
      </c>
      <c r="F192">
        <v>100</v>
      </c>
      <c r="G192">
        <v>70</v>
      </c>
      <c r="J192">
        <v>90</v>
      </c>
      <c r="N192">
        <v>0</v>
      </c>
    </row>
    <row r="193" spans="1:15" x14ac:dyDescent="0.25">
      <c r="A193">
        <v>1999</v>
      </c>
      <c r="B193" t="s">
        <v>1163</v>
      </c>
      <c r="D193">
        <v>2</v>
      </c>
      <c r="F193">
        <v>60</v>
      </c>
      <c r="G193">
        <v>10</v>
      </c>
      <c r="J193">
        <v>30</v>
      </c>
      <c r="N193">
        <v>1</v>
      </c>
      <c r="O193" t="s">
        <v>22</v>
      </c>
    </row>
    <row r="194" spans="1:15" x14ac:dyDescent="0.25">
      <c r="A194">
        <v>1999</v>
      </c>
      <c r="B194" t="s">
        <v>1163</v>
      </c>
      <c r="D194">
        <v>3</v>
      </c>
      <c r="F194">
        <v>100</v>
      </c>
      <c r="G194">
        <v>80</v>
      </c>
      <c r="J194">
        <v>80</v>
      </c>
      <c r="N194">
        <v>0</v>
      </c>
    </row>
    <row r="195" spans="1:15" x14ac:dyDescent="0.25">
      <c r="A195">
        <v>1999</v>
      </c>
      <c r="B195" t="s">
        <v>1163</v>
      </c>
      <c r="D195">
        <v>4</v>
      </c>
      <c r="F195">
        <v>60</v>
      </c>
      <c r="G195">
        <v>20</v>
      </c>
      <c r="J195">
        <v>70</v>
      </c>
      <c r="N195">
        <v>0</v>
      </c>
    </row>
    <row r="196" spans="1:15" x14ac:dyDescent="0.25">
      <c r="A196">
        <v>1999</v>
      </c>
      <c r="B196" t="s">
        <v>1163</v>
      </c>
      <c r="D196">
        <v>5</v>
      </c>
      <c r="F196">
        <v>60</v>
      </c>
      <c r="G196">
        <v>70</v>
      </c>
      <c r="J196">
        <v>60</v>
      </c>
      <c r="N196">
        <v>0</v>
      </c>
    </row>
    <row r="197" spans="1:15" x14ac:dyDescent="0.25">
      <c r="A197">
        <v>1999</v>
      </c>
      <c r="B197" t="s">
        <v>1163</v>
      </c>
      <c r="C197">
        <v>4</v>
      </c>
      <c r="D197">
        <v>1</v>
      </c>
      <c r="E197" t="s">
        <v>1159</v>
      </c>
      <c r="F197">
        <v>90</v>
      </c>
      <c r="G197">
        <v>30</v>
      </c>
      <c r="J197">
        <v>40</v>
      </c>
      <c r="N197">
        <v>0</v>
      </c>
    </row>
    <row r="198" spans="1:15" x14ac:dyDescent="0.25">
      <c r="A198">
        <v>1999</v>
      </c>
      <c r="B198" t="s">
        <v>1163</v>
      </c>
      <c r="D198">
        <v>2</v>
      </c>
      <c r="F198">
        <v>90</v>
      </c>
      <c r="G198">
        <v>55</v>
      </c>
      <c r="J198">
        <v>30</v>
      </c>
      <c r="N198">
        <v>1</v>
      </c>
      <c r="O198" t="s">
        <v>26</v>
      </c>
    </row>
    <row r="199" spans="1:15" x14ac:dyDescent="0.25">
      <c r="A199">
        <v>1999</v>
      </c>
      <c r="B199" t="s">
        <v>1163</v>
      </c>
      <c r="D199">
        <v>3</v>
      </c>
      <c r="F199">
        <v>60</v>
      </c>
      <c r="G199">
        <v>70</v>
      </c>
      <c r="J199">
        <v>50</v>
      </c>
      <c r="N199">
        <v>0</v>
      </c>
    </row>
    <row r="200" spans="1:15" x14ac:dyDescent="0.25">
      <c r="A200">
        <v>1999</v>
      </c>
      <c r="B200" t="s">
        <v>1163</v>
      </c>
      <c r="D200">
        <v>4</v>
      </c>
      <c r="F200">
        <v>50</v>
      </c>
      <c r="G200">
        <v>25</v>
      </c>
      <c r="J200">
        <v>10</v>
      </c>
      <c r="N200">
        <v>0</v>
      </c>
    </row>
    <row r="201" spans="1:15" x14ac:dyDescent="0.25">
      <c r="A201">
        <v>1999</v>
      </c>
      <c r="B201" t="s">
        <v>1163</v>
      </c>
      <c r="D201">
        <v>5</v>
      </c>
      <c r="F201">
        <v>30</v>
      </c>
      <c r="G201">
        <v>60</v>
      </c>
      <c r="J201">
        <v>60</v>
      </c>
      <c r="N201">
        <v>0</v>
      </c>
    </row>
    <row r="202" spans="1:15" x14ac:dyDescent="0.25">
      <c r="A202">
        <v>1999</v>
      </c>
      <c r="B202" t="s">
        <v>1163</v>
      </c>
      <c r="C202">
        <v>5</v>
      </c>
      <c r="D202">
        <v>1</v>
      </c>
      <c r="E202" t="s">
        <v>1159</v>
      </c>
      <c r="F202">
        <v>30</v>
      </c>
      <c r="G202">
        <v>45</v>
      </c>
      <c r="J202">
        <v>100</v>
      </c>
      <c r="N202">
        <v>1</v>
      </c>
      <c r="O202" t="s">
        <v>22</v>
      </c>
    </row>
    <row r="203" spans="1:15" x14ac:dyDescent="0.25">
      <c r="A203">
        <v>1999</v>
      </c>
      <c r="B203" t="s">
        <v>1163</v>
      </c>
      <c r="D203">
        <v>2</v>
      </c>
      <c r="F203">
        <v>30</v>
      </c>
      <c r="G203">
        <v>40</v>
      </c>
      <c r="J203">
        <v>40</v>
      </c>
      <c r="N203">
        <v>0</v>
      </c>
    </row>
    <row r="204" spans="1:15" x14ac:dyDescent="0.25">
      <c r="A204">
        <v>1999</v>
      </c>
      <c r="B204" t="s">
        <v>1163</v>
      </c>
      <c r="D204">
        <v>3</v>
      </c>
      <c r="F204">
        <v>60</v>
      </c>
      <c r="G204">
        <v>0</v>
      </c>
      <c r="J204">
        <v>0</v>
      </c>
      <c r="N204">
        <v>0</v>
      </c>
    </row>
    <row r="205" spans="1:15" x14ac:dyDescent="0.25">
      <c r="A205">
        <v>1999</v>
      </c>
      <c r="B205" t="s">
        <v>1163</v>
      </c>
      <c r="D205">
        <v>4</v>
      </c>
      <c r="F205">
        <v>70</v>
      </c>
      <c r="G205">
        <v>30</v>
      </c>
      <c r="J205">
        <v>0</v>
      </c>
      <c r="N205">
        <v>0</v>
      </c>
    </row>
    <row r="206" spans="1:15" x14ac:dyDescent="0.25">
      <c r="A206">
        <v>1999</v>
      </c>
      <c r="B206" t="s">
        <v>1163</v>
      </c>
      <c r="D206">
        <v>5</v>
      </c>
      <c r="F206">
        <v>0</v>
      </c>
      <c r="G206">
        <v>0</v>
      </c>
      <c r="J206">
        <v>25</v>
      </c>
      <c r="N206">
        <v>0</v>
      </c>
    </row>
    <row r="207" spans="1:15" x14ac:dyDescent="0.25">
      <c r="A207">
        <v>1999</v>
      </c>
      <c r="B207" t="s">
        <v>1163</v>
      </c>
      <c r="C207">
        <v>6</v>
      </c>
      <c r="D207">
        <v>1</v>
      </c>
      <c r="E207" t="s">
        <v>1159</v>
      </c>
      <c r="F207">
        <v>25</v>
      </c>
      <c r="G207">
        <v>25</v>
      </c>
      <c r="J207">
        <v>0</v>
      </c>
      <c r="N207">
        <v>0</v>
      </c>
    </row>
    <row r="208" spans="1:15" x14ac:dyDescent="0.25">
      <c r="A208">
        <v>1999</v>
      </c>
      <c r="B208" t="s">
        <v>1163</v>
      </c>
      <c r="D208">
        <v>2</v>
      </c>
      <c r="F208">
        <v>30</v>
      </c>
      <c r="G208">
        <v>50</v>
      </c>
      <c r="J208">
        <v>0</v>
      </c>
      <c r="N208">
        <v>1</v>
      </c>
      <c r="O208" t="s">
        <v>35</v>
      </c>
    </row>
    <row r="209" spans="1:15" x14ac:dyDescent="0.25">
      <c r="A209">
        <v>1999</v>
      </c>
      <c r="B209" t="s">
        <v>1163</v>
      </c>
      <c r="D209">
        <v>3</v>
      </c>
      <c r="F209">
        <v>100</v>
      </c>
      <c r="G209">
        <v>60</v>
      </c>
      <c r="J209">
        <v>0</v>
      </c>
      <c r="N209">
        <v>1</v>
      </c>
      <c r="O209" t="s">
        <v>35</v>
      </c>
    </row>
    <row r="210" spans="1:15" x14ac:dyDescent="0.25">
      <c r="A210">
        <v>1999</v>
      </c>
      <c r="B210" t="s">
        <v>1163</v>
      </c>
      <c r="D210">
        <v>4</v>
      </c>
      <c r="F210">
        <v>15</v>
      </c>
      <c r="G210">
        <v>50</v>
      </c>
      <c r="J210">
        <v>0</v>
      </c>
      <c r="N210">
        <v>1</v>
      </c>
      <c r="O210" t="s">
        <v>35</v>
      </c>
    </row>
    <row r="211" spans="1:15" x14ac:dyDescent="0.25">
      <c r="A211">
        <v>1999</v>
      </c>
      <c r="B211" t="s">
        <v>1163</v>
      </c>
      <c r="D211">
        <v>5</v>
      </c>
      <c r="F211">
        <v>50</v>
      </c>
      <c r="G211">
        <v>25</v>
      </c>
      <c r="J211">
        <v>0</v>
      </c>
      <c r="N211">
        <v>0</v>
      </c>
    </row>
    <row r="212" spans="1:15" x14ac:dyDescent="0.25">
      <c r="A212">
        <v>1999</v>
      </c>
      <c r="B212" t="s">
        <v>1163</v>
      </c>
      <c r="C212">
        <v>7</v>
      </c>
      <c r="D212">
        <v>1</v>
      </c>
      <c r="E212" t="s">
        <v>1160</v>
      </c>
      <c r="F212">
        <v>50</v>
      </c>
      <c r="G212">
        <v>40</v>
      </c>
      <c r="J212">
        <v>0</v>
      </c>
      <c r="N212">
        <v>0</v>
      </c>
    </row>
    <row r="213" spans="1:15" x14ac:dyDescent="0.25">
      <c r="A213">
        <v>1999</v>
      </c>
      <c r="B213" t="s">
        <v>1163</v>
      </c>
      <c r="D213">
        <v>2</v>
      </c>
      <c r="F213">
        <v>50</v>
      </c>
      <c r="G213">
        <v>50</v>
      </c>
      <c r="J213">
        <v>0</v>
      </c>
      <c r="N213">
        <v>0</v>
      </c>
    </row>
    <row r="214" spans="1:15" x14ac:dyDescent="0.25">
      <c r="A214">
        <v>1999</v>
      </c>
      <c r="B214" t="s">
        <v>1163</v>
      </c>
      <c r="D214">
        <v>3</v>
      </c>
      <c r="F214">
        <v>100</v>
      </c>
      <c r="G214">
        <v>50</v>
      </c>
      <c r="J214">
        <v>0</v>
      </c>
      <c r="N214">
        <v>0</v>
      </c>
    </row>
    <row r="215" spans="1:15" x14ac:dyDescent="0.25">
      <c r="A215">
        <v>1999</v>
      </c>
      <c r="B215" t="s">
        <v>1163</v>
      </c>
      <c r="D215">
        <v>4</v>
      </c>
      <c r="F215">
        <v>50</v>
      </c>
      <c r="G215">
        <v>80</v>
      </c>
      <c r="J215">
        <v>0</v>
      </c>
      <c r="N215">
        <v>0</v>
      </c>
    </row>
    <row r="216" spans="1:15" x14ac:dyDescent="0.25">
      <c r="A216">
        <v>1999</v>
      </c>
      <c r="B216" t="s">
        <v>1163</v>
      </c>
      <c r="D216">
        <v>5</v>
      </c>
      <c r="F216">
        <v>70</v>
      </c>
      <c r="G216">
        <v>75</v>
      </c>
      <c r="J216">
        <v>0</v>
      </c>
      <c r="N216">
        <v>0</v>
      </c>
    </row>
    <row r="217" spans="1:15" x14ac:dyDescent="0.25">
      <c r="A217">
        <v>1999</v>
      </c>
      <c r="B217" t="s">
        <v>1163</v>
      </c>
      <c r="C217">
        <v>8</v>
      </c>
      <c r="D217">
        <v>1</v>
      </c>
      <c r="E217" t="s">
        <v>1160</v>
      </c>
      <c r="F217">
        <v>25</v>
      </c>
      <c r="G217">
        <v>50</v>
      </c>
      <c r="J217">
        <v>0</v>
      </c>
      <c r="N217">
        <v>0</v>
      </c>
    </row>
    <row r="218" spans="1:15" x14ac:dyDescent="0.25">
      <c r="A218">
        <v>1999</v>
      </c>
      <c r="B218" t="s">
        <v>1163</v>
      </c>
      <c r="D218">
        <v>2</v>
      </c>
      <c r="F218">
        <v>50</v>
      </c>
      <c r="G218">
        <v>75</v>
      </c>
      <c r="J218">
        <v>0</v>
      </c>
      <c r="N218">
        <v>0</v>
      </c>
    </row>
    <row r="219" spans="1:15" x14ac:dyDescent="0.25">
      <c r="A219">
        <v>1999</v>
      </c>
      <c r="B219" t="s">
        <v>1163</v>
      </c>
      <c r="D219">
        <v>3</v>
      </c>
      <c r="F219">
        <v>50</v>
      </c>
      <c r="G219">
        <v>50</v>
      </c>
      <c r="J219">
        <v>0</v>
      </c>
      <c r="N219">
        <v>0</v>
      </c>
    </row>
    <row r="220" spans="1:15" x14ac:dyDescent="0.25">
      <c r="A220">
        <v>1999</v>
      </c>
      <c r="B220" t="s">
        <v>1163</v>
      </c>
      <c r="D220">
        <v>4</v>
      </c>
      <c r="F220">
        <v>50</v>
      </c>
      <c r="G220">
        <v>50</v>
      </c>
      <c r="J220">
        <v>0</v>
      </c>
      <c r="N220">
        <v>0</v>
      </c>
    </row>
    <row r="221" spans="1:15" x14ac:dyDescent="0.25">
      <c r="A221">
        <v>1999</v>
      </c>
      <c r="B221" t="s">
        <v>1163</v>
      </c>
      <c r="D221">
        <v>5</v>
      </c>
      <c r="F221">
        <v>50</v>
      </c>
      <c r="G221">
        <v>75</v>
      </c>
      <c r="J221">
        <v>0</v>
      </c>
      <c r="N221">
        <v>0</v>
      </c>
    </row>
    <row r="222" spans="1:15" x14ac:dyDescent="0.25">
      <c r="A222">
        <v>1999</v>
      </c>
      <c r="B222" t="s">
        <v>1163</v>
      </c>
      <c r="C222">
        <v>9</v>
      </c>
      <c r="D222">
        <v>1</v>
      </c>
      <c r="E222" t="s">
        <v>1159</v>
      </c>
      <c r="F222">
        <v>100</v>
      </c>
      <c r="G222">
        <v>10</v>
      </c>
      <c r="J222">
        <v>0</v>
      </c>
      <c r="N222">
        <v>0</v>
      </c>
    </row>
    <row r="223" spans="1:15" x14ac:dyDescent="0.25">
      <c r="A223">
        <v>1999</v>
      </c>
      <c r="B223" t="s">
        <v>1163</v>
      </c>
      <c r="D223">
        <v>2</v>
      </c>
      <c r="F223">
        <v>50</v>
      </c>
      <c r="G223">
        <v>90</v>
      </c>
      <c r="J223">
        <v>0</v>
      </c>
      <c r="N223">
        <v>0</v>
      </c>
    </row>
    <row r="224" spans="1:15" x14ac:dyDescent="0.25">
      <c r="A224">
        <v>1999</v>
      </c>
      <c r="B224" t="s">
        <v>1163</v>
      </c>
      <c r="D224">
        <v>3</v>
      </c>
      <c r="F224">
        <v>50</v>
      </c>
      <c r="G224">
        <v>50</v>
      </c>
      <c r="J224">
        <v>0</v>
      </c>
      <c r="N224">
        <v>0</v>
      </c>
    </row>
    <row r="225" spans="1:16" x14ac:dyDescent="0.25">
      <c r="A225">
        <v>1999</v>
      </c>
      <c r="B225" t="s">
        <v>1163</v>
      </c>
      <c r="D225">
        <v>4</v>
      </c>
      <c r="F225">
        <v>100</v>
      </c>
      <c r="G225">
        <v>10</v>
      </c>
      <c r="J225">
        <v>0</v>
      </c>
      <c r="N225">
        <v>0</v>
      </c>
    </row>
    <row r="226" spans="1:16" x14ac:dyDescent="0.25">
      <c r="A226">
        <v>1999</v>
      </c>
      <c r="B226" t="s">
        <v>1163</v>
      </c>
      <c r="D226">
        <v>5</v>
      </c>
      <c r="F226">
        <v>70</v>
      </c>
      <c r="G226">
        <v>80</v>
      </c>
      <c r="J226">
        <v>0</v>
      </c>
      <c r="N226">
        <v>0</v>
      </c>
    </row>
    <row r="227" spans="1:16" x14ac:dyDescent="0.25">
      <c r="A227">
        <v>1999</v>
      </c>
      <c r="B227" t="s">
        <v>1163</v>
      </c>
      <c r="C227">
        <v>10</v>
      </c>
      <c r="D227">
        <v>1</v>
      </c>
      <c r="E227" t="s">
        <v>1159</v>
      </c>
      <c r="F227">
        <v>100</v>
      </c>
      <c r="G227">
        <v>70</v>
      </c>
      <c r="J227">
        <v>0</v>
      </c>
      <c r="N227">
        <v>0</v>
      </c>
    </row>
    <row r="228" spans="1:16" x14ac:dyDescent="0.25">
      <c r="A228">
        <v>1999</v>
      </c>
      <c r="B228" t="s">
        <v>1163</v>
      </c>
      <c r="D228">
        <v>2</v>
      </c>
      <c r="F228">
        <v>70</v>
      </c>
      <c r="G228">
        <v>80</v>
      </c>
      <c r="J228">
        <v>0</v>
      </c>
      <c r="N228">
        <v>2</v>
      </c>
      <c r="O228" t="s">
        <v>22</v>
      </c>
      <c r="P228" t="s">
        <v>82</v>
      </c>
    </row>
    <row r="229" spans="1:16" x14ac:dyDescent="0.25">
      <c r="A229">
        <v>1999</v>
      </c>
      <c r="B229" t="s">
        <v>1163</v>
      </c>
      <c r="D229">
        <v>3</v>
      </c>
      <c r="F229">
        <v>100</v>
      </c>
      <c r="G229">
        <v>80</v>
      </c>
      <c r="J229">
        <v>0</v>
      </c>
      <c r="N229">
        <v>0</v>
      </c>
    </row>
    <row r="230" spans="1:16" x14ac:dyDescent="0.25">
      <c r="A230">
        <v>1999</v>
      </c>
      <c r="B230" t="s">
        <v>1163</v>
      </c>
      <c r="D230">
        <v>4</v>
      </c>
      <c r="F230">
        <v>75</v>
      </c>
      <c r="G230">
        <v>25</v>
      </c>
      <c r="J230">
        <v>30</v>
      </c>
      <c r="N230">
        <v>0</v>
      </c>
    </row>
    <row r="231" spans="1:16" x14ac:dyDescent="0.25">
      <c r="A231">
        <v>1999</v>
      </c>
      <c r="B231" t="s">
        <v>1163</v>
      </c>
      <c r="D231">
        <v>5</v>
      </c>
      <c r="F231">
        <v>75</v>
      </c>
      <c r="G231">
        <v>50</v>
      </c>
      <c r="J231">
        <v>80</v>
      </c>
      <c r="N231">
        <v>0</v>
      </c>
    </row>
    <row r="232" spans="1:16" x14ac:dyDescent="0.25">
      <c r="A232">
        <v>1999</v>
      </c>
      <c r="B232" t="s">
        <v>1163</v>
      </c>
      <c r="C232">
        <v>11</v>
      </c>
      <c r="D232">
        <v>1</v>
      </c>
      <c r="E232" t="s">
        <v>1159</v>
      </c>
      <c r="F232">
        <v>80</v>
      </c>
      <c r="G232">
        <v>75</v>
      </c>
      <c r="J232">
        <v>10</v>
      </c>
      <c r="N232">
        <v>0</v>
      </c>
    </row>
    <row r="233" spans="1:16" x14ac:dyDescent="0.25">
      <c r="A233">
        <v>1999</v>
      </c>
      <c r="B233" t="s">
        <v>1163</v>
      </c>
      <c r="D233">
        <v>2</v>
      </c>
      <c r="F233">
        <v>25</v>
      </c>
      <c r="G233">
        <v>80</v>
      </c>
      <c r="J233">
        <v>70</v>
      </c>
      <c r="N233">
        <v>0</v>
      </c>
    </row>
    <row r="234" spans="1:16" x14ac:dyDescent="0.25">
      <c r="A234">
        <v>1999</v>
      </c>
      <c r="B234" t="s">
        <v>1163</v>
      </c>
      <c r="D234">
        <v>3</v>
      </c>
      <c r="F234">
        <v>90</v>
      </c>
      <c r="G234">
        <v>80</v>
      </c>
      <c r="J234">
        <v>50</v>
      </c>
      <c r="N234">
        <v>1</v>
      </c>
      <c r="O234" t="s">
        <v>22</v>
      </c>
    </row>
    <row r="235" spans="1:16" x14ac:dyDescent="0.25">
      <c r="A235">
        <v>1999</v>
      </c>
      <c r="B235" t="s">
        <v>1163</v>
      </c>
      <c r="D235">
        <v>4</v>
      </c>
      <c r="F235">
        <v>10</v>
      </c>
      <c r="G235">
        <v>50</v>
      </c>
      <c r="J235">
        <v>40</v>
      </c>
      <c r="N235">
        <v>0</v>
      </c>
    </row>
    <row r="236" spans="1:16" x14ac:dyDescent="0.25">
      <c r="A236">
        <v>1999</v>
      </c>
      <c r="B236" t="s">
        <v>1163</v>
      </c>
      <c r="D236">
        <v>5</v>
      </c>
      <c r="F236">
        <v>30</v>
      </c>
      <c r="G236">
        <v>50</v>
      </c>
      <c r="J236">
        <v>60</v>
      </c>
      <c r="N236">
        <v>0</v>
      </c>
    </row>
    <row r="237" spans="1:16" x14ac:dyDescent="0.25">
      <c r="A237">
        <v>1999</v>
      </c>
      <c r="B237" t="s">
        <v>1163</v>
      </c>
      <c r="C237">
        <v>12</v>
      </c>
      <c r="D237">
        <v>1</v>
      </c>
      <c r="E237" t="s">
        <v>1159</v>
      </c>
      <c r="F237">
        <v>80</v>
      </c>
      <c r="G237">
        <v>80</v>
      </c>
      <c r="J237">
        <v>20</v>
      </c>
      <c r="N237">
        <v>1</v>
      </c>
      <c r="O237" t="s">
        <v>22</v>
      </c>
    </row>
    <row r="238" spans="1:16" x14ac:dyDescent="0.25">
      <c r="A238">
        <v>1999</v>
      </c>
      <c r="B238" t="s">
        <v>1163</v>
      </c>
      <c r="D238">
        <v>2</v>
      </c>
      <c r="F238">
        <v>90</v>
      </c>
      <c r="G238">
        <v>90</v>
      </c>
      <c r="J238">
        <v>60</v>
      </c>
      <c r="N238">
        <v>1</v>
      </c>
      <c r="O238" t="s">
        <v>166</v>
      </c>
    </row>
    <row r="239" spans="1:16" x14ac:dyDescent="0.25">
      <c r="A239">
        <v>1999</v>
      </c>
      <c r="B239" t="s">
        <v>1163</v>
      </c>
      <c r="D239">
        <v>3</v>
      </c>
      <c r="F239">
        <v>25</v>
      </c>
      <c r="G239">
        <v>80</v>
      </c>
      <c r="J239">
        <v>20</v>
      </c>
      <c r="N239">
        <v>0</v>
      </c>
    </row>
    <row r="240" spans="1:16" x14ac:dyDescent="0.25">
      <c r="A240">
        <v>1999</v>
      </c>
      <c r="B240" t="s">
        <v>1163</v>
      </c>
      <c r="D240">
        <v>4</v>
      </c>
      <c r="F240">
        <v>40</v>
      </c>
      <c r="G240">
        <v>20</v>
      </c>
      <c r="J240">
        <v>50</v>
      </c>
      <c r="N240">
        <v>0</v>
      </c>
    </row>
    <row r="241" spans="1:15" x14ac:dyDescent="0.25">
      <c r="A241">
        <v>1999</v>
      </c>
      <c r="B241" t="s">
        <v>1163</v>
      </c>
      <c r="D241">
        <v>5</v>
      </c>
      <c r="F241">
        <v>80</v>
      </c>
      <c r="G241">
        <v>40</v>
      </c>
      <c r="J241">
        <v>80</v>
      </c>
      <c r="N241">
        <v>0</v>
      </c>
    </row>
    <row r="242" spans="1:15" x14ac:dyDescent="0.25">
      <c r="A242">
        <v>1999</v>
      </c>
      <c r="B242" t="s">
        <v>1163</v>
      </c>
      <c r="C242">
        <v>13</v>
      </c>
      <c r="D242">
        <v>1</v>
      </c>
      <c r="E242" t="s">
        <v>1159</v>
      </c>
      <c r="J242">
        <v>20</v>
      </c>
    </row>
    <row r="243" spans="1:15" x14ac:dyDescent="0.25">
      <c r="A243">
        <v>1999</v>
      </c>
      <c r="B243" t="s">
        <v>1163</v>
      </c>
      <c r="D243">
        <v>2</v>
      </c>
      <c r="J243">
        <v>90</v>
      </c>
    </row>
    <row r="244" spans="1:15" x14ac:dyDescent="0.25">
      <c r="A244">
        <v>1999</v>
      </c>
      <c r="B244" t="s">
        <v>1163</v>
      </c>
      <c r="D244">
        <v>3</v>
      </c>
      <c r="J244">
        <v>75</v>
      </c>
    </row>
    <row r="245" spans="1:15" x14ac:dyDescent="0.25">
      <c r="A245">
        <v>1999</v>
      </c>
      <c r="B245" t="s">
        <v>1163</v>
      </c>
      <c r="D245">
        <v>4</v>
      </c>
      <c r="J245">
        <v>80</v>
      </c>
    </row>
    <row r="246" spans="1:15" x14ac:dyDescent="0.25">
      <c r="A246">
        <v>1999</v>
      </c>
      <c r="B246" t="s">
        <v>1163</v>
      </c>
      <c r="D246">
        <v>5</v>
      </c>
      <c r="J246">
        <v>90</v>
      </c>
    </row>
    <row r="247" spans="1:15" x14ac:dyDescent="0.25">
      <c r="A247">
        <v>1999</v>
      </c>
      <c r="B247" t="s">
        <v>1163</v>
      </c>
      <c r="C247">
        <v>14</v>
      </c>
      <c r="D247">
        <v>1</v>
      </c>
      <c r="E247" t="s">
        <v>1159</v>
      </c>
      <c r="F247">
        <v>20</v>
      </c>
      <c r="G247">
        <v>50</v>
      </c>
      <c r="J247">
        <v>50</v>
      </c>
      <c r="N247">
        <v>0</v>
      </c>
    </row>
    <row r="248" spans="1:15" x14ac:dyDescent="0.25">
      <c r="A248">
        <v>1999</v>
      </c>
      <c r="B248" t="s">
        <v>1163</v>
      </c>
      <c r="D248">
        <v>2</v>
      </c>
      <c r="F248">
        <v>25</v>
      </c>
      <c r="G248">
        <v>10</v>
      </c>
      <c r="J248">
        <v>75</v>
      </c>
      <c r="N248">
        <v>1</v>
      </c>
      <c r="O248" t="s">
        <v>22</v>
      </c>
    </row>
    <row r="249" spans="1:15" x14ac:dyDescent="0.25">
      <c r="A249">
        <v>1999</v>
      </c>
      <c r="B249" t="s">
        <v>1163</v>
      </c>
      <c r="D249">
        <v>3</v>
      </c>
      <c r="F249">
        <v>10</v>
      </c>
      <c r="G249">
        <v>40</v>
      </c>
      <c r="J249">
        <v>60</v>
      </c>
      <c r="N249">
        <v>0</v>
      </c>
    </row>
    <row r="250" spans="1:15" x14ac:dyDescent="0.25">
      <c r="A250">
        <v>1999</v>
      </c>
      <c r="B250" t="s">
        <v>1163</v>
      </c>
      <c r="D250">
        <v>4</v>
      </c>
      <c r="F250">
        <v>15</v>
      </c>
      <c r="G250">
        <v>30</v>
      </c>
      <c r="N250">
        <v>0</v>
      </c>
    </row>
    <row r="251" spans="1:15" x14ac:dyDescent="0.25">
      <c r="A251">
        <v>1999</v>
      </c>
      <c r="B251" t="s">
        <v>1163</v>
      </c>
      <c r="D251">
        <v>5</v>
      </c>
      <c r="F251">
        <v>30</v>
      </c>
      <c r="G251">
        <v>25</v>
      </c>
      <c r="N251">
        <v>0</v>
      </c>
    </row>
    <row r="252" spans="1:15" x14ac:dyDescent="0.25">
      <c r="A252">
        <v>1999</v>
      </c>
      <c r="B252" t="s">
        <v>1163</v>
      </c>
      <c r="C252">
        <v>15</v>
      </c>
      <c r="D252">
        <v>1</v>
      </c>
      <c r="E252" t="s">
        <v>1159</v>
      </c>
      <c r="F252">
        <v>70</v>
      </c>
      <c r="G252">
        <v>20</v>
      </c>
      <c r="N252">
        <v>0</v>
      </c>
    </row>
    <row r="253" spans="1:15" x14ac:dyDescent="0.25">
      <c r="A253">
        <v>1999</v>
      </c>
      <c r="B253" t="s">
        <v>1163</v>
      </c>
      <c r="D253">
        <v>2</v>
      </c>
      <c r="F253">
        <v>40</v>
      </c>
      <c r="G253">
        <v>30</v>
      </c>
      <c r="N253">
        <v>2</v>
      </c>
    </row>
    <row r="254" spans="1:15" x14ac:dyDescent="0.25">
      <c r="A254">
        <v>1999</v>
      </c>
      <c r="B254" t="s">
        <v>1163</v>
      </c>
      <c r="D254">
        <v>3</v>
      </c>
      <c r="F254">
        <v>25</v>
      </c>
      <c r="G254">
        <v>60</v>
      </c>
      <c r="N254">
        <v>1</v>
      </c>
    </row>
    <row r="255" spans="1:15" x14ac:dyDescent="0.25">
      <c r="A255">
        <v>1999</v>
      </c>
      <c r="B255" t="s">
        <v>1163</v>
      </c>
      <c r="D255">
        <v>4</v>
      </c>
      <c r="F255">
        <v>40</v>
      </c>
      <c r="G255">
        <v>75</v>
      </c>
      <c r="N255">
        <v>0</v>
      </c>
    </row>
    <row r="256" spans="1:15" x14ac:dyDescent="0.25">
      <c r="A256">
        <v>1999</v>
      </c>
      <c r="B256" t="s">
        <v>1163</v>
      </c>
      <c r="D256">
        <v>5</v>
      </c>
      <c r="F256">
        <v>25</v>
      </c>
      <c r="G256">
        <v>20</v>
      </c>
      <c r="N256">
        <v>1</v>
      </c>
      <c r="O256" t="s">
        <v>1164</v>
      </c>
    </row>
    <row r="257" spans="1:15" x14ac:dyDescent="0.25">
      <c r="A257">
        <v>1999</v>
      </c>
      <c r="B257" t="s">
        <v>1165</v>
      </c>
      <c r="C257">
        <v>1</v>
      </c>
      <c r="D257">
        <v>1</v>
      </c>
      <c r="E257" t="s">
        <v>1160</v>
      </c>
      <c r="F257">
        <v>30</v>
      </c>
      <c r="G257">
        <v>60</v>
      </c>
      <c r="J257">
        <v>2</v>
      </c>
      <c r="N257">
        <v>0</v>
      </c>
    </row>
    <row r="258" spans="1:15" x14ac:dyDescent="0.25">
      <c r="A258">
        <v>1999</v>
      </c>
      <c r="B258" t="s">
        <v>1165</v>
      </c>
      <c r="D258">
        <v>2</v>
      </c>
      <c r="F258">
        <v>50</v>
      </c>
      <c r="G258">
        <v>30</v>
      </c>
      <c r="J258">
        <v>5</v>
      </c>
      <c r="N258">
        <v>0</v>
      </c>
    </row>
    <row r="259" spans="1:15" x14ac:dyDescent="0.25">
      <c r="A259">
        <v>1999</v>
      </c>
      <c r="B259" t="s">
        <v>1165</v>
      </c>
      <c r="D259">
        <v>3</v>
      </c>
      <c r="F259">
        <v>25</v>
      </c>
      <c r="G259">
        <v>20</v>
      </c>
      <c r="J259">
        <v>0</v>
      </c>
      <c r="N259">
        <v>0</v>
      </c>
    </row>
    <row r="260" spans="1:15" x14ac:dyDescent="0.25">
      <c r="A260">
        <v>1999</v>
      </c>
      <c r="B260" t="s">
        <v>1165</v>
      </c>
      <c r="D260">
        <v>4</v>
      </c>
      <c r="F260">
        <v>70</v>
      </c>
      <c r="G260">
        <v>20</v>
      </c>
      <c r="J260">
        <v>5</v>
      </c>
      <c r="N260">
        <v>0</v>
      </c>
    </row>
    <row r="261" spans="1:15" x14ac:dyDescent="0.25">
      <c r="A261">
        <v>1999</v>
      </c>
      <c r="B261" t="s">
        <v>1165</v>
      </c>
      <c r="D261">
        <v>5</v>
      </c>
      <c r="F261">
        <v>15</v>
      </c>
      <c r="G261">
        <v>75</v>
      </c>
      <c r="J261">
        <v>5</v>
      </c>
      <c r="N261">
        <v>0</v>
      </c>
    </row>
    <row r="262" spans="1:15" x14ac:dyDescent="0.25">
      <c r="A262">
        <v>1999</v>
      </c>
      <c r="B262" t="s">
        <v>1165</v>
      </c>
      <c r="C262">
        <v>2</v>
      </c>
      <c r="D262">
        <v>1</v>
      </c>
      <c r="E262" t="s">
        <v>1160</v>
      </c>
      <c r="F262">
        <v>25</v>
      </c>
      <c r="G262">
        <v>25</v>
      </c>
      <c r="J262">
        <v>5</v>
      </c>
      <c r="N262">
        <v>1</v>
      </c>
      <c r="O262" t="s">
        <v>28</v>
      </c>
    </row>
    <row r="263" spans="1:15" x14ac:dyDescent="0.25">
      <c r="A263">
        <v>1999</v>
      </c>
      <c r="B263" t="s">
        <v>1165</v>
      </c>
      <c r="D263">
        <v>2</v>
      </c>
      <c r="F263">
        <v>50</v>
      </c>
      <c r="G263">
        <v>90</v>
      </c>
      <c r="J263">
        <v>0</v>
      </c>
      <c r="N263">
        <v>1</v>
      </c>
      <c r="O263" t="s">
        <v>28</v>
      </c>
    </row>
    <row r="264" spans="1:15" x14ac:dyDescent="0.25">
      <c r="A264">
        <v>1999</v>
      </c>
      <c r="B264" t="s">
        <v>1165</v>
      </c>
      <c r="D264">
        <v>3</v>
      </c>
      <c r="F264">
        <v>40</v>
      </c>
      <c r="G264">
        <v>50</v>
      </c>
      <c r="J264">
        <v>0</v>
      </c>
      <c r="N264">
        <v>0</v>
      </c>
    </row>
    <row r="265" spans="1:15" x14ac:dyDescent="0.25">
      <c r="A265">
        <v>1999</v>
      </c>
      <c r="B265" t="s">
        <v>1165</v>
      </c>
      <c r="D265">
        <v>4</v>
      </c>
      <c r="F265">
        <v>40</v>
      </c>
      <c r="G265">
        <v>60</v>
      </c>
      <c r="J265">
        <v>0</v>
      </c>
      <c r="N265">
        <v>1</v>
      </c>
      <c r="O265" t="s">
        <v>22</v>
      </c>
    </row>
    <row r="266" spans="1:15" x14ac:dyDescent="0.25">
      <c r="A266">
        <v>1999</v>
      </c>
      <c r="B266" t="s">
        <v>1165</v>
      </c>
      <c r="D266">
        <v>5</v>
      </c>
      <c r="F266">
        <v>100</v>
      </c>
      <c r="G266">
        <v>15</v>
      </c>
      <c r="J266">
        <v>0</v>
      </c>
      <c r="N266">
        <v>0</v>
      </c>
    </row>
    <row r="267" spans="1:15" x14ac:dyDescent="0.25">
      <c r="A267">
        <v>1999</v>
      </c>
      <c r="B267" t="s">
        <v>1165</v>
      </c>
      <c r="C267">
        <v>3</v>
      </c>
      <c r="D267">
        <v>1</v>
      </c>
      <c r="E267" t="s">
        <v>1160</v>
      </c>
      <c r="F267">
        <v>100</v>
      </c>
      <c r="G267">
        <v>60</v>
      </c>
      <c r="J267">
        <v>0</v>
      </c>
      <c r="N267">
        <v>0</v>
      </c>
    </row>
    <row r="268" spans="1:15" x14ac:dyDescent="0.25">
      <c r="A268">
        <v>1999</v>
      </c>
      <c r="B268" t="s">
        <v>1165</v>
      </c>
      <c r="D268">
        <v>2</v>
      </c>
      <c r="F268">
        <v>100</v>
      </c>
      <c r="G268">
        <v>60</v>
      </c>
      <c r="J268">
        <v>0</v>
      </c>
      <c r="N268">
        <v>0</v>
      </c>
    </row>
    <row r="269" spans="1:15" x14ac:dyDescent="0.25">
      <c r="A269">
        <v>1999</v>
      </c>
      <c r="B269" t="s">
        <v>1165</v>
      </c>
      <c r="D269">
        <v>3</v>
      </c>
      <c r="F269">
        <v>100</v>
      </c>
      <c r="G269">
        <v>50</v>
      </c>
      <c r="J269">
        <v>0</v>
      </c>
      <c r="N269">
        <v>0</v>
      </c>
    </row>
    <row r="270" spans="1:15" x14ac:dyDescent="0.25">
      <c r="A270">
        <v>1999</v>
      </c>
      <c r="B270" t="s">
        <v>1165</v>
      </c>
      <c r="D270">
        <v>4</v>
      </c>
      <c r="F270">
        <v>25</v>
      </c>
      <c r="G270">
        <v>75</v>
      </c>
      <c r="J270">
        <v>0</v>
      </c>
      <c r="N270">
        <v>1</v>
      </c>
      <c r="O270" t="s">
        <v>35</v>
      </c>
    </row>
    <row r="271" spans="1:15" x14ac:dyDescent="0.25">
      <c r="A271">
        <v>1999</v>
      </c>
      <c r="B271" t="s">
        <v>1165</v>
      </c>
      <c r="D271">
        <v>5</v>
      </c>
      <c r="F271">
        <v>100</v>
      </c>
      <c r="G271">
        <v>70</v>
      </c>
      <c r="J271">
        <v>0</v>
      </c>
      <c r="N271">
        <v>0</v>
      </c>
    </row>
    <row r="272" spans="1:15" x14ac:dyDescent="0.25">
      <c r="A272">
        <v>1999</v>
      </c>
      <c r="B272" t="s">
        <v>1165</v>
      </c>
      <c r="C272">
        <v>4</v>
      </c>
      <c r="D272">
        <v>1</v>
      </c>
      <c r="E272" t="s">
        <v>1160</v>
      </c>
      <c r="F272">
        <v>25</v>
      </c>
      <c r="G272">
        <v>65</v>
      </c>
      <c r="J272">
        <v>25</v>
      </c>
      <c r="N272">
        <v>0</v>
      </c>
    </row>
    <row r="273" spans="1:14" x14ac:dyDescent="0.25">
      <c r="A273">
        <v>1999</v>
      </c>
      <c r="B273" t="s">
        <v>1165</v>
      </c>
      <c r="D273">
        <v>2</v>
      </c>
      <c r="F273">
        <v>10</v>
      </c>
      <c r="G273">
        <v>30</v>
      </c>
      <c r="J273">
        <v>20</v>
      </c>
      <c r="N273">
        <v>0</v>
      </c>
    </row>
    <row r="274" spans="1:14" x14ac:dyDescent="0.25">
      <c r="A274">
        <v>1999</v>
      </c>
      <c r="B274" t="s">
        <v>1165</v>
      </c>
      <c r="D274">
        <v>3</v>
      </c>
      <c r="F274">
        <v>25</v>
      </c>
      <c r="G274">
        <v>25</v>
      </c>
      <c r="J274">
        <v>25</v>
      </c>
      <c r="N274">
        <v>0</v>
      </c>
    </row>
    <row r="275" spans="1:14" x14ac:dyDescent="0.25">
      <c r="A275">
        <v>1999</v>
      </c>
      <c r="B275" t="s">
        <v>1165</v>
      </c>
      <c r="D275">
        <v>4</v>
      </c>
      <c r="F275">
        <v>10</v>
      </c>
      <c r="G275">
        <v>15</v>
      </c>
      <c r="J275">
        <v>10</v>
      </c>
      <c r="N275">
        <v>1</v>
      </c>
    </row>
    <row r="276" spans="1:14" x14ac:dyDescent="0.25">
      <c r="A276">
        <v>1999</v>
      </c>
      <c r="B276" t="s">
        <v>1165</v>
      </c>
      <c r="D276">
        <v>5</v>
      </c>
      <c r="F276">
        <v>10</v>
      </c>
      <c r="G276">
        <v>30</v>
      </c>
      <c r="J276">
        <v>20</v>
      </c>
      <c r="N276">
        <v>0</v>
      </c>
    </row>
    <row r="277" spans="1:14" x14ac:dyDescent="0.25">
      <c r="A277">
        <v>1999</v>
      </c>
      <c r="B277" t="s">
        <v>1165</v>
      </c>
      <c r="C277">
        <v>5</v>
      </c>
      <c r="D277">
        <v>1</v>
      </c>
      <c r="E277" t="s">
        <v>1160</v>
      </c>
      <c r="F277">
        <v>20</v>
      </c>
      <c r="G277">
        <v>75</v>
      </c>
      <c r="J277">
        <v>10</v>
      </c>
      <c r="N277">
        <v>0</v>
      </c>
    </row>
    <row r="278" spans="1:14" x14ac:dyDescent="0.25">
      <c r="A278">
        <v>1999</v>
      </c>
      <c r="B278" t="s">
        <v>1165</v>
      </c>
      <c r="D278">
        <v>2</v>
      </c>
      <c r="F278">
        <v>10</v>
      </c>
      <c r="G278">
        <v>20</v>
      </c>
      <c r="J278">
        <v>80</v>
      </c>
      <c r="N278">
        <v>0</v>
      </c>
    </row>
    <row r="279" spans="1:14" x14ac:dyDescent="0.25">
      <c r="A279">
        <v>1999</v>
      </c>
      <c r="B279" t="s">
        <v>1165</v>
      </c>
      <c r="D279">
        <v>3</v>
      </c>
      <c r="F279">
        <v>50</v>
      </c>
      <c r="G279">
        <v>60</v>
      </c>
      <c r="J279">
        <v>25</v>
      </c>
      <c r="N279">
        <v>0</v>
      </c>
    </row>
    <row r="280" spans="1:14" x14ac:dyDescent="0.25">
      <c r="A280">
        <v>1999</v>
      </c>
      <c r="B280" t="s">
        <v>1165</v>
      </c>
      <c r="D280">
        <v>4</v>
      </c>
      <c r="F280">
        <v>25</v>
      </c>
      <c r="G280">
        <v>75</v>
      </c>
      <c r="J280">
        <v>10</v>
      </c>
      <c r="N280">
        <v>0</v>
      </c>
    </row>
    <row r="281" spans="1:14" x14ac:dyDescent="0.25">
      <c r="A281">
        <v>1999</v>
      </c>
      <c r="B281" t="s">
        <v>1165</v>
      </c>
      <c r="D281">
        <v>5</v>
      </c>
      <c r="F281">
        <v>25</v>
      </c>
      <c r="G281">
        <v>40</v>
      </c>
      <c r="J281">
        <v>25</v>
      </c>
      <c r="N281">
        <v>0</v>
      </c>
    </row>
    <row r="282" spans="1:14" x14ac:dyDescent="0.25">
      <c r="A282">
        <v>1999</v>
      </c>
      <c r="B282" t="s">
        <v>1165</v>
      </c>
      <c r="C282">
        <v>6</v>
      </c>
      <c r="D282">
        <v>1</v>
      </c>
      <c r="E282" t="s">
        <v>1160</v>
      </c>
      <c r="F282">
        <v>10</v>
      </c>
      <c r="G282">
        <v>10</v>
      </c>
      <c r="J282">
        <v>70</v>
      </c>
      <c r="N282">
        <v>0</v>
      </c>
    </row>
    <row r="283" spans="1:14" x14ac:dyDescent="0.25">
      <c r="A283">
        <v>1999</v>
      </c>
      <c r="B283" t="s">
        <v>1165</v>
      </c>
      <c r="D283">
        <v>2</v>
      </c>
      <c r="F283">
        <v>30</v>
      </c>
      <c r="G283">
        <v>40</v>
      </c>
      <c r="J283">
        <v>25</v>
      </c>
      <c r="N283">
        <v>0</v>
      </c>
    </row>
    <row r="284" spans="1:14" x14ac:dyDescent="0.25">
      <c r="A284">
        <v>1999</v>
      </c>
      <c r="B284" t="s">
        <v>1165</v>
      </c>
      <c r="D284">
        <v>3</v>
      </c>
      <c r="F284">
        <v>15</v>
      </c>
      <c r="G284">
        <v>30</v>
      </c>
      <c r="J284">
        <v>15</v>
      </c>
      <c r="N284">
        <v>0</v>
      </c>
    </row>
    <row r="285" spans="1:14" x14ac:dyDescent="0.25">
      <c r="A285">
        <v>1999</v>
      </c>
      <c r="B285" t="s">
        <v>1165</v>
      </c>
      <c r="D285">
        <v>4</v>
      </c>
      <c r="F285">
        <v>10</v>
      </c>
      <c r="G285">
        <v>70</v>
      </c>
      <c r="J285">
        <v>10</v>
      </c>
      <c r="N285">
        <v>0</v>
      </c>
    </row>
    <row r="286" spans="1:14" x14ac:dyDescent="0.25">
      <c r="A286">
        <v>1999</v>
      </c>
      <c r="B286" t="s">
        <v>1165</v>
      </c>
      <c r="D286">
        <v>5</v>
      </c>
      <c r="F286">
        <v>0</v>
      </c>
      <c r="G286">
        <v>35</v>
      </c>
      <c r="J286">
        <v>10</v>
      </c>
      <c r="N286">
        <v>0</v>
      </c>
    </row>
    <row r="287" spans="1:14" x14ac:dyDescent="0.25">
      <c r="A287">
        <v>1999</v>
      </c>
      <c r="B287" t="s">
        <v>1165</v>
      </c>
      <c r="C287">
        <v>7</v>
      </c>
      <c r="D287">
        <v>1</v>
      </c>
      <c r="E287" t="s">
        <v>1159</v>
      </c>
      <c r="F287">
        <v>50</v>
      </c>
      <c r="G287">
        <v>10</v>
      </c>
      <c r="J287">
        <v>5</v>
      </c>
      <c r="N287">
        <v>0</v>
      </c>
    </row>
    <row r="288" spans="1:14" x14ac:dyDescent="0.25">
      <c r="A288">
        <v>1999</v>
      </c>
      <c r="B288" t="s">
        <v>1165</v>
      </c>
      <c r="D288">
        <v>2</v>
      </c>
      <c r="F288">
        <v>90</v>
      </c>
      <c r="G288">
        <v>30</v>
      </c>
      <c r="J288">
        <v>30</v>
      </c>
      <c r="N288">
        <v>0</v>
      </c>
    </row>
    <row r="289" spans="1:15" x14ac:dyDescent="0.25">
      <c r="A289">
        <v>1999</v>
      </c>
      <c r="B289" t="s">
        <v>1165</v>
      </c>
      <c r="D289">
        <v>3</v>
      </c>
      <c r="F289">
        <v>95</v>
      </c>
      <c r="G289">
        <v>80</v>
      </c>
      <c r="J289">
        <v>0</v>
      </c>
      <c r="N289">
        <v>0</v>
      </c>
    </row>
    <row r="290" spans="1:15" x14ac:dyDescent="0.25">
      <c r="A290">
        <v>1999</v>
      </c>
      <c r="B290" t="s">
        <v>1165</v>
      </c>
      <c r="D290">
        <v>4</v>
      </c>
      <c r="F290">
        <v>90</v>
      </c>
      <c r="G290">
        <v>60</v>
      </c>
      <c r="J290">
        <v>0</v>
      </c>
      <c r="N290">
        <v>0</v>
      </c>
    </row>
    <row r="291" spans="1:15" x14ac:dyDescent="0.25">
      <c r="A291">
        <v>1999</v>
      </c>
      <c r="B291" t="s">
        <v>1165</v>
      </c>
      <c r="D291">
        <v>5</v>
      </c>
      <c r="F291">
        <v>95</v>
      </c>
      <c r="G291">
        <v>0</v>
      </c>
      <c r="J291">
        <v>90</v>
      </c>
      <c r="N291">
        <v>0</v>
      </c>
    </row>
    <row r="292" spans="1:15" x14ac:dyDescent="0.25">
      <c r="A292">
        <v>1999</v>
      </c>
      <c r="B292" t="s">
        <v>1165</v>
      </c>
      <c r="C292">
        <v>8</v>
      </c>
      <c r="D292">
        <v>1</v>
      </c>
      <c r="E292" t="s">
        <v>1159</v>
      </c>
      <c r="F292">
        <v>100</v>
      </c>
      <c r="G292">
        <v>20</v>
      </c>
      <c r="J292">
        <v>5</v>
      </c>
      <c r="N292">
        <v>0</v>
      </c>
    </row>
    <row r="293" spans="1:15" x14ac:dyDescent="0.25">
      <c r="A293">
        <v>1999</v>
      </c>
      <c r="B293" t="s">
        <v>1165</v>
      </c>
      <c r="D293">
        <v>2</v>
      </c>
      <c r="F293">
        <v>90</v>
      </c>
      <c r="G293">
        <v>40</v>
      </c>
      <c r="J293">
        <v>10</v>
      </c>
      <c r="N293">
        <v>0</v>
      </c>
    </row>
    <row r="294" spans="1:15" x14ac:dyDescent="0.25">
      <c r="A294">
        <v>1999</v>
      </c>
      <c r="B294" t="s">
        <v>1165</v>
      </c>
      <c r="D294">
        <v>3</v>
      </c>
      <c r="F294">
        <v>80</v>
      </c>
      <c r="G294">
        <v>90</v>
      </c>
      <c r="J294">
        <v>25</v>
      </c>
      <c r="N294">
        <v>0</v>
      </c>
    </row>
    <row r="295" spans="1:15" x14ac:dyDescent="0.25">
      <c r="A295">
        <v>1999</v>
      </c>
      <c r="B295" t="s">
        <v>1165</v>
      </c>
      <c r="D295">
        <v>4</v>
      </c>
      <c r="F295">
        <v>85</v>
      </c>
      <c r="G295">
        <v>90</v>
      </c>
      <c r="J295">
        <v>10</v>
      </c>
      <c r="N295">
        <v>0</v>
      </c>
    </row>
    <row r="296" spans="1:15" x14ac:dyDescent="0.25">
      <c r="A296">
        <v>1999</v>
      </c>
      <c r="B296" t="s">
        <v>1165</v>
      </c>
      <c r="D296">
        <v>5</v>
      </c>
      <c r="F296">
        <v>90</v>
      </c>
      <c r="G296">
        <v>90</v>
      </c>
      <c r="J296">
        <v>30</v>
      </c>
      <c r="N296">
        <v>0</v>
      </c>
    </row>
    <row r="297" spans="1:15" x14ac:dyDescent="0.25">
      <c r="A297">
        <v>1999</v>
      </c>
      <c r="B297" t="s">
        <v>1165</v>
      </c>
      <c r="C297">
        <v>9</v>
      </c>
      <c r="D297">
        <v>1</v>
      </c>
      <c r="E297" t="s">
        <v>1159</v>
      </c>
      <c r="F297">
        <v>5</v>
      </c>
      <c r="G297">
        <v>25</v>
      </c>
      <c r="J297">
        <v>30</v>
      </c>
      <c r="N297">
        <v>0</v>
      </c>
    </row>
    <row r="298" spans="1:15" x14ac:dyDescent="0.25">
      <c r="A298">
        <v>1999</v>
      </c>
      <c r="B298" t="s">
        <v>1165</v>
      </c>
      <c r="D298">
        <v>2</v>
      </c>
      <c r="F298">
        <v>70</v>
      </c>
      <c r="G298">
        <v>25</v>
      </c>
      <c r="J298">
        <v>40</v>
      </c>
      <c r="N298">
        <v>0</v>
      </c>
    </row>
    <row r="299" spans="1:15" x14ac:dyDescent="0.25">
      <c r="A299">
        <v>1999</v>
      </c>
      <c r="B299" t="s">
        <v>1165</v>
      </c>
      <c r="D299">
        <v>3</v>
      </c>
      <c r="F299">
        <v>95</v>
      </c>
      <c r="G299">
        <v>80</v>
      </c>
      <c r="J299">
        <v>30</v>
      </c>
      <c r="N299">
        <v>0</v>
      </c>
    </row>
    <row r="300" spans="1:15" x14ac:dyDescent="0.25">
      <c r="A300">
        <v>1999</v>
      </c>
      <c r="B300" t="s">
        <v>1165</v>
      </c>
      <c r="D300">
        <v>4</v>
      </c>
      <c r="F300">
        <v>100</v>
      </c>
      <c r="G300">
        <v>80</v>
      </c>
      <c r="J300">
        <v>30</v>
      </c>
      <c r="N300">
        <v>0</v>
      </c>
    </row>
    <row r="301" spans="1:15" x14ac:dyDescent="0.25">
      <c r="A301">
        <v>1999</v>
      </c>
      <c r="B301" t="s">
        <v>1165</v>
      </c>
      <c r="D301">
        <v>5</v>
      </c>
      <c r="F301">
        <v>95</v>
      </c>
      <c r="G301">
        <v>40</v>
      </c>
      <c r="J301">
        <v>60</v>
      </c>
      <c r="N301">
        <v>0</v>
      </c>
    </row>
    <row r="302" spans="1:15" x14ac:dyDescent="0.25">
      <c r="A302">
        <v>1999</v>
      </c>
      <c r="B302" t="s">
        <v>1165</v>
      </c>
      <c r="C302">
        <v>10</v>
      </c>
      <c r="D302">
        <v>1</v>
      </c>
      <c r="E302" t="s">
        <v>1159</v>
      </c>
      <c r="F302">
        <v>50</v>
      </c>
      <c r="G302">
        <v>80</v>
      </c>
      <c r="J302">
        <v>0</v>
      </c>
      <c r="N302">
        <v>1</v>
      </c>
      <c r="O302" t="s">
        <v>22</v>
      </c>
    </row>
    <row r="303" spans="1:15" x14ac:dyDescent="0.25">
      <c r="A303">
        <v>1999</v>
      </c>
      <c r="B303" t="s">
        <v>1165</v>
      </c>
      <c r="D303">
        <v>2</v>
      </c>
      <c r="F303">
        <v>90</v>
      </c>
      <c r="G303">
        <v>3</v>
      </c>
      <c r="J303">
        <v>20</v>
      </c>
      <c r="N303">
        <v>0</v>
      </c>
    </row>
    <row r="304" spans="1:15" x14ac:dyDescent="0.25">
      <c r="A304">
        <v>1999</v>
      </c>
      <c r="B304" t="s">
        <v>1165</v>
      </c>
      <c r="D304">
        <v>3</v>
      </c>
      <c r="F304">
        <v>60</v>
      </c>
      <c r="G304">
        <v>60</v>
      </c>
      <c r="J304">
        <v>30</v>
      </c>
      <c r="N304">
        <v>0</v>
      </c>
    </row>
    <row r="305" spans="1:15" x14ac:dyDescent="0.25">
      <c r="A305">
        <v>1999</v>
      </c>
      <c r="B305" t="s">
        <v>1165</v>
      </c>
      <c r="D305">
        <v>4</v>
      </c>
      <c r="F305">
        <v>95</v>
      </c>
      <c r="G305">
        <v>70</v>
      </c>
      <c r="J305">
        <v>0</v>
      </c>
      <c r="N305">
        <v>1</v>
      </c>
      <c r="O305" t="s">
        <v>35</v>
      </c>
    </row>
    <row r="306" spans="1:15" x14ac:dyDescent="0.25">
      <c r="A306">
        <v>1999</v>
      </c>
      <c r="B306" t="s">
        <v>1165</v>
      </c>
      <c r="D306">
        <v>5</v>
      </c>
      <c r="F306">
        <v>90</v>
      </c>
      <c r="G306">
        <v>90</v>
      </c>
      <c r="J306">
        <v>5</v>
      </c>
      <c r="N306">
        <v>0</v>
      </c>
    </row>
    <row r="307" spans="1:15" x14ac:dyDescent="0.25">
      <c r="A307">
        <v>1999</v>
      </c>
      <c r="B307" t="s">
        <v>1165</v>
      </c>
      <c r="C307">
        <v>11</v>
      </c>
      <c r="D307">
        <v>1</v>
      </c>
      <c r="E307" t="s">
        <v>1159</v>
      </c>
      <c r="F307">
        <v>20</v>
      </c>
      <c r="G307">
        <v>40</v>
      </c>
      <c r="J307">
        <v>80</v>
      </c>
      <c r="N307">
        <v>0</v>
      </c>
    </row>
    <row r="308" spans="1:15" x14ac:dyDescent="0.25">
      <c r="A308">
        <v>1999</v>
      </c>
      <c r="B308" t="s">
        <v>1165</v>
      </c>
      <c r="D308">
        <v>2</v>
      </c>
      <c r="F308">
        <v>90</v>
      </c>
      <c r="G308">
        <v>95</v>
      </c>
      <c r="J308">
        <v>0</v>
      </c>
      <c r="N308">
        <v>0</v>
      </c>
    </row>
    <row r="309" spans="1:15" x14ac:dyDescent="0.25">
      <c r="A309">
        <v>1999</v>
      </c>
      <c r="B309" t="s">
        <v>1165</v>
      </c>
      <c r="D309">
        <v>3</v>
      </c>
      <c r="F309">
        <v>60</v>
      </c>
      <c r="G309">
        <v>45</v>
      </c>
      <c r="J309">
        <v>40</v>
      </c>
      <c r="N309">
        <v>0</v>
      </c>
    </row>
    <row r="310" spans="1:15" x14ac:dyDescent="0.25">
      <c r="A310">
        <v>1999</v>
      </c>
      <c r="B310" t="s">
        <v>1165</v>
      </c>
      <c r="D310">
        <v>4</v>
      </c>
      <c r="F310">
        <v>25</v>
      </c>
      <c r="G310">
        <v>5</v>
      </c>
      <c r="J310">
        <v>80</v>
      </c>
      <c r="N310">
        <v>0</v>
      </c>
    </row>
    <row r="311" spans="1:15" x14ac:dyDescent="0.25">
      <c r="A311">
        <v>1999</v>
      </c>
      <c r="B311" t="s">
        <v>1165</v>
      </c>
      <c r="D311">
        <v>5</v>
      </c>
      <c r="F311">
        <v>60</v>
      </c>
      <c r="G311">
        <v>85</v>
      </c>
      <c r="J311">
        <v>0</v>
      </c>
      <c r="N311">
        <v>0</v>
      </c>
    </row>
    <row r="312" spans="1:15" x14ac:dyDescent="0.25">
      <c r="A312">
        <v>1999</v>
      </c>
      <c r="B312" t="s">
        <v>1165</v>
      </c>
      <c r="C312">
        <v>12</v>
      </c>
      <c r="D312">
        <v>1</v>
      </c>
      <c r="E312" t="s">
        <v>1159</v>
      </c>
      <c r="F312">
        <v>50</v>
      </c>
      <c r="G312">
        <v>50</v>
      </c>
      <c r="J312">
        <v>50</v>
      </c>
      <c r="N312">
        <v>0</v>
      </c>
    </row>
    <row r="313" spans="1:15" x14ac:dyDescent="0.25">
      <c r="A313">
        <v>1999</v>
      </c>
      <c r="B313" t="s">
        <v>1165</v>
      </c>
      <c r="D313">
        <v>2</v>
      </c>
      <c r="F313">
        <v>75</v>
      </c>
      <c r="G313">
        <v>55</v>
      </c>
      <c r="J313">
        <v>0</v>
      </c>
      <c r="N313">
        <v>0</v>
      </c>
    </row>
    <row r="314" spans="1:15" x14ac:dyDescent="0.25">
      <c r="A314">
        <v>1999</v>
      </c>
      <c r="B314" t="s">
        <v>1165</v>
      </c>
      <c r="D314">
        <v>3</v>
      </c>
      <c r="F314">
        <v>80</v>
      </c>
      <c r="G314">
        <v>30</v>
      </c>
      <c r="J314">
        <v>0</v>
      </c>
      <c r="N314">
        <v>1</v>
      </c>
      <c r="O314" t="s">
        <v>37</v>
      </c>
    </row>
    <row r="315" spans="1:15" x14ac:dyDescent="0.25">
      <c r="A315">
        <v>1999</v>
      </c>
      <c r="B315" t="s">
        <v>1165</v>
      </c>
      <c r="D315">
        <v>4</v>
      </c>
      <c r="F315">
        <v>65</v>
      </c>
      <c r="G315">
        <v>80</v>
      </c>
      <c r="J315">
        <v>30</v>
      </c>
      <c r="N315">
        <v>1</v>
      </c>
      <c r="O315" t="s">
        <v>25</v>
      </c>
    </row>
    <row r="316" spans="1:15" x14ac:dyDescent="0.25">
      <c r="A316">
        <v>1999</v>
      </c>
      <c r="B316" t="s">
        <v>1165</v>
      </c>
      <c r="D316">
        <v>5</v>
      </c>
      <c r="F316">
        <v>70</v>
      </c>
      <c r="G316">
        <v>90</v>
      </c>
      <c r="J316">
        <v>10</v>
      </c>
      <c r="N316">
        <v>0</v>
      </c>
    </row>
    <row r="317" spans="1:15" x14ac:dyDescent="0.25">
      <c r="A317">
        <v>1999</v>
      </c>
      <c r="B317" t="s">
        <v>1166</v>
      </c>
      <c r="C317">
        <v>1</v>
      </c>
      <c r="D317">
        <v>1</v>
      </c>
      <c r="E317" t="s">
        <v>1159</v>
      </c>
      <c r="F317">
        <v>50</v>
      </c>
      <c r="G317">
        <v>25</v>
      </c>
      <c r="N317">
        <v>0</v>
      </c>
    </row>
    <row r="318" spans="1:15" x14ac:dyDescent="0.25">
      <c r="A318">
        <v>1999</v>
      </c>
      <c r="B318" t="s">
        <v>1166</v>
      </c>
      <c r="D318">
        <v>2</v>
      </c>
      <c r="F318">
        <v>80</v>
      </c>
      <c r="G318">
        <v>25</v>
      </c>
      <c r="N318">
        <v>1</v>
      </c>
      <c r="O318" t="s">
        <v>39</v>
      </c>
    </row>
    <row r="319" spans="1:15" x14ac:dyDescent="0.25">
      <c r="A319">
        <v>1999</v>
      </c>
      <c r="B319" t="s">
        <v>1166</v>
      </c>
      <c r="D319">
        <v>3</v>
      </c>
      <c r="F319">
        <v>0</v>
      </c>
      <c r="G319">
        <v>50</v>
      </c>
      <c r="N319">
        <v>0</v>
      </c>
    </row>
    <row r="320" spans="1:15" x14ac:dyDescent="0.25">
      <c r="A320">
        <v>1999</v>
      </c>
      <c r="B320" t="s">
        <v>1166</v>
      </c>
      <c r="D320">
        <v>4</v>
      </c>
      <c r="F320">
        <v>100</v>
      </c>
      <c r="G320">
        <v>30</v>
      </c>
      <c r="N320">
        <v>1</v>
      </c>
      <c r="O320" t="s">
        <v>66</v>
      </c>
    </row>
    <row r="321" spans="1:15" x14ac:dyDescent="0.25">
      <c r="A321">
        <v>1999</v>
      </c>
      <c r="B321" t="s">
        <v>1166</v>
      </c>
      <c r="D321">
        <v>5</v>
      </c>
      <c r="F321">
        <v>50</v>
      </c>
      <c r="G321">
        <v>100</v>
      </c>
      <c r="N321">
        <v>0</v>
      </c>
    </row>
    <row r="322" spans="1:15" x14ac:dyDescent="0.25">
      <c r="A322">
        <v>1999</v>
      </c>
      <c r="B322" t="s">
        <v>1166</v>
      </c>
      <c r="C322">
        <v>2</v>
      </c>
      <c r="D322">
        <v>1</v>
      </c>
      <c r="E322" t="s">
        <v>1159</v>
      </c>
      <c r="F322">
        <v>80</v>
      </c>
      <c r="G322">
        <v>10</v>
      </c>
      <c r="N322">
        <v>0</v>
      </c>
    </row>
    <row r="323" spans="1:15" x14ac:dyDescent="0.25">
      <c r="A323">
        <v>1999</v>
      </c>
      <c r="B323" t="s">
        <v>1166</v>
      </c>
      <c r="D323">
        <v>2</v>
      </c>
      <c r="F323">
        <v>50</v>
      </c>
      <c r="G323">
        <v>20</v>
      </c>
      <c r="N323">
        <v>1</v>
      </c>
      <c r="O323" t="s">
        <v>39</v>
      </c>
    </row>
    <row r="324" spans="1:15" x14ac:dyDescent="0.25">
      <c r="A324">
        <v>1999</v>
      </c>
      <c r="B324" t="s">
        <v>1166</v>
      </c>
      <c r="D324">
        <v>3</v>
      </c>
      <c r="F324">
        <v>25</v>
      </c>
      <c r="G324">
        <v>50</v>
      </c>
      <c r="N324">
        <v>0</v>
      </c>
    </row>
    <row r="325" spans="1:15" x14ac:dyDescent="0.25">
      <c r="A325">
        <v>1999</v>
      </c>
      <c r="B325" t="s">
        <v>1166</v>
      </c>
      <c r="D325">
        <v>4</v>
      </c>
      <c r="F325">
        <v>15</v>
      </c>
      <c r="G325">
        <v>80</v>
      </c>
      <c r="N325">
        <v>0</v>
      </c>
    </row>
    <row r="326" spans="1:15" x14ac:dyDescent="0.25">
      <c r="A326">
        <v>1999</v>
      </c>
      <c r="B326" t="s">
        <v>1166</v>
      </c>
      <c r="D326">
        <v>5</v>
      </c>
      <c r="F326">
        <v>60</v>
      </c>
      <c r="G326">
        <v>25</v>
      </c>
      <c r="N326">
        <v>0</v>
      </c>
    </row>
    <row r="327" spans="1:15" x14ac:dyDescent="0.25">
      <c r="A327">
        <v>1999</v>
      </c>
      <c r="B327" t="s">
        <v>1166</v>
      </c>
      <c r="C327">
        <v>3</v>
      </c>
      <c r="D327">
        <v>1</v>
      </c>
      <c r="E327" t="s">
        <v>1160</v>
      </c>
      <c r="F327">
        <v>50</v>
      </c>
      <c r="G327">
        <v>90</v>
      </c>
      <c r="N327">
        <v>0</v>
      </c>
    </row>
    <row r="328" spans="1:15" x14ac:dyDescent="0.25">
      <c r="A328">
        <v>1999</v>
      </c>
      <c r="B328" t="s">
        <v>1166</v>
      </c>
      <c r="D328">
        <v>2</v>
      </c>
      <c r="F328">
        <v>50</v>
      </c>
      <c r="G328">
        <v>25</v>
      </c>
      <c r="N328">
        <v>0</v>
      </c>
    </row>
    <row r="329" spans="1:15" x14ac:dyDescent="0.25">
      <c r="A329">
        <v>1999</v>
      </c>
      <c r="B329" t="s">
        <v>1166</v>
      </c>
      <c r="D329">
        <v>3</v>
      </c>
      <c r="F329">
        <v>60</v>
      </c>
      <c r="G329">
        <v>40</v>
      </c>
      <c r="N329">
        <v>0</v>
      </c>
    </row>
    <row r="330" spans="1:15" x14ac:dyDescent="0.25">
      <c r="A330">
        <v>1999</v>
      </c>
      <c r="B330" t="s">
        <v>1166</v>
      </c>
      <c r="D330">
        <v>4</v>
      </c>
      <c r="F330">
        <v>0</v>
      </c>
      <c r="G330">
        <v>30</v>
      </c>
      <c r="N330">
        <v>1</v>
      </c>
      <c r="O330" t="s">
        <v>35</v>
      </c>
    </row>
    <row r="331" spans="1:15" x14ac:dyDescent="0.25">
      <c r="A331">
        <v>1999</v>
      </c>
      <c r="B331" t="s">
        <v>1166</v>
      </c>
      <c r="D331">
        <v>5</v>
      </c>
      <c r="F331">
        <v>0</v>
      </c>
      <c r="G331">
        <v>90</v>
      </c>
      <c r="N331">
        <v>0</v>
      </c>
    </row>
    <row r="332" spans="1:15" x14ac:dyDescent="0.25">
      <c r="A332">
        <v>1999</v>
      </c>
      <c r="B332" t="s">
        <v>1166</v>
      </c>
      <c r="C332">
        <v>4</v>
      </c>
      <c r="D332">
        <v>1</v>
      </c>
      <c r="E332" t="s">
        <v>1159</v>
      </c>
      <c r="F332">
        <v>4</v>
      </c>
      <c r="G332">
        <v>20</v>
      </c>
      <c r="N332">
        <v>0</v>
      </c>
    </row>
    <row r="333" spans="1:15" x14ac:dyDescent="0.25">
      <c r="A333">
        <v>1999</v>
      </c>
      <c r="B333" t="s">
        <v>1166</v>
      </c>
      <c r="D333">
        <v>2</v>
      </c>
      <c r="F333">
        <v>60</v>
      </c>
      <c r="G333">
        <v>50</v>
      </c>
      <c r="N333">
        <v>0</v>
      </c>
    </row>
    <row r="334" spans="1:15" x14ac:dyDescent="0.25">
      <c r="A334">
        <v>1999</v>
      </c>
      <c r="B334" t="s">
        <v>1166</v>
      </c>
      <c r="D334">
        <v>3</v>
      </c>
      <c r="F334">
        <v>70</v>
      </c>
      <c r="G334">
        <v>60</v>
      </c>
      <c r="N334">
        <v>0</v>
      </c>
    </row>
    <row r="335" spans="1:15" x14ac:dyDescent="0.25">
      <c r="A335">
        <v>1999</v>
      </c>
      <c r="B335" t="s">
        <v>1166</v>
      </c>
      <c r="D335">
        <v>4</v>
      </c>
      <c r="F335">
        <v>70</v>
      </c>
      <c r="G335">
        <v>80</v>
      </c>
      <c r="N335">
        <v>0</v>
      </c>
    </row>
    <row r="336" spans="1:15" x14ac:dyDescent="0.25">
      <c r="A336">
        <v>1999</v>
      </c>
      <c r="B336" t="s">
        <v>1166</v>
      </c>
      <c r="D336">
        <v>5</v>
      </c>
      <c r="F336">
        <v>80</v>
      </c>
      <c r="G336">
        <v>60</v>
      </c>
      <c r="N336">
        <v>0</v>
      </c>
    </row>
    <row r="337" spans="1:15" x14ac:dyDescent="0.25">
      <c r="A337">
        <v>1999</v>
      </c>
      <c r="B337" t="s">
        <v>1166</v>
      </c>
      <c r="C337">
        <v>5</v>
      </c>
      <c r="D337">
        <v>1</v>
      </c>
      <c r="E337" t="s">
        <v>1159</v>
      </c>
      <c r="F337">
        <v>80</v>
      </c>
      <c r="G337">
        <v>60</v>
      </c>
      <c r="N337">
        <v>1</v>
      </c>
      <c r="O337" t="s">
        <v>22</v>
      </c>
    </row>
    <row r="338" spans="1:15" x14ac:dyDescent="0.25">
      <c r="A338">
        <v>1999</v>
      </c>
      <c r="B338" t="s">
        <v>1166</v>
      </c>
      <c r="D338">
        <v>2</v>
      </c>
      <c r="F338">
        <v>80</v>
      </c>
      <c r="G338">
        <v>85</v>
      </c>
      <c r="N338">
        <v>0</v>
      </c>
    </row>
    <row r="339" spans="1:15" x14ac:dyDescent="0.25">
      <c r="A339">
        <v>1999</v>
      </c>
      <c r="B339" t="s">
        <v>1166</v>
      </c>
      <c r="D339">
        <v>3</v>
      </c>
      <c r="F339">
        <v>95</v>
      </c>
      <c r="G339">
        <v>20</v>
      </c>
      <c r="N339">
        <v>0</v>
      </c>
    </row>
    <row r="340" spans="1:15" x14ac:dyDescent="0.25">
      <c r="A340">
        <v>1999</v>
      </c>
      <c r="B340" t="s">
        <v>1166</v>
      </c>
      <c r="D340">
        <v>4</v>
      </c>
      <c r="F340">
        <v>90</v>
      </c>
      <c r="G340">
        <v>40</v>
      </c>
      <c r="N340">
        <v>0</v>
      </c>
    </row>
    <row r="341" spans="1:15" x14ac:dyDescent="0.25">
      <c r="A341">
        <v>1999</v>
      </c>
      <c r="B341" t="s">
        <v>1166</v>
      </c>
      <c r="D341">
        <v>5</v>
      </c>
      <c r="F341">
        <v>40</v>
      </c>
      <c r="G341">
        <v>80</v>
      </c>
      <c r="N341">
        <v>0</v>
      </c>
    </row>
    <row r="342" spans="1:15" x14ac:dyDescent="0.25">
      <c r="A342">
        <v>1999</v>
      </c>
      <c r="B342" t="s">
        <v>1166</v>
      </c>
      <c r="C342">
        <v>6</v>
      </c>
      <c r="D342">
        <v>1</v>
      </c>
      <c r="E342" t="s">
        <v>1160</v>
      </c>
      <c r="F342">
        <v>90</v>
      </c>
      <c r="G342">
        <v>100</v>
      </c>
      <c r="N342">
        <v>0</v>
      </c>
    </row>
    <row r="343" spans="1:15" x14ac:dyDescent="0.25">
      <c r="A343">
        <v>1999</v>
      </c>
      <c r="B343" t="s">
        <v>1166</v>
      </c>
      <c r="D343">
        <v>2</v>
      </c>
      <c r="F343">
        <v>90</v>
      </c>
      <c r="G343">
        <v>50</v>
      </c>
      <c r="N343">
        <v>0</v>
      </c>
    </row>
    <row r="344" spans="1:15" x14ac:dyDescent="0.25">
      <c r="A344">
        <v>1999</v>
      </c>
      <c r="B344" t="s">
        <v>1166</v>
      </c>
      <c r="D344">
        <v>3</v>
      </c>
      <c r="F344">
        <v>80</v>
      </c>
      <c r="G344">
        <v>15</v>
      </c>
      <c r="N344">
        <v>0</v>
      </c>
    </row>
    <row r="345" spans="1:15" x14ac:dyDescent="0.25">
      <c r="A345">
        <v>1999</v>
      </c>
      <c r="B345" t="s">
        <v>1166</v>
      </c>
      <c r="D345">
        <v>4</v>
      </c>
      <c r="F345">
        <v>70</v>
      </c>
      <c r="G345">
        <v>20</v>
      </c>
      <c r="N345">
        <v>0</v>
      </c>
    </row>
    <row r="346" spans="1:15" x14ac:dyDescent="0.25">
      <c r="A346">
        <v>1999</v>
      </c>
      <c r="B346" t="s">
        <v>1166</v>
      </c>
      <c r="D346">
        <v>5</v>
      </c>
      <c r="F346">
        <v>50</v>
      </c>
      <c r="G346">
        <v>50</v>
      </c>
      <c r="N346">
        <v>0</v>
      </c>
    </row>
    <row r="347" spans="1:15" x14ac:dyDescent="0.25">
      <c r="A347">
        <v>1999</v>
      </c>
      <c r="B347" t="s">
        <v>1166</v>
      </c>
      <c r="C347">
        <v>7</v>
      </c>
      <c r="D347">
        <v>1</v>
      </c>
      <c r="E347" t="s">
        <v>1160</v>
      </c>
      <c r="F347">
        <v>25</v>
      </c>
      <c r="G347">
        <v>60</v>
      </c>
      <c r="N347">
        <v>1</v>
      </c>
      <c r="O347" t="s">
        <v>25</v>
      </c>
    </row>
    <row r="348" spans="1:15" x14ac:dyDescent="0.25">
      <c r="A348">
        <v>1999</v>
      </c>
      <c r="B348" t="s">
        <v>1166</v>
      </c>
      <c r="D348">
        <v>2</v>
      </c>
      <c r="F348">
        <v>30</v>
      </c>
      <c r="G348">
        <v>30</v>
      </c>
      <c r="N348">
        <v>0</v>
      </c>
    </row>
    <row r="349" spans="1:15" x14ac:dyDescent="0.25">
      <c r="A349">
        <v>1999</v>
      </c>
      <c r="B349" t="s">
        <v>1166</v>
      </c>
      <c r="D349">
        <v>3</v>
      </c>
      <c r="F349">
        <v>50</v>
      </c>
      <c r="G349">
        <v>60</v>
      </c>
      <c r="N349">
        <v>0</v>
      </c>
    </row>
    <row r="350" spans="1:15" x14ac:dyDescent="0.25">
      <c r="A350">
        <v>1999</v>
      </c>
      <c r="B350" t="s">
        <v>1166</v>
      </c>
      <c r="D350">
        <v>4</v>
      </c>
      <c r="F350">
        <v>80</v>
      </c>
      <c r="G350">
        <v>0</v>
      </c>
      <c r="N350">
        <v>0</v>
      </c>
    </row>
    <row r="351" spans="1:15" x14ac:dyDescent="0.25">
      <c r="A351">
        <v>1999</v>
      </c>
      <c r="B351" t="s">
        <v>1166</v>
      </c>
      <c r="D351">
        <v>5</v>
      </c>
      <c r="F351">
        <v>35</v>
      </c>
      <c r="G351">
        <v>60</v>
      </c>
      <c r="N351">
        <v>0</v>
      </c>
    </row>
    <row r="352" spans="1:15" x14ac:dyDescent="0.25">
      <c r="A352">
        <v>1999</v>
      </c>
      <c r="B352" t="s">
        <v>1166</v>
      </c>
      <c r="C352">
        <v>8</v>
      </c>
      <c r="D352">
        <v>1</v>
      </c>
      <c r="E352" t="s">
        <v>1160</v>
      </c>
      <c r="F352">
        <v>50</v>
      </c>
      <c r="G352">
        <v>75</v>
      </c>
      <c r="N352">
        <v>0</v>
      </c>
    </row>
    <row r="353" spans="1:16" x14ac:dyDescent="0.25">
      <c r="A353">
        <v>1999</v>
      </c>
      <c r="B353" t="s">
        <v>1166</v>
      </c>
      <c r="D353">
        <v>2</v>
      </c>
      <c r="F353">
        <v>25</v>
      </c>
      <c r="G353">
        <v>50</v>
      </c>
      <c r="N353">
        <v>0</v>
      </c>
    </row>
    <row r="354" spans="1:16" x14ac:dyDescent="0.25">
      <c r="A354">
        <v>1999</v>
      </c>
      <c r="B354" t="s">
        <v>1166</v>
      </c>
      <c r="D354">
        <v>3</v>
      </c>
      <c r="F354">
        <v>25</v>
      </c>
      <c r="G354">
        <v>35</v>
      </c>
      <c r="N354">
        <v>1</v>
      </c>
      <c r="O354" t="s">
        <v>35</v>
      </c>
    </row>
    <row r="355" spans="1:16" x14ac:dyDescent="0.25">
      <c r="A355">
        <v>1999</v>
      </c>
      <c r="B355" t="s">
        <v>1166</v>
      </c>
      <c r="D355">
        <v>4</v>
      </c>
      <c r="F355">
        <v>30</v>
      </c>
      <c r="G355">
        <v>60</v>
      </c>
      <c r="N355">
        <v>1</v>
      </c>
      <c r="O355" t="s">
        <v>26</v>
      </c>
    </row>
    <row r="356" spans="1:16" x14ac:dyDescent="0.25">
      <c r="A356">
        <v>1999</v>
      </c>
      <c r="B356" t="s">
        <v>1166</v>
      </c>
      <c r="D356">
        <v>5</v>
      </c>
      <c r="F356">
        <v>55</v>
      </c>
      <c r="G356">
        <v>10</v>
      </c>
      <c r="N356">
        <v>0</v>
      </c>
    </row>
    <row r="357" spans="1:16" x14ac:dyDescent="0.25">
      <c r="A357">
        <v>1999</v>
      </c>
      <c r="B357" t="s">
        <v>1166</v>
      </c>
      <c r="C357">
        <v>9</v>
      </c>
      <c r="D357">
        <v>1</v>
      </c>
      <c r="E357" t="s">
        <v>1160</v>
      </c>
      <c r="F357">
        <v>25</v>
      </c>
      <c r="G357">
        <v>50</v>
      </c>
      <c r="N357">
        <v>0</v>
      </c>
    </row>
    <row r="358" spans="1:16" x14ac:dyDescent="0.25">
      <c r="A358">
        <v>1999</v>
      </c>
      <c r="B358" t="s">
        <v>1166</v>
      </c>
      <c r="D358">
        <v>2</v>
      </c>
      <c r="F358">
        <v>30</v>
      </c>
      <c r="G358">
        <v>60</v>
      </c>
      <c r="N358">
        <v>1</v>
      </c>
    </row>
    <row r="359" spans="1:16" x14ac:dyDescent="0.25">
      <c r="A359">
        <v>1999</v>
      </c>
      <c r="B359" t="s">
        <v>1166</v>
      </c>
      <c r="D359">
        <v>3</v>
      </c>
      <c r="F359">
        <v>20</v>
      </c>
      <c r="G359">
        <v>30</v>
      </c>
      <c r="N359">
        <v>0</v>
      </c>
    </row>
    <row r="360" spans="1:16" x14ac:dyDescent="0.25">
      <c r="A360">
        <v>1999</v>
      </c>
      <c r="B360" t="s">
        <v>1166</v>
      </c>
      <c r="D360">
        <v>4</v>
      </c>
      <c r="F360">
        <v>35</v>
      </c>
      <c r="G360">
        <v>50</v>
      </c>
      <c r="N360">
        <v>0</v>
      </c>
    </row>
    <row r="361" spans="1:16" x14ac:dyDescent="0.25">
      <c r="A361">
        <v>1999</v>
      </c>
      <c r="B361" t="s">
        <v>1166</v>
      </c>
      <c r="D361">
        <v>5</v>
      </c>
      <c r="F361">
        <v>10</v>
      </c>
      <c r="G361">
        <v>50</v>
      </c>
      <c r="N361">
        <v>0</v>
      </c>
    </row>
    <row r="362" spans="1:16" x14ac:dyDescent="0.25">
      <c r="A362">
        <v>1999</v>
      </c>
      <c r="B362" t="s">
        <v>1166</v>
      </c>
      <c r="C362">
        <v>10</v>
      </c>
      <c r="D362">
        <v>1</v>
      </c>
      <c r="E362" t="s">
        <v>1159</v>
      </c>
      <c r="F362">
        <v>40</v>
      </c>
      <c r="G362">
        <v>60</v>
      </c>
      <c r="N362">
        <v>1</v>
      </c>
      <c r="O362" t="s">
        <v>26</v>
      </c>
    </row>
    <row r="363" spans="1:16" x14ac:dyDescent="0.25">
      <c r="A363">
        <v>1999</v>
      </c>
      <c r="B363" t="s">
        <v>1166</v>
      </c>
      <c r="D363">
        <v>2</v>
      </c>
      <c r="F363">
        <v>20</v>
      </c>
      <c r="G363">
        <v>95</v>
      </c>
      <c r="N363">
        <v>0</v>
      </c>
    </row>
    <row r="364" spans="1:16" x14ac:dyDescent="0.25">
      <c r="A364">
        <v>1999</v>
      </c>
      <c r="B364" t="s">
        <v>1166</v>
      </c>
      <c r="D364">
        <v>3</v>
      </c>
      <c r="F364">
        <v>60</v>
      </c>
      <c r="G364">
        <v>95</v>
      </c>
      <c r="N364">
        <v>0</v>
      </c>
    </row>
    <row r="365" spans="1:16" x14ac:dyDescent="0.25">
      <c r="A365">
        <v>1999</v>
      </c>
      <c r="B365" t="s">
        <v>1166</v>
      </c>
      <c r="D365">
        <v>4</v>
      </c>
      <c r="F365">
        <v>20</v>
      </c>
      <c r="G365">
        <v>30</v>
      </c>
      <c r="N365">
        <v>0</v>
      </c>
    </row>
    <row r="366" spans="1:16" x14ac:dyDescent="0.25">
      <c r="A366">
        <v>1999</v>
      </c>
      <c r="B366" t="s">
        <v>1166</v>
      </c>
      <c r="D366">
        <v>5</v>
      </c>
      <c r="F366">
        <v>0</v>
      </c>
      <c r="G366">
        <v>40</v>
      </c>
      <c r="N366">
        <v>0</v>
      </c>
    </row>
    <row r="367" spans="1:16" x14ac:dyDescent="0.25">
      <c r="A367">
        <v>1999</v>
      </c>
      <c r="B367" t="s">
        <v>1166</v>
      </c>
      <c r="C367">
        <v>11</v>
      </c>
      <c r="D367">
        <v>1</v>
      </c>
      <c r="E367" t="s">
        <v>1159</v>
      </c>
      <c r="F367">
        <v>90</v>
      </c>
      <c r="G367">
        <v>70</v>
      </c>
      <c r="N367">
        <v>0</v>
      </c>
    </row>
    <row r="368" spans="1:16" x14ac:dyDescent="0.25">
      <c r="A368">
        <v>1999</v>
      </c>
      <c r="B368" t="s">
        <v>1166</v>
      </c>
      <c r="D368">
        <v>2</v>
      </c>
      <c r="F368">
        <v>70</v>
      </c>
      <c r="G368">
        <v>60</v>
      </c>
      <c r="N368">
        <v>2</v>
      </c>
      <c r="O368" t="s">
        <v>25</v>
      </c>
      <c r="P368" t="s">
        <v>78</v>
      </c>
    </row>
    <row r="369" spans="1:16" x14ac:dyDescent="0.25">
      <c r="A369">
        <v>1999</v>
      </c>
      <c r="B369" t="s">
        <v>1166</v>
      </c>
      <c r="D369">
        <v>3</v>
      </c>
      <c r="F369">
        <v>80</v>
      </c>
      <c r="G369">
        <v>55</v>
      </c>
      <c r="N369">
        <v>0</v>
      </c>
    </row>
    <row r="370" spans="1:16" x14ac:dyDescent="0.25">
      <c r="A370">
        <v>1999</v>
      </c>
      <c r="B370" t="s">
        <v>1166</v>
      </c>
      <c r="D370">
        <v>4</v>
      </c>
      <c r="F370">
        <v>75</v>
      </c>
      <c r="G370">
        <v>90</v>
      </c>
      <c r="N370">
        <v>0</v>
      </c>
    </row>
    <row r="371" spans="1:16" x14ac:dyDescent="0.25">
      <c r="A371">
        <v>1999</v>
      </c>
      <c r="B371" t="s">
        <v>1166</v>
      </c>
      <c r="D371">
        <v>5</v>
      </c>
      <c r="F371">
        <v>95</v>
      </c>
      <c r="G371">
        <v>15</v>
      </c>
      <c r="N371">
        <v>2</v>
      </c>
      <c r="O371" t="s">
        <v>35</v>
      </c>
      <c r="P371" t="s">
        <v>85</v>
      </c>
    </row>
    <row r="372" spans="1:16" x14ac:dyDescent="0.25">
      <c r="A372">
        <v>1999</v>
      </c>
      <c r="B372" t="s">
        <v>1166</v>
      </c>
      <c r="C372">
        <v>12</v>
      </c>
      <c r="D372">
        <v>1</v>
      </c>
      <c r="E372" t="s">
        <v>1160</v>
      </c>
      <c r="F372">
        <v>30</v>
      </c>
      <c r="G372">
        <v>60</v>
      </c>
      <c r="N372">
        <v>1</v>
      </c>
      <c r="O372" t="s">
        <v>22</v>
      </c>
    </row>
    <row r="373" spans="1:16" x14ac:dyDescent="0.25">
      <c r="A373">
        <v>1999</v>
      </c>
      <c r="B373" t="s">
        <v>1166</v>
      </c>
      <c r="D373">
        <v>2</v>
      </c>
      <c r="F373">
        <v>50</v>
      </c>
      <c r="G373">
        <v>90</v>
      </c>
      <c r="N373">
        <v>1</v>
      </c>
      <c r="O373" t="s">
        <v>37</v>
      </c>
    </row>
    <row r="374" spans="1:16" x14ac:dyDescent="0.25">
      <c r="A374">
        <v>1999</v>
      </c>
      <c r="B374" t="s">
        <v>1166</v>
      </c>
      <c r="D374">
        <v>3</v>
      </c>
      <c r="F374">
        <v>45</v>
      </c>
      <c r="G374">
        <v>75</v>
      </c>
      <c r="N374">
        <v>0</v>
      </c>
    </row>
    <row r="375" spans="1:16" x14ac:dyDescent="0.25">
      <c r="A375">
        <v>1999</v>
      </c>
      <c r="B375" t="s">
        <v>1166</v>
      </c>
      <c r="D375">
        <v>4</v>
      </c>
      <c r="F375">
        <v>60</v>
      </c>
      <c r="G375">
        <v>60</v>
      </c>
      <c r="N375">
        <v>1</v>
      </c>
      <c r="O375" t="s">
        <v>25</v>
      </c>
    </row>
    <row r="376" spans="1:16" x14ac:dyDescent="0.25">
      <c r="A376">
        <v>1999</v>
      </c>
      <c r="B376" t="s">
        <v>1166</v>
      </c>
      <c r="D376">
        <v>5</v>
      </c>
      <c r="F376">
        <v>30</v>
      </c>
      <c r="G376">
        <v>85</v>
      </c>
      <c r="N376">
        <v>0</v>
      </c>
    </row>
    <row r="377" spans="1:16" x14ac:dyDescent="0.25">
      <c r="A377">
        <v>1999</v>
      </c>
      <c r="B377" t="s">
        <v>71</v>
      </c>
      <c r="C377">
        <v>1</v>
      </c>
      <c r="D377">
        <v>1</v>
      </c>
      <c r="E377" t="s">
        <v>1159</v>
      </c>
      <c r="F377">
        <v>100</v>
      </c>
      <c r="G377">
        <v>30</v>
      </c>
      <c r="J377">
        <v>20</v>
      </c>
      <c r="N377">
        <v>2</v>
      </c>
      <c r="O377" t="s">
        <v>28</v>
      </c>
      <c r="P377" t="s">
        <v>79</v>
      </c>
    </row>
    <row r="378" spans="1:16" x14ac:dyDescent="0.25">
      <c r="A378">
        <v>1999</v>
      </c>
      <c r="B378" t="s">
        <v>71</v>
      </c>
      <c r="D378">
        <v>2</v>
      </c>
      <c r="F378">
        <v>100</v>
      </c>
      <c r="G378">
        <v>10</v>
      </c>
      <c r="J378">
        <v>70</v>
      </c>
      <c r="N378">
        <v>1</v>
      </c>
      <c r="O378" t="s">
        <v>28</v>
      </c>
    </row>
    <row r="379" spans="1:16" x14ac:dyDescent="0.25">
      <c r="A379">
        <v>1999</v>
      </c>
      <c r="B379" t="s">
        <v>71</v>
      </c>
      <c r="D379">
        <v>3</v>
      </c>
      <c r="F379">
        <v>0</v>
      </c>
      <c r="G379">
        <v>50</v>
      </c>
      <c r="J379">
        <v>20</v>
      </c>
      <c r="N379">
        <v>0</v>
      </c>
    </row>
    <row r="380" spans="1:16" x14ac:dyDescent="0.25">
      <c r="A380">
        <v>1999</v>
      </c>
      <c r="B380" t="s">
        <v>71</v>
      </c>
      <c r="D380">
        <v>4</v>
      </c>
      <c r="F380">
        <v>40</v>
      </c>
      <c r="G380">
        <v>25</v>
      </c>
      <c r="J380">
        <v>80</v>
      </c>
      <c r="N380">
        <v>0</v>
      </c>
    </row>
    <row r="381" spans="1:16" x14ac:dyDescent="0.25">
      <c r="A381">
        <v>1999</v>
      </c>
      <c r="B381" t="s">
        <v>71</v>
      </c>
      <c r="D381">
        <v>5</v>
      </c>
      <c r="F381">
        <v>20</v>
      </c>
      <c r="G381">
        <v>90</v>
      </c>
      <c r="J381">
        <v>10</v>
      </c>
      <c r="N381">
        <v>0</v>
      </c>
    </row>
    <row r="382" spans="1:16" x14ac:dyDescent="0.25">
      <c r="A382">
        <v>1999</v>
      </c>
      <c r="B382" t="s">
        <v>71</v>
      </c>
      <c r="C382">
        <v>2</v>
      </c>
      <c r="D382">
        <v>1</v>
      </c>
      <c r="E382" t="s">
        <v>1159</v>
      </c>
      <c r="F382">
        <v>25</v>
      </c>
      <c r="G382">
        <v>60</v>
      </c>
      <c r="J382">
        <v>90</v>
      </c>
      <c r="N382">
        <v>1</v>
      </c>
      <c r="O382" t="s">
        <v>79</v>
      </c>
    </row>
    <row r="383" spans="1:16" x14ac:dyDescent="0.25">
      <c r="A383">
        <v>1999</v>
      </c>
      <c r="B383" t="s">
        <v>71</v>
      </c>
      <c r="D383">
        <v>2</v>
      </c>
      <c r="F383">
        <v>10</v>
      </c>
      <c r="G383">
        <v>40</v>
      </c>
      <c r="J383">
        <v>30</v>
      </c>
      <c r="N383">
        <v>0</v>
      </c>
    </row>
    <row r="384" spans="1:16" x14ac:dyDescent="0.25">
      <c r="A384">
        <v>1999</v>
      </c>
      <c r="B384" t="s">
        <v>71</v>
      </c>
      <c r="D384">
        <v>3</v>
      </c>
      <c r="F384">
        <v>20</v>
      </c>
      <c r="G384">
        <v>10</v>
      </c>
      <c r="J384">
        <v>100</v>
      </c>
      <c r="N384">
        <v>0</v>
      </c>
    </row>
    <row r="385" spans="1:17" x14ac:dyDescent="0.25">
      <c r="A385">
        <v>1999</v>
      </c>
      <c r="B385" t="s">
        <v>71</v>
      </c>
      <c r="D385">
        <v>4</v>
      </c>
      <c r="F385">
        <v>10</v>
      </c>
      <c r="G385">
        <v>70</v>
      </c>
      <c r="J385">
        <v>20</v>
      </c>
      <c r="N385">
        <v>0</v>
      </c>
    </row>
    <row r="386" spans="1:17" x14ac:dyDescent="0.25">
      <c r="A386">
        <v>1999</v>
      </c>
      <c r="B386" t="s">
        <v>71</v>
      </c>
      <c r="D386">
        <v>5</v>
      </c>
      <c r="F386">
        <v>10</v>
      </c>
      <c r="G386">
        <v>60</v>
      </c>
      <c r="J386">
        <v>10</v>
      </c>
      <c r="N386">
        <v>0</v>
      </c>
    </row>
    <row r="387" spans="1:17" x14ac:dyDescent="0.25">
      <c r="A387">
        <v>1999</v>
      </c>
      <c r="B387" t="s">
        <v>71</v>
      </c>
      <c r="C387">
        <v>3</v>
      </c>
      <c r="D387">
        <v>1</v>
      </c>
      <c r="E387" t="s">
        <v>1159</v>
      </c>
      <c r="F387">
        <v>25</v>
      </c>
      <c r="G387">
        <v>60</v>
      </c>
      <c r="J387">
        <v>30</v>
      </c>
      <c r="N387">
        <v>0</v>
      </c>
    </row>
    <row r="388" spans="1:17" x14ac:dyDescent="0.25">
      <c r="A388">
        <v>1999</v>
      </c>
      <c r="B388" t="s">
        <v>71</v>
      </c>
      <c r="D388">
        <v>2</v>
      </c>
      <c r="F388">
        <v>30</v>
      </c>
      <c r="G388">
        <v>20</v>
      </c>
      <c r="J388">
        <v>100</v>
      </c>
      <c r="N388">
        <v>0</v>
      </c>
    </row>
    <row r="389" spans="1:17" x14ac:dyDescent="0.25">
      <c r="A389">
        <v>1999</v>
      </c>
      <c r="B389" t="s">
        <v>71</v>
      </c>
      <c r="D389">
        <v>3</v>
      </c>
      <c r="F389">
        <v>40</v>
      </c>
      <c r="G389">
        <v>30</v>
      </c>
      <c r="J389">
        <v>70</v>
      </c>
      <c r="N389">
        <v>1</v>
      </c>
      <c r="O389" t="s">
        <v>22</v>
      </c>
    </row>
    <row r="390" spans="1:17" x14ac:dyDescent="0.25">
      <c r="A390">
        <v>1999</v>
      </c>
      <c r="B390" t="s">
        <v>71</v>
      </c>
      <c r="D390">
        <v>4</v>
      </c>
      <c r="F390">
        <v>20</v>
      </c>
      <c r="G390">
        <v>40</v>
      </c>
      <c r="J390">
        <v>30</v>
      </c>
      <c r="N390">
        <v>0</v>
      </c>
    </row>
    <row r="391" spans="1:17" x14ac:dyDescent="0.25">
      <c r="A391">
        <v>1999</v>
      </c>
      <c r="B391" t="s">
        <v>71</v>
      </c>
      <c r="D391">
        <v>5</v>
      </c>
      <c r="F391">
        <v>30</v>
      </c>
      <c r="G391">
        <v>25</v>
      </c>
      <c r="J391">
        <v>80</v>
      </c>
      <c r="N391">
        <v>0</v>
      </c>
    </row>
    <row r="392" spans="1:17" x14ac:dyDescent="0.25">
      <c r="A392">
        <v>1999</v>
      </c>
      <c r="B392" t="s">
        <v>71</v>
      </c>
      <c r="C392">
        <v>4</v>
      </c>
      <c r="D392">
        <v>1</v>
      </c>
      <c r="E392" t="s">
        <v>1159</v>
      </c>
      <c r="F392">
        <v>90</v>
      </c>
      <c r="G392">
        <v>60</v>
      </c>
      <c r="J392">
        <v>10</v>
      </c>
      <c r="N392">
        <v>0</v>
      </c>
    </row>
    <row r="393" spans="1:17" x14ac:dyDescent="0.25">
      <c r="A393">
        <v>1999</v>
      </c>
      <c r="B393" t="s">
        <v>71</v>
      </c>
      <c r="D393">
        <v>2</v>
      </c>
      <c r="F393">
        <v>80</v>
      </c>
      <c r="G393">
        <v>30</v>
      </c>
      <c r="J393">
        <v>40</v>
      </c>
      <c r="N393">
        <v>0</v>
      </c>
    </row>
    <row r="394" spans="1:17" x14ac:dyDescent="0.25">
      <c r="A394">
        <v>1999</v>
      </c>
      <c r="B394" t="s">
        <v>71</v>
      </c>
      <c r="D394">
        <v>3</v>
      </c>
      <c r="F394">
        <v>80</v>
      </c>
      <c r="G394">
        <v>50</v>
      </c>
      <c r="J394">
        <v>10</v>
      </c>
      <c r="N394">
        <v>0</v>
      </c>
    </row>
    <row r="395" spans="1:17" x14ac:dyDescent="0.25">
      <c r="A395">
        <v>1999</v>
      </c>
      <c r="B395" t="s">
        <v>71</v>
      </c>
      <c r="D395">
        <v>4</v>
      </c>
      <c r="F395">
        <v>80</v>
      </c>
      <c r="G395">
        <v>10</v>
      </c>
      <c r="J395">
        <v>0</v>
      </c>
      <c r="N395">
        <v>0</v>
      </c>
    </row>
    <row r="396" spans="1:17" x14ac:dyDescent="0.25">
      <c r="A396">
        <v>1999</v>
      </c>
      <c r="B396" t="s">
        <v>71</v>
      </c>
      <c r="D396">
        <v>5</v>
      </c>
      <c r="F396">
        <v>40</v>
      </c>
      <c r="G396">
        <v>75</v>
      </c>
      <c r="J396">
        <v>10</v>
      </c>
      <c r="N396">
        <v>0</v>
      </c>
    </row>
    <row r="397" spans="1:17" x14ac:dyDescent="0.25">
      <c r="A397">
        <v>1999</v>
      </c>
      <c r="B397" t="s">
        <v>71</v>
      </c>
      <c r="C397">
        <v>5</v>
      </c>
      <c r="D397">
        <v>1</v>
      </c>
      <c r="E397" t="s">
        <v>1159</v>
      </c>
      <c r="F397">
        <v>80</v>
      </c>
      <c r="G397">
        <v>20</v>
      </c>
      <c r="J397">
        <v>20</v>
      </c>
      <c r="N397">
        <v>0</v>
      </c>
    </row>
    <row r="398" spans="1:17" x14ac:dyDescent="0.25">
      <c r="A398">
        <v>1999</v>
      </c>
      <c r="B398" t="s">
        <v>71</v>
      </c>
      <c r="D398">
        <v>2</v>
      </c>
      <c r="F398">
        <v>100</v>
      </c>
      <c r="G398">
        <v>50</v>
      </c>
      <c r="J398">
        <v>10</v>
      </c>
      <c r="N398">
        <v>3</v>
      </c>
      <c r="O398" t="s">
        <v>22</v>
      </c>
      <c r="P398" t="s">
        <v>82</v>
      </c>
      <c r="Q398" t="s">
        <v>82</v>
      </c>
    </row>
    <row r="399" spans="1:17" x14ac:dyDescent="0.25">
      <c r="A399">
        <v>1999</v>
      </c>
      <c r="B399" t="s">
        <v>71</v>
      </c>
      <c r="D399">
        <v>3</v>
      </c>
      <c r="F399">
        <v>100</v>
      </c>
      <c r="G399">
        <v>25</v>
      </c>
      <c r="J399">
        <v>10</v>
      </c>
      <c r="N399">
        <v>0</v>
      </c>
    </row>
    <row r="400" spans="1:17" x14ac:dyDescent="0.25">
      <c r="A400">
        <v>1999</v>
      </c>
      <c r="B400" t="s">
        <v>71</v>
      </c>
      <c r="D400">
        <v>4</v>
      </c>
      <c r="F400">
        <v>100</v>
      </c>
      <c r="G400">
        <v>80</v>
      </c>
      <c r="J400">
        <v>0</v>
      </c>
      <c r="N400">
        <v>0</v>
      </c>
    </row>
    <row r="401" spans="1:21" x14ac:dyDescent="0.25">
      <c r="A401">
        <v>1999</v>
      </c>
      <c r="B401" t="s">
        <v>71</v>
      </c>
      <c r="D401">
        <v>5</v>
      </c>
      <c r="F401">
        <v>80</v>
      </c>
      <c r="G401">
        <v>60</v>
      </c>
      <c r="J401">
        <v>20</v>
      </c>
      <c r="N401">
        <v>2</v>
      </c>
      <c r="O401" t="s">
        <v>25</v>
      </c>
      <c r="P401" t="s">
        <v>78</v>
      </c>
    </row>
    <row r="402" spans="1:21" x14ac:dyDescent="0.25">
      <c r="A402">
        <v>1999</v>
      </c>
      <c r="B402" t="s">
        <v>71</v>
      </c>
      <c r="C402">
        <v>6</v>
      </c>
      <c r="D402">
        <v>1</v>
      </c>
      <c r="E402" t="s">
        <v>1160</v>
      </c>
      <c r="F402">
        <v>60</v>
      </c>
      <c r="G402">
        <v>50</v>
      </c>
      <c r="J402">
        <v>10</v>
      </c>
      <c r="N402">
        <v>0</v>
      </c>
    </row>
    <row r="403" spans="1:21" x14ac:dyDescent="0.25">
      <c r="A403">
        <v>1999</v>
      </c>
      <c r="B403" t="s">
        <v>71</v>
      </c>
      <c r="D403">
        <v>2</v>
      </c>
      <c r="F403">
        <v>50</v>
      </c>
      <c r="G403">
        <v>60</v>
      </c>
      <c r="J403">
        <v>10</v>
      </c>
      <c r="N403">
        <v>0</v>
      </c>
    </row>
    <row r="404" spans="1:21" x14ac:dyDescent="0.25">
      <c r="A404">
        <v>1999</v>
      </c>
      <c r="B404" t="s">
        <v>71</v>
      </c>
      <c r="D404">
        <v>3</v>
      </c>
      <c r="F404">
        <v>100</v>
      </c>
      <c r="G404">
        <v>20</v>
      </c>
      <c r="J404">
        <v>90</v>
      </c>
      <c r="N404">
        <v>0</v>
      </c>
    </row>
    <row r="405" spans="1:21" x14ac:dyDescent="0.25">
      <c r="A405">
        <v>1999</v>
      </c>
      <c r="B405" t="s">
        <v>71</v>
      </c>
      <c r="D405">
        <v>4</v>
      </c>
      <c r="F405">
        <v>100</v>
      </c>
      <c r="G405">
        <v>25</v>
      </c>
      <c r="J405">
        <v>25</v>
      </c>
      <c r="N405">
        <v>0</v>
      </c>
    </row>
    <row r="406" spans="1:21" x14ac:dyDescent="0.25">
      <c r="A406">
        <v>1999</v>
      </c>
      <c r="B406" t="s">
        <v>71</v>
      </c>
      <c r="D406">
        <v>5</v>
      </c>
      <c r="F406">
        <v>10</v>
      </c>
      <c r="G406">
        <v>25</v>
      </c>
      <c r="J406">
        <v>100</v>
      </c>
      <c r="N406">
        <v>0</v>
      </c>
    </row>
    <row r="407" spans="1:21" x14ac:dyDescent="0.25">
      <c r="A407">
        <v>1999</v>
      </c>
      <c r="B407" t="s">
        <v>71</v>
      </c>
      <c r="C407">
        <v>7</v>
      </c>
      <c r="D407">
        <v>1</v>
      </c>
      <c r="E407" t="s">
        <v>1160</v>
      </c>
      <c r="F407">
        <v>10</v>
      </c>
      <c r="G407">
        <v>25</v>
      </c>
      <c r="J407">
        <v>90</v>
      </c>
      <c r="N407">
        <v>0</v>
      </c>
    </row>
    <row r="408" spans="1:21" x14ac:dyDescent="0.25">
      <c r="A408">
        <v>1999</v>
      </c>
      <c r="B408" t="s">
        <v>71</v>
      </c>
      <c r="D408">
        <v>2</v>
      </c>
      <c r="F408">
        <v>100</v>
      </c>
      <c r="G408">
        <v>25</v>
      </c>
      <c r="J408">
        <v>0</v>
      </c>
      <c r="N408">
        <v>0</v>
      </c>
    </row>
    <row r="409" spans="1:21" x14ac:dyDescent="0.25">
      <c r="A409">
        <v>1999</v>
      </c>
      <c r="B409" t="s">
        <v>71</v>
      </c>
      <c r="D409">
        <v>3</v>
      </c>
      <c r="F409">
        <v>50</v>
      </c>
      <c r="G409">
        <v>30</v>
      </c>
      <c r="J409">
        <v>25</v>
      </c>
      <c r="N409">
        <v>0</v>
      </c>
    </row>
    <row r="410" spans="1:21" x14ac:dyDescent="0.25">
      <c r="A410">
        <v>1999</v>
      </c>
      <c r="B410" t="s">
        <v>71</v>
      </c>
      <c r="D410">
        <v>4</v>
      </c>
      <c r="F410">
        <v>75</v>
      </c>
      <c r="G410">
        <v>80</v>
      </c>
      <c r="J410">
        <v>10</v>
      </c>
      <c r="N410">
        <v>7</v>
      </c>
      <c r="O410" t="s">
        <v>22</v>
      </c>
      <c r="P410" t="s">
        <v>82</v>
      </c>
      <c r="Q410" t="s">
        <v>82</v>
      </c>
      <c r="R410" t="s">
        <v>82</v>
      </c>
      <c r="S410" t="s">
        <v>82</v>
      </c>
      <c r="T410" t="s">
        <v>82</v>
      </c>
      <c r="U410" t="s">
        <v>82</v>
      </c>
    </row>
    <row r="411" spans="1:21" x14ac:dyDescent="0.25">
      <c r="A411">
        <v>1999</v>
      </c>
      <c r="B411" t="s">
        <v>71</v>
      </c>
      <c r="D411">
        <v>5</v>
      </c>
      <c r="F411">
        <v>75</v>
      </c>
      <c r="G411">
        <v>50</v>
      </c>
      <c r="J411">
        <v>10</v>
      </c>
      <c r="N411">
        <v>0</v>
      </c>
    </row>
    <row r="412" spans="1:21" x14ac:dyDescent="0.25">
      <c r="A412">
        <v>1999</v>
      </c>
      <c r="B412" t="s">
        <v>71</v>
      </c>
      <c r="C412">
        <v>8</v>
      </c>
      <c r="D412">
        <v>1</v>
      </c>
      <c r="E412" t="s">
        <v>1159</v>
      </c>
      <c r="F412">
        <v>80</v>
      </c>
      <c r="G412">
        <v>60</v>
      </c>
      <c r="J412">
        <v>20</v>
      </c>
      <c r="N412">
        <v>0</v>
      </c>
    </row>
    <row r="413" spans="1:21" x14ac:dyDescent="0.25">
      <c r="A413">
        <v>1999</v>
      </c>
      <c r="B413" t="s">
        <v>71</v>
      </c>
      <c r="D413">
        <v>2</v>
      </c>
      <c r="F413">
        <v>80</v>
      </c>
      <c r="G413">
        <v>30</v>
      </c>
      <c r="J413">
        <v>10</v>
      </c>
      <c r="N413">
        <v>0</v>
      </c>
    </row>
    <row r="414" spans="1:21" x14ac:dyDescent="0.25">
      <c r="A414">
        <v>1999</v>
      </c>
      <c r="B414" t="s">
        <v>71</v>
      </c>
      <c r="D414">
        <v>3</v>
      </c>
      <c r="F414">
        <v>0</v>
      </c>
      <c r="G414">
        <v>60</v>
      </c>
      <c r="J414">
        <v>50</v>
      </c>
      <c r="N414">
        <v>0</v>
      </c>
    </row>
    <row r="415" spans="1:21" x14ac:dyDescent="0.25">
      <c r="A415">
        <v>1999</v>
      </c>
      <c r="B415" t="s">
        <v>71</v>
      </c>
      <c r="D415">
        <v>4</v>
      </c>
      <c r="F415">
        <v>100</v>
      </c>
      <c r="G415">
        <v>10</v>
      </c>
      <c r="J415">
        <v>80</v>
      </c>
      <c r="N415">
        <v>2</v>
      </c>
      <c r="O415" t="s">
        <v>22</v>
      </c>
      <c r="P415" t="s">
        <v>82</v>
      </c>
    </row>
    <row r="416" spans="1:21" x14ac:dyDescent="0.25">
      <c r="A416">
        <v>1999</v>
      </c>
      <c r="B416" t="s">
        <v>71</v>
      </c>
      <c r="D416">
        <v>5</v>
      </c>
      <c r="F416">
        <v>100</v>
      </c>
      <c r="G416">
        <v>20</v>
      </c>
      <c r="J416">
        <v>10</v>
      </c>
      <c r="N416">
        <v>0</v>
      </c>
    </row>
    <row r="417" spans="1:15" x14ac:dyDescent="0.25">
      <c r="A417">
        <v>1999</v>
      </c>
      <c r="B417" t="s">
        <v>71</v>
      </c>
      <c r="C417">
        <v>9</v>
      </c>
      <c r="D417">
        <v>1</v>
      </c>
      <c r="E417" t="s">
        <v>1160</v>
      </c>
      <c r="F417">
        <v>30</v>
      </c>
      <c r="G417">
        <v>50</v>
      </c>
      <c r="J417">
        <v>0</v>
      </c>
      <c r="N417">
        <v>0</v>
      </c>
    </row>
    <row r="418" spans="1:15" x14ac:dyDescent="0.25">
      <c r="A418">
        <v>1999</v>
      </c>
      <c r="B418" t="s">
        <v>71</v>
      </c>
      <c r="D418">
        <v>2</v>
      </c>
      <c r="F418">
        <v>60</v>
      </c>
      <c r="G418">
        <v>50</v>
      </c>
      <c r="J418">
        <v>50</v>
      </c>
      <c r="N418">
        <v>0</v>
      </c>
    </row>
    <row r="419" spans="1:15" x14ac:dyDescent="0.25">
      <c r="A419">
        <v>1999</v>
      </c>
      <c r="B419" t="s">
        <v>71</v>
      </c>
      <c r="D419">
        <v>3</v>
      </c>
      <c r="F419">
        <v>80</v>
      </c>
      <c r="G419">
        <v>10</v>
      </c>
      <c r="J419">
        <v>50</v>
      </c>
      <c r="N419">
        <v>0</v>
      </c>
    </row>
    <row r="420" spans="1:15" x14ac:dyDescent="0.25">
      <c r="A420">
        <v>1999</v>
      </c>
      <c r="B420" t="s">
        <v>71</v>
      </c>
      <c r="D420">
        <v>4</v>
      </c>
      <c r="F420">
        <v>80</v>
      </c>
      <c r="G420">
        <v>20</v>
      </c>
      <c r="J420">
        <v>0</v>
      </c>
      <c r="N420">
        <v>0</v>
      </c>
    </row>
    <row r="421" spans="1:15" x14ac:dyDescent="0.25">
      <c r="A421">
        <v>1999</v>
      </c>
      <c r="B421" t="s">
        <v>71</v>
      </c>
      <c r="D421">
        <v>5</v>
      </c>
      <c r="F421">
        <v>90</v>
      </c>
      <c r="G421">
        <v>20</v>
      </c>
      <c r="J421">
        <v>0</v>
      </c>
      <c r="N421">
        <v>0</v>
      </c>
    </row>
    <row r="422" spans="1:15" x14ac:dyDescent="0.25">
      <c r="A422">
        <v>1999</v>
      </c>
      <c r="B422" t="s">
        <v>71</v>
      </c>
      <c r="C422">
        <v>10</v>
      </c>
      <c r="D422">
        <v>1</v>
      </c>
      <c r="E422" t="s">
        <v>1160</v>
      </c>
      <c r="F422">
        <v>30</v>
      </c>
      <c r="G422">
        <v>20</v>
      </c>
      <c r="J422">
        <v>60</v>
      </c>
      <c r="N422">
        <v>1</v>
      </c>
      <c r="O422" t="s">
        <v>22</v>
      </c>
    </row>
    <row r="423" spans="1:15" x14ac:dyDescent="0.25">
      <c r="A423">
        <v>1999</v>
      </c>
      <c r="B423" t="s">
        <v>71</v>
      </c>
      <c r="D423">
        <v>2</v>
      </c>
      <c r="F423">
        <v>60</v>
      </c>
      <c r="G423">
        <v>40</v>
      </c>
      <c r="J423">
        <v>20</v>
      </c>
      <c r="N423">
        <v>0</v>
      </c>
    </row>
    <row r="424" spans="1:15" x14ac:dyDescent="0.25">
      <c r="A424">
        <v>1999</v>
      </c>
      <c r="B424" t="s">
        <v>71</v>
      </c>
      <c r="D424">
        <v>3</v>
      </c>
      <c r="F424">
        <v>20</v>
      </c>
      <c r="G424">
        <v>40</v>
      </c>
      <c r="J424">
        <v>30</v>
      </c>
      <c r="N424">
        <v>1</v>
      </c>
      <c r="O424" t="s">
        <v>22</v>
      </c>
    </row>
    <row r="425" spans="1:15" x14ac:dyDescent="0.25">
      <c r="A425">
        <v>1999</v>
      </c>
      <c r="B425" t="s">
        <v>71</v>
      </c>
      <c r="D425">
        <v>4</v>
      </c>
      <c r="F425">
        <v>90</v>
      </c>
      <c r="G425">
        <v>80</v>
      </c>
      <c r="J425">
        <v>10</v>
      </c>
      <c r="N425">
        <v>0</v>
      </c>
    </row>
    <row r="426" spans="1:15" x14ac:dyDescent="0.25">
      <c r="A426">
        <v>1999</v>
      </c>
      <c r="B426" t="s">
        <v>71</v>
      </c>
      <c r="D426">
        <v>5</v>
      </c>
      <c r="F426">
        <v>90</v>
      </c>
      <c r="G426">
        <v>10</v>
      </c>
      <c r="J426">
        <v>20</v>
      </c>
      <c r="N426">
        <v>0</v>
      </c>
    </row>
    <row r="427" spans="1:15" x14ac:dyDescent="0.25">
      <c r="A427">
        <v>1999</v>
      </c>
      <c r="B427" t="s">
        <v>71</v>
      </c>
      <c r="C427">
        <v>11</v>
      </c>
      <c r="D427">
        <v>1</v>
      </c>
      <c r="E427" t="s">
        <v>1159</v>
      </c>
      <c r="F427">
        <v>30</v>
      </c>
      <c r="G427">
        <v>5</v>
      </c>
      <c r="J427">
        <v>30</v>
      </c>
      <c r="N427">
        <v>0</v>
      </c>
    </row>
    <row r="428" spans="1:15" x14ac:dyDescent="0.25">
      <c r="A428">
        <v>1999</v>
      </c>
      <c r="B428" t="s">
        <v>71</v>
      </c>
      <c r="D428">
        <v>2</v>
      </c>
      <c r="F428">
        <v>80</v>
      </c>
      <c r="G428">
        <v>5</v>
      </c>
      <c r="J428">
        <v>50</v>
      </c>
      <c r="N428">
        <v>0</v>
      </c>
    </row>
    <row r="429" spans="1:15" x14ac:dyDescent="0.25">
      <c r="A429">
        <v>1999</v>
      </c>
      <c r="B429" t="s">
        <v>71</v>
      </c>
      <c r="D429">
        <v>3</v>
      </c>
      <c r="F429">
        <v>90</v>
      </c>
      <c r="G429">
        <v>3</v>
      </c>
      <c r="J429">
        <v>80</v>
      </c>
      <c r="N429">
        <v>1</v>
      </c>
      <c r="O429" t="s">
        <v>22</v>
      </c>
    </row>
    <row r="430" spans="1:15" x14ac:dyDescent="0.25">
      <c r="A430">
        <v>1999</v>
      </c>
      <c r="B430" t="s">
        <v>71</v>
      </c>
      <c r="D430">
        <v>4</v>
      </c>
      <c r="F430">
        <v>90</v>
      </c>
      <c r="G430">
        <v>15</v>
      </c>
      <c r="J430">
        <v>75</v>
      </c>
      <c r="N430">
        <v>1</v>
      </c>
      <c r="O430" t="s">
        <v>22</v>
      </c>
    </row>
    <row r="431" spans="1:15" x14ac:dyDescent="0.25">
      <c r="A431">
        <v>1999</v>
      </c>
      <c r="B431" t="s">
        <v>71</v>
      </c>
      <c r="D431">
        <v>5</v>
      </c>
      <c r="F431">
        <v>80</v>
      </c>
      <c r="G431">
        <v>2</v>
      </c>
      <c r="J431">
        <v>80</v>
      </c>
      <c r="N431">
        <v>0</v>
      </c>
    </row>
    <row r="432" spans="1:15" x14ac:dyDescent="0.25">
      <c r="A432">
        <v>1999</v>
      </c>
      <c r="B432" t="s">
        <v>71</v>
      </c>
      <c r="C432">
        <v>12</v>
      </c>
      <c r="D432">
        <v>1</v>
      </c>
      <c r="E432" t="s">
        <v>1159</v>
      </c>
      <c r="F432">
        <v>80</v>
      </c>
      <c r="G432">
        <v>10</v>
      </c>
      <c r="J432">
        <v>60</v>
      </c>
      <c r="N432">
        <v>1</v>
      </c>
      <c r="O432" t="s">
        <v>22</v>
      </c>
    </row>
    <row r="433" spans="1:15" x14ac:dyDescent="0.25">
      <c r="A433">
        <v>1999</v>
      </c>
      <c r="B433" t="s">
        <v>71</v>
      </c>
      <c r="D433">
        <v>2</v>
      </c>
      <c r="F433">
        <v>90</v>
      </c>
      <c r="G433">
        <v>5</v>
      </c>
      <c r="J433">
        <v>90</v>
      </c>
      <c r="N433">
        <v>0</v>
      </c>
    </row>
    <row r="434" spans="1:15" x14ac:dyDescent="0.25">
      <c r="A434">
        <v>1999</v>
      </c>
      <c r="B434" t="s">
        <v>71</v>
      </c>
      <c r="D434">
        <v>3</v>
      </c>
      <c r="F434">
        <v>40</v>
      </c>
      <c r="G434">
        <v>2</v>
      </c>
      <c r="J434">
        <v>20</v>
      </c>
      <c r="N434">
        <v>0</v>
      </c>
    </row>
    <row r="435" spans="1:15" x14ac:dyDescent="0.25">
      <c r="A435">
        <v>1999</v>
      </c>
      <c r="B435" t="s">
        <v>71</v>
      </c>
      <c r="D435">
        <v>4</v>
      </c>
      <c r="F435">
        <v>80</v>
      </c>
      <c r="G435">
        <v>20</v>
      </c>
      <c r="J435">
        <v>30</v>
      </c>
      <c r="N435">
        <v>1</v>
      </c>
      <c r="O435" t="s">
        <v>22</v>
      </c>
    </row>
    <row r="436" spans="1:15" x14ac:dyDescent="0.25">
      <c r="A436">
        <v>1999</v>
      </c>
      <c r="B436" t="s">
        <v>71</v>
      </c>
      <c r="D436">
        <v>5</v>
      </c>
      <c r="F436">
        <v>50</v>
      </c>
      <c r="G436">
        <v>10</v>
      </c>
      <c r="J436">
        <v>40</v>
      </c>
      <c r="N436">
        <v>0</v>
      </c>
    </row>
    <row r="437" spans="1:15" x14ac:dyDescent="0.25">
      <c r="A437">
        <v>1999</v>
      </c>
      <c r="B437" t="s">
        <v>71</v>
      </c>
      <c r="C437">
        <v>13</v>
      </c>
      <c r="D437">
        <v>1</v>
      </c>
      <c r="E437" t="s">
        <v>1159</v>
      </c>
      <c r="F437">
        <v>80</v>
      </c>
      <c r="G437">
        <v>65</v>
      </c>
      <c r="J437">
        <v>80</v>
      </c>
      <c r="N437">
        <v>0</v>
      </c>
    </row>
    <row r="438" spans="1:15" x14ac:dyDescent="0.25">
      <c r="A438">
        <v>1999</v>
      </c>
      <c r="B438" t="s">
        <v>71</v>
      </c>
      <c r="D438">
        <v>2</v>
      </c>
      <c r="F438">
        <v>95</v>
      </c>
      <c r="G438">
        <v>20</v>
      </c>
      <c r="J438">
        <v>80</v>
      </c>
      <c r="N438">
        <v>1</v>
      </c>
      <c r="O438" t="s">
        <v>35</v>
      </c>
    </row>
    <row r="439" spans="1:15" x14ac:dyDescent="0.25">
      <c r="A439">
        <v>1999</v>
      </c>
      <c r="B439" t="s">
        <v>71</v>
      </c>
      <c r="D439">
        <v>3</v>
      </c>
      <c r="F439">
        <v>80</v>
      </c>
      <c r="G439">
        <v>90</v>
      </c>
      <c r="J439">
        <v>30</v>
      </c>
      <c r="N439">
        <v>0</v>
      </c>
    </row>
    <row r="440" spans="1:15" x14ac:dyDescent="0.25">
      <c r="A440">
        <v>1999</v>
      </c>
      <c r="B440" t="s">
        <v>71</v>
      </c>
      <c r="D440">
        <v>4</v>
      </c>
      <c r="F440">
        <v>80</v>
      </c>
      <c r="G440">
        <v>35</v>
      </c>
      <c r="J440">
        <v>100</v>
      </c>
      <c r="N440">
        <v>0</v>
      </c>
    </row>
    <row r="441" spans="1:15" x14ac:dyDescent="0.25">
      <c r="A441">
        <v>1999</v>
      </c>
      <c r="B441" t="s">
        <v>71</v>
      </c>
      <c r="D441">
        <v>5</v>
      </c>
      <c r="F441">
        <v>30</v>
      </c>
      <c r="G441">
        <v>20</v>
      </c>
      <c r="J441">
        <v>100</v>
      </c>
      <c r="N441">
        <v>0</v>
      </c>
    </row>
    <row r="442" spans="1:15" x14ac:dyDescent="0.25">
      <c r="A442">
        <v>1999</v>
      </c>
      <c r="B442" t="s">
        <v>71</v>
      </c>
      <c r="C442">
        <v>14</v>
      </c>
      <c r="D442">
        <v>1</v>
      </c>
    </row>
    <row r="443" spans="1:15" x14ac:dyDescent="0.25">
      <c r="A443">
        <v>1999</v>
      </c>
      <c r="B443" t="s">
        <v>71</v>
      </c>
      <c r="D443">
        <v>2</v>
      </c>
    </row>
    <row r="444" spans="1:15" x14ac:dyDescent="0.25">
      <c r="A444">
        <v>1999</v>
      </c>
      <c r="B444" t="s">
        <v>71</v>
      </c>
      <c r="D444">
        <v>3</v>
      </c>
    </row>
    <row r="445" spans="1:15" x14ac:dyDescent="0.25">
      <c r="A445">
        <v>1999</v>
      </c>
      <c r="B445" t="s">
        <v>71</v>
      </c>
      <c r="D445">
        <v>4</v>
      </c>
    </row>
    <row r="446" spans="1:15" x14ac:dyDescent="0.25">
      <c r="A446">
        <v>1999</v>
      </c>
      <c r="B446" t="s">
        <v>71</v>
      </c>
      <c r="D446">
        <v>5</v>
      </c>
    </row>
    <row r="447" spans="1:15" x14ac:dyDescent="0.25">
      <c r="A447">
        <v>1999</v>
      </c>
      <c r="B447" t="s">
        <v>1167</v>
      </c>
      <c r="C447">
        <v>1</v>
      </c>
      <c r="D447">
        <v>1</v>
      </c>
      <c r="E447" t="s">
        <v>1159</v>
      </c>
      <c r="F447">
        <v>0</v>
      </c>
      <c r="G447">
        <v>50</v>
      </c>
      <c r="J447">
        <v>15</v>
      </c>
      <c r="N447">
        <v>0</v>
      </c>
    </row>
    <row r="448" spans="1:15" x14ac:dyDescent="0.25">
      <c r="A448">
        <v>1999</v>
      </c>
      <c r="B448" t="s">
        <v>1167</v>
      </c>
      <c r="D448">
        <v>2</v>
      </c>
      <c r="F448">
        <v>0</v>
      </c>
      <c r="G448">
        <v>100</v>
      </c>
      <c r="J448">
        <v>20</v>
      </c>
      <c r="N448">
        <v>0</v>
      </c>
    </row>
    <row r="449" spans="1:15" x14ac:dyDescent="0.25">
      <c r="A449">
        <v>1999</v>
      </c>
      <c r="B449" t="s">
        <v>1167</v>
      </c>
      <c r="D449">
        <v>3</v>
      </c>
      <c r="F449">
        <v>70</v>
      </c>
      <c r="G449">
        <v>50</v>
      </c>
      <c r="J449">
        <v>0</v>
      </c>
      <c r="N449">
        <v>0</v>
      </c>
    </row>
    <row r="450" spans="1:15" x14ac:dyDescent="0.25">
      <c r="A450">
        <v>1999</v>
      </c>
      <c r="B450" t="s">
        <v>1167</v>
      </c>
      <c r="D450">
        <v>4</v>
      </c>
      <c r="F450">
        <v>100</v>
      </c>
      <c r="G450">
        <v>15</v>
      </c>
      <c r="J450">
        <v>0</v>
      </c>
      <c r="N450">
        <v>0</v>
      </c>
    </row>
    <row r="451" spans="1:15" x14ac:dyDescent="0.25">
      <c r="A451">
        <v>1999</v>
      </c>
      <c r="B451" t="s">
        <v>1167</v>
      </c>
      <c r="D451">
        <v>5</v>
      </c>
      <c r="F451">
        <v>100</v>
      </c>
      <c r="G451">
        <v>25</v>
      </c>
      <c r="J451">
        <v>0</v>
      </c>
      <c r="N451">
        <v>0</v>
      </c>
    </row>
    <row r="452" spans="1:15" x14ac:dyDescent="0.25">
      <c r="A452">
        <v>1999</v>
      </c>
      <c r="B452" t="s">
        <v>1167</v>
      </c>
      <c r="C452">
        <v>2</v>
      </c>
      <c r="D452">
        <v>1</v>
      </c>
      <c r="E452" t="s">
        <v>1159</v>
      </c>
      <c r="F452">
        <v>40</v>
      </c>
      <c r="G452">
        <v>60</v>
      </c>
      <c r="J452">
        <v>0</v>
      </c>
      <c r="N452">
        <v>0</v>
      </c>
    </row>
    <row r="453" spans="1:15" x14ac:dyDescent="0.25">
      <c r="A453">
        <v>1999</v>
      </c>
      <c r="B453" t="s">
        <v>1167</v>
      </c>
      <c r="D453">
        <v>2</v>
      </c>
      <c r="F453">
        <v>50</v>
      </c>
      <c r="G453">
        <v>25</v>
      </c>
      <c r="J453">
        <v>0</v>
      </c>
      <c r="N453">
        <v>0</v>
      </c>
    </row>
    <row r="454" spans="1:15" x14ac:dyDescent="0.25">
      <c r="A454">
        <v>1999</v>
      </c>
      <c r="B454" t="s">
        <v>1167</v>
      </c>
      <c r="D454">
        <v>3</v>
      </c>
      <c r="F454">
        <v>75</v>
      </c>
      <c r="G454">
        <v>25</v>
      </c>
      <c r="J454">
        <v>0</v>
      </c>
      <c r="N454">
        <v>0</v>
      </c>
    </row>
    <row r="455" spans="1:15" x14ac:dyDescent="0.25">
      <c r="A455">
        <v>1999</v>
      </c>
      <c r="B455" t="s">
        <v>1167</v>
      </c>
      <c r="D455">
        <v>4</v>
      </c>
      <c r="F455">
        <v>30</v>
      </c>
      <c r="G455">
        <v>70</v>
      </c>
      <c r="J455">
        <v>0</v>
      </c>
      <c r="N455">
        <v>0</v>
      </c>
    </row>
    <row r="456" spans="1:15" x14ac:dyDescent="0.25">
      <c r="A456">
        <v>1999</v>
      </c>
      <c r="B456" t="s">
        <v>1167</v>
      </c>
      <c r="D456">
        <v>5</v>
      </c>
      <c r="F456">
        <v>25</v>
      </c>
      <c r="G456">
        <v>70</v>
      </c>
      <c r="J456">
        <v>0</v>
      </c>
      <c r="N456">
        <v>0</v>
      </c>
    </row>
    <row r="457" spans="1:15" x14ac:dyDescent="0.25">
      <c r="A457">
        <v>1999</v>
      </c>
      <c r="B457" t="s">
        <v>1167</v>
      </c>
      <c r="C457">
        <v>3</v>
      </c>
      <c r="D457">
        <v>1</v>
      </c>
      <c r="E457" t="s">
        <v>1160</v>
      </c>
      <c r="F457">
        <v>0</v>
      </c>
      <c r="G457">
        <v>100</v>
      </c>
      <c r="J457">
        <v>0</v>
      </c>
      <c r="N457">
        <v>0</v>
      </c>
    </row>
    <row r="458" spans="1:15" x14ac:dyDescent="0.25">
      <c r="A458">
        <v>1999</v>
      </c>
      <c r="B458" t="s">
        <v>1167</v>
      </c>
      <c r="D458">
        <v>2</v>
      </c>
      <c r="F458">
        <v>60</v>
      </c>
      <c r="G458">
        <v>25</v>
      </c>
      <c r="J458">
        <v>0</v>
      </c>
      <c r="N458">
        <v>1</v>
      </c>
      <c r="O458" t="s">
        <v>35</v>
      </c>
    </row>
    <row r="459" spans="1:15" x14ac:dyDescent="0.25">
      <c r="A459">
        <v>1999</v>
      </c>
      <c r="B459" t="s">
        <v>1167</v>
      </c>
      <c r="D459">
        <v>3</v>
      </c>
      <c r="F459">
        <v>25</v>
      </c>
      <c r="G459">
        <v>50</v>
      </c>
      <c r="J459">
        <v>0</v>
      </c>
      <c r="N459">
        <v>0</v>
      </c>
    </row>
    <row r="460" spans="1:15" x14ac:dyDescent="0.25">
      <c r="A460">
        <v>1999</v>
      </c>
      <c r="B460" t="s">
        <v>1167</v>
      </c>
      <c r="D460">
        <v>4</v>
      </c>
      <c r="F460">
        <v>40</v>
      </c>
      <c r="G460">
        <v>30</v>
      </c>
      <c r="J460">
        <v>10</v>
      </c>
      <c r="N460">
        <v>0</v>
      </c>
    </row>
    <row r="461" spans="1:15" x14ac:dyDescent="0.25">
      <c r="A461">
        <v>1999</v>
      </c>
      <c r="B461" t="s">
        <v>1167</v>
      </c>
      <c r="D461">
        <v>5</v>
      </c>
      <c r="F461">
        <v>50</v>
      </c>
      <c r="G461">
        <v>60</v>
      </c>
      <c r="J461">
        <v>5</v>
      </c>
      <c r="N461">
        <v>0</v>
      </c>
    </row>
    <row r="462" spans="1:15" x14ac:dyDescent="0.25">
      <c r="A462">
        <v>1999</v>
      </c>
      <c r="B462" t="s">
        <v>1167</v>
      </c>
      <c r="C462">
        <v>4</v>
      </c>
      <c r="D462">
        <v>1</v>
      </c>
      <c r="E462" t="s">
        <v>1160</v>
      </c>
      <c r="F462">
        <v>70</v>
      </c>
      <c r="G462">
        <v>10</v>
      </c>
      <c r="J462">
        <v>0</v>
      </c>
      <c r="N462">
        <v>0</v>
      </c>
    </row>
    <row r="463" spans="1:15" x14ac:dyDescent="0.25">
      <c r="A463">
        <v>1999</v>
      </c>
      <c r="B463" t="s">
        <v>1167</v>
      </c>
      <c r="D463">
        <v>2</v>
      </c>
      <c r="F463">
        <v>50</v>
      </c>
      <c r="G463">
        <v>50</v>
      </c>
      <c r="J463">
        <v>0</v>
      </c>
      <c r="N463">
        <v>0</v>
      </c>
    </row>
    <row r="464" spans="1:15" x14ac:dyDescent="0.25">
      <c r="A464">
        <v>1999</v>
      </c>
      <c r="B464" t="s">
        <v>1167</v>
      </c>
      <c r="D464">
        <v>3</v>
      </c>
      <c r="F464">
        <v>60</v>
      </c>
      <c r="G464">
        <v>90</v>
      </c>
      <c r="J464">
        <v>0</v>
      </c>
      <c r="N464">
        <v>0</v>
      </c>
    </row>
    <row r="465" spans="1:16" x14ac:dyDescent="0.25">
      <c r="A465">
        <v>1999</v>
      </c>
      <c r="B465" t="s">
        <v>1167</v>
      </c>
      <c r="D465">
        <v>4</v>
      </c>
      <c r="F465">
        <v>25</v>
      </c>
      <c r="G465">
        <v>50</v>
      </c>
      <c r="J465">
        <v>0</v>
      </c>
      <c r="N465">
        <v>2</v>
      </c>
      <c r="O465" t="s">
        <v>22</v>
      </c>
      <c r="P465" t="s">
        <v>50</v>
      </c>
    </row>
    <row r="466" spans="1:16" x14ac:dyDescent="0.25">
      <c r="A466">
        <v>1999</v>
      </c>
      <c r="B466" t="s">
        <v>1167</v>
      </c>
      <c r="D466">
        <v>5</v>
      </c>
      <c r="F466">
        <v>30</v>
      </c>
      <c r="G466">
        <v>75</v>
      </c>
      <c r="J466">
        <v>0</v>
      </c>
      <c r="N466">
        <v>0</v>
      </c>
    </row>
    <row r="467" spans="1:16" x14ac:dyDescent="0.25">
      <c r="A467">
        <v>1999</v>
      </c>
      <c r="B467" t="s">
        <v>1167</v>
      </c>
      <c r="C467">
        <v>5</v>
      </c>
      <c r="D467">
        <v>1</v>
      </c>
      <c r="E467" t="s">
        <v>1160</v>
      </c>
      <c r="F467">
        <v>0</v>
      </c>
      <c r="G467">
        <v>25</v>
      </c>
      <c r="J467">
        <v>50</v>
      </c>
      <c r="N467">
        <v>0</v>
      </c>
    </row>
    <row r="468" spans="1:16" x14ac:dyDescent="0.25">
      <c r="A468">
        <v>1999</v>
      </c>
      <c r="B468" t="s">
        <v>1167</v>
      </c>
      <c r="D468">
        <v>2</v>
      </c>
      <c r="F468">
        <v>100</v>
      </c>
      <c r="G468">
        <v>70</v>
      </c>
      <c r="J468">
        <v>0</v>
      </c>
      <c r="N468">
        <v>1</v>
      </c>
      <c r="O468" t="s">
        <v>35</v>
      </c>
    </row>
    <row r="469" spans="1:16" x14ac:dyDescent="0.25">
      <c r="A469">
        <v>1999</v>
      </c>
      <c r="B469" t="s">
        <v>1167</v>
      </c>
      <c r="D469">
        <v>3</v>
      </c>
      <c r="F469">
        <v>80</v>
      </c>
      <c r="G469">
        <v>20</v>
      </c>
      <c r="J469">
        <v>5</v>
      </c>
      <c r="N469">
        <v>0</v>
      </c>
    </row>
    <row r="470" spans="1:16" x14ac:dyDescent="0.25">
      <c r="A470">
        <v>1999</v>
      </c>
      <c r="B470" t="s">
        <v>1167</v>
      </c>
      <c r="D470">
        <v>4</v>
      </c>
      <c r="F470">
        <v>40</v>
      </c>
      <c r="G470">
        <v>60</v>
      </c>
      <c r="J470">
        <v>5</v>
      </c>
      <c r="N470">
        <v>0</v>
      </c>
    </row>
    <row r="471" spans="1:16" x14ac:dyDescent="0.25">
      <c r="A471">
        <v>1999</v>
      </c>
      <c r="B471" t="s">
        <v>1167</v>
      </c>
      <c r="D471">
        <v>5</v>
      </c>
      <c r="F471">
        <v>40</v>
      </c>
      <c r="G471">
        <v>60</v>
      </c>
      <c r="J471">
        <v>0</v>
      </c>
      <c r="N471">
        <v>0</v>
      </c>
    </row>
    <row r="472" spans="1:16" x14ac:dyDescent="0.25">
      <c r="A472">
        <v>1999</v>
      </c>
      <c r="B472" t="s">
        <v>1167</v>
      </c>
      <c r="C472">
        <v>6</v>
      </c>
      <c r="D472">
        <v>1</v>
      </c>
      <c r="E472" t="s">
        <v>1160</v>
      </c>
      <c r="F472">
        <v>10</v>
      </c>
      <c r="G472">
        <v>25</v>
      </c>
      <c r="J472">
        <v>50</v>
      </c>
      <c r="N472">
        <v>0</v>
      </c>
    </row>
    <row r="473" spans="1:16" x14ac:dyDescent="0.25">
      <c r="A473">
        <v>1999</v>
      </c>
      <c r="B473" t="s">
        <v>1167</v>
      </c>
      <c r="D473">
        <v>2</v>
      </c>
      <c r="F473">
        <v>10</v>
      </c>
      <c r="G473">
        <v>95</v>
      </c>
      <c r="J473">
        <v>10</v>
      </c>
      <c r="N473">
        <v>0</v>
      </c>
    </row>
    <row r="474" spans="1:16" x14ac:dyDescent="0.25">
      <c r="A474">
        <v>1999</v>
      </c>
      <c r="B474" t="s">
        <v>1167</v>
      </c>
      <c r="D474">
        <v>3</v>
      </c>
      <c r="F474">
        <v>10</v>
      </c>
      <c r="G474">
        <v>50</v>
      </c>
      <c r="J474">
        <v>25</v>
      </c>
      <c r="N474">
        <v>0</v>
      </c>
    </row>
    <row r="475" spans="1:16" x14ac:dyDescent="0.25">
      <c r="A475">
        <v>1999</v>
      </c>
      <c r="B475" t="s">
        <v>1167</v>
      </c>
      <c r="D475">
        <v>4</v>
      </c>
      <c r="F475">
        <v>75</v>
      </c>
      <c r="G475">
        <v>10</v>
      </c>
      <c r="J475">
        <v>50</v>
      </c>
      <c r="N475">
        <v>0</v>
      </c>
    </row>
    <row r="476" spans="1:16" x14ac:dyDescent="0.25">
      <c r="A476">
        <v>1999</v>
      </c>
      <c r="B476" t="s">
        <v>1167</v>
      </c>
      <c r="D476">
        <v>5</v>
      </c>
      <c r="F476">
        <v>10</v>
      </c>
      <c r="G476">
        <v>40</v>
      </c>
      <c r="J476">
        <v>10</v>
      </c>
      <c r="N476">
        <v>1</v>
      </c>
      <c r="O476" t="s">
        <v>29</v>
      </c>
    </row>
    <row r="477" spans="1:16" x14ac:dyDescent="0.25">
      <c r="A477">
        <v>1999</v>
      </c>
      <c r="B477" t="s">
        <v>1167</v>
      </c>
      <c r="C477">
        <v>7</v>
      </c>
      <c r="D477">
        <v>1</v>
      </c>
      <c r="E477" t="s">
        <v>1160</v>
      </c>
      <c r="F477">
        <v>20</v>
      </c>
      <c r="G477">
        <v>0</v>
      </c>
      <c r="J477">
        <v>30</v>
      </c>
      <c r="N477">
        <v>2</v>
      </c>
      <c r="O477" t="s">
        <v>22</v>
      </c>
      <c r="P477" t="s">
        <v>85</v>
      </c>
    </row>
    <row r="478" spans="1:16" x14ac:dyDescent="0.25">
      <c r="A478">
        <v>1999</v>
      </c>
      <c r="B478" t="s">
        <v>1167</v>
      </c>
      <c r="D478">
        <v>2</v>
      </c>
      <c r="F478">
        <v>20</v>
      </c>
      <c r="G478">
        <v>30</v>
      </c>
      <c r="J478">
        <v>10</v>
      </c>
      <c r="N478">
        <v>0</v>
      </c>
    </row>
    <row r="479" spans="1:16" x14ac:dyDescent="0.25">
      <c r="A479">
        <v>1999</v>
      </c>
      <c r="B479" t="s">
        <v>1167</v>
      </c>
      <c r="D479">
        <v>3</v>
      </c>
      <c r="F479">
        <v>25</v>
      </c>
      <c r="G479">
        <v>75</v>
      </c>
      <c r="J479">
        <v>10</v>
      </c>
      <c r="N479">
        <v>0</v>
      </c>
    </row>
    <row r="480" spans="1:16" x14ac:dyDescent="0.25">
      <c r="A480">
        <v>1999</v>
      </c>
      <c r="B480" t="s">
        <v>1167</v>
      </c>
      <c r="D480">
        <v>4</v>
      </c>
      <c r="F480">
        <v>10</v>
      </c>
      <c r="G480">
        <v>10</v>
      </c>
      <c r="J480">
        <v>35</v>
      </c>
      <c r="N480">
        <v>0</v>
      </c>
    </row>
    <row r="481" spans="1:17" x14ac:dyDescent="0.25">
      <c r="A481">
        <v>1999</v>
      </c>
      <c r="B481" t="s">
        <v>1167</v>
      </c>
      <c r="D481">
        <v>5</v>
      </c>
      <c r="F481">
        <v>25</v>
      </c>
      <c r="G481">
        <v>10</v>
      </c>
      <c r="J481">
        <v>50</v>
      </c>
      <c r="N481">
        <v>0</v>
      </c>
    </row>
    <row r="482" spans="1:17" x14ac:dyDescent="0.25">
      <c r="A482">
        <v>1999</v>
      </c>
      <c r="B482" t="s">
        <v>1167</v>
      </c>
      <c r="C482">
        <v>8</v>
      </c>
      <c r="D482">
        <v>1</v>
      </c>
      <c r="E482" t="s">
        <v>1160</v>
      </c>
      <c r="F482">
        <v>25</v>
      </c>
      <c r="G482">
        <v>40</v>
      </c>
      <c r="J482">
        <v>10</v>
      </c>
      <c r="N482">
        <v>0</v>
      </c>
    </row>
    <row r="483" spans="1:17" x14ac:dyDescent="0.25">
      <c r="A483">
        <v>1999</v>
      </c>
      <c r="B483" t="s">
        <v>1167</v>
      </c>
      <c r="D483">
        <v>2</v>
      </c>
      <c r="F483">
        <v>50</v>
      </c>
      <c r="G483">
        <v>10</v>
      </c>
      <c r="J483">
        <v>10</v>
      </c>
      <c r="N483">
        <v>3</v>
      </c>
      <c r="O483" t="s">
        <v>81</v>
      </c>
      <c r="P483" t="s">
        <v>82</v>
      </c>
      <c r="Q483" t="s">
        <v>85</v>
      </c>
    </row>
    <row r="484" spans="1:17" x14ac:dyDescent="0.25">
      <c r="A484">
        <v>1999</v>
      </c>
      <c r="B484" t="s">
        <v>1167</v>
      </c>
      <c r="D484">
        <v>3</v>
      </c>
      <c r="F484">
        <v>25</v>
      </c>
      <c r="G484">
        <v>30</v>
      </c>
      <c r="J484">
        <v>20</v>
      </c>
      <c r="N484">
        <v>0</v>
      </c>
    </row>
    <row r="485" spans="1:17" x14ac:dyDescent="0.25">
      <c r="A485">
        <v>1999</v>
      </c>
      <c r="B485" t="s">
        <v>1167</v>
      </c>
      <c r="D485">
        <v>4</v>
      </c>
      <c r="F485">
        <v>50</v>
      </c>
      <c r="G485">
        <v>90</v>
      </c>
      <c r="J485">
        <v>10</v>
      </c>
      <c r="N485">
        <v>0</v>
      </c>
    </row>
    <row r="486" spans="1:17" x14ac:dyDescent="0.25">
      <c r="A486">
        <v>1999</v>
      </c>
      <c r="B486" t="s">
        <v>1167</v>
      </c>
      <c r="D486">
        <v>5</v>
      </c>
      <c r="F486">
        <v>20</v>
      </c>
      <c r="G486">
        <v>60</v>
      </c>
      <c r="J486">
        <v>15</v>
      </c>
      <c r="N486">
        <v>0</v>
      </c>
    </row>
    <row r="487" spans="1:17" x14ac:dyDescent="0.25">
      <c r="A487">
        <v>1999</v>
      </c>
      <c r="B487" t="s">
        <v>1167</v>
      </c>
      <c r="C487">
        <v>9</v>
      </c>
      <c r="D487">
        <v>1</v>
      </c>
      <c r="E487" t="s">
        <v>1160</v>
      </c>
      <c r="F487">
        <v>25</v>
      </c>
      <c r="G487">
        <v>40</v>
      </c>
      <c r="J487">
        <v>10</v>
      </c>
      <c r="N487">
        <v>0</v>
      </c>
    </row>
    <row r="488" spans="1:17" x14ac:dyDescent="0.25">
      <c r="A488">
        <v>1999</v>
      </c>
      <c r="B488" t="s">
        <v>1167</v>
      </c>
      <c r="D488">
        <v>2</v>
      </c>
      <c r="F488">
        <v>10</v>
      </c>
      <c r="G488">
        <v>75</v>
      </c>
      <c r="J488">
        <v>10</v>
      </c>
      <c r="N488">
        <v>0</v>
      </c>
    </row>
    <row r="489" spans="1:17" x14ac:dyDescent="0.25">
      <c r="A489">
        <v>1999</v>
      </c>
      <c r="B489" t="s">
        <v>1167</v>
      </c>
      <c r="D489">
        <v>3</v>
      </c>
      <c r="F489">
        <v>35</v>
      </c>
      <c r="G489">
        <v>20</v>
      </c>
      <c r="J489">
        <v>40</v>
      </c>
      <c r="N489">
        <v>1</v>
      </c>
      <c r="O489" t="s">
        <v>82</v>
      </c>
    </row>
    <row r="490" spans="1:17" x14ac:dyDescent="0.25">
      <c r="A490">
        <v>1999</v>
      </c>
      <c r="B490" t="s">
        <v>1167</v>
      </c>
      <c r="D490">
        <v>4</v>
      </c>
      <c r="F490">
        <v>25</v>
      </c>
      <c r="G490">
        <v>50</v>
      </c>
      <c r="J490">
        <v>25</v>
      </c>
      <c r="N490">
        <v>0</v>
      </c>
    </row>
    <row r="491" spans="1:17" x14ac:dyDescent="0.25">
      <c r="A491">
        <v>1999</v>
      </c>
      <c r="B491" t="s">
        <v>1167</v>
      </c>
      <c r="D491">
        <v>5</v>
      </c>
      <c r="F491">
        <v>35</v>
      </c>
      <c r="G491">
        <v>10</v>
      </c>
      <c r="J491">
        <v>50</v>
      </c>
      <c r="N491">
        <v>0</v>
      </c>
    </row>
    <row r="492" spans="1:17" x14ac:dyDescent="0.25">
      <c r="A492">
        <v>1999</v>
      </c>
      <c r="B492" t="s">
        <v>1167</v>
      </c>
      <c r="C492">
        <v>10</v>
      </c>
      <c r="D492">
        <v>1</v>
      </c>
      <c r="E492" t="s">
        <v>1160</v>
      </c>
      <c r="F492">
        <v>25</v>
      </c>
      <c r="G492">
        <v>25</v>
      </c>
      <c r="J492">
        <v>10</v>
      </c>
      <c r="N492">
        <v>0</v>
      </c>
    </row>
    <row r="493" spans="1:17" x14ac:dyDescent="0.25">
      <c r="A493">
        <v>1999</v>
      </c>
      <c r="B493" t="s">
        <v>1167</v>
      </c>
      <c r="D493">
        <v>2</v>
      </c>
      <c r="F493">
        <v>20</v>
      </c>
      <c r="G493">
        <v>35</v>
      </c>
      <c r="J493">
        <v>10</v>
      </c>
      <c r="N493">
        <v>3</v>
      </c>
      <c r="O493" t="s">
        <v>29</v>
      </c>
      <c r="P493" t="s">
        <v>81</v>
      </c>
      <c r="Q493" t="s">
        <v>105</v>
      </c>
    </row>
    <row r="494" spans="1:17" x14ac:dyDescent="0.25">
      <c r="A494">
        <v>1999</v>
      </c>
      <c r="B494" t="s">
        <v>1167</v>
      </c>
      <c r="D494">
        <v>3</v>
      </c>
      <c r="F494">
        <v>25</v>
      </c>
      <c r="G494">
        <v>20</v>
      </c>
      <c r="J494">
        <v>10</v>
      </c>
      <c r="N494">
        <v>0</v>
      </c>
    </row>
    <row r="495" spans="1:17" x14ac:dyDescent="0.25">
      <c r="A495">
        <v>1999</v>
      </c>
      <c r="B495" t="s">
        <v>1167</v>
      </c>
      <c r="D495">
        <v>4</v>
      </c>
      <c r="F495">
        <v>20</v>
      </c>
      <c r="G495">
        <v>60</v>
      </c>
      <c r="J495">
        <v>15</v>
      </c>
      <c r="N495">
        <v>0</v>
      </c>
    </row>
    <row r="496" spans="1:17" x14ac:dyDescent="0.25">
      <c r="A496">
        <v>1999</v>
      </c>
      <c r="B496" t="s">
        <v>1167</v>
      </c>
      <c r="D496">
        <v>5</v>
      </c>
      <c r="F496">
        <v>10</v>
      </c>
      <c r="G496">
        <v>75</v>
      </c>
      <c r="J496">
        <v>10</v>
      </c>
      <c r="N496">
        <v>0</v>
      </c>
    </row>
    <row r="497" spans="1:14" x14ac:dyDescent="0.25">
      <c r="A497">
        <v>2002</v>
      </c>
      <c r="B497" t="s">
        <v>20</v>
      </c>
      <c r="C497">
        <v>1</v>
      </c>
      <c r="D497">
        <v>1</v>
      </c>
      <c r="F497">
        <v>10</v>
      </c>
      <c r="G497">
        <f t="shared" ref="G497:G560" si="0">+SUM(H497,I497)</f>
        <v>90</v>
      </c>
      <c r="H497">
        <v>50</v>
      </c>
      <c r="I497">
        <v>40</v>
      </c>
      <c r="K497">
        <v>3</v>
      </c>
      <c r="L497">
        <v>10</v>
      </c>
      <c r="M497">
        <v>0</v>
      </c>
    </row>
    <row r="498" spans="1:14" x14ac:dyDescent="0.25">
      <c r="A498">
        <v>2002</v>
      </c>
      <c r="B498" t="s">
        <v>20</v>
      </c>
      <c r="D498">
        <v>2</v>
      </c>
      <c r="F498">
        <v>20</v>
      </c>
      <c r="G498">
        <f t="shared" si="0"/>
        <v>65</v>
      </c>
      <c r="H498">
        <v>60</v>
      </c>
      <c r="I498">
        <v>5</v>
      </c>
      <c r="K498">
        <v>3</v>
      </c>
      <c r="L498">
        <v>5</v>
      </c>
      <c r="M498">
        <v>0</v>
      </c>
    </row>
    <row r="499" spans="1:14" x14ac:dyDescent="0.25">
      <c r="A499">
        <v>2002</v>
      </c>
      <c r="B499" t="s">
        <v>20</v>
      </c>
      <c r="D499">
        <v>3</v>
      </c>
      <c r="F499">
        <v>20</v>
      </c>
      <c r="G499">
        <f t="shared" si="0"/>
        <v>100</v>
      </c>
      <c r="H499">
        <v>50</v>
      </c>
      <c r="I499">
        <v>50</v>
      </c>
      <c r="K499">
        <v>3</v>
      </c>
      <c r="L499">
        <v>10</v>
      </c>
      <c r="M499">
        <v>1</v>
      </c>
      <c r="N499" t="s">
        <v>25</v>
      </c>
    </row>
    <row r="500" spans="1:14" x14ac:dyDescent="0.25">
      <c r="A500">
        <v>2002</v>
      </c>
      <c r="B500" t="s">
        <v>20</v>
      </c>
      <c r="D500">
        <v>4</v>
      </c>
      <c r="F500">
        <v>30</v>
      </c>
      <c r="G500">
        <f t="shared" si="0"/>
        <v>65</v>
      </c>
      <c r="H500">
        <v>60</v>
      </c>
      <c r="I500">
        <v>5</v>
      </c>
      <c r="K500">
        <v>3</v>
      </c>
      <c r="L500">
        <v>5</v>
      </c>
      <c r="M500">
        <v>0</v>
      </c>
    </row>
    <row r="501" spans="1:14" x14ac:dyDescent="0.25">
      <c r="A501">
        <v>2002</v>
      </c>
      <c r="B501" t="s">
        <v>20</v>
      </c>
      <c r="D501">
        <v>5</v>
      </c>
      <c r="F501">
        <v>75</v>
      </c>
      <c r="G501">
        <f t="shared" si="0"/>
        <v>25</v>
      </c>
      <c r="H501">
        <v>20</v>
      </c>
      <c r="I501">
        <v>5</v>
      </c>
      <c r="K501">
        <v>2</v>
      </c>
      <c r="L501">
        <v>3</v>
      </c>
      <c r="M501">
        <v>0</v>
      </c>
    </row>
    <row r="502" spans="1:14" x14ac:dyDescent="0.25">
      <c r="A502">
        <v>2002</v>
      </c>
      <c r="B502" t="s">
        <v>20</v>
      </c>
      <c r="C502">
        <v>2</v>
      </c>
      <c r="D502">
        <v>1</v>
      </c>
      <c r="F502">
        <v>40</v>
      </c>
      <c r="G502">
        <f t="shared" si="0"/>
        <v>25</v>
      </c>
      <c r="H502">
        <v>20</v>
      </c>
      <c r="I502">
        <v>5</v>
      </c>
      <c r="K502">
        <v>4</v>
      </c>
      <c r="L502">
        <v>7</v>
      </c>
      <c r="M502">
        <v>0</v>
      </c>
    </row>
    <row r="503" spans="1:14" x14ac:dyDescent="0.25">
      <c r="A503">
        <v>2002</v>
      </c>
      <c r="B503" t="s">
        <v>20</v>
      </c>
      <c r="D503">
        <v>2</v>
      </c>
      <c r="F503">
        <v>30</v>
      </c>
      <c r="G503">
        <f t="shared" si="0"/>
        <v>60</v>
      </c>
      <c r="H503">
        <v>60</v>
      </c>
      <c r="I503">
        <v>0</v>
      </c>
      <c r="K503">
        <v>3</v>
      </c>
      <c r="L503">
        <v>0</v>
      </c>
      <c r="M503">
        <v>0</v>
      </c>
    </row>
    <row r="504" spans="1:14" x14ac:dyDescent="0.25">
      <c r="A504">
        <v>2002</v>
      </c>
      <c r="B504" t="s">
        <v>20</v>
      </c>
      <c r="D504">
        <v>3</v>
      </c>
      <c r="F504">
        <v>45</v>
      </c>
      <c r="G504">
        <f t="shared" si="0"/>
        <v>26</v>
      </c>
      <c r="H504">
        <v>16</v>
      </c>
      <c r="I504">
        <v>10</v>
      </c>
      <c r="K504">
        <v>2</v>
      </c>
      <c r="L504">
        <v>5</v>
      </c>
      <c r="M504">
        <v>0</v>
      </c>
    </row>
    <row r="505" spans="1:14" x14ac:dyDescent="0.25">
      <c r="A505">
        <v>2002</v>
      </c>
      <c r="B505" t="s">
        <v>20</v>
      </c>
      <c r="D505">
        <v>4</v>
      </c>
      <c r="F505">
        <v>40</v>
      </c>
      <c r="G505">
        <f t="shared" si="0"/>
        <v>45</v>
      </c>
      <c r="H505">
        <v>40</v>
      </c>
      <c r="I505">
        <v>5</v>
      </c>
      <c r="K505">
        <v>3</v>
      </c>
      <c r="L505">
        <v>5</v>
      </c>
      <c r="M505">
        <v>0</v>
      </c>
    </row>
    <row r="506" spans="1:14" x14ac:dyDescent="0.25">
      <c r="A506">
        <v>2002</v>
      </c>
      <c r="B506" t="s">
        <v>20</v>
      </c>
      <c r="D506">
        <v>5</v>
      </c>
      <c r="F506">
        <v>60</v>
      </c>
      <c r="G506">
        <f t="shared" si="0"/>
        <v>20</v>
      </c>
      <c r="H506">
        <v>15</v>
      </c>
      <c r="I506">
        <v>5</v>
      </c>
      <c r="K506">
        <v>2</v>
      </c>
      <c r="L506">
        <v>10</v>
      </c>
      <c r="M506">
        <v>0</v>
      </c>
    </row>
    <row r="507" spans="1:14" x14ac:dyDescent="0.25">
      <c r="A507">
        <v>2002</v>
      </c>
      <c r="B507" t="s">
        <v>20</v>
      </c>
      <c r="C507">
        <v>3</v>
      </c>
      <c r="D507">
        <v>1</v>
      </c>
      <c r="F507">
        <v>0</v>
      </c>
      <c r="G507">
        <f t="shared" si="0"/>
        <v>70</v>
      </c>
      <c r="H507">
        <v>60</v>
      </c>
      <c r="I507">
        <v>10</v>
      </c>
      <c r="K507">
        <v>2</v>
      </c>
      <c r="L507">
        <v>5</v>
      </c>
      <c r="M507">
        <v>0</v>
      </c>
    </row>
    <row r="508" spans="1:14" x14ac:dyDescent="0.25">
      <c r="A508">
        <v>2002</v>
      </c>
      <c r="B508" t="s">
        <v>20</v>
      </c>
      <c r="D508">
        <v>2</v>
      </c>
      <c r="F508">
        <v>5</v>
      </c>
      <c r="G508">
        <f t="shared" si="0"/>
        <v>35</v>
      </c>
      <c r="H508">
        <v>25</v>
      </c>
      <c r="I508">
        <v>10</v>
      </c>
      <c r="K508">
        <v>2</v>
      </c>
      <c r="L508">
        <v>10</v>
      </c>
      <c r="M508">
        <v>0</v>
      </c>
    </row>
    <row r="509" spans="1:14" x14ac:dyDescent="0.25">
      <c r="A509">
        <v>2002</v>
      </c>
      <c r="B509" t="s">
        <v>20</v>
      </c>
      <c r="D509">
        <v>3</v>
      </c>
      <c r="F509">
        <v>5</v>
      </c>
      <c r="G509">
        <f t="shared" si="0"/>
        <v>90</v>
      </c>
      <c r="H509">
        <v>80</v>
      </c>
      <c r="I509">
        <v>10</v>
      </c>
      <c r="K509">
        <v>3</v>
      </c>
      <c r="L509">
        <v>10</v>
      </c>
      <c r="M509">
        <v>0</v>
      </c>
    </row>
    <row r="510" spans="1:14" x14ac:dyDescent="0.25">
      <c r="A510">
        <v>2002</v>
      </c>
      <c r="B510" t="s">
        <v>20</v>
      </c>
      <c r="D510">
        <v>4</v>
      </c>
      <c r="F510">
        <v>0</v>
      </c>
      <c r="G510">
        <f t="shared" si="0"/>
        <v>65</v>
      </c>
      <c r="H510">
        <v>25</v>
      </c>
      <c r="I510">
        <v>40</v>
      </c>
      <c r="K510">
        <v>2</v>
      </c>
      <c r="L510">
        <v>5</v>
      </c>
      <c r="M510">
        <v>0</v>
      </c>
    </row>
    <row r="511" spans="1:14" x14ac:dyDescent="0.25">
      <c r="A511">
        <v>2002</v>
      </c>
      <c r="B511" t="s">
        <v>20</v>
      </c>
      <c r="D511">
        <v>5</v>
      </c>
      <c r="F511">
        <v>10</v>
      </c>
      <c r="G511">
        <f t="shared" si="0"/>
        <v>30</v>
      </c>
      <c r="H511">
        <v>0</v>
      </c>
      <c r="I511">
        <v>30</v>
      </c>
      <c r="K511">
        <v>0</v>
      </c>
      <c r="L511">
        <v>3</v>
      </c>
      <c r="M511" s="8">
        <v>0</v>
      </c>
    </row>
    <row r="512" spans="1:14" x14ac:dyDescent="0.25">
      <c r="A512">
        <v>2002</v>
      </c>
      <c r="B512" t="s">
        <v>20</v>
      </c>
      <c r="C512">
        <v>4</v>
      </c>
      <c r="D512">
        <v>1</v>
      </c>
      <c r="F512">
        <v>0</v>
      </c>
      <c r="G512">
        <f t="shared" si="0"/>
        <v>40</v>
      </c>
      <c r="H512">
        <v>30</v>
      </c>
      <c r="I512">
        <v>10</v>
      </c>
      <c r="K512">
        <v>2</v>
      </c>
      <c r="L512">
        <v>5</v>
      </c>
      <c r="M512">
        <v>0</v>
      </c>
    </row>
    <row r="513" spans="1:14" x14ac:dyDescent="0.25">
      <c r="A513">
        <v>2002</v>
      </c>
      <c r="B513" t="s">
        <v>20</v>
      </c>
      <c r="D513">
        <v>2</v>
      </c>
      <c r="F513">
        <v>0</v>
      </c>
      <c r="G513">
        <f t="shared" si="0"/>
        <v>60</v>
      </c>
      <c r="H513">
        <v>30</v>
      </c>
      <c r="I513">
        <v>30</v>
      </c>
      <c r="K513">
        <v>2</v>
      </c>
      <c r="L513">
        <v>5</v>
      </c>
      <c r="M513">
        <v>0</v>
      </c>
    </row>
    <row r="514" spans="1:14" x14ac:dyDescent="0.25">
      <c r="A514">
        <v>2002</v>
      </c>
      <c r="B514" t="s">
        <v>20</v>
      </c>
      <c r="D514">
        <v>3</v>
      </c>
      <c r="F514">
        <v>0</v>
      </c>
      <c r="G514">
        <f t="shared" si="0"/>
        <v>80</v>
      </c>
      <c r="H514">
        <v>30</v>
      </c>
      <c r="I514">
        <v>50</v>
      </c>
      <c r="K514">
        <v>2</v>
      </c>
      <c r="L514">
        <v>5</v>
      </c>
      <c r="M514">
        <v>0</v>
      </c>
    </row>
    <row r="515" spans="1:14" x14ac:dyDescent="0.25">
      <c r="A515">
        <v>2002</v>
      </c>
      <c r="B515" t="s">
        <v>20</v>
      </c>
      <c r="D515">
        <v>4</v>
      </c>
      <c r="F515">
        <v>0</v>
      </c>
      <c r="G515">
        <f t="shared" si="0"/>
        <v>65</v>
      </c>
      <c r="H515">
        <v>15</v>
      </c>
      <c r="I515">
        <v>50</v>
      </c>
      <c r="K515">
        <v>2</v>
      </c>
      <c r="L515">
        <v>5</v>
      </c>
      <c r="M515">
        <v>0</v>
      </c>
    </row>
    <row r="516" spans="1:14" x14ac:dyDescent="0.25">
      <c r="A516">
        <v>2002</v>
      </c>
      <c r="B516" t="s">
        <v>20</v>
      </c>
      <c r="D516">
        <v>5</v>
      </c>
      <c r="F516">
        <v>0</v>
      </c>
      <c r="G516">
        <f t="shared" si="0"/>
        <v>30</v>
      </c>
      <c r="H516">
        <v>0</v>
      </c>
      <c r="I516">
        <v>30</v>
      </c>
      <c r="K516">
        <v>2</v>
      </c>
      <c r="L516">
        <v>5</v>
      </c>
      <c r="M516">
        <v>0</v>
      </c>
    </row>
    <row r="517" spans="1:14" x14ac:dyDescent="0.25">
      <c r="A517">
        <v>2002</v>
      </c>
      <c r="B517" t="s">
        <v>20</v>
      </c>
      <c r="C517">
        <v>5</v>
      </c>
      <c r="D517">
        <v>1</v>
      </c>
      <c r="F517">
        <v>5</v>
      </c>
      <c r="G517">
        <f t="shared" si="0"/>
        <v>95</v>
      </c>
      <c r="H517">
        <v>80</v>
      </c>
      <c r="I517">
        <v>15</v>
      </c>
      <c r="K517">
        <v>2</v>
      </c>
      <c r="L517">
        <v>5</v>
      </c>
      <c r="M517">
        <v>1</v>
      </c>
      <c r="N517" t="s">
        <v>82</v>
      </c>
    </row>
    <row r="518" spans="1:14" x14ac:dyDescent="0.25">
      <c r="A518">
        <v>2002</v>
      </c>
      <c r="B518" t="s">
        <v>20</v>
      </c>
      <c r="D518">
        <v>2</v>
      </c>
      <c r="F518">
        <v>10</v>
      </c>
      <c r="G518">
        <f t="shared" si="0"/>
        <v>70</v>
      </c>
      <c r="H518">
        <v>35</v>
      </c>
      <c r="I518">
        <v>35</v>
      </c>
      <c r="K518">
        <v>2</v>
      </c>
      <c r="L518">
        <v>10</v>
      </c>
      <c r="M518">
        <v>0</v>
      </c>
    </row>
    <row r="519" spans="1:14" x14ac:dyDescent="0.25">
      <c r="A519">
        <v>2002</v>
      </c>
      <c r="B519" t="s">
        <v>20</v>
      </c>
      <c r="D519">
        <v>3</v>
      </c>
      <c r="F519">
        <v>30</v>
      </c>
      <c r="G519">
        <f t="shared" si="0"/>
        <v>70</v>
      </c>
      <c r="H519">
        <v>30</v>
      </c>
      <c r="I519">
        <v>40</v>
      </c>
      <c r="K519">
        <v>2</v>
      </c>
      <c r="L519">
        <v>12</v>
      </c>
      <c r="M519">
        <v>0</v>
      </c>
    </row>
    <row r="520" spans="1:14" x14ac:dyDescent="0.25">
      <c r="A520">
        <v>2002</v>
      </c>
      <c r="B520" t="s">
        <v>20</v>
      </c>
      <c r="D520">
        <v>4</v>
      </c>
      <c r="F520">
        <v>75</v>
      </c>
      <c r="G520">
        <f t="shared" si="0"/>
        <v>25</v>
      </c>
      <c r="H520">
        <v>10</v>
      </c>
      <c r="I520">
        <v>15</v>
      </c>
      <c r="K520">
        <v>1</v>
      </c>
      <c r="L520">
        <v>10</v>
      </c>
      <c r="M520">
        <v>0</v>
      </c>
    </row>
    <row r="521" spans="1:14" x14ac:dyDescent="0.25">
      <c r="A521">
        <v>2002</v>
      </c>
      <c r="B521" t="s">
        <v>20</v>
      </c>
      <c r="D521">
        <v>5</v>
      </c>
      <c r="F521">
        <v>5</v>
      </c>
      <c r="G521">
        <f t="shared" si="0"/>
        <v>110</v>
      </c>
      <c r="H521">
        <v>25</v>
      </c>
      <c r="I521">
        <v>85</v>
      </c>
      <c r="K521">
        <v>1</v>
      </c>
      <c r="L521">
        <v>2</v>
      </c>
      <c r="M521">
        <v>0</v>
      </c>
    </row>
    <row r="522" spans="1:14" x14ac:dyDescent="0.25">
      <c r="A522">
        <v>2002</v>
      </c>
      <c r="B522" t="s">
        <v>20</v>
      </c>
      <c r="C522">
        <v>6</v>
      </c>
      <c r="D522">
        <v>1</v>
      </c>
      <c r="F522">
        <v>10</v>
      </c>
      <c r="G522">
        <f t="shared" si="0"/>
        <v>60</v>
      </c>
      <c r="H522">
        <v>40</v>
      </c>
      <c r="I522">
        <v>20</v>
      </c>
      <c r="K522">
        <v>3</v>
      </c>
      <c r="L522">
        <v>5</v>
      </c>
      <c r="M522">
        <v>0</v>
      </c>
    </row>
    <row r="523" spans="1:14" x14ac:dyDescent="0.25">
      <c r="A523">
        <v>2002</v>
      </c>
      <c r="B523" t="s">
        <v>20</v>
      </c>
      <c r="D523">
        <v>2</v>
      </c>
      <c r="F523">
        <v>25</v>
      </c>
      <c r="G523">
        <f t="shared" si="0"/>
        <v>40</v>
      </c>
      <c r="H523">
        <v>20</v>
      </c>
      <c r="I523">
        <v>20</v>
      </c>
      <c r="K523">
        <v>3</v>
      </c>
      <c r="L523">
        <v>7</v>
      </c>
      <c r="M523">
        <v>0</v>
      </c>
    </row>
    <row r="524" spans="1:14" x14ac:dyDescent="0.25">
      <c r="A524">
        <v>2002</v>
      </c>
      <c r="B524" t="s">
        <v>20</v>
      </c>
      <c r="D524">
        <v>3</v>
      </c>
      <c r="F524">
        <v>20</v>
      </c>
      <c r="G524">
        <f t="shared" si="0"/>
        <v>70</v>
      </c>
      <c r="H524">
        <v>20</v>
      </c>
      <c r="I524">
        <v>50</v>
      </c>
      <c r="K524">
        <v>3</v>
      </c>
      <c r="L524">
        <v>5</v>
      </c>
      <c r="M524">
        <v>0</v>
      </c>
    </row>
    <row r="525" spans="1:14" x14ac:dyDescent="0.25">
      <c r="A525">
        <v>2002</v>
      </c>
      <c r="B525" t="s">
        <v>20</v>
      </c>
      <c r="D525">
        <v>4</v>
      </c>
      <c r="F525">
        <v>10</v>
      </c>
      <c r="G525">
        <f t="shared" si="0"/>
        <v>35</v>
      </c>
      <c r="H525">
        <v>30</v>
      </c>
      <c r="I525">
        <v>5</v>
      </c>
      <c r="K525">
        <v>3</v>
      </c>
      <c r="L525">
        <v>5</v>
      </c>
      <c r="M525">
        <v>0</v>
      </c>
    </row>
    <row r="526" spans="1:14" x14ac:dyDescent="0.25">
      <c r="A526">
        <v>2002</v>
      </c>
      <c r="B526" t="s">
        <v>20</v>
      </c>
      <c r="D526">
        <v>5</v>
      </c>
      <c r="F526">
        <v>15</v>
      </c>
      <c r="G526">
        <f t="shared" si="0"/>
        <v>40</v>
      </c>
      <c r="H526">
        <v>20</v>
      </c>
      <c r="I526">
        <v>20</v>
      </c>
      <c r="K526">
        <v>3</v>
      </c>
      <c r="L526">
        <v>5</v>
      </c>
      <c r="M526">
        <v>0</v>
      </c>
    </row>
    <row r="527" spans="1:14" x14ac:dyDescent="0.25">
      <c r="A527">
        <v>2002</v>
      </c>
      <c r="B527" t="s">
        <v>20</v>
      </c>
      <c r="C527">
        <v>7</v>
      </c>
      <c r="D527">
        <v>1</v>
      </c>
      <c r="F527">
        <v>25</v>
      </c>
      <c r="G527">
        <f t="shared" si="0"/>
        <v>25</v>
      </c>
      <c r="H527">
        <v>20</v>
      </c>
      <c r="I527">
        <v>5</v>
      </c>
      <c r="K527">
        <v>3</v>
      </c>
      <c r="L527">
        <v>3</v>
      </c>
      <c r="M527">
        <v>0</v>
      </c>
    </row>
    <row r="528" spans="1:14" x14ac:dyDescent="0.25">
      <c r="A528">
        <v>2002</v>
      </c>
      <c r="B528" t="s">
        <v>20</v>
      </c>
      <c r="D528">
        <v>2</v>
      </c>
      <c r="F528">
        <v>2</v>
      </c>
      <c r="G528">
        <f t="shared" si="0"/>
        <v>7</v>
      </c>
      <c r="H528">
        <v>3</v>
      </c>
      <c r="I528">
        <v>4</v>
      </c>
      <c r="K528">
        <v>1</v>
      </c>
      <c r="L528">
        <v>2</v>
      </c>
      <c r="M528">
        <v>0</v>
      </c>
    </row>
    <row r="529" spans="1:13" x14ac:dyDescent="0.25">
      <c r="A529">
        <v>2002</v>
      </c>
      <c r="B529" t="s">
        <v>20</v>
      </c>
      <c r="D529">
        <v>3</v>
      </c>
      <c r="F529">
        <v>1</v>
      </c>
      <c r="G529">
        <f t="shared" si="0"/>
        <v>31</v>
      </c>
      <c r="H529">
        <v>30</v>
      </c>
      <c r="I529">
        <v>1</v>
      </c>
      <c r="K529">
        <v>2</v>
      </c>
      <c r="L529">
        <v>1</v>
      </c>
      <c r="M529">
        <v>0</v>
      </c>
    </row>
    <row r="530" spans="1:13" x14ac:dyDescent="0.25">
      <c r="A530">
        <v>2002</v>
      </c>
      <c r="B530" t="s">
        <v>20</v>
      </c>
      <c r="D530">
        <v>4</v>
      </c>
      <c r="F530">
        <v>0</v>
      </c>
      <c r="G530">
        <f t="shared" si="0"/>
        <v>60</v>
      </c>
      <c r="H530">
        <v>50</v>
      </c>
      <c r="I530">
        <v>10</v>
      </c>
      <c r="K530">
        <v>3</v>
      </c>
      <c r="L530">
        <v>5</v>
      </c>
      <c r="M530">
        <v>0</v>
      </c>
    </row>
    <row r="531" spans="1:13" x14ac:dyDescent="0.25">
      <c r="A531">
        <v>2002</v>
      </c>
      <c r="B531" t="s">
        <v>20</v>
      </c>
      <c r="D531">
        <v>5</v>
      </c>
      <c r="F531">
        <v>4</v>
      </c>
      <c r="G531">
        <f t="shared" si="0"/>
        <v>20</v>
      </c>
      <c r="H531">
        <v>5</v>
      </c>
      <c r="I531">
        <v>15</v>
      </c>
      <c r="K531">
        <v>1</v>
      </c>
      <c r="L531">
        <v>5</v>
      </c>
      <c r="M531">
        <v>0</v>
      </c>
    </row>
    <row r="532" spans="1:13" x14ac:dyDescent="0.25">
      <c r="A532">
        <v>2002</v>
      </c>
      <c r="B532" t="s">
        <v>20</v>
      </c>
      <c r="C532">
        <v>8</v>
      </c>
      <c r="D532">
        <v>1</v>
      </c>
      <c r="F532">
        <v>2</v>
      </c>
      <c r="G532">
        <f t="shared" si="0"/>
        <v>60</v>
      </c>
      <c r="H532">
        <v>10</v>
      </c>
      <c r="I532">
        <v>50</v>
      </c>
      <c r="K532">
        <v>2</v>
      </c>
      <c r="L532">
        <v>4</v>
      </c>
      <c r="M532">
        <v>0</v>
      </c>
    </row>
    <row r="533" spans="1:13" x14ac:dyDescent="0.25">
      <c r="A533">
        <v>2002</v>
      </c>
      <c r="B533" t="s">
        <v>20</v>
      </c>
      <c r="D533">
        <v>2</v>
      </c>
      <c r="F533">
        <v>0</v>
      </c>
      <c r="G533">
        <f t="shared" si="0"/>
        <v>90</v>
      </c>
      <c r="H533">
        <v>70</v>
      </c>
      <c r="I533">
        <v>20</v>
      </c>
      <c r="K533">
        <v>3</v>
      </c>
      <c r="L533">
        <v>4</v>
      </c>
      <c r="M533">
        <v>0</v>
      </c>
    </row>
    <row r="534" spans="1:13" x14ac:dyDescent="0.25">
      <c r="A534">
        <v>2002</v>
      </c>
      <c r="B534" t="s">
        <v>20</v>
      </c>
      <c r="D534">
        <v>3</v>
      </c>
      <c r="F534">
        <v>0</v>
      </c>
      <c r="G534">
        <f t="shared" si="0"/>
        <v>20</v>
      </c>
      <c r="H534">
        <v>10</v>
      </c>
      <c r="I534">
        <v>10</v>
      </c>
      <c r="K534">
        <v>2</v>
      </c>
      <c r="L534">
        <v>4</v>
      </c>
      <c r="M534">
        <v>0</v>
      </c>
    </row>
    <row r="535" spans="1:13" x14ac:dyDescent="0.25">
      <c r="A535">
        <v>2002</v>
      </c>
      <c r="B535" t="s">
        <v>20</v>
      </c>
      <c r="D535">
        <v>4</v>
      </c>
      <c r="F535">
        <v>0</v>
      </c>
      <c r="G535">
        <f t="shared" si="0"/>
        <v>40</v>
      </c>
      <c r="H535">
        <v>20</v>
      </c>
      <c r="I535">
        <v>20</v>
      </c>
      <c r="K535">
        <v>2</v>
      </c>
      <c r="L535">
        <v>2</v>
      </c>
      <c r="M535">
        <v>0</v>
      </c>
    </row>
    <row r="536" spans="1:13" x14ac:dyDescent="0.25">
      <c r="A536">
        <v>2002</v>
      </c>
      <c r="B536" t="s">
        <v>20</v>
      </c>
      <c r="D536">
        <v>5</v>
      </c>
      <c r="F536">
        <v>0</v>
      </c>
      <c r="G536">
        <f t="shared" si="0"/>
        <v>60</v>
      </c>
      <c r="H536">
        <v>30</v>
      </c>
      <c r="I536">
        <v>30</v>
      </c>
      <c r="K536">
        <v>2</v>
      </c>
      <c r="L536">
        <v>2</v>
      </c>
      <c r="M536">
        <v>0</v>
      </c>
    </row>
    <row r="537" spans="1:13" x14ac:dyDescent="0.25">
      <c r="A537">
        <v>2002</v>
      </c>
      <c r="B537" t="s">
        <v>20</v>
      </c>
      <c r="C537">
        <v>9</v>
      </c>
      <c r="D537">
        <v>1</v>
      </c>
      <c r="F537">
        <v>0</v>
      </c>
      <c r="G537">
        <f t="shared" si="0"/>
        <v>60</v>
      </c>
      <c r="H537">
        <v>20</v>
      </c>
      <c r="I537">
        <v>40</v>
      </c>
      <c r="K537">
        <v>3</v>
      </c>
      <c r="L537">
        <v>3</v>
      </c>
      <c r="M537">
        <v>0</v>
      </c>
    </row>
    <row r="538" spans="1:13" x14ac:dyDescent="0.25">
      <c r="A538">
        <v>2002</v>
      </c>
      <c r="B538" t="s">
        <v>20</v>
      </c>
      <c r="D538">
        <v>2</v>
      </c>
      <c r="F538">
        <v>0</v>
      </c>
      <c r="G538">
        <f t="shared" si="0"/>
        <v>35</v>
      </c>
      <c r="H538">
        <v>30</v>
      </c>
      <c r="I538">
        <v>5</v>
      </c>
      <c r="K538">
        <v>2</v>
      </c>
      <c r="L538">
        <v>4</v>
      </c>
      <c r="M538">
        <v>0</v>
      </c>
    </row>
    <row r="539" spans="1:13" x14ac:dyDescent="0.25">
      <c r="A539">
        <v>2002</v>
      </c>
      <c r="B539" t="s">
        <v>20</v>
      </c>
      <c r="D539">
        <v>3</v>
      </c>
      <c r="F539">
        <v>0</v>
      </c>
      <c r="G539">
        <f t="shared" si="0"/>
        <v>45</v>
      </c>
      <c r="H539">
        <v>40</v>
      </c>
      <c r="I539">
        <v>5</v>
      </c>
      <c r="K539">
        <v>2</v>
      </c>
      <c r="L539">
        <v>6</v>
      </c>
      <c r="M539">
        <v>0</v>
      </c>
    </row>
    <row r="540" spans="1:13" x14ac:dyDescent="0.25">
      <c r="A540">
        <v>2002</v>
      </c>
      <c r="B540" t="s">
        <v>20</v>
      </c>
      <c r="D540">
        <v>4</v>
      </c>
      <c r="F540">
        <v>0</v>
      </c>
      <c r="G540">
        <f t="shared" si="0"/>
        <v>55</v>
      </c>
      <c r="H540">
        <v>50</v>
      </c>
      <c r="I540">
        <v>5</v>
      </c>
      <c r="K540">
        <v>2</v>
      </c>
      <c r="L540">
        <v>4</v>
      </c>
      <c r="M540">
        <v>0</v>
      </c>
    </row>
    <row r="541" spans="1:13" x14ac:dyDescent="0.25">
      <c r="A541">
        <v>2002</v>
      </c>
      <c r="B541" t="s">
        <v>20</v>
      </c>
      <c r="D541">
        <v>5</v>
      </c>
      <c r="F541">
        <v>10</v>
      </c>
      <c r="G541">
        <f t="shared" si="0"/>
        <v>20</v>
      </c>
      <c r="H541">
        <v>10</v>
      </c>
      <c r="I541">
        <v>10</v>
      </c>
      <c r="K541">
        <v>2</v>
      </c>
      <c r="L541">
        <v>3</v>
      </c>
      <c r="M541">
        <v>0</v>
      </c>
    </row>
    <row r="542" spans="1:13" x14ac:dyDescent="0.25">
      <c r="A542">
        <v>2002</v>
      </c>
      <c r="B542" t="s">
        <v>20</v>
      </c>
      <c r="C542">
        <v>10</v>
      </c>
      <c r="D542">
        <v>1</v>
      </c>
      <c r="F542">
        <v>20</v>
      </c>
      <c r="G542">
        <f t="shared" si="0"/>
        <v>70</v>
      </c>
      <c r="H542">
        <v>50</v>
      </c>
      <c r="I542">
        <v>20</v>
      </c>
      <c r="K542">
        <v>3</v>
      </c>
      <c r="L542">
        <v>10</v>
      </c>
      <c r="M542">
        <v>0</v>
      </c>
    </row>
    <row r="543" spans="1:13" x14ac:dyDescent="0.25">
      <c r="A543">
        <v>2002</v>
      </c>
      <c r="B543" t="s">
        <v>20</v>
      </c>
      <c r="D543">
        <v>2</v>
      </c>
      <c r="F543">
        <v>0</v>
      </c>
      <c r="G543">
        <f t="shared" si="0"/>
        <v>55</v>
      </c>
      <c r="H543">
        <v>40</v>
      </c>
      <c r="I543">
        <v>15</v>
      </c>
      <c r="K543">
        <v>3</v>
      </c>
      <c r="L543">
        <v>2</v>
      </c>
      <c r="M543">
        <v>0</v>
      </c>
    </row>
    <row r="544" spans="1:13" x14ac:dyDescent="0.25">
      <c r="A544">
        <v>2002</v>
      </c>
      <c r="B544" t="s">
        <v>20</v>
      </c>
      <c r="D544">
        <v>3</v>
      </c>
      <c r="F544">
        <v>0</v>
      </c>
      <c r="G544">
        <f t="shared" si="0"/>
        <v>0</v>
      </c>
      <c r="H544">
        <v>0</v>
      </c>
      <c r="I544">
        <v>0</v>
      </c>
      <c r="K544">
        <v>0</v>
      </c>
      <c r="L544">
        <v>0</v>
      </c>
      <c r="M544">
        <v>0</v>
      </c>
    </row>
    <row r="545" spans="1:13" x14ac:dyDescent="0.25">
      <c r="A545">
        <v>2002</v>
      </c>
      <c r="B545" t="s">
        <v>20</v>
      </c>
      <c r="D545">
        <v>4</v>
      </c>
      <c r="F545">
        <v>0</v>
      </c>
      <c r="G545">
        <f t="shared" si="0"/>
        <v>35</v>
      </c>
      <c r="H545">
        <v>10</v>
      </c>
      <c r="I545">
        <v>25</v>
      </c>
      <c r="K545">
        <v>2</v>
      </c>
      <c r="L545">
        <v>2</v>
      </c>
      <c r="M545">
        <v>0</v>
      </c>
    </row>
    <row r="546" spans="1:13" x14ac:dyDescent="0.25">
      <c r="A546">
        <v>2002</v>
      </c>
      <c r="B546" t="s">
        <v>20</v>
      </c>
      <c r="D546">
        <v>5</v>
      </c>
      <c r="F546">
        <v>30</v>
      </c>
      <c r="G546">
        <f t="shared" si="0"/>
        <v>15</v>
      </c>
      <c r="H546">
        <v>10</v>
      </c>
      <c r="I546">
        <v>5</v>
      </c>
      <c r="K546">
        <v>2</v>
      </c>
      <c r="L546">
        <v>10</v>
      </c>
      <c r="M546">
        <v>0</v>
      </c>
    </row>
    <row r="547" spans="1:13" x14ac:dyDescent="0.25">
      <c r="A547">
        <v>2002</v>
      </c>
      <c r="B547" t="s">
        <v>20</v>
      </c>
      <c r="C547">
        <v>11</v>
      </c>
      <c r="D547">
        <v>1</v>
      </c>
      <c r="F547">
        <v>10</v>
      </c>
      <c r="G547">
        <f t="shared" si="0"/>
        <v>55</v>
      </c>
      <c r="H547">
        <v>30</v>
      </c>
      <c r="I547">
        <v>25</v>
      </c>
      <c r="K547">
        <v>2</v>
      </c>
      <c r="L547">
        <v>5</v>
      </c>
      <c r="M547">
        <v>0</v>
      </c>
    </row>
    <row r="548" spans="1:13" x14ac:dyDescent="0.25">
      <c r="A548">
        <v>2002</v>
      </c>
      <c r="B548" t="s">
        <v>20</v>
      </c>
      <c r="D548">
        <v>2</v>
      </c>
      <c r="F548">
        <v>25</v>
      </c>
      <c r="G548">
        <f t="shared" si="0"/>
        <v>40</v>
      </c>
      <c r="H548">
        <v>25</v>
      </c>
      <c r="I548">
        <v>15</v>
      </c>
      <c r="K548">
        <v>2</v>
      </c>
      <c r="L548">
        <v>5</v>
      </c>
      <c r="M548">
        <v>0</v>
      </c>
    </row>
    <row r="549" spans="1:13" x14ac:dyDescent="0.25">
      <c r="A549">
        <v>2002</v>
      </c>
      <c r="B549" t="s">
        <v>20</v>
      </c>
      <c r="D549">
        <v>3</v>
      </c>
      <c r="F549">
        <v>10</v>
      </c>
      <c r="G549">
        <f t="shared" si="0"/>
        <v>55</v>
      </c>
      <c r="H549">
        <v>50</v>
      </c>
      <c r="I549">
        <v>5</v>
      </c>
      <c r="K549">
        <v>2</v>
      </c>
      <c r="L549">
        <v>2</v>
      </c>
      <c r="M549">
        <v>0</v>
      </c>
    </row>
    <row r="550" spans="1:13" x14ac:dyDescent="0.25">
      <c r="A550">
        <v>2002</v>
      </c>
      <c r="B550" t="s">
        <v>20</v>
      </c>
      <c r="D550">
        <v>4</v>
      </c>
      <c r="F550">
        <v>20</v>
      </c>
      <c r="G550">
        <f t="shared" si="0"/>
        <v>35</v>
      </c>
      <c r="H550">
        <v>30</v>
      </c>
      <c r="I550">
        <v>5</v>
      </c>
      <c r="K550">
        <v>2</v>
      </c>
      <c r="L550">
        <v>2</v>
      </c>
      <c r="M550">
        <v>0</v>
      </c>
    </row>
    <row r="551" spans="1:13" x14ac:dyDescent="0.25">
      <c r="A551">
        <v>2002</v>
      </c>
      <c r="B551" t="s">
        <v>20</v>
      </c>
      <c r="D551">
        <v>5</v>
      </c>
      <c r="F551">
        <v>50</v>
      </c>
      <c r="G551">
        <f t="shared" si="0"/>
        <v>10</v>
      </c>
      <c r="H551">
        <v>5</v>
      </c>
      <c r="I551">
        <v>5</v>
      </c>
      <c r="K551">
        <v>1</v>
      </c>
      <c r="L551">
        <v>10</v>
      </c>
      <c r="M551">
        <v>0</v>
      </c>
    </row>
    <row r="552" spans="1:13" x14ac:dyDescent="0.25">
      <c r="A552">
        <v>2002</v>
      </c>
      <c r="B552" t="s">
        <v>1162</v>
      </c>
      <c r="C552">
        <v>1</v>
      </c>
      <c r="D552">
        <v>1</v>
      </c>
      <c r="F552">
        <v>0</v>
      </c>
      <c r="G552">
        <f t="shared" si="0"/>
        <v>25</v>
      </c>
      <c r="H552">
        <v>10</v>
      </c>
      <c r="I552">
        <v>15</v>
      </c>
      <c r="K552">
        <v>2</v>
      </c>
      <c r="L552">
        <v>0</v>
      </c>
      <c r="M552">
        <v>0</v>
      </c>
    </row>
    <row r="553" spans="1:13" x14ac:dyDescent="0.25">
      <c r="A553">
        <v>2002</v>
      </c>
      <c r="B553" t="s">
        <v>1162</v>
      </c>
      <c r="D553">
        <v>2</v>
      </c>
      <c r="F553">
        <v>20</v>
      </c>
      <c r="G553">
        <f t="shared" si="0"/>
        <v>10</v>
      </c>
      <c r="H553">
        <v>0</v>
      </c>
      <c r="I553">
        <v>10</v>
      </c>
      <c r="K553">
        <v>2</v>
      </c>
      <c r="L553">
        <v>10</v>
      </c>
      <c r="M553">
        <v>0</v>
      </c>
    </row>
    <row r="554" spans="1:13" x14ac:dyDescent="0.25">
      <c r="A554">
        <v>2002</v>
      </c>
      <c r="B554" t="s">
        <v>1162</v>
      </c>
      <c r="D554">
        <v>3</v>
      </c>
      <c r="F554">
        <v>20</v>
      </c>
      <c r="G554">
        <f t="shared" si="0"/>
        <v>35</v>
      </c>
      <c r="H554">
        <v>20</v>
      </c>
      <c r="I554">
        <v>15</v>
      </c>
      <c r="K554">
        <v>3</v>
      </c>
      <c r="L554">
        <v>7</v>
      </c>
      <c r="M554">
        <v>0</v>
      </c>
    </row>
    <row r="555" spans="1:13" x14ac:dyDescent="0.25">
      <c r="A555">
        <v>2002</v>
      </c>
      <c r="B555" t="s">
        <v>1162</v>
      </c>
      <c r="D555">
        <v>4</v>
      </c>
      <c r="F555">
        <v>10</v>
      </c>
      <c r="G555">
        <f t="shared" si="0"/>
        <v>40</v>
      </c>
      <c r="H555">
        <v>25</v>
      </c>
      <c r="I555">
        <v>15</v>
      </c>
      <c r="K555">
        <v>2</v>
      </c>
      <c r="L555">
        <v>0</v>
      </c>
      <c r="M555">
        <v>0</v>
      </c>
    </row>
    <row r="556" spans="1:13" x14ac:dyDescent="0.25">
      <c r="A556">
        <v>2002</v>
      </c>
      <c r="B556" t="s">
        <v>1162</v>
      </c>
      <c r="D556">
        <v>5</v>
      </c>
      <c r="F556">
        <v>15</v>
      </c>
      <c r="G556">
        <f t="shared" si="0"/>
        <v>75</v>
      </c>
      <c r="H556">
        <v>25</v>
      </c>
      <c r="I556">
        <v>50</v>
      </c>
      <c r="K556">
        <v>2</v>
      </c>
      <c r="L556">
        <v>5</v>
      </c>
      <c r="M556">
        <v>0</v>
      </c>
    </row>
    <row r="557" spans="1:13" x14ac:dyDescent="0.25">
      <c r="A557">
        <v>2002</v>
      </c>
      <c r="B557" t="s">
        <v>1162</v>
      </c>
      <c r="C557">
        <v>2</v>
      </c>
      <c r="D557">
        <v>1</v>
      </c>
      <c r="F557">
        <v>0</v>
      </c>
      <c r="G557">
        <f t="shared" si="0"/>
        <v>25</v>
      </c>
      <c r="H557">
        <v>10</v>
      </c>
      <c r="I557">
        <v>15</v>
      </c>
      <c r="K557">
        <v>3</v>
      </c>
      <c r="L557">
        <v>5</v>
      </c>
      <c r="M557">
        <v>0</v>
      </c>
    </row>
    <row r="558" spans="1:13" x14ac:dyDescent="0.25">
      <c r="A558">
        <v>2002</v>
      </c>
      <c r="B558" t="s">
        <v>1162</v>
      </c>
      <c r="D558">
        <v>2</v>
      </c>
      <c r="F558">
        <v>20</v>
      </c>
      <c r="G558">
        <f t="shared" si="0"/>
        <v>10</v>
      </c>
      <c r="H558">
        <v>0</v>
      </c>
      <c r="I558">
        <v>10</v>
      </c>
      <c r="K558">
        <v>3</v>
      </c>
      <c r="L558">
        <v>0</v>
      </c>
      <c r="M558">
        <v>0</v>
      </c>
    </row>
    <row r="559" spans="1:13" x14ac:dyDescent="0.25">
      <c r="A559">
        <v>2002</v>
      </c>
      <c r="B559" t="s">
        <v>1162</v>
      </c>
      <c r="D559">
        <v>3</v>
      </c>
      <c r="F559">
        <v>20</v>
      </c>
      <c r="G559">
        <f t="shared" si="0"/>
        <v>35</v>
      </c>
      <c r="H559">
        <v>20</v>
      </c>
      <c r="I559">
        <v>15</v>
      </c>
      <c r="K559">
        <v>3</v>
      </c>
      <c r="L559">
        <v>10</v>
      </c>
      <c r="M559">
        <v>0</v>
      </c>
    </row>
    <row r="560" spans="1:13" x14ac:dyDescent="0.25">
      <c r="A560">
        <v>2002</v>
      </c>
      <c r="B560" t="s">
        <v>1162</v>
      </c>
      <c r="D560">
        <v>4</v>
      </c>
      <c r="F560">
        <v>10</v>
      </c>
      <c r="G560">
        <f t="shared" si="0"/>
        <v>40</v>
      </c>
      <c r="H560">
        <v>25</v>
      </c>
      <c r="I560">
        <v>15</v>
      </c>
      <c r="K560">
        <v>3</v>
      </c>
      <c r="L560">
        <v>5</v>
      </c>
      <c r="M560">
        <v>0</v>
      </c>
    </row>
    <row r="561" spans="1:14" x14ac:dyDescent="0.25">
      <c r="A561">
        <v>2002</v>
      </c>
      <c r="B561" t="s">
        <v>1162</v>
      </c>
      <c r="D561">
        <v>5</v>
      </c>
      <c r="F561">
        <v>15</v>
      </c>
      <c r="G561">
        <f t="shared" ref="G561:G624" si="1">+SUM(H561,I561)</f>
        <v>75</v>
      </c>
      <c r="H561">
        <v>25</v>
      </c>
      <c r="I561">
        <v>50</v>
      </c>
      <c r="K561">
        <v>3</v>
      </c>
      <c r="L561">
        <v>5</v>
      </c>
      <c r="M561">
        <v>0</v>
      </c>
    </row>
    <row r="562" spans="1:14" x14ac:dyDescent="0.25">
      <c r="A562">
        <v>2002</v>
      </c>
      <c r="B562" t="s">
        <v>1162</v>
      </c>
      <c r="C562">
        <v>3</v>
      </c>
      <c r="D562">
        <v>1</v>
      </c>
      <c r="F562">
        <v>10</v>
      </c>
      <c r="G562">
        <f t="shared" si="1"/>
        <v>90</v>
      </c>
      <c r="H562">
        <v>50</v>
      </c>
      <c r="I562">
        <v>40</v>
      </c>
      <c r="K562">
        <v>3</v>
      </c>
      <c r="L562">
        <v>0</v>
      </c>
      <c r="M562">
        <v>1</v>
      </c>
      <c r="N562" t="s">
        <v>35</v>
      </c>
    </row>
    <row r="563" spans="1:14" x14ac:dyDescent="0.25">
      <c r="A563">
        <v>2002</v>
      </c>
      <c r="B563" t="s">
        <v>1162</v>
      </c>
      <c r="D563">
        <v>2</v>
      </c>
      <c r="F563">
        <v>50</v>
      </c>
      <c r="G563">
        <f t="shared" si="1"/>
        <v>30</v>
      </c>
      <c r="H563">
        <v>20</v>
      </c>
      <c r="I563">
        <v>10</v>
      </c>
      <c r="K563">
        <v>3</v>
      </c>
      <c r="L563">
        <v>5</v>
      </c>
      <c r="M563">
        <v>0</v>
      </c>
    </row>
    <row r="564" spans="1:14" x14ac:dyDescent="0.25">
      <c r="A564">
        <v>2002</v>
      </c>
      <c r="B564" t="s">
        <v>1162</v>
      </c>
      <c r="D564">
        <v>3</v>
      </c>
      <c r="F564">
        <v>5</v>
      </c>
      <c r="G564">
        <f t="shared" si="1"/>
        <v>45</v>
      </c>
      <c r="H564">
        <v>40</v>
      </c>
      <c r="I564">
        <v>5</v>
      </c>
      <c r="K564">
        <v>3</v>
      </c>
      <c r="L564">
        <v>5</v>
      </c>
      <c r="M564">
        <v>0</v>
      </c>
    </row>
    <row r="565" spans="1:14" x14ac:dyDescent="0.25">
      <c r="A565">
        <v>2002</v>
      </c>
      <c r="B565" t="s">
        <v>1162</v>
      </c>
      <c r="D565">
        <v>4</v>
      </c>
      <c r="F565">
        <v>30</v>
      </c>
      <c r="G565">
        <f t="shared" si="1"/>
        <v>60</v>
      </c>
      <c r="H565">
        <v>40</v>
      </c>
      <c r="I565">
        <v>20</v>
      </c>
      <c r="K565">
        <v>3</v>
      </c>
      <c r="L565">
        <v>5</v>
      </c>
      <c r="M565">
        <v>0</v>
      </c>
    </row>
    <row r="566" spans="1:14" x14ac:dyDescent="0.25">
      <c r="A566">
        <v>2002</v>
      </c>
      <c r="B566" t="s">
        <v>1162</v>
      </c>
      <c r="D566">
        <v>5</v>
      </c>
      <c r="F566">
        <v>20</v>
      </c>
      <c r="G566">
        <f t="shared" si="1"/>
        <v>30</v>
      </c>
      <c r="H566">
        <v>20</v>
      </c>
      <c r="I566">
        <v>10</v>
      </c>
      <c r="K566">
        <v>3</v>
      </c>
      <c r="L566">
        <v>5</v>
      </c>
      <c r="M566">
        <v>0</v>
      </c>
    </row>
    <row r="567" spans="1:14" x14ac:dyDescent="0.25">
      <c r="A567">
        <v>2002</v>
      </c>
      <c r="B567" t="s">
        <v>1162</v>
      </c>
      <c r="C567">
        <v>4</v>
      </c>
      <c r="D567">
        <v>1</v>
      </c>
      <c r="F567">
        <v>15</v>
      </c>
      <c r="G567">
        <f t="shared" si="1"/>
        <v>80</v>
      </c>
      <c r="H567">
        <v>70</v>
      </c>
      <c r="I567">
        <v>10</v>
      </c>
      <c r="K567">
        <v>0</v>
      </c>
      <c r="L567">
        <v>5</v>
      </c>
      <c r="M567">
        <v>0</v>
      </c>
    </row>
    <row r="568" spans="1:14" x14ac:dyDescent="0.25">
      <c r="A568">
        <v>2002</v>
      </c>
      <c r="B568" t="s">
        <v>1162</v>
      </c>
      <c r="D568">
        <v>2</v>
      </c>
      <c r="F568">
        <v>10</v>
      </c>
      <c r="G568">
        <f t="shared" si="1"/>
        <v>45</v>
      </c>
      <c r="H568">
        <v>25</v>
      </c>
      <c r="I568">
        <v>20</v>
      </c>
      <c r="K568">
        <v>2</v>
      </c>
      <c r="L568">
        <v>0</v>
      </c>
      <c r="M568">
        <v>0</v>
      </c>
    </row>
    <row r="569" spans="1:14" x14ac:dyDescent="0.25">
      <c r="A569">
        <v>2002</v>
      </c>
      <c r="B569" t="s">
        <v>1162</v>
      </c>
      <c r="D569">
        <v>3</v>
      </c>
      <c r="F569">
        <v>10</v>
      </c>
      <c r="G569">
        <f t="shared" si="1"/>
        <v>60</v>
      </c>
      <c r="H569">
        <v>20</v>
      </c>
      <c r="I569">
        <v>40</v>
      </c>
      <c r="K569">
        <v>2</v>
      </c>
      <c r="L569">
        <v>5</v>
      </c>
      <c r="M569">
        <v>0</v>
      </c>
    </row>
    <row r="570" spans="1:14" x14ac:dyDescent="0.25">
      <c r="A570">
        <v>2002</v>
      </c>
      <c r="B570" t="s">
        <v>1162</v>
      </c>
      <c r="D570">
        <v>4</v>
      </c>
      <c r="F570">
        <v>40</v>
      </c>
      <c r="G570">
        <f t="shared" si="1"/>
        <v>10</v>
      </c>
      <c r="H570">
        <v>0</v>
      </c>
      <c r="I570">
        <v>10</v>
      </c>
      <c r="K570">
        <v>2</v>
      </c>
      <c r="L570">
        <v>5</v>
      </c>
      <c r="M570">
        <v>0</v>
      </c>
    </row>
    <row r="571" spans="1:14" x14ac:dyDescent="0.25">
      <c r="A571">
        <v>2002</v>
      </c>
      <c r="B571" t="s">
        <v>1162</v>
      </c>
      <c r="D571">
        <v>5</v>
      </c>
      <c r="F571">
        <v>20</v>
      </c>
      <c r="G571">
        <f t="shared" si="1"/>
        <v>60</v>
      </c>
      <c r="H571">
        <v>40</v>
      </c>
      <c r="I571">
        <v>20</v>
      </c>
      <c r="K571">
        <v>2</v>
      </c>
      <c r="L571">
        <v>5</v>
      </c>
      <c r="M571">
        <v>0</v>
      </c>
    </row>
    <row r="572" spans="1:14" x14ac:dyDescent="0.25">
      <c r="A572">
        <v>2002</v>
      </c>
      <c r="B572" t="s">
        <v>1162</v>
      </c>
      <c r="C572">
        <v>5</v>
      </c>
      <c r="D572">
        <v>1</v>
      </c>
      <c r="F572">
        <v>15</v>
      </c>
      <c r="G572">
        <f t="shared" si="1"/>
        <v>70</v>
      </c>
      <c r="H572">
        <v>50</v>
      </c>
      <c r="I572">
        <v>20</v>
      </c>
      <c r="K572">
        <v>2</v>
      </c>
      <c r="L572">
        <v>5</v>
      </c>
      <c r="M572">
        <v>0</v>
      </c>
    </row>
    <row r="573" spans="1:14" x14ac:dyDescent="0.25">
      <c r="A573">
        <v>2002</v>
      </c>
      <c r="B573" t="s">
        <v>1162</v>
      </c>
      <c r="D573">
        <v>2</v>
      </c>
      <c r="F573">
        <v>20</v>
      </c>
      <c r="G573">
        <f t="shared" si="1"/>
        <v>45</v>
      </c>
      <c r="H573">
        <v>40</v>
      </c>
      <c r="I573">
        <v>5</v>
      </c>
      <c r="K573">
        <v>2</v>
      </c>
      <c r="L573">
        <v>5</v>
      </c>
      <c r="M573">
        <v>0</v>
      </c>
    </row>
    <row r="574" spans="1:14" x14ac:dyDescent="0.25">
      <c r="A574">
        <v>2002</v>
      </c>
      <c r="B574" t="s">
        <v>1162</v>
      </c>
      <c r="D574">
        <v>3</v>
      </c>
      <c r="F574">
        <v>30</v>
      </c>
      <c r="G574">
        <f t="shared" si="1"/>
        <v>30</v>
      </c>
      <c r="H574">
        <v>10</v>
      </c>
      <c r="I574">
        <v>20</v>
      </c>
      <c r="K574">
        <v>2</v>
      </c>
      <c r="L574">
        <v>5</v>
      </c>
      <c r="M574">
        <v>0</v>
      </c>
    </row>
    <row r="575" spans="1:14" x14ac:dyDescent="0.25">
      <c r="A575">
        <v>2002</v>
      </c>
      <c r="B575" t="s">
        <v>1162</v>
      </c>
      <c r="D575">
        <v>4</v>
      </c>
      <c r="F575">
        <v>40</v>
      </c>
      <c r="G575">
        <f t="shared" si="1"/>
        <v>20</v>
      </c>
      <c r="H575">
        <v>10</v>
      </c>
      <c r="I575">
        <v>10</v>
      </c>
      <c r="K575">
        <v>2</v>
      </c>
      <c r="L575">
        <v>0</v>
      </c>
      <c r="M575">
        <v>0</v>
      </c>
    </row>
    <row r="576" spans="1:14" x14ac:dyDescent="0.25">
      <c r="A576">
        <v>2002</v>
      </c>
      <c r="B576" t="s">
        <v>1162</v>
      </c>
      <c r="D576">
        <v>5</v>
      </c>
      <c r="F576">
        <v>20</v>
      </c>
      <c r="G576">
        <f t="shared" si="1"/>
        <v>40</v>
      </c>
      <c r="H576">
        <v>10</v>
      </c>
      <c r="I576">
        <v>30</v>
      </c>
      <c r="K576">
        <v>0</v>
      </c>
      <c r="L576">
        <v>0</v>
      </c>
      <c r="M576">
        <v>0</v>
      </c>
    </row>
    <row r="577" spans="1:14" x14ac:dyDescent="0.25">
      <c r="A577">
        <v>2002</v>
      </c>
      <c r="B577" t="s">
        <v>1162</v>
      </c>
      <c r="C577">
        <v>6</v>
      </c>
      <c r="D577">
        <v>1</v>
      </c>
      <c r="F577">
        <v>40</v>
      </c>
      <c r="G577">
        <f t="shared" si="1"/>
        <v>10</v>
      </c>
      <c r="H577">
        <v>5</v>
      </c>
      <c r="I577">
        <v>5</v>
      </c>
      <c r="K577">
        <v>3</v>
      </c>
      <c r="L577">
        <v>5</v>
      </c>
      <c r="M577">
        <v>0</v>
      </c>
    </row>
    <row r="578" spans="1:14" x14ac:dyDescent="0.25">
      <c r="A578">
        <v>2002</v>
      </c>
      <c r="B578" t="s">
        <v>1162</v>
      </c>
      <c r="D578">
        <v>2</v>
      </c>
      <c r="F578">
        <v>97</v>
      </c>
      <c r="G578">
        <f t="shared" si="1"/>
        <v>3</v>
      </c>
      <c r="H578">
        <v>2</v>
      </c>
      <c r="I578">
        <v>1</v>
      </c>
      <c r="K578">
        <v>2</v>
      </c>
      <c r="L578">
        <v>5</v>
      </c>
      <c r="M578">
        <v>0</v>
      </c>
    </row>
    <row r="579" spans="1:14" x14ac:dyDescent="0.25">
      <c r="A579">
        <v>2002</v>
      </c>
      <c r="B579" t="s">
        <v>1162</v>
      </c>
      <c r="D579">
        <v>3</v>
      </c>
      <c r="F579">
        <v>75</v>
      </c>
      <c r="G579">
        <f t="shared" si="1"/>
        <v>20</v>
      </c>
      <c r="H579">
        <v>20</v>
      </c>
      <c r="I579">
        <v>0</v>
      </c>
      <c r="K579">
        <v>4</v>
      </c>
      <c r="L579">
        <v>5</v>
      </c>
      <c r="M579">
        <v>0</v>
      </c>
    </row>
    <row r="580" spans="1:14" x14ac:dyDescent="0.25">
      <c r="A580">
        <v>2002</v>
      </c>
      <c r="B580" t="s">
        <v>1162</v>
      </c>
      <c r="D580">
        <v>4</v>
      </c>
      <c r="F580">
        <v>50</v>
      </c>
      <c r="G580">
        <f t="shared" si="1"/>
        <v>40</v>
      </c>
      <c r="H580">
        <v>40</v>
      </c>
      <c r="I580">
        <v>0</v>
      </c>
      <c r="K580">
        <v>2</v>
      </c>
      <c r="L580">
        <v>0</v>
      </c>
      <c r="M580">
        <v>0</v>
      </c>
    </row>
    <row r="581" spans="1:14" x14ac:dyDescent="0.25">
      <c r="A581">
        <v>2002</v>
      </c>
      <c r="B581" t="s">
        <v>1162</v>
      </c>
      <c r="D581">
        <v>5</v>
      </c>
      <c r="F581">
        <v>70</v>
      </c>
      <c r="G581">
        <f t="shared" si="1"/>
        <v>30</v>
      </c>
      <c r="H581">
        <v>30</v>
      </c>
      <c r="I581">
        <v>0</v>
      </c>
      <c r="K581">
        <v>5</v>
      </c>
      <c r="L581">
        <v>7</v>
      </c>
      <c r="M581">
        <v>0</v>
      </c>
    </row>
    <row r="582" spans="1:14" x14ac:dyDescent="0.25">
      <c r="A582">
        <v>2002</v>
      </c>
      <c r="B582" t="s">
        <v>1162</v>
      </c>
      <c r="C582">
        <v>7</v>
      </c>
      <c r="D582">
        <v>1</v>
      </c>
      <c r="F582">
        <v>40</v>
      </c>
      <c r="G582">
        <f t="shared" si="1"/>
        <v>60</v>
      </c>
      <c r="H582">
        <v>30</v>
      </c>
      <c r="I582">
        <v>30</v>
      </c>
      <c r="K582">
        <v>5</v>
      </c>
      <c r="L582">
        <v>3</v>
      </c>
      <c r="M582">
        <v>0</v>
      </c>
    </row>
    <row r="583" spans="1:14" x14ac:dyDescent="0.25">
      <c r="A583">
        <v>2002</v>
      </c>
      <c r="B583" t="s">
        <v>1162</v>
      </c>
      <c r="D583">
        <v>2</v>
      </c>
      <c r="F583">
        <v>0</v>
      </c>
      <c r="G583">
        <f t="shared" si="1"/>
        <v>100</v>
      </c>
      <c r="H583">
        <v>80</v>
      </c>
      <c r="I583">
        <v>20</v>
      </c>
      <c r="K583">
        <v>5</v>
      </c>
      <c r="L583">
        <v>3</v>
      </c>
      <c r="M583">
        <v>0</v>
      </c>
    </row>
    <row r="584" spans="1:14" x14ac:dyDescent="0.25">
      <c r="A584">
        <v>2002</v>
      </c>
      <c r="B584" t="s">
        <v>1162</v>
      </c>
      <c r="D584">
        <v>3</v>
      </c>
      <c r="F584">
        <v>40</v>
      </c>
      <c r="G584">
        <f t="shared" si="1"/>
        <v>15</v>
      </c>
      <c r="H584">
        <v>5</v>
      </c>
      <c r="I584">
        <v>10</v>
      </c>
      <c r="K584">
        <v>5</v>
      </c>
      <c r="L584">
        <v>3</v>
      </c>
      <c r="M584">
        <v>0</v>
      </c>
    </row>
    <row r="585" spans="1:14" x14ac:dyDescent="0.25">
      <c r="A585">
        <v>2002</v>
      </c>
      <c r="B585" t="s">
        <v>1162</v>
      </c>
      <c r="D585">
        <v>4</v>
      </c>
      <c r="F585">
        <v>80</v>
      </c>
      <c r="G585">
        <f t="shared" si="1"/>
        <v>10</v>
      </c>
      <c r="H585">
        <v>5</v>
      </c>
      <c r="I585">
        <v>5</v>
      </c>
      <c r="K585">
        <v>5</v>
      </c>
      <c r="L585">
        <v>3</v>
      </c>
      <c r="M585">
        <v>0</v>
      </c>
    </row>
    <row r="586" spans="1:14" x14ac:dyDescent="0.25">
      <c r="A586">
        <v>2002</v>
      </c>
      <c r="B586" t="s">
        <v>1162</v>
      </c>
      <c r="D586">
        <v>5</v>
      </c>
      <c r="F586">
        <v>15</v>
      </c>
      <c r="G586">
        <f t="shared" si="1"/>
        <v>85</v>
      </c>
      <c r="H586">
        <v>80</v>
      </c>
      <c r="I586">
        <v>5</v>
      </c>
      <c r="K586">
        <v>5</v>
      </c>
      <c r="L586">
        <v>3</v>
      </c>
      <c r="M586">
        <v>0</v>
      </c>
    </row>
    <row r="587" spans="1:14" x14ac:dyDescent="0.25">
      <c r="A587">
        <v>2002</v>
      </c>
      <c r="B587" t="s">
        <v>1162</v>
      </c>
      <c r="C587">
        <v>8</v>
      </c>
      <c r="D587">
        <v>1</v>
      </c>
      <c r="F587">
        <v>40</v>
      </c>
      <c r="G587">
        <f t="shared" si="1"/>
        <v>60</v>
      </c>
      <c r="H587">
        <v>55</v>
      </c>
      <c r="I587">
        <v>5</v>
      </c>
      <c r="K587">
        <v>3</v>
      </c>
      <c r="L587">
        <v>5</v>
      </c>
      <c r="M587">
        <v>0</v>
      </c>
    </row>
    <row r="588" spans="1:14" x14ac:dyDescent="0.25">
      <c r="A588">
        <v>2002</v>
      </c>
      <c r="B588" t="s">
        <v>1162</v>
      </c>
      <c r="D588">
        <v>2</v>
      </c>
      <c r="F588">
        <v>10</v>
      </c>
      <c r="G588">
        <f t="shared" si="1"/>
        <v>90</v>
      </c>
      <c r="H588">
        <v>80</v>
      </c>
      <c r="I588">
        <v>10</v>
      </c>
      <c r="K588">
        <v>3</v>
      </c>
      <c r="L588">
        <v>3</v>
      </c>
      <c r="M588">
        <v>0</v>
      </c>
    </row>
    <row r="589" spans="1:14" x14ac:dyDescent="0.25">
      <c r="A589">
        <v>2002</v>
      </c>
      <c r="B589" t="s">
        <v>1162</v>
      </c>
      <c r="D589">
        <v>3</v>
      </c>
      <c r="F589">
        <v>30</v>
      </c>
      <c r="G589">
        <f t="shared" si="1"/>
        <v>70</v>
      </c>
      <c r="H589">
        <v>40</v>
      </c>
      <c r="I589">
        <v>30</v>
      </c>
      <c r="K589">
        <v>3</v>
      </c>
      <c r="L589">
        <v>7</v>
      </c>
      <c r="M589">
        <v>0</v>
      </c>
    </row>
    <row r="590" spans="1:14" x14ac:dyDescent="0.25">
      <c r="A590">
        <v>2002</v>
      </c>
      <c r="B590" t="s">
        <v>1162</v>
      </c>
      <c r="D590">
        <v>4</v>
      </c>
      <c r="F590">
        <v>90</v>
      </c>
      <c r="G590">
        <f t="shared" si="1"/>
        <v>0</v>
      </c>
      <c r="H590">
        <v>0</v>
      </c>
      <c r="I590">
        <v>0</v>
      </c>
      <c r="K590">
        <v>3</v>
      </c>
      <c r="L590">
        <v>5</v>
      </c>
      <c r="M590">
        <v>0</v>
      </c>
    </row>
    <row r="591" spans="1:14" x14ac:dyDescent="0.25">
      <c r="A591">
        <v>2002</v>
      </c>
      <c r="B591" t="s">
        <v>1162</v>
      </c>
      <c r="D591">
        <v>5</v>
      </c>
      <c r="F591">
        <v>30</v>
      </c>
      <c r="G591">
        <f t="shared" si="1"/>
        <v>70</v>
      </c>
      <c r="H591">
        <v>0</v>
      </c>
      <c r="I591">
        <v>70</v>
      </c>
      <c r="K591">
        <v>3</v>
      </c>
      <c r="L591">
        <v>5</v>
      </c>
      <c r="M591">
        <v>0</v>
      </c>
    </row>
    <row r="592" spans="1:14" x14ac:dyDescent="0.25">
      <c r="A592">
        <v>2002</v>
      </c>
      <c r="B592" t="s">
        <v>71</v>
      </c>
      <c r="C592">
        <v>1</v>
      </c>
      <c r="D592">
        <v>1</v>
      </c>
      <c r="F592">
        <v>20</v>
      </c>
      <c r="G592">
        <f t="shared" si="1"/>
        <v>30</v>
      </c>
      <c r="H592">
        <v>30</v>
      </c>
      <c r="I592">
        <v>0</v>
      </c>
      <c r="K592">
        <v>3</v>
      </c>
      <c r="L592">
        <v>5</v>
      </c>
      <c r="M592">
        <v>1</v>
      </c>
      <c r="N592" t="s">
        <v>141</v>
      </c>
    </row>
    <row r="593" spans="1:14" x14ac:dyDescent="0.25">
      <c r="A593">
        <v>2002</v>
      </c>
      <c r="B593" t="s">
        <v>71</v>
      </c>
      <c r="D593">
        <v>2</v>
      </c>
      <c r="F593">
        <v>50</v>
      </c>
      <c r="G593">
        <f t="shared" si="1"/>
        <v>65</v>
      </c>
      <c r="H593">
        <v>60</v>
      </c>
      <c r="I593">
        <v>5</v>
      </c>
      <c r="K593">
        <v>3</v>
      </c>
      <c r="L593">
        <v>7</v>
      </c>
      <c r="M593">
        <v>0</v>
      </c>
    </row>
    <row r="594" spans="1:14" x14ac:dyDescent="0.25">
      <c r="A594">
        <v>2002</v>
      </c>
      <c r="B594" t="s">
        <v>71</v>
      </c>
      <c r="D594">
        <v>3</v>
      </c>
      <c r="F594">
        <v>16</v>
      </c>
      <c r="G594">
        <f t="shared" si="1"/>
        <v>75</v>
      </c>
      <c r="H594">
        <v>70</v>
      </c>
      <c r="I594">
        <v>5</v>
      </c>
      <c r="K594">
        <v>2</v>
      </c>
      <c r="L594">
        <v>5</v>
      </c>
      <c r="M594">
        <v>0</v>
      </c>
    </row>
    <row r="595" spans="1:14" x14ac:dyDescent="0.25">
      <c r="A595">
        <v>2002</v>
      </c>
      <c r="B595" t="s">
        <v>71</v>
      </c>
      <c r="D595">
        <v>4</v>
      </c>
      <c r="F595">
        <v>25</v>
      </c>
      <c r="G595">
        <f t="shared" si="1"/>
        <v>40</v>
      </c>
      <c r="H595">
        <v>40</v>
      </c>
      <c r="I595">
        <v>0</v>
      </c>
      <c r="K595">
        <v>3</v>
      </c>
      <c r="L595">
        <v>0</v>
      </c>
      <c r="M595">
        <v>1</v>
      </c>
      <c r="N595" t="s">
        <v>35</v>
      </c>
    </row>
    <row r="596" spans="1:14" x14ac:dyDescent="0.25">
      <c r="A596">
        <v>2002</v>
      </c>
      <c r="B596" t="s">
        <v>71</v>
      </c>
      <c r="D596">
        <v>5</v>
      </c>
      <c r="F596">
        <v>10</v>
      </c>
      <c r="G596">
        <f t="shared" si="1"/>
        <v>65</v>
      </c>
      <c r="H596">
        <v>60</v>
      </c>
      <c r="I596">
        <v>5</v>
      </c>
      <c r="K596">
        <v>3</v>
      </c>
      <c r="L596">
        <v>7</v>
      </c>
      <c r="M596">
        <v>0</v>
      </c>
    </row>
    <row r="597" spans="1:14" x14ac:dyDescent="0.25">
      <c r="A597">
        <v>2002</v>
      </c>
      <c r="B597" t="s">
        <v>71</v>
      </c>
      <c r="C597">
        <v>2</v>
      </c>
      <c r="D597">
        <v>1</v>
      </c>
      <c r="F597">
        <v>60</v>
      </c>
      <c r="G597">
        <f t="shared" si="1"/>
        <v>30</v>
      </c>
      <c r="H597">
        <v>25</v>
      </c>
      <c r="I597">
        <v>5</v>
      </c>
      <c r="K597">
        <v>10</v>
      </c>
      <c r="L597">
        <v>5</v>
      </c>
      <c r="M597">
        <v>1</v>
      </c>
      <c r="N597" t="s">
        <v>25</v>
      </c>
    </row>
    <row r="598" spans="1:14" x14ac:dyDescent="0.25">
      <c r="A598">
        <v>2002</v>
      </c>
      <c r="B598" t="s">
        <v>71</v>
      </c>
      <c r="D598">
        <v>2</v>
      </c>
      <c r="F598">
        <v>30</v>
      </c>
      <c r="G598">
        <f t="shared" si="1"/>
        <v>20</v>
      </c>
      <c r="H598">
        <v>20</v>
      </c>
      <c r="I598">
        <v>0</v>
      </c>
      <c r="K598">
        <v>2</v>
      </c>
      <c r="L598">
        <v>3</v>
      </c>
      <c r="M598">
        <v>1</v>
      </c>
      <c r="N598" t="s">
        <v>35</v>
      </c>
    </row>
    <row r="599" spans="1:14" x14ac:dyDescent="0.25">
      <c r="A599">
        <v>2002</v>
      </c>
      <c r="B599" t="s">
        <v>71</v>
      </c>
      <c r="D599">
        <v>3</v>
      </c>
      <c r="F599">
        <v>40</v>
      </c>
      <c r="G599">
        <f t="shared" si="1"/>
        <v>40</v>
      </c>
      <c r="H599">
        <v>15</v>
      </c>
      <c r="I599">
        <v>25</v>
      </c>
      <c r="K599">
        <v>2</v>
      </c>
      <c r="L599">
        <v>2</v>
      </c>
      <c r="M599">
        <v>0</v>
      </c>
    </row>
    <row r="600" spans="1:14" x14ac:dyDescent="0.25">
      <c r="A600">
        <v>2002</v>
      </c>
      <c r="B600" t="s">
        <v>71</v>
      </c>
      <c r="D600">
        <v>4</v>
      </c>
      <c r="F600">
        <v>60</v>
      </c>
      <c r="G600">
        <f t="shared" si="1"/>
        <v>37</v>
      </c>
      <c r="H600">
        <v>35</v>
      </c>
      <c r="I600">
        <v>2</v>
      </c>
      <c r="K600">
        <v>5</v>
      </c>
      <c r="L600">
        <v>10</v>
      </c>
      <c r="M600">
        <v>0</v>
      </c>
    </row>
    <row r="601" spans="1:14" x14ac:dyDescent="0.25">
      <c r="A601">
        <v>2002</v>
      </c>
      <c r="B601" t="s">
        <v>71</v>
      </c>
      <c r="D601">
        <v>5</v>
      </c>
      <c r="F601">
        <v>40</v>
      </c>
      <c r="G601">
        <f t="shared" si="1"/>
        <v>50</v>
      </c>
      <c r="H601">
        <v>40</v>
      </c>
      <c r="I601">
        <v>10</v>
      </c>
      <c r="K601">
        <v>2</v>
      </c>
      <c r="L601">
        <v>5</v>
      </c>
      <c r="M601">
        <v>0</v>
      </c>
    </row>
    <row r="602" spans="1:14" x14ac:dyDescent="0.25">
      <c r="A602">
        <v>2002</v>
      </c>
      <c r="B602" t="s">
        <v>71</v>
      </c>
      <c r="C602">
        <v>3</v>
      </c>
      <c r="D602">
        <v>1</v>
      </c>
      <c r="F602">
        <v>20</v>
      </c>
      <c r="G602">
        <f t="shared" si="1"/>
        <v>70</v>
      </c>
      <c r="H602">
        <v>70</v>
      </c>
      <c r="I602">
        <v>0</v>
      </c>
      <c r="K602">
        <v>5</v>
      </c>
      <c r="L602">
        <v>0</v>
      </c>
      <c r="M602">
        <v>0</v>
      </c>
    </row>
    <row r="603" spans="1:14" x14ac:dyDescent="0.25">
      <c r="A603">
        <v>2002</v>
      </c>
      <c r="B603" t="s">
        <v>71</v>
      </c>
      <c r="D603">
        <v>2</v>
      </c>
      <c r="F603">
        <v>10</v>
      </c>
      <c r="G603">
        <f t="shared" si="1"/>
        <v>72</v>
      </c>
      <c r="H603">
        <v>70</v>
      </c>
      <c r="I603">
        <v>2</v>
      </c>
      <c r="K603">
        <v>5</v>
      </c>
      <c r="L603">
        <v>3</v>
      </c>
      <c r="M603">
        <v>0</v>
      </c>
    </row>
    <row r="604" spans="1:14" x14ac:dyDescent="0.25">
      <c r="A604">
        <v>2002</v>
      </c>
      <c r="B604" t="s">
        <v>71</v>
      </c>
      <c r="D604">
        <v>3</v>
      </c>
      <c r="F604">
        <v>70</v>
      </c>
      <c r="G604">
        <f t="shared" si="1"/>
        <v>15</v>
      </c>
      <c r="H604">
        <v>10</v>
      </c>
      <c r="I604">
        <v>5</v>
      </c>
      <c r="K604">
        <v>5</v>
      </c>
      <c r="L604">
        <v>3</v>
      </c>
      <c r="M604">
        <v>0</v>
      </c>
    </row>
    <row r="605" spans="1:14" x14ac:dyDescent="0.25">
      <c r="A605">
        <v>2002</v>
      </c>
      <c r="B605" t="s">
        <v>71</v>
      </c>
      <c r="D605">
        <v>4</v>
      </c>
      <c r="F605">
        <v>40</v>
      </c>
      <c r="G605">
        <f t="shared" si="1"/>
        <v>25</v>
      </c>
      <c r="H605">
        <v>20</v>
      </c>
      <c r="I605">
        <v>5</v>
      </c>
      <c r="K605">
        <v>5</v>
      </c>
      <c r="L605">
        <v>2</v>
      </c>
      <c r="M605">
        <v>0</v>
      </c>
    </row>
    <row r="606" spans="1:14" x14ac:dyDescent="0.25">
      <c r="A606">
        <v>2002</v>
      </c>
      <c r="B606" t="s">
        <v>71</v>
      </c>
      <c r="D606">
        <v>5</v>
      </c>
      <c r="F606">
        <v>10</v>
      </c>
      <c r="G606">
        <f t="shared" si="1"/>
        <v>45</v>
      </c>
      <c r="H606">
        <v>30</v>
      </c>
      <c r="I606">
        <v>15</v>
      </c>
      <c r="K606">
        <v>7</v>
      </c>
      <c r="L606">
        <v>2</v>
      </c>
      <c r="M606">
        <v>0</v>
      </c>
    </row>
    <row r="607" spans="1:14" x14ac:dyDescent="0.25">
      <c r="A607">
        <v>2002</v>
      </c>
      <c r="B607" t="s">
        <v>71</v>
      </c>
      <c r="C607">
        <v>4</v>
      </c>
      <c r="D607">
        <v>1</v>
      </c>
      <c r="F607">
        <v>5</v>
      </c>
      <c r="G607">
        <f t="shared" si="1"/>
        <v>20</v>
      </c>
      <c r="H607">
        <v>0</v>
      </c>
      <c r="I607">
        <v>20</v>
      </c>
      <c r="K607">
        <v>2</v>
      </c>
      <c r="L607">
        <v>5</v>
      </c>
      <c r="M607">
        <v>0</v>
      </c>
    </row>
    <row r="608" spans="1:14" x14ac:dyDescent="0.25">
      <c r="A608">
        <v>2002</v>
      </c>
      <c r="B608" t="s">
        <v>71</v>
      </c>
      <c r="D608">
        <v>2</v>
      </c>
      <c r="F608">
        <v>50</v>
      </c>
      <c r="G608">
        <f t="shared" si="1"/>
        <v>30</v>
      </c>
      <c r="H608">
        <v>30</v>
      </c>
      <c r="I608">
        <v>0</v>
      </c>
      <c r="K608">
        <v>2</v>
      </c>
      <c r="L608">
        <v>5</v>
      </c>
      <c r="M608">
        <v>0</v>
      </c>
    </row>
    <row r="609" spans="1:16" x14ac:dyDescent="0.25">
      <c r="A609">
        <v>2002</v>
      </c>
      <c r="B609" t="s">
        <v>71</v>
      </c>
      <c r="D609">
        <v>3</v>
      </c>
      <c r="F609">
        <v>20</v>
      </c>
      <c r="G609">
        <f t="shared" si="1"/>
        <v>40</v>
      </c>
      <c r="H609">
        <v>20</v>
      </c>
      <c r="I609">
        <v>20</v>
      </c>
      <c r="K609">
        <v>2</v>
      </c>
      <c r="L609">
        <v>5</v>
      </c>
      <c r="M609">
        <v>0</v>
      </c>
    </row>
    <row r="610" spans="1:16" x14ac:dyDescent="0.25">
      <c r="A610">
        <v>2002</v>
      </c>
      <c r="B610" t="s">
        <v>71</v>
      </c>
      <c r="D610">
        <v>4</v>
      </c>
      <c r="F610">
        <v>30</v>
      </c>
      <c r="G610">
        <f t="shared" si="1"/>
        <v>15</v>
      </c>
      <c r="H610">
        <v>10</v>
      </c>
      <c r="I610">
        <v>5</v>
      </c>
      <c r="K610">
        <v>4</v>
      </c>
      <c r="L610">
        <v>2</v>
      </c>
      <c r="M610">
        <v>0</v>
      </c>
    </row>
    <row r="611" spans="1:16" x14ac:dyDescent="0.25">
      <c r="A611">
        <v>2002</v>
      </c>
      <c r="B611" t="s">
        <v>71</v>
      </c>
      <c r="D611">
        <v>5</v>
      </c>
      <c r="F611">
        <v>0</v>
      </c>
      <c r="G611">
        <f t="shared" si="1"/>
        <v>30</v>
      </c>
      <c r="H611">
        <v>25</v>
      </c>
      <c r="I611">
        <v>5</v>
      </c>
      <c r="K611">
        <v>2</v>
      </c>
      <c r="L611">
        <v>2</v>
      </c>
      <c r="M611">
        <v>0</v>
      </c>
    </row>
    <row r="612" spans="1:16" x14ac:dyDescent="0.25">
      <c r="A612">
        <v>2002</v>
      </c>
      <c r="B612" t="s">
        <v>71</v>
      </c>
      <c r="C612">
        <v>5</v>
      </c>
      <c r="D612">
        <v>1</v>
      </c>
      <c r="F612">
        <v>50</v>
      </c>
      <c r="G612">
        <f t="shared" si="1"/>
        <v>25</v>
      </c>
      <c r="H612">
        <v>5</v>
      </c>
      <c r="I612">
        <v>20</v>
      </c>
      <c r="K612">
        <v>2</v>
      </c>
      <c r="L612">
        <v>5</v>
      </c>
      <c r="M612">
        <v>0</v>
      </c>
    </row>
    <row r="613" spans="1:16" x14ac:dyDescent="0.25">
      <c r="A613">
        <v>2002</v>
      </c>
      <c r="B613" t="s">
        <v>71</v>
      </c>
      <c r="D613">
        <v>2</v>
      </c>
      <c r="F613">
        <v>0</v>
      </c>
      <c r="G613">
        <f t="shared" si="1"/>
        <v>10</v>
      </c>
      <c r="H613">
        <v>5</v>
      </c>
      <c r="I613">
        <v>5</v>
      </c>
      <c r="K613">
        <v>2</v>
      </c>
      <c r="L613">
        <v>5</v>
      </c>
      <c r="M613">
        <v>0</v>
      </c>
    </row>
    <row r="614" spans="1:16" x14ac:dyDescent="0.25">
      <c r="A614">
        <v>2002</v>
      </c>
      <c r="B614" t="s">
        <v>71</v>
      </c>
      <c r="D614">
        <v>3</v>
      </c>
      <c r="F614">
        <v>5</v>
      </c>
      <c r="G614">
        <f t="shared" si="1"/>
        <v>20</v>
      </c>
      <c r="H614">
        <v>10</v>
      </c>
      <c r="I614">
        <v>10</v>
      </c>
      <c r="K614">
        <v>2</v>
      </c>
      <c r="L614">
        <v>5</v>
      </c>
      <c r="M614">
        <v>0</v>
      </c>
    </row>
    <row r="615" spans="1:16" x14ac:dyDescent="0.25">
      <c r="A615">
        <v>2002</v>
      </c>
      <c r="B615" t="s">
        <v>71</v>
      </c>
      <c r="D615">
        <v>4</v>
      </c>
      <c r="F615">
        <v>90</v>
      </c>
      <c r="G615">
        <f t="shared" si="1"/>
        <v>5</v>
      </c>
      <c r="H615">
        <v>5</v>
      </c>
      <c r="I615">
        <v>0</v>
      </c>
      <c r="K615">
        <v>2</v>
      </c>
      <c r="L615">
        <v>5</v>
      </c>
      <c r="M615">
        <v>0</v>
      </c>
    </row>
    <row r="616" spans="1:16" x14ac:dyDescent="0.25">
      <c r="A616">
        <v>2002</v>
      </c>
      <c r="B616" t="s">
        <v>71</v>
      </c>
      <c r="D616">
        <v>5</v>
      </c>
      <c r="F616">
        <v>0</v>
      </c>
      <c r="G616">
        <f t="shared" si="1"/>
        <v>40</v>
      </c>
      <c r="H616">
        <v>20</v>
      </c>
      <c r="I616">
        <v>20</v>
      </c>
      <c r="K616">
        <v>2</v>
      </c>
      <c r="L616">
        <v>5</v>
      </c>
      <c r="M616">
        <v>0</v>
      </c>
    </row>
    <row r="617" spans="1:16" x14ac:dyDescent="0.25">
      <c r="A617">
        <v>2002</v>
      </c>
      <c r="B617" t="s">
        <v>71</v>
      </c>
      <c r="C617">
        <v>6</v>
      </c>
      <c r="D617">
        <v>1</v>
      </c>
      <c r="F617">
        <v>0</v>
      </c>
      <c r="G617">
        <f t="shared" si="1"/>
        <v>45</v>
      </c>
      <c r="H617">
        <v>25</v>
      </c>
      <c r="I617">
        <v>20</v>
      </c>
      <c r="K617">
        <v>10</v>
      </c>
      <c r="L617">
        <v>5</v>
      </c>
      <c r="M617">
        <v>0</v>
      </c>
    </row>
    <row r="618" spans="1:16" x14ac:dyDescent="0.25">
      <c r="A618">
        <v>2002</v>
      </c>
      <c r="B618" t="s">
        <v>71</v>
      </c>
      <c r="D618">
        <v>2</v>
      </c>
      <c r="F618">
        <v>10</v>
      </c>
      <c r="G618">
        <f t="shared" si="1"/>
        <v>50</v>
      </c>
      <c r="H618">
        <v>40</v>
      </c>
      <c r="I618">
        <v>10</v>
      </c>
      <c r="K618">
        <v>5</v>
      </c>
      <c r="L618">
        <v>5</v>
      </c>
      <c r="M618">
        <v>3</v>
      </c>
      <c r="N618" t="s">
        <v>40</v>
      </c>
      <c r="O618" t="s">
        <v>82</v>
      </c>
      <c r="P618" t="s">
        <v>80</v>
      </c>
    </row>
    <row r="619" spans="1:16" x14ac:dyDescent="0.25">
      <c r="A619">
        <v>2002</v>
      </c>
      <c r="B619" t="s">
        <v>71</v>
      </c>
      <c r="D619">
        <v>3</v>
      </c>
      <c r="F619">
        <v>0</v>
      </c>
      <c r="G619">
        <f t="shared" si="1"/>
        <v>80</v>
      </c>
      <c r="H619">
        <v>70</v>
      </c>
      <c r="I619">
        <v>10</v>
      </c>
      <c r="K619">
        <v>10</v>
      </c>
      <c r="L619">
        <v>10</v>
      </c>
      <c r="M619">
        <v>0</v>
      </c>
    </row>
    <row r="620" spans="1:16" x14ac:dyDescent="0.25">
      <c r="A620">
        <v>2002</v>
      </c>
      <c r="B620" t="s">
        <v>71</v>
      </c>
      <c r="D620">
        <v>4</v>
      </c>
      <c r="F620">
        <v>0</v>
      </c>
      <c r="G620">
        <f t="shared" si="1"/>
        <v>5</v>
      </c>
      <c r="H620">
        <v>5</v>
      </c>
      <c r="I620">
        <v>0</v>
      </c>
      <c r="K620">
        <v>10</v>
      </c>
      <c r="L620">
        <v>5</v>
      </c>
      <c r="M620">
        <v>0</v>
      </c>
    </row>
    <row r="621" spans="1:16" x14ac:dyDescent="0.25">
      <c r="A621">
        <v>2002</v>
      </c>
      <c r="B621" t="s">
        <v>71</v>
      </c>
      <c r="D621">
        <v>5</v>
      </c>
      <c r="F621">
        <v>0</v>
      </c>
      <c r="G621">
        <f t="shared" si="1"/>
        <v>20</v>
      </c>
      <c r="H621">
        <v>10</v>
      </c>
      <c r="I621">
        <v>10</v>
      </c>
      <c r="K621">
        <v>5</v>
      </c>
      <c r="L621">
        <v>10</v>
      </c>
      <c r="M621">
        <v>0</v>
      </c>
    </row>
    <row r="622" spans="1:16" x14ac:dyDescent="0.25">
      <c r="A622">
        <v>2002</v>
      </c>
      <c r="B622" t="s">
        <v>71</v>
      </c>
      <c r="C622">
        <v>7</v>
      </c>
      <c r="D622">
        <v>1</v>
      </c>
      <c r="F622">
        <v>0</v>
      </c>
      <c r="G622">
        <f t="shared" si="1"/>
        <v>70</v>
      </c>
      <c r="H622">
        <v>55</v>
      </c>
      <c r="I622">
        <v>15</v>
      </c>
      <c r="K622">
        <v>5</v>
      </c>
      <c r="L622">
        <v>10</v>
      </c>
      <c r="M622">
        <v>0</v>
      </c>
    </row>
    <row r="623" spans="1:16" x14ac:dyDescent="0.25">
      <c r="A623">
        <v>2002</v>
      </c>
      <c r="B623" t="s">
        <v>71</v>
      </c>
      <c r="D623">
        <v>2</v>
      </c>
      <c r="F623">
        <v>0</v>
      </c>
      <c r="G623">
        <f t="shared" si="1"/>
        <v>40</v>
      </c>
      <c r="H623">
        <v>10</v>
      </c>
      <c r="I623">
        <v>30</v>
      </c>
      <c r="K623">
        <v>5</v>
      </c>
      <c r="L623">
        <v>5</v>
      </c>
      <c r="M623">
        <v>0</v>
      </c>
    </row>
    <row r="624" spans="1:16" x14ac:dyDescent="0.25">
      <c r="A624">
        <v>2002</v>
      </c>
      <c r="B624" t="s">
        <v>71</v>
      </c>
      <c r="D624">
        <v>3</v>
      </c>
      <c r="F624">
        <v>0</v>
      </c>
      <c r="G624">
        <f t="shared" si="1"/>
        <v>65</v>
      </c>
      <c r="H624">
        <v>35</v>
      </c>
      <c r="I624">
        <v>30</v>
      </c>
      <c r="K624">
        <v>5</v>
      </c>
      <c r="L624">
        <v>5</v>
      </c>
      <c r="M624">
        <v>0</v>
      </c>
    </row>
    <row r="625" spans="1:14" x14ac:dyDescent="0.25">
      <c r="A625">
        <v>2002</v>
      </c>
      <c r="B625" t="s">
        <v>71</v>
      </c>
      <c r="D625">
        <v>4</v>
      </c>
      <c r="F625">
        <v>0</v>
      </c>
      <c r="G625">
        <f t="shared" ref="G625:G636" si="2">+SUM(H625,I625)</f>
        <v>75</v>
      </c>
      <c r="H625">
        <v>45</v>
      </c>
      <c r="I625">
        <v>30</v>
      </c>
      <c r="K625">
        <v>5</v>
      </c>
      <c r="L625">
        <v>5</v>
      </c>
      <c r="M625">
        <v>0</v>
      </c>
    </row>
    <row r="626" spans="1:14" x14ac:dyDescent="0.25">
      <c r="A626">
        <v>2002</v>
      </c>
      <c r="B626" t="s">
        <v>71</v>
      </c>
      <c r="D626">
        <v>5</v>
      </c>
      <c r="F626">
        <v>0</v>
      </c>
      <c r="G626">
        <f t="shared" si="2"/>
        <v>44</v>
      </c>
      <c r="H626">
        <v>40</v>
      </c>
      <c r="I626">
        <v>4</v>
      </c>
      <c r="K626">
        <v>5</v>
      </c>
      <c r="L626">
        <v>5</v>
      </c>
      <c r="M626">
        <v>0</v>
      </c>
    </row>
    <row r="627" spans="1:14" x14ac:dyDescent="0.25">
      <c r="A627">
        <v>2002</v>
      </c>
      <c r="B627" t="s">
        <v>71</v>
      </c>
      <c r="C627">
        <v>8</v>
      </c>
      <c r="D627">
        <v>1</v>
      </c>
      <c r="F627">
        <v>40</v>
      </c>
      <c r="G627">
        <f t="shared" si="2"/>
        <v>35</v>
      </c>
      <c r="H627">
        <v>30</v>
      </c>
      <c r="I627">
        <v>5</v>
      </c>
      <c r="K627">
        <v>3</v>
      </c>
      <c r="L627">
        <v>5</v>
      </c>
      <c r="M627">
        <v>0</v>
      </c>
    </row>
    <row r="628" spans="1:14" x14ac:dyDescent="0.25">
      <c r="A628">
        <v>2002</v>
      </c>
      <c r="B628" t="s">
        <v>71</v>
      </c>
      <c r="D628">
        <v>2</v>
      </c>
      <c r="F628">
        <v>20</v>
      </c>
      <c r="G628">
        <f t="shared" si="2"/>
        <v>65</v>
      </c>
      <c r="H628">
        <v>60</v>
      </c>
      <c r="I628">
        <v>5</v>
      </c>
      <c r="K628">
        <v>2</v>
      </c>
      <c r="L628">
        <v>5</v>
      </c>
      <c r="M628">
        <v>1</v>
      </c>
      <c r="N628" t="s">
        <v>141</v>
      </c>
    </row>
    <row r="629" spans="1:14" x14ac:dyDescent="0.25">
      <c r="A629">
        <v>2002</v>
      </c>
      <c r="B629" t="s">
        <v>71</v>
      </c>
      <c r="D629">
        <v>3</v>
      </c>
      <c r="F629">
        <v>60</v>
      </c>
      <c r="G629">
        <f t="shared" si="2"/>
        <v>20</v>
      </c>
      <c r="H629">
        <v>15</v>
      </c>
      <c r="I629">
        <v>5</v>
      </c>
      <c r="K629">
        <v>3</v>
      </c>
      <c r="L629">
        <v>5</v>
      </c>
      <c r="M629">
        <v>0</v>
      </c>
    </row>
    <row r="630" spans="1:14" x14ac:dyDescent="0.25">
      <c r="A630">
        <v>2002</v>
      </c>
      <c r="B630" t="s">
        <v>71</v>
      </c>
      <c r="D630">
        <v>4</v>
      </c>
      <c r="F630">
        <v>15</v>
      </c>
      <c r="G630">
        <f t="shared" si="2"/>
        <v>25</v>
      </c>
      <c r="H630">
        <v>20</v>
      </c>
      <c r="I630">
        <v>5</v>
      </c>
      <c r="K630">
        <v>3</v>
      </c>
      <c r="L630">
        <v>5</v>
      </c>
      <c r="M630">
        <v>0</v>
      </c>
    </row>
    <row r="631" spans="1:14" x14ac:dyDescent="0.25">
      <c r="A631">
        <v>2002</v>
      </c>
      <c r="B631" t="s">
        <v>71</v>
      </c>
      <c r="D631">
        <v>5</v>
      </c>
      <c r="F631">
        <v>60</v>
      </c>
      <c r="G631">
        <f t="shared" si="2"/>
        <v>22</v>
      </c>
      <c r="H631">
        <v>20</v>
      </c>
      <c r="I631">
        <v>2</v>
      </c>
      <c r="K631">
        <v>5</v>
      </c>
      <c r="L631">
        <v>5</v>
      </c>
      <c r="M631">
        <v>0</v>
      </c>
    </row>
    <row r="632" spans="1:14" x14ac:dyDescent="0.25">
      <c r="A632">
        <v>2002</v>
      </c>
      <c r="B632" t="s">
        <v>71</v>
      </c>
      <c r="C632">
        <v>9</v>
      </c>
      <c r="D632">
        <v>1</v>
      </c>
      <c r="F632">
        <v>5</v>
      </c>
      <c r="G632">
        <f t="shared" si="2"/>
        <v>35</v>
      </c>
      <c r="H632">
        <v>15</v>
      </c>
      <c r="I632">
        <v>20</v>
      </c>
      <c r="K632">
        <v>5</v>
      </c>
      <c r="L632">
        <v>10</v>
      </c>
      <c r="M632">
        <v>0</v>
      </c>
    </row>
    <row r="633" spans="1:14" x14ac:dyDescent="0.25">
      <c r="A633">
        <v>2002</v>
      </c>
      <c r="B633" t="s">
        <v>71</v>
      </c>
      <c r="D633">
        <v>2</v>
      </c>
      <c r="F633">
        <v>10</v>
      </c>
      <c r="G633">
        <f t="shared" si="2"/>
        <v>35</v>
      </c>
      <c r="H633">
        <v>30</v>
      </c>
      <c r="I633">
        <v>5</v>
      </c>
      <c r="K633">
        <v>15</v>
      </c>
      <c r="L633">
        <v>10</v>
      </c>
      <c r="M633">
        <v>0</v>
      </c>
    </row>
    <row r="634" spans="1:14" x14ac:dyDescent="0.25">
      <c r="A634">
        <v>2002</v>
      </c>
      <c r="B634" t="s">
        <v>71</v>
      </c>
      <c r="D634">
        <v>3</v>
      </c>
      <c r="F634">
        <v>40</v>
      </c>
      <c r="G634">
        <f t="shared" si="2"/>
        <v>51</v>
      </c>
      <c r="H634">
        <v>50</v>
      </c>
      <c r="I634">
        <v>1</v>
      </c>
      <c r="K634">
        <v>3</v>
      </c>
      <c r="L634">
        <v>10</v>
      </c>
      <c r="M634">
        <v>0</v>
      </c>
    </row>
    <row r="635" spans="1:14" x14ac:dyDescent="0.25">
      <c r="A635">
        <v>2002</v>
      </c>
      <c r="B635" t="s">
        <v>71</v>
      </c>
      <c r="D635">
        <v>4</v>
      </c>
      <c r="F635">
        <v>10</v>
      </c>
      <c r="G635">
        <f t="shared" si="2"/>
        <v>5</v>
      </c>
      <c r="H635">
        <v>5</v>
      </c>
      <c r="I635">
        <v>0</v>
      </c>
      <c r="K635">
        <v>3</v>
      </c>
      <c r="L635">
        <v>10</v>
      </c>
      <c r="M635">
        <v>1</v>
      </c>
      <c r="N635" t="s">
        <v>22</v>
      </c>
    </row>
    <row r="636" spans="1:14" x14ac:dyDescent="0.25">
      <c r="A636">
        <v>2002</v>
      </c>
      <c r="B636" t="s">
        <v>71</v>
      </c>
      <c r="D636">
        <v>5</v>
      </c>
      <c r="F636">
        <v>10</v>
      </c>
      <c r="G636">
        <f t="shared" si="2"/>
        <v>65</v>
      </c>
      <c r="H636">
        <v>25</v>
      </c>
      <c r="I636">
        <v>40</v>
      </c>
      <c r="K636">
        <v>3</v>
      </c>
      <c r="L636">
        <v>10</v>
      </c>
      <c r="M636">
        <v>0</v>
      </c>
    </row>
    <row r="637" spans="1:14" x14ac:dyDescent="0.25">
      <c r="A637">
        <v>2002</v>
      </c>
      <c r="B637" t="s">
        <v>71</v>
      </c>
      <c r="C637">
        <v>10</v>
      </c>
      <c r="D637">
        <v>1</v>
      </c>
    </row>
    <row r="638" spans="1:14" x14ac:dyDescent="0.25">
      <c r="A638">
        <v>2002</v>
      </c>
      <c r="B638" t="s">
        <v>71</v>
      </c>
      <c r="D638">
        <v>2</v>
      </c>
    </row>
    <row r="639" spans="1:14" x14ac:dyDescent="0.25">
      <c r="A639">
        <v>2002</v>
      </c>
      <c r="B639" t="s">
        <v>71</v>
      </c>
      <c r="D639">
        <v>3</v>
      </c>
    </row>
    <row r="640" spans="1:14" x14ac:dyDescent="0.25">
      <c r="A640">
        <v>2002</v>
      </c>
      <c r="B640" t="s">
        <v>71</v>
      </c>
      <c r="D640">
        <v>4</v>
      </c>
    </row>
    <row r="641" spans="1:14" x14ac:dyDescent="0.25">
      <c r="A641">
        <v>2002</v>
      </c>
      <c r="B641" t="s">
        <v>71</v>
      </c>
      <c r="D641">
        <v>5</v>
      </c>
    </row>
    <row r="642" spans="1:14" x14ac:dyDescent="0.25">
      <c r="A642">
        <v>2002</v>
      </c>
      <c r="B642" t="s">
        <v>1167</v>
      </c>
      <c r="C642">
        <v>1</v>
      </c>
      <c r="D642">
        <v>1</v>
      </c>
      <c r="F642">
        <v>5</v>
      </c>
      <c r="G642">
        <f t="shared" ref="G642:G696" si="3">+SUM(H642,I642)</f>
        <v>27</v>
      </c>
      <c r="H642">
        <v>25</v>
      </c>
      <c r="I642">
        <v>2</v>
      </c>
      <c r="K642">
        <v>3</v>
      </c>
      <c r="L642">
        <v>10</v>
      </c>
      <c r="M642">
        <v>0</v>
      </c>
    </row>
    <row r="643" spans="1:14" x14ac:dyDescent="0.25">
      <c r="A643">
        <v>2002</v>
      </c>
      <c r="B643" t="s">
        <v>1167</v>
      </c>
      <c r="D643">
        <v>2</v>
      </c>
      <c r="F643">
        <v>255</v>
      </c>
      <c r="G643">
        <f t="shared" si="3"/>
        <v>30</v>
      </c>
      <c r="H643">
        <v>25</v>
      </c>
      <c r="I643">
        <v>5</v>
      </c>
      <c r="K643">
        <v>3</v>
      </c>
      <c r="L643">
        <v>5</v>
      </c>
      <c r="M643">
        <v>0</v>
      </c>
    </row>
    <row r="644" spans="1:14" x14ac:dyDescent="0.25">
      <c r="A644">
        <v>2002</v>
      </c>
      <c r="B644" t="s">
        <v>1167</v>
      </c>
      <c r="D644">
        <v>3</v>
      </c>
      <c r="F644">
        <v>30</v>
      </c>
      <c r="G644">
        <f t="shared" si="3"/>
        <v>30</v>
      </c>
      <c r="H644">
        <v>25</v>
      </c>
      <c r="I644">
        <v>5</v>
      </c>
      <c r="K644">
        <v>3</v>
      </c>
      <c r="L644">
        <v>10</v>
      </c>
      <c r="M644">
        <v>0</v>
      </c>
    </row>
    <row r="645" spans="1:14" x14ac:dyDescent="0.25">
      <c r="A645">
        <v>2002</v>
      </c>
      <c r="B645" t="s">
        <v>1167</v>
      </c>
      <c r="D645">
        <v>4</v>
      </c>
      <c r="F645">
        <v>10</v>
      </c>
      <c r="G645">
        <f t="shared" si="3"/>
        <v>75</v>
      </c>
      <c r="H645">
        <v>60</v>
      </c>
      <c r="I645">
        <v>15</v>
      </c>
      <c r="K645">
        <v>2</v>
      </c>
      <c r="L645">
        <v>5</v>
      </c>
      <c r="M645">
        <v>1</v>
      </c>
      <c r="N645" t="s">
        <v>28</v>
      </c>
    </row>
    <row r="646" spans="1:14" x14ac:dyDescent="0.25">
      <c r="A646">
        <v>2002</v>
      </c>
      <c r="B646" t="s">
        <v>1167</v>
      </c>
      <c r="D646">
        <v>5</v>
      </c>
      <c r="F646">
        <v>25</v>
      </c>
      <c r="G646">
        <f t="shared" si="3"/>
        <v>20</v>
      </c>
      <c r="H646">
        <v>10</v>
      </c>
      <c r="I646">
        <v>10</v>
      </c>
      <c r="K646">
        <v>3</v>
      </c>
      <c r="L646">
        <v>10</v>
      </c>
      <c r="M646">
        <v>1</v>
      </c>
      <c r="N646" t="s">
        <v>28</v>
      </c>
    </row>
    <row r="647" spans="1:14" x14ac:dyDescent="0.25">
      <c r="A647">
        <v>2002</v>
      </c>
      <c r="B647" t="s">
        <v>1167</v>
      </c>
      <c r="C647">
        <v>2</v>
      </c>
      <c r="D647">
        <v>1</v>
      </c>
      <c r="F647">
        <v>10</v>
      </c>
      <c r="G647">
        <f t="shared" si="3"/>
        <v>30</v>
      </c>
      <c r="H647">
        <v>30</v>
      </c>
      <c r="I647">
        <v>0</v>
      </c>
      <c r="K647">
        <v>3</v>
      </c>
      <c r="L647">
        <v>10</v>
      </c>
      <c r="M647">
        <v>0</v>
      </c>
    </row>
    <row r="648" spans="1:14" x14ac:dyDescent="0.25">
      <c r="A648">
        <v>2002</v>
      </c>
      <c r="B648" t="s">
        <v>1167</v>
      </c>
      <c r="D648">
        <v>2</v>
      </c>
      <c r="F648">
        <v>5</v>
      </c>
      <c r="G648">
        <f t="shared" si="3"/>
        <v>55</v>
      </c>
      <c r="H648">
        <v>50</v>
      </c>
      <c r="I648">
        <v>5</v>
      </c>
      <c r="K648">
        <v>3</v>
      </c>
      <c r="L648">
        <v>10</v>
      </c>
      <c r="M648">
        <v>0</v>
      </c>
    </row>
    <row r="649" spans="1:14" x14ac:dyDescent="0.25">
      <c r="A649">
        <v>2002</v>
      </c>
      <c r="B649" t="s">
        <v>1167</v>
      </c>
      <c r="D649">
        <v>3</v>
      </c>
      <c r="F649">
        <v>10</v>
      </c>
      <c r="G649">
        <f t="shared" si="3"/>
        <v>80</v>
      </c>
      <c r="H649">
        <v>70</v>
      </c>
      <c r="I649">
        <v>10</v>
      </c>
      <c r="K649">
        <v>3</v>
      </c>
      <c r="L649">
        <v>10</v>
      </c>
      <c r="M649">
        <v>0</v>
      </c>
    </row>
    <row r="650" spans="1:14" x14ac:dyDescent="0.25">
      <c r="A650">
        <v>2002</v>
      </c>
      <c r="B650" t="s">
        <v>1167</v>
      </c>
      <c r="D650">
        <v>4</v>
      </c>
      <c r="F650">
        <v>5</v>
      </c>
      <c r="G650">
        <f t="shared" si="3"/>
        <v>92</v>
      </c>
      <c r="H650">
        <v>90</v>
      </c>
      <c r="I650">
        <v>2</v>
      </c>
      <c r="K650">
        <v>3</v>
      </c>
      <c r="L650">
        <v>10</v>
      </c>
      <c r="M650">
        <v>0</v>
      </c>
    </row>
    <row r="651" spans="1:14" x14ac:dyDescent="0.25">
      <c r="A651">
        <v>2002</v>
      </c>
      <c r="B651" t="s">
        <v>1167</v>
      </c>
      <c r="D651">
        <v>5</v>
      </c>
      <c r="F651">
        <v>15</v>
      </c>
      <c r="G651">
        <f t="shared" si="3"/>
        <v>60</v>
      </c>
      <c r="H651">
        <v>50</v>
      </c>
      <c r="I651">
        <v>10</v>
      </c>
      <c r="K651">
        <v>3</v>
      </c>
      <c r="L651">
        <v>0</v>
      </c>
      <c r="M651">
        <v>0</v>
      </c>
    </row>
    <row r="652" spans="1:14" x14ac:dyDescent="0.25">
      <c r="A652">
        <v>2002</v>
      </c>
      <c r="B652" t="s">
        <v>1167</v>
      </c>
      <c r="C652">
        <v>3</v>
      </c>
      <c r="D652">
        <v>1</v>
      </c>
      <c r="F652">
        <v>10</v>
      </c>
      <c r="G652">
        <f t="shared" si="3"/>
        <v>60</v>
      </c>
      <c r="H652">
        <v>50</v>
      </c>
      <c r="I652">
        <v>10</v>
      </c>
      <c r="K652">
        <v>3</v>
      </c>
      <c r="L652">
        <v>9</v>
      </c>
      <c r="M652">
        <v>0</v>
      </c>
    </row>
    <row r="653" spans="1:14" x14ac:dyDescent="0.25">
      <c r="A653">
        <v>2002</v>
      </c>
      <c r="B653" t="s">
        <v>1167</v>
      </c>
      <c r="D653">
        <v>2</v>
      </c>
      <c r="F653">
        <v>10</v>
      </c>
      <c r="G653">
        <f t="shared" si="3"/>
        <v>45</v>
      </c>
      <c r="H653">
        <v>15</v>
      </c>
      <c r="I653">
        <v>30</v>
      </c>
      <c r="K653">
        <v>15</v>
      </c>
      <c r="L653">
        <v>5</v>
      </c>
      <c r="M653">
        <v>0</v>
      </c>
    </row>
    <row r="654" spans="1:14" x14ac:dyDescent="0.25">
      <c r="A654">
        <v>2002</v>
      </c>
      <c r="B654" t="s">
        <v>1167</v>
      </c>
      <c r="D654">
        <v>3</v>
      </c>
      <c r="F654">
        <v>0</v>
      </c>
      <c r="G654">
        <f t="shared" si="3"/>
        <v>50</v>
      </c>
      <c r="H654">
        <v>25</v>
      </c>
      <c r="I654">
        <v>25</v>
      </c>
      <c r="K654">
        <v>3</v>
      </c>
      <c r="L654">
        <v>0</v>
      </c>
      <c r="M654">
        <v>0</v>
      </c>
    </row>
    <row r="655" spans="1:14" x14ac:dyDescent="0.25">
      <c r="A655">
        <v>2002</v>
      </c>
      <c r="B655" t="s">
        <v>1167</v>
      </c>
      <c r="D655">
        <v>4</v>
      </c>
      <c r="F655">
        <v>5</v>
      </c>
      <c r="G655">
        <f t="shared" si="3"/>
        <v>10</v>
      </c>
      <c r="H655">
        <v>5</v>
      </c>
      <c r="I655">
        <v>5</v>
      </c>
      <c r="K655">
        <v>10</v>
      </c>
      <c r="L655">
        <v>5</v>
      </c>
      <c r="M655">
        <v>0</v>
      </c>
    </row>
    <row r="656" spans="1:14" x14ac:dyDescent="0.25">
      <c r="A656">
        <v>2002</v>
      </c>
      <c r="B656" t="s">
        <v>1167</v>
      </c>
      <c r="D656">
        <v>5</v>
      </c>
      <c r="F656">
        <v>5</v>
      </c>
      <c r="G656">
        <f t="shared" si="3"/>
        <v>55</v>
      </c>
      <c r="H656">
        <v>50</v>
      </c>
      <c r="I656">
        <v>5</v>
      </c>
      <c r="K656">
        <v>5</v>
      </c>
      <c r="L656">
        <v>10</v>
      </c>
      <c r="M656">
        <v>0</v>
      </c>
    </row>
    <row r="657" spans="1:15" x14ac:dyDescent="0.25">
      <c r="A657">
        <v>2002</v>
      </c>
      <c r="B657" t="s">
        <v>1167</v>
      </c>
      <c r="C657">
        <v>4</v>
      </c>
      <c r="D657">
        <v>1</v>
      </c>
      <c r="F657">
        <v>0</v>
      </c>
      <c r="G657">
        <f t="shared" si="3"/>
        <v>60</v>
      </c>
      <c r="H657">
        <v>25</v>
      </c>
      <c r="I657">
        <v>35</v>
      </c>
      <c r="K657">
        <v>15</v>
      </c>
      <c r="L657">
        <v>0</v>
      </c>
      <c r="M657">
        <v>0</v>
      </c>
    </row>
    <row r="658" spans="1:15" x14ac:dyDescent="0.25">
      <c r="A658">
        <v>2002</v>
      </c>
      <c r="B658" t="s">
        <v>1167</v>
      </c>
      <c r="D658">
        <v>2</v>
      </c>
      <c r="F658">
        <v>0</v>
      </c>
      <c r="G658">
        <f t="shared" si="3"/>
        <v>100</v>
      </c>
      <c r="H658">
        <v>90</v>
      </c>
      <c r="I658">
        <v>10</v>
      </c>
      <c r="K658">
        <v>25</v>
      </c>
      <c r="L658">
        <v>0</v>
      </c>
      <c r="M658">
        <v>0</v>
      </c>
    </row>
    <row r="659" spans="1:15" x14ac:dyDescent="0.25">
      <c r="A659">
        <v>2002</v>
      </c>
      <c r="B659" t="s">
        <v>1167</v>
      </c>
      <c r="D659">
        <v>3</v>
      </c>
      <c r="F659">
        <v>0</v>
      </c>
      <c r="G659">
        <f t="shared" si="3"/>
        <v>60</v>
      </c>
      <c r="H659">
        <v>50</v>
      </c>
      <c r="I659">
        <v>10</v>
      </c>
      <c r="K659">
        <v>5</v>
      </c>
      <c r="L659">
        <v>0</v>
      </c>
      <c r="M659">
        <v>0</v>
      </c>
    </row>
    <row r="660" spans="1:15" x14ac:dyDescent="0.25">
      <c r="A660">
        <v>2002</v>
      </c>
      <c r="B660" t="s">
        <v>1167</v>
      </c>
      <c r="D660">
        <v>4</v>
      </c>
      <c r="F660">
        <v>0</v>
      </c>
      <c r="G660">
        <f t="shared" si="3"/>
        <v>60</v>
      </c>
      <c r="H660">
        <v>40</v>
      </c>
      <c r="I660">
        <v>20</v>
      </c>
      <c r="K660">
        <v>5</v>
      </c>
      <c r="L660">
        <v>0</v>
      </c>
      <c r="M660">
        <v>0</v>
      </c>
    </row>
    <row r="661" spans="1:15" x14ac:dyDescent="0.25">
      <c r="A661">
        <v>2002</v>
      </c>
      <c r="B661" t="s">
        <v>1167</v>
      </c>
      <c r="D661">
        <v>5</v>
      </c>
      <c r="F661">
        <v>0</v>
      </c>
      <c r="G661">
        <f t="shared" si="3"/>
        <v>40</v>
      </c>
      <c r="H661">
        <v>15</v>
      </c>
      <c r="I661">
        <v>25</v>
      </c>
      <c r="K661">
        <v>2</v>
      </c>
      <c r="L661">
        <v>0</v>
      </c>
      <c r="M661">
        <v>0</v>
      </c>
    </row>
    <row r="662" spans="1:15" x14ac:dyDescent="0.25">
      <c r="A662">
        <v>2002</v>
      </c>
      <c r="B662" t="s">
        <v>1167</v>
      </c>
      <c r="C662">
        <v>5</v>
      </c>
      <c r="D662">
        <v>1</v>
      </c>
      <c r="F662">
        <v>0</v>
      </c>
      <c r="G662">
        <f t="shared" si="3"/>
        <v>70</v>
      </c>
      <c r="H662">
        <v>60</v>
      </c>
      <c r="I662">
        <v>10</v>
      </c>
      <c r="K662">
        <v>15</v>
      </c>
      <c r="L662">
        <v>0</v>
      </c>
      <c r="M662">
        <v>1</v>
      </c>
      <c r="N662" t="s">
        <v>82</v>
      </c>
    </row>
    <row r="663" spans="1:15" x14ac:dyDescent="0.25">
      <c r="A663">
        <v>2002</v>
      </c>
      <c r="B663" t="s">
        <v>1167</v>
      </c>
      <c r="D663">
        <v>2</v>
      </c>
      <c r="F663">
        <v>10</v>
      </c>
      <c r="G663">
        <f t="shared" si="3"/>
        <v>35</v>
      </c>
      <c r="H663">
        <v>25</v>
      </c>
      <c r="I663">
        <v>10</v>
      </c>
      <c r="K663">
        <v>3</v>
      </c>
      <c r="L663">
        <v>10</v>
      </c>
      <c r="M663">
        <v>1</v>
      </c>
      <c r="N663" t="s">
        <v>82</v>
      </c>
    </row>
    <row r="664" spans="1:15" x14ac:dyDescent="0.25">
      <c r="A664">
        <v>2002</v>
      </c>
      <c r="B664" t="s">
        <v>1167</v>
      </c>
      <c r="D664">
        <v>3</v>
      </c>
      <c r="F664">
        <v>10</v>
      </c>
      <c r="G664">
        <f t="shared" si="3"/>
        <v>90</v>
      </c>
      <c r="H664">
        <v>70</v>
      </c>
      <c r="I664">
        <v>20</v>
      </c>
      <c r="K664">
        <v>3</v>
      </c>
      <c r="L664">
        <v>10</v>
      </c>
      <c r="M664">
        <v>0</v>
      </c>
    </row>
    <row r="665" spans="1:15" x14ac:dyDescent="0.25">
      <c r="A665">
        <v>2002</v>
      </c>
      <c r="B665" t="s">
        <v>1167</v>
      </c>
      <c r="D665">
        <v>4</v>
      </c>
      <c r="F665">
        <v>5</v>
      </c>
      <c r="G665">
        <f t="shared" si="3"/>
        <v>65</v>
      </c>
      <c r="H665">
        <v>60</v>
      </c>
      <c r="I665">
        <v>5</v>
      </c>
      <c r="K665">
        <v>3</v>
      </c>
      <c r="L665">
        <v>10</v>
      </c>
      <c r="M665">
        <v>0</v>
      </c>
    </row>
    <row r="666" spans="1:15" x14ac:dyDescent="0.25">
      <c r="A666">
        <v>2002</v>
      </c>
      <c r="B666" t="s">
        <v>1167</v>
      </c>
      <c r="D666">
        <v>5</v>
      </c>
      <c r="F666">
        <v>0</v>
      </c>
      <c r="G666">
        <f t="shared" si="3"/>
        <v>100</v>
      </c>
      <c r="H666">
        <v>50</v>
      </c>
      <c r="I666">
        <v>50</v>
      </c>
      <c r="K666">
        <v>3</v>
      </c>
      <c r="L666">
        <v>10</v>
      </c>
      <c r="M666">
        <v>0</v>
      </c>
    </row>
    <row r="667" spans="1:15" x14ac:dyDescent="0.25">
      <c r="A667">
        <v>2002</v>
      </c>
      <c r="B667" t="s">
        <v>1167</v>
      </c>
      <c r="C667">
        <v>6</v>
      </c>
      <c r="D667">
        <v>1</v>
      </c>
      <c r="F667">
        <v>0</v>
      </c>
      <c r="G667">
        <f t="shared" si="3"/>
        <v>25</v>
      </c>
      <c r="H667">
        <v>20</v>
      </c>
      <c r="I667">
        <v>5</v>
      </c>
      <c r="K667">
        <v>0</v>
      </c>
      <c r="L667">
        <v>5</v>
      </c>
      <c r="M667">
        <v>2</v>
      </c>
      <c r="N667" t="s">
        <v>85</v>
      </c>
      <c r="O667" t="s">
        <v>78</v>
      </c>
    </row>
    <row r="668" spans="1:15" x14ac:dyDescent="0.25">
      <c r="A668">
        <v>2002</v>
      </c>
      <c r="B668" t="s">
        <v>1167</v>
      </c>
      <c r="D668">
        <v>2</v>
      </c>
      <c r="F668">
        <v>5</v>
      </c>
      <c r="G668">
        <f t="shared" si="3"/>
        <v>55</v>
      </c>
      <c r="H668">
        <v>50</v>
      </c>
      <c r="I668">
        <v>5</v>
      </c>
      <c r="K668">
        <v>5</v>
      </c>
      <c r="L668">
        <v>0</v>
      </c>
      <c r="M668">
        <v>0</v>
      </c>
    </row>
    <row r="669" spans="1:15" x14ac:dyDescent="0.25">
      <c r="A669">
        <v>2002</v>
      </c>
      <c r="B669" t="s">
        <v>1167</v>
      </c>
      <c r="D669">
        <v>3</v>
      </c>
      <c r="F669">
        <v>10</v>
      </c>
      <c r="G669">
        <f t="shared" si="3"/>
        <v>35</v>
      </c>
      <c r="H669">
        <v>15</v>
      </c>
      <c r="I669">
        <v>20</v>
      </c>
      <c r="K669">
        <v>5</v>
      </c>
      <c r="L669">
        <v>5</v>
      </c>
      <c r="M669">
        <v>0</v>
      </c>
    </row>
    <row r="670" spans="1:15" x14ac:dyDescent="0.25">
      <c r="A670">
        <v>2002</v>
      </c>
      <c r="B670" t="s">
        <v>1167</v>
      </c>
      <c r="D670">
        <v>4</v>
      </c>
      <c r="F670">
        <v>10</v>
      </c>
      <c r="G670">
        <f t="shared" si="3"/>
        <v>51</v>
      </c>
      <c r="H670">
        <v>50</v>
      </c>
      <c r="I670">
        <v>1</v>
      </c>
      <c r="K670">
        <v>5</v>
      </c>
      <c r="L670">
        <v>5</v>
      </c>
      <c r="M670">
        <v>2</v>
      </c>
      <c r="N670" t="s">
        <v>82</v>
      </c>
      <c r="O670" t="s">
        <v>82</v>
      </c>
    </row>
    <row r="671" spans="1:15" x14ac:dyDescent="0.25">
      <c r="A671">
        <v>2002</v>
      </c>
      <c r="B671" t="s">
        <v>1167</v>
      </c>
      <c r="D671">
        <v>5</v>
      </c>
      <c r="F671">
        <v>0</v>
      </c>
      <c r="G671">
        <f t="shared" si="3"/>
        <v>40</v>
      </c>
      <c r="H671">
        <v>20</v>
      </c>
      <c r="I671">
        <v>20</v>
      </c>
      <c r="K671">
        <v>5</v>
      </c>
      <c r="L671">
        <v>5</v>
      </c>
      <c r="M671">
        <v>0</v>
      </c>
    </row>
    <row r="672" spans="1:15" x14ac:dyDescent="0.25">
      <c r="A672">
        <v>2002</v>
      </c>
      <c r="B672" t="s">
        <v>1167</v>
      </c>
      <c r="C672">
        <v>7</v>
      </c>
      <c r="D672">
        <v>1</v>
      </c>
      <c r="F672">
        <v>0</v>
      </c>
      <c r="G672">
        <f t="shared" si="3"/>
        <v>70</v>
      </c>
      <c r="H672">
        <v>50</v>
      </c>
      <c r="I672">
        <v>20</v>
      </c>
      <c r="K672">
        <v>2</v>
      </c>
      <c r="L672">
        <v>0</v>
      </c>
      <c r="M672">
        <v>0</v>
      </c>
    </row>
    <row r="673" spans="1:15" x14ac:dyDescent="0.25">
      <c r="A673">
        <v>2002</v>
      </c>
      <c r="B673" t="s">
        <v>1167</v>
      </c>
      <c r="D673">
        <v>2</v>
      </c>
      <c r="F673">
        <v>0</v>
      </c>
      <c r="G673">
        <f t="shared" si="3"/>
        <v>50</v>
      </c>
      <c r="H673">
        <v>45</v>
      </c>
      <c r="I673">
        <v>5</v>
      </c>
      <c r="K673">
        <v>2</v>
      </c>
      <c r="L673">
        <v>0</v>
      </c>
      <c r="M673">
        <v>0</v>
      </c>
    </row>
    <row r="674" spans="1:15" x14ac:dyDescent="0.25">
      <c r="A674">
        <v>2002</v>
      </c>
      <c r="B674" t="s">
        <v>1167</v>
      </c>
      <c r="D674">
        <v>3</v>
      </c>
      <c r="F674">
        <v>0</v>
      </c>
      <c r="G674">
        <f t="shared" si="3"/>
        <v>15</v>
      </c>
      <c r="H674">
        <v>15</v>
      </c>
      <c r="I674">
        <v>0</v>
      </c>
      <c r="K674">
        <v>3</v>
      </c>
      <c r="L674">
        <v>0</v>
      </c>
      <c r="M674">
        <v>0</v>
      </c>
    </row>
    <row r="675" spans="1:15" x14ac:dyDescent="0.25">
      <c r="A675">
        <v>2002</v>
      </c>
      <c r="B675" t="s">
        <v>1167</v>
      </c>
      <c r="D675">
        <v>4</v>
      </c>
      <c r="F675">
        <v>0</v>
      </c>
      <c r="G675">
        <f t="shared" si="3"/>
        <v>32</v>
      </c>
      <c r="H675">
        <v>30</v>
      </c>
      <c r="I675">
        <v>2</v>
      </c>
      <c r="K675">
        <v>2</v>
      </c>
      <c r="L675">
        <v>2</v>
      </c>
      <c r="M675">
        <v>0</v>
      </c>
    </row>
    <row r="676" spans="1:15" x14ac:dyDescent="0.25">
      <c r="A676">
        <v>2002</v>
      </c>
      <c r="B676" t="s">
        <v>1167</v>
      </c>
      <c r="D676">
        <v>5</v>
      </c>
      <c r="F676">
        <v>0</v>
      </c>
      <c r="G676">
        <f t="shared" si="3"/>
        <v>90</v>
      </c>
      <c r="H676">
        <v>90</v>
      </c>
      <c r="I676">
        <v>0</v>
      </c>
      <c r="K676">
        <v>4</v>
      </c>
      <c r="L676">
        <v>0</v>
      </c>
      <c r="M676">
        <v>0</v>
      </c>
    </row>
    <row r="677" spans="1:15" x14ac:dyDescent="0.25">
      <c r="A677">
        <v>2002</v>
      </c>
      <c r="B677" t="s">
        <v>1167</v>
      </c>
      <c r="C677">
        <v>8</v>
      </c>
      <c r="D677">
        <v>1</v>
      </c>
      <c r="F677">
        <v>60</v>
      </c>
      <c r="G677">
        <f t="shared" si="3"/>
        <v>30</v>
      </c>
      <c r="H677">
        <v>10</v>
      </c>
      <c r="I677">
        <v>20</v>
      </c>
      <c r="K677">
        <v>0</v>
      </c>
      <c r="L677">
        <v>0</v>
      </c>
      <c r="M677">
        <v>0</v>
      </c>
    </row>
    <row r="678" spans="1:15" x14ac:dyDescent="0.25">
      <c r="A678">
        <v>2002</v>
      </c>
      <c r="B678" t="s">
        <v>1167</v>
      </c>
      <c r="D678">
        <v>2</v>
      </c>
      <c r="F678">
        <v>20</v>
      </c>
      <c r="G678">
        <f t="shared" si="3"/>
        <v>70</v>
      </c>
      <c r="H678">
        <v>20</v>
      </c>
      <c r="I678">
        <v>50</v>
      </c>
      <c r="K678">
        <v>0</v>
      </c>
      <c r="L678">
        <v>0</v>
      </c>
      <c r="M678">
        <v>0</v>
      </c>
    </row>
    <row r="679" spans="1:15" x14ac:dyDescent="0.25">
      <c r="A679">
        <v>2002</v>
      </c>
      <c r="B679" t="s">
        <v>1167</v>
      </c>
      <c r="D679">
        <v>3</v>
      </c>
      <c r="F679">
        <v>95</v>
      </c>
      <c r="G679">
        <f t="shared" si="3"/>
        <v>3</v>
      </c>
      <c r="H679">
        <v>1</v>
      </c>
      <c r="I679">
        <v>2</v>
      </c>
      <c r="K679">
        <v>2</v>
      </c>
      <c r="L679">
        <v>0</v>
      </c>
      <c r="M679">
        <v>0</v>
      </c>
    </row>
    <row r="680" spans="1:15" x14ac:dyDescent="0.25">
      <c r="A680">
        <v>2002</v>
      </c>
      <c r="B680" t="s">
        <v>1167</v>
      </c>
      <c r="D680">
        <v>4</v>
      </c>
      <c r="F680">
        <v>15</v>
      </c>
      <c r="G680">
        <f t="shared" si="3"/>
        <v>70</v>
      </c>
      <c r="H680">
        <v>60</v>
      </c>
      <c r="I680">
        <v>10</v>
      </c>
      <c r="K680">
        <v>4</v>
      </c>
      <c r="L680">
        <v>4</v>
      </c>
      <c r="M680">
        <v>0</v>
      </c>
    </row>
    <row r="681" spans="1:15" x14ac:dyDescent="0.25">
      <c r="A681">
        <v>2002</v>
      </c>
      <c r="B681" t="s">
        <v>1167</v>
      </c>
      <c r="D681">
        <v>5</v>
      </c>
      <c r="F681">
        <v>40</v>
      </c>
      <c r="G681">
        <f t="shared" si="3"/>
        <v>10</v>
      </c>
      <c r="H681">
        <v>5</v>
      </c>
      <c r="I681">
        <v>5</v>
      </c>
      <c r="K681">
        <v>0</v>
      </c>
      <c r="L681">
        <v>0</v>
      </c>
      <c r="M681">
        <v>0</v>
      </c>
    </row>
    <row r="682" spans="1:15" x14ac:dyDescent="0.25">
      <c r="A682">
        <v>2002</v>
      </c>
      <c r="B682" t="s">
        <v>1167</v>
      </c>
      <c r="C682">
        <v>9</v>
      </c>
      <c r="D682">
        <v>1</v>
      </c>
      <c r="F682">
        <v>30</v>
      </c>
      <c r="G682">
        <f t="shared" si="3"/>
        <v>30</v>
      </c>
      <c r="H682">
        <v>20</v>
      </c>
      <c r="I682">
        <v>10</v>
      </c>
      <c r="K682">
        <v>3</v>
      </c>
      <c r="L682">
        <v>10</v>
      </c>
      <c r="M682">
        <v>0</v>
      </c>
    </row>
    <row r="683" spans="1:15" x14ac:dyDescent="0.25">
      <c r="A683">
        <v>2002</v>
      </c>
      <c r="B683" t="s">
        <v>1167</v>
      </c>
      <c r="D683">
        <v>2</v>
      </c>
      <c r="F683">
        <v>40</v>
      </c>
      <c r="G683">
        <f t="shared" si="3"/>
        <v>35</v>
      </c>
      <c r="H683">
        <v>30</v>
      </c>
      <c r="I683">
        <v>5</v>
      </c>
      <c r="K683">
        <v>3</v>
      </c>
      <c r="L683">
        <v>0</v>
      </c>
      <c r="M683">
        <v>0</v>
      </c>
    </row>
    <row r="684" spans="1:15" x14ac:dyDescent="0.25">
      <c r="A684">
        <v>2002</v>
      </c>
      <c r="B684" t="s">
        <v>1167</v>
      </c>
      <c r="D684">
        <v>3</v>
      </c>
      <c r="F684">
        <v>30</v>
      </c>
      <c r="G684">
        <f t="shared" si="3"/>
        <v>45</v>
      </c>
      <c r="H684">
        <v>30</v>
      </c>
      <c r="I684">
        <v>15</v>
      </c>
      <c r="K684">
        <v>3</v>
      </c>
      <c r="L684">
        <v>0</v>
      </c>
      <c r="M684">
        <v>0</v>
      </c>
    </row>
    <row r="685" spans="1:15" x14ac:dyDescent="0.25">
      <c r="A685">
        <v>2002</v>
      </c>
      <c r="B685" t="s">
        <v>1167</v>
      </c>
      <c r="D685">
        <v>4</v>
      </c>
      <c r="F685">
        <v>70</v>
      </c>
      <c r="G685">
        <f t="shared" si="3"/>
        <v>15</v>
      </c>
      <c r="H685">
        <v>10</v>
      </c>
      <c r="I685">
        <v>5</v>
      </c>
      <c r="K685">
        <v>3</v>
      </c>
      <c r="L685">
        <v>0</v>
      </c>
      <c r="M685">
        <v>0</v>
      </c>
    </row>
    <row r="686" spans="1:15" x14ac:dyDescent="0.25">
      <c r="A686">
        <v>2002</v>
      </c>
      <c r="B686" t="s">
        <v>1167</v>
      </c>
      <c r="D686">
        <v>5</v>
      </c>
      <c r="F686">
        <v>30</v>
      </c>
      <c r="G686">
        <f t="shared" si="3"/>
        <v>65</v>
      </c>
      <c r="H686">
        <v>50</v>
      </c>
      <c r="I686">
        <v>15</v>
      </c>
      <c r="K686">
        <v>0</v>
      </c>
      <c r="L686">
        <v>5</v>
      </c>
      <c r="M686">
        <v>0</v>
      </c>
    </row>
    <row r="687" spans="1:15" x14ac:dyDescent="0.25">
      <c r="A687">
        <v>2002</v>
      </c>
      <c r="B687" t="s">
        <v>1167</v>
      </c>
      <c r="C687">
        <v>10</v>
      </c>
      <c r="D687">
        <v>1</v>
      </c>
      <c r="F687">
        <v>60</v>
      </c>
      <c r="G687">
        <f t="shared" si="3"/>
        <v>15</v>
      </c>
      <c r="H687">
        <v>10</v>
      </c>
      <c r="I687">
        <v>5</v>
      </c>
      <c r="K687">
        <v>0</v>
      </c>
      <c r="L687">
        <v>4</v>
      </c>
      <c r="M687">
        <v>0</v>
      </c>
    </row>
    <row r="688" spans="1:15" x14ac:dyDescent="0.25">
      <c r="A688">
        <v>2002</v>
      </c>
      <c r="B688" t="s">
        <v>1167</v>
      </c>
      <c r="D688">
        <v>2</v>
      </c>
      <c r="F688">
        <v>40</v>
      </c>
      <c r="G688">
        <f t="shared" si="3"/>
        <v>25</v>
      </c>
      <c r="H688">
        <v>20</v>
      </c>
      <c r="I688">
        <v>5</v>
      </c>
      <c r="K688">
        <v>3</v>
      </c>
      <c r="L688">
        <v>0</v>
      </c>
      <c r="M688">
        <v>2</v>
      </c>
      <c r="N688" t="s">
        <v>25</v>
      </c>
      <c r="O688" t="s">
        <v>78</v>
      </c>
    </row>
    <row r="689" spans="1:14" x14ac:dyDescent="0.25">
      <c r="A689">
        <v>2002</v>
      </c>
      <c r="B689" t="s">
        <v>1167</v>
      </c>
      <c r="D689">
        <v>3</v>
      </c>
      <c r="F689">
        <v>20</v>
      </c>
      <c r="G689">
        <f t="shared" si="3"/>
        <v>25</v>
      </c>
      <c r="H689">
        <v>20</v>
      </c>
      <c r="I689">
        <v>5</v>
      </c>
      <c r="K689">
        <v>4</v>
      </c>
      <c r="L689">
        <v>2</v>
      </c>
      <c r="M689">
        <v>0</v>
      </c>
    </row>
    <row r="690" spans="1:14" x14ac:dyDescent="0.25">
      <c r="A690">
        <v>2002</v>
      </c>
      <c r="B690" t="s">
        <v>1167</v>
      </c>
      <c r="D690">
        <v>4</v>
      </c>
      <c r="F690">
        <v>10</v>
      </c>
      <c r="G690">
        <f t="shared" si="3"/>
        <v>15</v>
      </c>
      <c r="H690">
        <v>10</v>
      </c>
      <c r="I690">
        <v>5</v>
      </c>
      <c r="K690">
        <v>2</v>
      </c>
      <c r="L690">
        <v>2</v>
      </c>
      <c r="M690">
        <v>0</v>
      </c>
    </row>
    <row r="691" spans="1:14" x14ac:dyDescent="0.25">
      <c r="A691">
        <v>2002</v>
      </c>
      <c r="B691" t="s">
        <v>1167</v>
      </c>
      <c r="D691">
        <v>5</v>
      </c>
      <c r="F691">
        <v>20</v>
      </c>
      <c r="G691">
        <f t="shared" si="3"/>
        <v>30</v>
      </c>
      <c r="H691">
        <v>30</v>
      </c>
      <c r="I691">
        <v>0</v>
      </c>
      <c r="K691">
        <v>2</v>
      </c>
      <c r="L691">
        <v>4</v>
      </c>
      <c r="M691">
        <v>0</v>
      </c>
    </row>
    <row r="692" spans="1:14" x14ac:dyDescent="0.25">
      <c r="A692">
        <v>2002</v>
      </c>
      <c r="B692" t="s">
        <v>1167</v>
      </c>
      <c r="C692">
        <v>11</v>
      </c>
      <c r="D692">
        <v>1</v>
      </c>
      <c r="F692">
        <v>0</v>
      </c>
      <c r="G692">
        <f t="shared" si="3"/>
        <v>25</v>
      </c>
      <c r="H692">
        <v>5</v>
      </c>
      <c r="I692">
        <v>20</v>
      </c>
      <c r="K692">
        <v>0</v>
      </c>
      <c r="L692">
        <v>8</v>
      </c>
      <c r="M692">
        <v>0</v>
      </c>
    </row>
    <row r="693" spans="1:14" x14ac:dyDescent="0.25">
      <c r="A693">
        <v>2002</v>
      </c>
      <c r="B693" t="s">
        <v>1167</v>
      </c>
      <c r="D693">
        <v>2</v>
      </c>
      <c r="F693">
        <v>0</v>
      </c>
      <c r="G693">
        <f t="shared" si="3"/>
        <v>60</v>
      </c>
      <c r="H693">
        <v>10</v>
      </c>
      <c r="I693">
        <v>50</v>
      </c>
      <c r="K693">
        <v>3</v>
      </c>
      <c r="L693">
        <v>0</v>
      </c>
      <c r="M693">
        <v>0</v>
      </c>
    </row>
    <row r="694" spans="1:14" x14ac:dyDescent="0.25">
      <c r="A694">
        <v>2002</v>
      </c>
      <c r="B694" t="s">
        <v>1167</v>
      </c>
      <c r="D694">
        <v>3</v>
      </c>
      <c r="F694">
        <v>0</v>
      </c>
      <c r="G694">
        <f t="shared" si="3"/>
        <v>20</v>
      </c>
      <c r="H694">
        <v>10</v>
      </c>
      <c r="I694">
        <v>10</v>
      </c>
      <c r="K694">
        <v>2</v>
      </c>
      <c r="L694">
        <v>4</v>
      </c>
      <c r="M694">
        <v>0</v>
      </c>
    </row>
    <row r="695" spans="1:14" x14ac:dyDescent="0.25">
      <c r="A695">
        <v>2002</v>
      </c>
      <c r="B695" t="s">
        <v>1167</v>
      </c>
      <c r="D695">
        <v>4</v>
      </c>
      <c r="F695">
        <v>0</v>
      </c>
      <c r="G695">
        <f t="shared" si="3"/>
        <v>45</v>
      </c>
      <c r="H695">
        <v>30</v>
      </c>
      <c r="I695">
        <v>15</v>
      </c>
      <c r="K695">
        <v>2</v>
      </c>
      <c r="L695">
        <v>3</v>
      </c>
      <c r="M695">
        <v>0</v>
      </c>
    </row>
    <row r="696" spans="1:14" x14ac:dyDescent="0.25">
      <c r="A696">
        <v>2002</v>
      </c>
      <c r="B696" t="s">
        <v>1167</v>
      </c>
      <c r="D696">
        <v>5</v>
      </c>
      <c r="F696">
        <v>0</v>
      </c>
      <c r="G696">
        <f t="shared" si="3"/>
        <v>0</v>
      </c>
      <c r="H696">
        <v>0</v>
      </c>
      <c r="I696">
        <v>0</v>
      </c>
      <c r="K696">
        <v>3</v>
      </c>
      <c r="L696">
        <v>2</v>
      </c>
      <c r="M696">
        <v>0</v>
      </c>
    </row>
    <row r="697" spans="1:14" x14ac:dyDescent="0.25">
      <c r="A697">
        <v>2002</v>
      </c>
      <c r="B697" t="s">
        <v>75</v>
      </c>
      <c r="C697">
        <v>1</v>
      </c>
      <c r="D697">
        <v>1</v>
      </c>
      <c r="F697">
        <v>40</v>
      </c>
      <c r="H697">
        <v>30</v>
      </c>
      <c r="I697">
        <v>5</v>
      </c>
      <c r="M697">
        <v>0</v>
      </c>
    </row>
    <row r="698" spans="1:14" x14ac:dyDescent="0.25">
      <c r="A698">
        <v>2002</v>
      </c>
      <c r="B698" t="s">
        <v>75</v>
      </c>
      <c r="D698">
        <v>2</v>
      </c>
      <c r="F698">
        <v>60</v>
      </c>
      <c r="H698">
        <v>5</v>
      </c>
      <c r="I698">
        <v>5</v>
      </c>
      <c r="M698">
        <v>0</v>
      </c>
    </row>
    <row r="699" spans="1:14" x14ac:dyDescent="0.25">
      <c r="A699">
        <v>2002</v>
      </c>
      <c r="B699" t="s">
        <v>75</v>
      </c>
      <c r="D699">
        <v>3</v>
      </c>
      <c r="F699">
        <v>50</v>
      </c>
      <c r="H699">
        <v>20</v>
      </c>
      <c r="I699">
        <v>10</v>
      </c>
      <c r="M699">
        <v>0</v>
      </c>
    </row>
    <row r="700" spans="1:14" x14ac:dyDescent="0.25">
      <c r="A700">
        <v>2002</v>
      </c>
      <c r="B700" t="s">
        <v>75</v>
      </c>
      <c r="D700">
        <v>4</v>
      </c>
      <c r="F700">
        <v>60</v>
      </c>
      <c r="H700">
        <v>40</v>
      </c>
      <c r="I700">
        <v>20</v>
      </c>
      <c r="M700">
        <v>1</v>
      </c>
      <c r="N700" t="s">
        <v>82</v>
      </c>
    </row>
    <row r="701" spans="1:14" x14ac:dyDescent="0.25">
      <c r="A701">
        <v>2002</v>
      </c>
      <c r="B701" t="s">
        <v>75</v>
      </c>
      <c r="D701">
        <v>5</v>
      </c>
      <c r="F701">
        <v>50</v>
      </c>
      <c r="H701">
        <v>30</v>
      </c>
      <c r="I701">
        <v>15</v>
      </c>
      <c r="M701">
        <v>0</v>
      </c>
    </row>
    <row r="702" spans="1:14" x14ac:dyDescent="0.25">
      <c r="A702">
        <v>2002</v>
      </c>
      <c r="B702" t="s">
        <v>75</v>
      </c>
      <c r="C702">
        <v>2</v>
      </c>
      <c r="D702">
        <v>1</v>
      </c>
      <c r="F702">
        <v>20</v>
      </c>
      <c r="H702">
        <v>10</v>
      </c>
      <c r="I702">
        <v>20</v>
      </c>
      <c r="M702">
        <v>1</v>
      </c>
      <c r="N702" t="s">
        <v>22</v>
      </c>
    </row>
    <row r="703" spans="1:14" x14ac:dyDescent="0.25">
      <c r="A703">
        <v>2002</v>
      </c>
      <c r="B703" t="s">
        <v>75</v>
      </c>
      <c r="D703">
        <v>2</v>
      </c>
      <c r="F703">
        <v>20</v>
      </c>
      <c r="H703">
        <v>30</v>
      </c>
      <c r="I703">
        <v>0</v>
      </c>
      <c r="M703">
        <v>0</v>
      </c>
    </row>
    <row r="704" spans="1:14" x14ac:dyDescent="0.25">
      <c r="A704">
        <v>2002</v>
      </c>
      <c r="B704" t="s">
        <v>75</v>
      </c>
      <c r="D704">
        <v>3</v>
      </c>
      <c r="F704">
        <v>10</v>
      </c>
      <c r="H704">
        <v>5</v>
      </c>
      <c r="I704">
        <v>0</v>
      </c>
      <c r="M704">
        <v>0</v>
      </c>
    </row>
    <row r="705" spans="1:15" x14ac:dyDescent="0.25">
      <c r="A705">
        <v>2002</v>
      </c>
      <c r="B705" t="s">
        <v>75</v>
      </c>
      <c r="D705">
        <v>4</v>
      </c>
      <c r="F705">
        <v>15</v>
      </c>
      <c r="H705">
        <v>10</v>
      </c>
      <c r="I705">
        <v>2</v>
      </c>
      <c r="M705">
        <v>0</v>
      </c>
    </row>
    <row r="706" spans="1:15" x14ac:dyDescent="0.25">
      <c r="A706">
        <v>2002</v>
      </c>
      <c r="B706" t="s">
        <v>75</v>
      </c>
      <c r="D706">
        <v>5</v>
      </c>
      <c r="F706">
        <v>60</v>
      </c>
      <c r="H706">
        <v>10</v>
      </c>
      <c r="I706">
        <v>0</v>
      </c>
      <c r="M706">
        <v>2</v>
      </c>
      <c r="N706" t="s">
        <v>22</v>
      </c>
      <c r="O706" t="s">
        <v>82</v>
      </c>
    </row>
    <row r="707" spans="1:15" x14ac:dyDescent="0.25">
      <c r="A707">
        <v>2002</v>
      </c>
      <c r="B707" t="s">
        <v>75</v>
      </c>
      <c r="C707">
        <v>3</v>
      </c>
      <c r="D707">
        <v>1</v>
      </c>
      <c r="F707">
        <v>5</v>
      </c>
      <c r="H707">
        <v>80</v>
      </c>
      <c r="I707">
        <v>0</v>
      </c>
      <c r="M707">
        <v>0</v>
      </c>
    </row>
    <row r="708" spans="1:15" x14ac:dyDescent="0.25">
      <c r="A708">
        <v>2002</v>
      </c>
      <c r="B708" t="s">
        <v>75</v>
      </c>
      <c r="D708">
        <v>2</v>
      </c>
      <c r="F708">
        <v>40</v>
      </c>
      <c r="H708">
        <v>60</v>
      </c>
      <c r="I708">
        <v>0</v>
      </c>
      <c r="M708">
        <v>0</v>
      </c>
    </row>
    <row r="709" spans="1:15" x14ac:dyDescent="0.25">
      <c r="A709">
        <v>2002</v>
      </c>
      <c r="B709" t="s">
        <v>75</v>
      </c>
      <c r="D709">
        <v>3</v>
      </c>
      <c r="F709">
        <v>10</v>
      </c>
      <c r="H709">
        <v>25</v>
      </c>
      <c r="I709">
        <v>0</v>
      </c>
      <c r="M709">
        <v>0</v>
      </c>
    </row>
    <row r="710" spans="1:15" x14ac:dyDescent="0.25">
      <c r="A710">
        <v>2002</v>
      </c>
      <c r="B710" t="s">
        <v>75</v>
      </c>
      <c r="D710">
        <v>4</v>
      </c>
      <c r="F710">
        <v>80</v>
      </c>
      <c r="H710">
        <v>5</v>
      </c>
      <c r="I710">
        <v>0</v>
      </c>
      <c r="M710">
        <v>1</v>
      </c>
      <c r="N710" t="s">
        <v>28</v>
      </c>
    </row>
    <row r="711" spans="1:15" x14ac:dyDescent="0.25">
      <c r="A711">
        <v>2002</v>
      </c>
      <c r="B711" t="s">
        <v>75</v>
      </c>
      <c r="D711">
        <v>5</v>
      </c>
      <c r="F711">
        <v>20</v>
      </c>
      <c r="H711">
        <v>5</v>
      </c>
      <c r="I711">
        <v>0</v>
      </c>
      <c r="M711">
        <v>0</v>
      </c>
    </row>
    <row r="712" spans="1:15" x14ac:dyDescent="0.25">
      <c r="A712">
        <v>2002</v>
      </c>
      <c r="B712" t="s">
        <v>75</v>
      </c>
      <c r="C712">
        <v>4</v>
      </c>
      <c r="D712">
        <v>1</v>
      </c>
      <c r="F712">
        <v>50</v>
      </c>
      <c r="H712">
        <v>30</v>
      </c>
      <c r="I712">
        <v>0</v>
      </c>
      <c r="M712">
        <v>1</v>
      </c>
      <c r="N712" t="s">
        <v>79</v>
      </c>
    </row>
    <row r="713" spans="1:15" x14ac:dyDescent="0.25">
      <c r="A713">
        <v>2002</v>
      </c>
      <c r="B713" t="s">
        <v>75</v>
      </c>
      <c r="D713">
        <v>2</v>
      </c>
      <c r="F713">
        <v>80</v>
      </c>
      <c r="H713">
        <v>5</v>
      </c>
      <c r="I713">
        <v>10</v>
      </c>
      <c r="M713">
        <v>0</v>
      </c>
    </row>
    <row r="714" spans="1:15" x14ac:dyDescent="0.25">
      <c r="A714">
        <v>2002</v>
      </c>
      <c r="B714" t="s">
        <v>75</v>
      </c>
      <c r="D714">
        <v>3</v>
      </c>
      <c r="F714">
        <v>70</v>
      </c>
      <c r="H714">
        <v>5</v>
      </c>
      <c r="I714">
        <v>20</v>
      </c>
      <c r="M714">
        <v>0</v>
      </c>
    </row>
    <row r="715" spans="1:15" x14ac:dyDescent="0.25">
      <c r="A715">
        <v>2002</v>
      </c>
      <c r="B715" t="s">
        <v>75</v>
      </c>
      <c r="D715">
        <v>4</v>
      </c>
      <c r="F715">
        <v>75</v>
      </c>
      <c r="H715">
        <v>10</v>
      </c>
      <c r="I715">
        <v>3</v>
      </c>
      <c r="M715">
        <v>0</v>
      </c>
    </row>
    <row r="716" spans="1:15" x14ac:dyDescent="0.25">
      <c r="A716">
        <v>2002</v>
      </c>
      <c r="B716" t="s">
        <v>75</v>
      </c>
      <c r="D716">
        <v>5</v>
      </c>
      <c r="F716">
        <v>90</v>
      </c>
      <c r="H716">
        <v>5</v>
      </c>
      <c r="I716">
        <v>2</v>
      </c>
      <c r="M716">
        <v>0</v>
      </c>
    </row>
    <row r="717" spans="1:15" x14ac:dyDescent="0.25">
      <c r="A717">
        <v>2002</v>
      </c>
      <c r="B717" t="s">
        <v>75</v>
      </c>
      <c r="C717">
        <v>5</v>
      </c>
      <c r="D717">
        <v>1</v>
      </c>
      <c r="F717">
        <v>10</v>
      </c>
      <c r="H717">
        <v>0</v>
      </c>
      <c r="I717">
        <v>15</v>
      </c>
      <c r="M717">
        <v>0</v>
      </c>
    </row>
    <row r="718" spans="1:15" x14ac:dyDescent="0.25">
      <c r="A718">
        <v>2002</v>
      </c>
      <c r="B718" t="s">
        <v>75</v>
      </c>
      <c r="D718">
        <v>2</v>
      </c>
      <c r="F718">
        <v>0</v>
      </c>
      <c r="H718">
        <v>140</v>
      </c>
      <c r="I718">
        <v>0</v>
      </c>
      <c r="M718">
        <v>0</v>
      </c>
    </row>
    <row r="719" spans="1:15" x14ac:dyDescent="0.25">
      <c r="A719">
        <v>2002</v>
      </c>
      <c r="B719" t="s">
        <v>75</v>
      </c>
      <c r="D719">
        <v>3</v>
      </c>
      <c r="F719">
        <v>0</v>
      </c>
      <c r="H719">
        <v>25</v>
      </c>
      <c r="I719">
        <v>10</v>
      </c>
      <c r="M719">
        <v>0</v>
      </c>
    </row>
    <row r="720" spans="1:15" x14ac:dyDescent="0.25">
      <c r="A720">
        <v>2002</v>
      </c>
      <c r="B720" t="s">
        <v>75</v>
      </c>
      <c r="D720">
        <v>4</v>
      </c>
      <c r="F720">
        <v>0</v>
      </c>
      <c r="H720">
        <v>50</v>
      </c>
      <c r="I720">
        <v>25</v>
      </c>
      <c r="M720">
        <v>1</v>
      </c>
      <c r="N720" t="s">
        <v>82</v>
      </c>
    </row>
    <row r="721" spans="1:14" x14ac:dyDescent="0.25">
      <c r="A721">
        <v>2002</v>
      </c>
      <c r="B721" t="s">
        <v>75</v>
      </c>
      <c r="D721">
        <v>5</v>
      </c>
      <c r="F721">
        <v>10</v>
      </c>
      <c r="H721">
        <v>50</v>
      </c>
      <c r="I721">
        <v>20</v>
      </c>
      <c r="M721">
        <v>1</v>
      </c>
      <c r="N721" t="s">
        <v>85</v>
      </c>
    </row>
    <row r="722" spans="1:14" x14ac:dyDescent="0.25">
      <c r="A722">
        <v>2002</v>
      </c>
      <c r="B722" t="s">
        <v>75</v>
      </c>
      <c r="C722">
        <v>6</v>
      </c>
      <c r="D722">
        <v>1</v>
      </c>
      <c r="F722">
        <v>10</v>
      </c>
      <c r="H722">
        <v>5</v>
      </c>
      <c r="I722">
        <v>0</v>
      </c>
      <c r="M722">
        <v>0</v>
      </c>
    </row>
    <row r="723" spans="1:14" x14ac:dyDescent="0.25">
      <c r="A723">
        <v>2002</v>
      </c>
      <c r="B723" t="s">
        <v>75</v>
      </c>
      <c r="D723">
        <v>2</v>
      </c>
      <c r="F723">
        <v>40</v>
      </c>
      <c r="H723">
        <v>30</v>
      </c>
      <c r="I723">
        <v>0</v>
      </c>
      <c r="M723">
        <v>0</v>
      </c>
    </row>
    <row r="724" spans="1:14" x14ac:dyDescent="0.25">
      <c r="A724">
        <v>2002</v>
      </c>
      <c r="B724" t="s">
        <v>75</v>
      </c>
      <c r="D724">
        <v>3</v>
      </c>
      <c r="F724">
        <v>50</v>
      </c>
      <c r="H724">
        <v>20</v>
      </c>
      <c r="I724">
        <v>0</v>
      </c>
      <c r="M724">
        <v>0</v>
      </c>
    </row>
    <row r="725" spans="1:14" x14ac:dyDescent="0.25">
      <c r="A725">
        <v>2002</v>
      </c>
      <c r="B725" t="s">
        <v>75</v>
      </c>
      <c r="D725">
        <v>4</v>
      </c>
      <c r="F725">
        <v>30</v>
      </c>
      <c r="H725">
        <v>25</v>
      </c>
      <c r="I725">
        <v>20</v>
      </c>
      <c r="M725">
        <v>0</v>
      </c>
    </row>
    <row r="726" spans="1:14" x14ac:dyDescent="0.25">
      <c r="A726">
        <v>2002</v>
      </c>
      <c r="B726" t="s">
        <v>75</v>
      </c>
      <c r="D726">
        <v>5</v>
      </c>
      <c r="F726">
        <v>0</v>
      </c>
      <c r="H726">
        <v>5</v>
      </c>
      <c r="I726">
        <v>0</v>
      </c>
      <c r="M726">
        <v>0</v>
      </c>
    </row>
    <row r="727" spans="1:14" x14ac:dyDescent="0.25">
      <c r="A727">
        <v>2002</v>
      </c>
      <c r="B727" t="s">
        <v>75</v>
      </c>
      <c r="C727">
        <v>7</v>
      </c>
      <c r="D727">
        <v>1</v>
      </c>
      <c r="F727">
        <v>70</v>
      </c>
      <c r="H727">
        <v>30</v>
      </c>
      <c r="I727">
        <v>10</v>
      </c>
      <c r="M727">
        <v>0</v>
      </c>
    </row>
    <row r="728" spans="1:14" x14ac:dyDescent="0.25">
      <c r="A728">
        <v>2002</v>
      </c>
      <c r="B728" t="s">
        <v>75</v>
      </c>
      <c r="D728">
        <v>2</v>
      </c>
      <c r="F728">
        <v>5</v>
      </c>
      <c r="H728">
        <v>15</v>
      </c>
      <c r="I728">
        <v>1</v>
      </c>
      <c r="M728">
        <v>0</v>
      </c>
    </row>
    <row r="729" spans="1:14" x14ac:dyDescent="0.25">
      <c r="A729">
        <v>2002</v>
      </c>
      <c r="B729" t="s">
        <v>75</v>
      </c>
      <c r="D729">
        <v>3</v>
      </c>
      <c r="F729">
        <v>80</v>
      </c>
      <c r="H729">
        <v>2</v>
      </c>
      <c r="I729">
        <v>0</v>
      </c>
      <c r="M729">
        <v>0</v>
      </c>
    </row>
    <row r="730" spans="1:14" x14ac:dyDescent="0.25">
      <c r="A730">
        <v>2002</v>
      </c>
      <c r="B730" t="s">
        <v>75</v>
      </c>
      <c r="D730">
        <v>4</v>
      </c>
      <c r="F730">
        <v>25</v>
      </c>
      <c r="H730">
        <v>35</v>
      </c>
      <c r="I730">
        <v>5</v>
      </c>
      <c r="M730">
        <v>0</v>
      </c>
    </row>
    <row r="731" spans="1:14" x14ac:dyDescent="0.25">
      <c r="A731">
        <v>2002</v>
      </c>
      <c r="B731" t="s">
        <v>75</v>
      </c>
      <c r="D731">
        <v>5</v>
      </c>
      <c r="F731">
        <v>0</v>
      </c>
      <c r="H731">
        <v>0</v>
      </c>
      <c r="I731">
        <v>0</v>
      </c>
      <c r="M731">
        <v>0</v>
      </c>
    </row>
    <row r="732" spans="1:14" x14ac:dyDescent="0.25">
      <c r="A732">
        <v>2002</v>
      </c>
      <c r="B732" t="s">
        <v>75</v>
      </c>
      <c r="C732">
        <v>8</v>
      </c>
      <c r="D732">
        <v>1</v>
      </c>
      <c r="F732">
        <v>90</v>
      </c>
      <c r="H732">
        <v>20</v>
      </c>
      <c r="I732">
        <v>10</v>
      </c>
      <c r="M732">
        <v>1</v>
      </c>
      <c r="N732" t="s">
        <v>79</v>
      </c>
    </row>
    <row r="733" spans="1:14" x14ac:dyDescent="0.25">
      <c r="A733">
        <v>2002</v>
      </c>
      <c r="B733" t="s">
        <v>75</v>
      </c>
      <c r="D733">
        <v>2</v>
      </c>
      <c r="F733">
        <v>90</v>
      </c>
      <c r="H733">
        <v>5</v>
      </c>
      <c r="I733">
        <v>0</v>
      </c>
      <c r="M733">
        <v>0</v>
      </c>
    </row>
    <row r="734" spans="1:14" x14ac:dyDescent="0.25">
      <c r="A734">
        <v>2002</v>
      </c>
      <c r="B734" t="s">
        <v>75</v>
      </c>
      <c r="D734">
        <v>3</v>
      </c>
      <c r="F734">
        <v>50</v>
      </c>
      <c r="H734">
        <v>20</v>
      </c>
      <c r="I734">
        <v>0</v>
      </c>
      <c r="M734">
        <v>0</v>
      </c>
    </row>
    <row r="735" spans="1:14" x14ac:dyDescent="0.25">
      <c r="A735">
        <v>2002</v>
      </c>
      <c r="B735" t="s">
        <v>75</v>
      </c>
      <c r="D735">
        <v>4</v>
      </c>
      <c r="F735">
        <v>90</v>
      </c>
      <c r="H735">
        <v>5</v>
      </c>
      <c r="I735">
        <v>0</v>
      </c>
      <c r="M735">
        <v>0</v>
      </c>
    </row>
    <row r="736" spans="1:14" x14ac:dyDescent="0.25">
      <c r="A736">
        <v>2002</v>
      </c>
      <c r="B736" t="s">
        <v>75</v>
      </c>
      <c r="D736">
        <v>5</v>
      </c>
      <c r="F736">
        <v>95</v>
      </c>
      <c r="H736">
        <v>0</v>
      </c>
      <c r="I736">
        <v>2</v>
      </c>
      <c r="M736">
        <v>0</v>
      </c>
    </row>
    <row r="737" spans="1:21" x14ac:dyDescent="0.25">
      <c r="A737">
        <v>2003</v>
      </c>
      <c r="B737" t="s">
        <v>1166</v>
      </c>
      <c r="C737">
        <v>1</v>
      </c>
      <c r="D737">
        <v>1</v>
      </c>
      <c r="E737" t="s">
        <v>1168</v>
      </c>
      <c r="F737">
        <v>5</v>
      </c>
      <c r="G737">
        <f>+SUM(H737,I737)</f>
        <v>25</v>
      </c>
      <c r="H737">
        <v>20</v>
      </c>
      <c r="I737">
        <v>5</v>
      </c>
      <c r="M737">
        <v>2</v>
      </c>
      <c r="N737" t="s">
        <v>35</v>
      </c>
      <c r="O737" t="s">
        <v>140</v>
      </c>
      <c r="U737">
        <v>1</v>
      </c>
    </row>
    <row r="738" spans="1:21" x14ac:dyDescent="0.25">
      <c r="A738">
        <v>2003</v>
      </c>
      <c r="B738" t="s">
        <v>1166</v>
      </c>
      <c r="D738">
        <v>2</v>
      </c>
      <c r="F738">
        <v>0</v>
      </c>
      <c r="G738">
        <f>+SUM(H738,I738)</f>
        <v>50</v>
      </c>
      <c r="H738">
        <v>30</v>
      </c>
      <c r="I738">
        <v>20</v>
      </c>
      <c r="M738">
        <v>0</v>
      </c>
    </row>
    <row r="739" spans="1:21" x14ac:dyDescent="0.25">
      <c r="A739">
        <v>2003</v>
      </c>
      <c r="B739" t="s">
        <v>1166</v>
      </c>
      <c r="D739">
        <v>3</v>
      </c>
      <c r="F739">
        <v>5</v>
      </c>
      <c r="G739">
        <f>+SUM(H739,I739)</f>
        <v>40</v>
      </c>
      <c r="H739">
        <v>30</v>
      </c>
      <c r="I739">
        <v>10</v>
      </c>
      <c r="M739">
        <v>1</v>
      </c>
      <c r="N739" t="s">
        <v>40</v>
      </c>
    </row>
    <row r="740" spans="1:21" x14ac:dyDescent="0.25">
      <c r="A740">
        <v>2003</v>
      </c>
      <c r="B740" t="s">
        <v>1166</v>
      </c>
      <c r="D740">
        <v>4</v>
      </c>
      <c r="F740">
        <v>5</v>
      </c>
      <c r="G740">
        <f>+SUM(H740,I740)</f>
        <v>11</v>
      </c>
      <c r="H740">
        <v>10</v>
      </c>
      <c r="I740">
        <v>1</v>
      </c>
      <c r="M740">
        <v>0</v>
      </c>
    </row>
    <row r="741" spans="1:21" x14ac:dyDescent="0.25">
      <c r="A741">
        <v>2003</v>
      </c>
      <c r="B741" t="s">
        <v>1166</v>
      </c>
      <c r="D741">
        <v>5</v>
      </c>
      <c r="F741">
        <v>5</v>
      </c>
      <c r="G741">
        <f>+SUM(H741,I741)</f>
        <v>41</v>
      </c>
      <c r="H741">
        <v>40</v>
      </c>
      <c r="I741">
        <v>1</v>
      </c>
      <c r="M741">
        <v>0</v>
      </c>
    </row>
    <row r="742" spans="1:21" x14ac:dyDescent="0.25">
      <c r="A742">
        <v>2003</v>
      </c>
      <c r="B742" t="s">
        <v>1166</v>
      </c>
      <c r="C742">
        <v>2</v>
      </c>
      <c r="D742">
        <v>1</v>
      </c>
      <c r="E742" t="s">
        <v>1160</v>
      </c>
      <c r="F742">
        <v>10</v>
      </c>
      <c r="G742">
        <f t="shared" ref="G742:G773" si="4">SUM(H742:I742)</f>
        <v>70</v>
      </c>
      <c r="H742">
        <v>70</v>
      </c>
      <c r="I742">
        <v>0</v>
      </c>
      <c r="M742">
        <v>1</v>
      </c>
      <c r="N742" t="s">
        <v>40</v>
      </c>
    </row>
    <row r="743" spans="1:21" x14ac:dyDescent="0.25">
      <c r="A743">
        <v>2003</v>
      </c>
      <c r="B743" t="s">
        <v>1166</v>
      </c>
      <c r="D743">
        <v>2</v>
      </c>
      <c r="F743">
        <v>40</v>
      </c>
      <c r="G743">
        <f t="shared" si="4"/>
        <v>30</v>
      </c>
      <c r="H743">
        <v>30</v>
      </c>
      <c r="I743">
        <v>0</v>
      </c>
      <c r="M743">
        <v>1</v>
      </c>
      <c r="N743" t="s">
        <v>40</v>
      </c>
    </row>
    <row r="744" spans="1:21" x14ac:dyDescent="0.25">
      <c r="A744">
        <v>2003</v>
      </c>
      <c r="B744" t="s">
        <v>1166</v>
      </c>
      <c r="D744">
        <v>3</v>
      </c>
      <c r="F744">
        <v>0</v>
      </c>
      <c r="G744">
        <f t="shared" si="4"/>
        <v>30</v>
      </c>
      <c r="H744">
        <v>30</v>
      </c>
      <c r="I744">
        <v>0</v>
      </c>
      <c r="M744">
        <v>2</v>
      </c>
      <c r="N744" t="s">
        <v>190</v>
      </c>
      <c r="O744" t="s">
        <v>40</v>
      </c>
    </row>
    <row r="745" spans="1:21" x14ac:dyDescent="0.25">
      <c r="A745">
        <v>2003</v>
      </c>
      <c r="B745" t="s">
        <v>1166</v>
      </c>
      <c r="D745">
        <v>4</v>
      </c>
      <c r="F745">
        <v>40</v>
      </c>
      <c r="G745">
        <f t="shared" si="4"/>
        <v>30</v>
      </c>
      <c r="H745">
        <v>30</v>
      </c>
      <c r="I745">
        <v>0</v>
      </c>
      <c r="M745">
        <v>1</v>
      </c>
      <c r="N745" t="s">
        <v>140</v>
      </c>
    </row>
    <row r="746" spans="1:21" x14ac:dyDescent="0.25">
      <c r="A746">
        <v>2003</v>
      </c>
      <c r="B746" t="s">
        <v>1166</v>
      </c>
      <c r="D746">
        <v>5</v>
      </c>
      <c r="F746">
        <v>0</v>
      </c>
      <c r="G746">
        <f t="shared" si="4"/>
        <v>70</v>
      </c>
      <c r="H746">
        <v>40</v>
      </c>
      <c r="I746">
        <v>30</v>
      </c>
      <c r="M746">
        <v>0</v>
      </c>
    </row>
    <row r="747" spans="1:21" x14ac:dyDescent="0.25">
      <c r="A747">
        <v>2003</v>
      </c>
      <c r="B747" t="s">
        <v>1166</v>
      </c>
      <c r="C747">
        <v>3</v>
      </c>
      <c r="D747">
        <v>1</v>
      </c>
      <c r="E747" t="s">
        <v>1159</v>
      </c>
      <c r="F747">
        <v>10</v>
      </c>
      <c r="G747">
        <f t="shared" si="4"/>
        <v>60</v>
      </c>
      <c r="H747">
        <v>50</v>
      </c>
      <c r="I747">
        <v>10</v>
      </c>
      <c r="M747">
        <v>1</v>
      </c>
      <c r="N747" t="s">
        <v>40</v>
      </c>
    </row>
    <row r="748" spans="1:21" x14ac:dyDescent="0.25">
      <c r="A748">
        <v>2003</v>
      </c>
      <c r="B748" t="s">
        <v>1166</v>
      </c>
      <c r="D748">
        <v>2</v>
      </c>
      <c r="F748">
        <v>100</v>
      </c>
      <c r="G748">
        <f t="shared" si="4"/>
        <v>10</v>
      </c>
      <c r="H748">
        <v>10</v>
      </c>
      <c r="I748">
        <v>0</v>
      </c>
      <c r="M748">
        <v>1</v>
      </c>
      <c r="N748" t="s">
        <v>40</v>
      </c>
    </row>
    <row r="749" spans="1:21" x14ac:dyDescent="0.25">
      <c r="A749">
        <v>2003</v>
      </c>
      <c r="B749" t="s">
        <v>1166</v>
      </c>
      <c r="D749">
        <v>3</v>
      </c>
      <c r="F749">
        <v>90</v>
      </c>
      <c r="G749">
        <f t="shared" si="4"/>
        <v>5</v>
      </c>
      <c r="H749">
        <v>0</v>
      </c>
      <c r="I749">
        <v>5</v>
      </c>
      <c r="M749">
        <v>0</v>
      </c>
    </row>
    <row r="750" spans="1:21" x14ac:dyDescent="0.25">
      <c r="A750">
        <v>2003</v>
      </c>
      <c r="B750" t="s">
        <v>1166</v>
      </c>
      <c r="D750">
        <v>4</v>
      </c>
      <c r="F750">
        <v>20</v>
      </c>
      <c r="G750">
        <f t="shared" si="4"/>
        <v>90</v>
      </c>
      <c r="H750">
        <v>90</v>
      </c>
      <c r="I750">
        <v>0</v>
      </c>
      <c r="M750">
        <v>0</v>
      </c>
    </row>
    <row r="751" spans="1:21" x14ac:dyDescent="0.25">
      <c r="A751">
        <v>2003</v>
      </c>
      <c r="B751" t="s">
        <v>1166</v>
      </c>
      <c r="D751">
        <v>5</v>
      </c>
      <c r="F751">
        <v>5</v>
      </c>
      <c r="G751">
        <f t="shared" si="4"/>
        <v>90</v>
      </c>
      <c r="H751">
        <v>80</v>
      </c>
      <c r="I751">
        <v>10</v>
      </c>
      <c r="M751">
        <v>0</v>
      </c>
    </row>
    <row r="752" spans="1:21" x14ac:dyDescent="0.25">
      <c r="A752">
        <v>2003</v>
      </c>
      <c r="B752" t="s">
        <v>1166</v>
      </c>
      <c r="C752">
        <v>4</v>
      </c>
      <c r="D752">
        <v>1</v>
      </c>
      <c r="E752" t="s">
        <v>1159</v>
      </c>
      <c r="F752">
        <v>90</v>
      </c>
      <c r="G752">
        <f t="shared" si="4"/>
        <v>10</v>
      </c>
      <c r="H752">
        <v>5</v>
      </c>
      <c r="I752">
        <v>5</v>
      </c>
      <c r="M752">
        <v>0</v>
      </c>
    </row>
    <row r="753" spans="1:14" x14ac:dyDescent="0.25">
      <c r="A753">
        <v>2003</v>
      </c>
      <c r="B753" t="s">
        <v>1166</v>
      </c>
      <c r="D753">
        <v>2</v>
      </c>
      <c r="F753">
        <v>60</v>
      </c>
      <c r="G753">
        <f t="shared" si="4"/>
        <v>20</v>
      </c>
      <c r="H753">
        <v>20</v>
      </c>
      <c r="I753">
        <v>0</v>
      </c>
      <c r="M753">
        <v>0</v>
      </c>
    </row>
    <row r="754" spans="1:14" x14ac:dyDescent="0.25">
      <c r="A754">
        <v>2003</v>
      </c>
      <c r="B754" t="s">
        <v>1166</v>
      </c>
      <c r="D754">
        <v>3</v>
      </c>
      <c r="F754">
        <v>40</v>
      </c>
      <c r="G754">
        <f t="shared" si="4"/>
        <v>35</v>
      </c>
      <c r="H754">
        <v>30</v>
      </c>
      <c r="I754">
        <v>5</v>
      </c>
      <c r="M754">
        <v>0</v>
      </c>
    </row>
    <row r="755" spans="1:14" x14ac:dyDescent="0.25">
      <c r="A755">
        <v>2003</v>
      </c>
      <c r="B755" t="s">
        <v>1166</v>
      </c>
      <c r="D755">
        <v>4</v>
      </c>
      <c r="F755">
        <v>90</v>
      </c>
      <c r="G755">
        <f t="shared" si="4"/>
        <v>5</v>
      </c>
      <c r="H755">
        <v>0</v>
      </c>
      <c r="I755">
        <v>5</v>
      </c>
      <c r="M755">
        <v>0</v>
      </c>
    </row>
    <row r="756" spans="1:14" x14ac:dyDescent="0.25">
      <c r="A756">
        <v>2003</v>
      </c>
      <c r="B756" t="s">
        <v>1166</v>
      </c>
      <c r="D756">
        <v>5</v>
      </c>
      <c r="F756">
        <v>40</v>
      </c>
      <c r="G756">
        <f t="shared" si="4"/>
        <v>60</v>
      </c>
      <c r="H756">
        <v>60</v>
      </c>
      <c r="I756">
        <v>0</v>
      </c>
      <c r="M756">
        <v>1</v>
      </c>
      <c r="N756" t="s">
        <v>40</v>
      </c>
    </row>
    <row r="757" spans="1:14" x14ac:dyDescent="0.25">
      <c r="A757">
        <v>2003</v>
      </c>
      <c r="B757" t="s">
        <v>1166</v>
      </c>
      <c r="C757">
        <v>5</v>
      </c>
      <c r="D757">
        <v>1</v>
      </c>
      <c r="E757" t="s">
        <v>1159</v>
      </c>
      <c r="F757">
        <v>0</v>
      </c>
      <c r="G757">
        <f t="shared" si="4"/>
        <v>90</v>
      </c>
      <c r="H757">
        <v>90</v>
      </c>
      <c r="I757">
        <v>0</v>
      </c>
      <c r="M757">
        <v>1</v>
      </c>
      <c r="N757" t="s">
        <v>78</v>
      </c>
    </row>
    <row r="758" spans="1:14" x14ac:dyDescent="0.25">
      <c r="A758">
        <v>2003</v>
      </c>
      <c r="B758" t="s">
        <v>1166</v>
      </c>
      <c r="D758">
        <v>2</v>
      </c>
      <c r="F758">
        <v>90</v>
      </c>
      <c r="G758">
        <f t="shared" si="4"/>
        <v>5</v>
      </c>
      <c r="H758">
        <v>0</v>
      </c>
      <c r="I758">
        <v>5</v>
      </c>
      <c r="M758">
        <v>0</v>
      </c>
    </row>
    <row r="759" spans="1:14" x14ac:dyDescent="0.25">
      <c r="A759">
        <v>2003</v>
      </c>
      <c r="B759" t="s">
        <v>1166</v>
      </c>
      <c r="D759">
        <v>3</v>
      </c>
      <c r="F759">
        <v>60</v>
      </c>
      <c r="G759">
        <f t="shared" si="4"/>
        <v>40</v>
      </c>
      <c r="H759">
        <v>40</v>
      </c>
      <c r="I759">
        <v>0</v>
      </c>
      <c r="M759">
        <v>1</v>
      </c>
      <c r="N759" t="s">
        <v>25</v>
      </c>
    </row>
    <row r="760" spans="1:14" x14ac:dyDescent="0.25">
      <c r="A760">
        <v>2003</v>
      </c>
      <c r="B760" t="s">
        <v>1166</v>
      </c>
      <c r="D760">
        <v>4</v>
      </c>
      <c r="F760">
        <v>60</v>
      </c>
      <c r="G760">
        <f t="shared" si="4"/>
        <v>40</v>
      </c>
      <c r="H760">
        <v>40</v>
      </c>
      <c r="I760">
        <v>0</v>
      </c>
      <c r="M760">
        <v>1</v>
      </c>
      <c r="N760" t="s">
        <v>29</v>
      </c>
    </row>
    <row r="761" spans="1:14" x14ac:dyDescent="0.25">
      <c r="A761">
        <v>2003</v>
      </c>
      <c r="B761" t="s">
        <v>1166</v>
      </c>
      <c r="D761">
        <v>5</v>
      </c>
      <c r="F761">
        <v>90</v>
      </c>
      <c r="G761">
        <f t="shared" si="4"/>
        <v>10</v>
      </c>
      <c r="H761">
        <v>10</v>
      </c>
      <c r="I761">
        <v>0</v>
      </c>
      <c r="M761">
        <v>0</v>
      </c>
    </row>
    <row r="762" spans="1:14" x14ac:dyDescent="0.25">
      <c r="A762">
        <v>2003</v>
      </c>
      <c r="B762" t="s">
        <v>1166</v>
      </c>
      <c r="C762">
        <v>6</v>
      </c>
      <c r="D762">
        <v>1</v>
      </c>
      <c r="E762" t="s">
        <v>1169</v>
      </c>
      <c r="F762">
        <v>0</v>
      </c>
      <c r="G762">
        <f t="shared" si="4"/>
        <v>27</v>
      </c>
      <c r="H762">
        <v>25</v>
      </c>
      <c r="I762">
        <v>2</v>
      </c>
      <c r="M762">
        <v>0</v>
      </c>
    </row>
    <row r="763" spans="1:14" x14ac:dyDescent="0.25">
      <c r="A763">
        <v>2003</v>
      </c>
      <c r="B763" t="s">
        <v>1166</v>
      </c>
      <c r="D763">
        <v>2</v>
      </c>
      <c r="F763">
        <v>0</v>
      </c>
      <c r="G763">
        <f t="shared" si="4"/>
        <v>20</v>
      </c>
      <c r="H763">
        <v>10</v>
      </c>
      <c r="I763">
        <v>10</v>
      </c>
      <c r="M763">
        <v>0</v>
      </c>
    </row>
    <row r="764" spans="1:14" x14ac:dyDescent="0.25">
      <c r="A764">
        <v>2003</v>
      </c>
      <c r="B764" t="s">
        <v>1166</v>
      </c>
      <c r="D764">
        <v>3</v>
      </c>
      <c r="F764">
        <v>0</v>
      </c>
      <c r="G764">
        <f t="shared" si="4"/>
        <v>20</v>
      </c>
      <c r="H764">
        <v>20</v>
      </c>
      <c r="I764">
        <v>0</v>
      </c>
      <c r="M764">
        <v>0</v>
      </c>
    </row>
    <row r="765" spans="1:14" x14ac:dyDescent="0.25">
      <c r="A765">
        <v>2003</v>
      </c>
      <c r="B765" t="s">
        <v>1166</v>
      </c>
      <c r="D765">
        <v>4</v>
      </c>
      <c r="F765">
        <v>0</v>
      </c>
      <c r="G765">
        <f t="shared" si="4"/>
        <v>33</v>
      </c>
      <c r="H765">
        <v>30</v>
      </c>
      <c r="I765">
        <v>3</v>
      </c>
      <c r="M765">
        <v>0</v>
      </c>
    </row>
    <row r="766" spans="1:14" x14ac:dyDescent="0.25">
      <c r="A766">
        <v>2003</v>
      </c>
      <c r="B766" t="s">
        <v>1166</v>
      </c>
      <c r="D766">
        <v>5</v>
      </c>
      <c r="F766">
        <v>0</v>
      </c>
      <c r="G766">
        <f t="shared" si="4"/>
        <v>10</v>
      </c>
      <c r="H766">
        <v>5</v>
      </c>
      <c r="I766">
        <v>5</v>
      </c>
      <c r="M766">
        <v>0</v>
      </c>
    </row>
    <row r="767" spans="1:14" x14ac:dyDescent="0.25">
      <c r="A767">
        <v>2003</v>
      </c>
      <c r="B767" t="s">
        <v>1166</v>
      </c>
      <c r="C767">
        <v>7</v>
      </c>
      <c r="D767">
        <v>1</v>
      </c>
      <c r="E767" t="s">
        <v>1170</v>
      </c>
      <c r="F767">
        <v>0</v>
      </c>
      <c r="G767">
        <f t="shared" si="4"/>
        <v>42</v>
      </c>
      <c r="H767">
        <v>40</v>
      </c>
      <c r="I767">
        <v>2</v>
      </c>
      <c r="M767">
        <v>0</v>
      </c>
    </row>
    <row r="768" spans="1:14" x14ac:dyDescent="0.25">
      <c r="A768">
        <v>2003</v>
      </c>
      <c r="B768" t="s">
        <v>1166</v>
      </c>
      <c r="D768">
        <v>2</v>
      </c>
      <c r="F768">
        <v>0</v>
      </c>
      <c r="G768">
        <f t="shared" si="4"/>
        <v>61</v>
      </c>
      <c r="H768">
        <v>60</v>
      </c>
      <c r="I768">
        <v>1</v>
      </c>
      <c r="M768">
        <v>0</v>
      </c>
    </row>
    <row r="769" spans="1:14" x14ac:dyDescent="0.25">
      <c r="A769">
        <v>2003</v>
      </c>
      <c r="B769" t="s">
        <v>1166</v>
      </c>
      <c r="D769">
        <v>3</v>
      </c>
      <c r="F769">
        <v>10</v>
      </c>
      <c r="G769">
        <f t="shared" si="4"/>
        <v>35</v>
      </c>
      <c r="H769">
        <v>30</v>
      </c>
      <c r="I769">
        <v>5</v>
      </c>
      <c r="M769">
        <v>0</v>
      </c>
    </row>
    <row r="770" spans="1:14" x14ac:dyDescent="0.25">
      <c r="A770">
        <v>2003</v>
      </c>
      <c r="B770" t="s">
        <v>1166</v>
      </c>
      <c r="D770">
        <v>4</v>
      </c>
      <c r="F770">
        <v>5</v>
      </c>
      <c r="G770">
        <f t="shared" si="4"/>
        <v>40</v>
      </c>
      <c r="H770">
        <v>40</v>
      </c>
      <c r="I770">
        <v>0</v>
      </c>
      <c r="M770">
        <v>0</v>
      </c>
    </row>
    <row r="771" spans="1:14" x14ac:dyDescent="0.25">
      <c r="A771">
        <v>2003</v>
      </c>
      <c r="B771" t="s">
        <v>1166</v>
      </c>
      <c r="D771">
        <v>5</v>
      </c>
      <c r="F771">
        <v>0</v>
      </c>
      <c r="G771">
        <f t="shared" si="4"/>
        <v>35</v>
      </c>
      <c r="H771">
        <v>5</v>
      </c>
      <c r="I771">
        <v>30</v>
      </c>
      <c r="M771">
        <v>0</v>
      </c>
    </row>
    <row r="772" spans="1:14" x14ac:dyDescent="0.25">
      <c r="A772">
        <v>2003</v>
      </c>
      <c r="B772" t="s">
        <v>1166</v>
      </c>
      <c r="C772">
        <v>8</v>
      </c>
      <c r="D772">
        <v>1</v>
      </c>
      <c r="E772" t="s">
        <v>1168</v>
      </c>
      <c r="F772">
        <v>0</v>
      </c>
      <c r="G772">
        <f t="shared" si="4"/>
        <v>20</v>
      </c>
      <c r="H772">
        <v>15</v>
      </c>
      <c r="I772">
        <v>5</v>
      </c>
      <c r="M772">
        <v>0</v>
      </c>
    </row>
    <row r="773" spans="1:14" x14ac:dyDescent="0.25">
      <c r="A773">
        <v>2003</v>
      </c>
      <c r="B773" t="s">
        <v>1166</v>
      </c>
      <c r="D773">
        <v>2</v>
      </c>
      <c r="F773">
        <v>40</v>
      </c>
      <c r="G773">
        <f t="shared" si="4"/>
        <v>11</v>
      </c>
      <c r="H773">
        <v>10</v>
      </c>
      <c r="I773">
        <v>1</v>
      </c>
      <c r="M773">
        <v>0</v>
      </c>
    </row>
    <row r="774" spans="1:14" x14ac:dyDescent="0.25">
      <c r="A774">
        <v>2003</v>
      </c>
      <c r="B774" t="s">
        <v>1166</v>
      </c>
      <c r="D774">
        <v>3</v>
      </c>
      <c r="F774">
        <v>30</v>
      </c>
      <c r="G774">
        <f t="shared" ref="G774:G837" si="5">SUM(H774:I774)</f>
        <v>12</v>
      </c>
      <c r="H774">
        <v>10</v>
      </c>
      <c r="I774">
        <v>2</v>
      </c>
      <c r="M774">
        <v>0</v>
      </c>
    </row>
    <row r="775" spans="1:14" x14ac:dyDescent="0.25">
      <c r="A775">
        <v>2003</v>
      </c>
      <c r="B775" t="s">
        <v>1166</v>
      </c>
      <c r="D775">
        <v>4</v>
      </c>
      <c r="F775">
        <v>0</v>
      </c>
      <c r="G775">
        <f t="shared" si="5"/>
        <v>31</v>
      </c>
      <c r="H775">
        <v>30</v>
      </c>
      <c r="I775">
        <v>1</v>
      </c>
      <c r="M775">
        <v>1</v>
      </c>
      <c r="N775" t="s">
        <v>28</v>
      </c>
    </row>
    <row r="776" spans="1:14" x14ac:dyDescent="0.25">
      <c r="A776">
        <v>2003</v>
      </c>
      <c r="B776" t="s">
        <v>1166</v>
      </c>
      <c r="D776">
        <v>5</v>
      </c>
      <c r="F776">
        <v>10</v>
      </c>
      <c r="G776">
        <f t="shared" si="5"/>
        <v>80</v>
      </c>
      <c r="H776">
        <v>80</v>
      </c>
      <c r="I776">
        <v>0</v>
      </c>
      <c r="M776">
        <v>0</v>
      </c>
    </row>
    <row r="777" spans="1:14" x14ac:dyDescent="0.25">
      <c r="A777">
        <v>2003</v>
      </c>
      <c r="B777" t="s">
        <v>1166</v>
      </c>
      <c r="C777">
        <v>9</v>
      </c>
      <c r="D777">
        <v>1</v>
      </c>
      <c r="E777" t="s">
        <v>1159</v>
      </c>
      <c r="F777">
        <v>0</v>
      </c>
      <c r="G777">
        <f t="shared" si="5"/>
        <v>31</v>
      </c>
      <c r="H777">
        <v>25</v>
      </c>
      <c r="I777">
        <v>6</v>
      </c>
      <c r="M777">
        <v>0</v>
      </c>
    </row>
    <row r="778" spans="1:14" x14ac:dyDescent="0.25">
      <c r="A778">
        <v>2003</v>
      </c>
      <c r="B778" t="s">
        <v>1166</v>
      </c>
      <c r="D778">
        <v>2</v>
      </c>
      <c r="F778">
        <v>50</v>
      </c>
      <c r="G778">
        <f t="shared" si="5"/>
        <v>30</v>
      </c>
      <c r="H778">
        <v>25</v>
      </c>
      <c r="I778">
        <v>5</v>
      </c>
      <c r="M778">
        <v>0</v>
      </c>
    </row>
    <row r="779" spans="1:14" x14ac:dyDescent="0.25">
      <c r="A779">
        <v>2003</v>
      </c>
      <c r="B779" t="s">
        <v>1166</v>
      </c>
      <c r="D779">
        <v>3</v>
      </c>
      <c r="F779">
        <v>40</v>
      </c>
      <c r="G779">
        <f t="shared" si="5"/>
        <v>60</v>
      </c>
      <c r="H779">
        <v>50</v>
      </c>
      <c r="I779">
        <v>10</v>
      </c>
      <c r="M779">
        <v>0</v>
      </c>
    </row>
    <row r="780" spans="1:14" x14ac:dyDescent="0.25">
      <c r="A780">
        <v>2003</v>
      </c>
      <c r="B780" t="s">
        <v>1166</v>
      </c>
      <c r="D780">
        <v>4</v>
      </c>
      <c r="F780">
        <v>20</v>
      </c>
      <c r="G780">
        <f t="shared" si="5"/>
        <v>60</v>
      </c>
      <c r="H780">
        <v>25</v>
      </c>
      <c r="I780">
        <v>35</v>
      </c>
      <c r="M780">
        <v>0</v>
      </c>
    </row>
    <row r="781" spans="1:14" x14ac:dyDescent="0.25">
      <c r="A781">
        <v>2003</v>
      </c>
      <c r="B781" t="s">
        <v>1166</v>
      </c>
      <c r="D781">
        <v>5</v>
      </c>
      <c r="F781">
        <v>70</v>
      </c>
      <c r="G781">
        <f t="shared" si="5"/>
        <v>25</v>
      </c>
      <c r="H781">
        <v>20</v>
      </c>
      <c r="I781">
        <v>5</v>
      </c>
      <c r="M781">
        <v>0</v>
      </c>
    </row>
    <row r="782" spans="1:14" x14ac:dyDescent="0.25">
      <c r="A782">
        <v>2003</v>
      </c>
      <c r="B782" t="s">
        <v>1165</v>
      </c>
      <c r="C782">
        <v>1</v>
      </c>
      <c r="D782">
        <v>1</v>
      </c>
      <c r="E782" t="s">
        <v>1159</v>
      </c>
      <c r="F782">
        <v>0</v>
      </c>
      <c r="G782">
        <f t="shared" si="5"/>
        <v>80</v>
      </c>
      <c r="H782">
        <v>80</v>
      </c>
      <c r="I782">
        <v>0</v>
      </c>
      <c r="M782">
        <v>0</v>
      </c>
    </row>
    <row r="783" spans="1:14" x14ac:dyDescent="0.25">
      <c r="A783">
        <v>2003</v>
      </c>
      <c r="B783" t="s">
        <v>1165</v>
      </c>
      <c r="D783">
        <v>2</v>
      </c>
      <c r="F783">
        <v>5</v>
      </c>
      <c r="G783">
        <f t="shared" si="5"/>
        <v>60</v>
      </c>
      <c r="H783">
        <v>60</v>
      </c>
      <c r="I783">
        <v>0</v>
      </c>
      <c r="M783">
        <v>0</v>
      </c>
    </row>
    <row r="784" spans="1:14" x14ac:dyDescent="0.25">
      <c r="A784">
        <v>2003</v>
      </c>
      <c r="B784" t="s">
        <v>1165</v>
      </c>
      <c r="D784">
        <v>3</v>
      </c>
      <c r="F784">
        <v>0</v>
      </c>
      <c r="G784">
        <f t="shared" si="5"/>
        <v>82</v>
      </c>
      <c r="H784">
        <v>80</v>
      </c>
      <c r="I784">
        <v>2</v>
      </c>
      <c r="M784">
        <v>0</v>
      </c>
    </row>
    <row r="785" spans="1:14" x14ac:dyDescent="0.25">
      <c r="A785">
        <v>2003</v>
      </c>
      <c r="B785" t="s">
        <v>1165</v>
      </c>
      <c r="D785">
        <v>4</v>
      </c>
      <c r="F785">
        <v>0</v>
      </c>
      <c r="G785">
        <f t="shared" si="5"/>
        <v>95</v>
      </c>
      <c r="H785">
        <v>90</v>
      </c>
      <c r="I785">
        <v>5</v>
      </c>
      <c r="M785">
        <v>0</v>
      </c>
    </row>
    <row r="786" spans="1:14" x14ac:dyDescent="0.25">
      <c r="A786">
        <v>2003</v>
      </c>
      <c r="B786" t="s">
        <v>1165</v>
      </c>
      <c r="D786">
        <v>5</v>
      </c>
      <c r="F786">
        <v>0</v>
      </c>
      <c r="G786">
        <f t="shared" si="5"/>
        <v>70</v>
      </c>
      <c r="H786">
        <v>70</v>
      </c>
      <c r="I786">
        <v>0</v>
      </c>
      <c r="M786">
        <v>0</v>
      </c>
    </row>
    <row r="787" spans="1:14" x14ac:dyDescent="0.25">
      <c r="A787">
        <v>2003</v>
      </c>
      <c r="B787" t="s">
        <v>1165</v>
      </c>
      <c r="C787">
        <v>2</v>
      </c>
      <c r="D787">
        <v>1</v>
      </c>
      <c r="E787" t="s">
        <v>1159</v>
      </c>
      <c r="F787">
        <v>0</v>
      </c>
      <c r="G787">
        <f t="shared" si="5"/>
        <v>95</v>
      </c>
      <c r="H787">
        <v>95</v>
      </c>
      <c r="I787">
        <v>0</v>
      </c>
      <c r="M787">
        <v>1</v>
      </c>
      <c r="N787" t="s">
        <v>140</v>
      </c>
    </row>
    <row r="788" spans="1:14" x14ac:dyDescent="0.25">
      <c r="A788">
        <v>2003</v>
      </c>
      <c r="B788" t="s">
        <v>1165</v>
      </c>
      <c r="D788">
        <v>2</v>
      </c>
      <c r="F788">
        <v>0</v>
      </c>
      <c r="G788">
        <f t="shared" si="5"/>
        <v>15</v>
      </c>
      <c r="H788">
        <v>10</v>
      </c>
      <c r="I788">
        <v>5</v>
      </c>
      <c r="M788">
        <v>1</v>
      </c>
      <c r="N788" t="s">
        <v>160</v>
      </c>
    </row>
    <row r="789" spans="1:14" x14ac:dyDescent="0.25">
      <c r="A789">
        <v>2003</v>
      </c>
      <c r="B789" t="s">
        <v>1165</v>
      </c>
      <c r="D789">
        <v>3</v>
      </c>
      <c r="F789">
        <v>0</v>
      </c>
      <c r="G789">
        <f t="shared" si="5"/>
        <v>45</v>
      </c>
      <c r="H789">
        <v>45</v>
      </c>
      <c r="I789">
        <v>0</v>
      </c>
      <c r="M789">
        <v>0</v>
      </c>
    </row>
    <row r="790" spans="1:14" x14ac:dyDescent="0.25">
      <c r="A790">
        <v>2003</v>
      </c>
      <c r="B790" t="s">
        <v>1165</v>
      </c>
      <c r="D790">
        <v>4</v>
      </c>
      <c r="F790">
        <v>0</v>
      </c>
      <c r="G790">
        <f t="shared" si="5"/>
        <v>50</v>
      </c>
      <c r="H790">
        <v>50</v>
      </c>
      <c r="I790">
        <v>0</v>
      </c>
      <c r="M790">
        <v>0</v>
      </c>
    </row>
    <row r="791" spans="1:14" x14ac:dyDescent="0.25">
      <c r="A791">
        <v>2003</v>
      </c>
      <c r="B791" t="s">
        <v>1165</v>
      </c>
      <c r="D791">
        <v>5</v>
      </c>
      <c r="F791">
        <v>0</v>
      </c>
      <c r="G791">
        <f t="shared" si="5"/>
        <v>55</v>
      </c>
      <c r="H791">
        <v>55</v>
      </c>
      <c r="I791">
        <v>0</v>
      </c>
      <c r="M791">
        <v>0</v>
      </c>
    </row>
    <row r="792" spans="1:14" x14ac:dyDescent="0.25">
      <c r="A792">
        <v>2003</v>
      </c>
      <c r="B792" t="s">
        <v>1165</v>
      </c>
      <c r="C792">
        <v>3</v>
      </c>
      <c r="D792">
        <v>1</v>
      </c>
      <c r="E792" t="s">
        <v>1159</v>
      </c>
      <c r="F792">
        <v>0</v>
      </c>
      <c r="G792">
        <f t="shared" si="5"/>
        <v>73</v>
      </c>
      <c r="H792">
        <v>70</v>
      </c>
      <c r="I792">
        <v>3</v>
      </c>
      <c r="M792">
        <v>1</v>
      </c>
      <c r="N792" t="s">
        <v>221</v>
      </c>
    </row>
    <row r="793" spans="1:14" x14ac:dyDescent="0.25">
      <c r="A793">
        <v>2003</v>
      </c>
      <c r="B793" t="s">
        <v>1165</v>
      </c>
      <c r="D793">
        <v>2</v>
      </c>
      <c r="F793">
        <v>0</v>
      </c>
      <c r="G793">
        <f t="shared" si="5"/>
        <v>65</v>
      </c>
      <c r="H793">
        <v>60</v>
      </c>
      <c r="I793">
        <v>5</v>
      </c>
      <c r="M793">
        <v>0</v>
      </c>
    </row>
    <row r="794" spans="1:14" x14ac:dyDescent="0.25">
      <c r="A794">
        <v>2003</v>
      </c>
      <c r="B794" t="s">
        <v>1165</v>
      </c>
      <c r="D794">
        <v>3</v>
      </c>
      <c r="F794">
        <v>0</v>
      </c>
      <c r="G794">
        <f t="shared" si="5"/>
        <v>30</v>
      </c>
      <c r="H794">
        <v>0</v>
      </c>
      <c r="I794">
        <v>30</v>
      </c>
      <c r="M794">
        <v>0</v>
      </c>
    </row>
    <row r="795" spans="1:14" x14ac:dyDescent="0.25">
      <c r="A795">
        <v>2003</v>
      </c>
      <c r="B795" t="s">
        <v>1165</v>
      </c>
      <c r="D795">
        <v>4</v>
      </c>
      <c r="F795">
        <v>0</v>
      </c>
      <c r="G795">
        <f t="shared" si="5"/>
        <v>20</v>
      </c>
      <c r="H795">
        <v>20</v>
      </c>
      <c r="I795">
        <v>0</v>
      </c>
      <c r="M795">
        <v>0</v>
      </c>
    </row>
    <row r="796" spans="1:14" x14ac:dyDescent="0.25">
      <c r="A796">
        <v>2003</v>
      </c>
      <c r="B796" t="s">
        <v>1165</v>
      </c>
      <c r="D796">
        <v>5</v>
      </c>
      <c r="F796">
        <v>0</v>
      </c>
      <c r="G796">
        <f t="shared" si="5"/>
        <v>65</v>
      </c>
      <c r="H796">
        <v>50</v>
      </c>
      <c r="I796">
        <v>15</v>
      </c>
      <c r="M796">
        <v>0</v>
      </c>
    </row>
    <row r="797" spans="1:14" x14ac:dyDescent="0.25">
      <c r="A797">
        <v>2003</v>
      </c>
      <c r="B797" t="s">
        <v>1165</v>
      </c>
      <c r="C797">
        <v>4</v>
      </c>
      <c r="D797">
        <v>1</v>
      </c>
      <c r="E797" t="s">
        <v>1159</v>
      </c>
      <c r="F797">
        <v>0</v>
      </c>
      <c r="G797">
        <f t="shared" si="5"/>
        <v>45</v>
      </c>
      <c r="H797">
        <v>30</v>
      </c>
      <c r="I797">
        <v>15</v>
      </c>
      <c r="M797">
        <v>0</v>
      </c>
    </row>
    <row r="798" spans="1:14" x14ac:dyDescent="0.25">
      <c r="A798">
        <v>2003</v>
      </c>
      <c r="B798" t="s">
        <v>1165</v>
      </c>
      <c r="D798">
        <v>2</v>
      </c>
      <c r="F798">
        <v>0</v>
      </c>
      <c r="G798">
        <f t="shared" si="5"/>
        <v>25</v>
      </c>
      <c r="H798">
        <v>20</v>
      </c>
      <c r="I798">
        <v>5</v>
      </c>
      <c r="M798">
        <v>0</v>
      </c>
    </row>
    <row r="799" spans="1:14" x14ac:dyDescent="0.25">
      <c r="A799">
        <v>2003</v>
      </c>
      <c r="B799" t="s">
        <v>1165</v>
      </c>
      <c r="D799">
        <v>3</v>
      </c>
      <c r="F799">
        <v>0</v>
      </c>
      <c r="G799">
        <f t="shared" si="5"/>
        <v>95</v>
      </c>
      <c r="H799">
        <v>70</v>
      </c>
      <c r="I799">
        <v>25</v>
      </c>
      <c r="M799">
        <v>0</v>
      </c>
    </row>
    <row r="800" spans="1:14" x14ac:dyDescent="0.25">
      <c r="A800">
        <v>2003</v>
      </c>
      <c r="B800" t="s">
        <v>1165</v>
      </c>
      <c r="D800">
        <v>4</v>
      </c>
      <c r="F800">
        <v>0</v>
      </c>
      <c r="G800">
        <f t="shared" si="5"/>
        <v>55</v>
      </c>
      <c r="H800">
        <v>50</v>
      </c>
      <c r="I800">
        <v>5</v>
      </c>
      <c r="M800">
        <v>0</v>
      </c>
    </row>
    <row r="801" spans="1:14" x14ac:dyDescent="0.25">
      <c r="A801">
        <v>2003</v>
      </c>
      <c r="B801" t="s">
        <v>1165</v>
      </c>
      <c r="D801">
        <v>5</v>
      </c>
      <c r="F801">
        <v>0</v>
      </c>
      <c r="G801">
        <f t="shared" si="5"/>
        <v>45</v>
      </c>
      <c r="H801">
        <v>40</v>
      </c>
      <c r="I801">
        <v>5</v>
      </c>
      <c r="M801">
        <v>0</v>
      </c>
    </row>
    <row r="802" spans="1:14" x14ac:dyDescent="0.25">
      <c r="A802">
        <v>2003</v>
      </c>
      <c r="B802" t="s">
        <v>1165</v>
      </c>
      <c r="C802">
        <v>5</v>
      </c>
      <c r="D802">
        <v>1</v>
      </c>
      <c r="E802" t="s">
        <v>1159</v>
      </c>
      <c r="F802">
        <v>0</v>
      </c>
      <c r="G802">
        <f t="shared" si="5"/>
        <v>93</v>
      </c>
      <c r="H802">
        <v>90</v>
      </c>
      <c r="I802">
        <v>3</v>
      </c>
      <c r="M802">
        <v>1</v>
      </c>
      <c r="N802" t="s">
        <v>35</v>
      </c>
    </row>
    <row r="803" spans="1:14" x14ac:dyDescent="0.25">
      <c r="A803">
        <v>2003</v>
      </c>
      <c r="B803" t="s">
        <v>1165</v>
      </c>
      <c r="D803">
        <v>2</v>
      </c>
      <c r="F803">
        <v>0</v>
      </c>
      <c r="G803">
        <f t="shared" si="5"/>
        <v>26</v>
      </c>
      <c r="H803">
        <v>25</v>
      </c>
      <c r="I803">
        <v>1</v>
      </c>
      <c r="M803">
        <v>0</v>
      </c>
    </row>
    <row r="804" spans="1:14" x14ac:dyDescent="0.25">
      <c r="A804">
        <v>2003</v>
      </c>
      <c r="B804" t="s">
        <v>1165</v>
      </c>
      <c r="D804">
        <v>3</v>
      </c>
      <c r="F804">
        <v>5</v>
      </c>
      <c r="G804">
        <f t="shared" si="5"/>
        <v>76</v>
      </c>
      <c r="H804">
        <v>75</v>
      </c>
      <c r="I804">
        <v>1</v>
      </c>
      <c r="M804">
        <v>0</v>
      </c>
    </row>
    <row r="805" spans="1:14" x14ac:dyDescent="0.25">
      <c r="A805">
        <v>2003</v>
      </c>
      <c r="B805" t="s">
        <v>1165</v>
      </c>
      <c r="D805">
        <v>4</v>
      </c>
      <c r="F805">
        <v>60</v>
      </c>
      <c r="G805">
        <f t="shared" si="5"/>
        <v>35</v>
      </c>
      <c r="H805">
        <v>30</v>
      </c>
      <c r="I805">
        <v>5</v>
      </c>
      <c r="M805">
        <v>1</v>
      </c>
      <c r="N805" t="s">
        <v>35</v>
      </c>
    </row>
    <row r="806" spans="1:14" x14ac:dyDescent="0.25">
      <c r="A806">
        <v>2003</v>
      </c>
      <c r="B806" t="s">
        <v>1165</v>
      </c>
      <c r="D806">
        <v>5</v>
      </c>
      <c r="F806">
        <v>5</v>
      </c>
      <c r="G806">
        <f t="shared" si="5"/>
        <v>61</v>
      </c>
      <c r="H806">
        <v>60</v>
      </c>
      <c r="I806">
        <v>1</v>
      </c>
      <c r="M806">
        <v>0</v>
      </c>
    </row>
    <row r="807" spans="1:14" x14ac:dyDescent="0.25">
      <c r="A807">
        <v>2003</v>
      </c>
      <c r="B807" t="s">
        <v>1165</v>
      </c>
      <c r="C807">
        <v>6</v>
      </c>
      <c r="D807">
        <v>1</v>
      </c>
      <c r="E807" t="s">
        <v>1159</v>
      </c>
      <c r="F807">
        <v>15</v>
      </c>
      <c r="G807">
        <f t="shared" si="5"/>
        <v>60</v>
      </c>
      <c r="H807">
        <v>60</v>
      </c>
      <c r="I807">
        <v>0</v>
      </c>
      <c r="M807">
        <v>0</v>
      </c>
    </row>
    <row r="808" spans="1:14" x14ac:dyDescent="0.25">
      <c r="A808">
        <v>2003</v>
      </c>
      <c r="B808" t="s">
        <v>1165</v>
      </c>
      <c r="D808">
        <v>2</v>
      </c>
      <c r="F808">
        <v>10</v>
      </c>
      <c r="G808">
        <f t="shared" si="5"/>
        <v>90</v>
      </c>
      <c r="H808">
        <v>90</v>
      </c>
      <c r="I808">
        <v>0</v>
      </c>
      <c r="M808">
        <v>0</v>
      </c>
    </row>
    <row r="809" spans="1:14" x14ac:dyDescent="0.25">
      <c r="A809">
        <v>2003</v>
      </c>
      <c r="B809" t="s">
        <v>1165</v>
      </c>
      <c r="D809">
        <v>3</v>
      </c>
      <c r="F809">
        <v>20</v>
      </c>
      <c r="G809">
        <f t="shared" si="5"/>
        <v>30</v>
      </c>
      <c r="H809">
        <v>30</v>
      </c>
      <c r="I809">
        <v>0</v>
      </c>
      <c r="M809">
        <v>0</v>
      </c>
    </row>
    <row r="810" spans="1:14" x14ac:dyDescent="0.25">
      <c r="A810">
        <v>2003</v>
      </c>
      <c r="B810" t="s">
        <v>1165</v>
      </c>
      <c r="D810">
        <v>4</v>
      </c>
      <c r="F810">
        <v>10</v>
      </c>
      <c r="G810">
        <f t="shared" si="5"/>
        <v>40</v>
      </c>
      <c r="H810">
        <v>40</v>
      </c>
      <c r="I810">
        <v>0</v>
      </c>
      <c r="M810">
        <v>0</v>
      </c>
    </row>
    <row r="811" spans="1:14" x14ac:dyDescent="0.25">
      <c r="A811">
        <v>2003</v>
      </c>
      <c r="B811" t="s">
        <v>1165</v>
      </c>
      <c r="D811">
        <v>5</v>
      </c>
      <c r="F811">
        <v>0</v>
      </c>
      <c r="G811">
        <f t="shared" si="5"/>
        <v>30</v>
      </c>
      <c r="H811">
        <v>30</v>
      </c>
      <c r="I811">
        <v>0</v>
      </c>
      <c r="M811">
        <v>0</v>
      </c>
    </row>
    <row r="812" spans="1:14" x14ac:dyDescent="0.25">
      <c r="A812">
        <v>2003</v>
      </c>
      <c r="B812" t="s">
        <v>1165</v>
      </c>
      <c r="C812">
        <v>7</v>
      </c>
      <c r="D812">
        <v>1</v>
      </c>
      <c r="E812" t="s">
        <v>1159</v>
      </c>
      <c r="F812">
        <v>20</v>
      </c>
      <c r="G812">
        <f t="shared" si="5"/>
        <v>60</v>
      </c>
      <c r="H812">
        <v>60</v>
      </c>
      <c r="I812">
        <v>0</v>
      </c>
      <c r="M812">
        <v>0</v>
      </c>
    </row>
    <row r="813" spans="1:14" x14ac:dyDescent="0.25">
      <c r="A813">
        <v>2003</v>
      </c>
      <c r="B813" t="s">
        <v>1165</v>
      </c>
      <c r="D813">
        <v>2</v>
      </c>
      <c r="F813">
        <v>10</v>
      </c>
      <c r="G813">
        <f t="shared" si="5"/>
        <v>50</v>
      </c>
      <c r="H813">
        <v>40</v>
      </c>
      <c r="I813">
        <v>10</v>
      </c>
      <c r="M813">
        <v>0</v>
      </c>
    </row>
    <row r="814" spans="1:14" x14ac:dyDescent="0.25">
      <c r="A814">
        <v>2003</v>
      </c>
      <c r="B814" t="s">
        <v>1165</v>
      </c>
      <c r="D814">
        <v>3</v>
      </c>
      <c r="F814">
        <v>20</v>
      </c>
      <c r="G814">
        <f t="shared" si="5"/>
        <v>20</v>
      </c>
      <c r="H814">
        <v>20</v>
      </c>
      <c r="I814">
        <v>0</v>
      </c>
      <c r="M814">
        <v>0</v>
      </c>
    </row>
    <row r="815" spans="1:14" x14ac:dyDescent="0.25">
      <c r="A815">
        <v>2003</v>
      </c>
      <c r="B815" t="s">
        <v>1165</v>
      </c>
      <c r="D815">
        <v>4</v>
      </c>
      <c r="F815">
        <v>10</v>
      </c>
      <c r="G815">
        <f t="shared" si="5"/>
        <v>45</v>
      </c>
      <c r="H815">
        <v>40</v>
      </c>
      <c r="I815">
        <v>5</v>
      </c>
      <c r="M815">
        <v>0</v>
      </c>
    </row>
    <row r="816" spans="1:14" x14ac:dyDescent="0.25">
      <c r="A816">
        <v>2003</v>
      </c>
      <c r="B816" t="s">
        <v>1165</v>
      </c>
      <c r="D816">
        <v>5</v>
      </c>
      <c r="F816">
        <v>20</v>
      </c>
      <c r="G816">
        <f t="shared" si="5"/>
        <v>60</v>
      </c>
      <c r="H816">
        <v>60</v>
      </c>
      <c r="I816">
        <v>0</v>
      </c>
      <c r="M816">
        <v>0</v>
      </c>
    </row>
    <row r="817" spans="1:15" x14ac:dyDescent="0.25">
      <c r="A817">
        <v>2003</v>
      </c>
      <c r="B817" t="s">
        <v>1165</v>
      </c>
      <c r="C817">
        <v>8</v>
      </c>
      <c r="D817">
        <v>1</v>
      </c>
      <c r="E817" t="s">
        <v>1159</v>
      </c>
      <c r="F817">
        <v>20</v>
      </c>
      <c r="G817">
        <f t="shared" si="5"/>
        <v>25</v>
      </c>
      <c r="H817">
        <v>20</v>
      </c>
      <c r="I817">
        <v>5</v>
      </c>
      <c r="M817">
        <v>0</v>
      </c>
    </row>
    <row r="818" spans="1:15" x14ac:dyDescent="0.25">
      <c r="A818">
        <v>2003</v>
      </c>
      <c r="B818" t="s">
        <v>1165</v>
      </c>
      <c r="D818">
        <v>2</v>
      </c>
      <c r="F818">
        <v>0</v>
      </c>
      <c r="G818">
        <f t="shared" si="5"/>
        <v>30</v>
      </c>
      <c r="H818">
        <v>30</v>
      </c>
      <c r="I818">
        <v>0</v>
      </c>
      <c r="M818">
        <v>0</v>
      </c>
    </row>
    <row r="819" spans="1:15" x14ac:dyDescent="0.25">
      <c r="A819">
        <v>2003</v>
      </c>
      <c r="B819" t="s">
        <v>1165</v>
      </c>
      <c r="D819">
        <v>3</v>
      </c>
      <c r="F819">
        <v>20</v>
      </c>
      <c r="G819">
        <f t="shared" si="5"/>
        <v>71</v>
      </c>
      <c r="H819">
        <v>70</v>
      </c>
      <c r="I819">
        <v>1</v>
      </c>
      <c r="M819">
        <v>0</v>
      </c>
    </row>
    <row r="820" spans="1:15" x14ac:dyDescent="0.25">
      <c r="A820">
        <v>2003</v>
      </c>
      <c r="B820" t="s">
        <v>1165</v>
      </c>
      <c r="D820">
        <v>4</v>
      </c>
      <c r="F820">
        <v>40</v>
      </c>
      <c r="G820">
        <f t="shared" si="5"/>
        <v>20</v>
      </c>
      <c r="H820">
        <v>20</v>
      </c>
      <c r="I820">
        <v>0</v>
      </c>
      <c r="M820">
        <v>0</v>
      </c>
    </row>
    <row r="821" spans="1:15" x14ac:dyDescent="0.25">
      <c r="A821">
        <v>2003</v>
      </c>
      <c r="B821" t="s">
        <v>1165</v>
      </c>
      <c r="D821">
        <v>5</v>
      </c>
      <c r="F821">
        <v>10</v>
      </c>
      <c r="G821">
        <f t="shared" si="5"/>
        <v>5</v>
      </c>
      <c r="H821">
        <v>5</v>
      </c>
      <c r="I821">
        <v>0</v>
      </c>
      <c r="M821">
        <v>0</v>
      </c>
    </row>
    <row r="822" spans="1:15" x14ac:dyDescent="0.25">
      <c r="A822">
        <v>2003</v>
      </c>
      <c r="B822" t="s">
        <v>1165</v>
      </c>
      <c r="C822">
        <v>9</v>
      </c>
      <c r="D822">
        <v>1</v>
      </c>
      <c r="E822" t="s">
        <v>1159</v>
      </c>
      <c r="F822">
        <v>60</v>
      </c>
      <c r="G822">
        <f t="shared" si="5"/>
        <v>2</v>
      </c>
      <c r="H822">
        <v>1</v>
      </c>
      <c r="I822">
        <v>1</v>
      </c>
      <c r="M822">
        <v>0</v>
      </c>
    </row>
    <row r="823" spans="1:15" x14ac:dyDescent="0.25">
      <c r="A823">
        <v>2003</v>
      </c>
      <c r="B823" t="s">
        <v>1165</v>
      </c>
      <c r="D823">
        <v>2</v>
      </c>
      <c r="F823">
        <v>5</v>
      </c>
      <c r="G823">
        <f t="shared" si="5"/>
        <v>6</v>
      </c>
      <c r="H823">
        <v>5</v>
      </c>
      <c r="I823">
        <v>1</v>
      </c>
      <c r="M823">
        <v>0</v>
      </c>
    </row>
    <row r="824" spans="1:15" x14ac:dyDescent="0.25">
      <c r="A824">
        <v>2003</v>
      </c>
      <c r="B824" t="s">
        <v>1165</v>
      </c>
      <c r="D824">
        <v>3</v>
      </c>
      <c r="F824">
        <v>80</v>
      </c>
      <c r="G824">
        <f t="shared" si="5"/>
        <v>3</v>
      </c>
      <c r="H824">
        <v>1</v>
      </c>
      <c r="I824">
        <v>2</v>
      </c>
      <c r="M824">
        <v>0</v>
      </c>
    </row>
    <row r="825" spans="1:15" x14ac:dyDescent="0.25">
      <c r="A825">
        <v>2003</v>
      </c>
      <c r="B825" t="s">
        <v>1165</v>
      </c>
      <c r="D825">
        <v>4</v>
      </c>
      <c r="F825">
        <v>50</v>
      </c>
      <c r="G825">
        <f t="shared" si="5"/>
        <v>19</v>
      </c>
      <c r="H825">
        <v>15</v>
      </c>
      <c r="I825">
        <v>4</v>
      </c>
      <c r="M825">
        <v>0</v>
      </c>
    </row>
    <row r="826" spans="1:15" x14ac:dyDescent="0.25">
      <c r="A826">
        <v>2003</v>
      </c>
      <c r="B826" t="s">
        <v>1165</v>
      </c>
      <c r="D826">
        <v>5</v>
      </c>
      <c r="F826">
        <v>0</v>
      </c>
      <c r="G826">
        <f t="shared" si="5"/>
        <v>53</v>
      </c>
      <c r="H826">
        <v>50</v>
      </c>
      <c r="I826">
        <v>3</v>
      </c>
      <c r="M826">
        <v>0</v>
      </c>
    </row>
    <row r="827" spans="1:15" x14ac:dyDescent="0.25">
      <c r="A827">
        <v>2003</v>
      </c>
      <c r="B827" t="s">
        <v>1161</v>
      </c>
      <c r="C827">
        <v>1</v>
      </c>
      <c r="D827">
        <v>1</v>
      </c>
      <c r="E827" t="s">
        <v>1159</v>
      </c>
      <c r="F827">
        <v>10</v>
      </c>
      <c r="G827">
        <f t="shared" si="5"/>
        <v>10</v>
      </c>
      <c r="H827">
        <v>5</v>
      </c>
      <c r="I827">
        <v>5</v>
      </c>
      <c r="M827">
        <v>0</v>
      </c>
    </row>
    <row r="828" spans="1:15" x14ac:dyDescent="0.25">
      <c r="A828">
        <v>2003</v>
      </c>
      <c r="B828" t="s">
        <v>1161</v>
      </c>
      <c r="D828">
        <v>2</v>
      </c>
      <c r="F828">
        <v>20</v>
      </c>
      <c r="G828">
        <f t="shared" si="5"/>
        <v>1</v>
      </c>
      <c r="H828">
        <v>1</v>
      </c>
      <c r="I828">
        <v>0</v>
      </c>
      <c r="M828">
        <v>0</v>
      </c>
    </row>
    <row r="829" spans="1:15" x14ac:dyDescent="0.25">
      <c r="A829">
        <v>2003</v>
      </c>
      <c r="B829" t="s">
        <v>1161</v>
      </c>
      <c r="D829">
        <v>3</v>
      </c>
      <c r="F829">
        <v>5</v>
      </c>
      <c r="G829">
        <f t="shared" si="5"/>
        <v>7</v>
      </c>
      <c r="H829">
        <v>2</v>
      </c>
      <c r="I829">
        <v>5</v>
      </c>
      <c r="M829">
        <v>0</v>
      </c>
    </row>
    <row r="830" spans="1:15" x14ac:dyDescent="0.25">
      <c r="A830">
        <v>2003</v>
      </c>
      <c r="B830" t="s">
        <v>1161</v>
      </c>
      <c r="D830">
        <v>4</v>
      </c>
      <c r="F830">
        <v>20</v>
      </c>
      <c r="G830">
        <f t="shared" si="5"/>
        <v>5</v>
      </c>
      <c r="H830">
        <v>5</v>
      </c>
      <c r="I830">
        <v>0</v>
      </c>
      <c r="M830">
        <v>0</v>
      </c>
    </row>
    <row r="831" spans="1:15" x14ac:dyDescent="0.25">
      <c r="A831">
        <v>2003</v>
      </c>
      <c r="B831" t="s">
        <v>1161</v>
      </c>
      <c r="D831">
        <v>5</v>
      </c>
      <c r="F831">
        <v>30</v>
      </c>
      <c r="G831">
        <f t="shared" si="5"/>
        <v>5</v>
      </c>
      <c r="H831">
        <v>5</v>
      </c>
      <c r="I831">
        <v>0</v>
      </c>
      <c r="M831">
        <v>0</v>
      </c>
    </row>
    <row r="832" spans="1:15" x14ac:dyDescent="0.25">
      <c r="A832">
        <v>2003</v>
      </c>
      <c r="B832" t="s">
        <v>1161</v>
      </c>
      <c r="C832">
        <v>2</v>
      </c>
      <c r="D832">
        <v>1</v>
      </c>
      <c r="E832" t="s">
        <v>1159</v>
      </c>
      <c r="F832">
        <v>0</v>
      </c>
      <c r="G832">
        <f t="shared" si="5"/>
        <v>16</v>
      </c>
      <c r="H832">
        <v>1</v>
      </c>
      <c r="I832">
        <v>15</v>
      </c>
      <c r="M832">
        <v>2</v>
      </c>
      <c r="N832" t="s">
        <v>140</v>
      </c>
      <c r="O832" t="s">
        <v>35</v>
      </c>
    </row>
    <row r="833" spans="1:14" x14ac:dyDescent="0.25">
      <c r="A833">
        <v>2003</v>
      </c>
      <c r="B833" t="s">
        <v>1161</v>
      </c>
      <c r="D833">
        <v>2</v>
      </c>
      <c r="F833">
        <v>0</v>
      </c>
      <c r="G833">
        <f t="shared" si="5"/>
        <v>20</v>
      </c>
      <c r="H833">
        <v>0</v>
      </c>
      <c r="I833">
        <v>20</v>
      </c>
      <c r="M833">
        <v>0</v>
      </c>
    </row>
    <row r="834" spans="1:14" x14ac:dyDescent="0.25">
      <c r="A834">
        <v>2003</v>
      </c>
      <c r="B834" t="s">
        <v>1161</v>
      </c>
      <c r="D834">
        <v>3</v>
      </c>
      <c r="F834">
        <v>0</v>
      </c>
      <c r="G834">
        <f t="shared" si="5"/>
        <v>35</v>
      </c>
      <c r="H834">
        <v>20</v>
      </c>
      <c r="I834">
        <v>15</v>
      </c>
      <c r="M834">
        <v>0</v>
      </c>
    </row>
    <row r="835" spans="1:14" x14ac:dyDescent="0.25">
      <c r="A835">
        <v>2003</v>
      </c>
      <c r="B835" t="s">
        <v>1161</v>
      </c>
      <c r="D835">
        <v>4</v>
      </c>
      <c r="F835">
        <v>0</v>
      </c>
      <c r="G835">
        <f t="shared" si="5"/>
        <v>5</v>
      </c>
      <c r="H835">
        <v>5</v>
      </c>
      <c r="I835">
        <v>0</v>
      </c>
      <c r="M835">
        <v>0</v>
      </c>
    </row>
    <row r="836" spans="1:14" x14ac:dyDescent="0.25">
      <c r="A836">
        <v>2003</v>
      </c>
      <c r="B836" t="s">
        <v>1161</v>
      </c>
      <c r="D836">
        <v>5</v>
      </c>
      <c r="F836">
        <v>0</v>
      </c>
      <c r="G836">
        <f t="shared" si="5"/>
        <v>12</v>
      </c>
      <c r="H836">
        <v>2</v>
      </c>
      <c r="I836">
        <v>10</v>
      </c>
      <c r="M836">
        <v>0</v>
      </c>
    </row>
    <row r="837" spans="1:14" x14ac:dyDescent="0.25">
      <c r="A837">
        <v>2003</v>
      </c>
      <c r="B837" t="s">
        <v>1161</v>
      </c>
      <c r="C837">
        <v>3</v>
      </c>
      <c r="D837">
        <v>1</v>
      </c>
      <c r="E837" t="s">
        <v>1160</v>
      </c>
      <c r="F837">
        <v>20</v>
      </c>
      <c r="G837">
        <f t="shared" si="5"/>
        <v>70</v>
      </c>
      <c r="H837">
        <v>70</v>
      </c>
      <c r="I837">
        <v>0</v>
      </c>
      <c r="M837">
        <v>1</v>
      </c>
      <c r="N837" t="s">
        <v>40</v>
      </c>
    </row>
    <row r="838" spans="1:14" x14ac:dyDescent="0.25">
      <c r="A838">
        <v>2003</v>
      </c>
      <c r="B838" t="s">
        <v>1161</v>
      </c>
      <c r="D838">
        <v>2</v>
      </c>
      <c r="F838">
        <v>60</v>
      </c>
      <c r="G838">
        <f t="shared" ref="G838:G866" si="6">SUM(H838:I838)</f>
        <v>40</v>
      </c>
      <c r="H838">
        <v>40</v>
      </c>
      <c r="I838">
        <v>0</v>
      </c>
      <c r="M838">
        <v>1</v>
      </c>
      <c r="N838" t="s">
        <v>35</v>
      </c>
    </row>
    <row r="839" spans="1:14" x14ac:dyDescent="0.25">
      <c r="A839">
        <v>2003</v>
      </c>
      <c r="B839" t="s">
        <v>1161</v>
      </c>
      <c r="D839">
        <v>3</v>
      </c>
      <c r="F839">
        <v>70</v>
      </c>
      <c r="G839">
        <f t="shared" si="6"/>
        <v>20</v>
      </c>
      <c r="H839">
        <v>20</v>
      </c>
      <c r="I839">
        <v>0</v>
      </c>
      <c r="M839">
        <v>0</v>
      </c>
    </row>
    <row r="840" spans="1:14" x14ac:dyDescent="0.25">
      <c r="A840">
        <v>2003</v>
      </c>
      <c r="B840" t="s">
        <v>1161</v>
      </c>
      <c r="D840">
        <v>4</v>
      </c>
      <c r="F840">
        <v>80</v>
      </c>
      <c r="G840">
        <f t="shared" si="6"/>
        <v>20</v>
      </c>
      <c r="H840">
        <v>15</v>
      </c>
      <c r="I840">
        <v>5</v>
      </c>
      <c r="M840">
        <v>1</v>
      </c>
      <c r="N840" t="s">
        <v>25</v>
      </c>
    </row>
    <row r="841" spans="1:14" x14ac:dyDescent="0.25">
      <c r="A841">
        <v>2003</v>
      </c>
      <c r="B841" t="s">
        <v>1161</v>
      </c>
      <c r="D841">
        <v>5</v>
      </c>
      <c r="F841">
        <v>80</v>
      </c>
      <c r="G841">
        <f t="shared" si="6"/>
        <v>20</v>
      </c>
      <c r="H841">
        <v>20</v>
      </c>
      <c r="I841">
        <v>0</v>
      </c>
      <c r="M841">
        <v>0</v>
      </c>
    </row>
    <row r="842" spans="1:14" x14ac:dyDescent="0.25">
      <c r="A842">
        <v>2003</v>
      </c>
      <c r="B842" t="s">
        <v>1161</v>
      </c>
      <c r="C842">
        <v>4</v>
      </c>
      <c r="D842">
        <v>1</v>
      </c>
      <c r="E842" t="s">
        <v>1159</v>
      </c>
      <c r="F842">
        <v>10</v>
      </c>
      <c r="G842">
        <f t="shared" si="6"/>
        <v>90</v>
      </c>
      <c r="H842">
        <v>0</v>
      </c>
      <c r="I842">
        <v>90</v>
      </c>
      <c r="M842">
        <v>0</v>
      </c>
    </row>
    <row r="843" spans="1:14" x14ac:dyDescent="0.25">
      <c r="A843">
        <v>2003</v>
      </c>
      <c r="B843" t="s">
        <v>1161</v>
      </c>
      <c r="D843">
        <v>2</v>
      </c>
      <c r="F843">
        <v>80</v>
      </c>
      <c r="G843">
        <f t="shared" si="6"/>
        <v>20</v>
      </c>
      <c r="H843">
        <v>20</v>
      </c>
      <c r="I843">
        <v>0</v>
      </c>
      <c r="M843">
        <v>1</v>
      </c>
      <c r="N843" t="s">
        <v>25</v>
      </c>
    </row>
    <row r="844" spans="1:14" x14ac:dyDescent="0.25">
      <c r="A844">
        <v>2003</v>
      </c>
      <c r="B844" t="s">
        <v>1161</v>
      </c>
      <c r="D844">
        <v>3</v>
      </c>
      <c r="F844">
        <v>80</v>
      </c>
      <c r="G844">
        <f t="shared" si="6"/>
        <v>20</v>
      </c>
      <c r="H844">
        <v>20</v>
      </c>
      <c r="I844">
        <v>0</v>
      </c>
      <c r="M844">
        <v>1</v>
      </c>
      <c r="N844" t="s">
        <v>190</v>
      </c>
    </row>
    <row r="845" spans="1:14" x14ac:dyDescent="0.25">
      <c r="A845">
        <v>2003</v>
      </c>
      <c r="B845" t="s">
        <v>1161</v>
      </c>
      <c r="D845">
        <v>4</v>
      </c>
      <c r="F845">
        <v>10</v>
      </c>
      <c r="G845">
        <f t="shared" si="6"/>
        <v>80</v>
      </c>
      <c r="H845">
        <v>80</v>
      </c>
      <c r="I845">
        <v>0</v>
      </c>
      <c r="M845">
        <v>1</v>
      </c>
      <c r="N845" t="s">
        <v>25</v>
      </c>
    </row>
    <row r="846" spans="1:14" x14ac:dyDescent="0.25">
      <c r="A846">
        <v>2003</v>
      </c>
      <c r="B846" t="s">
        <v>1161</v>
      </c>
      <c r="D846">
        <v>5</v>
      </c>
      <c r="F846">
        <v>10</v>
      </c>
      <c r="G846">
        <f t="shared" si="6"/>
        <v>80</v>
      </c>
      <c r="H846">
        <v>80</v>
      </c>
      <c r="I846">
        <v>0</v>
      </c>
      <c r="M846">
        <v>0</v>
      </c>
    </row>
    <row r="847" spans="1:14" x14ac:dyDescent="0.25">
      <c r="A847">
        <v>2003</v>
      </c>
      <c r="B847" t="s">
        <v>1161</v>
      </c>
      <c r="C847">
        <v>5</v>
      </c>
      <c r="D847">
        <v>1</v>
      </c>
      <c r="E847" t="s">
        <v>1160</v>
      </c>
      <c r="F847">
        <v>60</v>
      </c>
      <c r="G847">
        <f t="shared" si="6"/>
        <v>35</v>
      </c>
      <c r="H847">
        <v>30</v>
      </c>
      <c r="I847">
        <v>5</v>
      </c>
      <c r="M847">
        <v>1</v>
      </c>
      <c r="N847" t="s">
        <v>25</v>
      </c>
    </row>
    <row r="848" spans="1:14" x14ac:dyDescent="0.25">
      <c r="A848">
        <v>2003</v>
      </c>
      <c r="B848" t="s">
        <v>1161</v>
      </c>
      <c r="D848">
        <v>2</v>
      </c>
      <c r="F848">
        <v>80</v>
      </c>
      <c r="G848">
        <f t="shared" si="6"/>
        <v>20</v>
      </c>
      <c r="H848">
        <v>20</v>
      </c>
      <c r="I848">
        <v>0</v>
      </c>
      <c r="M848">
        <v>0</v>
      </c>
    </row>
    <row r="849" spans="1:14" x14ac:dyDescent="0.25">
      <c r="A849">
        <v>2003</v>
      </c>
      <c r="B849" t="s">
        <v>1161</v>
      </c>
      <c r="D849">
        <v>3</v>
      </c>
      <c r="F849">
        <v>80</v>
      </c>
      <c r="G849">
        <f t="shared" si="6"/>
        <v>10</v>
      </c>
      <c r="H849">
        <v>5</v>
      </c>
      <c r="I849">
        <v>5</v>
      </c>
      <c r="M849">
        <v>0</v>
      </c>
    </row>
    <row r="850" spans="1:14" x14ac:dyDescent="0.25">
      <c r="A850">
        <v>2003</v>
      </c>
      <c r="B850" t="s">
        <v>1161</v>
      </c>
      <c r="D850">
        <v>4</v>
      </c>
      <c r="F850">
        <v>50</v>
      </c>
      <c r="G850">
        <f t="shared" si="6"/>
        <v>45</v>
      </c>
      <c r="H850">
        <v>40</v>
      </c>
      <c r="I850">
        <v>5</v>
      </c>
      <c r="M850">
        <v>0</v>
      </c>
    </row>
    <row r="851" spans="1:14" x14ac:dyDescent="0.25">
      <c r="A851">
        <v>2003</v>
      </c>
      <c r="B851" t="s">
        <v>1161</v>
      </c>
      <c r="D851">
        <v>5</v>
      </c>
      <c r="F851">
        <v>80</v>
      </c>
      <c r="G851">
        <f t="shared" si="6"/>
        <v>3</v>
      </c>
      <c r="H851">
        <v>2</v>
      </c>
      <c r="I851">
        <v>1</v>
      </c>
      <c r="M851">
        <v>0</v>
      </c>
    </row>
    <row r="852" spans="1:14" x14ac:dyDescent="0.25">
      <c r="A852">
        <v>2003</v>
      </c>
      <c r="B852" t="s">
        <v>1161</v>
      </c>
      <c r="C852">
        <v>6</v>
      </c>
      <c r="D852">
        <v>1</v>
      </c>
      <c r="E852" t="s">
        <v>1159</v>
      </c>
      <c r="F852">
        <v>2</v>
      </c>
      <c r="G852">
        <f t="shared" si="6"/>
        <v>19</v>
      </c>
      <c r="H852">
        <v>2</v>
      </c>
      <c r="I852">
        <v>17</v>
      </c>
      <c r="M852">
        <v>0</v>
      </c>
    </row>
    <row r="853" spans="1:14" x14ac:dyDescent="0.25">
      <c r="A853">
        <v>2003</v>
      </c>
      <c r="B853" t="s">
        <v>1161</v>
      </c>
      <c r="D853">
        <v>2</v>
      </c>
      <c r="F853">
        <v>2</v>
      </c>
      <c r="G853">
        <f t="shared" si="6"/>
        <v>15</v>
      </c>
      <c r="H853">
        <v>10</v>
      </c>
      <c r="I853">
        <v>5</v>
      </c>
      <c r="M853">
        <v>0</v>
      </c>
    </row>
    <row r="854" spans="1:14" x14ac:dyDescent="0.25">
      <c r="A854">
        <v>2003</v>
      </c>
      <c r="B854" t="s">
        <v>1161</v>
      </c>
      <c r="D854">
        <v>3</v>
      </c>
      <c r="F854">
        <v>0</v>
      </c>
      <c r="G854">
        <f t="shared" si="6"/>
        <v>21</v>
      </c>
      <c r="H854">
        <v>20</v>
      </c>
      <c r="I854">
        <v>1</v>
      </c>
      <c r="M854">
        <v>1</v>
      </c>
      <c r="N854" t="s">
        <v>35</v>
      </c>
    </row>
    <row r="855" spans="1:14" x14ac:dyDescent="0.25">
      <c r="A855">
        <v>2003</v>
      </c>
      <c r="B855" t="s">
        <v>1161</v>
      </c>
      <c r="D855">
        <v>4</v>
      </c>
      <c r="F855">
        <v>20</v>
      </c>
      <c r="G855">
        <f t="shared" si="6"/>
        <v>22</v>
      </c>
      <c r="H855">
        <v>15</v>
      </c>
      <c r="I855">
        <v>7</v>
      </c>
      <c r="M855">
        <v>0</v>
      </c>
    </row>
    <row r="856" spans="1:14" x14ac:dyDescent="0.25">
      <c r="A856">
        <v>2003</v>
      </c>
      <c r="B856" t="s">
        <v>1161</v>
      </c>
      <c r="D856">
        <v>5</v>
      </c>
      <c r="F856">
        <v>0</v>
      </c>
      <c r="G856">
        <f t="shared" si="6"/>
        <v>20</v>
      </c>
      <c r="H856">
        <v>15</v>
      </c>
      <c r="I856">
        <v>5</v>
      </c>
      <c r="M856">
        <v>0</v>
      </c>
    </row>
    <row r="857" spans="1:14" x14ac:dyDescent="0.25">
      <c r="A857">
        <v>2003</v>
      </c>
      <c r="B857" t="s">
        <v>1161</v>
      </c>
      <c r="C857">
        <v>7</v>
      </c>
      <c r="D857">
        <v>1</v>
      </c>
      <c r="E857" t="s">
        <v>1159</v>
      </c>
      <c r="F857">
        <v>80</v>
      </c>
      <c r="G857">
        <f t="shared" si="6"/>
        <v>17</v>
      </c>
      <c r="H857">
        <v>15</v>
      </c>
      <c r="I857">
        <v>2</v>
      </c>
      <c r="M857">
        <v>0</v>
      </c>
    </row>
    <row r="858" spans="1:14" x14ac:dyDescent="0.25">
      <c r="A858">
        <v>2003</v>
      </c>
      <c r="B858" t="s">
        <v>1161</v>
      </c>
      <c r="D858">
        <v>2</v>
      </c>
      <c r="F858">
        <v>40</v>
      </c>
      <c r="G858">
        <f t="shared" si="6"/>
        <v>50</v>
      </c>
      <c r="H858">
        <v>20</v>
      </c>
      <c r="I858">
        <v>30</v>
      </c>
      <c r="M858">
        <v>0</v>
      </c>
    </row>
    <row r="859" spans="1:14" x14ac:dyDescent="0.25">
      <c r="A859">
        <v>2003</v>
      </c>
      <c r="B859" t="s">
        <v>1161</v>
      </c>
      <c r="D859">
        <v>3</v>
      </c>
      <c r="F859">
        <v>30</v>
      </c>
      <c r="G859">
        <f t="shared" si="6"/>
        <v>15</v>
      </c>
      <c r="H859">
        <v>10</v>
      </c>
      <c r="I859">
        <v>5</v>
      </c>
      <c r="M859">
        <v>0</v>
      </c>
    </row>
    <row r="860" spans="1:14" x14ac:dyDescent="0.25">
      <c r="A860">
        <v>2003</v>
      </c>
      <c r="B860" t="s">
        <v>1161</v>
      </c>
      <c r="D860">
        <v>4</v>
      </c>
      <c r="F860">
        <v>75</v>
      </c>
      <c r="G860">
        <f t="shared" si="6"/>
        <v>25</v>
      </c>
      <c r="H860">
        <v>20</v>
      </c>
      <c r="I860">
        <v>5</v>
      </c>
      <c r="M860">
        <v>0</v>
      </c>
    </row>
    <row r="861" spans="1:14" x14ac:dyDescent="0.25">
      <c r="A861">
        <v>2003</v>
      </c>
      <c r="B861" t="s">
        <v>1161</v>
      </c>
      <c r="D861">
        <v>5</v>
      </c>
      <c r="F861">
        <v>65</v>
      </c>
      <c r="G861">
        <f t="shared" si="6"/>
        <v>32</v>
      </c>
      <c r="H861">
        <v>30</v>
      </c>
      <c r="I861">
        <v>2</v>
      </c>
      <c r="M861">
        <v>0</v>
      </c>
    </row>
    <row r="862" spans="1:14" x14ac:dyDescent="0.25">
      <c r="A862">
        <v>2003</v>
      </c>
      <c r="B862" t="s">
        <v>1161</v>
      </c>
      <c r="C862">
        <v>8</v>
      </c>
      <c r="D862">
        <v>1</v>
      </c>
      <c r="E862" t="s">
        <v>1159</v>
      </c>
      <c r="F862">
        <v>90</v>
      </c>
      <c r="G862">
        <f t="shared" si="6"/>
        <v>2</v>
      </c>
      <c r="H862">
        <v>0</v>
      </c>
      <c r="I862">
        <v>2</v>
      </c>
      <c r="M862">
        <v>0</v>
      </c>
    </row>
    <row r="863" spans="1:14" x14ac:dyDescent="0.25">
      <c r="A863">
        <v>2003</v>
      </c>
      <c r="B863" t="s">
        <v>1161</v>
      </c>
      <c r="D863">
        <v>2</v>
      </c>
      <c r="F863">
        <v>90</v>
      </c>
      <c r="G863">
        <f t="shared" si="6"/>
        <v>4</v>
      </c>
      <c r="H863">
        <v>2</v>
      </c>
      <c r="I863">
        <v>2</v>
      </c>
      <c r="M863">
        <v>0</v>
      </c>
    </row>
    <row r="864" spans="1:14" x14ac:dyDescent="0.25">
      <c r="A864">
        <v>2003</v>
      </c>
      <c r="B864" t="s">
        <v>1161</v>
      </c>
      <c r="D864">
        <v>3</v>
      </c>
      <c r="F864">
        <v>90</v>
      </c>
      <c r="G864">
        <f t="shared" si="6"/>
        <v>5</v>
      </c>
      <c r="H864">
        <v>0</v>
      </c>
      <c r="I864">
        <v>5</v>
      </c>
      <c r="M864">
        <v>0</v>
      </c>
    </row>
    <row r="865" spans="1:13" x14ac:dyDescent="0.25">
      <c r="A865">
        <v>2003</v>
      </c>
      <c r="B865" t="s">
        <v>1161</v>
      </c>
      <c r="D865">
        <v>4</v>
      </c>
      <c r="F865">
        <v>80</v>
      </c>
      <c r="G865">
        <f t="shared" si="6"/>
        <v>4</v>
      </c>
      <c r="H865">
        <v>2</v>
      </c>
      <c r="I865">
        <v>2</v>
      </c>
      <c r="M865">
        <v>0</v>
      </c>
    </row>
    <row r="866" spans="1:13" x14ac:dyDescent="0.25">
      <c r="A866">
        <v>2003</v>
      </c>
      <c r="B866" t="s">
        <v>1161</v>
      </c>
      <c r="D866">
        <v>5</v>
      </c>
      <c r="F866">
        <v>70</v>
      </c>
      <c r="G866">
        <f t="shared" si="6"/>
        <v>7</v>
      </c>
      <c r="H866">
        <v>5</v>
      </c>
      <c r="I866">
        <v>2</v>
      </c>
      <c r="M866">
        <v>0</v>
      </c>
    </row>
    <row r="867" spans="1:13" x14ac:dyDescent="0.25">
      <c r="A867">
        <v>2003</v>
      </c>
      <c r="B867" t="s">
        <v>1171</v>
      </c>
      <c r="C867">
        <v>1</v>
      </c>
      <c r="D867">
        <v>1</v>
      </c>
      <c r="F867">
        <v>5</v>
      </c>
      <c r="H867">
        <v>0</v>
      </c>
      <c r="I867">
        <v>0</v>
      </c>
      <c r="K867">
        <v>0</v>
      </c>
      <c r="L867">
        <v>0</v>
      </c>
    </row>
    <row r="868" spans="1:13" x14ac:dyDescent="0.25">
      <c r="A868">
        <v>2003</v>
      </c>
      <c r="B868" t="s">
        <v>1171</v>
      </c>
      <c r="C868">
        <v>1</v>
      </c>
      <c r="D868">
        <v>2</v>
      </c>
      <c r="F868">
        <v>0</v>
      </c>
      <c r="H868">
        <v>0</v>
      </c>
      <c r="I868">
        <v>0</v>
      </c>
      <c r="K868">
        <v>0</v>
      </c>
      <c r="L868">
        <v>0</v>
      </c>
    </row>
    <row r="869" spans="1:13" x14ac:dyDescent="0.25">
      <c r="A869">
        <v>2003</v>
      </c>
      <c r="B869" t="s">
        <v>1171</v>
      </c>
      <c r="C869">
        <v>1</v>
      </c>
      <c r="D869">
        <v>3</v>
      </c>
      <c r="F869">
        <v>0</v>
      </c>
      <c r="H869">
        <v>5</v>
      </c>
      <c r="I869">
        <v>0</v>
      </c>
      <c r="K869">
        <v>1</v>
      </c>
      <c r="L869">
        <v>0</v>
      </c>
    </row>
    <row r="870" spans="1:13" x14ac:dyDescent="0.25">
      <c r="A870">
        <v>2003</v>
      </c>
      <c r="B870" t="s">
        <v>1171</v>
      </c>
      <c r="C870">
        <v>1</v>
      </c>
      <c r="D870">
        <v>4</v>
      </c>
      <c r="F870">
        <v>0</v>
      </c>
      <c r="H870">
        <v>5</v>
      </c>
      <c r="I870">
        <v>0</v>
      </c>
      <c r="K870">
        <v>1</v>
      </c>
      <c r="L870">
        <v>0</v>
      </c>
    </row>
    <row r="871" spans="1:13" x14ac:dyDescent="0.25">
      <c r="A871">
        <v>2003</v>
      </c>
      <c r="B871" t="s">
        <v>1171</v>
      </c>
      <c r="C871">
        <v>1</v>
      </c>
      <c r="D871">
        <v>5</v>
      </c>
      <c r="F871">
        <v>0</v>
      </c>
      <c r="H871">
        <v>10</v>
      </c>
      <c r="I871">
        <v>5</v>
      </c>
      <c r="K871">
        <v>2</v>
      </c>
      <c r="L871">
        <v>2</v>
      </c>
    </row>
    <row r="872" spans="1:13" x14ac:dyDescent="0.25">
      <c r="A872">
        <v>2003</v>
      </c>
      <c r="B872" t="s">
        <v>1171</v>
      </c>
      <c r="C872">
        <v>2</v>
      </c>
      <c r="D872">
        <v>1</v>
      </c>
      <c r="F872">
        <v>0</v>
      </c>
      <c r="H872">
        <v>0</v>
      </c>
      <c r="I872">
        <v>50</v>
      </c>
      <c r="K872">
        <v>0</v>
      </c>
      <c r="L872">
        <v>2</v>
      </c>
      <c r="M872">
        <v>0</v>
      </c>
    </row>
    <row r="873" spans="1:13" x14ac:dyDescent="0.25">
      <c r="A873">
        <v>2003</v>
      </c>
      <c r="B873" t="s">
        <v>1171</v>
      </c>
      <c r="C873">
        <v>2</v>
      </c>
      <c r="D873">
        <v>2</v>
      </c>
      <c r="F873">
        <v>40</v>
      </c>
      <c r="H873">
        <v>20</v>
      </c>
      <c r="I873">
        <v>5</v>
      </c>
      <c r="K873">
        <v>2</v>
      </c>
      <c r="L873">
        <v>5</v>
      </c>
      <c r="M873">
        <v>0</v>
      </c>
    </row>
    <row r="874" spans="1:13" x14ac:dyDescent="0.25">
      <c r="A874">
        <v>2003</v>
      </c>
      <c r="B874" t="s">
        <v>1171</v>
      </c>
      <c r="C874">
        <v>2</v>
      </c>
      <c r="D874">
        <v>3</v>
      </c>
      <c r="F874">
        <v>0</v>
      </c>
      <c r="H874">
        <v>50</v>
      </c>
      <c r="I874">
        <v>50</v>
      </c>
      <c r="K874">
        <v>3</v>
      </c>
      <c r="L874">
        <v>3</v>
      </c>
      <c r="M874">
        <v>0</v>
      </c>
    </row>
    <row r="875" spans="1:13" x14ac:dyDescent="0.25">
      <c r="A875">
        <v>2003</v>
      </c>
      <c r="B875" t="s">
        <v>1171</v>
      </c>
      <c r="C875">
        <v>2</v>
      </c>
      <c r="D875">
        <v>4</v>
      </c>
      <c r="F875">
        <v>0</v>
      </c>
      <c r="H875">
        <v>95</v>
      </c>
      <c r="I875">
        <v>5</v>
      </c>
      <c r="K875">
        <v>5</v>
      </c>
      <c r="L875">
        <v>5</v>
      </c>
    </row>
    <row r="876" spans="1:13" x14ac:dyDescent="0.25">
      <c r="A876">
        <v>2003</v>
      </c>
      <c r="B876" t="s">
        <v>1171</v>
      </c>
      <c r="C876">
        <v>2</v>
      </c>
      <c r="D876">
        <v>5</v>
      </c>
      <c r="F876">
        <v>0</v>
      </c>
      <c r="H876">
        <v>0</v>
      </c>
      <c r="I876">
        <v>5</v>
      </c>
      <c r="K876">
        <v>0</v>
      </c>
      <c r="L876">
        <v>10</v>
      </c>
    </row>
    <row r="877" spans="1:13" x14ac:dyDescent="0.25">
      <c r="A877">
        <v>2003</v>
      </c>
      <c r="B877" t="s">
        <v>1171</v>
      </c>
      <c r="C877">
        <v>3</v>
      </c>
      <c r="D877">
        <v>1</v>
      </c>
      <c r="I877">
        <v>2</v>
      </c>
      <c r="L877">
        <v>7</v>
      </c>
    </row>
    <row r="878" spans="1:13" x14ac:dyDescent="0.25">
      <c r="A878">
        <v>2003</v>
      </c>
      <c r="B878" t="s">
        <v>1171</v>
      </c>
      <c r="C878">
        <v>3</v>
      </c>
      <c r="D878">
        <v>2</v>
      </c>
      <c r="H878">
        <v>30</v>
      </c>
      <c r="I878">
        <v>15</v>
      </c>
      <c r="K878">
        <v>2</v>
      </c>
      <c r="L878">
        <v>10</v>
      </c>
    </row>
    <row r="879" spans="1:13" x14ac:dyDescent="0.25">
      <c r="A879">
        <v>2003</v>
      </c>
      <c r="B879" t="s">
        <v>1171</v>
      </c>
      <c r="C879">
        <v>3</v>
      </c>
      <c r="D879">
        <v>3</v>
      </c>
      <c r="F879">
        <v>20</v>
      </c>
      <c r="H879">
        <v>10</v>
      </c>
      <c r="I879">
        <v>15</v>
      </c>
      <c r="K879">
        <v>2</v>
      </c>
      <c r="L879">
        <v>2</v>
      </c>
    </row>
    <row r="880" spans="1:13" x14ac:dyDescent="0.25">
      <c r="A880">
        <v>2003</v>
      </c>
      <c r="B880" t="s">
        <v>1171</v>
      </c>
      <c r="C880">
        <v>3</v>
      </c>
      <c r="D880">
        <v>4</v>
      </c>
      <c r="F880">
        <v>10</v>
      </c>
      <c r="I880">
        <v>15</v>
      </c>
      <c r="L880">
        <v>4</v>
      </c>
    </row>
    <row r="881" spans="1:14" x14ac:dyDescent="0.25">
      <c r="A881">
        <v>2003</v>
      </c>
      <c r="B881" t="s">
        <v>1171</v>
      </c>
      <c r="C881">
        <v>3</v>
      </c>
      <c r="D881">
        <v>5</v>
      </c>
      <c r="H881">
        <v>20</v>
      </c>
      <c r="K881">
        <v>2</v>
      </c>
    </row>
    <row r="882" spans="1:14" x14ac:dyDescent="0.25">
      <c r="A882">
        <v>2003</v>
      </c>
      <c r="B882" t="s">
        <v>1171</v>
      </c>
      <c r="C882">
        <v>4</v>
      </c>
      <c r="D882">
        <v>1</v>
      </c>
      <c r="E882" t="s">
        <v>1168</v>
      </c>
      <c r="F882">
        <v>80</v>
      </c>
      <c r="H882">
        <v>60</v>
      </c>
      <c r="K882">
        <v>2</v>
      </c>
    </row>
    <row r="883" spans="1:14" x14ac:dyDescent="0.25">
      <c r="A883">
        <v>2003</v>
      </c>
      <c r="B883" t="s">
        <v>1171</v>
      </c>
      <c r="C883">
        <v>4</v>
      </c>
      <c r="D883">
        <v>2</v>
      </c>
      <c r="E883" t="s">
        <v>1168</v>
      </c>
      <c r="F883">
        <v>20</v>
      </c>
      <c r="H883">
        <v>5</v>
      </c>
      <c r="I883">
        <v>5</v>
      </c>
      <c r="K883">
        <v>5</v>
      </c>
      <c r="L883">
        <v>5</v>
      </c>
    </row>
    <row r="884" spans="1:14" x14ac:dyDescent="0.25">
      <c r="A884">
        <v>2003</v>
      </c>
      <c r="B884" t="s">
        <v>1171</v>
      </c>
      <c r="C884">
        <v>4</v>
      </c>
      <c r="D884">
        <v>3</v>
      </c>
      <c r="E884" t="s">
        <v>1168</v>
      </c>
      <c r="F884">
        <v>80</v>
      </c>
      <c r="I884">
        <v>2</v>
      </c>
      <c r="L884">
        <v>5</v>
      </c>
    </row>
    <row r="885" spans="1:14" x14ac:dyDescent="0.25">
      <c r="A885">
        <v>2003</v>
      </c>
      <c r="B885" t="s">
        <v>1171</v>
      </c>
      <c r="C885">
        <v>4</v>
      </c>
      <c r="D885">
        <v>4</v>
      </c>
      <c r="E885" t="s">
        <v>1168</v>
      </c>
      <c r="F885">
        <v>100</v>
      </c>
      <c r="H885">
        <v>2</v>
      </c>
      <c r="I885">
        <v>2</v>
      </c>
      <c r="K885">
        <v>2</v>
      </c>
      <c r="L885">
        <v>2</v>
      </c>
    </row>
    <row r="886" spans="1:14" x14ac:dyDescent="0.25">
      <c r="A886">
        <v>2003</v>
      </c>
      <c r="B886" t="s">
        <v>1171</v>
      </c>
      <c r="C886">
        <v>4</v>
      </c>
      <c r="D886">
        <v>5</v>
      </c>
      <c r="E886" t="s">
        <v>1168</v>
      </c>
      <c r="F886">
        <v>100</v>
      </c>
      <c r="H886">
        <v>20</v>
      </c>
      <c r="I886">
        <v>20</v>
      </c>
      <c r="K886">
        <v>5</v>
      </c>
      <c r="L886">
        <v>10</v>
      </c>
    </row>
    <row r="887" spans="1:14" x14ac:dyDescent="0.25">
      <c r="A887">
        <v>2003</v>
      </c>
      <c r="B887" t="s">
        <v>1171</v>
      </c>
      <c r="C887">
        <v>5</v>
      </c>
      <c r="D887">
        <v>1</v>
      </c>
      <c r="E887" t="s">
        <v>1168</v>
      </c>
      <c r="F887">
        <v>50</v>
      </c>
      <c r="I887">
        <v>30</v>
      </c>
      <c r="L887">
        <v>2</v>
      </c>
    </row>
    <row r="888" spans="1:14" x14ac:dyDescent="0.25">
      <c r="A888">
        <v>2003</v>
      </c>
      <c r="B888" t="s">
        <v>1171</v>
      </c>
      <c r="C888">
        <v>5</v>
      </c>
      <c r="D888">
        <v>2</v>
      </c>
      <c r="E888" t="s">
        <v>1168</v>
      </c>
      <c r="F888">
        <v>80</v>
      </c>
      <c r="I888">
        <v>5</v>
      </c>
      <c r="L888">
        <v>5</v>
      </c>
    </row>
    <row r="889" spans="1:14" x14ac:dyDescent="0.25">
      <c r="A889">
        <v>2003</v>
      </c>
      <c r="B889" t="s">
        <v>1171</v>
      </c>
      <c r="C889">
        <v>5</v>
      </c>
      <c r="D889">
        <v>3</v>
      </c>
      <c r="E889" t="s">
        <v>1168</v>
      </c>
      <c r="F889">
        <v>80</v>
      </c>
      <c r="H889">
        <v>20</v>
      </c>
      <c r="K889">
        <v>2</v>
      </c>
    </row>
    <row r="890" spans="1:14" x14ac:dyDescent="0.25">
      <c r="A890">
        <v>2003</v>
      </c>
      <c r="B890" t="s">
        <v>1171</v>
      </c>
      <c r="C890">
        <v>5</v>
      </c>
      <c r="D890">
        <v>4</v>
      </c>
      <c r="E890" t="s">
        <v>1168</v>
      </c>
      <c r="F890">
        <v>80</v>
      </c>
      <c r="H890">
        <v>5</v>
      </c>
      <c r="K890">
        <v>2</v>
      </c>
    </row>
    <row r="891" spans="1:14" x14ac:dyDescent="0.25">
      <c r="A891">
        <v>2003</v>
      </c>
      <c r="B891" t="s">
        <v>1171</v>
      </c>
      <c r="C891">
        <v>5</v>
      </c>
      <c r="D891">
        <v>5</v>
      </c>
      <c r="E891" t="s">
        <v>1168</v>
      </c>
      <c r="F891">
        <v>80</v>
      </c>
      <c r="H891">
        <v>20</v>
      </c>
      <c r="K891">
        <v>2</v>
      </c>
    </row>
    <row r="892" spans="1:14" x14ac:dyDescent="0.25">
      <c r="A892">
        <v>2003</v>
      </c>
      <c r="B892" t="s">
        <v>1171</v>
      </c>
      <c r="C892">
        <v>6</v>
      </c>
      <c r="D892">
        <v>1</v>
      </c>
      <c r="E892" t="s">
        <v>1168</v>
      </c>
      <c r="F892">
        <v>90</v>
      </c>
      <c r="I892">
        <v>5</v>
      </c>
      <c r="L892">
        <v>5</v>
      </c>
    </row>
    <row r="893" spans="1:14" x14ac:dyDescent="0.25">
      <c r="A893">
        <v>2003</v>
      </c>
      <c r="B893" t="s">
        <v>1171</v>
      </c>
      <c r="C893">
        <v>6</v>
      </c>
      <c r="D893">
        <v>2</v>
      </c>
      <c r="E893" t="s">
        <v>1168</v>
      </c>
      <c r="F893">
        <v>90</v>
      </c>
      <c r="H893">
        <v>30</v>
      </c>
      <c r="K893">
        <v>5</v>
      </c>
    </row>
    <row r="894" spans="1:14" x14ac:dyDescent="0.25">
      <c r="A894">
        <v>2003</v>
      </c>
      <c r="B894" t="s">
        <v>1171</v>
      </c>
      <c r="C894">
        <v>6</v>
      </c>
      <c r="D894">
        <v>3</v>
      </c>
      <c r="E894" t="s">
        <v>1168</v>
      </c>
      <c r="F894">
        <v>20</v>
      </c>
      <c r="H894">
        <v>30</v>
      </c>
      <c r="I894">
        <v>20</v>
      </c>
      <c r="K894">
        <v>5</v>
      </c>
      <c r="L894">
        <v>5</v>
      </c>
      <c r="M894">
        <v>1</v>
      </c>
      <c r="N894" t="s">
        <v>221</v>
      </c>
    </row>
    <row r="895" spans="1:14" x14ac:dyDescent="0.25">
      <c r="A895">
        <v>2003</v>
      </c>
      <c r="B895" t="s">
        <v>1171</v>
      </c>
      <c r="C895">
        <v>6</v>
      </c>
      <c r="D895">
        <v>4</v>
      </c>
      <c r="E895" t="s">
        <v>1168</v>
      </c>
      <c r="F895">
        <v>80</v>
      </c>
      <c r="H895">
        <v>20</v>
      </c>
      <c r="K895">
        <v>2</v>
      </c>
    </row>
    <row r="896" spans="1:14" x14ac:dyDescent="0.25">
      <c r="A896">
        <v>2003</v>
      </c>
      <c r="B896" t="s">
        <v>1171</v>
      </c>
      <c r="C896">
        <v>6</v>
      </c>
      <c r="D896">
        <v>5</v>
      </c>
      <c r="E896" t="s">
        <v>1168</v>
      </c>
      <c r="F896">
        <v>80</v>
      </c>
      <c r="H896">
        <v>10</v>
      </c>
      <c r="K896">
        <v>2</v>
      </c>
    </row>
    <row r="897" spans="1:14" x14ac:dyDescent="0.25">
      <c r="A897">
        <v>2003</v>
      </c>
      <c r="B897" t="s">
        <v>1171</v>
      </c>
      <c r="C897">
        <v>7</v>
      </c>
      <c r="D897">
        <v>1</v>
      </c>
      <c r="E897" t="s">
        <v>1168</v>
      </c>
      <c r="H897">
        <v>30</v>
      </c>
      <c r="K897">
        <v>5</v>
      </c>
      <c r="M897">
        <v>1</v>
      </c>
      <c r="N897" t="s">
        <v>124</v>
      </c>
    </row>
    <row r="898" spans="1:14" x14ac:dyDescent="0.25">
      <c r="A898">
        <v>2003</v>
      </c>
      <c r="B898" t="s">
        <v>1171</v>
      </c>
      <c r="C898">
        <v>7</v>
      </c>
      <c r="D898">
        <v>2</v>
      </c>
      <c r="E898" t="s">
        <v>1168</v>
      </c>
      <c r="F898">
        <v>80</v>
      </c>
      <c r="H898">
        <v>20</v>
      </c>
      <c r="K898">
        <v>5</v>
      </c>
    </row>
    <row r="899" spans="1:14" x14ac:dyDescent="0.25">
      <c r="A899">
        <v>2003</v>
      </c>
      <c r="B899" t="s">
        <v>1171</v>
      </c>
      <c r="C899">
        <v>7</v>
      </c>
      <c r="D899">
        <v>3</v>
      </c>
      <c r="E899" t="s">
        <v>1168</v>
      </c>
      <c r="F899">
        <v>80</v>
      </c>
      <c r="H899">
        <v>20</v>
      </c>
      <c r="K899">
        <v>5</v>
      </c>
      <c r="M899">
        <v>1</v>
      </c>
      <c r="N899" t="s">
        <v>80</v>
      </c>
    </row>
    <row r="900" spans="1:14" x14ac:dyDescent="0.25">
      <c r="A900">
        <v>2003</v>
      </c>
      <c r="B900" t="s">
        <v>1171</v>
      </c>
      <c r="C900">
        <v>7</v>
      </c>
      <c r="D900">
        <v>4</v>
      </c>
      <c r="E900" t="s">
        <v>1168</v>
      </c>
      <c r="F900">
        <v>90</v>
      </c>
      <c r="H900">
        <v>5</v>
      </c>
      <c r="I900">
        <v>5</v>
      </c>
      <c r="K900">
        <v>5</v>
      </c>
      <c r="L900">
        <v>5</v>
      </c>
      <c r="M900">
        <v>1</v>
      </c>
      <c r="N900" t="s">
        <v>124</v>
      </c>
    </row>
    <row r="901" spans="1:14" x14ac:dyDescent="0.25">
      <c r="A901">
        <v>2003</v>
      </c>
      <c r="B901" t="s">
        <v>1171</v>
      </c>
      <c r="C901">
        <v>7</v>
      </c>
      <c r="D901">
        <v>5</v>
      </c>
      <c r="E901" t="s">
        <v>1168</v>
      </c>
      <c r="F901">
        <v>50</v>
      </c>
      <c r="I901">
        <v>50</v>
      </c>
      <c r="L901">
        <v>10</v>
      </c>
    </row>
    <row r="902" spans="1:14" x14ac:dyDescent="0.25">
      <c r="A902">
        <v>2003</v>
      </c>
      <c r="B902" t="s">
        <v>1171</v>
      </c>
      <c r="C902">
        <v>8</v>
      </c>
      <c r="D902">
        <v>1</v>
      </c>
      <c r="H902">
        <v>3</v>
      </c>
      <c r="I902">
        <v>4</v>
      </c>
      <c r="K902">
        <v>5</v>
      </c>
      <c r="L902">
        <v>5</v>
      </c>
    </row>
    <row r="903" spans="1:14" x14ac:dyDescent="0.25">
      <c r="A903">
        <v>2003</v>
      </c>
      <c r="B903" t="s">
        <v>1171</v>
      </c>
      <c r="C903">
        <v>8</v>
      </c>
      <c r="D903">
        <v>2</v>
      </c>
      <c r="H903">
        <v>10</v>
      </c>
      <c r="I903">
        <v>30</v>
      </c>
      <c r="K903">
        <v>5</v>
      </c>
      <c r="L903">
        <v>5</v>
      </c>
    </row>
    <row r="904" spans="1:14" x14ac:dyDescent="0.25">
      <c r="A904">
        <v>2003</v>
      </c>
      <c r="B904" t="s">
        <v>1171</v>
      </c>
      <c r="C904">
        <v>8</v>
      </c>
      <c r="D904">
        <v>3</v>
      </c>
      <c r="F904">
        <v>30</v>
      </c>
      <c r="H904">
        <v>50</v>
      </c>
      <c r="I904">
        <v>20</v>
      </c>
      <c r="K904">
        <v>5</v>
      </c>
      <c r="L904">
        <v>5</v>
      </c>
    </row>
    <row r="905" spans="1:14" x14ac:dyDescent="0.25">
      <c r="A905">
        <v>2003</v>
      </c>
      <c r="B905" t="s">
        <v>1171</v>
      </c>
      <c r="C905">
        <v>8</v>
      </c>
      <c r="D905">
        <v>4</v>
      </c>
      <c r="F905">
        <v>10</v>
      </c>
      <c r="H905">
        <v>10</v>
      </c>
      <c r="I905">
        <v>10</v>
      </c>
      <c r="K905">
        <v>3</v>
      </c>
      <c r="L905">
        <v>5</v>
      </c>
    </row>
    <row r="906" spans="1:14" x14ac:dyDescent="0.25">
      <c r="A906">
        <v>2003</v>
      </c>
      <c r="B906" t="s">
        <v>1171</v>
      </c>
      <c r="C906">
        <v>8</v>
      </c>
      <c r="D906">
        <v>5</v>
      </c>
      <c r="F906">
        <v>50</v>
      </c>
      <c r="H906">
        <v>20</v>
      </c>
      <c r="I906">
        <v>3</v>
      </c>
      <c r="K906">
        <v>10</v>
      </c>
      <c r="L906">
        <v>5</v>
      </c>
      <c r="M906">
        <v>1</v>
      </c>
      <c r="N906" t="s">
        <v>124</v>
      </c>
    </row>
    <row r="907" spans="1:14" x14ac:dyDescent="0.25">
      <c r="A907">
        <v>2003</v>
      </c>
      <c r="B907" t="s">
        <v>1171</v>
      </c>
      <c r="C907">
        <v>9</v>
      </c>
      <c r="D907">
        <v>1</v>
      </c>
      <c r="E907" t="s">
        <v>1168</v>
      </c>
      <c r="F907">
        <v>90</v>
      </c>
      <c r="H907">
        <v>25</v>
      </c>
      <c r="I907">
        <v>5</v>
      </c>
      <c r="K907">
        <v>2</v>
      </c>
      <c r="L907">
        <v>2</v>
      </c>
    </row>
    <row r="908" spans="1:14" x14ac:dyDescent="0.25">
      <c r="A908">
        <v>2003</v>
      </c>
      <c r="B908" t="s">
        <v>1171</v>
      </c>
      <c r="C908">
        <v>9</v>
      </c>
      <c r="D908">
        <v>2</v>
      </c>
      <c r="E908" t="s">
        <v>1168</v>
      </c>
      <c r="F908">
        <v>70</v>
      </c>
      <c r="H908">
        <v>5</v>
      </c>
      <c r="I908">
        <v>5</v>
      </c>
      <c r="K908">
        <v>2</v>
      </c>
      <c r="L908">
        <v>4</v>
      </c>
    </row>
    <row r="909" spans="1:14" x14ac:dyDescent="0.25">
      <c r="A909">
        <v>2003</v>
      </c>
      <c r="B909" t="s">
        <v>1171</v>
      </c>
      <c r="C909">
        <v>9</v>
      </c>
      <c r="D909">
        <v>3</v>
      </c>
      <c r="E909" t="s">
        <v>1168</v>
      </c>
      <c r="F909">
        <v>20</v>
      </c>
      <c r="H909">
        <v>3</v>
      </c>
      <c r="I909">
        <v>5</v>
      </c>
      <c r="K909">
        <v>2</v>
      </c>
      <c r="L909">
        <v>4</v>
      </c>
    </row>
    <row r="910" spans="1:14" x14ac:dyDescent="0.25">
      <c r="A910">
        <v>2003</v>
      </c>
      <c r="B910" t="s">
        <v>1171</v>
      </c>
      <c r="C910">
        <v>9</v>
      </c>
      <c r="D910">
        <v>4</v>
      </c>
      <c r="E910" t="s">
        <v>1168</v>
      </c>
      <c r="F910">
        <v>80</v>
      </c>
      <c r="H910">
        <v>10</v>
      </c>
      <c r="I910">
        <v>5</v>
      </c>
      <c r="K910">
        <v>2</v>
      </c>
      <c r="L910">
        <v>3</v>
      </c>
    </row>
    <row r="911" spans="1:14" x14ac:dyDescent="0.25">
      <c r="A911">
        <v>2003</v>
      </c>
      <c r="B911" t="s">
        <v>1171</v>
      </c>
      <c r="C911">
        <v>9</v>
      </c>
      <c r="D911">
        <v>5</v>
      </c>
      <c r="E911" t="s">
        <v>1168</v>
      </c>
      <c r="F911">
        <v>80</v>
      </c>
      <c r="H911">
        <v>5</v>
      </c>
      <c r="I911">
        <v>25</v>
      </c>
      <c r="K911">
        <v>5</v>
      </c>
      <c r="L911">
        <v>3</v>
      </c>
    </row>
    <row r="912" spans="1:14" x14ac:dyDescent="0.25">
      <c r="A912">
        <v>2003</v>
      </c>
      <c r="B912" t="s">
        <v>1171</v>
      </c>
      <c r="C912">
        <v>10</v>
      </c>
      <c r="D912">
        <v>1</v>
      </c>
      <c r="E912" t="s">
        <v>1168</v>
      </c>
      <c r="H912">
        <v>20</v>
      </c>
      <c r="I912">
        <v>2</v>
      </c>
      <c r="K912">
        <v>2</v>
      </c>
      <c r="L912">
        <v>4</v>
      </c>
    </row>
    <row r="913" spans="1:22" x14ac:dyDescent="0.25">
      <c r="A913">
        <v>2003</v>
      </c>
      <c r="B913" t="s">
        <v>1171</v>
      </c>
      <c r="C913">
        <v>10</v>
      </c>
      <c r="D913">
        <v>2</v>
      </c>
      <c r="E913" t="s">
        <v>1172</v>
      </c>
      <c r="F913">
        <v>70</v>
      </c>
      <c r="H913">
        <v>5</v>
      </c>
      <c r="I913">
        <v>10</v>
      </c>
      <c r="K913">
        <v>8</v>
      </c>
      <c r="L913">
        <v>5</v>
      </c>
    </row>
    <row r="914" spans="1:22" x14ac:dyDescent="0.25">
      <c r="A914">
        <v>2003</v>
      </c>
      <c r="B914" t="s">
        <v>1171</v>
      </c>
      <c r="C914">
        <v>10</v>
      </c>
      <c r="D914">
        <v>3</v>
      </c>
      <c r="E914" t="s">
        <v>1172</v>
      </c>
      <c r="F914">
        <v>80</v>
      </c>
      <c r="H914">
        <v>5</v>
      </c>
      <c r="I914">
        <v>5</v>
      </c>
      <c r="K914">
        <v>10</v>
      </c>
      <c r="L914">
        <v>10</v>
      </c>
    </row>
    <row r="915" spans="1:22" x14ac:dyDescent="0.25">
      <c r="A915">
        <v>2003</v>
      </c>
      <c r="B915" t="s">
        <v>1171</v>
      </c>
      <c r="C915">
        <v>10</v>
      </c>
      <c r="D915">
        <v>4</v>
      </c>
      <c r="E915" t="s">
        <v>1172</v>
      </c>
      <c r="F915">
        <v>80</v>
      </c>
      <c r="H915">
        <v>3</v>
      </c>
      <c r="I915">
        <v>5</v>
      </c>
      <c r="K915">
        <v>3</v>
      </c>
      <c r="L915">
        <v>3</v>
      </c>
    </row>
    <row r="916" spans="1:22" x14ac:dyDescent="0.25">
      <c r="A916">
        <v>2003</v>
      </c>
      <c r="B916" t="s">
        <v>1171</v>
      </c>
      <c r="C916">
        <v>10</v>
      </c>
      <c r="D916">
        <v>5</v>
      </c>
      <c r="E916" t="s">
        <v>1168</v>
      </c>
      <c r="H916">
        <v>10</v>
      </c>
      <c r="I916">
        <v>10</v>
      </c>
      <c r="K916">
        <v>2</v>
      </c>
      <c r="L916">
        <v>5</v>
      </c>
    </row>
    <row r="917" spans="1:22" x14ac:dyDescent="0.25">
      <c r="A917">
        <v>2003</v>
      </c>
      <c r="B917" t="s">
        <v>1171</v>
      </c>
      <c r="C917">
        <v>11</v>
      </c>
      <c r="D917">
        <v>1</v>
      </c>
      <c r="H917">
        <v>5</v>
      </c>
      <c r="I917">
        <v>5</v>
      </c>
      <c r="K917">
        <v>5</v>
      </c>
      <c r="L917">
        <v>10</v>
      </c>
    </row>
    <row r="918" spans="1:22" x14ac:dyDescent="0.25">
      <c r="A918">
        <v>2003</v>
      </c>
      <c r="B918" t="s">
        <v>1171</v>
      </c>
      <c r="C918">
        <v>11</v>
      </c>
      <c r="D918">
        <v>2</v>
      </c>
      <c r="I918">
        <v>10</v>
      </c>
      <c r="L918">
        <v>5</v>
      </c>
    </row>
    <row r="919" spans="1:22" x14ac:dyDescent="0.25">
      <c r="A919">
        <v>2003</v>
      </c>
      <c r="B919" t="s">
        <v>1171</v>
      </c>
      <c r="C919">
        <v>11</v>
      </c>
      <c r="D919">
        <v>3</v>
      </c>
      <c r="H919">
        <v>10</v>
      </c>
      <c r="I919">
        <v>20</v>
      </c>
      <c r="K919">
        <v>5</v>
      </c>
      <c r="L919">
        <v>10</v>
      </c>
    </row>
    <row r="920" spans="1:22" x14ac:dyDescent="0.25">
      <c r="A920">
        <v>2003</v>
      </c>
      <c r="B920" t="s">
        <v>1171</v>
      </c>
      <c r="C920">
        <v>11</v>
      </c>
      <c r="D920">
        <v>4</v>
      </c>
      <c r="H920">
        <v>5</v>
      </c>
      <c r="I920">
        <v>30</v>
      </c>
      <c r="K920">
        <v>2</v>
      </c>
      <c r="L920">
        <v>5</v>
      </c>
    </row>
    <row r="921" spans="1:22" x14ac:dyDescent="0.25">
      <c r="A921">
        <v>2003</v>
      </c>
      <c r="B921" t="s">
        <v>1171</v>
      </c>
      <c r="C921">
        <v>11.3843466107617</v>
      </c>
      <c r="D921">
        <v>3.0782669461914698</v>
      </c>
      <c r="F921">
        <v>87.917319265836298</v>
      </c>
      <c r="H921">
        <v>10.735137836507</v>
      </c>
      <c r="I921">
        <v>12.8611050128064</v>
      </c>
      <c r="K921">
        <v>5.2073904767504198</v>
      </c>
      <c r="L921">
        <v>6.2488565678741299</v>
      </c>
    </row>
    <row r="922" spans="1:22" x14ac:dyDescent="0.25">
      <c r="A922">
        <v>2004</v>
      </c>
      <c r="B922" t="s">
        <v>1167</v>
      </c>
      <c r="C922">
        <v>1</v>
      </c>
      <c r="D922">
        <v>1</v>
      </c>
      <c r="E922" t="s">
        <v>1160</v>
      </c>
      <c r="F922">
        <v>10</v>
      </c>
      <c r="G922">
        <f>SUM(H922:I922)</f>
        <v>25</v>
      </c>
      <c r="H922">
        <v>20</v>
      </c>
      <c r="I922">
        <v>5</v>
      </c>
      <c r="K922">
        <v>5</v>
      </c>
      <c r="L922">
        <v>3</v>
      </c>
      <c r="M922">
        <v>2</v>
      </c>
      <c r="N922" t="s">
        <v>140</v>
      </c>
      <c r="O922" t="s">
        <v>140</v>
      </c>
      <c r="V922" t="s">
        <v>1173</v>
      </c>
    </row>
    <row r="923" spans="1:22" x14ac:dyDescent="0.25">
      <c r="A923">
        <v>2004</v>
      </c>
      <c r="B923" t="s">
        <v>1167</v>
      </c>
      <c r="D923">
        <v>2</v>
      </c>
      <c r="F923">
        <v>70</v>
      </c>
      <c r="G923">
        <f>SUM(H923:I923)</f>
        <v>5</v>
      </c>
      <c r="H923">
        <v>5</v>
      </c>
      <c r="I923">
        <v>0</v>
      </c>
      <c r="K923">
        <v>5</v>
      </c>
      <c r="L923">
        <v>0</v>
      </c>
      <c r="M923">
        <v>1</v>
      </c>
      <c r="N923" t="s">
        <v>140</v>
      </c>
      <c r="V923" t="s">
        <v>1174</v>
      </c>
    </row>
    <row r="924" spans="1:22" x14ac:dyDescent="0.25">
      <c r="A924">
        <v>2004</v>
      </c>
      <c r="B924" t="s">
        <v>1167</v>
      </c>
      <c r="D924">
        <v>3</v>
      </c>
      <c r="F924">
        <v>90</v>
      </c>
      <c r="G924">
        <v>0</v>
      </c>
      <c r="H924">
        <v>0</v>
      </c>
      <c r="I924">
        <v>0</v>
      </c>
      <c r="K924">
        <v>0</v>
      </c>
      <c r="L924">
        <v>0</v>
      </c>
      <c r="M924">
        <v>0</v>
      </c>
      <c r="V924" t="s">
        <v>1175</v>
      </c>
    </row>
    <row r="925" spans="1:22" x14ac:dyDescent="0.25">
      <c r="A925">
        <v>2004</v>
      </c>
      <c r="B925" t="s">
        <v>1167</v>
      </c>
      <c r="D925">
        <v>4</v>
      </c>
      <c r="F925">
        <v>30</v>
      </c>
      <c r="G925">
        <f t="shared" ref="G925:G988" si="7">SUM(H925:I925)</f>
        <v>5</v>
      </c>
      <c r="H925">
        <v>0</v>
      </c>
      <c r="I925">
        <v>5</v>
      </c>
      <c r="K925">
        <v>0</v>
      </c>
      <c r="L925">
        <v>5</v>
      </c>
      <c r="M925">
        <v>2</v>
      </c>
      <c r="N925" t="s">
        <v>50</v>
      </c>
      <c r="O925" t="s">
        <v>140</v>
      </c>
      <c r="V925" t="s">
        <v>1176</v>
      </c>
    </row>
    <row r="926" spans="1:22" x14ac:dyDescent="0.25">
      <c r="A926">
        <v>2004</v>
      </c>
      <c r="B926" t="s">
        <v>1167</v>
      </c>
      <c r="D926">
        <v>5</v>
      </c>
      <c r="F926">
        <v>0</v>
      </c>
      <c r="G926">
        <f t="shared" si="7"/>
        <v>25</v>
      </c>
      <c r="H926">
        <v>20</v>
      </c>
      <c r="I926">
        <v>5</v>
      </c>
      <c r="K926">
        <v>10</v>
      </c>
      <c r="L926">
        <v>5</v>
      </c>
      <c r="M926">
        <v>1</v>
      </c>
      <c r="N926" t="s">
        <v>50</v>
      </c>
      <c r="V926" t="s">
        <v>1177</v>
      </c>
    </row>
    <row r="927" spans="1:22" x14ac:dyDescent="0.25">
      <c r="A927">
        <v>2004</v>
      </c>
      <c r="B927" t="s">
        <v>1167</v>
      </c>
      <c r="C927">
        <v>2</v>
      </c>
      <c r="D927">
        <v>1</v>
      </c>
      <c r="E927" t="s">
        <v>1160</v>
      </c>
      <c r="F927">
        <v>60</v>
      </c>
      <c r="G927">
        <f t="shared" si="7"/>
        <v>40</v>
      </c>
      <c r="H927">
        <v>30</v>
      </c>
      <c r="I927">
        <v>10</v>
      </c>
      <c r="K927">
        <v>8</v>
      </c>
      <c r="L927">
        <v>5</v>
      </c>
      <c r="M927">
        <v>0</v>
      </c>
    </row>
    <row r="928" spans="1:22" x14ac:dyDescent="0.25">
      <c r="A928">
        <v>2004</v>
      </c>
      <c r="B928" t="s">
        <v>1167</v>
      </c>
      <c r="D928">
        <v>2</v>
      </c>
      <c r="F928">
        <v>10</v>
      </c>
      <c r="G928">
        <f t="shared" si="7"/>
        <v>85</v>
      </c>
      <c r="H928">
        <v>80</v>
      </c>
      <c r="I928">
        <v>5</v>
      </c>
      <c r="K928">
        <v>10</v>
      </c>
      <c r="L928">
        <v>5</v>
      </c>
      <c r="M928">
        <v>0</v>
      </c>
    </row>
    <row r="929" spans="1:22" x14ac:dyDescent="0.25">
      <c r="A929">
        <v>2004</v>
      </c>
      <c r="B929" t="s">
        <v>1167</v>
      </c>
      <c r="D929">
        <v>3</v>
      </c>
      <c r="F929">
        <v>0</v>
      </c>
      <c r="G929">
        <f t="shared" si="7"/>
        <v>97</v>
      </c>
      <c r="H929">
        <v>95</v>
      </c>
      <c r="I929">
        <v>2</v>
      </c>
      <c r="K929">
        <v>10</v>
      </c>
      <c r="L929">
        <v>5</v>
      </c>
      <c r="M929">
        <v>1</v>
      </c>
      <c r="N929" t="s">
        <v>29</v>
      </c>
    </row>
    <row r="930" spans="1:22" x14ac:dyDescent="0.25">
      <c r="A930">
        <v>2004</v>
      </c>
      <c r="B930" t="s">
        <v>1167</v>
      </c>
      <c r="D930">
        <v>4</v>
      </c>
      <c r="F930">
        <v>60</v>
      </c>
      <c r="G930">
        <f t="shared" si="7"/>
        <v>20</v>
      </c>
      <c r="H930">
        <v>20</v>
      </c>
      <c r="I930">
        <v>0</v>
      </c>
      <c r="K930">
        <v>10</v>
      </c>
      <c r="L930">
        <v>0</v>
      </c>
      <c r="M930">
        <v>0</v>
      </c>
    </row>
    <row r="931" spans="1:22" x14ac:dyDescent="0.25">
      <c r="A931">
        <v>2004</v>
      </c>
      <c r="B931" t="s">
        <v>1167</v>
      </c>
      <c r="D931">
        <v>5</v>
      </c>
      <c r="F931">
        <v>70</v>
      </c>
      <c r="G931">
        <f t="shared" si="7"/>
        <v>7</v>
      </c>
      <c r="H931">
        <v>5</v>
      </c>
      <c r="I931">
        <v>2</v>
      </c>
      <c r="K931">
        <v>2</v>
      </c>
      <c r="L931">
        <v>3</v>
      </c>
      <c r="M931">
        <v>1</v>
      </c>
      <c r="N931" t="s">
        <v>154</v>
      </c>
    </row>
    <row r="932" spans="1:22" x14ac:dyDescent="0.25">
      <c r="A932">
        <v>2004</v>
      </c>
      <c r="B932" t="s">
        <v>1167</v>
      </c>
      <c r="C932">
        <v>3</v>
      </c>
      <c r="D932">
        <v>1</v>
      </c>
      <c r="E932" t="s">
        <v>1160</v>
      </c>
      <c r="F932">
        <v>20</v>
      </c>
      <c r="G932">
        <f t="shared" si="7"/>
        <v>77</v>
      </c>
      <c r="H932">
        <v>75</v>
      </c>
      <c r="I932">
        <v>2</v>
      </c>
      <c r="K932">
        <v>10</v>
      </c>
      <c r="L932">
        <v>10</v>
      </c>
      <c r="M932">
        <v>1</v>
      </c>
      <c r="N932" t="s">
        <v>140</v>
      </c>
    </row>
    <row r="933" spans="1:22" x14ac:dyDescent="0.25">
      <c r="A933">
        <v>2004</v>
      </c>
      <c r="B933" t="s">
        <v>1167</v>
      </c>
      <c r="D933">
        <v>2</v>
      </c>
      <c r="F933">
        <v>10</v>
      </c>
      <c r="G933">
        <f t="shared" si="7"/>
        <v>82</v>
      </c>
      <c r="H933">
        <v>80</v>
      </c>
      <c r="I933">
        <v>2</v>
      </c>
      <c r="K933">
        <v>5</v>
      </c>
      <c r="L933">
        <v>5</v>
      </c>
      <c r="M933">
        <v>1</v>
      </c>
      <c r="N933" t="s">
        <v>35</v>
      </c>
    </row>
    <row r="934" spans="1:22" x14ac:dyDescent="0.25">
      <c r="A934">
        <v>2004</v>
      </c>
      <c r="B934" t="s">
        <v>1167</v>
      </c>
      <c r="D934">
        <v>3</v>
      </c>
      <c r="F934">
        <v>30</v>
      </c>
      <c r="G934">
        <f t="shared" si="7"/>
        <v>50</v>
      </c>
      <c r="H934">
        <v>50</v>
      </c>
      <c r="I934">
        <v>0</v>
      </c>
      <c r="K934">
        <v>5</v>
      </c>
      <c r="L934">
        <v>0</v>
      </c>
      <c r="M934">
        <v>0</v>
      </c>
    </row>
    <row r="935" spans="1:22" x14ac:dyDescent="0.25">
      <c r="A935">
        <v>2004</v>
      </c>
      <c r="B935" t="s">
        <v>1167</v>
      </c>
      <c r="D935">
        <v>4</v>
      </c>
      <c r="F935">
        <v>20</v>
      </c>
      <c r="G935">
        <f t="shared" si="7"/>
        <v>75</v>
      </c>
      <c r="H935">
        <v>70</v>
      </c>
      <c r="I935">
        <v>5</v>
      </c>
      <c r="K935">
        <v>5</v>
      </c>
      <c r="L935">
        <v>5</v>
      </c>
      <c r="M935">
        <v>1</v>
      </c>
      <c r="N935" t="s">
        <v>58</v>
      </c>
    </row>
    <row r="936" spans="1:22" x14ac:dyDescent="0.25">
      <c r="A936">
        <v>2004</v>
      </c>
      <c r="B936" t="s">
        <v>1167</v>
      </c>
      <c r="D936">
        <v>5</v>
      </c>
      <c r="F936">
        <v>30</v>
      </c>
      <c r="G936">
        <f t="shared" si="7"/>
        <v>30</v>
      </c>
      <c r="H936">
        <v>20</v>
      </c>
      <c r="I936">
        <v>10</v>
      </c>
      <c r="K936">
        <v>5</v>
      </c>
      <c r="L936">
        <v>5</v>
      </c>
      <c r="M936">
        <v>2</v>
      </c>
      <c r="N936" t="s">
        <v>140</v>
      </c>
      <c r="O936" t="s">
        <v>35</v>
      </c>
    </row>
    <row r="937" spans="1:22" x14ac:dyDescent="0.25">
      <c r="A937">
        <v>2004</v>
      </c>
      <c r="B937" t="s">
        <v>1167</v>
      </c>
      <c r="C937">
        <v>4</v>
      </c>
      <c r="D937">
        <v>1</v>
      </c>
      <c r="E937" t="s">
        <v>1159</v>
      </c>
      <c r="F937">
        <v>5</v>
      </c>
      <c r="G937">
        <f t="shared" si="7"/>
        <v>25</v>
      </c>
      <c r="H937">
        <v>20</v>
      </c>
      <c r="I937">
        <v>5</v>
      </c>
      <c r="K937">
        <v>10</v>
      </c>
      <c r="L937">
        <v>5</v>
      </c>
      <c r="M937">
        <v>1</v>
      </c>
      <c r="N937" t="s">
        <v>140</v>
      </c>
    </row>
    <row r="938" spans="1:22" x14ac:dyDescent="0.25">
      <c r="A938">
        <v>2004</v>
      </c>
      <c r="B938" t="s">
        <v>1167</v>
      </c>
      <c r="D938">
        <v>2</v>
      </c>
      <c r="F938">
        <v>20</v>
      </c>
      <c r="G938">
        <f t="shared" si="7"/>
        <v>30</v>
      </c>
      <c r="H938">
        <v>20</v>
      </c>
      <c r="I938">
        <v>10</v>
      </c>
      <c r="K938">
        <v>10</v>
      </c>
      <c r="L938">
        <v>5</v>
      </c>
      <c r="M938">
        <v>1</v>
      </c>
      <c r="N938" t="s">
        <v>140</v>
      </c>
    </row>
    <row r="939" spans="1:22" x14ac:dyDescent="0.25">
      <c r="A939">
        <v>2004</v>
      </c>
      <c r="B939" t="s">
        <v>1167</v>
      </c>
      <c r="D939">
        <v>3</v>
      </c>
      <c r="F939">
        <v>30</v>
      </c>
      <c r="G939">
        <f t="shared" si="7"/>
        <v>60</v>
      </c>
      <c r="H939">
        <v>40</v>
      </c>
      <c r="I939">
        <v>20</v>
      </c>
      <c r="K939">
        <v>5</v>
      </c>
      <c r="L939">
        <v>5</v>
      </c>
      <c r="M939">
        <v>1</v>
      </c>
      <c r="N939" t="s">
        <v>35</v>
      </c>
    </row>
    <row r="940" spans="1:22" x14ac:dyDescent="0.25">
      <c r="A940">
        <v>2004</v>
      </c>
      <c r="B940" t="s">
        <v>1167</v>
      </c>
      <c r="D940">
        <v>4</v>
      </c>
      <c r="F940">
        <v>15</v>
      </c>
      <c r="G940">
        <f t="shared" si="7"/>
        <v>85</v>
      </c>
      <c r="H940">
        <v>80</v>
      </c>
      <c r="I940">
        <v>5</v>
      </c>
      <c r="K940">
        <v>5</v>
      </c>
      <c r="L940">
        <v>5</v>
      </c>
      <c r="M940">
        <v>0</v>
      </c>
    </row>
    <row r="941" spans="1:22" x14ac:dyDescent="0.25">
      <c r="A941">
        <v>2004</v>
      </c>
      <c r="B941" t="s">
        <v>1167</v>
      </c>
      <c r="D941">
        <v>5</v>
      </c>
      <c r="F941">
        <v>45</v>
      </c>
      <c r="G941">
        <f t="shared" si="7"/>
        <v>55</v>
      </c>
      <c r="H941">
        <v>50</v>
      </c>
      <c r="I941">
        <v>5</v>
      </c>
      <c r="K941">
        <v>5</v>
      </c>
      <c r="L941">
        <v>2</v>
      </c>
      <c r="M941">
        <v>0</v>
      </c>
      <c r="V941" t="s">
        <v>1178</v>
      </c>
    </row>
    <row r="942" spans="1:22" x14ac:dyDescent="0.25">
      <c r="A942">
        <v>2004</v>
      </c>
      <c r="B942" t="s">
        <v>1167</v>
      </c>
      <c r="C942">
        <v>5</v>
      </c>
      <c r="D942">
        <v>1</v>
      </c>
      <c r="E942" t="s">
        <v>1160</v>
      </c>
      <c r="F942">
        <v>0</v>
      </c>
      <c r="G942">
        <f t="shared" si="7"/>
        <v>20</v>
      </c>
      <c r="H942">
        <v>10</v>
      </c>
      <c r="I942">
        <v>10</v>
      </c>
      <c r="K942">
        <v>5</v>
      </c>
      <c r="L942">
        <v>6</v>
      </c>
      <c r="M942">
        <v>1</v>
      </c>
      <c r="N942" t="s">
        <v>35</v>
      </c>
    </row>
    <row r="943" spans="1:22" x14ac:dyDescent="0.25">
      <c r="A943">
        <v>2004</v>
      </c>
      <c r="B943" t="s">
        <v>1167</v>
      </c>
      <c r="D943">
        <v>2</v>
      </c>
      <c r="F943">
        <v>0</v>
      </c>
      <c r="G943">
        <f t="shared" si="7"/>
        <v>25</v>
      </c>
      <c r="H943">
        <v>20</v>
      </c>
      <c r="I943">
        <v>5</v>
      </c>
      <c r="K943">
        <v>4</v>
      </c>
      <c r="L943">
        <v>6</v>
      </c>
      <c r="M943">
        <v>1</v>
      </c>
      <c r="N943" t="s">
        <v>35</v>
      </c>
      <c r="V943" t="s">
        <v>1179</v>
      </c>
    </row>
    <row r="944" spans="1:22" x14ac:dyDescent="0.25">
      <c r="A944">
        <v>2004</v>
      </c>
      <c r="B944" t="s">
        <v>1167</v>
      </c>
      <c r="D944">
        <v>3</v>
      </c>
      <c r="F944">
        <v>5</v>
      </c>
      <c r="G944">
        <f t="shared" si="7"/>
        <v>45</v>
      </c>
      <c r="H944">
        <v>40</v>
      </c>
      <c r="I944">
        <v>5</v>
      </c>
      <c r="K944">
        <v>6</v>
      </c>
      <c r="L944">
        <v>4</v>
      </c>
      <c r="M944">
        <v>0</v>
      </c>
    </row>
    <row r="945" spans="1:22" x14ac:dyDescent="0.25">
      <c r="A945">
        <v>2004</v>
      </c>
      <c r="B945" t="s">
        <v>1167</v>
      </c>
      <c r="D945">
        <v>4</v>
      </c>
      <c r="F945">
        <v>0</v>
      </c>
      <c r="G945">
        <f t="shared" si="7"/>
        <v>28</v>
      </c>
      <c r="H945">
        <v>25</v>
      </c>
      <c r="I945">
        <v>3</v>
      </c>
      <c r="K945">
        <v>5</v>
      </c>
      <c r="L945">
        <v>5</v>
      </c>
      <c r="M945">
        <v>1</v>
      </c>
      <c r="N945" t="s">
        <v>35</v>
      </c>
    </row>
    <row r="946" spans="1:22" x14ac:dyDescent="0.25">
      <c r="A946">
        <v>2004</v>
      </c>
      <c r="B946" t="s">
        <v>1167</v>
      </c>
      <c r="D946">
        <v>5</v>
      </c>
      <c r="F946">
        <v>0</v>
      </c>
      <c r="G946">
        <f t="shared" si="7"/>
        <v>7</v>
      </c>
      <c r="H946">
        <v>2</v>
      </c>
      <c r="I946">
        <v>5</v>
      </c>
      <c r="K946">
        <v>5</v>
      </c>
      <c r="L946">
        <v>6</v>
      </c>
      <c r="M946">
        <v>1</v>
      </c>
      <c r="N946" t="s">
        <v>36</v>
      </c>
    </row>
    <row r="947" spans="1:22" x14ac:dyDescent="0.25">
      <c r="A947">
        <v>2004</v>
      </c>
      <c r="B947" t="s">
        <v>1167</v>
      </c>
      <c r="C947">
        <v>6</v>
      </c>
      <c r="D947">
        <v>1</v>
      </c>
      <c r="F947">
        <v>0</v>
      </c>
      <c r="G947">
        <f t="shared" si="7"/>
        <v>20</v>
      </c>
      <c r="H947">
        <v>10</v>
      </c>
      <c r="I947">
        <v>10</v>
      </c>
      <c r="K947">
        <v>6</v>
      </c>
      <c r="L947">
        <v>6</v>
      </c>
      <c r="M947">
        <v>1</v>
      </c>
      <c r="N947" t="s">
        <v>35</v>
      </c>
    </row>
    <row r="948" spans="1:22" x14ac:dyDescent="0.25">
      <c r="A948">
        <v>2004</v>
      </c>
      <c r="B948" t="s">
        <v>1167</v>
      </c>
      <c r="D948">
        <v>2</v>
      </c>
      <c r="F948">
        <v>1</v>
      </c>
      <c r="G948">
        <f t="shared" si="7"/>
        <v>40</v>
      </c>
      <c r="H948">
        <v>20</v>
      </c>
      <c r="I948">
        <v>20</v>
      </c>
      <c r="K948">
        <v>5</v>
      </c>
      <c r="L948">
        <v>8</v>
      </c>
      <c r="M948">
        <v>0</v>
      </c>
    </row>
    <row r="949" spans="1:22" x14ac:dyDescent="0.25">
      <c r="A949">
        <v>2004</v>
      </c>
      <c r="B949" t="s">
        <v>1167</v>
      </c>
      <c r="D949">
        <v>3</v>
      </c>
      <c r="F949">
        <v>15</v>
      </c>
      <c r="G949">
        <f t="shared" si="7"/>
        <v>35</v>
      </c>
      <c r="H949">
        <v>25</v>
      </c>
      <c r="I949">
        <v>10</v>
      </c>
      <c r="K949">
        <v>8</v>
      </c>
      <c r="L949">
        <v>6</v>
      </c>
      <c r="M949">
        <v>0</v>
      </c>
    </row>
    <row r="950" spans="1:22" x14ac:dyDescent="0.25">
      <c r="A950">
        <v>2004</v>
      </c>
      <c r="B950" t="s">
        <v>1167</v>
      </c>
      <c r="D950">
        <v>4</v>
      </c>
      <c r="F950">
        <v>0</v>
      </c>
      <c r="G950">
        <f t="shared" si="7"/>
        <v>7</v>
      </c>
      <c r="H950">
        <v>2</v>
      </c>
      <c r="I950">
        <v>5</v>
      </c>
      <c r="K950">
        <v>3</v>
      </c>
      <c r="L950">
        <v>6</v>
      </c>
      <c r="M950">
        <v>1</v>
      </c>
      <c r="N950" t="s">
        <v>40</v>
      </c>
    </row>
    <row r="951" spans="1:22" x14ac:dyDescent="0.25">
      <c r="A951">
        <v>2004</v>
      </c>
      <c r="B951" t="s">
        <v>1167</v>
      </c>
      <c r="D951">
        <v>5</v>
      </c>
      <c r="F951">
        <v>3</v>
      </c>
      <c r="G951">
        <f t="shared" si="7"/>
        <v>12</v>
      </c>
      <c r="H951">
        <v>10</v>
      </c>
      <c r="I951">
        <v>2</v>
      </c>
      <c r="K951">
        <v>6</v>
      </c>
      <c r="L951">
        <v>5</v>
      </c>
      <c r="M951">
        <v>1</v>
      </c>
      <c r="N951" t="s">
        <v>35</v>
      </c>
    </row>
    <row r="952" spans="1:22" x14ac:dyDescent="0.25">
      <c r="A952">
        <v>2004</v>
      </c>
      <c r="B952" t="s">
        <v>1167</v>
      </c>
      <c r="C952">
        <v>7</v>
      </c>
      <c r="D952">
        <v>1</v>
      </c>
      <c r="F952">
        <v>0</v>
      </c>
      <c r="G952">
        <f t="shared" si="7"/>
        <v>70</v>
      </c>
      <c r="H952">
        <v>40</v>
      </c>
      <c r="I952">
        <v>30</v>
      </c>
      <c r="K952">
        <v>5</v>
      </c>
      <c r="L952">
        <v>3</v>
      </c>
      <c r="M952">
        <v>0</v>
      </c>
    </row>
    <row r="953" spans="1:22" x14ac:dyDescent="0.25">
      <c r="A953">
        <v>2004</v>
      </c>
      <c r="B953" t="s">
        <v>1167</v>
      </c>
      <c r="D953">
        <v>2</v>
      </c>
      <c r="F953">
        <v>0</v>
      </c>
      <c r="G953">
        <f t="shared" si="7"/>
        <v>60</v>
      </c>
      <c r="H953">
        <v>50</v>
      </c>
      <c r="I953">
        <v>10</v>
      </c>
      <c r="K953">
        <v>8</v>
      </c>
      <c r="L953">
        <v>5</v>
      </c>
      <c r="M953">
        <v>0</v>
      </c>
      <c r="V953" t="s">
        <v>1174</v>
      </c>
    </row>
    <row r="954" spans="1:22" x14ac:dyDescent="0.25">
      <c r="A954">
        <v>2004</v>
      </c>
      <c r="B954" t="s">
        <v>1167</v>
      </c>
      <c r="D954">
        <v>3</v>
      </c>
      <c r="F954">
        <v>0</v>
      </c>
      <c r="G954">
        <f t="shared" si="7"/>
        <v>50</v>
      </c>
      <c r="H954">
        <v>40</v>
      </c>
      <c r="I954">
        <v>10</v>
      </c>
      <c r="K954">
        <v>5</v>
      </c>
      <c r="L954">
        <v>3</v>
      </c>
      <c r="M954">
        <v>0</v>
      </c>
      <c r="V954" t="s">
        <v>1180</v>
      </c>
    </row>
    <row r="955" spans="1:22" x14ac:dyDescent="0.25">
      <c r="A955">
        <v>2004</v>
      </c>
      <c r="B955" t="s">
        <v>1167</v>
      </c>
      <c r="D955">
        <v>4</v>
      </c>
      <c r="F955">
        <v>0</v>
      </c>
      <c r="G955">
        <f t="shared" si="7"/>
        <v>60</v>
      </c>
      <c r="H955">
        <v>40</v>
      </c>
      <c r="I955">
        <v>20</v>
      </c>
      <c r="K955">
        <v>5</v>
      </c>
      <c r="L955">
        <v>5</v>
      </c>
      <c r="M955">
        <v>0</v>
      </c>
    </row>
    <row r="956" spans="1:22" x14ac:dyDescent="0.25">
      <c r="A956">
        <v>2004</v>
      </c>
      <c r="B956" t="s">
        <v>1167</v>
      </c>
      <c r="D956">
        <v>5</v>
      </c>
      <c r="F956">
        <v>0</v>
      </c>
      <c r="G956">
        <f t="shared" si="7"/>
        <v>40</v>
      </c>
      <c r="H956">
        <v>30</v>
      </c>
      <c r="I956">
        <v>10</v>
      </c>
      <c r="K956">
        <v>3</v>
      </c>
      <c r="L956">
        <v>2</v>
      </c>
      <c r="M956">
        <v>0</v>
      </c>
      <c r="V956" t="s">
        <v>1181</v>
      </c>
    </row>
    <row r="957" spans="1:22" x14ac:dyDescent="0.25">
      <c r="A957">
        <v>2004</v>
      </c>
      <c r="B957" t="s">
        <v>1167</v>
      </c>
      <c r="C957">
        <v>8</v>
      </c>
      <c r="D957">
        <v>1</v>
      </c>
      <c r="F957">
        <v>0</v>
      </c>
      <c r="G957">
        <f t="shared" si="7"/>
        <v>22</v>
      </c>
      <c r="H957">
        <v>12</v>
      </c>
      <c r="I957">
        <v>10</v>
      </c>
      <c r="K957">
        <v>5</v>
      </c>
      <c r="L957">
        <v>4</v>
      </c>
      <c r="M957">
        <v>0</v>
      </c>
      <c r="V957" t="s">
        <v>1182</v>
      </c>
    </row>
    <row r="958" spans="1:22" x14ac:dyDescent="0.25">
      <c r="A958">
        <v>2004</v>
      </c>
      <c r="B958" t="s">
        <v>1167</v>
      </c>
      <c r="D958">
        <v>2</v>
      </c>
      <c r="F958">
        <v>0</v>
      </c>
      <c r="G958">
        <f t="shared" si="7"/>
        <v>35</v>
      </c>
      <c r="H958">
        <v>25</v>
      </c>
      <c r="I958">
        <v>10</v>
      </c>
      <c r="K958">
        <v>3</v>
      </c>
      <c r="L958">
        <v>2</v>
      </c>
      <c r="M958">
        <v>0</v>
      </c>
    </row>
    <row r="959" spans="1:22" x14ac:dyDescent="0.25">
      <c r="A959">
        <v>2004</v>
      </c>
      <c r="B959" t="s">
        <v>1167</v>
      </c>
      <c r="D959">
        <v>3</v>
      </c>
      <c r="F959">
        <v>0</v>
      </c>
      <c r="G959">
        <f t="shared" si="7"/>
        <v>45</v>
      </c>
      <c r="H959">
        <v>40</v>
      </c>
      <c r="I959">
        <v>5</v>
      </c>
      <c r="K959">
        <v>3</v>
      </c>
      <c r="L959">
        <v>3</v>
      </c>
      <c r="M959">
        <v>0</v>
      </c>
    </row>
    <row r="960" spans="1:22" x14ac:dyDescent="0.25">
      <c r="A960">
        <v>2004</v>
      </c>
      <c r="B960" t="s">
        <v>1167</v>
      </c>
      <c r="D960">
        <v>4</v>
      </c>
      <c r="F960">
        <v>0</v>
      </c>
      <c r="G960">
        <f t="shared" si="7"/>
        <v>15</v>
      </c>
      <c r="H960">
        <v>15</v>
      </c>
      <c r="I960">
        <v>0</v>
      </c>
      <c r="K960">
        <v>2</v>
      </c>
      <c r="L960">
        <v>0</v>
      </c>
      <c r="M960">
        <v>0</v>
      </c>
    </row>
    <row r="961" spans="1:22" x14ac:dyDescent="0.25">
      <c r="A961">
        <v>2004</v>
      </c>
      <c r="B961" t="s">
        <v>1167</v>
      </c>
      <c r="D961">
        <v>5</v>
      </c>
      <c r="F961">
        <v>0</v>
      </c>
      <c r="G961">
        <f t="shared" si="7"/>
        <v>2</v>
      </c>
      <c r="H961">
        <v>2</v>
      </c>
      <c r="I961">
        <v>0</v>
      </c>
      <c r="K961">
        <v>2</v>
      </c>
      <c r="L961">
        <v>0</v>
      </c>
      <c r="M961">
        <v>0</v>
      </c>
    </row>
    <row r="962" spans="1:22" x14ac:dyDescent="0.25">
      <c r="A962">
        <v>2004</v>
      </c>
      <c r="B962" t="s">
        <v>1167</v>
      </c>
      <c r="C962">
        <v>9</v>
      </c>
      <c r="D962">
        <v>1</v>
      </c>
      <c r="F962">
        <v>0</v>
      </c>
      <c r="G962">
        <f t="shared" si="7"/>
        <v>35</v>
      </c>
      <c r="H962">
        <v>5</v>
      </c>
      <c r="I962">
        <v>30</v>
      </c>
      <c r="K962">
        <v>2</v>
      </c>
      <c r="L962">
        <v>10</v>
      </c>
      <c r="M962">
        <v>0</v>
      </c>
    </row>
    <row r="963" spans="1:22" x14ac:dyDescent="0.25">
      <c r="A963">
        <v>2004</v>
      </c>
      <c r="B963" t="s">
        <v>1167</v>
      </c>
      <c r="D963">
        <v>2</v>
      </c>
      <c r="F963">
        <v>0</v>
      </c>
      <c r="G963">
        <f t="shared" si="7"/>
        <v>50</v>
      </c>
      <c r="H963">
        <v>40</v>
      </c>
      <c r="I963">
        <v>10</v>
      </c>
      <c r="K963">
        <v>3</v>
      </c>
      <c r="L963">
        <v>5</v>
      </c>
      <c r="M963">
        <v>0</v>
      </c>
    </row>
    <row r="964" spans="1:22" x14ac:dyDescent="0.25">
      <c r="A964">
        <v>2004</v>
      </c>
      <c r="B964" t="s">
        <v>1167</v>
      </c>
      <c r="D964">
        <v>3</v>
      </c>
      <c r="F964">
        <v>0</v>
      </c>
      <c r="G964">
        <f t="shared" si="7"/>
        <v>12</v>
      </c>
      <c r="H964">
        <v>5</v>
      </c>
      <c r="I964">
        <v>7</v>
      </c>
      <c r="K964">
        <v>2</v>
      </c>
      <c r="L964">
        <v>4</v>
      </c>
      <c r="M964">
        <v>0</v>
      </c>
    </row>
    <row r="965" spans="1:22" x14ac:dyDescent="0.25">
      <c r="A965">
        <v>2004</v>
      </c>
      <c r="B965" t="s">
        <v>1167</v>
      </c>
      <c r="D965">
        <v>4</v>
      </c>
      <c r="F965">
        <v>0</v>
      </c>
      <c r="G965">
        <f t="shared" si="7"/>
        <v>80</v>
      </c>
      <c r="H965">
        <v>60</v>
      </c>
      <c r="I965">
        <v>20</v>
      </c>
      <c r="K965">
        <v>4</v>
      </c>
      <c r="L965">
        <v>4</v>
      </c>
      <c r="M965">
        <v>0</v>
      </c>
      <c r="V965" t="s">
        <v>1183</v>
      </c>
    </row>
    <row r="966" spans="1:22" x14ac:dyDescent="0.25">
      <c r="A966">
        <v>2004</v>
      </c>
      <c r="B966" t="s">
        <v>1167</v>
      </c>
      <c r="D966">
        <v>5</v>
      </c>
      <c r="F966">
        <v>0</v>
      </c>
      <c r="G966">
        <f t="shared" si="7"/>
        <v>35</v>
      </c>
      <c r="H966">
        <v>30</v>
      </c>
      <c r="I966">
        <v>5</v>
      </c>
      <c r="K966">
        <v>6</v>
      </c>
      <c r="L966">
        <v>1</v>
      </c>
      <c r="M966">
        <v>0</v>
      </c>
      <c r="V966" t="s">
        <v>1183</v>
      </c>
    </row>
    <row r="967" spans="1:22" x14ac:dyDescent="0.25">
      <c r="A967">
        <v>2004</v>
      </c>
      <c r="B967" t="s">
        <v>1167</v>
      </c>
      <c r="C967">
        <v>10</v>
      </c>
      <c r="D967">
        <v>1</v>
      </c>
      <c r="F967">
        <v>0</v>
      </c>
      <c r="G967">
        <f t="shared" si="7"/>
        <v>45</v>
      </c>
      <c r="H967">
        <v>40</v>
      </c>
      <c r="I967">
        <v>5</v>
      </c>
      <c r="K967">
        <v>4</v>
      </c>
      <c r="L967">
        <v>3</v>
      </c>
      <c r="M967">
        <v>1</v>
      </c>
      <c r="N967" t="s">
        <v>26</v>
      </c>
      <c r="V967" t="s">
        <v>1184</v>
      </c>
    </row>
    <row r="968" spans="1:22" x14ac:dyDescent="0.25">
      <c r="A968">
        <v>2004</v>
      </c>
      <c r="B968" t="s">
        <v>1167</v>
      </c>
      <c r="D968">
        <v>2</v>
      </c>
      <c r="F968">
        <v>0</v>
      </c>
      <c r="G968">
        <f t="shared" si="7"/>
        <v>80</v>
      </c>
      <c r="H968">
        <v>70</v>
      </c>
      <c r="I968">
        <v>10</v>
      </c>
      <c r="K968">
        <v>2</v>
      </c>
      <c r="L968">
        <v>4</v>
      </c>
      <c r="M968">
        <v>0</v>
      </c>
    </row>
    <row r="969" spans="1:22" x14ac:dyDescent="0.25">
      <c r="A969">
        <v>2004</v>
      </c>
      <c r="B969" t="s">
        <v>1167</v>
      </c>
      <c r="D969">
        <v>3</v>
      </c>
      <c r="F969">
        <v>0</v>
      </c>
      <c r="G969">
        <f t="shared" si="7"/>
        <v>45</v>
      </c>
      <c r="H969">
        <v>30</v>
      </c>
      <c r="I969">
        <v>15</v>
      </c>
      <c r="K969">
        <v>6</v>
      </c>
      <c r="L969">
        <v>4</v>
      </c>
      <c r="M969">
        <v>0</v>
      </c>
    </row>
    <row r="970" spans="1:22" x14ac:dyDescent="0.25">
      <c r="A970">
        <v>2004</v>
      </c>
      <c r="B970" t="s">
        <v>1167</v>
      </c>
      <c r="D970">
        <v>4</v>
      </c>
      <c r="F970">
        <v>0</v>
      </c>
      <c r="G970">
        <f t="shared" si="7"/>
        <v>40</v>
      </c>
      <c r="H970">
        <v>30</v>
      </c>
      <c r="I970">
        <v>10</v>
      </c>
      <c r="K970">
        <v>2</v>
      </c>
      <c r="L970">
        <v>5</v>
      </c>
      <c r="M970">
        <v>0</v>
      </c>
    </row>
    <row r="971" spans="1:22" x14ac:dyDescent="0.25">
      <c r="A971">
        <v>2004</v>
      </c>
      <c r="B971" t="s">
        <v>1167</v>
      </c>
      <c r="D971">
        <v>5</v>
      </c>
      <c r="F971">
        <v>0</v>
      </c>
      <c r="G971">
        <f t="shared" si="7"/>
        <v>10</v>
      </c>
      <c r="H971">
        <v>5</v>
      </c>
      <c r="I971">
        <v>5</v>
      </c>
      <c r="K971">
        <v>2</v>
      </c>
      <c r="L971">
        <v>4</v>
      </c>
      <c r="M971">
        <v>0</v>
      </c>
    </row>
    <row r="972" spans="1:22" x14ac:dyDescent="0.25">
      <c r="A972">
        <v>2004</v>
      </c>
      <c r="B972" t="s">
        <v>1165</v>
      </c>
      <c r="C972">
        <v>1</v>
      </c>
      <c r="D972">
        <v>1</v>
      </c>
      <c r="F972">
        <v>0</v>
      </c>
      <c r="G972">
        <f t="shared" si="7"/>
        <v>65</v>
      </c>
      <c r="H972">
        <v>60</v>
      </c>
      <c r="I972">
        <v>5</v>
      </c>
      <c r="K972">
        <v>3</v>
      </c>
      <c r="L972">
        <v>3</v>
      </c>
      <c r="M972">
        <v>0</v>
      </c>
    </row>
    <row r="973" spans="1:22" x14ac:dyDescent="0.25">
      <c r="A973">
        <v>2004</v>
      </c>
      <c r="B973" t="s">
        <v>1165</v>
      </c>
      <c r="D973">
        <v>2</v>
      </c>
      <c r="F973">
        <v>40</v>
      </c>
      <c r="G973">
        <f t="shared" si="7"/>
        <v>50</v>
      </c>
      <c r="H973">
        <v>50</v>
      </c>
      <c r="I973">
        <v>0</v>
      </c>
      <c r="K973">
        <v>2</v>
      </c>
      <c r="L973">
        <v>0</v>
      </c>
      <c r="M973">
        <v>0</v>
      </c>
    </row>
    <row r="974" spans="1:22" x14ac:dyDescent="0.25">
      <c r="A974">
        <v>2004</v>
      </c>
      <c r="B974" t="s">
        <v>1165</v>
      </c>
      <c r="D974">
        <v>3</v>
      </c>
      <c r="F974">
        <v>40</v>
      </c>
      <c r="G974">
        <f t="shared" si="7"/>
        <v>50</v>
      </c>
      <c r="H974">
        <v>40</v>
      </c>
      <c r="I974">
        <v>10</v>
      </c>
      <c r="K974">
        <v>1</v>
      </c>
      <c r="L974">
        <v>2</v>
      </c>
      <c r="M974">
        <v>0</v>
      </c>
    </row>
    <row r="975" spans="1:22" x14ac:dyDescent="0.25">
      <c r="A975">
        <v>2004</v>
      </c>
      <c r="B975" t="s">
        <v>1165</v>
      </c>
      <c r="D975">
        <v>4</v>
      </c>
      <c r="F975">
        <v>5</v>
      </c>
      <c r="G975">
        <f t="shared" si="7"/>
        <v>30</v>
      </c>
      <c r="H975">
        <v>25</v>
      </c>
      <c r="I975">
        <v>5</v>
      </c>
      <c r="K975">
        <v>3</v>
      </c>
      <c r="L975">
        <v>4</v>
      </c>
      <c r="M975">
        <v>1</v>
      </c>
      <c r="N975" t="s">
        <v>25</v>
      </c>
    </row>
    <row r="976" spans="1:22" x14ac:dyDescent="0.25">
      <c r="A976">
        <v>2004</v>
      </c>
      <c r="B976" t="s">
        <v>1165</v>
      </c>
      <c r="D976">
        <v>5</v>
      </c>
      <c r="F976">
        <v>0</v>
      </c>
      <c r="G976">
        <f t="shared" si="7"/>
        <v>82</v>
      </c>
      <c r="H976">
        <v>80</v>
      </c>
      <c r="I976">
        <v>2</v>
      </c>
      <c r="K976">
        <v>3</v>
      </c>
      <c r="L976">
        <v>5</v>
      </c>
      <c r="M976">
        <v>0</v>
      </c>
    </row>
    <row r="977" spans="1:15" x14ac:dyDescent="0.25">
      <c r="A977">
        <v>2004</v>
      </c>
      <c r="B977" t="s">
        <v>1165</v>
      </c>
      <c r="C977">
        <v>2</v>
      </c>
      <c r="D977">
        <v>1</v>
      </c>
      <c r="F977">
        <v>0</v>
      </c>
      <c r="G977">
        <f t="shared" si="7"/>
        <v>38</v>
      </c>
      <c r="H977">
        <v>35</v>
      </c>
      <c r="I977">
        <v>3</v>
      </c>
      <c r="K977">
        <v>6</v>
      </c>
      <c r="L977">
        <v>4</v>
      </c>
      <c r="M977">
        <v>1</v>
      </c>
      <c r="N977" t="s">
        <v>40</v>
      </c>
    </row>
    <row r="978" spans="1:15" x14ac:dyDescent="0.25">
      <c r="A978">
        <v>2004</v>
      </c>
      <c r="B978" t="s">
        <v>1165</v>
      </c>
      <c r="D978">
        <v>2</v>
      </c>
      <c r="F978">
        <v>0</v>
      </c>
      <c r="G978">
        <f t="shared" si="7"/>
        <v>23</v>
      </c>
      <c r="H978">
        <v>20</v>
      </c>
      <c r="I978">
        <v>3</v>
      </c>
      <c r="K978">
        <v>5</v>
      </c>
      <c r="L978">
        <v>3</v>
      </c>
      <c r="M978">
        <v>0</v>
      </c>
    </row>
    <row r="979" spans="1:15" x14ac:dyDescent="0.25">
      <c r="A979">
        <v>2004</v>
      </c>
      <c r="B979" t="s">
        <v>1165</v>
      </c>
      <c r="D979">
        <v>3</v>
      </c>
      <c r="F979">
        <v>0</v>
      </c>
      <c r="G979">
        <f t="shared" si="7"/>
        <v>20</v>
      </c>
      <c r="H979">
        <v>10</v>
      </c>
      <c r="I979">
        <v>10</v>
      </c>
      <c r="K979">
        <v>4</v>
      </c>
      <c r="L979">
        <v>5</v>
      </c>
      <c r="M979">
        <v>2</v>
      </c>
      <c r="N979" t="s">
        <v>35</v>
      </c>
      <c r="O979" t="s">
        <v>35</v>
      </c>
    </row>
    <row r="980" spans="1:15" x14ac:dyDescent="0.25">
      <c r="A980">
        <v>2004</v>
      </c>
      <c r="B980" t="s">
        <v>1165</v>
      </c>
      <c r="D980">
        <v>4</v>
      </c>
      <c r="F980">
        <v>0</v>
      </c>
      <c r="G980">
        <f t="shared" si="7"/>
        <v>27</v>
      </c>
      <c r="H980">
        <v>25</v>
      </c>
      <c r="I980">
        <v>2</v>
      </c>
      <c r="K980">
        <v>3</v>
      </c>
      <c r="L980">
        <v>5</v>
      </c>
      <c r="M980">
        <v>0</v>
      </c>
    </row>
    <row r="981" spans="1:15" x14ac:dyDescent="0.25">
      <c r="A981">
        <v>2004</v>
      </c>
      <c r="B981" t="s">
        <v>1165</v>
      </c>
      <c r="D981">
        <v>5</v>
      </c>
      <c r="F981">
        <v>0</v>
      </c>
      <c r="G981">
        <f t="shared" si="7"/>
        <v>17</v>
      </c>
      <c r="H981">
        <v>15</v>
      </c>
      <c r="I981">
        <v>2</v>
      </c>
      <c r="K981">
        <v>7</v>
      </c>
      <c r="L981">
        <v>4</v>
      </c>
      <c r="M981">
        <v>0</v>
      </c>
    </row>
    <row r="982" spans="1:15" x14ac:dyDescent="0.25">
      <c r="A982">
        <v>2004</v>
      </c>
      <c r="B982" t="s">
        <v>1165</v>
      </c>
      <c r="C982">
        <v>3</v>
      </c>
      <c r="D982">
        <v>1</v>
      </c>
      <c r="F982">
        <v>5</v>
      </c>
      <c r="G982">
        <f t="shared" si="7"/>
        <v>30</v>
      </c>
      <c r="H982">
        <v>20</v>
      </c>
      <c r="I982">
        <v>10</v>
      </c>
      <c r="K982">
        <v>10</v>
      </c>
      <c r="L982">
        <v>10</v>
      </c>
      <c r="M982">
        <v>0</v>
      </c>
    </row>
    <row r="983" spans="1:15" x14ac:dyDescent="0.25">
      <c r="A983">
        <v>2004</v>
      </c>
      <c r="B983" t="s">
        <v>1165</v>
      </c>
      <c r="D983">
        <v>2</v>
      </c>
      <c r="F983">
        <v>20</v>
      </c>
      <c r="G983">
        <f t="shared" si="7"/>
        <v>25</v>
      </c>
      <c r="H983">
        <v>25</v>
      </c>
      <c r="I983">
        <v>0</v>
      </c>
      <c r="K983">
        <v>6</v>
      </c>
      <c r="L983">
        <v>0</v>
      </c>
      <c r="M983">
        <v>0</v>
      </c>
    </row>
    <row r="984" spans="1:15" x14ac:dyDescent="0.25">
      <c r="A984">
        <v>2004</v>
      </c>
      <c r="B984" t="s">
        <v>1165</v>
      </c>
      <c r="D984">
        <v>3</v>
      </c>
      <c r="F984">
        <v>5</v>
      </c>
      <c r="G984">
        <f t="shared" si="7"/>
        <v>70</v>
      </c>
      <c r="H984">
        <v>60</v>
      </c>
      <c r="I984">
        <v>10</v>
      </c>
      <c r="K984">
        <v>7</v>
      </c>
      <c r="L984">
        <v>4</v>
      </c>
      <c r="M984">
        <v>0</v>
      </c>
    </row>
    <row r="985" spans="1:15" x14ac:dyDescent="0.25">
      <c r="A985">
        <v>2004</v>
      </c>
      <c r="B985" t="s">
        <v>1165</v>
      </c>
      <c r="D985">
        <v>4</v>
      </c>
      <c r="F985">
        <v>20</v>
      </c>
      <c r="G985">
        <f t="shared" si="7"/>
        <v>50</v>
      </c>
      <c r="H985">
        <v>30</v>
      </c>
      <c r="I985">
        <v>20</v>
      </c>
      <c r="K985">
        <v>6</v>
      </c>
      <c r="L985">
        <v>8</v>
      </c>
      <c r="M985">
        <v>1</v>
      </c>
      <c r="N985" t="s">
        <v>154</v>
      </c>
    </row>
    <row r="986" spans="1:15" x14ac:dyDescent="0.25">
      <c r="A986">
        <v>2004</v>
      </c>
      <c r="B986" t="s">
        <v>1165</v>
      </c>
      <c r="D986">
        <v>5</v>
      </c>
      <c r="F986">
        <v>20</v>
      </c>
      <c r="G986">
        <f t="shared" si="7"/>
        <v>42</v>
      </c>
      <c r="H986">
        <v>40</v>
      </c>
      <c r="I986">
        <v>2</v>
      </c>
      <c r="K986">
        <v>8</v>
      </c>
      <c r="L986">
        <v>6</v>
      </c>
      <c r="M986">
        <v>0</v>
      </c>
    </row>
    <row r="987" spans="1:15" x14ac:dyDescent="0.25">
      <c r="A987">
        <v>2004</v>
      </c>
      <c r="B987" t="s">
        <v>1165</v>
      </c>
      <c r="C987">
        <v>4</v>
      </c>
      <c r="D987">
        <v>1</v>
      </c>
      <c r="F987">
        <v>20</v>
      </c>
      <c r="G987">
        <f t="shared" si="7"/>
        <v>60</v>
      </c>
      <c r="H987">
        <v>50</v>
      </c>
      <c r="I987">
        <v>10</v>
      </c>
      <c r="K987">
        <v>5</v>
      </c>
      <c r="L987">
        <v>6</v>
      </c>
      <c r="M987">
        <v>0</v>
      </c>
    </row>
    <row r="988" spans="1:15" x14ac:dyDescent="0.25">
      <c r="A988">
        <v>2004</v>
      </c>
      <c r="B988" t="s">
        <v>1165</v>
      </c>
      <c r="D988">
        <v>2</v>
      </c>
      <c r="F988">
        <v>50</v>
      </c>
      <c r="G988">
        <f t="shared" si="7"/>
        <v>27</v>
      </c>
      <c r="H988">
        <v>25</v>
      </c>
      <c r="I988">
        <v>2</v>
      </c>
      <c r="K988">
        <v>5</v>
      </c>
      <c r="L988">
        <v>8</v>
      </c>
      <c r="M988">
        <v>0</v>
      </c>
    </row>
    <row r="989" spans="1:15" x14ac:dyDescent="0.25">
      <c r="A989">
        <v>2004</v>
      </c>
      <c r="B989" t="s">
        <v>1165</v>
      </c>
      <c r="D989">
        <v>3</v>
      </c>
      <c r="F989">
        <v>15</v>
      </c>
      <c r="G989">
        <f t="shared" ref="G989:G1052" si="8">SUM(H989:I989)</f>
        <v>17</v>
      </c>
      <c r="H989">
        <v>15</v>
      </c>
      <c r="I989">
        <v>2</v>
      </c>
      <c r="K989">
        <v>4</v>
      </c>
      <c r="L989">
        <v>8</v>
      </c>
      <c r="M989">
        <v>0</v>
      </c>
    </row>
    <row r="990" spans="1:15" x14ac:dyDescent="0.25">
      <c r="A990">
        <v>2004</v>
      </c>
      <c r="B990" t="s">
        <v>1165</v>
      </c>
      <c r="D990">
        <v>4</v>
      </c>
      <c r="F990">
        <v>20</v>
      </c>
      <c r="G990">
        <f t="shared" si="8"/>
        <v>20</v>
      </c>
      <c r="H990">
        <v>20</v>
      </c>
      <c r="I990">
        <v>0</v>
      </c>
      <c r="K990">
        <v>5</v>
      </c>
      <c r="L990">
        <v>0</v>
      </c>
      <c r="M990">
        <v>2</v>
      </c>
      <c r="N990" t="s">
        <v>35</v>
      </c>
      <c r="O990" t="s">
        <v>140</v>
      </c>
    </row>
    <row r="991" spans="1:15" x14ac:dyDescent="0.25">
      <c r="A991">
        <v>2004</v>
      </c>
      <c r="B991" t="s">
        <v>1165</v>
      </c>
      <c r="D991">
        <v>5</v>
      </c>
      <c r="F991">
        <v>25</v>
      </c>
      <c r="G991">
        <f t="shared" si="8"/>
        <v>15</v>
      </c>
      <c r="H991">
        <v>5</v>
      </c>
      <c r="I991">
        <v>10</v>
      </c>
      <c r="K991">
        <v>5</v>
      </c>
      <c r="L991">
        <v>8</v>
      </c>
      <c r="M991">
        <v>0</v>
      </c>
    </row>
    <row r="992" spans="1:15" x14ac:dyDescent="0.25">
      <c r="A992">
        <v>2004</v>
      </c>
      <c r="B992" t="s">
        <v>1165</v>
      </c>
      <c r="C992">
        <v>5</v>
      </c>
      <c r="D992">
        <v>1</v>
      </c>
      <c r="F992">
        <v>10</v>
      </c>
      <c r="G992">
        <f t="shared" si="8"/>
        <v>35</v>
      </c>
      <c r="H992">
        <v>25</v>
      </c>
      <c r="I992">
        <v>10</v>
      </c>
      <c r="K992">
        <v>5</v>
      </c>
      <c r="L992">
        <v>7</v>
      </c>
      <c r="M992">
        <v>0</v>
      </c>
    </row>
    <row r="993" spans="1:14" x14ac:dyDescent="0.25">
      <c r="A993">
        <v>2004</v>
      </c>
      <c r="B993" t="s">
        <v>1165</v>
      </c>
      <c r="D993">
        <v>2</v>
      </c>
      <c r="F993">
        <v>5</v>
      </c>
      <c r="G993">
        <f t="shared" si="8"/>
        <v>45</v>
      </c>
      <c r="H993">
        <v>30</v>
      </c>
      <c r="I993">
        <v>15</v>
      </c>
      <c r="K993">
        <v>8</v>
      </c>
      <c r="L993">
        <v>7</v>
      </c>
      <c r="M993">
        <v>1</v>
      </c>
      <c r="N993" t="s">
        <v>140</v>
      </c>
    </row>
    <row r="994" spans="1:14" x14ac:dyDescent="0.25">
      <c r="A994">
        <v>2004</v>
      </c>
      <c r="B994" t="s">
        <v>1165</v>
      </c>
      <c r="D994">
        <v>3</v>
      </c>
      <c r="F994">
        <v>10</v>
      </c>
      <c r="G994">
        <f t="shared" si="8"/>
        <v>52</v>
      </c>
      <c r="H994">
        <v>50</v>
      </c>
      <c r="I994">
        <v>2</v>
      </c>
      <c r="K994">
        <v>8</v>
      </c>
      <c r="L994">
        <v>5</v>
      </c>
      <c r="M994">
        <v>0</v>
      </c>
    </row>
    <row r="995" spans="1:14" x14ac:dyDescent="0.25">
      <c r="A995">
        <v>2004</v>
      </c>
      <c r="B995" t="s">
        <v>1165</v>
      </c>
      <c r="D995">
        <v>4</v>
      </c>
      <c r="F995">
        <v>0</v>
      </c>
      <c r="G995">
        <f t="shared" si="8"/>
        <v>50</v>
      </c>
      <c r="H995">
        <v>50</v>
      </c>
      <c r="I995">
        <v>0</v>
      </c>
      <c r="K995">
        <v>4</v>
      </c>
      <c r="L995">
        <v>0</v>
      </c>
      <c r="M995">
        <v>0</v>
      </c>
    </row>
    <row r="996" spans="1:14" x14ac:dyDescent="0.25">
      <c r="A996">
        <v>2004</v>
      </c>
      <c r="B996" t="s">
        <v>1165</v>
      </c>
      <c r="D996">
        <v>5</v>
      </c>
      <c r="F996">
        <v>10</v>
      </c>
      <c r="G996">
        <f t="shared" si="8"/>
        <v>25</v>
      </c>
      <c r="H996">
        <v>25</v>
      </c>
      <c r="I996">
        <v>0</v>
      </c>
      <c r="K996">
        <v>8</v>
      </c>
      <c r="L996">
        <v>0</v>
      </c>
      <c r="M996">
        <v>0</v>
      </c>
    </row>
    <row r="997" spans="1:14" x14ac:dyDescent="0.25">
      <c r="A997">
        <v>2004</v>
      </c>
      <c r="B997" t="s">
        <v>1165</v>
      </c>
      <c r="C997">
        <v>6</v>
      </c>
      <c r="D997">
        <v>1</v>
      </c>
      <c r="E997" t="s">
        <v>1160</v>
      </c>
      <c r="F997">
        <v>10</v>
      </c>
      <c r="G997">
        <f t="shared" si="8"/>
        <v>4</v>
      </c>
      <c r="H997">
        <v>3</v>
      </c>
      <c r="I997">
        <v>1</v>
      </c>
      <c r="K997">
        <v>5</v>
      </c>
      <c r="L997">
        <v>3</v>
      </c>
      <c r="M997">
        <v>0</v>
      </c>
    </row>
    <row r="998" spans="1:14" x14ac:dyDescent="0.25">
      <c r="A998">
        <v>2004</v>
      </c>
      <c r="B998" t="s">
        <v>1165</v>
      </c>
      <c r="D998">
        <v>2</v>
      </c>
      <c r="F998">
        <v>0</v>
      </c>
      <c r="G998">
        <f t="shared" si="8"/>
        <v>12</v>
      </c>
      <c r="H998">
        <v>10</v>
      </c>
      <c r="I998">
        <v>2</v>
      </c>
      <c r="K998">
        <v>4</v>
      </c>
      <c r="L998">
        <v>8</v>
      </c>
      <c r="M998">
        <v>0</v>
      </c>
    </row>
    <row r="999" spans="1:14" x14ac:dyDescent="0.25">
      <c r="A999">
        <v>2004</v>
      </c>
      <c r="B999" t="s">
        <v>1165</v>
      </c>
      <c r="D999">
        <v>3</v>
      </c>
      <c r="F999">
        <v>0</v>
      </c>
      <c r="G999">
        <f t="shared" si="8"/>
        <v>28</v>
      </c>
      <c r="H999">
        <v>25</v>
      </c>
      <c r="I999">
        <v>3</v>
      </c>
      <c r="K999">
        <v>6</v>
      </c>
      <c r="L999">
        <v>2</v>
      </c>
      <c r="M999">
        <v>0</v>
      </c>
    </row>
    <row r="1000" spans="1:14" x14ac:dyDescent="0.25">
      <c r="A1000">
        <v>2004</v>
      </c>
      <c r="B1000" t="s">
        <v>1165</v>
      </c>
      <c r="D1000">
        <v>4</v>
      </c>
      <c r="F1000">
        <v>0</v>
      </c>
      <c r="G1000">
        <f t="shared" si="8"/>
        <v>20</v>
      </c>
      <c r="H1000">
        <v>20</v>
      </c>
      <c r="I1000">
        <v>0</v>
      </c>
      <c r="K1000">
        <v>5</v>
      </c>
      <c r="L1000">
        <v>0</v>
      </c>
      <c r="M1000">
        <v>0</v>
      </c>
    </row>
    <row r="1001" spans="1:14" x14ac:dyDescent="0.25">
      <c r="A1001">
        <v>2004</v>
      </c>
      <c r="B1001" t="s">
        <v>1165</v>
      </c>
      <c r="D1001">
        <v>5</v>
      </c>
      <c r="F1001">
        <v>0</v>
      </c>
      <c r="G1001">
        <f t="shared" si="8"/>
        <v>20</v>
      </c>
      <c r="H1001">
        <v>10</v>
      </c>
      <c r="I1001">
        <v>10</v>
      </c>
      <c r="K1001">
        <v>6</v>
      </c>
      <c r="L1001">
        <v>7</v>
      </c>
      <c r="M1001">
        <v>0</v>
      </c>
    </row>
    <row r="1002" spans="1:14" x14ac:dyDescent="0.25">
      <c r="A1002">
        <v>2004</v>
      </c>
      <c r="B1002" t="s">
        <v>1165</v>
      </c>
      <c r="C1002">
        <v>7</v>
      </c>
      <c r="D1002">
        <v>1</v>
      </c>
      <c r="F1002">
        <v>0</v>
      </c>
      <c r="G1002">
        <f t="shared" si="8"/>
        <v>65</v>
      </c>
      <c r="H1002">
        <v>40</v>
      </c>
      <c r="I1002">
        <v>25</v>
      </c>
      <c r="K1002">
        <v>5</v>
      </c>
      <c r="L1002">
        <v>5</v>
      </c>
      <c r="M1002">
        <v>0</v>
      </c>
    </row>
    <row r="1003" spans="1:14" x14ac:dyDescent="0.25">
      <c r="A1003">
        <v>2004</v>
      </c>
      <c r="B1003" t="s">
        <v>1165</v>
      </c>
      <c r="D1003">
        <v>2</v>
      </c>
      <c r="F1003">
        <v>0</v>
      </c>
      <c r="G1003">
        <f t="shared" si="8"/>
        <v>25</v>
      </c>
      <c r="H1003">
        <v>0</v>
      </c>
      <c r="I1003">
        <v>25</v>
      </c>
      <c r="K1003">
        <v>0</v>
      </c>
      <c r="L1003">
        <v>3</v>
      </c>
      <c r="M1003">
        <v>0</v>
      </c>
    </row>
    <row r="1004" spans="1:14" x14ac:dyDescent="0.25">
      <c r="A1004">
        <v>2004</v>
      </c>
      <c r="B1004" t="s">
        <v>1165</v>
      </c>
      <c r="D1004">
        <v>3</v>
      </c>
      <c r="F1004">
        <v>0</v>
      </c>
      <c r="G1004">
        <f t="shared" si="8"/>
        <v>45</v>
      </c>
      <c r="H1004">
        <v>40</v>
      </c>
      <c r="I1004">
        <v>5</v>
      </c>
      <c r="K1004">
        <v>4</v>
      </c>
      <c r="L1004">
        <v>2</v>
      </c>
      <c r="M1004">
        <v>0</v>
      </c>
    </row>
    <row r="1005" spans="1:14" x14ac:dyDescent="0.25">
      <c r="A1005">
        <v>2004</v>
      </c>
      <c r="B1005" t="s">
        <v>1165</v>
      </c>
      <c r="D1005">
        <v>4</v>
      </c>
      <c r="F1005">
        <v>0</v>
      </c>
      <c r="G1005">
        <f t="shared" si="8"/>
        <v>45</v>
      </c>
      <c r="H1005">
        <v>5</v>
      </c>
      <c r="I1005">
        <v>40</v>
      </c>
      <c r="K1005">
        <v>1</v>
      </c>
      <c r="L1005">
        <v>2</v>
      </c>
      <c r="M1005">
        <v>0</v>
      </c>
    </row>
    <row r="1006" spans="1:14" x14ac:dyDescent="0.25">
      <c r="A1006">
        <v>2004</v>
      </c>
      <c r="B1006" t="s">
        <v>1165</v>
      </c>
      <c r="D1006">
        <v>5</v>
      </c>
      <c r="F1006">
        <v>0</v>
      </c>
      <c r="G1006">
        <f t="shared" si="8"/>
        <v>10</v>
      </c>
      <c r="H1006">
        <v>10</v>
      </c>
      <c r="I1006">
        <v>0</v>
      </c>
      <c r="K1006">
        <v>3</v>
      </c>
      <c r="L1006">
        <v>0</v>
      </c>
      <c r="M1006">
        <v>0</v>
      </c>
    </row>
    <row r="1007" spans="1:14" x14ac:dyDescent="0.25">
      <c r="A1007">
        <v>2004</v>
      </c>
      <c r="B1007" t="s">
        <v>1165</v>
      </c>
      <c r="C1007">
        <v>8</v>
      </c>
      <c r="D1007">
        <v>1</v>
      </c>
      <c r="F1007">
        <v>0</v>
      </c>
      <c r="G1007">
        <f t="shared" si="8"/>
        <v>40</v>
      </c>
      <c r="H1007">
        <v>40</v>
      </c>
      <c r="I1007">
        <v>0</v>
      </c>
      <c r="K1007">
        <v>3</v>
      </c>
      <c r="L1007">
        <v>0</v>
      </c>
      <c r="M1007">
        <v>0</v>
      </c>
    </row>
    <row r="1008" spans="1:14" x14ac:dyDescent="0.25">
      <c r="A1008">
        <v>2004</v>
      </c>
      <c r="B1008" t="s">
        <v>1165</v>
      </c>
      <c r="D1008">
        <v>2</v>
      </c>
      <c r="F1008">
        <v>0</v>
      </c>
      <c r="G1008">
        <f t="shared" si="8"/>
        <v>37</v>
      </c>
      <c r="H1008">
        <v>32</v>
      </c>
      <c r="I1008">
        <v>5</v>
      </c>
      <c r="K1008">
        <v>2</v>
      </c>
      <c r="L1008">
        <v>3</v>
      </c>
      <c r="M1008">
        <v>0</v>
      </c>
    </row>
    <row r="1009" spans="1:14" x14ac:dyDescent="0.25">
      <c r="A1009">
        <v>2004</v>
      </c>
      <c r="B1009" t="s">
        <v>1165</v>
      </c>
      <c r="D1009">
        <v>3</v>
      </c>
      <c r="F1009">
        <v>0</v>
      </c>
      <c r="G1009">
        <f t="shared" si="8"/>
        <v>25</v>
      </c>
      <c r="H1009">
        <v>25</v>
      </c>
      <c r="I1009">
        <v>0</v>
      </c>
      <c r="K1009">
        <v>5</v>
      </c>
      <c r="L1009">
        <v>0</v>
      </c>
      <c r="M1009">
        <v>0</v>
      </c>
    </row>
    <row r="1010" spans="1:14" x14ac:dyDescent="0.25">
      <c r="A1010">
        <v>2004</v>
      </c>
      <c r="B1010" t="s">
        <v>1165</v>
      </c>
      <c r="D1010">
        <v>4</v>
      </c>
      <c r="F1010">
        <v>0</v>
      </c>
      <c r="G1010">
        <f t="shared" si="8"/>
        <v>12</v>
      </c>
      <c r="H1010">
        <v>10</v>
      </c>
      <c r="I1010">
        <v>2</v>
      </c>
      <c r="K1010">
        <v>0</v>
      </c>
      <c r="L1010">
        <v>2</v>
      </c>
      <c r="M1010">
        <v>0</v>
      </c>
    </row>
    <row r="1011" spans="1:14" x14ac:dyDescent="0.25">
      <c r="A1011">
        <v>2004</v>
      </c>
      <c r="B1011" t="s">
        <v>1165</v>
      </c>
      <c r="D1011">
        <v>5</v>
      </c>
      <c r="F1011">
        <v>0</v>
      </c>
      <c r="G1011">
        <f t="shared" si="8"/>
        <v>75</v>
      </c>
      <c r="H1011">
        <v>70</v>
      </c>
      <c r="I1011">
        <v>5</v>
      </c>
      <c r="K1011">
        <v>5</v>
      </c>
      <c r="L1011">
        <v>3</v>
      </c>
      <c r="M1011">
        <v>0</v>
      </c>
    </row>
    <row r="1012" spans="1:14" x14ac:dyDescent="0.25">
      <c r="A1012">
        <v>2004</v>
      </c>
      <c r="B1012" t="s">
        <v>1165</v>
      </c>
      <c r="C1012">
        <v>9</v>
      </c>
      <c r="D1012">
        <v>1</v>
      </c>
      <c r="F1012">
        <v>30</v>
      </c>
      <c r="G1012">
        <f t="shared" si="8"/>
        <v>70</v>
      </c>
      <c r="H1012">
        <v>65</v>
      </c>
      <c r="I1012">
        <v>5</v>
      </c>
      <c r="K1012">
        <v>5</v>
      </c>
      <c r="L1012">
        <v>5</v>
      </c>
      <c r="M1012">
        <v>0</v>
      </c>
    </row>
    <row r="1013" spans="1:14" x14ac:dyDescent="0.25">
      <c r="A1013">
        <v>2004</v>
      </c>
      <c r="B1013" t="s">
        <v>1165</v>
      </c>
      <c r="D1013">
        <v>2</v>
      </c>
      <c r="F1013">
        <v>30</v>
      </c>
      <c r="G1013">
        <f t="shared" si="8"/>
        <v>50</v>
      </c>
      <c r="H1013">
        <v>50</v>
      </c>
      <c r="I1013">
        <v>0</v>
      </c>
      <c r="K1013">
        <v>10</v>
      </c>
      <c r="L1013">
        <v>0</v>
      </c>
      <c r="M1013">
        <v>0</v>
      </c>
    </row>
    <row r="1014" spans="1:14" x14ac:dyDescent="0.25">
      <c r="A1014">
        <v>2004</v>
      </c>
      <c r="B1014" t="s">
        <v>1165</v>
      </c>
      <c r="D1014">
        <v>3</v>
      </c>
      <c r="F1014">
        <v>20</v>
      </c>
      <c r="G1014">
        <f t="shared" si="8"/>
        <v>30</v>
      </c>
      <c r="H1014">
        <v>30</v>
      </c>
      <c r="I1014">
        <v>0</v>
      </c>
      <c r="K1014">
        <v>10</v>
      </c>
      <c r="L1014">
        <v>0</v>
      </c>
      <c r="M1014">
        <v>0</v>
      </c>
    </row>
    <row r="1015" spans="1:14" x14ac:dyDescent="0.25">
      <c r="A1015">
        <v>2004</v>
      </c>
      <c r="B1015" t="s">
        <v>1165</v>
      </c>
      <c r="D1015">
        <v>4</v>
      </c>
      <c r="F1015">
        <v>30</v>
      </c>
      <c r="G1015">
        <f t="shared" si="8"/>
        <v>70</v>
      </c>
      <c r="H1015">
        <v>40</v>
      </c>
      <c r="I1015">
        <v>30</v>
      </c>
      <c r="K1015">
        <v>5</v>
      </c>
      <c r="L1015">
        <v>2</v>
      </c>
      <c r="M1015">
        <v>0</v>
      </c>
    </row>
    <row r="1016" spans="1:14" x14ac:dyDescent="0.25">
      <c r="A1016">
        <v>2004</v>
      </c>
      <c r="B1016" t="s">
        <v>1165</v>
      </c>
      <c r="D1016">
        <v>5</v>
      </c>
      <c r="F1016">
        <v>40</v>
      </c>
      <c r="G1016">
        <f t="shared" si="8"/>
        <v>60</v>
      </c>
      <c r="H1016">
        <v>60</v>
      </c>
      <c r="I1016">
        <v>0</v>
      </c>
      <c r="K1016">
        <v>5</v>
      </c>
      <c r="L1016">
        <v>0</v>
      </c>
      <c r="M1016">
        <v>0</v>
      </c>
    </row>
    <row r="1017" spans="1:14" x14ac:dyDescent="0.25">
      <c r="A1017">
        <v>2004</v>
      </c>
      <c r="B1017" t="s">
        <v>1165</v>
      </c>
      <c r="C1017">
        <v>10</v>
      </c>
      <c r="D1017">
        <v>1</v>
      </c>
      <c r="F1017">
        <v>40</v>
      </c>
      <c r="G1017">
        <f t="shared" si="8"/>
        <v>60</v>
      </c>
      <c r="H1017">
        <v>60</v>
      </c>
      <c r="I1017">
        <v>0</v>
      </c>
      <c r="K1017">
        <v>5</v>
      </c>
      <c r="L1017">
        <v>0</v>
      </c>
      <c r="M1017">
        <v>1</v>
      </c>
      <c r="N1017" t="s">
        <v>29</v>
      </c>
    </row>
    <row r="1018" spans="1:14" x14ac:dyDescent="0.25">
      <c r="A1018">
        <v>2004</v>
      </c>
      <c r="B1018" t="s">
        <v>1165</v>
      </c>
      <c r="D1018">
        <v>2</v>
      </c>
      <c r="F1018">
        <v>50</v>
      </c>
      <c r="G1018">
        <f t="shared" si="8"/>
        <v>45</v>
      </c>
      <c r="H1018">
        <v>40</v>
      </c>
      <c r="I1018">
        <v>5</v>
      </c>
      <c r="K1018">
        <v>5</v>
      </c>
      <c r="L1018">
        <v>5</v>
      </c>
      <c r="M1018">
        <v>0</v>
      </c>
    </row>
    <row r="1019" spans="1:14" x14ac:dyDescent="0.25">
      <c r="A1019">
        <v>2004</v>
      </c>
      <c r="B1019" t="s">
        <v>1165</v>
      </c>
      <c r="D1019">
        <v>3</v>
      </c>
      <c r="F1019">
        <v>70</v>
      </c>
      <c r="G1019">
        <f t="shared" si="8"/>
        <v>30</v>
      </c>
      <c r="H1019">
        <v>20</v>
      </c>
      <c r="I1019">
        <v>10</v>
      </c>
      <c r="K1019">
        <v>5</v>
      </c>
      <c r="L1019">
        <v>5</v>
      </c>
      <c r="M1019">
        <v>0</v>
      </c>
    </row>
    <row r="1020" spans="1:14" x14ac:dyDescent="0.25">
      <c r="A1020">
        <v>2004</v>
      </c>
      <c r="B1020" t="s">
        <v>1165</v>
      </c>
      <c r="D1020">
        <v>4</v>
      </c>
      <c r="F1020">
        <v>40</v>
      </c>
      <c r="G1020">
        <f t="shared" si="8"/>
        <v>50</v>
      </c>
      <c r="H1020">
        <v>50</v>
      </c>
      <c r="I1020">
        <v>0</v>
      </c>
      <c r="K1020">
        <v>5</v>
      </c>
      <c r="L1020">
        <v>0</v>
      </c>
      <c r="M1020">
        <v>1</v>
      </c>
      <c r="N1020" t="s">
        <v>140</v>
      </c>
    </row>
    <row r="1021" spans="1:14" x14ac:dyDescent="0.25">
      <c r="A1021">
        <v>2004</v>
      </c>
      <c r="B1021" t="s">
        <v>1165</v>
      </c>
      <c r="D1021">
        <v>5</v>
      </c>
      <c r="F1021">
        <v>50</v>
      </c>
      <c r="G1021">
        <f t="shared" si="8"/>
        <v>50</v>
      </c>
      <c r="H1021">
        <v>50</v>
      </c>
      <c r="I1021">
        <v>0</v>
      </c>
      <c r="K1021">
        <v>5</v>
      </c>
      <c r="L1021">
        <v>0</v>
      </c>
      <c r="M1021">
        <v>0</v>
      </c>
    </row>
    <row r="1022" spans="1:14" x14ac:dyDescent="0.25">
      <c r="A1022">
        <v>2004</v>
      </c>
      <c r="B1022" t="s">
        <v>71</v>
      </c>
      <c r="C1022">
        <v>1</v>
      </c>
      <c r="D1022">
        <v>1</v>
      </c>
      <c r="F1022">
        <v>0</v>
      </c>
      <c r="G1022">
        <f t="shared" si="8"/>
        <v>22</v>
      </c>
      <c r="H1022">
        <v>20</v>
      </c>
      <c r="I1022">
        <v>2</v>
      </c>
      <c r="K1022">
        <v>4</v>
      </c>
      <c r="L1022">
        <v>4</v>
      </c>
      <c r="M1022">
        <v>0</v>
      </c>
    </row>
    <row r="1023" spans="1:14" x14ac:dyDescent="0.25">
      <c r="A1023">
        <v>2004</v>
      </c>
      <c r="B1023" t="s">
        <v>71</v>
      </c>
      <c r="D1023">
        <v>2</v>
      </c>
      <c r="F1023">
        <v>0</v>
      </c>
      <c r="G1023">
        <f t="shared" si="8"/>
        <v>2</v>
      </c>
      <c r="H1023">
        <v>0</v>
      </c>
      <c r="I1023">
        <v>2</v>
      </c>
      <c r="K1023">
        <v>0</v>
      </c>
      <c r="L1023">
        <v>5</v>
      </c>
      <c r="M1023">
        <v>0</v>
      </c>
    </row>
    <row r="1024" spans="1:14" x14ac:dyDescent="0.25">
      <c r="A1024">
        <v>2004</v>
      </c>
      <c r="B1024" t="s">
        <v>71</v>
      </c>
      <c r="D1024">
        <v>3</v>
      </c>
      <c r="F1024">
        <v>20</v>
      </c>
      <c r="G1024">
        <f t="shared" si="8"/>
        <v>13</v>
      </c>
      <c r="H1024">
        <v>10</v>
      </c>
      <c r="I1024">
        <v>3</v>
      </c>
      <c r="K1024">
        <v>6</v>
      </c>
      <c r="L1024">
        <v>6</v>
      </c>
      <c r="M1024">
        <v>1</v>
      </c>
      <c r="N1024" t="s">
        <v>140</v>
      </c>
    </row>
    <row r="1025" spans="1:15" x14ac:dyDescent="0.25">
      <c r="A1025">
        <v>2004</v>
      </c>
      <c r="B1025" t="s">
        <v>71</v>
      </c>
      <c r="D1025">
        <v>4</v>
      </c>
      <c r="F1025">
        <v>0</v>
      </c>
      <c r="G1025">
        <f t="shared" si="8"/>
        <v>8</v>
      </c>
      <c r="H1025">
        <v>5</v>
      </c>
      <c r="I1025">
        <v>3</v>
      </c>
      <c r="K1025">
        <v>3</v>
      </c>
      <c r="L1025">
        <v>3</v>
      </c>
      <c r="M1025">
        <v>0</v>
      </c>
    </row>
    <row r="1026" spans="1:15" x14ac:dyDescent="0.25">
      <c r="A1026">
        <v>2004</v>
      </c>
      <c r="B1026" t="s">
        <v>71</v>
      </c>
      <c r="D1026">
        <v>5</v>
      </c>
      <c r="F1026">
        <v>0</v>
      </c>
      <c r="G1026">
        <f t="shared" si="8"/>
        <v>15</v>
      </c>
      <c r="H1026">
        <v>15</v>
      </c>
      <c r="I1026">
        <v>0</v>
      </c>
      <c r="K1026">
        <v>5</v>
      </c>
      <c r="L1026">
        <v>0</v>
      </c>
      <c r="M1026">
        <v>1</v>
      </c>
      <c r="N1026" t="s">
        <v>140</v>
      </c>
    </row>
    <row r="1027" spans="1:15" x14ac:dyDescent="0.25">
      <c r="A1027">
        <v>2004</v>
      </c>
      <c r="B1027" t="s">
        <v>71</v>
      </c>
      <c r="C1027">
        <v>2</v>
      </c>
      <c r="D1027">
        <v>1</v>
      </c>
      <c r="F1027">
        <v>0</v>
      </c>
      <c r="G1027">
        <f t="shared" si="8"/>
        <v>7</v>
      </c>
      <c r="H1027">
        <v>5</v>
      </c>
      <c r="I1027">
        <v>2</v>
      </c>
      <c r="K1027">
        <v>3</v>
      </c>
      <c r="L1027">
        <v>2</v>
      </c>
      <c r="M1027">
        <v>0</v>
      </c>
    </row>
    <row r="1028" spans="1:15" x14ac:dyDescent="0.25">
      <c r="A1028">
        <v>2004</v>
      </c>
      <c r="B1028" t="s">
        <v>71</v>
      </c>
      <c r="D1028">
        <v>2</v>
      </c>
      <c r="F1028">
        <v>0</v>
      </c>
      <c r="G1028">
        <f t="shared" si="8"/>
        <v>3</v>
      </c>
      <c r="H1028">
        <v>1</v>
      </c>
      <c r="I1028">
        <v>2</v>
      </c>
      <c r="K1028">
        <v>2</v>
      </c>
      <c r="L1028">
        <v>3</v>
      </c>
      <c r="M1028">
        <v>2</v>
      </c>
      <c r="N1028" t="s">
        <v>40</v>
      </c>
      <c r="O1028" t="s">
        <v>140</v>
      </c>
    </row>
    <row r="1029" spans="1:15" x14ac:dyDescent="0.25">
      <c r="A1029">
        <v>2004</v>
      </c>
      <c r="B1029" t="s">
        <v>71</v>
      </c>
      <c r="D1029">
        <v>3</v>
      </c>
      <c r="F1029">
        <v>0</v>
      </c>
      <c r="G1029">
        <f t="shared" si="8"/>
        <v>14</v>
      </c>
      <c r="H1029">
        <v>10</v>
      </c>
      <c r="I1029">
        <v>4</v>
      </c>
      <c r="K1029">
        <v>5</v>
      </c>
      <c r="L1029">
        <v>5</v>
      </c>
      <c r="M1029">
        <v>0</v>
      </c>
    </row>
    <row r="1030" spans="1:15" x14ac:dyDescent="0.25">
      <c r="A1030">
        <v>2004</v>
      </c>
      <c r="B1030" t="s">
        <v>71</v>
      </c>
      <c r="D1030">
        <v>4</v>
      </c>
      <c r="F1030">
        <v>0</v>
      </c>
      <c r="G1030">
        <f t="shared" si="8"/>
        <v>12</v>
      </c>
      <c r="H1030">
        <v>10</v>
      </c>
      <c r="I1030">
        <v>2</v>
      </c>
      <c r="K1030">
        <v>4</v>
      </c>
      <c r="L1030">
        <v>3</v>
      </c>
      <c r="M1030">
        <v>0</v>
      </c>
    </row>
    <row r="1031" spans="1:15" x14ac:dyDescent="0.25">
      <c r="A1031">
        <v>2004</v>
      </c>
      <c r="B1031" t="s">
        <v>71</v>
      </c>
      <c r="D1031">
        <v>5</v>
      </c>
      <c r="F1031">
        <v>0</v>
      </c>
      <c r="G1031">
        <f t="shared" si="8"/>
        <v>25</v>
      </c>
      <c r="H1031">
        <v>20</v>
      </c>
      <c r="I1031">
        <v>5</v>
      </c>
      <c r="K1031">
        <v>6</v>
      </c>
      <c r="L1031">
        <v>5</v>
      </c>
      <c r="M1031">
        <v>2</v>
      </c>
      <c r="N1031" t="s">
        <v>140</v>
      </c>
      <c r="O1031" t="s">
        <v>140</v>
      </c>
    </row>
    <row r="1032" spans="1:15" x14ac:dyDescent="0.25">
      <c r="A1032">
        <v>2004</v>
      </c>
      <c r="B1032" t="s">
        <v>71</v>
      </c>
      <c r="C1032">
        <v>3</v>
      </c>
      <c r="D1032">
        <v>1</v>
      </c>
      <c r="F1032">
        <v>20</v>
      </c>
      <c r="G1032">
        <f t="shared" si="8"/>
        <v>30</v>
      </c>
      <c r="H1032">
        <v>25</v>
      </c>
      <c r="I1032">
        <v>5</v>
      </c>
      <c r="K1032">
        <v>5</v>
      </c>
      <c r="L1032">
        <v>4</v>
      </c>
      <c r="M1032">
        <v>0</v>
      </c>
    </row>
    <row r="1033" spans="1:15" x14ac:dyDescent="0.25">
      <c r="A1033">
        <v>2004</v>
      </c>
      <c r="B1033" t="s">
        <v>71</v>
      </c>
      <c r="D1033">
        <v>2</v>
      </c>
      <c r="F1033">
        <v>10</v>
      </c>
      <c r="G1033">
        <f t="shared" si="8"/>
        <v>35</v>
      </c>
      <c r="H1033">
        <v>30</v>
      </c>
      <c r="I1033">
        <v>5</v>
      </c>
      <c r="K1033">
        <v>6</v>
      </c>
      <c r="L1033">
        <v>4</v>
      </c>
      <c r="M1033">
        <v>0</v>
      </c>
    </row>
    <row r="1034" spans="1:15" x14ac:dyDescent="0.25">
      <c r="A1034">
        <v>2004</v>
      </c>
      <c r="B1034" t="s">
        <v>71</v>
      </c>
      <c r="D1034">
        <v>3</v>
      </c>
      <c r="F1034">
        <v>15</v>
      </c>
      <c r="G1034">
        <f t="shared" si="8"/>
        <v>30</v>
      </c>
      <c r="H1034">
        <v>30</v>
      </c>
      <c r="I1034">
        <v>0</v>
      </c>
      <c r="K1034">
        <v>4</v>
      </c>
      <c r="L1034">
        <v>0</v>
      </c>
      <c r="M1034">
        <v>0</v>
      </c>
    </row>
    <row r="1035" spans="1:15" x14ac:dyDescent="0.25">
      <c r="A1035">
        <v>2004</v>
      </c>
      <c r="B1035" t="s">
        <v>71</v>
      </c>
      <c r="D1035">
        <v>4</v>
      </c>
      <c r="F1035">
        <v>0</v>
      </c>
      <c r="G1035">
        <f t="shared" si="8"/>
        <v>2</v>
      </c>
      <c r="H1035">
        <v>2</v>
      </c>
      <c r="I1035">
        <v>0</v>
      </c>
      <c r="K1035">
        <v>2</v>
      </c>
      <c r="L1035">
        <v>0</v>
      </c>
      <c r="M1035">
        <v>0</v>
      </c>
    </row>
    <row r="1036" spans="1:15" x14ac:dyDescent="0.25">
      <c r="A1036">
        <v>2004</v>
      </c>
      <c r="B1036" t="s">
        <v>71</v>
      </c>
      <c r="D1036">
        <v>5</v>
      </c>
      <c r="F1036">
        <v>10</v>
      </c>
      <c r="G1036">
        <f t="shared" si="8"/>
        <v>20</v>
      </c>
      <c r="H1036">
        <v>5</v>
      </c>
      <c r="I1036">
        <v>15</v>
      </c>
      <c r="K1036">
        <v>3</v>
      </c>
      <c r="L1036">
        <v>6</v>
      </c>
      <c r="M1036">
        <v>0</v>
      </c>
    </row>
    <row r="1037" spans="1:15" x14ac:dyDescent="0.25">
      <c r="A1037">
        <v>2004</v>
      </c>
      <c r="B1037" t="s">
        <v>71</v>
      </c>
      <c r="C1037">
        <v>4</v>
      </c>
      <c r="D1037">
        <v>1</v>
      </c>
      <c r="F1037">
        <v>10</v>
      </c>
      <c r="G1037">
        <f t="shared" si="8"/>
        <v>50</v>
      </c>
      <c r="H1037">
        <v>20</v>
      </c>
      <c r="I1037">
        <v>30</v>
      </c>
      <c r="K1037">
        <v>5</v>
      </c>
      <c r="L1037">
        <v>7</v>
      </c>
      <c r="M1037">
        <v>0</v>
      </c>
    </row>
    <row r="1038" spans="1:15" x14ac:dyDescent="0.25">
      <c r="A1038">
        <v>2004</v>
      </c>
      <c r="B1038" t="s">
        <v>71</v>
      </c>
      <c r="D1038">
        <v>2</v>
      </c>
      <c r="F1038">
        <v>0</v>
      </c>
      <c r="G1038">
        <f t="shared" si="8"/>
        <v>17</v>
      </c>
      <c r="H1038">
        <v>15</v>
      </c>
      <c r="I1038">
        <v>2</v>
      </c>
      <c r="K1038">
        <v>8</v>
      </c>
      <c r="L1038">
        <v>8</v>
      </c>
      <c r="M1038">
        <v>0</v>
      </c>
    </row>
    <row r="1039" spans="1:15" x14ac:dyDescent="0.25">
      <c r="A1039">
        <v>2004</v>
      </c>
      <c r="B1039" t="s">
        <v>71</v>
      </c>
      <c r="D1039">
        <v>3</v>
      </c>
      <c r="F1039">
        <v>0</v>
      </c>
      <c r="G1039">
        <f t="shared" si="8"/>
        <v>35</v>
      </c>
      <c r="H1039">
        <v>30</v>
      </c>
      <c r="I1039">
        <v>5</v>
      </c>
      <c r="K1039">
        <v>5</v>
      </c>
      <c r="L1039">
        <v>2</v>
      </c>
      <c r="M1039">
        <v>0</v>
      </c>
    </row>
    <row r="1040" spans="1:15" x14ac:dyDescent="0.25">
      <c r="A1040">
        <v>2004</v>
      </c>
      <c r="B1040" t="s">
        <v>71</v>
      </c>
      <c r="D1040">
        <v>4</v>
      </c>
      <c r="F1040">
        <v>5</v>
      </c>
      <c r="G1040">
        <f t="shared" si="8"/>
        <v>25</v>
      </c>
      <c r="H1040">
        <v>20</v>
      </c>
      <c r="I1040">
        <v>5</v>
      </c>
      <c r="K1040">
        <v>2</v>
      </c>
      <c r="L1040">
        <v>3</v>
      </c>
      <c r="M1040">
        <v>0</v>
      </c>
    </row>
    <row r="1041" spans="1:14" x14ac:dyDescent="0.25">
      <c r="A1041">
        <v>2004</v>
      </c>
      <c r="B1041" t="s">
        <v>71</v>
      </c>
      <c r="D1041">
        <v>5</v>
      </c>
      <c r="F1041">
        <v>10</v>
      </c>
      <c r="G1041">
        <f t="shared" si="8"/>
        <v>35</v>
      </c>
      <c r="H1041">
        <v>25</v>
      </c>
      <c r="I1041">
        <v>10</v>
      </c>
      <c r="K1041">
        <v>3</v>
      </c>
      <c r="L1041">
        <v>10</v>
      </c>
      <c r="M1041">
        <v>0</v>
      </c>
    </row>
    <row r="1042" spans="1:14" x14ac:dyDescent="0.25">
      <c r="A1042">
        <v>2004</v>
      </c>
      <c r="B1042" t="s">
        <v>71</v>
      </c>
      <c r="C1042">
        <v>5</v>
      </c>
      <c r="D1042">
        <v>1</v>
      </c>
      <c r="F1042">
        <v>5</v>
      </c>
      <c r="G1042">
        <f t="shared" si="8"/>
        <v>10</v>
      </c>
      <c r="H1042">
        <v>10</v>
      </c>
      <c r="I1042">
        <v>0</v>
      </c>
      <c r="K1042">
        <v>3</v>
      </c>
      <c r="L1042">
        <v>0</v>
      </c>
      <c r="M1042">
        <v>0</v>
      </c>
    </row>
    <row r="1043" spans="1:14" x14ac:dyDescent="0.25">
      <c r="A1043">
        <v>2004</v>
      </c>
      <c r="B1043" t="s">
        <v>71</v>
      </c>
      <c r="D1043">
        <v>2</v>
      </c>
      <c r="F1043">
        <v>10</v>
      </c>
      <c r="G1043">
        <f t="shared" si="8"/>
        <v>7</v>
      </c>
      <c r="H1043">
        <v>5</v>
      </c>
      <c r="I1043">
        <v>2</v>
      </c>
      <c r="K1043">
        <v>6</v>
      </c>
      <c r="L1043">
        <v>7</v>
      </c>
      <c r="M1043">
        <v>0</v>
      </c>
    </row>
    <row r="1044" spans="1:14" x14ac:dyDescent="0.25">
      <c r="A1044">
        <v>2004</v>
      </c>
      <c r="B1044" t="s">
        <v>71</v>
      </c>
      <c r="D1044">
        <v>3</v>
      </c>
      <c r="F1044">
        <v>10</v>
      </c>
      <c r="G1044">
        <f t="shared" si="8"/>
        <v>48</v>
      </c>
      <c r="H1044">
        <v>40</v>
      </c>
      <c r="I1044">
        <v>8</v>
      </c>
      <c r="K1044">
        <v>7</v>
      </c>
      <c r="L1044">
        <v>6</v>
      </c>
      <c r="M1044">
        <v>0</v>
      </c>
    </row>
    <row r="1045" spans="1:14" x14ac:dyDescent="0.25">
      <c r="A1045">
        <v>2004</v>
      </c>
      <c r="B1045" t="s">
        <v>71</v>
      </c>
      <c r="D1045">
        <v>4</v>
      </c>
      <c r="F1045">
        <v>40</v>
      </c>
      <c r="G1045">
        <f t="shared" si="8"/>
        <v>7</v>
      </c>
      <c r="H1045">
        <v>5</v>
      </c>
      <c r="I1045">
        <v>2</v>
      </c>
      <c r="K1045">
        <v>4</v>
      </c>
      <c r="L1045">
        <v>6</v>
      </c>
      <c r="M1045">
        <v>0</v>
      </c>
    </row>
    <row r="1046" spans="1:14" x14ac:dyDescent="0.25">
      <c r="A1046">
        <v>2004</v>
      </c>
      <c r="B1046" t="s">
        <v>71</v>
      </c>
      <c r="D1046">
        <v>5</v>
      </c>
      <c r="F1046">
        <v>10</v>
      </c>
      <c r="G1046">
        <f t="shared" si="8"/>
        <v>60</v>
      </c>
      <c r="H1046">
        <v>40</v>
      </c>
      <c r="I1046">
        <v>20</v>
      </c>
      <c r="K1046">
        <v>5</v>
      </c>
      <c r="L1046">
        <v>7</v>
      </c>
      <c r="M1046">
        <v>0</v>
      </c>
    </row>
    <row r="1047" spans="1:14" x14ac:dyDescent="0.25">
      <c r="A1047">
        <v>2004</v>
      </c>
      <c r="B1047" t="s">
        <v>71</v>
      </c>
      <c r="C1047">
        <v>6</v>
      </c>
      <c r="D1047">
        <v>1</v>
      </c>
      <c r="F1047">
        <v>5</v>
      </c>
      <c r="G1047">
        <f t="shared" si="8"/>
        <v>35</v>
      </c>
      <c r="H1047">
        <v>30</v>
      </c>
      <c r="I1047">
        <v>5</v>
      </c>
      <c r="K1047">
        <v>7</v>
      </c>
      <c r="L1047">
        <v>5</v>
      </c>
      <c r="M1047">
        <v>1</v>
      </c>
      <c r="N1047" t="s">
        <v>35</v>
      </c>
    </row>
    <row r="1048" spans="1:14" x14ac:dyDescent="0.25">
      <c r="A1048">
        <v>2004</v>
      </c>
      <c r="B1048" t="s">
        <v>71</v>
      </c>
      <c r="D1048">
        <v>2</v>
      </c>
      <c r="F1048">
        <v>2</v>
      </c>
      <c r="G1048">
        <f t="shared" si="8"/>
        <v>72</v>
      </c>
      <c r="H1048">
        <v>70</v>
      </c>
      <c r="I1048">
        <v>2</v>
      </c>
      <c r="K1048">
        <v>4</v>
      </c>
      <c r="L1048">
        <v>5</v>
      </c>
      <c r="M1048">
        <v>0</v>
      </c>
    </row>
    <row r="1049" spans="1:14" x14ac:dyDescent="0.25">
      <c r="A1049">
        <v>2004</v>
      </c>
      <c r="B1049" t="s">
        <v>71</v>
      </c>
      <c r="D1049">
        <v>3</v>
      </c>
      <c r="F1049">
        <v>5</v>
      </c>
      <c r="G1049">
        <f t="shared" si="8"/>
        <v>40</v>
      </c>
      <c r="H1049">
        <v>20</v>
      </c>
      <c r="I1049">
        <v>20</v>
      </c>
      <c r="K1049">
        <v>3</v>
      </c>
      <c r="L1049">
        <v>5</v>
      </c>
      <c r="M1049">
        <v>0</v>
      </c>
    </row>
    <row r="1050" spans="1:14" x14ac:dyDescent="0.25">
      <c r="A1050">
        <v>2004</v>
      </c>
      <c r="B1050" t="s">
        <v>71</v>
      </c>
      <c r="D1050">
        <v>4</v>
      </c>
      <c r="F1050">
        <v>0</v>
      </c>
      <c r="G1050">
        <f t="shared" si="8"/>
        <v>18</v>
      </c>
      <c r="H1050">
        <v>15</v>
      </c>
      <c r="I1050">
        <v>3</v>
      </c>
      <c r="K1050">
        <v>3</v>
      </c>
      <c r="L1050">
        <v>4</v>
      </c>
      <c r="M1050">
        <v>0</v>
      </c>
    </row>
    <row r="1051" spans="1:14" x14ac:dyDescent="0.25">
      <c r="A1051">
        <v>2004</v>
      </c>
      <c r="B1051" t="s">
        <v>71</v>
      </c>
      <c r="D1051">
        <v>5</v>
      </c>
      <c r="F1051">
        <v>15</v>
      </c>
      <c r="G1051">
        <f t="shared" si="8"/>
        <v>60</v>
      </c>
      <c r="H1051">
        <v>40</v>
      </c>
      <c r="I1051">
        <v>20</v>
      </c>
      <c r="K1051">
        <v>5</v>
      </c>
      <c r="L1051">
        <v>5</v>
      </c>
      <c r="M1051">
        <v>0</v>
      </c>
    </row>
    <row r="1052" spans="1:14" x14ac:dyDescent="0.25">
      <c r="A1052">
        <v>2004</v>
      </c>
      <c r="B1052" t="s">
        <v>71</v>
      </c>
      <c r="C1052">
        <v>7</v>
      </c>
      <c r="D1052">
        <v>1</v>
      </c>
      <c r="F1052">
        <v>0</v>
      </c>
      <c r="G1052">
        <f t="shared" si="8"/>
        <v>10</v>
      </c>
      <c r="H1052">
        <v>5</v>
      </c>
      <c r="I1052">
        <v>5</v>
      </c>
      <c r="K1052">
        <v>2</v>
      </c>
      <c r="L1052">
        <v>3</v>
      </c>
      <c r="M1052">
        <v>0</v>
      </c>
    </row>
    <row r="1053" spans="1:14" x14ac:dyDescent="0.25">
      <c r="A1053">
        <v>2004</v>
      </c>
      <c r="B1053" t="s">
        <v>71</v>
      </c>
      <c r="D1053">
        <v>2</v>
      </c>
      <c r="F1053">
        <v>0</v>
      </c>
      <c r="G1053">
        <f t="shared" ref="G1053:G1116" si="9">SUM(H1053:I1053)</f>
        <v>45</v>
      </c>
      <c r="H1053">
        <v>30</v>
      </c>
      <c r="I1053">
        <v>15</v>
      </c>
      <c r="K1053">
        <v>3</v>
      </c>
      <c r="L1053">
        <v>5</v>
      </c>
      <c r="M1053">
        <v>0</v>
      </c>
    </row>
    <row r="1054" spans="1:14" x14ac:dyDescent="0.25">
      <c r="A1054">
        <v>2004</v>
      </c>
      <c r="B1054" t="s">
        <v>71</v>
      </c>
      <c r="D1054">
        <v>3</v>
      </c>
      <c r="F1054">
        <v>0</v>
      </c>
      <c r="G1054">
        <f t="shared" si="9"/>
        <v>82</v>
      </c>
      <c r="H1054">
        <v>80</v>
      </c>
      <c r="I1054">
        <v>2</v>
      </c>
      <c r="K1054">
        <v>3</v>
      </c>
      <c r="L1054">
        <v>3</v>
      </c>
      <c r="M1054">
        <v>0</v>
      </c>
    </row>
    <row r="1055" spans="1:14" x14ac:dyDescent="0.25">
      <c r="A1055">
        <v>2004</v>
      </c>
      <c r="B1055" t="s">
        <v>71</v>
      </c>
      <c r="D1055">
        <v>4</v>
      </c>
      <c r="F1055">
        <v>0</v>
      </c>
      <c r="G1055">
        <f t="shared" si="9"/>
        <v>85</v>
      </c>
      <c r="H1055">
        <v>80</v>
      </c>
      <c r="I1055">
        <v>5</v>
      </c>
      <c r="K1055">
        <v>5</v>
      </c>
      <c r="L1055">
        <v>3</v>
      </c>
      <c r="M1055">
        <v>0</v>
      </c>
    </row>
    <row r="1056" spans="1:14" x14ac:dyDescent="0.25">
      <c r="A1056">
        <v>2004</v>
      </c>
      <c r="B1056" t="s">
        <v>71</v>
      </c>
      <c r="D1056">
        <v>5</v>
      </c>
      <c r="F1056">
        <v>0</v>
      </c>
      <c r="G1056">
        <f t="shared" si="9"/>
        <v>35</v>
      </c>
      <c r="H1056">
        <v>30</v>
      </c>
      <c r="I1056">
        <v>5</v>
      </c>
      <c r="K1056">
        <v>3</v>
      </c>
      <c r="L1056">
        <v>3</v>
      </c>
      <c r="M1056">
        <v>0</v>
      </c>
    </row>
    <row r="1057" spans="1:16" x14ac:dyDescent="0.25">
      <c r="A1057">
        <v>2004</v>
      </c>
      <c r="B1057" t="s">
        <v>71</v>
      </c>
      <c r="C1057">
        <v>8</v>
      </c>
      <c r="D1057">
        <v>1</v>
      </c>
      <c r="F1057">
        <v>0</v>
      </c>
      <c r="G1057">
        <f t="shared" si="9"/>
        <v>70</v>
      </c>
      <c r="H1057">
        <v>60</v>
      </c>
      <c r="I1057">
        <v>10</v>
      </c>
      <c r="K1057">
        <v>3</v>
      </c>
      <c r="L1057">
        <v>5</v>
      </c>
      <c r="M1057">
        <v>0</v>
      </c>
    </row>
    <row r="1058" spans="1:16" x14ac:dyDescent="0.25">
      <c r="A1058">
        <v>2004</v>
      </c>
      <c r="B1058" t="s">
        <v>71</v>
      </c>
      <c r="D1058">
        <v>2</v>
      </c>
      <c r="F1058">
        <v>0</v>
      </c>
      <c r="G1058">
        <f t="shared" si="9"/>
        <v>45</v>
      </c>
      <c r="H1058">
        <v>30</v>
      </c>
      <c r="I1058">
        <v>15</v>
      </c>
      <c r="K1058">
        <v>2</v>
      </c>
      <c r="L1058">
        <v>5</v>
      </c>
      <c r="M1058">
        <v>0</v>
      </c>
    </row>
    <row r="1059" spans="1:16" x14ac:dyDescent="0.25">
      <c r="A1059">
        <v>2004</v>
      </c>
      <c r="B1059" t="s">
        <v>71</v>
      </c>
      <c r="D1059">
        <v>3</v>
      </c>
      <c r="F1059">
        <v>0</v>
      </c>
      <c r="G1059">
        <f t="shared" si="9"/>
        <v>45</v>
      </c>
      <c r="H1059">
        <v>40</v>
      </c>
      <c r="I1059">
        <v>5</v>
      </c>
      <c r="K1059">
        <v>3</v>
      </c>
      <c r="L1059">
        <v>3</v>
      </c>
      <c r="M1059">
        <v>0</v>
      </c>
    </row>
    <row r="1060" spans="1:16" x14ac:dyDescent="0.25">
      <c r="A1060">
        <v>2004</v>
      </c>
      <c r="B1060" t="s">
        <v>71</v>
      </c>
      <c r="D1060">
        <v>4</v>
      </c>
      <c r="F1060">
        <v>0</v>
      </c>
      <c r="G1060">
        <f t="shared" si="9"/>
        <v>30</v>
      </c>
      <c r="H1060">
        <v>25</v>
      </c>
      <c r="I1060">
        <v>5</v>
      </c>
      <c r="K1060">
        <v>2</v>
      </c>
      <c r="L1060">
        <v>5</v>
      </c>
      <c r="M1060">
        <v>0</v>
      </c>
    </row>
    <row r="1061" spans="1:16" x14ac:dyDescent="0.25">
      <c r="A1061">
        <v>2004</v>
      </c>
      <c r="B1061" t="s">
        <v>71</v>
      </c>
      <c r="D1061">
        <v>5</v>
      </c>
      <c r="F1061">
        <v>0</v>
      </c>
      <c r="G1061">
        <f t="shared" si="9"/>
        <v>45</v>
      </c>
      <c r="H1061">
        <v>40</v>
      </c>
      <c r="I1061">
        <v>5</v>
      </c>
      <c r="K1061">
        <v>3</v>
      </c>
      <c r="L1061">
        <v>5</v>
      </c>
      <c r="M1061">
        <v>0</v>
      </c>
    </row>
    <row r="1062" spans="1:16" x14ac:dyDescent="0.25">
      <c r="A1062">
        <v>2004</v>
      </c>
      <c r="B1062" t="s">
        <v>71</v>
      </c>
      <c r="C1062">
        <v>9</v>
      </c>
      <c r="D1062">
        <v>1</v>
      </c>
      <c r="F1062">
        <v>0</v>
      </c>
      <c r="G1062">
        <f t="shared" si="9"/>
        <v>55</v>
      </c>
      <c r="H1062">
        <v>40</v>
      </c>
      <c r="I1062">
        <v>15</v>
      </c>
      <c r="K1062">
        <v>3</v>
      </c>
      <c r="L1062">
        <v>3</v>
      </c>
      <c r="M1062">
        <v>0</v>
      </c>
    </row>
    <row r="1063" spans="1:16" x14ac:dyDescent="0.25">
      <c r="A1063">
        <v>2004</v>
      </c>
      <c r="B1063" t="s">
        <v>71</v>
      </c>
      <c r="D1063">
        <v>2</v>
      </c>
      <c r="F1063">
        <v>0</v>
      </c>
      <c r="G1063">
        <f t="shared" si="9"/>
        <v>15</v>
      </c>
      <c r="H1063">
        <v>15</v>
      </c>
      <c r="I1063">
        <v>0</v>
      </c>
      <c r="K1063">
        <v>2</v>
      </c>
      <c r="L1063">
        <v>0</v>
      </c>
      <c r="M1063">
        <v>0</v>
      </c>
    </row>
    <row r="1064" spans="1:16" x14ac:dyDescent="0.25">
      <c r="A1064">
        <v>2004</v>
      </c>
      <c r="B1064" t="s">
        <v>71</v>
      </c>
      <c r="D1064">
        <v>3</v>
      </c>
      <c r="F1064">
        <v>0</v>
      </c>
      <c r="G1064">
        <f t="shared" si="9"/>
        <v>70</v>
      </c>
      <c r="H1064">
        <v>70</v>
      </c>
      <c r="I1064">
        <v>0</v>
      </c>
      <c r="K1064">
        <v>4</v>
      </c>
      <c r="L1064">
        <v>0</v>
      </c>
      <c r="M1064">
        <v>3</v>
      </c>
      <c r="N1064" t="s">
        <v>35</v>
      </c>
      <c r="O1064" t="s">
        <v>35</v>
      </c>
      <c r="P1064" t="s">
        <v>140</v>
      </c>
    </row>
    <row r="1065" spans="1:16" x14ac:dyDescent="0.25">
      <c r="A1065">
        <v>2004</v>
      </c>
      <c r="B1065" t="s">
        <v>71</v>
      </c>
      <c r="D1065">
        <v>4</v>
      </c>
      <c r="F1065">
        <v>0</v>
      </c>
      <c r="G1065">
        <f t="shared" si="9"/>
        <v>40</v>
      </c>
      <c r="H1065">
        <v>40</v>
      </c>
      <c r="I1065">
        <v>0</v>
      </c>
      <c r="K1065">
        <v>2</v>
      </c>
      <c r="L1065">
        <v>0</v>
      </c>
      <c r="M1065">
        <v>1</v>
      </c>
      <c r="N1065" t="s">
        <v>140</v>
      </c>
    </row>
    <row r="1066" spans="1:16" x14ac:dyDescent="0.25">
      <c r="A1066">
        <v>2004</v>
      </c>
      <c r="B1066" t="s">
        <v>71</v>
      </c>
      <c r="D1066">
        <v>5</v>
      </c>
      <c r="F1066">
        <v>0</v>
      </c>
      <c r="G1066">
        <f t="shared" si="9"/>
        <v>40</v>
      </c>
      <c r="H1066">
        <v>10</v>
      </c>
      <c r="I1066">
        <v>30</v>
      </c>
      <c r="K1066">
        <v>2</v>
      </c>
      <c r="L1066">
        <v>4</v>
      </c>
      <c r="M1066">
        <v>1</v>
      </c>
      <c r="N1066" t="s">
        <v>140</v>
      </c>
    </row>
    <row r="1067" spans="1:16" x14ac:dyDescent="0.25">
      <c r="A1067">
        <v>2004</v>
      </c>
      <c r="B1067" t="s">
        <v>71</v>
      </c>
      <c r="C1067">
        <v>10</v>
      </c>
      <c r="D1067">
        <v>1</v>
      </c>
      <c r="F1067">
        <v>0</v>
      </c>
      <c r="G1067">
        <f t="shared" si="9"/>
        <v>15</v>
      </c>
      <c r="H1067">
        <v>5</v>
      </c>
      <c r="I1067">
        <v>10</v>
      </c>
      <c r="K1067">
        <v>5</v>
      </c>
      <c r="L1067">
        <v>5</v>
      </c>
      <c r="M1067">
        <v>1</v>
      </c>
      <c r="N1067" t="s">
        <v>40</v>
      </c>
    </row>
    <row r="1068" spans="1:16" x14ac:dyDescent="0.25">
      <c r="A1068">
        <v>2004</v>
      </c>
      <c r="B1068" t="s">
        <v>71</v>
      </c>
      <c r="D1068">
        <v>2</v>
      </c>
      <c r="F1068">
        <v>0</v>
      </c>
      <c r="G1068">
        <f t="shared" si="9"/>
        <v>55</v>
      </c>
      <c r="H1068">
        <v>50</v>
      </c>
      <c r="I1068">
        <v>5</v>
      </c>
      <c r="K1068">
        <v>5</v>
      </c>
      <c r="L1068">
        <v>5</v>
      </c>
      <c r="M1068">
        <v>0</v>
      </c>
    </row>
    <row r="1069" spans="1:16" x14ac:dyDescent="0.25">
      <c r="A1069">
        <v>2004</v>
      </c>
      <c r="B1069" t="s">
        <v>71</v>
      </c>
      <c r="D1069">
        <v>3</v>
      </c>
      <c r="F1069">
        <v>0</v>
      </c>
      <c r="G1069">
        <f t="shared" si="9"/>
        <v>52</v>
      </c>
      <c r="H1069">
        <v>50</v>
      </c>
      <c r="I1069">
        <v>2</v>
      </c>
      <c r="K1069">
        <v>3</v>
      </c>
      <c r="L1069">
        <v>5</v>
      </c>
      <c r="M1069">
        <v>0</v>
      </c>
    </row>
    <row r="1070" spans="1:16" x14ac:dyDescent="0.25">
      <c r="A1070">
        <v>2004</v>
      </c>
      <c r="B1070" t="s">
        <v>71</v>
      </c>
      <c r="D1070">
        <v>4</v>
      </c>
      <c r="F1070">
        <v>0</v>
      </c>
      <c r="G1070">
        <f t="shared" si="9"/>
        <v>30</v>
      </c>
      <c r="H1070">
        <v>25</v>
      </c>
      <c r="I1070">
        <v>5</v>
      </c>
      <c r="K1070">
        <v>3</v>
      </c>
      <c r="L1070">
        <v>5</v>
      </c>
      <c r="M1070">
        <v>0</v>
      </c>
    </row>
    <row r="1071" spans="1:16" x14ac:dyDescent="0.25">
      <c r="A1071">
        <v>2004</v>
      </c>
      <c r="B1071" t="s">
        <v>71</v>
      </c>
      <c r="D1071">
        <v>5</v>
      </c>
      <c r="F1071">
        <v>0</v>
      </c>
      <c r="G1071">
        <f t="shared" si="9"/>
        <v>30</v>
      </c>
      <c r="H1071">
        <v>20</v>
      </c>
      <c r="I1071">
        <v>10</v>
      </c>
      <c r="K1071">
        <v>3</v>
      </c>
      <c r="L1071">
        <v>5</v>
      </c>
      <c r="M1071">
        <v>0</v>
      </c>
    </row>
    <row r="1072" spans="1:16" x14ac:dyDescent="0.25">
      <c r="A1072">
        <v>2004</v>
      </c>
      <c r="B1072" t="s">
        <v>71</v>
      </c>
      <c r="C1072">
        <v>11</v>
      </c>
      <c r="D1072">
        <v>1</v>
      </c>
      <c r="F1072">
        <v>0</v>
      </c>
      <c r="G1072">
        <f t="shared" si="9"/>
        <v>26</v>
      </c>
      <c r="H1072">
        <v>20</v>
      </c>
      <c r="I1072">
        <v>6</v>
      </c>
      <c r="K1072">
        <v>2</v>
      </c>
      <c r="L1072">
        <v>3</v>
      </c>
      <c r="M1072">
        <v>0</v>
      </c>
    </row>
    <row r="1073" spans="1:14" x14ac:dyDescent="0.25">
      <c r="A1073">
        <v>2004</v>
      </c>
      <c r="B1073" t="s">
        <v>71</v>
      </c>
      <c r="D1073">
        <v>2</v>
      </c>
      <c r="F1073">
        <v>0</v>
      </c>
      <c r="G1073">
        <f t="shared" si="9"/>
        <v>33</v>
      </c>
      <c r="H1073">
        <v>30</v>
      </c>
      <c r="I1073">
        <v>3</v>
      </c>
      <c r="K1073">
        <v>3</v>
      </c>
      <c r="L1073">
        <v>5</v>
      </c>
      <c r="M1073">
        <v>1</v>
      </c>
      <c r="N1073" t="s">
        <v>221</v>
      </c>
    </row>
    <row r="1074" spans="1:14" x14ac:dyDescent="0.25">
      <c r="A1074">
        <v>2004</v>
      </c>
      <c r="B1074" t="s">
        <v>71</v>
      </c>
      <c r="D1074">
        <v>3</v>
      </c>
      <c r="F1074">
        <v>0</v>
      </c>
      <c r="G1074">
        <f t="shared" si="9"/>
        <v>50</v>
      </c>
      <c r="H1074">
        <v>25</v>
      </c>
      <c r="I1074">
        <v>25</v>
      </c>
      <c r="K1074">
        <v>5</v>
      </c>
      <c r="L1074">
        <v>5</v>
      </c>
      <c r="M1074">
        <v>0</v>
      </c>
    </row>
    <row r="1075" spans="1:14" x14ac:dyDescent="0.25">
      <c r="A1075">
        <v>2004</v>
      </c>
      <c r="B1075" t="s">
        <v>71</v>
      </c>
      <c r="D1075">
        <v>4</v>
      </c>
      <c r="F1075">
        <v>0</v>
      </c>
      <c r="G1075">
        <f t="shared" si="9"/>
        <v>53</v>
      </c>
      <c r="H1075">
        <v>50</v>
      </c>
      <c r="I1075">
        <v>3</v>
      </c>
      <c r="K1075">
        <v>5</v>
      </c>
      <c r="L1075">
        <v>5</v>
      </c>
      <c r="M1075">
        <v>0</v>
      </c>
    </row>
    <row r="1076" spans="1:14" x14ac:dyDescent="0.25">
      <c r="A1076">
        <v>2004</v>
      </c>
      <c r="B1076" t="s">
        <v>71</v>
      </c>
      <c r="D1076">
        <v>5</v>
      </c>
      <c r="F1076">
        <v>0</v>
      </c>
      <c r="G1076">
        <f t="shared" si="9"/>
        <v>8</v>
      </c>
      <c r="H1076">
        <v>5</v>
      </c>
      <c r="I1076">
        <v>3</v>
      </c>
      <c r="K1076">
        <v>5</v>
      </c>
      <c r="L1076">
        <v>2</v>
      </c>
      <c r="M1076">
        <v>0</v>
      </c>
    </row>
    <row r="1077" spans="1:14" x14ac:dyDescent="0.25">
      <c r="A1077">
        <v>2004</v>
      </c>
      <c r="B1077" t="s">
        <v>1163</v>
      </c>
      <c r="C1077">
        <v>1</v>
      </c>
      <c r="D1077">
        <v>1</v>
      </c>
      <c r="F1077">
        <v>0</v>
      </c>
      <c r="G1077">
        <f t="shared" si="9"/>
        <v>50</v>
      </c>
      <c r="H1077">
        <v>20</v>
      </c>
      <c r="I1077">
        <v>30</v>
      </c>
      <c r="K1077">
        <v>2</v>
      </c>
      <c r="L1077">
        <v>2</v>
      </c>
      <c r="M1077">
        <v>0</v>
      </c>
    </row>
    <row r="1078" spans="1:14" x14ac:dyDescent="0.25">
      <c r="A1078">
        <v>2004</v>
      </c>
      <c r="B1078" t="s">
        <v>1163</v>
      </c>
      <c r="D1078">
        <v>2</v>
      </c>
      <c r="F1078">
        <v>0</v>
      </c>
      <c r="G1078">
        <f t="shared" si="9"/>
        <v>55</v>
      </c>
      <c r="H1078">
        <v>50</v>
      </c>
      <c r="I1078">
        <v>5</v>
      </c>
      <c r="K1078">
        <v>3</v>
      </c>
      <c r="L1078">
        <v>2</v>
      </c>
      <c r="M1078">
        <v>0</v>
      </c>
    </row>
    <row r="1079" spans="1:14" x14ac:dyDescent="0.25">
      <c r="A1079">
        <v>2004</v>
      </c>
      <c r="B1079" t="s">
        <v>1163</v>
      </c>
      <c r="D1079">
        <v>3</v>
      </c>
      <c r="F1079">
        <v>0</v>
      </c>
      <c r="G1079">
        <f t="shared" si="9"/>
        <v>40</v>
      </c>
      <c r="H1079">
        <v>25</v>
      </c>
      <c r="I1079">
        <v>15</v>
      </c>
      <c r="K1079">
        <v>5</v>
      </c>
      <c r="L1079">
        <v>5</v>
      </c>
      <c r="M1079">
        <v>0</v>
      </c>
    </row>
    <row r="1080" spans="1:14" x14ac:dyDescent="0.25">
      <c r="A1080">
        <v>2004</v>
      </c>
      <c r="B1080" t="s">
        <v>1163</v>
      </c>
      <c r="D1080">
        <v>4</v>
      </c>
      <c r="F1080">
        <v>0</v>
      </c>
      <c r="G1080">
        <f t="shared" si="9"/>
        <v>90</v>
      </c>
      <c r="H1080">
        <v>60</v>
      </c>
      <c r="I1080">
        <v>30</v>
      </c>
      <c r="K1080">
        <v>3</v>
      </c>
      <c r="L1080">
        <v>5</v>
      </c>
      <c r="M1080">
        <v>0</v>
      </c>
    </row>
    <row r="1081" spans="1:14" x14ac:dyDescent="0.25">
      <c r="A1081">
        <v>2004</v>
      </c>
      <c r="B1081" t="s">
        <v>1163</v>
      </c>
      <c r="D1081">
        <v>5</v>
      </c>
      <c r="F1081">
        <v>0</v>
      </c>
      <c r="G1081">
        <f t="shared" si="9"/>
        <v>55</v>
      </c>
      <c r="H1081">
        <v>40</v>
      </c>
      <c r="I1081">
        <v>15</v>
      </c>
      <c r="K1081">
        <v>5</v>
      </c>
      <c r="L1081">
        <v>5</v>
      </c>
      <c r="M1081">
        <v>0</v>
      </c>
    </row>
    <row r="1082" spans="1:14" x14ac:dyDescent="0.25">
      <c r="A1082">
        <v>2004</v>
      </c>
      <c r="B1082" t="s">
        <v>1163</v>
      </c>
      <c r="C1082">
        <v>2</v>
      </c>
      <c r="D1082">
        <v>1</v>
      </c>
      <c r="F1082">
        <v>0</v>
      </c>
      <c r="G1082">
        <f t="shared" si="9"/>
        <v>45</v>
      </c>
      <c r="H1082">
        <v>40</v>
      </c>
      <c r="I1082">
        <v>5</v>
      </c>
      <c r="K1082">
        <v>1</v>
      </c>
      <c r="L1082">
        <v>3</v>
      </c>
      <c r="M1082">
        <v>0</v>
      </c>
    </row>
    <row r="1083" spans="1:14" x14ac:dyDescent="0.25">
      <c r="A1083">
        <v>2004</v>
      </c>
      <c r="B1083" t="s">
        <v>1163</v>
      </c>
      <c r="D1083">
        <v>2</v>
      </c>
      <c r="F1083">
        <v>0</v>
      </c>
      <c r="G1083">
        <f t="shared" si="9"/>
        <v>60</v>
      </c>
      <c r="H1083">
        <v>60</v>
      </c>
      <c r="I1083">
        <v>0</v>
      </c>
      <c r="K1083">
        <v>4</v>
      </c>
      <c r="L1083">
        <v>0</v>
      </c>
      <c r="M1083">
        <v>0</v>
      </c>
    </row>
    <row r="1084" spans="1:14" x14ac:dyDescent="0.25">
      <c r="A1084">
        <v>2004</v>
      </c>
      <c r="B1084" t="s">
        <v>1163</v>
      </c>
      <c r="D1084">
        <v>3</v>
      </c>
      <c r="F1084">
        <v>0</v>
      </c>
      <c r="G1084">
        <f t="shared" si="9"/>
        <v>55</v>
      </c>
      <c r="H1084">
        <v>5</v>
      </c>
      <c r="I1084">
        <v>50</v>
      </c>
      <c r="K1084">
        <v>2</v>
      </c>
      <c r="L1084">
        <v>4</v>
      </c>
      <c r="M1084">
        <v>1</v>
      </c>
      <c r="N1084" t="s">
        <v>140</v>
      </c>
    </row>
    <row r="1085" spans="1:14" x14ac:dyDescent="0.25">
      <c r="A1085">
        <v>2004</v>
      </c>
      <c r="B1085" t="s">
        <v>1163</v>
      </c>
      <c r="D1085">
        <v>4</v>
      </c>
      <c r="F1085">
        <v>0</v>
      </c>
      <c r="G1085">
        <f t="shared" si="9"/>
        <v>35</v>
      </c>
      <c r="H1085">
        <v>5</v>
      </c>
      <c r="I1085">
        <v>30</v>
      </c>
      <c r="K1085">
        <v>3</v>
      </c>
      <c r="L1085">
        <v>4</v>
      </c>
      <c r="M1085">
        <v>1</v>
      </c>
      <c r="N1085" t="s">
        <v>35</v>
      </c>
    </row>
    <row r="1086" spans="1:14" x14ac:dyDescent="0.25">
      <c r="A1086">
        <v>2004</v>
      </c>
      <c r="B1086" t="s">
        <v>1163</v>
      </c>
      <c r="D1086">
        <v>5</v>
      </c>
      <c r="F1086">
        <v>0</v>
      </c>
      <c r="G1086">
        <f t="shared" si="9"/>
        <v>45</v>
      </c>
      <c r="H1086">
        <v>25</v>
      </c>
      <c r="I1086">
        <v>20</v>
      </c>
      <c r="K1086">
        <v>4</v>
      </c>
      <c r="L1086">
        <v>7</v>
      </c>
      <c r="M1086">
        <v>0</v>
      </c>
    </row>
    <row r="1087" spans="1:14" x14ac:dyDescent="0.25">
      <c r="A1087">
        <v>2004</v>
      </c>
      <c r="B1087" t="s">
        <v>1163</v>
      </c>
      <c r="C1087">
        <v>3</v>
      </c>
      <c r="D1087">
        <v>1</v>
      </c>
      <c r="F1087">
        <v>0</v>
      </c>
      <c r="G1087">
        <f t="shared" si="9"/>
        <v>45</v>
      </c>
      <c r="H1087">
        <v>40</v>
      </c>
      <c r="I1087">
        <v>5</v>
      </c>
      <c r="K1087">
        <v>8</v>
      </c>
      <c r="L1087">
        <v>7</v>
      </c>
      <c r="M1087">
        <v>0</v>
      </c>
    </row>
    <row r="1088" spans="1:14" x14ac:dyDescent="0.25">
      <c r="A1088">
        <v>2004</v>
      </c>
      <c r="B1088" t="s">
        <v>1163</v>
      </c>
      <c r="D1088">
        <v>2</v>
      </c>
      <c r="F1088">
        <v>0</v>
      </c>
      <c r="G1088">
        <f t="shared" si="9"/>
        <v>7</v>
      </c>
      <c r="H1088">
        <v>2</v>
      </c>
      <c r="I1088">
        <v>5</v>
      </c>
      <c r="K1088">
        <v>3</v>
      </c>
      <c r="L1088">
        <v>8</v>
      </c>
      <c r="M1088">
        <v>0</v>
      </c>
    </row>
    <row r="1089" spans="1:14" x14ac:dyDescent="0.25">
      <c r="A1089">
        <v>2004</v>
      </c>
      <c r="B1089" t="s">
        <v>1163</v>
      </c>
      <c r="D1089">
        <v>3</v>
      </c>
      <c r="F1089">
        <v>0</v>
      </c>
      <c r="G1089">
        <f t="shared" si="9"/>
        <v>5</v>
      </c>
      <c r="H1089">
        <v>5</v>
      </c>
      <c r="I1089">
        <v>0</v>
      </c>
      <c r="K1089">
        <v>3</v>
      </c>
      <c r="L1089">
        <v>0</v>
      </c>
      <c r="M1089">
        <v>0</v>
      </c>
    </row>
    <row r="1090" spans="1:14" x14ac:dyDescent="0.25">
      <c r="A1090">
        <v>2004</v>
      </c>
      <c r="B1090" t="s">
        <v>1163</v>
      </c>
      <c r="D1090">
        <v>4</v>
      </c>
      <c r="F1090">
        <v>0</v>
      </c>
      <c r="G1090">
        <f t="shared" si="9"/>
        <v>20</v>
      </c>
      <c r="H1090">
        <v>10</v>
      </c>
      <c r="I1090">
        <v>10</v>
      </c>
      <c r="K1090">
        <v>5</v>
      </c>
      <c r="L1090">
        <v>7</v>
      </c>
      <c r="M1090">
        <v>1</v>
      </c>
      <c r="N1090" t="s">
        <v>26</v>
      </c>
    </row>
    <row r="1091" spans="1:14" x14ac:dyDescent="0.25">
      <c r="A1091">
        <v>2004</v>
      </c>
      <c r="B1091" t="s">
        <v>1163</v>
      </c>
      <c r="D1091">
        <v>5</v>
      </c>
      <c r="F1091">
        <v>0</v>
      </c>
      <c r="G1091">
        <f t="shared" si="9"/>
        <v>7</v>
      </c>
      <c r="H1091">
        <v>7</v>
      </c>
      <c r="I1091">
        <v>0</v>
      </c>
      <c r="K1091">
        <v>2</v>
      </c>
      <c r="L1091">
        <v>0</v>
      </c>
      <c r="M1091">
        <v>0</v>
      </c>
    </row>
    <row r="1092" spans="1:14" x14ac:dyDescent="0.25">
      <c r="A1092">
        <v>2004</v>
      </c>
      <c r="B1092" t="s">
        <v>1163</v>
      </c>
      <c r="C1092">
        <v>4</v>
      </c>
      <c r="D1092">
        <v>1</v>
      </c>
      <c r="F1092">
        <v>0</v>
      </c>
      <c r="G1092">
        <f t="shared" si="9"/>
        <v>10</v>
      </c>
      <c r="H1092">
        <v>5</v>
      </c>
      <c r="I1092">
        <v>5</v>
      </c>
      <c r="K1092">
        <v>4</v>
      </c>
      <c r="L1092">
        <v>5</v>
      </c>
      <c r="M1092">
        <v>0</v>
      </c>
    </row>
    <row r="1093" spans="1:14" x14ac:dyDescent="0.25">
      <c r="A1093">
        <v>2004</v>
      </c>
      <c r="B1093" t="s">
        <v>1163</v>
      </c>
      <c r="D1093">
        <v>2</v>
      </c>
      <c r="F1093">
        <v>5</v>
      </c>
      <c r="G1093">
        <f t="shared" si="9"/>
        <v>11</v>
      </c>
      <c r="H1093">
        <v>1</v>
      </c>
      <c r="I1093">
        <v>10</v>
      </c>
      <c r="K1093">
        <v>5</v>
      </c>
      <c r="L1093">
        <v>6</v>
      </c>
      <c r="M1093">
        <v>0</v>
      </c>
    </row>
    <row r="1094" spans="1:14" x14ac:dyDescent="0.25">
      <c r="A1094">
        <v>2004</v>
      </c>
      <c r="B1094" t="s">
        <v>1163</v>
      </c>
      <c r="D1094">
        <v>3</v>
      </c>
      <c r="F1094">
        <v>0</v>
      </c>
      <c r="G1094">
        <f t="shared" si="9"/>
        <v>30</v>
      </c>
      <c r="H1094">
        <v>15</v>
      </c>
      <c r="I1094">
        <v>15</v>
      </c>
      <c r="K1094">
        <v>4</v>
      </c>
      <c r="L1094">
        <v>5</v>
      </c>
      <c r="M1094">
        <v>0</v>
      </c>
    </row>
    <row r="1095" spans="1:14" x14ac:dyDescent="0.25">
      <c r="A1095">
        <v>2004</v>
      </c>
      <c r="B1095" t="s">
        <v>1163</v>
      </c>
      <c r="D1095">
        <v>4</v>
      </c>
      <c r="F1095">
        <v>0</v>
      </c>
      <c r="G1095">
        <f t="shared" si="9"/>
        <v>32</v>
      </c>
      <c r="H1095">
        <v>30</v>
      </c>
      <c r="I1095">
        <v>2</v>
      </c>
      <c r="K1095">
        <v>5</v>
      </c>
      <c r="L1095">
        <v>4</v>
      </c>
      <c r="M1095">
        <v>0</v>
      </c>
    </row>
    <row r="1096" spans="1:14" x14ac:dyDescent="0.25">
      <c r="A1096">
        <v>2004</v>
      </c>
      <c r="B1096" t="s">
        <v>1163</v>
      </c>
      <c r="D1096">
        <v>5</v>
      </c>
      <c r="F1096">
        <v>0</v>
      </c>
      <c r="G1096">
        <f t="shared" si="9"/>
        <v>11</v>
      </c>
      <c r="H1096">
        <v>1</v>
      </c>
      <c r="I1096">
        <v>10</v>
      </c>
      <c r="K1096">
        <v>2</v>
      </c>
      <c r="L1096">
        <v>7</v>
      </c>
      <c r="M1096">
        <v>0</v>
      </c>
    </row>
    <row r="1097" spans="1:14" x14ac:dyDescent="0.25">
      <c r="A1097">
        <v>2004</v>
      </c>
      <c r="B1097" t="s">
        <v>1163</v>
      </c>
      <c r="C1097">
        <v>5</v>
      </c>
      <c r="D1097">
        <v>1</v>
      </c>
      <c r="F1097">
        <v>15</v>
      </c>
      <c r="G1097">
        <f t="shared" si="9"/>
        <v>40</v>
      </c>
      <c r="H1097">
        <v>30</v>
      </c>
      <c r="I1097">
        <v>10</v>
      </c>
      <c r="K1097">
        <v>6</v>
      </c>
      <c r="L1097">
        <v>8</v>
      </c>
      <c r="M1097">
        <v>0</v>
      </c>
    </row>
    <row r="1098" spans="1:14" x14ac:dyDescent="0.25">
      <c r="A1098">
        <v>2004</v>
      </c>
      <c r="B1098" t="s">
        <v>1163</v>
      </c>
      <c r="D1098">
        <v>2</v>
      </c>
      <c r="F1098">
        <v>20</v>
      </c>
      <c r="G1098">
        <f t="shared" si="9"/>
        <v>20</v>
      </c>
      <c r="H1098">
        <v>10</v>
      </c>
      <c r="I1098">
        <v>10</v>
      </c>
      <c r="K1098">
        <v>4</v>
      </c>
      <c r="L1098">
        <v>6</v>
      </c>
      <c r="M1098">
        <v>0</v>
      </c>
    </row>
    <row r="1099" spans="1:14" x14ac:dyDescent="0.25">
      <c r="A1099">
        <v>2004</v>
      </c>
      <c r="B1099" t="s">
        <v>1163</v>
      </c>
      <c r="D1099">
        <v>3</v>
      </c>
      <c r="F1099">
        <v>10</v>
      </c>
      <c r="G1099">
        <f t="shared" si="9"/>
        <v>15</v>
      </c>
      <c r="H1099">
        <v>10</v>
      </c>
      <c r="I1099">
        <v>5</v>
      </c>
      <c r="K1099">
        <v>8</v>
      </c>
      <c r="L1099">
        <v>5</v>
      </c>
      <c r="M1099">
        <v>0</v>
      </c>
    </row>
    <row r="1100" spans="1:14" x14ac:dyDescent="0.25">
      <c r="A1100">
        <v>2004</v>
      </c>
      <c r="B1100" t="s">
        <v>1163</v>
      </c>
      <c r="D1100">
        <v>4</v>
      </c>
      <c r="F1100">
        <v>30</v>
      </c>
      <c r="G1100">
        <f t="shared" si="9"/>
        <v>40</v>
      </c>
      <c r="H1100">
        <v>10</v>
      </c>
      <c r="I1100">
        <v>30</v>
      </c>
      <c r="K1100">
        <v>4</v>
      </c>
      <c r="L1100">
        <v>8</v>
      </c>
      <c r="M1100">
        <v>1</v>
      </c>
      <c r="N1100" t="s">
        <v>140</v>
      </c>
    </row>
    <row r="1101" spans="1:14" x14ac:dyDescent="0.25">
      <c r="A1101">
        <v>2004</v>
      </c>
      <c r="B1101" t="s">
        <v>1163</v>
      </c>
      <c r="D1101">
        <v>5</v>
      </c>
      <c r="F1101">
        <v>60</v>
      </c>
      <c r="G1101">
        <f t="shared" si="9"/>
        <v>5</v>
      </c>
      <c r="H1101">
        <v>5</v>
      </c>
      <c r="I1101">
        <v>0</v>
      </c>
      <c r="K1101">
        <v>3</v>
      </c>
      <c r="L1101">
        <v>0</v>
      </c>
      <c r="M1101">
        <v>0</v>
      </c>
    </row>
    <row r="1102" spans="1:14" x14ac:dyDescent="0.25">
      <c r="A1102">
        <v>2004</v>
      </c>
      <c r="B1102" t="s">
        <v>1163</v>
      </c>
      <c r="C1102">
        <v>6</v>
      </c>
      <c r="D1102">
        <v>1</v>
      </c>
      <c r="F1102">
        <v>40</v>
      </c>
      <c r="G1102">
        <f t="shared" si="9"/>
        <v>15</v>
      </c>
      <c r="H1102">
        <v>10</v>
      </c>
      <c r="I1102">
        <v>5</v>
      </c>
      <c r="K1102">
        <v>3</v>
      </c>
      <c r="L1102">
        <v>3</v>
      </c>
      <c r="M1102">
        <v>0</v>
      </c>
    </row>
    <row r="1103" spans="1:14" x14ac:dyDescent="0.25">
      <c r="A1103">
        <v>2004</v>
      </c>
      <c r="B1103" t="s">
        <v>1163</v>
      </c>
      <c r="D1103">
        <v>2</v>
      </c>
      <c r="F1103">
        <v>5</v>
      </c>
      <c r="G1103">
        <f t="shared" si="9"/>
        <v>35</v>
      </c>
      <c r="H1103">
        <v>25</v>
      </c>
      <c r="I1103">
        <v>10</v>
      </c>
      <c r="K1103">
        <v>8</v>
      </c>
      <c r="L1103">
        <v>5</v>
      </c>
      <c r="M1103">
        <v>0</v>
      </c>
    </row>
    <row r="1104" spans="1:14" x14ac:dyDescent="0.25">
      <c r="A1104">
        <v>2004</v>
      </c>
      <c r="B1104" t="s">
        <v>1163</v>
      </c>
      <c r="D1104">
        <v>3</v>
      </c>
      <c r="F1104">
        <v>20</v>
      </c>
      <c r="G1104">
        <f t="shared" si="9"/>
        <v>30</v>
      </c>
      <c r="H1104">
        <v>30</v>
      </c>
      <c r="I1104">
        <v>0</v>
      </c>
      <c r="K1104">
        <v>5</v>
      </c>
      <c r="L1104">
        <v>0</v>
      </c>
      <c r="M1104">
        <v>0</v>
      </c>
    </row>
    <row r="1105" spans="1:15" x14ac:dyDescent="0.25">
      <c r="A1105">
        <v>2004</v>
      </c>
      <c r="B1105" t="s">
        <v>1163</v>
      </c>
      <c r="D1105">
        <v>4</v>
      </c>
      <c r="F1105">
        <v>25</v>
      </c>
      <c r="G1105">
        <f t="shared" si="9"/>
        <v>40</v>
      </c>
      <c r="H1105">
        <v>20</v>
      </c>
      <c r="I1105">
        <v>20</v>
      </c>
      <c r="K1105">
        <v>5</v>
      </c>
      <c r="L1105">
        <v>5</v>
      </c>
      <c r="M1105">
        <v>0</v>
      </c>
    </row>
    <row r="1106" spans="1:15" x14ac:dyDescent="0.25">
      <c r="A1106">
        <v>2004</v>
      </c>
      <c r="B1106" t="s">
        <v>1163</v>
      </c>
      <c r="D1106">
        <v>5</v>
      </c>
      <c r="F1106">
        <v>25</v>
      </c>
      <c r="G1106">
        <f t="shared" si="9"/>
        <v>40</v>
      </c>
      <c r="H1106">
        <v>30</v>
      </c>
      <c r="I1106">
        <v>10</v>
      </c>
      <c r="K1106">
        <v>4</v>
      </c>
      <c r="L1106">
        <v>7</v>
      </c>
      <c r="M1106">
        <v>0</v>
      </c>
    </row>
    <row r="1107" spans="1:15" x14ac:dyDescent="0.25">
      <c r="A1107">
        <v>2004</v>
      </c>
      <c r="B1107" t="s">
        <v>1163</v>
      </c>
      <c r="C1107">
        <v>7</v>
      </c>
      <c r="D1107">
        <v>1</v>
      </c>
      <c r="F1107">
        <v>40</v>
      </c>
      <c r="G1107">
        <f t="shared" si="9"/>
        <v>25</v>
      </c>
      <c r="H1107">
        <v>20</v>
      </c>
      <c r="I1107">
        <v>5</v>
      </c>
      <c r="K1107">
        <v>8</v>
      </c>
      <c r="L1107">
        <v>6</v>
      </c>
      <c r="M1107">
        <v>0</v>
      </c>
    </row>
    <row r="1108" spans="1:15" x14ac:dyDescent="0.25">
      <c r="A1108">
        <v>2004</v>
      </c>
      <c r="B1108" t="s">
        <v>1163</v>
      </c>
      <c r="D1108">
        <v>2</v>
      </c>
      <c r="F1108">
        <v>10</v>
      </c>
      <c r="G1108">
        <f t="shared" si="9"/>
        <v>40</v>
      </c>
      <c r="H1108">
        <v>30</v>
      </c>
      <c r="I1108">
        <v>10</v>
      </c>
      <c r="K1108">
        <v>10</v>
      </c>
      <c r="L1108">
        <v>8</v>
      </c>
      <c r="M1108">
        <v>0</v>
      </c>
    </row>
    <row r="1109" spans="1:15" x14ac:dyDescent="0.25">
      <c r="A1109">
        <v>2004</v>
      </c>
      <c r="B1109" t="s">
        <v>1163</v>
      </c>
      <c r="D1109">
        <v>3</v>
      </c>
      <c r="F1109">
        <v>25</v>
      </c>
      <c r="G1109">
        <f t="shared" si="9"/>
        <v>10</v>
      </c>
      <c r="H1109">
        <v>5</v>
      </c>
      <c r="I1109">
        <v>5</v>
      </c>
      <c r="K1109">
        <v>5</v>
      </c>
      <c r="L1109">
        <v>4</v>
      </c>
      <c r="M1109">
        <v>0</v>
      </c>
    </row>
    <row r="1110" spans="1:15" x14ac:dyDescent="0.25">
      <c r="A1110">
        <v>2004</v>
      </c>
      <c r="B1110" t="s">
        <v>1163</v>
      </c>
      <c r="D1110">
        <v>4</v>
      </c>
      <c r="F1110">
        <v>30</v>
      </c>
      <c r="G1110">
        <f t="shared" si="9"/>
        <v>25</v>
      </c>
      <c r="H1110">
        <v>20</v>
      </c>
      <c r="I1110">
        <v>5</v>
      </c>
      <c r="K1110">
        <v>6</v>
      </c>
      <c r="L1110">
        <v>7</v>
      </c>
      <c r="M1110">
        <v>0</v>
      </c>
    </row>
    <row r="1111" spans="1:15" x14ac:dyDescent="0.25">
      <c r="A1111">
        <v>2004</v>
      </c>
      <c r="B1111" t="s">
        <v>1163</v>
      </c>
      <c r="D1111">
        <v>5</v>
      </c>
      <c r="F1111">
        <v>10</v>
      </c>
      <c r="G1111">
        <f t="shared" si="9"/>
        <v>30</v>
      </c>
      <c r="H1111">
        <v>10</v>
      </c>
      <c r="I1111">
        <v>20</v>
      </c>
      <c r="K1111">
        <v>7</v>
      </c>
      <c r="L1111">
        <v>7</v>
      </c>
      <c r="M1111">
        <v>0</v>
      </c>
    </row>
    <row r="1112" spans="1:15" x14ac:dyDescent="0.25">
      <c r="A1112">
        <v>2004</v>
      </c>
      <c r="B1112" t="s">
        <v>1163</v>
      </c>
      <c r="C1112">
        <v>8</v>
      </c>
      <c r="D1112">
        <v>1</v>
      </c>
      <c r="F1112">
        <v>40</v>
      </c>
      <c r="G1112">
        <f t="shared" si="9"/>
        <v>42</v>
      </c>
      <c r="H1112">
        <v>40</v>
      </c>
      <c r="I1112">
        <v>2</v>
      </c>
      <c r="K1112">
        <v>2</v>
      </c>
      <c r="L1112">
        <v>2</v>
      </c>
      <c r="M1112">
        <v>2</v>
      </c>
      <c r="N1112" t="s">
        <v>140</v>
      </c>
      <c r="O1112" t="s">
        <v>221</v>
      </c>
    </row>
    <row r="1113" spans="1:15" x14ac:dyDescent="0.25">
      <c r="A1113">
        <v>2004</v>
      </c>
      <c r="B1113" t="s">
        <v>1163</v>
      </c>
      <c r="D1113">
        <v>2</v>
      </c>
      <c r="F1113">
        <v>80</v>
      </c>
      <c r="G1113">
        <f t="shared" si="9"/>
        <v>20</v>
      </c>
      <c r="H1113">
        <v>5</v>
      </c>
      <c r="I1113">
        <v>15</v>
      </c>
      <c r="K1113">
        <v>5</v>
      </c>
      <c r="L1113">
        <v>5</v>
      </c>
      <c r="M1113">
        <v>0</v>
      </c>
    </row>
    <row r="1114" spans="1:15" x14ac:dyDescent="0.25">
      <c r="A1114">
        <v>2004</v>
      </c>
      <c r="B1114" t="s">
        <v>1163</v>
      </c>
      <c r="D1114">
        <v>3</v>
      </c>
      <c r="F1114">
        <v>0</v>
      </c>
      <c r="G1114">
        <f t="shared" si="9"/>
        <v>0</v>
      </c>
      <c r="H1114">
        <v>0</v>
      </c>
      <c r="I1114">
        <v>0</v>
      </c>
      <c r="K1114">
        <v>0</v>
      </c>
      <c r="L1114">
        <v>0</v>
      </c>
      <c r="M1114">
        <v>0</v>
      </c>
    </row>
    <row r="1115" spans="1:15" x14ac:dyDescent="0.25">
      <c r="A1115">
        <v>2004</v>
      </c>
      <c r="B1115" t="s">
        <v>1163</v>
      </c>
      <c r="D1115">
        <v>4</v>
      </c>
      <c r="F1115">
        <v>40</v>
      </c>
      <c r="G1115">
        <f t="shared" si="9"/>
        <v>5</v>
      </c>
      <c r="H1115">
        <v>5</v>
      </c>
      <c r="I1115">
        <v>0</v>
      </c>
      <c r="K1115">
        <v>5</v>
      </c>
      <c r="L1115">
        <v>0</v>
      </c>
      <c r="M1115">
        <v>0</v>
      </c>
    </row>
    <row r="1116" spans="1:15" x14ac:dyDescent="0.25">
      <c r="A1116">
        <v>2004</v>
      </c>
      <c r="B1116" t="s">
        <v>1163</v>
      </c>
      <c r="D1116">
        <v>5</v>
      </c>
      <c r="F1116">
        <v>50</v>
      </c>
      <c r="G1116">
        <f t="shared" si="9"/>
        <v>32</v>
      </c>
      <c r="H1116">
        <v>30</v>
      </c>
      <c r="I1116">
        <v>2</v>
      </c>
      <c r="K1116">
        <v>5</v>
      </c>
      <c r="L1116">
        <v>5</v>
      </c>
      <c r="M1116">
        <v>1</v>
      </c>
      <c r="N1116" t="s">
        <v>35</v>
      </c>
    </row>
    <row r="1117" spans="1:15" x14ac:dyDescent="0.25">
      <c r="A1117">
        <v>2004</v>
      </c>
      <c r="B1117" t="s">
        <v>1163</v>
      </c>
      <c r="C1117">
        <v>9</v>
      </c>
      <c r="D1117">
        <v>1</v>
      </c>
      <c r="F1117">
        <v>30</v>
      </c>
      <c r="G1117">
        <f t="shared" ref="G1117:G1180" si="10">SUM(H1117:I1117)</f>
        <v>52</v>
      </c>
      <c r="H1117">
        <v>50</v>
      </c>
      <c r="I1117">
        <v>2</v>
      </c>
      <c r="K1117">
        <v>5</v>
      </c>
      <c r="L1117">
        <v>5</v>
      </c>
      <c r="M1117">
        <v>1</v>
      </c>
      <c r="N1117" t="s">
        <v>26</v>
      </c>
    </row>
    <row r="1118" spans="1:15" x14ac:dyDescent="0.25">
      <c r="A1118">
        <v>2004</v>
      </c>
      <c r="B1118" t="s">
        <v>1163</v>
      </c>
      <c r="D1118">
        <v>2</v>
      </c>
      <c r="F1118">
        <v>1</v>
      </c>
      <c r="G1118">
        <f t="shared" si="10"/>
        <v>25</v>
      </c>
      <c r="H1118">
        <v>5</v>
      </c>
      <c r="I1118">
        <v>20</v>
      </c>
      <c r="K1118">
        <v>2</v>
      </c>
      <c r="L1118">
        <v>5</v>
      </c>
      <c r="M1118">
        <v>0</v>
      </c>
    </row>
    <row r="1119" spans="1:15" x14ac:dyDescent="0.25">
      <c r="A1119">
        <v>2004</v>
      </c>
      <c r="B1119" t="s">
        <v>1163</v>
      </c>
      <c r="D1119">
        <v>3</v>
      </c>
      <c r="F1119">
        <v>10</v>
      </c>
      <c r="G1119">
        <f t="shared" si="10"/>
        <v>80</v>
      </c>
      <c r="H1119">
        <v>70</v>
      </c>
      <c r="I1119">
        <v>10</v>
      </c>
      <c r="K1119">
        <v>5</v>
      </c>
      <c r="L1119">
        <v>5</v>
      </c>
      <c r="M1119">
        <v>0</v>
      </c>
    </row>
    <row r="1120" spans="1:15" x14ac:dyDescent="0.25">
      <c r="A1120">
        <v>2004</v>
      </c>
      <c r="B1120" t="s">
        <v>1163</v>
      </c>
      <c r="D1120">
        <v>4</v>
      </c>
      <c r="F1120">
        <v>70</v>
      </c>
      <c r="G1120">
        <f t="shared" si="10"/>
        <v>30</v>
      </c>
      <c r="H1120">
        <v>30</v>
      </c>
      <c r="I1120">
        <v>0</v>
      </c>
      <c r="K1120">
        <v>2</v>
      </c>
      <c r="L1120">
        <v>0</v>
      </c>
      <c r="M1120">
        <v>0</v>
      </c>
    </row>
    <row r="1121" spans="1:15" x14ac:dyDescent="0.25">
      <c r="A1121">
        <v>2004</v>
      </c>
      <c r="B1121" t="s">
        <v>1163</v>
      </c>
      <c r="D1121">
        <v>5</v>
      </c>
      <c r="F1121">
        <v>25</v>
      </c>
      <c r="G1121">
        <f t="shared" si="10"/>
        <v>65</v>
      </c>
      <c r="H1121">
        <v>60</v>
      </c>
      <c r="I1121">
        <v>5</v>
      </c>
      <c r="K1121">
        <v>5</v>
      </c>
      <c r="L1121">
        <v>5</v>
      </c>
      <c r="M1121">
        <v>0</v>
      </c>
    </row>
    <row r="1122" spans="1:15" x14ac:dyDescent="0.25">
      <c r="A1122">
        <v>2004</v>
      </c>
      <c r="B1122" t="s">
        <v>1166</v>
      </c>
      <c r="C1122">
        <v>1</v>
      </c>
      <c r="D1122">
        <v>1</v>
      </c>
      <c r="F1122">
        <v>10</v>
      </c>
      <c r="G1122">
        <f t="shared" si="10"/>
        <v>22</v>
      </c>
      <c r="H1122">
        <v>20</v>
      </c>
      <c r="I1122">
        <v>2</v>
      </c>
      <c r="K1122">
        <v>3</v>
      </c>
      <c r="L1122">
        <v>3</v>
      </c>
      <c r="M1122">
        <v>0</v>
      </c>
    </row>
    <row r="1123" spans="1:15" x14ac:dyDescent="0.25">
      <c r="A1123">
        <v>2004</v>
      </c>
      <c r="B1123" t="s">
        <v>1166</v>
      </c>
      <c r="D1123">
        <v>2</v>
      </c>
      <c r="F1123">
        <v>0</v>
      </c>
      <c r="G1123">
        <f t="shared" si="10"/>
        <v>7</v>
      </c>
      <c r="H1123">
        <v>5</v>
      </c>
      <c r="I1123">
        <v>2</v>
      </c>
      <c r="K1123">
        <v>3</v>
      </c>
      <c r="L1123">
        <v>2</v>
      </c>
      <c r="M1123">
        <v>0</v>
      </c>
    </row>
    <row r="1124" spans="1:15" x14ac:dyDescent="0.25">
      <c r="A1124">
        <v>2004</v>
      </c>
      <c r="B1124" t="s">
        <v>1166</v>
      </c>
      <c r="D1124">
        <v>3</v>
      </c>
      <c r="F1124">
        <v>0</v>
      </c>
      <c r="G1124">
        <f t="shared" si="10"/>
        <v>20</v>
      </c>
      <c r="H1124">
        <v>15</v>
      </c>
      <c r="I1124">
        <v>5</v>
      </c>
      <c r="K1124">
        <v>5</v>
      </c>
      <c r="L1124">
        <v>3</v>
      </c>
      <c r="M1124">
        <v>2</v>
      </c>
      <c r="N1124" t="s">
        <v>35</v>
      </c>
      <c r="O1124" t="s">
        <v>35</v>
      </c>
    </row>
    <row r="1125" spans="1:15" x14ac:dyDescent="0.25">
      <c r="A1125">
        <v>2004</v>
      </c>
      <c r="B1125" t="s">
        <v>1166</v>
      </c>
      <c r="D1125">
        <v>4</v>
      </c>
      <c r="F1125">
        <v>5</v>
      </c>
      <c r="G1125">
        <f t="shared" si="10"/>
        <v>15</v>
      </c>
      <c r="H1125">
        <v>10</v>
      </c>
      <c r="I1125">
        <v>5</v>
      </c>
      <c r="K1125">
        <v>4</v>
      </c>
      <c r="L1125">
        <v>7</v>
      </c>
      <c r="M1125">
        <v>1</v>
      </c>
      <c r="N1125" t="s">
        <v>154</v>
      </c>
    </row>
    <row r="1126" spans="1:15" x14ac:dyDescent="0.25">
      <c r="A1126">
        <v>2004</v>
      </c>
      <c r="B1126" t="s">
        <v>1166</v>
      </c>
      <c r="D1126">
        <v>5</v>
      </c>
      <c r="F1126">
        <v>0</v>
      </c>
      <c r="G1126">
        <f t="shared" si="10"/>
        <v>17</v>
      </c>
      <c r="H1126">
        <v>15</v>
      </c>
      <c r="I1126">
        <v>2</v>
      </c>
      <c r="K1126">
        <v>4</v>
      </c>
      <c r="L1126">
        <v>3</v>
      </c>
      <c r="M1126">
        <v>0</v>
      </c>
    </row>
    <row r="1127" spans="1:15" x14ac:dyDescent="0.25">
      <c r="A1127">
        <v>2004</v>
      </c>
      <c r="B1127" t="s">
        <v>1166</v>
      </c>
      <c r="C1127">
        <v>2</v>
      </c>
      <c r="D1127">
        <v>1</v>
      </c>
      <c r="F1127">
        <v>0</v>
      </c>
      <c r="G1127">
        <f t="shared" si="10"/>
        <v>55</v>
      </c>
      <c r="H1127">
        <v>50</v>
      </c>
      <c r="I1127">
        <v>5</v>
      </c>
      <c r="K1127">
        <v>6</v>
      </c>
      <c r="L1127">
        <v>8</v>
      </c>
      <c r="M1127">
        <v>0</v>
      </c>
    </row>
    <row r="1128" spans="1:15" x14ac:dyDescent="0.25">
      <c r="A1128">
        <v>2004</v>
      </c>
      <c r="B1128" t="s">
        <v>1166</v>
      </c>
      <c r="D1128">
        <v>2</v>
      </c>
      <c r="F1128">
        <v>0</v>
      </c>
      <c r="G1128">
        <f t="shared" si="10"/>
        <v>22</v>
      </c>
      <c r="H1128">
        <v>20</v>
      </c>
      <c r="I1128">
        <v>2</v>
      </c>
      <c r="K1128">
        <v>3</v>
      </c>
      <c r="L1128">
        <v>5</v>
      </c>
      <c r="M1128">
        <v>0</v>
      </c>
    </row>
    <row r="1129" spans="1:15" x14ac:dyDescent="0.25">
      <c r="A1129">
        <v>2004</v>
      </c>
      <c r="B1129" t="s">
        <v>1166</v>
      </c>
      <c r="D1129">
        <v>3</v>
      </c>
      <c r="F1129">
        <v>0</v>
      </c>
      <c r="G1129">
        <f t="shared" si="10"/>
        <v>12</v>
      </c>
      <c r="H1129">
        <v>10</v>
      </c>
      <c r="I1129">
        <v>2</v>
      </c>
      <c r="K1129">
        <v>7</v>
      </c>
      <c r="L1129">
        <v>5</v>
      </c>
      <c r="M1129">
        <v>0</v>
      </c>
    </row>
    <row r="1130" spans="1:15" x14ac:dyDescent="0.25">
      <c r="A1130">
        <v>2004</v>
      </c>
      <c r="B1130" t="s">
        <v>1166</v>
      </c>
      <c r="D1130">
        <v>4</v>
      </c>
      <c r="F1130">
        <v>0</v>
      </c>
      <c r="G1130">
        <f t="shared" si="10"/>
        <v>62</v>
      </c>
      <c r="H1130">
        <v>60</v>
      </c>
      <c r="I1130">
        <v>2</v>
      </c>
      <c r="K1130">
        <v>5</v>
      </c>
      <c r="L1130">
        <v>6</v>
      </c>
      <c r="M1130">
        <v>0</v>
      </c>
    </row>
    <row r="1131" spans="1:15" x14ac:dyDescent="0.25">
      <c r="A1131">
        <v>2004</v>
      </c>
      <c r="B1131" t="s">
        <v>1166</v>
      </c>
      <c r="D1131">
        <v>5</v>
      </c>
      <c r="F1131">
        <v>0</v>
      </c>
      <c r="G1131">
        <f t="shared" si="10"/>
        <v>40</v>
      </c>
      <c r="H1131">
        <v>30</v>
      </c>
      <c r="I1131">
        <v>10</v>
      </c>
      <c r="K1131">
        <v>5</v>
      </c>
      <c r="L1131">
        <v>6</v>
      </c>
      <c r="M1131">
        <v>0</v>
      </c>
    </row>
    <row r="1132" spans="1:15" x14ac:dyDescent="0.25">
      <c r="A1132">
        <v>2004</v>
      </c>
      <c r="B1132" t="s">
        <v>1166</v>
      </c>
      <c r="C1132">
        <v>3</v>
      </c>
      <c r="D1132">
        <v>1</v>
      </c>
      <c r="F1132">
        <v>0</v>
      </c>
      <c r="G1132">
        <f t="shared" si="10"/>
        <v>40</v>
      </c>
      <c r="H1132">
        <v>40</v>
      </c>
      <c r="I1132">
        <v>0</v>
      </c>
      <c r="K1132">
        <v>2</v>
      </c>
      <c r="L1132">
        <v>0</v>
      </c>
      <c r="M1132">
        <v>0</v>
      </c>
    </row>
    <row r="1133" spans="1:15" x14ac:dyDescent="0.25">
      <c r="A1133">
        <v>2004</v>
      </c>
      <c r="B1133" t="s">
        <v>1166</v>
      </c>
      <c r="D1133">
        <v>2</v>
      </c>
      <c r="F1133">
        <v>0</v>
      </c>
      <c r="G1133">
        <f t="shared" si="10"/>
        <v>20</v>
      </c>
      <c r="H1133">
        <v>20</v>
      </c>
      <c r="I1133">
        <v>0</v>
      </c>
      <c r="K1133">
        <v>5</v>
      </c>
      <c r="L1133">
        <v>0</v>
      </c>
      <c r="M1133">
        <v>0</v>
      </c>
    </row>
    <row r="1134" spans="1:15" x14ac:dyDescent="0.25">
      <c r="A1134">
        <v>2004</v>
      </c>
      <c r="B1134" t="s">
        <v>1166</v>
      </c>
      <c r="D1134">
        <v>3</v>
      </c>
      <c r="F1134">
        <v>0</v>
      </c>
      <c r="G1134">
        <f t="shared" si="10"/>
        <v>45</v>
      </c>
      <c r="H1134">
        <v>40</v>
      </c>
      <c r="I1134">
        <v>5</v>
      </c>
      <c r="K1134">
        <v>5</v>
      </c>
      <c r="L1134">
        <v>2</v>
      </c>
      <c r="M1134">
        <v>0</v>
      </c>
    </row>
    <row r="1135" spans="1:15" x14ac:dyDescent="0.25">
      <c r="A1135">
        <v>2004</v>
      </c>
      <c r="B1135" t="s">
        <v>1166</v>
      </c>
      <c r="D1135">
        <v>4</v>
      </c>
      <c r="F1135">
        <v>0</v>
      </c>
      <c r="G1135">
        <f t="shared" si="10"/>
        <v>40</v>
      </c>
      <c r="H1135">
        <v>30</v>
      </c>
      <c r="I1135">
        <v>10</v>
      </c>
      <c r="K1135">
        <v>5</v>
      </c>
      <c r="L1135">
        <v>5</v>
      </c>
      <c r="M1135">
        <v>0</v>
      </c>
    </row>
    <row r="1136" spans="1:15" x14ac:dyDescent="0.25">
      <c r="A1136">
        <v>2004</v>
      </c>
      <c r="B1136" t="s">
        <v>1166</v>
      </c>
      <c r="D1136">
        <v>5</v>
      </c>
      <c r="F1136">
        <v>0</v>
      </c>
      <c r="G1136">
        <f t="shared" si="10"/>
        <v>35</v>
      </c>
      <c r="H1136">
        <v>20</v>
      </c>
      <c r="I1136">
        <v>15</v>
      </c>
      <c r="K1136">
        <v>5</v>
      </c>
      <c r="L1136">
        <v>7</v>
      </c>
      <c r="M1136">
        <v>0</v>
      </c>
    </row>
    <row r="1137" spans="1:14" x14ac:dyDescent="0.25">
      <c r="A1137">
        <v>2004</v>
      </c>
      <c r="B1137" t="s">
        <v>1166</v>
      </c>
      <c r="C1137">
        <v>4</v>
      </c>
      <c r="D1137">
        <v>1</v>
      </c>
      <c r="F1137">
        <v>0</v>
      </c>
      <c r="G1137">
        <f t="shared" si="10"/>
        <v>32</v>
      </c>
      <c r="H1137">
        <v>25</v>
      </c>
      <c r="I1137">
        <v>7</v>
      </c>
      <c r="K1137">
        <v>5</v>
      </c>
      <c r="L1137">
        <v>3</v>
      </c>
      <c r="M1137">
        <v>0</v>
      </c>
    </row>
    <row r="1138" spans="1:14" x14ac:dyDescent="0.25">
      <c r="A1138">
        <v>2004</v>
      </c>
      <c r="B1138" t="s">
        <v>1166</v>
      </c>
      <c r="D1138">
        <v>2</v>
      </c>
      <c r="F1138">
        <v>0</v>
      </c>
      <c r="G1138">
        <f t="shared" si="10"/>
        <v>10</v>
      </c>
      <c r="H1138">
        <v>5</v>
      </c>
      <c r="I1138">
        <v>5</v>
      </c>
      <c r="K1138">
        <v>2</v>
      </c>
      <c r="L1138">
        <v>3</v>
      </c>
      <c r="M1138">
        <v>0</v>
      </c>
    </row>
    <row r="1139" spans="1:14" x14ac:dyDescent="0.25">
      <c r="A1139">
        <v>2004</v>
      </c>
      <c r="B1139" t="s">
        <v>1166</v>
      </c>
      <c r="D1139">
        <v>3</v>
      </c>
      <c r="F1139">
        <v>0</v>
      </c>
      <c r="G1139">
        <f t="shared" si="10"/>
        <v>35</v>
      </c>
      <c r="H1139">
        <v>30</v>
      </c>
      <c r="I1139">
        <v>5</v>
      </c>
      <c r="K1139">
        <v>4</v>
      </c>
      <c r="L1139">
        <v>4</v>
      </c>
      <c r="M1139">
        <v>0</v>
      </c>
    </row>
    <row r="1140" spans="1:14" x14ac:dyDescent="0.25">
      <c r="A1140">
        <v>2004</v>
      </c>
      <c r="B1140" t="s">
        <v>1166</v>
      </c>
      <c r="D1140">
        <v>4</v>
      </c>
      <c r="F1140">
        <v>0</v>
      </c>
      <c r="G1140">
        <f t="shared" si="10"/>
        <v>40</v>
      </c>
      <c r="H1140">
        <v>30</v>
      </c>
      <c r="I1140">
        <v>10</v>
      </c>
      <c r="K1140">
        <v>5</v>
      </c>
      <c r="L1140">
        <v>5</v>
      </c>
      <c r="M1140">
        <v>1</v>
      </c>
      <c r="N1140" t="s">
        <v>140</v>
      </c>
    </row>
    <row r="1141" spans="1:14" x14ac:dyDescent="0.25">
      <c r="A1141">
        <v>2004</v>
      </c>
      <c r="B1141" t="s">
        <v>1166</v>
      </c>
      <c r="D1141">
        <v>5</v>
      </c>
      <c r="F1141">
        <v>0</v>
      </c>
      <c r="G1141">
        <f t="shared" si="10"/>
        <v>45</v>
      </c>
      <c r="H1141">
        <v>30</v>
      </c>
      <c r="I1141">
        <v>15</v>
      </c>
      <c r="K1141">
        <v>5</v>
      </c>
      <c r="L1141">
        <v>5</v>
      </c>
      <c r="M1141">
        <v>0</v>
      </c>
    </row>
    <row r="1142" spans="1:14" x14ac:dyDescent="0.25">
      <c r="A1142">
        <v>2004</v>
      </c>
      <c r="B1142" t="s">
        <v>1166</v>
      </c>
      <c r="C1142">
        <v>5</v>
      </c>
      <c r="D1142">
        <v>1</v>
      </c>
      <c r="F1142">
        <v>0</v>
      </c>
      <c r="G1142">
        <f t="shared" si="10"/>
        <v>55</v>
      </c>
      <c r="H1142">
        <v>40</v>
      </c>
      <c r="I1142">
        <v>15</v>
      </c>
      <c r="K1142">
        <v>3</v>
      </c>
      <c r="L1142">
        <v>5</v>
      </c>
      <c r="M1142">
        <v>0</v>
      </c>
    </row>
    <row r="1143" spans="1:14" x14ac:dyDescent="0.25">
      <c r="A1143">
        <v>2004</v>
      </c>
      <c r="B1143" t="s">
        <v>1166</v>
      </c>
      <c r="D1143">
        <v>2</v>
      </c>
      <c r="F1143">
        <v>0</v>
      </c>
      <c r="G1143">
        <f t="shared" si="10"/>
        <v>27</v>
      </c>
      <c r="H1143">
        <v>25</v>
      </c>
      <c r="I1143">
        <v>2</v>
      </c>
      <c r="K1143">
        <v>4</v>
      </c>
      <c r="L1143">
        <v>5</v>
      </c>
      <c r="M1143">
        <v>0</v>
      </c>
    </row>
    <row r="1144" spans="1:14" x14ac:dyDescent="0.25">
      <c r="A1144">
        <v>2004</v>
      </c>
      <c r="B1144" t="s">
        <v>1166</v>
      </c>
      <c r="D1144">
        <v>3</v>
      </c>
      <c r="F1144">
        <v>0</v>
      </c>
      <c r="G1144">
        <f t="shared" si="10"/>
        <v>45</v>
      </c>
      <c r="H1144">
        <v>40</v>
      </c>
      <c r="I1144">
        <v>5</v>
      </c>
      <c r="K1144">
        <v>5</v>
      </c>
      <c r="L1144">
        <v>5</v>
      </c>
      <c r="M1144">
        <v>0</v>
      </c>
    </row>
    <row r="1145" spans="1:14" x14ac:dyDescent="0.25">
      <c r="A1145">
        <v>2004</v>
      </c>
      <c r="B1145" t="s">
        <v>1166</v>
      </c>
      <c r="D1145">
        <v>4</v>
      </c>
      <c r="F1145">
        <v>0</v>
      </c>
      <c r="G1145">
        <f t="shared" si="10"/>
        <v>54</v>
      </c>
      <c r="H1145">
        <v>50</v>
      </c>
      <c r="I1145">
        <v>4</v>
      </c>
      <c r="K1145">
        <v>3</v>
      </c>
      <c r="L1145">
        <v>5</v>
      </c>
      <c r="M1145">
        <v>0</v>
      </c>
    </row>
    <row r="1146" spans="1:14" x14ac:dyDescent="0.25">
      <c r="A1146">
        <v>2004</v>
      </c>
      <c r="B1146" t="s">
        <v>1166</v>
      </c>
      <c r="D1146">
        <v>5</v>
      </c>
      <c r="F1146">
        <v>0</v>
      </c>
      <c r="G1146">
        <f t="shared" si="10"/>
        <v>35</v>
      </c>
      <c r="H1146">
        <v>30</v>
      </c>
      <c r="I1146">
        <v>5</v>
      </c>
      <c r="K1146">
        <v>4</v>
      </c>
      <c r="L1146">
        <v>5</v>
      </c>
      <c r="M1146">
        <v>0</v>
      </c>
    </row>
    <row r="1147" spans="1:14" x14ac:dyDescent="0.25">
      <c r="A1147">
        <v>2004</v>
      </c>
      <c r="B1147" t="s">
        <v>1166</v>
      </c>
      <c r="C1147">
        <v>6</v>
      </c>
      <c r="D1147">
        <v>1</v>
      </c>
      <c r="F1147">
        <v>25</v>
      </c>
      <c r="G1147">
        <f t="shared" si="10"/>
        <v>30</v>
      </c>
      <c r="H1147">
        <v>20</v>
      </c>
      <c r="I1147">
        <v>10</v>
      </c>
      <c r="K1147">
        <v>3</v>
      </c>
      <c r="L1147">
        <v>2</v>
      </c>
      <c r="M1147">
        <v>0</v>
      </c>
    </row>
    <row r="1148" spans="1:14" x14ac:dyDescent="0.25">
      <c r="A1148">
        <v>2004</v>
      </c>
      <c r="B1148" t="s">
        <v>1166</v>
      </c>
      <c r="D1148">
        <v>2</v>
      </c>
      <c r="F1148">
        <v>60</v>
      </c>
      <c r="G1148">
        <f t="shared" si="10"/>
        <v>40</v>
      </c>
      <c r="H1148">
        <v>40</v>
      </c>
      <c r="I1148">
        <v>0</v>
      </c>
      <c r="K1148">
        <v>7</v>
      </c>
      <c r="L1148">
        <v>0</v>
      </c>
      <c r="M1148">
        <v>0</v>
      </c>
    </row>
    <row r="1149" spans="1:14" x14ac:dyDescent="0.25">
      <c r="A1149">
        <v>2004</v>
      </c>
      <c r="B1149" t="s">
        <v>1166</v>
      </c>
      <c r="D1149">
        <v>3</v>
      </c>
      <c r="F1149">
        <v>0</v>
      </c>
      <c r="G1149">
        <f t="shared" si="10"/>
        <v>40</v>
      </c>
      <c r="H1149">
        <v>35</v>
      </c>
      <c r="I1149">
        <v>5</v>
      </c>
      <c r="K1149">
        <v>8</v>
      </c>
      <c r="L1149">
        <v>5</v>
      </c>
      <c r="M1149">
        <v>1</v>
      </c>
      <c r="N1149" t="s">
        <v>154</v>
      </c>
    </row>
    <row r="1150" spans="1:14" x14ac:dyDescent="0.25">
      <c r="A1150">
        <v>2004</v>
      </c>
      <c r="B1150" t="s">
        <v>1166</v>
      </c>
      <c r="D1150">
        <v>4</v>
      </c>
      <c r="F1150">
        <v>5</v>
      </c>
      <c r="G1150">
        <f t="shared" si="10"/>
        <v>40</v>
      </c>
      <c r="H1150">
        <v>20</v>
      </c>
      <c r="I1150">
        <v>20</v>
      </c>
      <c r="K1150">
        <v>5</v>
      </c>
      <c r="L1150">
        <v>5</v>
      </c>
      <c r="M1150">
        <v>0</v>
      </c>
    </row>
    <row r="1151" spans="1:14" x14ac:dyDescent="0.25">
      <c r="A1151">
        <v>2004</v>
      </c>
      <c r="B1151" t="s">
        <v>1166</v>
      </c>
      <c r="D1151">
        <v>5</v>
      </c>
      <c r="F1151">
        <v>10</v>
      </c>
      <c r="G1151">
        <f t="shared" si="10"/>
        <v>40</v>
      </c>
      <c r="H1151">
        <v>30</v>
      </c>
      <c r="I1151">
        <v>10</v>
      </c>
      <c r="K1151">
        <v>10</v>
      </c>
      <c r="L1151">
        <v>8</v>
      </c>
      <c r="M1151">
        <v>0</v>
      </c>
    </row>
    <row r="1152" spans="1:14" x14ac:dyDescent="0.25">
      <c r="A1152">
        <v>2004</v>
      </c>
      <c r="B1152" t="s">
        <v>1166</v>
      </c>
      <c r="C1152">
        <v>7</v>
      </c>
      <c r="D1152">
        <v>1</v>
      </c>
      <c r="F1152">
        <v>10</v>
      </c>
      <c r="G1152">
        <f t="shared" si="10"/>
        <v>35</v>
      </c>
      <c r="H1152">
        <v>30</v>
      </c>
      <c r="I1152">
        <v>5</v>
      </c>
      <c r="K1152">
        <v>6</v>
      </c>
      <c r="L1152">
        <v>4</v>
      </c>
      <c r="M1152">
        <v>0</v>
      </c>
    </row>
    <row r="1153" spans="1:14" x14ac:dyDescent="0.25">
      <c r="A1153">
        <v>2004</v>
      </c>
      <c r="B1153" t="s">
        <v>1166</v>
      </c>
      <c r="D1153">
        <v>2</v>
      </c>
      <c r="F1153">
        <v>0</v>
      </c>
      <c r="G1153">
        <f t="shared" si="10"/>
        <v>4</v>
      </c>
      <c r="H1153">
        <v>2</v>
      </c>
      <c r="I1153">
        <v>2</v>
      </c>
      <c r="K1153">
        <v>5</v>
      </c>
      <c r="L1153">
        <v>4</v>
      </c>
      <c r="M1153">
        <v>0</v>
      </c>
    </row>
    <row r="1154" spans="1:14" x14ac:dyDescent="0.25">
      <c r="A1154">
        <v>2004</v>
      </c>
      <c r="B1154" t="s">
        <v>1166</v>
      </c>
      <c r="D1154">
        <v>3</v>
      </c>
      <c r="F1154">
        <v>40</v>
      </c>
      <c r="G1154">
        <f t="shared" si="10"/>
        <v>30</v>
      </c>
      <c r="H1154">
        <v>25</v>
      </c>
      <c r="I1154">
        <v>5</v>
      </c>
      <c r="K1154">
        <v>5</v>
      </c>
      <c r="L1154">
        <v>5</v>
      </c>
      <c r="M1154">
        <v>0</v>
      </c>
    </row>
    <row r="1155" spans="1:14" x14ac:dyDescent="0.25">
      <c r="A1155">
        <v>2004</v>
      </c>
      <c r="B1155" t="s">
        <v>1166</v>
      </c>
      <c r="D1155">
        <v>4</v>
      </c>
      <c r="F1155">
        <v>0</v>
      </c>
      <c r="G1155">
        <f t="shared" si="10"/>
        <v>55</v>
      </c>
      <c r="H1155">
        <v>50</v>
      </c>
      <c r="I1155">
        <v>5</v>
      </c>
      <c r="K1155">
        <v>6</v>
      </c>
      <c r="L1155">
        <v>5</v>
      </c>
      <c r="M1155">
        <v>0</v>
      </c>
    </row>
    <row r="1156" spans="1:14" x14ac:dyDescent="0.25">
      <c r="A1156">
        <v>2004</v>
      </c>
      <c r="B1156" t="s">
        <v>1166</v>
      </c>
      <c r="D1156">
        <v>5</v>
      </c>
      <c r="F1156">
        <v>10</v>
      </c>
      <c r="G1156">
        <f t="shared" si="10"/>
        <v>35</v>
      </c>
      <c r="H1156">
        <v>25</v>
      </c>
      <c r="I1156">
        <v>10</v>
      </c>
      <c r="K1156">
        <v>6</v>
      </c>
      <c r="L1156">
        <v>7</v>
      </c>
      <c r="M1156">
        <v>0</v>
      </c>
    </row>
    <row r="1157" spans="1:14" x14ac:dyDescent="0.25">
      <c r="A1157">
        <v>2004</v>
      </c>
      <c r="B1157" t="s">
        <v>1166</v>
      </c>
      <c r="C1157">
        <v>8</v>
      </c>
      <c r="D1157">
        <v>1</v>
      </c>
      <c r="F1157">
        <v>10</v>
      </c>
      <c r="G1157">
        <f t="shared" si="10"/>
        <v>50</v>
      </c>
      <c r="H1157">
        <v>30</v>
      </c>
      <c r="I1157">
        <v>20</v>
      </c>
      <c r="K1157">
        <v>6</v>
      </c>
      <c r="L1157">
        <v>8</v>
      </c>
      <c r="M1157">
        <v>0</v>
      </c>
    </row>
    <row r="1158" spans="1:14" x14ac:dyDescent="0.25">
      <c r="A1158">
        <v>2004</v>
      </c>
      <c r="B1158" t="s">
        <v>1166</v>
      </c>
      <c r="D1158">
        <v>2</v>
      </c>
      <c r="F1158">
        <v>10</v>
      </c>
      <c r="G1158">
        <f t="shared" si="10"/>
        <v>80</v>
      </c>
      <c r="H1158">
        <v>80</v>
      </c>
      <c r="I1158">
        <v>0</v>
      </c>
      <c r="K1158">
        <v>6</v>
      </c>
      <c r="L1158">
        <v>0</v>
      </c>
      <c r="M1158">
        <v>1</v>
      </c>
      <c r="N1158" t="s">
        <v>140</v>
      </c>
    </row>
    <row r="1159" spans="1:14" x14ac:dyDescent="0.25">
      <c r="A1159">
        <v>2004</v>
      </c>
      <c r="B1159" t="s">
        <v>1166</v>
      </c>
      <c r="D1159">
        <v>3</v>
      </c>
      <c r="F1159">
        <v>0</v>
      </c>
      <c r="G1159">
        <f t="shared" si="10"/>
        <v>50</v>
      </c>
      <c r="H1159">
        <v>40</v>
      </c>
      <c r="I1159">
        <v>10</v>
      </c>
      <c r="K1159">
        <v>5</v>
      </c>
      <c r="L1159">
        <v>4</v>
      </c>
      <c r="M1159">
        <v>0</v>
      </c>
    </row>
    <row r="1160" spans="1:14" x14ac:dyDescent="0.25">
      <c r="A1160">
        <v>2004</v>
      </c>
      <c r="B1160" t="s">
        <v>1166</v>
      </c>
      <c r="D1160">
        <v>4</v>
      </c>
      <c r="F1160">
        <v>10</v>
      </c>
      <c r="G1160">
        <f t="shared" si="10"/>
        <v>55</v>
      </c>
      <c r="H1160">
        <v>40</v>
      </c>
      <c r="I1160">
        <v>15</v>
      </c>
      <c r="K1160">
        <v>10</v>
      </c>
      <c r="L1160">
        <v>10</v>
      </c>
      <c r="M1160">
        <v>0</v>
      </c>
    </row>
    <row r="1161" spans="1:14" x14ac:dyDescent="0.25">
      <c r="A1161">
        <v>2004</v>
      </c>
      <c r="B1161" t="s">
        <v>1166</v>
      </c>
      <c r="D1161">
        <v>5</v>
      </c>
      <c r="F1161">
        <v>0</v>
      </c>
      <c r="G1161">
        <f t="shared" si="10"/>
        <v>25</v>
      </c>
      <c r="H1161">
        <v>20</v>
      </c>
      <c r="I1161">
        <v>5</v>
      </c>
      <c r="K1161">
        <v>6</v>
      </c>
      <c r="L1161">
        <v>6</v>
      </c>
      <c r="M1161">
        <v>0</v>
      </c>
    </row>
    <row r="1162" spans="1:14" x14ac:dyDescent="0.25">
      <c r="A1162">
        <v>2004</v>
      </c>
      <c r="B1162" t="s">
        <v>1166</v>
      </c>
      <c r="C1162">
        <v>9</v>
      </c>
      <c r="D1162">
        <v>1</v>
      </c>
      <c r="F1162">
        <v>0</v>
      </c>
      <c r="G1162">
        <f t="shared" si="10"/>
        <v>30</v>
      </c>
      <c r="H1162">
        <v>20</v>
      </c>
      <c r="I1162">
        <v>10</v>
      </c>
      <c r="K1162">
        <v>5</v>
      </c>
      <c r="L1162">
        <v>8</v>
      </c>
      <c r="M1162">
        <v>0</v>
      </c>
    </row>
    <row r="1163" spans="1:14" x14ac:dyDescent="0.25">
      <c r="A1163">
        <v>2004</v>
      </c>
      <c r="B1163" t="s">
        <v>1166</v>
      </c>
      <c r="D1163">
        <v>2</v>
      </c>
      <c r="F1163">
        <v>10</v>
      </c>
      <c r="G1163">
        <f t="shared" si="10"/>
        <v>20</v>
      </c>
      <c r="H1163">
        <v>10</v>
      </c>
      <c r="I1163">
        <v>10</v>
      </c>
      <c r="K1163">
        <v>0</v>
      </c>
      <c r="L1163">
        <v>0</v>
      </c>
      <c r="M1163">
        <v>0</v>
      </c>
    </row>
    <row r="1164" spans="1:14" x14ac:dyDescent="0.25">
      <c r="A1164">
        <v>2004</v>
      </c>
      <c r="B1164" t="s">
        <v>1166</v>
      </c>
      <c r="D1164">
        <v>3</v>
      </c>
      <c r="F1164">
        <v>5</v>
      </c>
      <c r="G1164">
        <f t="shared" si="10"/>
        <v>75</v>
      </c>
      <c r="H1164">
        <v>60</v>
      </c>
      <c r="I1164">
        <v>15</v>
      </c>
      <c r="K1164">
        <v>6</v>
      </c>
      <c r="L1164">
        <v>6</v>
      </c>
      <c r="M1164">
        <v>0</v>
      </c>
    </row>
    <row r="1165" spans="1:14" x14ac:dyDescent="0.25">
      <c r="A1165">
        <v>2004</v>
      </c>
      <c r="B1165" t="s">
        <v>1166</v>
      </c>
      <c r="D1165">
        <v>4</v>
      </c>
      <c r="F1165">
        <v>0</v>
      </c>
      <c r="G1165">
        <f t="shared" si="10"/>
        <v>30</v>
      </c>
      <c r="H1165">
        <v>25</v>
      </c>
      <c r="I1165">
        <v>5</v>
      </c>
      <c r="K1165">
        <v>10</v>
      </c>
      <c r="L1165">
        <v>10</v>
      </c>
      <c r="M1165">
        <v>1</v>
      </c>
      <c r="N1165" t="s">
        <v>35</v>
      </c>
    </row>
    <row r="1166" spans="1:14" x14ac:dyDescent="0.25">
      <c r="A1166">
        <v>2004</v>
      </c>
      <c r="B1166" t="s">
        <v>1166</v>
      </c>
      <c r="D1166">
        <v>5</v>
      </c>
      <c r="F1166">
        <v>10</v>
      </c>
      <c r="G1166">
        <f t="shared" si="10"/>
        <v>65</v>
      </c>
      <c r="H1166">
        <v>60</v>
      </c>
      <c r="I1166">
        <v>5</v>
      </c>
      <c r="K1166">
        <v>6</v>
      </c>
      <c r="L1166">
        <v>4</v>
      </c>
      <c r="M1166">
        <v>0</v>
      </c>
    </row>
    <row r="1167" spans="1:14" x14ac:dyDescent="0.25">
      <c r="A1167">
        <v>2004</v>
      </c>
      <c r="B1167" t="s">
        <v>1166</v>
      </c>
      <c r="C1167">
        <v>10</v>
      </c>
      <c r="D1167">
        <v>1</v>
      </c>
      <c r="F1167">
        <v>30</v>
      </c>
      <c r="G1167">
        <f t="shared" si="10"/>
        <v>45</v>
      </c>
      <c r="H1167">
        <v>40</v>
      </c>
      <c r="I1167">
        <v>5</v>
      </c>
      <c r="K1167">
        <v>5</v>
      </c>
      <c r="L1167">
        <v>2</v>
      </c>
      <c r="M1167">
        <v>0</v>
      </c>
    </row>
    <row r="1168" spans="1:14" x14ac:dyDescent="0.25">
      <c r="A1168">
        <v>2004</v>
      </c>
      <c r="B1168" t="s">
        <v>1166</v>
      </c>
      <c r="D1168">
        <v>2</v>
      </c>
      <c r="F1168">
        <v>90</v>
      </c>
      <c r="G1168">
        <f t="shared" si="10"/>
        <v>5</v>
      </c>
      <c r="H1168">
        <v>0</v>
      </c>
      <c r="I1168">
        <v>5</v>
      </c>
      <c r="K1168">
        <v>2</v>
      </c>
      <c r="L1168">
        <v>0</v>
      </c>
      <c r="M1168">
        <v>0</v>
      </c>
    </row>
    <row r="1169" spans="1:14" x14ac:dyDescent="0.25">
      <c r="A1169">
        <v>2004</v>
      </c>
      <c r="B1169" t="s">
        <v>1166</v>
      </c>
      <c r="D1169">
        <v>3</v>
      </c>
      <c r="F1169">
        <v>90</v>
      </c>
      <c r="G1169">
        <f t="shared" si="10"/>
        <v>5</v>
      </c>
      <c r="H1169">
        <v>5</v>
      </c>
      <c r="I1169">
        <v>0</v>
      </c>
      <c r="K1169">
        <v>5</v>
      </c>
      <c r="L1169">
        <v>0</v>
      </c>
      <c r="M1169">
        <v>0</v>
      </c>
    </row>
    <row r="1170" spans="1:14" x14ac:dyDescent="0.25">
      <c r="A1170">
        <v>2004</v>
      </c>
      <c r="B1170" t="s">
        <v>1166</v>
      </c>
      <c r="D1170">
        <v>4</v>
      </c>
      <c r="F1170">
        <v>20</v>
      </c>
      <c r="G1170">
        <f t="shared" si="10"/>
        <v>0</v>
      </c>
      <c r="H1170">
        <v>0</v>
      </c>
      <c r="I1170">
        <v>0</v>
      </c>
      <c r="K1170">
        <v>0</v>
      </c>
      <c r="L1170">
        <v>0</v>
      </c>
      <c r="M1170">
        <v>0</v>
      </c>
    </row>
    <row r="1171" spans="1:14" x14ac:dyDescent="0.25">
      <c r="A1171">
        <v>2004</v>
      </c>
      <c r="B1171" t="s">
        <v>1166</v>
      </c>
      <c r="D1171">
        <v>5</v>
      </c>
      <c r="F1171">
        <v>95</v>
      </c>
      <c r="G1171">
        <f t="shared" si="10"/>
        <v>6</v>
      </c>
      <c r="H1171">
        <v>5</v>
      </c>
      <c r="I1171">
        <v>1</v>
      </c>
      <c r="K1171">
        <v>5</v>
      </c>
      <c r="L1171">
        <v>0</v>
      </c>
      <c r="M1171">
        <v>1</v>
      </c>
      <c r="N1171" t="s">
        <v>154</v>
      </c>
    </row>
    <row r="1172" spans="1:14" x14ac:dyDescent="0.25">
      <c r="A1172">
        <v>2004</v>
      </c>
      <c r="B1172" t="s">
        <v>1166</v>
      </c>
      <c r="C1172">
        <v>11</v>
      </c>
      <c r="D1172">
        <v>1</v>
      </c>
      <c r="F1172">
        <v>60</v>
      </c>
      <c r="G1172">
        <f t="shared" si="10"/>
        <v>40</v>
      </c>
      <c r="H1172">
        <v>40</v>
      </c>
      <c r="I1172">
        <v>0</v>
      </c>
      <c r="K1172">
        <v>5</v>
      </c>
      <c r="L1172">
        <v>0</v>
      </c>
      <c r="M1172">
        <v>1</v>
      </c>
      <c r="N1172" t="s">
        <v>154</v>
      </c>
    </row>
    <row r="1173" spans="1:14" x14ac:dyDescent="0.25">
      <c r="A1173">
        <v>2004</v>
      </c>
      <c r="B1173" t="s">
        <v>1166</v>
      </c>
      <c r="D1173">
        <v>2</v>
      </c>
      <c r="F1173">
        <v>10</v>
      </c>
      <c r="G1173">
        <f t="shared" si="10"/>
        <v>90</v>
      </c>
      <c r="H1173">
        <v>90</v>
      </c>
      <c r="I1173">
        <v>0</v>
      </c>
      <c r="K1173">
        <v>10</v>
      </c>
      <c r="L1173">
        <v>0</v>
      </c>
      <c r="M1173">
        <v>1</v>
      </c>
      <c r="N1173" t="s">
        <v>35</v>
      </c>
    </row>
    <row r="1174" spans="1:14" x14ac:dyDescent="0.25">
      <c r="A1174">
        <v>2004</v>
      </c>
      <c r="B1174" t="s">
        <v>1166</v>
      </c>
      <c r="D1174">
        <v>3</v>
      </c>
      <c r="F1174">
        <v>60</v>
      </c>
      <c r="G1174">
        <f t="shared" si="10"/>
        <v>40</v>
      </c>
      <c r="H1174">
        <v>40</v>
      </c>
      <c r="I1174">
        <v>0</v>
      </c>
      <c r="K1174">
        <v>5</v>
      </c>
      <c r="L1174">
        <v>0</v>
      </c>
      <c r="M1174">
        <v>0</v>
      </c>
    </row>
    <row r="1175" spans="1:14" x14ac:dyDescent="0.25">
      <c r="A1175">
        <v>2004</v>
      </c>
      <c r="B1175" t="s">
        <v>1166</v>
      </c>
      <c r="D1175">
        <v>4</v>
      </c>
      <c r="F1175">
        <v>10</v>
      </c>
      <c r="G1175">
        <f t="shared" si="10"/>
        <v>80</v>
      </c>
      <c r="H1175">
        <v>80</v>
      </c>
      <c r="I1175">
        <v>0</v>
      </c>
      <c r="K1175">
        <v>4</v>
      </c>
      <c r="L1175">
        <v>4</v>
      </c>
      <c r="M1175">
        <v>0</v>
      </c>
    </row>
    <row r="1176" spans="1:14" x14ac:dyDescent="0.25">
      <c r="A1176">
        <v>2004</v>
      </c>
      <c r="B1176" t="s">
        <v>1166</v>
      </c>
      <c r="D1176">
        <v>5</v>
      </c>
      <c r="F1176">
        <v>20</v>
      </c>
      <c r="G1176">
        <f t="shared" si="10"/>
        <v>75</v>
      </c>
      <c r="H1176">
        <v>75</v>
      </c>
      <c r="I1176">
        <v>0</v>
      </c>
      <c r="K1176">
        <v>3</v>
      </c>
      <c r="L1176">
        <v>2</v>
      </c>
      <c r="M1176">
        <v>0</v>
      </c>
    </row>
    <row r="1177" spans="1:14" x14ac:dyDescent="0.25">
      <c r="A1177">
        <v>2004</v>
      </c>
      <c r="B1177" t="s">
        <v>1161</v>
      </c>
      <c r="C1177">
        <v>1</v>
      </c>
      <c r="D1177">
        <v>1</v>
      </c>
      <c r="F1177">
        <v>25</v>
      </c>
      <c r="G1177">
        <f t="shared" si="10"/>
        <v>75</v>
      </c>
      <c r="H1177">
        <v>50</v>
      </c>
      <c r="I1177">
        <v>25</v>
      </c>
      <c r="K1177">
        <v>7</v>
      </c>
      <c r="L1177">
        <v>10</v>
      </c>
      <c r="M1177">
        <v>0</v>
      </c>
    </row>
    <row r="1178" spans="1:14" x14ac:dyDescent="0.25">
      <c r="A1178">
        <v>2004</v>
      </c>
      <c r="B1178" t="s">
        <v>1161</v>
      </c>
      <c r="D1178">
        <v>2</v>
      </c>
      <c r="F1178">
        <v>30</v>
      </c>
      <c r="G1178">
        <f t="shared" si="10"/>
        <v>20</v>
      </c>
      <c r="H1178">
        <v>10</v>
      </c>
      <c r="I1178">
        <v>10</v>
      </c>
      <c r="K1178">
        <v>2</v>
      </c>
      <c r="L1178">
        <v>7</v>
      </c>
      <c r="M1178">
        <v>0</v>
      </c>
    </row>
    <row r="1179" spans="1:14" x14ac:dyDescent="0.25">
      <c r="A1179">
        <v>2004</v>
      </c>
      <c r="B1179" t="s">
        <v>1161</v>
      </c>
      <c r="D1179">
        <v>3</v>
      </c>
      <c r="F1179">
        <v>0</v>
      </c>
      <c r="G1179">
        <f t="shared" si="10"/>
        <v>25</v>
      </c>
      <c r="H1179">
        <v>15</v>
      </c>
      <c r="I1179">
        <v>10</v>
      </c>
      <c r="K1179">
        <v>4</v>
      </c>
      <c r="L1179">
        <v>8</v>
      </c>
      <c r="M1179">
        <v>0</v>
      </c>
    </row>
    <row r="1180" spans="1:14" x14ac:dyDescent="0.25">
      <c r="A1180">
        <v>2004</v>
      </c>
      <c r="B1180" t="s">
        <v>1161</v>
      </c>
      <c r="D1180">
        <v>4</v>
      </c>
      <c r="F1180">
        <v>0</v>
      </c>
      <c r="G1180">
        <f t="shared" si="10"/>
        <v>15</v>
      </c>
      <c r="H1180">
        <v>10</v>
      </c>
      <c r="I1180">
        <v>5</v>
      </c>
      <c r="K1180">
        <v>3</v>
      </c>
      <c r="L1180">
        <v>7</v>
      </c>
      <c r="M1180">
        <v>0</v>
      </c>
    </row>
    <row r="1181" spans="1:14" x14ac:dyDescent="0.25">
      <c r="A1181">
        <v>2004</v>
      </c>
      <c r="B1181" t="s">
        <v>1161</v>
      </c>
      <c r="D1181">
        <v>5</v>
      </c>
      <c r="F1181">
        <v>10</v>
      </c>
      <c r="G1181">
        <f t="shared" ref="G1181:G1244" si="11">SUM(H1181:I1181)</f>
        <v>32</v>
      </c>
      <c r="H1181">
        <v>30</v>
      </c>
      <c r="I1181">
        <v>2</v>
      </c>
      <c r="K1181">
        <v>5</v>
      </c>
      <c r="L1181">
        <v>8</v>
      </c>
      <c r="M1181">
        <v>0</v>
      </c>
    </row>
    <row r="1182" spans="1:14" x14ac:dyDescent="0.25">
      <c r="A1182">
        <v>2004</v>
      </c>
      <c r="B1182" t="s">
        <v>1161</v>
      </c>
      <c r="C1182">
        <v>2</v>
      </c>
      <c r="D1182">
        <v>1</v>
      </c>
      <c r="F1182">
        <v>5</v>
      </c>
      <c r="G1182">
        <f t="shared" si="11"/>
        <v>35</v>
      </c>
      <c r="H1182">
        <v>30</v>
      </c>
      <c r="I1182">
        <v>5</v>
      </c>
      <c r="K1182">
        <v>6</v>
      </c>
      <c r="L1182">
        <v>8</v>
      </c>
      <c r="M1182">
        <v>0</v>
      </c>
    </row>
    <row r="1183" spans="1:14" x14ac:dyDescent="0.25">
      <c r="A1183">
        <v>2004</v>
      </c>
      <c r="B1183" t="s">
        <v>1161</v>
      </c>
      <c r="D1183">
        <v>2</v>
      </c>
      <c r="F1183">
        <v>15</v>
      </c>
      <c r="G1183">
        <f t="shared" si="11"/>
        <v>30</v>
      </c>
      <c r="H1183">
        <v>20</v>
      </c>
      <c r="I1183">
        <v>10</v>
      </c>
      <c r="K1183">
        <v>3</v>
      </c>
      <c r="L1183">
        <v>10</v>
      </c>
      <c r="M1183">
        <v>0</v>
      </c>
    </row>
    <row r="1184" spans="1:14" x14ac:dyDescent="0.25">
      <c r="A1184">
        <v>2004</v>
      </c>
      <c r="B1184" t="s">
        <v>1161</v>
      </c>
      <c r="D1184">
        <v>3</v>
      </c>
      <c r="F1184">
        <v>5</v>
      </c>
      <c r="G1184">
        <f t="shared" si="11"/>
        <v>15</v>
      </c>
      <c r="H1184">
        <v>10</v>
      </c>
      <c r="I1184">
        <v>5</v>
      </c>
      <c r="K1184">
        <v>5</v>
      </c>
      <c r="L1184">
        <v>7</v>
      </c>
      <c r="M1184">
        <v>0</v>
      </c>
    </row>
    <row r="1185" spans="1:15" x14ac:dyDescent="0.25">
      <c r="A1185">
        <v>2004</v>
      </c>
      <c r="B1185" t="s">
        <v>1161</v>
      </c>
      <c r="D1185">
        <v>4</v>
      </c>
      <c r="F1185">
        <v>10</v>
      </c>
      <c r="G1185">
        <f t="shared" si="11"/>
        <v>55</v>
      </c>
      <c r="H1185">
        <v>50</v>
      </c>
      <c r="I1185">
        <v>5</v>
      </c>
      <c r="K1185">
        <v>5</v>
      </c>
      <c r="L1185">
        <v>8</v>
      </c>
      <c r="M1185">
        <v>0</v>
      </c>
    </row>
    <row r="1186" spans="1:15" x14ac:dyDescent="0.25">
      <c r="A1186">
        <v>2004</v>
      </c>
      <c r="B1186" t="s">
        <v>1161</v>
      </c>
      <c r="D1186">
        <v>5</v>
      </c>
      <c r="F1186">
        <v>10</v>
      </c>
      <c r="G1186">
        <f t="shared" si="11"/>
        <v>42</v>
      </c>
      <c r="H1186">
        <v>40</v>
      </c>
      <c r="I1186">
        <v>2</v>
      </c>
      <c r="K1186">
        <v>4</v>
      </c>
      <c r="L1186">
        <v>6</v>
      </c>
      <c r="M1186">
        <v>0</v>
      </c>
    </row>
    <row r="1187" spans="1:15" x14ac:dyDescent="0.25">
      <c r="A1187">
        <v>2004</v>
      </c>
      <c r="B1187" t="s">
        <v>1161</v>
      </c>
      <c r="C1187">
        <v>3</v>
      </c>
      <c r="D1187">
        <v>1</v>
      </c>
      <c r="F1187">
        <v>5</v>
      </c>
      <c r="G1187">
        <f t="shared" si="11"/>
        <v>35</v>
      </c>
      <c r="H1187">
        <v>20</v>
      </c>
      <c r="I1187">
        <v>15</v>
      </c>
      <c r="K1187">
        <v>2</v>
      </c>
      <c r="L1187">
        <v>8</v>
      </c>
      <c r="M1187">
        <v>0</v>
      </c>
    </row>
    <row r="1188" spans="1:15" x14ac:dyDescent="0.25">
      <c r="A1188">
        <v>2004</v>
      </c>
      <c r="B1188" t="s">
        <v>1161</v>
      </c>
      <c r="D1188">
        <v>2</v>
      </c>
      <c r="F1188">
        <v>20</v>
      </c>
      <c r="G1188">
        <f t="shared" si="11"/>
        <v>75</v>
      </c>
      <c r="H1188">
        <v>25</v>
      </c>
      <c r="I1188">
        <v>50</v>
      </c>
      <c r="K1188">
        <v>4</v>
      </c>
      <c r="L1188">
        <v>4</v>
      </c>
      <c r="M1188">
        <v>0</v>
      </c>
    </row>
    <row r="1189" spans="1:15" x14ac:dyDescent="0.25">
      <c r="A1189">
        <v>2004</v>
      </c>
      <c r="B1189" t="s">
        <v>1161</v>
      </c>
      <c r="D1189">
        <v>3</v>
      </c>
      <c r="F1189">
        <v>10</v>
      </c>
      <c r="G1189">
        <f t="shared" si="11"/>
        <v>90</v>
      </c>
      <c r="H1189">
        <v>70</v>
      </c>
      <c r="I1189">
        <v>20</v>
      </c>
      <c r="K1189">
        <v>3</v>
      </c>
      <c r="L1189">
        <v>7</v>
      </c>
      <c r="M1189">
        <v>0</v>
      </c>
    </row>
    <row r="1190" spans="1:15" x14ac:dyDescent="0.25">
      <c r="A1190">
        <v>2004</v>
      </c>
      <c r="B1190" t="s">
        <v>1161</v>
      </c>
      <c r="D1190">
        <v>4</v>
      </c>
      <c r="F1190">
        <v>5</v>
      </c>
      <c r="G1190">
        <f t="shared" si="11"/>
        <v>60</v>
      </c>
      <c r="H1190">
        <v>40</v>
      </c>
      <c r="I1190">
        <v>20</v>
      </c>
      <c r="K1190">
        <v>2</v>
      </c>
      <c r="L1190">
        <v>4</v>
      </c>
      <c r="M1190">
        <v>0</v>
      </c>
    </row>
    <row r="1191" spans="1:15" x14ac:dyDescent="0.25">
      <c r="A1191">
        <v>2004</v>
      </c>
      <c r="B1191" t="s">
        <v>1161</v>
      </c>
      <c r="D1191">
        <v>5</v>
      </c>
      <c r="F1191">
        <v>0</v>
      </c>
      <c r="G1191">
        <f t="shared" si="11"/>
        <v>65</v>
      </c>
      <c r="H1191">
        <v>60</v>
      </c>
      <c r="I1191">
        <v>5</v>
      </c>
      <c r="K1191">
        <v>2</v>
      </c>
      <c r="L1191">
        <v>4</v>
      </c>
      <c r="M1191">
        <v>0</v>
      </c>
    </row>
    <row r="1192" spans="1:15" x14ac:dyDescent="0.25">
      <c r="A1192">
        <v>2004</v>
      </c>
      <c r="B1192" t="s">
        <v>1161</v>
      </c>
      <c r="C1192">
        <v>4</v>
      </c>
      <c r="D1192">
        <v>1</v>
      </c>
      <c r="F1192">
        <v>0</v>
      </c>
      <c r="G1192">
        <f t="shared" si="11"/>
        <v>30</v>
      </c>
      <c r="H1192">
        <v>25</v>
      </c>
      <c r="I1192">
        <v>5</v>
      </c>
      <c r="K1192">
        <v>6</v>
      </c>
      <c r="L1192">
        <v>5</v>
      </c>
      <c r="M1192">
        <v>0</v>
      </c>
    </row>
    <row r="1193" spans="1:15" x14ac:dyDescent="0.25">
      <c r="A1193">
        <v>2004</v>
      </c>
      <c r="B1193" t="s">
        <v>1161</v>
      </c>
      <c r="D1193">
        <v>2</v>
      </c>
      <c r="F1193">
        <v>0</v>
      </c>
      <c r="G1193">
        <f t="shared" si="11"/>
        <v>42</v>
      </c>
      <c r="H1193">
        <v>40</v>
      </c>
      <c r="I1193">
        <v>2</v>
      </c>
      <c r="K1193">
        <v>6</v>
      </c>
      <c r="L1193">
        <v>3</v>
      </c>
      <c r="M1193">
        <v>0</v>
      </c>
    </row>
    <row r="1194" spans="1:15" x14ac:dyDescent="0.25">
      <c r="A1194">
        <v>2004</v>
      </c>
      <c r="B1194" t="s">
        <v>1161</v>
      </c>
      <c r="D1194">
        <v>3</v>
      </c>
      <c r="F1194">
        <v>10</v>
      </c>
      <c r="G1194">
        <f t="shared" si="11"/>
        <v>30</v>
      </c>
      <c r="H1194">
        <v>25</v>
      </c>
      <c r="I1194">
        <v>5</v>
      </c>
      <c r="K1194">
        <v>3</v>
      </c>
      <c r="L1194">
        <v>7</v>
      </c>
      <c r="M1194">
        <v>0</v>
      </c>
    </row>
    <row r="1195" spans="1:15" x14ac:dyDescent="0.25">
      <c r="A1195">
        <v>2004</v>
      </c>
      <c r="B1195" t="s">
        <v>1161</v>
      </c>
      <c r="D1195">
        <v>4</v>
      </c>
      <c r="F1195">
        <v>10</v>
      </c>
      <c r="G1195">
        <f t="shared" si="11"/>
        <v>70</v>
      </c>
      <c r="H1195">
        <v>50</v>
      </c>
      <c r="I1195">
        <v>20</v>
      </c>
      <c r="K1195">
        <v>5</v>
      </c>
      <c r="L1195">
        <v>10</v>
      </c>
      <c r="M1195">
        <v>0</v>
      </c>
    </row>
    <row r="1196" spans="1:15" x14ac:dyDescent="0.25">
      <c r="A1196">
        <v>2004</v>
      </c>
      <c r="B1196" t="s">
        <v>1161</v>
      </c>
      <c r="D1196">
        <v>5</v>
      </c>
      <c r="F1196">
        <v>0</v>
      </c>
      <c r="G1196">
        <f t="shared" si="11"/>
        <v>42</v>
      </c>
      <c r="H1196">
        <v>40</v>
      </c>
      <c r="I1196">
        <v>2</v>
      </c>
      <c r="K1196">
        <v>2</v>
      </c>
      <c r="L1196">
        <v>4</v>
      </c>
      <c r="M1196">
        <v>2</v>
      </c>
      <c r="N1196" t="s">
        <v>35</v>
      </c>
      <c r="O1196" t="s">
        <v>29</v>
      </c>
    </row>
    <row r="1197" spans="1:15" x14ac:dyDescent="0.25">
      <c r="A1197">
        <v>2004</v>
      </c>
      <c r="B1197" t="s">
        <v>1161</v>
      </c>
      <c r="C1197">
        <v>5</v>
      </c>
      <c r="D1197">
        <v>1</v>
      </c>
      <c r="F1197">
        <v>0</v>
      </c>
      <c r="G1197">
        <f t="shared" si="11"/>
        <v>50</v>
      </c>
      <c r="H1197">
        <v>20</v>
      </c>
      <c r="I1197">
        <v>30</v>
      </c>
      <c r="K1197">
        <v>2</v>
      </c>
      <c r="L1197">
        <v>10</v>
      </c>
      <c r="M1197">
        <v>0</v>
      </c>
    </row>
    <row r="1198" spans="1:15" x14ac:dyDescent="0.25">
      <c r="A1198">
        <v>2004</v>
      </c>
      <c r="B1198" t="s">
        <v>1161</v>
      </c>
      <c r="D1198">
        <v>2</v>
      </c>
      <c r="F1198">
        <v>0</v>
      </c>
      <c r="G1198">
        <f t="shared" si="11"/>
        <v>35</v>
      </c>
      <c r="H1198">
        <v>5</v>
      </c>
      <c r="I1198">
        <v>30</v>
      </c>
      <c r="K1198">
        <v>2</v>
      </c>
      <c r="L1198">
        <v>5</v>
      </c>
      <c r="M1198">
        <v>0</v>
      </c>
    </row>
    <row r="1199" spans="1:15" x14ac:dyDescent="0.25">
      <c r="A1199">
        <v>2004</v>
      </c>
      <c r="B1199" t="s">
        <v>1161</v>
      </c>
      <c r="D1199">
        <v>3</v>
      </c>
      <c r="F1199">
        <v>0</v>
      </c>
      <c r="G1199">
        <f t="shared" si="11"/>
        <v>11</v>
      </c>
      <c r="H1199">
        <v>1</v>
      </c>
      <c r="I1199">
        <v>10</v>
      </c>
      <c r="K1199">
        <v>1</v>
      </c>
      <c r="L1199">
        <v>3</v>
      </c>
      <c r="M1199">
        <v>0</v>
      </c>
    </row>
    <row r="1200" spans="1:15" x14ac:dyDescent="0.25">
      <c r="A1200">
        <v>2004</v>
      </c>
      <c r="B1200" t="s">
        <v>1161</v>
      </c>
      <c r="D1200">
        <v>4</v>
      </c>
      <c r="F1200">
        <v>0</v>
      </c>
      <c r="G1200">
        <f t="shared" si="11"/>
        <v>80</v>
      </c>
      <c r="H1200">
        <v>40</v>
      </c>
      <c r="I1200">
        <v>40</v>
      </c>
      <c r="K1200">
        <v>4</v>
      </c>
      <c r="L1200">
        <v>5</v>
      </c>
      <c r="M1200">
        <v>0</v>
      </c>
    </row>
    <row r="1201" spans="1:15" x14ac:dyDescent="0.25">
      <c r="A1201">
        <v>2004</v>
      </c>
      <c r="B1201" t="s">
        <v>1161</v>
      </c>
      <c r="D1201">
        <v>5</v>
      </c>
      <c r="F1201">
        <v>0</v>
      </c>
      <c r="G1201">
        <f t="shared" si="11"/>
        <v>75</v>
      </c>
      <c r="H1201">
        <v>70</v>
      </c>
      <c r="I1201">
        <v>5</v>
      </c>
      <c r="K1201">
        <v>1</v>
      </c>
      <c r="L1201">
        <v>2</v>
      </c>
      <c r="M1201">
        <v>0</v>
      </c>
    </row>
    <row r="1202" spans="1:15" x14ac:dyDescent="0.25">
      <c r="A1202">
        <v>2004</v>
      </c>
      <c r="B1202" t="s">
        <v>1161</v>
      </c>
      <c r="C1202">
        <v>6</v>
      </c>
      <c r="D1202">
        <v>1</v>
      </c>
      <c r="F1202">
        <v>0</v>
      </c>
      <c r="G1202">
        <f t="shared" si="11"/>
        <v>23</v>
      </c>
      <c r="H1202">
        <v>3</v>
      </c>
      <c r="I1202">
        <v>20</v>
      </c>
      <c r="K1202">
        <v>2</v>
      </c>
      <c r="L1202">
        <v>7</v>
      </c>
      <c r="M1202">
        <v>0</v>
      </c>
    </row>
    <row r="1203" spans="1:15" x14ac:dyDescent="0.25">
      <c r="A1203">
        <v>2004</v>
      </c>
      <c r="B1203" t="s">
        <v>1161</v>
      </c>
      <c r="D1203">
        <v>2</v>
      </c>
      <c r="F1203">
        <v>0</v>
      </c>
      <c r="G1203">
        <f t="shared" si="11"/>
        <v>40</v>
      </c>
      <c r="H1203">
        <v>30</v>
      </c>
      <c r="I1203">
        <v>10</v>
      </c>
      <c r="K1203">
        <v>9</v>
      </c>
      <c r="L1203">
        <v>7</v>
      </c>
      <c r="M1203">
        <v>0</v>
      </c>
    </row>
    <row r="1204" spans="1:15" x14ac:dyDescent="0.25">
      <c r="A1204">
        <v>2004</v>
      </c>
      <c r="B1204" t="s">
        <v>1161</v>
      </c>
      <c r="D1204">
        <v>3</v>
      </c>
      <c r="F1204">
        <v>0</v>
      </c>
      <c r="G1204">
        <f t="shared" si="11"/>
        <v>35</v>
      </c>
      <c r="H1204">
        <v>30</v>
      </c>
      <c r="I1204">
        <v>5</v>
      </c>
      <c r="K1204">
        <v>3</v>
      </c>
      <c r="L1204">
        <v>3</v>
      </c>
      <c r="M1204">
        <v>0</v>
      </c>
    </row>
    <row r="1205" spans="1:15" x14ac:dyDescent="0.25">
      <c r="A1205">
        <v>2004</v>
      </c>
      <c r="B1205" t="s">
        <v>1161</v>
      </c>
      <c r="D1205">
        <v>4</v>
      </c>
      <c r="F1205">
        <v>0</v>
      </c>
      <c r="G1205">
        <f t="shared" si="11"/>
        <v>40</v>
      </c>
      <c r="H1205">
        <v>0</v>
      </c>
      <c r="I1205">
        <v>40</v>
      </c>
      <c r="K1205">
        <v>0</v>
      </c>
      <c r="L1205">
        <v>2</v>
      </c>
      <c r="M1205">
        <v>0</v>
      </c>
    </row>
    <row r="1206" spans="1:15" x14ac:dyDescent="0.25">
      <c r="A1206">
        <v>2004</v>
      </c>
      <c r="B1206" t="s">
        <v>1161</v>
      </c>
      <c r="D1206">
        <v>5</v>
      </c>
      <c r="F1206">
        <v>0</v>
      </c>
      <c r="G1206">
        <f t="shared" si="11"/>
        <v>2</v>
      </c>
      <c r="H1206">
        <v>2</v>
      </c>
      <c r="I1206">
        <v>0</v>
      </c>
      <c r="K1206">
        <v>2</v>
      </c>
      <c r="L1206">
        <v>0</v>
      </c>
      <c r="M1206">
        <v>0</v>
      </c>
    </row>
    <row r="1207" spans="1:15" x14ac:dyDescent="0.25">
      <c r="A1207">
        <v>2004</v>
      </c>
      <c r="B1207" t="s">
        <v>1161</v>
      </c>
      <c r="C1207">
        <v>7</v>
      </c>
      <c r="D1207">
        <v>1</v>
      </c>
      <c r="F1207">
        <v>0</v>
      </c>
      <c r="G1207">
        <f t="shared" si="11"/>
        <v>20</v>
      </c>
      <c r="H1207">
        <v>15</v>
      </c>
      <c r="I1207">
        <v>5</v>
      </c>
      <c r="K1207">
        <v>3</v>
      </c>
      <c r="L1207">
        <v>2</v>
      </c>
      <c r="M1207">
        <v>1</v>
      </c>
      <c r="N1207" t="s">
        <v>85</v>
      </c>
    </row>
    <row r="1208" spans="1:15" x14ac:dyDescent="0.25">
      <c r="A1208">
        <v>2004</v>
      </c>
      <c r="B1208" t="s">
        <v>1161</v>
      </c>
      <c r="D1208">
        <v>2</v>
      </c>
      <c r="F1208">
        <v>0</v>
      </c>
      <c r="G1208">
        <f t="shared" si="11"/>
        <v>12</v>
      </c>
      <c r="H1208">
        <v>10</v>
      </c>
      <c r="I1208">
        <v>2</v>
      </c>
      <c r="K1208">
        <v>3</v>
      </c>
      <c r="L1208">
        <v>3</v>
      </c>
      <c r="M1208">
        <v>0</v>
      </c>
    </row>
    <row r="1209" spans="1:15" x14ac:dyDescent="0.25">
      <c r="A1209">
        <v>2004</v>
      </c>
      <c r="B1209" t="s">
        <v>1161</v>
      </c>
      <c r="D1209">
        <v>3</v>
      </c>
      <c r="F1209">
        <v>0</v>
      </c>
      <c r="G1209">
        <f t="shared" si="11"/>
        <v>15</v>
      </c>
      <c r="H1209">
        <v>10</v>
      </c>
      <c r="I1209">
        <v>5</v>
      </c>
      <c r="K1209">
        <v>2</v>
      </c>
      <c r="L1209">
        <v>5</v>
      </c>
      <c r="M1209">
        <v>2</v>
      </c>
      <c r="N1209" t="s">
        <v>221</v>
      </c>
      <c r="O1209" t="s">
        <v>85</v>
      </c>
    </row>
    <row r="1210" spans="1:15" x14ac:dyDescent="0.25">
      <c r="A1210">
        <v>2004</v>
      </c>
      <c r="B1210" t="s">
        <v>1161</v>
      </c>
      <c r="D1210">
        <v>4</v>
      </c>
      <c r="F1210">
        <v>0</v>
      </c>
      <c r="G1210">
        <f t="shared" si="11"/>
        <v>10</v>
      </c>
      <c r="H1210">
        <v>5</v>
      </c>
      <c r="I1210">
        <v>5</v>
      </c>
      <c r="K1210">
        <v>2</v>
      </c>
      <c r="L1210">
        <v>5</v>
      </c>
      <c r="M1210">
        <v>0</v>
      </c>
    </row>
    <row r="1211" spans="1:15" x14ac:dyDescent="0.25">
      <c r="A1211">
        <v>2004</v>
      </c>
      <c r="B1211" t="s">
        <v>1161</v>
      </c>
      <c r="D1211">
        <v>5</v>
      </c>
      <c r="F1211">
        <v>0</v>
      </c>
      <c r="G1211">
        <f t="shared" si="11"/>
        <v>40</v>
      </c>
      <c r="H1211">
        <v>30</v>
      </c>
      <c r="I1211">
        <v>10</v>
      </c>
      <c r="K1211">
        <v>3</v>
      </c>
      <c r="L1211">
        <v>3</v>
      </c>
      <c r="M1211">
        <v>0</v>
      </c>
    </row>
    <row r="1212" spans="1:15" x14ac:dyDescent="0.25">
      <c r="A1212">
        <v>2004</v>
      </c>
      <c r="B1212" t="s">
        <v>1161</v>
      </c>
      <c r="C1212">
        <v>8</v>
      </c>
      <c r="D1212">
        <v>1</v>
      </c>
      <c r="F1212">
        <v>0</v>
      </c>
      <c r="G1212">
        <f t="shared" si="11"/>
        <v>22</v>
      </c>
      <c r="H1212">
        <v>20</v>
      </c>
      <c r="I1212">
        <v>2</v>
      </c>
      <c r="K1212">
        <v>4</v>
      </c>
      <c r="L1212">
        <v>2</v>
      </c>
      <c r="M1212">
        <v>1</v>
      </c>
      <c r="N1212" t="s">
        <v>166</v>
      </c>
    </row>
    <row r="1213" spans="1:15" x14ac:dyDescent="0.25">
      <c r="A1213">
        <v>2004</v>
      </c>
      <c r="B1213" t="s">
        <v>1161</v>
      </c>
      <c r="D1213">
        <v>2</v>
      </c>
      <c r="F1213">
        <v>0</v>
      </c>
      <c r="G1213">
        <f t="shared" si="11"/>
        <v>18</v>
      </c>
      <c r="H1213">
        <v>15</v>
      </c>
      <c r="I1213">
        <v>3</v>
      </c>
      <c r="K1213">
        <v>4</v>
      </c>
      <c r="L1213">
        <v>4</v>
      </c>
      <c r="M1213">
        <v>0</v>
      </c>
    </row>
    <row r="1214" spans="1:15" x14ac:dyDescent="0.25">
      <c r="A1214">
        <v>2004</v>
      </c>
      <c r="B1214" t="s">
        <v>1161</v>
      </c>
      <c r="D1214">
        <v>3</v>
      </c>
      <c r="F1214">
        <v>0</v>
      </c>
      <c r="G1214">
        <f t="shared" si="11"/>
        <v>12</v>
      </c>
      <c r="H1214">
        <v>10</v>
      </c>
      <c r="I1214">
        <v>2</v>
      </c>
      <c r="K1214">
        <v>4</v>
      </c>
      <c r="L1214">
        <v>3</v>
      </c>
      <c r="M1214">
        <v>1</v>
      </c>
      <c r="N1214" t="s">
        <v>140</v>
      </c>
    </row>
    <row r="1215" spans="1:15" x14ac:dyDescent="0.25">
      <c r="A1215">
        <v>2004</v>
      </c>
      <c r="B1215" t="s">
        <v>1161</v>
      </c>
      <c r="D1215">
        <v>4</v>
      </c>
      <c r="F1215">
        <v>0</v>
      </c>
      <c r="G1215">
        <f t="shared" si="11"/>
        <v>10</v>
      </c>
      <c r="H1215">
        <v>5</v>
      </c>
      <c r="I1215">
        <v>5</v>
      </c>
      <c r="K1215">
        <v>1</v>
      </c>
      <c r="L1215">
        <v>8</v>
      </c>
      <c r="M1215">
        <v>0</v>
      </c>
    </row>
    <row r="1216" spans="1:15" x14ac:dyDescent="0.25">
      <c r="A1216">
        <v>2004</v>
      </c>
      <c r="B1216" t="s">
        <v>1161</v>
      </c>
      <c r="D1216">
        <v>5</v>
      </c>
      <c r="F1216">
        <v>0</v>
      </c>
      <c r="G1216">
        <f t="shared" si="11"/>
        <v>5</v>
      </c>
      <c r="H1216">
        <v>3</v>
      </c>
      <c r="I1216">
        <v>2</v>
      </c>
      <c r="K1216">
        <v>3</v>
      </c>
      <c r="L1216">
        <v>6</v>
      </c>
      <c r="M1216">
        <v>0</v>
      </c>
    </row>
    <row r="1217" spans="1:16" x14ac:dyDescent="0.25">
      <c r="A1217">
        <v>2004</v>
      </c>
      <c r="B1217" t="s">
        <v>1161</v>
      </c>
      <c r="C1217">
        <v>9</v>
      </c>
      <c r="D1217">
        <v>1</v>
      </c>
      <c r="F1217">
        <v>0</v>
      </c>
      <c r="G1217">
        <f t="shared" si="11"/>
        <v>36</v>
      </c>
      <c r="H1217">
        <v>35</v>
      </c>
      <c r="I1217">
        <v>1</v>
      </c>
      <c r="K1217">
        <v>2</v>
      </c>
      <c r="L1217">
        <v>3</v>
      </c>
      <c r="M1217">
        <v>0</v>
      </c>
    </row>
    <row r="1218" spans="1:16" x14ac:dyDescent="0.25">
      <c r="A1218">
        <v>2004</v>
      </c>
      <c r="B1218" t="s">
        <v>1161</v>
      </c>
      <c r="D1218">
        <v>2</v>
      </c>
      <c r="F1218">
        <v>2</v>
      </c>
      <c r="G1218">
        <f t="shared" si="11"/>
        <v>20</v>
      </c>
      <c r="H1218">
        <v>15</v>
      </c>
      <c r="I1218">
        <v>5</v>
      </c>
      <c r="K1218">
        <v>2</v>
      </c>
      <c r="L1218">
        <v>7</v>
      </c>
      <c r="M1218">
        <v>0</v>
      </c>
    </row>
    <row r="1219" spans="1:16" x14ac:dyDescent="0.25">
      <c r="A1219">
        <v>2004</v>
      </c>
      <c r="B1219" t="s">
        <v>1161</v>
      </c>
      <c r="D1219">
        <v>3</v>
      </c>
      <c r="F1219">
        <v>0</v>
      </c>
      <c r="G1219">
        <f t="shared" si="11"/>
        <v>25</v>
      </c>
      <c r="H1219">
        <v>20</v>
      </c>
      <c r="I1219">
        <v>5</v>
      </c>
      <c r="K1219">
        <v>3</v>
      </c>
      <c r="L1219">
        <v>4</v>
      </c>
      <c r="M1219">
        <v>0</v>
      </c>
    </row>
    <row r="1220" spans="1:16" x14ac:dyDescent="0.25">
      <c r="A1220">
        <v>2004</v>
      </c>
      <c r="B1220" t="s">
        <v>1161</v>
      </c>
      <c r="D1220">
        <v>4</v>
      </c>
      <c r="F1220">
        <v>0</v>
      </c>
      <c r="G1220">
        <f t="shared" si="11"/>
        <v>35</v>
      </c>
      <c r="H1220">
        <v>25</v>
      </c>
      <c r="I1220">
        <v>10</v>
      </c>
      <c r="K1220">
        <v>4</v>
      </c>
      <c r="L1220">
        <v>4</v>
      </c>
      <c r="M1220">
        <v>1</v>
      </c>
      <c r="N1220" t="s">
        <v>28</v>
      </c>
    </row>
    <row r="1221" spans="1:16" x14ac:dyDescent="0.25">
      <c r="A1221">
        <v>2004</v>
      </c>
      <c r="B1221" t="s">
        <v>1161</v>
      </c>
      <c r="D1221">
        <v>5</v>
      </c>
      <c r="F1221">
        <v>0</v>
      </c>
      <c r="G1221">
        <f t="shared" si="11"/>
        <v>45</v>
      </c>
      <c r="H1221">
        <v>40</v>
      </c>
      <c r="I1221">
        <v>5</v>
      </c>
      <c r="K1221">
        <v>3</v>
      </c>
      <c r="L1221">
        <v>8</v>
      </c>
      <c r="M1221">
        <v>0</v>
      </c>
    </row>
    <row r="1222" spans="1:16" x14ac:dyDescent="0.25">
      <c r="A1222">
        <v>2004</v>
      </c>
      <c r="B1222" t="s">
        <v>1161</v>
      </c>
      <c r="C1222">
        <v>10</v>
      </c>
      <c r="D1222">
        <v>1</v>
      </c>
      <c r="F1222">
        <v>0</v>
      </c>
      <c r="G1222">
        <f t="shared" si="11"/>
        <v>33</v>
      </c>
      <c r="H1222">
        <v>30</v>
      </c>
      <c r="I1222">
        <v>3</v>
      </c>
      <c r="K1222">
        <v>2</v>
      </c>
      <c r="L1222">
        <v>3</v>
      </c>
      <c r="M1222">
        <v>0</v>
      </c>
    </row>
    <row r="1223" spans="1:16" x14ac:dyDescent="0.25">
      <c r="A1223">
        <v>2004</v>
      </c>
      <c r="B1223" t="s">
        <v>1161</v>
      </c>
      <c r="D1223">
        <v>2</v>
      </c>
      <c r="F1223">
        <v>0</v>
      </c>
      <c r="G1223">
        <f t="shared" si="11"/>
        <v>35</v>
      </c>
      <c r="H1223">
        <v>5</v>
      </c>
      <c r="I1223">
        <v>30</v>
      </c>
      <c r="K1223">
        <v>1</v>
      </c>
      <c r="L1223">
        <v>5</v>
      </c>
      <c r="M1223">
        <v>0</v>
      </c>
    </row>
    <row r="1224" spans="1:16" x14ac:dyDescent="0.25">
      <c r="A1224">
        <v>2004</v>
      </c>
      <c r="B1224" t="s">
        <v>1161</v>
      </c>
      <c r="D1224">
        <v>3</v>
      </c>
      <c r="F1224">
        <v>0</v>
      </c>
      <c r="G1224">
        <f t="shared" si="11"/>
        <v>30</v>
      </c>
      <c r="H1224">
        <v>5</v>
      </c>
      <c r="I1224">
        <v>25</v>
      </c>
      <c r="K1224">
        <v>5</v>
      </c>
      <c r="L1224">
        <v>2</v>
      </c>
      <c r="M1224">
        <v>0</v>
      </c>
    </row>
    <row r="1225" spans="1:16" x14ac:dyDescent="0.25">
      <c r="A1225">
        <v>2004</v>
      </c>
      <c r="B1225" t="s">
        <v>1161</v>
      </c>
      <c r="D1225">
        <v>4</v>
      </c>
      <c r="F1225">
        <v>0</v>
      </c>
      <c r="G1225">
        <f t="shared" si="11"/>
        <v>25</v>
      </c>
      <c r="H1225">
        <v>5</v>
      </c>
      <c r="I1225">
        <v>20</v>
      </c>
      <c r="K1225">
        <v>1</v>
      </c>
      <c r="L1225">
        <v>2</v>
      </c>
      <c r="M1225">
        <v>0</v>
      </c>
    </row>
    <row r="1226" spans="1:16" x14ac:dyDescent="0.25">
      <c r="A1226">
        <v>2004</v>
      </c>
      <c r="B1226" t="s">
        <v>1161</v>
      </c>
      <c r="D1226">
        <v>5</v>
      </c>
      <c r="F1226">
        <v>0</v>
      </c>
      <c r="G1226">
        <f t="shared" si="11"/>
        <v>50</v>
      </c>
      <c r="H1226">
        <v>25</v>
      </c>
      <c r="I1226">
        <v>25</v>
      </c>
      <c r="K1226">
        <v>2</v>
      </c>
      <c r="L1226">
        <v>5</v>
      </c>
      <c r="M1226">
        <v>0</v>
      </c>
    </row>
    <row r="1227" spans="1:16" x14ac:dyDescent="0.25">
      <c r="A1227">
        <v>2004</v>
      </c>
      <c r="B1227" t="s">
        <v>20</v>
      </c>
      <c r="C1227">
        <v>1</v>
      </c>
      <c r="D1227">
        <v>1</v>
      </c>
      <c r="F1227">
        <v>0</v>
      </c>
      <c r="G1227">
        <f t="shared" si="11"/>
        <v>15</v>
      </c>
      <c r="H1227">
        <v>10</v>
      </c>
      <c r="I1227">
        <v>5</v>
      </c>
      <c r="K1227">
        <v>2</v>
      </c>
      <c r="L1227">
        <v>5</v>
      </c>
      <c r="M1227">
        <v>0</v>
      </c>
    </row>
    <row r="1228" spans="1:16" x14ac:dyDescent="0.25">
      <c r="A1228">
        <v>2004</v>
      </c>
      <c r="B1228" t="s">
        <v>20</v>
      </c>
      <c r="D1228">
        <v>2</v>
      </c>
      <c r="F1228">
        <v>2</v>
      </c>
      <c r="G1228">
        <f t="shared" si="11"/>
        <v>13</v>
      </c>
      <c r="H1228">
        <v>3</v>
      </c>
      <c r="I1228">
        <v>10</v>
      </c>
      <c r="K1228">
        <v>2</v>
      </c>
      <c r="L1228">
        <v>10</v>
      </c>
      <c r="M1228">
        <v>0</v>
      </c>
    </row>
    <row r="1229" spans="1:16" x14ac:dyDescent="0.25">
      <c r="A1229">
        <v>2004</v>
      </c>
      <c r="B1229" t="s">
        <v>20</v>
      </c>
      <c r="D1229">
        <v>3</v>
      </c>
      <c r="F1229">
        <v>0</v>
      </c>
      <c r="G1229">
        <f t="shared" si="11"/>
        <v>7</v>
      </c>
      <c r="H1229">
        <v>5</v>
      </c>
      <c r="I1229">
        <v>2</v>
      </c>
      <c r="K1229">
        <v>2</v>
      </c>
      <c r="L1229">
        <v>4</v>
      </c>
      <c r="M1229">
        <v>3</v>
      </c>
      <c r="N1229" t="s">
        <v>40</v>
      </c>
      <c r="O1229" t="s">
        <v>154</v>
      </c>
      <c r="P1229" t="s">
        <v>25</v>
      </c>
    </row>
    <row r="1230" spans="1:16" x14ac:dyDescent="0.25">
      <c r="A1230">
        <v>2004</v>
      </c>
      <c r="B1230" t="s">
        <v>20</v>
      </c>
      <c r="D1230">
        <v>4</v>
      </c>
      <c r="F1230">
        <v>0</v>
      </c>
      <c r="G1230">
        <f t="shared" si="11"/>
        <v>40</v>
      </c>
      <c r="H1230">
        <v>30</v>
      </c>
      <c r="I1230">
        <v>10</v>
      </c>
      <c r="K1230">
        <v>3</v>
      </c>
      <c r="L1230">
        <v>5</v>
      </c>
      <c r="M1230">
        <v>0</v>
      </c>
    </row>
    <row r="1231" spans="1:16" x14ac:dyDescent="0.25">
      <c r="A1231">
        <v>2004</v>
      </c>
      <c r="B1231" t="s">
        <v>20</v>
      </c>
      <c r="D1231">
        <v>5</v>
      </c>
      <c r="F1231">
        <v>0</v>
      </c>
      <c r="G1231">
        <f t="shared" si="11"/>
        <v>11</v>
      </c>
      <c r="H1231">
        <v>10</v>
      </c>
      <c r="I1231">
        <v>1</v>
      </c>
      <c r="K1231">
        <v>3</v>
      </c>
      <c r="L1231">
        <v>3</v>
      </c>
      <c r="M1231">
        <v>0</v>
      </c>
    </row>
    <row r="1232" spans="1:16" x14ac:dyDescent="0.25">
      <c r="A1232">
        <v>2004</v>
      </c>
      <c r="B1232" t="s">
        <v>20</v>
      </c>
      <c r="C1232">
        <v>2</v>
      </c>
      <c r="D1232">
        <v>1</v>
      </c>
      <c r="F1232">
        <v>5</v>
      </c>
      <c r="G1232">
        <f t="shared" si="11"/>
        <v>3</v>
      </c>
      <c r="H1232">
        <v>1</v>
      </c>
      <c r="I1232">
        <v>2</v>
      </c>
      <c r="K1232">
        <v>1</v>
      </c>
      <c r="L1232">
        <v>3</v>
      </c>
      <c r="M1232">
        <v>0</v>
      </c>
    </row>
    <row r="1233" spans="1:15" x14ac:dyDescent="0.25">
      <c r="A1233">
        <v>2004</v>
      </c>
      <c r="B1233" t="s">
        <v>20</v>
      </c>
      <c r="D1233">
        <v>2</v>
      </c>
      <c r="F1233">
        <v>0</v>
      </c>
      <c r="G1233">
        <f t="shared" si="11"/>
        <v>8</v>
      </c>
      <c r="H1233">
        <v>3</v>
      </c>
      <c r="I1233">
        <v>5</v>
      </c>
      <c r="K1233">
        <v>4</v>
      </c>
      <c r="L1233">
        <v>4</v>
      </c>
      <c r="M1233">
        <v>0</v>
      </c>
    </row>
    <row r="1234" spans="1:15" x14ac:dyDescent="0.25">
      <c r="A1234">
        <v>2004</v>
      </c>
      <c r="B1234" t="s">
        <v>20</v>
      </c>
      <c r="D1234">
        <v>3</v>
      </c>
      <c r="F1234">
        <v>0</v>
      </c>
      <c r="G1234">
        <f t="shared" si="11"/>
        <v>11</v>
      </c>
      <c r="H1234">
        <v>10</v>
      </c>
      <c r="I1234">
        <v>1</v>
      </c>
      <c r="K1234">
        <v>3</v>
      </c>
      <c r="L1234">
        <v>3</v>
      </c>
      <c r="M1234">
        <v>0</v>
      </c>
    </row>
    <row r="1235" spans="1:15" x14ac:dyDescent="0.25">
      <c r="A1235">
        <v>2004</v>
      </c>
      <c r="B1235" t="s">
        <v>20</v>
      </c>
      <c r="D1235">
        <v>4</v>
      </c>
      <c r="F1235">
        <v>3</v>
      </c>
      <c r="G1235">
        <f t="shared" si="11"/>
        <v>6</v>
      </c>
      <c r="H1235">
        <v>1</v>
      </c>
      <c r="I1235">
        <v>5</v>
      </c>
      <c r="K1235">
        <v>4</v>
      </c>
      <c r="L1235">
        <v>4</v>
      </c>
      <c r="M1235">
        <v>0</v>
      </c>
    </row>
    <row r="1236" spans="1:15" x14ac:dyDescent="0.25">
      <c r="A1236">
        <v>2004</v>
      </c>
      <c r="B1236" t="s">
        <v>20</v>
      </c>
      <c r="D1236">
        <v>5</v>
      </c>
      <c r="F1236">
        <v>5</v>
      </c>
      <c r="G1236">
        <f t="shared" si="11"/>
        <v>12</v>
      </c>
      <c r="H1236">
        <v>2</v>
      </c>
      <c r="I1236">
        <v>10</v>
      </c>
      <c r="K1236">
        <v>3</v>
      </c>
      <c r="L1236">
        <v>6</v>
      </c>
      <c r="M1236">
        <v>0</v>
      </c>
    </row>
    <row r="1237" spans="1:15" x14ac:dyDescent="0.25">
      <c r="A1237">
        <v>2004</v>
      </c>
      <c r="B1237" t="s">
        <v>20</v>
      </c>
      <c r="C1237">
        <v>3</v>
      </c>
      <c r="D1237">
        <v>1</v>
      </c>
      <c r="F1237">
        <v>5</v>
      </c>
      <c r="G1237">
        <f t="shared" si="11"/>
        <v>35</v>
      </c>
      <c r="H1237">
        <v>0</v>
      </c>
      <c r="I1237">
        <v>35</v>
      </c>
      <c r="K1237">
        <v>0</v>
      </c>
      <c r="L1237">
        <v>3</v>
      </c>
      <c r="M1237">
        <v>0</v>
      </c>
    </row>
    <row r="1238" spans="1:15" x14ac:dyDescent="0.25">
      <c r="A1238">
        <v>2004</v>
      </c>
      <c r="B1238" t="s">
        <v>20</v>
      </c>
      <c r="D1238">
        <v>2</v>
      </c>
      <c r="F1238">
        <v>5</v>
      </c>
      <c r="G1238">
        <f t="shared" si="11"/>
        <v>40</v>
      </c>
      <c r="H1238">
        <v>35</v>
      </c>
      <c r="I1238">
        <v>5</v>
      </c>
      <c r="K1238">
        <v>2</v>
      </c>
      <c r="L1238">
        <v>4</v>
      </c>
      <c r="M1238">
        <v>1</v>
      </c>
      <c r="N1238" t="s">
        <v>140</v>
      </c>
    </row>
    <row r="1239" spans="1:15" x14ac:dyDescent="0.25">
      <c r="A1239">
        <v>2004</v>
      </c>
      <c r="B1239" t="s">
        <v>20</v>
      </c>
      <c r="D1239">
        <v>3</v>
      </c>
      <c r="F1239">
        <v>5</v>
      </c>
      <c r="G1239">
        <f t="shared" si="11"/>
        <v>30</v>
      </c>
      <c r="H1239">
        <v>25</v>
      </c>
      <c r="I1239">
        <v>5</v>
      </c>
      <c r="K1239">
        <v>2</v>
      </c>
      <c r="L1239">
        <v>3</v>
      </c>
      <c r="M1239">
        <v>1</v>
      </c>
      <c r="N1239" t="s">
        <v>40</v>
      </c>
    </row>
    <row r="1240" spans="1:15" x14ac:dyDescent="0.25">
      <c r="A1240">
        <v>2004</v>
      </c>
      <c r="B1240" t="s">
        <v>20</v>
      </c>
      <c r="D1240">
        <v>4</v>
      </c>
      <c r="F1240">
        <v>0</v>
      </c>
      <c r="G1240">
        <f t="shared" si="11"/>
        <v>15</v>
      </c>
      <c r="H1240">
        <v>10</v>
      </c>
      <c r="I1240">
        <v>5</v>
      </c>
      <c r="K1240">
        <v>2</v>
      </c>
      <c r="L1240">
        <v>5</v>
      </c>
      <c r="M1240">
        <v>1</v>
      </c>
      <c r="N1240" t="s">
        <v>25</v>
      </c>
    </row>
    <row r="1241" spans="1:15" x14ac:dyDescent="0.25">
      <c r="A1241">
        <v>2004</v>
      </c>
      <c r="B1241" t="s">
        <v>20</v>
      </c>
      <c r="D1241">
        <v>5</v>
      </c>
      <c r="F1241">
        <v>5</v>
      </c>
      <c r="G1241">
        <f t="shared" si="11"/>
        <v>15</v>
      </c>
      <c r="H1241">
        <v>5</v>
      </c>
      <c r="I1241">
        <v>10</v>
      </c>
      <c r="K1241">
        <v>5</v>
      </c>
      <c r="L1241">
        <v>3</v>
      </c>
      <c r="M1241">
        <v>2</v>
      </c>
      <c r="N1241" t="s">
        <v>40</v>
      </c>
      <c r="O1241" t="s">
        <v>40</v>
      </c>
    </row>
    <row r="1242" spans="1:15" x14ac:dyDescent="0.25">
      <c r="A1242">
        <v>2004</v>
      </c>
      <c r="B1242" t="s">
        <v>20</v>
      </c>
      <c r="C1242">
        <v>4</v>
      </c>
      <c r="D1242">
        <v>1</v>
      </c>
      <c r="F1242">
        <v>5</v>
      </c>
      <c r="G1242">
        <f t="shared" si="11"/>
        <v>70</v>
      </c>
      <c r="H1242">
        <v>10</v>
      </c>
      <c r="I1242">
        <v>60</v>
      </c>
      <c r="K1242">
        <v>2</v>
      </c>
      <c r="L1242">
        <v>10</v>
      </c>
      <c r="M1242">
        <v>0</v>
      </c>
    </row>
    <row r="1243" spans="1:15" x14ac:dyDescent="0.25">
      <c r="A1243">
        <v>2004</v>
      </c>
      <c r="B1243" t="s">
        <v>20</v>
      </c>
      <c r="D1243">
        <v>2</v>
      </c>
      <c r="F1243">
        <v>5</v>
      </c>
      <c r="G1243">
        <f t="shared" si="11"/>
        <v>45</v>
      </c>
      <c r="H1243">
        <v>25</v>
      </c>
      <c r="I1243">
        <v>20</v>
      </c>
      <c r="K1243">
        <v>3</v>
      </c>
      <c r="L1243">
        <v>6</v>
      </c>
      <c r="M1243">
        <v>0</v>
      </c>
    </row>
    <row r="1244" spans="1:15" x14ac:dyDescent="0.25">
      <c r="A1244">
        <v>2004</v>
      </c>
      <c r="B1244" t="s">
        <v>20</v>
      </c>
      <c r="D1244">
        <v>3</v>
      </c>
      <c r="F1244">
        <v>20</v>
      </c>
      <c r="G1244">
        <f t="shared" si="11"/>
        <v>18</v>
      </c>
      <c r="H1244">
        <v>15</v>
      </c>
      <c r="I1244">
        <v>3</v>
      </c>
      <c r="K1244">
        <v>5</v>
      </c>
      <c r="L1244">
        <v>2</v>
      </c>
      <c r="M1244">
        <v>0</v>
      </c>
    </row>
    <row r="1245" spans="1:15" x14ac:dyDescent="0.25">
      <c r="A1245">
        <v>2004</v>
      </c>
      <c r="B1245" t="s">
        <v>20</v>
      </c>
      <c r="D1245">
        <v>4</v>
      </c>
      <c r="F1245">
        <v>0</v>
      </c>
      <c r="G1245">
        <f t="shared" ref="G1245:G1306" si="12">SUM(H1245:I1245)</f>
        <v>10</v>
      </c>
      <c r="H1245">
        <v>10</v>
      </c>
      <c r="I1245">
        <v>0</v>
      </c>
      <c r="K1245">
        <v>2</v>
      </c>
      <c r="L1245">
        <v>0</v>
      </c>
      <c r="M1245">
        <v>0</v>
      </c>
    </row>
    <row r="1246" spans="1:15" x14ac:dyDescent="0.25">
      <c r="A1246">
        <v>2004</v>
      </c>
      <c r="B1246" t="s">
        <v>20</v>
      </c>
      <c r="D1246">
        <v>5</v>
      </c>
      <c r="F1246">
        <v>5</v>
      </c>
      <c r="G1246">
        <f t="shared" si="12"/>
        <v>40</v>
      </c>
      <c r="H1246">
        <v>15</v>
      </c>
      <c r="I1246">
        <v>25</v>
      </c>
      <c r="K1246">
        <v>2</v>
      </c>
      <c r="L1246">
        <v>4</v>
      </c>
      <c r="M1246">
        <v>0</v>
      </c>
    </row>
    <row r="1247" spans="1:15" x14ac:dyDescent="0.25">
      <c r="A1247">
        <v>2004</v>
      </c>
      <c r="B1247" t="s">
        <v>20</v>
      </c>
      <c r="C1247">
        <v>5</v>
      </c>
      <c r="D1247">
        <v>1</v>
      </c>
      <c r="F1247">
        <v>20</v>
      </c>
      <c r="G1247">
        <f t="shared" si="12"/>
        <v>60</v>
      </c>
      <c r="H1247">
        <v>40</v>
      </c>
      <c r="I1247">
        <v>20</v>
      </c>
      <c r="K1247">
        <v>2</v>
      </c>
      <c r="L1247">
        <v>5</v>
      </c>
      <c r="M1247">
        <v>0</v>
      </c>
    </row>
    <row r="1248" spans="1:15" x14ac:dyDescent="0.25">
      <c r="A1248">
        <v>2004</v>
      </c>
      <c r="B1248" t="s">
        <v>20</v>
      </c>
      <c r="D1248">
        <v>2</v>
      </c>
      <c r="F1248">
        <v>30</v>
      </c>
      <c r="G1248">
        <f t="shared" si="12"/>
        <v>10</v>
      </c>
      <c r="H1248">
        <v>10</v>
      </c>
      <c r="I1248">
        <v>0</v>
      </c>
      <c r="K1248">
        <v>2</v>
      </c>
      <c r="L1248">
        <v>0</v>
      </c>
      <c r="M1248">
        <v>0</v>
      </c>
    </row>
    <row r="1249" spans="1:16" x14ac:dyDescent="0.25">
      <c r="A1249">
        <v>2004</v>
      </c>
      <c r="B1249" t="s">
        <v>20</v>
      </c>
      <c r="D1249">
        <v>3</v>
      </c>
      <c r="F1249">
        <v>45</v>
      </c>
      <c r="G1249">
        <f t="shared" si="12"/>
        <v>52</v>
      </c>
      <c r="H1249">
        <v>50</v>
      </c>
      <c r="I1249">
        <v>2</v>
      </c>
      <c r="K1249">
        <v>5</v>
      </c>
      <c r="L1249">
        <v>5</v>
      </c>
      <c r="M1249">
        <v>0</v>
      </c>
    </row>
    <row r="1250" spans="1:16" x14ac:dyDescent="0.25">
      <c r="A1250">
        <v>2004</v>
      </c>
      <c r="B1250" t="s">
        <v>20</v>
      </c>
      <c r="D1250">
        <v>4</v>
      </c>
      <c r="F1250">
        <v>60</v>
      </c>
      <c r="G1250">
        <f t="shared" si="12"/>
        <v>20</v>
      </c>
      <c r="H1250">
        <v>10</v>
      </c>
      <c r="I1250">
        <v>10</v>
      </c>
      <c r="K1250">
        <v>2</v>
      </c>
      <c r="L1250">
        <v>5</v>
      </c>
      <c r="M1250">
        <v>0</v>
      </c>
    </row>
    <row r="1251" spans="1:16" x14ac:dyDescent="0.25">
      <c r="A1251">
        <v>2004</v>
      </c>
      <c r="B1251" t="s">
        <v>20</v>
      </c>
      <c r="D1251">
        <v>5</v>
      </c>
      <c r="F1251">
        <v>5</v>
      </c>
      <c r="G1251">
        <f t="shared" si="12"/>
        <v>85</v>
      </c>
      <c r="H1251">
        <v>85</v>
      </c>
      <c r="I1251">
        <v>0</v>
      </c>
      <c r="K1251">
        <v>2</v>
      </c>
      <c r="L1251">
        <v>0</v>
      </c>
      <c r="M1251">
        <v>0</v>
      </c>
    </row>
    <row r="1252" spans="1:16" x14ac:dyDescent="0.25">
      <c r="A1252">
        <v>2004</v>
      </c>
      <c r="B1252" t="s">
        <v>20</v>
      </c>
      <c r="C1252">
        <v>6</v>
      </c>
      <c r="D1252">
        <v>1</v>
      </c>
      <c r="F1252">
        <v>95</v>
      </c>
      <c r="G1252">
        <f t="shared" si="12"/>
        <v>5</v>
      </c>
      <c r="H1252">
        <v>5</v>
      </c>
      <c r="I1252">
        <v>0</v>
      </c>
      <c r="K1252">
        <v>5</v>
      </c>
      <c r="L1252">
        <v>0</v>
      </c>
      <c r="M1252">
        <v>2</v>
      </c>
      <c r="N1252" t="s">
        <v>40</v>
      </c>
      <c r="O1252" t="s">
        <v>80</v>
      </c>
    </row>
    <row r="1253" spans="1:16" x14ac:dyDescent="0.25">
      <c r="A1253">
        <v>2004</v>
      </c>
      <c r="B1253" t="s">
        <v>20</v>
      </c>
      <c r="D1253">
        <v>2</v>
      </c>
      <c r="F1253">
        <v>95</v>
      </c>
      <c r="G1253">
        <f t="shared" si="12"/>
        <v>0</v>
      </c>
      <c r="H1253">
        <v>0</v>
      </c>
      <c r="I1253">
        <v>0</v>
      </c>
      <c r="K1253">
        <v>0</v>
      </c>
      <c r="L1253">
        <v>0</v>
      </c>
      <c r="M1253">
        <v>2</v>
      </c>
      <c r="N1253" t="s">
        <v>154</v>
      </c>
      <c r="O1253" t="s">
        <v>40</v>
      </c>
    </row>
    <row r="1254" spans="1:16" x14ac:dyDescent="0.25">
      <c r="A1254">
        <v>2004</v>
      </c>
      <c r="B1254" t="s">
        <v>20</v>
      </c>
      <c r="D1254">
        <v>3</v>
      </c>
      <c r="F1254">
        <v>95</v>
      </c>
      <c r="G1254">
        <f t="shared" si="12"/>
        <v>5</v>
      </c>
      <c r="H1254">
        <v>5</v>
      </c>
      <c r="I1254">
        <v>0</v>
      </c>
      <c r="K1254">
        <v>5</v>
      </c>
      <c r="L1254">
        <v>0</v>
      </c>
      <c r="M1254">
        <v>2</v>
      </c>
      <c r="N1254" t="s">
        <v>40</v>
      </c>
      <c r="O1254" t="s">
        <v>40</v>
      </c>
    </row>
    <row r="1255" spans="1:16" x14ac:dyDescent="0.25">
      <c r="A1255">
        <v>2004</v>
      </c>
      <c r="B1255" t="s">
        <v>20</v>
      </c>
      <c r="D1255">
        <v>4</v>
      </c>
      <c r="F1255">
        <v>80</v>
      </c>
      <c r="G1255">
        <f t="shared" si="12"/>
        <v>20</v>
      </c>
      <c r="H1255">
        <v>20</v>
      </c>
      <c r="I1255">
        <v>0</v>
      </c>
      <c r="K1255">
        <v>2</v>
      </c>
      <c r="L1255">
        <v>0</v>
      </c>
      <c r="M1255">
        <v>1</v>
      </c>
      <c r="N1255" t="s">
        <v>35</v>
      </c>
    </row>
    <row r="1256" spans="1:16" x14ac:dyDescent="0.25">
      <c r="A1256">
        <v>2004</v>
      </c>
      <c r="B1256" t="s">
        <v>20</v>
      </c>
      <c r="D1256">
        <v>5</v>
      </c>
      <c r="F1256">
        <v>50</v>
      </c>
      <c r="G1256">
        <f t="shared" si="12"/>
        <v>60</v>
      </c>
      <c r="H1256">
        <v>25</v>
      </c>
      <c r="I1256">
        <v>35</v>
      </c>
      <c r="K1256">
        <v>2</v>
      </c>
      <c r="L1256">
        <v>2</v>
      </c>
      <c r="M1256">
        <v>2</v>
      </c>
      <c r="N1256" t="s">
        <v>140</v>
      </c>
      <c r="O1256" t="s">
        <v>140</v>
      </c>
    </row>
    <row r="1257" spans="1:16" x14ac:dyDescent="0.25">
      <c r="A1257">
        <v>2004</v>
      </c>
      <c r="B1257" t="s">
        <v>20</v>
      </c>
      <c r="C1257">
        <v>7</v>
      </c>
      <c r="D1257">
        <v>1</v>
      </c>
      <c r="F1257">
        <v>100</v>
      </c>
      <c r="G1257">
        <f t="shared" si="12"/>
        <v>0</v>
      </c>
      <c r="H1257">
        <v>0</v>
      </c>
      <c r="I1257">
        <v>0</v>
      </c>
      <c r="K1257">
        <v>1</v>
      </c>
      <c r="L1257">
        <v>0</v>
      </c>
      <c r="M1257">
        <v>0</v>
      </c>
    </row>
    <row r="1258" spans="1:16" x14ac:dyDescent="0.25">
      <c r="A1258">
        <v>2004</v>
      </c>
      <c r="B1258" t="s">
        <v>20</v>
      </c>
      <c r="D1258">
        <v>2</v>
      </c>
      <c r="F1258">
        <v>90</v>
      </c>
      <c r="G1258">
        <f t="shared" si="12"/>
        <v>10</v>
      </c>
      <c r="H1258">
        <v>10</v>
      </c>
      <c r="I1258">
        <v>0</v>
      </c>
      <c r="K1258">
        <v>1</v>
      </c>
      <c r="L1258">
        <v>0</v>
      </c>
      <c r="M1258">
        <v>0</v>
      </c>
    </row>
    <row r="1259" spans="1:16" x14ac:dyDescent="0.25">
      <c r="A1259">
        <v>2004</v>
      </c>
      <c r="B1259" t="s">
        <v>20</v>
      </c>
      <c r="D1259">
        <v>3</v>
      </c>
      <c r="F1259">
        <v>90</v>
      </c>
      <c r="G1259">
        <f t="shared" si="12"/>
        <v>2</v>
      </c>
      <c r="H1259">
        <v>2</v>
      </c>
      <c r="I1259">
        <v>0</v>
      </c>
      <c r="K1259">
        <v>2</v>
      </c>
      <c r="L1259">
        <v>0</v>
      </c>
      <c r="M1259">
        <v>3</v>
      </c>
      <c r="N1259" t="s">
        <v>82</v>
      </c>
      <c r="O1259" t="s">
        <v>82</v>
      </c>
      <c r="P1259" t="s">
        <v>82</v>
      </c>
    </row>
    <row r="1260" spans="1:16" x14ac:dyDescent="0.25">
      <c r="A1260">
        <v>2004</v>
      </c>
      <c r="B1260" t="s">
        <v>20</v>
      </c>
      <c r="D1260">
        <v>4</v>
      </c>
      <c r="F1260">
        <v>80</v>
      </c>
      <c r="G1260">
        <f t="shared" si="12"/>
        <v>20</v>
      </c>
      <c r="H1260">
        <v>20</v>
      </c>
      <c r="I1260">
        <v>0</v>
      </c>
      <c r="K1260">
        <v>2</v>
      </c>
      <c r="L1260">
        <v>10</v>
      </c>
      <c r="M1260">
        <v>0</v>
      </c>
    </row>
    <row r="1261" spans="1:16" x14ac:dyDescent="0.25">
      <c r="A1261">
        <v>2004</v>
      </c>
      <c r="B1261" t="s">
        <v>20</v>
      </c>
      <c r="D1261">
        <v>5</v>
      </c>
      <c r="F1261">
        <v>5</v>
      </c>
      <c r="G1261">
        <f t="shared" si="12"/>
        <v>85</v>
      </c>
      <c r="H1261">
        <v>80</v>
      </c>
      <c r="I1261">
        <v>5</v>
      </c>
      <c r="K1261">
        <v>5</v>
      </c>
      <c r="L1261">
        <v>5</v>
      </c>
      <c r="M1261">
        <v>0</v>
      </c>
    </row>
    <row r="1262" spans="1:16" x14ac:dyDescent="0.25">
      <c r="A1262">
        <v>2004</v>
      </c>
      <c r="B1262" t="s">
        <v>20</v>
      </c>
      <c r="C1262">
        <v>8</v>
      </c>
      <c r="D1262">
        <v>1</v>
      </c>
      <c r="F1262">
        <v>60</v>
      </c>
      <c r="G1262">
        <f t="shared" si="12"/>
        <v>40</v>
      </c>
      <c r="H1262">
        <v>20</v>
      </c>
      <c r="I1262">
        <v>20</v>
      </c>
      <c r="K1262">
        <v>5</v>
      </c>
      <c r="L1262">
        <v>0</v>
      </c>
      <c r="M1262">
        <v>0</v>
      </c>
    </row>
    <row r="1263" spans="1:16" x14ac:dyDescent="0.25">
      <c r="A1263">
        <v>2004</v>
      </c>
      <c r="B1263" t="s">
        <v>20</v>
      </c>
      <c r="D1263">
        <v>2</v>
      </c>
      <c r="F1263">
        <v>75</v>
      </c>
      <c r="G1263">
        <f t="shared" si="12"/>
        <v>25</v>
      </c>
      <c r="H1263">
        <v>25</v>
      </c>
      <c r="I1263">
        <v>0</v>
      </c>
      <c r="K1263">
        <v>2</v>
      </c>
      <c r="L1263">
        <v>0</v>
      </c>
      <c r="M1263">
        <v>0</v>
      </c>
    </row>
    <row r="1264" spans="1:16" x14ac:dyDescent="0.25">
      <c r="A1264">
        <v>2004</v>
      </c>
      <c r="B1264" t="s">
        <v>20</v>
      </c>
      <c r="D1264">
        <v>3</v>
      </c>
      <c r="F1264">
        <v>40</v>
      </c>
      <c r="G1264">
        <f t="shared" si="12"/>
        <v>60</v>
      </c>
      <c r="H1264">
        <v>60</v>
      </c>
      <c r="I1264">
        <v>0</v>
      </c>
      <c r="K1264">
        <v>2</v>
      </c>
      <c r="L1264">
        <v>5</v>
      </c>
      <c r="M1264">
        <v>0</v>
      </c>
    </row>
    <row r="1265" spans="1:15" x14ac:dyDescent="0.25">
      <c r="A1265">
        <v>2004</v>
      </c>
      <c r="B1265" t="s">
        <v>20</v>
      </c>
      <c r="D1265">
        <v>4</v>
      </c>
      <c r="F1265">
        <v>50</v>
      </c>
      <c r="G1265">
        <f t="shared" si="12"/>
        <v>50</v>
      </c>
      <c r="H1265">
        <v>45</v>
      </c>
      <c r="I1265">
        <v>5</v>
      </c>
      <c r="K1265">
        <v>2</v>
      </c>
      <c r="L1265">
        <v>5</v>
      </c>
      <c r="M1265">
        <v>0</v>
      </c>
    </row>
    <row r="1266" spans="1:15" x14ac:dyDescent="0.25">
      <c r="A1266">
        <v>2004</v>
      </c>
      <c r="B1266" t="s">
        <v>20</v>
      </c>
      <c r="D1266">
        <v>5</v>
      </c>
      <c r="F1266">
        <v>85</v>
      </c>
      <c r="G1266">
        <f t="shared" si="12"/>
        <v>15</v>
      </c>
      <c r="H1266">
        <v>13</v>
      </c>
      <c r="I1266">
        <v>2</v>
      </c>
      <c r="K1266">
        <v>2</v>
      </c>
      <c r="L1266">
        <v>7</v>
      </c>
      <c r="M1266">
        <v>0</v>
      </c>
    </row>
    <row r="1267" spans="1:15" x14ac:dyDescent="0.25">
      <c r="A1267">
        <v>2004</v>
      </c>
      <c r="B1267" t="s">
        <v>1162</v>
      </c>
      <c r="C1267">
        <v>1</v>
      </c>
      <c r="D1267">
        <v>1</v>
      </c>
      <c r="F1267">
        <v>0</v>
      </c>
      <c r="G1267">
        <f t="shared" si="12"/>
        <v>6</v>
      </c>
      <c r="H1267">
        <v>1</v>
      </c>
      <c r="I1267">
        <v>5</v>
      </c>
      <c r="K1267">
        <v>5</v>
      </c>
      <c r="L1267">
        <v>7</v>
      </c>
      <c r="M1267">
        <v>0</v>
      </c>
    </row>
    <row r="1268" spans="1:15" x14ac:dyDescent="0.25">
      <c r="A1268">
        <v>2004</v>
      </c>
      <c r="B1268" t="s">
        <v>1162</v>
      </c>
      <c r="D1268">
        <v>2</v>
      </c>
      <c r="F1268">
        <v>0</v>
      </c>
      <c r="G1268">
        <f t="shared" si="12"/>
        <v>25</v>
      </c>
      <c r="H1268">
        <v>10</v>
      </c>
      <c r="I1268">
        <v>15</v>
      </c>
      <c r="K1268">
        <v>6</v>
      </c>
      <c r="L1268">
        <v>2</v>
      </c>
      <c r="M1268">
        <v>1</v>
      </c>
      <c r="N1268" t="s">
        <v>140</v>
      </c>
    </row>
    <row r="1269" spans="1:15" x14ac:dyDescent="0.25">
      <c r="A1269">
        <v>2004</v>
      </c>
      <c r="B1269" t="s">
        <v>1162</v>
      </c>
      <c r="D1269">
        <v>3</v>
      </c>
      <c r="F1269">
        <v>0</v>
      </c>
      <c r="G1269">
        <f t="shared" si="12"/>
        <v>16</v>
      </c>
      <c r="H1269">
        <v>15</v>
      </c>
      <c r="I1269">
        <v>1</v>
      </c>
      <c r="K1269">
        <v>3</v>
      </c>
      <c r="L1269">
        <v>4</v>
      </c>
      <c r="M1269">
        <v>1</v>
      </c>
      <c r="N1269" t="s">
        <v>35</v>
      </c>
    </row>
    <row r="1270" spans="1:15" x14ac:dyDescent="0.25">
      <c r="A1270">
        <v>2004</v>
      </c>
      <c r="B1270" t="s">
        <v>1162</v>
      </c>
      <c r="D1270">
        <v>4</v>
      </c>
      <c r="F1270">
        <v>0</v>
      </c>
      <c r="G1270">
        <f t="shared" si="12"/>
        <v>28</v>
      </c>
      <c r="H1270">
        <v>25</v>
      </c>
      <c r="I1270">
        <v>3</v>
      </c>
      <c r="K1270">
        <v>3</v>
      </c>
      <c r="L1270">
        <v>6</v>
      </c>
      <c r="M1270">
        <v>0</v>
      </c>
    </row>
    <row r="1271" spans="1:15" x14ac:dyDescent="0.25">
      <c r="A1271">
        <v>2004</v>
      </c>
      <c r="B1271" t="s">
        <v>1162</v>
      </c>
      <c r="D1271">
        <v>5</v>
      </c>
      <c r="F1271">
        <v>0</v>
      </c>
      <c r="G1271">
        <f t="shared" si="12"/>
        <v>40</v>
      </c>
      <c r="H1271">
        <v>25</v>
      </c>
      <c r="I1271">
        <v>15</v>
      </c>
      <c r="K1271">
        <v>3</v>
      </c>
      <c r="L1271">
        <v>6</v>
      </c>
      <c r="M1271">
        <v>0</v>
      </c>
    </row>
    <row r="1272" spans="1:15" x14ac:dyDescent="0.25">
      <c r="A1272">
        <v>2004</v>
      </c>
      <c r="B1272" t="s">
        <v>1162</v>
      </c>
      <c r="C1272">
        <v>2</v>
      </c>
      <c r="D1272">
        <v>1</v>
      </c>
      <c r="F1272">
        <v>5</v>
      </c>
      <c r="G1272">
        <f t="shared" si="12"/>
        <v>12</v>
      </c>
      <c r="H1272">
        <v>5</v>
      </c>
      <c r="I1272">
        <v>7</v>
      </c>
      <c r="K1272">
        <v>4</v>
      </c>
      <c r="L1272">
        <v>7</v>
      </c>
      <c r="M1272">
        <v>0</v>
      </c>
    </row>
    <row r="1273" spans="1:15" x14ac:dyDescent="0.25">
      <c r="A1273">
        <v>2004</v>
      </c>
      <c r="B1273" t="s">
        <v>1162</v>
      </c>
      <c r="D1273">
        <v>2</v>
      </c>
      <c r="F1273">
        <v>0</v>
      </c>
      <c r="G1273">
        <f t="shared" si="12"/>
        <v>35</v>
      </c>
      <c r="H1273">
        <v>20</v>
      </c>
      <c r="I1273">
        <v>15</v>
      </c>
      <c r="K1273">
        <v>4</v>
      </c>
      <c r="L1273">
        <v>10</v>
      </c>
      <c r="M1273">
        <v>0</v>
      </c>
    </row>
    <row r="1274" spans="1:15" x14ac:dyDescent="0.25">
      <c r="A1274">
        <v>2004</v>
      </c>
      <c r="B1274" t="s">
        <v>1162</v>
      </c>
      <c r="D1274">
        <v>3</v>
      </c>
      <c r="F1274">
        <v>0</v>
      </c>
      <c r="G1274">
        <f t="shared" si="12"/>
        <v>40</v>
      </c>
      <c r="H1274">
        <v>20</v>
      </c>
      <c r="I1274">
        <v>20</v>
      </c>
      <c r="K1274">
        <v>4</v>
      </c>
      <c r="L1274">
        <v>5</v>
      </c>
      <c r="M1274">
        <v>0</v>
      </c>
    </row>
    <row r="1275" spans="1:15" x14ac:dyDescent="0.25">
      <c r="A1275">
        <v>2004</v>
      </c>
      <c r="B1275" t="s">
        <v>1162</v>
      </c>
      <c r="D1275">
        <v>4</v>
      </c>
      <c r="F1275">
        <v>10</v>
      </c>
      <c r="G1275">
        <f t="shared" si="12"/>
        <v>55</v>
      </c>
      <c r="H1275">
        <v>30</v>
      </c>
      <c r="I1275">
        <v>25</v>
      </c>
      <c r="K1275">
        <v>3</v>
      </c>
      <c r="L1275">
        <v>7</v>
      </c>
      <c r="M1275">
        <v>0</v>
      </c>
    </row>
    <row r="1276" spans="1:15" x14ac:dyDescent="0.25">
      <c r="A1276">
        <v>2004</v>
      </c>
      <c r="B1276" t="s">
        <v>1162</v>
      </c>
      <c r="D1276">
        <v>5</v>
      </c>
      <c r="F1276">
        <v>0</v>
      </c>
      <c r="G1276">
        <f t="shared" si="12"/>
        <v>25</v>
      </c>
      <c r="H1276">
        <v>15</v>
      </c>
      <c r="I1276">
        <v>10</v>
      </c>
      <c r="K1276">
        <v>2</v>
      </c>
      <c r="L1276">
        <v>3</v>
      </c>
      <c r="M1276">
        <v>0</v>
      </c>
    </row>
    <row r="1277" spans="1:15" x14ac:dyDescent="0.25">
      <c r="A1277">
        <v>2004</v>
      </c>
      <c r="B1277" t="s">
        <v>1162</v>
      </c>
      <c r="C1277">
        <v>3</v>
      </c>
      <c r="D1277">
        <v>1</v>
      </c>
      <c r="F1277">
        <v>0</v>
      </c>
      <c r="G1277">
        <f t="shared" si="12"/>
        <v>30</v>
      </c>
      <c r="H1277">
        <v>15</v>
      </c>
      <c r="I1277">
        <v>15</v>
      </c>
      <c r="K1277">
        <v>2</v>
      </c>
      <c r="L1277">
        <v>0</v>
      </c>
      <c r="M1277">
        <v>2</v>
      </c>
      <c r="N1277" t="s">
        <v>154</v>
      </c>
      <c r="O1277" t="s">
        <v>35</v>
      </c>
    </row>
    <row r="1278" spans="1:15" x14ac:dyDescent="0.25">
      <c r="A1278">
        <v>2004</v>
      </c>
      <c r="B1278" t="s">
        <v>1162</v>
      </c>
      <c r="D1278">
        <v>2</v>
      </c>
      <c r="F1278">
        <v>5</v>
      </c>
      <c r="G1278">
        <f t="shared" si="12"/>
        <v>30</v>
      </c>
      <c r="H1278">
        <v>30</v>
      </c>
      <c r="I1278">
        <v>0</v>
      </c>
      <c r="K1278">
        <v>2</v>
      </c>
      <c r="L1278">
        <v>2</v>
      </c>
      <c r="M1278">
        <v>0</v>
      </c>
    </row>
    <row r="1279" spans="1:15" x14ac:dyDescent="0.25">
      <c r="A1279">
        <v>2004</v>
      </c>
      <c r="B1279" t="s">
        <v>1162</v>
      </c>
      <c r="D1279">
        <v>3</v>
      </c>
      <c r="F1279">
        <v>5</v>
      </c>
      <c r="G1279">
        <f t="shared" si="12"/>
        <v>30</v>
      </c>
      <c r="H1279">
        <v>10</v>
      </c>
      <c r="I1279">
        <v>20</v>
      </c>
      <c r="K1279">
        <v>2</v>
      </c>
      <c r="L1279">
        <v>4</v>
      </c>
      <c r="M1279">
        <v>1</v>
      </c>
      <c r="N1279" t="s">
        <v>35</v>
      </c>
    </row>
    <row r="1280" spans="1:15" x14ac:dyDescent="0.25">
      <c r="A1280">
        <v>2004</v>
      </c>
      <c r="B1280" t="s">
        <v>1162</v>
      </c>
      <c r="D1280">
        <v>4</v>
      </c>
      <c r="F1280">
        <v>20</v>
      </c>
      <c r="G1280">
        <f t="shared" si="12"/>
        <v>15</v>
      </c>
      <c r="H1280">
        <v>5</v>
      </c>
      <c r="I1280">
        <v>10</v>
      </c>
      <c r="K1280">
        <v>2</v>
      </c>
      <c r="L1280">
        <v>7</v>
      </c>
      <c r="M1280">
        <v>2</v>
      </c>
      <c r="N1280" t="s">
        <v>154</v>
      </c>
      <c r="O1280" t="s">
        <v>35</v>
      </c>
    </row>
    <row r="1281" spans="1:18" x14ac:dyDescent="0.25">
      <c r="A1281">
        <v>2004</v>
      </c>
      <c r="B1281" t="s">
        <v>1162</v>
      </c>
      <c r="D1281">
        <v>5</v>
      </c>
      <c r="F1281">
        <v>5</v>
      </c>
      <c r="G1281">
        <f t="shared" si="12"/>
        <v>50</v>
      </c>
      <c r="H1281">
        <v>10</v>
      </c>
      <c r="I1281">
        <v>40</v>
      </c>
      <c r="K1281">
        <v>2</v>
      </c>
      <c r="L1281">
        <v>2</v>
      </c>
      <c r="M1281">
        <v>0</v>
      </c>
    </row>
    <row r="1282" spans="1:18" x14ac:dyDescent="0.25">
      <c r="A1282">
        <v>2004</v>
      </c>
      <c r="B1282" t="s">
        <v>1162</v>
      </c>
      <c r="C1282">
        <v>4</v>
      </c>
      <c r="D1282">
        <v>1</v>
      </c>
      <c r="F1282">
        <v>10</v>
      </c>
      <c r="G1282">
        <f t="shared" si="12"/>
        <v>15</v>
      </c>
      <c r="H1282">
        <v>10</v>
      </c>
      <c r="I1282">
        <v>5</v>
      </c>
      <c r="K1282">
        <v>2</v>
      </c>
      <c r="L1282">
        <v>3</v>
      </c>
      <c r="M1282">
        <v>0</v>
      </c>
    </row>
    <row r="1283" spans="1:18" x14ac:dyDescent="0.25">
      <c r="A1283">
        <v>2004</v>
      </c>
      <c r="B1283" t="s">
        <v>1162</v>
      </c>
      <c r="D1283">
        <v>2</v>
      </c>
      <c r="F1283">
        <v>15</v>
      </c>
      <c r="G1283">
        <f t="shared" si="12"/>
        <v>30</v>
      </c>
      <c r="H1283">
        <v>20</v>
      </c>
      <c r="I1283">
        <v>10</v>
      </c>
      <c r="K1283">
        <v>3</v>
      </c>
      <c r="L1283">
        <v>5</v>
      </c>
      <c r="M1283">
        <v>0</v>
      </c>
    </row>
    <row r="1284" spans="1:18" x14ac:dyDescent="0.25">
      <c r="A1284">
        <v>2004</v>
      </c>
      <c r="B1284" t="s">
        <v>1162</v>
      </c>
      <c r="D1284">
        <v>3</v>
      </c>
      <c r="F1284">
        <v>10</v>
      </c>
      <c r="G1284">
        <f t="shared" si="12"/>
        <v>50</v>
      </c>
      <c r="H1284">
        <v>30</v>
      </c>
      <c r="I1284">
        <v>20</v>
      </c>
      <c r="K1284">
        <v>2</v>
      </c>
      <c r="L1284">
        <v>3</v>
      </c>
      <c r="M1284">
        <v>0</v>
      </c>
    </row>
    <row r="1285" spans="1:18" x14ac:dyDescent="0.25">
      <c r="A1285">
        <v>2004</v>
      </c>
      <c r="B1285" t="s">
        <v>1162</v>
      </c>
      <c r="D1285">
        <v>4</v>
      </c>
      <c r="F1285">
        <v>0</v>
      </c>
      <c r="G1285">
        <f t="shared" si="12"/>
        <v>20</v>
      </c>
      <c r="H1285">
        <v>10</v>
      </c>
      <c r="I1285">
        <v>10</v>
      </c>
      <c r="K1285">
        <v>2</v>
      </c>
      <c r="L1285">
        <v>2</v>
      </c>
      <c r="M1285">
        <v>0</v>
      </c>
    </row>
    <row r="1286" spans="1:18" x14ac:dyDescent="0.25">
      <c r="A1286">
        <v>2004</v>
      </c>
      <c r="B1286" t="s">
        <v>1162</v>
      </c>
      <c r="D1286">
        <v>5</v>
      </c>
      <c r="F1286">
        <v>5</v>
      </c>
      <c r="G1286">
        <f t="shared" si="12"/>
        <v>20</v>
      </c>
      <c r="H1286">
        <v>10</v>
      </c>
      <c r="I1286">
        <v>10</v>
      </c>
      <c r="K1286">
        <v>5</v>
      </c>
      <c r="L1286">
        <v>0</v>
      </c>
      <c r="M1286">
        <v>0</v>
      </c>
    </row>
    <row r="1287" spans="1:18" x14ac:dyDescent="0.25">
      <c r="A1287">
        <v>2004</v>
      </c>
      <c r="B1287" t="s">
        <v>1162</v>
      </c>
      <c r="C1287">
        <v>5</v>
      </c>
      <c r="D1287">
        <v>1</v>
      </c>
      <c r="F1287">
        <v>0</v>
      </c>
      <c r="G1287">
        <f t="shared" si="12"/>
        <v>30</v>
      </c>
      <c r="H1287">
        <v>30</v>
      </c>
      <c r="I1287">
        <v>0</v>
      </c>
      <c r="K1287">
        <v>5</v>
      </c>
      <c r="L1287">
        <v>2</v>
      </c>
      <c r="M1287">
        <v>0</v>
      </c>
    </row>
    <row r="1288" spans="1:18" x14ac:dyDescent="0.25">
      <c r="A1288">
        <v>2004</v>
      </c>
      <c r="B1288" t="s">
        <v>1162</v>
      </c>
      <c r="D1288">
        <v>2</v>
      </c>
      <c r="F1288">
        <v>20</v>
      </c>
      <c r="G1288">
        <f t="shared" si="12"/>
        <v>20</v>
      </c>
      <c r="H1288">
        <v>10</v>
      </c>
      <c r="I1288">
        <v>10</v>
      </c>
      <c r="K1288">
        <v>3</v>
      </c>
      <c r="L1288">
        <v>2</v>
      </c>
      <c r="M1288">
        <v>0</v>
      </c>
    </row>
    <row r="1289" spans="1:18" x14ac:dyDescent="0.25">
      <c r="A1289">
        <v>2004</v>
      </c>
      <c r="B1289" t="s">
        <v>1162</v>
      </c>
      <c r="D1289">
        <v>3</v>
      </c>
      <c r="F1289">
        <v>10</v>
      </c>
      <c r="G1289">
        <f t="shared" si="12"/>
        <v>70</v>
      </c>
      <c r="H1289">
        <v>30</v>
      </c>
      <c r="I1289">
        <v>40</v>
      </c>
      <c r="K1289">
        <v>3</v>
      </c>
      <c r="L1289">
        <v>5</v>
      </c>
      <c r="M1289">
        <v>0</v>
      </c>
    </row>
    <row r="1290" spans="1:18" x14ac:dyDescent="0.25">
      <c r="A1290">
        <v>2004</v>
      </c>
      <c r="B1290" t="s">
        <v>1162</v>
      </c>
      <c r="D1290">
        <v>4</v>
      </c>
      <c r="F1290">
        <v>10</v>
      </c>
      <c r="G1290">
        <f t="shared" si="12"/>
        <v>35</v>
      </c>
      <c r="H1290">
        <v>15</v>
      </c>
      <c r="I1290">
        <v>20</v>
      </c>
      <c r="K1290">
        <v>2</v>
      </c>
      <c r="L1290">
        <v>5</v>
      </c>
      <c r="M1290">
        <v>0</v>
      </c>
    </row>
    <row r="1291" spans="1:18" x14ac:dyDescent="0.25">
      <c r="A1291">
        <v>2004</v>
      </c>
      <c r="B1291" t="s">
        <v>1162</v>
      </c>
      <c r="D1291">
        <v>5</v>
      </c>
      <c r="F1291">
        <v>0</v>
      </c>
      <c r="G1291">
        <f t="shared" si="12"/>
        <v>12</v>
      </c>
      <c r="H1291">
        <v>2</v>
      </c>
      <c r="I1291">
        <v>10</v>
      </c>
      <c r="K1291">
        <v>10</v>
      </c>
      <c r="L1291">
        <v>5</v>
      </c>
      <c r="M1291">
        <v>1</v>
      </c>
      <c r="N1291" t="s">
        <v>141</v>
      </c>
    </row>
    <row r="1292" spans="1:18" x14ac:dyDescent="0.25">
      <c r="A1292">
        <v>2004</v>
      </c>
      <c r="B1292" t="s">
        <v>1162</v>
      </c>
      <c r="C1292">
        <v>6</v>
      </c>
      <c r="D1292">
        <v>1</v>
      </c>
      <c r="F1292">
        <v>0</v>
      </c>
      <c r="G1292">
        <f t="shared" si="12"/>
        <v>90</v>
      </c>
      <c r="H1292">
        <v>70</v>
      </c>
      <c r="I1292">
        <v>20</v>
      </c>
      <c r="K1292">
        <v>5</v>
      </c>
      <c r="L1292">
        <v>3.5</v>
      </c>
      <c r="M1292">
        <v>1</v>
      </c>
      <c r="N1292" t="s">
        <v>28</v>
      </c>
    </row>
    <row r="1293" spans="1:18" x14ac:dyDescent="0.25">
      <c r="A1293">
        <v>2004</v>
      </c>
      <c r="B1293" t="s">
        <v>1162</v>
      </c>
      <c r="D1293">
        <v>2</v>
      </c>
      <c r="F1293">
        <v>60</v>
      </c>
      <c r="G1293">
        <f t="shared" si="12"/>
        <v>30</v>
      </c>
      <c r="H1293">
        <v>30</v>
      </c>
      <c r="I1293">
        <v>0</v>
      </c>
      <c r="K1293">
        <v>5</v>
      </c>
      <c r="L1293">
        <v>10</v>
      </c>
      <c r="M1293">
        <v>5</v>
      </c>
      <c r="N1293" t="s">
        <v>79</v>
      </c>
      <c r="O1293" t="s">
        <v>85</v>
      </c>
      <c r="P1293" t="s">
        <v>221</v>
      </c>
      <c r="Q1293" t="s">
        <v>221</v>
      </c>
      <c r="R1293" t="s">
        <v>221</v>
      </c>
    </row>
    <row r="1294" spans="1:18" x14ac:dyDescent="0.25">
      <c r="A1294">
        <v>2004</v>
      </c>
      <c r="B1294" t="s">
        <v>1162</v>
      </c>
      <c r="D1294">
        <v>3</v>
      </c>
      <c r="F1294">
        <v>30</v>
      </c>
      <c r="G1294">
        <f t="shared" si="12"/>
        <v>70</v>
      </c>
      <c r="H1294">
        <v>60</v>
      </c>
      <c r="I1294">
        <v>10</v>
      </c>
      <c r="K1294">
        <v>0</v>
      </c>
      <c r="L1294">
        <v>10</v>
      </c>
      <c r="M1294">
        <v>0</v>
      </c>
    </row>
    <row r="1295" spans="1:18" x14ac:dyDescent="0.25">
      <c r="A1295">
        <v>2004</v>
      </c>
      <c r="B1295" t="s">
        <v>1162</v>
      </c>
      <c r="D1295">
        <v>4</v>
      </c>
      <c r="F1295">
        <v>80</v>
      </c>
      <c r="G1295">
        <f t="shared" si="12"/>
        <v>20</v>
      </c>
      <c r="H1295">
        <v>10</v>
      </c>
      <c r="I1295">
        <v>10</v>
      </c>
      <c r="K1295">
        <v>5</v>
      </c>
      <c r="L1295">
        <v>0</v>
      </c>
      <c r="M1295">
        <v>4</v>
      </c>
      <c r="N1295" t="s">
        <v>40</v>
      </c>
      <c r="O1295" t="s">
        <v>80</v>
      </c>
      <c r="P1295" t="s">
        <v>221</v>
      </c>
      <c r="Q1295" t="s">
        <v>79</v>
      </c>
    </row>
    <row r="1296" spans="1:18" x14ac:dyDescent="0.25">
      <c r="A1296">
        <v>2004</v>
      </c>
      <c r="B1296" t="s">
        <v>1162</v>
      </c>
      <c r="D1296">
        <v>5</v>
      </c>
      <c r="F1296">
        <v>20</v>
      </c>
      <c r="G1296">
        <f t="shared" si="12"/>
        <v>80</v>
      </c>
      <c r="H1296">
        <v>80</v>
      </c>
      <c r="I1296">
        <v>0</v>
      </c>
      <c r="K1296">
        <v>5</v>
      </c>
      <c r="L1296">
        <v>0</v>
      </c>
      <c r="M1296">
        <v>0</v>
      </c>
    </row>
    <row r="1297" spans="1:15" x14ac:dyDescent="0.25">
      <c r="A1297">
        <v>2004</v>
      </c>
      <c r="B1297" t="s">
        <v>1162</v>
      </c>
      <c r="C1297">
        <v>7</v>
      </c>
      <c r="D1297">
        <v>1</v>
      </c>
      <c r="F1297">
        <v>55</v>
      </c>
      <c r="G1297">
        <f t="shared" si="12"/>
        <v>5</v>
      </c>
      <c r="H1297">
        <v>5</v>
      </c>
      <c r="I1297">
        <v>0</v>
      </c>
      <c r="K1297">
        <v>10</v>
      </c>
      <c r="L1297">
        <v>0</v>
      </c>
      <c r="M1297">
        <v>0</v>
      </c>
    </row>
    <row r="1298" spans="1:15" x14ac:dyDescent="0.25">
      <c r="A1298">
        <v>2004</v>
      </c>
      <c r="B1298" t="s">
        <v>1162</v>
      </c>
      <c r="D1298">
        <v>2</v>
      </c>
      <c r="F1298">
        <v>90</v>
      </c>
      <c r="G1298">
        <f t="shared" si="12"/>
        <v>10</v>
      </c>
      <c r="H1298">
        <v>10</v>
      </c>
      <c r="I1298">
        <v>0</v>
      </c>
      <c r="K1298">
        <v>5</v>
      </c>
      <c r="L1298">
        <v>10</v>
      </c>
      <c r="M1298">
        <v>2</v>
      </c>
      <c r="N1298" t="s">
        <v>40</v>
      </c>
      <c r="O1298" t="s">
        <v>28</v>
      </c>
    </row>
    <row r="1299" spans="1:15" x14ac:dyDescent="0.25">
      <c r="A1299">
        <v>2004</v>
      </c>
      <c r="B1299" t="s">
        <v>1162</v>
      </c>
      <c r="D1299">
        <v>3</v>
      </c>
      <c r="F1299">
        <v>90</v>
      </c>
      <c r="G1299">
        <f t="shared" si="12"/>
        <v>4</v>
      </c>
      <c r="H1299">
        <v>2</v>
      </c>
      <c r="I1299">
        <v>2</v>
      </c>
      <c r="K1299">
        <v>10</v>
      </c>
      <c r="L1299">
        <v>0</v>
      </c>
      <c r="M1299">
        <v>1</v>
      </c>
      <c r="N1299" t="s">
        <v>40</v>
      </c>
    </row>
    <row r="1300" spans="1:15" x14ac:dyDescent="0.25">
      <c r="A1300">
        <v>2004</v>
      </c>
      <c r="B1300" t="s">
        <v>1162</v>
      </c>
      <c r="D1300">
        <v>4</v>
      </c>
      <c r="F1300">
        <v>8</v>
      </c>
      <c r="G1300">
        <f t="shared" si="12"/>
        <v>20</v>
      </c>
      <c r="H1300">
        <v>20</v>
      </c>
      <c r="I1300">
        <v>0</v>
      </c>
      <c r="K1300">
        <v>10</v>
      </c>
      <c r="L1300">
        <v>0</v>
      </c>
      <c r="M1300">
        <v>2</v>
      </c>
      <c r="N1300" t="s">
        <v>40</v>
      </c>
      <c r="O1300" t="s">
        <v>35</v>
      </c>
    </row>
    <row r="1301" spans="1:15" x14ac:dyDescent="0.25">
      <c r="A1301">
        <v>2004</v>
      </c>
      <c r="B1301" t="s">
        <v>1162</v>
      </c>
      <c r="D1301">
        <v>5</v>
      </c>
      <c r="F1301">
        <v>85</v>
      </c>
      <c r="G1301">
        <f t="shared" si="12"/>
        <v>20</v>
      </c>
      <c r="H1301">
        <v>20</v>
      </c>
      <c r="I1301">
        <v>0</v>
      </c>
      <c r="K1301">
        <v>5</v>
      </c>
      <c r="L1301">
        <v>0</v>
      </c>
      <c r="M1301">
        <v>0</v>
      </c>
    </row>
    <row r="1302" spans="1:15" x14ac:dyDescent="0.25">
      <c r="A1302">
        <v>2004</v>
      </c>
      <c r="B1302" t="s">
        <v>1162</v>
      </c>
      <c r="C1302">
        <v>8</v>
      </c>
      <c r="D1302">
        <v>1</v>
      </c>
      <c r="F1302">
        <v>30</v>
      </c>
      <c r="G1302">
        <f t="shared" si="12"/>
        <v>70</v>
      </c>
      <c r="H1302">
        <v>70</v>
      </c>
      <c r="I1302">
        <v>0</v>
      </c>
      <c r="K1302">
        <v>0</v>
      </c>
      <c r="L1302">
        <v>0</v>
      </c>
      <c r="M1302">
        <v>1</v>
      </c>
      <c r="N1302" t="s">
        <v>140</v>
      </c>
    </row>
    <row r="1303" spans="1:15" x14ac:dyDescent="0.25">
      <c r="A1303">
        <v>2004</v>
      </c>
      <c r="B1303" t="s">
        <v>1162</v>
      </c>
      <c r="D1303">
        <v>2</v>
      </c>
      <c r="F1303">
        <v>95</v>
      </c>
      <c r="G1303">
        <f t="shared" si="12"/>
        <v>0</v>
      </c>
      <c r="H1303">
        <v>0</v>
      </c>
      <c r="I1303">
        <v>0</v>
      </c>
      <c r="K1303">
        <v>5</v>
      </c>
      <c r="L1303">
        <v>5</v>
      </c>
      <c r="M1303">
        <v>1</v>
      </c>
      <c r="N1303" t="s">
        <v>25</v>
      </c>
    </row>
    <row r="1304" spans="1:15" x14ac:dyDescent="0.25">
      <c r="A1304">
        <v>2004</v>
      </c>
      <c r="B1304" t="s">
        <v>1162</v>
      </c>
      <c r="D1304">
        <v>3</v>
      </c>
      <c r="F1304">
        <v>65</v>
      </c>
      <c r="G1304">
        <f t="shared" si="12"/>
        <v>40</v>
      </c>
      <c r="H1304">
        <v>35</v>
      </c>
      <c r="I1304">
        <v>5</v>
      </c>
      <c r="K1304">
        <v>14</v>
      </c>
      <c r="L1304">
        <v>5</v>
      </c>
      <c r="M1304">
        <v>2</v>
      </c>
      <c r="N1304" t="s">
        <v>35</v>
      </c>
      <c r="O1304" t="s">
        <v>58</v>
      </c>
    </row>
    <row r="1305" spans="1:15" x14ac:dyDescent="0.25">
      <c r="A1305">
        <v>2004</v>
      </c>
      <c r="B1305" t="s">
        <v>1162</v>
      </c>
      <c r="D1305">
        <v>4</v>
      </c>
      <c r="F1305">
        <v>50</v>
      </c>
      <c r="G1305">
        <f t="shared" si="12"/>
        <v>25</v>
      </c>
      <c r="H1305">
        <v>20</v>
      </c>
      <c r="I1305">
        <v>5</v>
      </c>
      <c r="K1305">
        <v>5</v>
      </c>
      <c r="L1305">
        <v>5</v>
      </c>
      <c r="M1305">
        <v>2</v>
      </c>
      <c r="N1305" t="s">
        <v>40</v>
      </c>
      <c r="O1305" t="s">
        <v>145</v>
      </c>
    </row>
    <row r="1306" spans="1:15" x14ac:dyDescent="0.25">
      <c r="A1306">
        <v>2004</v>
      </c>
      <c r="B1306" t="s">
        <v>1162</v>
      </c>
      <c r="D1306">
        <v>5</v>
      </c>
      <c r="F1306">
        <v>50</v>
      </c>
      <c r="G1306">
        <f t="shared" si="12"/>
        <v>50</v>
      </c>
      <c r="H1306">
        <v>40</v>
      </c>
      <c r="I1306">
        <v>10</v>
      </c>
      <c r="K1306">
        <v>0</v>
      </c>
      <c r="L1306">
        <v>0</v>
      </c>
      <c r="M1306">
        <v>0</v>
      </c>
    </row>
    <row r="1307" spans="1:15" x14ac:dyDescent="0.25">
      <c r="A1307">
        <v>2004</v>
      </c>
      <c r="B1307" t="s">
        <v>1171</v>
      </c>
      <c r="C1307" s="6">
        <v>1</v>
      </c>
      <c r="D1307" s="6">
        <v>1</v>
      </c>
      <c r="E1307" s="6">
        <v>0</v>
      </c>
      <c r="F1307" s="6"/>
      <c r="G1307" s="6">
        <v>25</v>
      </c>
      <c r="H1307" s="6">
        <v>5</v>
      </c>
      <c r="I1307" s="6"/>
      <c r="J1307" s="6">
        <v>3</v>
      </c>
      <c r="K1307" s="6">
        <v>5</v>
      </c>
      <c r="L1307" s="6"/>
      <c r="M1307" s="6"/>
      <c r="N1307" s="6"/>
    </row>
    <row r="1308" spans="1:15" x14ac:dyDescent="0.25">
      <c r="A1308">
        <v>2004</v>
      </c>
      <c r="B1308" t="s">
        <v>1171</v>
      </c>
      <c r="C1308" s="6">
        <v>1</v>
      </c>
      <c r="D1308" s="6">
        <v>2</v>
      </c>
      <c r="E1308" s="6">
        <v>0</v>
      </c>
      <c r="F1308" s="6"/>
      <c r="G1308" s="6">
        <v>30</v>
      </c>
      <c r="H1308" s="6">
        <v>5</v>
      </c>
      <c r="I1308" s="6"/>
      <c r="J1308" s="6">
        <v>2</v>
      </c>
      <c r="K1308" s="6">
        <v>7</v>
      </c>
      <c r="L1308" s="6"/>
      <c r="M1308" s="6"/>
      <c r="N1308" s="6"/>
    </row>
    <row r="1309" spans="1:15" x14ac:dyDescent="0.25">
      <c r="A1309">
        <v>2004</v>
      </c>
      <c r="B1309" t="s">
        <v>1171</v>
      </c>
      <c r="C1309" s="6">
        <v>1</v>
      </c>
      <c r="D1309" s="6">
        <v>3</v>
      </c>
      <c r="E1309" s="6">
        <v>0</v>
      </c>
      <c r="F1309" s="6"/>
      <c r="G1309" s="6">
        <v>15</v>
      </c>
      <c r="H1309" s="6">
        <v>8</v>
      </c>
      <c r="I1309" s="6"/>
      <c r="J1309" s="6">
        <v>2</v>
      </c>
      <c r="K1309" s="6">
        <v>2</v>
      </c>
      <c r="L1309" s="6"/>
      <c r="M1309" s="6"/>
      <c r="N1309" s="6"/>
    </row>
    <row r="1310" spans="1:15" x14ac:dyDescent="0.25">
      <c r="A1310">
        <v>2004</v>
      </c>
      <c r="B1310" t="s">
        <v>1171</v>
      </c>
      <c r="C1310" s="6">
        <v>1</v>
      </c>
      <c r="D1310" s="6">
        <v>4</v>
      </c>
      <c r="E1310" s="6">
        <v>30</v>
      </c>
      <c r="F1310" s="6"/>
      <c r="G1310" s="6">
        <v>5</v>
      </c>
      <c r="H1310" s="6">
        <v>40</v>
      </c>
      <c r="I1310" s="6"/>
      <c r="J1310" s="6">
        <v>2</v>
      </c>
      <c r="K1310" s="6">
        <v>8</v>
      </c>
      <c r="L1310" s="6"/>
      <c r="M1310" s="6"/>
      <c r="N1310" s="6"/>
    </row>
    <row r="1311" spans="1:15" x14ac:dyDescent="0.25">
      <c r="A1311">
        <v>2004</v>
      </c>
      <c r="B1311" t="s">
        <v>1171</v>
      </c>
      <c r="C1311" s="6">
        <v>1</v>
      </c>
      <c r="D1311" s="6">
        <v>5</v>
      </c>
      <c r="E1311" s="6">
        <v>25</v>
      </c>
      <c r="F1311" s="6"/>
      <c r="G1311" s="6">
        <v>2</v>
      </c>
      <c r="H1311" s="6">
        <v>25</v>
      </c>
      <c r="I1311" s="6"/>
      <c r="J1311" s="6">
        <v>1</v>
      </c>
      <c r="K1311" s="6">
        <v>4</v>
      </c>
      <c r="L1311" s="6"/>
      <c r="M1311" s="6"/>
      <c r="N1311" s="6"/>
    </row>
    <row r="1312" spans="1:15" x14ac:dyDescent="0.25">
      <c r="A1312">
        <v>2004</v>
      </c>
      <c r="B1312" t="s">
        <v>1171</v>
      </c>
      <c r="C1312" s="6">
        <v>2</v>
      </c>
      <c r="D1312" s="6">
        <v>1</v>
      </c>
      <c r="E1312" s="6">
        <v>5</v>
      </c>
      <c r="F1312" s="6"/>
      <c r="G1312" s="6">
        <v>2</v>
      </c>
      <c r="H1312" s="6"/>
      <c r="I1312" s="6"/>
      <c r="J1312" s="6">
        <v>2</v>
      </c>
      <c r="K1312" s="6"/>
      <c r="L1312" s="6"/>
      <c r="M1312" s="6"/>
      <c r="N1312" s="6"/>
    </row>
    <row r="1313" spans="1:14" x14ac:dyDescent="0.25">
      <c r="A1313">
        <v>2004</v>
      </c>
      <c r="B1313" t="s">
        <v>1171</v>
      </c>
      <c r="C1313" s="6">
        <v>2</v>
      </c>
      <c r="D1313" s="6">
        <v>2</v>
      </c>
      <c r="E1313" s="6"/>
      <c r="F1313" s="6"/>
      <c r="G1313" s="6">
        <v>20</v>
      </c>
      <c r="H1313" s="6">
        <v>25</v>
      </c>
      <c r="I1313" s="6"/>
      <c r="J1313" s="6">
        <v>6</v>
      </c>
      <c r="K1313" s="6">
        <v>7</v>
      </c>
      <c r="L1313" s="6"/>
      <c r="M1313" s="6"/>
      <c r="N1313" s="6"/>
    </row>
    <row r="1314" spans="1:14" x14ac:dyDescent="0.25">
      <c r="A1314">
        <v>2004</v>
      </c>
      <c r="B1314" t="s">
        <v>1171</v>
      </c>
      <c r="C1314" s="6">
        <v>2</v>
      </c>
      <c r="D1314" s="6">
        <v>3</v>
      </c>
      <c r="E1314" s="6"/>
      <c r="F1314" s="6"/>
      <c r="G1314" s="6">
        <v>10</v>
      </c>
      <c r="H1314" s="6">
        <v>12</v>
      </c>
      <c r="I1314" s="6"/>
      <c r="J1314" s="6">
        <v>4</v>
      </c>
      <c r="K1314" s="6">
        <v>4</v>
      </c>
      <c r="L1314" s="6"/>
      <c r="M1314" s="6"/>
      <c r="N1314" s="6"/>
    </row>
    <row r="1315" spans="1:14" x14ac:dyDescent="0.25">
      <c r="A1315">
        <v>2004</v>
      </c>
      <c r="B1315" t="s">
        <v>1171</v>
      </c>
      <c r="C1315" s="6">
        <v>2</v>
      </c>
      <c r="D1315" s="6">
        <v>4</v>
      </c>
      <c r="E1315" s="6"/>
      <c r="F1315" s="6"/>
      <c r="G1315" s="6">
        <v>30</v>
      </c>
      <c r="H1315" s="6">
        <v>30</v>
      </c>
      <c r="I1315" s="6"/>
      <c r="J1315" s="6">
        <v>5</v>
      </c>
      <c r="K1315" s="6">
        <v>10</v>
      </c>
      <c r="L1315" s="6"/>
      <c r="M1315" s="6"/>
      <c r="N1315" s="6"/>
    </row>
    <row r="1316" spans="1:14" x14ac:dyDescent="0.25">
      <c r="A1316">
        <v>2004</v>
      </c>
      <c r="B1316" t="s">
        <v>1171</v>
      </c>
      <c r="C1316" s="6">
        <v>2</v>
      </c>
      <c r="D1316" s="6">
        <v>5</v>
      </c>
      <c r="E1316" s="6">
        <v>10</v>
      </c>
      <c r="F1316" s="6"/>
      <c r="G1316" s="6">
        <v>15</v>
      </c>
      <c r="H1316" s="6">
        <v>5</v>
      </c>
      <c r="I1316" s="6"/>
      <c r="J1316" s="6">
        <v>2</v>
      </c>
      <c r="K1316" s="6">
        <v>3</v>
      </c>
      <c r="L1316" s="6"/>
      <c r="M1316" s="6"/>
      <c r="N1316" s="6"/>
    </row>
    <row r="1317" spans="1:14" x14ac:dyDescent="0.25">
      <c r="A1317">
        <v>2004</v>
      </c>
      <c r="B1317" t="s">
        <v>1171</v>
      </c>
      <c r="C1317" s="6">
        <v>3</v>
      </c>
      <c r="D1317" s="6">
        <v>1</v>
      </c>
      <c r="E1317" s="6"/>
      <c r="F1317" s="6"/>
      <c r="G1317" s="6">
        <v>2</v>
      </c>
      <c r="H1317" s="6">
        <v>1</v>
      </c>
      <c r="I1317" s="6"/>
      <c r="J1317" s="6">
        <v>3</v>
      </c>
      <c r="K1317" s="6">
        <v>4</v>
      </c>
      <c r="L1317" s="6"/>
      <c r="M1317" s="6"/>
      <c r="N1317" s="6"/>
    </row>
    <row r="1318" spans="1:14" x14ac:dyDescent="0.25">
      <c r="A1318">
        <v>2004</v>
      </c>
      <c r="B1318" t="s">
        <v>1171</v>
      </c>
      <c r="C1318" s="6">
        <v>3</v>
      </c>
      <c r="D1318" s="6">
        <v>2</v>
      </c>
      <c r="E1318" s="6"/>
      <c r="F1318" s="6"/>
      <c r="G1318" s="6">
        <v>5</v>
      </c>
      <c r="H1318" s="6">
        <v>5</v>
      </c>
      <c r="I1318" s="6"/>
      <c r="J1318" s="6">
        <v>5</v>
      </c>
      <c r="K1318" s="6">
        <v>5</v>
      </c>
      <c r="L1318" s="6"/>
      <c r="M1318" s="6"/>
      <c r="N1318" s="6"/>
    </row>
    <row r="1319" spans="1:14" x14ac:dyDescent="0.25">
      <c r="A1319">
        <v>2004</v>
      </c>
      <c r="B1319" t="s">
        <v>1171</v>
      </c>
      <c r="C1319" s="6">
        <v>3</v>
      </c>
      <c r="D1319" s="6">
        <v>3</v>
      </c>
      <c r="E1319" s="6"/>
      <c r="F1319" s="6"/>
      <c r="G1319" s="6">
        <v>40</v>
      </c>
      <c r="H1319" s="6">
        <v>10</v>
      </c>
      <c r="I1319" s="6"/>
      <c r="J1319" s="6">
        <v>4</v>
      </c>
      <c r="K1319" s="6">
        <v>3</v>
      </c>
      <c r="L1319" s="6"/>
      <c r="M1319" s="6"/>
      <c r="N1319" s="6"/>
    </row>
    <row r="1320" spans="1:14" x14ac:dyDescent="0.25">
      <c r="A1320">
        <v>2004</v>
      </c>
      <c r="B1320" t="s">
        <v>1171</v>
      </c>
      <c r="C1320" s="6">
        <v>3</v>
      </c>
      <c r="D1320" s="6">
        <v>4</v>
      </c>
      <c r="E1320" s="6">
        <v>5</v>
      </c>
      <c r="F1320" s="6"/>
      <c r="G1320" s="6">
        <v>25</v>
      </c>
      <c r="H1320" s="6">
        <v>20</v>
      </c>
      <c r="I1320" s="6"/>
      <c r="J1320" s="6">
        <v>3</v>
      </c>
      <c r="K1320" s="6">
        <v>3</v>
      </c>
      <c r="L1320" s="6">
        <v>1</v>
      </c>
      <c r="M1320" s="6" t="s">
        <v>85</v>
      </c>
      <c r="N1320" s="6"/>
    </row>
    <row r="1321" spans="1:14" x14ac:dyDescent="0.25">
      <c r="A1321">
        <v>2004</v>
      </c>
      <c r="B1321" t="s">
        <v>1171</v>
      </c>
      <c r="C1321" s="6">
        <v>3</v>
      </c>
      <c r="D1321" s="6">
        <v>5</v>
      </c>
      <c r="E1321" s="6">
        <v>30</v>
      </c>
      <c r="F1321" s="6"/>
      <c r="G1321" s="6">
        <v>10</v>
      </c>
      <c r="H1321" s="6">
        <v>10</v>
      </c>
      <c r="I1321" s="6"/>
      <c r="J1321" s="6">
        <v>5</v>
      </c>
      <c r="K1321" s="6">
        <v>7</v>
      </c>
      <c r="L1321" s="6"/>
      <c r="M1321" s="6"/>
      <c r="N1321" s="6"/>
    </row>
    <row r="1322" spans="1:14" x14ac:dyDescent="0.25">
      <c r="A1322">
        <v>2004</v>
      </c>
      <c r="B1322" t="s">
        <v>1171</v>
      </c>
      <c r="C1322" s="6">
        <v>4</v>
      </c>
      <c r="D1322" s="6">
        <v>1</v>
      </c>
      <c r="E1322" s="6"/>
      <c r="F1322" s="6"/>
      <c r="G1322" s="6"/>
      <c r="H1322" s="6">
        <v>20</v>
      </c>
      <c r="I1322" s="6"/>
      <c r="J1322" s="6"/>
      <c r="K1322" s="6">
        <v>3</v>
      </c>
      <c r="L1322" s="6"/>
      <c r="M1322" s="6"/>
      <c r="N1322" s="6"/>
    </row>
    <row r="1323" spans="1:14" x14ac:dyDescent="0.25">
      <c r="A1323">
        <v>2004</v>
      </c>
      <c r="B1323" t="s">
        <v>1171</v>
      </c>
      <c r="C1323" s="6">
        <v>4</v>
      </c>
      <c r="D1323" s="6">
        <v>2</v>
      </c>
      <c r="E1323" s="6">
        <v>5</v>
      </c>
      <c r="F1323" s="6"/>
      <c r="G1323" s="6">
        <v>5</v>
      </c>
      <c r="H1323" s="6"/>
      <c r="I1323" s="6"/>
      <c r="J1323" s="6">
        <v>2</v>
      </c>
      <c r="K1323" s="6"/>
      <c r="L1323" s="6"/>
      <c r="M1323" s="6"/>
      <c r="N1323" s="6"/>
    </row>
    <row r="1324" spans="1:14" x14ac:dyDescent="0.25">
      <c r="A1324">
        <v>2004</v>
      </c>
      <c r="B1324" t="s">
        <v>1171</v>
      </c>
      <c r="C1324" s="6">
        <v>4</v>
      </c>
      <c r="D1324" s="6">
        <v>3</v>
      </c>
      <c r="E1324" s="6"/>
      <c r="F1324" s="6"/>
      <c r="G1324" s="6">
        <v>5</v>
      </c>
      <c r="H1324" s="6">
        <v>2</v>
      </c>
      <c r="I1324" s="6"/>
      <c r="J1324" s="6">
        <v>2</v>
      </c>
      <c r="K1324" s="6">
        <v>3</v>
      </c>
      <c r="L1324" s="6"/>
      <c r="M1324" s="6"/>
      <c r="N1324" s="6"/>
    </row>
    <row r="1325" spans="1:14" x14ac:dyDescent="0.25">
      <c r="A1325">
        <v>2004</v>
      </c>
      <c r="B1325" t="s">
        <v>1171</v>
      </c>
      <c r="C1325" s="6">
        <v>4</v>
      </c>
      <c r="D1325" s="6">
        <v>4</v>
      </c>
      <c r="E1325" s="6">
        <v>10</v>
      </c>
      <c r="F1325" s="6"/>
      <c r="G1325" s="6">
        <v>20</v>
      </c>
      <c r="H1325" s="6">
        <v>10</v>
      </c>
      <c r="I1325" s="6"/>
      <c r="J1325" s="6">
        <v>4</v>
      </c>
      <c r="K1325" s="6">
        <v>10</v>
      </c>
      <c r="L1325" s="6"/>
      <c r="M1325" s="6"/>
      <c r="N1325" s="6"/>
    </row>
    <row r="1326" spans="1:14" x14ac:dyDescent="0.25">
      <c r="A1326">
        <v>2004</v>
      </c>
      <c r="B1326" t="s">
        <v>1171</v>
      </c>
      <c r="C1326" s="6">
        <v>4</v>
      </c>
      <c r="D1326" s="6">
        <v>5</v>
      </c>
      <c r="E1326" s="6">
        <v>25</v>
      </c>
      <c r="F1326" s="6"/>
      <c r="G1326" s="6"/>
      <c r="H1326" s="6">
        <v>5</v>
      </c>
      <c r="I1326" s="6"/>
      <c r="J1326" s="6"/>
      <c r="K1326" s="6">
        <v>10</v>
      </c>
      <c r="L1326" s="6"/>
      <c r="M1326" s="6"/>
      <c r="N1326" s="6"/>
    </row>
    <row r="1327" spans="1:14" x14ac:dyDescent="0.25">
      <c r="A1327">
        <v>2004</v>
      </c>
      <c r="B1327" t="s">
        <v>1171</v>
      </c>
      <c r="C1327" s="6">
        <v>5</v>
      </c>
      <c r="D1327" s="6">
        <v>1</v>
      </c>
      <c r="E1327" s="6">
        <v>5</v>
      </c>
      <c r="F1327" s="6"/>
      <c r="G1327" s="6">
        <v>5</v>
      </c>
      <c r="H1327" s="6">
        <v>10</v>
      </c>
      <c r="I1327" s="6"/>
      <c r="J1327" s="6">
        <v>2</v>
      </c>
      <c r="K1327" s="6">
        <v>4</v>
      </c>
      <c r="L1327" s="6"/>
      <c r="M1327" s="6"/>
      <c r="N1327" s="6"/>
    </row>
    <row r="1328" spans="1:14" x14ac:dyDescent="0.25">
      <c r="A1328">
        <v>2004</v>
      </c>
      <c r="B1328" t="s">
        <v>1171</v>
      </c>
      <c r="C1328" s="6">
        <v>5</v>
      </c>
      <c r="D1328" s="6">
        <v>2</v>
      </c>
      <c r="E1328" s="6"/>
      <c r="F1328" s="6"/>
      <c r="G1328" s="6">
        <v>5</v>
      </c>
      <c r="H1328" s="6">
        <v>20</v>
      </c>
      <c r="I1328" s="6"/>
      <c r="J1328" s="6">
        <v>3</v>
      </c>
      <c r="K1328" s="6">
        <v>2</v>
      </c>
      <c r="L1328" s="6">
        <v>1</v>
      </c>
      <c r="M1328" s="6" t="s">
        <v>85</v>
      </c>
      <c r="N1328" s="6"/>
    </row>
    <row r="1329" spans="1:14" x14ac:dyDescent="0.25">
      <c r="A1329">
        <v>2004</v>
      </c>
      <c r="B1329" t="s">
        <v>1171</v>
      </c>
      <c r="C1329" s="6">
        <v>5</v>
      </c>
      <c r="D1329" s="6">
        <v>3</v>
      </c>
      <c r="E1329" s="6"/>
      <c r="F1329" s="6"/>
      <c r="G1329" s="6">
        <v>2</v>
      </c>
      <c r="H1329" s="6">
        <v>5</v>
      </c>
      <c r="I1329" s="6"/>
      <c r="J1329" s="6">
        <v>2</v>
      </c>
      <c r="K1329" s="6">
        <v>2</v>
      </c>
      <c r="L1329" s="6"/>
      <c r="M1329" s="6"/>
      <c r="N1329" s="6"/>
    </row>
    <row r="1330" spans="1:14" x14ac:dyDescent="0.25">
      <c r="A1330">
        <v>2004</v>
      </c>
      <c r="B1330" t="s">
        <v>1171</v>
      </c>
      <c r="C1330" s="6">
        <v>5</v>
      </c>
      <c r="D1330" s="6">
        <v>4</v>
      </c>
      <c r="E1330" s="6">
        <v>10</v>
      </c>
      <c r="F1330" s="6"/>
      <c r="G1330" s="6">
        <v>2</v>
      </c>
      <c r="H1330" s="6">
        <v>15</v>
      </c>
      <c r="I1330" s="6"/>
      <c r="J1330" s="6">
        <v>1</v>
      </c>
      <c r="K1330" s="6">
        <v>3</v>
      </c>
      <c r="L1330" s="6"/>
      <c r="M1330" s="6"/>
      <c r="N1330" s="6"/>
    </row>
    <row r="1331" spans="1:14" x14ac:dyDescent="0.25">
      <c r="A1331">
        <v>2004</v>
      </c>
      <c r="B1331" t="s">
        <v>1171</v>
      </c>
      <c r="C1331" s="6">
        <v>5</v>
      </c>
      <c r="D1331" s="6">
        <v>5</v>
      </c>
      <c r="E1331" s="6">
        <v>20</v>
      </c>
      <c r="F1331" s="6"/>
      <c r="G1331" s="6">
        <v>2</v>
      </c>
      <c r="H1331" s="6">
        <v>10</v>
      </c>
      <c r="I1331" s="6"/>
      <c r="J1331" s="6">
        <v>2</v>
      </c>
      <c r="K1331" s="6">
        <v>3</v>
      </c>
      <c r="L1331" s="6"/>
      <c r="M1331" s="6"/>
      <c r="N1331" s="6"/>
    </row>
    <row r="1332" spans="1:14" x14ac:dyDescent="0.25">
      <c r="A1332">
        <v>2004</v>
      </c>
      <c r="B1332" t="s">
        <v>1171</v>
      </c>
      <c r="C1332" s="6">
        <v>6</v>
      </c>
      <c r="D1332" s="6">
        <v>1</v>
      </c>
      <c r="E1332" s="6">
        <v>10</v>
      </c>
      <c r="F1332" s="6"/>
      <c r="G1332" s="6">
        <v>10</v>
      </c>
      <c r="H1332" s="6">
        <v>15</v>
      </c>
      <c r="I1332" s="6"/>
      <c r="J1332" s="6">
        <v>2</v>
      </c>
      <c r="K1332" s="6">
        <v>3</v>
      </c>
      <c r="L1332" s="6"/>
      <c r="M1332" s="6"/>
      <c r="N1332" s="6"/>
    </row>
    <row r="1333" spans="1:14" x14ac:dyDescent="0.25">
      <c r="A1333">
        <v>2004</v>
      </c>
      <c r="B1333" t="s">
        <v>1171</v>
      </c>
      <c r="C1333" s="6">
        <v>6</v>
      </c>
      <c r="D1333" s="6">
        <v>2</v>
      </c>
      <c r="E1333" s="6"/>
      <c r="F1333" s="6"/>
      <c r="G1333" s="6">
        <v>50</v>
      </c>
      <c r="H1333" s="6">
        <v>10</v>
      </c>
      <c r="I1333" s="6"/>
      <c r="J1333" s="6">
        <v>3</v>
      </c>
      <c r="K1333" s="6">
        <v>3</v>
      </c>
      <c r="L1333" s="6"/>
      <c r="M1333" s="6"/>
      <c r="N1333" s="6"/>
    </row>
    <row r="1334" spans="1:14" x14ac:dyDescent="0.25">
      <c r="A1334">
        <v>2004</v>
      </c>
      <c r="B1334" t="s">
        <v>1171</v>
      </c>
      <c r="C1334" s="6">
        <v>6</v>
      </c>
      <c r="D1334" s="6">
        <v>3</v>
      </c>
      <c r="E1334" s="6">
        <v>30</v>
      </c>
      <c r="F1334" s="6"/>
      <c r="G1334" s="6"/>
      <c r="H1334" s="6">
        <v>15</v>
      </c>
      <c r="I1334" s="6"/>
      <c r="J1334" s="6"/>
      <c r="K1334" s="6">
        <v>3</v>
      </c>
      <c r="L1334" s="6"/>
      <c r="M1334" s="6"/>
      <c r="N1334" s="6"/>
    </row>
    <row r="1335" spans="1:14" x14ac:dyDescent="0.25">
      <c r="A1335">
        <v>2004</v>
      </c>
      <c r="B1335" t="s">
        <v>1171</v>
      </c>
      <c r="C1335" s="6">
        <v>6</v>
      </c>
      <c r="D1335" s="6">
        <v>4</v>
      </c>
      <c r="E1335" s="6">
        <v>20</v>
      </c>
      <c r="F1335" s="6"/>
      <c r="G1335" s="6">
        <v>10</v>
      </c>
      <c r="H1335" s="6">
        <v>10</v>
      </c>
      <c r="I1335" s="6"/>
      <c r="J1335" s="6">
        <v>2</v>
      </c>
      <c r="K1335" s="6">
        <v>3</v>
      </c>
      <c r="L1335" s="6"/>
      <c r="M1335" s="6"/>
      <c r="N1335" s="6"/>
    </row>
    <row r="1336" spans="1:14" x14ac:dyDescent="0.25">
      <c r="A1336">
        <v>2004</v>
      </c>
      <c r="B1336" t="s">
        <v>1171</v>
      </c>
      <c r="C1336" s="6">
        <v>6</v>
      </c>
      <c r="D1336" s="6">
        <v>5</v>
      </c>
      <c r="E1336" s="6"/>
      <c r="F1336" s="6"/>
      <c r="G1336" s="6">
        <v>30</v>
      </c>
      <c r="H1336" s="6">
        <v>5</v>
      </c>
      <c r="I1336" s="6"/>
      <c r="J1336" s="6">
        <v>2</v>
      </c>
      <c r="K1336" s="6">
        <v>2</v>
      </c>
      <c r="L1336" s="6"/>
      <c r="M1336" s="6"/>
      <c r="N1336" s="6"/>
    </row>
    <row r="1337" spans="1:14" x14ac:dyDescent="0.25">
      <c r="A1337">
        <v>2004</v>
      </c>
      <c r="B1337" t="s">
        <v>1171</v>
      </c>
      <c r="C1337" s="6">
        <v>7</v>
      </c>
      <c r="D1337" s="6">
        <v>1</v>
      </c>
      <c r="E1337" s="6">
        <v>0</v>
      </c>
      <c r="F1337" s="6"/>
      <c r="G1337" s="6">
        <v>5</v>
      </c>
      <c r="H1337" s="6">
        <v>5</v>
      </c>
      <c r="I1337" s="6"/>
      <c r="J1337" s="6">
        <v>4</v>
      </c>
      <c r="K1337" s="6">
        <v>4</v>
      </c>
      <c r="L1337" s="6">
        <v>0</v>
      </c>
      <c r="M1337" s="6"/>
      <c r="N1337" s="6"/>
    </row>
    <row r="1338" spans="1:14" x14ac:dyDescent="0.25">
      <c r="A1338">
        <v>2004</v>
      </c>
      <c r="B1338" t="s">
        <v>1171</v>
      </c>
      <c r="C1338" s="6">
        <v>7</v>
      </c>
      <c r="D1338" s="6">
        <v>2</v>
      </c>
      <c r="E1338" s="6">
        <v>0</v>
      </c>
      <c r="F1338" s="6"/>
      <c r="G1338" s="6">
        <v>1</v>
      </c>
      <c r="H1338" s="6">
        <v>2</v>
      </c>
      <c r="I1338" s="6"/>
      <c r="J1338" s="6">
        <v>2</v>
      </c>
      <c r="K1338" s="6">
        <v>4</v>
      </c>
      <c r="L1338" s="6">
        <v>0</v>
      </c>
      <c r="M1338" s="6"/>
      <c r="N1338" s="6"/>
    </row>
    <row r="1339" spans="1:14" x14ac:dyDescent="0.25">
      <c r="A1339">
        <v>2004</v>
      </c>
      <c r="B1339" t="s">
        <v>1171</v>
      </c>
      <c r="C1339" s="6">
        <v>7</v>
      </c>
      <c r="D1339" s="6">
        <v>3</v>
      </c>
      <c r="E1339" s="6">
        <v>0</v>
      </c>
      <c r="F1339" s="6"/>
      <c r="G1339" s="6">
        <v>2</v>
      </c>
      <c r="H1339" s="6">
        <v>1</v>
      </c>
      <c r="I1339" s="6"/>
      <c r="J1339" s="6">
        <v>3</v>
      </c>
      <c r="K1339" s="6">
        <v>3</v>
      </c>
      <c r="L1339" s="6">
        <v>0</v>
      </c>
      <c r="M1339" s="6"/>
      <c r="N1339" s="6"/>
    </row>
    <row r="1340" spans="1:14" x14ac:dyDescent="0.25">
      <c r="A1340">
        <v>2004</v>
      </c>
      <c r="B1340" t="s">
        <v>1171</v>
      </c>
      <c r="C1340" s="6">
        <v>7</v>
      </c>
      <c r="D1340" s="6">
        <v>4</v>
      </c>
      <c r="E1340" s="6">
        <v>0</v>
      </c>
      <c r="F1340" s="6"/>
      <c r="G1340" s="6">
        <v>20</v>
      </c>
      <c r="H1340" s="6">
        <v>5</v>
      </c>
      <c r="I1340" s="6"/>
      <c r="J1340" s="6">
        <v>2</v>
      </c>
      <c r="K1340" s="6">
        <v>5</v>
      </c>
      <c r="L1340" s="6">
        <v>0</v>
      </c>
      <c r="M1340" s="6"/>
      <c r="N1340" s="6"/>
    </row>
    <row r="1341" spans="1:14" x14ac:dyDescent="0.25">
      <c r="A1341">
        <v>2004</v>
      </c>
      <c r="B1341" t="s">
        <v>1171</v>
      </c>
      <c r="C1341" s="6">
        <v>7</v>
      </c>
      <c r="D1341" s="6">
        <v>5</v>
      </c>
      <c r="E1341" s="6">
        <v>10</v>
      </c>
      <c r="F1341" s="6"/>
      <c r="G1341" s="6">
        <v>3</v>
      </c>
      <c r="H1341" s="6">
        <v>3</v>
      </c>
      <c r="I1341" s="6"/>
      <c r="J1341" s="6">
        <v>3</v>
      </c>
      <c r="K1341" s="6">
        <v>2</v>
      </c>
      <c r="L1341" s="6">
        <v>0</v>
      </c>
      <c r="M1341" s="6"/>
      <c r="N1341" s="6"/>
    </row>
    <row r="1342" spans="1:14" x14ac:dyDescent="0.25">
      <c r="A1342">
        <v>2004</v>
      </c>
      <c r="B1342" t="s">
        <v>1171</v>
      </c>
      <c r="C1342" s="6">
        <v>8</v>
      </c>
      <c r="D1342" s="6">
        <v>1</v>
      </c>
      <c r="E1342" s="6">
        <v>1</v>
      </c>
      <c r="F1342" s="6"/>
      <c r="G1342" s="6">
        <v>1</v>
      </c>
      <c r="H1342" s="6">
        <v>2</v>
      </c>
      <c r="I1342" s="6"/>
      <c r="J1342" s="6">
        <v>4</v>
      </c>
      <c r="K1342" s="6">
        <v>5</v>
      </c>
      <c r="L1342" s="6">
        <v>0</v>
      </c>
      <c r="M1342" s="6"/>
      <c r="N1342" s="6"/>
    </row>
    <row r="1343" spans="1:14" x14ac:dyDescent="0.25">
      <c r="A1343">
        <v>2004</v>
      </c>
      <c r="B1343" t="s">
        <v>1171</v>
      </c>
      <c r="C1343" s="6">
        <v>8</v>
      </c>
      <c r="D1343" s="6">
        <v>2</v>
      </c>
      <c r="E1343" s="6">
        <v>0</v>
      </c>
      <c r="F1343" s="6"/>
      <c r="G1343" s="6">
        <v>2</v>
      </c>
      <c r="H1343" s="6">
        <v>3</v>
      </c>
      <c r="I1343" s="6"/>
      <c r="J1343" s="6">
        <v>3</v>
      </c>
      <c r="K1343" s="6">
        <v>3</v>
      </c>
      <c r="L1343" s="6">
        <v>0</v>
      </c>
      <c r="M1343" s="6"/>
      <c r="N1343" s="6"/>
    </row>
    <row r="1344" spans="1:14" x14ac:dyDescent="0.25">
      <c r="A1344">
        <v>2004</v>
      </c>
      <c r="B1344" t="s">
        <v>1171</v>
      </c>
      <c r="C1344" s="6">
        <v>8</v>
      </c>
      <c r="D1344" s="6">
        <v>3</v>
      </c>
      <c r="E1344" s="6">
        <v>0</v>
      </c>
      <c r="F1344" s="6"/>
      <c r="G1344" s="6">
        <v>5</v>
      </c>
      <c r="H1344" s="6">
        <v>5</v>
      </c>
      <c r="I1344" s="6"/>
      <c r="J1344" s="6">
        <v>2</v>
      </c>
      <c r="K1344" s="6">
        <v>5</v>
      </c>
      <c r="L1344" s="6">
        <v>0</v>
      </c>
      <c r="M1344" s="6"/>
      <c r="N1344" s="6"/>
    </row>
    <row r="1345" spans="1:14" x14ac:dyDescent="0.25">
      <c r="A1345">
        <v>2004</v>
      </c>
      <c r="B1345" t="s">
        <v>1171</v>
      </c>
      <c r="C1345" s="6">
        <v>8</v>
      </c>
      <c r="D1345" s="6">
        <v>4</v>
      </c>
      <c r="E1345" s="6">
        <v>0</v>
      </c>
      <c r="F1345" s="6"/>
      <c r="G1345" s="6">
        <v>0</v>
      </c>
      <c r="H1345" s="6">
        <v>0</v>
      </c>
      <c r="I1345" s="6"/>
      <c r="J1345" s="6">
        <v>0</v>
      </c>
      <c r="K1345" s="6">
        <v>0</v>
      </c>
      <c r="L1345" s="6">
        <v>0</v>
      </c>
      <c r="M1345" s="6"/>
      <c r="N1345" s="6"/>
    </row>
    <row r="1346" spans="1:14" x14ac:dyDescent="0.25">
      <c r="A1346">
        <v>2004</v>
      </c>
      <c r="B1346" t="s">
        <v>1171</v>
      </c>
      <c r="C1346" s="6">
        <v>8</v>
      </c>
      <c r="D1346" s="6">
        <v>5</v>
      </c>
      <c r="E1346" s="6">
        <v>0</v>
      </c>
      <c r="F1346" s="6"/>
      <c r="G1346" s="6">
        <v>3</v>
      </c>
      <c r="H1346" s="6">
        <v>5</v>
      </c>
      <c r="I1346" s="6"/>
      <c r="J1346" s="6">
        <v>3</v>
      </c>
      <c r="K1346" s="6">
        <v>6</v>
      </c>
      <c r="L1346" s="6">
        <v>0</v>
      </c>
      <c r="M1346" s="6"/>
      <c r="N1346" s="6"/>
    </row>
    <row r="1347" spans="1:14" x14ac:dyDescent="0.25">
      <c r="A1347">
        <v>2004</v>
      </c>
      <c r="B1347" t="s">
        <v>1171</v>
      </c>
      <c r="C1347" s="6">
        <v>9</v>
      </c>
      <c r="D1347" s="6">
        <v>1</v>
      </c>
      <c r="E1347" s="6">
        <v>20</v>
      </c>
      <c r="F1347" s="6"/>
      <c r="G1347" s="6">
        <v>10</v>
      </c>
      <c r="H1347" s="6">
        <v>5</v>
      </c>
      <c r="I1347" s="6"/>
      <c r="J1347" s="6">
        <v>2</v>
      </c>
      <c r="K1347" s="6">
        <v>4</v>
      </c>
      <c r="L1347" s="6"/>
      <c r="M1347" s="6"/>
      <c r="N1347" s="6"/>
    </row>
    <row r="1348" spans="1:14" x14ac:dyDescent="0.25">
      <c r="A1348">
        <v>2004</v>
      </c>
      <c r="B1348" t="s">
        <v>1171</v>
      </c>
      <c r="C1348" s="6">
        <v>9</v>
      </c>
      <c r="D1348" s="6">
        <v>2</v>
      </c>
      <c r="E1348" s="6">
        <v>0</v>
      </c>
      <c r="F1348" s="6"/>
      <c r="G1348" s="6">
        <v>20</v>
      </c>
      <c r="H1348" s="6">
        <v>0</v>
      </c>
      <c r="I1348" s="6"/>
      <c r="J1348" s="6">
        <v>5</v>
      </c>
      <c r="K1348" s="6">
        <v>0</v>
      </c>
      <c r="L1348" s="6"/>
      <c r="M1348" s="6"/>
      <c r="N1348" s="6"/>
    </row>
    <row r="1349" spans="1:14" x14ac:dyDescent="0.25">
      <c r="A1349">
        <v>2004</v>
      </c>
      <c r="B1349" t="s">
        <v>1171</v>
      </c>
      <c r="C1349" s="6">
        <v>9</v>
      </c>
      <c r="D1349" s="6">
        <v>3</v>
      </c>
      <c r="E1349" s="6">
        <v>5</v>
      </c>
      <c r="F1349" s="6"/>
      <c r="G1349" s="6">
        <v>10</v>
      </c>
      <c r="H1349" s="6">
        <v>15</v>
      </c>
      <c r="I1349" s="6"/>
      <c r="J1349" s="6">
        <v>2</v>
      </c>
      <c r="K1349" s="6">
        <v>4</v>
      </c>
      <c r="L1349" s="6"/>
      <c r="M1349" s="6"/>
      <c r="N1349" s="6"/>
    </row>
    <row r="1350" spans="1:14" x14ac:dyDescent="0.25">
      <c r="A1350">
        <v>2004</v>
      </c>
      <c r="B1350" t="s">
        <v>1171</v>
      </c>
      <c r="C1350" s="6">
        <v>9</v>
      </c>
      <c r="D1350" s="6">
        <v>4</v>
      </c>
      <c r="E1350" s="6">
        <v>10</v>
      </c>
      <c r="F1350" s="6"/>
      <c r="G1350" s="6">
        <v>10</v>
      </c>
      <c r="H1350" s="6">
        <v>5</v>
      </c>
      <c r="I1350" s="6"/>
      <c r="J1350" s="6">
        <v>2</v>
      </c>
      <c r="K1350" s="6">
        <v>4</v>
      </c>
      <c r="L1350" s="6"/>
      <c r="M1350" s="6"/>
      <c r="N1350" s="6"/>
    </row>
    <row r="1351" spans="1:14" x14ac:dyDescent="0.25">
      <c r="A1351">
        <v>2004</v>
      </c>
      <c r="B1351" t="s">
        <v>1171</v>
      </c>
      <c r="C1351" s="6">
        <v>9</v>
      </c>
      <c r="D1351" s="6">
        <v>5</v>
      </c>
      <c r="E1351" s="6">
        <v>20</v>
      </c>
      <c r="F1351" s="6"/>
      <c r="G1351" s="6">
        <v>5</v>
      </c>
      <c r="H1351" s="6">
        <v>5</v>
      </c>
      <c r="I1351" s="6"/>
      <c r="J1351" s="6">
        <v>1</v>
      </c>
      <c r="K1351" s="6">
        <v>2</v>
      </c>
      <c r="L1351" s="6"/>
      <c r="M1351" s="6"/>
      <c r="N1351" s="6"/>
    </row>
    <row r="1352" spans="1:14" x14ac:dyDescent="0.25">
      <c r="A1352">
        <v>2004</v>
      </c>
      <c r="B1352" t="s">
        <v>1171</v>
      </c>
      <c r="C1352" s="6">
        <v>10</v>
      </c>
      <c r="D1352" s="6">
        <v>1</v>
      </c>
      <c r="E1352" s="6">
        <v>30</v>
      </c>
      <c r="F1352" s="6"/>
      <c r="G1352" s="6">
        <v>10</v>
      </c>
      <c r="H1352" s="6">
        <v>5</v>
      </c>
      <c r="I1352" s="6"/>
      <c r="J1352" s="6">
        <v>1</v>
      </c>
      <c r="K1352" s="6">
        <v>3</v>
      </c>
      <c r="L1352" s="6"/>
      <c r="M1352" s="6"/>
      <c r="N1352" s="6"/>
    </row>
    <row r="1353" spans="1:14" x14ac:dyDescent="0.25">
      <c r="A1353">
        <v>2004</v>
      </c>
      <c r="B1353" t="s">
        <v>1171</v>
      </c>
      <c r="C1353" s="6">
        <v>10</v>
      </c>
      <c r="D1353" s="6">
        <v>2</v>
      </c>
      <c r="E1353" s="6">
        <v>10</v>
      </c>
      <c r="F1353" s="6"/>
      <c r="G1353" s="6">
        <v>5</v>
      </c>
      <c r="H1353" s="6">
        <v>30</v>
      </c>
      <c r="I1353" s="6"/>
      <c r="J1353" s="6">
        <v>2</v>
      </c>
      <c r="K1353" s="6">
        <v>4</v>
      </c>
      <c r="L1353" s="6"/>
      <c r="M1353" s="6"/>
      <c r="N1353" s="6"/>
    </row>
    <row r="1354" spans="1:14" x14ac:dyDescent="0.25">
      <c r="A1354">
        <v>2004</v>
      </c>
      <c r="B1354" t="s">
        <v>1171</v>
      </c>
      <c r="C1354" s="6">
        <v>10</v>
      </c>
      <c r="D1354" s="6">
        <v>3</v>
      </c>
      <c r="E1354" s="6">
        <v>10</v>
      </c>
      <c r="F1354" s="6"/>
      <c r="G1354" s="6">
        <v>15</v>
      </c>
      <c r="H1354" s="6">
        <v>20</v>
      </c>
      <c r="I1354" s="6"/>
      <c r="J1354" s="6">
        <v>2</v>
      </c>
      <c r="K1354" s="6">
        <v>4</v>
      </c>
      <c r="L1354" s="6"/>
      <c r="M1354" s="6"/>
      <c r="N1354" s="6"/>
    </row>
    <row r="1355" spans="1:14" x14ac:dyDescent="0.25">
      <c r="A1355">
        <v>2004</v>
      </c>
      <c r="B1355" t="s">
        <v>1171</v>
      </c>
      <c r="C1355" s="6">
        <v>10</v>
      </c>
      <c r="D1355" s="6">
        <v>4</v>
      </c>
      <c r="E1355" s="6">
        <v>10</v>
      </c>
      <c r="F1355" s="6"/>
      <c r="G1355" s="6">
        <v>30</v>
      </c>
      <c r="H1355" s="6">
        <v>20</v>
      </c>
      <c r="I1355" s="6"/>
      <c r="J1355" s="6">
        <v>2</v>
      </c>
      <c r="K1355" s="6">
        <v>5</v>
      </c>
      <c r="L1355" s="6"/>
      <c r="M1355" s="6"/>
      <c r="N1355" s="6"/>
    </row>
    <row r="1356" spans="1:14" x14ac:dyDescent="0.25">
      <c r="A1356">
        <v>2004</v>
      </c>
      <c r="B1356" t="s">
        <v>1171</v>
      </c>
      <c r="C1356" s="6">
        <v>10</v>
      </c>
      <c r="D1356" s="6">
        <v>5</v>
      </c>
      <c r="E1356" s="6">
        <v>10</v>
      </c>
      <c r="F1356" s="6"/>
      <c r="G1356" s="6">
        <v>10</v>
      </c>
      <c r="H1356" s="6">
        <v>20</v>
      </c>
      <c r="I1356" s="6"/>
      <c r="J1356" s="6">
        <v>2</v>
      </c>
      <c r="K1356" s="6">
        <v>4</v>
      </c>
      <c r="L1356" s="6"/>
      <c r="M1356" s="6"/>
      <c r="N1356" s="6"/>
    </row>
    <row r="1357" spans="1:14" x14ac:dyDescent="0.25">
      <c r="A1357">
        <v>2004</v>
      </c>
      <c r="B1357" t="s">
        <v>1171</v>
      </c>
      <c r="C1357" s="6">
        <v>11</v>
      </c>
      <c r="D1357" s="6">
        <v>1</v>
      </c>
      <c r="E1357" s="6">
        <v>5</v>
      </c>
      <c r="F1357" s="6"/>
      <c r="G1357" s="6">
        <v>5</v>
      </c>
      <c r="H1357" s="6">
        <v>2</v>
      </c>
      <c r="I1357" s="6"/>
      <c r="J1357" s="6">
        <v>5</v>
      </c>
      <c r="K1357" s="6">
        <v>4</v>
      </c>
      <c r="L1357" s="6"/>
      <c r="M1357" s="6"/>
      <c r="N1357" s="6"/>
    </row>
    <row r="1358" spans="1:14" x14ac:dyDescent="0.25">
      <c r="A1358">
        <v>2004</v>
      </c>
      <c r="B1358" t="s">
        <v>1171</v>
      </c>
      <c r="C1358" s="6">
        <v>11</v>
      </c>
      <c r="D1358" s="6">
        <v>2</v>
      </c>
      <c r="E1358" s="6">
        <v>0</v>
      </c>
      <c r="F1358" s="6"/>
      <c r="G1358" s="6">
        <v>1</v>
      </c>
      <c r="H1358" s="6">
        <v>0</v>
      </c>
      <c r="I1358" s="6"/>
      <c r="J1358" s="6">
        <v>2</v>
      </c>
      <c r="K1358" s="6">
        <v>0</v>
      </c>
      <c r="L1358" s="6"/>
      <c r="M1358" s="6"/>
      <c r="N1358" s="6"/>
    </row>
    <row r="1359" spans="1:14" x14ac:dyDescent="0.25">
      <c r="A1359">
        <v>2004</v>
      </c>
      <c r="B1359" t="s">
        <v>1171</v>
      </c>
      <c r="C1359" s="6">
        <v>11</v>
      </c>
      <c r="D1359" s="6">
        <v>3</v>
      </c>
      <c r="E1359" s="6">
        <v>0</v>
      </c>
      <c r="F1359" s="6"/>
      <c r="G1359" s="6">
        <v>7</v>
      </c>
      <c r="H1359" s="6">
        <v>0</v>
      </c>
      <c r="I1359" s="6"/>
      <c r="J1359" s="6">
        <v>1</v>
      </c>
      <c r="K1359" s="6">
        <v>0</v>
      </c>
      <c r="L1359" s="6"/>
      <c r="M1359" s="6"/>
      <c r="N1359" s="6"/>
    </row>
    <row r="1360" spans="1:14" x14ac:dyDescent="0.25">
      <c r="A1360">
        <v>2004</v>
      </c>
      <c r="B1360" t="s">
        <v>1171</v>
      </c>
      <c r="C1360" s="6">
        <v>11</v>
      </c>
      <c r="D1360" s="6">
        <v>4</v>
      </c>
      <c r="E1360" s="6">
        <v>7</v>
      </c>
      <c r="F1360" s="6"/>
      <c r="G1360" s="6">
        <v>10</v>
      </c>
      <c r="H1360" s="6">
        <v>5</v>
      </c>
      <c r="I1360" s="6"/>
      <c r="J1360" s="6">
        <v>2</v>
      </c>
      <c r="K1360" s="6">
        <v>5</v>
      </c>
      <c r="L1360" s="6"/>
      <c r="M1360" s="6"/>
      <c r="N1360" s="6"/>
    </row>
    <row r="1361" spans="1:14" x14ac:dyDescent="0.25">
      <c r="A1361">
        <v>2004</v>
      </c>
      <c r="B1361" t="s">
        <v>1171</v>
      </c>
      <c r="C1361" s="6">
        <v>11</v>
      </c>
      <c r="D1361" s="6">
        <v>5</v>
      </c>
      <c r="E1361" s="6">
        <v>0</v>
      </c>
      <c r="F1361" s="6"/>
      <c r="G1361" s="6">
        <v>5</v>
      </c>
      <c r="H1361" s="6">
        <v>5</v>
      </c>
      <c r="I1361" s="6"/>
      <c r="J1361" s="6">
        <v>3</v>
      </c>
      <c r="K1361" s="6">
        <v>5</v>
      </c>
      <c r="L1361" s="6"/>
      <c r="M1361" s="6"/>
      <c r="N1361" s="6"/>
    </row>
    <row r="1362" spans="1:14" x14ac:dyDescent="0.25">
      <c r="A1362">
        <v>2004</v>
      </c>
      <c r="B1362" t="s">
        <v>1171</v>
      </c>
      <c r="C1362" s="6">
        <v>12</v>
      </c>
      <c r="D1362" s="6">
        <v>1</v>
      </c>
      <c r="E1362" s="6">
        <v>0</v>
      </c>
      <c r="F1362" s="6"/>
      <c r="G1362" s="6">
        <v>5</v>
      </c>
      <c r="H1362" s="6">
        <v>5</v>
      </c>
      <c r="I1362" s="6"/>
      <c r="J1362" s="6">
        <v>4</v>
      </c>
      <c r="K1362" s="6">
        <v>4</v>
      </c>
      <c r="L1362" s="6">
        <v>0</v>
      </c>
      <c r="M1362" s="6"/>
      <c r="N1362" s="6"/>
    </row>
    <row r="1363" spans="1:14" x14ac:dyDescent="0.25">
      <c r="A1363">
        <v>2004</v>
      </c>
      <c r="B1363" t="s">
        <v>1171</v>
      </c>
      <c r="C1363" s="6">
        <v>12</v>
      </c>
      <c r="D1363" s="6">
        <v>2</v>
      </c>
      <c r="E1363" s="6">
        <v>0</v>
      </c>
      <c r="F1363" s="6"/>
      <c r="G1363" s="6">
        <v>1</v>
      </c>
      <c r="H1363" s="6">
        <v>2</v>
      </c>
      <c r="I1363" s="6"/>
      <c r="J1363" s="6">
        <v>2</v>
      </c>
      <c r="K1363" s="6">
        <v>4</v>
      </c>
      <c r="L1363" s="6">
        <v>0</v>
      </c>
      <c r="M1363" s="6"/>
      <c r="N1363" s="6"/>
    </row>
    <row r="1364" spans="1:14" x14ac:dyDescent="0.25">
      <c r="A1364">
        <v>2004</v>
      </c>
      <c r="B1364" t="s">
        <v>1171</v>
      </c>
      <c r="C1364" s="6">
        <v>12</v>
      </c>
      <c r="D1364" s="6">
        <v>3</v>
      </c>
      <c r="E1364" s="6">
        <v>0</v>
      </c>
      <c r="F1364" s="6"/>
      <c r="G1364" s="6">
        <v>2</v>
      </c>
      <c r="H1364" s="6">
        <v>1</v>
      </c>
      <c r="I1364" s="6"/>
      <c r="J1364" s="6">
        <v>3</v>
      </c>
      <c r="K1364" s="6">
        <v>3</v>
      </c>
      <c r="L1364" s="6">
        <v>0</v>
      </c>
      <c r="M1364" s="6"/>
      <c r="N1364" s="6"/>
    </row>
    <row r="1365" spans="1:14" x14ac:dyDescent="0.25">
      <c r="A1365">
        <v>2004</v>
      </c>
      <c r="B1365" t="s">
        <v>1171</v>
      </c>
      <c r="C1365" s="6">
        <v>12</v>
      </c>
      <c r="D1365" s="6">
        <v>4</v>
      </c>
      <c r="E1365" s="6">
        <v>0</v>
      </c>
      <c r="F1365" s="6"/>
      <c r="G1365" s="6">
        <v>20</v>
      </c>
      <c r="H1365" s="6">
        <v>5</v>
      </c>
      <c r="I1365" s="6"/>
      <c r="J1365" s="6">
        <v>2</v>
      </c>
      <c r="K1365" s="6">
        <v>5</v>
      </c>
      <c r="L1365" s="6">
        <v>0</v>
      </c>
      <c r="M1365" s="6"/>
      <c r="N1365" s="6"/>
    </row>
    <row r="1366" spans="1:14" x14ac:dyDescent="0.25">
      <c r="A1366">
        <v>2004</v>
      </c>
      <c r="B1366" t="s">
        <v>1171</v>
      </c>
      <c r="C1366" s="6">
        <v>12</v>
      </c>
      <c r="D1366" s="6">
        <v>5</v>
      </c>
      <c r="E1366" s="6">
        <v>10</v>
      </c>
      <c r="F1366" s="6"/>
      <c r="G1366" s="6">
        <v>3</v>
      </c>
      <c r="H1366" s="6">
        <v>3</v>
      </c>
      <c r="I1366" s="6"/>
      <c r="J1366" s="6">
        <v>3</v>
      </c>
      <c r="K1366" s="6">
        <v>2</v>
      </c>
      <c r="L1366" s="6">
        <v>0</v>
      </c>
      <c r="M1366" s="6"/>
      <c r="N1366" s="6"/>
    </row>
    <row r="1367" spans="1:14" x14ac:dyDescent="0.25">
      <c r="A1367">
        <v>2004</v>
      </c>
      <c r="B1367" t="s">
        <v>1171</v>
      </c>
      <c r="C1367" s="6">
        <v>13</v>
      </c>
      <c r="D1367" s="6">
        <v>1</v>
      </c>
      <c r="E1367" s="6">
        <v>1</v>
      </c>
      <c r="F1367" s="6"/>
      <c r="G1367" s="6">
        <v>1</v>
      </c>
      <c r="H1367" s="6">
        <v>2</v>
      </c>
      <c r="I1367" s="6"/>
      <c r="J1367" s="6">
        <v>4</v>
      </c>
      <c r="K1367" s="6">
        <v>5</v>
      </c>
      <c r="L1367" s="6">
        <v>0</v>
      </c>
      <c r="M1367" s="6"/>
      <c r="N1367" s="6"/>
    </row>
    <row r="1368" spans="1:14" x14ac:dyDescent="0.25">
      <c r="A1368">
        <v>2004</v>
      </c>
      <c r="B1368" t="s">
        <v>1171</v>
      </c>
      <c r="C1368" s="6">
        <v>13</v>
      </c>
      <c r="D1368" s="6">
        <v>2</v>
      </c>
      <c r="E1368" s="6">
        <v>0</v>
      </c>
      <c r="F1368" s="6"/>
      <c r="G1368" s="6">
        <v>2</v>
      </c>
      <c r="H1368" s="6">
        <v>3</v>
      </c>
      <c r="I1368" s="6"/>
      <c r="J1368" s="6">
        <v>3</v>
      </c>
      <c r="K1368" s="6">
        <v>3</v>
      </c>
      <c r="L1368" s="6">
        <v>0</v>
      </c>
      <c r="M1368" s="6"/>
      <c r="N1368" s="6"/>
    </row>
    <row r="1369" spans="1:14" x14ac:dyDescent="0.25">
      <c r="A1369">
        <v>2004</v>
      </c>
      <c r="B1369" t="s">
        <v>1171</v>
      </c>
      <c r="C1369" s="6">
        <v>13</v>
      </c>
      <c r="D1369" s="6">
        <v>3</v>
      </c>
      <c r="E1369" s="6">
        <v>0</v>
      </c>
      <c r="F1369" s="6"/>
      <c r="G1369" s="6">
        <v>5</v>
      </c>
      <c r="H1369" s="6">
        <v>5</v>
      </c>
      <c r="I1369" s="6"/>
      <c r="J1369" s="6">
        <v>2</v>
      </c>
      <c r="K1369" s="6">
        <v>5</v>
      </c>
      <c r="L1369" s="6">
        <v>0</v>
      </c>
      <c r="M1369" s="6"/>
      <c r="N1369" s="6"/>
    </row>
    <row r="1370" spans="1:14" x14ac:dyDescent="0.25">
      <c r="A1370">
        <v>2004</v>
      </c>
      <c r="B1370" t="s">
        <v>1171</v>
      </c>
      <c r="C1370" s="6">
        <v>13</v>
      </c>
      <c r="D1370" s="6">
        <v>4</v>
      </c>
      <c r="E1370" s="6">
        <v>0</v>
      </c>
      <c r="F1370" s="6"/>
      <c r="G1370" s="6">
        <v>0</v>
      </c>
      <c r="H1370" s="6">
        <v>0</v>
      </c>
      <c r="I1370" s="6"/>
      <c r="J1370" s="6">
        <v>0</v>
      </c>
      <c r="K1370" s="6">
        <v>0</v>
      </c>
      <c r="L1370" s="6">
        <v>0</v>
      </c>
      <c r="M1370" s="6"/>
      <c r="N1370" s="6"/>
    </row>
    <row r="1371" spans="1:14" x14ac:dyDescent="0.25">
      <c r="A1371">
        <v>2004</v>
      </c>
      <c r="B1371" t="s">
        <v>1171</v>
      </c>
      <c r="C1371" s="6">
        <v>13</v>
      </c>
      <c r="D1371" s="6">
        <v>5</v>
      </c>
      <c r="E1371" s="6">
        <v>0</v>
      </c>
      <c r="F1371" s="6"/>
      <c r="G1371" s="6">
        <v>3</v>
      </c>
      <c r="H1371" s="6">
        <v>5</v>
      </c>
      <c r="I1371" s="6"/>
      <c r="J1371" s="6">
        <v>3</v>
      </c>
      <c r="K1371" s="6">
        <v>6</v>
      </c>
      <c r="L1371" s="6">
        <v>0</v>
      </c>
      <c r="M1371" s="6"/>
      <c r="N1371" s="6"/>
    </row>
    <row r="1372" spans="1:14" x14ac:dyDescent="0.25">
      <c r="A1372">
        <v>2004</v>
      </c>
      <c r="B1372" t="s">
        <v>1171</v>
      </c>
      <c r="C1372" s="6">
        <v>14</v>
      </c>
      <c r="D1372" s="6">
        <v>1</v>
      </c>
      <c r="E1372" s="6">
        <v>20</v>
      </c>
      <c r="F1372" s="6"/>
      <c r="G1372" s="6">
        <v>10</v>
      </c>
      <c r="H1372" s="6">
        <v>5</v>
      </c>
      <c r="I1372" s="6"/>
      <c r="J1372" s="6">
        <v>2</v>
      </c>
      <c r="K1372" s="6">
        <v>4</v>
      </c>
      <c r="L1372" s="6"/>
      <c r="M1372" s="6"/>
      <c r="N1372" s="6"/>
    </row>
    <row r="1373" spans="1:14" x14ac:dyDescent="0.25">
      <c r="A1373">
        <v>2004</v>
      </c>
      <c r="B1373" t="s">
        <v>1171</v>
      </c>
      <c r="C1373" s="6">
        <v>14</v>
      </c>
      <c r="D1373" s="6">
        <v>2</v>
      </c>
      <c r="E1373" s="6">
        <v>0</v>
      </c>
      <c r="F1373" s="6"/>
      <c r="G1373" s="6">
        <v>20</v>
      </c>
      <c r="H1373" s="6">
        <v>0</v>
      </c>
      <c r="I1373" s="6"/>
      <c r="J1373" s="6">
        <v>5</v>
      </c>
      <c r="K1373" s="6">
        <v>0</v>
      </c>
      <c r="L1373" s="6"/>
      <c r="M1373" s="6"/>
      <c r="N1373" s="6"/>
    </row>
    <row r="1374" spans="1:14" x14ac:dyDescent="0.25">
      <c r="A1374">
        <v>2004</v>
      </c>
      <c r="B1374" t="s">
        <v>1171</v>
      </c>
      <c r="C1374" s="6">
        <v>14</v>
      </c>
      <c r="D1374" s="6">
        <v>3</v>
      </c>
      <c r="E1374" s="6">
        <v>5</v>
      </c>
      <c r="F1374" s="6"/>
      <c r="G1374" s="6">
        <v>10</v>
      </c>
      <c r="H1374" s="6">
        <v>15</v>
      </c>
      <c r="I1374" s="6"/>
      <c r="J1374" s="6">
        <v>2</v>
      </c>
      <c r="K1374" s="6">
        <v>4</v>
      </c>
      <c r="L1374" s="6"/>
      <c r="M1374" s="6"/>
      <c r="N1374" s="6"/>
    </row>
    <row r="1375" spans="1:14" x14ac:dyDescent="0.25">
      <c r="A1375">
        <v>2004</v>
      </c>
      <c r="B1375" t="s">
        <v>1171</v>
      </c>
      <c r="C1375" s="6">
        <v>14</v>
      </c>
      <c r="D1375" s="6">
        <v>4</v>
      </c>
      <c r="E1375" s="6">
        <v>10</v>
      </c>
      <c r="F1375" s="6"/>
      <c r="G1375" s="6">
        <v>10</v>
      </c>
      <c r="H1375" s="6">
        <v>5</v>
      </c>
      <c r="I1375" s="6"/>
      <c r="J1375" s="6">
        <v>2</v>
      </c>
      <c r="K1375" s="6">
        <v>4</v>
      </c>
      <c r="L1375" s="6"/>
      <c r="M1375" s="6"/>
      <c r="N1375" s="6"/>
    </row>
    <row r="1376" spans="1:14" x14ac:dyDescent="0.25">
      <c r="A1376">
        <v>2004</v>
      </c>
      <c r="B1376" t="s">
        <v>1171</v>
      </c>
      <c r="C1376" s="6">
        <v>14</v>
      </c>
      <c r="D1376" s="6">
        <v>5</v>
      </c>
      <c r="E1376" s="6">
        <v>20</v>
      </c>
      <c r="F1376" s="6"/>
      <c r="G1376" s="6">
        <v>5</v>
      </c>
      <c r="H1376" s="6">
        <v>5</v>
      </c>
      <c r="I1376" s="6"/>
      <c r="J1376" s="6">
        <v>1</v>
      </c>
      <c r="K1376" s="6">
        <v>2</v>
      </c>
      <c r="L1376" s="6"/>
      <c r="M1376" s="6"/>
      <c r="N1376" s="6"/>
    </row>
    <row r="1377" spans="1:22" x14ac:dyDescent="0.25">
      <c r="A1377">
        <v>2004</v>
      </c>
      <c r="B1377" t="s">
        <v>1171</v>
      </c>
      <c r="C1377" s="6">
        <v>15</v>
      </c>
      <c r="D1377" s="6">
        <v>1</v>
      </c>
      <c r="E1377" s="6">
        <v>30</v>
      </c>
      <c r="F1377" s="6"/>
      <c r="G1377" s="6">
        <v>10</v>
      </c>
      <c r="H1377" s="6">
        <v>5</v>
      </c>
      <c r="I1377" s="6"/>
      <c r="J1377" s="6">
        <v>1</v>
      </c>
      <c r="K1377" s="6">
        <v>3</v>
      </c>
      <c r="L1377" s="6"/>
      <c r="M1377" s="6"/>
      <c r="N1377" s="6"/>
    </row>
    <row r="1378" spans="1:22" x14ac:dyDescent="0.25">
      <c r="A1378">
        <v>2004</v>
      </c>
      <c r="B1378" t="s">
        <v>1171</v>
      </c>
      <c r="C1378" s="6">
        <v>15</v>
      </c>
      <c r="D1378" s="6">
        <v>2</v>
      </c>
      <c r="E1378" s="6">
        <v>10</v>
      </c>
      <c r="F1378" s="6"/>
      <c r="G1378" s="6">
        <v>5</v>
      </c>
      <c r="H1378" s="6">
        <v>30</v>
      </c>
      <c r="I1378" s="6"/>
      <c r="J1378" s="6">
        <v>2</v>
      </c>
      <c r="K1378" s="6">
        <v>4</v>
      </c>
      <c r="L1378" s="6"/>
      <c r="M1378" s="6"/>
      <c r="N1378" s="6"/>
    </row>
    <row r="1379" spans="1:22" x14ac:dyDescent="0.25">
      <c r="A1379">
        <v>2004</v>
      </c>
      <c r="B1379" t="s">
        <v>1171</v>
      </c>
      <c r="C1379" s="6">
        <v>15</v>
      </c>
      <c r="D1379" s="6">
        <v>3</v>
      </c>
      <c r="E1379" s="6">
        <v>10</v>
      </c>
      <c r="F1379" s="6"/>
      <c r="G1379" s="6">
        <v>15</v>
      </c>
      <c r="H1379" s="6">
        <v>20</v>
      </c>
      <c r="I1379" s="6"/>
      <c r="J1379" s="6">
        <v>2</v>
      </c>
      <c r="K1379" s="6">
        <v>4</v>
      </c>
      <c r="L1379" s="6"/>
      <c r="M1379" s="6"/>
      <c r="N1379" s="6"/>
    </row>
    <row r="1380" spans="1:22" x14ac:dyDescent="0.25">
      <c r="A1380">
        <v>2004</v>
      </c>
      <c r="B1380" t="s">
        <v>1171</v>
      </c>
      <c r="C1380" s="6">
        <v>15</v>
      </c>
      <c r="D1380" s="6">
        <v>4</v>
      </c>
      <c r="E1380" s="6">
        <v>10</v>
      </c>
      <c r="F1380" s="6"/>
      <c r="G1380" s="6">
        <v>30</v>
      </c>
      <c r="H1380" s="6">
        <v>20</v>
      </c>
      <c r="I1380" s="6"/>
      <c r="J1380" s="6">
        <v>2</v>
      </c>
      <c r="K1380" s="6">
        <v>5</v>
      </c>
      <c r="L1380" s="6"/>
      <c r="M1380" s="6"/>
      <c r="N1380" s="6"/>
    </row>
    <row r="1381" spans="1:22" x14ac:dyDescent="0.25">
      <c r="A1381">
        <v>2004</v>
      </c>
      <c r="B1381" t="s">
        <v>1171</v>
      </c>
      <c r="C1381" s="6">
        <v>15</v>
      </c>
      <c r="D1381" s="6">
        <v>5</v>
      </c>
      <c r="E1381" s="6">
        <v>10</v>
      </c>
      <c r="F1381" s="6"/>
      <c r="G1381" s="6">
        <v>10</v>
      </c>
      <c r="H1381" s="6">
        <v>20</v>
      </c>
      <c r="I1381" s="6"/>
      <c r="J1381" s="6">
        <v>2</v>
      </c>
      <c r="K1381" s="6">
        <v>4</v>
      </c>
      <c r="L1381" s="6"/>
      <c r="M1381" s="6"/>
      <c r="N1381" s="6"/>
    </row>
    <row r="1382" spans="1:22" x14ac:dyDescent="0.25">
      <c r="A1382">
        <v>2004</v>
      </c>
      <c r="B1382" t="s">
        <v>1171</v>
      </c>
      <c r="C1382" s="6">
        <v>26</v>
      </c>
      <c r="D1382" s="6">
        <v>1</v>
      </c>
      <c r="E1382" s="6">
        <v>5</v>
      </c>
      <c r="F1382" s="6"/>
      <c r="G1382" s="6">
        <v>5</v>
      </c>
      <c r="H1382" s="6">
        <v>2</v>
      </c>
      <c r="I1382" s="6"/>
      <c r="J1382" s="6">
        <v>5</v>
      </c>
      <c r="K1382" s="6">
        <v>4</v>
      </c>
      <c r="L1382" s="6"/>
      <c r="M1382" s="6"/>
      <c r="N1382" s="6"/>
    </row>
    <row r="1383" spans="1:22" x14ac:dyDescent="0.25">
      <c r="A1383">
        <v>2004</v>
      </c>
      <c r="B1383" t="s">
        <v>1171</v>
      </c>
      <c r="C1383" s="6">
        <v>16</v>
      </c>
      <c r="D1383" s="6">
        <v>2</v>
      </c>
      <c r="E1383" s="6">
        <v>0</v>
      </c>
      <c r="F1383" s="6"/>
      <c r="G1383" s="6">
        <v>1</v>
      </c>
      <c r="H1383" s="6">
        <v>0</v>
      </c>
      <c r="I1383" s="6"/>
      <c r="J1383" s="6">
        <v>2</v>
      </c>
      <c r="K1383" s="6">
        <v>0</v>
      </c>
      <c r="L1383" s="6"/>
      <c r="M1383" s="6"/>
      <c r="N1383" s="6"/>
    </row>
    <row r="1384" spans="1:22" x14ac:dyDescent="0.25">
      <c r="A1384">
        <v>2004</v>
      </c>
      <c r="B1384" t="s">
        <v>1171</v>
      </c>
      <c r="C1384" s="6">
        <v>16</v>
      </c>
      <c r="D1384" s="6">
        <v>3</v>
      </c>
      <c r="E1384" s="6">
        <v>0</v>
      </c>
      <c r="F1384" s="6"/>
      <c r="G1384" s="6">
        <v>7</v>
      </c>
      <c r="H1384" s="6">
        <v>0</v>
      </c>
      <c r="I1384" s="6"/>
      <c r="J1384" s="6">
        <v>1</v>
      </c>
      <c r="K1384" s="6">
        <v>0</v>
      </c>
      <c r="L1384" s="6"/>
      <c r="M1384" s="6"/>
      <c r="N1384" s="6"/>
    </row>
    <row r="1385" spans="1:22" x14ac:dyDescent="0.25">
      <c r="A1385">
        <v>2004</v>
      </c>
      <c r="B1385" t="s">
        <v>1171</v>
      </c>
      <c r="C1385" s="6">
        <v>16</v>
      </c>
      <c r="D1385" s="6">
        <v>4</v>
      </c>
      <c r="E1385" s="6">
        <v>7</v>
      </c>
      <c r="F1385" s="6"/>
      <c r="G1385" s="6">
        <v>10</v>
      </c>
      <c r="H1385" s="6">
        <v>5</v>
      </c>
      <c r="I1385" s="6"/>
      <c r="J1385" s="6">
        <v>2</v>
      </c>
      <c r="K1385" s="6">
        <v>5</v>
      </c>
      <c r="L1385" s="6"/>
      <c r="M1385" s="6"/>
      <c r="N1385" s="6"/>
    </row>
    <row r="1386" spans="1:22" x14ac:dyDescent="0.25">
      <c r="A1386">
        <v>2004</v>
      </c>
      <c r="B1386" t="s">
        <v>1171</v>
      </c>
      <c r="C1386" s="6">
        <v>16</v>
      </c>
      <c r="D1386" s="6">
        <v>5</v>
      </c>
      <c r="E1386" s="6">
        <v>0</v>
      </c>
      <c r="F1386" s="6"/>
      <c r="G1386" s="6">
        <v>5</v>
      </c>
      <c r="H1386" s="6">
        <v>5</v>
      </c>
      <c r="I1386" s="6"/>
      <c r="J1386" s="6">
        <v>3</v>
      </c>
      <c r="K1386" s="6">
        <v>5</v>
      </c>
      <c r="L1386" s="6"/>
      <c r="M1386" s="6"/>
      <c r="N1386" s="6"/>
    </row>
    <row r="1387" spans="1:22" x14ac:dyDescent="0.25">
      <c r="A1387">
        <v>2005</v>
      </c>
      <c r="B1387" t="s">
        <v>1161</v>
      </c>
      <c r="C1387">
        <v>1</v>
      </c>
      <c r="D1387">
        <v>1</v>
      </c>
      <c r="F1387">
        <v>10</v>
      </c>
      <c r="G1387">
        <f>H1387+I1387</f>
        <v>35</v>
      </c>
      <c r="H1387">
        <v>25</v>
      </c>
      <c r="I1387">
        <v>10</v>
      </c>
      <c r="K1387">
        <v>5</v>
      </c>
      <c r="L1387">
        <v>2</v>
      </c>
      <c r="M1387">
        <v>1</v>
      </c>
      <c r="N1387" t="s">
        <v>80</v>
      </c>
      <c r="U1387" s="13"/>
      <c r="V1387" s="13"/>
    </row>
    <row r="1388" spans="1:22" x14ac:dyDescent="0.25">
      <c r="A1388">
        <v>2005</v>
      </c>
      <c r="B1388" t="s">
        <v>1161</v>
      </c>
      <c r="D1388">
        <v>2</v>
      </c>
      <c r="F1388">
        <v>5</v>
      </c>
      <c r="G1388">
        <f t="shared" ref="G1388:G1451" si="13">H1388+I1388</f>
        <v>30</v>
      </c>
      <c r="H1388">
        <v>30</v>
      </c>
      <c r="I1388">
        <v>0</v>
      </c>
      <c r="K1388">
        <v>10</v>
      </c>
      <c r="L1388">
        <v>0</v>
      </c>
      <c r="M1388">
        <v>0</v>
      </c>
      <c r="U1388" s="13"/>
      <c r="V1388" s="13"/>
    </row>
    <row r="1389" spans="1:22" x14ac:dyDescent="0.25">
      <c r="A1389">
        <v>2005</v>
      </c>
      <c r="B1389" t="s">
        <v>1161</v>
      </c>
      <c r="D1389">
        <v>3</v>
      </c>
      <c r="F1389">
        <v>0</v>
      </c>
      <c r="G1389">
        <f t="shared" si="13"/>
        <v>25</v>
      </c>
      <c r="H1389">
        <v>20</v>
      </c>
      <c r="I1389">
        <v>5</v>
      </c>
      <c r="K1389">
        <v>10</v>
      </c>
      <c r="L1389">
        <v>3</v>
      </c>
      <c r="M1389">
        <v>0</v>
      </c>
      <c r="U1389" s="13"/>
      <c r="V1389" s="13"/>
    </row>
    <row r="1390" spans="1:22" x14ac:dyDescent="0.25">
      <c r="A1390">
        <v>2005</v>
      </c>
      <c r="B1390" t="s">
        <v>1161</v>
      </c>
      <c r="D1390">
        <v>4</v>
      </c>
      <c r="F1390">
        <v>0</v>
      </c>
      <c r="G1390">
        <f t="shared" si="13"/>
        <v>36</v>
      </c>
      <c r="H1390">
        <v>35</v>
      </c>
      <c r="I1390">
        <v>1</v>
      </c>
      <c r="K1390">
        <v>5</v>
      </c>
      <c r="L1390">
        <v>1</v>
      </c>
      <c r="M1390">
        <v>0</v>
      </c>
      <c r="U1390" s="13"/>
      <c r="V1390" s="13" t="s">
        <v>820</v>
      </c>
    </row>
    <row r="1391" spans="1:22" x14ac:dyDescent="0.25">
      <c r="A1391">
        <v>2005</v>
      </c>
      <c r="B1391" t="s">
        <v>1161</v>
      </c>
      <c r="D1391">
        <v>5</v>
      </c>
      <c r="F1391">
        <v>0</v>
      </c>
      <c r="G1391">
        <f t="shared" si="13"/>
        <v>6</v>
      </c>
      <c r="H1391">
        <v>1</v>
      </c>
      <c r="I1391">
        <v>5</v>
      </c>
      <c r="K1391">
        <v>1</v>
      </c>
      <c r="L1391">
        <v>1</v>
      </c>
      <c r="M1391">
        <v>0</v>
      </c>
      <c r="U1391" s="13"/>
      <c r="V1391" s="13"/>
    </row>
    <row r="1392" spans="1:22" x14ac:dyDescent="0.25">
      <c r="A1392">
        <v>2005</v>
      </c>
      <c r="B1392" t="s">
        <v>1161</v>
      </c>
      <c r="C1392">
        <v>2</v>
      </c>
      <c r="D1392">
        <v>1</v>
      </c>
      <c r="F1392">
        <v>20</v>
      </c>
      <c r="G1392">
        <f t="shared" si="13"/>
        <v>55</v>
      </c>
      <c r="H1392">
        <v>50</v>
      </c>
      <c r="I1392">
        <v>5</v>
      </c>
      <c r="K1392">
        <v>5</v>
      </c>
      <c r="L1392">
        <v>2</v>
      </c>
      <c r="M1392">
        <v>0</v>
      </c>
      <c r="U1392" s="13"/>
      <c r="V1392" s="13"/>
    </row>
    <row r="1393" spans="1:22" x14ac:dyDescent="0.25">
      <c r="A1393">
        <v>2005</v>
      </c>
      <c r="B1393" t="s">
        <v>1161</v>
      </c>
      <c r="D1393">
        <v>2</v>
      </c>
      <c r="F1393">
        <v>5</v>
      </c>
      <c r="G1393">
        <f t="shared" si="13"/>
        <v>30</v>
      </c>
      <c r="H1393">
        <v>20</v>
      </c>
      <c r="I1393">
        <v>10</v>
      </c>
      <c r="K1393">
        <v>5</v>
      </c>
      <c r="L1393">
        <v>5</v>
      </c>
      <c r="M1393">
        <v>0</v>
      </c>
      <c r="U1393" s="13"/>
      <c r="V1393" s="13"/>
    </row>
    <row r="1394" spans="1:22" x14ac:dyDescent="0.25">
      <c r="A1394">
        <v>2005</v>
      </c>
      <c r="B1394" t="s">
        <v>1161</v>
      </c>
      <c r="D1394">
        <v>3</v>
      </c>
      <c r="F1394">
        <v>0</v>
      </c>
      <c r="G1394">
        <f t="shared" si="13"/>
        <v>25</v>
      </c>
      <c r="H1394">
        <v>15</v>
      </c>
      <c r="I1394">
        <v>10</v>
      </c>
      <c r="K1394">
        <v>2</v>
      </c>
      <c r="L1394">
        <v>2</v>
      </c>
      <c r="M1394">
        <v>0</v>
      </c>
      <c r="U1394" s="13"/>
      <c r="V1394" s="13"/>
    </row>
    <row r="1395" spans="1:22" x14ac:dyDescent="0.25">
      <c r="A1395">
        <v>2005</v>
      </c>
      <c r="B1395" t="s">
        <v>1161</v>
      </c>
      <c r="D1395">
        <v>4</v>
      </c>
      <c r="F1395">
        <v>10</v>
      </c>
      <c r="G1395">
        <f t="shared" si="13"/>
        <v>45</v>
      </c>
      <c r="H1395">
        <v>35</v>
      </c>
      <c r="I1395">
        <v>10</v>
      </c>
      <c r="K1395">
        <v>5</v>
      </c>
      <c r="L1395">
        <v>5</v>
      </c>
      <c r="M1395">
        <v>0</v>
      </c>
      <c r="U1395" s="13"/>
      <c r="V1395" s="13"/>
    </row>
    <row r="1396" spans="1:22" x14ac:dyDescent="0.25">
      <c r="A1396">
        <v>2005</v>
      </c>
      <c r="B1396" t="s">
        <v>1161</v>
      </c>
      <c r="D1396">
        <v>5</v>
      </c>
      <c r="F1396">
        <v>10</v>
      </c>
      <c r="G1396">
        <f t="shared" si="13"/>
        <v>35</v>
      </c>
      <c r="H1396">
        <v>25</v>
      </c>
      <c r="I1396">
        <v>10</v>
      </c>
      <c r="K1396">
        <v>2</v>
      </c>
      <c r="L1396">
        <v>2</v>
      </c>
      <c r="M1396">
        <v>0</v>
      </c>
      <c r="U1396" s="13"/>
      <c r="V1396" s="13"/>
    </row>
    <row r="1397" spans="1:22" x14ac:dyDescent="0.25">
      <c r="A1397">
        <v>2005</v>
      </c>
      <c r="B1397" t="s">
        <v>1161</v>
      </c>
      <c r="C1397">
        <v>3</v>
      </c>
      <c r="D1397">
        <v>1</v>
      </c>
      <c r="F1397">
        <v>10</v>
      </c>
      <c r="G1397">
        <f t="shared" si="13"/>
        <v>65</v>
      </c>
      <c r="H1397">
        <v>50</v>
      </c>
      <c r="I1397">
        <v>15</v>
      </c>
      <c r="K1397">
        <v>4</v>
      </c>
      <c r="L1397">
        <v>5</v>
      </c>
      <c r="M1397">
        <v>2</v>
      </c>
      <c r="N1397" t="s">
        <v>99</v>
      </c>
      <c r="O1397" t="s">
        <v>99</v>
      </c>
      <c r="U1397" s="13"/>
      <c r="V1397" s="13"/>
    </row>
    <row r="1398" spans="1:22" x14ac:dyDescent="0.25">
      <c r="A1398">
        <v>2005</v>
      </c>
      <c r="B1398" t="s">
        <v>1161</v>
      </c>
      <c r="D1398">
        <v>2</v>
      </c>
      <c r="F1398">
        <v>10</v>
      </c>
      <c r="G1398">
        <f t="shared" si="13"/>
        <v>55</v>
      </c>
      <c r="H1398">
        <v>35</v>
      </c>
      <c r="I1398">
        <v>20</v>
      </c>
      <c r="K1398">
        <v>7</v>
      </c>
      <c r="L1398">
        <v>5</v>
      </c>
      <c r="M1398">
        <v>0</v>
      </c>
      <c r="U1398" s="13"/>
      <c r="V1398" s="13"/>
    </row>
    <row r="1399" spans="1:22" x14ac:dyDescent="0.25">
      <c r="A1399">
        <v>2005</v>
      </c>
      <c r="B1399" t="s">
        <v>1161</v>
      </c>
      <c r="D1399">
        <v>3</v>
      </c>
      <c r="F1399">
        <v>5</v>
      </c>
      <c r="G1399">
        <f t="shared" si="13"/>
        <v>65</v>
      </c>
      <c r="H1399">
        <v>60</v>
      </c>
      <c r="I1399">
        <v>5</v>
      </c>
      <c r="K1399">
        <v>5</v>
      </c>
      <c r="L1399">
        <v>0</v>
      </c>
      <c r="M1399">
        <v>0</v>
      </c>
      <c r="U1399" s="13"/>
      <c r="V1399" s="13"/>
    </row>
    <row r="1400" spans="1:22" x14ac:dyDescent="0.25">
      <c r="A1400">
        <v>2005</v>
      </c>
      <c r="B1400" t="s">
        <v>1161</v>
      </c>
      <c r="D1400">
        <v>4</v>
      </c>
      <c r="F1400">
        <v>15</v>
      </c>
      <c r="G1400">
        <f t="shared" si="13"/>
        <v>30</v>
      </c>
      <c r="H1400">
        <v>30</v>
      </c>
      <c r="I1400">
        <v>0</v>
      </c>
      <c r="K1400">
        <v>5</v>
      </c>
      <c r="L1400">
        <v>0</v>
      </c>
      <c r="M1400">
        <v>0</v>
      </c>
      <c r="U1400" s="13"/>
      <c r="V1400" s="13"/>
    </row>
    <row r="1401" spans="1:22" x14ac:dyDescent="0.25">
      <c r="A1401">
        <v>2005</v>
      </c>
      <c r="B1401" t="s">
        <v>1161</v>
      </c>
      <c r="D1401">
        <v>5</v>
      </c>
      <c r="F1401">
        <v>20</v>
      </c>
      <c r="G1401">
        <f t="shared" si="13"/>
        <v>20</v>
      </c>
      <c r="H1401">
        <v>20</v>
      </c>
      <c r="I1401">
        <v>0</v>
      </c>
      <c r="K1401">
        <v>5</v>
      </c>
      <c r="L1401">
        <v>0</v>
      </c>
      <c r="M1401">
        <v>0</v>
      </c>
      <c r="U1401" s="13"/>
      <c r="V1401" s="13"/>
    </row>
    <row r="1402" spans="1:22" x14ac:dyDescent="0.25">
      <c r="A1402">
        <v>2005</v>
      </c>
      <c r="B1402" t="s">
        <v>1161</v>
      </c>
      <c r="C1402">
        <v>4</v>
      </c>
      <c r="D1402">
        <v>1</v>
      </c>
      <c r="F1402">
        <v>5</v>
      </c>
      <c r="G1402">
        <f t="shared" si="13"/>
        <v>60</v>
      </c>
      <c r="H1402">
        <v>60</v>
      </c>
      <c r="I1402">
        <v>0</v>
      </c>
      <c r="K1402">
        <v>5</v>
      </c>
      <c r="L1402">
        <v>0</v>
      </c>
      <c r="M1402">
        <v>0</v>
      </c>
      <c r="U1402" s="13"/>
      <c r="V1402" s="13"/>
    </row>
    <row r="1403" spans="1:22" x14ac:dyDescent="0.25">
      <c r="A1403">
        <v>2005</v>
      </c>
      <c r="B1403" t="s">
        <v>1161</v>
      </c>
      <c r="D1403">
        <v>2</v>
      </c>
      <c r="F1403">
        <v>20</v>
      </c>
      <c r="G1403">
        <f t="shared" si="13"/>
        <v>33</v>
      </c>
      <c r="H1403">
        <v>30</v>
      </c>
      <c r="I1403">
        <v>3</v>
      </c>
      <c r="K1403">
        <v>5</v>
      </c>
      <c r="L1403">
        <v>5</v>
      </c>
      <c r="M1403">
        <v>0</v>
      </c>
      <c r="U1403" s="13"/>
      <c r="V1403" s="13"/>
    </row>
    <row r="1404" spans="1:22" x14ac:dyDescent="0.25">
      <c r="A1404">
        <v>2005</v>
      </c>
      <c r="B1404" t="s">
        <v>1161</v>
      </c>
      <c r="D1404">
        <v>3</v>
      </c>
      <c r="F1404">
        <v>15</v>
      </c>
      <c r="G1404">
        <f t="shared" si="13"/>
        <v>45</v>
      </c>
      <c r="H1404">
        <v>40</v>
      </c>
      <c r="I1404">
        <v>5</v>
      </c>
      <c r="K1404">
        <v>5</v>
      </c>
      <c r="L1404">
        <v>5</v>
      </c>
      <c r="M1404">
        <v>0</v>
      </c>
      <c r="U1404" s="13"/>
      <c r="V1404" s="13"/>
    </row>
    <row r="1405" spans="1:22" x14ac:dyDescent="0.25">
      <c r="A1405">
        <v>2005</v>
      </c>
      <c r="B1405" t="s">
        <v>1161</v>
      </c>
      <c r="D1405">
        <v>4</v>
      </c>
      <c r="F1405">
        <v>0</v>
      </c>
      <c r="G1405">
        <f t="shared" si="13"/>
        <v>73</v>
      </c>
      <c r="H1405">
        <v>70</v>
      </c>
      <c r="I1405">
        <v>3</v>
      </c>
      <c r="K1405">
        <v>5</v>
      </c>
      <c r="L1405">
        <v>5</v>
      </c>
      <c r="M1405">
        <v>0</v>
      </c>
      <c r="U1405" s="13"/>
      <c r="V1405" s="13"/>
    </row>
    <row r="1406" spans="1:22" x14ac:dyDescent="0.25">
      <c r="A1406">
        <v>2005</v>
      </c>
      <c r="B1406" t="s">
        <v>1161</v>
      </c>
      <c r="D1406">
        <v>5</v>
      </c>
      <c r="F1406">
        <v>5</v>
      </c>
      <c r="G1406">
        <f t="shared" si="13"/>
        <v>90</v>
      </c>
      <c r="H1406">
        <v>60</v>
      </c>
      <c r="I1406">
        <v>30</v>
      </c>
      <c r="K1406">
        <v>5</v>
      </c>
      <c r="L1406">
        <v>5</v>
      </c>
      <c r="M1406">
        <v>0</v>
      </c>
      <c r="U1406" s="13"/>
      <c r="V1406" s="13"/>
    </row>
    <row r="1407" spans="1:22" x14ac:dyDescent="0.25">
      <c r="A1407">
        <v>2005</v>
      </c>
      <c r="B1407" t="s">
        <v>1161</v>
      </c>
      <c r="C1407">
        <v>5</v>
      </c>
      <c r="D1407">
        <v>1</v>
      </c>
      <c r="F1407">
        <v>0</v>
      </c>
      <c r="G1407">
        <f t="shared" si="13"/>
        <v>52</v>
      </c>
      <c r="H1407">
        <v>50</v>
      </c>
      <c r="I1407">
        <v>2</v>
      </c>
      <c r="K1407">
        <v>5</v>
      </c>
      <c r="L1407">
        <v>5</v>
      </c>
      <c r="M1407">
        <v>0</v>
      </c>
      <c r="U1407" s="13"/>
      <c r="V1407" s="13"/>
    </row>
    <row r="1408" spans="1:22" x14ac:dyDescent="0.25">
      <c r="A1408">
        <v>2005</v>
      </c>
      <c r="B1408" t="s">
        <v>1161</v>
      </c>
      <c r="D1408">
        <v>2</v>
      </c>
      <c r="F1408">
        <v>30</v>
      </c>
      <c r="G1408">
        <f t="shared" si="13"/>
        <v>65</v>
      </c>
      <c r="H1408">
        <v>60</v>
      </c>
      <c r="I1408">
        <v>5</v>
      </c>
      <c r="K1408">
        <v>5</v>
      </c>
      <c r="L1408">
        <v>5</v>
      </c>
      <c r="M1408">
        <v>0</v>
      </c>
      <c r="U1408" s="13"/>
      <c r="V1408" s="13"/>
    </row>
    <row r="1409" spans="1:22" x14ac:dyDescent="0.25">
      <c r="A1409">
        <v>2005</v>
      </c>
      <c r="B1409" t="s">
        <v>1161</v>
      </c>
      <c r="D1409">
        <v>3</v>
      </c>
      <c r="F1409">
        <v>25</v>
      </c>
      <c r="G1409">
        <f t="shared" si="13"/>
        <v>30</v>
      </c>
      <c r="H1409">
        <v>25</v>
      </c>
      <c r="I1409">
        <v>5</v>
      </c>
      <c r="K1409">
        <v>5</v>
      </c>
      <c r="L1409">
        <v>5</v>
      </c>
      <c r="M1409">
        <v>0</v>
      </c>
      <c r="U1409" s="13"/>
      <c r="V1409" s="13"/>
    </row>
    <row r="1410" spans="1:22" x14ac:dyDescent="0.25">
      <c r="A1410">
        <v>2005</v>
      </c>
      <c r="B1410" t="s">
        <v>1161</v>
      </c>
      <c r="D1410">
        <v>4</v>
      </c>
      <c r="F1410">
        <v>0</v>
      </c>
      <c r="G1410">
        <f t="shared" si="13"/>
        <v>35</v>
      </c>
      <c r="H1410">
        <v>30</v>
      </c>
      <c r="I1410">
        <v>5</v>
      </c>
      <c r="K1410">
        <v>5</v>
      </c>
      <c r="L1410">
        <v>5</v>
      </c>
      <c r="M1410">
        <v>0</v>
      </c>
      <c r="U1410" s="13"/>
      <c r="V1410" s="13"/>
    </row>
    <row r="1411" spans="1:22" x14ac:dyDescent="0.25">
      <c r="A1411">
        <v>2005</v>
      </c>
      <c r="B1411" t="s">
        <v>1161</v>
      </c>
      <c r="D1411">
        <v>5</v>
      </c>
      <c r="F1411">
        <v>0</v>
      </c>
      <c r="G1411">
        <f t="shared" si="13"/>
        <v>0</v>
      </c>
      <c r="H1411">
        <v>0</v>
      </c>
      <c r="I1411">
        <v>0</v>
      </c>
      <c r="K1411">
        <v>5</v>
      </c>
      <c r="L1411">
        <v>3</v>
      </c>
      <c r="M1411">
        <v>0</v>
      </c>
      <c r="U1411" s="13"/>
      <c r="V1411" s="13"/>
    </row>
    <row r="1412" spans="1:22" x14ac:dyDescent="0.25">
      <c r="A1412">
        <v>2005</v>
      </c>
      <c r="B1412" t="s">
        <v>1161</v>
      </c>
      <c r="C1412">
        <v>6</v>
      </c>
      <c r="D1412">
        <v>1</v>
      </c>
      <c r="F1412">
        <v>25</v>
      </c>
      <c r="G1412">
        <f t="shared" si="13"/>
        <v>56</v>
      </c>
      <c r="H1412">
        <v>55</v>
      </c>
      <c r="I1412">
        <v>1</v>
      </c>
      <c r="K1412">
        <v>5</v>
      </c>
      <c r="L1412">
        <v>3</v>
      </c>
      <c r="M1412">
        <v>0</v>
      </c>
      <c r="U1412" s="13"/>
      <c r="V1412" s="13"/>
    </row>
    <row r="1413" spans="1:22" x14ac:dyDescent="0.25">
      <c r="A1413">
        <v>2005</v>
      </c>
      <c r="B1413" t="s">
        <v>1161</v>
      </c>
      <c r="D1413">
        <v>2</v>
      </c>
      <c r="F1413">
        <v>0</v>
      </c>
      <c r="G1413">
        <f t="shared" si="13"/>
        <v>90</v>
      </c>
      <c r="H1413">
        <v>80</v>
      </c>
      <c r="I1413">
        <v>10</v>
      </c>
      <c r="K1413">
        <v>5</v>
      </c>
      <c r="L1413">
        <v>0</v>
      </c>
      <c r="M1413">
        <v>0</v>
      </c>
      <c r="U1413" s="13"/>
      <c r="V1413" s="13"/>
    </row>
    <row r="1414" spans="1:22" x14ac:dyDescent="0.25">
      <c r="A1414">
        <v>2005</v>
      </c>
      <c r="B1414" t="s">
        <v>1161</v>
      </c>
      <c r="D1414">
        <v>3</v>
      </c>
      <c r="F1414">
        <v>10</v>
      </c>
      <c r="G1414">
        <f t="shared" si="13"/>
        <v>60</v>
      </c>
      <c r="H1414">
        <v>60</v>
      </c>
      <c r="I1414">
        <v>0</v>
      </c>
      <c r="K1414">
        <v>10</v>
      </c>
      <c r="L1414">
        <v>5</v>
      </c>
      <c r="M1414">
        <v>0</v>
      </c>
      <c r="U1414" s="13"/>
      <c r="V1414" s="13"/>
    </row>
    <row r="1415" spans="1:22" x14ac:dyDescent="0.25">
      <c r="A1415">
        <v>2005</v>
      </c>
      <c r="B1415" t="s">
        <v>1161</v>
      </c>
      <c r="D1415">
        <v>4</v>
      </c>
      <c r="F1415">
        <v>10</v>
      </c>
      <c r="G1415">
        <f t="shared" si="13"/>
        <v>90</v>
      </c>
      <c r="H1415">
        <v>80</v>
      </c>
      <c r="I1415">
        <v>10</v>
      </c>
      <c r="K1415">
        <v>6</v>
      </c>
      <c r="L1415">
        <v>5</v>
      </c>
      <c r="M1415">
        <v>0</v>
      </c>
      <c r="U1415" s="13"/>
      <c r="V1415" s="13"/>
    </row>
    <row r="1416" spans="1:22" x14ac:dyDescent="0.25">
      <c r="A1416">
        <v>2005</v>
      </c>
      <c r="B1416" t="s">
        <v>1161</v>
      </c>
      <c r="D1416">
        <v>5</v>
      </c>
      <c r="F1416">
        <v>30</v>
      </c>
      <c r="G1416">
        <f t="shared" si="13"/>
        <v>60</v>
      </c>
      <c r="H1416">
        <v>55</v>
      </c>
      <c r="I1416">
        <v>5</v>
      </c>
      <c r="K1416">
        <v>10</v>
      </c>
      <c r="L1416">
        <v>8</v>
      </c>
      <c r="M1416">
        <v>0</v>
      </c>
      <c r="U1416" s="13"/>
      <c r="V1416" s="13"/>
    </row>
    <row r="1417" spans="1:22" x14ac:dyDescent="0.25">
      <c r="A1417">
        <v>2005</v>
      </c>
      <c r="B1417" t="s">
        <v>1161</v>
      </c>
      <c r="C1417">
        <v>7</v>
      </c>
      <c r="D1417">
        <v>1</v>
      </c>
      <c r="F1417">
        <v>20</v>
      </c>
      <c r="G1417">
        <f t="shared" si="13"/>
        <v>60</v>
      </c>
      <c r="H1417">
        <v>50</v>
      </c>
      <c r="I1417">
        <v>10</v>
      </c>
      <c r="K1417">
        <v>5</v>
      </c>
      <c r="L1417">
        <v>3</v>
      </c>
      <c r="M1417">
        <v>0</v>
      </c>
      <c r="U1417" s="13"/>
      <c r="V1417" s="13"/>
    </row>
    <row r="1418" spans="1:22" x14ac:dyDescent="0.25">
      <c r="A1418">
        <v>2005</v>
      </c>
      <c r="B1418" t="s">
        <v>1161</v>
      </c>
      <c r="D1418">
        <v>2</v>
      </c>
      <c r="F1418">
        <v>15</v>
      </c>
      <c r="G1418">
        <f t="shared" si="13"/>
        <v>80</v>
      </c>
      <c r="H1418">
        <v>70</v>
      </c>
      <c r="I1418">
        <v>10</v>
      </c>
      <c r="K1418">
        <v>4</v>
      </c>
      <c r="L1418">
        <v>6</v>
      </c>
      <c r="M1418">
        <v>0</v>
      </c>
      <c r="U1418" s="13"/>
      <c r="V1418" s="13"/>
    </row>
    <row r="1419" spans="1:22" x14ac:dyDescent="0.25">
      <c r="A1419">
        <v>2005</v>
      </c>
      <c r="B1419" t="s">
        <v>1161</v>
      </c>
      <c r="D1419">
        <v>3</v>
      </c>
      <c r="F1419">
        <v>40</v>
      </c>
      <c r="G1419">
        <f t="shared" si="13"/>
        <v>55</v>
      </c>
      <c r="H1419">
        <v>50</v>
      </c>
      <c r="I1419">
        <v>5</v>
      </c>
      <c r="K1419">
        <v>5</v>
      </c>
      <c r="L1419">
        <v>4</v>
      </c>
      <c r="M1419">
        <v>0</v>
      </c>
      <c r="U1419" s="13"/>
      <c r="V1419" s="13"/>
    </row>
    <row r="1420" spans="1:22" x14ac:dyDescent="0.25">
      <c r="A1420">
        <v>2005</v>
      </c>
      <c r="B1420" t="s">
        <v>1161</v>
      </c>
      <c r="D1420">
        <v>4</v>
      </c>
      <c r="F1420">
        <v>0</v>
      </c>
      <c r="G1420">
        <f t="shared" si="13"/>
        <v>90</v>
      </c>
      <c r="H1420">
        <v>85</v>
      </c>
      <c r="I1420">
        <v>5</v>
      </c>
      <c r="K1420">
        <v>5</v>
      </c>
      <c r="L1420">
        <v>7</v>
      </c>
      <c r="M1420">
        <v>0</v>
      </c>
      <c r="U1420" s="13"/>
      <c r="V1420" s="13"/>
    </row>
    <row r="1421" spans="1:22" x14ac:dyDescent="0.25">
      <c r="A1421">
        <v>2005</v>
      </c>
      <c r="B1421" t="s">
        <v>1161</v>
      </c>
      <c r="D1421">
        <v>5</v>
      </c>
      <c r="F1421">
        <v>45</v>
      </c>
      <c r="G1421">
        <f t="shared" si="13"/>
        <v>55</v>
      </c>
      <c r="H1421">
        <v>40</v>
      </c>
      <c r="I1421">
        <v>15</v>
      </c>
      <c r="K1421">
        <v>4</v>
      </c>
      <c r="L1421">
        <v>5</v>
      </c>
      <c r="M1421">
        <v>0</v>
      </c>
      <c r="U1421" s="13"/>
      <c r="V1421" s="13"/>
    </row>
    <row r="1422" spans="1:22" x14ac:dyDescent="0.25">
      <c r="A1422">
        <v>2005</v>
      </c>
      <c r="B1422" t="s">
        <v>1161</v>
      </c>
      <c r="C1422">
        <v>8</v>
      </c>
      <c r="D1422">
        <v>1</v>
      </c>
      <c r="F1422">
        <v>6</v>
      </c>
      <c r="G1422">
        <f t="shared" si="13"/>
        <v>50</v>
      </c>
      <c r="H1422">
        <v>40</v>
      </c>
      <c r="I1422">
        <v>10</v>
      </c>
      <c r="K1422">
        <v>4</v>
      </c>
      <c r="L1422">
        <v>0</v>
      </c>
      <c r="M1422">
        <v>0</v>
      </c>
      <c r="U1422" s="13"/>
      <c r="V1422" s="13"/>
    </row>
    <row r="1423" spans="1:22" x14ac:dyDescent="0.25">
      <c r="A1423">
        <v>2005</v>
      </c>
      <c r="B1423" t="s">
        <v>1161</v>
      </c>
      <c r="D1423">
        <v>2</v>
      </c>
      <c r="F1423">
        <v>0</v>
      </c>
      <c r="G1423">
        <f t="shared" si="13"/>
        <v>50</v>
      </c>
      <c r="H1423">
        <v>50</v>
      </c>
      <c r="I1423">
        <v>0</v>
      </c>
      <c r="K1423">
        <v>10</v>
      </c>
      <c r="L1423">
        <v>0</v>
      </c>
      <c r="M1423">
        <v>0</v>
      </c>
      <c r="U1423" s="13"/>
      <c r="V1423" s="13"/>
    </row>
    <row r="1424" spans="1:22" x14ac:dyDescent="0.25">
      <c r="A1424">
        <v>2005</v>
      </c>
      <c r="B1424" t="s">
        <v>1161</v>
      </c>
      <c r="D1424">
        <v>3</v>
      </c>
      <c r="F1424">
        <v>30</v>
      </c>
      <c r="G1424">
        <f t="shared" si="13"/>
        <v>60</v>
      </c>
      <c r="H1424">
        <v>60</v>
      </c>
      <c r="I1424">
        <v>0</v>
      </c>
      <c r="K1424">
        <v>4</v>
      </c>
      <c r="L1424">
        <v>6</v>
      </c>
      <c r="M1424">
        <v>0</v>
      </c>
      <c r="U1424" s="13"/>
      <c r="V1424" s="13"/>
    </row>
    <row r="1425" spans="1:22" x14ac:dyDescent="0.25">
      <c r="A1425">
        <v>2005</v>
      </c>
      <c r="B1425" t="s">
        <v>1161</v>
      </c>
      <c r="D1425">
        <v>4</v>
      </c>
      <c r="F1425">
        <v>3</v>
      </c>
      <c r="G1425">
        <f t="shared" si="13"/>
        <v>65</v>
      </c>
      <c r="H1425">
        <v>60</v>
      </c>
      <c r="I1425">
        <v>5</v>
      </c>
      <c r="K1425">
        <v>5</v>
      </c>
      <c r="L1425">
        <v>1</v>
      </c>
      <c r="M1425">
        <v>0</v>
      </c>
      <c r="U1425" s="13"/>
      <c r="V1425" s="13"/>
    </row>
    <row r="1426" spans="1:22" x14ac:dyDescent="0.25">
      <c r="A1426">
        <v>2005</v>
      </c>
      <c r="B1426" t="s">
        <v>1161</v>
      </c>
      <c r="D1426">
        <v>5</v>
      </c>
      <c r="F1426">
        <v>5</v>
      </c>
      <c r="G1426">
        <f t="shared" si="13"/>
        <v>36</v>
      </c>
      <c r="H1426">
        <v>35</v>
      </c>
      <c r="I1426">
        <v>1</v>
      </c>
      <c r="K1426">
        <v>5</v>
      </c>
      <c r="L1426">
        <v>2</v>
      </c>
      <c r="M1426">
        <v>1</v>
      </c>
      <c r="N1426" t="s">
        <v>239</v>
      </c>
      <c r="U1426" s="13"/>
      <c r="V1426" s="13"/>
    </row>
    <row r="1427" spans="1:22" x14ac:dyDescent="0.25">
      <c r="A1427">
        <v>2005</v>
      </c>
      <c r="B1427" t="s">
        <v>1161</v>
      </c>
      <c r="C1427">
        <v>9</v>
      </c>
      <c r="D1427">
        <v>1</v>
      </c>
      <c r="F1427">
        <v>75</v>
      </c>
      <c r="G1427">
        <f t="shared" si="13"/>
        <v>22</v>
      </c>
      <c r="H1427">
        <v>20</v>
      </c>
      <c r="I1427">
        <v>2</v>
      </c>
      <c r="K1427">
        <v>10</v>
      </c>
      <c r="L1427">
        <v>3</v>
      </c>
      <c r="M1427">
        <v>0</v>
      </c>
      <c r="U1427" s="13"/>
      <c r="V1427" s="13"/>
    </row>
    <row r="1428" spans="1:22" x14ac:dyDescent="0.25">
      <c r="A1428">
        <v>2005</v>
      </c>
      <c r="B1428" t="s">
        <v>1161</v>
      </c>
      <c r="D1428">
        <v>2</v>
      </c>
      <c r="F1428">
        <v>10</v>
      </c>
      <c r="G1428">
        <f t="shared" si="13"/>
        <v>81</v>
      </c>
      <c r="H1428">
        <v>80</v>
      </c>
      <c r="I1428">
        <v>1</v>
      </c>
      <c r="K1428">
        <v>5</v>
      </c>
      <c r="L1428">
        <v>0</v>
      </c>
      <c r="M1428">
        <v>3</v>
      </c>
      <c r="N1428" t="s">
        <v>81</v>
      </c>
      <c r="O1428" t="s">
        <v>80</v>
      </c>
      <c r="P1428" t="s">
        <v>85</v>
      </c>
      <c r="U1428" s="13"/>
      <c r="V1428" s="13"/>
    </row>
    <row r="1429" spans="1:22" x14ac:dyDescent="0.25">
      <c r="A1429">
        <v>2005</v>
      </c>
      <c r="B1429" t="s">
        <v>1161</v>
      </c>
      <c r="D1429">
        <v>3</v>
      </c>
      <c r="F1429">
        <v>10</v>
      </c>
      <c r="G1429">
        <f t="shared" si="13"/>
        <v>65</v>
      </c>
      <c r="H1429">
        <v>65</v>
      </c>
      <c r="I1429">
        <v>0</v>
      </c>
      <c r="K1429">
        <v>7</v>
      </c>
      <c r="L1429">
        <v>0</v>
      </c>
      <c r="M1429">
        <v>0</v>
      </c>
      <c r="U1429" s="13"/>
      <c r="V1429" s="13"/>
    </row>
    <row r="1430" spans="1:22" x14ac:dyDescent="0.25">
      <c r="A1430">
        <v>2005</v>
      </c>
      <c r="B1430" t="s">
        <v>1161</v>
      </c>
      <c r="D1430">
        <v>4</v>
      </c>
      <c r="F1430">
        <v>65</v>
      </c>
      <c r="G1430">
        <f t="shared" si="13"/>
        <v>25</v>
      </c>
      <c r="H1430">
        <v>25</v>
      </c>
      <c r="I1430">
        <v>0</v>
      </c>
      <c r="K1430">
        <v>8</v>
      </c>
      <c r="L1430">
        <v>0</v>
      </c>
      <c r="M1430">
        <v>0</v>
      </c>
      <c r="U1430" s="13"/>
      <c r="V1430" s="13"/>
    </row>
    <row r="1431" spans="1:22" x14ac:dyDescent="0.25">
      <c r="A1431">
        <v>2005</v>
      </c>
      <c r="B1431" t="s">
        <v>1161</v>
      </c>
      <c r="D1431">
        <v>5</v>
      </c>
      <c r="F1431">
        <v>20</v>
      </c>
      <c r="G1431">
        <f t="shared" si="13"/>
        <v>40</v>
      </c>
      <c r="H1431">
        <v>40</v>
      </c>
      <c r="I1431">
        <v>0</v>
      </c>
      <c r="K1431">
        <v>2</v>
      </c>
      <c r="L1431">
        <v>0</v>
      </c>
      <c r="M1431">
        <v>0</v>
      </c>
      <c r="U1431" s="13"/>
      <c r="V1431" s="13"/>
    </row>
    <row r="1432" spans="1:22" x14ac:dyDescent="0.25">
      <c r="A1432">
        <v>2005</v>
      </c>
      <c r="B1432" t="s">
        <v>1161</v>
      </c>
      <c r="C1432">
        <v>10</v>
      </c>
      <c r="D1432">
        <v>1</v>
      </c>
      <c r="F1432">
        <v>75</v>
      </c>
      <c r="G1432">
        <f t="shared" si="13"/>
        <v>25</v>
      </c>
      <c r="H1432">
        <v>25</v>
      </c>
      <c r="I1432">
        <v>0</v>
      </c>
      <c r="K1432">
        <v>3</v>
      </c>
      <c r="L1432">
        <v>0</v>
      </c>
      <c r="M1432">
        <v>0</v>
      </c>
      <c r="U1432" s="13"/>
      <c r="V1432" s="13"/>
    </row>
    <row r="1433" spans="1:22" x14ac:dyDescent="0.25">
      <c r="A1433">
        <v>2005</v>
      </c>
      <c r="B1433" t="s">
        <v>1161</v>
      </c>
      <c r="D1433">
        <v>2</v>
      </c>
      <c r="F1433">
        <v>0</v>
      </c>
      <c r="G1433">
        <f t="shared" si="13"/>
        <v>30</v>
      </c>
      <c r="H1433">
        <v>0</v>
      </c>
      <c r="I1433">
        <v>30</v>
      </c>
      <c r="K1433">
        <v>0</v>
      </c>
      <c r="L1433">
        <v>5</v>
      </c>
      <c r="M1433">
        <v>0</v>
      </c>
      <c r="U1433" s="13"/>
      <c r="V1433" s="13"/>
    </row>
    <row r="1434" spans="1:22" x14ac:dyDescent="0.25">
      <c r="A1434">
        <v>2005</v>
      </c>
      <c r="B1434" t="s">
        <v>1161</v>
      </c>
      <c r="D1434">
        <v>3</v>
      </c>
      <c r="F1434">
        <v>25</v>
      </c>
      <c r="G1434">
        <f t="shared" si="13"/>
        <v>55</v>
      </c>
      <c r="H1434">
        <v>25</v>
      </c>
      <c r="I1434">
        <v>30</v>
      </c>
      <c r="K1434">
        <v>3</v>
      </c>
      <c r="L1434">
        <v>6</v>
      </c>
      <c r="M1434">
        <v>0</v>
      </c>
      <c r="U1434" s="13"/>
      <c r="V1434" s="13"/>
    </row>
    <row r="1435" spans="1:22" x14ac:dyDescent="0.25">
      <c r="A1435">
        <v>2005</v>
      </c>
      <c r="B1435" t="s">
        <v>1161</v>
      </c>
      <c r="D1435">
        <v>4</v>
      </c>
      <c r="F1435">
        <v>0</v>
      </c>
      <c r="G1435">
        <f t="shared" si="13"/>
        <v>30</v>
      </c>
      <c r="H1435">
        <v>30</v>
      </c>
      <c r="I1435">
        <v>0</v>
      </c>
      <c r="K1435">
        <v>4</v>
      </c>
      <c r="L1435">
        <v>0</v>
      </c>
      <c r="M1435">
        <v>0</v>
      </c>
      <c r="U1435" s="13"/>
      <c r="V1435" s="13"/>
    </row>
    <row r="1436" spans="1:22" x14ac:dyDescent="0.25">
      <c r="A1436">
        <v>2005</v>
      </c>
      <c r="B1436" t="s">
        <v>1161</v>
      </c>
      <c r="D1436">
        <v>5</v>
      </c>
      <c r="F1436">
        <v>0</v>
      </c>
      <c r="G1436">
        <f t="shared" si="13"/>
        <v>0</v>
      </c>
      <c r="H1436">
        <v>0</v>
      </c>
      <c r="I1436">
        <v>0</v>
      </c>
      <c r="K1436">
        <v>6</v>
      </c>
      <c r="L1436">
        <v>4</v>
      </c>
      <c r="M1436">
        <v>0</v>
      </c>
      <c r="U1436" s="13"/>
      <c r="V1436" s="13"/>
    </row>
    <row r="1437" spans="1:22" x14ac:dyDescent="0.25">
      <c r="A1437">
        <v>2005</v>
      </c>
      <c r="B1437" t="s">
        <v>1161</v>
      </c>
      <c r="C1437">
        <v>11</v>
      </c>
      <c r="D1437">
        <v>1</v>
      </c>
      <c r="F1437">
        <v>40</v>
      </c>
      <c r="G1437">
        <f t="shared" si="13"/>
        <v>35</v>
      </c>
      <c r="H1437">
        <v>25</v>
      </c>
      <c r="I1437">
        <v>10</v>
      </c>
      <c r="K1437">
        <v>5</v>
      </c>
      <c r="L1437">
        <v>4</v>
      </c>
      <c r="M1437">
        <v>0</v>
      </c>
      <c r="U1437" s="13"/>
      <c r="V1437" s="13"/>
    </row>
    <row r="1438" spans="1:22" x14ac:dyDescent="0.25">
      <c r="A1438">
        <v>2005</v>
      </c>
      <c r="B1438" t="s">
        <v>1161</v>
      </c>
      <c r="D1438">
        <v>2</v>
      </c>
      <c r="F1438">
        <v>20</v>
      </c>
      <c r="G1438">
        <f t="shared" si="13"/>
        <v>20</v>
      </c>
      <c r="H1438">
        <v>10</v>
      </c>
      <c r="I1438">
        <v>10</v>
      </c>
      <c r="K1438">
        <v>3</v>
      </c>
      <c r="L1438">
        <v>4</v>
      </c>
      <c r="M1438">
        <v>0</v>
      </c>
      <c r="U1438" s="13"/>
      <c r="V1438" s="13"/>
    </row>
    <row r="1439" spans="1:22" x14ac:dyDescent="0.25">
      <c r="A1439">
        <v>2005</v>
      </c>
      <c r="B1439" t="s">
        <v>1161</v>
      </c>
      <c r="D1439">
        <v>3</v>
      </c>
      <c r="F1439">
        <v>40</v>
      </c>
      <c r="G1439">
        <f t="shared" si="13"/>
        <v>40</v>
      </c>
      <c r="H1439">
        <v>20</v>
      </c>
      <c r="I1439">
        <v>20</v>
      </c>
      <c r="K1439">
        <v>4</v>
      </c>
      <c r="L1439">
        <v>6</v>
      </c>
      <c r="M1439">
        <v>0</v>
      </c>
      <c r="U1439" s="13"/>
      <c r="V1439" s="13"/>
    </row>
    <row r="1440" spans="1:22" x14ac:dyDescent="0.25">
      <c r="A1440">
        <v>2005</v>
      </c>
      <c r="B1440" t="s">
        <v>1161</v>
      </c>
      <c r="D1440">
        <v>4</v>
      </c>
      <c r="F1440">
        <v>60</v>
      </c>
      <c r="G1440">
        <f t="shared" si="13"/>
        <v>30</v>
      </c>
      <c r="H1440">
        <v>25</v>
      </c>
      <c r="I1440">
        <v>5</v>
      </c>
      <c r="K1440">
        <v>3</v>
      </c>
      <c r="L1440">
        <v>0</v>
      </c>
      <c r="M1440">
        <v>1</v>
      </c>
      <c r="N1440" t="s">
        <v>80</v>
      </c>
      <c r="U1440" s="13"/>
      <c r="V1440" s="13"/>
    </row>
    <row r="1441" spans="1:22" x14ac:dyDescent="0.25">
      <c r="A1441">
        <v>2005</v>
      </c>
      <c r="B1441" t="s">
        <v>1161</v>
      </c>
      <c r="D1441">
        <v>5</v>
      </c>
      <c r="F1441">
        <v>90</v>
      </c>
      <c r="G1441">
        <f t="shared" si="13"/>
        <v>2</v>
      </c>
      <c r="H1441">
        <v>2</v>
      </c>
      <c r="I1441">
        <v>0</v>
      </c>
      <c r="K1441">
        <v>5</v>
      </c>
      <c r="L1441">
        <v>2</v>
      </c>
      <c r="M1441">
        <v>1</v>
      </c>
      <c r="N1441" t="s">
        <v>85</v>
      </c>
      <c r="U1441" s="13"/>
      <c r="V1441" s="13" t="s">
        <v>1185</v>
      </c>
    </row>
    <row r="1442" spans="1:22" x14ac:dyDescent="0.25">
      <c r="A1442">
        <v>2005</v>
      </c>
      <c r="B1442" t="s">
        <v>1161</v>
      </c>
      <c r="C1442">
        <v>12</v>
      </c>
      <c r="D1442">
        <v>1</v>
      </c>
      <c r="F1442">
        <v>5</v>
      </c>
      <c r="G1442">
        <f t="shared" si="13"/>
        <v>66</v>
      </c>
      <c r="H1442">
        <v>65</v>
      </c>
      <c r="I1442">
        <v>1</v>
      </c>
      <c r="K1442">
        <v>10</v>
      </c>
      <c r="L1442">
        <v>4</v>
      </c>
      <c r="M1442">
        <v>0</v>
      </c>
      <c r="U1442" s="13"/>
      <c r="V1442" s="13"/>
    </row>
    <row r="1443" spans="1:22" x14ac:dyDescent="0.25">
      <c r="A1443">
        <v>2005</v>
      </c>
      <c r="B1443" t="s">
        <v>1161</v>
      </c>
      <c r="D1443">
        <v>2</v>
      </c>
      <c r="F1443">
        <v>15</v>
      </c>
      <c r="G1443">
        <f t="shared" si="13"/>
        <v>55</v>
      </c>
      <c r="H1443">
        <v>50</v>
      </c>
      <c r="I1443">
        <v>5</v>
      </c>
      <c r="K1443">
        <v>7</v>
      </c>
      <c r="L1443">
        <v>5</v>
      </c>
      <c r="M1443">
        <v>0</v>
      </c>
      <c r="U1443" s="13"/>
      <c r="V1443" s="13"/>
    </row>
    <row r="1444" spans="1:22" x14ac:dyDescent="0.25">
      <c r="A1444">
        <v>2005</v>
      </c>
      <c r="B1444" t="s">
        <v>1161</v>
      </c>
      <c r="D1444">
        <v>3</v>
      </c>
      <c r="F1444">
        <v>5</v>
      </c>
      <c r="G1444">
        <f t="shared" si="13"/>
        <v>45</v>
      </c>
      <c r="H1444">
        <v>40</v>
      </c>
      <c r="I1444">
        <v>5</v>
      </c>
      <c r="K1444">
        <v>5</v>
      </c>
      <c r="L1444">
        <v>3</v>
      </c>
      <c r="M1444">
        <v>0</v>
      </c>
      <c r="U1444" s="13"/>
      <c r="V1444" s="13"/>
    </row>
    <row r="1445" spans="1:22" x14ac:dyDescent="0.25">
      <c r="A1445">
        <v>2005</v>
      </c>
      <c r="B1445" t="s">
        <v>1161</v>
      </c>
      <c r="D1445">
        <v>4</v>
      </c>
      <c r="F1445">
        <v>5</v>
      </c>
      <c r="G1445">
        <f t="shared" si="13"/>
        <v>71</v>
      </c>
      <c r="H1445">
        <v>70</v>
      </c>
      <c r="I1445">
        <v>1</v>
      </c>
      <c r="K1445">
        <v>5</v>
      </c>
      <c r="L1445">
        <v>3</v>
      </c>
      <c r="M1445">
        <v>0</v>
      </c>
      <c r="U1445" s="13"/>
      <c r="V1445" s="13" t="s">
        <v>1185</v>
      </c>
    </row>
    <row r="1446" spans="1:22" x14ac:dyDescent="0.25">
      <c r="A1446">
        <v>2005</v>
      </c>
      <c r="B1446" t="s">
        <v>1161</v>
      </c>
      <c r="D1446">
        <v>5</v>
      </c>
      <c r="F1446">
        <v>5</v>
      </c>
      <c r="G1446">
        <f t="shared" si="13"/>
        <v>45</v>
      </c>
      <c r="H1446">
        <v>40</v>
      </c>
      <c r="I1446">
        <v>5</v>
      </c>
      <c r="K1446">
        <v>7</v>
      </c>
      <c r="L1446">
        <v>3</v>
      </c>
      <c r="M1446">
        <v>1</v>
      </c>
      <c r="N1446" t="s">
        <v>1186</v>
      </c>
      <c r="U1446" s="13">
        <v>1</v>
      </c>
      <c r="V1446" s="13"/>
    </row>
    <row r="1447" spans="1:22" x14ac:dyDescent="0.25">
      <c r="A1447">
        <v>2005</v>
      </c>
      <c r="B1447" t="s">
        <v>20</v>
      </c>
      <c r="C1447">
        <v>1</v>
      </c>
      <c r="D1447">
        <v>1</v>
      </c>
      <c r="F1447">
        <v>5</v>
      </c>
      <c r="G1447">
        <f t="shared" si="13"/>
        <v>30</v>
      </c>
      <c r="H1447">
        <v>25</v>
      </c>
      <c r="I1447">
        <v>5</v>
      </c>
      <c r="K1447">
        <v>10</v>
      </c>
      <c r="L1447">
        <v>0</v>
      </c>
      <c r="M1447">
        <v>0</v>
      </c>
      <c r="U1447" s="13"/>
      <c r="V1447" s="13"/>
    </row>
    <row r="1448" spans="1:22" x14ac:dyDescent="0.25">
      <c r="A1448">
        <v>2005</v>
      </c>
      <c r="B1448" t="s">
        <v>20</v>
      </c>
      <c r="D1448">
        <v>2</v>
      </c>
      <c r="F1448">
        <v>5</v>
      </c>
      <c r="G1448">
        <f t="shared" si="13"/>
        <v>25</v>
      </c>
      <c r="H1448">
        <v>25</v>
      </c>
      <c r="I1448">
        <v>0</v>
      </c>
      <c r="K1448">
        <v>10</v>
      </c>
      <c r="L1448">
        <v>5</v>
      </c>
      <c r="M1448">
        <v>0</v>
      </c>
      <c r="U1448" s="13"/>
      <c r="V1448" s="13"/>
    </row>
    <row r="1449" spans="1:22" x14ac:dyDescent="0.25">
      <c r="A1449">
        <v>2005</v>
      </c>
      <c r="B1449" t="s">
        <v>20</v>
      </c>
      <c r="D1449">
        <v>3</v>
      </c>
      <c r="F1449">
        <v>5</v>
      </c>
      <c r="G1449">
        <f t="shared" si="13"/>
        <v>45</v>
      </c>
      <c r="H1449">
        <v>35</v>
      </c>
      <c r="I1449">
        <v>10</v>
      </c>
      <c r="K1449">
        <v>3</v>
      </c>
      <c r="L1449">
        <v>3</v>
      </c>
      <c r="M1449">
        <v>2</v>
      </c>
      <c r="N1449" t="s">
        <v>82</v>
      </c>
      <c r="O1449" t="s">
        <v>323</v>
      </c>
      <c r="U1449" s="13"/>
      <c r="V1449" s="13" t="s">
        <v>1187</v>
      </c>
    </row>
    <row r="1450" spans="1:22" x14ac:dyDescent="0.25">
      <c r="A1450">
        <v>2005</v>
      </c>
      <c r="B1450" t="s">
        <v>20</v>
      </c>
      <c r="D1450">
        <v>4</v>
      </c>
      <c r="F1450">
        <v>10</v>
      </c>
      <c r="G1450">
        <f t="shared" si="13"/>
        <v>25</v>
      </c>
      <c r="H1450">
        <v>15</v>
      </c>
      <c r="I1450">
        <v>10</v>
      </c>
      <c r="K1450">
        <v>4</v>
      </c>
      <c r="L1450">
        <v>7</v>
      </c>
      <c r="M1450">
        <v>1</v>
      </c>
      <c r="N1450" t="s">
        <v>78</v>
      </c>
      <c r="U1450" s="13"/>
      <c r="V1450" s="13"/>
    </row>
    <row r="1451" spans="1:22" x14ac:dyDescent="0.25">
      <c r="A1451">
        <v>2005</v>
      </c>
      <c r="B1451" t="s">
        <v>20</v>
      </c>
      <c r="D1451">
        <v>5</v>
      </c>
      <c r="F1451">
        <v>5</v>
      </c>
      <c r="G1451">
        <f t="shared" si="13"/>
        <v>55</v>
      </c>
      <c r="H1451">
        <v>50</v>
      </c>
      <c r="I1451">
        <v>5</v>
      </c>
      <c r="K1451">
        <v>5</v>
      </c>
      <c r="L1451">
        <v>2</v>
      </c>
      <c r="M1451">
        <v>0</v>
      </c>
      <c r="U1451" s="13"/>
      <c r="V1451" s="13"/>
    </row>
    <row r="1452" spans="1:22" x14ac:dyDescent="0.25">
      <c r="A1452">
        <v>2005</v>
      </c>
      <c r="B1452" t="s">
        <v>20</v>
      </c>
      <c r="C1452">
        <v>2</v>
      </c>
      <c r="D1452">
        <v>1</v>
      </c>
      <c r="F1452">
        <v>10</v>
      </c>
      <c r="G1452">
        <f t="shared" ref="G1452:G1515" si="14">H1452+I1452</f>
        <v>21</v>
      </c>
      <c r="H1452">
        <v>20</v>
      </c>
      <c r="I1452">
        <v>1</v>
      </c>
      <c r="K1452">
        <v>3</v>
      </c>
      <c r="L1452">
        <v>7</v>
      </c>
      <c r="M1452">
        <v>1</v>
      </c>
      <c r="N1452" t="s">
        <v>85</v>
      </c>
      <c r="U1452" s="13"/>
      <c r="V1452" s="13"/>
    </row>
    <row r="1453" spans="1:22" x14ac:dyDescent="0.25">
      <c r="A1453">
        <v>2005</v>
      </c>
      <c r="B1453" t="s">
        <v>20</v>
      </c>
      <c r="D1453">
        <v>2</v>
      </c>
      <c r="F1453">
        <v>15</v>
      </c>
      <c r="G1453">
        <f t="shared" si="14"/>
        <v>10</v>
      </c>
      <c r="H1453">
        <v>5</v>
      </c>
      <c r="I1453">
        <v>5</v>
      </c>
      <c r="K1453">
        <v>8</v>
      </c>
      <c r="L1453">
        <v>5</v>
      </c>
      <c r="M1453">
        <v>2</v>
      </c>
      <c r="N1453" t="s">
        <v>78</v>
      </c>
      <c r="O1453" t="s">
        <v>85</v>
      </c>
      <c r="U1453" s="13"/>
      <c r="V1453" s="13"/>
    </row>
    <row r="1454" spans="1:22" x14ac:dyDescent="0.25">
      <c r="A1454">
        <v>2005</v>
      </c>
      <c r="B1454" t="s">
        <v>20</v>
      </c>
      <c r="D1454">
        <v>3</v>
      </c>
      <c r="F1454">
        <v>15</v>
      </c>
      <c r="G1454">
        <f t="shared" si="14"/>
        <v>11</v>
      </c>
      <c r="H1454">
        <v>10</v>
      </c>
      <c r="I1454">
        <v>1</v>
      </c>
      <c r="K1454">
        <v>2</v>
      </c>
      <c r="L1454">
        <v>4</v>
      </c>
      <c r="M1454">
        <v>1</v>
      </c>
      <c r="N1454" t="s">
        <v>85</v>
      </c>
      <c r="U1454" s="13">
        <v>1</v>
      </c>
      <c r="V1454" s="13"/>
    </row>
    <row r="1455" spans="1:22" x14ac:dyDescent="0.25">
      <c r="A1455">
        <v>2005</v>
      </c>
      <c r="B1455" t="s">
        <v>20</v>
      </c>
      <c r="D1455">
        <v>4</v>
      </c>
      <c r="F1455">
        <v>15</v>
      </c>
      <c r="G1455">
        <f t="shared" si="14"/>
        <v>30</v>
      </c>
      <c r="H1455">
        <v>25</v>
      </c>
      <c r="I1455">
        <v>5</v>
      </c>
      <c r="K1455">
        <v>3</v>
      </c>
      <c r="L1455">
        <v>7</v>
      </c>
      <c r="M1455">
        <v>0</v>
      </c>
      <c r="U1455" s="13"/>
      <c r="V1455" s="13"/>
    </row>
    <row r="1456" spans="1:22" x14ac:dyDescent="0.25">
      <c r="A1456">
        <v>2005</v>
      </c>
      <c r="B1456" t="s">
        <v>20</v>
      </c>
      <c r="D1456">
        <v>5</v>
      </c>
      <c r="F1456">
        <v>5</v>
      </c>
      <c r="G1456">
        <f t="shared" si="14"/>
        <v>55</v>
      </c>
      <c r="H1456">
        <v>50</v>
      </c>
      <c r="I1456">
        <v>5</v>
      </c>
      <c r="K1456">
        <v>5</v>
      </c>
      <c r="L1456">
        <v>5</v>
      </c>
      <c r="M1456">
        <v>0</v>
      </c>
      <c r="U1456" s="13"/>
      <c r="V1456" s="13"/>
    </row>
    <row r="1457" spans="1:22" x14ac:dyDescent="0.25">
      <c r="A1457">
        <v>2005</v>
      </c>
      <c r="B1457" t="s">
        <v>20</v>
      </c>
      <c r="C1457">
        <v>3</v>
      </c>
      <c r="D1457">
        <v>1</v>
      </c>
      <c r="F1457">
        <v>0</v>
      </c>
      <c r="G1457">
        <f t="shared" si="14"/>
        <v>75</v>
      </c>
      <c r="H1457">
        <v>70</v>
      </c>
      <c r="I1457">
        <v>5</v>
      </c>
      <c r="K1457">
        <v>2</v>
      </c>
      <c r="L1457">
        <v>0</v>
      </c>
      <c r="M1457">
        <v>0</v>
      </c>
      <c r="U1457" s="13"/>
      <c r="V1457" s="13"/>
    </row>
    <row r="1458" spans="1:22" x14ac:dyDescent="0.25">
      <c r="A1458">
        <v>2005</v>
      </c>
      <c r="B1458" t="s">
        <v>20</v>
      </c>
      <c r="D1458">
        <v>2</v>
      </c>
      <c r="F1458">
        <v>0</v>
      </c>
      <c r="G1458">
        <f t="shared" si="14"/>
        <v>10</v>
      </c>
      <c r="H1458">
        <v>10</v>
      </c>
      <c r="I1458">
        <v>0</v>
      </c>
      <c r="K1458">
        <v>5</v>
      </c>
      <c r="L1458">
        <v>5</v>
      </c>
      <c r="M1458">
        <v>0</v>
      </c>
      <c r="U1458" s="13"/>
      <c r="V1458" s="13"/>
    </row>
    <row r="1459" spans="1:22" x14ac:dyDescent="0.25">
      <c r="A1459">
        <v>2005</v>
      </c>
      <c r="B1459" t="s">
        <v>20</v>
      </c>
      <c r="D1459">
        <v>3</v>
      </c>
      <c r="F1459">
        <v>0</v>
      </c>
      <c r="G1459">
        <f t="shared" si="14"/>
        <v>35</v>
      </c>
      <c r="H1459">
        <v>30</v>
      </c>
      <c r="I1459">
        <v>5</v>
      </c>
      <c r="K1459">
        <v>5</v>
      </c>
      <c r="L1459">
        <v>5</v>
      </c>
      <c r="M1459">
        <v>0</v>
      </c>
      <c r="U1459" s="13"/>
      <c r="V1459" s="13"/>
    </row>
    <row r="1460" spans="1:22" x14ac:dyDescent="0.25">
      <c r="A1460">
        <v>2005</v>
      </c>
      <c r="B1460" t="s">
        <v>20</v>
      </c>
      <c r="D1460">
        <v>4</v>
      </c>
      <c r="F1460">
        <v>0</v>
      </c>
      <c r="G1460">
        <f t="shared" si="14"/>
        <v>20</v>
      </c>
      <c r="H1460">
        <v>15</v>
      </c>
      <c r="I1460">
        <v>5</v>
      </c>
      <c r="K1460">
        <v>2</v>
      </c>
      <c r="L1460">
        <v>0</v>
      </c>
      <c r="M1460">
        <v>0</v>
      </c>
      <c r="U1460" s="13"/>
      <c r="V1460" s="13"/>
    </row>
    <row r="1461" spans="1:22" x14ac:dyDescent="0.25">
      <c r="A1461">
        <v>2005</v>
      </c>
      <c r="B1461" t="s">
        <v>20</v>
      </c>
      <c r="D1461">
        <v>5</v>
      </c>
      <c r="F1461">
        <v>0</v>
      </c>
      <c r="G1461">
        <f t="shared" si="14"/>
        <v>15</v>
      </c>
      <c r="H1461">
        <v>15</v>
      </c>
      <c r="I1461">
        <v>0</v>
      </c>
      <c r="K1461">
        <v>2</v>
      </c>
      <c r="L1461">
        <v>0</v>
      </c>
      <c r="M1461">
        <v>1</v>
      </c>
      <c r="N1461" t="s">
        <v>80</v>
      </c>
      <c r="U1461" s="13"/>
      <c r="V1461" s="13"/>
    </row>
    <row r="1462" spans="1:22" x14ac:dyDescent="0.25">
      <c r="A1462">
        <v>2005</v>
      </c>
      <c r="B1462" t="s">
        <v>20</v>
      </c>
      <c r="C1462">
        <v>4</v>
      </c>
      <c r="D1462">
        <v>1</v>
      </c>
      <c r="F1462">
        <v>15</v>
      </c>
      <c r="G1462">
        <f t="shared" si="14"/>
        <v>80</v>
      </c>
      <c r="H1462">
        <v>80</v>
      </c>
      <c r="I1462">
        <v>0</v>
      </c>
      <c r="K1462">
        <v>3</v>
      </c>
      <c r="L1462">
        <v>0</v>
      </c>
      <c r="M1462">
        <v>0</v>
      </c>
      <c r="U1462" s="13"/>
      <c r="V1462" s="13"/>
    </row>
    <row r="1463" spans="1:22" x14ac:dyDescent="0.25">
      <c r="A1463">
        <v>2005</v>
      </c>
      <c r="B1463" t="s">
        <v>20</v>
      </c>
      <c r="D1463">
        <v>2</v>
      </c>
      <c r="F1463">
        <v>0</v>
      </c>
      <c r="G1463">
        <f t="shared" si="14"/>
        <v>85</v>
      </c>
      <c r="H1463">
        <v>85</v>
      </c>
      <c r="I1463">
        <v>0</v>
      </c>
      <c r="K1463">
        <v>2</v>
      </c>
      <c r="L1463">
        <v>0</v>
      </c>
      <c r="M1463">
        <v>0</v>
      </c>
      <c r="U1463" s="13"/>
      <c r="V1463" s="13"/>
    </row>
    <row r="1464" spans="1:22" x14ac:dyDescent="0.25">
      <c r="A1464">
        <v>2005</v>
      </c>
      <c r="B1464" t="s">
        <v>20</v>
      </c>
      <c r="D1464">
        <v>3</v>
      </c>
      <c r="F1464">
        <v>5</v>
      </c>
      <c r="G1464">
        <f t="shared" si="14"/>
        <v>95</v>
      </c>
      <c r="H1464">
        <v>95</v>
      </c>
      <c r="I1464">
        <v>0</v>
      </c>
      <c r="K1464">
        <v>2</v>
      </c>
      <c r="L1464">
        <v>5</v>
      </c>
      <c r="M1464">
        <v>0</v>
      </c>
      <c r="U1464" s="13"/>
      <c r="V1464" s="13"/>
    </row>
    <row r="1465" spans="1:22" x14ac:dyDescent="0.25">
      <c r="A1465">
        <v>2005</v>
      </c>
      <c r="B1465" t="s">
        <v>20</v>
      </c>
      <c r="D1465">
        <v>4</v>
      </c>
      <c r="F1465">
        <v>0</v>
      </c>
      <c r="G1465">
        <f t="shared" si="14"/>
        <v>95</v>
      </c>
      <c r="H1465">
        <v>90</v>
      </c>
      <c r="I1465">
        <v>5</v>
      </c>
      <c r="K1465">
        <v>2</v>
      </c>
      <c r="L1465">
        <v>5</v>
      </c>
      <c r="M1465">
        <v>0</v>
      </c>
      <c r="U1465" s="13"/>
      <c r="V1465" s="13"/>
    </row>
    <row r="1466" spans="1:22" x14ac:dyDescent="0.25">
      <c r="A1466">
        <v>2005</v>
      </c>
      <c r="B1466" t="s">
        <v>20</v>
      </c>
      <c r="D1466">
        <v>5</v>
      </c>
      <c r="F1466">
        <v>0</v>
      </c>
      <c r="G1466">
        <f t="shared" si="14"/>
        <v>80</v>
      </c>
      <c r="H1466">
        <v>70</v>
      </c>
      <c r="I1466">
        <v>10</v>
      </c>
      <c r="K1466">
        <v>2</v>
      </c>
      <c r="L1466">
        <v>5</v>
      </c>
      <c r="M1466">
        <v>0</v>
      </c>
      <c r="U1466" s="13"/>
      <c r="V1466" s="13"/>
    </row>
    <row r="1467" spans="1:22" x14ac:dyDescent="0.25">
      <c r="A1467">
        <v>2005</v>
      </c>
      <c r="B1467" t="s">
        <v>20</v>
      </c>
      <c r="C1467">
        <v>5</v>
      </c>
      <c r="D1467">
        <v>1</v>
      </c>
      <c r="F1467">
        <v>30</v>
      </c>
      <c r="G1467">
        <f t="shared" si="14"/>
        <v>35</v>
      </c>
      <c r="H1467">
        <v>30</v>
      </c>
      <c r="I1467">
        <v>5</v>
      </c>
      <c r="K1467">
        <v>3</v>
      </c>
      <c r="L1467">
        <v>5</v>
      </c>
      <c r="M1467">
        <v>0</v>
      </c>
      <c r="U1467" s="13"/>
      <c r="V1467" s="13"/>
    </row>
    <row r="1468" spans="1:22" x14ac:dyDescent="0.25">
      <c r="A1468">
        <v>2005</v>
      </c>
      <c r="B1468" t="s">
        <v>20</v>
      </c>
      <c r="D1468">
        <v>2</v>
      </c>
      <c r="F1468">
        <v>50</v>
      </c>
      <c r="G1468">
        <f t="shared" si="14"/>
        <v>25</v>
      </c>
      <c r="H1468">
        <v>20</v>
      </c>
      <c r="I1468">
        <v>5</v>
      </c>
      <c r="K1468">
        <v>3</v>
      </c>
      <c r="L1468">
        <v>0</v>
      </c>
      <c r="M1468">
        <v>0</v>
      </c>
      <c r="U1468" s="13"/>
      <c r="V1468" s="13"/>
    </row>
    <row r="1469" spans="1:22" x14ac:dyDescent="0.25">
      <c r="A1469">
        <v>2005</v>
      </c>
      <c r="B1469" t="s">
        <v>20</v>
      </c>
      <c r="D1469">
        <v>3</v>
      </c>
      <c r="F1469">
        <v>70</v>
      </c>
      <c r="G1469">
        <f t="shared" si="14"/>
        <v>30</v>
      </c>
      <c r="H1469">
        <v>30</v>
      </c>
      <c r="I1469">
        <v>0</v>
      </c>
      <c r="K1469">
        <v>3</v>
      </c>
      <c r="L1469">
        <v>5</v>
      </c>
      <c r="M1469">
        <v>0</v>
      </c>
      <c r="U1469" s="13"/>
      <c r="V1469" s="13"/>
    </row>
    <row r="1470" spans="1:22" x14ac:dyDescent="0.25">
      <c r="A1470">
        <v>2005</v>
      </c>
      <c r="B1470" t="s">
        <v>20</v>
      </c>
      <c r="D1470">
        <v>4</v>
      </c>
      <c r="F1470">
        <v>35</v>
      </c>
      <c r="G1470">
        <f t="shared" si="14"/>
        <v>65</v>
      </c>
      <c r="H1470">
        <v>60</v>
      </c>
      <c r="I1470">
        <v>5</v>
      </c>
      <c r="K1470">
        <v>3</v>
      </c>
      <c r="L1470">
        <v>0</v>
      </c>
      <c r="M1470">
        <v>0</v>
      </c>
      <c r="U1470" s="13"/>
      <c r="V1470" s="13"/>
    </row>
    <row r="1471" spans="1:22" x14ac:dyDescent="0.25">
      <c r="A1471">
        <v>2005</v>
      </c>
      <c r="B1471" t="s">
        <v>20</v>
      </c>
      <c r="D1471">
        <v>5</v>
      </c>
      <c r="F1471">
        <v>0</v>
      </c>
      <c r="G1471">
        <f t="shared" si="14"/>
        <v>25</v>
      </c>
      <c r="H1471">
        <v>25</v>
      </c>
      <c r="I1471">
        <v>0</v>
      </c>
      <c r="K1471">
        <v>3</v>
      </c>
      <c r="L1471">
        <v>5</v>
      </c>
      <c r="M1471">
        <v>0</v>
      </c>
      <c r="U1471" s="13"/>
      <c r="V1471" s="13"/>
    </row>
    <row r="1472" spans="1:22" x14ac:dyDescent="0.25">
      <c r="A1472">
        <v>2005</v>
      </c>
      <c r="B1472" t="s">
        <v>20</v>
      </c>
      <c r="C1472">
        <v>6</v>
      </c>
      <c r="D1472">
        <v>1</v>
      </c>
      <c r="F1472">
        <v>30</v>
      </c>
      <c r="G1472">
        <f t="shared" si="14"/>
        <v>53</v>
      </c>
      <c r="H1472">
        <v>50</v>
      </c>
      <c r="I1472">
        <v>3</v>
      </c>
      <c r="K1472">
        <v>3</v>
      </c>
      <c r="L1472">
        <v>5</v>
      </c>
      <c r="M1472">
        <v>1</v>
      </c>
      <c r="N1472" t="s">
        <v>81</v>
      </c>
      <c r="U1472" s="13"/>
      <c r="V1472" s="13"/>
    </row>
    <row r="1473" spans="1:22" x14ac:dyDescent="0.25">
      <c r="A1473">
        <v>2005</v>
      </c>
      <c r="B1473" t="s">
        <v>20</v>
      </c>
      <c r="D1473">
        <v>2</v>
      </c>
      <c r="F1473">
        <v>20</v>
      </c>
      <c r="G1473">
        <f t="shared" si="14"/>
        <v>35</v>
      </c>
      <c r="H1473">
        <v>20</v>
      </c>
      <c r="I1473">
        <v>15</v>
      </c>
      <c r="K1473">
        <v>2</v>
      </c>
      <c r="L1473">
        <v>5</v>
      </c>
      <c r="M1473">
        <v>0</v>
      </c>
      <c r="U1473" s="13"/>
      <c r="V1473" s="13"/>
    </row>
    <row r="1474" spans="1:22" x14ac:dyDescent="0.25">
      <c r="A1474">
        <v>2005</v>
      </c>
      <c r="B1474" t="s">
        <v>20</v>
      </c>
      <c r="D1474">
        <v>3</v>
      </c>
      <c r="F1474">
        <v>70</v>
      </c>
      <c r="G1474">
        <f t="shared" si="14"/>
        <v>30</v>
      </c>
      <c r="H1474">
        <v>25</v>
      </c>
      <c r="I1474">
        <v>5</v>
      </c>
      <c r="K1474">
        <v>3</v>
      </c>
      <c r="L1474">
        <v>5</v>
      </c>
      <c r="M1474">
        <v>0</v>
      </c>
      <c r="U1474" s="13"/>
      <c r="V1474" s="13"/>
    </row>
    <row r="1475" spans="1:22" x14ac:dyDescent="0.25">
      <c r="A1475">
        <v>2005</v>
      </c>
      <c r="B1475" t="s">
        <v>20</v>
      </c>
      <c r="D1475">
        <v>4</v>
      </c>
      <c r="F1475">
        <v>0</v>
      </c>
      <c r="G1475">
        <f t="shared" si="14"/>
        <v>15</v>
      </c>
      <c r="H1475">
        <v>10</v>
      </c>
      <c r="I1475">
        <v>5</v>
      </c>
      <c r="K1475">
        <v>1</v>
      </c>
      <c r="L1475">
        <v>0</v>
      </c>
      <c r="M1475">
        <v>0</v>
      </c>
      <c r="U1475" s="13"/>
      <c r="V1475" s="13"/>
    </row>
    <row r="1476" spans="1:22" x14ac:dyDescent="0.25">
      <c r="A1476">
        <v>2005</v>
      </c>
      <c r="B1476" t="s">
        <v>20</v>
      </c>
      <c r="D1476">
        <v>5</v>
      </c>
      <c r="F1476">
        <v>60</v>
      </c>
      <c r="G1476">
        <f t="shared" si="14"/>
        <v>40</v>
      </c>
      <c r="H1476">
        <v>40</v>
      </c>
      <c r="I1476">
        <v>0</v>
      </c>
      <c r="K1476">
        <v>5</v>
      </c>
      <c r="L1476">
        <v>3</v>
      </c>
      <c r="M1476">
        <v>0</v>
      </c>
      <c r="U1476" s="13"/>
      <c r="V1476" s="13"/>
    </row>
    <row r="1477" spans="1:22" x14ac:dyDescent="0.25">
      <c r="A1477">
        <v>2005</v>
      </c>
      <c r="B1477" t="s">
        <v>20</v>
      </c>
      <c r="C1477">
        <v>7</v>
      </c>
      <c r="D1477">
        <v>1</v>
      </c>
      <c r="F1477">
        <v>40</v>
      </c>
      <c r="G1477">
        <f t="shared" si="14"/>
        <v>13</v>
      </c>
      <c r="H1477">
        <v>10</v>
      </c>
      <c r="I1477">
        <v>3</v>
      </c>
      <c r="K1477">
        <v>3</v>
      </c>
      <c r="L1477">
        <v>10</v>
      </c>
      <c r="M1477">
        <v>1</v>
      </c>
      <c r="N1477" t="s">
        <v>79</v>
      </c>
      <c r="U1477" s="13"/>
      <c r="V1477" s="13" t="s">
        <v>1188</v>
      </c>
    </row>
    <row r="1478" spans="1:22" x14ac:dyDescent="0.25">
      <c r="A1478">
        <v>2005</v>
      </c>
      <c r="B1478" t="s">
        <v>20</v>
      </c>
      <c r="D1478">
        <v>2</v>
      </c>
      <c r="F1478">
        <v>5</v>
      </c>
      <c r="G1478">
        <f t="shared" si="14"/>
        <v>63</v>
      </c>
      <c r="H1478">
        <v>60</v>
      </c>
      <c r="I1478">
        <v>3</v>
      </c>
      <c r="K1478">
        <v>10</v>
      </c>
      <c r="L1478">
        <v>10</v>
      </c>
      <c r="M1478">
        <v>1</v>
      </c>
      <c r="N1478" t="s">
        <v>124</v>
      </c>
      <c r="U1478" s="13"/>
      <c r="V1478" s="13"/>
    </row>
    <row r="1479" spans="1:22" x14ac:dyDescent="0.25">
      <c r="A1479">
        <v>2005</v>
      </c>
      <c r="B1479" t="s">
        <v>20</v>
      </c>
      <c r="D1479">
        <v>3</v>
      </c>
      <c r="F1479">
        <v>25</v>
      </c>
      <c r="G1479">
        <f t="shared" si="14"/>
        <v>20</v>
      </c>
      <c r="H1479">
        <v>15</v>
      </c>
      <c r="I1479">
        <v>5</v>
      </c>
      <c r="K1479">
        <v>10</v>
      </c>
      <c r="L1479">
        <v>8</v>
      </c>
      <c r="M1479">
        <v>0</v>
      </c>
      <c r="U1479" s="13"/>
      <c r="V1479" s="13"/>
    </row>
    <row r="1480" spans="1:22" x14ac:dyDescent="0.25">
      <c r="A1480">
        <v>2005</v>
      </c>
      <c r="B1480" t="s">
        <v>20</v>
      </c>
      <c r="D1480">
        <v>4</v>
      </c>
      <c r="F1480">
        <v>15</v>
      </c>
      <c r="G1480">
        <f t="shared" si="14"/>
        <v>75</v>
      </c>
      <c r="H1480">
        <v>70</v>
      </c>
      <c r="I1480">
        <v>5</v>
      </c>
      <c r="K1480">
        <v>6</v>
      </c>
      <c r="L1480">
        <v>0</v>
      </c>
      <c r="M1480">
        <v>0</v>
      </c>
      <c r="U1480" s="13"/>
      <c r="V1480" s="13"/>
    </row>
    <row r="1481" spans="1:22" x14ac:dyDescent="0.25">
      <c r="A1481">
        <v>2005</v>
      </c>
      <c r="B1481" t="s">
        <v>20</v>
      </c>
      <c r="D1481">
        <v>5</v>
      </c>
      <c r="F1481">
        <v>20</v>
      </c>
      <c r="G1481">
        <f t="shared" si="14"/>
        <v>30</v>
      </c>
      <c r="H1481">
        <v>30</v>
      </c>
      <c r="I1481">
        <v>0</v>
      </c>
      <c r="K1481">
        <v>1</v>
      </c>
      <c r="L1481">
        <v>0</v>
      </c>
      <c r="M1481">
        <v>0</v>
      </c>
      <c r="U1481" s="13"/>
      <c r="V1481" s="13"/>
    </row>
    <row r="1482" spans="1:22" x14ac:dyDescent="0.25">
      <c r="A1482">
        <v>2005</v>
      </c>
      <c r="B1482" t="s">
        <v>20</v>
      </c>
      <c r="C1482">
        <v>8</v>
      </c>
      <c r="D1482">
        <v>1</v>
      </c>
      <c r="F1482">
        <v>1</v>
      </c>
      <c r="G1482">
        <f t="shared" si="14"/>
        <v>10</v>
      </c>
      <c r="H1482">
        <v>10</v>
      </c>
      <c r="I1482">
        <v>0</v>
      </c>
      <c r="K1482">
        <v>5</v>
      </c>
      <c r="L1482">
        <v>0</v>
      </c>
      <c r="M1482">
        <v>0</v>
      </c>
      <c r="U1482" s="13"/>
      <c r="V1482" s="13"/>
    </row>
    <row r="1483" spans="1:22" x14ac:dyDescent="0.25">
      <c r="A1483">
        <v>2005</v>
      </c>
      <c r="B1483" t="s">
        <v>20</v>
      </c>
      <c r="D1483">
        <v>2</v>
      </c>
      <c r="F1483">
        <v>2</v>
      </c>
      <c r="G1483">
        <f t="shared" si="14"/>
        <v>71</v>
      </c>
      <c r="H1483">
        <v>70</v>
      </c>
      <c r="I1483">
        <v>1</v>
      </c>
      <c r="K1483">
        <v>3</v>
      </c>
      <c r="L1483">
        <v>3</v>
      </c>
      <c r="M1483">
        <v>0</v>
      </c>
      <c r="U1483" s="13"/>
      <c r="V1483" s="13"/>
    </row>
    <row r="1484" spans="1:22" x14ac:dyDescent="0.25">
      <c r="A1484">
        <v>2005</v>
      </c>
      <c r="B1484" t="s">
        <v>20</v>
      </c>
      <c r="D1484">
        <v>3</v>
      </c>
      <c r="F1484">
        <v>1</v>
      </c>
      <c r="G1484">
        <f t="shared" si="14"/>
        <v>81</v>
      </c>
      <c r="H1484">
        <v>80</v>
      </c>
      <c r="I1484">
        <v>1</v>
      </c>
      <c r="K1484">
        <v>2</v>
      </c>
      <c r="L1484">
        <v>2</v>
      </c>
      <c r="M1484">
        <v>0</v>
      </c>
      <c r="U1484" s="13"/>
      <c r="V1484" s="13"/>
    </row>
    <row r="1485" spans="1:22" x14ac:dyDescent="0.25">
      <c r="A1485">
        <v>2005</v>
      </c>
      <c r="B1485" t="s">
        <v>20</v>
      </c>
      <c r="D1485">
        <v>4</v>
      </c>
      <c r="F1485">
        <v>0</v>
      </c>
      <c r="G1485">
        <f t="shared" si="14"/>
        <v>34</v>
      </c>
      <c r="H1485">
        <v>33</v>
      </c>
      <c r="I1485">
        <v>1</v>
      </c>
      <c r="K1485">
        <v>3</v>
      </c>
      <c r="L1485">
        <v>1</v>
      </c>
      <c r="M1485">
        <v>0</v>
      </c>
      <c r="U1485" s="13"/>
      <c r="V1485" s="13"/>
    </row>
    <row r="1486" spans="1:22" x14ac:dyDescent="0.25">
      <c r="A1486">
        <v>2005</v>
      </c>
      <c r="B1486" t="s">
        <v>20</v>
      </c>
      <c r="D1486">
        <v>5</v>
      </c>
      <c r="F1486">
        <v>20</v>
      </c>
      <c r="G1486">
        <f t="shared" si="14"/>
        <v>5</v>
      </c>
      <c r="H1486">
        <v>5</v>
      </c>
      <c r="I1486">
        <v>0</v>
      </c>
      <c r="K1486">
        <v>4</v>
      </c>
      <c r="L1486">
        <v>3</v>
      </c>
      <c r="M1486">
        <v>0</v>
      </c>
      <c r="U1486" s="13"/>
      <c r="V1486" s="13"/>
    </row>
    <row r="1487" spans="1:22" x14ac:dyDescent="0.25">
      <c r="A1487">
        <v>2005</v>
      </c>
      <c r="B1487" t="s">
        <v>20</v>
      </c>
      <c r="C1487">
        <v>9</v>
      </c>
      <c r="D1487">
        <v>1</v>
      </c>
      <c r="F1487">
        <v>20</v>
      </c>
      <c r="G1487">
        <f t="shared" si="14"/>
        <v>50</v>
      </c>
      <c r="H1487">
        <v>40</v>
      </c>
      <c r="I1487">
        <v>10</v>
      </c>
      <c r="K1487">
        <v>3</v>
      </c>
      <c r="L1487">
        <v>3</v>
      </c>
      <c r="M1487">
        <v>0</v>
      </c>
      <c r="U1487" s="13"/>
      <c r="V1487" s="13"/>
    </row>
    <row r="1488" spans="1:22" x14ac:dyDescent="0.25">
      <c r="A1488">
        <v>2005</v>
      </c>
      <c r="B1488" t="s">
        <v>20</v>
      </c>
      <c r="D1488">
        <v>2</v>
      </c>
      <c r="F1488">
        <v>10</v>
      </c>
      <c r="G1488">
        <f t="shared" si="14"/>
        <v>35</v>
      </c>
      <c r="H1488">
        <v>25</v>
      </c>
      <c r="I1488">
        <v>10</v>
      </c>
      <c r="K1488">
        <v>3</v>
      </c>
      <c r="L1488">
        <v>2</v>
      </c>
      <c r="M1488">
        <v>2</v>
      </c>
      <c r="N1488" t="s">
        <v>78</v>
      </c>
      <c r="O1488" t="s">
        <v>80</v>
      </c>
      <c r="U1488" s="13"/>
      <c r="V1488" s="13"/>
    </row>
    <row r="1489" spans="1:22" x14ac:dyDescent="0.25">
      <c r="A1489">
        <v>2005</v>
      </c>
      <c r="B1489" t="s">
        <v>20</v>
      </c>
      <c r="D1489">
        <v>3</v>
      </c>
      <c r="F1489">
        <v>20</v>
      </c>
      <c r="G1489">
        <f t="shared" si="14"/>
        <v>40</v>
      </c>
      <c r="H1489">
        <v>35</v>
      </c>
      <c r="I1489">
        <v>5</v>
      </c>
      <c r="K1489">
        <v>2</v>
      </c>
      <c r="L1489">
        <v>3</v>
      </c>
      <c r="M1489">
        <v>0</v>
      </c>
      <c r="U1489" s="13"/>
      <c r="V1489" s="13"/>
    </row>
    <row r="1490" spans="1:22" x14ac:dyDescent="0.25">
      <c r="A1490">
        <v>2005</v>
      </c>
      <c r="B1490" t="s">
        <v>20</v>
      </c>
      <c r="D1490">
        <v>4</v>
      </c>
      <c r="F1490">
        <v>15</v>
      </c>
      <c r="G1490">
        <f t="shared" si="14"/>
        <v>75</v>
      </c>
      <c r="H1490">
        <v>50</v>
      </c>
      <c r="I1490">
        <v>25</v>
      </c>
      <c r="K1490">
        <v>3</v>
      </c>
      <c r="L1490">
        <v>1</v>
      </c>
      <c r="M1490">
        <v>0</v>
      </c>
      <c r="U1490" s="13"/>
      <c r="V1490" s="13"/>
    </row>
    <row r="1491" spans="1:22" x14ac:dyDescent="0.25">
      <c r="A1491">
        <v>2005</v>
      </c>
      <c r="B1491" t="s">
        <v>20</v>
      </c>
      <c r="D1491">
        <v>5</v>
      </c>
      <c r="F1491">
        <v>50</v>
      </c>
      <c r="G1491">
        <f t="shared" si="14"/>
        <v>25</v>
      </c>
      <c r="H1491">
        <v>20</v>
      </c>
      <c r="I1491">
        <v>5</v>
      </c>
      <c r="K1491">
        <v>5</v>
      </c>
      <c r="L1491">
        <v>3</v>
      </c>
      <c r="M1491">
        <v>0</v>
      </c>
      <c r="U1491" s="13"/>
      <c r="V1491" s="13"/>
    </row>
    <row r="1492" spans="1:22" x14ac:dyDescent="0.25">
      <c r="A1492">
        <v>2005</v>
      </c>
      <c r="B1492" t="s">
        <v>20</v>
      </c>
      <c r="C1492">
        <v>10</v>
      </c>
      <c r="D1492">
        <v>1</v>
      </c>
      <c r="F1492">
        <v>25</v>
      </c>
      <c r="G1492">
        <f t="shared" si="14"/>
        <v>75</v>
      </c>
      <c r="H1492">
        <v>70</v>
      </c>
      <c r="I1492">
        <v>5</v>
      </c>
      <c r="K1492">
        <v>3</v>
      </c>
      <c r="L1492">
        <v>10</v>
      </c>
      <c r="M1492">
        <v>1</v>
      </c>
      <c r="N1492" t="s">
        <v>85</v>
      </c>
      <c r="U1492" s="13"/>
      <c r="V1492" s="13"/>
    </row>
    <row r="1493" spans="1:22" x14ac:dyDescent="0.25">
      <c r="A1493">
        <v>2005</v>
      </c>
      <c r="B1493" t="s">
        <v>20</v>
      </c>
      <c r="D1493">
        <v>2</v>
      </c>
      <c r="F1493">
        <v>20</v>
      </c>
      <c r="G1493">
        <f t="shared" si="14"/>
        <v>60</v>
      </c>
      <c r="H1493">
        <v>50</v>
      </c>
      <c r="I1493">
        <v>10</v>
      </c>
      <c r="K1493">
        <v>2</v>
      </c>
      <c r="L1493">
        <v>6</v>
      </c>
      <c r="M1493">
        <v>0</v>
      </c>
      <c r="U1493" s="13"/>
      <c r="V1493" s="13"/>
    </row>
    <row r="1494" spans="1:22" x14ac:dyDescent="0.25">
      <c r="A1494">
        <v>2005</v>
      </c>
      <c r="B1494" t="s">
        <v>20</v>
      </c>
      <c r="D1494">
        <v>3</v>
      </c>
      <c r="F1494">
        <v>25</v>
      </c>
      <c r="G1494">
        <f t="shared" si="14"/>
        <v>75</v>
      </c>
      <c r="H1494">
        <v>60</v>
      </c>
      <c r="I1494">
        <v>15</v>
      </c>
      <c r="K1494">
        <v>2</v>
      </c>
      <c r="L1494">
        <v>2</v>
      </c>
      <c r="M1494">
        <v>0</v>
      </c>
      <c r="U1494" s="13"/>
      <c r="V1494" s="13"/>
    </row>
    <row r="1495" spans="1:22" x14ac:dyDescent="0.25">
      <c r="A1495">
        <v>2005</v>
      </c>
      <c r="B1495" t="s">
        <v>20</v>
      </c>
      <c r="D1495">
        <v>4</v>
      </c>
      <c r="F1495">
        <v>25</v>
      </c>
      <c r="G1495">
        <f t="shared" si="14"/>
        <v>60</v>
      </c>
      <c r="H1495">
        <v>50</v>
      </c>
      <c r="I1495">
        <v>10</v>
      </c>
      <c r="K1495">
        <v>10</v>
      </c>
      <c r="L1495">
        <v>5</v>
      </c>
      <c r="M1495">
        <v>0</v>
      </c>
      <c r="U1495" s="13"/>
      <c r="V1495" s="13"/>
    </row>
    <row r="1496" spans="1:22" x14ac:dyDescent="0.25">
      <c r="A1496">
        <v>2005</v>
      </c>
      <c r="B1496" t="s">
        <v>20</v>
      </c>
      <c r="D1496">
        <v>5</v>
      </c>
      <c r="F1496">
        <v>25</v>
      </c>
      <c r="G1496">
        <f t="shared" si="14"/>
        <v>75</v>
      </c>
      <c r="H1496">
        <v>75</v>
      </c>
      <c r="I1496">
        <v>0</v>
      </c>
      <c r="K1496">
        <v>3</v>
      </c>
      <c r="L1496">
        <v>0</v>
      </c>
      <c r="M1496">
        <v>0</v>
      </c>
      <c r="U1496" s="13"/>
      <c r="V1496" s="13"/>
    </row>
    <row r="1497" spans="1:22" x14ac:dyDescent="0.25">
      <c r="A1497">
        <v>2005</v>
      </c>
      <c r="B1497" t="s">
        <v>20</v>
      </c>
      <c r="C1497">
        <v>11</v>
      </c>
      <c r="D1497">
        <v>1</v>
      </c>
      <c r="F1497">
        <v>10</v>
      </c>
      <c r="G1497">
        <f t="shared" si="14"/>
        <v>32</v>
      </c>
      <c r="H1497">
        <v>30</v>
      </c>
      <c r="I1497">
        <v>2</v>
      </c>
      <c r="K1497">
        <v>3</v>
      </c>
      <c r="L1497">
        <v>2</v>
      </c>
      <c r="M1497">
        <v>1</v>
      </c>
      <c r="N1497" t="s">
        <v>1186</v>
      </c>
      <c r="U1497" s="13"/>
      <c r="V1497" s="13"/>
    </row>
    <row r="1498" spans="1:22" x14ac:dyDescent="0.25">
      <c r="A1498">
        <v>2005</v>
      </c>
      <c r="B1498" t="s">
        <v>20</v>
      </c>
      <c r="D1498">
        <v>2</v>
      </c>
      <c r="F1498">
        <v>10</v>
      </c>
      <c r="G1498">
        <f t="shared" si="14"/>
        <v>55</v>
      </c>
      <c r="H1498">
        <v>50</v>
      </c>
      <c r="I1498">
        <v>5</v>
      </c>
      <c r="K1498">
        <v>3</v>
      </c>
      <c r="L1498">
        <v>5</v>
      </c>
      <c r="M1498">
        <v>0</v>
      </c>
      <c r="U1498" s="13"/>
      <c r="V1498" s="13"/>
    </row>
    <row r="1499" spans="1:22" x14ac:dyDescent="0.25">
      <c r="A1499">
        <v>2005</v>
      </c>
      <c r="B1499" t="s">
        <v>20</v>
      </c>
      <c r="D1499">
        <v>3</v>
      </c>
      <c r="F1499">
        <v>0</v>
      </c>
      <c r="G1499">
        <f t="shared" si="14"/>
        <v>50</v>
      </c>
      <c r="H1499">
        <v>30</v>
      </c>
      <c r="I1499">
        <v>20</v>
      </c>
      <c r="K1499">
        <v>4</v>
      </c>
      <c r="L1499">
        <v>2</v>
      </c>
      <c r="M1499">
        <v>0</v>
      </c>
      <c r="U1499" s="13"/>
      <c r="V1499" s="13"/>
    </row>
    <row r="1500" spans="1:22" x14ac:dyDescent="0.25">
      <c r="A1500">
        <v>2005</v>
      </c>
      <c r="B1500" t="s">
        <v>20</v>
      </c>
      <c r="D1500">
        <v>4</v>
      </c>
      <c r="F1500">
        <v>10</v>
      </c>
      <c r="G1500">
        <f t="shared" si="14"/>
        <v>40</v>
      </c>
      <c r="H1500">
        <v>40</v>
      </c>
      <c r="I1500">
        <v>0</v>
      </c>
      <c r="K1500">
        <v>2</v>
      </c>
      <c r="L1500">
        <v>1</v>
      </c>
      <c r="M1500">
        <v>0</v>
      </c>
      <c r="U1500" s="13"/>
      <c r="V1500" s="13"/>
    </row>
    <row r="1501" spans="1:22" x14ac:dyDescent="0.25">
      <c r="A1501">
        <v>2005</v>
      </c>
      <c r="B1501" t="s">
        <v>20</v>
      </c>
      <c r="D1501">
        <v>5</v>
      </c>
      <c r="F1501">
        <v>0</v>
      </c>
      <c r="G1501">
        <f t="shared" si="14"/>
        <v>25</v>
      </c>
      <c r="H1501">
        <v>25</v>
      </c>
      <c r="I1501">
        <v>0</v>
      </c>
      <c r="K1501">
        <v>5</v>
      </c>
      <c r="L1501">
        <v>0</v>
      </c>
      <c r="M1501">
        <v>0</v>
      </c>
      <c r="U1501" s="13"/>
      <c r="V1501" s="13"/>
    </row>
    <row r="1502" spans="1:22" x14ac:dyDescent="0.25">
      <c r="A1502">
        <v>2005</v>
      </c>
      <c r="B1502" t="s">
        <v>20</v>
      </c>
      <c r="C1502">
        <v>12</v>
      </c>
      <c r="D1502">
        <v>1</v>
      </c>
      <c r="F1502">
        <v>0</v>
      </c>
      <c r="G1502">
        <f t="shared" si="14"/>
        <v>15</v>
      </c>
      <c r="H1502">
        <v>15</v>
      </c>
      <c r="I1502">
        <v>0</v>
      </c>
      <c r="K1502">
        <v>5</v>
      </c>
      <c r="L1502">
        <v>4</v>
      </c>
      <c r="M1502">
        <v>0</v>
      </c>
      <c r="U1502" s="13"/>
      <c r="V1502" s="13"/>
    </row>
    <row r="1503" spans="1:22" x14ac:dyDescent="0.25">
      <c r="A1503">
        <v>2005</v>
      </c>
      <c r="B1503" t="s">
        <v>20</v>
      </c>
      <c r="D1503">
        <v>2</v>
      </c>
      <c r="F1503">
        <v>10</v>
      </c>
      <c r="G1503">
        <f t="shared" si="14"/>
        <v>45</v>
      </c>
      <c r="H1503">
        <v>30</v>
      </c>
      <c r="I1503">
        <v>15</v>
      </c>
      <c r="K1503">
        <v>2</v>
      </c>
      <c r="L1503">
        <v>5</v>
      </c>
      <c r="M1503">
        <v>3</v>
      </c>
      <c r="N1503" t="s">
        <v>82</v>
      </c>
      <c r="O1503" t="s">
        <v>82</v>
      </c>
      <c r="P1503" t="s">
        <v>105</v>
      </c>
      <c r="U1503" s="13"/>
      <c r="V1503" s="13"/>
    </row>
    <row r="1504" spans="1:22" x14ac:dyDescent="0.25">
      <c r="A1504">
        <v>2005</v>
      </c>
      <c r="B1504" t="s">
        <v>20</v>
      </c>
      <c r="D1504">
        <v>3</v>
      </c>
      <c r="F1504">
        <v>0</v>
      </c>
      <c r="G1504">
        <f t="shared" si="14"/>
        <v>40</v>
      </c>
      <c r="H1504">
        <v>30</v>
      </c>
      <c r="I1504">
        <v>10</v>
      </c>
      <c r="K1504">
        <v>3</v>
      </c>
      <c r="L1504">
        <v>0</v>
      </c>
      <c r="M1504">
        <v>0</v>
      </c>
      <c r="U1504" s="13"/>
      <c r="V1504" s="13"/>
    </row>
    <row r="1505" spans="1:22" x14ac:dyDescent="0.25">
      <c r="A1505">
        <v>2005</v>
      </c>
      <c r="B1505" t="s">
        <v>20</v>
      </c>
      <c r="D1505">
        <v>4</v>
      </c>
      <c r="F1505">
        <v>0</v>
      </c>
      <c r="G1505">
        <f t="shared" si="14"/>
        <v>40</v>
      </c>
      <c r="H1505">
        <v>40</v>
      </c>
      <c r="I1505">
        <v>0</v>
      </c>
      <c r="K1505">
        <v>8</v>
      </c>
      <c r="L1505">
        <v>0</v>
      </c>
      <c r="M1505">
        <v>0</v>
      </c>
      <c r="U1505" s="13"/>
      <c r="V1505" s="13"/>
    </row>
    <row r="1506" spans="1:22" x14ac:dyDescent="0.25">
      <c r="A1506">
        <v>2005</v>
      </c>
      <c r="B1506" t="s">
        <v>20</v>
      </c>
      <c r="D1506">
        <v>5</v>
      </c>
      <c r="F1506">
        <v>30</v>
      </c>
      <c r="G1506">
        <f t="shared" si="14"/>
        <v>20</v>
      </c>
      <c r="H1506">
        <v>20</v>
      </c>
      <c r="I1506">
        <v>0</v>
      </c>
      <c r="K1506">
        <v>5</v>
      </c>
      <c r="L1506">
        <v>5</v>
      </c>
      <c r="M1506">
        <v>0</v>
      </c>
      <c r="U1506" s="13"/>
      <c r="V1506" s="13"/>
    </row>
    <row r="1507" spans="1:22" x14ac:dyDescent="0.25">
      <c r="A1507">
        <v>2005</v>
      </c>
      <c r="B1507" t="s">
        <v>20</v>
      </c>
      <c r="C1507">
        <v>13</v>
      </c>
      <c r="D1507">
        <v>1</v>
      </c>
      <c r="F1507">
        <v>50</v>
      </c>
      <c r="G1507">
        <f t="shared" si="14"/>
        <v>40</v>
      </c>
      <c r="H1507">
        <v>25</v>
      </c>
      <c r="I1507">
        <v>15</v>
      </c>
      <c r="K1507">
        <v>5</v>
      </c>
      <c r="L1507">
        <v>3</v>
      </c>
      <c r="M1507">
        <v>0</v>
      </c>
      <c r="U1507" s="13"/>
      <c r="V1507" s="13"/>
    </row>
    <row r="1508" spans="1:22" x14ac:dyDescent="0.25">
      <c r="A1508">
        <v>2005</v>
      </c>
      <c r="B1508" t="s">
        <v>20</v>
      </c>
      <c r="D1508">
        <v>2</v>
      </c>
      <c r="F1508">
        <v>30</v>
      </c>
      <c r="G1508">
        <f t="shared" si="14"/>
        <v>40</v>
      </c>
      <c r="H1508">
        <v>25</v>
      </c>
      <c r="I1508">
        <v>15</v>
      </c>
      <c r="K1508">
        <v>3</v>
      </c>
      <c r="L1508">
        <v>6</v>
      </c>
      <c r="M1508">
        <v>0</v>
      </c>
      <c r="U1508" s="13"/>
      <c r="V1508" s="13"/>
    </row>
    <row r="1509" spans="1:22" x14ac:dyDescent="0.25">
      <c r="A1509">
        <v>2005</v>
      </c>
      <c r="B1509" t="s">
        <v>20</v>
      </c>
      <c r="D1509">
        <v>3</v>
      </c>
      <c r="F1509">
        <v>10</v>
      </c>
      <c r="G1509">
        <f t="shared" si="14"/>
        <v>10</v>
      </c>
      <c r="H1509">
        <v>5</v>
      </c>
      <c r="I1509">
        <v>5</v>
      </c>
      <c r="K1509">
        <v>0</v>
      </c>
      <c r="L1509">
        <v>3</v>
      </c>
      <c r="M1509">
        <v>1</v>
      </c>
      <c r="N1509" t="s">
        <v>124</v>
      </c>
      <c r="U1509" s="13"/>
      <c r="V1509" s="13"/>
    </row>
    <row r="1510" spans="1:22" x14ac:dyDescent="0.25">
      <c r="A1510">
        <v>2005</v>
      </c>
      <c r="B1510" t="s">
        <v>20</v>
      </c>
      <c r="D1510">
        <v>4</v>
      </c>
      <c r="F1510">
        <v>75</v>
      </c>
      <c r="G1510">
        <f t="shared" si="14"/>
        <v>5</v>
      </c>
      <c r="H1510">
        <v>0</v>
      </c>
      <c r="I1510">
        <v>5</v>
      </c>
      <c r="K1510">
        <v>4</v>
      </c>
      <c r="L1510">
        <v>6</v>
      </c>
      <c r="M1510">
        <v>0</v>
      </c>
      <c r="U1510" s="13"/>
      <c r="V1510" s="13" t="s">
        <v>1189</v>
      </c>
    </row>
    <row r="1511" spans="1:22" x14ac:dyDescent="0.25">
      <c r="A1511">
        <v>2005</v>
      </c>
      <c r="B1511" t="s">
        <v>20</v>
      </c>
      <c r="D1511">
        <v>5</v>
      </c>
      <c r="F1511">
        <v>0</v>
      </c>
      <c r="G1511">
        <f t="shared" si="14"/>
        <v>50</v>
      </c>
      <c r="H1511">
        <v>25</v>
      </c>
      <c r="I1511">
        <v>25</v>
      </c>
      <c r="K1511">
        <v>7</v>
      </c>
      <c r="L1511">
        <v>5</v>
      </c>
      <c r="M1511">
        <v>0</v>
      </c>
      <c r="U1511" s="13"/>
      <c r="V1511" s="13"/>
    </row>
    <row r="1512" spans="1:22" x14ac:dyDescent="0.25">
      <c r="A1512">
        <v>2005</v>
      </c>
      <c r="B1512" t="s">
        <v>20</v>
      </c>
      <c r="C1512">
        <v>14</v>
      </c>
      <c r="D1512">
        <v>1</v>
      </c>
      <c r="F1512">
        <v>30</v>
      </c>
      <c r="G1512">
        <f t="shared" si="14"/>
        <v>15</v>
      </c>
      <c r="H1512">
        <v>5</v>
      </c>
      <c r="I1512">
        <v>10</v>
      </c>
      <c r="K1512">
        <v>2</v>
      </c>
      <c r="L1512">
        <v>3</v>
      </c>
      <c r="M1512">
        <v>1</v>
      </c>
      <c r="N1512" t="s">
        <v>80</v>
      </c>
      <c r="U1512" s="13"/>
      <c r="V1512" s="13"/>
    </row>
    <row r="1513" spans="1:22" x14ac:dyDescent="0.25">
      <c r="A1513">
        <v>2005</v>
      </c>
      <c r="B1513" t="s">
        <v>20</v>
      </c>
      <c r="D1513">
        <v>2</v>
      </c>
      <c r="F1513">
        <v>40</v>
      </c>
      <c r="G1513">
        <f t="shared" si="14"/>
        <v>20</v>
      </c>
      <c r="H1513">
        <v>10</v>
      </c>
      <c r="I1513">
        <v>10</v>
      </c>
      <c r="K1513">
        <v>4</v>
      </c>
      <c r="L1513">
        <v>5</v>
      </c>
      <c r="M1513">
        <v>0</v>
      </c>
      <c r="U1513" s="13"/>
      <c r="V1513" s="13"/>
    </row>
    <row r="1514" spans="1:22" x14ac:dyDescent="0.25">
      <c r="A1514">
        <v>2005</v>
      </c>
      <c r="B1514" t="s">
        <v>20</v>
      </c>
      <c r="D1514">
        <v>3</v>
      </c>
      <c r="F1514">
        <v>0</v>
      </c>
      <c r="G1514">
        <f t="shared" si="14"/>
        <v>50</v>
      </c>
      <c r="H1514">
        <v>25</v>
      </c>
      <c r="I1514">
        <v>25</v>
      </c>
      <c r="K1514">
        <v>5</v>
      </c>
      <c r="L1514">
        <v>7</v>
      </c>
      <c r="M1514">
        <v>0</v>
      </c>
      <c r="U1514" s="13"/>
      <c r="V1514" s="13"/>
    </row>
    <row r="1515" spans="1:22" x14ac:dyDescent="0.25">
      <c r="A1515">
        <v>2005</v>
      </c>
      <c r="B1515" t="s">
        <v>20</v>
      </c>
      <c r="D1515">
        <v>4</v>
      </c>
      <c r="F1515">
        <v>30</v>
      </c>
      <c r="G1515">
        <f t="shared" si="14"/>
        <v>50</v>
      </c>
      <c r="H1515">
        <v>25</v>
      </c>
      <c r="I1515">
        <v>25</v>
      </c>
      <c r="K1515">
        <v>2</v>
      </c>
      <c r="L1515">
        <v>5</v>
      </c>
      <c r="M1515">
        <v>0</v>
      </c>
      <c r="U1515" s="13"/>
      <c r="V1515" s="13"/>
    </row>
    <row r="1516" spans="1:22" x14ac:dyDescent="0.25">
      <c r="A1516">
        <v>2005</v>
      </c>
      <c r="B1516" t="s">
        <v>20</v>
      </c>
      <c r="D1516">
        <v>5</v>
      </c>
      <c r="F1516">
        <v>30</v>
      </c>
      <c r="G1516">
        <f t="shared" ref="G1516:G1579" si="15">H1516+I1516</f>
        <v>20</v>
      </c>
      <c r="H1516">
        <v>20</v>
      </c>
      <c r="I1516">
        <v>0</v>
      </c>
      <c r="K1516">
        <v>5</v>
      </c>
      <c r="L1516">
        <v>0</v>
      </c>
      <c r="M1516">
        <v>0</v>
      </c>
      <c r="U1516" s="13"/>
      <c r="V1516" s="13"/>
    </row>
    <row r="1517" spans="1:22" x14ac:dyDescent="0.25">
      <c r="A1517">
        <v>2005</v>
      </c>
      <c r="B1517" t="s">
        <v>1162</v>
      </c>
      <c r="C1517">
        <v>1</v>
      </c>
      <c r="D1517">
        <v>1</v>
      </c>
      <c r="F1517">
        <v>10</v>
      </c>
      <c r="G1517">
        <f t="shared" si="15"/>
        <v>10</v>
      </c>
      <c r="H1517">
        <v>5</v>
      </c>
      <c r="I1517">
        <v>5</v>
      </c>
      <c r="K1517">
        <v>3</v>
      </c>
      <c r="L1517">
        <v>5</v>
      </c>
      <c r="M1517">
        <v>0</v>
      </c>
      <c r="U1517" s="13"/>
      <c r="V1517" s="13"/>
    </row>
    <row r="1518" spans="1:22" x14ac:dyDescent="0.25">
      <c r="A1518">
        <v>2005</v>
      </c>
      <c r="B1518" t="s">
        <v>1162</v>
      </c>
      <c r="D1518">
        <v>2</v>
      </c>
      <c r="F1518">
        <v>30</v>
      </c>
      <c r="G1518">
        <f t="shared" si="15"/>
        <v>50</v>
      </c>
      <c r="H1518">
        <v>50</v>
      </c>
      <c r="I1518">
        <v>0</v>
      </c>
      <c r="K1518">
        <v>3</v>
      </c>
      <c r="L1518">
        <v>0</v>
      </c>
      <c r="M1518">
        <v>0</v>
      </c>
      <c r="U1518" s="13"/>
      <c r="V1518" s="13"/>
    </row>
    <row r="1519" spans="1:22" x14ac:dyDescent="0.25">
      <c r="A1519">
        <v>2005</v>
      </c>
      <c r="B1519" t="s">
        <v>1162</v>
      </c>
      <c r="D1519">
        <v>3</v>
      </c>
      <c r="F1519">
        <v>2</v>
      </c>
      <c r="G1519">
        <f t="shared" si="15"/>
        <v>30</v>
      </c>
      <c r="H1519">
        <v>30</v>
      </c>
      <c r="I1519">
        <v>0</v>
      </c>
      <c r="K1519">
        <v>2</v>
      </c>
      <c r="L1519">
        <v>0</v>
      </c>
      <c r="M1519">
        <v>0</v>
      </c>
      <c r="U1519" s="13"/>
      <c r="V1519" s="13"/>
    </row>
    <row r="1520" spans="1:22" x14ac:dyDescent="0.25">
      <c r="A1520">
        <v>2005</v>
      </c>
      <c r="B1520" t="s">
        <v>1162</v>
      </c>
      <c r="D1520">
        <v>4</v>
      </c>
      <c r="F1520">
        <v>0</v>
      </c>
      <c r="G1520">
        <f t="shared" si="15"/>
        <v>25</v>
      </c>
      <c r="H1520">
        <v>25</v>
      </c>
      <c r="I1520">
        <v>0</v>
      </c>
      <c r="K1520">
        <v>5</v>
      </c>
      <c r="L1520">
        <v>0</v>
      </c>
      <c r="M1520">
        <v>0</v>
      </c>
      <c r="U1520" s="13"/>
      <c r="V1520" s="13"/>
    </row>
    <row r="1521" spans="1:22" x14ac:dyDescent="0.25">
      <c r="A1521">
        <v>2005</v>
      </c>
      <c r="B1521" t="s">
        <v>1162</v>
      </c>
      <c r="D1521">
        <v>5</v>
      </c>
      <c r="F1521">
        <v>30</v>
      </c>
      <c r="G1521">
        <f t="shared" si="15"/>
        <v>5</v>
      </c>
      <c r="H1521">
        <v>5</v>
      </c>
      <c r="I1521">
        <v>0</v>
      </c>
      <c r="K1521">
        <v>0</v>
      </c>
      <c r="L1521">
        <v>5</v>
      </c>
      <c r="M1521">
        <v>0</v>
      </c>
      <c r="U1521" s="13"/>
      <c r="V1521" s="13"/>
    </row>
    <row r="1522" spans="1:22" x14ac:dyDescent="0.25">
      <c r="A1522">
        <v>2005</v>
      </c>
      <c r="B1522" t="s">
        <v>1162</v>
      </c>
      <c r="C1522">
        <v>2</v>
      </c>
      <c r="D1522">
        <v>1</v>
      </c>
      <c r="F1522">
        <v>60</v>
      </c>
      <c r="G1522">
        <f t="shared" si="15"/>
        <v>35</v>
      </c>
      <c r="H1522">
        <v>30</v>
      </c>
      <c r="I1522">
        <v>5</v>
      </c>
      <c r="K1522">
        <v>3</v>
      </c>
      <c r="L1522">
        <v>0</v>
      </c>
      <c r="M1522">
        <v>0</v>
      </c>
      <c r="U1522" s="13"/>
      <c r="V1522" s="13"/>
    </row>
    <row r="1523" spans="1:22" x14ac:dyDescent="0.25">
      <c r="A1523">
        <v>2005</v>
      </c>
      <c r="B1523" t="s">
        <v>1162</v>
      </c>
      <c r="D1523">
        <v>2</v>
      </c>
      <c r="F1523">
        <v>80</v>
      </c>
      <c r="G1523">
        <f t="shared" si="15"/>
        <v>10</v>
      </c>
      <c r="H1523">
        <v>0</v>
      </c>
      <c r="I1523">
        <v>10</v>
      </c>
      <c r="K1523">
        <v>3</v>
      </c>
      <c r="L1523">
        <v>5</v>
      </c>
      <c r="M1523">
        <v>0</v>
      </c>
      <c r="U1523" s="13"/>
      <c r="V1523" s="13"/>
    </row>
    <row r="1524" spans="1:22" x14ac:dyDescent="0.25">
      <c r="A1524">
        <v>2005</v>
      </c>
      <c r="B1524" t="s">
        <v>1162</v>
      </c>
      <c r="D1524">
        <v>3</v>
      </c>
      <c r="F1524">
        <v>30</v>
      </c>
      <c r="G1524">
        <f t="shared" si="15"/>
        <v>50</v>
      </c>
      <c r="H1524">
        <v>50</v>
      </c>
      <c r="I1524">
        <v>0</v>
      </c>
      <c r="K1524">
        <v>3</v>
      </c>
      <c r="L1524">
        <v>5</v>
      </c>
      <c r="M1524">
        <v>1</v>
      </c>
      <c r="N1524" t="s">
        <v>82</v>
      </c>
      <c r="U1524" s="13"/>
      <c r="V1524" s="13"/>
    </row>
    <row r="1525" spans="1:22" x14ac:dyDescent="0.25">
      <c r="A1525">
        <v>2005</v>
      </c>
      <c r="B1525" t="s">
        <v>1162</v>
      </c>
      <c r="D1525">
        <v>4</v>
      </c>
      <c r="F1525">
        <v>80</v>
      </c>
      <c r="G1525">
        <f t="shared" si="15"/>
        <v>10</v>
      </c>
      <c r="H1525">
        <v>5</v>
      </c>
      <c r="I1525">
        <v>5</v>
      </c>
      <c r="K1525">
        <v>8</v>
      </c>
      <c r="L1525">
        <v>7</v>
      </c>
      <c r="M1525">
        <v>0</v>
      </c>
      <c r="U1525" s="13"/>
      <c r="V1525" s="13"/>
    </row>
    <row r="1526" spans="1:22" x14ac:dyDescent="0.25">
      <c r="A1526">
        <v>2005</v>
      </c>
      <c r="B1526" t="s">
        <v>1162</v>
      </c>
      <c r="D1526">
        <v>5</v>
      </c>
      <c r="F1526">
        <v>50</v>
      </c>
      <c r="G1526">
        <f t="shared" si="15"/>
        <v>22</v>
      </c>
      <c r="H1526">
        <v>20</v>
      </c>
      <c r="I1526">
        <v>2</v>
      </c>
      <c r="K1526">
        <v>3</v>
      </c>
      <c r="L1526">
        <v>5</v>
      </c>
      <c r="M1526">
        <v>0</v>
      </c>
      <c r="U1526" s="13"/>
      <c r="V1526" s="13"/>
    </row>
    <row r="1527" spans="1:22" x14ac:dyDescent="0.25">
      <c r="A1527">
        <v>2005</v>
      </c>
      <c r="B1527" t="s">
        <v>1162</v>
      </c>
      <c r="C1527">
        <v>3</v>
      </c>
      <c r="D1527">
        <v>1</v>
      </c>
      <c r="F1527">
        <v>15</v>
      </c>
      <c r="G1527">
        <f t="shared" si="15"/>
        <v>85</v>
      </c>
      <c r="H1527">
        <v>75</v>
      </c>
      <c r="I1527">
        <v>10</v>
      </c>
      <c r="K1527">
        <v>5</v>
      </c>
      <c r="L1527">
        <v>3</v>
      </c>
      <c r="M1527">
        <v>0</v>
      </c>
      <c r="U1527" s="13"/>
      <c r="V1527" s="13"/>
    </row>
    <row r="1528" spans="1:22" x14ac:dyDescent="0.25">
      <c r="A1528">
        <v>2005</v>
      </c>
      <c r="B1528" t="s">
        <v>1162</v>
      </c>
      <c r="D1528">
        <v>2</v>
      </c>
      <c r="F1528">
        <v>30</v>
      </c>
      <c r="G1528">
        <f t="shared" si="15"/>
        <v>60</v>
      </c>
      <c r="H1528">
        <v>40</v>
      </c>
      <c r="I1528">
        <v>20</v>
      </c>
      <c r="K1528">
        <v>3</v>
      </c>
      <c r="L1528">
        <v>3</v>
      </c>
      <c r="M1528">
        <v>1</v>
      </c>
      <c r="N1528" t="s">
        <v>85</v>
      </c>
      <c r="U1528" s="13"/>
      <c r="V1528" s="13"/>
    </row>
    <row r="1529" spans="1:22" x14ac:dyDescent="0.25">
      <c r="A1529">
        <v>2005</v>
      </c>
      <c r="B1529" t="s">
        <v>1162</v>
      </c>
      <c r="D1529">
        <v>3</v>
      </c>
      <c r="F1529">
        <v>35</v>
      </c>
      <c r="G1529">
        <f t="shared" si="15"/>
        <v>60</v>
      </c>
      <c r="H1529">
        <v>50</v>
      </c>
      <c r="I1529">
        <v>10</v>
      </c>
      <c r="K1529">
        <v>5</v>
      </c>
      <c r="L1529">
        <v>5</v>
      </c>
      <c r="M1529">
        <v>0</v>
      </c>
      <c r="U1529" s="13"/>
      <c r="V1529" s="13"/>
    </row>
    <row r="1530" spans="1:22" x14ac:dyDescent="0.25">
      <c r="A1530">
        <v>2005</v>
      </c>
      <c r="B1530" t="s">
        <v>1162</v>
      </c>
      <c r="D1530">
        <v>4</v>
      </c>
      <c r="F1530">
        <v>10</v>
      </c>
      <c r="G1530">
        <f t="shared" si="15"/>
        <v>50</v>
      </c>
      <c r="H1530">
        <v>40</v>
      </c>
      <c r="I1530">
        <v>10</v>
      </c>
      <c r="K1530">
        <v>3</v>
      </c>
      <c r="L1530">
        <v>5</v>
      </c>
      <c r="M1530">
        <v>0</v>
      </c>
      <c r="U1530" s="13"/>
      <c r="V1530" s="13"/>
    </row>
    <row r="1531" spans="1:22" x14ac:dyDescent="0.25">
      <c r="A1531">
        <v>2005</v>
      </c>
      <c r="B1531" t="s">
        <v>1162</v>
      </c>
      <c r="D1531">
        <v>5</v>
      </c>
      <c r="F1531">
        <v>70</v>
      </c>
      <c r="G1531">
        <f t="shared" si="15"/>
        <v>30</v>
      </c>
      <c r="H1531">
        <v>10</v>
      </c>
      <c r="I1531">
        <v>20</v>
      </c>
      <c r="K1531">
        <v>2</v>
      </c>
      <c r="L1531">
        <v>4</v>
      </c>
      <c r="M1531">
        <v>0</v>
      </c>
      <c r="U1531" s="13"/>
      <c r="V1531" s="13"/>
    </row>
    <row r="1532" spans="1:22" x14ac:dyDescent="0.25">
      <c r="A1532">
        <v>2005</v>
      </c>
      <c r="B1532" t="s">
        <v>1162</v>
      </c>
      <c r="C1532">
        <v>4</v>
      </c>
      <c r="D1532">
        <v>1</v>
      </c>
      <c r="F1532">
        <v>30</v>
      </c>
      <c r="G1532">
        <f t="shared" si="15"/>
        <v>60</v>
      </c>
      <c r="H1532">
        <v>50</v>
      </c>
      <c r="I1532">
        <v>10</v>
      </c>
      <c r="K1532">
        <v>5</v>
      </c>
      <c r="L1532">
        <v>5</v>
      </c>
      <c r="M1532">
        <v>0</v>
      </c>
      <c r="U1532" s="13"/>
      <c r="V1532" s="13"/>
    </row>
    <row r="1533" spans="1:22" x14ac:dyDescent="0.25">
      <c r="A1533">
        <v>2005</v>
      </c>
      <c r="B1533" t="s">
        <v>1162</v>
      </c>
      <c r="D1533">
        <v>2</v>
      </c>
      <c r="F1533">
        <v>10</v>
      </c>
      <c r="G1533">
        <f t="shared" si="15"/>
        <v>50</v>
      </c>
      <c r="H1533">
        <v>40</v>
      </c>
      <c r="I1533">
        <v>10</v>
      </c>
      <c r="K1533">
        <v>3</v>
      </c>
      <c r="L1533">
        <v>0</v>
      </c>
      <c r="M1533">
        <v>0</v>
      </c>
      <c r="U1533" s="13"/>
      <c r="V1533" s="13"/>
    </row>
    <row r="1534" spans="1:22" x14ac:dyDescent="0.25">
      <c r="A1534">
        <v>2005</v>
      </c>
      <c r="B1534" t="s">
        <v>1162</v>
      </c>
      <c r="D1534">
        <v>3</v>
      </c>
      <c r="F1534">
        <v>5</v>
      </c>
      <c r="G1534">
        <f t="shared" si="15"/>
        <v>60</v>
      </c>
      <c r="H1534">
        <v>50</v>
      </c>
      <c r="I1534">
        <v>10</v>
      </c>
      <c r="K1534">
        <v>2</v>
      </c>
      <c r="L1534">
        <v>2</v>
      </c>
      <c r="M1534">
        <v>0</v>
      </c>
      <c r="U1534" s="13"/>
      <c r="V1534" s="13"/>
    </row>
    <row r="1535" spans="1:22" x14ac:dyDescent="0.25">
      <c r="A1535">
        <v>2005</v>
      </c>
      <c r="B1535" t="s">
        <v>1162</v>
      </c>
      <c r="D1535">
        <v>4</v>
      </c>
      <c r="F1535">
        <v>30</v>
      </c>
      <c r="G1535">
        <f t="shared" si="15"/>
        <v>25</v>
      </c>
      <c r="H1535">
        <v>25</v>
      </c>
      <c r="I1535">
        <v>0</v>
      </c>
      <c r="K1535">
        <v>1</v>
      </c>
      <c r="L1535">
        <v>0</v>
      </c>
      <c r="M1535">
        <v>0</v>
      </c>
      <c r="U1535" s="13"/>
      <c r="V1535" s="13"/>
    </row>
    <row r="1536" spans="1:22" x14ac:dyDescent="0.25">
      <c r="A1536">
        <v>2005</v>
      </c>
      <c r="B1536" t="s">
        <v>1162</v>
      </c>
      <c r="D1536">
        <v>5</v>
      </c>
      <c r="F1536">
        <v>2</v>
      </c>
      <c r="G1536">
        <f t="shared" si="15"/>
        <v>52</v>
      </c>
      <c r="H1536">
        <v>50</v>
      </c>
      <c r="I1536">
        <v>2</v>
      </c>
      <c r="K1536">
        <v>2</v>
      </c>
      <c r="L1536">
        <v>3</v>
      </c>
      <c r="M1536">
        <v>0</v>
      </c>
      <c r="U1536" s="13"/>
      <c r="V1536" s="13"/>
    </row>
    <row r="1537" spans="1:22" x14ac:dyDescent="0.25">
      <c r="A1537">
        <v>2005</v>
      </c>
      <c r="B1537" t="s">
        <v>1162</v>
      </c>
      <c r="C1537">
        <v>5</v>
      </c>
      <c r="D1537">
        <v>1</v>
      </c>
      <c r="F1537">
        <v>30</v>
      </c>
      <c r="G1537">
        <f t="shared" si="15"/>
        <v>20</v>
      </c>
      <c r="H1537">
        <v>20</v>
      </c>
      <c r="I1537">
        <v>0</v>
      </c>
      <c r="K1537">
        <v>10</v>
      </c>
      <c r="L1537">
        <v>0</v>
      </c>
      <c r="M1537">
        <v>0</v>
      </c>
      <c r="U1537" s="13"/>
      <c r="V1537" s="13"/>
    </row>
    <row r="1538" spans="1:22" x14ac:dyDescent="0.25">
      <c r="A1538">
        <v>2005</v>
      </c>
      <c r="B1538" t="s">
        <v>1162</v>
      </c>
      <c r="D1538">
        <v>2</v>
      </c>
      <c r="F1538">
        <v>5</v>
      </c>
      <c r="G1538">
        <f t="shared" si="15"/>
        <v>25</v>
      </c>
      <c r="H1538">
        <v>20</v>
      </c>
      <c r="I1538">
        <v>5</v>
      </c>
      <c r="K1538">
        <v>10</v>
      </c>
      <c r="L1538">
        <v>3</v>
      </c>
      <c r="M1538">
        <v>1</v>
      </c>
      <c r="N1538" t="s">
        <v>80</v>
      </c>
      <c r="U1538" s="13"/>
      <c r="V1538" s="13"/>
    </row>
    <row r="1539" spans="1:22" x14ac:dyDescent="0.25">
      <c r="A1539">
        <v>2005</v>
      </c>
      <c r="B1539" t="s">
        <v>1162</v>
      </c>
      <c r="D1539">
        <v>3</v>
      </c>
      <c r="F1539">
        <v>15</v>
      </c>
      <c r="G1539">
        <f t="shared" si="15"/>
        <v>25</v>
      </c>
      <c r="H1539">
        <v>25</v>
      </c>
      <c r="I1539">
        <v>0</v>
      </c>
      <c r="K1539">
        <v>5</v>
      </c>
      <c r="L1539">
        <v>0</v>
      </c>
      <c r="M1539">
        <v>0</v>
      </c>
      <c r="U1539" s="13"/>
      <c r="V1539" s="13"/>
    </row>
    <row r="1540" spans="1:22" x14ac:dyDescent="0.25">
      <c r="A1540">
        <v>2005</v>
      </c>
      <c r="B1540" t="s">
        <v>1162</v>
      </c>
      <c r="D1540">
        <v>4</v>
      </c>
      <c r="F1540">
        <v>5</v>
      </c>
      <c r="G1540">
        <f t="shared" si="15"/>
        <v>45</v>
      </c>
      <c r="H1540">
        <v>40</v>
      </c>
      <c r="I1540">
        <v>5</v>
      </c>
      <c r="K1540">
        <v>4</v>
      </c>
      <c r="L1540">
        <v>5</v>
      </c>
      <c r="M1540">
        <v>0</v>
      </c>
      <c r="U1540" s="13"/>
      <c r="V1540" s="13"/>
    </row>
    <row r="1541" spans="1:22" x14ac:dyDescent="0.25">
      <c r="A1541">
        <v>2005</v>
      </c>
      <c r="B1541" t="s">
        <v>1162</v>
      </c>
      <c r="D1541">
        <v>5</v>
      </c>
      <c r="F1541">
        <v>10</v>
      </c>
      <c r="G1541">
        <f t="shared" si="15"/>
        <v>35</v>
      </c>
      <c r="H1541">
        <v>35</v>
      </c>
      <c r="I1541">
        <v>0</v>
      </c>
      <c r="K1541">
        <v>5</v>
      </c>
      <c r="L1541">
        <v>3</v>
      </c>
      <c r="M1541">
        <v>1</v>
      </c>
      <c r="N1541" t="s">
        <v>85</v>
      </c>
      <c r="U1541" s="13"/>
      <c r="V1541" s="13"/>
    </row>
    <row r="1542" spans="1:22" x14ac:dyDescent="0.25">
      <c r="A1542">
        <v>2005</v>
      </c>
      <c r="B1542" t="s">
        <v>1162</v>
      </c>
      <c r="C1542">
        <v>6</v>
      </c>
      <c r="D1542">
        <v>1</v>
      </c>
      <c r="F1542">
        <v>2</v>
      </c>
      <c r="G1542">
        <f t="shared" si="15"/>
        <v>52</v>
      </c>
      <c r="H1542">
        <v>50</v>
      </c>
      <c r="I1542">
        <v>2</v>
      </c>
      <c r="K1542">
        <v>3</v>
      </c>
      <c r="L1542">
        <v>2</v>
      </c>
      <c r="M1542">
        <v>0</v>
      </c>
      <c r="U1542" s="13"/>
      <c r="V1542" s="13"/>
    </row>
    <row r="1543" spans="1:22" x14ac:dyDescent="0.25">
      <c r="A1543">
        <v>2005</v>
      </c>
      <c r="B1543" t="s">
        <v>1162</v>
      </c>
      <c r="D1543">
        <v>2</v>
      </c>
      <c r="F1543">
        <v>1</v>
      </c>
      <c r="G1543">
        <f t="shared" si="15"/>
        <v>66</v>
      </c>
      <c r="H1543">
        <v>65</v>
      </c>
      <c r="I1543">
        <v>1</v>
      </c>
      <c r="K1543">
        <v>5</v>
      </c>
      <c r="L1543">
        <v>5</v>
      </c>
      <c r="M1543">
        <v>0</v>
      </c>
      <c r="U1543" s="13"/>
      <c r="V1543" s="13"/>
    </row>
    <row r="1544" spans="1:22" x14ac:dyDescent="0.25">
      <c r="A1544">
        <v>2005</v>
      </c>
      <c r="B1544" t="s">
        <v>1162</v>
      </c>
      <c r="D1544">
        <v>3</v>
      </c>
      <c r="F1544">
        <v>1</v>
      </c>
      <c r="G1544">
        <f t="shared" si="15"/>
        <v>42</v>
      </c>
      <c r="H1544">
        <v>40</v>
      </c>
      <c r="I1544">
        <v>2</v>
      </c>
      <c r="K1544">
        <v>3</v>
      </c>
      <c r="L1544">
        <v>4</v>
      </c>
      <c r="M1544">
        <v>0</v>
      </c>
      <c r="U1544" s="13"/>
      <c r="V1544" s="13"/>
    </row>
    <row r="1545" spans="1:22" x14ac:dyDescent="0.25">
      <c r="A1545">
        <v>2005</v>
      </c>
      <c r="B1545" t="s">
        <v>1162</v>
      </c>
      <c r="D1545">
        <v>4</v>
      </c>
      <c r="F1545">
        <v>10</v>
      </c>
      <c r="G1545">
        <f t="shared" si="15"/>
        <v>18</v>
      </c>
      <c r="H1545">
        <v>15</v>
      </c>
      <c r="I1545">
        <v>3</v>
      </c>
      <c r="K1545">
        <v>4</v>
      </c>
      <c r="L1545">
        <v>5</v>
      </c>
      <c r="M1545">
        <v>0</v>
      </c>
      <c r="U1545" s="13"/>
      <c r="V1545" s="13"/>
    </row>
    <row r="1546" spans="1:22" x14ac:dyDescent="0.25">
      <c r="A1546">
        <v>2005</v>
      </c>
      <c r="B1546" t="s">
        <v>1162</v>
      </c>
      <c r="D1546">
        <v>5</v>
      </c>
      <c r="F1546">
        <v>55</v>
      </c>
      <c r="G1546">
        <f t="shared" si="15"/>
        <v>26</v>
      </c>
      <c r="H1546">
        <v>25</v>
      </c>
      <c r="I1546">
        <v>1</v>
      </c>
      <c r="K1546">
        <v>5</v>
      </c>
      <c r="L1546">
        <v>3</v>
      </c>
      <c r="M1546">
        <v>0</v>
      </c>
      <c r="U1546" s="13"/>
      <c r="V1546" s="13"/>
    </row>
    <row r="1547" spans="1:22" x14ac:dyDescent="0.25">
      <c r="A1547">
        <v>2005</v>
      </c>
      <c r="B1547" t="s">
        <v>1162</v>
      </c>
      <c r="C1547">
        <v>7</v>
      </c>
      <c r="D1547">
        <v>1</v>
      </c>
      <c r="F1547">
        <v>30</v>
      </c>
      <c r="G1547">
        <f t="shared" si="15"/>
        <v>31</v>
      </c>
      <c r="H1547">
        <v>30</v>
      </c>
      <c r="I1547">
        <v>1</v>
      </c>
      <c r="K1547">
        <v>3</v>
      </c>
      <c r="L1547">
        <v>2</v>
      </c>
      <c r="M1547">
        <v>1</v>
      </c>
      <c r="N1547" t="s">
        <v>124</v>
      </c>
      <c r="U1547" s="13"/>
      <c r="V1547" s="13"/>
    </row>
    <row r="1548" spans="1:22" x14ac:dyDescent="0.25">
      <c r="A1548">
        <v>2005</v>
      </c>
      <c r="B1548" t="s">
        <v>1162</v>
      </c>
      <c r="D1548">
        <v>2</v>
      </c>
      <c r="F1548">
        <v>1</v>
      </c>
      <c r="G1548">
        <f t="shared" si="15"/>
        <v>66</v>
      </c>
      <c r="H1548">
        <v>65</v>
      </c>
      <c r="I1548">
        <v>1</v>
      </c>
      <c r="K1548">
        <v>5</v>
      </c>
      <c r="L1548">
        <v>5</v>
      </c>
      <c r="M1548">
        <v>0</v>
      </c>
      <c r="U1548" s="13"/>
      <c r="V1548" s="13"/>
    </row>
    <row r="1549" spans="1:22" x14ac:dyDescent="0.25">
      <c r="A1549">
        <v>2005</v>
      </c>
      <c r="B1549" t="s">
        <v>1162</v>
      </c>
      <c r="D1549">
        <v>3</v>
      </c>
      <c r="F1549">
        <v>1</v>
      </c>
      <c r="G1549">
        <f t="shared" si="15"/>
        <v>41</v>
      </c>
      <c r="H1549">
        <v>40</v>
      </c>
      <c r="I1549">
        <v>1</v>
      </c>
      <c r="K1549">
        <v>3</v>
      </c>
      <c r="L1549">
        <v>4</v>
      </c>
      <c r="M1549">
        <v>0</v>
      </c>
      <c r="U1549" s="13"/>
      <c r="V1549" s="13"/>
    </row>
    <row r="1550" spans="1:22" x14ac:dyDescent="0.25">
      <c r="A1550">
        <v>2005</v>
      </c>
      <c r="B1550" t="s">
        <v>1162</v>
      </c>
      <c r="D1550">
        <v>4</v>
      </c>
      <c r="F1550">
        <v>70</v>
      </c>
      <c r="G1550">
        <f t="shared" si="15"/>
        <v>16</v>
      </c>
      <c r="H1550">
        <v>15</v>
      </c>
      <c r="I1550">
        <v>1</v>
      </c>
      <c r="K1550">
        <v>5</v>
      </c>
      <c r="L1550">
        <v>10</v>
      </c>
      <c r="M1550">
        <v>0</v>
      </c>
      <c r="U1550" s="13"/>
      <c r="V1550" s="13"/>
    </row>
    <row r="1551" spans="1:22" x14ac:dyDescent="0.25">
      <c r="A1551">
        <v>2005</v>
      </c>
      <c r="B1551" t="s">
        <v>1162</v>
      </c>
      <c r="D1551">
        <v>5</v>
      </c>
      <c r="F1551">
        <v>15</v>
      </c>
      <c r="G1551">
        <f t="shared" si="15"/>
        <v>20</v>
      </c>
      <c r="H1551">
        <v>20</v>
      </c>
      <c r="I1551">
        <v>0</v>
      </c>
      <c r="K1551">
        <v>2</v>
      </c>
      <c r="L1551">
        <v>2</v>
      </c>
      <c r="M1551">
        <v>0</v>
      </c>
      <c r="U1551" s="13"/>
      <c r="V1551" s="13"/>
    </row>
    <row r="1552" spans="1:22" x14ac:dyDescent="0.25">
      <c r="A1552">
        <v>2005</v>
      </c>
      <c r="B1552" t="s">
        <v>1162</v>
      </c>
      <c r="C1552">
        <v>8</v>
      </c>
      <c r="D1552">
        <v>1</v>
      </c>
      <c r="F1552">
        <v>20</v>
      </c>
      <c r="G1552">
        <f t="shared" si="15"/>
        <v>60</v>
      </c>
      <c r="H1552">
        <v>40</v>
      </c>
      <c r="I1552">
        <v>20</v>
      </c>
      <c r="K1552">
        <v>2</v>
      </c>
      <c r="L1552">
        <v>2</v>
      </c>
      <c r="M1552">
        <v>0</v>
      </c>
      <c r="U1552" s="13"/>
      <c r="V1552" s="13"/>
    </row>
    <row r="1553" spans="1:22" x14ac:dyDescent="0.25">
      <c r="A1553">
        <v>2005</v>
      </c>
      <c r="B1553" t="s">
        <v>1162</v>
      </c>
      <c r="D1553">
        <v>2</v>
      </c>
      <c r="F1553">
        <v>3</v>
      </c>
      <c r="G1553">
        <f t="shared" si="15"/>
        <v>90</v>
      </c>
      <c r="H1553">
        <v>80</v>
      </c>
      <c r="I1553">
        <v>10</v>
      </c>
      <c r="K1553">
        <v>8</v>
      </c>
      <c r="L1553">
        <v>5</v>
      </c>
      <c r="M1553">
        <v>1</v>
      </c>
      <c r="N1553" t="s">
        <v>82</v>
      </c>
      <c r="U1553" s="13"/>
      <c r="V1553" s="13"/>
    </row>
    <row r="1554" spans="1:22" x14ac:dyDescent="0.25">
      <c r="A1554">
        <v>2005</v>
      </c>
      <c r="B1554" t="s">
        <v>1162</v>
      </c>
      <c r="D1554">
        <v>3</v>
      </c>
      <c r="F1554">
        <v>20</v>
      </c>
      <c r="G1554">
        <f t="shared" si="15"/>
        <v>45</v>
      </c>
      <c r="H1554">
        <v>25</v>
      </c>
      <c r="I1554">
        <v>20</v>
      </c>
      <c r="K1554">
        <v>5</v>
      </c>
      <c r="L1554">
        <v>4</v>
      </c>
      <c r="M1554">
        <v>1</v>
      </c>
      <c r="N1554" t="s">
        <v>82</v>
      </c>
      <c r="U1554" s="13"/>
      <c r="V1554" s="13"/>
    </row>
    <row r="1555" spans="1:22" x14ac:dyDescent="0.25">
      <c r="A1555">
        <v>2005</v>
      </c>
      <c r="B1555" t="s">
        <v>1162</v>
      </c>
      <c r="D1555">
        <v>4</v>
      </c>
      <c r="F1555">
        <v>40</v>
      </c>
      <c r="G1555">
        <f t="shared" si="15"/>
        <v>50</v>
      </c>
      <c r="H1555">
        <v>40</v>
      </c>
      <c r="I1555">
        <v>10</v>
      </c>
      <c r="K1555">
        <v>2</v>
      </c>
      <c r="L1555">
        <v>2</v>
      </c>
      <c r="M1555">
        <v>0</v>
      </c>
      <c r="U1555" s="13"/>
      <c r="V1555" s="13"/>
    </row>
    <row r="1556" spans="1:22" x14ac:dyDescent="0.25">
      <c r="A1556">
        <v>2005</v>
      </c>
      <c r="B1556" t="s">
        <v>1162</v>
      </c>
      <c r="D1556">
        <v>5</v>
      </c>
      <c r="F1556">
        <v>50</v>
      </c>
      <c r="G1556">
        <f t="shared" si="15"/>
        <v>50</v>
      </c>
      <c r="H1556">
        <v>40</v>
      </c>
      <c r="I1556">
        <v>10</v>
      </c>
      <c r="K1556">
        <v>3</v>
      </c>
      <c r="L1556">
        <v>5</v>
      </c>
      <c r="M1556">
        <v>0</v>
      </c>
      <c r="U1556" s="13"/>
      <c r="V1556" s="13"/>
    </row>
    <row r="1557" spans="1:22" x14ac:dyDescent="0.25">
      <c r="A1557">
        <v>2005</v>
      </c>
      <c r="B1557" t="s">
        <v>1162</v>
      </c>
      <c r="C1557">
        <v>9</v>
      </c>
      <c r="D1557">
        <v>1</v>
      </c>
      <c r="F1557">
        <v>10</v>
      </c>
      <c r="G1557">
        <f t="shared" si="15"/>
        <v>60</v>
      </c>
      <c r="H1557">
        <v>50</v>
      </c>
      <c r="I1557">
        <v>10</v>
      </c>
      <c r="K1557">
        <v>6</v>
      </c>
      <c r="L1557">
        <v>4</v>
      </c>
      <c r="M1557">
        <v>1</v>
      </c>
      <c r="N1557" t="s">
        <v>82</v>
      </c>
      <c r="U1557" s="13"/>
      <c r="V1557" s="13"/>
    </row>
    <row r="1558" spans="1:22" x14ac:dyDescent="0.25">
      <c r="A1558">
        <v>2005</v>
      </c>
      <c r="B1558" t="s">
        <v>1162</v>
      </c>
      <c r="D1558">
        <v>2</v>
      </c>
      <c r="F1558">
        <v>10</v>
      </c>
      <c r="G1558">
        <f t="shared" si="15"/>
        <v>45</v>
      </c>
      <c r="H1558">
        <v>20</v>
      </c>
      <c r="I1558">
        <v>25</v>
      </c>
      <c r="K1558">
        <v>6</v>
      </c>
      <c r="L1558">
        <v>5</v>
      </c>
      <c r="M1558">
        <v>1</v>
      </c>
      <c r="N1558" t="s">
        <v>82</v>
      </c>
      <c r="U1558" s="13"/>
      <c r="V1558" s="13"/>
    </row>
    <row r="1559" spans="1:22" x14ac:dyDescent="0.25">
      <c r="A1559">
        <v>2005</v>
      </c>
      <c r="B1559" t="s">
        <v>1162</v>
      </c>
      <c r="D1559">
        <v>3</v>
      </c>
      <c r="F1559">
        <v>15</v>
      </c>
      <c r="G1559">
        <f t="shared" si="15"/>
        <v>55</v>
      </c>
      <c r="H1559">
        <v>25</v>
      </c>
      <c r="I1559">
        <v>30</v>
      </c>
      <c r="K1559">
        <v>2</v>
      </c>
      <c r="L1559">
        <v>4</v>
      </c>
      <c r="M1559">
        <v>0</v>
      </c>
      <c r="U1559" s="13"/>
      <c r="V1559" s="13" t="s">
        <v>1185</v>
      </c>
    </row>
    <row r="1560" spans="1:22" x14ac:dyDescent="0.25">
      <c r="A1560">
        <v>2005</v>
      </c>
      <c r="B1560" t="s">
        <v>1162</v>
      </c>
      <c r="D1560">
        <v>4</v>
      </c>
      <c r="F1560">
        <v>0</v>
      </c>
      <c r="G1560">
        <f t="shared" si="15"/>
        <v>65</v>
      </c>
      <c r="H1560">
        <v>50</v>
      </c>
      <c r="I1560">
        <v>15</v>
      </c>
      <c r="K1560">
        <v>3</v>
      </c>
      <c r="L1560">
        <v>0</v>
      </c>
      <c r="M1560">
        <v>0</v>
      </c>
      <c r="U1560" s="13"/>
      <c r="V1560" s="13"/>
    </row>
    <row r="1561" spans="1:22" x14ac:dyDescent="0.25">
      <c r="A1561">
        <v>2005</v>
      </c>
      <c r="B1561" t="s">
        <v>1162</v>
      </c>
      <c r="D1561">
        <v>5</v>
      </c>
      <c r="F1561">
        <v>0</v>
      </c>
      <c r="G1561">
        <f t="shared" si="15"/>
        <v>70</v>
      </c>
      <c r="H1561">
        <v>50</v>
      </c>
      <c r="I1561">
        <v>20</v>
      </c>
      <c r="K1561">
        <v>3</v>
      </c>
      <c r="L1561">
        <v>4</v>
      </c>
      <c r="M1561">
        <v>0</v>
      </c>
      <c r="U1561" s="13"/>
      <c r="V1561" s="13"/>
    </row>
    <row r="1562" spans="1:22" x14ac:dyDescent="0.25">
      <c r="A1562">
        <v>2005</v>
      </c>
      <c r="B1562" t="s">
        <v>1162</v>
      </c>
      <c r="C1562">
        <v>10</v>
      </c>
      <c r="D1562">
        <v>1</v>
      </c>
      <c r="F1562">
        <v>50</v>
      </c>
      <c r="G1562">
        <f t="shared" si="15"/>
        <v>40</v>
      </c>
      <c r="H1562">
        <v>40</v>
      </c>
      <c r="I1562">
        <v>0</v>
      </c>
      <c r="K1562">
        <v>3</v>
      </c>
      <c r="L1562">
        <v>5</v>
      </c>
      <c r="M1562">
        <v>1</v>
      </c>
      <c r="N1562" t="s">
        <v>85</v>
      </c>
      <c r="U1562" s="13"/>
      <c r="V1562" s="13" t="s">
        <v>1190</v>
      </c>
    </row>
    <row r="1563" spans="1:22" x14ac:dyDescent="0.25">
      <c r="A1563">
        <v>2005</v>
      </c>
      <c r="B1563" t="s">
        <v>1162</v>
      </c>
      <c r="D1563">
        <v>2</v>
      </c>
      <c r="F1563">
        <v>0</v>
      </c>
      <c r="G1563">
        <f t="shared" si="15"/>
        <v>85</v>
      </c>
      <c r="H1563">
        <v>75</v>
      </c>
      <c r="I1563">
        <v>10</v>
      </c>
      <c r="K1563">
        <v>3</v>
      </c>
      <c r="L1563">
        <v>5</v>
      </c>
      <c r="M1563">
        <v>0</v>
      </c>
      <c r="U1563" s="13"/>
      <c r="V1563" s="13"/>
    </row>
    <row r="1564" spans="1:22" x14ac:dyDescent="0.25">
      <c r="A1564">
        <v>2005</v>
      </c>
      <c r="B1564" t="s">
        <v>1162</v>
      </c>
      <c r="D1564">
        <v>3</v>
      </c>
      <c r="F1564">
        <v>0</v>
      </c>
      <c r="G1564">
        <f t="shared" si="15"/>
        <v>85</v>
      </c>
      <c r="H1564">
        <v>80</v>
      </c>
      <c r="I1564">
        <v>5</v>
      </c>
      <c r="K1564">
        <v>5</v>
      </c>
      <c r="L1564">
        <v>0</v>
      </c>
      <c r="M1564">
        <v>0</v>
      </c>
      <c r="U1564" s="13"/>
      <c r="V1564" s="13"/>
    </row>
    <row r="1565" spans="1:22" x14ac:dyDescent="0.25">
      <c r="A1565">
        <v>2005</v>
      </c>
      <c r="B1565" t="s">
        <v>1162</v>
      </c>
      <c r="D1565">
        <v>4</v>
      </c>
      <c r="F1565">
        <v>50</v>
      </c>
      <c r="G1565">
        <f t="shared" si="15"/>
        <v>50</v>
      </c>
      <c r="H1565">
        <v>30</v>
      </c>
      <c r="I1565">
        <v>20</v>
      </c>
      <c r="K1565">
        <v>2</v>
      </c>
      <c r="L1565">
        <v>0</v>
      </c>
      <c r="M1565">
        <v>0</v>
      </c>
      <c r="U1565" s="13"/>
      <c r="V1565" s="13"/>
    </row>
    <row r="1566" spans="1:22" x14ac:dyDescent="0.25">
      <c r="A1566">
        <v>2005</v>
      </c>
      <c r="B1566" t="s">
        <v>1162</v>
      </c>
      <c r="D1566">
        <v>5</v>
      </c>
      <c r="F1566">
        <v>50</v>
      </c>
      <c r="G1566">
        <f t="shared" si="15"/>
        <v>25</v>
      </c>
      <c r="H1566">
        <v>25</v>
      </c>
      <c r="I1566">
        <v>0</v>
      </c>
      <c r="K1566">
        <v>3</v>
      </c>
      <c r="L1566">
        <v>5</v>
      </c>
      <c r="M1566">
        <v>1</v>
      </c>
      <c r="N1566" t="s">
        <v>120</v>
      </c>
      <c r="U1566" s="13"/>
      <c r="V1566" s="13"/>
    </row>
    <row r="1567" spans="1:22" x14ac:dyDescent="0.25">
      <c r="A1567">
        <v>2005</v>
      </c>
      <c r="B1567" t="s">
        <v>1162</v>
      </c>
      <c r="C1567">
        <v>11</v>
      </c>
      <c r="D1567">
        <v>1</v>
      </c>
      <c r="F1567">
        <v>75</v>
      </c>
      <c r="G1567">
        <f t="shared" si="15"/>
        <v>15</v>
      </c>
      <c r="H1567">
        <v>15</v>
      </c>
      <c r="I1567">
        <v>0</v>
      </c>
      <c r="K1567">
        <v>0</v>
      </c>
      <c r="L1567">
        <v>3</v>
      </c>
      <c r="M1567">
        <v>0</v>
      </c>
      <c r="U1567" s="13"/>
      <c r="V1567" s="13"/>
    </row>
    <row r="1568" spans="1:22" x14ac:dyDescent="0.25">
      <c r="A1568">
        <v>2005</v>
      </c>
      <c r="B1568" t="s">
        <v>1162</v>
      </c>
      <c r="D1568">
        <v>2</v>
      </c>
      <c r="F1568">
        <v>15</v>
      </c>
      <c r="G1568">
        <f t="shared" si="15"/>
        <v>40</v>
      </c>
      <c r="H1568">
        <v>20</v>
      </c>
      <c r="I1568">
        <v>20</v>
      </c>
      <c r="K1568">
        <v>3</v>
      </c>
      <c r="L1568">
        <v>5</v>
      </c>
      <c r="M1568">
        <v>0</v>
      </c>
      <c r="U1568" s="13"/>
      <c r="V1568" s="13"/>
    </row>
    <row r="1569" spans="1:22" x14ac:dyDescent="0.25">
      <c r="A1569">
        <v>2005</v>
      </c>
      <c r="B1569" t="s">
        <v>1162</v>
      </c>
      <c r="D1569">
        <v>3</v>
      </c>
      <c r="F1569">
        <v>75</v>
      </c>
      <c r="G1569">
        <f t="shared" si="15"/>
        <v>5</v>
      </c>
      <c r="H1569">
        <v>0</v>
      </c>
      <c r="I1569">
        <v>5</v>
      </c>
      <c r="K1569">
        <v>3</v>
      </c>
      <c r="L1569">
        <v>6</v>
      </c>
      <c r="M1569">
        <v>1</v>
      </c>
      <c r="N1569" t="s">
        <v>86</v>
      </c>
      <c r="U1569" s="13"/>
      <c r="V1569" s="13"/>
    </row>
    <row r="1570" spans="1:22" x14ac:dyDescent="0.25">
      <c r="A1570">
        <v>2005</v>
      </c>
      <c r="B1570" t="s">
        <v>1162</v>
      </c>
      <c r="D1570">
        <v>4</v>
      </c>
      <c r="F1570">
        <v>10</v>
      </c>
      <c r="G1570">
        <f t="shared" si="15"/>
        <v>90</v>
      </c>
      <c r="H1570">
        <v>80</v>
      </c>
      <c r="I1570">
        <v>10</v>
      </c>
      <c r="K1570">
        <v>2</v>
      </c>
      <c r="L1570">
        <v>0</v>
      </c>
      <c r="M1570">
        <v>0</v>
      </c>
      <c r="U1570" s="13"/>
      <c r="V1570" s="13"/>
    </row>
    <row r="1571" spans="1:22" x14ac:dyDescent="0.25">
      <c r="A1571">
        <v>2005</v>
      </c>
      <c r="B1571" t="s">
        <v>1162</v>
      </c>
      <c r="D1571">
        <v>5</v>
      </c>
      <c r="F1571">
        <v>5</v>
      </c>
      <c r="G1571">
        <f t="shared" si="15"/>
        <v>90</v>
      </c>
      <c r="H1571">
        <v>70</v>
      </c>
      <c r="I1571">
        <v>20</v>
      </c>
      <c r="K1571">
        <v>2</v>
      </c>
      <c r="L1571">
        <v>0</v>
      </c>
      <c r="M1571">
        <v>0</v>
      </c>
      <c r="U1571" s="13"/>
      <c r="V1571" s="13"/>
    </row>
    <row r="1572" spans="1:22" x14ac:dyDescent="0.25">
      <c r="A1572">
        <v>2005</v>
      </c>
      <c r="B1572" t="s">
        <v>1162</v>
      </c>
      <c r="C1572">
        <v>12</v>
      </c>
      <c r="D1572">
        <v>1</v>
      </c>
      <c r="F1572">
        <v>20</v>
      </c>
      <c r="G1572">
        <f t="shared" si="15"/>
        <v>35</v>
      </c>
      <c r="H1572">
        <v>35</v>
      </c>
      <c r="I1572">
        <v>0</v>
      </c>
      <c r="K1572">
        <v>2</v>
      </c>
      <c r="L1572">
        <v>0</v>
      </c>
      <c r="M1572">
        <v>0</v>
      </c>
      <c r="U1572" s="13"/>
      <c r="V1572" s="13" t="s">
        <v>1185</v>
      </c>
    </row>
    <row r="1573" spans="1:22" x14ac:dyDescent="0.25">
      <c r="A1573">
        <v>2005</v>
      </c>
      <c r="B1573" t="s">
        <v>1162</v>
      </c>
      <c r="D1573">
        <v>2</v>
      </c>
      <c r="F1573">
        <v>20</v>
      </c>
      <c r="G1573">
        <f t="shared" si="15"/>
        <v>35</v>
      </c>
      <c r="H1573">
        <v>30</v>
      </c>
      <c r="I1573">
        <v>5</v>
      </c>
      <c r="K1573">
        <v>2</v>
      </c>
      <c r="L1573">
        <v>0</v>
      </c>
      <c r="M1573">
        <v>0</v>
      </c>
      <c r="U1573" s="13"/>
      <c r="V1573" s="13"/>
    </row>
    <row r="1574" spans="1:22" x14ac:dyDescent="0.25">
      <c r="A1574">
        <v>2005</v>
      </c>
      <c r="B1574" t="s">
        <v>1162</v>
      </c>
      <c r="D1574">
        <v>3</v>
      </c>
      <c r="F1574">
        <v>6</v>
      </c>
      <c r="G1574">
        <f t="shared" si="15"/>
        <v>75</v>
      </c>
      <c r="H1574">
        <v>75</v>
      </c>
      <c r="I1574">
        <v>0</v>
      </c>
      <c r="K1574">
        <v>0</v>
      </c>
      <c r="L1574">
        <v>0</v>
      </c>
      <c r="M1574">
        <v>0</v>
      </c>
      <c r="U1574" s="13"/>
      <c r="V1574" s="13"/>
    </row>
    <row r="1575" spans="1:22" x14ac:dyDescent="0.25">
      <c r="A1575">
        <v>2005</v>
      </c>
      <c r="B1575" t="s">
        <v>1162</v>
      </c>
      <c r="D1575">
        <v>4</v>
      </c>
      <c r="F1575">
        <v>25</v>
      </c>
      <c r="G1575">
        <f t="shared" si="15"/>
        <v>75</v>
      </c>
      <c r="H1575">
        <v>70</v>
      </c>
      <c r="I1575">
        <v>5</v>
      </c>
      <c r="K1575">
        <v>4</v>
      </c>
      <c r="L1575">
        <v>0</v>
      </c>
      <c r="M1575">
        <v>0</v>
      </c>
      <c r="U1575" s="13"/>
      <c r="V1575" s="13"/>
    </row>
    <row r="1576" spans="1:22" x14ac:dyDescent="0.25">
      <c r="A1576">
        <v>2005</v>
      </c>
      <c r="B1576" t="s">
        <v>1162</v>
      </c>
      <c r="D1576">
        <v>5</v>
      </c>
      <c r="F1576">
        <v>95</v>
      </c>
      <c r="G1576">
        <f t="shared" si="15"/>
        <v>0</v>
      </c>
      <c r="H1576">
        <v>0</v>
      </c>
      <c r="I1576">
        <v>0</v>
      </c>
      <c r="K1576">
        <v>3</v>
      </c>
      <c r="L1576">
        <v>5</v>
      </c>
      <c r="M1576">
        <v>0</v>
      </c>
      <c r="U1576" s="13"/>
      <c r="V1576" s="13"/>
    </row>
    <row r="1577" spans="1:22" x14ac:dyDescent="0.25">
      <c r="A1577">
        <v>2005</v>
      </c>
      <c r="B1577" t="s">
        <v>1162</v>
      </c>
      <c r="C1577">
        <v>13</v>
      </c>
      <c r="D1577">
        <v>1</v>
      </c>
      <c r="F1577">
        <v>20</v>
      </c>
      <c r="G1577">
        <f t="shared" si="15"/>
        <v>80</v>
      </c>
      <c r="H1577">
        <v>80</v>
      </c>
      <c r="I1577">
        <v>0</v>
      </c>
      <c r="K1577">
        <v>2</v>
      </c>
      <c r="L1577">
        <v>1</v>
      </c>
      <c r="M1577">
        <v>1</v>
      </c>
      <c r="N1577" t="s">
        <v>89</v>
      </c>
      <c r="U1577" s="13"/>
      <c r="V1577" s="13"/>
    </row>
    <row r="1578" spans="1:22" x14ac:dyDescent="0.25">
      <c r="A1578">
        <v>2005</v>
      </c>
      <c r="B1578" t="s">
        <v>1162</v>
      </c>
      <c r="D1578">
        <v>2</v>
      </c>
      <c r="F1578">
        <v>0</v>
      </c>
      <c r="G1578">
        <f t="shared" si="15"/>
        <v>100</v>
      </c>
      <c r="H1578">
        <v>90</v>
      </c>
      <c r="I1578">
        <v>10</v>
      </c>
      <c r="K1578">
        <v>2</v>
      </c>
      <c r="L1578">
        <v>2</v>
      </c>
      <c r="M1578">
        <v>0</v>
      </c>
      <c r="U1578" s="13"/>
      <c r="V1578" s="13"/>
    </row>
    <row r="1579" spans="1:22" x14ac:dyDescent="0.25">
      <c r="A1579">
        <v>2005</v>
      </c>
      <c r="B1579" t="s">
        <v>1162</v>
      </c>
      <c r="D1579">
        <v>3</v>
      </c>
      <c r="F1579">
        <v>40</v>
      </c>
      <c r="G1579">
        <f t="shared" si="15"/>
        <v>60</v>
      </c>
      <c r="H1579">
        <v>50</v>
      </c>
      <c r="I1579">
        <v>10</v>
      </c>
      <c r="K1579">
        <v>2</v>
      </c>
      <c r="L1579">
        <v>3</v>
      </c>
      <c r="M1579">
        <v>0</v>
      </c>
      <c r="U1579" s="13"/>
      <c r="V1579" s="13"/>
    </row>
    <row r="1580" spans="1:22" x14ac:dyDescent="0.25">
      <c r="A1580">
        <v>2005</v>
      </c>
      <c r="B1580" t="s">
        <v>1162</v>
      </c>
      <c r="D1580">
        <v>4</v>
      </c>
      <c r="F1580">
        <v>50</v>
      </c>
      <c r="G1580">
        <f t="shared" ref="G1580:G1621" si="16">H1580+I1580</f>
        <v>50</v>
      </c>
      <c r="H1580">
        <v>45</v>
      </c>
      <c r="I1580">
        <v>5</v>
      </c>
      <c r="K1580">
        <v>3</v>
      </c>
      <c r="L1580">
        <v>2</v>
      </c>
      <c r="M1580">
        <v>0</v>
      </c>
      <c r="U1580" s="13"/>
      <c r="V1580" s="13"/>
    </row>
    <row r="1581" spans="1:22" x14ac:dyDescent="0.25">
      <c r="A1581">
        <v>2005</v>
      </c>
      <c r="B1581" t="s">
        <v>1162</v>
      </c>
      <c r="D1581">
        <v>5</v>
      </c>
      <c r="F1581">
        <v>40</v>
      </c>
      <c r="G1581">
        <f t="shared" si="16"/>
        <v>52</v>
      </c>
      <c r="H1581">
        <v>50</v>
      </c>
      <c r="I1581">
        <v>2</v>
      </c>
      <c r="K1581">
        <v>9</v>
      </c>
      <c r="L1581">
        <v>5</v>
      </c>
      <c r="M1581">
        <v>0</v>
      </c>
      <c r="U1581" s="13"/>
      <c r="V1581" s="13"/>
    </row>
    <row r="1582" spans="1:22" x14ac:dyDescent="0.25">
      <c r="A1582">
        <v>2005</v>
      </c>
      <c r="B1582" t="s">
        <v>1162</v>
      </c>
      <c r="C1582">
        <v>14</v>
      </c>
      <c r="D1582">
        <v>1</v>
      </c>
      <c r="F1582">
        <v>20</v>
      </c>
      <c r="G1582">
        <f t="shared" si="16"/>
        <v>75</v>
      </c>
      <c r="H1582">
        <v>65</v>
      </c>
      <c r="I1582">
        <v>10</v>
      </c>
      <c r="K1582">
        <v>3</v>
      </c>
      <c r="L1582">
        <v>10</v>
      </c>
      <c r="M1582">
        <v>0</v>
      </c>
      <c r="U1582" s="13"/>
      <c r="V1582" s="13"/>
    </row>
    <row r="1583" spans="1:22" x14ac:dyDescent="0.25">
      <c r="A1583">
        <v>2005</v>
      </c>
      <c r="B1583" t="s">
        <v>1162</v>
      </c>
      <c r="D1583">
        <v>2</v>
      </c>
      <c r="F1583">
        <v>20</v>
      </c>
      <c r="G1583">
        <f t="shared" si="16"/>
        <v>60</v>
      </c>
      <c r="H1583">
        <v>50</v>
      </c>
      <c r="I1583">
        <v>10</v>
      </c>
      <c r="K1583">
        <v>3</v>
      </c>
      <c r="L1583">
        <v>8</v>
      </c>
      <c r="M1583">
        <v>0</v>
      </c>
      <c r="U1583" s="13"/>
      <c r="V1583" s="13"/>
    </row>
    <row r="1584" spans="1:22" x14ac:dyDescent="0.25">
      <c r="A1584">
        <v>2005</v>
      </c>
      <c r="B1584" t="s">
        <v>1162</v>
      </c>
      <c r="D1584">
        <v>3</v>
      </c>
      <c r="F1584">
        <v>10</v>
      </c>
      <c r="G1584">
        <f t="shared" si="16"/>
        <v>35</v>
      </c>
      <c r="H1584">
        <v>20</v>
      </c>
      <c r="I1584">
        <v>15</v>
      </c>
      <c r="K1584">
        <v>3</v>
      </c>
      <c r="L1584">
        <v>5</v>
      </c>
      <c r="M1584">
        <v>1</v>
      </c>
      <c r="N1584" t="s">
        <v>85</v>
      </c>
      <c r="U1584" s="13"/>
      <c r="V1584" s="13"/>
    </row>
    <row r="1585" spans="1:22" x14ac:dyDescent="0.25">
      <c r="A1585">
        <v>2005</v>
      </c>
      <c r="B1585" t="s">
        <v>1162</v>
      </c>
      <c r="D1585">
        <v>4</v>
      </c>
      <c r="F1585">
        <v>5</v>
      </c>
      <c r="G1585">
        <f t="shared" si="16"/>
        <v>75</v>
      </c>
      <c r="H1585">
        <v>50</v>
      </c>
      <c r="I1585">
        <v>25</v>
      </c>
      <c r="K1585">
        <v>2</v>
      </c>
      <c r="L1585">
        <v>4</v>
      </c>
      <c r="M1585">
        <v>0</v>
      </c>
      <c r="U1585" s="13"/>
      <c r="V1585" s="13"/>
    </row>
    <row r="1586" spans="1:22" x14ac:dyDescent="0.25">
      <c r="A1586">
        <v>2005</v>
      </c>
      <c r="B1586" t="s">
        <v>1162</v>
      </c>
      <c r="D1586">
        <v>5</v>
      </c>
      <c r="F1586">
        <v>5</v>
      </c>
      <c r="G1586">
        <f t="shared" si="16"/>
        <v>65</v>
      </c>
      <c r="H1586">
        <v>60</v>
      </c>
      <c r="I1586">
        <v>5</v>
      </c>
      <c r="K1586">
        <v>5</v>
      </c>
      <c r="L1586">
        <v>8</v>
      </c>
      <c r="M1586">
        <v>1</v>
      </c>
      <c r="N1586" t="s">
        <v>78</v>
      </c>
      <c r="U1586" s="13"/>
      <c r="V1586" s="13"/>
    </row>
    <row r="1587" spans="1:22" x14ac:dyDescent="0.25">
      <c r="A1587">
        <v>2005</v>
      </c>
      <c r="B1587" t="s">
        <v>1165</v>
      </c>
      <c r="C1587">
        <v>1</v>
      </c>
      <c r="D1587">
        <v>1</v>
      </c>
      <c r="F1587">
        <v>5</v>
      </c>
      <c r="G1587">
        <f t="shared" si="16"/>
        <v>21</v>
      </c>
      <c r="H1587">
        <v>20</v>
      </c>
      <c r="I1587">
        <v>1</v>
      </c>
      <c r="K1587">
        <v>3</v>
      </c>
      <c r="L1587">
        <v>8</v>
      </c>
      <c r="M1587">
        <v>0</v>
      </c>
      <c r="U1587" s="13"/>
      <c r="V1587" s="13" t="s">
        <v>1191</v>
      </c>
    </row>
    <row r="1588" spans="1:22" x14ac:dyDescent="0.25">
      <c r="A1588">
        <v>2005</v>
      </c>
      <c r="B1588" t="s">
        <v>1165</v>
      </c>
      <c r="D1588">
        <v>2</v>
      </c>
      <c r="F1588">
        <v>5</v>
      </c>
      <c r="G1588">
        <f t="shared" si="16"/>
        <v>45</v>
      </c>
      <c r="H1588">
        <v>40</v>
      </c>
      <c r="I1588">
        <v>5</v>
      </c>
      <c r="K1588">
        <v>0</v>
      </c>
      <c r="L1588">
        <v>0</v>
      </c>
      <c r="M1588">
        <v>0</v>
      </c>
      <c r="U1588" s="13"/>
      <c r="V1588" s="13"/>
    </row>
    <row r="1589" spans="1:22" x14ac:dyDescent="0.25">
      <c r="A1589">
        <v>2005</v>
      </c>
      <c r="B1589" t="s">
        <v>1165</v>
      </c>
      <c r="D1589">
        <v>3</v>
      </c>
      <c r="F1589">
        <v>5</v>
      </c>
      <c r="G1589">
        <f t="shared" si="16"/>
        <v>20</v>
      </c>
      <c r="H1589">
        <v>15</v>
      </c>
      <c r="I1589">
        <v>5</v>
      </c>
      <c r="K1589">
        <v>3</v>
      </c>
      <c r="L1589">
        <v>0</v>
      </c>
      <c r="M1589">
        <v>1</v>
      </c>
      <c r="N1589" t="s">
        <v>80</v>
      </c>
      <c r="U1589" s="13"/>
      <c r="V1589" s="13" t="s">
        <v>1192</v>
      </c>
    </row>
    <row r="1590" spans="1:22" x14ac:dyDescent="0.25">
      <c r="A1590">
        <v>2005</v>
      </c>
      <c r="B1590" t="s">
        <v>1165</v>
      </c>
      <c r="D1590">
        <v>4</v>
      </c>
      <c r="F1590">
        <v>20</v>
      </c>
      <c r="G1590">
        <f t="shared" si="16"/>
        <v>21</v>
      </c>
      <c r="H1590">
        <v>20</v>
      </c>
      <c r="I1590">
        <v>1</v>
      </c>
      <c r="K1590">
        <v>5</v>
      </c>
      <c r="L1590">
        <v>5</v>
      </c>
      <c r="M1590">
        <v>1</v>
      </c>
      <c r="N1590" t="s">
        <v>80</v>
      </c>
      <c r="U1590" s="13"/>
      <c r="V1590" s="13"/>
    </row>
    <row r="1591" spans="1:22" x14ac:dyDescent="0.25">
      <c r="A1591">
        <v>2005</v>
      </c>
      <c r="B1591" t="s">
        <v>1165</v>
      </c>
      <c r="D1591">
        <v>5</v>
      </c>
      <c r="F1591">
        <v>5</v>
      </c>
      <c r="G1591">
        <f t="shared" si="16"/>
        <v>40</v>
      </c>
      <c r="H1591">
        <v>40</v>
      </c>
      <c r="I1591">
        <v>0</v>
      </c>
      <c r="K1591">
        <v>3</v>
      </c>
      <c r="L1591">
        <v>5</v>
      </c>
      <c r="M1591">
        <v>0</v>
      </c>
      <c r="U1591" s="13"/>
      <c r="V1591" s="13"/>
    </row>
    <row r="1592" spans="1:22" x14ac:dyDescent="0.25">
      <c r="A1592">
        <v>2005</v>
      </c>
      <c r="B1592" t="s">
        <v>1165</v>
      </c>
      <c r="C1592">
        <v>2</v>
      </c>
      <c r="D1592">
        <v>1</v>
      </c>
      <c r="F1592">
        <v>0</v>
      </c>
      <c r="G1592">
        <f t="shared" si="16"/>
        <v>35</v>
      </c>
      <c r="H1592">
        <v>30</v>
      </c>
      <c r="I1592">
        <v>5</v>
      </c>
      <c r="K1592">
        <v>5</v>
      </c>
      <c r="L1592">
        <v>5</v>
      </c>
      <c r="M1592">
        <v>0</v>
      </c>
      <c r="U1592" s="13"/>
      <c r="V1592" s="13"/>
    </row>
    <row r="1593" spans="1:22" x14ac:dyDescent="0.25">
      <c r="A1593">
        <v>2005</v>
      </c>
      <c r="B1593" t="s">
        <v>1165</v>
      </c>
      <c r="D1593">
        <v>2</v>
      </c>
      <c r="F1593">
        <v>60</v>
      </c>
      <c r="G1593">
        <f t="shared" si="16"/>
        <v>40</v>
      </c>
      <c r="H1593">
        <v>35</v>
      </c>
      <c r="I1593">
        <v>5</v>
      </c>
      <c r="K1593">
        <v>5</v>
      </c>
      <c r="L1593">
        <v>5</v>
      </c>
      <c r="M1593">
        <v>0</v>
      </c>
      <c r="U1593" s="13"/>
      <c r="V1593" s="13"/>
    </row>
    <row r="1594" spans="1:22" x14ac:dyDescent="0.25">
      <c r="A1594">
        <v>2005</v>
      </c>
      <c r="B1594" t="s">
        <v>1165</v>
      </c>
      <c r="D1594">
        <v>3</v>
      </c>
      <c r="F1594">
        <v>50</v>
      </c>
      <c r="G1594">
        <f t="shared" si="16"/>
        <v>28</v>
      </c>
      <c r="H1594">
        <v>25</v>
      </c>
      <c r="I1594">
        <v>3</v>
      </c>
      <c r="K1594">
        <v>3</v>
      </c>
      <c r="L1594">
        <v>0</v>
      </c>
      <c r="M1594">
        <v>1</v>
      </c>
      <c r="N1594" t="s">
        <v>85</v>
      </c>
      <c r="U1594" s="13"/>
      <c r="V1594" s="13"/>
    </row>
    <row r="1595" spans="1:22" x14ac:dyDescent="0.25">
      <c r="A1595">
        <v>2005</v>
      </c>
      <c r="B1595" t="s">
        <v>1165</v>
      </c>
      <c r="D1595">
        <v>4</v>
      </c>
      <c r="F1595">
        <v>40</v>
      </c>
      <c r="G1595">
        <f t="shared" si="16"/>
        <v>60</v>
      </c>
      <c r="H1595">
        <v>50</v>
      </c>
      <c r="I1595">
        <v>10</v>
      </c>
      <c r="K1595">
        <v>7</v>
      </c>
      <c r="L1595">
        <v>3</v>
      </c>
      <c r="M1595">
        <v>0</v>
      </c>
      <c r="U1595" s="13"/>
      <c r="V1595" s="13"/>
    </row>
    <row r="1596" spans="1:22" x14ac:dyDescent="0.25">
      <c r="A1596">
        <v>2005</v>
      </c>
      <c r="B1596" t="s">
        <v>1165</v>
      </c>
      <c r="D1596">
        <v>5</v>
      </c>
      <c r="F1596">
        <v>40</v>
      </c>
      <c r="G1596">
        <f t="shared" si="16"/>
        <v>30</v>
      </c>
      <c r="H1596">
        <v>30</v>
      </c>
      <c r="I1596">
        <v>0</v>
      </c>
      <c r="K1596">
        <v>8</v>
      </c>
      <c r="L1596">
        <v>5</v>
      </c>
      <c r="M1596">
        <v>1</v>
      </c>
      <c r="N1596" t="s">
        <v>82</v>
      </c>
      <c r="U1596" s="13"/>
      <c r="V1596" s="13"/>
    </row>
    <row r="1597" spans="1:22" x14ac:dyDescent="0.25">
      <c r="A1597">
        <v>2005</v>
      </c>
      <c r="B1597" t="s">
        <v>1165</v>
      </c>
      <c r="C1597">
        <v>3</v>
      </c>
      <c r="D1597">
        <v>1</v>
      </c>
      <c r="F1597">
        <v>5</v>
      </c>
      <c r="G1597">
        <f t="shared" si="16"/>
        <v>26</v>
      </c>
      <c r="H1597">
        <v>25</v>
      </c>
      <c r="I1597">
        <v>1</v>
      </c>
      <c r="K1597">
        <v>10</v>
      </c>
      <c r="L1597">
        <v>8</v>
      </c>
      <c r="M1597">
        <v>0</v>
      </c>
      <c r="U1597" s="13"/>
      <c r="V1597" s="13"/>
    </row>
    <row r="1598" spans="1:22" x14ac:dyDescent="0.25">
      <c r="A1598">
        <v>2005</v>
      </c>
      <c r="B1598" t="s">
        <v>1165</v>
      </c>
      <c r="D1598">
        <v>2</v>
      </c>
      <c r="F1598">
        <v>15</v>
      </c>
      <c r="G1598">
        <f t="shared" si="16"/>
        <v>25</v>
      </c>
      <c r="H1598">
        <v>20</v>
      </c>
      <c r="I1598">
        <v>5</v>
      </c>
      <c r="K1598">
        <v>8</v>
      </c>
      <c r="L1598">
        <v>0</v>
      </c>
      <c r="M1598">
        <v>0</v>
      </c>
      <c r="U1598" s="13"/>
      <c r="V1598" s="13"/>
    </row>
    <row r="1599" spans="1:22" x14ac:dyDescent="0.25">
      <c r="A1599">
        <v>2005</v>
      </c>
      <c r="B1599" t="s">
        <v>1165</v>
      </c>
      <c r="D1599">
        <v>3</v>
      </c>
      <c r="F1599">
        <v>20</v>
      </c>
      <c r="G1599">
        <f t="shared" si="16"/>
        <v>35</v>
      </c>
      <c r="H1599">
        <v>30</v>
      </c>
      <c r="I1599">
        <v>5</v>
      </c>
      <c r="K1599">
        <v>10</v>
      </c>
      <c r="L1599">
        <v>3</v>
      </c>
      <c r="M1599">
        <v>0</v>
      </c>
      <c r="U1599" s="13"/>
      <c r="V1599" s="13"/>
    </row>
    <row r="1600" spans="1:22" x14ac:dyDescent="0.25">
      <c r="A1600">
        <v>2005</v>
      </c>
      <c r="B1600" t="s">
        <v>1165</v>
      </c>
      <c r="D1600">
        <v>4</v>
      </c>
      <c r="F1600">
        <v>10</v>
      </c>
      <c r="G1600">
        <f t="shared" si="16"/>
        <v>25</v>
      </c>
      <c r="H1600">
        <v>25</v>
      </c>
      <c r="I1600">
        <v>0</v>
      </c>
      <c r="K1600">
        <v>5</v>
      </c>
      <c r="L1600">
        <v>5</v>
      </c>
      <c r="M1600">
        <v>0</v>
      </c>
      <c r="U1600" s="13"/>
      <c r="V1600" s="13"/>
    </row>
    <row r="1601" spans="1:22" x14ac:dyDescent="0.25">
      <c r="A1601">
        <v>2005</v>
      </c>
      <c r="B1601" t="s">
        <v>1165</v>
      </c>
      <c r="D1601">
        <v>5</v>
      </c>
      <c r="F1601">
        <v>15</v>
      </c>
      <c r="G1601">
        <f t="shared" si="16"/>
        <v>50</v>
      </c>
      <c r="H1601">
        <v>45</v>
      </c>
      <c r="I1601">
        <v>5</v>
      </c>
      <c r="K1601">
        <v>3</v>
      </c>
      <c r="L1601">
        <v>3</v>
      </c>
      <c r="M1601">
        <v>0</v>
      </c>
      <c r="U1601" s="13"/>
      <c r="V1601" s="13"/>
    </row>
    <row r="1602" spans="1:22" x14ac:dyDescent="0.25">
      <c r="A1602">
        <v>2005</v>
      </c>
      <c r="B1602" t="s">
        <v>1165</v>
      </c>
      <c r="C1602">
        <v>4</v>
      </c>
      <c r="D1602">
        <v>1</v>
      </c>
      <c r="F1602">
        <v>15</v>
      </c>
      <c r="G1602">
        <f t="shared" si="16"/>
        <v>30</v>
      </c>
      <c r="H1602">
        <v>25</v>
      </c>
      <c r="I1602">
        <v>5</v>
      </c>
      <c r="K1602">
        <v>12</v>
      </c>
      <c r="L1602">
        <v>8</v>
      </c>
      <c r="M1602">
        <v>0</v>
      </c>
      <c r="U1602" s="13">
        <v>1</v>
      </c>
      <c r="V1602" s="13"/>
    </row>
    <row r="1603" spans="1:22" x14ac:dyDescent="0.25">
      <c r="A1603">
        <v>2005</v>
      </c>
      <c r="B1603" t="s">
        <v>1165</v>
      </c>
      <c r="D1603">
        <v>2</v>
      </c>
      <c r="F1603">
        <v>1</v>
      </c>
      <c r="G1603">
        <f t="shared" si="16"/>
        <v>16</v>
      </c>
      <c r="H1603">
        <v>15</v>
      </c>
      <c r="I1603">
        <v>1</v>
      </c>
      <c r="K1603">
        <v>8</v>
      </c>
      <c r="L1603">
        <v>5</v>
      </c>
      <c r="M1603">
        <v>0</v>
      </c>
      <c r="U1603" s="13"/>
      <c r="V1603" s="13"/>
    </row>
    <row r="1604" spans="1:22" x14ac:dyDescent="0.25">
      <c r="A1604">
        <v>2005</v>
      </c>
      <c r="B1604" t="s">
        <v>1165</v>
      </c>
      <c r="D1604">
        <v>3</v>
      </c>
      <c r="F1604">
        <v>20</v>
      </c>
      <c r="G1604">
        <f t="shared" si="16"/>
        <v>45</v>
      </c>
      <c r="H1604">
        <v>35</v>
      </c>
      <c r="I1604">
        <v>10</v>
      </c>
      <c r="K1604">
        <v>5</v>
      </c>
      <c r="L1604">
        <v>3</v>
      </c>
      <c r="M1604">
        <v>0</v>
      </c>
      <c r="U1604" s="13"/>
      <c r="V1604" s="13"/>
    </row>
    <row r="1605" spans="1:22" x14ac:dyDescent="0.25">
      <c r="A1605">
        <v>2005</v>
      </c>
      <c r="B1605" t="s">
        <v>1165</v>
      </c>
      <c r="D1605">
        <v>4</v>
      </c>
      <c r="F1605">
        <v>1</v>
      </c>
      <c r="G1605">
        <f t="shared" si="16"/>
        <v>35</v>
      </c>
      <c r="H1605">
        <v>30</v>
      </c>
      <c r="I1605">
        <v>5</v>
      </c>
      <c r="K1605">
        <v>8</v>
      </c>
      <c r="L1605">
        <v>6</v>
      </c>
      <c r="M1605">
        <v>1</v>
      </c>
      <c r="N1605" t="s">
        <v>85</v>
      </c>
      <c r="U1605" s="13"/>
      <c r="V1605" s="13"/>
    </row>
    <row r="1606" spans="1:22" x14ac:dyDescent="0.25">
      <c r="A1606">
        <v>2005</v>
      </c>
      <c r="B1606" t="s">
        <v>1165</v>
      </c>
      <c r="D1606">
        <v>5</v>
      </c>
      <c r="F1606">
        <v>20</v>
      </c>
      <c r="G1606">
        <f t="shared" si="16"/>
        <v>21</v>
      </c>
      <c r="H1606">
        <v>20</v>
      </c>
      <c r="I1606">
        <v>1</v>
      </c>
      <c r="K1606">
        <v>5</v>
      </c>
      <c r="L1606">
        <v>0</v>
      </c>
      <c r="M1606">
        <v>0</v>
      </c>
      <c r="U1606" s="13"/>
      <c r="V1606" s="13"/>
    </row>
    <row r="1607" spans="1:22" x14ac:dyDescent="0.25">
      <c r="A1607">
        <v>2005</v>
      </c>
      <c r="B1607" t="s">
        <v>1165</v>
      </c>
      <c r="C1607">
        <v>5</v>
      </c>
      <c r="D1607">
        <v>1</v>
      </c>
      <c r="F1607">
        <v>50</v>
      </c>
      <c r="G1607">
        <f t="shared" si="16"/>
        <v>31</v>
      </c>
      <c r="H1607">
        <v>30</v>
      </c>
      <c r="I1607">
        <v>1</v>
      </c>
      <c r="K1607">
        <v>5</v>
      </c>
      <c r="L1607">
        <v>5</v>
      </c>
      <c r="M1607">
        <v>0</v>
      </c>
      <c r="U1607" s="13"/>
      <c r="V1607" s="13"/>
    </row>
    <row r="1608" spans="1:22" x14ac:dyDescent="0.25">
      <c r="A1608">
        <v>2005</v>
      </c>
      <c r="B1608" t="s">
        <v>1165</v>
      </c>
      <c r="D1608">
        <v>2</v>
      </c>
      <c r="F1608">
        <v>30</v>
      </c>
      <c r="G1608">
        <f t="shared" si="16"/>
        <v>45</v>
      </c>
      <c r="H1608">
        <v>45</v>
      </c>
      <c r="I1608">
        <v>0</v>
      </c>
      <c r="K1608">
        <v>5</v>
      </c>
      <c r="L1608">
        <v>5</v>
      </c>
      <c r="M1608">
        <v>0</v>
      </c>
      <c r="U1608" s="13">
        <v>1</v>
      </c>
      <c r="V1608" s="13" t="s">
        <v>1193</v>
      </c>
    </row>
    <row r="1609" spans="1:22" x14ac:dyDescent="0.25">
      <c r="A1609">
        <v>2005</v>
      </c>
      <c r="B1609" t="s">
        <v>1165</v>
      </c>
      <c r="D1609">
        <v>3</v>
      </c>
      <c r="F1609">
        <v>50</v>
      </c>
      <c r="G1609">
        <f t="shared" si="16"/>
        <v>45</v>
      </c>
      <c r="H1609">
        <v>40</v>
      </c>
      <c r="I1609">
        <v>5</v>
      </c>
      <c r="K1609">
        <v>5</v>
      </c>
      <c r="L1609">
        <v>10</v>
      </c>
      <c r="M1609">
        <v>0</v>
      </c>
      <c r="U1609" s="13"/>
      <c r="V1609" s="13"/>
    </row>
    <row r="1610" spans="1:22" x14ac:dyDescent="0.25">
      <c r="A1610">
        <v>2005</v>
      </c>
      <c r="B1610" t="s">
        <v>1165</v>
      </c>
      <c r="D1610">
        <v>4</v>
      </c>
      <c r="F1610">
        <v>60</v>
      </c>
      <c r="G1610">
        <f t="shared" si="16"/>
        <v>32</v>
      </c>
      <c r="H1610">
        <v>30</v>
      </c>
      <c r="I1610">
        <v>2</v>
      </c>
      <c r="K1610">
        <v>6</v>
      </c>
      <c r="L1610">
        <v>3</v>
      </c>
      <c r="M1610">
        <v>1</v>
      </c>
      <c r="N1610" t="s">
        <v>79</v>
      </c>
      <c r="U1610" s="13"/>
      <c r="V1610" s="13"/>
    </row>
    <row r="1611" spans="1:22" x14ac:dyDescent="0.25">
      <c r="A1611">
        <v>2005</v>
      </c>
      <c r="B1611" t="s">
        <v>1165</v>
      </c>
      <c r="D1611">
        <v>5</v>
      </c>
      <c r="F1611">
        <v>15</v>
      </c>
      <c r="G1611">
        <f t="shared" si="16"/>
        <v>62</v>
      </c>
      <c r="H1611">
        <v>60</v>
      </c>
      <c r="I1611">
        <v>2</v>
      </c>
      <c r="K1611">
        <v>8</v>
      </c>
      <c r="L1611">
        <v>8</v>
      </c>
      <c r="M1611">
        <v>0</v>
      </c>
      <c r="U1611" s="13"/>
      <c r="V1611" s="13"/>
    </row>
    <row r="1612" spans="1:22" x14ac:dyDescent="0.25">
      <c r="A1612">
        <v>2005</v>
      </c>
      <c r="B1612" t="s">
        <v>1165</v>
      </c>
      <c r="C1612">
        <v>6</v>
      </c>
      <c r="D1612">
        <v>1</v>
      </c>
      <c r="F1612">
        <v>20</v>
      </c>
      <c r="G1612">
        <f t="shared" si="16"/>
        <v>61</v>
      </c>
      <c r="H1612">
        <v>60</v>
      </c>
      <c r="I1612">
        <v>1</v>
      </c>
      <c r="K1612">
        <v>5</v>
      </c>
      <c r="L1612">
        <v>2</v>
      </c>
      <c r="M1612">
        <v>0</v>
      </c>
      <c r="U1612" s="13"/>
      <c r="V1612" s="13"/>
    </row>
    <row r="1613" spans="1:22" x14ac:dyDescent="0.25">
      <c r="A1613">
        <v>2005</v>
      </c>
      <c r="B1613" t="s">
        <v>1165</v>
      </c>
      <c r="D1613">
        <v>2</v>
      </c>
      <c r="F1613">
        <v>50</v>
      </c>
      <c r="G1613">
        <f t="shared" si="16"/>
        <v>50</v>
      </c>
      <c r="H1613">
        <v>45</v>
      </c>
      <c r="I1613">
        <v>5</v>
      </c>
      <c r="K1613">
        <v>4</v>
      </c>
      <c r="L1613">
        <v>5</v>
      </c>
      <c r="M1613">
        <v>0</v>
      </c>
      <c r="U1613" s="13"/>
      <c r="V1613" s="13"/>
    </row>
    <row r="1614" spans="1:22" x14ac:dyDescent="0.25">
      <c r="A1614">
        <v>2005</v>
      </c>
      <c r="B1614" t="s">
        <v>1165</v>
      </c>
      <c r="D1614">
        <v>3</v>
      </c>
      <c r="F1614">
        <v>35</v>
      </c>
      <c r="G1614">
        <f t="shared" si="16"/>
        <v>26</v>
      </c>
      <c r="H1614">
        <v>25</v>
      </c>
      <c r="I1614">
        <v>1</v>
      </c>
      <c r="K1614">
        <v>4</v>
      </c>
      <c r="L1614">
        <v>5</v>
      </c>
      <c r="M1614">
        <v>1</v>
      </c>
      <c r="N1614" t="s">
        <v>82</v>
      </c>
      <c r="U1614" s="13"/>
      <c r="V1614" s="13"/>
    </row>
    <row r="1615" spans="1:22" x14ac:dyDescent="0.25">
      <c r="A1615">
        <v>2005</v>
      </c>
      <c r="B1615" t="s">
        <v>1165</v>
      </c>
      <c r="D1615">
        <v>4</v>
      </c>
      <c r="F1615">
        <v>75</v>
      </c>
      <c r="G1615">
        <f t="shared" si="16"/>
        <v>14</v>
      </c>
      <c r="H1615">
        <v>10</v>
      </c>
      <c r="I1615">
        <v>4</v>
      </c>
      <c r="K1615">
        <v>10</v>
      </c>
      <c r="L1615">
        <v>1</v>
      </c>
      <c r="M1615">
        <v>0</v>
      </c>
      <c r="U1615" s="13"/>
      <c r="V1615" s="13"/>
    </row>
    <row r="1616" spans="1:22" x14ac:dyDescent="0.25">
      <c r="A1616">
        <v>2005</v>
      </c>
      <c r="B1616" t="s">
        <v>1165</v>
      </c>
      <c r="D1616">
        <v>5</v>
      </c>
      <c r="F1616">
        <v>65</v>
      </c>
      <c r="G1616">
        <f t="shared" si="16"/>
        <v>27</v>
      </c>
      <c r="H1616">
        <v>25</v>
      </c>
      <c r="I1616">
        <v>2</v>
      </c>
      <c r="K1616">
        <v>5</v>
      </c>
      <c r="L1616">
        <v>5</v>
      </c>
      <c r="M1616">
        <v>0</v>
      </c>
      <c r="U1616" s="13"/>
      <c r="V1616" s="13"/>
    </row>
    <row r="1617" spans="1:22" x14ac:dyDescent="0.25">
      <c r="A1617">
        <v>2005</v>
      </c>
      <c r="B1617" t="s">
        <v>1165</v>
      </c>
      <c r="C1617">
        <v>7</v>
      </c>
      <c r="D1617">
        <v>1</v>
      </c>
      <c r="F1617">
        <v>10</v>
      </c>
      <c r="G1617">
        <f t="shared" si="16"/>
        <v>52</v>
      </c>
      <c r="H1617">
        <v>50</v>
      </c>
      <c r="I1617">
        <v>2</v>
      </c>
      <c r="K1617">
        <v>8</v>
      </c>
      <c r="L1617">
        <v>3</v>
      </c>
      <c r="M1617">
        <v>1</v>
      </c>
      <c r="N1617" t="s">
        <v>85</v>
      </c>
      <c r="U1617" s="13"/>
      <c r="V1617" s="13"/>
    </row>
    <row r="1618" spans="1:22" x14ac:dyDescent="0.25">
      <c r="A1618">
        <v>2005</v>
      </c>
      <c r="B1618" t="s">
        <v>1165</v>
      </c>
      <c r="D1618">
        <v>2</v>
      </c>
      <c r="F1618">
        <v>20</v>
      </c>
      <c r="G1618">
        <f t="shared" si="16"/>
        <v>50</v>
      </c>
      <c r="H1618">
        <v>40</v>
      </c>
      <c r="I1618">
        <v>10</v>
      </c>
      <c r="K1618">
        <v>5</v>
      </c>
      <c r="L1618">
        <v>4</v>
      </c>
      <c r="M1618">
        <v>0</v>
      </c>
      <c r="U1618" s="13"/>
      <c r="V1618" s="13"/>
    </row>
    <row r="1619" spans="1:22" x14ac:dyDescent="0.25">
      <c r="A1619">
        <v>2005</v>
      </c>
      <c r="B1619" t="s">
        <v>1165</v>
      </c>
      <c r="D1619">
        <v>3</v>
      </c>
      <c r="F1619">
        <v>25</v>
      </c>
      <c r="G1619">
        <f t="shared" si="16"/>
        <v>40</v>
      </c>
      <c r="H1619">
        <v>30</v>
      </c>
      <c r="I1619">
        <v>10</v>
      </c>
      <c r="K1619">
        <v>4</v>
      </c>
      <c r="L1619">
        <v>2</v>
      </c>
      <c r="M1619">
        <v>0</v>
      </c>
      <c r="U1619" s="13"/>
      <c r="V1619" s="13"/>
    </row>
    <row r="1620" spans="1:22" x14ac:dyDescent="0.25">
      <c r="A1620">
        <v>2005</v>
      </c>
      <c r="B1620" t="s">
        <v>1165</v>
      </c>
      <c r="D1620">
        <v>4</v>
      </c>
      <c r="F1620">
        <v>10</v>
      </c>
      <c r="G1620">
        <f t="shared" si="16"/>
        <v>22</v>
      </c>
      <c r="H1620">
        <v>20</v>
      </c>
      <c r="I1620">
        <v>2</v>
      </c>
      <c r="K1620">
        <v>2</v>
      </c>
      <c r="L1620">
        <v>5</v>
      </c>
      <c r="M1620">
        <v>1</v>
      </c>
      <c r="N1620" t="s">
        <v>239</v>
      </c>
      <c r="U1620" s="13"/>
      <c r="V1620" s="13"/>
    </row>
    <row r="1621" spans="1:22" x14ac:dyDescent="0.25">
      <c r="A1621">
        <v>2005</v>
      </c>
      <c r="B1621" t="s">
        <v>1165</v>
      </c>
      <c r="D1621">
        <v>5</v>
      </c>
      <c r="F1621">
        <v>20</v>
      </c>
      <c r="G1621">
        <f t="shared" si="16"/>
        <v>40</v>
      </c>
      <c r="H1621">
        <v>30</v>
      </c>
      <c r="I1621">
        <v>10</v>
      </c>
      <c r="K1621">
        <v>2</v>
      </c>
      <c r="L1621">
        <v>0</v>
      </c>
      <c r="M1621">
        <v>0</v>
      </c>
      <c r="U1621" s="13"/>
      <c r="V1621" s="13"/>
    </row>
    <row r="1622" spans="1:22" x14ac:dyDescent="0.25">
      <c r="A1622">
        <v>2006</v>
      </c>
      <c r="B1622" s="6" t="s">
        <v>1162</v>
      </c>
      <c r="C1622" s="6">
        <v>1</v>
      </c>
      <c r="D1622" s="6">
        <v>1</v>
      </c>
      <c r="E1622" s="6"/>
      <c r="F1622" s="6">
        <v>10</v>
      </c>
      <c r="G1622" s="6">
        <f>H1622+I1622</f>
        <v>55</v>
      </c>
      <c r="H1622" s="6">
        <v>25</v>
      </c>
      <c r="I1622" s="6">
        <v>30</v>
      </c>
      <c r="J1622" s="6"/>
      <c r="K1622" s="6">
        <v>2</v>
      </c>
      <c r="L1622" s="6">
        <v>3</v>
      </c>
      <c r="M1622" s="6">
        <v>0</v>
      </c>
      <c r="N1622" s="6"/>
      <c r="O1622" s="6"/>
      <c r="P1622" s="6"/>
      <c r="Q1622" s="6"/>
      <c r="R1622" s="6"/>
      <c r="S1622" s="6"/>
      <c r="T1622" s="6"/>
      <c r="U1622" s="6">
        <f t="shared" ref="U1622:U1685" si="17">SUM(X1622:Y1622)</f>
        <v>0</v>
      </c>
      <c r="V1622" s="6"/>
    </row>
    <row r="1623" spans="1:22" x14ac:dyDescent="0.25">
      <c r="A1623">
        <v>2006</v>
      </c>
      <c r="B1623" s="6" t="s">
        <v>1162</v>
      </c>
      <c r="C1623" s="6"/>
      <c r="D1623" s="6">
        <v>2</v>
      </c>
      <c r="E1623" s="6"/>
      <c r="F1623" s="6">
        <v>20</v>
      </c>
      <c r="G1623" s="6">
        <f t="shared" ref="G1623:G1686" si="18">H1623+I1623</f>
        <v>50</v>
      </c>
      <c r="H1623" s="6">
        <v>40</v>
      </c>
      <c r="I1623" s="6">
        <v>10</v>
      </c>
      <c r="J1623" s="6"/>
      <c r="K1623" s="6">
        <v>2</v>
      </c>
      <c r="L1623" s="6">
        <v>5</v>
      </c>
      <c r="M1623" s="6">
        <v>0</v>
      </c>
      <c r="N1623" s="6"/>
      <c r="O1623" s="6"/>
      <c r="P1623" s="6"/>
      <c r="Q1623" s="6"/>
      <c r="R1623" s="6"/>
      <c r="S1623" s="6"/>
      <c r="T1623" s="6"/>
      <c r="U1623" s="6">
        <f t="shared" si="17"/>
        <v>0</v>
      </c>
      <c r="V1623" s="6"/>
    </row>
    <row r="1624" spans="1:22" x14ac:dyDescent="0.25">
      <c r="A1624">
        <v>2006</v>
      </c>
      <c r="B1624" s="6" t="s">
        <v>1162</v>
      </c>
      <c r="C1624" s="6"/>
      <c r="D1624" s="6">
        <v>3</v>
      </c>
      <c r="E1624" s="6"/>
      <c r="F1624" s="6">
        <v>0</v>
      </c>
      <c r="G1624" s="6">
        <f t="shared" si="18"/>
        <v>60</v>
      </c>
      <c r="H1624" s="6">
        <v>25</v>
      </c>
      <c r="I1624" s="6">
        <v>35</v>
      </c>
      <c r="J1624" s="6"/>
      <c r="K1624" s="6">
        <v>2</v>
      </c>
      <c r="L1624" s="6">
        <v>1</v>
      </c>
      <c r="M1624" s="6">
        <v>0</v>
      </c>
      <c r="N1624" s="6"/>
      <c r="O1624" s="6"/>
      <c r="P1624" s="6"/>
      <c r="Q1624" s="6"/>
      <c r="R1624" s="6"/>
      <c r="S1624" s="6"/>
      <c r="T1624" s="6"/>
      <c r="U1624" s="6">
        <f t="shared" si="17"/>
        <v>0</v>
      </c>
      <c r="V1624" s="6"/>
    </row>
    <row r="1625" spans="1:22" x14ac:dyDescent="0.25">
      <c r="A1625">
        <v>2006</v>
      </c>
      <c r="B1625" s="6" t="s">
        <v>1162</v>
      </c>
      <c r="C1625" s="6"/>
      <c r="D1625" s="6">
        <v>4</v>
      </c>
      <c r="E1625" s="6"/>
      <c r="F1625" s="6">
        <v>20</v>
      </c>
      <c r="G1625" s="6">
        <f t="shared" si="18"/>
        <v>55</v>
      </c>
      <c r="H1625" s="6">
        <v>50</v>
      </c>
      <c r="I1625" s="6">
        <v>5</v>
      </c>
      <c r="J1625" s="6"/>
      <c r="K1625" s="6">
        <v>5</v>
      </c>
      <c r="L1625" s="6">
        <v>1</v>
      </c>
      <c r="M1625" s="6">
        <v>0</v>
      </c>
      <c r="N1625" s="6"/>
      <c r="O1625" s="6"/>
      <c r="P1625" s="6"/>
      <c r="Q1625" s="6"/>
      <c r="R1625" s="6"/>
      <c r="S1625" s="6"/>
      <c r="T1625" s="6"/>
      <c r="U1625" s="6">
        <f t="shared" si="17"/>
        <v>0</v>
      </c>
      <c r="V1625" s="6"/>
    </row>
    <row r="1626" spans="1:22" x14ac:dyDescent="0.25">
      <c r="A1626">
        <v>2006</v>
      </c>
      <c r="B1626" s="6" t="s">
        <v>1162</v>
      </c>
      <c r="C1626" s="6"/>
      <c r="D1626" s="6">
        <v>5</v>
      </c>
      <c r="E1626" s="6"/>
      <c r="F1626" s="6">
        <v>5</v>
      </c>
      <c r="G1626" s="6">
        <f t="shared" si="18"/>
        <v>65</v>
      </c>
      <c r="H1626" s="6">
        <v>60</v>
      </c>
      <c r="I1626" s="6">
        <v>5</v>
      </c>
      <c r="J1626" s="6"/>
      <c r="K1626" s="6">
        <v>3</v>
      </c>
      <c r="L1626" s="6">
        <v>4</v>
      </c>
      <c r="M1626" s="6">
        <v>0</v>
      </c>
      <c r="N1626" s="6"/>
      <c r="O1626" s="6"/>
      <c r="P1626" s="6"/>
      <c r="Q1626" s="6"/>
      <c r="R1626" s="6"/>
      <c r="S1626" s="6"/>
      <c r="T1626" s="6"/>
      <c r="U1626" s="6">
        <f t="shared" si="17"/>
        <v>0</v>
      </c>
      <c r="V1626" s="6"/>
    </row>
    <row r="1627" spans="1:22" x14ac:dyDescent="0.25">
      <c r="A1627">
        <v>2006</v>
      </c>
      <c r="B1627" s="6" t="s">
        <v>1162</v>
      </c>
      <c r="C1627" s="6">
        <v>2</v>
      </c>
      <c r="D1627" s="6">
        <v>1</v>
      </c>
      <c r="E1627" s="6"/>
      <c r="F1627" s="6">
        <v>5</v>
      </c>
      <c r="G1627" s="6">
        <f t="shared" si="18"/>
        <v>80</v>
      </c>
      <c r="H1627" s="6">
        <v>75</v>
      </c>
      <c r="I1627" s="6">
        <v>5</v>
      </c>
      <c r="J1627" s="6"/>
      <c r="K1627" s="6">
        <v>2</v>
      </c>
      <c r="L1627" s="6">
        <v>1</v>
      </c>
      <c r="M1627" s="6">
        <v>0</v>
      </c>
      <c r="N1627" s="6"/>
      <c r="O1627" s="6"/>
      <c r="P1627" s="6"/>
      <c r="Q1627" s="6"/>
      <c r="R1627" s="6"/>
      <c r="S1627" s="6"/>
      <c r="T1627" s="6"/>
      <c r="U1627" s="6">
        <f t="shared" si="17"/>
        <v>0</v>
      </c>
      <c r="V1627" s="6"/>
    </row>
    <row r="1628" spans="1:22" x14ac:dyDescent="0.25">
      <c r="A1628">
        <v>2006</v>
      </c>
      <c r="B1628" s="6" t="s">
        <v>1162</v>
      </c>
      <c r="C1628" s="6"/>
      <c r="D1628" s="6">
        <v>2</v>
      </c>
      <c r="E1628" s="6"/>
      <c r="F1628" s="6">
        <v>5</v>
      </c>
      <c r="G1628" s="6">
        <f t="shared" si="18"/>
        <v>40</v>
      </c>
      <c r="H1628" s="6">
        <v>40</v>
      </c>
      <c r="I1628" s="6">
        <v>0</v>
      </c>
      <c r="J1628" s="6"/>
      <c r="K1628" s="6">
        <v>2</v>
      </c>
      <c r="L1628" s="6">
        <v>0</v>
      </c>
      <c r="M1628" s="6">
        <v>0</v>
      </c>
      <c r="N1628" s="6"/>
      <c r="O1628" s="6"/>
      <c r="P1628" s="6"/>
      <c r="Q1628" s="6"/>
      <c r="R1628" s="6"/>
      <c r="S1628" s="6"/>
      <c r="T1628" s="6"/>
      <c r="U1628" s="6">
        <f t="shared" si="17"/>
        <v>0</v>
      </c>
      <c r="V1628" s="6"/>
    </row>
    <row r="1629" spans="1:22" x14ac:dyDescent="0.25">
      <c r="A1629">
        <v>2006</v>
      </c>
      <c r="B1629" s="6" t="s">
        <v>1162</v>
      </c>
      <c r="C1629" s="6"/>
      <c r="D1629" s="6">
        <v>3</v>
      </c>
      <c r="E1629" s="6"/>
      <c r="F1629" s="6">
        <v>0</v>
      </c>
      <c r="G1629" s="6">
        <f t="shared" si="18"/>
        <v>80</v>
      </c>
      <c r="H1629" s="6">
        <v>70</v>
      </c>
      <c r="I1629" s="6">
        <v>10</v>
      </c>
      <c r="J1629" s="6"/>
      <c r="K1629" s="6">
        <v>3</v>
      </c>
      <c r="L1629" s="6">
        <v>5</v>
      </c>
      <c r="M1629" s="6">
        <v>0</v>
      </c>
      <c r="N1629" s="6"/>
      <c r="O1629" s="6"/>
      <c r="P1629" s="6"/>
      <c r="Q1629" s="6"/>
      <c r="R1629" s="6"/>
      <c r="S1629" s="6"/>
      <c r="T1629" s="6"/>
      <c r="U1629" s="6">
        <f t="shared" si="17"/>
        <v>0</v>
      </c>
      <c r="V1629" s="6"/>
    </row>
    <row r="1630" spans="1:22" x14ac:dyDescent="0.25">
      <c r="A1630">
        <v>2006</v>
      </c>
      <c r="B1630" s="6" t="s">
        <v>1162</v>
      </c>
      <c r="C1630" s="6"/>
      <c r="D1630" s="6">
        <v>4</v>
      </c>
      <c r="E1630" s="6"/>
      <c r="F1630" s="6">
        <v>30</v>
      </c>
      <c r="G1630" s="6">
        <f t="shared" si="18"/>
        <v>30</v>
      </c>
      <c r="H1630" s="6">
        <v>30</v>
      </c>
      <c r="I1630" s="6">
        <v>0</v>
      </c>
      <c r="J1630" s="6"/>
      <c r="K1630" s="6">
        <v>3</v>
      </c>
      <c r="L1630" s="6">
        <v>0</v>
      </c>
      <c r="M1630" s="6">
        <v>0</v>
      </c>
      <c r="N1630" s="6"/>
      <c r="O1630" s="6"/>
      <c r="P1630" s="6"/>
      <c r="Q1630" s="6"/>
      <c r="R1630" s="6"/>
      <c r="S1630" s="6"/>
      <c r="T1630" s="6"/>
      <c r="U1630" s="6">
        <f t="shared" si="17"/>
        <v>0</v>
      </c>
      <c r="V1630" s="6"/>
    </row>
    <row r="1631" spans="1:22" x14ac:dyDescent="0.25">
      <c r="A1631">
        <v>2006</v>
      </c>
      <c r="B1631" s="6" t="s">
        <v>1162</v>
      </c>
      <c r="C1631" s="6"/>
      <c r="D1631" s="6">
        <v>5</v>
      </c>
      <c r="E1631" s="6"/>
      <c r="F1631" s="6">
        <v>0</v>
      </c>
      <c r="G1631" s="6">
        <f t="shared" si="18"/>
        <v>20</v>
      </c>
      <c r="H1631" s="6">
        <v>5</v>
      </c>
      <c r="I1631" s="6">
        <v>15</v>
      </c>
      <c r="J1631" s="6"/>
      <c r="K1631" s="6">
        <v>1</v>
      </c>
      <c r="L1631" s="6">
        <v>1</v>
      </c>
      <c r="M1631" s="6">
        <v>0</v>
      </c>
      <c r="N1631" s="6"/>
      <c r="O1631" s="6"/>
      <c r="P1631" s="6"/>
      <c r="Q1631" s="6"/>
      <c r="R1631" s="6"/>
      <c r="S1631" s="6"/>
      <c r="T1631" s="6"/>
      <c r="U1631" s="6">
        <f t="shared" si="17"/>
        <v>0</v>
      </c>
      <c r="V1631" s="6"/>
    </row>
    <row r="1632" spans="1:22" x14ac:dyDescent="0.25">
      <c r="A1632">
        <v>2006</v>
      </c>
      <c r="B1632" s="6" t="s">
        <v>1162</v>
      </c>
      <c r="C1632" s="6">
        <v>3</v>
      </c>
      <c r="D1632" s="6">
        <v>1</v>
      </c>
      <c r="E1632" s="6"/>
      <c r="F1632" s="6">
        <v>0</v>
      </c>
      <c r="G1632" s="6">
        <f t="shared" si="18"/>
        <v>31</v>
      </c>
      <c r="H1632" s="6">
        <v>30</v>
      </c>
      <c r="I1632" s="6">
        <v>1</v>
      </c>
      <c r="J1632" s="6"/>
      <c r="K1632" s="6">
        <v>2</v>
      </c>
      <c r="L1632" s="6">
        <v>2</v>
      </c>
      <c r="M1632" s="6">
        <v>0</v>
      </c>
      <c r="N1632" s="6"/>
      <c r="O1632" s="6"/>
      <c r="P1632" s="6"/>
      <c r="Q1632" s="6"/>
      <c r="R1632" s="6"/>
      <c r="S1632" s="6"/>
      <c r="T1632" s="6"/>
      <c r="U1632" s="6">
        <f t="shared" si="17"/>
        <v>0</v>
      </c>
      <c r="V1632" s="6"/>
    </row>
    <row r="1633" spans="1:22" x14ac:dyDescent="0.25">
      <c r="A1633">
        <v>2006</v>
      </c>
      <c r="B1633" s="6" t="s">
        <v>1162</v>
      </c>
      <c r="C1633" s="6"/>
      <c r="D1633" s="6">
        <v>2</v>
      </c>
      <c r="E1633" s="6"/>
      <c r="F1633" s="6">
        <v>20</v>
      </c>
      <c r="G1633" s="6">
        <f t="shared" si="18"/>
        <v>60</v>
      </c>
      <c r="H1633" s="6">
        <v>60</v>
      </c>
      <c r="I1633" s="6">
        <v>0</v>
      </c>
      <c r="J1633" s="6"/>
      <c r="K1633" s="6">
        <v>3</v>
      </c>
      <c r="L1633" s="6">
        <v>0</v>
      </c>
      <c r="M1633" s="6">
        <v>0</v>
      </c>
      <c r="N1633" s="6"/>
      <c r="O1633" s="6"/>
      <c r="P1633" s="6"/>
      <c r="Q1633" s="6"/>
      <c r="R1633" s="6"/>
      <c r="S1633" s="6"/>
      <c r="T1633" s="6"/>
      <c r="U1633" s="6">
        <f t="shared" si="17"/>
        <v>0</v>
      </c>
      <c r="V1633" s="6"/>
    </row>
    <row r="1634" spans="1:22" x14ac:dyDescent="0.25">
      <c r="A1634">
        <v>2006</v>
      </c>
      <c r="B1634" s="6" t="s">
        <v>1162</v>
      </c>
      <c r="C1634" s="6"/>
      <c r="D1634" s="6">
        <v>3</v>
      </c>
      <c r="E1634" s="6"/>
      <c r="F1634" s="6">
        <v>5</v>
      </c>
      <c r="G1634" s="6">
        <f t="shared" si="18"/>
        <v>50</v>
      </c>
      <c r="H1634" s="6">
        <v>50</v>
      </c>
      <c r="I1634" s="6">
        <v>0</v>
      </c>
      <c r="J1634" s="6"/>
      <c r="K1634" s="6">
        <v>2</v>
      </c>
      <c r="L1634" s="6">
        <v>0</v>
      </c>
      <c r="M1634" s="6">
        <v>0</v>
      </c>
      <c r="N1634" s="6"/>
      <c r="O1634" s="6"/>
      <c r="P1634" s="6"/>
      <c r="Q1634" s="6"/>
      <c r="R1634" s="6"/>
      <c r="S1634" s="6"/>
      <c r="T1634" s="6"/>
      <c r="U1634" s="6">
        <f t="shared" si="17"/>
        <v>0</v>
      </c>
      <c r="V1634" s="6"/>
    </row>
    <row r="1635" spans="1:22" x14ac:dyDescent="0.25">
      <c r="A1635">
        <v>2006</v>
      </c>
      <c r="B1635" s="6" t="s">
        <v>1162</v>
      </c>
      <c r="C1635" s="6"/>
      <c r="D1635" s="6">
        <v>4</v>
      </c>
      <c r="E1635" s="6"/>
      <c r="F1635" s="6">
        <v>0</v>
      </c>
      <c r="G1635" s="6">
        <f t="shared" si="18"/>
        <v>55</v>
      </c>
      <c r="H1635" s="6">
        <v>50</v>
      </c>
      <c r="I1635" s="6">
        <v>5</v>
      </c>
      <c r="J1635" s="6"/>
      <c r="K1635" s="6">
        <v>2</v>
      </c>
      <c r="L1635" s="6">
        <v>2</v>
      </c>
      <c r="M1635" s="6">
        <v>0</v>
      </c>
      <c r="N1635" s="6"/>
      <c r="O1635" s="6"/>
      <c r="P1635" s="6"/>
      <c r="Q1635" s="6"/>
      <c r="R1635" s="6"/>
      <c r="S1635" s="6"/>
      <c r="T1635" s="6"/>
      <c r="U1635" s="6">
        <f t="shared" si="17"/>
        <v>0</v>
      </c>
      <c r="V1635" s="6"/>
    </row>
    <row r="1636" spans="1:22" x14ac:dyDescent="0.25">
      <c r="A1636">
        <v>2006</v>
      </c>
      <c r="B1636" s="6" t="s">
        <v>1162</v>
      </c>
      <c r="C1636" s="6"/>
      <c r="D1636" s="6">
        <v>5</v>
      </c>
      <c r="E1636" s="6"/>
      <c r="F1636" s="6">
        <v>95</v>
      </c>
      <c r="G1636" s="6">
        <f t="shared" si="18"/>
        <v>5</v>
      </c>
      <c r="H1636" s="6">
        <v>5</v>
      </c>
      <c r="I1636" s="6">
        <v>0</v>
      </c>
      <c r="J1636" s="6"/>
      <c r="K1636" s="6">
        <v>1</v>
      </c>
      <c r="L1636" s="6">
        <v>0</v>
      </c>
      <c r="M1636" s="6">
        <v>0</v>
      </c>
      <c r="N1636" s="6"/>
      <c r="O1636" s="6"/>
      <c r="P1636" s="6"/>
      <c r="Q1636" s="6"/>
      <c r="R1636" s="6"/>
      <c r="S1636" s="6"/>
      <c r="T1636" s="6"/>
      <c r="U1636" s="6">
        <f t="shared" si="17"/>
        <v>0</v>
      </c>
      <c r="V1636" s="6"/>
    </row>
    <row r="1637" spans="1:22" x14ac:dyDescent="0.25">
      <c r="A1637">
        <v>2006</v>
      </c>
      <c r="B1637" s="6" t="s">
        <v>1162</v>
      </c>
      <c r="C1637" s="6">
        <v>4</v>
      </c>
      <c r="D1637" s="6">
        <v>1</v>
      </c>
      <c r="E1637" s="6"/>
      <c r="F1637" s="6">
        <v>5</v>
      </c>
      <c r="G1637" s="6">
        <f t="shared" si="18"/>
        <v>50</v>
      </c>
      <c r="H1637" s="6">
        <v>40</v>
      </c>
      <c r="I1637" s="6">
        <v>10</v>
      </c>
      <c r="J1637" s="6"/>
      <c r="K1637" s="6">
        <v>2</v>
      </c>
      <c r="L1637" s="6">
        <v>3</v>
      </c>
      <c r="M1637" s="6">
        <v>0</v>
      </c>
      <c r="N1637" s="6"/>
      <c r="O1637" s="6"/>
      <c r="P1637" s="6"/>
      <c r="Q1637" s="6"/>
      <c r="R1637" s="6"/>
      <c r="S1637" s="6"/>
      <c r="T1637" s="6"/>
      <c r="U1637" s="6">
        <f t="shared" si="17"/>
        <v>0</v>
      </c>
      <c r="V1637" s="6"/>
    </row>
    <row r="1638" spans="1:22" x14ac:dyDescent="0.25">
      <c r="A1638">
        <v>2006</v>
      </c>
      <c r="B1638" s="6" t="s">
        <v>1162</v>
      </c>
      <c r="C1638" s="6"/>
      <c r="D1638" s="6">
        <v>2</v>
      </c>
      <c r="E1638" s="6"/>
      <c r="F1638" s="6">
        <v>10</v>
      </c>
      <c r="G1638" s="6">
        <f t="shared" si="18"/>
        <v>70</v>
      </c>
      <c r="H1638" s="6">
        <v>60</v>
      </c>
      <c r="I1638" s="6">
        <v>10</v>
      </c>
      <c r="J1638" s="6"/>
      <c r="K1638" s="6">
        <v>3</v>
      </c>
      <c r="L1638" s="6">
        <v>5</v>
      </c>
      <c r="M1638" s="6">
        <v>0</v>
      </c>
      <c r="N1638" s="6"/>
      <c r="O1638" s="6"/>
      <c r="P1638" s="6"/>
      <c r="Q1638" s="6"/>
      <c r="R1638" s="6"/>
      <c r="S1638" s="6"/>
      <c r="T1638" s="6"/>
      <c r="U1638" s="6">
        <f t="shared" si="17"/>
        <v>0</v>
      </c>
      <c r="V1638" s="6"/>
    </row>
    <row r="1639" spans="1:22" x14ac:dyDescent="0.25">
      <c r="A1639">
        <v>2006</v>
      </c>
      <c r="B1639" s="6" t="s">
        <v>1162</v>
      </c>
      <c r="C1639" s="6"/>
      <c r="D1639" s="6">
        <v>3</v>
      </c>
      <c r="E1639" s="6"/>
      <c r="F1639" s="6">
        <v>0</v>
      </c>
      <c r="G1639" s="6">
        <f t="shared" si="18"/>
        <v>10</v>
      </c>
      <c r="H1639" s="6">
        <v>10</v>
      </c>
      <c r="I1639" s="6">
        <v>0</v>
      </c>
      <c r="J1639" s="6"/>
      <c r="K1639" s="6">
        <v>0</v>
      </c>
      <c r="L1639" s="6">
        <v>0</v>
      </c>
      <c r="M1639" s="6">
        <v>0</v>
      </c>
      <c r="N1639" s="6"/>
      <c r="O1639" s="6"/>
      <c r="P1639" s="6"/>
      <c r="Q1639" s="6"/>
      <c r="R1639" s="6"/>
      <c r="S1639" s="6"/>
      <c r="T1639" s="6"/>
      <c r="U1639" s="6">
        <f t="shared" si="17"/>
        <v>0</v>
      </c>
      <c r="V1639" s="6"/>
    </row>
    <row r="1640" spans="1:22" x14ac:dyDescent="0.25">
      <c r="A1640">
        <v>2006</v>
      </c>
      <c r="B1640" s="6" t="s">
        <v>1162</v>
      </c>
      <c r="C1640" s="6"/>
      <c r="D1640" s="6">
        <v>4</v>
      </c>
      <c r="E1640" s="6"/>
      <c r="F1640" s="6">
        <v>20</v>
      </c>
      <c r="G1640" s="6">
        <f t="shared" si="18"/>
        <v>60</v>
      </c>
      <c r="H1640" s="6">
        <v>50</v>
      </c>
      <c r="I1640" s="6">
        <v>10</v>
      </c>
      <c r="J1640" s="6"/>
      <c r="K1640" s="6">
        <v>2</v>
      </c>
      <c r="L1640" s="6">
        <v>10</v>
      </c>
      <c r="M1640" s="6">
        <v>0</v>
      </c>
      <c r="N1640" s="6"/>
      <c r="O1640" s="6"/>
      <c r="P1640" s="6"/>
      <c r="Q1640" s="6"/>
      <c r="R1640" s="6"/>
      <c r="S1640" s="6"/>
      <c r="T1640" s="6"/>
      <c r="U1640" s="6">
        <f t="shared" si="17"/>
        <v>0</v>
      </c>
      <c r="V1640" s="6"/>
    </row>
    <row r="1641" spans="1:22" x14ac:dyDescent="0.25">
      <c r="A1641">
        <v>2006</v>
      </c>
      <c r="B1641" s="6" t="s">
        <v>1162</v>
      </c>
      <c r="C1641" s="6"/>
      <c r="D1641" s="6">
        <v>5</v>
      </c>
      <c r="E1641" s="6"/>
      <c r="F1641" s="6">
        <v>0</v>
      </c>
      <c r="G1641" s="6">
        <f t="shared" si="18"/>
        <v>100</v>
      </c>
      <c r="H1641" s="6">
        <v>95</v>
      </c>
      <c r="I1641" s="6">
        <v>5</v>
      </c>
      <c r="J1641" s="6"/>
      <c r="K1641" s="6">
        <v>2</v>
      </c>
      <c r="L1641" s="6">
        <v>3</v>
      </c>
      <c r="M1641" s="6">
        <v>0</v>
      </c>
      <c r="N1641" s="6"/>
      <c r="O1641" s="6"/>
      <c r="P1641" s="6"/>
      <c r="Q1641" s="6"/>
      <c r="R1641" s="6"/>
      <c r="S1641" s="6"/>
      <c r="T1641" s="6"/>
      <c r="U1641" s="6">
        <f t="shared" si="17"/>
        <v>0</v>
      </c>
      <c r="V1641" s="6"/>
    </row>
    <row r="1642" spans="1:22" x14ac:dyDescent="0.25">
      <c r="A1642">
        <v>2006</v>
      </c>
      <c r="B1642" s="6" t="s">
        <v>1162</v>
      </c>
      <c r="C1642" s="6">
        <v>5</v>
      </c>
      <c r="D1642" s="6">
        <v>1</v>
      </c>
      <c r="E1642" s="6"/>
      <c r="F1642" s="6">
        <v>5</v>
      </c>
      <c r="G1642" s="6">
        <f t="shared" si="18"/>
        <v>11</v>
      </c>
      <c r="H1642" s="6">
        <v>10</v>
      </c>
      <c r="I1642" s="6">
        <v>1</v>
      </c>
      <c r="J1642" s="6"/>
      <c r="K1642" s="6">
        <v>2</v>
      </c>
      <c r="L1642" s="6">
        <v>1</v>
      </c>
      <c r="M1642" s="6">
        <v>0</v>
      </c>
      <c r="N1642" s="6"/>
      <c r="O1642" s="6"/>
      <c r="P1642" s="6"/>
      <c r="Q1642" s="6"/>
      <c r="R1642" s="6"/>
      <c r="S1642" s="6"/>
      <c r="T1642" s="6"/>
      <c r="U1642" s="6">
        <f t="shared" si="17"/>
        <v>0</v>
      </c>
      <c r="V1642" s="6"/>
    </row>
    <row r="1643" spans="1:22" x14ac:dyDescent="0.25">
      <c r="A1643">
        <v>2006</v>
      </c>
      <c r="B1643" s="6" t="s">
        <v>1162</v>
      </c>
      <c r="C1643" s="6"/>
      <c r="D1643" s="6">
        <v>2</v>
      </c>
      <c r="E1643" s="6"/>
      <c r="F1643" s="6">
        <v>5</v>
      </c>
      <c r="G1643" s="6">
        <f t="shared" si="18"/>
        <v>6</v>
      </c>
      <c r="H1643" s="6">
        <v>5</v>
      </c>
      <c r="I1643" s="6">
        <v>1</v>
      </c>
      <c r="J1643" s="6"/>
      <c r="K1643" s="6">
        <v>4</v>
      </c>
      <c r="L1643" s="6">
        <v>2</v>
      </c>
      <c r="M1643" s="6">
        <v>0</v>
      </c>
      <c r="N1643" s="6"/>
      <c r="O1643" s="6"/>
      <c r="P1643" s="6"/>
      <c r="Q1643" s="6"/>
      <c r="R1643" s="6"/>
      <c r="S1643" s="6"/>
      <c r="T1643" s="6"/>
      <c r="U1643" s="6">
        <f t="shared" si="17"/>
        <v>0</v>
      </c>
      <c r="V1643" s="6"/>
    </row>
    <row r="1644" spans="1:22" x14ac:dyDescent="0.25">
      <c r="A1644">
        <v>2006</v>
      </c>
      <c r="B1644" s="6" t="s">
        <v>1162</v>
      </c>
      <c r="C1644" s="6"/>
      <c r="D1644" s="6">
        <v>3</v>
      </c>
      <c r="E1644" s="6"/>
      <c r="F1644" s="10">
        <v>0</v>
      </c>
      <c r="G1644" s="6">
        <f t="shared" si="18"/>
        <v>0</v>
      </c>
      <c r="H1644" s="6">
        <v>0</v>
      </c>
      <c r="I1644" s="6">
        <v>0</v>
      </c>
      <c r="J1644" s="6"/>
      <c r="K1644" s="6">
        <v>0</v>
      </c>
      <c r="L1644" s="6">
        <v>0</v>
      </c>
      <c r="M1644" s="6">
        <v>0</v>
      </c>
      <c r="N1644" s="6"/>
      <c r="O1644" s="6"/>
      <c r="P1644" s="6"/>
      <c r="Q1644" s="6"/>
      <c r="R1644" s="6"/>
      <c r="S1644" s="6"/>
      <c r="T1644" s="6"/>
      <c r="U1644" s="6">
        <f t="shared" si="17"/>
        <v>0</v>
      </c>
      <c r="V1644" s="6"/>
    </row>
    <row r="1645" spans="1:22" x14ac:dyDescent="0.25">
      <c r="A1645">
        <v>2006</v>
      </c>
      <c r="B1645" s="6" t="s">
        <v>1162</v>
      </c>
      <c r="C1645" s="6"/>
      <c r="D1645" s="6">
        <v>4</v>
      </c>
      <c r="E1645" s="6"/>
      <c r="F1645" s="6">
        <v>10</v>
      </c>
      <c r="G1645" s="6">
        <f t="shared" si="18"/>
        <v>31</v>
      </c>
      <c r="H1645" s="6">
        <v>30</v>
      </c>
      <c r="I1645" s="6">
        <v>1</v>
      </c>
      <c r="J1645" s="6"/>
      <c r="K1645" s="6">
        <v>3</v>
      </c>
      <c r="L1645" s="6">
        <v>1</v>
      </c>
      <c r="M1645" s="6">
        <v>0</v>
      </c>
      <c r="N1645" s="6"/>
      <c r="O1645" s="6"/>
      <c r="P1645" s="6"/>
      <c r="Q1645" s="6"/>
      <c r="R1645" s="6"/>
      <c r="S1645" s="6"/>
      <c r="T1645" s="6"/>
      <c r="U1645" s="6">
        <f t="shared" si="17"/>
        <v>0</v>
      </c>
      <c r="V1645" s="6"/>
    </row>
    <row r="1646" spans="1:22" x14ac:dyDescent="0.25">
      <c r="A1646">
        <v>2006</v>
      </c>
      <c r="B1646" s="6" t="s">
        <v>1162</v>
      </c>
      <c r="C1646" s="6"/>
      <c r="D1646" s="6">
        <v>5</v>
      </c>
      <c r="E1646" s="6"/>
      <c r="F1646" s="6">
        <v>5</v>
      </c>
      <c r="G1646" s="6">
        <f t="shared" si="18"/>
        <v>6</v>
      </c>
      <c r="H1646" s="6">
        <v>5</v>
      </c>
      <c r="I1646" s="6">
        <v>1</v>
      </c>
      <c r="J1646" s="6"/>
      <c r="K1646" s="6">
        <v>2</v>
      </c>
      <c r="L1646" s="6">
        <v>1</v>
      </c>
      <c r="M1646" s="6">
        <v>0</v>
      </c>
      <c r="N1646" s="6"/>
      <c r="O1646" s="6"/>
      <c r="P1646" s="6"/>
      <c r="Q1646" s="6"/>
      <c r="R1646" s="6"/>
      <c r="S1646" s="6"/>
      <c r="T1646" s="6"/>
      <c r="U1646" s="6">
        <f t="shared" si="17"/>
        <v>0</v>
      </c>
      <c r="V1646" s="6"/>
    </row>
    <row r="1647" spans="1:22" x14ac:dyDescent="0.25">
      <c r="A1647">
        <v>2006</v>
      </c>
      <c r="B1647" s="6" t="s">
        <v>1162</v>
      </c>
      <c r="C1647" s="6">
        <v>6</v>
      </c>
      <c r="D1647" s="6">
        <v>1</v>
      </c>
      <c r="E1647" s="6"/>
      <c r="F1647" s="6">
        <v>0</v>
      </c>
      <c r="G1647" s="6">
        <f t="shared" si="18"/>
        <v>61</v>
      </c>
      <c r="H1647" s="6">
        <v>60</v>
      </c>
      <c r="I1647" s="6">
        <v>1</v>
      </c>
      <c r="J1647" s="6"/>
      <c r="K1647" s="6">
        <v>10</v>
      </c>
      <c r="L1647" s="6">
        <v>1</v>
      </c>
      <c r="M1647" s="6">
        <v>0</v>
      </c>
      <c r="N1647" s="6"/>
      <c r="O1647" s="6"/>
      <c r="P1647" s="6"/>
      <c r="Q1647" s="6"/>
      <c r="R1647" s="6"/>
      <c r="S1647" s="6"/>
      <c r="T1647" s="6"/>
      <c r="U1647" s="6">
        <f t="shared" si="17"/>
        <v>0</v>
      </c>
      <c r="V1647" s="6"/>
    </row>
    <row r="1648" spans="1:22" x14ac:dyDescent="0.25">
      <c r="A1648">
        <v>2006</v>
      </c>
      <c r="B1648" s="6" t="s">
        <v>1162</v>
      </c>
      <c r="C1648" s="6"/>
      <c r="D1648" s="6">
        <v>2</v>
      </c>
      <c r="E1648" s="6"/>
      <c r="F1648" s="6">
        <v>0</v>
      </c>
      <c r="G1648" s="6">
        <f t="shared" si="18"/>
        <v>41</v>
      </c>
      <c r="H1648" s="6">
        <v>40</v>
      </c>
      <c r="I1648" s="6">
        <v>1</v>
      </c>
      <c r="J1648" s="6"/>
      <c r="K1648" s="6">
        <v>4</v>
      </c>
      <c r="L1648" s="6">
        <v>1</v>
      </c>
      <c r="M1648" s="6">
        <v>0</v>
      </c>
      <c r="N1648" s="6"/>
      <c r="O1648" s="6"/>
      <c r="P1648" s="6"/>
      <c r="Q1648" s="6"/>
      <c r="R1648" s="6"/>
      <c r="S1648" s="6"/>
      <c r="T1648" s="6"/>
      <c r="U1648" s="6">
        <f t="shared" si="17"/>
        <v>0</v>
      </c>
      <c r="V1648" s="6"/>
    </row>
    <row r="1649" spans="1:22" x14ac:dyDescent="0.25">
      <c r="A1649">
        <v>2006</v>
      </c>
      <c r="B1649" s="6" t="s">
        <v>1162</v>
      </c>
      <c r="C1649" s="6"/>
      <c r="D1649" s="6">
        <v>3</v>
      </c>
      <c r="E1649" s="6"/>
      <c r="F1649" s="6">
        <v>5</v>
      </c>
      <c r="G1649" s="6">
        <f t="shared" si="18"/>
        <v>40</v>
      </c>
      <c r="H1649" s="6">
        <v>35</v>
      </c>
      <c r="I1649" s="6">
        <v>5</v>
      </c>
      <c r="J1649" s="6"/>
      <c r="K1649" s="6">
        <v>3</v>
      </c>
      <c r="L1649" s="6">
        <v>4</v>
      </c>
      <c r="M1649" s="6">
        <v>0</v>
      </c>
      <c r="N1649" s="6"/>
      <c r="O1649" s="6"/>
      <c r="P1649" s="6"/>
      <c r="Q1649" s="6"/>
      <c r="R1649" s="6"/>
      <c r="S1649" s="6"/>
      <c r="T1649" s="6"/>
      <c r="U1649" s="6">
        <f t="shared" si="17"/>
        <v>0</v>
      </c>
      <c r="V1649" s="6"/>
    </row>
    <row r="1650" spans="1:22" x14ac:dyDescent="0.25">
      <c r="A1650">
        <v>2006</v>
      </c>
      <c r="B1650" s="6" t="s">
        <v>1162</v>
      </c>
      <c r="C1650" s="6"/>
      <c r="D1650" s="6">
        <v>4</v>
      </c>
      <c r="E1650" s="6"/>
      <c r="F1650" s="6">
        <v>5</v>
      </c>
      <c r="G1650" s="6">
        <f t="shared" si="18"/>
        <v>30</v>
      </c>
      <c r="H1650" s="6">
        <v>25</v>
      </c>
      <c r="I1650" s="6">
        <v>5</v>
      </c>
      <c r="J1650" s="6"/>
      <c r="K1650" s="6">
        <v>7</v>
      </c>
      <c r="L1650" s="6">
        <v>1</v>
      </c>
      <c r="M1650" s="6">
        <v>0</v>
      </c>
      <c r="N1650" s="6"/>
      <c r="O1650" s="6"/>
      <c r="P1650" s="6"/>
      <c r="Q1650" s="6"/>
      <c r="R1650" s="6"/>
      <c r="S1650" s="6"/>
      <c r="T1650" s="6"/>
      <c r="U1650" s="6">
        <f t="shared" si="17"/>
        <v>0</v>
      </c>
      <c r="V1650" s="6"/>
    </row>
    <row r="1651" spans="1:22" x14ac:dyDescent="0.25">
      <c r="A1651">
        <v>2006</v>
      </c>
      <c r="B1651" s="6" t="s">
        <v>1162</v>
      </c>
      <c r="C1651" s="6"/>
      <c r="D1651" s="6">
        <v>5</v>
      </c>
      <c r="E1651" s="6"/>
      <c r="F1651" s="6">
        <v>5</v>
      </c>
      <c r="G1651" s="6">
        <f t="shared" si="18"/>
        <v>16</v>
      </c>
      <c r="H1651" s="6">
        <v>15</v>
      </c>
      <c r="I1651" s="6">
        <v>1</v>
      </c>
      <c r="J1651" s="6"/>
      <c r="K1651" s="6">
        <v>7</v>
      </c>
      <c r="L1651" s="6">
        <v>1</v>
      </c>
      <c r="M1651" s="6">
        <v>0</v>
      </c>
      <c r="N1651" s="6"/>
      <c r="O1651" s="6"/>
      <c r="P1651" s="6"/>
      <c r="Q1651" s="6"/>
      <c r="R1651" s="6"/>
      <c r="S1651" s="6"/>
      <c r="T1651" s="6"/>
      <c r="U1651" s="6">
        <f t="shared" si="17"/>
        <v>0</v>
      </c>
      <c r="V1651" s="6"/>
    </row>
    <row r="1652" spans="1:22" x14ac:dyDescent="0.25">
      <c r="A1652">
        <v>2006</v>
      </c>
      <c r="B1652" s="6" t="s">
        <v>1162</v>
      </c>
      <c r="C1652" s="6">
        <v>7</v>
      </c>
      <c r="D1652" s="6">
        <v>1</v>
      </c>
      <c r="E1652" s="6"/>
      <c r="F1652" s="10">
        <v>0</v>
      </c>
      <c r="G1652" s="6">
        <f t="shared" si="18"/>
        <v>80</v>
      </c>
      <c r="H1652" s="6">
        <v>75</v>
      </c>
      <c r="I1652" s="6">
        <v>5</v>
      </c>
      <c r="J1652" s="6"/>
      <c r="K1652" s="6">
        <v>4</v>
      </c>
      <c r="L1652" s="6">
        <v>2</v>
      </c>
      <c r="M1652" s="6">
        <v>0</v>
      </c>
      <c r="N1652" s="6"/>
      <c r="O1652" s="6"/>
      <c r="P1652" s="6"/>
      <c r="Q1652" s="6"/>
      <c r="R1652" s="6"/>
      <c r="S1652" s="6"/>
      <c r="T1652" s="6"/>
      <c r="U1652" s="6">
        <f t="shared" si="17"/>
        <v>0</v>
      </c>
      <c r="V1652" s="6"/>
    </row>
    <row r="1653" spans="1:22" x14ac:dyDescent="0.25">
      <c r="A1653">
        <v>2006</v>
      </c>
      <c r="B1653" s="6" t="s">
        <v>1162</v>
      </c>
      <c r="C1653" s="6"/>
      <c r="D1653" s="6">
        <v>2</v>
      </c>
      <c r="E1653" s="6"/>
      <c r="F1653" s="10">
        <v>0</v>
      </c>
      <c r="G1653" s="6">
        <f t="shared" si="18"/>
        <v>70</v>
      </c>
      <c r="H1653" s="6">
        <v>45</v>
      </c>
      <c r="I1653" s="6">
        <v>25</v>
      </c>
      <c r="J1653" s="6"/>
      <c r="K1653" s="6">
        <v>3</v>
      </c>
      <c r="L1653" s="6">
        <v>4</v>
      </c>
      <c r="M1653" s="6">
        <v>0</v>
      </c>
      <c r="N1653" s="6"/>
      <c r="O1653" s="6"/>
      <c r="P1653" s="6"/>
      <c r="Q1653" s="6"/>
      <c r="R1653" s="6"/>
      <c r="S1653" s="6"/>
      <c r="T1653" s="6"/>
      <c r="U1653" s="6">
        <f t="shared" si="17"/>
        <v>0</v>
      </c>
      <c r="V1653" s="6"/>
    </row>
    <row r="1654" spans="1:22" x14ac:dyDescent="0.25">
      <c r="A1654">
        <v>2006</v>
      </c>
      <c r="B1654" s="6" t="s">
        <v>1162</v>
      </c>
      <c r="C1654" s="6"/>
      <c r="D1654" s="6">
        <v>3</v>
      </c>
      <c r="E1654" s="6"/>
      <c r="F1654" s="6">
        <v>0</v>
      </c>
      <c r="G1654" s="6">
        <f t="shared" si="18"/>
        <v>55</v>
      </c>
      <c r="H1654" s="6">
        <v>50</v>
      </c>
      <c r="I1654" s="6">
        <v>5</v>
      </c>
      <c r="J1654" s="6"/>
      <c r="K1654" s="6">
        <v>3</v>
      </c>
      <c r="L1654" s="6">
        <v>1</v>
      </c>
      <c r="M1654" s="6">
        <v>0</v>
      </c>
      <c r="N1654" s="6"/>
      <c r="O1654" s="6"/>
      <c r="P1654" s="6"/>
      <c r="Q1654" s="6"/>
      <c r="R1654" s="6"/>
      <c r="S1654" s="6"/>
      <c r="T1654" s="6"/>
      <c r="U1654" s="6">
        <f t="shared" si="17"/>
        <v>0</v>
      </c>
      <c r="V1654" s="6"/>
    </row>
    <row r="1655" spans="1:22" x14ac:dyDescent="0.25">
      <c r="A1655">
        <v>2006</v>
      </c>
      <c r="B1655" s="6" t="s">
        <v>1162</v>
      </c>
      <c r="C1655" s="6"/>
      <c r="D1655" s="6">
        <v>4</v>
      </c>
      <c r="E1655" s="6"/>
      <c r="F1655" s="6">
        <v>0</v>
      </c>
      <c r="G1655" s="6">
        <f t="shared" si="18"/>
        <v>80</v>
      </c>
      <c r="H1655" s="6">
        <v>80</v>
      </c>
      <c r="I1655" s="6">
        <v>0</v>
      </c>
      <c r="J1655" s="6"/>
      <c r="K1655" s="6">
        <v>1</v>
      </c>
      <c r="L1655" s="6">
        <v>0</v>
      </c>
      <c r="M1655" s="6">
        <v>0</v>
      </c>
      <c r="N1655" s="6"/>
      <c r="O1655" s="6"/>
      <c r="P1655" s="6"/>
      <c r="Q1655" s="6"/>
      <c r="R1655" s="6"/>
      <c r="S1655" s="6"/>
      <c r="T1655" s="6"/>
      <c r="U1655" s="6">
        <f t="shared" si="17"/>
        <v>0</v>
      </c>
      <c r="V1655" s="6"/>
    </row>
    <row r="1656" spans="1:22" x14ac:dyDescent="0.25">
      <c r="A1656">
        <v>2006</v>
      </c>
      <c r="B1656" s="6" t="s">
        <v>1162</v>
      </c>
      <c r="C1656" s="6"/>
      <c r="D1656" s="6">
        <v>5</v>
      </c>
      <c r="E1656" s="6"/>
      <c r="F1656" s="6">
        <v>2</v>
      </c>
      <c r="G1656" s="6">
        <f t="shared" si="18"/>
        <v>92</v>
      </c>
      <c r="H1656" s="6">
        <v>90</v>
      </c>
      <c r="I1656" s="6">
        <v>2</v>
      </c>
      <c r="J1656" s="6"/>
      <c r="K1656" s="6">
        <v>1</v>
      </c>
      <c r="L1656" s="6">
        <v>2</v>
      </c>
      <c r="M1656" s="6">
        <v>0</v>
      </c>
      <c r="N1656" s="6"/>
      <c r="O1656" s="6"/>
      <c r="P1656" s="6"/>
      <c r="Q1656" s="6"/>
      <c r="R1656" s="6"/>
      <c r="S1656" s="6"/>
      <c r="T1656" s="6"/>
      <c r="U1656" s="6">
        <f t="shared" si="17"/>
        <v>0</v>
      </c>
      <c r="V1656" s="6"/>
    </row>
    <row r="1657" spans="1:22" x14ac:dyDescent="0.25">
      <c r="A1657">
        <v>2006</v>
      </c>
      <c r="B1657" s="6" t="s">
        <v>1162</v>
      </c>
      <c r="C1657" s="6">
        <v>8</v>
      </c>
      <c r="D1657" s="6">
        <v>1</v>
      </c>
      <c r="E1657" s="6"/>
      <c r="F1657" s="10">
        <v>10</v>
      </c>
      <c r="G1657" s="6">
        <f t="shared" si="18"/>
        <v>40</v>
      </c>
      <c r="H1657" s="6">
        <v>30</v>
      </c>
      <c r="I1657" s="6">
        <v>10</v>
      </c>
      <c r="J1657" s="6"/>
      <c r="K1657" s="6">
        <v>3</v>
      </c>
      <c r="L1657" s="6">
        <v>3</v>
      </c>
      <c r="M1657" s="6">
        <v>0</v>
      </c>
      <c r="N1657" s="6"/>
      <c r="O1657" s="6"/>
      <c r="P1657" s="6"/>
      <c r="Q1657" s="6"/>
      <c r="R1657" s="6"/>
      <c r="S1657" s="6"/>
      <c r="T1657" s="6"/>
      <c r="U1657" s="6">
        <f t="shared" si="17"/>
        <v>0</v>
      </c>
      <c r="V1657" s="6"/>
    </row>
    <row r="1658" spans="1:22" x14ac:dyDescent="0.25">
      <c r="A1658">
        <v>2006</v>
      </c>
      <c r="B1658" s="6" t="s">
        <v>1162</v>
      </c>
      <c r="C1658" s="6"/>
      <c r="D1658" s="6">
        <v>2</v>
      </c>
      <c r="E1658" s="6"/>
      <c r="F1658" s="10">
        <v>15</v>
      </c>
      <c r="G1658" s="6">
        <f t="shared" si="18"/>
        <v>0</v>
      </c>
      <c r="H1658" s="6">
        <v>0</v>
      </c>
      <c r="I1658" s="6">
        <v>0</v>
      </c>
      <c r="J1658" s="6"/>
      <c r="K1658" s="6">
        <v>0</v>
      </c>
      <c r="L1658" s="6">
        <v>0</v>
      </c>
      <c r="M1658" s="6">
        <v>0</v>
      </c>
      <c r="N1658" s="6"/>
      <c r="O1658" s="6"/>
      <c r="P1658" s="6"/>
      <c r="Q1658" s="6"/>
      <c r="R1658" s="6"/>
      <c r="S1658" s="6"/>
      <c r="T1658" s="6"/>
      <c r="U1658" s="6">
        <f t="shared" si="17"/>
        <v>0</v>
      </c>
      <c r="V1658" s="6"/>
    </row>
    <row r="1659" spans="1:22" x14ac:dyDescent="0.25">
      <c r="A1659">
        <v>2006</v>
      </c>
      <c r="B1659" s="6" t="s">
        <v>1162</v>
      </c>
      <c r="C1659" s="6"/>
      <c r="D1659" s="6">
        <v>3</v>
      </c>
      <c r="E1659" s="6"/>
      <c r="F1659" s="10">
        <v>0</v>
      </c>
      <c r="G1659" s="6">
        <f t="shared" si="18"/>
        <v>0</v>
      </c>
      <c r="H1659" s="6">
        <v>0</v>
      </c>
      <c r="I1659" s="6">
        <v>0</v>
      </c>
      <c r="J1659" s="6"/>
      <c r="K1659" s="6">
        <v>0</v>
      </c>
      <c r="L1659" s="6">
        <v>0</v>
      </c>
      <c r="M1659" s="6">
        <v>0</v>
      </c>
      <c r="N1659" s="6"/>
      <c r="O1659" s="6"/>
      <c r="P1659" s="6"/>
      <c r="Q1659" s="6"/>
      <c r="R1659" s="6"/>
      <c r="S1659" s="6"/>
      <c r="T1659" s="6"/>
      <c r="U1659" s="6">
        <f t="shared" si="17"/>
        <v>0</v>
      </c>
      <c r="V1659" s="6"/>
    </row>
    <row r="1660" spans="1:22" x14ac:dyDescent="0.25">
      <c r="A1660">
        <v>2006</v>
      </c>
      <c r="B1660" s="6" t="s">
        <v>1162</v>
      </c>
      <c r="C1660" s="6"/>
      <c r="D1660" s="6">
        <v>4</v>
      </c>
      <c r="E1660" s="6"/>
      <c r="F1660" s="10">
        <v>0</v>
      </c>
      <c r="G1660" s="6">
        <f t="shared" si="18"/>
        <v>80</v>
      </c>
      <c r="H1660" s="6">
        <v>75</v>
      </c>
      <c r="I1660" s="6">
        <v>5</v>
      </c>
      <c r="J1660" s="6"/>
      <c r="K1660" s="6">
        <v>3</v>
      </c>
      <c r="L1660" s="6">
        <v>2</v>
      </c>
      <c r="M1660" s="6">
        <v>0</v>
      </c>
      <c r="N1660" s="6"/>
      <c r="O1660" s="6"/>
      <c r="P1660" s="6"/>
      <c r="Q1660" s="6"/>
      <c r="R1660" s="6"/>
      <c r="S1660" s="6"/>
      <c r="T1660" s="6"/>
      <c r="U1660" s="6">
        <f t="shared" si="17"/>
        <v>0</v>
      </c>
      <c r="V1660" s="6"/>
    </row>
    <row r="1661" spans="1:22" x14ac:dyDescent="0.25">
      <c r="A1661">
        <v>2006</v>
      </c>
      <c r="B1661" s="6" t="s">
        <v>1162</v>
      </c>
      <c r="C1661" s="6"/>
      <c r="D1661" s="6">
        <v>5</v>
      </c>
      <c r="E1661" s="6"/>
      <c r="F1661" s="10">
        <v>0</v>
      </c>
      <c r="G1661" s="6">
        <f t="shared" si="18"/>
        <v>10</v>
      </c>
      <c r="H1661" s="6">
        <v>5</v>
      </c>
      <c r="I1661" s="6">
        <v>5</v>
      </c>
      <c r="J1661" s="6"/>
      <c r="K1661" s="6">
        <v>2</v>
      </c>
      <c r="L1661" s="6">
        <v>2</v>
      </c>
      <c r="M1661" s="6">
        <v>0</v>
      </c>
      <c r="N1661" s="6"/>
      <c r="O1661" s="6"/>
      <c r="P1661" s="6"/>
      <c r="Q1661" s="6"/>
      <c r="R1661" s="6"/>
      <c r="S1661" s="6"/>
      <c r="T1661" s="6"/>
      <c r="U1661" s="6">
        <f t="shared" si="17"/>
        <v>0</v>
      </c>
      <c r="V1661" s="6"/>
    </row>
    <row r="1662" spans="1:22" x14ac:dyDescent="0.25">
      <c r="A1662">
        <v>2006</v>
      </c>
      <c r="B1662" t="s">
        <v>20</v>
      </c>
      <c r="C1662" s="6">
        <v>1</v>
      </c>
      <c r="D1662" s="6">
        <v>1</v>
      </c>
      <c r="E1662" s="6"/>
      <c r="F1662" s="6">
        <v>0</v>
      </c>
      <c r="G1662" s="6">
        <f t="shared" si="18"/>
        <v>62</v>
      </c>
      <c r="H1662" s="6">
        <v>60</v>
      </c>
      <c r="I1662" s="6">
        <v>2</v>
      </c>
      <c r="J1662" s="6"/>
      <c r="K1662" s="6">
        <v>3</v>
      </c>
      <c r="L1662" s="6">
        <v>4</v>
      </c>
      <c r="M1662" s="6">
        <v>0</v>
      </c>
      <c r="N1662" s="6"/>
      <c r="O1662" s="6"/>
      <c r="P1662" s="6"/>
      <c r="Q1662" s="6"/>
      <c r="R1662" s="6"/>
      <c r="S1662" s="6"/>
      <c r="T1662" s="6"/>
      <c r="U1662" s="6">
        <f t="shared" si="17"/>
        <v>0</v>
      </c>
      <c r="V1662" s="6"/>
    </row>
    <row r="1663" spans="1:22" x14ac:dyDescent="0.25">
      <c r="A1663">
        <v>2006</v>
      </c>
      <c r="B1663" t="s">
        <v>20</v>
      </c>
      <c r="C1663" s="6"/>
      <c r="D1663" s="6">
        <v>2</v>
      </c>
      <c r="E1663" s="6"/>
      <c r="F1663" s="6">
        <v>0</v>
      </c>
      <c r="G1663" s="6">
        <f t="shared" si="18"/>
        <v>81</v>
      </c>
      <c r="H1663" s="6">
        <v>80</v>
      </c>
      <c r="I1663" s="6">
        <v>1</v>
      </c>
      <c r="J1663" s="6"/>
      <c r="K1663" s="6">
        <v>2</v>
      </c>
      <c r="L1663" s="6">
        <v>5</v>
      </c>
      <c r="M1663" s="6">
        <v>0</v>
      </c>
      <c r="N1663" s="6"/>
      <c r="O1663" s="6"/>
      <c r="P1663" s="6"/>
      <c r="Q1663" s="6"/>
      <c r="R1663" s="6"/>
      <c r="S1663" s="6"/>
      <c r="T1663" s="6"/>
      <c r="U1663" s="6">
        <f t="shared" si="17"/>
        <v>0</v>
      </c>
      <c r="V1663" s="6"/>
    </row>
    <row r="1664" spans="1:22" x14ac:dyDescent="0.25">
      <c r="A1664">
        <v>2006</v>
      </c>
      <c r="B1664" t="s">
        <v>20</v>
      </c>
      <c r="C1664" s="6"/>
      <c r="D1664" s="6">
        <v>3</v>
      </c>
      <c r="E1664" s="6"/>
      <c r="F1664" s="6">
        <v>5</v>
      </c>
      <c r="G1664" s="6">
        <f t="shared" si="18"/>
        <v>40</v>
      </c>
      <c r="H1664" s="6">
        <v>40</v>
      </c>
      <c r="I1664" s="6">
        <v>0</v>
      </c>
      <c r="J1664" s="6"/>
      <c r="K1664" s="6">
        <v>4</v>
      </c>
      <c r="L1664" s="6">
        <v>1</v>
      </c>
      <c r="M1664" s="6">
        <v>0</v>
      </c>
      <c r="N1664" s="6"/>
      <c r="O1664" s="6"/>
      <c r="P1664" s="6"/>
      <c r="Q1664" s="6"/>
      <c r="R1664" s="6"/>
      <c r="S1664" s="6"/>
      <c r="T1664" s="6"/>
      <c r="U1664" s="6">
        <f t="shared" si="17"/>
        <v>0</v>
      </c>
      <c r="V1664" s="6"/>
    </row>
    <row r="1665" spans="1:22" x14ac:dyDescent="0.25">
      <c r="A1665">
        <v>2006</v>
      </c>
      <c r="B1665" t="s">
        <v>20</v>
      </c>
      <c r="C1665" s="6"/>
      <c r="D1665" s="6">
        <v>4</v>
      </c>
      <c r="E1665" s="6"/>
      <c r="F1665" s="6">
        <v>5</v>
      </c>
      <c r="G1665" s="6">
        <f t="shared" si="18"/>
        <v>15</v>
      </c>
      <c r="H1665" s="6">
        <v>10</v>
      </c>
      <c r="I1665" s="6">
        <v>5</v>
      </c>
      <c r="J1665" s="6"/>
      <c r="K1665" s="6">
        <v>2</v>
      </c>
      <c r="L1665" s="6">
        <v>0</v>
      </c>
      <c r="M1665" s="6">
        <v>0</v>
      </c>
      <c r="N1665" s="6"/>
      <c r="O1665" s="6"/>
      <c r="P1665" s="6"/>
      <c r="Q1665" s="6"/>
      <c r="R1665" s="6"/>
      <c r="S1665" s="6"/>
      <c r="T1665" s="6"/>
      <c r="U1665" s="6">
        <f t="shared" si="17"/>
        <v>0</v>
      </c>
      <c r="V1665" s="6"/>
    </row>
    <row r="1666" spans="1:22" x14ac:dyDescent="0.25">
      <c r="A1666">
        <v>2006</v>
      </c>
      <c r="B1666" t="s">
        <v>20</v>
      </c>
      <c r="C1666" s="6"/>
      <c r="D1666" s="6">
        <v>5</v>
      </c>
      <c r="E1666" s="6"/>
      <c r="F1666" s="6">
        <v>0</v>
      </c>
      <c r="G1666" s="6">
        <f t="shared" si="18"/>
        <v>80</v>
      </c>
      <c r="H1666" s="6">
        <v>40</v>
      </c>
      <c r="I1666" s="6">
        <v>40</v>
      </c>
      <c r="J1666" s="6"/>
      <c r="K1666" s="6">
        <v>2</v>
      </c>
      <c r="L1666" s="6">
        <v>3</v>
      </c>
      <c r="M1666" s="6">
        <v>0</v>
      </c>
      <c r="N1666" s="6"/>
      <c r="O1666" s="6"/>
      <c r="P1666" s="6"/>
      <c r="Q1666" s="6"/>
      <c r="R1666" s="6"/>
      <c r="S1666" s="6"/>
      <c r="T1666" s="6"/>
      <c r="U1666" s="6">
        <f t="shared" si="17"/>
        <v>0</v>
      </c>
      <c r="V1666" s="6"/>
    </row>
    <row r="1667" spans="1:22" x14ac:dyDescent="0.25">
      <c r="A1667">
        <v>2006</v>
      </c>
      <c r="B1667" t="s">
        <v>20</v>
      </c>
      <c r="C1667" s="6">
        <v>2</v>
      </c>
      <c r="D1667" s="6">
        <v>1</v>
      </c>
      <c r="E1667" s="6"/>
      <c r="F1667" s="6">
        <v>0</v>
      </c>
      <c r="G1667" s="6">
        <f t="shared" si="18"/>
        <v>10</v>
      </c>
      <c r="H1667" s="6">
        <v>10</v>
      </c>
      <c r="I1667" s="6">
        <v>0</v>
      </c>
      <c r="J1667" s="6"/>
      <c r="K1667" s="6">
        <v>1</v>
      </c>
      <c r="L1667" s="6">
        <v>4</v>
      </c>
      <c r="M1667" s="6">
        <v>0</v>
      </c>
      <c r="N1667" s="6"/>
      <c r="O1667" s="6"/>
      <c r="P1667" s="6"/>
      <c r="Q1667" s="6"/>
      <c r="R1667" s="6"/>
      <c r="S1667" s="6"/>
      <c r="T1667" s="6"/>
      <c r="U1667" s="6">
        <f t="shared" si="17"/>
        <v>0</v>
      </c>
      <c r="V1667" s="6"/>
    </row>
    <row r="1668" spans="1:22" x14ac:dyDescent="0.25">
      <c r="A1668">
        <v>2006</v>
      </c>
      <c r="B1668" t="s">
        <v>20</v>
      </c>
      <c r="C1668" s="6"/>
      <c r="D1668" s="6">
        <v>2</v>
      </c>
      <c r="E1668" s="6"/>
      <c r="F1668" s="6">
        <v>10</v>
      </c>
      <c r="G1668" s="6">
        <f t="shared" si="18"/>
        <v>20</v>
      </c>
      <c r="H1668" s="6">
        <v>10</v>
      </c>
      <c r="I1668" s="6">
        <v>10</v>
      </c>
      <c r="J1668" s="6"/>
      <c r="K1668" s="6">
        <v>3</v>
      </c>
      <c r="L1668" s="6">
        <v>0</v>
      </c>
      <c r="M1668" s="6">
        <v>0</v>
      </c>
      <c r="N1668" s="6"/>
      <c r="O1668" s="6"/>
      <c r="P1668" s="6"/>
      <c r="Q1668" s="6"/>
      <c r="R1668" s="6"/>
      <c r="S1668" s="6"/>
      <c r="T1668" s="6"/>
      <c r="U1668" s="6">
        <f t="shared" si="17"/>
        <v>0</v>
      </c>
      <c r="V1668" s="6"/>
    </row>
    <row r="1669" spans="1:22" x14ac:dyDescent="0.25">
      <c r="A1669">
        <v>2006</v>
      </c>
      <c r="B1669" t="s">
        <v>20</v>
      </c>
      <c r="C1669" s="6"/>
      <c r="D1669" s="6">
        <v>3</v>
      </c>
      <c r="E1669" s="6"/>
      <c r="F1669" s="6">
        <v>0</v>
      </c>
      <c r="G1669" s="6">
        <f t="shared" si="18"/>
        <v>5</v>
      </c>
      <c r="H1669" s="6">
        <v>5</v>
      </c>
      <c r="I1669" s="6">
        <v>0</v>
      </c>
      <c r="J1669" s="6"/>
      <c r="K1669" s="6">
        <v>2</v>
      </c>
      <c r="L1669" s="6">
        <v>3</v>
      </c>
      <c r="M1669" s="6">
        <v>0</v>
      </c>
      <c r="N1669" s="6"/>
      <c r="O1669" s="6"/>
      <c r="P1669" s="6"/>
      <c r="Q1669" s="6"/>
      <c r="R1669" s="6"/>
      <c r="S1669" s="6"/>
      <c r="T1669" s="6"/>
      <c r="U1669" s="6">
        <f t="shared" si="17"/>
        <v>0</v>
      </c>
      <c r="V1669" s="6"/>
    </row>
    <row r="1670" spans="1:22" x14ac:dyDescent="0.25">
      <c r="A1670">
        <v>2006</v>
      </c>
      <c r="B1670" t="s">
        <v>20</v>
      </c>
      <c r="C1670" s="6"/>
      <c r="D1670" s="6">
        <v>4</v>
      </c>
      <c r="E1670" s="6"/>
      <c r="F1670" s="6">
        <v>0</v>
      </c>
      <c r="G1670" s="6">
        <f t="shared" si="18"/>
        <v>0</v>
      </c>
      <c r="H1670" s="6">
        <v>0</v>
      </c>
      <c r="I1670" s="6">
        <v>0</v>
      </c>
      <c r="J1670" s="6"/>
      <c r="K1670" s="6">
        <v>1</v>
      </c>
      <c r="L1670" s="6">
        <v>0</v>
      </c>
      <c r="M1670" s="6">
        <v>0</v>
      </c>
      <c r="N1670" s="6"/>
      <c r="O1670" s="6"/>
      <c r="P1670" s="6"/>
      <c r="Q1670" s="6"/>
      <c r="R1670" s="6"/>
      <c r="S1670" s="6"/>
      <c r="T1670" s="6"/>
      <c r="U1670" s="6">
        <f t="shared" si="17"/>
        <v>0</v>
      </c>
      <c r="V1670" s="6"/>
    </row>
    <row r="1671" spans="1:22" x14ac:dyDescent="0.25">
      <c r="A1671">
        <v>2006</v>
      </c>
      <c r="B1671" t="s">
        <v>20</v>
      </c>
      <c r="C1671" s="6"/>
      <c r="D1671" s="6">
        <v>5</v>
      </c>
      <c r="E1671" s="6"/>
      <c r="F1671" s="6">
        <v>60</v>
      </c>
      <c r="G1671" s="6">
        <f t="shared" si="18"/>
        <v>10</v>
      </c>
      <c r="H1671" s="6">
        <v>10</v>
      </c>
      <c r="I1671" s="6">
        <v>0</v>
      </c>
      <c r="J1671" s="6"/>
      <c r="K1671" s="6">
        <v>1</v>
      </c>
      <c r="L1671" s="6">
        <v>0</v>
      </c>
      <c r="M1671" s="6">
        <v>0</v>
      </c>
      <c r="N1671" s="6"/>
      <c r="O1671" s="6"/>
      <c r="P1671" s="6"/>
      <c r="Q1671" s="6"/>
      <c r="R1671" s="6"/>
      <c r="S1671" s="6"/>
      <c r="T1671" s="6"/>
      <c r="U1671" s="6">
        <f t="shared" si="17"/>
        <v>0</v>
      </c>
      <c r="V1671" s="6"/>
    </row>
    <row r="1672" spans="1:22" x14ac:dyDescent="0.25">
      <c r="A1672">
        <v>2006</v>
      </c>
      <c r="B1672" t="s">
        <v>20</v>
      </c>
      <c r="C1672" s="6">
        <v>3</v>
      </c>
      <c r="D1672" s="6">
        <v>1</v>
      </c>
      <c r="E1672" s="6"/>
      <c r="F1672" s="6">
        <v>0</v>
      </c>
      <c r="G1672" s="6">
        <f t="shared" si="18"/>
        <v>70</v>
      </c>
      <c r="H1672" s="6">
        <v>70</v>
      </c>
      <c r="I1672" s="6">
        <v>0</v>
      </c>
      <c r="J1672" s="6"/>
      <c r="K1672" s="6">
        <v>3</v>
      </c>
      <c r="L1672" s="6">
        <v>0</v>
      </c>
      <c r="M1672" s="6">
        <v>0</v>
      </c>
      <c r="N1672" s="6"/>
      <c r="O1672" s="6"/>
      <c r="P1672" s="6"/>
      <c r="Q1672" s="6"/>
      <c r="R1672" s="6"/>
      <c r="S1672" s="6"/>
      <c r="T1672" s="6"/>
      <c r="U1672" s="6">
        <f t="shared" si="17"/>
        <v>0</v>
      </c>
      <c r="V1672" s="6"/>
    </row>
    <row r="1673" spans="1:22" x14ac:dyDescent="0.25">
      <c r="A1673">
        <v>2006</v>
      </c>
      <c r="B1673" t="s">
        <v>20</v>
      </c>
      <c r="C1673" s="6"/>
      <c r="D1673" s="6">
        <v>2</v>
      </c>
      <c r="E1673" s="6"/>
      <c r="F1673" s="6">
        <v>5</v>
      </c>
      <c r="G1673" s="6">
        <f t="shared" si="18"/>
        <v>42</v>
      </c>
      <c r="H1673" s="6">
        <v>40</v>
      </c>
      <c r="I1673" s="6">
        <v>2</v>
      </c>
      <c r="J1673" s="6"/>
      <c r="K1673" s="6">
        <v>2</v>
      </c>
      <c r="L1673" s="6">
        <v>3</v>
      </c>
      <c r="M1673" s="6">
        <v>0</v>
      </c>
      <c r="N1673" s="6"/>
      <c r="O1673" s="6"/>
      <c r="P1673" s="6"/>
      <c r="Q1673" s="6"/>
      <c r="R1673" s="6"/>
      <c r="S1673" s="6"/>
      <c r="T1673" s="6"/>
      <c r="U1673" s="6">
        <f t="shared" si="17"/>
        <v>0</v>
      </c>
      <c r="V1673" s="6"/>
    </row>
    <row r="1674" spans="1:22" x14ac:dyDescent="0.25">
      <c r="A1674">
        <v>2006</v>
      </c>
      <c r="B1674" t="s">
        <v>20</v>
      </c>
      <c r="C1674" s="6"/>
      <c r="D1674" s="6">
        <v>3</v>
      </c>
      <c r="E1674" s="6"/>
      <c r="F1674" s="6">
        <v>0</v>
      </c>
      <c r="G1674" s="6">
        <f t="shared" si="18"/>
        <v>80</v>
      </c>
      <c r="H1674" s="6">
        <v>80</v>
      </c>
      <c r="I1674" s="6">
        <v>0</v>
      </c>
      <c r="J1674" s="6"/>
      <c r="K1674" s="6">
        <v>2</v>
      </c>
      <c r="L1674" s="6">
        <v>0</v>
      </c>
      <c r="M1674" s="6">
        <v>0</v>
      </c>
      <c r="N1674" s="6"/>
      <c r="O1674" s="6"/>
      <c r="P1674" s="6"/>
      <c r="Q1674" s="6"/>
      <c r="R1674" s="6"/>
      <c r="S1674" s="6"/>
      <c r="T1674" s="6"/>
      <c r="U1674" s="6">
        <f t="shared" si="17"/>
        <v>0</v>
      </c>
      <c r="V1674" s="6"/>
    </row>
    <row r="1675" spans="1:22" x14ac:dyDescent="0.25">
      <c r="A1675">
        <v>2006</v>
      </c>
      <c r="B1675" t="s">
        <v>20</v>
      </c>
      <c r="C1675" s="6"/>
      <c r="D1675" s="6">
        <v>4</v>
      </c>
      <c r="E1675" s="6"/>
      <c r="F1675" s="6">
        <v>0</v>
      </c>
      <c r="G1675" s="6">
        <f t="shared" si="18"/>
        <v>40</v>
      </c>
      <c r="H1675" s="6">
        <v>30</v>
      </c>
      <c r="I1675" s="6">
        <v>10</v>
      </c>
      <c r="J1675" s="6"/>
      <c r="K1675" s="6">
        <v>2</v>
      </c>
      <c r="L1675" s="6">
        <v>3</v>
      </c>
      <c r="M1675" s="6">
        <v>0</v>
      </c>
      <c r="N1675" s="6"/>
      <c r="O1675" s="6"/>
      <c r="P1675" s="6"/>
      <c r="Q1675" s="6"/>
      <c r="R1675" s="6"/>
      <c r="S1675" s="6"/>
      <c r="T1675" s="6"/>
      <c r="U1675" s="6">
        <f t="shared" si="17"/>
        <v>0</v>
      </c>
      <c r="V1675" s="6"/>
    </row>
    <row r="1676" spans="1:22" x14ac:dyDescent="0.25">
      <c r="A1676">
        <v>2006</v>
      </c>
      <c r="B1676" t="s">
        <v>20</v>
      </c>
      <c r="C1676" s="6"/>
      <c r="D1676" s="6">
        <v>5</v>
      </c>
      <c r="E1676" s="6"/>
      <c r="F1676" s="6">
        <v>10</v>
      </c>
      <c r="G1676" s="6">
        <f t="shared" si="18"/>
        <v>90</v>
      </c>
      <c r="H1676" s="6">
        <v>90</v>
      </c>
      <c r="I1676" s="6">
        <v>0</v>
      </c>
      <c r="J1676" s="6"/>
      <c r="K1676" s="6">
        <v>0</v>
      </c>
      <c r="L1676" s="6">
        <v>0</v>
      </c>
      <c r="M1676" s="6">
        <v>0</v>
      </c>
      <c r="N1676" s="6"/>
      <c r="O1676" s="6"/>
      <c r="P1676" s="6"/>
      <c r="Q1676" s="6"/>
      <c r="R1676" s="6"/>
      <c r="S1676" s="6"/>
      <c r="T1676" s="6"/>
      <c r="U1676" s="6">
        <f t="shared" si="17"/>
        <v>0</v>
      </c>
      <c r="V1676" s="6"/>
    </row>
    <row r="1677" spans="1:22" x14ac:dyDescent="0.25">
      <c r="A1677">
        <v>2006</v>
      </c>
      <c r="B1677" t="s">
        <v>20</v>
      </c>
      <c r="C1677" s="6">
        <v>4</v>
      </c>
      <c r="D1677" s="6">
        <v>1</v>
      </c>
      <c r="E1677" s="6"/>
      <c r="F1677" s="6">
        <v>10</v>
      </c>
      <c r="G1677" s="6">
        <f t="shared" si="18"/>
        <v>90</v>
      </c>
      <c r="H1677" s="6">
        <v>60</v>
      </c>
      <c r="I1677" s="6">
        <v>30</v>
      </c>
      <c r="J1677" s="6"/>
      <c r="K1677" s="6">
        <v>1</v>
      </c>
      <c r="L1677" s="6">
        <v>0</v>
      </c>
      <c r="M1677" s="6">
        <v>0</v>
      </c>
      <c r="N1677" s="6"/>
      <c r="O1677" s="6"/>
      <c r="P1677" s="6"/>
      <c r="Q1677" s="6"/>
      <c r="R1677" s="6"/>
      <c r="S1677" s="6"/>
      <c r="T1677" s="6"/>
      <c r="U1677" s="6">
        <f t="shared" si="17"/>
        <v>0</v>
      </c>
      <c r="V1677" s="6"/>
    </row>
    <row r="1678" spans="1:22" x14ac:dyDescent="0.25">
      <c r="A1678">
        <v>2006</v>
      </c>
      <c r="B1678" t="s">
        <v>20</v>
      </c>
      <c r="C1678" s="6"/>
      <c r="D1678" s="6">
        <v>2</v>
      </c>
      <c r="E1678" s="6"/>
      <c r="F1678" s="6">
        <v>0</v>
      </c>
      <c r="G1678" s="6">
        <f t="shared" si="18"/>
        <v>40</v>
      </c>
      <c r="H1678" s="6">
        <v>40</v>
      </c>
      <c r="I1678" s="6">
        <v>0</v>
      </c>
      <c r="J1678" s="6"/>
      <c r="K1678" s="6">
        <v>1</v>
      </c>
      <c r="L1678" s="6">
        <v>3</v>
      </c>
      <c r="M1678" s="6">
        <v>0</v>
      </c>
      <c r="N1678" s="6"/>
      <c r="O1678" s="6"/>
      <c r="P1678" s="6"/>
      <c r="Q1678" s="6"/>
      <c r="R1678" s="6"/>
      <c r="S1678" s="6"/>
      <c r="T1678" s="6"/>
      <c r="U1678" s="6">
        <f t="shared" si="17"/>
        <v>0</v>
      </c>
      <c r="V1678" s="6"/>
    </row>
    <row r="1679" spans="1:22" x14ac:dyDescent="0.25">
      <c r="A1679">
        <v>2006</v>
      </c>
      <c r="B1679" t="s">
        <v>20</v>
      </c>
      <c r="C1679" s="6"/>
      <c r="D1679" s="6">
        <v>3</v>
      </c>
      <c r="E1679" s="6"/>
      <c r="F1679" s="6">
        <v>0</v>
      </c>
      <c r="G1679" s="6">
        <f t="shared" si="18"/>
        <v>50</v>
      </c>
      <c r="H1679" s="6">
        <v>30</v>
      </c>
      <c r="I1679" s="6">
        <v>20</v>
      </c>
      <c r="J1679" s="6"/>
      <c r="K1679" s="6">
        <v>1</v>
      </c>
      <c r="L1679" s="6">
        <v>0</v>
      </c>
      <c r="M1679" s="6">
        <v>0</v>
      </c>
      <c r="N1679" s="6"/>
      <c r="O1679" s="6"/>
      <c r="P1679" s="6"/>
      <c r="Q1679" s="6"/>
      <c r="R1679" s="6"/>
      <c r="S1679" s="6"/>
      <c r="T1679" s="6"/>
      <c r="U1679" s="6">
        <f t="shared" si="17"/>
        <v>0</v>
      </c>
      <c r="V1679" s="6"/>
    </row>
    <row r="1680" spans="1:22" x14ac:dyDescent="0.25">
      <c r="A1680">
        <v>2006</v>
      </c>
      <c r="B1680" t="s">
        <v>20</v>
      </c>
      <c r="C1680" s="6"/>
      <c r="D1680" s="6">
        <v>4</v>
      </c>
      <c r="E1680" s="6"/>
      <c r="F1680" s="6">
        <v>25</v>
      </c>
      <c r="G1680" s="6">
        <f t="shared" si="18"/>
        <v>25</v>
      </c>
      <c r="H1680" s="6">
        <v>20</v>
      </c>
      <c r="I1680" s="6">
        <v>5</v>
      </c>
      <c r="J1680" s="6"/>
      <c r="K1680" s="6">
        <v>1</v>
      </c>
      <c r="L1680" s="6">
        <v>3</v>
      </c>
      <c r="M1680" s="6">
        <v>1</v>
      </c>
      <c r="N1680" s="6" t="s">
        <v>337</v>
      </c>
      <c r="O1680" s="6"/>
      <c r="P1680" s="6"/>
      <c r="Q1680" s="6"/>
      <c r="R1680" s="6"/>
      <c r="S1680" s="6"/>
      <c r="T1680" s="6"/>
      <c r="U1680" s="6">
        <f t="shared" si="17"/>
        <v>0</v>
      </c>
      <c r="V1680" s="6"/>
    </row>
    <row r="1681" spans="1:22" x14ac:dyDescent="0.25">
      <c r="A1681">
        <v>2006</v>
      </c>
      <c r="B1681" t="s">
        <v>20</v>
      </c>
      <c r="C1681" s="6"/>
      <c r="D1681" s="6">
        <v>5</v>
      </c>
      <c r="E1681" s="6"/>
      <c r="F1681" s="6">
        <v>2</v>
      </c>
      <c r="G1681" s="6">
        <f t="shared" si="18"/>
        <v>45</v>
      </c>
      <c r="H1681" s="6">
        <v>30</v>
      </c>
      <c r="I1681" s="6">
        <v>15</v>
      </c>
      <c r="J1681" s="6"/>
      <c r="K1681" s="6">
        <v>1</v>
      </c>
      <c r="L1681" s="6">
        <v>3</v>
      </c>
      <c r="M1681" s="6">
        <v>0</v>
      </c>
      <c r="N1681" s="6"/>
      <c r="O1681" s="6"/>
      <c r="P1681" s="6"/>
      <c r="Q1681" s="6"/>
      <c r="R1681" s="6"/>
      <c r="S1681" s="6"/>
      <c r="T1681" s="6"/>
      <c r="U1681" s="6">
        <f t="shared" si="17"/>
        <v>0</v>
      </c>
      <c r="V1681" s="6"/>
    </row>
    <row r="1682" spans="1:22" x14ac:dyDescent="0.25">
      <c r="A1682">
        <v>2006</v>
      </c>
      <c r="B1682" t="s">
        <v>20</v>
      </c>
      <c r="C1682" s="6">
        <v>5</v>
      </c>
      <c r="D1682" s="6">
        <v>1</v>
      </c>
      <c r="E1682" s="6"/>
      <c r="F1682" s="6">
        <v>0</v>
      </c>
      <c r="G1682" s="6">
        <f t="shared" si="18"/>
        <v>5</v>
      </c>
      <c r="H1682" s="6">
        <v>5</v>
      </c>
      <c r="I1682" s="6">
        <v>0</v>
      </c>
      <c r="J1682" s="6"/>
      <c r="K1682" s="6">
        <v>2</v>
      </c>
      <c r="L1682" s="6">
        <v>0</v>
      </c>
      <c r="M1682" s="6">
        <v>0</v>
      </c>
      <c r="N1682" s="6"/>
      <c r="O1682" s="6"/>
      <c r="P1682" s="6"/>
      <c r="Q1682" s="6"/>
      <c r="R1682" s="6"/>
      <c r="S1682" s="6"/>
      <c r="T1682" s="6"/>
      <c r="U1682" s="6">
        <f t="shared" si="17"/>
        <v>0</v>
      </c>
      <c r="V1682" s="6"/>
    </row>
    <row r="1683" spans="1:22" x14ac:dyDescent="0.25">
      <c r="A1683">
        <v>2006</v>
      </c>
      <c r="B1683" t="s">
        <v>20</v>
      </c>
      <c r="C1683" s="6"/>
      <c r="D1683" s="6">
        <v>2</v>
      </c>
      <c r="E1683" s="6"/>
      <c r="F1683" s="6">
        <v>5</v>
      </c>
      <c r="G1683" s="6">
        <f t="shared" si="18"/>
        <v>7</v>
      </c>
      <c r="H1683" s="6">
        <v>5</v>
      </c>
      <c r="I1683" s="6">
        <v>2</v>
      </c>
      <c r="J1683" s="6"/>
      <c r="K1683" s="6">
        <v>5</v>
      </c>
      <c r="L1683" s="6">
        <v>3</v>
      </c>
      <c r="M1683" s="6">
        <v>0</v>
      </c>
      <c r="N1683" s="6"/>
      <c r="O1683" s="6"/>
      <c r="P1683" s="6"/>
      <c r="Q1683" s="6"/>
      <c r="R1683" s="6"/>
      <c r="S1683" s="6"/>
      <c r="T1683" s="6"/>
      <c r="U1683" s="6">
        <f t="shared" si="17"/>
        <v>0</v>
      </c>
      <c r="V1683" s="6"/>
    </row>
    <row r="1684" spans="1:22" x14ac:dyDescent="0.25">
      <c r="A1684">
        <v>2006</v>
      </c>
      <c r="B1684" t="s">
        <v>20</v>
      </c>
      <c r="C1684" s="6"/>
      <c r="D1684" s="6">
        <v>3</v>
      </c>
      <c r="E1684" s="6"/>
      <c r="F1684" s="6">
        <v>0</v>
      </c>
      <c r="G1684" s="6">
        <f t="shared" si="18"/>
        <v>1</v>
      </c>
      <c r="H1684" s="6">
        <v>1</v>
      </c>
      <c r="I1684" s="6">
        <v>0</v>
      </c>
      <c r="J1684" s="6"/>
      <c r="K1684" s="6">
        <v>1</v>
      </c>
      <c r="L1684" s="6">
        <v>0</v>
      </c>
      <c r="M1684" s="6">
        <v>0</v>
      </c>
      <c r="N1684" s="6"/>
      <c r="O1684" s="6"/>
      <c r="P1684" s="6"/>
      <c r="Q1684" s="6"/>
      <c r="R1684" s="6"/>
      <c r="S1684" s="6"/>
      <c r="T1684" s="6"/>
      <c r="U1684" s="6">
        <f t="shared" si="17"/>
        <v>0</v>
      </c>
      <c r="V1684" s="6"/>
    </row>
    <row r="1685" spans="1:22" x14ac:dyDescent="0.25">
      <c r="A1685">
        <v>2006</v>
      </c>
      <c r="B1685" t="s">
        <v>20</v>
      </c>
      <c r="C1685" s="6"/>
      <c r="D1685" s="6">
        <v>4</v>
      </c>
      <c r="E1685" s="6"/>
      <c r="F1685" s="6">
        <v>0</v>
      </c>
      <c r="G1685" s="6">
        <f t="shared" si="18"/>
        <v>8</v>
      </c>
      <c r="H1685" s="6">
        <v>5</v>
      </c>
      <c r="I1685" s="6">
        <v>3</v>
      </c>
      <c r="J1685" s="6"/>
      <c r="K1685" s="6">
        <v>3</v>
      </c>
      <c r="L1685" s="6">
        <v>2</v>
      </c>
      <c r="M1685" s="6">
        <v>0</v>
      </c>
      <c r="N1685" s="6"/>
      <c r="O1685" s="6"/>
      <c r="P1685" s="6"/>
      <c r="Q1685" s="6"/>
      <c r="R1685" s="6"/>
      <c r="S1685" s="6"/>
      <c r="T1685" s="6"/>
      <c r="U1685" s="6">
        <f t="shared" si="17"/>
        <v>0</v>
      </c>
      <c r="V1685" s="6"/>
    </row>
    <row r="1686" spans="1:22" x14ac:dyDescent="0.25">
      <c r="A1686">
        <v>2006</v>
      </c>
      <c r="B1686" t="s">
        <v>20</v>
      </c>
      <c r="C1686" s="6"/>
      <c r="D1686" s="6">
        <v>5</v>
      </c>
      <c r="E1686" s="6"/>
      <c r="F1686" s="6">
        <v>0</v>
      </c>
      <c r="G1686" s="6">
        <f t="shared" si="18"/>
        <v>6</v>
      </c>
      <c r="H1686" s="6">
        <v>5</v>
      </c>
      <c r="I1686" s="6">
        <v>1</v>
      </c>
      <c r="J1686" s="6"/>
      <c r="K1686" s="6">
        <v>3</v>
      </c>
      <c r="L1686" s="6">
        <v>1</v>
      </c>
      <c r="M1686" s="6">
        <v>0</v>
      </c>
      <c r="N1686" s="6"/>
      <c r="O1686" s="6"/>
      <c r="P1686" s="6"/>
      <c r="Q1686" s="6"/>
      <c r="R1686" s="6"/>
      <c r="S1686" s="6"/>
      <c r="T1686" s="6"/>
      <c r="U1686" s="6">
        <f t="shared" ref="U1686:U1749" si="19">SUM(X1686:Y1686)</f>
        <v>0</v>
      </c>
      <c r="V1686" s="6"/>
    </row>
    <row r="1687" spans="1:22" x14ac:dyDescent="0.25">
      <c r="A1687">
        <v>2006</v>
      </c>
      <c r="B1687" t="s">
        <v>20</v>
      </c>
      <c r="C1687" s="6">
        <v>6</v>
      </c>
      <c r="D1687" s="6">
        <v>1</v>
      </c>
      <c r="E1687" s="6"/>
      <c r="F1687" s="6">
        <v>0</v>
      </c>
      <c r="G1687" s="6">
        <f t="shared" ref="G1687:G1750" si="20">H1687+I1687</f>
        <v>11</v>
      </c>
      <c r="H1687" s="6">
        <v>10</v>
      </c>
      <c r="I1687" s="6">
        <v>1</v>
      </c>
      <c r="J1687" s="6"/>
      <c r="K1687" s="6">
        <v>5</v>
      </c>
      <c r="L1687" s="6">
        <v>1</v>
      </c>
      <c r="M1687" s="6">
        <v>0</v>
      </c>
      <c r="N1687" s="6"/>
      <c r="O1687" s="6"/>
      <c r="P1687" s="6"/>
      <c r="Q1687" s="6"/>
      <c r="R1687" s="6"/>
      <c r="S1687" s="6"/>
      <c r="T1687" s="6"/>
      <c r="U1687" s="6">
        <f t="shared" si="19"/>
        <v>0</v>
      </c>
      <c r="V1687" s="6"/>
    </row>
    <row r="1688" spans="1:22" x14ac:dyDescent="0.25">
      <c r="A1688">
        <v>2006</v>
      </c>
      <c r="B1688" t="s">
        <v>20</v>
      </c>
      <c r="C1688" s="6"/>
      <c r="D1688" s="6">
        <v>2</v>
      </c>
      <c r="E1688" s="6"/>
      <c r="F1688" s="6">
        <v>0</v>
      </c>
      <c r="G1688" s="6">
        <f t="shared" si="20"/>
        <v>5</v>
      </c>
      <c r="H1688" s="6">
        <v>5</v>
      </c>
      <c r="I1688" s="6">
        <v>0</v>
      </c>
      <c r="J1688" s="6"/>
      <c r="K1688" s="6">
        <v>3</v>
      </c>
      <c r="L1688" s="6">
        <v>0</v>
      </c>
      <c r="M1688" s="6">
        <v>0</v>
      </c>
      <c r="N1688" s="6"/>
      <c r="O1688" s="6"/>
      <c r="P1688" s="6"/>
      <c r="Q1688" s="6"/>
      <c r="R1688" s="6"/>
      <c r="S1688" s="6"/>
      <c r="T1688" s="6"/>
      <c r="U1688" s="6">
        <f t="shared" si="19"/>
        <v>0</v>
      </c>
      <c r="V1688" s="6"/>
    </row>
    <row r="1689" spans="1:22" x14ac:dyDescent="0.25">
      <c r="A1689">
        <v>2006</v>
      </c>
      <c r="B1689" t="s">
        <v>20</v>
      </c>
      <c r="C1689" s="6"/>
      <c r="D1689" s="6">
        <v>3</v>
      </c>
      <c r="E1689" s="6"/>
      <c r="F1689" s="6">
        <v>0</v>
      </c>
      <c r="G1689" s="6">
        <f t="shared" si="20"/>
        <v>2</v>
      </c>
      <c r="H1689" s="6">
        <v>2</v>
      </c>
      <c r="I1689" s="6">
        <v>0</v>
      </c>
      <c r="J1689" s="6"/>
      <c r="K1689" s="6">
        <v>4</v>
      </c>
      <c r="L1689" s="6">
        <v>0</v>
      </c>
      <c r="M1689" s="6">
        <v>0</v>
      </c>
      <c r="N1689" s="6"/>
      <c r="O1689" s="6"/>
      <c r="P1689" s="6"/>
      <c r="Q1689" s="6"/>
      <c r="R1689" s="6"/>
      <c r="S1689" s="6"/>
      <c r="T1689" s="6"/>
      <c r="U1689" s="6">
        <f t="shared" si="19"/>
        <v>0</v>
      </c>
      <c r="V1689" s="6"/>
    </row>
    <row r="1690" spans="1:22" x14ac:dyDescent="0.25">
      <c r="A1690">
        <v>2006</v>
      </c>
      <c r="B1690" t="s">
        <v>20</v>
      </c>
      <c r="C1690" s="6"/>
      <c r="D1690" s="6">
        <v>4</v>
      </c>
      <c r="E1690" s="6"/>
      <c r="F1690" s="6">
        <v>0</v>
      </c>
      <c r="G1690" s="6">
        <f t="shared" si="20"/>
        <v>6</v>
      </c>
      <c r="H1690" s="6">
        <v>5</v>
      </c>
      <c r="I1690" s="6">
        <v>1</v>
      </c>
      <c r="J1690" s="6"/>
      <c r="K1690" s="6">
        <v>3</v>
      </c>
      <c r="L1690" s="6">
        <v>3</v>
      </c>
      <c r="M1690" s="6">
        <v>0</v>
      </c>
      <c r="N1690" s="6"/>
      <c r="O1690" s="6"/>
      <c r="P1690" s="6"/>
      <c r="Q1690" s="6"/>
      <c r="R1690" s="6"/>
      <c r="S1690" s="6"/>
      <c r="T1690" s="6"/>
      <c r="U1690" s="6">
        <f t="shared" si="19"/>
        <v>0</v>
      </c>
      <c r="V1690" s="6"/>
    </row>
    <row r="1691" spans="1:22" x14ac:dyDescent="0.25">
      <c r="A1691">
        <v>2006</v>
      </c>
      <c r="B1691" t="s">
        <v>20</v>
      </c>
      <c r="C1691" s="6"/>
      <c r="D1691" s="6">
        <v>5</v>
      </c>
      <c r="E1691" s="6"/>
      <c r="F1691" s="6">
        <v>30</v>
      </c>
      <c r="G1691" s="6">
        <f t="shared" si="20"/>
        <v>10</v>
      </c>
      <c r="H1691" s="6">
        <v>5</v>
      </c>
      <c r="I1691" s="6">
        <v>5</v>
      </c>
      <c r="J1691" s="6"/>
      <c r="K1691" s="6">
        <v>5</v>
      </c>
      <c r="L1691" s="6">
        <v>5</v>
      </c>
      <c r="M1691" s="6">
        <v>0</v>
      </c>
      <c r="N1691" s="6"/>
      <c r="O1691" s="6"/>
      <c r="P1691" s="6"/>
      <c r="Q1691" s="6"/>
      <c r="R1691" s="6"/>
      <c r="S1691" s="6"/>
      <c r="T1691" s="6"/>
      <c r="U1691" s="6">
        <f t="shared" si="19"/>
        <v>0</v>
      </c>
      <c r="V1691" s="6"/>
    </row>
    <row r="1692" spans="1:22" x14ac:dyDescent="0.25">
      <c r="A1692">
        <v>2006</v>
      </c>
      <c r="B1692" t="s">
        <v>20</v>
      </c>
      <c r="C1692" s="6">
        <v>7</v>
      </c>
      <c r="D1692" s="6">
        <v>1</v>
      </c>
      <c r="E1692" s="6"/>
      <c r="F1692" s="10">
        <v>5</v>
      </c>
      <c r="G1692" s="6">
        <f t="shared" si="20"/>
        <v>80</v>
      </c>
      <c r="H1692" s="6">
        <v>5</v>
      </c>
      <c r="I1692" s="6">
        <v>75</v>
      </c>
      <c r="J1692" s="6"/>
      <c r="K1692" s="6">
        <v>2</v>
      </c>
      <c r="L1692" s="6">
        <v>5</v>
      </c>
      <c r="M1692" s="6">
        <v>0</v>
      </c>
      <c r="N1692" s="6"/>
      <c r="O1692" s="6"/>
      <c r="P1692" s="6"/>
      <c r="Q1692" s="6"/>
      <c r="R1692" s="6"/>
      <c r="S1692" s="6"/>
      <c r="T1692" s="6"/>
      <c r="U1692" s="6">
        <f t="shared" si="19"/>
        <v>0</v>
      </c>
      <c r="V1692" s="6"/>
    </row>
    <row r="1693" spans="1:22" x14ac:dyDescent="0.25">
      <c r="A1693">
        <v>2006</v>
      </c>
      <c r="B1693" t="s">
        <v>20</v>
      </c>
      <c r="C1693" s="6"/>
      <c r="D1693" s="6">
        <v>2</v>
      </c>
      <c r="E1693" s="6"/>
      <c r="F1693" s="10">
        <v>5</v>
      </c>
      <c r="G1693" s="6">
        <f t="shared" si="20"/>
        <v>55</v>
      </c>
      <c r="H1693" s="6">
        <v>50</v>
      </c>
      <c r="I1693" s="6">
        <v>5</v>
      </c>
      <c r="J1693" s="6"/>
      <c r="K1693" s="6">
        <v>2</v>
      </c>
      <c r="L1693" s="6">
        <v>2</v>
      </c>
      <c r="M1693" s="6">
        <v>0</v>
      </c>
      <c r="N1693" s="6"/>
      <c r="O1693" s="6"/>
      <c r="P1693" s="6"/>
      <c r="Q1693" s="6"/>
      <c r="R1693" s="6"/>
      <c r="S1693" s="6"/>
      <c r="T1693" s="6"/>
      <c r="U1693" s="6">
        <f t="shared" si="19"/>
        <v>0</v>
      </c>
      <c r="V1693" s="6"/>
    </row>
    <row r="1694" spans="1:22" x14ac:dyDescent="0.25">
      <c r="A1694">
        <v>2006</v>
      </c>
      <c r="B1694" t="s">
        <v>20</v>
      </c>
      <c r="C1694" s="6"/>
      <c r="D1694" s="6">
        <v>3</v>
      </c>
      <c r="E1694" s="6"/>
      <c r="F1694" s="10">
        <v>5</v>
      </c>
      <c r="G1694" s="6">
        <f t="shared" si="20"/>
        <v>32</v>
      </c>
      <c r="H1694" s="6">
        <v>30</v>
      </c>
      <c r="I1694" s="6">
        <v>2</v>
      </c>
      <c r="J1694" s="6"/>
      <c r="K1694" s="6">
        <v>3</v>
      </c>
      <c r="L1694" s="6">
        <v>3</v>
      </c>
      <c r="M1694" s="6">
        <v>0</v>
      </c>
      <c r="N1694" s="6"/>
      <c r="O1694" s="6"/>
      <c r="P1694" s="6"/>
      <c r="Q1694" s="6"/>
      <c r="R1694" s="6"/>
      <c r="S1694" s="6"/>
      <c r="T1694" s="6"/>
      <c r="U1694" s="6">
        <f t="shared" si="19"/>
        <v>0</v>
      </c>
      <c r="V1694" s="6"/>
    </row>
    <row r="1695" spans="1:22" x14ac:dyDescent="0.25">
      <c r="A1695">
        <v>2006</v>
      </c>
      <c r="B1695" t="s">
        <v>20</v>
      </c>
      <c r="C1695" s="6"/>
      <c r="D1695" s="6">
        <v>4</v>
      </c>
      <c r="E1695" s="6"/>
      <c r="F1695" s="10">
        <v>15</v>
      </c>
      <c r="G1695" s="6">
        <f t="shared" si="20"/>
        <v>52</v>
      </c>
      <c r="H1695" s="6">
        <v>50</v>
      </c>
      <c r="I1695" s="6">
        <v>2</v>
      </c>
      <c r="J1695" s="6"/>
      <c r="K1695" s="6">
        <v>1</v>
      </c>
      <c r="L1695" s="6">
        <v>3</v>
      </c>
      <c r="M1695" s="6">
        <v>0</v>
      </c>
      <c r="N1695" s="6"/>
      <c r="O1695" s="6"/>
      <c r="P1695" s="6"/>
      <c r="Q1695" s="6"/>
      <c r="R1695" s="6"/>
      <c r="S1695" s="6"/>
      <c r="T1695" s="6"/>
      <c r="U1695" s="6">
        <f t="shared" si="19"/>
        <v>0</v>
      </c>
      <c r="V1695" s="6"/>
    </row>
    <row r="1696" spans="1:22" x14ac:dyDescent="0.25">
      <c r="A1696">
        <v>2006</v>
      </c>
      <c r="B1696" t="s">
        <v>20</v>
      </c>
      <c r="C1696" s="6"/>
      <c r="D1696" s="6">
        <v>5</v>
      </c>
      <c r="E1696" s="6"/>
      <c r="F1696" s="10">
        <v>0</v>
      </c>
      <c r="G1696" s="6">
        <f t="shared" si="20"/>
        <v>15</v>
      </c>
      <c r="H1696" s="6">
        <v>15</v>
      </c>
      <c r="I1696" s="6">
        <v>0</v>
      </c>
      <c r="J1696" s="6"/>
      <c r="K1696" s="6">
        <v>3</v>
      </c>
      <c r="L1696" s="6">
        <v>0</v>
      </c>
      <c r="M1696" s="6">
        <v>0</v>
      </c>
      <c r="N1696" s="6"/>
      <c r="O1696" s="6"/>
      <c r="P1696" s="6"/>
      <c r="Q1696" s="6"/>
      <c r="R1696" s="6"/>
      <c r="S1696" s="6"/>
      <c r="T1696" s="6"/>
      <c r="U1696" s="6">
        <f t="shared" si="19"/>
        <v>0</v>
      </c>
      <c r="V1696" s="6"/>
    </row>
    <row r="1697" spans="1:22" x14ac:dyDescent="0.25">
      <c r="A1697">
        <v>2006</v>
      </c>
      <c r="B1697" t="s">
        <v>20</v>
      </c>
      <c r="C1697" s="6">
        <v>8</v>
      </c>
      <c r="D1697" s="6">
        <v>1</v>
      </c>
      <c r="E1697" s="6"/>
      <c r="F1697" s="10">
        <v>0</v>
      </c>
      <c r="G1697" s="6">
        <f t="shared" si="20"/>
        <v>80</v>
      </c>
      <c r="H1697" s="6">
        <v>80</v>
      </c>
      <c r="I1697" s="6">
        <v>0</v>
      </c>
      <c r="J1697" s="6"/>
      <c r="K1697" s="6">
        <v>5</v>
      </c>
      <c r="L1697" s="6">
        <v>0</v>
      </c>
      <c r="M1697" s="6">
        <v>0</v>
      </c>
      <c r="N1697" s="6"/>
      <c r="O1697" s="6"/>
      <c r="P1697" s="6"/>
      <c r="Q1697" s="6"/>
      <c r="R1697" s="6"/>
      <c r="S1697" s="6"/>
      <c r="T1697" s="6"/>
      <c r="U1697" s="6">
        <f t="shared" si="19"/>
        <v>0</v>
      </c>
      <c r="V1697" s="6"/>
    </row>
    <row r="1698" spans="1:22" x14ac:dyDescent="0.25">
      <c r="A1698">
        <v>2006</v>
      </c>
      <c r="B1698" t="s">
        <v>20</v>
      </c>
      <c r="C1698" s="6"/>
      <c r="D1698" s="6">
        <v>2</v>
      </c>
      <c r="E1698" s="6"/>
      <c r="F1698" s="10">
        <v>0</v>
      </c>
      <c r="G1698" s="6">
        <f t="shared" si="20"/>
        <v>60</v>
      </c>
      <c r="H1698" s="6">
        <v>50</v>
      </c>
      <c r="I1698" s="6">
        <v>10</v>
      </c>
      <c r="J1698" s="6"/>
      <c r="K1698" s="6">
        <v>6</v>
      </c>
      <c r="L1698" s="6">
        <v>3</v>
      </c>
      <c r="M1698" s="6">
        <v>1</v>
      </c>
      <c r="N1698" s="6" t="s">
        <v>376</v>
      </c>
      <c r="O1698" s="6"/>
      <c r="P1698" s="6"/>
      <c r="Q1698" s="6"/>
      <c r="R1698" s="6"/>
      <c r="S1698" s="6"/>
      <c r="T1698" s="6"/>
      <c r="U1698" s="6">
        <f t="shared" si="19"/>
        <v>0</v>
      </c>
      <c r="V1698" s="6"/>
    </row>
    <row r="1699" spans="1:22" x14ac:dyDescent="0.25">
      <c r="A1699">
        <v>2006</v>
      </c>
      <c r="B1699" t="s">
        <v>20</v>
      </c>
      <c r="C1699" s="6"/>
      <c r="D1699" s="6">
        <v>3</v>
      </c>
      <c r="E1699" s="6"/>
      <c r="F1699" s="6">
        <v>10</v>
      </c>
      <c r="G1699" s="6">
        <f t="shared" si="20"/>
        <v>35</v>
      </c>
      <c r="H1699" s="6">
        <v>30</v>
      </c>
      <c r="I1699" s="6">
        <v>5</v>
      </c>
      <c r="J1699" s="6"/>
      <c r="K1699" s="6">
        <v>6</v>
      </c>
      <c r="L1699" s="6">
        <v>2</v>
      </c>
      <c r="M1699" s="6">
        <v>1</v>
      </c>
      <c r="N1699" s="6" t="s">
        <v>331</v>
      </c>
      <c r="O1699" s="6"/>
      <c r="P1699" s="6"/>
      <c r="Q1699" s="6"/>
      <c r="R1699" s="6"/>
      <c r="S1699" s="6"/>
      <c r="T1699" s="6"/>
      <c r="U1699" s="6">
        <f t="shared" si="19"/>
        <v>0</v>
      </c>
      <c r="V1699" s="6"/>
    </row>
    <row r="1700" spans="1:22" x14ac:dyDescent="0.25">
      <c r="A1700">
        <v>2006</v>
      </c>
      <c r="B1700" t="s">
        <v>20</v>
      </c>
      <c r="C1700" s="6"/>
      <c r="D1700" s="6">
        <v>4</v>
      </c>
      <c r="E1700" s="6"/>
      <c r="F1700" s="6">
        <v>15</v>
      </c>
      <c r="G1700" s="6">
        <f t="shared" si="20"/>
        <v>35</v>
      </c>
      <c r="H1700" s="6">
        <v>35</v>
      </c>
      <c r="I1700" s="6">
        <v>0</v>
      </c>
      <c r="J1700" s="6"/>
      <c r="K1700" s="6">
        <v>4</v>
      </c>
      <c r="L1700" s="6">
        <v>0</v>
      </c>
      <c r="M1700" s="6">
        <v>0</v>
      </c>
      <c r="N1700" s="6"/>
      <c r="O1700" s="6"/>
      <c r="P1700" s="6"/>
      <c r="Q1700" s="6"/>
      <c r="R1700" s="6"/>
      <c r="S1700" s="6"/>
      <c r="T1700" s="6"/>
      <c r="U1700" s="6">
        <f t="shared" si="19"/>
        <v>0</v>
      </c>
      <c r="V1700" s="6"/>
    </row>
    <row r="1701" spans="1:22" x14ac:dyDescent="0.25">
      <c r="A1701">
        <v>2006</v>
      </c>
      <c r="B1701" t="s">
        <v>20</v>
      </c>
      <c r="C1701" s="6"/>
      <c r="D1701" s="6">
        <v>5</v>
      </c>
      <c r="E1701" s="6"/>
      <c r="F1701" s="6">
        <v>20</v>
      </c>
      <c r="G1701" s="6">
        <f t="shared" si="20"/>
        <v>35</v>
      </c>
      <c r="H1701" s="6">
        <v>20</v>
      </c>
      <c r="I1701" s="6">
        <v>15</v>
      </c>
      <c r="J1701" s="6"/>
      <c r="K1701" s="6">
        <v>3</v>
      </c>
      <c r="L1701" s="6">
        <v>6</v>
      </c>
      <c r="M1701" s="6">
        <v>0</v>
      </c>
      <c r="N1701" s="6"/>
      <c r="O1701" s="6"/>
      <c r="P1701" s="6"/>
      <c r="Q1701" s="6"/>
      <c r="R1701" s="6"/>
      <c r="S1701" s="6"/>
      <c r="T1701" s="6"/>
      <c r="U1701" s="6">
        <f t="shared" si="19"/>
        <v>0</v>
      </c>
      <c r="V1701" s="6"/>
    </row>
    <row r="1702" spans="1:22" x14ac:dyDescent="0.25">
      <c r="A1702">
        <v>2006</v>
      </c>
      <c r="B1702" s="6" t="s">
        <v>71</v>
      </c>
      <c r="C1702" s="6">
        <v>1</v>
      </c>
      <c r="D1702" s="6">
        <v>1</v>
      </c>
      <c r="E1702" s="6"/>
      <c r="F1702" s="6">
        <v>0</v>
      </c>
      <c r="G1702" s="6">
        <f t="shared" si="20"/>
        <v>20</v>
      </c>
      <c r="H1702" s="6">
        <v>15</v>
      </c>
      <c r="I1702" s="6">
        <v>5</v>
      </c>
      <c r="J1702" s="6"/>
      <c r="K1702" s="6">
        <v>2</v>
      </c>
      <c r="L1702" s="6">
        <v>4</v>
      </c>
      <c r="M1702" s="6">
        <v>0</v>
      </c>
      <c r="N1702" s="6"/>
      <c r="O1702" s="6"/>
      <c r="P1702" s="6"/>
      <c r="Q1702" s="6"/>
      <c r="R1702" s="6"/>
      <c r="S1702" s="6"/>
      <c r="T1702" s="6"/>
      <c r="U1702" s="6">
        <f t="shared" si="19"/>
        <v>0</v>
      </c>
      <c r="V1702" s="6"/>
    </row>
    <row r="1703" spans="1:22" x14ac:dyDescent="0.25">
      <c r="A1703">
        <v>2006</v>
      </c>
      <c r="B1703" s="6" t="s">
        <v>71</v>
      </c>
      <c r="C1703" s="6"/>
      <c r="D1703" s="6">
        <v>2</v>
      </c>
      <c r="E1703" s="6"/>
      <c r="F1703" s="6">
        <v>0</v>
      </c>
      <c r="G1703" s="6">
        <f t="shared" si="20"/>
        <v>30</v>
      </c>
      <c r="H1703" s="6">
        <v>30</v>
      </c>
      <c r="I1703" s="6">
        <v>0</v>
      </c>
      <c r="J1703" s="6"/>
      <c r="K1703" s="6">
        <v>10</v>
      </c>
      <c r="L1703" s="6">
        <v>0</v>
      </c>
      <c r="M1703" s="6">
        <v>0</v>
      </c>
      <c r="N1703" s="6"/>
      <c r="O1703" s="6"/>
      <c r="P1703" s="6"/>
      <c r="Q1703" s="6"/>
      <c r="R1703" s="6"/>
      <c r="S1703" s="6"/>
      <c r="T1703" s="6"/>
      <c r="U1703" s="6">
        <f t="shared" si="19"/>
        <v>0</v>
      </c>
      <c r="V1703" s="6"/>
    </row>
    <row r="1704" spans="1:22" x14ac:dyDescent="0.25">
      <c r="A1704">
        <v>2006</v>
      </c>
      <c r="B1704" s="6" t="s">
        <v>71</v>
      </c>
      <c r="C1704" s="6"/>
      <c r="D1704" s="6">
        <v>3</v>
      </c>
      <c r="E1704" s="6"/>
      <c r="F1704" s="6">
        <v>0</v>
      </c>
      <c r="G1704" s="6">
        <f t="shared" si="20"/>
        <v>10</v>
      </c>
      <c r="H1704" s="6">
        <v>10</v>
      </c>
      <c r="I1704" s="6">
        <v>0</v>
      </c>
      <c r="J1704" s="6"/>
      <c r="K1704" s="6">
        <v>1</v>
      </c>
      <c r="L1704" s="6">
        <v>0</v>
      </c>
      <c r="M1704" s="6">
        <v>0</v>
      </c>
      <c r="N1704" s="6"/>
      <c r="O1704" s="6"/>
      <c r="P1704" s="6"/>
      <c r="Q1704" s="6"/>
      <c r="R1704" s="6"/>
      <c r="S1704" s="6"/>
      <c r="T1704" s="6"/>
      <c r="U1704" s="6">
        <f t="shared" si="19"/>
        <v>0</v>
      </c>
      <c r="V1704" s="6"/>
    </row>
    <row r="1705" spans="1:22" x14ac:dyDescent="0.25">
      <c r="A1705">
        <v>2006</v>
      </c>
      <c r="B1705" s="6" t="s">
        <v>71</v>
      </c>
      <c r="C1705" s="6"/>
      <c r="D1705" s="6">
        <v>4</v>
      </c>
      <c r="E1705" s="6"/>
      <c r="F1705" s="6">
        <v>0</v>
      </c>
      <c r="G1705" s="6">
        <f t="shared" si="20"/>
        <v>7</v>
      </c>
      <c r="H1705" s="6">
        <v>2</v>
      </c>
      <c r="I1705" s="6">
        <v>5</v>
      </c>
      <c r="J1705" s="6"/>
      <c r="K1705" s="6">
        <v>1</v>
      </c>
      <c r="L1705" s="6">
        <v>5</v>
      </c>
      <c r="M1705" s="6">
        <v>0</v>
      </c>
      <c r="N1705" s="6"/>
      <c r="O1705" s="6"/>
      <c r="P1705" s="6"/>
      <c r="Q1705" s="6"/>
      <c r="R1705" s="6"/>
      <c r="S1705" s="6"/>
      <c r="T1705" s="6"/>
      <c r="U1705" s="6">
        <f t="shared" si="19"/>
        <v>0</v>
      </c>
      <c r="V1705" s="6"/>
    </row>
    <row r="1706" spans="1:22" x14ac:dyDescent="0.25">
      <c r="A1706">
        <v>2006</v>
      </c>
      <c r="B1706" s="6" t="s">
        <v>71</v>
      </c>
      <c r="C1706" s="6"/>
      <c r="D1706" s="6">
        <v>5</v>
      </c>
      <c r="E1706" s="6"/>
      <c r="F1706" s="6">
        <v>0</v>
      </c>
      <c r="G1706" s="6">
        <f t="shared" si="20"/>
        <v>20</v>
      </c>
      <c r="H1706" s="6">
        <v>15</v>
      </c>
      <c r="I1706" s="6">
        <v>5</v>
      </c>
      <c r="J1706" s="6"/>
      <c r="K1706" s="6">
        <v>3</v>
      </c>
      <c r="L1706" s="6">
        <v>4</v>
      </c>
      <c r="M1706" s="6">
        <v>0</v>
      </c>
      <c r="N1706" s="6"/>
      <c r="O1706" s="6"/>
      <c r="P1706" s="6"/>
      <c r="Q1706" s="6"/>
      <c r="R1706" s="6"/>
      <c r="S1706" s="6"/>
      <c r="T1706" s="6"/>
      <c r="U1706" s="6">
        <f t="shared" si="19"/>
        <v>0</v>
      </c>
      <c r="V1706" s="6"/>
    </row>
    <row r="1707" spans="1:22" x14ac:dyDescent="0.25">
      <c r="A1707">
        <v>2006</v>
      </c>
      <c r="B1707" s="6" t="s">
        <v>71</v>
      </c>
      <c r="C1707" s="6">
        <v>2</v>
      </c>
      <c r="D1707" s="6">
        <v>1</v>
      </c>
      <c r="E1707" s="6"/>
      <c r="F1707" s="6">
        <v>0</v>
      </c>
      <c r="G1707" s="6">
        <f t="shared" si="20"/>
        <v>15</v>
      </c>
      <c r="H1707" s="6">
        <v>10</v>
      </c>
      <c r="I1707" s="6">
        <v>5</v>
      </c>
      <c r="J1707" s="6"/>
      <c r="K1707" s="6">
        <v>1</v>
      </c>
      <c r="L1707" s="6">
        <v>2</v>
      </c>
      <c r="M1707" s="6">
        <v>0</v>
      </c>
      <c r="N1707" s="6"/>
      <c r="O1707" s="6"/>
      <c r="P1707" s="6"/>
      <c r="Q1707" s="6"/>
      <c r="R1707" s="6"/>
      <c r="S1707" s="6"/>
      <c r="T1707" s="6"/>
      <c r="U1707" s="6">
        <f t="shared" si="19"/>
        <v>0</v>
      </c>
      <c r="V1707" s="6"/>
    </row>
    <row r="1708" spans="1:22" x14ac:dyDescent="0.25">
      <c r="A1708">
        <v>2006</v>
      </c>
      <c r="B1708" s="6" t="s">
        <v>71</v>
      </c>
      <c r="C1708" s="6"/>
      <c r="D1708" s="6">
        <v>2</v>
      </c>
      <c r="E1708" s="6"/>
      <c r="F1708" s="6">
        <v>0</v>
      </c>
      <c r="G1708" s="6">
        <f t="shared" si="20"/>
        <v>21</v>
      </c>
      <c r="H1708" s="6">
        <v>20</v>
      </c>
      <c r="I1708" s="6">
        <v>1</v>
      </c>
      <c r="J1708" s="6"/>
      <c r="K1708" s="6">
        <v>3</v>
      </c>
      <c r="L1708" s="6">
        <v>2</v>
      </c>
      <c r="M1708" s="6">
        <v>0</v>
      </c>
      <c r="N1708" s="6"/>
      <c r="O1708" s="6"/>
      <c r="P1708" s="6"/>
      <c r="Q1708" s="6"/>
      <c r="R1708" s="6"/>
      <c r="S1708" s="6"/>
      <c r="T1708" s="6"/>
      <c r="U1708" s="6">
        <f t="shared" si="19"/>
        <v>0</v>
      </c>
      <c r="V1708" s="6"/>
    </row>
    <row r="1709" spans="1:22" x14ac:dyDescent="0.25">
      <c r="A1709">
        <v>2006</v>
      </c>
      <c r="B1709" s="6" t="s">
        <v>71</v>
      </c>
      <c r="C1709" s="6"/>
      <c r="D1709" s="6">
        <v>3</v>
      </c>
      <c r="E1709" s="6"/>
      <c r="F1709" s="6">
        <v>0</v>
      </c>
      <c r="G1709" s="6">
        <f t="shared" si="20"/>
        <v>50</v>
      </c>
      <c r="H1709" s="6">
        <v>50</v>
      </c>
      <c r="I1709" s="6">
        <v>0</v>
      </c>
      <c r="J1709" s="6"/>
      <c r="K1709" s="6">
        <v>2</v>
      </c>
      <c r="L1709" s="6">
        <v>0</v>
      </c>
      <c r="M1709" s="6">
        <v>0</v>
      </c>
      <c r="N1709" s="6"/>
      <c r="O1709" s="6"/>
      <c r="P1709" s="6"/>
      <c r="Q1709" s="6"/>
      <c r="R1709" s="6"/>
      <c r="S1709" s="6"/>
      <c r="T1709" s="6"/>
      <c r="U1709" s="6">
        <f t="shared" si="19"/>
        <v>0</v>
      </c>
      <c r="V1709" s="6"/>
    </row>
    <row r="1710" spans="1:22" x14ac:dyDescent="0.25">
      <c r="A1710">
        <v>2006</v>
      </c>
      <c r="B1710" s="6" t="s">
        <v>71</v>
      </c>
      <c r="C1710" s="6"/>
      <c r="D1710" s="6">
        <v>4</v>
      </c>
      <c r="E1710" s="6"/>
      <c r="F1710" s="6">
        <v>3</v>
      </c>
      <c r="G1710" s="6">
        <f t="shared" si="20"/>
        <v>5</v>
      </c>
      <c r="H1710" s="6">
        <v>5</v>
      </c>
      <c r="I1710" s="6">
        <v>0</v>
      </c>
      <c r="J1710" s="6"/>
      <c r="K1710" s="6">
        <v>3</v>
      </c>
      <c r="L1710" s="6">
        <v>0</v>
      </c>
      <c r="M1710" s="6">
        <v>1</v>
      </c>
      <c r="N1710" s="6" t="s">
        <v>337</v>
      </c>
      <c r="O1710" s="6"/>
      <c r="P1710" s="6"/>
      <c r="Q1710" s="6"/>
      <c r="R1710" s="6"/>
      <c r="S1710" s="6"/>
      <c r="T1710" s="6"/>
      <c r="U1710" s="6">
        <f t="shared" si="19"/>
        <v>0</v>
      </c>
      <c r="V1710" s="6"/>
    </row>
    <row r="1711" spans="1:22" x14ac:dyDescent="0.25">
      <c r="A1711">
        <v>2006</v>
      </c>
      <c r="B1711" s="6" t="s">
        <v>71</v>
      </c>
      <c r="C1711" s="6"/>
      <c r="D1711" s="6">
        <v>5</v>
      </c>
      <c r="E1711" s="6"/>
      <c r="F1711" s="6">
        <v>4</v>
      </c>
      <c r="G1711" s="6">
        <f t="shared" si="20"/>
        <v>6</v>
      </c>
      <c r="H1711" s="6">
        <v>4</v>
      </c>
      <c r="I1711" s="6">
        <v>2</v>
      </c>
      <c r="J1711" s="6"/>
      <c r="K1711" s="6">
        <v>2</v>
      </c>
      <c r="L1711" s="6">
        <v>3</v>
      </c>
      <c r="M1711" s="6">
        <v>0</v>
      </c>
      <c r="N1711" s="6"/>
      <c r="O1711" s="6"/>
      <c r="P1711" s="6"/>
      <c r="Q1711" s="6"/>
      <c r="R1711" s="6"/>
      <c r="S1711" s="6"/>
      <c r="T1711" s="6"/>
      <c r="U1711" s="6">
        <f t="shared" si="19"/>
        <v>0</v>
      </c>
      <c r="V1711" s="6"/>
    </row>
    <row r="1712" spans="1:22" x14ac:dyDescent="0.25">
      <c r="A1712">
        <v>2006</v>
      </c>
      <c r="B1712" s="6" t="s">
        <v>71</v>
      </c>
      <c r="C1712" s="6">
        <v>3</v>
      </c>
      <c r="D1712" s="6">
        <v>1</v>
      </c>
      <c r="E1712" s="6"/>
      <c r="F1712" s="6">
        <v>20</v>
      </c>
      <c r="G1712" s="6">
        <f t="shared" si="20"/>
        <v>25</v>
      </c>
      <c r="H1712" s="6">
        <v>25</v>
      </c>
      <c r="I1712" s="6">
        <v>0</v>
      </c>
      <c r="J1712" s="6"/>
      <c r="K1712" s="6">
        <v>5</v>
      </c>
      <c r="L1712" s="6">
        <v>0</v>
      </c>
      <c r="M1712" s="6">
        <v>0</v>
      </c>
      <c r="N1712" s="6"/>
      <c r="O1712" s="6"/>
      <c r="P1712" s="6"/>
      <c r="Q1712" s="6"/>
      <c r="R1712" s="6"/>
      <c r="S1712" s="6"/>
      <c r="T1712" s="6"/>
      <c r="U1712" s="6">
        <f t="shared" si="19"/>
        <v>0</v>
      </c>
      <c r="V1712" s="6"/>
    </row>
    <row r="1713" spans="1:22" x14ac:dyDescent="0.25">
      <c r="A1713">
        <v>2006</v>
      </c>
      <c r="B1713" s="6" t="s">
        <v>71</v>
      </c>
      <c r="C1713" s="6"/>
      <c r="D1713" s="6">
        <v>2</v>
      </c>
      <c r="E1713" s="6"/>
      <c r="F1713" s="6">
        <v>20</v>
      </c>
      <c r="G1713" s="6">
        <f t="shared" si="20"/>
        <v>5</v>
      </c>
      <c r="H1713" s="6">
        <v>5</v>
      </c>
      <c r="I1713" s="6">
        <v>0</v>
      </c>
      <c r="J1713" s="6"/>
      <c r="K1713" s="6">
        <v>3</v>
      </c>
      <c r="L1713" s="6">
        <v>0</v>
      </c>
      <c r="M1713" s="6">
        <v>0</v>
      </c>
      <c r="N1713" s="6"/>
      <c r="O1713" s="6"/>
      <c r="P1713" s="6"/>
      <c r="Q1713" s="6"/>
      <c r="R1713" s="6"/>
      <c r="S1713" s="6"/>
      <c r="T1713" s="6"/>
      <c r="U1713" s="6">
        <f t="shared" si="19"/>
        <v>0</v>
      </c>
      <c r="V1713" s="6"/>
    </row>
    <row r="1714" spans="1:22" x14ac:dyDescent="0.25">
      <c r="A1714">
        <v>2006</v>
      </c>
      <c r="B1714" s="6" t="s">
        <v>71</v>
      </c>
      <c r="C1714" s="6"/>
      <c r="D1714" s="6">
        <v>3</v>
      </c>
      <c r="E1714" s="6"/>
      <c r="F1714" s="6">
        <v>30</v>
      </c>
      <c r="G1714" s="6">
        <f t="shared" si="20"/>
        <v>41</v>
      </c>
      <c r="H1714" s="6">
        <v>40</v>
      </c>
      <c r="I1714" s="6">
        <v>1</v>
      </c>
      <c r="J1714" s="6"/>
      <c r="K1714" s="6">
        <v>1</v>
      </c>
      <c r="L1714" s="6">
        <v>2</v>
      </c>
      <c r="M1714" s="6">
        <v>0</v>
      </c>
      <c r="N1714" s="6"/>
      <c r="O1714" s="6"/>
      <c r="P1714" s="6"/>
      <c r="Q1714" s="6"/>
      <c r="R1714" s="6"/>
      <c r="S1714" s="6"/>
      <c r="T1714" s="6"/>
      <c r="U1714" s="6">
        <f t="shared" si="19"/>
        <v>0</v>
      </c>
      <c r="V1714" s="6"/>
    </row>
    <row r="1715" spans="1:22" x14ac:dyDescent="0.25">
      <c r="A1715">
        <v>2006</v>
      </c>
      <c r="B1715" s="6" t="s">
        <v>71</v>
      </c>
      <c r="C1715" s="6"/>
      <c r="D1715" s="6">
        <v>4</v>
      </c>
      <c r="E1715" s="6"/>
      <c r="F1715" s="6">
        <v>0</v>
      </c>
      <c r="G1715" s="6">
        <f t="shared" si="20"/>
        <v>45</v>
      </c>
      <c r="H1715" s="6">
        <v>40</v>
      </c>
      <c r="I1715" s="6">
        <v>5</v>
      </c>
      <c r="J1715" s="6"/>
      <c r="K1715" s="6">
        <v>2</v>
      </c>
      <c r="L1715" s="6">
        <v>1</v>
      </c>
      <c r="M1715" s="6">
        <v>0</v>
      </c>
      <c r="N1715" s="6"/>
      <c r="O1715" s="6"/>
      <c r="P1715" s="6"/>
      <c r="Q1715" s="6"/>
      <c r="R1715" s="6"/>
      <c r="S1715" s="6"/>
      <c r="T1715" s="6"/>
      <c r="U1715" s="6">
        <f t="shared" si="19"/>
        <v>0</v>
      </c>
      <c r="V1715" s="6"/>
    </row>
    <row r="1716" spans="1:22" x14ac:dyDescent="0.25">
      <c r="A1716">
        <v>2006</v>
      </c>
      <c r="B1716" s="6" t="s">
        <v>71</v>
      </c>
      <c r="C1716" s="6"/>
      <c r="D1716" s="6">
        <v>5</v>
      </c>
      <c r="E1716" s="6"/>
      <c r="F1716" s="6">
        <v>0</v>
      </c>
      <c r="G1716" s="6">
        <f t="shared" si="20"/>
        <v>50</v>
      </c>
      <c r="H1716" s="6">
        <v>50</v>
      </c>
      <c r="I1716" s="6">
        <v>0</v>
      </c>
      <c r="J1716" s="6"/>
      <c r="K1716" s="6">
        <v>3</v>
      </c>
      <c r="L1716" s="6">
        <v>0</v>
      </c>
      <c r="M1716" s="6">
        <v>0</v>
      </c>
      <c r="N1716" s="6"/>
      <c r="O1716" s="6"/>
      <c r="P1716" s="6"/>
      <c r="Q1716" s="6"/>
      <c r="R1716" s="6"/>
      <c r="S1716" s="6"/>
      <c r="T1716" s="6"/>
      <c r="U1716" s="6">
        <f t="shared" si="19"/>
        <v>0</v>
      </c>
      <c r="V1716" s="6"/>
    </row>
    <row r="1717" spans="1:22" x14ac:dyDescent="0.25">
      <c r="A1717">
        <v>2006</v>
      </c>
      <c r="B1717" s="6" t="s">
        <v>71</v>
      </c>
      <c r="C1717" s="6">
        <v>4</v>
      </c>
      <c r="D1717" s="6">
        <v>1</v>
      </c>
      <c r="E1717" s="6"/>
      <c r="F1717" s="6">
        <v>60</v>
      </c>
      <c r="G1717" s="6">
        <f t="shared" si="20"/>
        <v>26</v>
      </c>
      <c r="H1717" s="6">
        <v>25</v>
      </c>
      <c r="I1717" s="6">
        <v>1</v>
      </c>
      <c r="J1717" s="6"/>
      <c r="K1717" s="6">
        <v>4</v>
      </c>
      <c r="L1717" s="6">
        <v>3</v>
      </c>
      <c r="M1717" s="6">
        <v>2</v>
      </c>
      <c r="N1717" s="6" t="s">
        <v>337</v>
      </c>
      <c r="O1717" s="6" t="s">
        <v>337</v>
      </c>
      <c r="P1717" s="6"/>
      <c r="Q1717" s="6"/>
      <c r="R1717" s="6"/>
      <c r="S1717" s="6"/>
      <c r="T1717" s="6"/>
      <c r="U1717" s="6">
        <f t="shared" si="19"/>
        <v>0</v>
      </c>
      <c r="V1717" s="6"/>
    </row>
    <row r="1718" spans="1:22" x14ac:dyDescent="0.25">
      <c r="A1718">
        <v>2006</v>
      </c>
      <c r="B1718" s="6" t="s">
        <v>71</v>
      </c>
      <c r="C1718" s="6"/>
      <c r="D1718" s="6">
        <v>2</v>
      </c>
      <c r="E1718" s="6"/>
      <c r="F1718" s="6">
        <v>20</v>
      </c>
      <c r="G1718" s="6">
        <f t="shared" si="20"/>
        <v>26</v>
      </c>
      <c r="H1718" s="6">
        <v>25</v>
      </c>
      <c r="I1718" s="6">
        <v>1</v>
      </c>
      <c r="J1718" s="6"/>
      <c r="K1718" s="6">
        <v>5</v>
      </c>
      <c r="L1718" s="6">
        <v>3</v>
      </c>
      <c r="M1718" s="6">
        <v>1</v>
      </c>
      <c r="N1718" s="6" t="s">
        <v>340</v>
      </c>
      <c r="O1718" s="6"/>
      <c r="P1718" s="6"/>
      <c r="Q1718" s="6"/>
      <c r="R1718" s="6"/>
      <c r="S1718" s="6"/>
      <c r="T1718" s="6"/>
      <c r="U1718" s="6">
        <f t="shared" si="19"/>
        <v>0</v>
      </c>
      <c r="V1718" s="6"/>
    </row>
    <row r="1719" spans="1:22" x14ac:dyDescent="0.25">
      <c r="A1719">
        <v>2006</v>
      </c>
      <c r="B1719" s="6" t="s">
        <v>71</v>
      </c>
      <c r="C1719" s="6"/>
      <c r="D1719" s="6">
        <v>3</v>
      </c>
      <c r="E1719" s="6"/>
      <c r="F1719" s="6">
        <v>0</v>
      </c>
      <c r="G1719" s="6">
        <f t="shared" si="20"/>
        <v>5</v>
      </c>
      <c r="H1719" s="6">
        <v>5</v>
      </c>
      <c r="I1719" s="6">
        <v>0</v>
      </c>
      <c r="J1719" s="6"/>
      <c r="K1719" s="6">
        <v>3</v>
      </c>
      <c r="L1719" s="6">
        <v>0</v>
      </c>
      <c r="M1719" s="6">
        <v>0</v>
      </c>
      <c r="N1719" s="6"/>
      <c r="O1719" s="6"/>
      <c r="P1719" s="6"/>
      <c r="Q1719" s="6"/>
      <c r="R1719" s="6"/>
      <c r="S1719" s="6"/>
      <c r="T1719" s="6"/>
      <c r="U1719" s="6">
        <f t="shared" si="19"/>
        <v>0</v>
      </c>
      <c r="V1719" s="6"/>
    </row>
    <row r="1720" spans="1:22" x14ac:dyDescent="0.25">
      <c r="A1720">
        <v>2006</v>
      </c>
      <c r="B1720" s="6" t="s">
        <v>71</v>
      </c>
      <c r="C1720" s="6"/>
      <c r="D1720" s="6">
        <v>4</v>
      </c>
      <c r="E1720" s="6"/>
      <c r="F1720" s="6">
        <v>20</v>
      </c>
      <c r="G1720" s="6">
        <f t="shared" si="20"/>
        <v>33</v>
      </c>
      <c r="H1720" s="6">
        <v>30</v>
      </c>
      <c r="I1720" s="6">
        <v>3</v>
      </c>
      <c r="J1720" s="6"/>
      <c r="K1720" s="6">
        <v>2</v>
      </c>
      <c r="L1720" s="6">
        <v>3</v>
      </c>
      <c r="M1720" s="6">
        <v>0</v>
      </c>
      <c r="N1720" s="6"/>
      <c r="O1720" s="6"/>
      <c r="P1720" s="6"/>
      <c r="Q1720" s="6"/>
      <c r="R1720" s="6"/>
      <c r="S1720" s="6"/>
      <c r="T1720" s="6"/>
      <c r="U1720" s="6">
        <f t="shared" si="19"/>
        <v>0</v>
      </c>
      <c r="V1720" s="6"/>
    </row>
    <row r="1721" spans="1:22" x14ac:dyDescent="0.25">
      <c r="A1721">
        <v>2006</v>
      </c>
      <c r="B1721" s="6" t="s">
        <v>71</v>
      </c>
      <c r="C1721" s="6"/>
      <c r="D1721" s="6">
        <v>5</v>
      </c>
      <c r="E1721" s="6"/>
      <c r="F1721" s="6">
        <v>20</v>
      </c>
      <c r="G1721" s="6">
        <f t="shared" si="20"/>
        <v>55</v>
      </c>
      <c r="H1721" s="6">
        <v>50</v>
      </c>
      <c r="I1721" s="6">
        <v>5</v>
      </c>
      <c r="J1721" s="6"/>
      <c r="K1721" s="6">
        <v>4</v>
      </c>
      <c r="L1721" s="6">
        <v>3</v>
      </c>
      <c r="M1721" s="6">
        <v>0</v>
      </c>
      <c r="N1721" s="6"/>
      <c r="O1721" s="6"/>
      <c r="P1721" s="6"/>
      <c r="Q1721" s="6"/>
      <c r="R1721" s="6"/>
      <c r="S1721" s="6"/>
      <c r="T1721" s="6"/>
      <c r="U1721" s="6">
        <f t="shared" si="19"/>
        <v>0</v>
      </c>
      <c r="V1721" s="6"/>
    </row>
    <row r="1722" spans="1:22" x14ac:dyDescent="0.25">
      <c r="A1722">
        <v>2006</v>
      </c>
      <c r="B1722" s="6" t="s">
        <v>71</v>
      </c>
      <c r="C1722" s="6">
        <v>5</v>
      </c>
      <c r="D1722" s="6">
        <v>1</v>
      </c>
      <c r="E1722" s="6"/>
      <c r="F1722" s="6">
        <v>0</v>
      </c>
      <c r="G1722" s="6">
        <f t="shared" si="20"/>
        <v>91</v>
      </c>
      <c r="H1722" s="6">
        <v>90</v>
      </c>
      <c r="I1722" s="6">
        <v>1</v>
      </c>
      <c r="J1722" s="6"/>
      <c r="K1722" s="6">
        <v>5</v>
      </c>
      <c r="L1722" s="6">
        <v>2</v>
      </c>
      <c r="M1722" s="6">
        <v>0</v>
      </c>
      <c r="N1722" s="6"/>
      <c r="O1722" s="6"/>
      <c r="P1722" s="6"/>
      <c r="Q1722" s="6"/>
      <c r="R1722" s="6"/>
      <c r="S1722" s="6"/>
      <c r="T1722" s="6"/>
      <c r="U1722" s="6">
        <f t="shared" si="19"/>
        <v>0</v>
      </c>
      <c r="V1722" s="6"/>
    </row>
    <row r="1723" spans="1:22" x14ac:dyDescent="0.25">
      <c r="A1723">
        <v>2006</v>
      </c>
      <c r="B1723" s="6" t="s">
        <v>71</v>
      </c>
      <c r="C1723" s="6"/>
      <c r="D1723" s="6">
        <v>2</v>
      </c>
      <c r="E1723" s="6"/>
      <c r="F1723" s="6">
        <v>0</v>
      </c>
      <c r="G1723" s="6">
        <f t="shared" si="20"/>
        <v>20</v>
      </c>
      <c r="H1723" s="6">
        <v>20</v>
      </c>
      <c r="I1723" s="6">
        <v>0</v>
      </c>
      <c r="J1723" s="6"/>
      <c r="K1723" s="6">
        <v>5</v>
      </c>
      <c r="L1723" s="6">
        <v>0</v>
      </c>
      <c r="M1723" s="6">
        <v>0</v>
      </c>
      <c r="N1723" s="6"/>
      <c r="O1723" s="6"/>
      <c r="P1723" s="6"/>
      <c r="Q1723" s="6"/>
      <c r="R1723" s="6"/>
      <c r="S1723" s="6"/>
      <c r="T1723" s="6"/>
      <c r="U1723" s="6">
        <f t="shared" si="19"/>
        <v>0</v>
      </c>
      <c r="V1723" s="6"/>
    </row>
    <row r="1724" spans="1:22" x14ac:dyDescent="0.25">
      <c r="A1724">
        <v>2006</v>
      </c>
      <c r="B1724" s="6" t="s">
        <v>71</v>
      </c>
      <c r="C1724" s="6"/>
      <c r="D1724" s="6">
        <v>3</v>
      </c>
      <c r="E1724" s="6"/>
      <c r="F1724" s="6">
        <v>0</v>
      </c>
      <c r="G1724" s="6">
        <f t="shared" si="20"/>
        <v>25</v>
      </c>
      <c r="H1724" s="6">
        <v>25</v>
      </c>
      <c r="I1724" s="6">
        <v>0</v>
      </c>
      <c r="J1724" s="6"/>
      <c r="K1724" s="6">
        <v>6</v>
      </c>
      <c r="L1724" s="6">
        <v>0</v>
      </c>
      <c r="M1724" s="6">
        <v>0</v>
      </c>
      <c r="N1724" s="6"/>
      <c r="O1724" s="6"/>
      <c r="P1724" s="6"/>
      <c r="Q1724" s="6"/>
      <c r="R1724" s="6"/>
      <c r="S1724" s="6"/>
      <c r="T1724" s="6"/>
      <c r="U1724" s="6">
        <f t="shared" si="19"/>
        <v>0</v>
      </c>
      <c r="V1724" s="6"/>
    </row>
    <row r="1725" spans="1:22" x14ac:dyDescent="0.25">
      <c r="A1725">
        <v>2006</v>
      </c>
      <c r="B1725" s="6" t="s">
        <v>71</v>
      </c>
      <c r="C1725" s="6"/>
      <c r="D1725" s="6">
        <v>4</v>
      </c>
      <c r="E1725" s="6"/>
      <c r="F1725" s="10">
        <v>15</v>
      </c>
      <c r="G1725" s="6">
        <f t="shared" si="20"/>
        <v>25</v>
      </c>
      <c r="H1725" s="6">
        <v>25</v>
      </c>
      <c r="I1725" s="6">
        <v>0</v>
      </c>
      <c r="J1725" s="6"/>
      <c r="K1725" s="6">
        <v>5</v>
      </c>
      <c r="L1725" s="6">
        <v>0</v>
      </c>
      <c r="M1725" s="6">
        <v>0</v>
      </c>
      <c r="N1725" s="6"/>
      <c r="O1725" s="6"/>
      <c r="P1725" s="6"/>
      <c r="Q1725" s="6"/>
      <c r="R1725" s="6"/>
      <c r="S1725" s="6"/>
      <c r="T1725" s="6"/>
      <c r="U1725" s="6">
        <f t="shared" si="19"/>
        <v>0</v>
      </c>
      <c r="V1725" s="6"/>
    </row>
    <row r="1726" spans="1:22" x14ac:dyDescent="0.25">
      <c r="A1726">
        <v>2006</v>
      </c>
      <c r="B1726" s="6" t="s">
        <v>71</v>
      </c>
      <c r="C1726" s="6"/>
      <c r="D1726" s="6">
        <v>5</v>
      </c>
      <c r="E1726" s="6"/>
      <c r="F1726" s="6">
        <v>50</v>
      </c>
      <c r="G1726" s="6">
        <f t="shared" si="20"/>
        <v>15</v>
      </c>
      <c r="H1726" s="6">
        <v>15</v>
      </c>
      <c r="I1726" s="6">
        <v>0</v>
      </c>
      <c r="J1726" s="6"/>
      <c r="K1726" s="6">
        <v>2</v>
      </c>
      <c r="L1726" s="6">
        <v>0</v>
      </c>
      <c r="M1726" s="6">
        <v>0</v>
      </c>
      <c r="N1726" s="6"/>
      <c r="O1726" s="6"/>
      <c r="P1726" s="6"/>
      <c r="Q1726" s="6"/>
      <c r="R1726" s="6"/>
      <c r="S1726" s="6"/>
      <c r="T1726" s="6"/>
      <c r="U1726" s="6">
        <f t="shared" si="19"/>
        <v>0</v>
      </c>
      <c r="V1726" s="6"/>
    </row>
    <row r="1727" spans="1:22" x14ac:dyDescent="0.25">
      <c r="A1727">
        <v>2006</v>
      </c>
      <c r="B1727" s="6" t="s">
        <v>71</v>
      </c>
      <c r="C1727" s="6">
        <v>6</v>
      </c>
      <c r="D1727" s="6">
        <v>1</v>
      </c>
      <c r="E1727" s="6"/>
      <c r="F1727" s="6">
        <v>0</v>
      </c>
      <c r="G1727" s="6">
        <f t="shared" si="20"/>
        <v>25</v>
      </c>
      <c r="H1727" s="6">
        <v>25</v>
      </c>
      <c r="I1727" s="6">
        <v>0</v>
      </c>
      <c r="J1727" s="6"/>
      <c r="K1727" s="6">
        <v>7</v>
      </c>
      <c r="L1727" s="6">
        <v>0</v>
      </c>
      <c r="M1727" s="6">
        <v>0</v>
      </c>
      <c r="N1727" s="6"/>
      <c r="O1727" s="6"/>
      <c r="P1727" s="6"/>
      <c r="Q1727" s="6"/>
      <c r="R1727" s="6"/>
      <c r="S1727" s="6"/>
      <c r="T1727" s="6"/>
      <c r="U1727" s="6">
        <f t="shared" si="19"/>
        <v>0</v>
      </c>
      <c r="V1727" s="6"/>
    </row>
    <row r="1728" spans="1:22" x14ac:dyDescent="0.25">
      <c r="A1728">
        <v>2006</v>
      </c>
      <c r="B1728" s="6" t="s">
        <v>71</v>
      </c>
      <c r="C1728" s="6"/>
      <c r="D1728" s="6">
        <v>2</v>
      </c>
      <c r="E1728" s="6"/>
      <c r="F1728" s="6">
        <v>0</v>
      </c>
      <c r="G1728" s="6">
        <f t="shared" si="20"/>
        <v>6</v>
      </c>
      <c r="H1728" s="6">
        <v>5</v>
      </c>
      <c r="I1728" s="6">
        <v>1</v>
      </c>
      <c r="J1728" s="6"/>
      <c r="K1728" s="6">
        <v>3</v>
      </c>
      <c r="L1728" s="6">
        <v>3</v>
      </c>
      <c r="M1728" s="6">
        <v>0</v>
      </c>
      <c r="N1728" s="6"/>
      <c r="O1728" s="6"/>
      <c r="P1728" s="6"/>
      <c r="Q1728" s="6"/>
      <c r="R1728" s="6"/>
      <c r="S1728" s="6"/>
      <c r="T1728" s="6"/>
      <c r="U1728" s="6">
        <f t="shared" si="19"/>
        <v>0</v>
      </c>
      <c r="V1728" s="6"/>
    </row>
    <row r="1729" spans="1:22" x14ac:dyDescent="0.25">
      <c r="A1729">
        <v>2006</v>
      </c>
      <c r="B1729" s="6" t="s">
        <v>71</v>
      </c>
      <c r="C1729" s="6"/>
      <c r="D1729" s="6">
        <v>3</v>
      </c>
      <c r="E1729" s="6"/>
      <c r="F1729" s="6">
        <v>0</v>
      </c>
      <c r="G1729" s="6">
        <f t="shared" si="20"/>
        <v>72</v>
      </c>
      <c r="H1729" s="6">
        <v>70</v>
      </c>
      <c r="I1729" s="6">
        <v>2</v>
      </c>
      <c r="J1729" s="6"/>
      <c r="K1729" s="6">
        <v>10</v>
      </c>
      <c r="L1729" s="6">
        <v>4</v>
      </c>
      <c r="M1729" s="6">
        <v>0</v>
      </c>
      <c r="N1729" s="6"/>
      <c r="O1729" s="6"/>
      <c r="P1729" s="6"/>
      <c r="Q1729" s="6"/>
      <c r="R1729" s="6"/>
      <c r="S1729" s="6"/>
      <c r="T1729" s="6"/>
      <c r="U1729" s="6">
        <f t="shared" si="19"/>
        <v>0</v>
      </c>
      <c r="V1729" s="6"/>
    </row>
    <row r="1730" spans="1:22" x14ac:dyDescent="0.25">
      <c r="A1730">
        <v>2006</v>
      </c>
      <c r="B1730" s="6" t="s">
        <v>71</v>
      </c>
      <c r="C1730" s="6"/>
      <c r="D1730" s="6">
        <v>4</v>
      </c>
      <c r="E1730" s="6"/>
      <c r="F1730" s="6">
        <v>0</v>
      </c>
      <c r="G1730" s="6">
        <f t="shared" si="20"/>
        <v>30</v>
      </c>
      <c r="H1730" s="6">
        <v>30</v>
      </c>
      <c r="I1730" s="6">
        <v>0</v>
      </c>
      <c r="J1730" s="6"/>
      <c r="K1730" s="6">
        <v>5</v>
      </c>
      <c r="L1730" s="6">
        <v>5</v>
      </c>
      <c r="M1730" s="6">
        <v>0</v>
      </c>
      <c r="N1730" s="6"/>
      <c r="O1730" s="6"/>
      <c r="P1730" s="6"/>
      <c r="Q1730" s="6"/>
      <c r="R1730" s="6"/>
      <c r="S1730" s="6"/>
      <c r="T1730" s="6"/>
      <c r="U1730" s="6">
        <f t="shared" si="19"/>
        <v>0</v>
      </c>
      <c r="V1730" s="6"/>
    </row>
    <row r="1731" spans="1:22" x14ac:dyDescent="0.25">
      <c r="A1731">
        <v>2006</v>
      </c>
      <c r="B1731" s="6" t="s">
        <v>71</v>
      </c>
      <c r="C1731" s="6"/>
      <c r="D1731" s="6">
        <v>5</v>
      </c>
      <c r="E1731" s="6"/>
      <c r="F1731" s="6">
        <v>0</v>
      </c>
      <c r="G1731" s="6">
        <f t="shared" si="20"/>
        <v>30</v>
      </c>
      <c r="H1731" s="6">
        <v>20</v>
      </c>
      <c r="I1731" s="6">
        <v>10</v>
      </c>
      <c r="J1731" s="6"/>
      <c r="K1731" s="6">
        <v>5</v>
      </c>
      <c r="L1731" s="6">
        <v>3</v>
      </c>
      <c r="M1731" s="6">
        <v>0</v>
      </c>
      <c r="N1731" s="6"/>
      <c r="O1731" s="6"/>
      <c r="P1731" s="6"/>
      <c r="Q1731" s="6"/>
      <c r="R1731" s="6"/>
      <c r="S1731" s="6"/>
      <c r="T1731" s="6"/>
      <c r="U1731" s="6">
        <f t="shared" si="19"/>
        <v>0</v>
      </c>
      <c r="V1731" s="6"/>
    </row>
    <row r="1732" spans="1:22" x14ac:dyDescent="0.25">
      <c r="A1732">
        <v>2006</v>
      </c>
      <c r="B1732" s="6" t="s">
        <v>71</v>
      </c>
      <c r="C1732" s="6">
        <v>7</v>
      </c>
      <c r="D1732" s="6">
        <v>1</v>
      </c>
      <c r="E1732" s="6"/>
      <c r="F1732" s="10">
        <v>5</v>
      </c>
      <c r="G1732" s="6">
        <f t="shared" si="20"/>
        <v>45</v>
      </c>
      <c r="H1732" s="6">
        <v>30</v>
      </c>
      <c r="I1732" s="6">
        <v>15</v>
      </c>
      <c r="J1732" s="6"/>
      <c r="K1732" s="6">
        <v>3</v>
      </c>
      <c r="L1732" s="6">
        <v>1</v>
      </c>
      <c r="M1732" s="6">
        <v>0</v>
      </c>
      <c r="N1732" s="6"/>
      <c r="O1732" s="6"/>
      <c r="P1732" s="6"/>
      <c r="Q1732" s="6"/>
      <c r="R1732" s="6"/>
      <c r="S1732" s="6"/>
      <c r="T1732" s="6"/>
      <c r="U1732" s="6">
        <f t="shared" si="19"/>
        <v>0</v>
      </c>
      <c r="V1732" s="6"/>
    </row>
    <row r="1733" spans="1:22" x14ac:dyDescent="0.25">
      <c r="A1733">
        <v>2006</v>
      </c>
      <c r="B1733" s="6" t="s">
        <v>71</v>
      </c>
      <c r="C1733" s="6"/>
      <c r="D1733" s="6">
        <v>2</v>
      </c>
      <c r="E1733" s="6"/>
      <c r="F1733" s="10">
        <v>0</v>
      </c>
      <c r="G1733" s="6">
        <f t="shared" si="20"/>
        <v>60</v>
      </c>
      <c r="H1733" s="6">
        <v>35</v>
      </c>
      <c r="I1733" s="6">
        <v>25</v>
      </c>
      <c r="J1733" s="6"/>
      <c r="K1733" s="6">
        <v>2</v>
      </c>
      <c r="L1733" s="6">
        <v>2</v>
      </c>
      <c r="M1733" s="6">
        <v>0</v>
      </c>
      <c r="N1733" s="6"/>
      <c r="O1733" s="6"/>
      <c r="P1733" s="6"/>
      <c r="Q1733" s="6"/>
      <c r="R1733" s="6"/>
      <c r="S1733" s="6"/>
      <c r="T1733" s="6"/>
      <c r="U1733" s="6">
        <f t="shared" si="19"/>
        <v>0</v>
      </c>
      <c r="V1733" s="6"/>
    </row>
    <row r="1734" spans="1:22" x14ac:dyDescent="0.25">
      <c r="A1734">
        <v>2006</v>
      </c>
      <c r="B1734" s="6" t="s">
        <v>71</v>
      </c>
      <c r="C1734" s="6"/>
      <c r="D1734" s="6">
        <v>3</v>
      </c>
      <c r="E1734" s="6"/>
      <c r="F1734" s="10">
        <v>5</v>
      </c>
      <c r="G1734" s="6">
        <f t="shared" si="20"/>
        <v>60</v>
      </c>
      <c r="H1734" s="6">
        <v>40</v>
      </c>
      <c r="I1734" s="6">
        <v>20</v>
      </c>
      <c r="J1734" s="6"/>
      <c r="K1734" s="6">
        <v>6</v>
      </c>
      <c r="L1734" s="6">
        <v>2</v>
      </c>
      <c r="M1734" s="6">
        <v>0</v>
      </c>
      <c r="N1734" s="6"/>
      <c r="O1734" s="6"/>
      <c r="P1734" s="6"/>
      <c r="Q1734" s="6"/>
      <c r="R1734" s="6"/>
      <c r="S1734" s="6"/>
      <c r="T1734" s="6"/>
      <c r="U1734" s="6">
        <f t="shared" si="19"/>
        <v>0</v>
      </c>
      <c r="V1734" s="6"/>
    </row>
    <row r="1735" spans="1:22" x14ac:dyDescent="0.25">
      <c r="A1735">
        <v>2006</v>
      </c>
      <c r="B1735" s="6" t="s">
        <v>71</v>
      </c>
      <c r="C1735" s="6"/>
      <c r="D1735" s="6">
        <v>4</v>
      </c>
      <c r="E1735" s="6"/>
      <c r="F1735" s="10">
        <v>0</v>
      </c>
      <c r="G1735" s="6">
        <f t="shared" si="20"/>
        <v>60</v>
      </c>
      <c r="H1735" s="6">
        <v>60</v>
      </c>
      <c r="I1735" s="6">
        <v>0</v>
      </c>
      <c r="J1735" s="6"/>
      <c r="K1735" s="6">
        <v>1</v>
      </c>
      <c r="L1735" s="6">
        <v>0</v>
      </c>
      <c r="M1735" s="6">
        <v>1</v>
      </c>
      <c r="N1735" s="6" t="s">
        <v>337</v>
      </c>
      <c r="O1735" s="6"/>
      <c r="P1735" s="6"/>
      <c r="Q1735" s="6"/>
      <c r="R1735" s="6"/>
      <c r="S1735" s="6"/>
      <c r="T1735" s="6"/>
      <c r="U1735" s="6">
        <f t="shared" si="19"/>
        <v>0</v>
      </c>
      <c r="V1735" s="6"/>
    </row>
    <row r="1736" spans="1:22" x14ac:dyDescent="0.25">
      <c r="A1736">
        <v>2006</v>
      </c>
      <c r="B1736" s="6" t="s">
        <v>71</v>
      </c>
      <c r="C1736" s="6"/>
      <c r="D1736" s="6">
        <v>5</v>
      </c>
      <c r="E1736" s="6"/>
      <c r="F1736" s="10">
        <v>5</v>
      </c>
      <c r="G1736" s="6">
        <f t="shared" si="20"/>
        <v>80</v>
      </c>
      <c r="H1736" s="6">
        <v>75</v>
      </c>
      <c r="I1736" s="6">
        <v>5</v>
      </c>
      <c r="J1736" s="6"/>
      <c r="K1736" s="6">
        <v>3</v>
      </c>
      <c r="L1736" s="6">
        <v>1</v>
      </c>
      <c r="M1736" s="6">
        <v>0</v>
      </c>
      <c r="N1736" s="6"/>
      <c r="O1736" s="6"/>
      <c r="P1736" s="6"/>
      <c r="Q1736" s="6"/>
      <c r="R1736" s="6"/>
      <c r="S1736" s="6"/>
      <c r="T1736" s="6"/>
      <c r="U1736" s="6">
        <f t="shared" si="19"/>
        <v>0</v>
      </c>
      <c r="V1736" s="6"/>
    </row>
    <row r="1737" spans="1:22" x14ac:dyDescent="0.25">
      <c r="A1737">
        <v>2006</v>
      </c>
      <c r="B1737" s="6" t="s">
        <v>71</v>
      </c>
      <c r="C1737" s="6">
        <v>8</v>
      </c>
      <c r="D1737" s="6">
        <v>1</v>
      </c>
      <c r="E1737" s="6"/>
      <c r="F1737" s="6">
        <v>0</v>
      </c>
      <c r="G1737" s="6">
        <f t="shared" si="20"/>
        <v>77</v>
      </c>
      <c r="H1737" s="6">
        <v>75</v>
      </c>
      <c r="I1737" s="6">
        <v>2</v>
      </c>
      <c r="J1737" s="6"/>
      <c r="K1737" s="6">
        <v>4</v>
      </c>
      <c r="L1737" s="6">
        <v>1</v>
      </c>
      <c r="M1737" s="6">
        <v>0</v>
      </c>
      <c r="N1737" s="6"/>
      <c r="O1737" s="6"/>
      <c r="P1737" s="6"/>
      <c r="Q1737" s="6"/>
      <c r="R1737" s="6"/>
      <c r="S1737" s="6"/>
      <c r="T1737" s="6"/>
      <c r="U1737" s="6">
        <f t="shared" si="19"/>
        <v>0</v>
      </c>
      <c r="V1737" s="6"/>
    </row>
    <row r="1738" spans="1:22" x14ac:dyDescent="0.25">
      <c r="A1738">
        <v>2006</v>
      </c>
      <c r="B1738" s="6" t="s">
        <v>71</v>
      </c>
      <c r="C1738" s="6"/>
      <c r="D1738" s="6">
        <v>2</v>
      </c>
      <c r="E1738" s="6"/>
      <c r="F1738" s="10">
        <v>0</v>
      </c>
      <c r="G1738" s="6">
        <f t="shared" si="20"/>
        <v>90</v>
      </c>
      <c r="H1738" s="6">
        <v>80</v>
      </c>
      <c r="I1738" s="6">
        <v>10</v>
      </c>
      <c r="J1738" s="6"/>
      <c r="K1738" s="6">
        <v>3</v>
      </c>
      <c r="L1738" s="6">
        <v>1</v>
      </c>
      <c r="M1738" s="6">
        <v>0</v>
      </c>
      <c r="N1738" s="6"/>
      <c r="O1738" s="6"/>
      <c r="P1738" s="6"/>
      <c r="Q1738" s="6"/>
      <c r="R1738" s="6"/>
      <c r="S1738" s="6"/>
      <c r="T1738" s="6"/>
      <c r="U1738" s="6">
        <f t="shared" si="19"/>
        <v>0</v>
      </c>
      <c r="V1738" s="6"/>
    </row>
    <row r="1739" spans="1:22" x14ac:dyDescent="0.25">
      <c r="A1739">
        <v>2006</v>
      </c>
      <c r="B1739" s="6" t="s">
        <v>71</v>
      </c>
      <c r="C1739" s="6"/>
      <c r="D1739" s="6">
        <v>3</v>
      </c>
      <c r="E1739" s="6"/>
      <c r="F1739" s="10">
        <v>0</v>
      </c>
      <c r="G1739" s="6">
        <f t="shared" si="20"/>
        <v>52</v>
      </c>
      <c r="H1739" s="6">
        <v>50</v>
      </c>
      <c r="I1739" s="6">
        <v>2</v>
      </c>
      <c r="J1739" s="6"/>
      <c r="K1739" s="6">
        <v>4</v>
      </c>
      <c r="L1739" s="6">
        <v>1</v>
      </c>
      <c r="M1739" s="6">
        <v>0</v>
      </c>
      <c r="N1739" s="6"/>
      <c r="O1739" s="6"/>
      <c r="P1739" s="6"/>
      <c r="Q1739" s="6"/>
      <c r="R1739" s="6"/>
      <c r="S1739" s="6"/>
      <c r="T1739" s="6"/>
      <c r="U1739" s="6">
        <f t="shared" si="19"/>
        <v>0</v>
      </c>
      <c r="V1739" s="6"/>
    </row>
    <row r="1740" spans="1:22" x14ac:dyDescent="0.25">
      <c r="A1740">
        <v>2006</v>
      </c>
      <c r="B1740" s="6" t="s">
        <v>71</v>
      </c>
      <c r="C1740" s="6"/>
      <c r="D1740" s="6">
        <v>4</v>
      </c>
      <c r="E1740" s="6"/>
      <c r="F1740" s="10">
        <v>0</v>
      </c>
      <c r="G1740" s="6">
        <f t="shared" si="20"/>
        <v>10</v>
      </c>
      <c r="H1740" s="6">
        <v>5</v>
      </c>
      <c r="I1740" s="6">
        <v>5</v>
      </c>
      <c r="J1740" s="6"/>
      <c r="K1740" s="6">
        <v>5</v>
      </c>
      <c r="L1740" s="6">
        <v>1</v>
      </c>
      <c r="M1740" s="6">
        <v>0</v>
      </c>
      <c r="N1740" s="6"/>
      <c r="O1740" s="6"/>
      <c r="P1740" s="6"/>
      <c r="Q1740" s="6"/>
      <c r="R1740" s="6"/>
      <c r="S1740" s="6"/>
      <c r="T1740" s="6"/>
      <c r="U1740" s="6">
        <f t="shared" si="19"/>
        <v>0</v>
      </c>
      <c r="V1740" s="6"/>
    </row>
    <row r="1741" spans="1:22" x14ac:dyDescent="0.25">
      <c r="A1741">
        <v>2006</v>
      </c>
      <c r="B1741" s="6" t="s">
        <v>71</v>
      </c>
      <c r="C1741" s="6"/>
      <c r="D1741" s="6">
        <v>5</v>
      </c>
      <c r="E1741" s="6"/>
      <c r="F1741" s="10">
        <v>0</v>
      </c>
      <c r="G1741" s="6">
        <f t="shared" si="20"/>
        <v>75</v>
      </c>
      <c r="H1741" s="6">
        <v>15</v>
      </c>
      <c r="I1741" s="6">
        <v>60</v>
      </c>
      <c r="J1741" s="6"/>
      <c r="K1741" s="6">
        <v>2</v>
      </c>
      <c r="L1741" s="6">
        <v>4</v>
      </c>
      <c r="M1741" s="6">
        <v>0</v>
      </c>
      <c r="N1741" s="6"/>
      <c r="O1741" s="6"/>
      <c r="P1741" s="6"/>
      <c r="Q1741" s="6"/>
      <c r="R1741" s="6"/>
      <c r="S1741" s="6"/>
      <c r="T1741" s="6"/>
      <c r="U1741" s="6">
        <f t="shared" si="19"/>
        <v>0</v>
      </c>
      <c r="V1741" s="6"/>
    </row>
    <row r="1742" spans="1:22" x14ac:dyDescent="0.25">
      <c r="A1742">
        <v>2006</v>
      </c>
      <c r="B1742" s="6" t="s">
        <v>71</v>
      </c>
      <c r="C1742" s="6">
        <v>9</v>
      </c>
      <c r="D1742" s="6">
        <v>1</v>
      </c>
      <c r="E1742" s="6"/>
      <c r="F1742" s="6">
        <v>0</v>
      </c>
      <c r="G1742" s="6">
        <f t="shared" si="20"/>
        <v>55</v>
      </c>
      <c r="H1742" s="6">
        <v>50</v>
      </c>
      <c r="I1742" s="6">
        <v>5</v>
      </c>
      <c r="J1742" s="6"/>
      <c r="K1742" s="6">
        <v>6</v>
      </c>
      <c r="L1742" s="6">
        <v>1</v>
      </c>
      <c r="M1742" s="6">
        <v>0</v>
      </c>
      <c r="N1742" s="6"/>
      <c r="O1742" s="6"/>
      <c r="P1742" s="6"/>
      <c r="Q1742" s="6"/>
      <c r="R1742" s="6"/>
      <c r="S1742" s="6"/>
      <c r="T1742" s="6"/>
      <c r="U1742" s="6">
        <f t="shared" si="19"/>
        <v>0</v>
      </c>
      <c r="V1742" s="6"/>
    </row>
    <row r="1743" spans="1:22" x14ac:dyDescent="0.25">
      <c r="A1743">
        <v>2006</v>
      </c>
      <c r="B1743" s="6" t="s">
        <v>71</v>
      </c>
      <c r="C1743" s="6"/>
      <c r="D1743" s="6">
        <v>2</v>
      </c>
      <c r="E1743" s="6"/>
      <c r="F1743" s="6">
        <v>0</v>
      </c>
      <c r="G1743" s="6">
        <f t="shared" si="20"/>
        <v>60</v>
      </c>
      <c r="H1743" s="6">
        <v>30</v>
      </c>
      <c r="I1743" s="6">
        <v>30</v>
      </c>
      <c r="J1743" s="6"/>
      <c r="K1743" s="6">
        <v>5</v>
      </c>
      <c r="L1743" s="6">
        <v>1</v>
      </c>
      <c r="M1743" s="6">
        <v>0</v>
      </c>
      <c r="N1743" s="6"/>
      <c r="O1743" s="6"/>
      <c r="P1743" s="6"/>
      <c r="Q1743" s="6"/>
      <c r="R1743" s="6"/>
      <c r="S1743" s="6"/>
      <c r="T1743" s="6"/>
      <c r="U1743" s="6">
        <f t="shared" si="19"/>
        <v>0</v>
      </c>
      <c r="V1743" s="6"/>
    </row>
    <row r="1744" spans="1:22" x14ac:dyDescent="0.25">
      <c r="A1744">
        <v>2006</v>
      </c>
      <c r="B1744" s="6" t="s">
        <v>71</v>
      </c>
      <c r="C1744" s="6"/>
      <c r="D1744" s="6">
        <v>3</v>
      </c>
      <c r="E1744" s="6"/>
      <c r="F1744" s="6">
        <v>0</v>
      </c>
      <c r="G1744" s="6">
        <f t="shared" si="20"/>
        <v>23</v>
      </c>
      <c r="H1744" s="6">
        <v>20</v>
      </c>
      <c r="I1744" s="6">
        <v>3</v>
      </c>
      <c r="J1744" s="6"/>
      <c r="K1744" s="6">
        <v>2</v>
      </c>
      <c r="L1744" s="6">
        <v>1</v>
      </c>
      <c r="M1744" s="6">
        <v>0</v>
      </c>
      <c r="N1744" s="6"/>
      <c r="O1744" s="6"/>
      <c r="P1744" s="6"/>
      <c r="Q1744" s="6"/>
      <c r="R1744" s="6"/>
      <c r="S1744" s="6"/>
      <c r="T1744" s="6"/>
      <c r="U1744" s="6">
        <f t="shared" si="19"/>
        <v>0</v>
      </c>
      <c r="V1744" s="6"/>
    </row>
    <row r="1745" spans="1:22" x14ac:dyDescent="0.25">
      <c r="A1745">
        <v>2006</v>
      </c>
      <c r="B1745" s="6" t="s">
        <v>71</v>
      </c>
      <c r="C1745" s="6"/>
      <c r="D1745" s="6">
        <v>4</v>
      </c>
      <c r="E1745" s="6"/>
      <c r="F1745" s="6">
        <v>0</v>
      </c>
      <c r="G1745" s="6">
        <f t="shared" si="20"/>
        <v>30</v>
      </c>
      <c r="H1745" s="6">
        <v>30</v>
      </c>
      <c r="I1745" s="6">
        <v>0</v>
      </c>
      <c r="J1745" s="6"/>
      <c r="K1745" s="6">
        <v>3</v>
      </c>
      <c r="L1745" s="6">
        <v>0</v>
      </c>
      <c r="M1745" s="6">
        <v>0</v>
      </c>
      <c r="N1745" s="6"/>
      <c r="O1745" s="6"/>
      <c r="P1745" s="6"/>
      <c r="Q1745" s="6"/>
      <c r="R1745" s="6"/>
      <c r="S1745" s="6"/>
      <c r="T1745" s="6"/>
      <c r="U1745" s="6">
        <f t="shared" si="19"/>
        <v>0</v>
      </c>
      <c r="V1745" s="6"/>
    </row>
    <row r="1746" spans="1:22" x14ac:dyDescent="0.25">
      <c r="A1746">
        <v>2006</v>
      </c>
      <c r="B1746" s="6" t="s">
        <v>71</v>
      </c>
      <c r="C1746" s="6"/>
      <c r="D1746" s="6">
        <v>5</v>
      </c>
      <c r="E1746" s="6"/>
      <c r="F1746" s="10">
        <v>0</v>
      </c>
      <c r="G1746" s="6">
        <f t="shared" si="20"/>
        <v>50</v>
      </c>
      <c r="H1746" s="6">
        <v>40</v>
      </c>
      <c r="I1746" s="6">
        <v>10</v>
      </c>
      <c r="J1746" s="6"/>
      <c r="K1746" s="6">
        <v>4</v>
      </c>
      <c r="L1746" s="6">
        <v>1</v>
      </c>
      <c r="M1746" s="6">
        <v>0</v>
      </c>
      <c r="N1746" s="6"/>
      <c r="O1746" s="6"/>
      <c r="P1746" s="6"/>
      <c r="Q1746" s="6"/>
      <c r="R1746" s="6"/>
      <c r="S1746" s="6"/>
      <c r="T1746" s="6"/>
      <c r="U1746" s="6">
        <f t="shared" si="19"/>
        <v>0</v>
      </c>
      <c r="V1746" s="6"/>
    </row>
    <row r="1747" spans="1:22" x14ac:dyDescent="0.25">
      <c r="A1747">
        <v>2006</v>
      </c>
      <c r="B1747" t="s">
        <v>1163</v>
      </c>
      <c r="C1747" s="6">
        <v>1</v>
      </c>
      <c r="D1747" s="6">
        <v>1</v>
      </c>
      <c r="E1747" s="6"/>
      <c r="F1747" s="6">
        <v>10</v>
      </c>
      <c r="G1747" s="6">
        <f t="shared" si="20"/>
        <v>20</v>
      </c>
      <c r="H1747" s="6">
        <v>20</v>
      </c>
      <c r="I1747" s="6">
        <v>0</v>
      </c>
      <c r="J1747" s="6"/>
      <c r="K1747" s="6">
        <v>2</v>
      </c>
      <c r="L1747" s="6">
        <v>0</v>
      </c>
      <c r="M1747" s="6">
        <v>0</v>
      </c>
      <c r="N1747" s="6"/>
      <c r="O1747" s="6"/>
      <c r="P1747" s="6"/>
      <c r="Q1747" s="6"/>
      <c r="R1747" s="6"/>
      <c r="S1747" s="6"/>
      <c r="T1747" s="6"/>
      <c r="U1747" s="6">
        <f t="shared" si="19"/>
        <v>0</v>
      </c>
      <c r="V1747" s="6"/>
    </row>
    <row r="1748" spans="1:22" x14ac:dyDescent="0.25">
      <c r="A1748">
        <v>2006</v>
      </c>
      <c r="B1748" t="s">
        <v>1163</v>
      </c>
      <c r="C1748" s="6"/>
      <c r="D1748" s="6">
        <v>2</v>
      </c>
      <c r="E1748" s="6"/>
      <c r="F1748" s="6">
        <v>50</v>
      </c>
      <c r="G1748" s="6">
        <f t="shared" si="20"/>
        <v>30</v>
      </c>
      <c r="H1748" s="6">
        <v>30</v>
      </c>
      <c r="I1748" s="6">
        <v>0</v>
      </c>
      <c r="J1748" s="6"/>
      <c r="K1748" s="6">
        <v>2</v>
      </c>
      <c r="L1748" s="6">
        <v>0</v>
      </c>
      <c r="M1748" s="6">
        <v>0</v>
      </c>
      <c r="N1748" s="6"/>
      <c r="O1748" s="6"/>
      <c r="P1748" s="6"/>
      <c r="Q1748" s="6"/>
      <c r="R1748" s="6"/>
      <c r="S1748" s="6"/>
      <c r="T1748" s="6"/>
      <c r="U1748" s="6">
        <f t="shared" si="19"/>
        <v>0</v>
      </c>
      <c r="V1748" s="6"/>
    </row>
    <row r="1749" spans="1:22" x14ac:dyDescent="0.25">
      <c r="A1749">
        <v>2006</v>
      </c>
      <c r="B1749" t="s">
        <v>1163</v>
      </c>
      <c r="C1749" s="6"/>
      <c r="D1749" s="6">
        <v>3</v>
      </c>
      <c r="E1749" s="6"/>
      <c r="F1749" s="6">
        <v>20</v>
      </c>
      <c r="G1749" s="6">
        <f t="shared" si="20"/>
        <v>50</v>
      </c>
      <c r="H1749" s="6">
        <v>50</v>
      </c>
      <c r="I1749" s="6">
        <v>0</v>
      </c>
      <c r="J1749" s="6"/>
      <c r="K1749" s="6">
        <v>2</v>
      </c>
      <c r="L1749" s="6">
        <v>0</v>
      </c>
      <c r="M1749" s="6">
        <v>0</v>
      </c>
      <c r="N1749" s="6"/>
      <c r="O1749" s="6"/>
      <c r="P1749" s="6"/>
      <c r="Q1749" s="6"/>
      <c r="R1749" s="6"/>
      <c r="S1749" s="6"/>
      <c r="T1749" s="6"/>
      <c r="U1749" s="6">
        <f t="shared" si="19"/>
        <v>0</v>
      </c>
      <c r="V1749" s="6"/>
    </row>
    <row r="1750" spans="1:22" x14ac:dyDescent="0.25">
      <c r="A1750">
        <v>2006</v>
      </c>
      <c r="B1750" t="s">
        <v>1163</v>
      </c>
      <c r="C1750" s="6"/>
      <c r="D1750" s="6">
        <v>4</v>
      </c>
      <c r="E1750" s="6"/>
      <c r="F1750" s="6">
        <v>0</v>
      </c>
      <c r="G1750" s="6">
        <f t="shared" si="20"/>
        <v>5</v>
      </c>
      <c r="H1750" s="6">
        <v>5</v>
      </c>
      <c r="I1750" s="6">
        <v>0</v>
      </c>
      <c r="J1750" s="6"/>
      <c r="K1750" s="6">
        <v>1</v>
      </c>
      <c r="L1750" s="6">
        <v>0</v>
      </c>
      <c r="M1750" s="6">
        <v>0</v>
      </c>
      <c r="N1750" s="6"/>
      <c r="O1750" s="6"/>
      <c r="P1750" s="6"/>
      <c r="Q1750" s="6"/>
      <c r="R1750" s="6"/>
      <c r="S1750" s="6"/>
      <c r="T1750" s="6"/>
      <c r="U1750" s="6">
        <f t="shared" ref="U1750:U1813" si="21">SUM(X1750:Y1750)</f>
        <v>0</v>
      </c>
      <c r="V1750" s="6"/>
    </row>
    <row r="1751" spans="1:22" x14ac:dyDescent="0.25">
      <c r="A1751">
        <v>2006</v>
      </c>
      <c r="B1751" t="s">
        <v>1163</v>
      </c>
      <c r="C1751" s="6"/>
      <c r="D1751" s="6">
        <v>5</v>
      </c>
      <c r="E1751" s="6"/>
      <c r="F1751" s="6">
        <v>40</v>
      </c>
      <c r="G1751" s="6">
        <f t="shared" ref="G1751:G1814" si="22">H1751+I1751</f>
        <v>22</v>
      </c>
      <c r="H1751" s="6">
        <v>20</v>
      </c>
      <c r="I1751" s="6">
        <v>2</v>
      </c>
      <c r="J1751" s="6"/>
      <c r="K1751" s="6">
        <v>2</v>
      </c>
      <c r="L1751" s="6">
        <v>3</v>
      </c>
      <c r="M1751" s="6">
        <v>1</v>
      </c>
      <c r="N1751" s="6" t="s">
        <v>347</v>
      </c>
      <c r="O1751" s="6"/>
      <c r="P1751" s="6"/>
      <c r="Q1751" s="6"/>
      <c r="R1751" s="6"/>
      <c r="S1751" s="6"/>
      <c r="T1751" s="6"/>
      <c r="U1751" s="6">
        <f t="shared" si="21"/>
        <v>0</v>
      </c>
      <c r="V1751" s="6"/>
    </row>
    <row r="1752" spans="1:22" x14ac:dyDescent="0.25">
      <c r="A1752">
        <v>2006</v>
      </c>
      <c r="B1752" t="s">
        <v>1163</v>
      </c>
      <c r="C1752" s="6">
        <v>2</v>
      </c>
      <c r="D1752" s="6">
        <v>1</v>
      </c>
      <c r="E1752" s="6"/>
      <c r="F1752" s="6">
        <v>38</v>
      </c>
      <c r="G1752" s="6">
        <f t="shared" si="22"/>
        <v>62</v>
      </c>
      <c r="H1752" s="6">
        <v>60</v>
      </c>
      <c r="I1752" s="6">
        <v>2</v>
      </c>
      <c r="J1752" s="6"/>
      <c r="K1752" s="6">
        <v>4</v>
      </c>
      <c r="L1752" s="6">
        <v>3</v>
      </c>
      <c r="M1752" s="6">
        <v>0</v>
      </c>
      <c r="N1752" s="6"/>
      <c r="O1752" s="6"/>
      <c r="P1752" s="6"/>
      <c r="Q1752" s="6"/>
      <c r="R1752" s="6"/>
      <c r="S1752" s="6"/>
      <c r="T1752" s="6"/>
      <c r="U1752" s="6">
        <f t="shared" si="21"/>
        <v>0</v>
      </c>
      <c r="V1752" s="6"/>
    </row>
    <row r="1753" spans="1:22" x14ac:dyDescent="0.25">
      <c r="A1753">
        <v>2006</v>
      </c>
      <c r="B1753" t="s">
        <v>1163</v>
      </c>
      <c r="C1753" s="6"/>
      <c r="D1753" s="6">
        <v>2</v>
      </c>
      <c r="E1753" s="6"/>
      <c r="F1753" s="6">
        <v>20</v>
      </c>
      <c r="G1753" s="6">
        <f t="shared" si="22"/>
        <v>30</v>
      </c>
      <c r="H1753" s="6">
        <v>30</v>
      </c>
      <c r="I1753" s="6">
        <v>0</v>
      </c>
      <c r="J1753" s="6"/>
      <c r="K1753" s="6">
        <v>2</v>
      </c>
      <c r="L1753" s="6">
        <v>0</v>
      </c>
      <c r="M1753" s="6">
        <v>0</v>
      </c>
      <c r="N1753" s="6"/>
      <c r="O1753" s="6"/>
      <c r="P1753" s="6"/>
      <c r="Q1753" s="6"/>
      <c r="R1753" s="6"/>
      <c r="S1753" s="6"/>
      <c r="T1753" s="6"/>
      <c r="U1753" s="6">
        <f t="shared" si="21"/>
        <v>0</v>
      </c>
      <c r="V1753" s="6"/>
    </row>
    <row r="1754" spans="1:22" x14ac:dyDescent="0.25">
      <c r="A1754">
        <v>2006</v>
      </c>
      <c r="B1754" t="s">
        <v>1163</v>
      </c>
      <c r="C1754" s="6"/>
      <c r="D1754" s="6">
        <v>3</v>
      </c>
      <c r="E1754" s="6"/>
      <c r="F1754" s="6">
        <v>65</v>
      </c>
      <c r="G1754" s="6">
        <f t="shared" si="22"/>
        <v>21</v>
      </c>
      <c r="H1754" s="6">
        <v>20</v>
      </c>
      <c r="I1754" s="6">
        <v>1</v>
      </c>
      <c r="J1754" s="6"/>
      <c r="K1754" s="6">
        <v>3</v>
      </c>
      <c r="L1754" s="6">
        <v>2</v>
      </c>
      <c r="M1754" s="6">
        <v>1</v>
      </c>
      <c r="N1754" s="6" t="s">
        <v>340</v>
      </c>
      <c r="O1754" s="6"/>
      <c r="P1754" s="6"/>
      <c r="Q1754" s="6"/>
      <c r="R1754" s="6"/>
      <c r="S1754" s="6"/>
      <c r="T1754" s="6"/>
      <c r="U1754" s="6">
        <f t="shared" si="21"/>
        <v>0</v>
      </c>
      <c r="V1754" s="6"/>
    </row>
    <row r="1755" spans="1:22" x14ac:dyDescent="0.25">
      <c r="A1755">
        <v>2006</v>
      </c>
      <c r="B1755" t="s">
        <v>1163</v>
      </c>
      <c r="C1755" s="6"/>
      <c r="D1755" s="6">
        <v>4</v>
      </c>
      <c r="E1755" s="6"/>
      <c r="F1755" s="6">
        <v>30</v>
      </c>
      <c r="G1755" s="6">
        <f t="shared" si="22"/>
        <v>15</v>
      </c>
      <c r="H1755" s="6">
        <v>15</v>
      </c>
      <c r="I1755" s="6">
        <v>0</v>
      </c>
      <c r="J1755" s="6"/>
      <c r="K1755" s="6">
        <v>2</v>
      </c>
      <c r="L1755" s="6">
        <v>0</v>
      </c>
      <c r="M1755" s="6">
        <v>0</v>
      </c>
      <c r="N1755" s="6"/>
      <c r="O1755" s="6"/>
      <c r="P1755" s="6"/>
      <c r="Q1755" s="6"/>
      <c r="R1755" s="6"/>
      <c r="S1755" s="6"/>
      <c r="T1755" s="6"/>
      <c r="U1755" s="6">
        <f t="shared" si="21"/>
        <v>0</v>
      </c>
      <c r="V1755" s="6"/>
    </row>
    <row r="1756" spans="1:22" x14ac:dyDescent="0.25">
      <c r="A1756">
        <v>2006</v>
      </c>
      <c r="B1756" t="s">
        <v>1163</v>
      </c>
      <c r="C1756" s="6"/>
      <c r="D1756" s="6">
        <v>5</v>
      </c>
      <c r="E1756" s="6"/>
      <c r="F1756" s="6">
        <v>10</v>
      </c>
      <c r="G1756" s="6">
        <f t="shared" si="22"/>
        <v>12</v>
      </c>
      <c r="H1756" s="6">
        <v>10</v>
      </c>
      <c r="I1756" s="6">
        <v>2</v>
      </c>
      <c r="J1756" s="6"/>
      <c r="K1756" s="6">
        <v>3</v>
      </c>
      <c r="L1756" s="6">
        <v>3</v>
      </c>
      <c r="M1756" s="6">
        <v>0</v>
      </c>
      <c r="N1756" s="6"/>
      <c r="O1756" s="6"/>
      <c r="P1756" s="6"/>
      <c r="Q1756" s="6"/>
      <c r="R1756" s="6"/>
      <c r="S1756" s="6"/>
      <c r="T1756" s="6"/>
      <c r="U1756" s="6">
        <f t="shared" si="21"/>
        <v>0</v>
      </c>
      <c r="V1756" s="6"/>
    </row>
    <row r="1757" spans="1:22" x14ac:dyDescent="0.25">
      <c r="A1757">
        <v>2006</v>
      </c>
      <c r="B1757" t="s">
        <v>1163</v>
      </c>
      <c r="C1757" s="6">
        <v>3</v>
      </c>
      <c r="D1757" s="6">
        <v>1</v>
      </c>
      <c r="E1757" s="6"/>
      <c r="F1757" s="6">
        <v>5</v>
      </c>
      <c r="G1757" s="6">
        <f t="shared" si="22"/>
        <v>10</v>
      </c>
      <c r="H1757" s="6">
        <v>10</v>
      </c>
      <c r="I1757" s="6">
        <v>0</v>
      </c>
      <c r="J1757" s="6"/>
      <c r="K1757" s="6">
        <v>5</v>
      </c>
      <c r="L1757" s="6">
        <v>0</v>
      </c>
      <c r="M1757" s="6">
        <v>0</v>
      </c>
      <c r="N1757" s="6"/>
      <c r="O1757" s="6"/>
      <c r="P1757" s="6"/>
      <c r="Q1757" s="6"/>
      <c r="R1757" s="6"/>
      <c r="S1757" s="6"/>
      <c r="T1757" s="6"/>
      <c r="U1757" s="6">
        <f t="shared" si="21"/>
        <v>0</v>
      </c>
      <c r="V1757" s="6"/>
    </row>
    <row r="1758" spans="1:22" x14ac:dyDescent="0.25">
      <c r="A1758">
        <v>2006</v>
      </c>
      <c r="B1758" t="s">
        <v>1163</v>
      </c>
      <c r="C1758" s="6"/>
      <c r="D1758" s="6">
        <v>2</v>
      </c>
      <c r="E1758" s="6"/>
      <c r="F1758" s="6">
        <v>0</v>
      </c>
      <c r="G1758" s="6">
        <f t="shared" si="22"/>
        <v>20</v>
      </c>
      <c r="H1758" s="6">
        <v>20</v>
      </c>
      <c r="I1758" s="6">
        <v>0</v>
      </c>
      <c r="J1758" s="6"/>
      <c r="K1758" s="6">
        <v>5</v>
      </c>
      <c r="L1758" s="6">
        <v>0</v>
      </c>
      <c r="M1758" s="6">
        <v>0</v>
      </c>
      <c r="N1758" s="6"/>
      <c r="O1758" s="6"/>
      <c r="P1758" s="6"/>
      <c r="Q1758" s="6"/>
      <c r="R1758" s="6"/>
      <c r="S1758" s="6"/>
      <c r="T1758" s="6"/>
      <c r="U1758" s="6">
        <f t="shared" si="21"/>
        <v>0</v>
      </c>
      <c r="V1758" s="6"/>
    </row>
    <row r="1759" spans="1:22" x14ac:dyDescent="0.25">
      <c r="A1759">
        <v>2006</v>
      </c>
      <c r="B1759" t="s">
        <v>1163</v>
      </c>
      <c r="C1759" s="6"/>
      <c r="D1759" s="6">
        <v>3</v>
      </c>
      <c r="E1759" s="6"/>
      <c r="F1759" s="6">
        <v>5</v>
      </c>
      <c r="G1759" s="6">
        <f t="shared" si="22"/>
        <v>10</v>
      </c>
      <c r="H1759" s="6">
        <v>5</v>
      </c>
      <c r="I1759" s="6">
        <v>5</v>
      </c>
      <c r="J1759" s="6"/>
      <c r="K1759" s="6">
        <v>2</v>
      </c>
      <c r="L1759" s="6">
        <v>1</v>
      </c>
      <c r="M1759" s="6">
        <v>0</v>
      </c>
      <c r="N1759" s="6"/>
      <c r="O1759" s="6"/>
      <c r="P1759" s="6"/>
      <c r="Q1759" s="6"/>
      <c r="R1759" s="6"/>
      <c r="S1759" s="6"/>
      <c r="T1759" s="6"/>
      <c r="U1759" s="6">
        <f t="shared" si="21"/>
        <v>0</v>
      </c>
      <c r="V1759" s="6"/>
    </row>
    <row r="1760" spans="1:22" x14ac:dyDescent="0.25">
      <c r="A1760">
        <v>2006</v>
      </c>
      <c r="B1760" t="s">
        <v>1163</v>
      </c>
      <c r="C1760" s="6"/>
      <c r="D1760" s="6">
        <v>4</v>
      </c>
      <c r="E1760" s="6"/>
      <c r="F1760" s="6">
        <v>0</v>
      </c>
      <c r="G1760" s="6">
        <f t="shared" si="22"/>
        <v>6</v>
      </c>
      <c r="H1760" s="6">
        <v>5</v>
      </c>
      <c r="I1760" s="6">
        <v>1</v>
      </c>
      <c r="J1760" s="6"/>
      <c r="K1760" s="6">
        <v>1</v>
      </c>
      <c r="L1760" s="6">
        <v>3</v>
      </c>
      <c r="M1760" s="6">
        <v>0</v>
      </c>
      <c r="N1760" s="6"/>
      <c r="O1760" s="6"/>
      <c r="P1760" s="6"/>
      <c r="Q1760" s="6"/>
      <c r="R1760" s="6"/>
      <c r="S1760" s="6"/>
      <c r="T1760" s="6"/>
      <c r="U1760" s="6">
        <f t="shared" si="21"/>
        <v>0</v>
      </c>
      <c r="V1760" s="6"/>
    </row>
    <row r="1761" spans="1:22" x14ac:dyDescent="0.25">
      <c r="A1761">
        <v>2006</v>
      </c>
      <c r="B1761" t="s">
        <v>1163</v>
      </c>
      <c r="C1761" s="6"/>
      <c r="D1761" s="6">
        <v>5</v>
      </c>
      <c r="E1761" s="6"/>
      <c r="F1761" s="6">
        <v>10</v>
      </c>
      <c r="G1761" s="6">
        <f t="shared" si="22"/>
        <v>22</v>
      </c>
      <c r="H1761" s="6">
        <v>20</v>
      </c>
      <c r="I1761" s="6">
        <v>2</v>
      </c>
      <c r="J1761" s="6"/>
      <c r="K1761" s="6">
        <v>5</v>
      </c>
      <c r="L1761" s="6">
        <v>4</v>
      </c>
      <c r="M1761" s="6">
        <v>0</v>
      </c>
      <c r="N1761" s="6"/>
      <c r="O1761" s="6"/>
      <c r="P1761" s="6"/>
      <c r="Q1761" s="6"/>
      <c r="R1761" s="6"/>
      <c r="S1761" s="6"/>
      <c r="T1761" s="6"/>
      <c r="U1761" s="6">
        <f t="shared" si="21"/>
        <v>0</v>
      </c>
      <c r="V1761" s="6"/>
    </row>
    <row r="1762" spans="1:22" x14ac:dyDescent="0.25">
      <c r="A1762">
        <v>2006</v>
      </c>
      <c r="B1762" t="s">
        <v>1163</v>
      </c>
      <c r="C1762" s="6">
        <v>4</v>
      </c>
      <c r="D1762" s="6">
        <v>1</v>
      </c>
      <c r="E1762" s="6"/>
      <c r="F1762" s="6">
        <v>5</v>
      </c>
      <c r="G1762" s="6">
        <f t="shared" si="22"/>
        <v>10</v>
      </c>
      <c r="H1762" s="6">
        <v>5</v>
      </c>
      <c r="I1762" s="6">
        <v>5</v>
      </c>
      <c r="J1762" s="6"/>
      <c r="K1762" s="6">
        <v>3</v>
      </c>
      <c r="L1762" s="6">
        <v>1</v>
      </c>
      <c r="M1762" s="6">
        <v>0</v>
      </c>
      <c r="N1762" s="6"/>
      <c r="O1762" s="6"/>
      <c r="P1762" s="6"/>
      <c r="Q1762" s="6"/>
      <c r="R1762" s="6"/>
      <c r="S1762" s="6"/>
      <c r="T1762" s="6"/>
      <c r="U1762" s="6">
        <f t="shared" si="21"/>
        <v>0</v>
      </c>
      <c r="V1762" s="6"/>
    </row>
    <row r="1763" spans="1:22" x14ac:dyDescent="0.25">
      <c r="A1763">
        <v>2006</v>
      </c>
      <c r="B1763" t="s">
        <v>1163</v>
      </c>
      <c r="C1763" s="6"/>
      <c r="D1763" s="6">
        <v>2</v>
      </c>
      <c r="E1763" s="6"/>
      <c r="F1763" s="6">
        <v>0</v>
      </c>
      <c r="G1763" s="6">
        <f t="shared" si="22"/>
        <v>10</v>
      </c>
      <c r="H1763" s="6">
        <v>5</v>
      </c>
      <c r="I1763" s="6">
        <v>5</v>
      </c>
      <c r="J1763" s="6"/>
      <c r="K1763" s="6">
        <v>3</v>
      </c>
      <c r="L1763" s="6">
        <v>6</v>
      </c>
      <c r="M1763" s="6">
        <v>0</v>
      </c>
      <c r="N1763" s="6"/>
      <c r="O1763" s="6"/>
      <c r="P1763" s="6"/>
      <c r="Q1763" s="6"/>
      <c r="R1763" s="6"/>
      <c r="S1763" s="6"/>
      <c r="T1763" s="6"/>
      <c r="U1763" s="6">
        <f t="shared" si="21"/>
        <v>0</v>
      </c>
      <c r="V1763" s="6"/>
    </row>
    <row r="1764" spans="1:22" x14ac:dyDescent="0.25">
      <c r="A1764">
        <v>2006</v>
      </c>
      <c r="B1764" t="s">
        <v>1163</v>
      </c>
      <c r="C1764" s="6"/>
      <c r="D1764" s="6">
        <v>3</v>
      </c>
      <c r="E1764" s="6"/>
      <c r="F1764" s="6">
        <v>5</v>
      </c>
      <c r="G1764" s="6">
        <f t="shared" si="22"/>
        <v>10</v>
      </c>
      <c r="H1764" s="6">
        <v>5</v>
      </c>
      <c r="I1764" s="6">
        <v>5</v>
      </c>
      <c r="J1764" s="6"/>
      <c r="K1764" s="6">
        <v>2</v>
      </c>
      <c r="L1764" s="6">
        <v>5</v>
      </c>
      <c r="M1764" s="6">
        <v>0</v>
      </c>
      <c r="N1764" s="6"/>
      <c r="O1764" s="6"/>
      <c r="P1764" s="6"/>
      <c r="Q1764" s="6"/>
      <c r="R1764" s="6"/>
      <c r="S1764" s="6"/>
      <c r="T1764" s="6"/>
      <c r="U1764" s="6">
        <f t="shared" si="21"/>
        <v>0</v>
      </c>
      <c r="V1764" s="6"/>
    </row>
    <row r="1765" spans="1:22" x14ac:dyDescent="0.25">
      <c r="A1765">
        <v>2006</v>
      </c>
      <c r="B1765" t="s">
        <v>1163</v>
      </c>
      <c r="C1765" s="6"/>
      <c r="D1765" s="6">
        <v>4</v>
      </c>
      <c r="E1765" s="6"/>
      <c r="F1765" s="6">
        <v>5</v>
      </c>
      <c r="G1765" s="6">
        <f t="shared" si="22"/>
        <v>12</v>
      </c>
      <c r="H1765" s="6">
        <v>10</v>
      </c>
      <c r="I1765" s="6">
        <v>2</v>
      </c>
      <c r="J1765" s="6"/>
      <c r="K1765" s="6">
        <v>2</v>
      </c>
      <c r="L1765" s="6">
        <v>3</v>
      </c>
      <c r="M1765" s="6">
        <v>0</v>
      </c>
      <c r="N1765" s="6"/>
      <c r="O1765" s="6"/>
      <c r="P1765" s="6"/>
      <c r="Q1765" s="6"/>
      <c r="R1765" s="6"/>
      <c r="S1765" s="6"/>
      <c r="T1765" s="6"/>
      <c r="U1765" s="6">
        <f t="shared" si="21"/>
        <v>0</v>
      </c>
      <c r="V1765" s="6"/>
    </row>
    <row r="1766" spans="1:22" x14ac:dyDescent="0.25">
      <c r="A1766">
        <v>2006</v>
      </c>
      <c r="B1766" t="s">
        <v>1163</v>
      </c>
      <c r="C1766" s="6"/>
      <c r="D1766" s="6">
        <v>5</v>
      </c>
      <c r="E1766" s="6"/>
      <c r="F1766" s="6">
        <v>5</v>
      </c>
      <c r="G1766" s="6">
        <f t="shared" si="22"/>
        <v>7</v>
      </c>
      <c r="H1766" s="6">
        <v>5</v>
      </c>
      <c r="I1766" s="6">
        <v>2</v>
      </c>
      <c r="J1766" s="6"/>
      <c r="K1766" s="6">
        <v>3</v>
      </c>
      <c r="L1766" s="6">
        <v>3</v>
      </c>
      <c r="M1766" s="6">
        <v>0</v>
      </c>
      <c r="N1766" s="6"/>
      <c r="O1766" s="6"/>
      <c r="P1766" s="6"/>
      <c r="Q1766" s="6"/>
      <c r="R1766" s="6"/>
      <c r="S1766" s="6"/>
      <c r="T1766" s="6"/>
      <c r="U1766" s="6">
        <f t="shared" si="21"/>
        <v>0</v>
      </c>
      <c r="V1766" s="6"/>
    </row>
    <row r="1767" spans="1:22" x14ac:dyDescent="0.25">
      <c r="A1767">
        <v>2006</v>
      </c>
      <c r="B1767" t="s">
        <v>1163</v>
      </c>
      <c r="C1767" s="6">
        <v>5</v>
      </c>
      <c r="D1767" s="6">
        <v>1</v>
      </c>
      <c r="E1767" s="6"/>
      <c r="F1767" s="6">
        <v>40</v>
      </c>
      <c r="G1767" s="6">
        <f t="shared" si="22"/>
        <v>35</v>
      </c>
      <c r="H1767" s="6">
        <v>30</v>
      </c>
      <c r="I1767" s="6">
        <v>5</v>
      </c>
      <c r="J1767" s="6"/>
      <c r="K1767" s="6">
        <v>2</v>
      </c>
      <c r="L1767" s="6">
        <v>3</v>
      </c>
      <c r="M1767" s="6">
        <v>0</v>
      </c>
      <c r="N1767" s="6"/>
      <c r="O1767" s="6"/>
      <c r="P1767" s="6"/>
      <c r="Q1767" s="6"/>
      <c r="R1767" s="6"/>
      <c r="S1767" s="6"/>
      <c r="T1767" s="6"/>
      <c r="U1767" s="6">
        <f t="shared" si="21"/>
        <v>0</v>
      </c>
      <c r="V1767" s="6"/>
    </row>
    <row r="1768" spans="1:22" x14ac:dyDescent="0.25">
      <c r="A1768">
        <v>2006</v>
      </c>
      <c r="B1768" t="s">
        <v>1163</v>
      </c>
      <c r="C1768" s="6"/>
      <c r="D1768" s="6">
        <v>2</v>
      </c>
      <c r="E1768" s="6"/>
      <c r="F1768" s="6">
        <v>70</v>
      </c>
      <c r="G1768" s="6">
        <f t="shared" si="22"/>
        <v>40</v>
      </c>
      <c r="H1768" s="6">
        <v>20</v>
      </c>
      <c r="I1768" s="6">
        <v>20</v>
      </c>
      <c r="J1768" s="6"/>
      <c r="K1768" s="6">
        <v>1</v>
      </c>
      <c r="L1768" s="6">
        <v>3</v>
      </c>
      <c r="M1768" s="6">
        <v>1</v>
      </c>
      <c r="N1768" s="6" t="s">
        <v>331</v>
      </c>
      <c r="O1768" s="6"/>
      <c r="P1768" s="6"/>
      <c r="Q1768" s="6"/>
      <c r="R1768" s="6"/>
      <c r="S1768" s="6"/>
      <c r="T1768" s="6"/>
      <c r="U1768" s="6">
        <f t="shared" si="21"/>
        <v>0</v>
      </c>
      <c r="V1768" s="6"/>
    </row>
    <row r="1769" spans="1:22" x14ac:dyDescent="0.25">
      <c r="A1769">
        <v>2006</v>
      </c>
      <c r="B1769" t="s">
        <v>1163</v>
      </c>
      <c r="C1769" s="6"/>
      <c r="D1769" s="6">
        <v>3</v>
      </c>
      <c r="E1769" s="6"/>
      <c r="F1769" s="6">
        <v>60</v>
      </c>
      <c r="G1769" s="6">
        <f t="shared" si="22"/>
        <v>30</v>
      </c>
      <c r="H1769" s="6">
        <v>0</v>
      </c>
      <c r="I1769" s="6">
        <v>30</v>
      </c>
      <c r="J1769" s="6"/>
      <c r="K1769" s="6">
        <v>0</v>
      </c>
      <c r="L1769" s="6">
        <v>2</v>
      </c>
      <c r="M1769" s="6">
        <v>0</v>
      </c>
      <c r="N1769" s="6"/>
      <c r="O1769" s="6"/>
      <c r="P1769" s="6"/>
      <c r="Q1769" s="6"/>
      <c r="R1769" s="6"/>
      <c r="S1769" s="6"/>
      <c r="T1769" s="6"/>
      <c r="U1769" s="6">
        <f t="shared" si="21"/>
        <v>0</v>
      </c>
      <c r="V1769" s="6"/>
    </row>
    <row r="1770" spans="1:22" x14ac:dyDescent="0.25">
      <c r="A1770">
        <v>2006</v>
      </c>
      <c r="B1770" t="s">
        <v>1163</v>
      </c>
      <c r="C1770" s="6"/>
      <c r="D1770" s="6">
        <v>4</v>
      </c>
      <c r="E1770" s="6"/>
      <c r="F1770" s="6">
        <v>60</v>
      </c>
      <c r="G1770" s="6">
        <f t="shared" si="22"/>
        <v>30</v>
      </c>
      <c r="H1770" s="6">
        <v>30</v>
      </c>
      <c r="I1770" s="6">
        <v>0</v>
      </c>
      <c r="J1770" s="6"/>
      <c r="K1770" s="6">
        <v>2</v>
      </c>
      <c r="L1770" s="6">
        <v>0</v>
      </c>
      <c r="M1770" s="6">
        <v>0</v>
      </c>
      <c r="N1770" s="6"/>
      <c r="O1770" s="6"/>
      <c r="P1770" s="6"/>
      <c r="Q1770" s="6"/>
      <c r="R1770" s="6"/>
      <c r="S1770" s="6"/>
      <c r="T1770" s="6"/>
      <c r="U1770" s="6">
        <f t="shared" si="21"/>
        <v>0</v>
      </c>
      <c r="V1770" s="6"/>
    </row>
    <row r="1771" spans="1:22" x14ac:dyDescent="0.25">
      <c r="A1771">
        <v>2006</v>
      </c>
      <c r="B1771" t="s">
        <v>1163</v>
      </c>
      <c r="C1771" s="6"/>
      <c r="D1771" s="6">
        <v>5</v>
      </c>
      <c r="E1771" s="6"/>
      <c r="F1771" s="6">
        <v>30</v>
      </c>
      <c r="G1771" s="6">
        <f t="shared" si="22"/>
        <v>60</v>
      </c>
      <c r="H1771" s="6">
        <v>50</v>
      </c>
      <c r="I1771" s="6">
        <v>10</v>
      </c>
      <c r="J1771" s="6"/>
      <c r="K1771" s="6">
        <v>1</v>
      </c>
      <c r="L1771" s="6">
        <v>3</v>
      </c>
      <c r="M1771" s="6">
        <v>0</v>
      </c>
      <c r="N1771" s="6"/>
      <c r="O1771" s="6"/>
      <c r="P1771" s="6"/>
      <c r="Q1771" s="6"/>
      <c r="R1771" s="6"/>
      <c r="S1771" s="6"/>
      <c r="T1771" s="6"/>
      <c r="U1771" s="6">
        <f t="shared" si="21"/>
        <v>0</v>
      </c>
      <c r="V1771" s="6"/>
    </row>
    <row r="1772" spans="1:22" x14ac:dyDescent="0.25">
      <c r="A1772">
        <v>2006</v>
      </c>
      <c r="B1772" t="s">
        <v>1163</v>
      </c>
      <c r="C1772" s="6">
        <v>6</v>
      </c>
      <c r="D1772" s="6">
        <v>1</v>
      </c>
      <c r="E1772" s="6"/>
      <c r="F1772" s="10">
        <v>0</v>
      </c>
      <c r="G1772" s="6">
        <f t="shared" si="22"/>
        <v>12</v>
      </c>
      <c r="H1772" s="6">
        <v>10</v>
      </c>
      <c r="I1772" s="6">
        <v>2</v>
      </c>
      <c r="J1772" s="6"/>
      <c r="K1772" s="6">
        <v>3</v>
      </c>
      <c r="L1772" s="6">
        <v>3</v>
      </c>
      <c r="M1772" s="6">
        <v>0</v>
      </c>
      <c r="N1772" s="6"/>
      <c r="O1772" s="6"/>
      <c r="P1772" s="6"/>
      <c r="Q1772" s="6"/>
      <c r="R1772" s="6"/>
      <c r="S1772" s="6"/>
      <c r="T1772" s="6"/>
      <c r="U1772" s="6">
        <f t="shared" si="21"/>
        <v>0</v>
      </c>
      <c r="V1772" s="6"/>
    </row>
    <row r="1773" spans="1:22" x14ac:dyDescent="0.25">
      <c r="A1773">
        <v>2006</v>
      </c>
      <c r="B1773" t="s">
        <v>1163</v>
      </c>
      <c r="C1773" s="6"/>
      <c r="D1773" s="6">
        <v>2</v>
      </c>
      <c r="E1773" s="6"/>
      <c r="F1773" s="10">
        <v>0</v>
      </c>
      <c r="G1773" s="6">
        <f t="shared" si="22"/>
        <v>22</v>
      </c>
      <c r="H1773" s="6">
        <v>20</v>
      </c>
      <c r="I1773" s="6">
        <v>2</v>
      </c>
      <c r="J1773" s="6"/>
      <c r="K1773" s="6">
        <v>4</v>
      </c>
      <c r="L1773" s="6">
        <v>2</v>
      </c>
      <c r="M1773" s="6">
        <v>0</v>
      </c>
      <c r="N1773" s="6"/>
      <c r="O1773" s="6"/>
      <c r="P1773" s="6"/>
      <c r="Q1773" s="6"/>
      <c r="R1773" s="6"/>
      <c r="S1773" s="6"/>
      <c r="T1773" s="6"/>
      <c r="U1773" s="6">
        <f t="shared" si="21"/>
        <v>0</v>
      </c>
      <c r="V1773" s="6"/>
    </row>
    <row r="1774" spans="1:22" x14ac:dyDescent="0.25">
      <c r="A1774">
        <v>2006</v>
      </c>
      <c r="B1774" t="s">
        <v>1163</v>
      </c>
      <c r="C1774" s="6"/>
      <c r="D1774" s="6">
        <v>3</v>
      </c>
      <c r="E1774" s="6"/>
      <c r="F1774" s="10">
        <v>0</v>
      </c>
      <c r="G1774" s="6">
        <f t="shared" si="22"/>
        <v>7</v>
      </c>
      <c r="H1774" s="6">
        <v>2</v>
      </c>
      <c r="I1774" s="6">
        <v>5</v>
      </c>
      <c r="J1774" s="6"/>
      <c r="K1774" s="6">
        <v>2</v>
      </c>
      <c r="L1774" s="6">
        <v>7</v>
      </c>
      <c r="M1774" s="6">
        <v>0</v>
      </c>
      <c r="N1774" s="6"/>
      <c r="O1774" s="6"/>
      <c r="P1774" s="6"/>
      <c r="Q1774" s="6"/>
      <c r="R1774" s="6"/>
      <c r="S1774" s="6"/>
      <c r="T1774" s="6"/>
      <c r="U1774" s="6">
        <f t="shared" si="21"/>
        <v>0</v>
      </c>
      <c r="V1774" s="6"/>
    </row>
    <row r="1775" spans="1:22" x14ac:dyDescent="0.25">
      <c r="A1775">
        <v>2006</v>
      </c>
      <c r="B1775" t="s">
        <v>1163</v>
      </c>
      <c r="C1775" s="6"/>
      <c r="D1775" s="6">
        <v>4</v>
      </c>
      <c r="E1775" s="6"/>
      <c r="F1775" s="10">
        <v>0</v>
      </c>
      <c r="G1775" s="6">
        <f t="shared" si="22"/>
        <v>40</v>
      </c>
      <c r="H1775" s="6">
        <v>40</v>
      </c>
      <c r="I1775" s="6">
        <v>0</v>
      </c>
      <c r="J1775" s="6"/>
      <c r="K1775" s="6">
        <v>4</v>
      </c>
      <c r="L1775" s="6">
        <v>0</v>
      </c>
      <c r="M1775" s="6">
        <v>0</v>
      </c>
      <c r="N1775" s="6"/>
      <c r="O1775" s="6"/>
      <c r="P1775" s="6"/>
      <c r="Q1775" s="6"/>
      <c r="R1775" s="6"/>
      <c r="S1775" s="6"/>
      <c r="T1775" s="6"/>
      <c r="U1775" s="6">
        <f t="shared" si="21"/>
        <v>0</v>
      </c>
      <c r="V1775" s="6"/>
    </row>
    <row r="1776" spans="1:22" x14ac:dyDescent="0.25">
      <c r="A1776">
        <v>2006</v>
      </c>
      <c r="B1776" t="s">
        <v>1163</v>
      </c>
      <c r="C1776" s="6"/>
      <c r="D1776" s="6">
        <v>5</v>
      </c>
      <c r="E1776" s="6"/>
      <c r="F1776" s="10">
        <v>5</v>
      </c>
      <c r="G1776" s="6">
        <f t="shared" si="22"/>
        <v>10</v>
      </c>
      <c r="H1776" s="6">
        <v>10</v>
      </c>
      <c r="I1776" s="6">
        <v>0</v>
      </c>
      <c r="J1776" s="6"/>
      <c r="K1776" s="6">
        <v>4</v>
      </c>
      <c r="L1776" s="6">
        <v>0</v>
      </c>
      <c r="M1776" s="6">
        <v>0</v>
      </c>
      <c r="N1776" s="6"/>
      <c r="O1776" s="6"/>
      <c r="P1776" s="6"/>
      <c r="Q1776" s="6"/>
      <c r="R1776" s="6"/>
      <c r="S1776" s="6"/>
      <c r="T1776" s="6"/>
      <c r="U1776" s="6">
        <f t="shared" si="21"/>
        <v>0</v>
      </c>
      <c r="V1776" s="6"/>
    </row>
    <row r="1777" spans="1:22" x14ac:dyDescent="0.25">
      <c r="A1777">
        <v>2006</v>
      </c>
      <c r="B1777" t="s">
        <v>1163</v>
      </c>
      <c r="C1777" s="6">
        <v>7</v>
      </c>
      <c r="D1777" s="6">
        <v>1</v>
      </c>
      <c r="E1777" s="6"/>
      <c r="F1777" s="6">
        <v>0</v>
      </c>
      <c r="G1777" s="6">
        <f t="shared" si="22"/>
        <v>15</v>
      </c>
      <c r="H1777" s="6">
        <v>15</v>
      </c>
      <c r="I1777" s="6">
        <v>0</v>
      </c>
      <c r="J1777" s="6"/>
      <c r="K1777" s="6">
        <v>2</v>
      </c>
      <c r="L1777" s="6">
        <v>0</v>
      </c>
      <c r="M1777" s="6">
        <v>0</v>
      </c>
      <c r="N1777" s="6"/>
      <c r="O1777" s="6"/>
      <c r="P1777" s="6"/>
      <c r="Q1777" s="6"/>
      <c r="R1777" s="6"/>
      <c r="S1777" s="6"/>
      <c r="T1777" s="6"/>
      <c r="U1777" s="6">
        <f t="shared" si="21"/>
        <v>0</v>
      </c>
      <c r="V1777" s="6"/>
    </row>
    <row r="1778" spans="1:22" x14ac:dyDescent="0.25">
      <c r="A1778">
        <v>2006</v>
      </c>
      <c r="B1778" t="s">
        <v>1163</v>
      </c>
      <c r="C1778" s="6"/>
      <c r="D1778" s="6">
        <v>2</v>
      </c>
      <c r="E1778" s="6"/>
      <c r="F1778" s="6">
        <v>0</v>
      </c>
      <c r="G1778" s="6">
        <f t="shared" si="22"/>
        <v>10</v>
      </c>
      <c r="H1778" s="6">
        <v>0</v>
      </c>
      <c r="I1778" s="6">
        <v>10</v>
      </c>
      <c r="J1778" s="6"/>
      <c r="K1778" s="6">
        <v>0</v>
      </c>
      <c r="L1778" s="6">
        <v>3</v>
      </c>
      <c r="M1778" s="6">
        <v>0</v>
      </c>
      <c r="N1778" s="6"/>
      <c r="O1778" s="6"/>
      <c r="P1778" s="6"/>
      <c r="Q1778" s="6"/>
      <c r="R1778" s="6"/>
      <c r="S1778" s="6"/>
      <c r="T1778" s="6"/>
      <c r="U1778" s="6">
        <f t="shared" si="21"/>
        <v>0</v>
      </c>
      <c r="V1778" s="6"/>
    </row>
    <row r="1779" spans="1:22" x14ac:dyDescent="0.25">
      <c r="A1779">
        <v>2006</v>
      </c>
      <c r="B1779" t="s">
        <v>1163</v>
      </c>
      <c r="C1779" s="6"/>
      <c r="D1779" s="6">
        <v>3</v>
      </c>
      <c r="E1779" s="6"/>
      <c r="F1779" s="6">
        <v>0</v>
      </c>
      <c r="G1779" s="6">
        <f t="shared" si="22"/>
        <v>10</v>
      </c>
      <c r="H1779" s="6">
        <v>10</v>
      </c>
      <c r="I1779" s="6">
        <v>0</v>
      </c>
      <c r="J1779" s="6"/>
      <c r="K1779" s="6">
        <v>3</v>
      </c>
      <c r="L1779" s="6">
        <v>0</v>
      </c>
      <c r="M1779" s="6">
        <v>0</v>
      </c>
      <c r="N1779" s="6"/>
      <c r="O1779" s="6"/>
      <c r="P1779" s="6"/>
      <c r="Q1779" s="6"/>
      <c r="R1779" s="6"/>
      <c r="S1779" s="6"/>
      <c r="T1779" s="6"/>
      <c r="U1779" s="6">
        <f t="shared" si="21"/>
        <v>0</v>
      </c>
      <c r="V1779" s="6"/>
    </row>
    <row r="1780" spans="1:22" x14ac:dyDescent="0.25">
      <c r="A1780">
        <v>2006</v>
      </c>
      <c r="B1780" t="s">
        <v>1163</v>
      </c>
      <c r="C1780" s="6"/>
      <c r="D1780" s="6">
        <v>4</v>
      </c>
      <c r="E1780" s="6"/>
      <c r="F1780" s="6">
        <v>0</v>
      </c>
      <c r="G1780" s="6">
        <f t="shared" si="22"/>
        <v>5</v>
      </c>
      <c r="H1780" s="6">
        <v>5</v>
      </c>
      <c r="I1780" s="6">
        <v>0</v>
      </c>
      <c r="J1780" s="6"/>
      <c r="K1780" s="6">
        <v>5</v>
      </c>
      <c r="L1780" s="6">
        <v>0</v>
      </c>
      <c r="M1780" s="6">
        <v>0</v>
      </c>
      <c r="N1780" s="6"/>
      <c r="O1780" s="6"/>
      <c r="P1780" s="6"/>
      <c r="Q1780" s="6"/>
      <c r="R1780" s="6"/>
      <c r="S1780" s="6"/>
      <c r="T1780" s="6"/>
      <c r="U1780" s="6">
        <f t="shared" si="21"/>
        <v>0</v>
      </c>
      <c r="V1780" s="6"/>
    </row>
    <row r="1781" spans="1:22" x14ac:dyDescent="0.25">
      <c r="A1781">
        <v>2006</v>
      </c>
      <c r="B1781" t="s">
        <v>1163</v>
      </c>
      <c r="C1781" s="6"/>
      <c r="D1781" s="6">
        <v>5</v>
      </c>
      <c r="E1781" s="6"/>
      <c r="F1781" s="6">
        <v>0</v>
      </c>
      <c r="G1781" s="6">
        <f t="shared" si="22"/>
        <v>20</v>
      </c>
      <c r="H1781" s="6">
        <v>15</v>
      </c>
      <c r="I1781" s="6">
        <v>5</v>
      </c>
      <c r="J1781" s="6"/>
      <c r="K1781" s="6">
        <v>3</v>
      </c>
      <c r="L1781" s="6">
        <v>5</v>
      </c>
      <c r="M1781" s="6">
        <v>0</v>
      </c>
      <c r="N1781" s="6"/>
      <c r="O1781" s="6"/>
      <c r="P1781" s="6"/>
      <c r="Q1781" s="6"/>
      <c r="R1781" s="6"/>
      <c r="S1781" s="6"/>
      <c r="T1781" s="6"/>
      <c r="U1781" s="6">
        <f t="shared" si="21"/>
        <v>0</v>
      </c>
      <c r="V1781" s="6"/>
    </row>
    <row r="1782" spans="1:22" x14ac:dyDescent="0.25">
      <c r="A1782">
        <v>2006</v>
      </c>
      <c r="B1782" t="s">
        <v>1163</v>
      </c>
      <c r="C1782" s="6">
        <v>8</v>
      </c>
      <c r="D1782" s="6">
        <v>1</v>
      </c>
      <c r="E1782" s="6"/>
      <c r="F1782" s="6">
        <v>0</v>
      </c>
      <c r="G1782" s="6">
        <f t="shared" si="22"/>
        <v>35</v>
      </c>
      <c r="H1782" s="6">
        <v>25</v>
      </c>
      <c r="I1782" s="6">
        <v>10</v>
      </c>
      <c r="J1782" s="6"/>
      <c r="K1782" s="6">
        <v>6</v>
      </c>
      <c r="L1782" s="6">
        <v>1</v>
      </c>
      <c r="M1782" s="6">
        <v>0</v>
      </c>
      <c r="N1782" s="6"/>
      <c r="O1782" s="6"/>
      <c r="P1782" s="6"/>
      <c r="Q1782" s="6"/>
      <c r="R1782" s="6"/>
      <c r="S1782" s="6"/>
      <c r="T1782" s="6"/>
      <c r="U1782" s="6">
        <f t="shared" si="21"/>
        <v>0</v>
      </c>
      <c r="V1782" s="6"/>
    </row>
    <row r="1783" spans="1:22" x14ac:dyDescent="0.25">
      <c r="A1783">
        <v>2006</v>
      </c>
      <c r="B1783" t="s">
        <v>1163</v>
      </c>
      <c r="C1783" s="6"/>
      <c r="D1783" s="6">
        <v>2</v>
      </c>
      <c r="E1783" s="6"/>
      <c r="F1783" s="6">
        <v>0</v>
      </c>
      <c r="G1783" s="6">
        <f t="shared" si="22"/>
        <v>55</v>
      </c>
      <c r="H1783" s="6">
        <v>40</v>
      </c>
      <c r="I1783" s="6">
        <v>15</v>
      </c>
      <c r="J1783" s="6"/>
      <c r="K1783" s="6">
        <v>5</v>
      </c>
      <c r="L1783" s="6">
        <v>1</v>
      </c>
      <c r="M1783" s="6">
        <v>0</v>
      </c>
      <c r="N1783" s="6"/>
      <c r="O1783" s="6"/>
      <c r="P1783" s="6"/>
      <c r="Q1783" s="6"/>
      <c r="R1783" s="6"/>
      <c r="S1783" s="6"/>
      <c r="T1783" s="6"/>
      <c r="U1783" s="6">
        <f t="shared" si="21"/>
        <v>0</v>
      </c>
      <c r="V1783" s="6"/>
    </row>
    <row r="1784" spans="1:22" x14ac:dyDescent="0.25">
      <c r="A1784">
        <v>2006</v>
      </c>
      <c r="B1784" t="s">
        <v>1163</v>
      </c>
      <c r="C1784" s="6"/>
      <c r="D1784" s="6">
        <v>3</v>
      </c>
      <c r="E1784" s="6"/>
      <c r="F1784" s="6">
        <v>5</v>
      </c>
      <c r="G1784" s="6">
        <f t="shared" si="22"/>
        <v>30</v>
      </c>
      <c r="H1784" s="6">
        <v>15</v>
      </c>
      <c r="I1784" s="6">
        <v>15</v>
      </c>
      <c r="J1784" s="6"/>
      <c r="K1784" s="6">
        <v>3</v>
      </c>
      <c r="L1784" s="6">
        <v>2</v>
      </c>
      <c r="M1784" s="6">
        <v>0</v>
      </c>
      <c r="N1784" s="6"/>
      <c r="O1784" s="6"/>
      <c r="P1784" s="6"/>
      <c r="Q1784" s="6"/>
      <c r="R1784" s="6"/>
      <c r="S1784" s="6"/>
      <c r="T1784" s="6"/>
      <c r="U1784" s="6">
        <f t="shared" si="21"/>
        <v>0</v>
      </c>
      <c r="V1784" s="6"/>
    </row>
    <row r="1785" spans="1:22" x14ac:dyDescent="0.25">
      <c r="A1785">
        <v>2006</v>
      </c>
      <c r="B1785" t="s">
        <v>1163</v>
      </c>
      <c r="C1785" s="6"/>
      <c r="D1785" s="6">
        <v>4</v>
      </c>
      <c r="E1785" s="6"/>
      <c r="F1785" s="6">
        <v>15</v>
      </c>
      <c r="G1785" s="6">
        <f t="shared" si="22"/>
        <v>25</v>
      </c>
      <c r="H1785" s="6">
        <v>20</v>
      </c>
      <c r="I1785" s="6">
        <v>5</v>
      </c>
      <c r="J1785" s="6"/>
      <c r="K1785" s="6">
        <v>1</v>
      </c>
      <c r="L1785" s="6">
        <v>3</v>
      </c>
      <c r="M1785" s="6">
        <v>0</v>
      </c>
      <c r="N1785" s="6"/>
      <c r="O1785" s="6"/>
      <c r="P1785" s="6"/>
      <c r="Q1785" s="6"/>
      <c r="R1785" s="6"/>
      <c r="S1785" s="6"/>
      <c r="T1785" s="6"/>
      <c r="U1785" s="6">
        <f t="shared" si="21"/>
        <v>0</v>
      </c>
      <c r="V1785" s="6"/>
    </row>
    <row r="1786" spans="1:22" x14ac:dyDescent="0.25">
      <c r="A1786">
        <v>2006</v>
      </c>
      <c r="B1786" t="s">
        <v>1163</v>
      </c>
      <c r="C1786" s="6"/>
      <c r="D1786" s="6">
        <v>5</v>
      </c>
      <c r="E1786" s="6"/>
      <c r="F1786" s="6">
        <v>0</v>
      </c>
      <c r="G1786" s="6">
        <f t="shared" si="22"/>
        <v>40</v>
      </c>
      <c r="H1786" s="6">
        <v>10</v>
      </c>
      <c r="I1786" s="6">
        <v>30</v>
      </c>
      <c r="J1786" s="6"/>
      <c r="K1786" s="6">
        <v>2</v>
      </c>
      <c r="L1786" s="6">
        <v>1</v>
      </c>
      <c r="M1786" s="6">
        <v>0</v>
      </c>
      <c r="N1786" s="6"/>
      <c r="O1786" s="6"/>
      <c r="P1786" s="6"/>
      <c r="Q1786" s="6"/>
      <c r="R1786" s="6"/>
      <c r="S1786" s="6"/>
      <c r="T1786" s="6"/>
      <c r="U1786" s="6">
        <f t="shared" si="21"/>
        <v>0</v>
      </c>
      <c r="V1786" s="6"/>
    </row>
    <row r="1787" spans="1:22" x14ac:dyDescent="0.25">
      <c r="A1787">
        <v>2006</v>
      </c>
      <c r="B1787" t="s">
        <v>1165</v>
      </c>
      <c r="C1787" s="6">
        <v>1</v>
      </c>
      <c r="D1787" s="6">
        <v>1</v>
      </c>
      <c r="E1787" s="6"/>
      <c r="F1787" s="6">
        <v>5</v>
      </c>
      <c r="G1787" s="6">
        <f t="shared" si="22"/>
        <v>55</v>
      </c>
      <c r="H1787" s="6">
        <v>50</v>
      </c>
      <c r="I1787" s="6">
        <v>5</v>
      </c>
      <c r="J1787" s="6"/>
      <c r="K1787" s="6">
        <v>5</v>
      </c>
      <c r="L1787" s="6">
        <v>3</v>
      </c>
      <c r="M1787" s="6">
        <v>0</v>
      </c>
      <c r="N1787" s="6"/>
      <c r="O1787" s="6"/>
      <c r="P1787" s="6"/>
      <c r="Q1787" s="6"/>
      <c r="R1787" s="6"/>
      <c r="S1787" s="6"/>
      <c r="T1787" s="6"/>
      <c r="U1787" s="6">
        <f t="shared" si="21"/>
        <v>0</v>
      </c>
      <c r="V1787" s="6"/>
    </row>
    <row r="1788" spans="1:22" x14ac:dyDescent="0.25">
      <c r="A1788">
        <v>2006</v>
      </c>
      <c r="B1788" t="s">
        <v>1165</v>
      </c>
      <c r="C1788" s="6"/>
      <c r="D1788" s="6">
        <v>2</v>
      </c>
      <c r="E1788" s="6"/>
      <c r="F1788" s="6">
        <v>10</v>
      </c>
      <c r="G1788" s="6">
        <f t="shared" si="22"/>
        <v>50</v>
      </c>
      <c r="H1788" s="6">
        <v>45</v>
      </c>
      <c r="I1788" s="6">
        <v>5</v>
      </c>
      <c r="J1788" s="6"/>
      <c r="K1788" s="6">
        <v>5</v>
      </c>
      <c r="L1788" s="6">
        <v>6</v>
      </c>
      <c r="M1788" s="6">
        <v>0</v>
      </c>
      <c r="N1788" s="6"/>
      <c r="O1788" s="6"/>
      <c r="P1788" s="6"/>
      <c r="Q1788" s="6"/>
      <c r="R1788" s="6"/>
      <c r="S1788" s="6"/>
      <c r="T1788" s="6"/>
      <c r="U1788" s="6">
        <f t="shared" si="21"/>
        <v>0</v>
      </c>
      <c r="V1788" s="6"/>
    </row>
    <row r="1789" spans="1:22" x14ac:dyDescent="0.25">
      <c r="A1789">
        <v>2006</v>
      </c>
      <c r="B1789" t="s">
        <v>1165</v>
      </c>
      <c r="C1789" s="6"/>
      <c r="D1789" s="6">
        <v>3</v>
      </c>
      <c r="E1789" s="6"/>
      <c r="F1789" s="6">
        <v>5</v>
      </c>
      <c r="G1789" s="6">
        <f t="shared" si="22"/>
        <v>75</v>
      </c>
      <c r="H1789" s="6">
        <v>70</v>
      </c>
      <c r="I1789" s="6">
        <v>5</v>
      </c>
      <c r="J1789" s="6"/>
      <c r="K1789" s="6">
        <v>5</v>
      </c>
      <c r="L1789" s="6">
        <v>2</v>
      </c>
      <c r="M1789" s="6">
        <v>0</v>
      </c>
      <c r="N1789" s="6"/>
      <c r="O1789" s="6"/>
      <c r="P1789" s="6"/>
      <c r="Q1789" s="6"/>
      <c r="R1789" s="6"/>
      <c r="S1789" s="6"/>
      <c r="T1789" s="6"/>
      <c r="U1789" s="6">
        <f t="shared" si="21"/>
        <v>0</v>
      </c>
      <c r="V1789" s="6"/>
    </row>
    <row r="1790" spans="1:22" x14ac:dyDescent="0.25">
      <c r="A1790">
        <v>2006</v>
      </c>
      <c r="B1790" t="s">
        <v>1165</v>
      </c>
      <c r="C1790" s="6"/>
      <c r="D1790" s="6">
        <v>4</v>
      </c>
      <c r="E1790" s="6"/>
      <c r="F1790" s="6">
        <v>0</v>
      </c>
      <c r="G1790" s="6">
        <f t="shared" si="22"/>
        <v>60</v>
      </c>
      <c r="H1790" s="6">
        <v>55</v>
      </c>
      <c r="I1790" s="6">
        <v>5</v>
      </c>
      <c r="J1790" s="6"/>
      <c r="K1790" s="6">
        <v>4</v>
      </c>
      <c r="L1790" s="6">
        <v>4</v>
      </c>
      <c r="M1790" s="6">
        <v>0</v>
      </c>
      <c r="N1790" s="6"/>
      <c r="O1790" s="6"/>
      <c r="P1790" s="6"/>
      <c r="Q1790" s="6"/>
      <c r="R1790" s="6"/>
      <c r="S1790" s="6"/>
      <c r="T1790" s="6"/>
      <c r="U1790" s="6">
        <f t="shared" si="21"/>
        <v>0</v>
      </c>
      <c r="V1790" s="6"/>
    </row>
    <row r="1791" spans="1:22" x14ac:dyDescent="0.25">
      <c r="A1791">
        <v>2006</v>
      </c>
      <c r="B1791" t="s">
        <v>1165</v>
      </c>
      <c r="C1791" s="6"/>
      <c r="D1791" s="6">
        <v>5</v>
      </c>
      <c r="E1791" s="6"/>
      <c r="F1791" s="6">
        <v>0</v>
      </c>
      <c r="G1791" s="6">
        <f t="shared" si="22"/>
        <v>60</v>
      </c>
      <c r="H1791" s="6">
        <v>50</v>
      </c>
      <c r="I1791" s="6">
        <v>10</v>
      </c>
      <c r="J1791" s="6"/>
      <c r="K1791" s="6">
        <v>3</v>
      </c>
      <c r="L1791" s="6">
        <v>4</v>
      </c>
      <c r="M1791" s="6">
        <v>0</v>
      </c>
      <c r="N1791" s="6"/>
      <c r="O1791" s="6"/>
      <c r="P1791" s="6"/>
      <c r="Q1791" s="6"/>
      <c r="R1791" s="6"/>
      <c r="S1791" s="6"/>
      <c r="T1791" s="6"/>
      <c r="U1791" s="6">
        <f t="shared" si="21"/>
        <v>0</v>
      </c>
      <c r="V1791" s="6"/>
    </row>
    <row r="1792" spans="1:22" x14ac:dyDescent="0.25">
      <c r="A1792">
        <v>2006</v>
      </c>
      <c r="B1792" t="s">
        <v>1165</v>
      </c>
      <c r="C1792" s="6">
        <v>2</v>
      </c>
      <c r="D1792" s="6">
        <v>1</v>
      </c>
      <c r="E1792" s="6"/>
      <c r="F1792" s="6">
        <v>5</v>
      </c>
      <c r="G1792" s="6">
        <f t="shared" si="22"/>
        <v>35</v>
      </c>
      <c r="H1792" s="6">
        <v>25</v>
      </c>
      <c r="I1792" s="6">
        <v>10</v>
      </c>
      <c r="J1792" s="6"/>
      <c r="K1792" s="6">
        <v>5</v>
      </c>
      <c r="L1792" s="6">
        <v>4</v>
      </c>
      <c r="M1792" s="6">
        <v>0</v>
      </c>
      <c r="N1792" s="6"/>
      <c r="O1792" s="6"/>
      <c r="P1792" s="6"/>
      <c r="Q1792" s="6"/>
      <c r="R1792" s="6"/>
      <c r="S1792" s="6"/>
      <c r="T1792" s="6"/>
      <c r="U1792" s="6">
        <f t="shared" si="21"/>
        <v>0</v>
      </c>
      <c r="V1792" s="6"/>
    </row>
    <row r="1793" spans="1:22" x14ac:dyDescent="0.25">
      <c r="A1793">
        <v>2006</v>
      </c>
      <c r="B1793" t="s">
        <v>1165</v>
      </c>
      <c r="C1793" s="6"/>
      <c r="D1793" s="6">
        <v>2</v>
      </c>
      <c r="E1793" s="6"/>
      <c r="F1793" s="6">
        <v>0</v>
      </c>
      <c r="G1793" s="6">
        <f t="shared" si="22"/>
        <v>30</v>
      </c>
      <c r="H1793" s="6">
        <v>20</v>
      </c>
      <c r="I1793" s="6">
        <v>10</v>
      </c>
      <c r="J1793" s="6"/>
      <c r="K1793" s="6">
        <v>3</v>
      </c>
      <c r="L1793" s="6">
        <v>5</v>
      </c>
      <c r="M1793" s="6">
        <v>0</v>
      </c>
      <c r="N1793" s="6"/>
      <c r="O1793" s="6"/>
      <c r="P1793" s="6"/>
      <c r="Q1793" s="6"/>
      <c r="R1793" s="6"/>
      <c r="S1793" s="6"/>
      <c r="T1793" s="6"/>
      <c r="U1793" s="6">
        <f t="shared" si="21"/>
        <v>0</v>
      </c>
      <c r="V1793" s="6"/>
    </row>
    <row r="1794" spans="1:22" x14ac:dyDescent="0.25">
      <c r="A1794">
        <v>2006</v>
      </c>
      <c r="B1794" t="s">
        <v>1165</v>
      </c>
      <c r="C1794" s="6"/>
      <c r="D1794" s="6">
        <v>3</v>
      </c>
      <c r="E1794" s="6"/>
      <c r="F1794" s="6">
        <v>0</v>
      </c>
      <c r="G1794" s="6">
        <f t="shared" si="22"/>
        <v>6</v>
      </c>
      <c r="H1794" s="6">
        <v>5</v>
      </c>
      <c r="I1794" s="6">
        <v>1</v>
      </c>
      <c r="J1794" s="6"/>
      <c r="K1794" s="6">
        <v>3</v>
      </c>
      <c r="L1794" s="6">
        <v>1</v>
      </c>
      <c r="M1794" s="6">
        <v>0</v>
      </c>
      <c r="N1794" s="6"/>
      <c r="O1794" s="6"/>
      <c r="P1794" s="6"/>
      <c r="Q1794" s="6"/>
      <c r="R1794" s="6"/>
      <c r="S1794" s="6"/>
      <c r="T1794" s="6"/>
      <c r="U1794" s="6">
        <f t="shared" si="21"/>
        <v>0</v>
      </c>
      <c r="V1794" s="6"/>
    </row>
    <row r="1795" spans="1:22" x14ac:dyDescent="0.25">
      <c r="A1795">
        <v>2006</v>
      </c>
      <c r="B1795" t="s">
        <v>1165</v>
      </c>
      <c r="C1795" s="6"/>
      <c r="D1795" s="6">
        <v>4</v>
      </c>
      <c r="E1795" s="6"/>
      <c r="F1795" s="6">
        <v>5</v>
      </c>
      <c r="G1795" s="6">
        <f t="shared" si="22"/>
        <v>13</v>
      </c>
      <c r="H1795" s="6">
        <v>10</v>
      </c>
      <c r="I1795" s="6">
        <v>3</v>
      </c>
      <c r="J1795" s="6"/>
      <c r="K1795" s="6">
        <v>4</v>
      </c>
      <c r="L1795" s="6">
        <v>4</v>
      </c>
      <c r="M1795" s="6">
        <v>0</v>
      </c>
      <c r="N1795" s="6"/>
      <c r="O1795" s="6"/>
      <c r="P1795" s="6"/>
      <c r="Q1795" s="6"/>
      <c r="R1795" s="6"/>
      <c r="S1795" s="6"/>
      <c r="T1795" s="6"/>
      <c r="U1795" s="6">
        <f t="shared" si="21"/>
        <v>0</v>
      </c>
      <c r="V1795" s="6"/>
    </row>
    <row r="1796" spans="1:22" x14ac:dyDescent="0.25">
      <c r="A1796">
        <v>2006</v>
      </c>
      <c r="B1796" t="s">
        <v>1165</v>
      </c>
      <c r="C1796" s="6"/>
      <c r="D1796" s="6">
        <v>5</v>
      </c>
      <c r="E1796" s="6"/>
      <c r="F1796" s="6">
        <v>25</v>
      </c>
      <c r="G1796" s="6">
        <f t="shared" si="22"/>
        <v>8</v>
      </c>
      <c r="H1796" s="6">
        <v>3</v>
      </c>
      <c r="I1796" s="6">
        <v>5</v>
      </c>
      <c r="J1796" s="6"/>
      <c r="K1796" s="6">
        <v>4</v>
      </c>
      <c r="L1796" s="6">
        <v>4</v>
      </c>
      <c r="M1796" s="6">
        <v>0</v>
      </c>
      <c r="N1796" s="6"/>
      <c r="O1796" s="6"/>
      <c r="P1796" s="6"/>
      <c r="Q1796" s="6"/>
      <c r="R1796" s="6"/>
      <c r="S1796" s="6"/>
      <c r="T1796" s="6"/>
      <c r="U1796" s="6">
        <f t="shared" si="21"/>
        <v>0</v>
      </c>
      <c r="V1796" s="6"/>
    </row>
    <row r="1797" spans="1:22" x14ac:dyDescent="0.25">
      <c r="A1797">
        <v>2006</v>
      </c>
      <c r="B1797" t="s">
        <v>1165</v>
      </c>
      <c r="C1797" s="6">
        <v>3</v>
      </c>
      <c r="D1797" s="6">
        <v>1</v>
      </c>
      <c r="E1797" s="6"/>
      <c r="F1797" s="6">
        <v>5</v>
      </c>
      <c r="G1797" s="6">
        <f t="shared" si="22"/>
        <v>40</v>
      </c>
      <c r="H1797" s="6">
        <v>30</v>
      </c>
      <c r="I1797" s="6">
        <v>10</v>
      </c>
      <c r="J1797" s="6"/>
      <c r="K1797" s="6">
        <v>3</v>
      </c>
      <c r="L1797" s="6">
        <v>5</v>
      </c>
      <c r="M1797" s="6">
        <v>0</v>
      </c>
      <c r="N1797" s="6"/>
      <c r="O1797" s="6"/>
      <c r="P1797" s="6"/>
      <c r="Q1797" s="6"/>
      <c r="R1797" s="6"/>
      <c r="S1797" s="6"/>
      <c r="T1797" s="6"/>
      <c r="U1797" s="6">
        <f t="shared" si="21"/>
        <v>0</v>
      </c>
      <c r="V1797" s="6"/>
    </row>
    <row r="1798" spans="1:22" x14ac:dyDescent="0.25">
      <c r="A1798">
        <v>2006</v>
      </c>
      <c r="B1798" t="s">
        <v>1165</v>
      </c>
      <c r="C1798" s="6"/>
      <c r="D1798" s="6">
        <v>2</v>
      </c>
      <c r="E1798" s="6"/>
      <c r="F1798" s="6">
        <v>40</v>
      </c>
      <c r="G1798" s="6">
        <f t="shared" si="22"/>
        <v>26</v>
      </c>
      <c r="H1798" s="6">
        <v>25</v>
      </c>
      <c r="I1798" s="6">
        <v>1</v>
      </c>
      <c r="J1798" s="6"/>
      <c r="K1798" s="6">
        <v>3</v>
      </c>
      <c r="L1798" s="6">
        <v>5</v>
      </c>
      <c r="M1798" s="6">
        <v>0</v>
      </c>
      <c r="N1798" s="6"/>
      <c r="O1798" s="6"/>
      <c r="P1798" s="6"/>
      <c r="Q1798" s="6"/>
      <c r="R1798" s="6"/>
      <c r="S1798" s="6"/>
      <c r="T1798" s="6"/>
      <c r="U1798" s="6">
        <f t="shared" si="21"/>
        <v>0</v>
      </c>
      <c r="V1798" s="6"/>
    </row>
    <row r="1799" spans="1:22" x14ac:dyDescent="0.25">
      <c r="A1799">
        <v>2006</v>
      </c>
      <c r="B1799" t="s">
        <v>1165</v>
      </c>
      <c r="C1799" s="6"/>
      <c r="D1799" s="6">
        <v>3</v>
      </c>
      <c r="E1799" s="6"/>
      <c r="F1799" s="6">
        <v>20</v>
      </c>
      <c r="G1799" s="6">
        <f t="shared" si="22"/>
        <v>40</v>
      </c>
      <c r="H1799" s="6">
        <v>30</v>
      </c>
      <c r="I1799" s="6">
        <v>10</v>
      </c>
      <c r="J1799" s="6"/>
      <c r="K1799" s="6">
        <v>2</v>
      </c>
      <c r="L1799" s="6">
        <v>5</v>
      </c>
      <c r="M1799" s="6">
        <v>0</v>
      </c>
      <c r="N1799" s="6"/>
      <c r="O1799" s="6"/>
      <c r="P1799" s="6"/>
      <c r="Q1799" s="6"/>
      <c r="R1799" s="6"/>
      <c r="S1799" s="6"/>
      <c r="T1799" s="6"/>
      <c r="U1799" s="6">
        <f t="shared" si="21"/>
        <v>0</v>
      </c>
      <c r="V1799" s="6"/>
    </row>
    <row r="1800" spans="1:22" x14ac:dyDescent="0.25">
      <c r="A1800">
        <v>2006</v>
      </c>
      <c r="B1800" t="s">
        <v>1165</v>
      </c>
      <c r="C1800" s="6"/>
      <c r="D1800" s="6">
        <v>4</v>
      </c>
      <c r="E1800" s="6"/>
      <c r="F1800" s="6">
        <v>10</v>
      </c>
      <c r="G1800" s="6">
        <f t="shared" si="22"/>
        <v>75</v>
      </c>
      <c r="H1800" s="6">
        <v>70</v>
      </c>
      <c r="I1800" s="6">
        <v>5</v>
      </c>
      <c r="J1800" s="6"/>
      <c r="K1800" s="6">
        <v>3</v>
      </c>
      <c r="L1800" s="6">
        <v>5</v>
      </c>
      <c r="M1800" s="6">
        <v>1</v>
      </c>
      <c r="N1800" s="6" t="s">
        <v>340</v>
      </c>
      <c r="O1800" s="6"/>
      <c r="P1800" s="6"/>
      <c r="Q1800" s="6"/>
      <c r="R1800" s="6"/>
      <c r="S1800" s="6"/>
      <c r="T1800" s="6"/>
      <c r="U1800" s="6">
        <f t="shared" si="21"/>
        <v>0</v>
      </c>
      <c r="V1800" s="6"/>
    </row>
    <row r="1801" spans="1:22" x14ac:dyDescent="0.25">
      <c r="A1801">
        <v>2006</v>
      </c>
      <c r="B1801" t="s">
        <v>1165</v>
      </c>
      <c r="C1801" s="6"/>
      <c r="D1801" s="6">
        <v>5</v>
      </c>
      <c r="E1801" s="6"/>
      <c r="F1801" s="6">
        <v>5</v>
      </c>
      <c r="G1801" s="6">
        <f t="shared" si="22"/>
        <v>55</v>
      </c>
      <c r="H1801" s="6">
        <v>50</v>
      </c>
      <c r="I1801" s="6">
        <v>5</v>
      </c>
      <c r="J1801" s="6"/>
      <c r="K1801" s="6">
        <v>3</v>
      </c>
      <c r="L1801" s="6">
        <v>5</v>
      </c>
      <c r="M1801" s="6">
        <v>0</v>
      </c>
      <c r="N1801" s="6"/>
      <c r="O1801" s="6"/>
      <c r="P1801" s="6"/>
      <c r="Q1801" s="6"/>
      <c r="R1801" s="6"/>
      <c r="S1801" s="6"/>
      <c r="T1801" s="6"/>
      <c r="U1801" s="6">
        <f t="shared" si="21"/>
        <v>0</v>
      </c>
      <c r="V1801" s="6"/>
    </row>
    <row r="1802" spans="1:22" x14ac:dyDescent="0.25">
      <c r="A1802">
        <v>2006</v>
      </c>
      <c r="B1802" t="s">
        <v>1165</v>
      </c>
      <c r="C1802" s="6">
        <v>4</v>
      </c>
      <c r="D1802" s="6">
        <v>1</v>
      </c>
      <c r="E1802" s="6"/>
      <c r="F1802" s="6">
        <v>70</v>
      </c>
      <c r="G1802" s="6">
        <f t="shared" si="22"/>
        <v>30</v>
      </c>
      <c r="H1802" s="6">
        <v>30</v>
      </c>
      <c r="I1802" s="6">
        <v>0</v>
      </c>
      <c r="J1802" s="6"/>
      <c r="K1802" s="6">
        <v>1</v>
      </c>
      <c r="L1802" s="6">
        <v>0</v>
      </c>
      <c r="M1802" s="6">
        <v>0</v>
      </c>
      <c r="N1802" s="6"/>
      <c r="O1802" s="6"/>
      <c r="P1802" s="6"/>
      <c r="Q1802" s="6"/>
      <c r="R1802" s="6"/>
      <c r="S1802" s="6"/>
      <c r="T1802" s="6"/>
      <c r="U1802" s="6">
        <f t="shared" si="21"/>
        <v>0</v>
      </c>
      <c r="V1802" s="6"/>
    </row>
    <row r="1803" spans="1:22" x14ac:dyDescent="0.25">
      <c r="A1803">
        <v>2006</v>
      </c>
      <c r="B1803" t="s">
        <v>1165</v>
      </c>
      <c r="C1803" s="6"/>
      <c r="D1803" s="6">
        <v>2</v>
      </c>
      <c r="E1803" s="6"/>
      <c r="F1803" s="6">
        <v>0</v>
      </c>
      <c r="G1803" s="6">
        <f t="shared" si="22"/>
        <v>41</v>
      </c>
      <c r="H1803" s="6">
        <v>40</v>
      </c>
      <c r="I1803" s="6">
        <v>1</v>
      </c>
      <c r="J1803" s="6"/>
      <c r="K1803" s="6">
        <v>2</v>
      </c>
      <c r="L1803" s="6">
        <v>3</v>
      </c>
      <c r="M1803" s="6">
        <v>1</v>
      </c>
      <c r="N1803" s="6" t="s">
        <v>340</v>
      </c>
      <c r="O1803" s="6"/>
      <c r="P1803" s="6"/>
      <c r="Q1803" s="6"/>
      <c r="R1803" s="6"/>
      <c r="S1803" s="6"/>
      <c r="T1803" s="6"/>
      <c r="U1803" s="6">
        <f t="shared" si="21"/>
        <v>0</v>
      </c>
      <c r="V1803" s="6"/>
    </row>
    <row r="1804" spans="1:22" x14ac:dyDescent="0.25">
      <c r="A1804">
        <v>2006</v>
      </c>
      <c r="B1804" t="s">
        <v>1165</v>
      </c>
      <c r="C1804" s="6"/>
      <c r="D1804" s="6">
        <v>3</v>
      </c>
      <c r="E1804" s="6"/>
      <c r="F1804" s="6">
        <v>0</v>
      </c>
      <c r="G1804" s="6">
        <f t="shared" si="22"/>
        <v>35</v>
      </c>
      <c r="H1804" s="6">
        <v>30</v>
      </c>
      <c r="I1804" s="6">
        <v>5</v>
      </c>
      <c r="J1804" s="6"/>
      <c r="K1804" s="6">
        <v>2</v>
      </c>
      <c r="L1804" s="6">
        <v>5</v>
      </c>
      <c r="M1804" s="6">
        <v>0</v>
      </c>
      <c r="N1804" s="6"/>
      <c r="O1804" s="6"/>
      <c r="P1804" s="6"/>
      <c r="Q1804" s="6"/>
      <c r="R1804" s="6"/>
      <c r="S1804" s="6"/>
      <c r="T1804" s="6"/>
      <c r="U1804" s="6">
        <f t="shared" si="21"/>
        <v>0</v>
      </c>
      <c r="V1804" s="6"/>
    </row>
    <row r="1805" spans="1:22" x14ac:dyDescent="0.25">
      <c r="A1805">
        <v>2006</v>
      </c>
      <c r="B1805" t="s">
        <v>1165</v>
      </c>
      <c r="C1805" s="6"/>
      <c r="D1805" s="6">
        <v>4</v>
      </c>
      <c r="E1805" s="6"/>
      <c r="F1805" s="6">
        <v>20</v>
      </c>
      <c r="G1805" s="6">
        <f t="shared" si="22"/>
        <v>30</v>
      </c>
      <c r="H1805" s="6">
        <v>5</v>
      </c>
      <c r="I1805" s="6">
        <v>25</v>
      </c>
      <c r="J1805" s="6"/>
      <c r="K1805" s="6">
        <v>1</v>
      </c>
      <c r="L1805" s="6">
        <v>5</v>
      </c>
      <c r="M1805" s="6">
        <v>0</v>
      </c>
      <c r="N1805" s="6"/>
      <c r="O1805" s="6"/>
      <c r="P1805" s="6"/>
      <c r="Q1805" s="6"/>
      <c r="R1805" s="6"/>
      <c r="S1805" s="6"/>
      <c r="T1805" s="6"/>
      <c r="U1805" s="6">
        <f t="shared" si="21"/>
        <v>0</v>
      </c>
      <c r="V1805" s="6"/>
    </row>
    <row r="1806" spans="1:22" x14ac:dyDescent="0.25">
      <c r="A1806">
        <v>2006</v>
      </c>
      <c r="B1806" t="s">
        <v>1165</v>
      </c>
      <c r="C1806" s="6"/>
      <c r="D1806" s="6">
        <v>5</v>
      </c>
      <c r="E1806" s="6"/>
      <c r="F1806" s="6">
        <v>30</v>
      </c>
      <c r="G1806" s="6">
        <f t="shared" si="22"/>
        <v>41</v>
      </c>
      <c r="H1806" s="6">
        <v>40</v>
      </c>
      <c r="I1806" s="6">
        <v>1</v>
      </c>
      <c r="J1806" s="6"/>
      <c r="K1806" s="6">
        <v>0</v>
      </c>
      <c r="L1806" s="6">
        <v>2</v>
      </c>
      <c r="M1806" s="6">
        <v>0</v>
      </c>
      <c r="N1806" s="6"/>
      <c r="O1806" s="6"/>
      <c r="P1806" s="6"/>
      <c r="Q1806" s="6"/>
      <c r="R1806" s="6"/>
      <c r="S1806" s="6"/>
      <c r="T1806" s="6"/>
      <c r="U1806" s="6">
        <f t="shared" si="21"/>
        <v>0</v>
      </c>
      <c r="V1806" s="6"/>
    </row>
    <row r="1807" spans="1:22" x14ac:dyDescent="0.25">
      <c r="A1807">
        <v>2006</v>
      </c>
      <c r="B1807" t="s">
        <v>1165</v>
      </c>
      <c r="C1807" s="6">
        <v>5</v>
      </c>
      <c r="D1807" s="6">
        <v>1</v>
      </c>
      <c r="E1807" s="6"/>
      <c r="F1807" s="6">
        <v>0</v>
      </c>
      <c r="G1807" s="6">
        <f t="shared" si="22"/>
        <v>30</v>
      </c>
      <c r="H1807" s="6">
        <v>5</v>
      </c>
      <c r="I1807" s="6">
        <v>25</v>
      </c>
      <c r="J1807" s="6"/>
      <c r="K1807" s="6">
        <v>3</v>
      </c>
      <c r="L1807" s="6">
        <v>2</v>
      </c>
      <c r="M1807" s="6">
        <v>0</v>
      </c>
      <c r="N1807" s="6"/>
      <c r="O1807" s="6"/>
      <c r="P1807" s="6"/>
      <c r="Q1807" s="6"/>
      <c r="R1807" s="6"/>
      <c r="S1807" s="6"/>
      <c r="T1807" s="6"/>
      <c r="U1807" s="6">
        <f t="shared" si="21"/>
        <v>0</v>
      </c>
      <c r="V1807" s="6"/>
    </row>
    <row r="1808" spans="1:22" x14ac:dyDescent="0.25">
      <c r="A1808">
        <v>2006</v>
      </c>
      <c r="B1808" t="s">
        <v>1165</v>
      </c>
      <c r="C1808" s="6"/>
      <c r="D1808" s="6">
        <v>2</v>
      </c>
      <c r="E1808" s="6"/>
      <c r="F1808" s="6">
        <v>0</v>
      </c>
      <c r="G1808" s="6">
        <f t="shared" si="22"/>
        <v>75</v>
      </c>
      <c r="H1808" s="6">
        <v>65</v>
      </c>
      <c r="I1808" s="6">
        <v>10</v>
      </c>
      <c r="J1808" s="6"/>
      <c r="K1808" s="6">
        <v>3</v>
      </c>
      <c r="L1808" s="6">
        <v>6</v>
      </c>
      <c r="M1808" s="6">
        <v>0</v>
      </c>
      <c r="N1808" s="6"/>
      <c r="O1808" s="6"/>
      <c r="P1808" s="6"/>
      <c r="Q1808" s="6"/>
      <c r="R1808" s="6"/>
      <c r="S1808" s="6"/>
      <c r="T1808" s="6"/>
      <c r="U1808" s="6">
        <f t="shared" si="21"/>
        <v>0</v>
      </c>
      <c r="V1808" s="6"/>
    </row>
    <row r="1809" spans="1:22" x14ac:dyDescent="0.25">
      <c r="A1809">
        <v>2006</v>
      </c>
      <c r="B1809" t="s">
        <v>1165</v>
      </c>
      <c r="C1809" s="6"/>
      <c r="D1809" s="6">
        <v>3</v>
      </c>
      <c r="E1809" s="6"/>
      <c r="F1809" s="6">
        <v>30</v>
      </c>
      <c r="G1809" s="6">
        <f t="shared" si="22"/>
        <v>5</v>
      </c>
      <c r="H1809" s="6">
        <v>5</v>
      </c>
      <c r="I1809" s="6">
        <v>0</v>
      </c>
      <c r="J1809" s="6"/>
      <c r="K1809" s="6">
        <v>2</v>
      </c>
      <c r="L1809" s="6">
        <v>0</v>
      </c>
      <c r="M1809" s="6">
        <v>0</v>
      </c>
      <c r="N1809" s="6"/>
      <c r="O1809" s="6"/>
      <c r="P1809" s="6"/>
      <c r="Q1809" s="6"/>
      <c r="R1809" s="6"/>
      <c r="S1809" s="6"/>
      <c r="T1809" s="6"/>
      <c r="U1809" s="6">
        <f t="shared" si="21"/>
        <v>0</v>
      </c>
      <c r="V1809" s="6"/>
    </row>
    <row r="1810" spans="1:22" x14ac:dyDescent="0.25">
      <c r="A1810">
        <v>2006</v>
      </c>
      <c r="B1810" t="s">
        <v>1165</v>
      </c>
      <c r="C1810" s="6"/>
      <c r="D1810" s="6">
        <v>4</v>
      </c>
      <c r="E1810" s="6"/>
      <c r="F1810" s="6">
        <v>5</v>
      </c>
      <c r="G1810" s="6">
        <f t="shared" si="22"/>
        <v>60</v>
      </c>
      <c r="H1810" s="6">
        <v>50</v>
      </c>
      <c r="I1810" s="6">
        <v>10</v>
      </c>
      <c r="J1810" s="6"/>
      <c r="K1810" s="6">
        <v>6</v>
      </c>
      <c r="L1810" s="6">
        <v>6</v>
      </c>
      <c r="M1810" s="6">
        <v>0</v>
      </c>
      <c r="N1810" s="6"/>
      <c r="O1810" s="6"/>
      <c r="P1810" s="6"/>
      <c r="Q1810" s="6"/>
      <c r="R1810" s="6"/>
      <c r="S1810" s="6"/>
      <c r="T1810" s="6"/>
      <c r="U1810" s="6">
        <f t="shared" si="21"/>
        <v>0</v>
      </c>
      <c r="V1810" s="6"/>
    </row>
    <row r="1811" spans="1:22" x14ac:dyDescent="0.25">
      <c r="A1811">
        <v>2006</v>
      </c>
      <c r="B1811" t="s">
        <v>1165</v>
      </c>
      <c r="C1811" s="6"/>
      <c r="D1811" s="6">
        <v>5</v>
      </c>
      <c r="E1811" s="6"/>
      <c r="F1811" s="6">
        <v>5</v>
      </c>
      <c r="G1811" s="6">
        <f t="shared" si="22"/>
        <v>15</v>
      </c>
      <c r="H1811" s="6">
        <v>10</v>
      </c>
      <c r="I1811" s="6">
        <v>5</v>
      </c>
      <c r="J1811" s="6"/>
      <c r="K1811" s="6">
        <v>5</v>
      </c>
      <c r="L1811" s="6">
        <v>4</v>
      </c>
      <c r="M1811" s="6">
        <v>0</v>
      </c>
      <c r="N1811" s="6"/>
      <c r="O1811" s="6"/>
      <c r="P1811" s="6"/>
      <c r="Q1811" s="6"/>
      <c r="R1811" s="6"/>
      <c r="S1811" s="6"/>
      <c r="T1811" s="6"/>
      <c r="U1811" s="6">
        <f t="shared" si="21"/>
        <v>0</v>
      </c>
      <c r="V1811" s="6"/>
    </row>
    <row r="1812" spans="1:22" x14ac:dyDescent="0.25">
      <c r="A1812">
        <v>2006</v>
      </c>
      <c r="B1812" t="s">
        <v>1165</v>
      </c>
      <c r="C1812" s="6">
        <v>6</v>
      </c>
      <c r="D1812" s="6">
        <v>1</v>
      </c>
      <c r="E1812" s="6"/>
      <c r="F1812" s="6">
        <v>30</v>
      </c>
      <c r="G1812" s="6">
        <f t="shared" si="22"/>
        <v>65</v>
      </c>
      <c r="H1812" s="6">
        <v>65</v>
      </c>
      <c r="I1812" s="6">
        <v>0</v>
      </c>
      <c r="J1812" s="6"/>
      <c r="K1812" s="6">
        <v>5</v>
      </c>
      <c r="L1812" s="6">
        <v>0</v>
      </c>
      <c r="M1812" s="6">
        <v>0</v>
      </c>
      <c r="N1812" s="6"/>
      <c r="O1812" s="6"/>
      <c r="P1812" s="6"/>
      <c r="Q1812" s="6"/>
      <c r="R1812" s="6"/>
      <c r="S1812" s="6"/>
      <c r="T1812" s="6"/>
      <c r="U1812" s="6">
        <f t="shared" si="21"/>
        <v>0</v>
      </c>
      <c r="V1812" s="6"/>
    </row>
    <row r="1813" spans="1:22" x14ac:dyDescent="0.25">
      <c r="A1813">
        <v>2006</v>
      </c>
      <c r="B1813" t="s">
        <v>1165</v>
      </c>
      <c r="C1813" s="6"/>
      <c r="D1813" s="6">
        <v>2</v>
      </c>
      <c r="E1813" s="6"/>
      <c r="F1813" s="6">
        <v>10</v>
      </c>
      <c r="G1813" s="6">
        <f t="shared" si="22"/>
        <v>15</v>
      </c>
      <c r="H1813" s="6">
        <v>15</v>
      </c>
      <c r="I1813" s="6">
        <v>0</v>
      </c>
      <c r="J1813" s="6"/>
      <c r="K1813" s="6">
        <v>2</v>
      </c>
      <c r="L1813" s="6">
        <v>0</v>
      </c>
      <c r="M1813" s="6">
        <v>0</v>
      </c>
      <c r="N1813" s="6"/>
      <c r="O1813" s="6"/>
      <c r="P1813" s="6"/>
      <c r="Q1813" s="6"/>
      <c r="R1813" s="6"/>
      <c r="S1813" s="6"/>
      <c r="T1813" s="6"/>
      <c r="U1813" s="6">
        <f t="shared" si="21"/>
        <v>0</v>
      </c>
      <c r="V1813" s="6"/>
    </row>
    <row r="1814" spans="1:22" x14ac:dyDescent="0.25">
      <c r="A1814">
        <v>2006</v>
      </c>
      <c r="B1814" t="s">
        <v>1165</v>
      </c>
      <c r="C1814" s="6"/>
      <c r="D1814" s="6">
        <v>3</v>
      </c>
      <c r="E1814" s="6"/>
      <c r="F1814" s="6">
        <v>30</v>
      </c>
      <c r="G1814" s="6">
        <f t="shared" si="22"/>
        <v>30</v>
      </c>
      <c r="H1814" s="6">
        <v>15</v>
      </c>
      <c r="I1814" s="6">
        <v>15</v>
      </c>
      <c r="J1814" s="6"/>
      <c r="K1814" s="6">
        <v>2</v>
      </c>
      <c r="L1814" s="6">
        <v>1</v>
      </c>
      <c r="M1814" s="6">
        <v>0</v>
      </c>
      <c r="N1814" s="6"/>
      <c r="O1814" s="6"/>
      <c r="P1814" s="6"/>
      <c r="Q1814" s="6"/>
      <c r="R1814" s="6"/>
      <c r="S1814" s="6"/>
      <c r="T1814" s="6"/>
      <c r="U1814" s="6">
        <f t="shared" ref="U1814:U1877" si="23">SUM(X1814:Y1814)</f>
        <v>0</v>
      </c>
      <c r="V1814" s="6"/>
    </row>
    <row r="1815" spans="1:22" x14ac:dyDescent="0.25">
      <c r="A1815">
        <v>2006</v>
      </c>
      <c r="B1815" t="s">
        <v>1165</v>
      </c>
      <c r="C1815" s="6"/>
      <c r="D1815" s="6">
        <v>4</v>
      </c>
      <c r="E1815" s="6"/>
      <c r="F1815" s="6">
        <v>0</v>
      </c>
      <c r="G1815" s="6">
        <f t="shared" ref="G1815:G1878" si="24">H1815+I1815</f>
        <v>26</v>
      </c>
      <c r="H1815" s="6">
        <v>25</v>
      </c>
      <c r="I1815" s="6">
        <v>1</v>
      </c>
      <c r="J1815" s="6"/>
      <c r="K1815" s="6">
        <v>4</v>
      </c>
      <c r="L1815" s="6">
        <v>2</v>
      </c>
      <c r="M1815" s="6">
        <v>0</v>
      </c>
      <c r="N1815" s="6"/>
      <c r="O1815" s="6"/>
      <c r="P1815" s="6"/>
      <c r="Q1815" s="6"/>
      <c r="R1815" s="6"/>
      <c r="S1815" s="6"/>
      <c r="T1815" s="6"/>
      <c r="U1815" s="6">
        <f t="shared" si="23"/>
        <v>0</v>
      </c>
      <c r="V1815" s="6"/>
    </row>
    <row r="1816" spans="1:22" x14ac:dyDescent="0.25">
      <c r="A1816">
        <v>2006</v>
      </c>
      <c r="B1816" t="s">
        <v>1165</v>
      </c>
      <c r="C1816" s="6"/>
      <c r="D1816" s="6">
        <v>5</v>
      </c>
      <c r="E1816" s="6"/>
      <c r="F1816" s="6">
        <v>5</v>
      </c>
      <c r="G1816" s="6">
        <f t="shared" si="24"/>
        <v>31</v>
      </c>
      <c r="H1816" s="6">
        <v>30</v>
      </c>
      <c r="I1816" s="6">
        <v>1</v>
      </c>
      <c r="J1816" s="6"/>
      <c r="K1816" s="6">
        <v>3</v>
      </c>
      <c r="L1816" s="6">
        <v>3</v>
      </c>
      <c r="M1816" s="6">
        <v>0</v>
      </c>
      <c r="N1816" s="6"/>
      <c r="O1816" s="6"/>
      <c r="P1816" s="6"/>
      <c r="Q1816" s="6"/>
      <c r="R1816" s="6"/>
      <c r="S1816" s="6"/>
      <c r="T1816" s="6"/>
      <c r="U1816" s="6">
        <f t="shared" si="23"/>
        <v>0</v>
      </c>
      <c r="V1816" s="6"/>
    </row>
    <row r="1817" spans="1:22" x14ac:dyDescent="0.25">
      <c r="A1817">
        <v>2006</v>
      </c>
      <c r="B1817" t="s">
        <v>1165</v>
      </c>
      <c r="C1817" s="6">
        <v>7</v>
      </c>
      <c r="D1817" s="6">
        <v>1</v>
      </c>
      <c r="E1817" s="6"/>
      <c r="F1817" s="6">
        <v>0</v>
      </c>
      <c r="G1817" s="6">
        <f t="shared" si="24"/>
        <v>50</v>
      </c>
      <c r="H1817" s="6">
        <v>30</v>
      </c>
      <c r="I1817" s="6">
        <v>20</v>
      </c>
      <c r="J1817" s="6"/>
      <c r="K1817" s="6">
        <v>6</v>
      </c>
      <c r="L1817" s="6">
        <v>3</v>
      </c>
      <c r="M1817" s="6">
        <v>0</v>
      </c>
      <c r="N1817" s="6"/>
      <c r="O1817" s="6"/>
      <c r="P1817" s="6"/>
      <c r="Q1817" s="6"/>
      <c r="R1817" s="6"/>
      <c r="S1817" s="6"/>
      <c r="T1817" s="6"/>
      <c r="U1817" s="6">
        <f t="shared" si="23"/>
        <v>0</v>
      </c>
      <c r="V1817" s="6"/>
    </row>
    <row r="1818" spans="1:22" x14ac:dyDescent="0.25">
      <c r="A1818">
        <v>2006</v>
      </c>
      <c r="B1818" t="s">
        <v>1165</v>
      </c>
      <c r="C1818" s="6"/>
      <c r="D1818" s="6">
        <v>2</v>
      </c>
      <c r="E1818" s="6"/>
      <c r="F1818" s="10">
        <v>0</v>
      </c>
      <c r="G1818" s="6">
        <f t="shared" si="24"/>
        <v>40</v>
      </c>
      <c r="H1818" s="6">
        <v>35</v>
      </c>
      <c r="I1818" s="6">
        <v>5</v>
      </c>
      <c r="J1818" s="6"/>
      <c r="K1818" s="6">
        <v>5</v>
      </c>
      <c r="L1818" s="6">
        <v>1</v>
      </c>
      <c r="M1818" s="6">
        <v>0</v>
      </c>
      <c r="N1818" s="6"/>
      <c r="O1818" s="6"/>
      <c r="P1818" s="6"/>
      <c r="Q1818" s="6"/>
      <c r="R1818" s="6"/>
      <c r="S1818" s="6"/>
      <c r="T1818" s="6"/>
      <c r="U1818" s="6">
        <f t="shared" si="23"/>
        <v>0</v>
      </c>
      <c r="V1818" s="6"/>
    </row>
    <row r="1819" spans="1:22" x14ac:dyDescent="0.25">
      <c r="A1819">
        <v>2006</v>
      </c>
      <c r="B1819" t="s">
        <v>1165</v>
      </c>
      <c r="C1819" s="6"/>
      <c r="D1819" s="6">
        <v>3</v>
      </c>
      <c r="E1819" s="6"/>
      <c r="F1819" s="10">
        <v>0</v>
      </c>
      <c r="G1819" s="6">
        <f t="shared" si="24"/>
        <v>30</v>
      </c>
      <c r="H1819" s="6">
        <v>0</v>
      </c>
      <c r="I1819" s="6">
        <v>30</v>
      </c>
      <c r="J1819" s="6"/>
      <c r="K1819" s="6">
        <v>0</v>
      </c>
      <c r="L1819" s="6">
        <v>2</v>
      </c>
      <c r="M1819" s="6">
        <v>0</v>
      </c>
      <c r="N1819" s="6"/>
      <c r="O1819" s="6"/>
      <c r="P1819" s="6"/>
      <c r="Q1819" s="6"/>
      <c r="R1819" s="6"/>
      <c r="S1819" s="6"/>
      <c r="T1819" s="6"/>
      <c r="U1819" s="6">
        <f t="shared" si="23"/>
        <v>0</v>
      </c>
      <c r="V1819" s="6"/>
    </row>
    <row r="1820" spans="1:22" x14ac:dyDescent="0.25">
      <c r="A1820">
        <v>2006</v>
      </c>
      <c r="B1820" t="s">
        <v>1165</v>
      </c>
      <c r="C1820" s="6"/>
      <c r="D1820" s="6">
        <v>4</v>
      </c>
      <c r="E1820" s="6"/>
      <c r="F1820" s="10">
        <v>0</v>
      </c>
      <c r="G1820" s="6">
        <f t="shared" si="24"/>
        <v>60</v>
      </c>
      <c r="H1820" s="6">
        <v>50</v>
      </c>
      <c r="I1820" s="6">
        <v>10</v>
      </c>
      <c r="J1820" s="6"/>
      <c r="K1820" s="6">
        <v>3</v>
      </c>
      <c r="L1820" s="6">
        <v>2</v>
      </c>
      <c r="M1820" s="6">
        <v>0</v>
      </c>
      <c r="N1820" s="6"/>
      <c r="O1820" s="6"/>
      <c r="P1820" s="6"/>
      <c r="Q1820" s="6"/>
      <c r="R1820" s="6"/>
      <c r="S1820" s="6"/>
      <c r="T1820" s="6"/>
      <c r="U1820" s="6">
        <f t="shared" si="23"/>
        <v>0</v>
      </c>
      <c r="V1820" s="6"/>
    </row>
    <row r="1821" spans="1:22" x14ac:dyDescent="0.25">
      <c r="A1821">
        <v>2006</v>
      </c>
      <c r="B1821" t="s">
        <v>1165</v>
      </c>
      <c r="C1821" s="6"/>
      <c r="D1821" s="6">
        <v>5</v>
      </c>
      <c r="E1821" s="6"/>
      <c r="F1821" s="10">
        <v>5</v>
      </c>
      <c r="G1821" s="6">
        <f t="shared" si="24"/>
        <v>35</v>
      </c>
      <c r="H1821" s="6">
        <v>20</v>
      </c>
      <c r="I1821" s="6">
        <v>15</v>
      </c>
      <c r="J1821" s="6"/>
      <c r="K1821" s="6">
        <v>2</v>
      </c>
      <c r="L1821" s="6">
        <v>3</v>
      </c>
      <c r="M1821" s="6">
        <v>0</v>
      </c>
      <c r="N1821" s="6"/>
      <c r="O1821" s="6"/>
      <c r="P1821" s="6"/>
      <c r="Q1821" s="6"/>
      <c r="R1821" s="6"/>
      <c r="S1821" s="6"/>
      <c r="T1821" s="6"/>
      <c r="U1821" s="6">
        <f t="shared" si="23"/>
        <v>0</v>
      </c>
      <c r="V1821" s="6"/>
    </row>
    <row r="1822" spans="1:22" x14ac:dyDescent="0.25">
      <c r="A1822">
        <v>2006</v>
      </c>
      <c r="B1822" t="s">
        <v>1165</v>
      </c>
      <c r="C1822" s="6">
        <v>8</v>
      </c>
      <c r="D1822" s="6">
        <v>1</v>
      </c>
      <c r="E1822" s="6"/>
      <c r="F1822" s="6">
        <v>0</v>
      </c>
      <c r="G1822" s="6">
        <f t="shared" si="24"/>
        <v>55</v>
      </c>
      <c r="H1822" s="6">
        <v>40</v>
      </c>
      <c r="I1822" s="6">
        <v>15</v>
      </c>
      <c r="J1822" s="6"/>
      <c r="K1822" s="6">
        <v>6</v>
      </c>
      <c r="L1822" s="6">
        <v>5</v>
      </c>
      <c r="M1822" s="6">
        <v>0</v>
      </c>
      <c r="N1822" s="6"/>
      <c r="O1822" s="6"/>
      <c r="P1822" s="6"/>
      <c r="Q1822" s="6"/>
      <c r="R1822" s="6"/>
      <c r="S1822" s="6"/>
      <c r="T1822" s="6"/>
      <c r="U1822" s="6">
        <f t="shared" si="23"/>
        <v>0</v>
      </c>
      <c r="V1822" s="6"/>
    </row>
    <row r="1823" spans="1:22" x14ac:dyDescent="0.25">
      <c r="A1823">
        <v>2006</v>
      </c>
      <c r="B1823" t="s">
        <v>1165</v>
      </c>
      <c r="C1823" s="6"/>
      <c r="D1823" s="6">
        <v>2</v>
      </c>
      <c r="E1823" s="6"/>
      <c r="F1823" s="10">
        <v>0</v>
      </c>
      <c r="G1823" s="6">
        <f t="shared" si="24"/>
        <v>50</v>
      </c>
      <c r="H1823" s="6">
        <v>25</v>
      </c>
      <c r="I1823" s="6">
        <v>25</v>
      </c>
      <c r="J1823" s="6"/>
      <c r="K1823" s="6">
        <v>2</v>
      </c>
      <c r="L1823" s="6">
        <v>3</v>
      </c>
      <c r="M1823" s="6">
        <v>0</v>
      </c>
      <c r="N1823" s="6"/>
      <c r="O1823" s="6"/>
      <c r="P1823" s="6"/>
      <c r="Q1823" s="6"/>
      <c r="R1823" s="6"/>
      <c r="S1823" s="6"/>
      <c r="T1823" s="6"/>
      <c r="U1823" s="6">
        <f t="shared" si="23"/>
        <v>0</v>
      </c>
      <c r="V1823" s="6"/>
    </row>
    <row r="1824" spans="1:22" x14ac:dyDescent="0.25">
      <c r="A1824">
        <v>2006</v>
      </c>
      <c r="B1824" t="s">
        <v>1165</v>
      </c>
      <c r="C1824" s="6"/>
      <c r="D1824" s="6">
        <v>3</v>
      </c>
      <c r="E1824" s="6"/>
      <c r="F1824" s="10">
        <v>25</v>
      </c>
      <c r="G1824" s="6">
        <f t="shared" si="24"/>
        <v>25</v>
      </c>
      <c r="H1824" s="6">
        <v>15</v>
      </c>
      <c r="I1824" s="6">
        <v>10</v>
      </c>
      <c r="J1824" s="6"/>
      <c r="K1824" s="6">
        <v>1</v>
      </c>
      <c r="L1824" s="6">
        <v>2</v>
      </c>
      <c r="M1824" s="6">
        <v>0</v>
      </c>
      <c r="N1824" s="6"/>
      <c r="O1824" s="6"/>
      <c r="P1824" s="6"/>
      <c r="Q1824" s="6"/>
      <c r="R1824" s="6"/>
      <c r="S1824" s="6"/>
      <c r="T1824" s="6"/>
      <c r="U1824" s="6">
        <f t="shared" si="23"/>
        <v>0</v>
      </c>
      <c r="V1824" s="6"/>
    </row>
    <row r="1825" spans="1:22" x14ac:dyDescent="0.25">
      <c r="A1825">
        <v>2006</v>
      </c>
      <c r="B1825" t="s">
        <v>1165</v>
      </c>
      <c r="C1825" s="6"/>
      <c r="D1825" s="6">
        <v>4</v>
      </c>
      <c r="E1825" s="6"/>
      <c r="F1825" s="10">
        <v>5</v>
      </c>
      <c r="G1825" s="6">
        <f t="shared" si="24"/>
        <v>35</v>
      </c>
      <c r="H1825" s="6">
        <v>25</v>
      </c>
      <c r="I1825" s="6">
        <v>10</v>
      </c>
      <c r="J1825" s="6"/>
      <c r="K1825" s="6">
        <v>4</v>
      </c>
      <c r="L1825" s="6">
        <v>2</v>
      </c>
      <c r="M1825" s="6">
        <v>0</v>
      </c>
      <c r="N1825" s="6"/>
      <c r="O1825" s="6"/>
      <c r="P1825" s="6"/>
      <c r="Q1825" s="6"/>
      <c r="R1825" s="6"/>
      <c r="S1825" s="6"/>
      <c r="T1825" s="6"/>
      <c r="U1825" s="6">
        <f t="shared" si="23"/>
        <v>0</v>
      </c>
      <c r="V1825" s="6"/>
    </row>
    <row r="1826" spans="1:22" x14ac:dyDescent="0.25">
      <c r="A1826">
        <v>2006</v>
      </c>
      <c r="B1826" t="s">
        <v>1165</v>
      </c>
      <c r="C1826" s="6"/>
      <c r="D1826" s="6">
        <v>5</v>
      </c>
      <c r="E1826" s="6"/>
      <c r="F1826" s="10">
        <v>5</v>
      </c>
      <c r="G1826" s="6">
        <f t="shared" si="24"/>
        <v>35</v>
      </c>
      <c r="H1826" s="6">
        <v>30</v>
      </c>
      <c r="I1826" s="6">
        <v>5</v>
      </c>
      <c r="J1826" s="6"/>
      <c r="K1826" s="6">
        <v>2</v>
      </c>
      <c r="L1826" s="6">
        <v>3</v>
      </c>
      <c r="M1826" s="6">
        <v>0</v>
      </c>
      <c r="N1826" s="6"/>
      <c r="O1826" s="6"/>
      <c r="P1826" s="6"/>
      <c r="Q1826" s="6"/>
      <c r="R1826" s="6"/>
      <c r="S1826" s="6"/>
      <c r="T1826" s="6"/>
      <c r="U1826" s="6">
        <f t="shared" si="23"/>
        <v>0</v>
      </c>
      <c r="V1826" s="6"/>
    </row>
    <row r="1827" spans="1:22" x14ac:dyDescent="0.25">
      <c r="A1827">
        <v>2006</v>
      </c>
      <c r="B1827" t="s">
        <v>1165</v>
      </c>
      <c r="C1827" s="6">
        <v>9</v>
      </c>
      <c r="D1827" s="6">
        <v>1</v>
      </c>
      <c r="E1827" s="6"/>
      <c r="F1827" s="10">
        <v>0</v>
      </c>
      <c r="G1827" s="6">
        <f t="shared" si="24"/>
        <v>50</v>
      </c>
      <c r="H1827" s="6">
        <v>30</v>
      </c>
      <c r="I1827" s="6">
        <v>20</v>
      </c>
      <c r="J1827" s="6"/>
      <c r="K1827" s="6">
        <v>2</v>
      </c>
      <c r="L1827" s="6">
        <v>5</v>
      </c>
      <c r="M1827" s="6">
        <v>0</v>
      </c>
      <c r="N1827" s="6"/>
      <c r="O1827" s="6"/>
      <c r="P1827" s="6"/>
      <c r="Q1827" s="6"/>
      <c r="R1827" s="6"/>
      <c r="S1827" s="6"/>
      <c r="T1827" s="6"/>
      <c r="U1827" s="6">
        <f t="shared" si="23"/>
        <v>0</v>
      </c>
      <c r="V1827" s="6"/>
    </row>
    <row r="1828" spans="1:22" x14ac:dyDescent="0.25">
      <c r="A1828">
        <v>2006</v>
      </c>
      <c r="B1828" t="s">
        <v>1165</v>
      </c>
      <c r="C1828" s="6"/>
      <c r="D1828" s="6">
        <v>2</v>
      </c>
      <c r="E1828" s="6"/>
      <c r="F1828" s="10">
        <v>0</v>
      </c>
      <c r="G1828" s="6">
        <f t="shared" si="24"/>
        <v>30</v>
      </c>
      <c r="H1828" s="6">
        <v>30</v>
      </c>
      <c r="I1828" s="6">
        <v>0</v>
      </c>
      <c r="J1828" s="6"/>
      <c r="K1828" s="6">
        <v>3</v>
      </c>
      <c r="L1828" s="6">
        <v>0</v>
      </c>
      <c r="M1828" s="6">
        <v>0</v>
      </c>
      <c r="N1828" s="6"/>
      <c r="O1828" s="6"/>
      <c r="P1828" s="6"/>
      <c r="Q1828" s="6"/>
      <c r="R1828" s="6"/>
      <c r="S1828" s="6"/>
      <c r="T1828" s="6"/>
      <c r="U1828" s="6">
        <f t="shared" si="23"/>
        <v>0</v>
      </c>
      <c r="V1828" s="6"/>
    </row>
    <row r="1829" spans="1:22" x14ac:dyDescent="0.25">
      <c r="A1829">
        <v>2006</v>
      </c>
      <c r="B1829" t="s">
        <v>1165</v>
      </c>
      <c r="C1829" s="6"/>
      <c r="D1829" s="6">
        <v>3</v>
      </c>
      <c r="E1829" s="6"/>
      <c r="F1829" s="10">
        <v>0</v>
      </c>
      <c r="G1829" s="6">
        <f t="shared" si="24"/>
        <v>50</v>
      </c>
      <c r="H1829" s="6">
        <v>20</v>
      </c>
      <c r="I1829" s="6">
        <v>30</v>
      </c>
      <c r="J1829" s="6"/>
      <c r="K1829" s="6">
        <v>2</v>
      </c>
      <c r="L1829" s="6">
        <v>3</v>
      </c>
      <c r="M1829" s="6">
        <v>0</v>
      </c>
      <c r="N1829" s="6"/>
      <c r="O1829" s="6"/>
      <c r="P1829" s="6"/>
      <c r="Q1829" s="6"/>
      <c r="R1829" s="6"/>
      <c r="S1829" s="6"/>
      <c r="T1829" s="6"/>
      <c r="U1829" s="6">
        <f t="shared" si="23"/>
        <v>0</v>
      </c>
      <c r="V1829" s="6"/>
    </row>
    <row r="1830" spans="1:22" x14ac:dyDescent="0.25">
      <c r="A1830">
        <v>2006</v>
      </c>
      <c r="B1830" t="s">
        <v>1165</v>
      </c>
      <c r="C1830" s="6"/>
      <c r="D1830" s="6">
        <v>4</v>
      </c>
      <c r="E1830" s="6"/>
      <c r="F1830" s="10">
        <v>0</v>
      </c>
      <c r="G1830" s="6">
        <f t="shared" si="24"/>
        <v>50</v>
      </c>
      <c r="H1830" s="6">
        <v>50</v>
      </c>
      <c r="I1830" s="6">
        <v>0</v>
      </c>
      <c r="J1830" s="6"/>
      <c r="K1830" s="6">
        <v>1</v>
      </c>
      <c r="L1830" s="6">
        <v>2</v>
      </c>
      <c r="M1830" s="6">
        <v>0</v>
      </c>
      <c r="N1830" s="6"/>
      <c r="O1830" s="6"/>
      <c r="P1830" s="6"/>
      <c r="Q1830" s="6"/>
      <c r="R1830" s="6"/>
      <c r="S1830" s="6"/>
      <c r="T1830" s="6"/>
      <c r="U1830" s="6">
        <f t="shared" si="23"/>
        <v>0</v>
      </c>
      <c r="V1830" s="6"/>
    </row>
    <row r="1831" spans="1:22" x14ac:dyDescent="0.25">
      <c r="A1831">
        <v>2006</v>
      </c>
      <c r="B1831" t="s">
        <v>1165</v>
      </c>
      <c r="C1831" s="6"/>
      <c r="D1831" s="6">
        <v>5</v>
      </c>
      <c r="E1831" s="6"/>
      <c r="F1831" s="10">
        <v>0</v>
      </c>
      <c r="G1831" s="6">
        <f t="shared" si="24"/>
        <v>80</v>
      </c>
      <c r="H1831" s="6">
        <v>80</v>
      </c>
      <c r="I1831" s="6">
        <v>0</v>
      </c>
      <c r="J1831" s="6"/>
      <c r="K1831" s="6">
        <v>2</v>
      </c>
      <c r="L1831" s="6">
        <v>0</v>
      </c>
      <c r="M1831" s="6">
        <v>0</v>
      </c>
      <c r="N1831" s="6"/>
      <c r="O1831" s="6"/>
      <c r="P1831" s="6"/>
      <c r="Q1831" s="6"/>
      <c r="R1831" s="6"/>
      <c r="S1831" s="6"/>
      <c r="T1831" s="6"/>
      <c r="U1831" s="6">
        <f t="shared" si="23"/>
        <v>0</v>
      </c>
      <c r="V1831" s="6"/>
    </row>
    <row r="1832" spans="1:22" x14ac:dyDescent="0.25">
      <c r="A1832">
        <v>2006</v>
      </c>
      <c r="B1832" t="s">
        <v>1167</v>
      </c>
      <c r="C1832" s="6">
        <v>1</v>
      </c>
      <c r="D1832" s="6">
        <v>1</v>
      </c>
      <c r="E1832" s="6"/>
      <c r="F1832" s="10">
        <v>0</v>
      </c>
      <c r="G1832" s="6">
        <f t="shared" si="24"/>
        <v>45</v>
      </c>
      <c r="H1832" s="6">
        <v>30</v>
      </c>
      <c r="I1832" s="6">
        <v>15</v>
      </c>
      <c r="J1832" s="6"/>
      <c r="K1832" s="6">
        <v>3</v>
      </c>
      <c r="L1832" s="6">
        <v>2</v>
      </c>
      <c r="M1832" s="6">
        <v>0</v>
      </c>
      <c r="N1832" s="6"/>
      <c r="O1832" s="6"/>
      <c r="P1832" s="6"/>
      <c r="Q1832" s="6"/>
      <c r="R1832" s="6"/>
      <c r="S1832" s="6"/>
      <c r="T1832" s="6"/>
      <c r="U1832" s="6">
        <f t="shared" si="23"/>
        <v>0</v>
      </c>
      <c r="V1832" s="6"/>
    </row>
    <row r="1833" spans="1:22" x14ac:dyDescent="0.25">
      <c r="A1833">
        <v>2006</v>
      </c>
      <c r="B1833" t="s">
        <v>1167</v>
      </c>
      <c r="C1833" s="6"/>
      <c r="D1833" s="6">
        <v>2</v>
      </c>
      <c r="E1833" s="6"/>
      <c r="F1833" s="10">
        <v>0</v>
      </c>
      <c r="G1833" s="6">
        <f t="shared" si="24"/>
        <v>30</v>
      </c>
      <c r="H1833" s="6">
        <v>25</v>
      </c>
      <c r="I1833" s="6">
        <v>5</v>
      </c>
      <c r="J1833" s="6"/>
      <c r="K1833" s="6">
        <v>4</v>
      </c>
      <c r="L1833" s="6">
        <v>5</v>
      </c>
      <c r="M1833" s="6">
        <v>0</v>
      </c>
      <c r="N1833" s="6"/>
      <c r="O1833" s="6"/>
      <c r="P1833" s="6"/>
      <c r="Q1833" s="6"/>
      <c r="R1833" s="6"/>
      <c r="S1833" s="6"/>
      <c r="T1833" s="6"/>
      <c r="U1833" s="6">
        <f t="shared" si="23"/>
        <v>0</v>
      </c>
      <c r="V1833" s="6"/>
    </row>
    <row r="1834" spans="1:22" x14ac:dyDescent="0.25">
      <c r="A1834">
        <v>2006</v>
      </c>
      <c r="B1834" t="s">
        <v>1167</v>
      </c>
      <c r="C1834" s="6"/>
      <c r="D1834" s="6">
        <v>3</v>
      </c>
      <c r="E1834" s="6"/>
      <c r="F1834" s="10">
        <v>0</v>
      </c>
      <c r="G1834" s="6">
        <f t="shared" si="24"/>
        <v>15</v>
      </c>
      <c r="H1834" s="6">
        <v>10</v>
      </c>
      <c r="I1834" s="6">
        <v>5</v>
      </c>
      <c r="J1834" s="6"/>
      <c r="K1834" s="6">
        <v>1</v>
      </c>
      <c r="L1834" s="6">
        <v>3</v>
      </c>
      <c r="M1834" s="6">
        <v>0</v>
      </c>
      <c r="N1834" s="6"/>
      <c r="O1834" s="6"/>
      <c r="P1834" s="6"/>
      <c r="Q1834" s="6"/>
      <c r="R1834" s="6"/>
      <c r="S1834" s="6"/>
      <c r="T1834" s="6"/>
      <c r="U1834" s="6">
        <f t="shared" si="23"/>
        <v>0</v>
      </c>
      <c r="V1834" s="6"/>
    </row>
    <row r="1835" spans="1:22" x14ac:dyDescent="0.25">
      <c r="A1835">
        <v>2006</v>
      </c>
      <c r="B1835" t="s">
        <v>1167</v>
      </c>
      <c r="C1835" s="6"/>
      <c r="D1835" s="6">
        <v>4</v>
      </c>
      <c r="E1835" s="6"/>
      <c r="F1835" s="10">
        <v>0</v>
      </c>
      <c r="G1835" s="6">
        <f t="shared" si="24"/>
        <v>60</v>
      </c>
      <c r="H1835" s="6">
        <v>60</v>
      </c>
      <c r="I1835" s="6">
        <v>0</v>
      </c>
      <c r="J1835" s="6"/>
      <c r="K1835" s="6">
        <v>3</v>
      </c>
      <c r="L1835" s="6">
        <v>0</v>
      </c>
      <c r="M1835" s="6">
        <v>0</v>
      </c>
      <c r="N1835" s="6"/>
      <c r="O1835" s="6"/>
      <c r="P1835" s="6"/>
      <c r="Q1835" s="6"/>
      <c r="R1835" s="6"/>
      <c r="S1835" s="6"/>
      <c r="T1835" s="6"/>
      <c r="U1835" s="6">
        <f t="shared" si="23"/>
        <v>0</v>
      </c>
      <c r="V1835" s="6"/>
    </row>
    <row r="1836" spans="1:22" x14ac:dyDescent="0.25">
      <c r="A1836">
        <v>2006</v>
      </c>
      <c r="B1836" t="s">
        <v>1167</v>
      </c>
      <c r="C1836" s="6"/>
      <c r="D1836" s="6">
        <v>5</v>
      </c>
      <c r="E1836" s="6"/>
      <c r="F1836" s="10">
        <v>0</v>
      </c>
      <c r="G1836" s="6">
        <f t="shared" si="24"/>
        <v>46</v>
      </c>
      <c r="H1836" s="6">
        <v>45</v>
      </c>
      <c r="I1836" s="6">
        <v>1</v>
      </c>
      <c r="J1836" s="6"/>
      <c r="K1836" s="6">
        <v>5</v>
      </c>
      <c r="L1836" s="6">
        <v>2</v>
      </c>
      <c r="M1836" s="6">
        <v>0</v>
      </c>
      <c r="N1836" s="6"/>
      <c r="O1836" s="6"/>
      <c r="P1836" s="6"/>
      <c r="Q1836" s="6"/>
      <c r="R1836" s="6"/>
      <c r="S1836" s="6"/>
      <c r="T1836" s="6"/>
      <c r="U1836" s="6">
        <f t="shared" si="23"/>
        <v>0</v>
      </c>
      <c r="V1836" s="6"/>
    </row>
    <row r="1837" spans="1:22" x14ac:dyDescent="0.25">
      <c r="A1837">
        <v>2006</v>
      </c>
      <c r="B1837" t="s">
        <v>1167</v>
      </c>
      <c r="C1837" s="6">
        <v>2</v>
      </c>
      <c r="D1837" s="6">
        <v>1</v>
      </c>
      <c r="E1837" s="6"/>
      <c r="F1837" s="10">
        <v>0</v>
      </c>
      <c r="G1837" s="6">
        <f t="shared" si="24"/>
        <v>30</v>
      </c>
      <c r="H1837" s="6">
        <v>25</v>
      </c>
      <c r="I1837" s="6">
        <v>5</v>
      </c>
      <c r="J1837" s="6"/>
      <c r="K1837" s="6">
        <v>3</v>
      </c>
      <c r="L1837" s="6">
        <v>3</v>
      </c>
      <c r="M1837" s="6">
        <v>0</v>
      </c>
      <c r="N1837" s="6"/>
      <c r="O1837" s="6"/>
      <c r="P1837" s="6"/>
      <c r="Q1837" s="6"/>
      <c r="R1837" s="6"/>
      <c r="S1837" s="6"/>
      <c r="T1837" s="6"/>
      <c r="U1837" s="6">
        <f t="shared" si="23"/>
        <v>0</v>
      </c>
      <c r="V1837" s="6"/>
    </row>
    <row r="1838" spans="1:22" x14ac:dyDescent="0.25">
      <c r="A1838">
        <v>2006</v>
      </c>
      <c r="B1838" t="s">
        <v>1167</v>
      </c>
      <c r="C1838" s="6"/>
      <c r="D1838" s="6">
        <v>2</v>
      </c>
      <c r="E1838" s="6"/>
      <c r="F1838" s="10">
        <v>0</v>
      </c>
      <c r="G1838" s="6">
        <f t="shared" si="24"/>
        <v>31</v>
      </c>
      <c r="H1838" s="6">
        <v>30</v>
      </c>
      <c r="I1838" s="6">
        <v>1</v>
      </c>
      <c r="J1838" s="6"/>
      <c r="K1838" s="6">
        <v>5</v>
      </c>
      <c r="L1838" s="6">
        <v>2</v>
      </c>
      <c r="M1838" s="6">
        <v>0</v>
      </c>
      <c r="N1838" s="6"/>
      <c r="O1838" s="6"/>
      <c r="P1838" s="6"/>
      <c r="Q1838" s="6"/>
      <c r="R1838" s="6"/>
      <c r="S1838" s="6"/>
      <c r="T1838" s="6"/>
      <c r="U1838" s="6">
        <f t="shared" si="23"/>
        <v>0</v>
      </c>
      <c r="V1838" s="6"/>
    </row>
    <row r="1839" spans="1:22" x14ac:dyDescent="0.25">
      <c r="A1839">
        <v>2006</v>
      </c>
      <c r="B1839" t="s">
        <v>1167</v>
      </c>
      <c r="C1839" s="6"/>
      <c r="D1839" s="6">
        <v>3</v>
      </c>
      <c r="E1839" s="6"/>
      <c r="F1839" s="10">
        <v>0</v>
      </c>
      <c r="G1839" s="6">
        <f t="shared" si="24"/>
        <v>30</v>
      </c>
      <c r="H1839" s="6">
        <v>30</v>
      </c>
      <c r="I1839" s="6">
        <v>0</v>
      </c>
      <c r="J1839" s="6"/>
      <c r="K1839" s="6">
        <v>3</v>
      </c>
      <c r="L1839" s="6">
        <v>0</v>
      </c>
      <c r="M1839" s="6">
        <v>0</v>
      </c>
      <c r="N1839" s="6"/>
      <c r="O1839" s="6"/>
      <c r="P1839" s="6"/>
      <c r="Q1839" s="6"/>
      <c r="R1839" s="6"/>
      <c r="S1839" s="6"/>
      <c r="T1839" s="6"/>
      <c r="U1839" s="6">
        <f t="shared" si="23"/>
        <v>0</v>
      </c>
      <c r="V1839" s="6"/>
    </row>
    <row r="1840" spans="1:22" x14ac:dyDescent="0.25">
      <c r="A1840">
        <v>2006</v>
      </c>
      <c r="B1840" t="s">
        <v>1167</v>
      </c>
      <c r="C1840" s="6"/>
      <c r="D1840" s="6">
        <v>4</v>
      </c>
      <c r="E1840" s="6"/>
      <c r="F1840" s="10">
        <v>0</v>
      </c>
      <c r="G1840" s="6">
        <f t="shared" si="24"/>
        <v>10</v>
      </c>
      <c r="H1840" s="6">
        <v>10</v>
      </c>
      <c r="I1840" s="6">
        <v>0</v>
      </c>
      <c r="J1840" s="6"/>
      <c r="K1840" s="6">
        <v>2</v>
      </c>
      <c r="L1840" s="6">
        <v>0</v>
      </c>
      <c r="M1840" s="6">
        <v>0</v>
      </c>
      <c r="N1840" s="6"/>
      <c r="O1840" s="6"/>
      <c r="P1840" s="6"/>
      <c r="Q1840" s="6"/>
      <c r="R1840" s="6"/>
      <c r="S1840" s="6"/>
      <c r="T1840" s="6"/>
      <c r="U1840" s="6">
        <f t="shared" si="23"/>
        <v>0</v>
      </c>
      <c r="V1840" s="6"/>
    </row>
    <row r="1841" spans="1:22" x14ac:dyDescent="0.25">
      <c r="A1841">
        <v>2006</v>
      </c>
      <c r="B1841" t="s">
        <v>1167</v>
      </c>
      <c r="C1841" s="6"/>
      <c r="D1841" s="6">
        <v>5</v>
      </c>
      <c r="E1841" s="6"/>
      <c r="F1841" s="10">
        <v>0</v>
      </c>
      <c r="G1841" s="6">
        <f t="shared" si="24"/>
        <v>55</v>
      </c>
      <c r="H1841" s="6">
        <v>40</v>
      </c>
      <c r="I1841" s="6">
        <v>15</v>
      </c>
      <c r="J1841" s="6"/>
      <c r="K1841" s="6">
        <v>5</v>
      </c>
      <c r="L1841" s="6">
        <v>3</v>
      </c>
      <c r="M1841" s="6">
        <v>0</v>
      </c>
      <c r="N1841" s="6"/>
      <c r="O1841" s="6"/>
      <c r="P1841" s="6"/>
      <c r="Q1841" s="6"/>
      <c r="R1841" s="6"/>
      <c r="S1841" s="6"/>
      <c r="T1841" s="6"/>
      <c r="U1841" s="6">
        <f t="shared" si="23"/>
        <v>0</v>
      </c>
      <c r="V1841" s="6"/>
    </row>
    <row r="1842" spans="1:22" x14ac:dyDescent="0.25">
      <c r="A1842">
        <v>2006</v>
      </c>
      <c r="B1842" t="s">
        <v>1167</v>
      </c>
      <c r="C1842" s="6">
        <v>3</v>
      </c>
      <c r="D1842" s="6">
        <v>1</v>
      </c>
      <c r="E1842" s="6"/>
      <c r="F1842" s="10">
        <v>0</v>
      </c>
      <c r="G1842" s="6">
        <f t="shared" si="24"/>
        <v>35</v>
      </c>
      <c r="H1842" s="6">
        <v>35</v>
      </c>
      <c r="I1842" s="6">
        <v>0</v>
      </c>
      <c r="J1842" s="6"/>
      <c r="K1842" s="6">
        <v>5</v>
      </c>
      <c r="L1842" s="6">
        <v>0</v>
      </c>
      <c r="M1842" s="6">
        <v>0</v>
      </c>
      <c r="N1842" s="6"/>
      <c r="O1842" s="6"/>
      <c r="P1842" s="6"/>
      <c r="Q1842" s="6"/>
      <c r="R1842" s="6"/>
      <c r="S1842" s="6"/>
      <c r="T1842" s="6"/>
      <c r="U1842" s="6">
        <f t="shared" si="23"/>
        <v>0</v>
      </c>
      <c r="V1842" s="6"/>
    </row>
    <row r="1843" spans="1:22" x14ac:dyDescent="0.25">
      <c r="A1843">
        <v>2006</v>
      </c>
      <c r="B1843" t="s">
        <v>1167</v>
      </c>
      <c r="C1843" s="6"/>
      <c r="D1843" s="6">
        <v>2</v>
      </c>
      <c r="E1843" s="6"/>
      <c r="F1843" s="10">
        <v>0</v>
      </c>
      <c r="G1843" s="6">
        <f t="shared" si="24"/>
        <v>20</v>
      </c>
      <c r="H1843" s="6">
        <v>20</v>
      </c>
      <c r="I1843" s="6">
        <v>0</v>
      </c>
      <c r="J1843" s="6"/>
      <c r="K1843" s="6">
        <v>4</v>
      </c>
      <c r="L1843" s="6">
        <v>0</v>
      </c>
      <c r="M1843" s="6">
        <v>0</v>
      </c>
      <c r="N1843" s="6"/>
      <c r="O1843" s="6"/>
      <c r="P1843" s="6"/>
      <c r="Q1843" s="6"/>
      <c r="R1843" s="6"/>
      <c r="S1843" s="6"/>
      <c r="T1843" s="6"/>
      <c r="U1843" s="6">
        <f t="shared" si="23"/>
        <v>0</v>
      </c>
      <c r="V1843" s="6"/>
    </row>
    <row r="1844" spans="1:22" x14ac:dyDescent="0.25">
      <c r="A1844">
        <v>2006</v>
      </c>
      <c r="B1844" t="s">
        <v>1167</v>
      </c>
      <c r="C1844" s="6"/>
      <c r="D1844" s="6">
        <v>3</v>
      </c>
      <c r="E1844" s="6"/>
      <c r="F1844" s="10">
        <v>0</v>
      </c>
      <c r="G1844" s="6">
        <f t="shared" si="24"/>
        <v>0</v>
      </c>
      <c r="H1844" s="6">
        <v>0</v>
      </c>
      <c r="I1844" s="6">
        <v>0</v>
      </c>
      <c r="J1844" s="6"/>
      <c r="K1844" s="6">
        <v>0</v>
      </c>
      <c r="L1844" s="6">
        <v>0</v>
      </c>
      <c r="M1844" s="6">
        <v>0</v>
      </c>
      <c r="N1844" s="6"/>
      <c r="O1844" s="6"/>
      <c r="P1844" s="6"/>
      <c r="Q1844" s="6"/>
      <c r="R1844" s="6"/>
      <c r="S1844" s="6"/>
      <c r="T1844" s="6"/>
      <c r="U1844" s="6">
        <f t="shared" si="23"/>
        <v>0</v>
      </c>
      <c r="V1844" s="6"/>
    </row>
    <row r="1845" spans="1:22" x14ac:dyDescent="0.25">
      <c r="A1845">
        <v>2006</v>
      </c>
      <c r="B1845" t="s">
        <v>1167</v>
      </c>
      <c r="C1845" s="6"/>
      <c r="D1845" s="6">
        <v>4</v>
      </c>
      <c r="E1845" s="6"/>
      <c r="F1845" s="10">
        <v>0</v>
      </c>
      <c r="G1845" s="6">
        <f t="shared" si="24"/>
        <v>25</v>
      </c>
      <c r="H1845" s="6">
        <v>20</v>
      </c>
      <c r="I1845" s="6">
        <v>5</v>
      </c>
      <c r="J1845" s="6"/>
      <c r="K1845" s="6">
        <v>10</v>
      </c>
      <c r="L1845" s="6">
        <v>3</v>
      </c>
      <c r="M1845" s="6">
        <v>0</v>
      </c>
      <c r="N1845" s="6"/>
      <c r="O1845" s="6"/>
      <c r="P1845" s="6"/>
      <c r="Q1845" s="6"/>
      <c r="R1845" s="6"/>
      <c r="S1845" s="6"/>
      <c r="T1845" s="6"/>
      <c r="U1845" s="6">
        <f t="shared" si="23"/>
        <v>0</v>
      </c>
      <c r="V1845" s="6"/>
    </row>
    <row r="1846" spans="1:22" x14ac:dyDescent="0.25">
      <c r="A1846">
        <v>2006</v>
      </c>
      <c r="B1846" t="s">
        <v>1167</v>
      </c>
      <c r="C1846" s="6"/>
      <c r="D1846" s="6">
        <v>5</v>
      </c>
      <c r="E1846" s="6"/>
      <c r="F1846" s="10">
        <v>0</v>
      </c>
      <c r="G1846" s="6">
        <f t="shared" si="24"/>
        <v>50</v>
      </c>
      <c r="H1846" s="6">
        <v>50</v>
      </c>
      <c r="I1846" s="6">
        <v>0</v>
      </c>
      <c r="J1846" s="6"/>
      <c r="K1846" s="6">
        <v>5</v>
      </c>
      <c r="L1846" s="6">
        <v>0</v>
      </c>
      <c r="M1846" s="6">
        <v>0</v>
      </c>
      <c r="N1846" s="6"/>
      <c r="O1846" s="6"/>
      <c r="P1846" s="6"/>
      <c r="Q1846" s="6"/>
      <c r="R1846" s="6"/>
      <c r="S1846" s="6"/>
      <c r="T1846" s="6"/>
      <c r="U1846" s="6">
        <f t="shared" si="23"/>
        <v>0</v>
      </c>
      <c r="V1846" s="6"/>
    </row>
    <row r="1847" spans="1:22" x14ac:dyDescent="0.25">
      <c r="A1847">
        <v>2006</v>
      </c>
      <c r="B1847" t="s">
        <v>1167</v>
      </c>
      <c r="C1847" s="6">
        <v>4</v>
      </c>
      <c r="D1847" s="6">
        <v>1</v>
      </c>
      <c r="E1847" s="6"/>
      <c r="F1847" s="17">
        <v>60</v>
      </c>
      <c r="G1847" s="6">
        <f t="shared" si="24"/>
        <v>32</v>
      </c>
      <c r="H1847" s="6">
        <v>30</v>
      </c>
      <c r="I1847" s="6">
        <v>2</v>
      </c>
      <c r="J1847" s="6"/>
      <c r="K1847" s="6">
        <v>3</v>
      </c>
      <c r="L1847" s="6">
        <v>2</v>
      </c>
      <c r="M1847" s="6">
        <v>0</v>
      </c>
      <c r="N1847" s="6"/>
      <c r="O1847" s="6"/>
      <c r="P1847" s="6"/>
      <c r="Q1847" s="6"/>
      <c r="R1847" s="6"/>
      <c r="S1847" s="6"/>
      <c r="T1847" s="6"/>
      <c r="U1847" s="6">
        <f t="shared" si="23"/>
        <v>0</v>
      </c>
      <c r="V1847" s="6"/>
    </row>
    <row r="1848" spans="1:22" x14ac:dyDescent="0.25">
      <c r="A1848">
        <v>2006</v>
      </c>
      <c r="B1848" t="s">
        <v>1167</v>
      </c>
      <c r="C1848" s="6"/>
      <c r="D1848" s="6">
        <v>2</v>
      </c>
      <c r="E1848" s="6"/>
      <c r="F1848" s="17">
        <v>20</v>
      </c>
      <c r="G1848" s="6">
        <f t="shared" si="24"/>
        <v>22</v>
      </c>
      <c r="H1848" s="6">
        <v>20</v>
      </c>
      <c r="I1848" s="6">
        <v>2</v>
      </c>
      <c r="J1848" s="6"/>
      <c r="K1848" s="6">
        <v>3</v>
      </c>
      <c r="L1848" s="6">
        <v>3</v>
      </c>
      <c r="M1848" s="6">
        <v>2</v>
      </c>
      <c r="N1848" s="6" t="s">
        <v>331</v>
      </c>
      <c r="O1848" s="6" t="s">
        <v>340</v>
      </c>
      <c r="P1848" s="6"/>
      <c r="Q1848" s="6"/>
      <c r="R1848" s="6"/>
      <c r="S1848" s="6"/>
      <c r="T1848" s="6"/>
      <c r="U1848" s="6">
        <f t="shared" si="23"/>
        <v>0</v>
      </c>
      <c r="V1848" s="6"/>
    </row>
    <row r="1849" spans="1:22" x14ac:dyDescent="0.25">
      <c r="A1849">
        <v>2006</v>
      </c>
      <c r="B1849" t="s">
        <v>1167</v>
      </c>
      <c r="C1849" s="6"/>
      <c r="D1849" s="6">
        <v>3</v>
      </c>
      <c r="E1849" s="6"/>
      <c r="F1849" s="17">
        <v>20</v>
      </c>
      <c r="G1849" s="6">
        <f t="shared" si="24"/>
        <v>25</v>
      </c>
      <c r="H1849" s="6">
        <v>20</v>
      </c>
      <c r="I1849" s="6">
        <v>5</v>
      </c>
      <c r="J1849" s="6"/>
      <c r="K1849" s="6">
        <v>2</v>
      </c>
      <c r="L1849" s="6">
        <v>1</v>
      </c>
      <c r="M1849" s="6">
        <v>0</v>
      </c>
      <c r="N1849" s="6"/>
      <c r="O1849" s="6"/>
      <c r="P1849" s="6"/>
      <c r="Q1849" s="6"/>
      <c r="R1849" s="6"/>
      <c r="S1849" s="6"/>
      <c r="T1849" s="6"/>
      <c r="U1849" s="6">
        <f t="shared" si="23"/>
        <v>0</v>
      </c>
      <c r="V1849" s="6"/>
    </row>
    <row r="1850" spans="1:22" x14ac:dyDescent="0.25">
      <c r="A1850">
        <v>2006</v>
      </c>
      <c r="B1850" t="s">
        <v>1167</v>
      </c>
      <c r="C1850" s="6"/>
      <c r="D1850" s="6">
        <v>4</v>
      </c>
      <c r="E1850" s="6"/>
      <c r="F1850" s="17">
        <v>20</v>
      </c>
      <c r="G1850" s="6">
        <f t="shared" si="24"/>
        <v>72</v>
      </c>
      <c r="H1850" s="6">
        <v>70</v>
      </c>
      <c r="I1850" s="6">
        <v>2</v>
      </c>
      <c r="J1850" s="6"/>
      <c r="K1850" s="6">
        <v>4</v>
      </c>
      <c r="L1850" s="6">
        <v>2</v>
      </c>
      <c r="M1850" s="6">
        <v>1</v>
      </c>
      <c r="N1850" s="6" t="s">
        <v>340</v>
      </c>
      <c r="O1850" s="6"/>
      <c r="P1850" s="6"/>
      <c r="Q1850" s="6"/>
      <c r="R1850" s="6"/>
      <c r="S1850" s="6"/>
      <c r="T1850" s="6"/>
      <c r="U1850" s="6">
        <f t="shared" si="23"/>
        <v>0</v>
      </c>
      <c r="V1850" s="6"/>
    </row>
    <row r="1851" spans="1:22" x14ac:dyDescent="0.25">
      <c r="A1851">
        <v>2006</v>
      </c>
      <c r="B1851" t="s">
        <v>1167</v>
      </c>
      <c r="C1851" s="6"/>
      <c r="D1851" s="6">
        <v>5</v>
      </c>
      <c r="E1851" s="6"/>
      <c r="F1851" s="17">
        <v>20</v>
      </c>
      <c r="G1851" s="6">
        <f t="shared" si="24"/>
        <v>22</v>
      </c>
      <c r="H1851" s="6">
        <v>20</v>
      </c>
      <c r="I1851" s="6">
        <v>2</v>
      </c>
      <c r="J1851" s="6"/>
      <c r="K1851" s="6">
        <v>3</v>
      </c>
      <c r="L1851" s="6">
        <v>2</v>
      </c>
      <c r="M1851" s="6">
        <v>1</v>
      </c>
      <c r="N1851" s="6" t="s">
        <v>340</v>
      </c>
      <c r="O1851" s="6"/>
      <c r="P1851" s="6"/>
      <c r="Q1851" s="6"/>
      <c r="R1851" s="6"/>
      <c r="S1851" s="6"/>
      <c r="T1851" s="6"/>
      <c r="U1851" s="6">
        <f t="shared" si="23"/>
        <v>0</v>
      </c>
      <c r="V1851" s="6"/>
    </row>
    <row r="1852" spans="1:22" x14ac:dyDescent="0.25">
      <c r="A1852">
        <v>2006</v>
      </c>
      <c r="B1852" t="s">
        <v>1167</v>
      </c>
      <c r="C1852" s="6">
        <v>5</v>
      </c>
      <c r="D1852" s="6">
        <v>1</v>
      </c>
      <c r="E1852" s="6"/>
      <c r="F1852" s="17">
        <v>60</v>
      </c>
      <c r="G1852" s="6">
        <f t="shared" si="24"/>
        <v>40</v>
      </c>
      <c r="H1852" s="6">
        <v>40</v>
      </c>
      <c r="I1852" s="6">
        <v>0</v>
      </c>
      <c r="J1852" s="6"/>
      <c r="K1852" s="6">
        <v>2</v>
      </c>
      <c r="L1852" s="6">
        <v>0</v>
      </c>
      <c r="M1852" s="6">
        <v>0</v>
      </c>
      <c r="N1852" s="6"/>
      <c r="O1852" s="6"/>
      <c r="P1852" s="6"/>
      <c r="Q1852" s="6"/>
      <c r="R1852" s="6"/>
      <c r="S1852" s="6"/>
      <c r="T1852" s="6"/>
      <c r="U1852" s="6">
        <f t="shared" si="23"/>
        <v>0</v>
      </c>
      <c r="V1852" s="6"/>
    </row>
    <row r="1853" spans="1:22" x14ac:dyDescent="0.25">
      <c r="A1853">
        <v>2006</v>
      </c>
      <c r="B1853" t="s">
        <v>1167</v>
      </c>
      <c r="C1853" s="6"/>
      <c r="D1853" s="6">
        <v>2</v>
      </c>
      <c r="E1853" s="6"/>
      <c r="F1853" s="17">
        <v>5</v>
      </c>
      <c r="G1853" s="6">
        <f t="shared" si="24"/>
        <v>80</v>
      </c>
      <c r="H1853" s="6">
        <v>80</v>
      </c>
      <c r="I1853" s="6">
        <v>0</v>
      </c>
      <c r="J1853" s="6"/>
      <c r="K1853" s="6">
        <v>2</v>
      </c>
      <c r="L1853" s="6">
        <v>0</v>
      </c>
      <c r="M1853" s="6">
        <v>0</v>
      </c>
      <c r="N1853" s="6"/>
      <c r="O1853" s="6"/>
      <c r="P1853" s="6"/>
      <c r="Q1853" s="6"/>
      <c r="R1853" s="6"/>
      <c r="S1853" s="6"/>
      <c r="T1853" s="6"/>
      <c r="U1853" s="6">
        <f t="shared" si="23"/>
        <v>0</v>
      </c>
      <c r="V1853" s="6"/>
    </row>
    <row r="1854" spans="1:22" x14ac:dyDescent="0.25">
      <c r="A1854">
        <v>2006</v>
      </c>
      <c r="B1854" t="s">
        <v>1167</v>
      </c>
      <c r="C1854" s="6"/>
      <c r="D1854" s="6">
        <v>3</v>
      </c>
      <c r="E1854" s="6"/>
      <c r="F1854" s="17">
        <v>60</v>
      </c>
      <c r="G1854" s="6">
        <f t="shared" si="24"/>
        <v>35</v>
      </c>
      <c r="H1854" s="6">
        <v>35</v>
      </c>
      <c r="I1854" s="6">
        <v>0</v>
      </c>
      <c r="J1854" s="6"/>
      <c r="K1854" s="6">
        <v>2</v>
      </c>
      <c r="L1854" s="6">
        <v>0</v>
      </c>
      <c r="M1854" s="6">
        <v>0</v>
      </c>
      <c r="N1854" s="6"/>
      <c r="O1854" s="6"/>
      <c r="P1854" s="6"/>
      <c r="Q1854" s="6"/>
      <c r="R1854" s="6"/>
      <c r="S1854" s="6"/>
      <c r="T1854" s="6"/>
      <c r="U1854" s="6">
        <f t="shared" si="23"/>
        <v>0</v>
      </c>
      <c r="V1854" s="6"/>
    </row>
    <row r="1855" spans="1:22" x14ac:dyDescent="0.25">
      <c r="A1855">
        <v>2006</v>
      </c>
      <c r="B1855" t="s">
        <v>1167</v>
      </c>
      <c r="C1855" s="6"/>
      <c r="D1855" s="6">
        <v>4</v>
      </c>
      <c r="E1855" s="6"/>
      <c r="F1855" s="17">
        <v>30</v>
      </c>
      <c r="G1855" s="6">
        <f t="shared" si="24"/>
        <v>70</v>
      </c>
      <c r="H1855" s="6">
        <v>70</v>
      </c>
      <c r="I1855" s="6">
        <v>0</v>
      </c>
      <c r="J1855" s="6"/>
      <c r="K1855" s="6">
        <v>3</v>
      </c>
      <c r="L1855" s="6">
        <v>0</v>
      </c>
      <c r="M1855" s="6">
        <v>0</v>
      </c>
      <c r="N1855" s="6"/>
      <c r="O1855" s="6"/>
      <c r="P1855" s="6"/>
      <c r="Q1855" s="6"/>
      <c r="R1855" s="6"/>
      <c r="S1855" s="6"/>
      <c r="T1855" s="6"/>
      <c r="U1855" s="6">
        <f t="shared" si="23"/>
        <v>0</v>
      </c>
      <c r="V1855" s="6"/>
    </row>
    <row r="1856" spans="1:22" x14ac:dyDescent="0.25">
      <c r="A1856">
        <v>2006</v>
      </c>
      <c r="B1856" t="s">
        <v>1167</v>
      </c>
      <c r="C1856" s="6"/>
      <c r="D1856" s="6">
        <v>5</v>
      </c>
      <c r="E1856" s="6"/>
      <c r="F1856" s="17">
        <v>70</v>
      </c>
      <c r="G1856" s="6">
        <f t="shared" si="24"/>
        <v>25</v>
      </c>
      <c r="H1856" s="6">
        <v>20</v>
      </c>
      <c r="I1856" s="6">
        <v>5</v>
      </c>
      <c r="J1856" s="6"/>
      <c r="K1856" s="6">
        <v>3</v>
      </c>
      <c r="L1856" s="6">
        <v>3</v>
      </c>
      <c r="M1856" s="6">
        <v>0</v>
      </c>
      <c r="N1856" s="6"/>
      <c r="O1856" s="6"/>
      <c r="P1856" s="6"/>
      <c r="Q1856" s="6"/>
      <c r="R1856" s="6"/>
      <c r="S1856" s="6"/>
      <c r="T1856" s="6"/>
      <c r="U1856" s="6">
        <f t="shared" si="23"/>
        <v>0</v>
      </c>
      <c r="V1856" s="6"/>
    </row>
    <row r="1857" spans="1:22" x14ac:dyDescent="0.25">
      <c r="A1857">
        <v>2006</v>
      </c>
      <c r="B1857" t="s">
        <v>1167</v>
      </c>
      <c r="C1857" s="6">
        <v>6</v>
      </c>
      <c r="D1857" s="6">
        <v>1</v>
      </c>
      <c r="E1857" s="6"/>
      <c r="F1857" s="17">
        <v>48</v>
      </c>
      <c r="G1857" s="6">
        <f t="shared" si="24"/>
        <v>52</v>
      </c>
      <c r="H1857" s="6">
        <v>50</v>
      </c>
      <c r="I1857" s="6">
        <v>2</v>
      </c>
      <c r="J1857" s="6"/>
      <c r="K1857" s="6">
        <v>3</v>
      </c>
      <c r="L1857" s="6">
        <v>2</v>
      </c>
      <c r="M1857" s="6">
        <v>1</v>
      </c>
      <c r="N1857" s="6" t="s">
        <v>105</v>
      </c>
      <c r="O1857" s="6"/>
      <c r="P1857" s="6"/>
      <c r="Q1857" s="6"/>
      <c r="R1857" s="6"/>
      <c r="S1857" s="6"/>
      <c r="T1857" s="6"/>
      <c r="U1857" s="6">
        <f t="shared" si="23"/>
        <v>0</v>
      </c>
      <c r="V1857" s="6"/>
    </row>
    <row r="1858" spans="1:22" x14ac:dyDescent="0.25">
      <c r="A1858">
        <v>2006</v>
      </c>
      <c r="B1858" t="s">
        <v>1167</v>
      </c>
      <c r="C1858" s="6"/>
      <c r="D1858" s="6">
        <v>2</v>
      </c>
      <c r="E1858" s="6"/>
      <c r="F1858" s="17">
        <v>60</v>
      </c>
      <c r="G1858" s="6">
        <f t="shared" si="24"/>
        <v>21</v>
      </c>
      <c r="H1858" s="6">
        <v>20</v>
      </c>
      <c r="I1858" s="6">
        <v>1</v>
      </c>
      <c r="J1858" s="6"/>
      <c r="K1858" s="6">
        <v>1</v>
      </c>
      <c r="L1858" s="6">
        <v>2</v>
      </c>
      <c r="M1858" s="6">
        <v>0</v>
      </c>
      <c r="N1858" s="6"/>
      <c r="O1858" s="6"/>
      <c r="P1858" s="6"/>
      <c r="Q1858" s="6"/>
      <c r="R1858" s="6"/>
      <c r="S1858" s="6"/>
      <c r="T1858" s="6"/>
      <c r="U1858" s="6">
        <f t="shared" si="23"/>
        <v>0</v>
      </c>
      <c r="V1858" s="6"/>
    </row>
    <row r="1859" spans="1:22" x14ac:dyDescent="0.25">
      <c r="A1859">
        <v>2006</v>
      </c>
      <c r="B1859" t="s">
        <v>1167</v>
      </c>
      <c r="C1859" s="6"/>
      <c r="D1859" s="6">
        <v>3</v>
      </c>
      <c r="E1859" s="6"/>
      <c r="F1859" s="17">
        <v>60</v>
      </c>
      <c r="G1859" s="6">
        <f t="shared" si="24"/>
        <v>20</v>
      </c>
      <c r="H1859" s="6">
        <v>20</v>
      </c>
      <c r="I1859" s="6">
        <v>0</v>
      </c>
      <c r="J1859" s="6"/>
      <c r="K1859" s="6">
        <v>2</v>
      </c>
      <c r="L1859" s="6">
        <v>0</v>
      </c>
      <c r="M1859" s="6">
        <v>0</v>
      </c>
      <c r="N1859" s="6"/>
      <c r="O1859" s="6"/>
      <c r="P1859" s="6"/>
      <c r="Q1859" s="6"/>
      <c r="R1859" s="6"/>
      <c r="S1859" s="6"/>
      <c r="T1859" s="6"/>
      <c r="U1859" s="6">
        <f t="shared" si="23"/>
        <v>0</v>
      </c>
      <c r="V1859" s="6"/>
    </row>
    <row r="1860" spans="1:22" x14ac:dyDescent="0.25">
      <c r="A1860">
        <v>2006</v>
      </c>
      <c r="B1860" t="s">
        <v>1167</v>
      </c>
      <c r="C1860" s="6"/>
      <c r="D1860" s="6">
        <v>4</v>
      </c>
      <c r="E1860" s="6"/>
      <c r="F1860" s="17">
        <v>25</v>
      </c>
      <c r="G1860" s="6">
        <f t="shared" si="24"/>
        <v>51</v>
      </c>
      <c r="H1860" s="6">
        <v>50</v>
      </c>
      <c r="I1860" s="6">
        <v>1</v>
      </c>
      <c r="J1860" s="6"/>
      <c r="K1860" s="6">
        <v>4</v>
      </c>
      <c r="L1860" s="6">
        <v>3</v>
      </c>
      <c r="M1860" s="6">
        <v>0</v>
      </c>
      <c r="N1860" s="6"/>
      <c r="O1860" s="6"/>
      <c r="P1860" s="6"/>
      <c r="Q1860" s="6"/>
      <c r="R1860" s="6"/>
      <c r="S1860" s="6"/>
      <c r="T1860" s="6"/>
      <c r="U1860" s="6">
        <f t="shared" si="23"/>
        <v>0</v>
      </c>
      <c r="V1860" s="6"/>
    </row>
    <row r="1861" spans="1:22" x14ac:dyDescent="0.25">
      <c r="A1861">
        <v>2006</v>
      </c>
      <c r="B1861" t="s">
        <v>1167</v>
      </c>
      <c r="C1861" s="6"/>
      <c r="D1861" s="6">
        <v>5</v>
      </c>
      <c r="E1861" s="6"/>
      <c r="F1861" s="17">
        <v>80</v>
      </c>
      <c r="G1861" s="6">
        <f t="shared" si="24"/>
        <v>10</v>
      </c>
      <c r="H1861" s="6">
        <v>10</v>
      </c>
      <c r="I1861" s="6">
        <v>0</v>
      </c>
      <c r="J1861" s="6"/>
      <c r="K1861" s="6">
        <v>4</v>
      </c>
      <c r="L1861" s="6">
        <v>0</v>
      </c>
      <c r="M1861" s="6">
        <v>0</v>
      </c>
      <c r="N1861" s="6"/>
      <c r="O1861" s="6"/>
      <c r="P1861" s="6"/>
      <c r="Q1861" s="6"/>
      <c r="R1861" s="6"/>
      <c r="S1861" s="6"/>
      <c r="T1861" s="6"/>
      <c r="U1861" s="6">
        <f t="shared" si="23"/>
        <v>0</v>
      </c>
      <c r="V1861" s="6"/>
    </row>
    <row r="1862" spans="1:22" x14ac:dyDescent="0.25">
      <c r="A1862">
        <v>2006</v>
      </c>
      <c r="B1862" t="s">
        <v>1167</v>
      </c>
      <c r="C1862" s="6">
        <v>7</v>
      </c>
      <c r="D1862" s="6">
        <v>1</v>
      </c>
      <c r="E1862" s="6"/>
      <c r="F1862" s="6">
        <v>0</v>
      </c>
      <c r="G1862" s="6">
        <f t="shared" si="24"/>
        <v>50</v>
      </c>
      <c r="H1862" s="6">
        <v>50</v>
      </c>
      <c r="I1862" s="6">
        <v>0</v>
      </c>
      <c r="J1862" s="6"/>
      <c r="K1862" s="6">
        <v>4</v>
      </c>
      <c r="L1862" s="6"/>
      <c r="M1862" s="6">
        <v>0</v>
      </c>
      <c r="N1862" s="6"/>
      <c r="O1862" s="6"/>
      <c r="P1862" s="6"/>
      <c r="Q1862" s="6"/>
      <c r="R1862" s="6"/>
      <c r="S1862" s="6"/>
      <c r="T1862" s="6"/>
      <c r="U1862" s="6">
        <f t="shared" si="23"/>
        <v>0</v>
      </c>
      <c r="V1862" s="6"/>
    </row>
    <row r="1863" spans="1:22" x14ac:dyDescent="0.25">
      <c r="A1863">
        <v>2006</v>
      </c>
      <c r="B1863" t="s">
        <v>1167</v>
      </c>
      <c r="C1863" s="6"/>
      <c r="D1863" s="6">
        <v>2</v>
      </c>
      <c r="E1863" s="6"/>
      <c r="F1863" s="6">
        <v>0</v>
      </c>
      <c r="G1863" s="6">
        <f t="shared" si="24"/>
        <v>60</v>
      </c>
      <c r="H1863" s="6">
        <v>40</v>
      </c>
      <c r="I1863" s="6">
        <v>20</v>
      </c>
      <c r="J1863" s="6"/>
      <c r="K1863" s="6">
        <v>3</v>
      </c>
      <c r="L1863" s="6">
        <v>5</v>
      </c>
      <c r="M1863" s="6">
        <v>0</v>
      </c>
      <c r="N1863" s="6"/>
      <c r="O1863" s="6"/>
      <c r="P1863" s="6"/>
      <c r="Q1863" s="6"/>
      <c r="R1863" s="6"/>
      <c r="S1863" s="6"/>
      <c r="T1863" s="6"/>
      <c r="U1863" s="6">
        <f t="shared" si="23"/>
        <v>0</v>
      </c>
      <c r="V1863" s="6"/>
    </row>
    <row r="1864" spans="1:22" x14ac:dyDescent="0.25">
      <c r="A1864">
        <v>2006</v>
      </c>
      <c r="B1864" t="s">
        <v>1167</v>
      </c>
      <c r="C1864" s="6"/>
      <c r="D1864" s="6">
        <v>3</v>
      </c>
      <c r="E1864" s="6"/>
      <c r="F1864" s="6">
        <v>0</v>
      </c>
      <c r="G1864" s="6">
        <f t="shared" si="24"/>
        <v>35</v>
      </c>
      <c r="H1864" s="6">
        <v>30</v>
      </c>
      <c r="I1864" s="6">
        <v>5</v>
      </c>
      <c r="J1864" s="6"/>
      <c r="K1864" s="6">
        <v>2</v>
      </c>
      <c r="L1864" s="6">
        <v>1</v>
      </c>
      <c r="M1864" s="6">
        <v>0</v>
      </c>
      <c r="N1864" s="6"/>
      <c r="O1864" s="6"/>
      <c r="P1864" s="6"/>
      <c r="Q1864" s="6"/>
      <c r="R1864" s="6"/>
      <c r="S1864" s="6"/>
      <c r="T1864" s="6"/>
      <c r="U1864" s="6">
        <f t="shared" si="23"/>
        <v>0</v>
      </c>
      <c r="V1864" s="6"/>
    </row>
    <row r="1865" spans="1:22" x14ac:dyDescent="0.25">
      <c r="A1865">
        <v>2006</v>
      </c>
      <c r="B1865" t="s">
        <v>1167</v>
      </c>
      <c r="C1865" s="6"/>
      <c r="D1865" s="6">
        <v>4</v>
      </c>
      <c r="E1865" s="6"/>
      <c r="F1865" s="6">
        <v>0</v>
      </c>
      <c r="G1865" s="6">
        <f t="shared" si="24"/>
        <v>15</v>
      </c>
      <c r="H1865" s="6">
        <v>15</v>
      </c>
      <c r="I1865" s="6">
        <v>0</v>
      </c>
      <c r="J1865" s="6"/>
      <c r="K1865" s="6">
        <v>2</v>
      </c>
      <c r="L1865" s="6">
        <v>0</v>
      </c>
      <c r="M1865" s="6">
        <v>0</v>
      </c>
      <c r="N1865" s="6"/>
      <c r="O1865" s="6"/>
      <c r="P1865" s="6"/>
      <c r="Q1865" s="6"/>
      <c r="R1865" s="6"/>
      <c r="S1865" s="6"/>
      <c r="T1865" s="6"/>
      <c r="U1865" s="6">
        <f t="shared" si="23"/>
        <v>0</v>
      </c>
      <c r="V1865" s="6"/>
    </row>
    <row r="1866" spans="1:22" x14ac:dyDescent="0.25">
      <c r="A1866">
        <v>2006</v>
      </c>
      <c r="B1866" t="s">
        <v>1167</v>
      </c>
      <c r="C1866" s="6"/>
      <c r="D1866" s="6">
        <v>5</v>
      </c>
      <c r="E1866" s="6"/>
      <c r="F1866" s="6">
        <v>0</v>
      </c>
      <c r="G1866" s="6">
        <f t="shared" si="24"/>
        <v>75</v>
      </c>
      <c r="H1866" s="6">
        <v>75</v>
      </c>
      <c r="I1866" s="6">
        <v>0</v>
      </c>
      <c r="J1866" s="6"/>
      <c r="K1866" s="6">
        <v>5</v>
      </c>
      <c r="L1866" s="6">
        <v>0</v>
      </c>
      <c r="M1866" s="6">
        <v>0</v>
      </c>
      <c r="N1866" s="6"/>
      <c r="O1866" s="6"/>
      <c r="P1866" s="6"/>
      <c r="Q1866" s="6"/>
      <c r="R1866" s="6"/>
      <c r="S1866" s="6"/>
      <c r="T1866" s="6"/>
      <c r="U1866" s="6">
        <f t="shared" si="23"/>
        <v>0</v>
      </c>
      <c r="V1866" s="6"/>
    </row>
    <row r="1867" spans="1:22" x14ac:dyDescent="0.25">
      <c r="A1867">
        <v>2006</v>
      </c>
      <c r="B1867" t="s">
        <v>1167</v>
      </c>
      <c r="C1867" s="6">
        <v>8</v>
      </c>
      <c r="D1867" s="6">
        <v>1</v>
      </c>
      <c r="E1867" s="6"/>
      <c r="F1867" s="18"/>
      <c r="G1867" s="6">
        <f t="shared" si="24"/>
        <v>0</v>
      </c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f t="shared" si="23"/>
        <v>0</v>
      </c>
      <c r="V1867" s="6"/>
    </row>
    <row r="1868" spans="1:22" x14ac:dyDescent="0.25">
      <c r="A1868">
        <v>2006</v>
      </c>
      <c r="B1868" t="s">
        <v>1167</v>
      </c>
      <c r="C1868" s="6"/>
      <c r="D1868" s="6">
        <v>2</v>
      </c>
      <c r="E1868" s="6"/>
      <c r="F1868" s="18"/>
      <c r="G1868" s="6">
        <f t="shared" si="24"/>
        <v>0</v>
      </c>
      <c r="H1868" s="6"/>
      <c r="I1868" s="6"/>
      <c r="J1868" s="6"/>
      <c r="K1868" s="6"/>
      <c r="L1868" s="6"/>
      <c r="M1868" s="19"/>
      <c r="N1868" s="6"/>
      <c r="O1868" s="6"/>
      <c r="P1868" s="6"/>
      <c r="Q1868" s="6"/>
      <c r="R1868" s="6"/>
      <c r="S1868" s="6"/>
      <c r="T1868" s="6"/>
      <c r="U1868" s="6">
        <f t="shared" si="23"/>
        <v>0</v>
      </c>
      <c r="V1868" s="6"/>
    </row>
    <row r="1869" spans="1:22" x14ac:dyDescent="0.25">
      <c r="A1869">
        <v>2006</v>
      </c>
      <c r="B1869" t="s">
        <v>1167</v>
      </c>
      <c r="C1869" s="6"/>
      <c r="D1869" s="6">
        <v>3</v>
      </c>
      <c r="E1869" s="6"/>
      <c r="F1869" s="6"/>
      <c r="G1869" s="6">
        <f t="shared" si="24"/>
        <v>0</v>
      </c>
      <c r="H1869" s="6"/>
      <c r="I1869" s="6"/>
      <c r="J1869" s="6"/>
      <c r="K1869" s="6"/>
      <c r="L1869" s="6"/>
      <c r="M1869" s="19"/>
      <c r="N1869" s="6"/>
      <c r="O1869" s="6"/>
      <c r="P1869" s="6"/>
      <c r="Q1869" s="6"/>
      <c r="R1869" s="6"/>
      <c r="S1869" s="6"/>
      <c r="T1869" s="6"/>
      <c r="U1869" s="6">
        <f t="shared" si="23"/>
        <v>0</v>
      </c>
      <c r="V1869" s="6"/>
    </row>
    <row r="1870" spans="1:22" x14ac:dyDescent="0.25">
      <c r="A1870">
        <v>2006</v>
      </c>
      <c r="B1870" t="s">
        <v>1167</v>
      </c>
      <c r="C1870" s="6"/>
      <c r="D1870" s="6">
        <v>4</v>
      </c>
      <c r="E1870" s="6"/>
      <c r="F1870" s="6"/>
      <c r="G1870" s="6">
        <f t="shared" si="24"/>
        <v>0</v>
      </c>
      <c r="H1870" s="6"/>
      <c r="I1870" s="6"/>
      <c r="J1870" s="6"/>
      <c r="K1870" s="6"/>
      <c r="L1870" s="6"/>
      <c r="M1870" s="19"/>
      <c r="N1870" s="6"/>
      <c r="O1870" s="6"/>
      <c r="P1870" s="6"/>
      <c r="Q1870" s="6"/>
      <c r="R1870" s="6"/>
      <c r="S1870" s="6"/>
      <c r="T1870" s="6"/>
      <c r="U1870" s="6">
        <f t="shared" si="23"/>
        <v>0</v>
      </c>
      <c r="V1870" s="6"/>
    </row>
    <row r="1871" spans="1:22" x14ac:dyDescent="0.25">
      <c r="A1871">
        <v>2006</v>
      </c>
      <c r="B1871" t="s">
        <v>1167</v>
      </c>
      <c r="C1871" s="6"/>
      <c r="D1871" s="6">
        <v>5</v>
      </c>
      <c r="E1871" s="6"/>
      <c r="F1871" s="6"/>
      <c r="G1871" s="6">
        <f t="shared" si="24"/>
        <v>0</v>
      </c>
      <c r="H1871" s="6"/>
      <c r="I1871" s="6"/>
      <c r="J1871" s="6"/>
      <c r="K1871" s="6"/>
      <c r="L1871" s="6"/>
      <c r="M1871" s="19"/>
      <c r="N1871" s="6"/>
      <c r="O1871" s="6"/>
      <c r="P1871" s="6"/>
      <c r="Q1871" s="6"/>
      <c r="R1871" s="6"/>
      <c r="S1871" s="6"/>
      <c r="T1871" s="6"/>
      <c r="U1871" s="6">
        <f t="shared" si="23"/>
        <v>0</v>
      </c>
      <c r="V1871" s="6"/>
    </row>
    <row r="1872" spans="1:22" x14ac:dyDescent="0.25">
      <c r="A1872">
        <v>2006</v>
      </c>
      <c r="B1872" s="6" t="s">
        <v>1166</v>
      </c>
      <c r="C1872" s="6">
        <v>1</v>
      </c>
      <c r="D1872" s="6">
        <v>1</v>
      </c>
      <c r="E1872" s="6"/>
      <c r="F1872" s="6">
        <v>0</v>
      </c>
      <c r="G1872" s="6">
        <f t="shared" si="24"/>
        <v>6</v>
      </c>
      <c r="H1872" s="6">
        <v>4</v>
      </c>
      <c r="I1872" s="6">
        <v>2</v>
      </c>
      <c r="J1872" s="6"/>
      <c r="K1872" s="6">
        <v>2</v>
      </c>
      <c r="L1872" s="6">
        <v>4</v>
      </c>
      <c r="M1872" s="6">
        <v>0</v>
      </c>
      <c r="N1872" s="6"/>
      <c r="O1872" s="6"/>
      <c r="P1872" s="6"/>
      <c r="Q1872" s="6"/>
      <c r="R1872" s="6"/>
      <c r="S1872" s="6"/>
      <c r="T1872" s="6"/>
      <c r="U1872" s="6">
        <f t="shared" si="23"/>
        <v>0</v>
      </c>
      <c r="V1872" s="6"/>
    </row>
    <row r="1873" spans="1:22" x14ac:dyDescent="0.25">
      <c r="A1873">
        <v>2006</v>
      </c>
      <c r="B1873" s="6" t="s">
        <v>1166</v>
      </c>
      <c r="C1873" s="6"/>
      <c r="D1873" s="6">
        <v>2</v>
      </c>
      <c r="E1873" s="6"/>
      <c r="F1873" s="6">
        <v>0</v>
      </c>
      <c r="G1873" s="6">
        <f t="shared" si="24"/>
        <v>20</v>
      </c>
      <c r="H1873" s="6">
        <v>15</v>
      </c>
      <c r="I1873" s="6">
        <v>5</v>
      </c>
      <c r="J1873" s="6"/>
      <c r="K1873" s="6">
        <v>8</v>
      </c>
      <c r="L1873" s="6">
        <v>5</v>
      </c>
      <c r="M1873" s="6">
        <v>0</v>
      </c>
      <c r="N1873" s="6"/>
      <c r="O1873" s="6"/>
      <c r="P1873" s="6"/>
      <c r="Q1873" s="6"/>
      <c r="R1873" s="6"/>
      <c r="S1873" s="6"/>
      <c r="T1873" s="6"/>
      <c r="U1873" s="6">
        <f t="shared" si="23"/>
        <v>0</v>
      </c>
      <c r="V1873" s="6"/>
    </row>
    <row r="1874" spans="1:22" x14ac:dyDescent="0.25">
      <c r="A1874">
        <v>2006</v>
      </c>
      <c r="B1874" s="6" t="s">
        <v>1166</v>
      </c>
      <c r="C1874" s="6"/>
      <c r="D1874" s="6">
        <v>3</v>
      </c>
      <c r="E1874" s="6"/>
      <c r="F1874" s="6">
        <v>5</v>
      </c>
      <c r="G1874" s="6">
        <f t="shared" si="24"/>
        <v>20</v>
      </c>
      <c r="H1874" s="6">
        <v>15</v>
      </c>
      <c r="I1874" s="6">
        <v>5</v>
      </c>
      <c r="J1874" s="6"/>
      <c r="K1874" s="6">
        <v>5</v>
      </c>
      <c r="L1874" s="6">
        <v>3</v>
      </c>
      <c r="M1874" s="6">
        <v>0</v>
      </c>
      <c r="N1874" s="6"/>
      <c r="O1874" s="6"/>
      <c r="P1874" s="6"/>
      <c r="Q1874" s="6"/>
      <c r="R1874" s="6"/>
      <c r="S1874" s="6"/>
      <c r="T1874" s="6"/>
      <c r="U1874" s="6">
        <f t="shared" si="23"/>
        <v>0</v>
      </c>
      <c r="V1874" s="6"/>
    </row>
    <row r="1875" spans="1:22" x14ac:dyDescent="0.25">
      <c r="A1875">
        <v>2006</v>
      </c>
      <c r="B1875" s="6" t="s">
        <v>1166</v>
      </c>
      <c r="C1875" s="6"/>
      <c r="D1875" s="6">
        <v>4</v>
      </c>
      <c r="E1875" s="6"/>
      <c r="F1875" s="6">
        <v>5</v>
      </c>
      <c r="G1875" s="6">
        <f t="shared" si="24"/>
        <v>25</v>
      </c>
      <c r="H1875" s="6">
        <v>20</v>
      </c>
      <c r="I1875" s="6">
        <v>5</v>
      </c>
      <c r="J1875" s="6"/>
      <c r="K1875" s="6">
        <v>5</v>
      </c>
      <c r="L1875" s="6">
        <v>5</v>
      </c>
      <c r="M1875" s="6">
        <v>0</v>
      </c>
      <c r="N1875" s="6"/>
      <c r="O1875" s="6"/>
      <c r="P1875" s="6"/>
      <c r="Q1875" s="6"/>
      <c r="R1875" s="6"/>
      <c r="S1875" s="6"/>
      <c r="T1875" s="6"/>
      <c r="U1875" s="6">
        <f t="shared" si="23"/>
        <v>0</v>
      </c>
      <c r="V1875" s="6"/>
    </row>
    <row r="1876" spans="1:22" x14ac:dyDescent="0.25">
      <c r="A1876">
        <v>2006</v>
      </c>
      <c r="B1876" s="6" t="s">
        <v>1166</v>
      </c>
      <c r="C1876" s="6"/>
      <c r="D1876" s="6">
        <v>5</v>
      </c>
      <c r="E1876" s="6"/>
      <c r="F1876" s="6">
        <v>10</v>
      </c>
      <c r="G1876" s="6">
        <f t="shared" si="24"/>
        <v>12</v>
      </c>
      <c r="H1876" s="6">
        <v>10</v>
      </c>
      <c r="I1876" s="6">
        <v>2</v>
      </c>
      <c r="J1876" s="6"/>
      <c r="K1876" s="6">
        <v>3</v>
      </c>
      <c r="L1876" s="6">
        <v>3</v>
      </c>
      <c r="M1876" s="6">
        <v>0</v>
      </c>
      <c r="N1876" s="6"/>
      <c r="O1876" s="6"/>
      <c r="P1876" s="6"/>
      <c r="Q1876" s="6"/>
      <c r="R1876" s="6"/>
      <c r="S1876" s="6"/>
      <c r="T1876" s="6"/>
      <c r="U1876" s="6">
        <f t="shared" si="23"/>
        <v>0</v>
      </c>
      <c r="V1876" s="6"/>
    </row>
    <row r="1877" spans="1:22" x14ac:dyDescent="0.25">
      <c r="A1877">
        <v>2006</v>
      </c>
      <c r="B1877" s="6" t="s">
        <v>1166</v>
      </c>
      <c r="C1877" s="6">
        <v>2</v>
      </c>
      <c r="D1877" s="6">
        <v>1</v>
      </c>
      <c r="E1877" s="6"/>
      <c r="F1877" s="6">
        <v>5</v>
      </c>
      <c r="G1877" s="6">
        <f t="shared" si="24"/>
        <v>3</v>
      </c>
      <c r="H1877" s="6">
        <v>3</v>
      </c>
      <c r="I1877" s="6">
        <v>0</v>
      </c>
      <c r="J1877" s="6"/>
      <c r="K1877" s="6">
        <v>4</v>
      </c>
      <c r="L1877" s="6">
        <v>0</v>
      </c>
      <c r="M1877" s="6">
        <v>0</v>
      </c>
      <c r="N1877" s="6"/>
      <c r="O1877" s="6"/>
      <c r="P1877" s="6"/>
      <c r="Q1877" s="6"/>
      <c r="R1877" s="6"/>
      <c r="S1877" s="6"/>
      <c r="T1877" s="6"/>
      <c r="U1877" s="6">
        <f t="shared" si="23"/>
        <v>0</v>
      </c>
      <c r="V1877" s="6"/>
    </row>
    <row r="1878" spans="1:22" x14ac:dyDescent="0.25">
      <c r="A1878">
        <v>2006</v>
      </c>
      <c r="B1878" s="6" t="s">
        <v>1166</v>
      </c>
      <c r="C1878" s="6"/>
      <c r="D1878" s="6">
        <v>2</v>
      </c>
      <c r="E1878" s="6"/>
      <c r="F1878" s="6">
        <v>0</v>
      </c>
      <c r="G1878" s="6">
        <f t="shared" si="24"/>
        <v>6</v>
      </c>
      <c r="H1878" s="6">
        <v>4</v>
      </c>
      <c r="I1878" s="6">
        <v>2</v>
      </c>
      <c r="J1878" s="6"/>
      <c r="K1878" s="6">
        <v>3</v>
      </c>
      <c r="L1878" s="6">
        <v>2</v>
      </c>
      <c r="M1878" s="6">
        <v>0</v>
      </c>
      <c r="N1878" s="6"/>
      <c r="O1878" s="6"/>
      <c r="P1878" s="6"/>
      <c r="Q1878" s="6"/>
      <c r="R1878" s="6"/>
      <c r="S1878" s="6"/>
      <c r="T1878" s="6"/>
      <c r="U1878" s="6">
        <f t="shared" ref="U1878:U1946" si="25">SUM(X1878:Y1878)</f>
        <v>0</v>
      </c>
      <c r="V1878" s="6"/>
    </row>
    <row r="1879" spans="1:22" x14ac:dyDescent="0.25">
      <c r="A1879">
        <v>2006</v>
      </c>
      <c r="B1879" s="6" t="s">
        <v>1166</v>
      </c>
      <c r="C1879" s="6"/>
      <c r="D1879" s="6">
        <v>3</v>
      </c>
      <c r="E1879" s="6"/>
      <c r="F1879" s="6">
        <v>10</v>
      </c>
      <c r="G1879" s="6">
        <f t="shared" ref="G1879:G1942" si="26">H1879+I1879</f>
        <v>38</v>
      </c>
      <c r="H1879" s="6">
        <v>35</v>
      </c>
      <c r="I1879" s="6">
        <v>3</v>
      </c>
      <c r="J1879" s="6"/>
      <c r="K1879" s="6">
        <v>5</v>
      </c>
      <c r="L1879" s="6">
        <v>1</v>
      </c>
      <c r="M1879" s="6">
        <v>0</v>
      </c>
      <c r="N1879" s="6"/>
      <c r="O1879" s="6"/>
      <c r="P1879" s="6"/>
      <c r="Q1879" s="6"/>
      <c r="R1879" s="6"/>
      <c r="S1879" s="6"/>
      <c r="T1879" s="6"/>
      <c r="U1879" s="6">
        <f t="shared" si="25"/>
        <v>0</v>
      </c>
      <c r="V1879" s="6"/>
    </row>
    <row r="1880" spans="1:22" x14ac:dyDescent="0.25">
      <c r="A1880">
        <v>2006</v>
      </c>
      <c r="B1880" s="6" t="s">
        <v>1166</v>
      </c>
      <c r="C1880" s="6"/>
      <c r="D1880" s="6">
        <v>4</v>
      </c>
      <c r="E1880" s="6"/>
      <c r="F1880" s="6">
        <v>0</v>
      </c>
      <c r="G1880" s="6">
        <f t="shared" si="26"/>
        <v>45</v>
      </c>
      <c r="H1880" s="6">
        <v>45</v>
      </c>
      <c r="I1880" s="6">
        <v>0</v>
      </c>
      <c r="J1880" s="6"/>
      <c r="K1880" s="6">
        <v>5</v>
      </c>
      <c r="L1880" s="6">
        <v>0</v>
      </c>
      <c r="M1880" s="6">
        <v>0</v>
      </c>
      <c r="N1880" s="6"/>
      <c r="O1880" s="6"/>
      <c r="P1880" s="6"/>
      <c r="Q1880" s="6"/>
      <c r="R1880" s="6"/>
      <c r="S1880" s="6"/>
      <c r="T1880" s="6"/>
      <c r="U1880" s="6">
        <f t="shared" si="25"/>
        <v>0</v>
      </c>
      <c r="V1880" s="6"/>
    </row>
    <row r="1881" spans="1:22" x14ac:dyDescent="0.25">
      <c r="A1881">
        <v>2006</v>
      </c>
      <c r="B1881" s="6" t="s">
        <v>1166</v>
      </c>
      <c r="C1881" s="6"/>
      <c r="D1881" s="6">
        <v>5</v>
      </c>
      <c r="E1881" s="6"/>
      <c r="F1881" s="6">
        <v>0</v>
      </c>
      <c r="G1881" s="6">
        <f t="shared" si="26"/>
        <v>32</v>
      </c>
      <c r="H1881" s="6">
        <v>30</v>
      </c>
      <c r="I1881" s="6">
        <v>2</v>
      </c>
      <c r="J1881" s="6"/>
      <c r="K1881" s="6">
        <v>6</v>
      </c>
      <c r="L1881" s="6">
        <v>3</v>
      </c>
      <c r="M1881" s="6">
        <v>0</v>
      </c>
      <c r="N1881" s="6"/>
      <c r="O1881" s="6"/>
      <c r="P1881" s="6"/>
      <c r="Q1881" s="6"/>
      <c r="R1881" s="6"/>
      <c r="S1881" s="6"/>
      <c r="T1881" s="6"/>
      <c r="U1881" s="6">
        <f t="shared" si="25"/>
        <v>0</v>
      </c>
      <c r="V1881" s="6"/>
    </row>
    <row r="1882" spans="1:22" x14ac:dyDescent="0.25">
      <c r="A1882">
        <v>2006</v>
      </c>
      <c r="B1882" s="6" t="s">
        <v>1166</v>
      </c>
      <c r="C1882" s="6">
        <v>3</v>
      </c>
      <c r="D1882" s="6">
        <v>1</v>
      </c>
      <c r="E1882" s="6"/>
      <c r="F1882" s="6">
        <v>30</v>
      </c>
      <c r="G1882" s="6">
        <f t="shared" si="26"/>
        <v>35</v>
      </c>
      <c r="H1882" s="6">
        <v>25</v>
      </c>
      <c r="I1882" s="6">
        <v>10</v>
      </c>
      <c r="J1882" s="6"/>
      <c r="K1882" s="6">
        <v>3</v>
      </c>
      <c r="L1882" s="6">
        <v>5</v>
      </c>
      <c r="M1882" s="6">
        <v>0</v>
      </c>
      <c r="N1882" s="6"/>
      <c r="O1882" s="6"/>
      <c r="P1882" s="6"/>
      <c r="Q1882" s="6"/>
      <c r="R1882" s="6"/>
      <c r="S1882" s="6"/>
      <c r="T1882" s="6"/>
      <c r="U1882" s="6">
        <f t="shared" si="25"/>
        <v>0</v>
      </c>
      <c r="V1882" s="6"/>
    </row>
    <row r="1883" spans="1:22" x14ac:dyDescent="0.25">
      <c r="A1883">
        <v>2006</v>
      </c>
      <c r="B1883" s="6" t="s">
        <v>1166</v>
      </c>
      <c r="C1883" s="6"/>
      <c r="D1883" s="6">
        <v>2</v>
      </c>
      <c r="E1883" s="6"/>
      <c r="F1883" s="6">
        <v>30</v>
      </c>
      <c r="G1883" s="6">
        <f t="shared" si="26"/>
        <v>55</v>
      </c>
      <c r="H1883" s="6">
        <v>50</v>
      </c>
      <c r="I1883" s="6">
        <v>5</v>
      </c>
      <c r="J1883" s="6"/>
      <c r="K1883" s="6">
        <v>2</v>
      </c>
      <c r="L1883" s="6">
        <v>3</v>
      </c>
      <c r="M1883" s="6">
        <v>0</v>
      </c>
      <c r="N1883" s="6"/>
      <c r="O1883" s="6"/>
      <c r="P1883" s="6"/>
      <c r="Q1883" s="6"/>
      <c r="R1883" s="6"/>
      <c r="S1883" s="6"/>
      <c r="T1883" s="6"/>
      <c r="U1883" s="6">
        <f t="shared" si="25"/>
        <v>0</v>
      </c>
      <c r="V1883" s="6"/>
    </row>
    <row r="1884" spans="1:22" x14ac:dyDescent="0.25">
      <c r="A1884">
        <v>2006</v>
      </c>
      <c r="B1884" s="6" t="s">
        <v>1166</v>
      </c>
      <c r="C1884" s="6"/>
      <c r="D1884" s="6">
        <v>3</v>
      </c>
      <c r="E1884" s="6"/>
      <c r="F1884" s="6">
        <v>20</v>
      </c>
      <c r="G1884" s="6">
        <f t="shared" si="26"/>
        <v>73</v>
      </c>
      <c r="H1884" s="6">
        <v>70</v>
      </c>
      <c r="I1884" s="6">
        <v>3</v>
      </c>
      <c r="J1884" s="6"/>
      <c r="K1884" s="6">
        <v>2</v>
      </c>
      <c r="L1884" s="6">
        <v>5</v>
      </c>
      <c r="M1884" s="6">
        <v>0</v>
      </c>
      <c r="N1884" s="6"/>
      <c r="O1884" s="6"/>
      <c r="P1884" s="6"/>
      <c r="Q1884" s="6"/>
      <c r="R1884" s="6"/>
      <c r="S1884" s="6"/>
      <c r="T1884" s="6"/>
      <c r="U1884" s="6">
        <f t="shared" si="25"/>
        <v>0</v>
      </c>
      <c r="V1884" s="6"/>
    </row>
    <row r="1885" spans="1:22" x14ac:dyDescent="0.25">
      <c r="A1885">
        <v>2006</v>
      </c>
      <c r="B1885" s="6" t="s">
        <v>1166</v>
      </c>
      <c r="C1885" s="6"/>
      <c r="D1885" s="6">
        <v>4</v>
      </c>
      <c r="E1885" s="6"/>
      <c r="F1885" s="6">
        <v>10</v>
      </c>
      <c r="G1885" s="6">
        <f t="shared" si="26"/>
        <v>40</v>
      </c>
      <c r="H1885" s="6">
        <v>40</v>
      </c>
      <c r="I1885" s="6">
        <v>0</v>
      </c>
      <c r="J1885" s="6"/>
      <c r="K1885" s="6">
        <v>2</v>
      </c>
      <c r="L1885" s="6">
        <v>0</v>
      </c>
      <c r="M1885" s="6">
        <v>0</v>
      </c>
      <c r="N1885" s="6"/>
      <c r="O1885" s="6"/>
      <c r="P1885" s="6"/>
      <c r="Q1885" s="6"/>
      <c r="R1885" s="6"/>
      <c r="S1885" s="6"/>
      <c r="T1885" s="6"/>
      <c r="U1885" s="6">
        <f t="shared" si="25"/>
        <v>0</v>
      </c>
      <c r="V1885" s="6"/>
    </row>
    <row r="1886" spans="1:22" x14ac:dyDescent="0.25">
      <c r="A1886">
        <v>2006</v>
      </c>
      <c r="B1886" s="6" t="s">
        <v>1166</v>
      </c>
      <c r="C1886" s="6"/>
      <c r="D1886" s="6">
        <v>5</v>
      </c>
      <c r="E1886" s="6"/>
      <c r="F1886" s="6">
        <v>40</v>
      </c>
      <c r="G1886" s="6">
        <f t="shared" si="26"/>
        <v>30</v>
      </c>
      <c r="H1886" s="6">
        <v>30</v>
      </c>
      <c r="I1886" s="6">
        <v>0</v>
      </c>
      <c r="J1886" s="6"/>
      <c r="K1886" s="6">
        <v>2</v>
      </c>
      <c r="L1886" s="6">
        <v>0</v>
      </c>
      <c r="M1886" s="6">
        <v>1</v>
      </c>
      <c r="N1886" s="6" t="s">
        <v>337</v>
      </c>
      <c r="O1886" s="6"/>
      <c r="P1886" s="6"/>
      <c r="Q1886" s="6"/>
      <c r="R1886" s="6"/>
      <c r="S1886" s="6"/>
      <c r="T1886" s="6"/>
      <c r="U1886" s="6">
        <f t="shared" si="25"/>
        <v>0</v>
      </c>
      <c r="V1886" s="6"/>
    </row>
    <row r="1887" spans="1:22" x14ac:dyDescent="0.25">
      <c r="A1887">
        <v>2006</v>
      </c>
      <c r="B1887" s="6" t="s">
        <v>1166</v>
      </c>
      <c r="C1887" s="6">
        <v>4</v>
      </c>
      <c r="D1887" s="6">
        <v>1</v>
      </c>
      <c r="E1887" s="6"/>
      <c r="F1887" s="6">
        <v>20</v>
      </c>
      <c r="G1887" s="6">
        <f t="shared" si="26"/>
        <v>53</v>
      </c>
      <c r="H1887" s="6">
        <v>50</v>
      </c>
      <c r="I1887" s="6">
        <v>3</v>
      </c>
      <c r="J1887" s="6"/>
      <c r="K1887" s="6">
        <v>2</v>
      </c>
      <c r="L1887" s="6">
        <v>3</v>
      </c>
      <c r="M1887" s="6">
        <v>0</v>
      </c>
      <c r="N1887" s="6"/>
      <c r="O1887" s="6"/>
      <c r="P1887" s="6"/>
      <c r="Q1887" s="6"/>
      <c r="R1887" s="6"/>
      <c r="S1887" s="6"/>
      <c r="T1887" s="6"/>
      <c r="U1887" s="6">
        <f t="shared" si="25"/>
        <v>0</v>
      </c>
      <c r="V1887" s="6"/>
    </row>
    <row r="1888" spans="1:22" x14ac:dyDescent="0.25">
      <c r="A1888">
        <v>2006</v>
      </c>
      <c r="B1888" s="6" t="s">
        <v>1166</v>
      </c>
      <c r="C1888" s="6"/>
      <c r="D1888" s="6">
        <v>2</v>
      </c>
      <c r="E1888" s="6"/>
      <c r="F1888" s="6">
        <v>30</v>
      </c>
      <c r="G1888" s="6">
        <f t="shared" si="26"/>
        <v>55</v>
      </c>
      <c r="H1888" s="6">
        <v>50</v>
      </c>
      <c r="I1888" s="6">
        <v>5</v>
      </c>
      <c r="J1888" s="6"/>
      <c r="K1888" s="6">
        <v>1</v>
      </c>
      <c r="L1888" s="6">
        <v>5</v>
      </c>
      <c r="M1888" s="6">
        <v>0</v>
      </c>
      <c r="N1888" s="6"/>
      <c r="O1888" s="6"/>
      <c r="P1888" s="6"/>
      <c r="Q1888" s="6"/>
      <c r="R1888" s="6"/>
      <c r="S1888" s="6"/>
      <c r="T1888" s="6"/>
      <c r="U1888" s="6">
        <f t="shared" si="25"/>
        <v>0</v>
      </c>
      <c r="V1888" s="6"/>
    </row>
    <row r="1889" spans="1:22" x14ac:dyDescent="0.25">
      <c r="A1889">
        <v>2006</v>
      </c>
      <c r="B1889" s="6" t="s">
        <v>1166</v>
      </c>
      <c r="C1889" s="6"/>
      <c r="D1889" s="6">
        <v>3</v>
      </c>
      <c r="E1889" s="6"/>
      <c r="F1889" s="6">
        <v>30</v>
      </c>
      <c r="G1889" s="6">
        <f t="shared" si="26"/>
        <v>70</v>
      </c>
      <c r="H1889" s="6">
        <v>60</v>
      </c>
      <c r="I1889" s="6">
        <v>10</v>
      </c>
      <c r="J1889" s="6"/>
      <c r="K1889" s="6">
        <v>3</v>
      </c>
      <c r="L1889" s="6">
        <v>5</v>
      </c>
      <c r="M1889" s="6">
        <v>0</v>
      </c>
      <c r="N1889" s="6"/>
      <c r="O1889" s="6"/>
      <c r="P1889" s="6"/>
      <c r="Q1889" s="6"/>
      <c r="R1889" s="6"/>
      <c r="S1889" s="6"/>
      <c r="T1889" s="6"/>
      <c r="U1889" s="6">
        <f t="shared" si="25"/>
        <v>0</v>
      </c>
      <c r="V1889" s="6"/>
    </row>
    <row r="1890" spans="1:22" x14ac:dyDescent="0.25">
      <c r="A1890">
        <v>2006</v>
      </c>
      <c r="B1890" s="6" t="s">
        <v>1166</v>
      </c>
      <c r="C1890" s="6"/>
      <c r="D1890" s="6">
        <v>4</v>
      </c>
      <c r="E1890" s="6"/>
      <c r="F1890" s="6">
        <v>5</v>
      </c>
      <c r="G1890" s="6">
        <f t="shared" si="26"/>
        <v>75</v>
      </c>
      <c r="H1890" s="6">
        <v>70</v>
      </c>
      <c r="I1890" s="6">
        <v>5</v>
      </c>
      <c r="J1890" s="6"/>
      <c r="K1890" s="6">
        <v>2</v>
      </c>
      <c r="L1890" s="6">
        <v>3</v>
      </c>
      <c r="M1890" s="6">
        <v>0</v>
      </c>
      <c r="N1890" s="6"/>
      <c r="O1890" s="6"/>
      <c r="P1890" s="6"/>
      <c r="Q1890" s="6"/>
      <c r="R1890" s="6"/>
      <c r="S1890" s="6"/>
      <c r="T1890" s="6"/>
      <c r="U1890" s="6">
        <f t="shared" si="25"/>
        <v>0</v>
      </c>
      <c r="V1890" s="6"/>
    </row>
    <row r="1891" spans="1:22" x14ac:dyDescent="0.25">
      <c r="A1891">
        <v>2006</v>
      </c>
      <c r="B1891" s="6" t="s">
        <v>1166</v>
      </c>
      <c r="C1891" s="6"/>
      <c r="D1891" s="6">
        <v>5</v>
      </c>
      <c r="E1891" s="6"/>
      <c r="F1891" s="6">
        <v>30</v>
      </c>
      <c r="G1891" s="6">
        <f t="shared" si="26"/>
        <v>41</v>
      </c>
      <c r="H1891" s="6">
        <v>40</v>
      </c>
      <c r="I1891" s="6">
        <v>1</v>
      </c>
      <c r="J1891" s="6"/>
      <c r="K1891" s="6">
        <v>3</v>
      </c>
      <c r="L1891" s="6">
        <v>5</v>
      </c>
      <c r="M1891" s="6">
        <v>0</v>
      </c>
      <c r="N1891" s="6"/>
      <c r="O1891" s="6"/>
      <c r="P1891" s="6"/>
      <c r="Q1891" s="6"/>
      <c r="R1891" s="6"/>
      <c r="S1891" s="6"/>
      <c r="T1891" s="6"/>
      <c r="U1891" s="6">
        <f t="shared" si="25"/>
        <v>0</v>
      </c>
      <c r="V1891" s="6"/>
    </row>
    <row r="1892" spans="1:22" x14ac:dyDescent="0.25">
      <c r="A1892">
        <v>2006</v>
      </c>
      <c r="B1892" s="6" t="s">
        <v>1166</v>
      </c>
      <c r="C1892" s="6">
        <v>5</v>
      </c>
      <c r="D1892" s="6">
        <v>1</v>
      </c>
      <c r="E1892" s="6"/>
      <c r="F1892" s="6">
        <v>0</v>
      </c>
      <c r="G1892" s="6">
        <f t="shared" si="26"/>
        <v>80</v>
      </c>
      <c r="H1892" s="6">
        <v>80</v>
      </c>
      <c r="I1892" s="6">
        <v>0</v>
      </c>
      <c r="J1892" s="6"/>
      <c r="K1892" s="6">
        <v>7</v>
      </c>
      <c r="L1892" s="6">
        <v>0</v>
      </c>
      <c r="M1892" s="6">
        <v>0</v>
      </c>
      <c r="N1892" s="6"/>
      <c r="O1892" s="6"/>
      <c r="P1892" s="6"/>
      <c r="Q1892" s="6"/>
      <c r="R1892" s="6"/>
      <c r="S1892" s="6"/>
      <c r="T1892" s="6"/>
      <c r="U1892" s="6">
        <f t="shared" si="25"/>
        <v>0</v>
      </c>
      <c r="V1892" s="6"/>
    </row>
    <row r="1893" spans="1:22" x14ac:dyDescent="0.25">
      <c r="A1893">
        <v>2006</v>
      </c>
      <c r="B1893" s="6" t="s">
        <v>1166</v>
      </c>
      <c r="C1893" s="6"/>
      <c r="D1893" s="6">
        <v>2</v>
      </c>
      <c r="E1893" s="6"/>
      <c r="F1893" s="6">
        <v>0</v>
      </c>
      <c r="G1893" s="6">
        <f t="shared" si="26"/>
        <v>35</v>
      </c>
      <c r="H1893" s="6">
        <v>30</v>
      </c>
      <c r="I1893" s="6">
        <v>5</v>
      </c>
      <c r="J1893" s="6"/>
      <c r="K1893" s="6">
        <v>10</v>
      </c>
      <c r="L1893" s="6">
        <v>3</v>
      </c>
      <c r="M1893" s="6">
        <v>0</v>
      </c>
      <c r="N1893" s="6"/>
      <c r="O1893" s="6"/>
      <c r="P1893" s="6"/>
      <c r="Q1893" s="6"/>
      <c r="R1893" s="6"/>
      <c r="S1893" s="6"/>
      <c r="T1893" s="6"/>
      <c r="U1893" s="6">
        <f t="shared" si="25"/>
        <v>0</v>
      </c>
      <c r="V1893" s="6"/>
    </row>
    <row r="1894" spans="1:22" x14ac:dyDescent="0.25">
      <c r="A1894">
        <v>2006</v>
      </c>
      <c r="B1894" s="6" t="s">
        <v>1166</v>
      </c>
      <c r="C1894" s="6"/>
      <c r="D1894" s="6">
        <v>3</v>
      </c>
      <c r="E1894" s="6"/>
      <c r="F1894" s="6">
        <v>0</v>
      </c>
      <c r="G1894" s="6">
        <f t="shared" si="26"/>
        <v>45</v>
      </c>
      <c r="H1894" s="6">
        <v>40</v>
      </c>
      <c r="I1894" s="6">
        <v>5</v>
      </c>
      <c r="J1894" s="6"/>
      <c r="K1894" s="6">
        <v>4</v>
      </c>
      <c r="L1894" s="6">
        <v>7</v>
      </c>
      <c r="M1894" s="6">
        <v>0</v>
      </c>
      <c r="N1894" s="6"/>
      <c r="O1894" s="6"/>
      <c r="P1894" s="6"/>
      <c r="Q1894" s="6"/>
      <c r="R1894" s="6"/>
      <c r="S1894" s="6"/>
      <c r="T1894" s="6"/>
      <c r="U1894" s="6">
        <f t="shared" si="25"/>
        <v>0</v>
      </c>
      <c r="V1894" s="6"/>
    </row>
    <row r="1895" spans="1:22" x14ac:dyDescent="0.25">
      <c r="A1895">
        <v>2006</v>
      </c>
      <c r="B1895" s="6" t="s">
        <v>1166</v>
      </c>
      <c r="C1895" s="6"/>
      <c r="D1895" s="6">
        <v>4</v>
      </c>
      <c r="E1895" s="6"/>
      <c r="F1895" s="6">
        <v>0</v>
      </c>
      <c r="G1895" s="6">
        <f t="shared" si="26"/>
        <v>6</v>
      </c>
      <c r="H1895" s="6">
        <v>5</v>
      </c>
      <c r="I1895" s="6">
        <v>1</v>
      </c>
      <c r="J1895" s="6"/>
      <c r="K1895" s="6">
        <v>3</v>
      </c>
      <c r="L1895" s="6">
        <v>3</v>
      </c>
      <c r="M1895" s="6">
        <v>0</v>
      </c>
      <c r="N1895" s="6"/>
      <c r="O1895" s="6"/>
      <c r="P1895" s="6"/>
      <c r="Q1895" s="6"/>
      <c r="R1895" s="6"/>
      <c r="S1895" s="6"/>
      <c r="T1895" s="6"/>
      <c r="U1895" s="6">
        <f t="shared" si="25"/>
        <v>0</v>
      </c>
      <c r="V1895" s="6"/>
    </row>
    <row r="1896" spans="1:22" x14ac:dyDescent="0.25">
      <c r="A1896">
        <v>2006</v>
      </c>
      <c r="B1896" s="6" t="s">
        <v>1166</v>
      </c>
      <c r="C1896" s="6"/>
      <c r="D1896" s="6">
        <v>5</v>
      </c>
      <c r="E1896" s="6"/>
      <c r="F1896" s="6">
        <v>5</v>
      </c>
      <c r="G1896" s="6">
        <f t="shared" si="26"/>
        <v>18</v>
      </c>
      <c r="H1896" s="6">
        <v>15</v>
      </c>
      <c r="I1896" s="6">
        <v>3</v>
      </c>
      <c r="J1896" s="6"/>
      <c r="K1896" s="6">
        <v>8</v>
      </c>
      <c r="L1896" s="6">
        <v>3</v>
      </c>
      <c r="M1896" s="6">
        <v>0</v>
      </c>
      <c r="N1896" s="6"/>
      <c r="O1896" s="6"/>
      <c r="P1896" s="6"/>
      <c r="Q1896" s="6"/>
      <c r="R1896" s="6"/>
      <c r="S1896" s="6"/>
      <c r="T1896" s="6"/>
      <c r="U1896" s="6">
        <f t="shared" si="25"/>
        <v>0</v>
      </c>
      <c r="V1896" s="6"/>
    </row>
    <row r="1897" spans="1:22" x14ac:dyDescent="0.25">
      <c r="A1897">
        <v>2006</v>
      </c>
      <c r="B1897" s="6" t="s">
        <v>1166</v>
      </c>
      <c r="C1897" s="6">
        <v>6</v>
      </c>
      <c r="D1897" s="6">
        <v>1</v>
      </c>
      <c r="E1897" s="6"/>
      <c r="F1897" s="6">
        <v>0</v>
      </c>
      <c r="G1897" s="6">
        <f t="shared" si="26"/>
        <v>35</v>
      </c>
      <c r="H1897" s="6">
        <v>35</v>
      </c>
      <c r="I1897" s="6">
        <v>0</v>
      </c>
      <c r="J1897" s="6"/>
      <c r="K1897" s="6">
        <v>5</v>
      </c>
      <c r="L1897" s="6">
        <v>0</v>
      </c>
      <c r="M1897" s="6">
        <v>0</v>
      </c>
      <c r="N1897" s="6"/>
      <c r="O1897" s="6"/>
      <c r="P1897" s="6"/>
      <c r="Q1897" s="6"/>
      <c r="R1897" s="6"/>
      <c r="S1897" s="6"/>
      <c r="T1897" s="6"/>
      <c r="U1897" s="6">
        <f t="shared" si="25"/>
        <v>0</v>
      </c>
      <c r="V1897" s="6"/>
    </row>
    <row r="1898" spans="1:22" x14ac:dyDescent="0.25">
      <c r="A1898">
        <v>2006</v>
      </c>
      <c r="B1898" s="6" t="s">
        <v>1166</v>
      </c>
      <c r="C1898" s="6"/>
      <c r="D1898" s="6">
        <v>2</v>
      </c>
      <c r="E1898" s="6"/>
      <c r="F1898" s="6">
        <v>5</v>
      </c>
      <c r="G1898" s="6">
        <f t="shared" si="26"/>
        <v>16</v>
      </c>
      <c r="H1898" s="6">
        <v>15</v>
      </c>
      <c r="I1898" s="6">
        <v>1</v>
      </c>
      <c r="J1898" s="6"/>
      <c r="K1898" s="6">
        <v>7</v>
      </c>
      <c r="L1898" s="6">
        <v>1</v>
      </c>
      <c r="M1898" s="6">
        <v>0</v>
      </c>
      <c r="N1898" s="6"/>
      <c r="O1898" s="6"/>
      <c r="P1898" s="6"/>
      <c r="Q1898" s="6"/>
      <c r="R1898" s="6"/>
      <c r="S1898" s="6"/>
      <c r="T1898" s="6"/>
      <c r="U1898" s="6">
        <f t="shared" si="25"/>
        <v>0</v>
      </c>
      <c r="V1898" s="6"/>
    </row>
    <row r="1899" spans="1:22" x14ac:dyDescent="0.25">
      <c r="A1899">
        <v>2006</v>
      </c>
      <c r="B1899" s="6" t="s">
        <v>1166</v>
      </c>
      <c r="C1899" s="6"/>
      <c r="D1899" s="6">
        <v>3</v>
      </c>
      <c r="E1899" s="6"/>
      <c r="F1899" s="6">
        <v>5</v>
      </c>
      <c r="G1899" s="6">
        <f t="shared" si="26"/>
        <v>45</v>
      </c>
      <c r="H1899" s="6">
        <v>40</v>
      </c>
      <c r="I1899" s="6">
        <v>5</v>
      </c>
      <c r="J1899" s="6"/>
      <c r="K1899" s="6">
        <v>7</v>
      </c>
      <c r="L1899" s="6">
        <v>5</v>
      </c>
      <c r="M1899" s="6">
        <v>0</v>
      </c>
      <c r="N1899" s="6"/>
      <c r="O1899" s="6"/>
      <c r="P1899" s="6"/>
      <c r="Q1899" s="6"/>
      <c r="R1899" s="6"/>
      <c r="S1899" s="6"/>
      <c r="T1899" s="6"/>
      <c r="U1899" s="6">
        <f t="shared" si="25"/>
        <v>0</v>
      </c>
      <c r="V1899" s="6"/>
    </row>
    <row r="1900" spans="1:22" x14ac:dyDescent="0.25">
      <c r="A1900">
        <v>2006</v>
      </c>
      <c r="B1900" s="6" t="s">
        <v>1166</v>
      </c>
      <c r="C1900" s="6"/>
      <c r="D1900" s="6">
        <v>4</v>
      </c>
      <c r="E1900" s="6"/>
      <c r="F1900" s="6">
        <v>10</v>
      </c>
      <c r="G1900" s="6">
        <f t="shared" si="26"/>
        <v>16</v>
      </c>
      <c r="H1900" s="6">
        <v>15</v>
      </c>
      <c r="I1900" s="6">
        <v>1</v>
      </c>
      <c r="J1900" s="6"/>
      <c r="K1900" s="6">
        <v>5</v>
      </c>
      <c r="L1900" s="6">
        <v>3</v>
      </c>
      <c r="M1900" s="6">
        <v>0</v>
      </c>
      <c r="N1900" s="6"/>
      <c r="O1900" s="6"/>
      <c r="P1900" s="6"/>
      <c r="Q1900" s="6"/>
      <c r="R1900" s="6"/>
      <c r="S1900" s="6"/>
      <c r="T1900" s="6"/>
      <c r="U1900" s="6">
        <f t="shared" si="25"/>
        <v>0</v>
      </c>
      <c r="V1900" s="6"/>
    </row>
    <row r="1901" spans="1:22" x14ac:dyDescent="0.25">
      <c r="A1901">
        <v>2006</v>
      </c>
      <c r="B1901" s="6" t="s">
        <v>1166</v>
      </c>
      <c r="C1901" s="6"/>
      <c r="D1901" s="6">
        <v>5</v>
      </c>
      <c r="E1901" s="6"/>
      <c r="F1901" s="6">
        <v>5</v>
      </c>
      <c r="G1901" s="6">
        <f t="shared" si="26"/>
        <v>42</v>
      </c>
      <c r="H1901" s="6">
        <v>40</v>
      </c>
      <c r="I1901" s="6">
        <v>2</v>
      </c>
      <c r="J1901" s="6"/>
      <c r="K1901" s="6">
        <v>5</v>
      </c>
      <c r="L1901" s="6">
        <v>2</v>
      </c>
      <c r="M1901" s="6">
        <v>0</v>
      </c>
      <c r="N1901" s="6"/>
      <c r="O1901" s="6"/>
      <c r="P1901" s="6"/>
      <c r="Q1901" s="6"/>
      <c r="R1901" s="6"/>
      <c r="S1901" s="6"/>
      <c r="T1901" s="6"/>
      <c r="U1901" s="6">
        <f t="shared" si="25"/>
        <v>0</v>
      </c>
      <c r="V1901" s="6"/>
    </row>
    <row r="1902" spans="1:22" x14ac:dyDescent="0.25">
      <c r="A1902">
        <v>2006</v>
      </c>
      <c r="B1902" s="6" t="s">
        <v>1166</v>
      </c>
      <c r="C1902" s="6">
        <v>7</v>
      </c>
      <c r="D1902" s="6">
        <v>1</v>
      </c>
      <c r="E1902" s="6"/>
      <c r="F1902" s="10">
        <v>10</v>
      </c>
      <c r="G1902" s="6">
        <f t="shared" si="26"/>
        <v>80</v>
      </c>
      <c r="H1902" s="6">
        <v>35</v>
      </c>
      <c r="I1902" s="6">
        <v>45</v>
      </c>
      <c r="J1902" s="6"/>
      <c r="K1902" s="6">
        <v>4</v>
      </c>
      <c r="L1902" s="6">
        <v>5</v>
      </c>
      <c r="M1902" s="6">
        <v>0</v>
      </c>
      <c r="N1902" s="6"/>
      <c r="O1902" s="6"/>
      <c r="P1902" s="6"/>
      <c r="Q1902" s="6"/>
      <c r="R1902" s="6"/>
      <c r="S1902" s="6"/>
      <c r="T1902" s="6"/>
      <c r="U1902" s="6">
        <f t="shared" si="25"/>
        <v>0</v>
      </c>
      <c r="V1902" s="6"/>
    </row>
    <row r="1903" spans="1:22" x14ac:dyDescent="0.25">
      <c r="A1903">
        <v>2006</v>
      </c>
      <c r="B1903" s="6" t="s">
        <v>1166</v>
      </c>
      <c r="C1903" s="6"/>
      <c r="D1903" s="6">
        <v>2</v>
      </c>
      <c r="E1903" s="6"/>
      <c r="F1903" s="10">
        <v>5</v>
      </c>
      <c r="G1903" s="6">
        <f t="shared" si="26"/>
        <v>65</v>
      </c>
      <c r="H1903" s="6">
        <v>60</v>
      </c>
      <c r="I1903" s="6">
        <v>5</v>
      </c>
      <c r="J1903" s="6"/>
      <c r="K1903" s="6">
        <v>8</v>
      </c>
      <c r="L1903" s="6">
        <v>2</v>
      </c>
      <c r="M1903" s="6">
        <v>0</v>
      </c>
      <c r="N1903" s="6"/>
      <c r="O1903" s="6"/>
      <c r="P1903" s="6"/>
      <c r="Q1903" s="6"/>
      <c r="R1903" s="6"/>
      <c r="S1903" s="6"/>
      <c r="T1903" s="6"/>
      <c r="U1903" s="6">
        <f t="shared" si="25"/>
        <v>0</v>
      </c>
      <c r="V1903" s="6"/>
    </row>
    <row r="1904" spans="1:22" x14ac:dyDescent="0.25">
      <c r="A1904">
        <v>2006</v>
      </c>
      <c r="B1904" s="6" t="s">
        <v>1166</v>
      </c>
      <c r="C1904" s="6"/>
      <c r="D1904" s="6">
        <v>3</v>
      </c>
      <c r="E1904" s="6"/>
      <c r="F1904" s="10">
        <v>10</v>
      </c>
      <c r="G1904" s="6">
        <f t="shared" si="26"/>
        <v>35</v>
      </c>
      <c r="H1904" s="6">
        <v>30</v>
      </c>
      <c r="I1904" s="6">
        <v>5</v>
      </c>
      <c r="J1904" s="6"/>
      <c r="K1904" s="6">
        <v>4</v>
      </c>
      <c r="L1904" s="6">
        <v>2</v>
      </c>
      <c r="M1904" s="6">
        <v>0</v>
      </c>
      <c r="N1904" s="6"/>
      <c r="O1904" s="6"/>
      <c r="P1904" s="6"/>
      <c r="Q1904" s="6"/>
      <c r="R1904" s="6"/>
      <c r="S1904" s="6"/>
      <c r="T1904" s="6"/>
      <c r="U1904" s="6">
        <f t="shared" si="25"/>
        <v>0</v>
      </c>
      <c r="V1904" s="6"/>
    </row>
    <row r="1905" spans="1:22" x14ac:dyDescent="0.25">
      <c r="A1905">
        <v>2006</v>
      </c>
      <c r="B1905" s="6" t="s">
        <v>1166</v>
      </c>
      <c r="C1905" s="6"/>
      <c r="D1905" s="6">
        <v>4</v>
      </c>
      <c r="E1905" s="6"/>
      <c r="F1905" s="10">
        <v>15</v>
      </c>
      <c r="G1905" s="6">
        <f t="shared" si="26"/>
        <v>52</v>
      </c>
      <c r="H1905" s="6">
        <v>50</v>
      </c>
      <c r="I1905" s="6">
        <v>2</v>
      </c>
      <c r="J1905" s="6"/>
      <c r="K1905" s="6">
        <v>6</v>
      </c>
      <c r="L1905" s="6">
        <v>2</v>
      </c>
      <c r="M1905" s="6">
        <v>0</v>
      </c>
      <c r="N1905" s="6"/>
      <c r="O1905" s="6"/>
      <c r="P1905" s="6"/>
      <c r="Q1905" s="6"/>
      <c r="R1905" s="6"/>
      <c r="S1905" s="6"/>
      <c r="T1905" s="6"/>
      <c r="U1905" s="6">
        <f t="shared" si="25"/>
        <v>0</v>
      </c>
      <c r="V1905" s="6"/>
    </row>
    <row r="1906" spans="1:22" x14ac:dyDescent="0.25">
      <c r="A1906">
        <v>2006</v>
      </c>
      <c r="B1906" s="6" t="s">
        <v>1166</v>
      </c>
      <c r="C1906" s="6"/>
      <c r="D1906" s="6">
        <v>5</v>
      </c>
      <c r="E1906" s="6"/>
      <c r="F1906" s="10">
        <v>5</v>
      </c>
      <c r="G1906" s="6">
        <f t="shared" si="26"/>
        <v>85</v>
      </c>
      <c r="H1906" s="6">
        <v>75</v>
      </c>
      <c r="I1906" s="6">
        <v>10</v>
      </c>
      <c r="J1906" s="6"/>
      <c r="K1906" s="6">
        <v>2</v>
      </c>
      <c r="L1906" s="6">
        <v>4</v>
      </c>
      <c r="M1906" s="6">
        <v>0</v>
      </c>
      <c r="N1906" s="6"/>
      <c r="O1906" s="6"/>
      <c r="P1906" s="6"/>
      <c r="Q1906" s="6"/>
      <c r="R1906" s="6"/>
      <c r="S1906" s="6"/>
      <c r="T1906" s="6"/>
      <c r="U1906" s="6">
        <f t="shared" si="25"/>
        <v>0</v>
      </c>
      <c r="V1906" s="6"/>
    </row>
    <row r="1907" spans="1:22" x14ac:dyDescent="0.25">
      <c r="A1907">
        <v>2006</v>
      </c>
      <c r="B1907" s="6" t="s">
        <v>1166</v>
      </c>
      <c r="C1907" s="6">
        <v>8</v>
      </c>
      <c r="D1907" s="6">
        <v>1</v>
      </c>
      <c r="E1907" s="6"/>
      <c r="F1907" s="10"/>
      <c r="G1907" s="6">
        <f t="shared" si="26"/>
        <v>0</v>
      </c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f t="shared" si="25"/>
        <v>0</v>
      </c>
      <c r="V1907" s="6"/>
    </row>
    <row r="1908" spans="1:22" x14ac:dyDescent="0.25">
      <c r="A1908">
        <v>2006</v>
      </c>
      <c r="B1908" s="6" t="s">
        <v>1166</v>
      </c>
      <c r="C1908" s="6"/>
      <c r="D1908" s="6">
        <v>2</v>
      </c>
      <c r="E1908" s="6"/>
      <c r="F1908" s="10"/>
      <c r="G1908" s="6">
        <f t="shared" si="26"/>
        <v>0</v>
      </c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f t="shared" si="25"/>
        <v>0</v>
      </c>
      <c r="V1908" s="6"/>
    </row>
    <row r="1909" spans="1:22" x14ac:dyDescent="0.25">
      <c r="A1909">
        <v>2006</v>
      </c>
      <c r="B1909" s="6" t="s">
        <v>1166</v>
      </c>
      <c r="C1909" s="6"/>
      <c r="D1909" s="6">
        <v>3</v>
      </c>
      <c r="E1909" s="6"/>
      <c r="F1909" s="10"/>
      <c r="G1909" s="6">
        <f t="shared" si="26"/>
        <v>0</v>
      </c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>
        <f t="shared" si="25"/>
        <v>0</v>
      </c>
      <c r="V1909" s="6"/>
    </row>
    <row r="1910" spans="1:22" x14ac:dyDescent="0.25">
      <c r="A1910">
        <v>2006</v>
      </c>
      <c r="B1910" s="6" t="s">
        <v>1166</v>
      </c>
      <c r="C1910" s="6"/>
      <c r="D1910" s="6">
        <v>4</v>
      </c>
      <c r="E1910" s="6"/>
      <c r="F1910" s="10"/>
      <c r="G1910" s="6">
        <f t="shared" si="26"/>
        <v>0</v>
      </c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f t="shared" si="25"/>
        <v>0</v>
      </c>
      <c r="V1910" s="6"/>
    </row>
    <row r="1911" spans="1:22" x14ac:dyDescent="0.25">
      <c r="A1911">
        <v>2006</v>
      </c>
      <c r="B1911" s="6" t="s">
        <v>1166</v>
      </c>
      <c r="C1911" s="6"/>
      <c r="D1911" s="6">
        <v>5</v>
      </c>
      <c r="E1911" s="6"/>
      <c r="F1911" s="10"/>
      <c r="G1911" s="6">
        <f t="shared" si="26"/>
        <v>0</v>
      </c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f t="shared" si="25"/>
        <v>0</v>
      </c>
      <c r="V1911" s="6"/>
    </row>
    <row r="1912" spans="1:22" x14ac:dyDescent="0.25">
      <c r="A1912">
        <v>2006</v>
      </c>
      <c r="B1912" t="s">
        <v>1161</v>
      </c>
      <c r="C1912" s="6">
        <v>1</v>
      </c>
      <c r="D1912" s="6">
        <v>1</v>
      </c>
      <c r="E1912" s="6"/>
      <c r="F1912" s="6">
        <v>10</v>
      </c>
      <c r="G1912" s="6">
        <f t="shared" si="26"/>
        <v>25</v>
      </c>
      <c r="H1912" s="6">
        <v>20</v>
      </c>
      <c r="I1912" s="6">
        <v>5</v>
      </c>
      <c r="J1912" s="6"/>
      <c r="K1912" s="6">
        <v>2</v>
      </c>
      <c r="L1912" s="6">
        <v>6</v>
      </c>
      <c r="M1912" s="6">
        <v>0</v>
      </c>
      <c r="N1912" s="6"/>
      <c r="O1912" s="6"/>
      <c r="P1912" s="6"/>
      <c r="Q1912" s="6"/>
      <c r="R1912" s="6"/>
      <c r="S1912" s="6"/>
      <c r="T1912" s="6"/>
      <c r="U1912" s="6">
        <f t="shared" si="25"/>
        <v>0</v>
      </c>
      <c r="V1912" s="6"/>
    </row>
    <row r="1913" spans="1:22" x14ac:dyDescent="0.25">
      <c r="A1913">
        <v>2006</v>
      </c>
      <c r="B1913" t="s">
        <v>1161</v>
      </c>
      <c r="C1913" s="6"/>
      <c r="D1913" s="6">
        <v>2</v>
      </c>
      <c r="E1913" s="6"/>
      <c r="F1913" s="6">
        <v>5</v>
      </c>
      <c r="G1913" s="6">
        <f t="shared" si="26"/>
        <v>70</v>
      </c>
      <c r="H1913" s="6">
        <v>55</v>
      </c>
      <c r="I1913" s="6">
        <v>15</v>
      </c>
      <c r="J1913" s="6"/>
      <c r="K1913" s="6">
        <v>8</v>
      </c>
      <c r="L1913" s="6">
        <v>1</v>
      </c>
      <c r="M1913" s="6">
        <v>0</v>
      </c>
      <c r="N1913" s="6"/>
      <c r="O1913" s="6"/>
      <c r="P1913" s="6"/>
      <c r="Q1913" s="6"/>
      <c r="R1913" s="6"/>
      <c r="S1913" s="6"/>
      <c r="T1913" s="6"/>
      <c r="U1913" s="6">
        <f t="shared" si="25"/>
        <v>0</v>
      </c>
      <c r="V1913" s="6"/>
    </row>
    <row r="1914" spans="1:22" x14ac:dyDescent="0.25">
      <c r="A1914">
        <v>2006</v>
      </c>
      <c r="B1914" t="s">
        <v>1161</v>
      </c>
      <c r="C1914" s="6"/>
      <c r="D1914" s="6">
        <v>3</v>
      </c>
      <c r="E1914" s="6"/>
      <c r="F1914" s="6">
        <v>0</v>
      </c>
      <c r="G1914" s="6">
        <f t="shared" si="26"/>
        <v>55</v>
      </c>
      <c r="H1914" s="6">
        <v>50</v>
      </c>
      <c r="I1914" s="6">
        <v>5</v>
      </c>
      <c r="J1914" s="6"/>
      <c r="K1914" s="6">
        <v>3</v>
      </c>
      <c r="L1914" s="6">
        <v>1</v>
      </c>
      <c r="M1914" s="6">
        <v>0</v>
      </c>
      <c r="N1914" s="6"/>
      <c r="O1914" s="6"/>
      <c r="P1914" s="6"/>
      <c r="Q1914" s="6"/>
      <c r="R1914" s="6"/>
      <c r="S1914" s="6"/>
      <c r="T1914" s="6"/>
      <c r="U1914" s="6">
        <f t="shared" si="25"/>
        <v>0</v>
      </c>
      <c r="V1914" s="6"/>
    </row>
    <row r="1915" spans="1:22" x14ac:dyDescent="0.25">
      <c r="A1915">
        <v>2006</v>
      </c>
      <c r="B1915" t="s">
        <v>1161</v>
      </c>
      <c r="C1915" s="6"/>
      <c r="D1915" s="6">
        <v>4</v>
      </c>
      <c r="E1915" s="6"/>
      <c r="F1915" s="6">
        <v>10</v>
      </c>
      <c r="G1915" s="6">
        <f t="shared" si="26"/>
        <v>40</v>
      </c>
      <c r="H1915" s="6">
        <v>30</v>
      </c>
      <c r="I1915" s="6">
        <v>10</v>
      </c>
      <c r="J1915" s="6"/>
      <c r="K1915" s="6">
        <v>4</v>
      </c>
      <c r="L1915" s="6">
        <v>3</v>
      </c>
      <c r="M1915" s="6">
        <v>0</v>
      </c>
      <c r="N1915" s="6"/>
      <c r="O1915" s="6"/>
      <c r="P1915" s="6"/>
      <c r="Q1915" s="6"/>
      <c r="R1915" s="6"/>
      <c r="S1915" s="6"/>
      <c r="T1915" s="6"/>
      <c r="U1915" s="6">
        <f t="shared" si="25"/>
        <v>0</v>
      </c>
      <c r="V1915" s="6"/>
    </row>
    <row r="1916" spans="1:22" x14ac:dyDescent="0.25">
      <c r="A1916">
        <v>2006</v>
      </c>
      <c r="B1916" t="s">
        <v>1161</v>
      </c>
      <c r="C1916" s="6"/>
      <c r="D1916" s="6">
        <v>5</v>
      </c>
      <c r="E1916" s="6"/>
      <c r="F1916" s="6">
        <v>10</v>
      </c>
      <c r="G1916" s="6">
        <f t="shared" si="26"/>
        <v>50</v>
      </c>
      <c r="H1916" s="6">
        <v>30</v>
      </c>
      <c r="I1916" s="6">
        <v>20</v>
      </c>
      <c r="J1916" s="6"/>
      <c r="K1916" s="6">
        <v>4</v>
      </c>
      <c r="L1916" s="6">
        <v>3</v>
      </c>
      <c r="M1916" s="6">
        <v>0</v>
      </c>
      <c r="N1916" s="6"/>
      <c r="O1916" s="6"/>
      <c r="P1916" s="6"/>
      <c r="Q1916" s="6"/>
      <c r="R1916" s="6"/>
      <c r="S1916" s="6"/>
      <c r="T1916" s="6"/>
      <c r="U1916" s="6">
        <f t="shared" si="25"/>
        <v>0</v>
      </c>
      <c r="V1916" s="6"/>
    </row>
    <row r="1917" spans="1:22" x14ac:dyDescent="0.25">
      <c r="A1917">
        <v>2006</v>
      </c>
      <c r="B1917" t="s">
        <v>1161</v>
      </c>
      <c r="C1917" s="6">
        <v>2</v>
      </c>
      <c r="D1917" s="6">
        <v>1</v>
      </c>
      <c r="E1917" s="6"/>
      <c r="F1917" s="6">
        <v>0</v>
      </c>
      <c r="G1917" s="6">
        <f t="shared" si="26"/>
        <v>60</v>
      </c>
      <c r="H1917" s="6">
        <v>60</v>
      </c>
      <c r="I1917" s="6">
        <v>0</v>
      </c>
      <c r="J1917" s="6"/>
      <c r="K1917" s="6">
        <v>4</v>
      </c>
      <c r="L1917" s="6">
        <v>0</v>
      </c>
      <c r="M1917" s="6">
        <v>0</v>
      </c>
      <c r="N1917" s="6"/>
      <c r="O1917" s="6"/>
      <c r="P1917" s="6"/>
      <c r="Q1917" s="6"/>
      <c r="R1917" s="6"/>
      <c r="S1917" s="6"/>
      <c r="T1917" s="6"/>
      <c r="U1917" s="6">
        <f t="shared" si="25"/>
        <v>0</v>
      </c>
      <c r="V1917" s="6"/>
    </row>
    <row r="1918" spans="1:22" x14ac:dyDescent="0.25">
      <c r="A1918">
        <v>2006</v>
      </c>
      <c r="B1918" t="s">
        <v>1161</v>
      </c>
      <c r="C1918" s="6"/>
      <c r="D1918" s="6">
        <v>2</v>
      </c>
      <c r="E1918" s="6"/>
      <c r="F1918" s="6">
        <v>0</v>
      </c>
      <c r="G1918" s="6">
        <f t="shared" si="26"/>
        <v>39</v>
      </c>
      <c r="H1918" s="6">
        <v>35</v>
      </c>
      <c r="I1918" s="6">
        <v>4</v>
      </c>
      <c r="J1918" s="6"/>
      <c r="K1918" s="6">
        <v>3</v>
      </c>
      <c r="L1918" s="6">
        <v>3</v>
      </c>
      <c r="M1918" s="6">
        <v>0</v>
      </c>
      <c r="N1918" s="6"/>
      <c r="O1918" s="6"/>
      <c r="P1918" s="6"/>
      <c r="Q1918" s="6"/>
      <c r="R1918" s="6"/>
      <c r="S1918" s="6"/>
      <c r="T1918" s="6"/>
      <c r="U1918" s="6">
        <f t="shared" si="25"/>
        <v>0</v>
      </c>
      <c r="V1918" s="6"/>
    </row>
    <row r="1919" spans="1:22" x14ac:dyDescent="0.25">
      <c r="A1919">
        <v>2006</v>
      </c>
      <c r="B1919" t="s">
        <v>1161</v>
      </c>
      <c r="C1919" s="6"/>
      <c r="D1919" s="6">
        <v>3</v>
      </c>
      <c r="E1919" s="6"/>
      <c r="F1919" s="6">
        <v>0</v>
      </c>
      <c r="G1919" s="6">
        <f t="shared" si="26"/>
        <v>55</v>
      </c>
      <c r="H1919" s="6">
        <v>50</v>
      </c>
      <c r="I1919" s="6">
        <v>5</v>
      </c>
      <c r="J1919" s="6"/>
      <c r="K1919" s="6">
        <v>2</v>
      </c>
      <c r="L1919" s="6">
        <v>4</v>
      </c>
      <c r="M1919" s="6">
        <v>0</v>
      </c>
      <c r="N1919" s="6"/>
      <c r="O1919" s="6"/>
      <c r="P1919" s="6"/>
      <c r="Q1919" s="6"/>
      <c r="R1919" s="6"/>
      <c r="S1919" s="6"/>
      <c r="T1919" s="6"/>
      <c r="U1919" s="6">
        <f t="shared" si="25"/>
        <v>0</v>
      </c>
      <c r="V1919" s="6"/>
    </row>
    <row r="1920" spans="1:22" x14ac:dyDescent="0.25">
      <c r="A1920">
        <v>2006</v>
      </c>
      <c r="B1920" t="s">
        <v>1161</v>
      </c>
      <c r="C1920" s="6"/>
      <c r="D1920" s="6">
        <v>4</v>
      </c>
      <c r="E1920" s="6"/>
      <c r="F1920" s="6">
        <v>0</v>
      </c>
      <c r="G1920" s="6">
        <f t="shared" si="26"/>
        <v>60</v>
      </c>
      <c r="H1920" s="6">
        <v>20</v>
      </c>
      <c r="I1920" s="6">
        <v>40</v>
      </c>
      <c r="J1920" s="6"/>
      <c r="K1920" s="6">
        <v>2</v>
      </c>
      <c r="L1920" s="6">
        <v>3</v>
      </c>
      <c r="M1920" s="6">
        <v>0</v>
      </c>
      <c r="N1920" s="6"/>
      <c r="O1920" s="6"/>
      <c r="P1920" s="6"/>
      <c r="Q1920" s="6"/>
      <c r="R1920" s="6"/>
      <c r="S1920" s="6"/>
      <c r="T1920" s="6"/>
      <c r="U1920" s="6">
        <f t="shared" si="25"/>
        <v>0</v>
      </c>
      <c r="V1920" s="6"/>
    </row>
    <row r="1921" spans="1:22" x14ac:dyDescent="0.25">
      <c r="A1921">
        <v>2006</v>
      </c>
      <c r="B1921" t="s">
        <v>1161</v>
      </c>
      <c r="C1921" s="6"/>
      <c r="D1921" s="6">
        <v>5</v>
      </c>
      <c r="E1921" s="6"/>
      <c r="F1921" s="6">
        <v>0</v>
      </c>
      <c r="G1921" s="6">
        <f t="shared" si="26"/>
        <v>57</v>
      </c>
      <c r="H1921" s="6">
        <v>55</v>
      </c>
      <c r="I1921" s="6">
        <v>2</v>
      </c>
      <c r="J1921" s="6"/>
      <c r="K1921" s="6">
        <v>2</v>
      </c>
      <c r="L1921" s="6">
        <v>7</v>
      </c>
      <c r="M1921" s="6">
        <v>0</v>
      </c>
      <c r="N1921" s="6"/>
      <c r="O1921" s="6"/>
      <c r="P1921" s="6"/>
      <c r="Q1921" s="6"/>
      <c r="R1921" s="6"/>
      <c r="S1921" s="6"/>
      <c r="T1921" s="6"/>
      <c r="U1921" s="6">
        <f t="shared" si="25"/>
        <v>0</v>
      </c>
      <c r="V1921" s="6"/>
    </row>
    <row r="1922" spans="1:22" x14ac:dyDescent="0.25">
      <c r="A1922">
        <v>2006</v>
      </c>
      <c r="B1922" t="s">
        <v>1161</v>
      </c>
      <c r="C1922" s="6">
        <v>3</v>
      </c>
      <c r="D1922" s="6">
        <v>1</v>
      </c>
      <c r="E1922" s="6"/>
      <c r="F1922" s="6">
        <v>20</v>
      </c>
      <c r="G1922" s="6">
        <f t="shared" si="26"/>
        <v>50</v>
      </c>
      <c r="H1922" s="6">
        <v>30</v>
      </c>
      <c r="I1922" s="6">
        <v>20</v>
      </c>
      <c r="J1922" s="6"/>
      <c r="K1922" s="6">
        <v>1</v>
      </c>
      <c r="L1922" s="6">
        <v>3</v>
      </c>
      <c r="M1922" s="6">
        <v>0</v>
      </c>
      <c r="N1922" s="6"/>
      <c r="O1922" s="6"/>
      <c r="P1922" s="6"/>
      <c r="Q1922" s="6"/>
      <c r="R1922" s="6"/>
      <c r="S1922" s="6"/>
      <c r="T1922" s="6"/>
      <c r="U1922" s="6">
        <f t="shared" si="25"/>
        <v>0</v>
      </c>
      <c r="V1922" s="6"/>
    </row>
    <row r="1923" spans="1:22" x14ac:dyDescent="0.25">
      <c r="A1923">
        <v>2006</v>
      </c>
      <c r="B1923" t="s">
        <v>1161</v>
      </c>
      <c r="C1923" s="6"/>
      <c r="D1923" s="6">
        <v>2</v>
      </c>
      <c r="E1923" s="6"/>
      <c r="F1923" s="6">
        <v>5</v>
      </c>
      <c r="G1923" s="6">
        <f t="shared" si="26"/>
        <v>75</v>
      </c>
      <c r="H1923" s="6">
        <v>70</v>
      </c>
      <c r="I1923" s="6">
        <v>5</v>
      </c>
      <c r="J1923" s="6"/>
      <c r="K1923" s="6">
        <v>1</v>
      </c>
      <c r="L1923" s="6">
        <v>3</v>
      </c>
      <c r="M1923" s="6">
        <v>0</v>
      </c>
      <c r="N1923" s="6"/>
      <c r="O1923" s="6"/>
      <c r="P1923" s="6"/>
      <c r="Q1923" s="6"/>
      <c r="R1923" s="6"/>
      <c r="S1923" s="6"/>
      <c r="T1923" s="6"/>
      <c r="U1923" s="6">
        <f t="shared" si="25"/>
        <v>0</v>
      </c>
      <c r="V1923" s="6"/>
    </row>
    <row r="1924" spans="1:22" x14ac:dyDescent="0.25">
      <c r="A1924">
        <v>2006</v>
      </c>
      <c r="B1924" t="s">
        <v>1161</v>
      </c>
      <c r="C1924" s="6"/>
      <c r="D1924" s="6">
        <v>3</v>
      </c>
      <c r="E1924" s="6"/>
      <c r="F1924" s="6">
        <v>10</v>
      </c>
      <c r="G1924" s="6">
        <f t="shared" si="26"/>
        <v>85</v>
      </c>
      <c r="H1924" s="6">
        <v>80</v>
      </c>
      <c r="I1924" s="6">
        <v>5</v>
      </c>
      <c r="J1924" s="6"/>
      <c r="K1924" s="6">
        <v>1</v>
      </c>
      <c r="L1924" s="6">
        <v>3</v>
      </c>
      <c r="M1924" s="6">
        <v>0</v>
      </c>
      <c r="N1924" s="6"/>
      <c r="O1924" s="6"/>
      <c r="P1924" s="6"/>
      <c r="Q1924" s="6"/>
      <c r="R1924" s="6"/>
      <c r="S1924" s="6"/>
      <c r="T1924" s="6"/>
      <c r="U1924" s="6">
        <f t="shared" si="25"/>
        <v>0</v>
      </c>
      <c r="V1924" s="6"/>
    </row>
    <row r="1925" spans="1:22" x14ac:dyDescent="0.25">
      <c r="A1925">
        <v>2006</v>
      </c>
      <c r="B1925" t="s">
        <v>1161</v>
      </c>
      <c r="C1925" s="6"/>
      <c r="D1925" s="6">
        <v>4</v>
      </c>
      <c r="E1925" s="6"/>
      <c r="F1925" s="6">
        <v>5</v>
      </c>
      <c r="G1925" s="6">
        <f t="shared" si="26"/>
        <v>71</v>
      </c>
      <c r="H1925" s="6">
        <v>70</v>
      </c>
      <c r="I1925" s="6">
        <v>1</v>
      </c>
      <c r="J1925" s="6"/>
      <c r="K1925" s="6">
        <v>2</v>
      </c>
      <c r="L1925" s="6">
        <v>2</v>
      </c>
      <c r="M1925" s="6">
        <v>0</v>
      </c>
      <c r="N1925" s="6"/>
      <c r="O1925" s="6"/>
      <c r="P1925" s="6"/>
      <c r="Q1925" s="6"/>
      <c r="R1925" s="6"/>
      <c r="S1925" s="6"/>
      <c r="T1925" s="6"/>
      <c r="U1925" s="6">
        <f t="shared" si="25"/>
        <v>0</v>
      </c>
      <c r="V1925" s="6"/>
    </row>
    <row r="1926" spans="1:22" x14ac:dyDescent="0.25">
      <c r="A1926">
        <v>2006</v>
      </c>
      <c r="B1926" t="s">
        <v>1161</v>
      </c>
      <c r="C1926" s="6"/>
      <c r="D1926" s="6">
        <v>5</v>
      </c>
      <c r="E1926" s="6"/>
      <c r="F1926" s="6">
        <v>0</v>
      </c>
      <c r="G1926" s="6">
        <f t="shared" si="26"/>
        <v>63</v>
      </c>
      <c r="H1926" s="6">
        <v>60</v>
      </c>
      <c r="I1926" s="6">
        <v>3</v>
      </c>
      <c r="J1926" s="6"/>
      <c r="K1926" s="6">
        <v>2</v>
      </c>
      <c r="L1926" s="6">
        <v>2</v>
      </c>
      <c r="M1926" s="6">
        <v>0</v>
      </c>
      <c r="N1926" s="6"/>
      <c r="O1926" s="6"/>
      <c r="P1926" s="6"/>
      <c r="Q1926" s="6"/>
      <c r="R1926" s="6"/>
      <c r="S1926" s="6"/>
      <c r="T1926" s="6"/>
      <c r="U1926" s="6">
        <f t="shared" si="25"/>
        <v>0</v>
      </c>
      <c r="V1926" s="6"/>
    </row>
    <row r="1927" spans="1:22" x14ac:dyDescent="0.25">
      <c r="A1927">
        <v>2006</v>
      </c>
      <c r="B1927" t="s">
        <v>1161</v>
      </c>
      <c r="C1927" s="6">
        <v>4</v>
      </c>
      <c r="D1927" s="6">
        <v>1</v>
      </c>
      <c r="E1927" s="6"/>
      <c r="F1927" s="6">
        <v>5</v>
      </c>
      <c r="G1927" s="6">
        <f t="shared" si="26"/>
        <v>81</v>
      </c>
      <c r="H1927" s="6">
        <v>80</v>
      </c>
      <c r="I1927" s="6">
        <v>1</v>
      </c>
      <c r="J1927" s="6"/>
      <c r="K1927" s="6">
        <v>1</v>
      </c>
      <c r="L1927" s="6">
        <v>3</v>
      </c>
      <c r="M1927" s="6">
        <v>0</v>
      </c>
      <c r="N1927" s="6"/>
      <c r="O1927" s="6"/>
      <c r="P1927" s="6"/>
      <c r="Q1927" s="6"/>
      <c r="R1927" s="6"/>
      <c r="S1927" s="6"/>
      <c r="T1927" s="6"/>
      <c r="U1927" s="6">
        <f t="shared" si="25"/>
        <v>0</v>
      </c>
      <c r="V1927" s="6"/>
    </row>
    <row r="1928" spans="1:22" x14ac:dyDescent="0.25">
      <c r="A1928">
        <v>2006</v>
      </c>
      <c r="B1928" t="s">
        <v>1161</v>
      </c>
      <c r="C1928" s="6"/>
      <c r="D1928" s="6">
        <v>2</v>
      </c>
      <c r="E1928" s="6"/>
      <c r="F1928" s="6">
        <v>5</v>
      </c>
      <c r="G1928" s="6">
        <f t="shared" si="26"/>
        <v>95</v>
      </c>
      <c r="H1928" s="6">
        <v>90</v>
      </c>
      <c r="I1928" s="6">
        <v>5</v>
      </c>
      <c r="J1928" s="6"/>
      <c r="K1928" s="6">
        <v>1</v>
      </c>
      <c r="L1928" s="6">
        <v>2</v>
      </c>
      <c r="M1928" s="6">
        <v>0</v>
      </c>
      <c r="N1928" s="6"/>
      <c r="O1928" s="6"/>
      <c r="P1928" s="6"/>
      <c r="Q1928" s="6"/>
      <c r="R1928" s="6"/>
      <c r="S1928" s="6"/>
      <c r="T1928" s="6"/>
      <c r="U1928" s="6">
        <f t="shared" si="25"/>
        <v>0</v>
      </c>
      <c r="V1928" s="6"/>
    </row>
    <row r="1929" spans="1:22" x14ac:dyDescent="0.25">
      <c r="A1929">
        <v>2006</v>
      </c>
      <c r="B1929" t="s">
        <v>1161</v>
      </c>
      <c r="C1929" s="6"/>
      <c r="D1929" s="6">
        <v>3</v>
      </c>
      <c r="E1929" s="6"/>
      <c r="F1929" s="6">
        <v>0</v>
      </c>
      <c r="G1929" s="6">
        <f t="shared" si="26"/>
        <v>60</v>
      </c>
      <c r="H1929" s="6">
        <v>60</v>
      </c>
      <c r="I1929" s="6">
        <v>0</v>
      </c>
      <c r="J1929" s="6"/>
      <c r="K1929" s="6">
        <v>2</v>
      </c>
      <c r="L1929" s="6">
        <v>0</v>
      </c>
      <c r="M1929" s="6">
        <v>2</v>
      </c>
      <c r="N1929" s="6" t="s">
        <v>331</v>
      </c>
      <c r="O1929" s="6" t="s">
        <v>331</v>
      </c>
      <c r="P1929" s="6"/>
      <c r="Q1929" s="6"/>
      <c r="R1929" s="6"/>
      <c r="S1929" s="6"/>
      <c r="T1929" s="6"/>
      <c r="U1929" s="6">
        <f t="shared" si="25"/>
        <v>0</v>
      </c>
      <c r="V1929" s="6"/>
    </row>
    <row r="1930" spans="1:22" x14ac:dyDescent="0.25">
      <c r="A1930">
        <v>2006</v>
      </c>
      <c r="B1930" t="s">
        <v>1161</v>
      </c>
      <c r="C1930" s="6"/>
      <c r="D1930" s="6">
        <v>4</v>
      </c>
      <c r="E1930" s="6"/>
      <c r="F1930" s="6">
        <v>0</v>
      </c>
      <c r="G1930" s="6">
        <f t="shared" si="26"/>
        <v>35</v>
      </c>
      <c r="H1930" s="6">
        <v>30</v>
      </c>
      <c r="I1930" s="6">
        <v>5</v>
      </c>
      <c r="J1930" s="6"/>
      <c r="K1930" s="6">
        <v>2</v>
      </c>
      <c r="L1930" s="6">
        <v>3</v>
      </c>
      <c r="M1930" s="6">
        <v>1</v>
      </c>
      <c r="N1930" s="6" t="s">
        <v>340</v>
      </c>
      <c r="O1930" s="6"/>
      <c r="P1930" s="6"/>
      <c r="Q1930" s="6"/>
      <c r="R1930" s="6"/>
      <c r="S1930" s="6"/>
      <c r="T1930" s="6"/>
      <c r="U1930" s="6">
        <f t="shared" si="25"/>
        <v>0</v>
      </c>
      <c r="V1930" s="6"/>
    </row>
    <row r="1931" spans="1:22" x14ac:dyDescent="0.25">
      <c r="A1931">
        <v>2006</v>
      </c>
      <c r="B1931" t="s">
        <v>1161</v>
      </c>
      <c r="C1931" s="6"/>
      <c r="D1931" s="6">
        <v>5</v>
      </c>
      <c r="E1931" s="6"/>
      <c r="F1931" s="6">
        <v>20</v>
      </c>
      <c r="G1931" s="6">
        <f t="shared" si="26"/>
        <v>40</v>
      </c>
      <c r="H1931" s="6">
        <v>40</v>
      </c>
      <c r="I1931" s="6">
        <v>0</v>
      </c>
      <c r="J1931" s="6"/>
      <c r="K1931" s="6">
        <v>2</v>
      </c>
      <c r="L1931" s="6">
        <v>0</v>
      </c>
      <c r="M1931" s="6">
        <v>1</v>
      </c>
      <c r="N1931" s="6" t="s">
        <v>337</v>
      </c>
      <c r="O1931" s="6"/>
      <c r="P1931" s="6"/>
      <c r="Q1931" s="6"/>
      <c r="R1931" s="6"/>
      <c r="S1931" s="6"/>
      <c r="T1931" s="6"/>
      <c r="U1931" s="6">
        <f t="shared" si="25"/>
        <v>0</v>
      </c>
      <c r="V1931" s="6"/>
    </row>
    <row r="1932" spans="1:22" x14ac:dyDescent="0.25">
      <c r="A1932">
        <v>2006</v>
      </c>
      <c r="B1932" t="s">
        <v>1161</v>
      </c>
      <c r="C1932" s="6">
        <v>5</v>
      </c>
      <c r="D1932" s="6">
        <v>1</v>
      </c>
      <c r="E1932" s="6"/>
      <c r="F1932" s="6">
        <v>0</v>
      </c>
      <c r="G1932" s="6">
        <f t="shared" si="26"/>
        <v>5</v>
      </c>
      <c r="H1932" s="6">
        <v>5</v>
      </c>
      <c r="I1932" s="6">
        <v>0</v>
      </c>
      <c r="J1932" s="6"/>
      <c r="K1932" s="6">
        <v>3</v>
      </c>
      <c r="L1932" s="6">
        <v>0</v>
      </c>
      <c r="M1932" s="6">
        <v>0</v>
      </c>
      <c r="N1932" s="6"/>
      <c r="O1932" s="6"/>
      <c r="P1932" s="6"/>
      <c r="Q1932" s="6"/>
      <c r="R1932" s="6"/>
      <c r="S1932" s="6"/>
      <c r="T1932" s="6"/>
      <c r="U1932" s="6">
        <f t="shared" si="25"/>
        <v>0</v>
      </c>
      <c r="V1932" s="6"/>
    </row>
    <row r="1933" spans="1:22" x14ac:dyDescent="0.25">
      <c r="A1933">
        <v>2006</v>
      </c>
      <c r="B1933" t="s">
        <v>1161</v>
      </c>
      <c r="C1933" s="6"/>
      <c r="D1933" s="6">
        <v>2</v>
      </c>
      <c r="E1933" s="6"/>
      <c r="F1933" s="6">
        <v>0</v>
      </c>
      <c r="G1933" s="6">
        <f t="shared" si="26"/>
        <v>11</v>
      </c>
      <c r="H1933" s="6">
        <v>10</v>
      </c>
      <c r="I1933" s="6">
        <v>1</v>
      </c>
      <c r="J1933" s="6"/>
      <c r="K1933" s="6">
        <v>3</v>
      </c>
      <c r="L1933" s="6">
        <v>3</v>
      </c>
      <c r="M1933" s="6">
        <v>0</v>
      </c>
      <c r="N1933" s="6"/>
      <c r="O1933" s="6"/>
      <c r="P1933" s="6"/>
      <c r="Q1933" s="6"/>
      <c r="R1933" s="6"/>
      <c r="S1933" s="6"/>
      <c r="T1933" s="6"/>
      <c r="U1933" s="6">
        <f t="shared" si="25"/>
        <v>0</v>
      </c>
      <c r="V1933" s="6"/>
    </row>
    <row r="1934" spans="1:22" x14ac:dyDescent="0.25">
      <c r="A1934">
        <v>2006</v>
      </c>
      <c r="B1934" t="s">
        <v>1161</v>
      </c>
      <c r="C1934" s="6"/>
      <c r="D1934" s="6">
        <v>3</v>
      </c>
      <c r="E1934" s="6"/>
      <c r="F1934" s="6">
        <v>0</v>
      </c>
      <c r="G1934" s="6">
        <f t="shared" si="26"/>
        <v>21</v>
      </c>
      <c r="H1934" s="6">
        <v>20</v>
      </c>
      <c r="I1934" s="6">
        <v>1</v>
      </c>
      <c r="J1934" s="6"/>
      <c r="K1934" s="6">
        <v>5</v>
      </c>
      <c r="L1934" s="6">
        <v>2</v>
      </c>
      <c r="M1934" s="6">
        <v>0</v>
      </c>
      <c r="N1934" s="6"/>
      <c r="O1934" s="6"/>
      <c r="P1934" s="6"/>
      <c r="Q1934" s="6"/>
      <c r="R1934" s="6"/>
      <c r="S1934" s="6"/>
      <c r="T1934" s="6"/>
      <c r="U1934" s="6">
        <f t="shared" si="25"/>
        <v>0</v>
      </c>
      <c r="V1934" s="6"/>
    </row>
    <row r="1935" spans="1:22" x14ac:dyDescent="0.25">
      <c r="A1935">
        <v>2006</v>
      </c>
      <c r="B1935" t="s">
        <v>1161</v>
      </c>
      <c r="C1935" s="6"/>
      <c r="D1935" s="6">
        <v>4</v>
      </c>
      <c r="E1935" s="6"/>
      <c r="F1935" s="6">
        <v>5</v>
      </c>
      <c r="G1935" s="6">
        <f t="shared" si="26"/>
        <v>60</v>
      </c>
      <c r="H1935" s="6">
        <v>60</v>
      </c>
      <c r="I1935" s="6">
        <v>0</v>
      </c>
      <c r="J1935" s="6"/>
      <c r="K1935" s="6">
        <v>5</v>
      </c>
      <c r="L1935" s="6">
        <v>0</v>
      </c>
      <c r="M1935" s="6">
        <v>0</v>
      </c>
      <c r="N1935" s="6"/>
      <c r="O1935" s="6"/>
      <c r="P1935" s="6"/>
      <c r="Q1935" s="6"/>
      <c r="R1935" s="6"/>
      <c r="S1935" s="6"/>
      <c r="T1935" s="6"/>
      <c r="U1935" s="6">
        <f t="shared" si="25"/>
        <v>0</v>
      </c>
      <c r="V1935" s="6"/>
    </row>
    <row r="1936" spans="1:22" x14ac:dyDescent="0.25">
      <c r="A1936">
        <v>2006</v>
      </c>
      <c r="B1936" t="s">
        <v>1161</v>
      </c>
      <c r="C1936" s="6"/>
      <c r="D1936" s="6">
        <v>5</v>
      </c>
      <c r="E1936" s="6"/>
      <c r="F1936" s="6">
        <v>0</v>
      </c>
      <c r="G1936" s="6">
        <f t="shared" si="26"/>
        <v>5</v>
      </c>
      <c r="H1936" s="6">
        <v>5</v>
      </c>
      <c r="I1936" s="6">
        <v>0</v>
      </c>
      <c r="J1936" s="6"/>
      <c r="K1936" s="6">
        <v>2</v>
      </c>
      <c r="L1936" s="6">
        <v>0</v>
      </c>
      <c r="M1936" s="6">
        <v>0</v>
      </c>
      <c r="N1936" s="6"/>
      <c r="O1936" s="6"/>
      <c r="P1936" s="6"/>
      <c r="Q1936" s="6"/>
      <c r="R1936" s="6"/>
      <c r="S1936" s="6"/>
      <c r="T1936" s="6"/>
      <c r="U1936" s="6">
        <f t="shared" si="25"/>
        <v>0</v>
      </c>
      <c r="V1936" s="6"/>
    </row>
    <row r="1937" spans="1:22" x14ac:dyDescent="0.25">
      <c r="A1937">
        <v>2006</v>
      </c>
      <c r="B1937" t="s">
        <v>1161</v>
      </c>
      <c r="C1937" s="6">
        <v>6</v>
      </c>
      <c r="D1937" s="6">
        <v>1</v>
      </c>
      <c r="E1937" s="6"/>
      <c r="F1937" s="6">
        <v>5</v>
      </c>
      <c r="G1937" s="6">
        <f t="shared" si="26"/>
        <v>50</v>
      </c>
      <c r="H1937" s="6">
        <v>50</v>
      </c>
      <c r="I1937" s="6">
        <v>0</v>
      </c>
      <c r="J1937" s="6"/>
      <c r="K1937" s="6">
        <v>3</v>
      </c>
      <c r="L1937" s="6">
        <v>0</v>
      </c>
      <c r="M1937" s="6">
        <v>0</v>
      </c>
      <c r="N1937" s="6"/>
      <c r="O1937" s="6"/>
      <c r="P1937" s="6"/>
      <c r="Q1937" s="6"/>
      <c r="R1937" s="6"/>
      <c r="S1937" s="6"/>
      <c r="T1937" s="6"/>
      <c r="U1937" s="6">
        <f t="shared" si="25"/>
        <v>0</v>
      </c>
      <c r="V1937" s="6"/>
    </row>
    <row r="1938" spans="1:22" x14ac:dyDescent="0.25">
      <c r="A1938">
        <v>2006</v>
      </c>
      <c r="B1938" t="s">
        <v>1161</v>
      </c>
      <c r="C1938" s="6"/>
      <c r="D1938" s="6">
        <v>2</v>
      </c>
      <c r="E1938" s="6"/>
      <c r="F1938" s="6">
        <v>0</v>
      </c>
      <c r="G1938" s="6">
        <f t="shared" si="26"/>
        <v>10</v>
      </c>
      <c r="H1938" s="6">
        <v>10</v>
      </c>
      <c r="I1938" s="6">
        <v>0</v>
      </c>
      <c r="J1938" s="6"/>
      <c r="K1938" s="6">
        <v>3</v>
      </c>
      <c r="L1938" s="6">
        <v>0</v>
      </c>
      <c r="M1938" s="6">
        <v>0</v>
      </c>
      <c r="N1938" s="6"/>
      <c r="O1938" s="6"/>
      <c r="P1938" s="6"/>
      <c r="Q1938" s="6"/>
      <c r="R1938" s="6"/>
      <c r="S1938" s="6"/>
      <c r="T1938" s="6"/>
      <c r="U1938" s="6">
        <f t="shared" si="25"/>
        <v>0</v>
      </c>
      <c r="V1938" s="6"/>
    </row>
    <row r="1939" spans="1:22" x14ac:dyDescent="0.25">
      <c r="A1939">
        <v>2006</v>
      </c>
      <c r="B1939" t="s">
        <v>1161</v>
      </c>
      <c r="C1939" s="6"/>
      <c r="D1939" s="6">
        <v>3</v>
      </c>
      <c r="E1939" s="6"/>
      <c r="F1939" s="6">
        <v>5</v>
      </c>
      <c r="G1939" s="6">
        <f t="shared" si="26"/>
        <v>6</v>
      </c>
      <c r="H1939" s="6">
        <v>5</v>
      </c>
      <c r="I1939" s="6">
        <v>1</v>
      </c>
      <c r="J1939" s="6"/>
      <c r="K1939" s="6">
        <v>3</v>
      </c>
      <c r="L1939" s="6">
        <v>1</v>
      </c>
      <c r="M1939" s="6">
        <v>0</v>
      </c>
      <c r="N1939" s="6"/>
      <c r="O1939" s="6"/>
      <c r="P1939" s="6"/>
      <c r="Q1939" s="6"/>
      <c r="R1939" s="6"/>
      <c r="S1939" s="6"/>
      <c r="T1939" s="6"/>
      <c r="U1939" s="6">
        <f t="shared" si="25"/>
        <v>0</v>
      </c>
      <c r="V1939" s="6"/>
    </row>
    <row r="1940" spans="1:22" x14ac:dyDescent="0.25">
      <c r="A1940">
        <v>2006</v>
      </c>
      <c r="B1940" t="s">
        <v>1161</v>
      </c>
      <c r="C1940" s="6"/>
      <c r="D1940" s="6">
        <v>4</v>
      </c>
      <c r="E1940" s="6"/>
      <c r="F1940" s="6">
        <v>25</v>
      </c>
      <c r="G1940" s="6">
        <f t="shared" si="26"/>
        <v>15</v>
      </c>
      <c r="H1940" s="6">
        <v>15</v>
      </c>
      <c r="I1940" s="6">
        <v>0</v>
      </c>
      <c r="J1940" s="6"/>
      <c r="K1940" s="6">
        <v>4</v>
      </c>
      <c r="L1940" s="6">
        <v>0</v>
      </c>
      <c r="M1940" s="6">
        <v>0</v>
      </c>
      <c r="N1940" s="6"/>
      <c r="O1940" s="6"/>
      <c r="P1940" s="6"/>
      <c r="Q1940" s="6"/>
      <c r="R1940" s="6"/>
      <c r="S1940" s="6"/>
      <c r="T1940" s="6"/>
      <c r="U1940" s="6">
        <f t="shared" si="25"/>
        <v>0</v>
      </c>
      <c r="V1940" s="6"/>
    </row>
    <row r="1941" spans="1:22" x14ac:dyDescent="0.25">
      <c r="A1941">
        <v>2006</v>
      </c>
      <c r="B1941" t="s">
        <v>1161</v>
      </c>
      <c r="C1941" s="6"/>
      <c r="D1941" s="6">
        <v>5</v>
      </c>
      <c r="E1941" s="6"/>
      <c r="F1941" s="6">
        <v>0</v>
      </c>
      <c r="G1941" s="6">
        <f t="shared" si="26"/>
        <v>15</v>
      </c>
      <c r="H1941" s="6">
        <v>15</v>
      </c>
      <c r="I1941" s="6">
        <v>0</v>
      </c>
      <c r="J1941" s="6"/>
      <c r="K1941" s="6">
        <v>3</v>
      </c>
      <c r="L1941" s="6">
        <v>0</v>
      </c>
      <c r="M1941" s="6">
        <v>0</v>
      </c>
      <c r="N1941" s="6"/>
      <c r="O1941" s="6"/>
      <c r="P1941" s="6"/>
      <c r="Q1941" s="6"/>
      <c r="R1941" s="6"/>
      <c r="S1941" s="6"/>
      <c r="T1941" s="6"/>
      <c r="U1941" s="6">
        <f t="shared" si="25"/>
        <v>0</v>
      </c>
      <c r="V1941" s="6"/>
    </row>
    <row r="1942" spans="1:22" x14ac:dyDescent="0.25">
      <c r="A1942">
        <v>2006</v>
      </c>
      <c r="B1942" t="s">
        <v>1161</v>
      </c>
      <c r="C1942" s="6">
        <v>7</v>
      </c>
      <c r="D1942" s="6">
        <v>1</v>
      </c>
      <c r="E1942" s="6"/>
      <c r="F1942" s="6">
        <v>0</v>
      </c>
      <c r="G1942" s="6">
        <f t="shared" si="26"/>
        <v>15</v>
      </c>
      <c r="H1942" s="6">
        <v>10</v>
      </c>
      <c r="I1942" s="6">
        <v>5</v>
      </c>
      <c r="J1942" s="6"/>
      <c r="K1942" s="6">
        <v>2</v>
      </c>
      <c r="L1942" s="6">
        <v>3</v>
      </c>
      <c r="M1942" s="6">
        <v>0</v>
      </c>
      <c r="N1942" s="6"/>
      <c r="O1942" s="6"/>
      <c r="P1942" s="6"/>
      <c r="Q1942" s="6"/>
      <c r="R1942" s="6"/>
      <c r="S1942" s="6"/>
      <c r="T1942" s="6"/>
      <c r="U1942" s="6">
        <f t="shared" si="25"/>
        <v>0</v>
      </c>
      <c r="V1942" s="6"/>
    </row>
    <row r="1943" spans="1:22" x14ac:dyDescent="0.25">
      <c r="A1943">
        <v>2006</v>
      </c>
      <c r="B1943" t="s">
        <v>1161</v>
      </c>
      <c r="C1943" s="6"/>
      <c r="D1943" s="6">
        <v>2</v>
      </c>
      <c r="E1943" s="6"/>
      <c r="F1943" s="6">
        <v>0</v>
      </c>
      <c r="G1943" s="6">
        <f t="shared" ref="G1943:G1946" si="27">H1943+I1943</f>
        <v>30</v>
      </c>
      <c r="H1943" s="6">
        <v>30</v>
      </c>
      <c r="I1943" s="6">
        <v>0</v>
      </c>
      <c r="J1943" s="6"/>
      <c r="K1943" s="6">
        <v>2</v>
      </c>
      <c r="L1943" s="6">
        <v>0</v>
      </c>
      <c r="M1943" s="6">
        <v>0</v>
      </c>
      <c r="N1943" s="6"/>
      <c r="O1943" s="6"/>
      <c r="P1943" s="6"/>
      <c r="Q1943" s="6"/>
      <c r="R1943" s="6"/>
      <c r="S1943" s="6"/>
      <c r="T1943" s="6"/>
      <c r="U1943" s="6">
        <f t="shared" si="25"/>
        <v>0</v>
      </c>
      <c r="V1943" s="6"/>
    </row>
    <row r="1944" spans="1:22" x14ac:dyDescent="0.25">
      <c r="A1944">
        <v>2006</v>
      </c>
      <c r="B1944" t="s">
        <v>1161</v>
      </c>
      <c r="C1944" s="6"/>
      <c r="D1944" s="6">
        <v>3</v>
      </c>
      <c r="E1944" s="6"/>
      <c r="F1944" s="6">
        <v>5</v>
      </c>
      <c r="G1944" s="6">
        <f t="shared" si="27"/>
        <v>40</v>
      </c>
      <c r="H1944" s="6">
        <v>40</v>
      </c>
      <c r="I1944" s="6">
        <v>0</v>
      </c>
      <c r="J1944" s="6"/>
      <c r="K1944" s="6">
        <v>1</v>
      </c>
      <c r="L1944" s="6">
        <v>0</v>
      </c>
      <c r="M1944" s="6">
        <v>0</v>
      </c>
      <c r="N1944" s="6"/>
      <c r="O1944" s="6"/>
      <c r="P1944" s="6"/>
      <c r="Q1944" s="6"/>
      <c r="R1944" s="6"/>
      <c r="S1944" s="6"/>
      <c r="T1944" s="6"/>
      <c r="U1944" s="6">
        <f t="shared" si="25"/>
        <v>0</v>
      </c>
      <c r="V1944" s="6"/>
    </row>
    <row r="1945" spans="1:22" x14ac:dyDescent="0.25">
      <c r="A1945">
        <v>2006</v>
      </c>
      <c r="B1945" t="s">
        <v>1161</v>
      </c>
      <c r="C1945" s="6"/>
      <c r="D1945" s="6">
        <v>4</v>
      </c>
      <c r="E1945" s="6"/>
      <c r="F1945" s="6">
        <v>0</v>
      </c>
      <c r="G1945" s="6">
        <f t="shared" si="27"/>
        <v>52</v>
      </c>
      <c r="H1945" s="6">
        <v>50</v>
      </c>
      <c r="I1945" s="6">
        <v>2</v>
      </c>
      <c r="J1945" s="6"/>
      <c r="K1945" s="6">
        <v>2</v>
      </c>
      <c r="L1945" s="6">
        <v>3</v>
      </c>
      <c r="M1945" s="6">
        <v>0</v>
      </c>
      <c r="N1945" s="6"/>
      <c r="O1945" s="6"/>
      <c r="P1945" s="6"/>
      <c r="Q1945" s="6"/>
      <c r="R1945" s="6"/>
      <c r="S1945" s="6"/>
      <c r="T1945" s="6"/>
      <c r="U1945" s="6">
        <f t="shared" si="25"/>
        <v>0</v>
      </c>
      <c r="V1945" s="6"/>
    </row>
    <row r="1946" spans="1:22" x14ac:dyDescent="0.25">
      <c r="A1946">
        <v>2006</v>
      </c>
      <c r="B1946" t="s">
        <v>1161</v>
      </c>
      <c r="C1946" s="6"/>
      <c r="D1946" s="6">
        <v>5</v>
      </c>
      <c r="E1946" s="6"/>
      <c r="F1946" s="6">
        <v>0</v>
      </c>
      <c r="G1946" s="6">
        <f t="shared" si="27"/>
        <v>82</v>
      </c>
      <c r="H1946" s="6">
        <v>80</v>
      </c>
      <c r="I1946" s="6">
        <v>2</v>
      </c>
      <c r="J1946" s="6"/>
      <c r="K1946" s="6">
        <v>2</v>
      </c>
      <c r="L1946" s="6">
        <v>4</v>
      </c>
      <c r="M1946" s="6">
        <v>0</v>
      </c>
      <c r="N1946" s="6"/>
      <c r="O1946" s="6"/>
      <c r="P1946" s="6"/>
      <c r="Q1946" s="6"/>
      <c r="R1946" s="6"/>
      <c r="S1946" s="6"/>
      <c r="T1946" s="6"/>
      <c r="U1946" s="6">
        <f t="shared" si="25"/>
        <v>0</v>
      </c>
      <c r="V1946" s="6"/>
    </row>
    <row r="1947" spans="1:22" x14ac:dyDescent="0.25">
      <c r="A1947">
        <v>2007</v>
      </c>
      <c r="B1947" s="10" t="s">
        <v>1162</v>
      </c>
      <c r="C1947" s="10">
        <v>1</v>
      </c>
      <c r="D1947" s="10">
        <v>1</v>
      </c>
      <c r="E1947" s="10"/>
      <c r="F1947" s="20">
        <v>2</v>
      </c>
      <c r="G1947" s="10">
        <f>H1947+I1947</f>
        <v>18</v>
      </c>
      <c r="H1947" s="20">
        <v>15</v>
      </c>
      <c r="I1947" s="20">
        <v>3</v>
      </c>
      <c r="J1947" s="10"/>
      <c r="K1947" s="10">
        <v>2</v>
      </c>
      <c r="L1947" s="10">
        <v>6</v>
      </c>
      <c r="M1947" s="10">
        <v>0</v>
      </c>
      <c r="N1947" s="10"/>
      <c r="O1947" s="10"/>
      <c r="P1947" s="10"/>
      <c r="Q1947" s="10"/>
      <c r="R1947" s="10"/>
      <c r="S1947" s="10"/>
      <c r="T1947" s="10"/>
      <c r="U1947" s="10">
        <v>1</v>
      </c>
      <c r="V1947" s="10"/>
    </row>
    <row r="1948" spans="1:22" x14ac:dyDescent="0.25">
      <c r="A1948">
        <v>2007</v>
      </c>
      <c r="B1948" s="10" t="s">
        <v>1162</v>
      </c>
      <c r="C1948" s="10"/>
      <c r="D1948" s="10">
        <v>2</v>
      </c>
      <c r="E1948" s="10"/>
      <c r="F1948" s="20">
        <v>0</v>
      </c>
      <c r="G1948" s="10">
        <f t="shared" ref="G1948:G1986" si="28">H1948+I1948</f>
        <v>42</v>
      </c>
      <c r="H1948" s="20">
        <v>40</v>
      </c>
      <c r="I1948" s="20">
        <v>2</v>
      </c>
      <c r="J1948" s="10"/>
      <c r="K1948" s="10">
        <v>4</v>
      </c>
      <c r="L1948" s="10">
        <v>3</v>
      </c>
      <c r="M1948" s="10">
        <v>0</v>
      </c>
      <c r="N1948" s="10"/>
      <c r="O1948" s="10"/>
      <c r="P1948" s="10"/>
      <c r="Q1948" s="10"/>
      <c r="R1948" s="10"/>
      <c r="S1948" s="10"/>
      <c r="T1948" s="10"/>
      <c r="U1948" s="10"/>
      <c r="V1948" s="10"/>
    </row>
    <row r="1949" spans="1:22" x14ac:dyDescent="0.25">
      <c r="A1949">
        <v>2007</v>
      </c>
      <c r="B1949" s="10" t="s">
        <v>1162</v>
      </c>
      <c r="C1949" s="10"/>
      <c r="D1949" s="10">
        <v>3</v>
      </c>
      <c r="E1949" s="10"/>
      <c r="F1949" s="20">
        <v>5</v>
      </c>
      <c r="G1949" s="10">
        <f t="shared" si="28"/>
        <v>52</v>
      </c>
      <c r="H1949" s="20">
        <v>50</v>
      </c>
      <c r="I1949" s="20">
        <v>2</v>
      </c>
      <c r="J1949" s="10"/>
      <c r="K1949" s="10">
        <v>4</v>
      </c>
      <c r="L1949" s="10">
        <v>3</v>
      </c>
      <c r="M1949" s="10">
        <v>0</v>
      </c>
      <c r="N1949" s="10"/>
      <c r="O1949" s="10"/>
      <c r="P1949" s="10"/>
      <c r="Q1949" s="10"/>
      <c r="R1949" s="10"/>
      <c r="S1949" s="10"/>
      <c r="T1949" s="10"/>
      <c r="U1949" s="10"/>
      <c r="V1949" s="10"/>
    </row>
    <row r="1950" spans="1:22" x14ac:dyDescent="0.25">
      <c r="A1950">
        <v>2007</v>
      </c>
      <c r="B1950" s="10" t="s">
        <v>1162</v>
      </c>
      <c r="C1950" s="10"/>
      <c r="D1950" s="10">
        <v>4</v>
      </c>
      <c r="E1950" s="10"/>
      <c r="F1950" s="20">
        <v>5</v>
      </c>
      <c r="G1950" s="10">
        <f t="shared" si="28"/>
        <v>80</v>
      </c>
      <c r="H1950" s="20">
        <v>60</v>
      </c>
      <c r="I1950" s="20">
        <v>20</v>
      </c>
      <c r="J1950" s="10"/>
      <c r="K1950" s="10">
        <v>3</v>
      </c>
      <c r="L1950" s="10">
        <v>5</v>
      </c>
      <c r="M1950" s="10">
        <v>0</v>
      </c>
      <c r="N1950" s="10"/>
      <c r="O1950" s="10"/>
      <c r="P1950" s="10"/>
      <c r="Q1950" s="10"/>
      <c r="R1950" s="10"/>
      <c r="S1950" s="10"/>
      <c r="T1950" s="10"/>
      <c r="U1950" s="10"/>
      <c r="V1950" s="10"/>
    </row>
    <row r="1951" spans="1:22" x14ac:dyDescent="0.25">
      <c r="A1951">
        <v>2007</v>
      </c>
      <c r="B1951" s="10" t="s">
        <v>1162</v>
      </c>
      <c r="C1951" s="10"/>
      <c r="D1951" s="10">
        <v>5</v>
      </c>
      <c r="E1951" s="10"/>
      <c r="F1951" s="20">
        <v>5</v>
      </c>
      <c r="G1951" s="10">
        <f t="shared" si="28"/>
        <v>7</v>
      </c>
      <c r="H1951" s="20">
        <v>2</v>
      </c>
      <c r="I1951" s="20">
        <v>5</v>
      </c>
      <c r="J1951" s="10"/>
      <c r="K1951" s="10">
        <v>2</v>
      </c>
      <c r="L1951" s="10">
        <v>3</v>
      </c>
      <c r="M1951" s="10">
        <v>0</v>
      </c>
      <c r="N1951" s="10"/>
      <c r="O1951" s="10"/>
      <c r="P1951" s="10"/>
      <c r="Q1951" s="10"/>
      <c r="R1951" s="10"/>
      <c r="S1951" s="10"/>
      <c r="T1951" s="10"/>
      <c r="U1951" s="10"/>
      <c r="V1951" s="10"/>
    </row>
    <row r="1952" spans="1:22" x14ac:dyDescent="0.25">
      <c r="A1952">
        <v>2007</v>
      </c>
      <c r="B1952" s="10" t="s">
        <v>1162</v>
      </c>
      <c r="C1952" s="10">
        <v>2</v>
      </c>
      <c r="D1952" s="10">
        <v>1</v>
      </c>
      <c r="E1952" s="10"/>
      <c r="F1952" s="20">
        <v>8</v>
      </c>
      <c r="G1952" s="10">
        <f t="shared" si="28"/>
        <v>67</v>
      </c>
      <c r="H1952" s="20">
        <v>60</v>
      </c>
      <c r="I1952" s="20">
        <v>7</v>
      </c>
      <c r="J1952" s="10"/>
      <c r="K1952" s="10">
        <v>3</v>
      </c>
      <c r="L1952" s="10">
        <v>5</v>
      </c>
      <c r="M1952" s="10">
        <v>0</v>
      </c>
      <c r="N1952" s="10"/>
      <c r="O1952" s="10"/>
      <c r="P1952" s="10"/>
      <c r="Q1952" s="10"/>
      <c r="R1952" s="10"/>
      <c r="S1952" s="10"/>
      <c r="T1952" s="10"/>
      <c r="U1952" s="10">
        <v>0</v>
      </c>
      <c r="V1952" s="10"/>
    </row>
    <row r="1953" spans="1:22" x14ac:dyDescent="0.25">
      <c r="A1953">
        <v>2007</v>
      </c>
      <c r="B1953" s="10" t="s">
        <v>1162</v>
      </c>
      <c r="C1953" s="10"/>
      <c r="D1953" s="10">
        <v>2</v>
      </c>
      <c r="E1953" s="10"/>
      <c r="F1953" s="20">
        <v>5</v>
      </c>
      <c r="G1953" s="10">
        <f t="shared" si="28"/>
        <v>75</v>
      </c>
      <c r="H1953" s="20">
        <v>65</v>
      </c>
      <c r="I1953" s="20">
        <v>10</v>
      </c>
      <c r="J1953" s="10"/>
      <c r="K1953" s="10">
        <v>3</v>
      </c>
      <c r="L1953" s="10">
        <v>10</v>
      </c>
      <c r="M1953" s="10">
        <v>0</v>
      </c>
      <c r="N1953" s="10"/>
      <c r="O1953" s="10"/>
      <c r="P1953" s="10"/>
      <c r="Q1953" s="10"/>
      <c r="R1953" s="10"/>
      <c r="S1953" s="10"/>
      <c r="T1953" s="10"/>
      <c r="U1953" s="10"/>
      <c r="V1953" s="10"/>
    </row>
    <row r="1954" spans="1:22" x14ac:dyDescent="0.25">
      <c r="A1954">
        <v>2007</v>
      </c>
      <c r="B1954" s="10" t="s">
        <v>1162</v>
      </c>
      <c r="C1954" s="10"/>
      <c r="D1954" s="10">
        <v>3</v>
      </c>
      <c r="E1954" s="10"/>
      <c r="F1954" s="20">
        <v>0</v>
      </c>
      <c r="G1954" s="10">
        <f t="shared" si="28"/>
        <v>20</v>
      </c>
      <c r="H1954" s="20">
        <v>10</v>
      </c>
      <c r="I1954" s="20">
        <v>10</v>
      </c>
      <c r="J1954" s="10"/>
      <c r="K1954" s="10">
        <v>3</v>
      </c>
      <c r="L1954" s="10">
        <v>7</v>
      </c>
      <c r="M1954" s="10">
        <v>0</v>
      </c>
      <c r="N1954" s="10"/>
      <c r="O1954" s="10"/>
      <c r="P1954" s="10"/>
      <c r="Q1954" s="10"/>
      <c r="R1954" s="10"/>
      <c r="S1954" s="10"/>
      <c r="T1954" s="10"/>
      <c r="U1954" s="10"/>
      <c r="V1954" s="10"/>
    </row>
    <row r="1955" spans="1:22" x14ac:dyDescent="0.25">
      <c r="A1955">
        <v>2007</v>
      </c>
      <c r="B1955" s="10" t="s">
        <v>1162</v>
      </c>
      <c r="C1955" s="10"/>
      <c r="D1955" s="10">
        <v>4</v>
      </c>
      <c r="E1955" s="10"/>
      <c r="F1955" s="20">
        <v>3</v>
      </c>
      <c r="G1955" s="10">
        <f t="shared" si="28"/>
        <v>60</v>
      </c>
      <c r="H1955" s="20">
        <v>50</v>
      </c>
      <c r="I1955" s="20">
        <v>10</v>
      </c>
      <c r="J1955" s="10"/>
      <c r="K1955" s="10">
        <v>4</v>
      </c>
      <c r="L1955" s="10">
        <v>4</v>
      </c>
      <c r="M1955" s="10">
        <v>0</v>
      </c>
      <c r="N1955" s="10"/>
      <c r="O1955" s="10"/>
      <c r="P1955" s="10"/>
      <c r="Q1955" s="10"/>
      <c r="R1955" s="10"/>
      <c r="S1955" s="10"/>
      <c r="T1955" s="10"/>
      <c r="U1955" s="10"/>
      <c r="V1955" s="10"/>
    </row>
    <row r="1956" spans="1:22" x14ac:dyDescent="0.25">
      <c r="A1956">
        <v>2007</v>
      </c>
      <c r="B1956" s="10" t="s">
        <v>1162</v>
      </c>
      <c r="C1956" s="10"/>
      <c r="D1956" s="10">
        <v>5</v>
      </c>
      <c r="E1956" s="10"/>
      <c r="F1956" s="20">
        <v>1</v>
      </c>
      <c r="G1956" s="10">
        <f t="shared" si="28"/>
        <v>15</v>
      </c>
      <c r="H1956" s="20">
        <v>10</v>
      </c>
      <c r="I1956" s="20">
        <v>5</v>
      </c>
      <c r="J1956" s="10"/>
      <c r="K1956" s="10">
        <v>5</v>
      </c>
      <c r="L1956" s="10">
        <v>7</v>
      </c>
      <c r="M1956" s="10">
        <v>0</v>
      </c>
      <c r="N1956" s="10"/>
      <c r="O1956" s="10"/>
      <c r="P1956" s="10"/>
      <c r="Q1956" s="10"/>
      <c r="R1956" s="10"/>
      <c r="S1956" s="10"/>
      <c r="T1956" s="10"/>
      <c r="U1956" s="10"/>
      <c r="V1956" s="10"/>
    </row>
    <row r="1957" spans="1:22" x14ac:dyDescent="0.25">
      <c r="A1957">
        <v>2007</v>
      </c>
      <c r="B1957" s="10" t="s">
        <v>1162</v>
      </c>
      <c r="C1957" s="10">
        <v>3</v>
      </c>
      <c r="D1957" s="10">
        <v>1</v>
      </c>
      <c r="E1957" s="10"/>
      <c r="F1957" s="20">
        <v>75</v>
      </c>
      <c r="G1957" s="10">
        <f t="shared" si="28"/>
        <v>15</v>
      </c>
      <c r="H1957" s="20">
        <v>10</v>
      </c>
      <c r="I1957" s="20">
        <v>5</v>
      </c>
      <c r="J1957" s="10"/>
      <c r="K1957" s="10">
        <v>3</v>
      </c>
      <c r="L1957" s="10">
        <v>7</v>
      </c>
      <c r="M1957" s="10">
        <v>1</v>
      </c>
      <c r="N1957" s="10" t="s">
        <v>393</v>
      </c>
      <c r="O1957" s="10"/>
      <c r="P1957" s="10"/>
      <c r="Q1957" s="10"/>
      <c r="R1957" s="10"/>
      <c r="S1957" s="10"/>
      <c r="T1957" s="10"/>
      <c r="U1957" s="10">
        <v>1</v>
      </c>
      <c r="V1957" s="10"/>
    </row>
    <row r="1958" spans="1:22" x14ac:dyDescent="0.25">
      <c r="A1958">
        <v>2007</v>
      </c>
      <c r="B1958" s="10" t="s">
        <v>1162</v>
      </c>
      <c r="C1958" s="10"/>
      <c r="D1958" s="10">
        <v>2</v>
      </c>
      <c r="E1958" s="10"/>
      <c r="F1958" s="20">
        <v>25</v>
      </c>
      <c r="G1958" s="10">
        <f t="shared" si="28"/>
        <v>75</v>
      </c>
      <c r="H1958" s="20">
        <v>50</v>
      </c>
      <c r="I1958" s="20">
        <v>25</v>
      </c>
      <c r="J1958" s="10"/>
      <c r="K1958" s="10">
        <v>7</v>
      </c>
      <c r="L1958" s="10">
        <v>5</v>
      </c>
      <c r="M1958" s="10">
        <v>0</v>
      </c>
      <c r="N1958" s="10"/>
      <c r="O1958" s="10"/>
      <c r="P1958" s="10"/>
      <c r="Q1958" s="10"/>
      <c r="R1958" s="10"/>
      <c r="S1958" s="10"/>
      <c r="T1958" s="10"/>
      <c r="U1958" s="10"/>
      <c r="V1958" s="10"/>
    </row>
    <row r="1959" spans="1:22" x14ac:dyDescent="0.25">
      <c r="A1959">
        <v>2007</v>
      </c>
      <c r="B1959" s="10" t="s">
        <v>1162</v>
      </c>
      <c r="C1959" s="10"/>
      <c r="D1959" s="10">
        <v>3</v>
      </c>
      <c r="E1959" s="10"/>
      <c r="F1959" s="20">
        <v>5</v>
      </c>
      <c r="G1959" s="10">
        <f t="shared" si="28"/>
        <v>30</v>
      </c>
      <c r="H1959" s="20">
        <v>25</v>
      </c>
      <c r="I1959" s="20">
        <v>5</v>
      </c>
      <c r="J1959" s="10"/>
      <c r="K1959" s="10">
        <v>5</v>
      </c>
      <c r="L1959" s="10">
        <v>6</v>
      </c>
      <c r="M1959" s="10">
        <v>0</v>
      </c>
      <c r="N1959" s="10"/>
      <c r="O1959" s="10"/>
      <c r="P1959" s="10"/>
      <c r="Q1959" s="10"/>
      <c r="R1959" s="10"/>
      <c r="S1959" s="10"/>
      <c r="T1959" s="10"/>
      <c r="U1959" s="10"/>
      <c r="V1959" s="10"/>
    </row>
    <row r="1960" spans="1:22" x14ac:dyDescent="0.25">
      <c r="A1960">
        <v>2007</v>
      </c>
      <c r="B1960" s="10" t="s">
        <v>1162</v>
      </c>
      <c r="C1960" s="10"/>
      <c r="D1960" s="10">
        <v>4</v>
      </c>
      <c r="E1960" s="10"/>
      <c r="F1960" s="20">
        <v>5</v>
      </c>
      <c r="G1960" s="10">
        <f t="shared" si="28"/>
        <v>85</v>
      </c>
      <c r="H1960" s="20">
        <v>75</v>
      </c>
      <c r="I1960" s="20">
        <v>10</v>
      </c>
      <c r="J1960" s="10"/>
      <c r="K1960" s="10">
        <v>10</v>
      </c>
      <c r="L1960" s="10">
        <v>10</v>
      </c>
      <c r="M1960" s="10">
        <v>0</v>
      </c>
      <c r="N1960" s="10"/>
      <c r="O1960" s="10"/>
      <c r="P1960" s="10"/>
      <c r="Q1960" s="10"/>
      <c r="R1960" s="10"/>
      <c r="S1960" s="10"/>
      <c r="T1960" s="10"/>
      <c r="U1960" s="10"/>
      <c r="V1960" s="10"/>
    </row>
    <row r="1961" spans="1:22" x14ac:dyDescent="0.25">
      <c r="A1961">
        <v>2007</v>
      </c>
      <c r="B1961" s="10" t="s">
        <v>1162</v>
      </c>
      <c r="C1961" s="10"/>
      <c r="D1961" s="10">
        <v>5</v>
      </c>
      <c r="E1961" s="10"/>
      <c r="F1961" s="20">
        <v>1</v>
      </c>
      <c r="G1961" s="10">
        <f t="shared" si="28"/>
        <v>12</v>
      </c>
      <c r="H1961" s="20">
        <v>10</v>
      </c>
      <c r="I1961" s="20">
        <v>2</v>
      </c>
      <c r="J1961" s="10"/>
      <c r="K1961" s="10">
        <v>3</v>
      </c>
      <c r="L1961" s="10">
        <v>7</v>
      </c>
      <c r="M1961" s="10">
        <v>0</v>
      </c>
      <c r="N1961" s="10"/>
      <c r="O1961" s="10"/>
      <c r="P1961" s="10"/>
      <c r="Q1961" s="10"/>
      <c r="R1961" s="10"/>
      <c r="S1961" s="10"/>
      <c r="T1961" s="10"/>
      <c r="U1961" s="10"/>
      <c r="V1961" s="10"/>
    </row>
    <row r="1962" spans="1:22" x14ac:dyDescent="0.25">
      <c r="A1962">
        <v>2007</v>
      </c>
      <c r="B1962" s="10" t="s">
        <v>1162</v>
      </c>
      <c r="C1962" s="10">
        <v>4</v>
      </c>
      <c r="D1962" s="10">
        <v>1</v>
      </c>
      <c r="E1962" s="10"/>
      <c r="F1962" s="20">
        <v>5</v>
      </c>
      <c r="G1962" s="10">
        <f t="shared" si="28"/>
        <v>92</v>
      </c>
      <c r="H1962" s="20">
        <v>90</v>
      </c>
      <c r="I1962" s="20">
        <v>2</v>
      </c>
      <c r="J1962" s="10"/>
      <c r="K1962" s="10">
        <v>4</v>
      </c>
      <c r="L1962" s="10">
        <v>1</v>
      </c>
      <c r="M1962" s="10">
        <v>0</v>
      </c>
      <c r="N1962" s="10"/>
      <c r="O1962" s="10"/>
      <c r="P1962" s="10"/>
      <c r="Q1962" s="10"/>
      <c r="R1962" s="10"/>
      <c r="S1962" s="10"/>
      <c r="T1962" s="10"/>
      <c r="U1962" s="10"/>
      <c r="V1962" s="10"/>
    </row>
    <row r="1963" spans="1:22" x14ac:dyDescent="0.25">
      <c r="A1963">
        <v>2007</v>
      </c>
      <c r="B1963" s="10" t="s">
        <v>1162</v>
      </c>
      <c r="C1963" s="10"/>
      <c r="D1963" s="10">
        <v>2</v>
      </c>
      <c r="E1963" s="10"/>
      <c r="F1963" s="20">
        <v>5</v>
      </c>
      <c r="G1963" s="10">
        <f t="shared" si="28"/>
        <v>75</v>
      </c>
      <c r="H1963" s="20">
        <v>75</v>
      </c>
      <c r="I1963" s="20">
        <v>0</v>
      </c>
      <c r="J1963" s="10"/>
      <c r="K1963" s="10">
        <v>3</v>
      </c>
      <c r="L1963" s="10"/>
      <c r="M1963" s="10">
        <v>0</v>
      </c>
      <c r="N1963" s="10"/>
      <c r="O1963" s="10"/>
      <c r="P1963" s="10"/>
      <c r="Q1963" s="10"/>
      <c r="R1963" s="10"/>
      <c r="S1963" s="10"/>
      <c r="T1963" s="10"/>
      <c r="U1963" s="10"/>
      <c r="V1963" s="10"/>
    </row>
    <row r="1964" spans="1:22" x14ac:dyDescent="0.25">
      <c r="A1964">
        <v>2007</v>
      </c>
      <c r="B1964" s="10" t="s">
        <v>1162</v>
      </c>
      <c r="C1964" s="10"/>
      <c r="D1964" s="10">
        <v>3</v>
      </c>
      <c r="E1964" s="10"/>
      <c r="F1964" s="20">
        <v>6</v>
      </c>
      <c r="G1964" s="10">
        <f t="shared" si="28"/>
        <v>60</v>
      </c>
      <c r="H1964" s="20">
        <v>50</v>
      </c>
      <c r="I1964" s="20">
        <v>10</v>
      </c>
      <c r="J1964" s="10"/>
      <c r="K1964" s="10">
        <v>4</v>
      </c>
      <c r="L1964" s="10">
        <v>5</v>
      </c>
      <c r="M1964" s="10">
        <v>0</v>
      </c>
      <c r="N1964" s="10"/>
      <c r="O1964" s="10"/>
      <c r="P1964" s="10"/>
      <c r="Q1964" s="10"/>
      <c r="R1964" s="10"/>
      <c r="S1964" s="10"/>
      <c r="T1964" s="10"/>
      <c r="U1964" s="10">
        <v>0</v>
      </c>
      <c r="V1964" s="10"/>
    </row>
    <row r="1965" spans="1:22" x14ac:dyDescent="0.25">
      <c r="A1965">
        <v>2007</v>
      </c>
      <c r="B1965" s="10" t="s">
        <v>1162</v>
      </c>
      <c r="C1965" s="10"/>
      <c r="D1965" s="10">
        <v>4</v>
      </c>
      <c r="E1965" s="10"/>
      <c r="F1965" s="20">
        <v>10</v>
      </c>
      <c r="G1965" s="10">
        <f t="shared" si="28"/>
        <v>52</v>
      </c>
      <c r="H1965" s="20">
        <v>50</v>
      </c>
      <c r="I1965" s="20">
        <v>2</v>
      </c>
      <c r="J1965" s="10"/>
      <c r="K1965" s="10">
        <v>4</v>
      </c>
      <c r="L1965" s="10">
        <v>3</v>
      </c>
      <c r="M1965" s="10">
        <v>1</v>
      </c>
      <c r="N1965" s="10" t="s">
        <v>393</v>
      </c>
      <c r="O1965" s="10"/>
      <c r="P1965" s="10"/>
      <c r="Q1965" s="10"/>
      <c r="R1965" s="10"/>
      <c r="S1965" s="10"/>
      <c r="T1965" s="10"/>
      <c r="U1965" s="10"/>
      <c r="V1965" s="10"/>
    </row>
    <row r="1966" spans="1:22" x14ac:dyDescent="0.25">
      <c r="A1966">
        <v>2007</v>
      </c>
      <c r="B1966" s="10" t="s">
        <v>1162</v>
      </c>
      <c r="C1966" s="10"/>
      <c r="D1966" s="10">
        <v>5</v>
      </c>
      <c r="E1966" s="10"/>
      <c r="F1966" s="20">
        <v>25</v>
      </c>
      <c r="G1966" s="10">
        <f t="shared" si="28"/>
        <v>11</v>
      </c>
      <c r="H1966" s="20">
        <v>10</v>
      </c>
      <c r="I1966" s="20">
        <v>1</v>
      </c>
      <c r="J1966" s="10"/>
      <c r="K1966" s="10">
        <v>8</v>
      </c>
      <c r="L1966" s="10">
        <v>3</v>
      </c>
      <c r="M1966" s="10">
        <v>0</v>
      </c>
      <c r="N1966" s="10"/>
      <c r="O1966" s="10"/>
      <c r="P1966" s="10"/>
      <c r="Q1966" s="10"/>
      <c r="R1966" s="10"/>
      <c r="S1966" s="10"/>
      <c r="T1966" s="10"/>
      <c r="U1966" s="10"/>
      <c r="V1966" s="10"/>
    </row>
    <row r="1967" spans="1:22" x14ac:dyDescent="0.25">
      <c r="A1967">
        <v>2007</v>
      </c>
      <c r="B1967" s="10" t="s">
        <v>1162</v>
      </c>
      <c r="C1967" s="10">
        <v>5</v>
      </c>
      <c r="D1967" s="10">
        <v>1</v>
      </c>
      <c r="E1967" s="10"/>
      <c r="F1967" s="20">
        <v>0</v>
      </c>
      <c r="G1967" s="10">
        <f t="shared" si="28"/>
        <v>95</v>
      </c>
      <c r="H1967" s="20">
        <v>80</v>
      </c>
      <c r="I1967" s="20">
        <v>15</v>
      </c>
      <c r="J1967" s="10"/>
      <c r="K1967" s="10">
        <v>3</v>
      </c>
      <c r="L1967" s="10">
        <v>2</v>
      </c>
      <c r="M1967" s="10">
        <v>0</v>
      </c>
      <c r="N1967" s="10"/>
      <c r="O1967" s="10"/>
      <c r="P1967" s="10"/>
      <c r="Q1967" s="10"/>
      <c r="R1967" s="10"/>
      <c r="S1967" s="10"/>
      <c r="T1967" s="10"/>
      <c r="U1967" s="10"/>
      <c r="V1967" s="10"/>
    </row>
    <row r="1968" spans="1:22" x14ac:dyDescent="0.25">
      <c r="A1968">
        <v>2007</v>
      </c>
      <c r="B1968" s="10" t="s">
        <v>1162</v>
      </c>
      <c r="C1968" s="10"/>
      <c r="D1968" s="10">
        <v>2</v>
      </c>
      <c r="E1968" s="10"/>
      <c r="F1968" s="20">
        <v>0</v>
      </c>
      <c r="G1968" s="10">
        <f t="shared" si="28"/>
        <v>90</v>
      </c>
      <c r="H1968" s="20">
        <v>65</v>
      </c>
      <c r="I1968" s="20">
        <v>25</v>
      </c>
      <c r="J1968" s="10"/>
      <c r="K1968" s="10">
        <v>2</v>
      </c>
      <c r="L1968" s="10">
        <v>3</v>
      </c>
      <c r="M1968" s="10">
        <v>0</v>
      </c>
      <c r="N1968" s="10"/>
      <c r="O1968" s="10"/>
      <c r="P1968" s="10"/>
      <c r="Q1968" s="10"/>
      <c r="R1968" s="10"/>
      <c r="S1968" s="10"/>
      <c r="T1968" s="10"/>
      <c r="U1968" s="10">
        <v>0</v>
      </c>
      <c r="V1968" s="10"/>
    </row>
    <row r="1969" spans="1:22" x14ac:dyDescent="0.25">
      <c r="A1969">
        <v>2007</v>
      </c>
      <c r="B1969" s="10" t="s">
        <v>1162</v>
      </c>
      <c r="C1969" s="10"/>
      <c r="D1969" s="10">
        <v>3</v>
      </c>
      <c r="E1969" s="10"/>
      <c r="F1969" s="20">
        <v>0</v>
      </c>
      <c r="G1969" s="10">
        <f t="shared" si="28"/>
        <v>60</v>
      </c>
      <c r="H1969" s="20">
        <v>50</v>
      </c>
      <c r="I1969" s="20">
        <v>10</v>
      </c>
      <c r="J1969" s="10"/>
      <c r="K1969" s="10">
        <v>3</v>
      </c>
      <c r="L1969" s="10">
        <v>3</v>
      </c>
      <c r="M1969" s="10">
        <v>0</v>
      </c>
      <c r="N1969" s="10"/>
      <c r="O1969" s="10"/>
      <c r="P1969" s="10"/>
      <c r="Q1969" s="10"/>
      <c r="R1969" s="10"/>
      <c r="S1969" s="10"/>
      <c r="T1969" s="10"/>
      <c r="U1969" s="10"/>
      <c r="V1969" s="10"/>
    </row>
    <row r="1970" spans="1:22" x14ac:dyDescent="0.25">
      <c r="A1970">
        <v>2007</v>
      </c>
      <c r="B1970" s="10" t="s">
        <v>1162</v>
      </c>
      <c r="C1970" s="10"/>
      <c r="D1970" s="10">
        <v>4</v>
      </c>
      <c r="E1970" s="10"/>
      <c r="F1970" s="20">
        <v>5</v>
      </c>
      <c r="G1970" s="10">
        <f t="shared" si="28"/>
        <v>90</v>
      </c>
      <c r="H1970" s="20">
        <v>90</v>
      </c>
      <c r="I1970" s="20">
        <v>0</v>
      </c>
      <c r="J1970" s="10"/>
      <c r="K1970" s="10">
        <v>2</v>
      </c>
      <c r="L1970" s="10"/>
      <c r="M1970" s="10">
        <v>0</v>
      </c>
      <c r="N1970" s="10"/>
      <c r="O1970" s="10"/>
      <c r="P1970" s="10"/>
      <c r="Q1970" s="10"/>
      <c r="R1970" s="10"/>
      <c r="S1970" s="10"/>
      <c r="T1970" s="10"/>
      <c r="U1970" s="10"/>
      <c r="V1970" s="10"/>
    </row>
    <row r="1971" spans="1:22" x14ac:dyDescent="0.25">
      <c r="A1971">
        <v>2007</v>
      </c>
      <c r="B1971" s="10" t="s">
        <v>1162</v>
      </c>
      <c r="C1971" s="10"/>
      <c r="D1971" s="10">
        <v>5</v>
      </c>
      <c r="E1971" s="10"/>
      <c r="F1971" s="20">
        <v>0</v>
      </c>
      <c r="G1971" s="10">
        <f t="shared" si="28"/>
        <v>70</v>
      </c>
      <c r="H1971" s="20">
        <v>50</v>
      </c>
      <c r="I1971" s="20">
        <v>20</v>
      </c>
      <c r="J1971" s="10"/>
      <c r="K1971" s="10">
        <v>2</v>
      </c>
      <c r="L1971" s="10">
        <v>4</v>
      </c>
      <c r="M1971" s="10">
        <v>0</v>
      </c>
      <c r="N1971" s="10"/>
      <c r="O1971" s="10"/>
      <c r="P1971" s="10"/>
      <c r="Q1971" s="10"/>
      <c r="R1971" s="10"/>
      <c r="S1971" s="10"/>
      <c r="T1971" s="10"/>
      <c r="U1971" s="10"/>
      <c r="V1971" s="10"/>
    </row>
    <row r="1972" spans="1:22" x14ac:dyDescent="0.25">
      <c r="A1972">
        <v>2007</v>
      </c>
      <c r="B1972" s="10" t="s">
        <v>1162</v>
      </c>
      <c r="C1972" s="10">
        <v>6</v>
      </c>
      <c r="D1972" s="10">
        <v>1</v>
      </c>
      <c r="E1972" s="10"/>
      <c r="F1972" s="20">
        <v>0</v>
      </c>
      <c r="G1972" s="10">
        <f t="shared" si="28"/>
        <v>77</v>
      </c>
      <c r="H1972" s="20">
        <v>75</v>
      </c>
      <c r="I1972" s="20">
        <v>2</v>
      </c>
      <c r="J1972" s="10"/>
      <c r="K1972" s="10">
        <v>2</v>
      </c>
      <c r="L1972" s="10">
        <v>2</v>
      </c>
      <c r="M1972" s="10">
        <v>0</v>
      </c>
      <c r="N1972" s="10"/>
      <c r="O1972" s="10"/>
      <c r="P1972" s="10"/>
      <c r="Q1972" s="10"/>
      <c r="R1972" s="10"/>
      <c r="S1972" s="10"/>
      <c r="T1972" s="10"/>
      <c r="U1972" s="10"/>
      <c r="V1972" s="10"/>
    </row>
    <row r="1973" spans="1:22" x14ac:dyDescent="0.25">
      <c r="A1973">
        <v>2007</v>
      </c>
      <c r="B1973" s="10" t="s">
        <v>1162</v>
      </c>
      <c r="C1973" s="10"/>
      <c r="D1973" s="10">
        <v>2</v>
      </c>
      <c r="E1973" s="10"/>
      <c r="F1973" s="20">
        <v>0</v>
      </c>
      <c r="G1973" s="10">
        <f t="shared" si="28"/>
        <v>100</v>
      </c>
      <c r="H1973" s="20">
        <v>95</v>
      </c>
      <c r="I1973" s="20">
        <v>5</v>
      </c>
      <c r="J1973" s="10"/>
      <c r="K1973" s="10">
        <v>3</v>
      </c>
      <c r="L1973" s="10">
        <v>1</v>
      </c>
      <c r="M1973" s="10">
        <v>0</v>
      </c>
      <c r="N1973" s="10"/>
      <c r="O1973" s="10"/>
      <c r="P1973" s="10"/>
      <c r="Q1973" s="10"/>
      <c r="R1973" s="10"/>
      <c r="S1973" s="10"/>
      <c r="T1973" s="10"/>
      <c r="U1973" s="10"/>
      <c r="V1973" s="10"/>
    </row>
    <row r="1974" spans="1:22" x14ac:dyDescent="0.25">
      <c r="A1974">
        <v>2007</v>
      </c>
      <c r="B1974" s="10" t="s">
        <v>1162</v>
      </c>
      <c r="C1974" s="10"/>
      <c r="D1974" s="10">
        <v>3</v>
      </c>
      <c r="E1974" s="10"/>
      <c r="F1974" s="20">
        <v>0</v>
      </c>
      <c r="G1974" s="10">
        <f t="shared" si="28"/>
        <v>15</v>
      </c>
      <c r="H1974" s="20">
        <v>5</v>
      </c>
      <c r="I1974" s="20">
        <v>10</v>
      </c>
      <c r="J1974" s="10"/>
      <c r="K1974" s="10">
        <v>1</v>
      </c>
      <c r="L1974" s="10">
        <v>3</v>
      </c>
      <c r="M1974" s="10">
        <v>0</v>
      </c>
      <c r="N1974" s="10"/>
      <c r="O1974" s="10"/>
      <c r="P1974" s="10"/>
      <c r="Q1974" s="10"/>
      <c r="R1974" s="10"/>
      <c r="S1974" s="10"/>
      <c r="T1974" s="10"/>
      <c r="U1974" s="10"/>
      <c r="V1974" s="10"/>
    </row>
    <row r="1975" spans="1:22" x14ac:dyDescent="0.25">
      <c r="A1975">
        <v>2007</v>
      </c>
      <c r="B1975" s="10" t="s">
        <v>1162</v>
      </c>
      <c r="C1975" s="10"/>
      <c r="D1975" s="10">
        <v>4</v>
      </c>
      <c r="E1975" s="10"/>
      <c r="F1975" s="20">
        <v>5</v>
      </c>
      <c r="G1975" s="10">
        <f t="shared" si="28"/>
        <v>23</v>
      </c>
      <c r="H1975" s="20">
        <v>20</v>
      </c>
      <c r="I1975" s="20">
        <v>3</v>
      </c>
      <c r="J1975" s="10"/>
      <c r="K1975" s="10">
        <v>2</v>
      </c>
      <c r="L1975" s="10">
        <v>2</v>
      </c>
      <c r="M1975" s="10">
        <v>0</v>
      </c>
      <c r="N1975" s="10"/>
      <c r="O1975" s="10"/>
      <c r="P1975" s="10"/>
      <c r="Q1975" s="10"/>
      <c r="R1975" s="10"/>
      <c r="S1975" s="10"/>
      <c r="T1975" s="10"/>
      <c r="U1975" s="10"/>
      <c r="V1975" s="10"/>
    </row>
    <row r="1976" spans="1:22" x14ac:dyDescent="0.25">
      <c r="A1976">
        <v>2007</v>
      </c>
      <c r="B1976" s="10" t="s">
        <v>1162</v>
      </c>
      <c r="C1976" s="10"/>
      <c r="D1976" s="10">
        <v>5</v>
      </c>
      <c r="E1976" s="10"/>
      <c r="F1976" s="20">
        <v>0</v>
      </c>
      <c r="G1976" s="10">
        <f t="shared" si="28"/>
        <v>55</v>
      </c>
      <c r="H1976" s="20">
        <v>50</v>
      </c>
      <c r="I1976" s="20">
        <v>5</v>
      </c>
      <c r="J1976" s="10"/>
      <c r="K1976" s="10">
        <v>3</v>
      </c>
      <c r="L1976" s="10">
        <v>3</v>
      </c>
      <c r="M1976" s="10">
        <v>0</v>
      </c>
      <c r="N1976" s="10"/>
      <c r="O1976" s="10"/>
      <c r="P1976" s="10"/>
      <c r="Q1976" s="10"/>
      <c r="R1976" s="10"/>
      <c r="S1976" s="10"/>
      <c r="T1976" s="10"/>
      <c r="U1976" s="10"/>
      <c r="V1976" s="10"/>
    </row>
    <row r="1977" spans="1:22" x14ac:dyDescent="0.25">
      <c r="A1977">
        <v>2007</v>
      </c>
      <c r="B1977" s="10" t="s">
        <v>1162</v>
      </c>
      <c r="C1977" s="10">
        <v>7</v>
      </c>
      <c r="D1977" s="10">
        <v>1</v>
      </c>
      <c r="E1977" s="10"/>
      <c r="F1977" s="20">
        <v>0</v>
      </c>
      <c r="G1977" s="10">
        <f t="shared" si="28"/>
        <v>35</v>
      </c>
      <c r="H1977" s="20">
        <v>25</v>
      </c>
      <c r="I1977" s="20">
        <v>10</v>
      </c>
      <c r="J1977" s="10"/>
      <c r="K1977" s="20">
        <v>3</v>
      </c>
      <c r="L1977" s="20">
        <v>1</v>
      </c>
      <c r="M1977" s="20">
        <v>1</v>
      </c>
      <c r="N1977" s="20" t="s">
        <v>28</v>
      </c>
      <c r="O1977" s="10"/>
      <c r="P1977" s="10"/>
      <c r="Q1977" s="10"/>
      <c r="R1977" s="10"/>
      <c r="S1977" s="10"/>
      <c r="T1977" s="10"/>
      <c r="U1977" s="10">
        <v>0</v>
      </c>
      <c r="V1977" s="10"/>
    </row>
    <row r="1978" spans="1:22" x14ac:dyDescent="0.25">
      <c r="A1978">
        <v>2007</v>
      </c>
      <c r="B1978" s="10" t="s">
        <v>1162</v>
      </c>
      <c r="C1978" s="10"/>
      <c r="D1978" s="10">
        <v>2</v>
      </c>
      <c r="E1978" s="10"/>
      <c r="F1978" s="20">
        <v>15</v>
      </c>
      <c r="G1978" s="10">
        <f t="shared" si="28"/>
        <v>50</v>
      </c>
      <c r="H1978" s="20">
        <v>25</v>
      </c>
      <c r="I1978" s="20">
        <v>25</v>
      </c>
      <c r="J1978" s="10"/>
      <c r="K1978" s="20">
        <v>5</v>
      </c>
      <c r="L1978" s="20">
        <v>3</v>
      </c>
      <c r="M1978" s="20">
        <v>0</v>
      </c>
      <c r="N1978" s="20"/>
      <c r="O1978" s="10"/>
      <c r="P1978" s="10"/>
      <c r="Q1978" s="10"/>
      <c r="R1978" s="10"/>
      <c r="S1978" s="10"/>
      <c r="T1978" s="10"/>
      <c r="U1978" s="10"/>
      <c r="V1978" s="10"/>
    </row>
    <row r="1979" spans="1:22" x14ac:dyDescent="0.25">
      <c r="A1979">
        <v>2007</v>
      </c>
      <c r="B1979" s="10" t="s">
        <v>1162</v>
      </c>
      <c r="C1979" s="10"/>
      <c r="D1979" s="10">
        <v>3</v>
      </c>
      <c r="E1979" s="10"/>
      <c r="F1979" s="20">
        <v>10</v>
      </c>
      <c r="G1979" s="10">
        <f t="shared" si="28"/>
        <v>65</v>
      </c>
      <c r="H1979" s="20">
        <v>40</v>
      </c>
      <c r="I1979" s="20">
        <v>25</v>
      </c>
      <c r="J1979" s="10"/>
      <c r="K1979" s="20">
        <v>3</v>
      </c>
      <c r="L1979" s="20">
        <v>4</v>
      </c>
      <c r="M1979" s="20">
        <v>0</v>
      </c>
      <c r="N1979" s="20"/>
      <c r="O1979" s="10"/>
      <c r="P1979" s="10"/>
      <c r="Q1979" s="10"/>
      <c r="R1979" s="10"/>
      <c r="S1979" s="10"/>
      <c r="T1979" s="10"/>
      <c r="U1979" s="10"/>
      <c r="V1979" s="10"/>
    </row>
    <row r="1980" spans="1:22" x14ac:dyDescent="0.25">
      <c r="A1980">
        <v>2007</v>
      </c>
      <c r="B1980" s="10" t="s">
        <v>1162</v>
      </c>
      <c r="C1980" s="10"/>
      <c r="D1980" s="10">
        <v>4</v>
      </c>
      <c r="E1980" s="10"/>
      <c r="F1980" s="20">
        <v>25</v>
      </c>
      <c r="G1980" s="10">
        <f t="shared" si="28"/>
        <v>65</v>
      </c>
      <c r="H1980" s="20">
        <v>50</v>
      </c>
      <c r="I1980" s="20">
        <v>15</v>
      </c>
      <c r="J1980" s="10"/>
      <c r="K1980" s="20">
        <v>3</v>
      </c>
      <c r="L1980" s="20">
        <v>5</v>
      </c>
      <c r="M1980" s="20">
        <v>0</v>
      </c>
      <c r="N1980" s="20"/>
      <c r="O1980" s="10"/>
      <c r="P1980" s="10"/>
      <c r="Q1980" s="10"/>
      <c r="R1980" s="10"/>
      <c r="S1980" s="10"/>
      <c r="T1980" s="10"/>
      <c r="U1980" s="10"/>
      <c r="V1980" s="10"/>
    </row>
    <row r="1981" spans="1:22" x14ac:dyDescent="0.25">
      <c r="A1981">
        <v>2007</v>
      </c>
      <c r="B1981" s="10" t="s">
        <v>1162</v>
      </c>
      <c r="C1981" s="10"/>
      <c r="D1981" s="10">
        <v>5</v>
      </c>
      <c r="E1981" s="10"/>
      <c r="F1981" s="20">
        <v>0</v>
      </c>
      <c r="G1981" s="10">
        <f t="shared" si="28"/>
        <v>15</v>
      </c>
      <c r="H1981" s="20">
        <v>10</v>
      </c>
      <c r="I1981" s="20">
        <v>5</v>
      </c>
      <c r="J1981" s="10"/>
      <c r="K1981" s="20">
        <v>3</v>
      </c>
      <c r="L1981" s="20">
        <v>2</v>
      </c>
      <c r="M1981" s="20">
        <v>0</v>
      </c>
      <c r="N1981" s="20"/>
      <c r="O1981" s="10"/>
      <c r="P1981" s="10"/>
      <c r="Q1981" s="10"/>
      <c r="R1981" s="10"/>
      <c r="S1981" s="10"/>
      <c r="T1981" s="10"/>
      <c r="U1981" s="10">
        <v>0</v>
      </c>
      <c r="V1981" s="10"/>
    </row>
    <row r="1982" spans="1:22" x14ac:dyDescent="0.25">
      <c r="A1982">
        <v>2007</v>
      </c>
      <c r="B1982" s="10" t="s">
        <v>1162</v>
      </c>
      <c r="C1982" s="10">
        <v>8</v>
      </c>
      <c r="D1982" s="10">
        <v>1</v>
      </c>
      <c r="E1982" s="10"/>
      <c r="F1982" s="20">
        <v>50</v>
      </c>
      <c r="G1982" s="10">
        <f t="shared" si="28"/>
        <v>10</v>
      </c>
      <c r="H1982" s="20">
        <v>5</v>
      </c>
      <c r="I1982" s="20">
        <v>5</v>
      </c>
      <c r="J1982" s="10"/>
      <c r="K1982" s="20">
        <v>2</v>
      </c>
      <c r="L1982" s="20">
        <v>2</v>
      </c>
      <c r="M1982" s="20">
        <v>0</v>
      </c>
      <c r="N1982" s="20"/>
      <c r="O1982" s="10"/>
      <c r="P1982" s="10"/>
      <c r="Q1982" s="10"/>
      <c r="R1982" s="10"/>
      <c r="S1982" s="10"/>
      <c r="T1982" s="10"/>
      <c r="U1982" s="10"/>
      <c r="V1982" s="10"/>
    </row>
    <row r="1983" spans="1:22" x14ac:dyDescent="0.25">
      <c r="A1983">
        <v>2007</v>
      </c>
      <c r="B1983" s="10" t="s">
        <v>1162</v>
      </c>
      <c r="C1983" s="10"/>
      <c r="D1983" s="10">
        <v>2</v>
      </c>
      <c r="E1983" s="10"/>
      <c r="F1983" s="20">
        <v>10</v>
      </c>
      <c r="G1983" s="10">
        <f t="shared" si="28"/>
        <v>60</v>
      </c>
      <c r="H1983" s="20">
        <v>30</v>
      </c>
      <c r="I1983" s="20">
        <v>30</v>
      </c>
      <c r="J1983" s="10"/>
      <c r="K1983" s="20">
        <v>2</v>
      </c>
      <c r="L1983" s="20">
        <v>5</v>
      </c>
      <c r="M1983" s="20">
        <v>0</v>
      </c>
      <c r="N1983" s="20"/>
      <c r="O1983" s="10"/>
      <c r="P1983" s="10"/>
      <c r="Q1983" s="10"/>
      <c r="R1983" s="10"/>
      <c r="S1983" s="10"/>
      <c r="T1983" s="10"/>
      <c r="U1983" s="10"/>
      <c r="V1983" s="10"/>
    </row>
    <row r="1984" spans="1:22" x14ac:dyDescent="0.25">
      <c r="A1984">
        <v>2007</v>
      </c>
      <c r="B1984" s="10" t="s">
        <v>1162</v>
      </c>
      <c r="C1984" s="10"/>
      <c r="D1984" s="10">
        <v>3</v>
      </c>
      <c r="E1984" s="10"/>
      <c r="F1984" s="20">
        <v>10</v>
      </c>
      <c r="G1984" s="10">
        <f t="shared" si="28"/>
        <v>20</v>
      </c>
      <c r="H1984" s="20">
        <v>10</v>
      </c>
      <c r="I1984" s="20">
        <v>10</v>
      </c>
      <c r="J1984" s="10"/>
      <c r="K1984" s="20">
        <v>3</v>
      </c>
      <c r="L1984" s="20">
        <v>5</v>
      </c>
      <c r="M1984" s="20">
        <v>0</v>
      </c>
      <c r="N1984" s="20"/>
      <c r="O1984" s="10"/>
      <c r="P1984" s="10"/>
      <c r="Q1984" s="10"/>
      <c r="R1984" s="10"/>
      <c r="S1984" s="10"/>
      <c r="T1984" s="10"/>
      <c r="U1984" s="10"/>
      <c r="V1984" s="10"/>
    </row>
    <row r="1985" spans="1:22" x14ac:dyDescent="0.25">
      <c r="A1985">
        <v>2007</v>
      </c>
      <c r="B1985" s="10" t="s">
        <v>1162</v>
      </c>
      <c r="C1985" s="10"/>
      <c r="D1985" s="10">
        <v>4</v>
      </c>
      <c r="E1985" s="10"/>
      <c r="F1985" s="20">
        <v>5</v>
      </c>
      <c r="G1985" s="10">
        <f t="shared" si="28"/>
        <v>50</v>
      </c>
      <c r="H1985" s="20">
        <v>25</v>
      </c>
      <c r="I1985" s="20">
        <v>25</v>
      </c>
      <c r="J1985" s="10"/>
      <c r="K1985" s="20">
        <v>2</v>
      </c>
      <c r="L1985" s="20">
        <v>3</v>
      </c>
      <c r="M1985" s="20">
        <v>1</v>
      </c>
      <c r="N1985" s="20" t="s">
        <v>82</v>
      </c>
      <c r="O1985" s="10"/>
      <c r="P1985" s="10"/>
      <c r="Q1985" s="10"/>
      <c r="R1985" s="10"/>
      <c r="S1985" s="10"/>
      <c r="T1985" s="10"/>
      <c r="U1985" s="10"/>
      <c r="V1985" s="10"/>
    </row>
    <row r="1986" spans="1:22" x14ac:dyDescent="0.25">
      <c r="A1986">
        <v>2007</v>
      </c>
      <c r="B1986" s="10" t="s">
        <v>1162</v>
      </c>
      <c r="C1986" s="10"/>
      <c r="D1986" s="10">
        <v>5</v>
      </c>
      <c r="E1986" s="10"/>
      <c r="F1986" s="20">
        <v>30</v>
      </c>
      <c r="G1986" s="10">
        <f t="shared" si="28"/>
        <v>35</v>
      </c>
      <c r="H1986" s="20">
        <v>10</v>
      </c>
      <c r="I1986" s="20">
        <v>25</v>
      </c>
      <c r="J1986" s="10"/>
      <c r="K1986" s="20">
        <v>1</v>
      </c>
      <c r="L1986" s="20">
        <v>1</v>
      </c>
      <c r="M1986" s="20">
        <v>0</v>
      </c>
      <c r="N1986" s="20"/>
      <c r="O1986" s="10"/>
      <c r="P1986" s="10"/>
      <c r="Q1986" s="10"/>
      <c r="R1986" s="10"/>
      <c r="S1986" s="10"/>
      <c r="T1986" s="10"/>
      <c r="U1986" s="10"/>
      <c r="V1986" s="10"/>
    </row>
    <row r="1987" spans="1:22" x14ac:dyDescent="0.25">
      <c r="A1987">
        <v>2007</v>
      </c>
      <c r="B1987" t="s">
        <v>20</v>
      </c>
      <c r="C1987" s="10">
        <v>1</v>
      </c>
      <c r="D1987" s="10">
        <v>1</v>
      </c>
      <c r="E1987" s="10"/>
      <c r="F1987" s="20">
        <v>0</v>
      </c>
      <c r="G1987" s="10">
        <f>H1987+I1987</f>
        <v>70</v>
      </c>
      <c r="H1987" s="20">
        <v>50</v>
      </c>
      <c r="I1987" s="20">
        <v>20</v>
      </c>
      <c r="J1987" s="10"/>
      <c r="K1987" s="10">
        <v>3</v>
      </c>
      <c r="L1987" s="10">
        <v>1</v>
      </c>
      <c r="M1987" s="10">
        <v>1</v>
      </c>
      <c r="N1987" s="10" t="s">
        <v>1194</v>
      </c>
      <c r="O1987" s="10"/>
      <c r="P1987" s="10"/>
      <c r="Q1987" s="10"/>
      <c r="R1987" s="10"/>
      <c r="S1987" s="10"/>
      <c r="T1987" s="10"/>
      <c r="U1987" s="10">
        <v>2</v>
      </c>
      <c r="V1987" s="10"/>
    </row>
    <row r="1988" spans="1:22" x14ac:dyDescent="0.25">
      <c r="A1988">
        <v>2007</v>
      </c>
      <c r="B1988" t="s">
        <v>20</v>
      </c>
      <c r="C1988" s="10"/>
      <c r="D1988" s="10">
        <v>2</v>
      </c>
      <c r="E1988" s="10"/>
      <c r="F1988" s="20">
        <v>2</v>
      </c>
      <c r="G1988" s="10">
        <f t="shared" ref="G1988:G2046" si="29">H1988+I1988</f>
        <v>75</v>
      </c>
      <c r="H1988" s="20">
        <v>60</v>
      </c>
      <c r="I1988" s="20">
        <v>15</v>
      </c>
      <c r="J1988" s="10"/>
      <c r="K1988" s="10">
        <v>5</v>
      </c>
      <c r="L1988" s="10">
        <v>3</v>
      </c>
      <c r="M1988" s="10">
        <v>0</v>
      </c>
      <c r="N1988" s="10"/>
      <c r="O1988" s="10"/>
      <c r="P1988" s="10"/>
      <c r="Q1988" s="10"/>
      <c r="R1988" s="10"/>
      <c r="S1988" s="10"/>
      <c r="T1988" s="10"/>
      <c r="U1988" s="10"/>
      <c r="V1988" s="10"/>
    </row>
    <row r="1989" spans="1:22" x14ac:dyDescent="0.25">
      <c r="A1989">
        <v>2007</v>
      </c>
      <c r="B1989" t="s">
        <v>20</v>
      </c>
      <c r="C1989" s="10"/>
      <c r="D1989" s="10">
        <v>3</v>
      </c>
      <c r="E1989" s="10"/>
      <c r="F1989" s="20">
        <v>5</v>
      </c>
      <c r="G1989" s="10">
        <f t="shared" si="29"/>
        <v>90</v>
      </c>
      <c r="H1989" s="20">
        <v>70</v>
      </c>
      <c r="I1989" s="20">
        <v>20</v>
      </c>
      <c r="J1989" s="10"/>
      <c r="K1989" s="10">
        <v>3</v>
      </c>
      <c r="L1989" s="10">
        <v>4</v>
      </c>
      <c r="M1989" s="10">
        <v>0</v>
      </c>
      <c r="N1989" s="10"/>
      <c r="O1989" s="10"/>
      <c r="P1989" s="10"/>
      <c r="Q1989" s="10"/>
      <c r="R1989" s="10"/>
      <c r="S1989" s="10"/>
      <c r="T1989" s="10"/>
      <c r="U1989" s="10"/>
      <c r="V1989" s="10"/>
    </row>
    <row r="1990" spans="1:22" x14ac:dyDescent="0.25">
      <c r="A1990">
        <v>2007</v>
      </c>
      <c r="B1990" t="s">
        <v>20</v>
      </c>
      <c r="C1990" s="10"/>
      <c r="D1990" s="10">
        <v>4</v>
      </c>
      <c r="E1990" s="10"/>
      <c r="F1990" s="20">
        <v>15</v>
      </c>
      <c r="G1990" s="10">
        <f t="shared" si="29"/>
        <v>11</v>
      </c>
      <c r="H1990" s="20">
        <v>10</v>
      </c>
      <c r="I1990" s="20">
        <v>1</v>
      </c>
      <c r="J1990" s="10"/>
      <c r="K1990" s="10">
        <v>3</v>
      </c>
      <c r="L1990" s="10">
        <v>5</v>
      </c>
      <c r="M1990" s="10">
        <v>0</v>
      </c>
      <c r="N1990" s="10"/>
      <c r="O1990" s="10"/>
      <c r="P1990" s="10"/>
      <c r="Q1990" s="10"/>
      <c r="R1990" s="10"/>
      <c r="S1990" s="10"/>
      <c r="T1990" s="10"/>
      <c r="U1990" s="10"/>
      <c r="V1990" s="10"/>
    </row>
    <row r="1991" spans="1:22" x14ac:dyDescent="0.25">
      <c r="A1991">
        <v>2007</v>
      </c>
      <c r="B1991" t="s">
        <v>20</v>
      </c>
      <c r="C1991" s="10"/>
      <c r="D1991" s="10">
        <v>5</v>
      </c>
      <c r="E1991" s="10"/>
      <c r="F1991" s="20">
        <v>0</v>
      </c>
      <c r="G1991" s="10">
        <f t="shared" si="29"/>
        <v>16</v>
      </c>
      <c r="H1991" s="20">
        <v>15</v>
      </c>
      <c r="I1991" s="20">
        <v>1</v>
      </c>
      <c r="J1991" s="10"/>
      <c r="K1991" s="10">
        <v>3</v>
      </c>
      <c r="L1991" s="10">
        <v>2</v>
      </c>
      <c r="M1991" s="10">
        <v>0</v>
      </c>
      <c r="N1991" s="10"/>
      <c r="O1991" s="10"/>
      <c r="P1991" s="10"/>
      <c r="Q1991" s="10"/>
      <c r="R1991" s="10"/>
      <c r="S1991" s="10"/>
      <c r="T1991" s="10"/>
      <c r="U1991" s="10"/>
      <c r="V1991" s="10"/>
    </row>
    <row r="1992" spans="1:22" x14ac:dyDescent="0.25">
      <c r="A1992">
        <v>2007</v>
      </c>
      <c r="B1992" t="s">
        <v>20</v>
      </c>
      <c r="C1992" s="10">
        <v>2</v>
      </c>
      <c r="D1992" s="10">
        <v>1</v>
      </c>
      <c r="E1992" s="10"/>
      <c r="F1992" s="20">
        <v>25</v>
      </c>
      <c r="G1992" s="10">
        <f t="shared" si="29"/>
        <v>10</v>
      </c>
      <c r="H1992" s="20">
        <v>5</v>
      </c>
      <c r="I1992" s="20">
        <v>5</v>
      </c>
      <c r="J1992" s="10"/>
      <c r="K1992" s="10">
        <v>2</v>
      </c>
      <c r="L1992" s="10">
        <v>2</v>
      </c>
      <c r="M1992" s="10">
        <v>0</v>
      </c>
      <c r="N1992" s="10"/>
      <c r="O1992" s="10"/>
      <c r="P1992" s="10"/>
      <c r="Q1992" s="10"/>
      <c r="R1992" s="10"/>
      <c r="S1992" s="10"/>
      <c r="T1992" s="10"/>
      <c r="U1992" s="10"/>
      <c r="V1992" s="10"/>
    </row>
    <row r="1993" spans="1:22" x14ac:dyDescent="0.25">
      <c r="A1993">
        <v>2007</v>
      </c>
      <c r="B1993" t="s">
        <v>20</v>
      </c>
      <c r="C1993" s="10"/>
      <c r="D1993" s="10">
        <v>2</v>
      </c>
      <c r="E1993" s="10"/>
      <c r="F1993" s="20">
        <v>2</v>
      </c>
      <c r="G1993" s="10">
        <f t="shared" si="29"/>
        <v>45</v>
      </c>
      <c r="H1993" s="20">
        <v>40</v>
      </c>
      <c r="I1993" s="20">
        <v>5</v>
      </c>
      <c r="J1993" s="10"/>
      <c r="K1993" s="10">
        <v>2</v>
      </c>
      <c r="L1993" s="10">
        <v>5</v>
      </c>
      <c r="M1993" s="10">
        <v>0</v>
      </c>
      <c r="N1993" s="10"/>
      <c r="O1993" s="10"/>
      <c r="P1993" s="10"/>
      <c r="Q1993" s="10"/>
      <c r="R1993" s="10"/>
      <c r="S1993" s="10"/>
      <c r="T1993" s="10"/>
      <c r="U1993" s="10"/>
      <c r="V1993" s="10"/>
    </row>
    <row r="1994" spans="1:22" x14ac:dyDescent="0.25">
      <c r="A1994">
        <v>2007</v>
      </c>
      <c r="B1994" t="s">
        <v>20</v>
      </c>
      <c r="C1994" s="10"/>
      <c r="D1994" s="10">
        <v>3</v>
      </c>
      <c r="E1994" s="10"/>
      <c r="F1994" s="20">
        <v>20</v>
      </c>
      <c r="G1994" s="10">
        <f t="shared" si="29"/>
        <v>15</v>
      </c>
      <c r="H1994" s="20">
        <v>15</v>
      </c>
      <c r="I1994" s="20">
        <v>0</v>
      </c>
      <c r="J1994" s="10"/>
      <c r="K1994" s="10">
        <v>3</v>
      </c>
      <c r="L1994" s="10">
        <v>5</v>
      </c>
      <c r="M1994" s="10">
        <v>0</v>
      </c>
      <c r="N1994" s="10"/>
      <c r="O1994" s="10"/>
      <c r="P1994" s="10"/>
      <c r="Q1994" s="10"/>
      <c r="R1994" s="10"/>
      <c r="S1994" s="10"/>
      <c r="T1994" s="10"/>
      <c r="U1994" s="10"/>
      <c r="V1994" s="10"/>
    </row>
    <row r="1995" spans="1:22" x14ac:dyDescent="0.25">
      <c r="A1995">
        <v>2007</v>
      </c>
      <c r="B1995" t="s">
        <v>20</v>
      </c>
      <c r="C1995" s="10"/>
      <c r="D1995" s="10">
        <v>4</v>
      </c>
      <c r="E1995" s="10"/>
      <c r="F1995" s="20">
        <v>5</v>
      </c>
      <c r="G1995" s="10">
        <f t="shared" si="29"/>
        <v>35</v>
      </c>
      <c r="H1995" s="20">
        <v>30</v>
      </c>
      <c r="I1995" s="20">
        <v>5</v>
      </c>
      <c r="J1995" s="10"/>
      <c r="K1995" s="10">
        <v>2</v>
      </c>
      <c r="L1995" s="10">
        <v>3</v>
      </c>
      <c r="M1995" s="10">
        <v>1</v>
      </c>
      <c r="N1995" s="10" t="s">
        <v>1195</v>
      </c>
      <c r="O1995" s="10"/>
      <c r="P1995" s="10"/>
      <c r="Q1995" s="10"/>
      <c r="R1995" s="10"/>
      <c r="S1995" s="10"/>
      <c r="T1995" s="10"/>
      <c r="U1995" s="10"/>
      <c r="V1995" s="10"/>
    </row>
    <row r="1996" spans="1:22" x14ac:dyDescent="0.25">
      <c r="A1996">
        <v>2007</v>
      </c>
      <c r="B1996" t="s">
        <v>20</v>
      </c>
      <c r="C1996" s="10"/>
      <c r="D1996" s="10">
        <v>5</v>
      </c>
      <c r="E1996" s="10"/>
      <c r="F1996" s="20">
        <v>5</v>
      </c>
      <c r="G1996" s="10">
        <f t="shared" si="29"/>
        <v>35</v>
      </c>
      <c r="H1996" s="20">
        <v>15</v>
      </c>
      <c r="I1996" s="20">
        <v>20</v>
      </c>
      <c r="J1996" s="10"/>
      <c r="K1996" s="10">
        <v>1</v>
      </c>
      <c r="L1996" s="10">
        <v>1</v>
      </c>
      <c r="M1996" s="10">
        <v>0</v>
      </c>
      <c r="N1996" s="10"/>
      <c r="O1996" s="10"/>
      <c r="P1996" s="10"/>
      <c r="Q1996" s="10"/>
      <c r="R1996" s="10"/>
      <c r="S1996" s="10"/>
      <c r="T1996" s="10"/>
      <c r="U1996" s="10"/>
      <c r="V1996" s="10"/>
    </row>
    <row r="1997" spans="1:22" x14ac:dyDescent="0.25">
      <c r="A1997">
        <v>2007</v>
      </c>
      <c r="B1997" t="s">
        <v>20</v>
      </c>
      <c r="C1997" s="10">
        <v>3</v>
      </c>
      <c r="D1997" s="10">
        <v>1</v>
      </c>
      <c r="E1997" s="10"/>
      <c r="F1997" s="20">
        <v>0</v>
      </c>
      <c r="G1997" s="10">
        <f t="shared" si="29"/>
        <v>15</v>
      </c>
      <c r="H1997" s="20">
        <v>10</v>
      </c>
      <c r="I1997" s="20">
        <v>5</v>
      </c>
      <c r="J1997" s="10"/>
      <c r="K1997" s="10">
        <v>3</v>
      </c>
      <c r="L1997" s="10">
        <v>3</v>
      </c>
      <c r="M1997" s="10">
        <v>0</v>
      </c>
      <c r="N1997" s="10"/>
      <c r="O1997" s="10"/>
      <c r="P1997" s="10"/>
      <c r="Q1997" s="10"/>
      <c r="R1997" s="10"/>
      <c r="S1997" s="10"/>
      <c r="T1997" s="10"/>
      <c r="U1997" s="10"/>
      <c r="V1997" s="10"/>
    </row>
    <row r="1998" spans="1:22" x14ac:dyDescent="0.25">
      <c r="A1998">
        <v>2007</v>
      </c>
      <c r="B1998" t="s">
        <v>20</v>
      </c>
      <c r="C1998" s="10"/>
      <c r="D1998" s="10">
        <v>2</v>
      </c>
      <c r="E1998" s="10"/>
      <c r="F1998" s="20">
        <v>0</v>
      </c>
      <c r="G1998" s="10">
        <f t="shared" si="29"/>
        <v>30</v>
      </c>
      <c r="H1998" s="20">
        <v>20</v>
      </c>
      <c r="I1998" s="20">
        <v>10</v>
      </c>
      <c r="J1998" s="10"/>
      <c r="K1998" s="10">
        <v>3</v>
      </c>
      <c r="L1998" s="10">
        <v>7</v>
      </c>
      <c r="M1998" s="10">
        <v>0</v>
      </c>
      <c r="N1998" s="10"/>
      <c r="O1998" s="10"/>
      <c r="P1998" s="10"/>
      <c r="Q1998" s="10"/>
      <c r="R1998" s="10"/>
      <c r="S1998" s="10"/>
      <c r="T1998" s="10"/>
      <c r="U1998" s="10"/>
      <c r="V1998" s="10"/>
    </row>
    <row r="1999" spans="1:22" x14ac:dyDescent="0.25">
      <c r="A1999">
        <v>2007</v>
      </c>
      <c r="B1999" t="s">
        <v>20</v>
      </c>
      <c r="C1999" s="10"/>
      <c r="D1999" s="10">
        <v>3</v>
      </c>
      <c r="E1999" s="10"/>
      <c r="F1999" s="20">
        <v>0</v>
      </c>
      <c r="G1999" s="10">
        <f t="shared" si="29"/>
        <v>32</v>
      </c>
      <c r="H1999" s="20">
        <v>30</v>
      </c>
      <c r="I1999" s="20">
        <v>2</v>
      </c>
      <c r="J1999" s="10"/>
      <c r="K1999" s="10">
        <v>4</v>
      </c>
      <c r="L1999" s="10">
        <v>8</v>
      </c>
      <c r="M1999" s="10">
        <v>0</v>
      </c>
      <c r="N1999" s="10"/>
      <c r="O1999" s="10"/>
      <c r="P1999" s="10"/>
      <c r="Q1999" s="10"/>
      <c r="R1999" s="10"/>
      <c r="S1999" s="10"/>
      <c r="T1999" s="10"/>
      <c r="U1999" s="10"/>
      <c r="V1999" s="10"/>
    </row>
    <row r="2000" spans="1:22" x14ac:dyDescent="0.25">
      <c r="A2000">
        <v>2007</v>
      </c>
      <c r="B2000" t="s">
        <v>20</v>
      </c>
      <c r="C2000" s="10"/>
      <c r="D2000" s="10">
        <v>4</v>
      </c>
      <c r="E2000" s="10"/>
      <c r="F2000" s="20">
        <v>0</v>
      </c>
      <c r="G2000" s="10">
        <f t="shared" si="29"/>
        <v>35</v>
      </c>
      <c r="H2000" s="20">
        <v>30</v>
      </c>
      <c r="I2000" s="20">
        <v>5</v>
      </c>
      <c r="J2000" s="10"/>
      <c r="K2000" s="10">
        <v>3</v>
      </c>
      <c r="L2000" s="10">
        <v>2</v>
      </c>
      <c r="M2000" s="10">
        <v>0</v>
      </c>
      <c r="N2000" s="10"/>
      <c r="O2000" s="10"/>
      <c r="P2000" s="10"/>
      <c r="Q2000" s="10"/>
      <c r="R2000" s="10"/>
      <c r="S2000" s="10"/>
      <c r="T2000" s="10"/>
      <c r="U2000" s="10"/>
      <c r="V2000" s="10"/>
    </row>
    <row r="2001" spans="1:22" x14ac:dyDescent="0.25">
      <c r="A2001">
        <v>2007</v>
      </c>
      <c r="B2001" t="s">
        <v>20</v>
      </c>
      <c r="C2001" s="10"/>
      <c r="D2001" s="10">
        <v>5</v>
      </c>
      <c r="E2001" s="10"/>
      <c r="F2001" s="20">
        <v>0</v>
      </c>
      <c r="G2001" s="10">
        <f t="shared" si="29"/>
        <v>25</v>
      </c>
      <c r="H2001" s="20">
        <v>20</v>
      </c>
      <c r="I2001" s="20">
        <v>5</v>
      </c>
      <c r="J2001" s="10"/>
      <c r="K2001" s="10">
        <v>3</v>
      </c>
      <c r="L2001" s="10">
        <v>3</v>
      </c>
      <c r="M2001" s="10">
        <v>0</v>
      </c>
      <c r="N2001" s="10"/>
      <c r="O2001" s="10"/>
      <c r="P2001" s="10"/>
      <c r="Q2001" s="10"/>
      <c r="R2001" s="10"/>
      <c r="S2001" s="10"/>
      <c r="T2001" s="10"/>
      <c r="U2001" s="10"/>
      <c r="V2001" s="10"/>
    </row>
    <row r="2002" spans="1:22" x14ac:dyDescent="0.25">
      <c r="A2002">
        <v>2007</v>
      </c>
      <c r="B2002" t="s">
        <v>20</v>
      </c>
      <c r="C2002" s="10">
        <v>4</v>
      </c>
      <c r="D2002" s="10">
        <v>1</v>
      </c>
      <c r="E2002" s="10"/>
      <c r="F2002" s="20">
        <v>0</v>
      </c>
      <c r="G2002" s="10">
        <f t="shared" si="29"/>
        <v>40</v>
      </c>
      <c r="H2002" s="20">
        <v>30</v>
      </c>
      <c r="I2002" s="20">
        <v>10</v>
      </c>
      <c r="J2002" s="10"/>
      <c r="K2002" s="10">
        <v>5</v>
      </c>
      <c r="L2002" s="10">
        <v>3</v>
      </c>
      <c r="M2002" s="10">
        <v>0</v>
      </c>
      <c r="N2002" s="10"/>
      <c r="O2002" s="10"/>
      <c r="P2002" s="10"/>
      <c r="Q2002" s="10"/>
      <c r="R2002" s="10"/>
      <c r="S2002" s="10"/>
      <c r="T2002" s="10"/>
      <c r="U2002" s="10"/>
      <c r="V2002" s="10"/>
    </row>
    <row r="2003" spans="1:22" x14ac:dyDescent="0.25">
      <c r="A2003">
        <v>2007</v>
      </c>
      <c r="B2003" t="s">
        <v>20</v>
      </c>
      <c r="C2003" s="10"/>
      <c r="D2003" s="10">
        <v>2</v>
      </c>
      <c r="E2003" s="10"/>
      <c r="F2003" s="20">
        <v>0</v>
      </c>
      <c r="G2003" s="10">
        <f t="shared" si="29"/>
        <v>90</v>
      </c>
      <c r="H2003" s="20">
        <v>75</v>
      </c>
      <c r="I2003" s="20">
        <v>15</v>
      </c>
      <c r="J2003" s="10"/>
      <c r="K2003" s="10">
        <v>3</v>
      </c>
      <c r="L2003" s="10">
        <v>4</v>
      </c>
      <c r="M2003" s="10">
        <v>0</v>
      </c>
      <c r="N2003" s="10"/>
      <c r="O2003" s="10"/>
      <c r="P2003" s="10"/>
      <c r="Q2003" s="10"/>
      <c r="R2003" s="10"/>
      <c r="S2003" s="10"/>
      <c r="T2003" s="10"/>
      <c r="U2003" s="10"/>
      <c r="V2003" s="10"/>
    </row>
    <row r="2004" spans="1:22" x14ac:dyDescent="0.25">
      <c r="A2004">
        <v>2007</v>
      </c>
      <c r="B2004" t="s">
        <v>20</v>
      </c>
      <c r="C2004" s="10"/>
      <c r="D2004" s="10">
        <v>3</v>
      </c>
      <c r="E2004" s="10"/>
      <c r="F2004" s="20">
        <v>0</v>
      </c>
      <c r="G2004" s="10">
        <f t="shared" si="29"/>
        <v>35</v>
      </c>
      <c r="H2004" s="20">
        <v>20</v>
      </c>
      <c r="I2004" s="20">
        <v>15</v>
      </c>
      <c r="J2004" s="10"/>
      <c r="K2004" s="10">
        <v>2</v>
      </c>
      <c r="L2004" s="10">
        <v>0</v>
      </c>
      <c r="M2004" s="10">
        <v>0</v>
      </c>
      <c r="N2004" s="10"/>
      <c r="O2004" s="10"/>
      <c r="P2004" s="10"/>
      <c r="Q2004" s="10"/>
      <c r="R2004" s="10"/>
      <c r="S2004" s="10"/>
      <c r="T2004" s="10"/>
      <c r="U2004" s="10"/>
      <c r="V2004" s="10"/>
    </row>
    <row r="2005" spans="1:22" x14ac:dyDescent="0.25">
      <c r="A2005">
        <v>2007</v>
      </c>
      <c r="B2005" t="s">
        <v>20</v>
      </c>
      <c r="C2005" s="10"/>
      <c r="D2005" s="10">
        <v>4</v>
      </c>
      <c r="E2005" s="10"/>
      <c r="F2005" s="20">
        <v>0</v>
      </c>
      <c r="G2005" s="10">
        <f t="shared" si="29"/>
        <v>45</v>
      </c>
      <c r="H2005" s="20">
        <v>30</v>
      </c>
      <c r="I2005" s="20">
        <v>15</v>
      </c>
      <c r="J2005" s="10"/>
      <c r="K2005" s="10">
        <v>4</v>
      </c>
      <c r="L2005" s="10">
        <v>4</v>
      </c>
      <c r="M2005" s="10">
        <v>0</v>
      </c>
      <c r="N2005" s="10"/>
      <c r="O2005" s="10"/>
      <c r="P2005" s="10"/>
      <c r="Q2005" s="10"/>
      <c r="R2005" s="10"/>
      <c r="S2005" s="10"/>
      <c r="T2005" s="10"/>
      <c r="U2005" s="10"/>
      <c r="V2005" s="10"/>
    </row>
    <row r="2006" spans="1:22" x14ac:dyDescent="0.25">
      <c r="A2006">
        <v>2007</v>
      </c>
      <c r="B2006" t="s">
        <v>20</v>
      </c>
      <c r="C2006" s="10"/>
      <c r="D2006" s="10">
        <v>5</v>
      </c>
      <c r="E2006" s="10"/>
      <c r="F2006" s="20">
        <v>0</v>
      </c>
      <c r="G2006" s="10">
        <f t="shared" si="29"/>
        <v>35</v>
      </c>
      <c r="H2006" s="20">
        <v>15</v>
      </c>
      <c r="I2006" s="20">
        <v>20</v>
      </c>
      <c r="J2006" s="10"/>
      <c r="K2006" s="10">
        <v>2</v>
      </c>
      <c r="L2006" s="10">
        <v>5</v>
      </c>
      <c r="M2006" s="10">
        <v>0</v>
      </c>
      <c r="N2006" s="10"/>
      <c r="O2006" s="10"/>
      <c r="P2006" s="10"/>
      <c r="Q2006" s="10"/>
      <c r="R2006" s="10"/>
      <c r="S2006" s="10"/>
      <c r="T2006" s="10"/>
      <c r="U2006" s="10"/>
      <c r="V2006" s="10"/>
    </row>
    <row r="2007" spans="1:22" x14ac:dyDescent="0.25">
      <c r="A2007">
        <v>2007</v>
      </c>
      <c r="B2007" t="s">
        <v>20</v>
      </c>
      <c r="C2007" s="10">
        <v>5</v>
      </c>
      <c r="D2007" s="10">
        <v>1</v>
      </c>
      <c r="E2007" s="10"/>
      <c r="F2007" s="20">
        <v>0</v>
      </c>
      <c r="G2007" s="10">
        <f t="shared" si="29"/>
        <v>95</v>
      </c>
      <c r="H2007" s="20">
        <v>90</v>
      </c>
      <c r="I2007" s="20">
        <v>5</v>
      </c>
      <c r="J2007" s="10"/>
      <c r="K2007" s="10">
        <v>3</v>
      </c>
      <c r="L2007" s="10">
        <v>7</v>
      </c>
      <c r="M2007" s="10">
        <v>0</v>
      </c>
      <c r="N2007" s="10"/>
      <c r="O2007" s="10"/>
      <c r="P2007" s="10"/>
      <c r="Q2007" s="10"/>
      <c r="R2007" s="10"/>
      <c r="S2007" s="10"/>
      <c r="T2007" s="10"/>
      <c r="U2007" s="10"/>
      <c r="V2007" s="10"/>
    </row>
    <row r="2008" spans="1:22" x14ac:dyDescent="0.25">
      <c r="A2008">
        <v>2007</v>
      </c>
      <c r="B2008" t="s">
        <v>20</v>
      </c>
      <c r="C2008" s="10"/>
      <c r="D2008" s="10">
        <v>2</v>
      </c>
      <c r="E2008" s="10"/>
      <c r="F2008" s="20">
        <v>0</v>
      </c>
      <c r="G2008" s="10">
        <f t="shared" si="29"/>
        <v>25</v>
      </c>
      <c r="H2008" s="20">
        <v>20</v>
      </c>
      <c r="I2008" s="20">
        <v>5</v>
      </c>
      <c r="J2008" s="10"/>
      <c r="K2008" s="10">
        <v>3</v>
      </c>
      <c r="L2008" s="10">
        <v>9</v>
      </c>
      <c r="M2008" s="10">
        <v>0</v>
      </c>
      <c r="N2008" s="10"/>
      <c r="O2008" s="10"/>
      <c r="P2008" s="10"/>
      <c r="Q2008" s="10"/>
      <c r="R2008" s="10"/>
      <c r="S2008" s="10"/>
      <c r="T2008" s="10"/>
      <c r="U2008" s="10"/>
      <c r="V2008" s="10"/>
    </row>
    <row r="2009" spans="1:22" x14ac:dyDescent="0.25">
      <c r="A2009">
        <v>2007</v>
      </c>
      <c r="B2009" t="s">
        <v>20</v>
      </c>
      <c r="C2009" s="10"/>
      <c r="D2009" s="10">
        <v>3</v>
      </c>
      <c r="E2009" s="10"/>
      <c r="F2009" s="20">
        <v>0</v>
      </c>
      <c r="G2009" s="10">
        <f t="shared" si="29"/>
        <v>85</v>
      </c>
      <c r="H2009" s="20">
        <v>80</v>
      </c>
      <c r="I2009" s="20">
        <v>5</v>
      </c>
      <c r="J2009" s="10"/>
      <c r="K2009" s="10">
        <v>2</v>
      </c>
      <c r="L2009" s="10">
        <v>5</v>
      </c>
      <c r="M2009" s="10">
        <v>0</v>
      </c>
      <c r="N2009" s="10"/>
      <c r="O2009" s="10"/>
      <c r="P2009" s="10"/>
      <c r="Q2009" s="10"/>
      <c r="R2009" s="10"/>
      <c r="S2009" s="10"/>
      <c r="T2009" s="10"/>
      <c r="U2009" s="10"/>
      <c r="V2009" s="10"/>
    </row>
    <row r="2010" spans="1:22" x14ac:dyDescent="0.25">
      <c r="A2010">
        <v>2007</v>
      </c>
      <c r="B2010" t="s">
        <v>20</v>
      </c>
      <c r="C2010" s="10"/>
      <c r="D2010" s="10">
        <v>4</v>
      </c>
      <c r="E2010" s="10"/>
      <c r="F2010" s="20">
        <v>0</v>
      </c>
      <c r="G2010" s="10">
        <f t="shared" si="29"/>
        <v>15</v>
      </c>
      <c r="H2010" s="20">
        <v>5</v>
      </c>
      <c r="I2010" s="20">
        <v>10</v>
      </c>
      <c r="J2010" s="10"/>
      <c r="K2010" s="10">
        <v>3</v>
      </c>
      <c r="L2010" s="10">
        <v>4</v>
      </c>
      <c r="M2010" s="10">
        <v>0</v>
      </c>
      <c r="N2010" s="10"/>
      <c r="O2010" s="10"/>
      <c r="P2010" s="10"/>
      <c r="Q2010" s="10"/>
      <c r="R2010" s="10"/>
      <c r="S2010" s="10"/>
      <c r="T2010" s="10"/>
      <c r="U2010" s="10"/>
      <c r="V2010" s="10"/>
    </row>
    <row r="2011" spans="1:22" x14ac:dyDescent="0.25">
      <c r="A2011">
        <v>2007</v>
      </c>
      <c r="B2011" t="s">
        <v>20</v>
      </c>
      <c r="C2011" s="10"/>
      <c r="D2011" s="10">
        <v>5</v>
      </c>
      <c r="E2011" s="10"/>
      <c r="F2011" s="20">
        <v>0</v>
      </c>
      <c r="G2011" s="10">
        <f t="shared" si="29"/>
        <v>75</v>
      </c>
      <c r="H2011" s="20">
        <v>60</v>
      </c>
      <c r="I2011" s="20">
        <v>15</v>
      </c>
      <c r="J2011" s="10"/>
      <c r="K2011" s="10">
        <v>3</v>
      </c>
      <c r="L2011" s="10">
        <v>5</v>
      </c>
      <c r="M2011" s="10">
        <v>0</v>
      </c>
      <c r="N2011" s="10"/>
      <c r="O2011" s="10"/>
      <c r="P2011" s="10"/>
      <c r="Q2011" s="10"/>
      <c r="R2011" s="10"/>
      <c r="S2011" s="10"/>
      <c r="T2011" s="10"/>
      <c r="U2011" s="10"/>
      <c r="V2011" s="10"/>
    </row>
    <row r="2012" spans="1:22" x14ac:dyDescent="0.25">
      <c r="A2012">
        <v>2007</v>
      </c>
      <c r="B2012" t="s">
        <v>20</v>
      </c>
      <c r="C2012" s="10">
        <v>6</v>
      </c>
      <c r="D2012" s="10">
        <v>1</v>
      </c>
      <c r="E2012" s="10"/>
      <c r="F2012" s="20">
        <v>0</v>
      </c>
      <c r="G2012" s="10">
        <f t="shared" si="29"/>
        <v>50</v>
      </c>
      <c r="H2012" s="20">
        <v>30</v>
      </c>
      <c r="I2012" s="20">
        <v>20</v>
      </c>
      <c r="J2012" s="10"/>
      <c r="K2012" s="10">
        <v>2</v>
      </c>
      <c r="L2012" s="10">
        <v>4</v>
      </c>
      <c r="M2012" s="10">
        <v>0</v>
      </c>
      <c r="N2012" s="10"/>
      <c r="O2012" s="10"/>
      <c r="P2012" s="10"/>
      <c r="Q2012" s="10"/>
      <c r="R2012" s="10"/>
      <c r="S2012" s="10"/>
      <c r="T2012" s="10"/>
      <c r="U2012" s="10"/>
      <c r="V2012" s="10"/>
    </row>
    <row r="2013" spans="1:22" x14ac:dyDescent="0.25">
      <c r="A2013">
        <v>2007</v>
      </c>
      <c r="B2013" t="s">
        <v>20</v>
      </c>
      <c r="C2013" s="10"/>
      <c r="D2013" s="10">
        <v>2</v>
      </c>
      <c r="E2013" s="10"/>
      <c r="F2013" s="20">
        <v>0</v>
      </c>
      <c r="G2013" s="10">
        <f t="shared" si="29"/>
        <v>75</v>
      </c>
      <c r="H2013" s="20">
        <v>40</v>
      </c>
      <c r="I2013" s="20">
        <v>35</v>
      </c>
      <c r="J2013" s="10"/>
      <c r="K2013" s="10">
        <v>3</v>
      </c>
      <c r="L2013" s="10">
        <v>5</v>
      </c>
      <c r="M2013" s="10">
        <v>0</v>
      </c>
      <c r="N2013" s="10"/>
      <c r="O2013" s="10"/>
      <c r="P2013" s="10"/>
      <c r="Q2013" s="10"/>
      <c r="R2013" s="10"/>
      <c r="S2013" s="10"/>
      <c r="T2013" s="10"/>
      <c r="U2013" s="10"/>
      <c r="V2013" s="10"/>
    </row>
    <row r="2014" spans="1:22" x14ac:dyDescent="0.25">
      <c r="A2014">
        <v>2007</v>
      </c>
      <c r="B2014" t="s">
        <v>20</v>
      </c>
      <c r="C2014" s="10"/>
      <c r="D2014" s="10">
        <v>3</v>
      </c>
      <c r="E2014" s="10"/>
      <c r="F2014" s="20">
        <v>0</v>
      </c>
      <c r="G2014" s="10">
        <f t="shared" si="29"/>
        <v>50</v>
      </c>
      <c r="H2014" s="20">
        <v>45</v>
      </c>
      <c r="I2014" s="20">
        <v>5</v>
      </c>
      <c r="J2014" s="10"/>
      <c r="K2014" s="10">
        <v>2</v>
      </c>
      <c r="L2014" s="10">
        <v>6</v>
      </c>
      <c r="M2014" s="10">
        <v>1</v>
      </c>
      <c r="N2014" s="10" t="s">
        <v>1196</v>
      </c>
      <c r="O2014" s="10"/>
      <c r="P2014" s="10"/>
      <c r="Q2014" s="10"/>
      <c r="R2014" s="10"/>
      <c r="S2014" s="10"/>
      <c r="T2014" s="10"/>
      <c r="U2014" s="10"/>
      <c r="V2014" s="10"/>
    </row>
    <row r="2015" spans="1:22" x14ac:dyDescent="0.25">
      <c r="A2015">
        <v>2007</v>
      </c>
      <c r="B2015" t="s">
        <v>20</v>
      </c>
      <c r="C2015" s="10"/>
      <c r="D2015" s="10">
        <v>4</v>
      </c>
      <c r="E2015" s="10"/>
      <c r="F2015" s="20">
        <v>0</v>
      </c>
      <c r="G2015" s="10">
        <f t="shared" si="29"/>
        <v>85</v>
      </c>
      <c r="H2015" s="20">
        <v>80</v>
      </c>
      <c r="I2015" s="20">
        <v>5</v>
      </c>
      <c r="J2015" s="10"/>
      <c r="K2015" s="10">
        <v>2</v>
      </c>
      <c r="L2015" s="10">
        <v>7</v>
      </c>
      <c r="M2015" s="10">
        <v>0</v>
      </c>
      <c r="N2015" s="10"/>
      <c r="O2015" s="10"/>
      <c r="P2015" s="10"/>
      <c r="Q2015" s="10"/>
      <c r="R2015" s="10"/>
      <c r="S2015" s="10"/>
      <c r="T2015" s="10"/>
      <c r="U2015" s="10"/>
      <c r="V2015" s="10"/>
    </row>
    <row r="2016" spans="1:22" x14ac:dyDescent="0.25">
      <c r="A2016">
        <v>2007</v>
      </c>
      <c r="B2016" t="s">
        <v>20</v>
      </c>
      <c r="C2016" s="10"/>
      <c r="D2016" s="10">
        <v>5</v>
      </c>
      <c r="E2016" s="10"/>
      <c r="F2016" s="20">
        <v>0</v>
      </c>
      <c r="G2016" s="10">
        <f t="shared" si="29"/>
        <v>60</v>
      </c>
      <c r="H2016" s="20">
        <v>10</v>
      </c>
      <c r="I2016" s="20">
        <v>50</v>
      </c>
      <c r="J2016" s="10"/>
      <c r="K2016" s="10">
        <v>3</v>
      </c>
      <c r="L2016" s="10">
        <v>4</v>
      </c>
      <c r="M2016" s="10">
        <v>0</v>
      </c>
      <c r="N2016" s="10"/>
      <c r="O2016" s="10"/>
      <c r="P2016" s="10"/>
      <c r="Q2016" s="10"/>
      <c r="R2016" s="10"/>
      <c r="S2016" s="10"/>
      <c r="T2016" s="10"/>
      <c r="U2016" s="10"/>
      <c r="V2016" s="10"/>
    </row>
    <row r="2017" spans="1:22" x14ac:dyDescent="0.25">
      <c r="A2017">
        <v>2007</v>
      </c>
      <c r="B2017" t="s">
        <v>20</v>
      </c>
      <c r="C2017" s="10">
        <v>7</v>
      </c>
      <c r="D2017" s="10">
        <v>1</v>
      </c>
      <c r="E2017" s="10"/>
      <c r="F2017" s="20">
        <v>0</v>
      </c>
      <c r="G2017" s="10">
        <f t="shared" si="29"/>
        <v>85</v>
      </c>
      <c r="H2017" s="20">
        <v>80</v>
      </c>
      <c r="I2017" s="20">
        <v>5</v>
      </c>
      <c r="J2017" s="10"/>
      <c r="K2017" s="10">
        <v>2</v>
      </c>
      <c r="L2017" s="10">
        <v>3</v>
      </c>
      <c r="M2017" s="10">
        <v>0</v>
      </c>
      <c r="N2017" s="10"/>
      <c r="O2017" s="10"/>
      <c r="P2017" s="10"/>
      <c r="Q2017" s="10"/>
      <c r="R2017" s="10"/>
      <c r="S2017" s="10"/>
      <c r="T2017" s="10"/>
      <c r="U2017" s="10"/>
      <c r="V2017" s="10"/>
    </row>
    <row r="2018" spans="1:22" x14ac:dyDescent="0.25">
      <c r="A2018">
        <v>2007</v>
      </c>
      <c r="B2018" t="s">
        <v>20</v>
      </c>
      <c r="C2018" s="10"/>
      <c r="D2018" s="10">
        <v>2</v>
      </c>
      <c r="E2018" s="10"/>
      <c r="F2018" s="20">
        <v>2</v>
      </c>
      <c r="G2018" s="10">
        <f t="shared" si="29"/>
        <v>95</v>
      </c>
      <c r="H2018" s="20">
        <v>90</v>
      </c>
      <c r="I2018" s="20">
        <v>5</v>
      </c>
      <c r="J2018" s="10"/>
      <c r="K2018" s="10">
        <v>3</v>
      </c>
      <c r="L2018" s="10">
        <v>5</v>
      </c>
      <c r="M2018" s="10">
        <v>0</v>
      </c>
      <c r="N2018" s="10"/>
      <c r="O2018" s="10"/>
      <c r="P2018" s="10"/>
      <c r="Q2018" s="10"/>
      <c r="R2018" s="10"/>
      <c r="S2018" s="10"/>
      <c r="T2018" s="10"/>
      <c r="U2018" s="10"/>
      <c r="V2018" s="10"/>
    </row>
    <row r="2019" spans="1:22" x14ac:dyDescent="0.25">
      <c r="A2019">
        <v>2007</v>
      </c>
      <c r="B2019" t="s">
        <v>20</v>
      </c>
      <c r="C2019" s="10"/>
      <c r="D2019" s="10">
        <v>3</v>
      </c>
      <c r="E2019" s="10"/>
      <c r="F2019" s="20">
        <v>5</v>
      </c>
      <c r="G2019" s="10">
        <f t="shared" si="29"/>
        <v>47</v>
      </c>
      <c r="H2019" s="20">
        <v>45</v>
      </c>
      <c r="I2019" s="20">
        <v>2</v>
      </c>
      <c r="J2019" s="10"/>
      <c r="K2019" s="10">
        <v>3</v>
      </c>
      <c r="L2019" s="10">
        <v>9</v>
      </c>
      <c r="M2019" s="10">
        <v>0</v>
      </c>
      <c r="N2019" s="10"/>
      <c r="O2019" s="10"/>
      <c r="P2019" s="10"/>
      <c r="Q2019" s="10"/>
      <c r="R2019" s="10"/>
      <c r="S2019" s="10"/>
      <c r="T2019" s="10"/>
      <c r="U2019" s="10"/>
      <c r="V2019" s="10"/>
    </row>
    <row r="2020" spans="1:22" x14ac:dyDescent="0.25">
      <c r="A2020">
        <v>2007</v>
      </c>
      <c r="B2020" t="s">
        <v>20</v>
      </c>
      <c r="C2020" s="10"/>
      <c r="D2020" s="10">
        <v>4</v>
      </c>
      <c r="E2020" s="10"/>
      <c r="F2020" s="20">
        <v>5</v>
      </c>
      <c r="G2020" s="10">
        <f t="shared" si="29"/>
        <v>77</v>
      </c>
      <c r="H2020" s="20">
        <v>75</v>
      </c>
      <c r="I2020" s="20">
        <v>2</v>
      </c>
      <c r="J2020" s="10"/>
      <c r="K2020" s="10">
        <v>2</v>
      </c>
      <c r="L2020" s="10">
        <v>2</v>
      </c>
      <c r="M2020" s="10">
        <v>0</v>
      </c>
      <c r="N2020" s="10"/>
      <c r="O2020" s="10"/>
      <c r="P2020" s="10"/>
      <c r="Q2020" s="10"/>
      <c r="R2020" s="10"/>
      <c r="S2020" s="10"/>
      <c r="T2020" s="10"/>
      <c r="U2020" s="10"/>
      <c r="V2020" s="10"/>
    </row>
    <row r="2021" spans="1:22" x14ac:dyDescent="0.25">
      <c r="A2021">
        <v>2007</v>
      </c>
      <c r="B2021" t="s">
        <v>20</v>
      </c>
      <c r="C2021" s="10"/>
      <c r="D2021" s="10">
        <v>5</v>
      </c>
      <c r="E2021" s="10"/>
      <c r="F2021" s="20">
        <v>0</v>
      </c>
      <c r="G2021" s="10">
        <f t="shared" si="29"/>
        <v>35</v>
      </c>
      <c r="H2021" s="20">
        <v>35</v>
      </c>
      <c r="I2021" s="20">
        <v>0</v>
      </c>
      <c r="J2021" s="10"/>
      <c r="K2021" s="10">
        <v>3</v>
      </c>
      <c r="L2021" s="10">
        <v>5</v>
      </c>
      <c r="M2021" s="10">
        <v>0</v>
      </c>
      <c r="N2021" s="10"/>
      <c r="O2021" s="10"/>
      <c r="P2021" s="10"/>
      <c r="Q2021" s="10"/>
      <c r="R2021" s="10"/>
      <c r="S2021" s="10"/>
      <c r="T2021" s="10"/>
      <c r="U2021" s="10"/>
      <c r="V2021" s="10"/>
    </row>
    <row r="2022" spans="1:22" x14ac:dyDescent="0.25">
      <c r="A2022">
        <v>2007</v>
      </c>
      <c r="B2022" t="s">
        <v>20</v>
      </c>
      <c r="C2022" s="10">
        <v>8</v>
      </c>
      <c r="D2022" s="10">
        <v>1</v>
      </c>
      <c r="E2022" s="10"/>
      <c r="F2022" s="20">
        <v>2</v>
      </c>
      <c r="G2022" s="10">
        <f t="shared" si="29"/>
        <v>97</v>
      </c>
      <c r="H2022" s="20">
        <v>95</v>
      </c>
      <c r="I2022" s="20">
        <v>2</v>
      </c>
      <c r="J2022" s="10"/>
      <c r="K2022" s="10">
        <v>2</v>
      </c>
      <c r="L2022" s="10">
        <v>7</v>
      </c>
      <c r="M2022" s="10">
        <v>0</v>
      </c>
      <c r="N2022" s="10"/>
      <c r="O2022" s="10"/>
      <c r="P2022" s="10"/>
      <c r="Q2022" s="10"/>
      <c r="R2022" s="10"/>
      <c r="S2022" s="10"/>
      <c r="T2022" s="10"/>
      <c r="U2022" s="10"/>
      <c r="V2022" s="10"/>
    </row>
    <row r="2023" spans="1:22" x14ac:dyDescent="0.25">
      <c r="A2023">
        <v>2007</v>
      </c>
      <c r="B2023" t="s">
        <v>20</v>
      </c>
      <c r="C2023" s="10"/>
      <c r="D2023" s="10">
        <v>2</v>
      </c>
      <c r="E2023" s="10"/>
      <c r="F2023" s="20">
        <v>0</v>
      </c>
      <c r="G2023" s="10">
        <f t="shared" si="29"/>
        <v>65</v>
      </c>
      <c r="H2023" s="20">
        <v>65</v>
      </c>
      <c r="I2023" s="20">
        <v>0</v>
      </c>
      <c r="J2023" s="10"/>
      <c r="K2023" s="10">
        <v>2</v>
      </c>
      <c r="L2023" s="10">
        <v>9</v>
      </c>
      <c r="M2023" s="10">
        <v>0</v>
      </c>
      <c r="N2023" s="10"/>
      <c r="O2023" s="10"/>
      <c r="P2023" s="10"/>
      <c r="Q2023" s="10"/>
      <c r="R2023" s="10"/>
      <c r="S2023" s="10"/>
      <c r="T2023" s="10"/>
      <c r="U2023" s="10"/>
      <c r="V2023" s="10"/>
    </row>
    <row r="2024" spans="1:22" x14ac:dyDescent="0.25">
      <c r="A2024">
        <v>2007</v>
      </c>
      <c r="B2024" t="s">
        <v>20</v>
      </c>
      <c r="C2024" s="10"/>
      <c r="D2024" s="10">
        <v>3</v>
      </c>
      <c r="E2024" s="10"/>
      <c r="F2024" s="20">
        <v>0</v>
      </c>
      <c r="G2024" s="10">
        <f t="shared" si="29"/>
        <v>47</v>
      </c>
      <c r="H2024" s="20">
        <v>45</v>
      </c>
      <c r="I2024" s="20">
        <v>2</v>
      </c>
      <c r="J2024" s="10"/>
      <c r="K2024" s="10">
        <v>2</v>
      </c>
      <c r="L2024" s="10">
        <v>5</v>
      </c>
      <c r="M2024" s="10">
        <v>0</v>
      </c>
      <c r="N2024" s="10"/>
      <c r="O2024" s="10"/>
      <c r="P2024" s="10"/>
      <c r="Q2024" s="10"/>
      <c r="R2024" s="10"/>
      <c r="S2024" s="10"/>
      <c r="T2024" s="10"/>
      <c r="U2024" s="10"/>
      <c r="V2024" s="10"/>
    </row>
    <row r="2025" spans="1:22" x14ac:dyDescent="0.25">
      <c r="A2025">
        <v>2007</v>
      </c>
      <c r="B2025" t="s">
        <v>20</v>
      </c>
      <c r="C2025" s="10"/>
      <c r="D2025" s="10">
        <v>4</v>
      </c>
      <c r="E2025" s="10"/>
      <c r="F2025" s="20">
        <v>40</v>
      </c>
      <c r="G2025" s="10">
        <f t="shared" si="29"/>
        <v>65</v>
      </c>
      <c r="H2025" s="20">
        <v>65</v>
      </c>
      <c r="I2025" s="20">
        <v>0</v>
      </c>
      <c r="J2025" s="10"/>
      <c r="K2025" s="10">
        <v>3</v>
      </c>
      <c r="L2025" s="10">
        <v>6</v>
      </c>
      <c r="M2025" s="10">
        <v>0</v>
      </c>
      <c r="N2025" s="10"/>
      <c r="O2025" s="10"/>
      <c r="P2025" s="10"/>
      <c r="Q2025" s="10"/>
      <c r="R2025" s="10"/>
      <c r="S2025" s="10"/>
      <c r="T2025" s="10"/>
      <c r="U2025" s="10"/>
      <c r="V2025" s="10"/>
    </row>
    <row r="2026" spans="1:22" x14ac:dyDescent="0.25">
      <c r="A2026">
        <v>2007</v>
      </c>
      <c r="B2026" t="s">
        <v>20</v>
      </c>
      <c r="C2026" s="10"/>
      <c r="D2026" s="10">
        <v>5</v>
      </c>
      <c r="E2026" s="10"/>
      <c r="F2026" s="20">
        <v>20</v>
      </c>
      <c r="G2026" s="10">
        <f t="shared" si="29"/>
        <v>25</v>
      </c>
      <c r="H2026" s="20">
        <v>25</v>
      </c>
      <c r="I2026" s="20">
        <v>0</v>
      </c>
      <c r="J2026" s="10"/>
      <c r="K2026" s="10">
        <v>2</v>
      </c>
      <c r="L2026" s="10">
        <v>3</v>
      </c>
      <c r="M2026" s="10">
        <v>0</v>
      </c>
      <c r="N2026" s="10"/>
      <c r="O2026" s="10"/>
      <c r="P2026" s="10"/>
      <c r="Q2026" s="10"/>
      <c r="R2026" s="10"/>
      <c r="S2026" s="10"/>
      <c r="T2026" s="10"/>
      <c r="U2026" s="10"/>
      <c r="V2026" s="10"/>
    </row>
    <row r="2027" spans="1:22" x14ac:dyDescent="0.25">
      <c r="A2027">
        <v>2007</v>
      </c>
      <c r="B2027" t="s">
        <v>20</v>
      </c>
      <c r="C2027" s="10">
        <v>9</v>
      </c>
      <c r="D2027" s="10">
        <v>1</v>
      </c>
      <c r="E2027" s="10"/>
      <c r="F2027" s="20">
        <v>0</v>
      </c>
      <c r="G2027" s="10">
        <f t="shared" si="29"/>
        <v>40</v>
      </c>
      <c r="H2027" s="20">
        <v>30</v>
      </c>
      <c r="I2027" s="20">
        <v>10</v>
      </c>
      <c r="J2027" s="10"/>
      <c r="K2027" s="10">
        <v>2</v>
      </c>
      <c r="L2027" s="10">
        <v>4</v>
      </c>
      <c r="M2027" s="10">
        <v>0</v>
      </c>
      <c r="N2027" s="10"/>
      <c r="O2027" s="10"/>
      <c r="P2027" s="10"/>
      <c r="Q2027" s="10"/>
      <c r="R2027" s="10"/>
      <c r="S2027" s="10"/>
      <c r="T2027" s="10"/>
      <c r="U2027" s="10"/>
      <c r="V2027" s="10"/>
    </row>
    <row r="2028" spans="1:22" x14ac:dyDescent="0.25">
      <c r="A2028">
        <v>2007</v>
      </c>
      <c r="B2028" t="s">
        <v>20</v>
      </c>
      <c r="C2028" s="10"/>
      <c r="D2028" s="10">
        <v>2</v>
      </c>
      <c r="E2028" s="10"/>
      <c r="F2028" s="20">
        <v>0</v>
      </c>
      <c r="G2028" s="10">
        <f t="shared" si="29"/>
        <v>110</v>
      </c>
      <c r="H2028" s="20">
        <v>100</v>
      </c>
      <c r="I2028" s="20">
        <v>10</v>
      </c>
      <c r="J2028" s="10"/>
      <c r="K2028" s="10">
        <v>6</v>
      </c>
      <c r="L2028" s="10">
        <v>4</v>
      </c>
      <c r="M2028" s="10">
        <v>0</v>
      </c>
      <c r="N2028" s="10"/>
      <c r="O2028" s="10"/>
      <c r="P2028" s="10"/>
      <c r="Q2028" s="10"/>
      <c r="R2028" s="10"/>
      <c r="S2028" s="10"/>
      <c r="T2028" s="10"/>
      <c r="U2028" s="10"/>
      <c r="V2028" s="10"/>
    </row>
    <row r="2029" spans="1:22" x14ac:dyDescent="0.25">
      <c r="A2029">
        <v>2007</v>
      </c>
      <c r="B2029" t="s">
        <v>20</v>
      </c>
      <c r="C2029" s="10"/>
      <c r="D2029" s="10">
        <v>3</v>
      </c>
      <c r="E2029" s="10"/>
      <c r="F2029" s="20">
        <v>5</v>
      </c>
      <c r="G2029" s="10">
        <f t="shared" si="29"/>
        <v>20</v>
      </c>
      <c r="H2029" s="20">
        <v>10</v>
      </c>
      <c r="I2029" s="20">
        <v>10</v>
      </c>
      <c r="J2029" s="10"/>
      <c r="K2029" s="10">
        <v>2</v>
      </c>
      <c r="L2029" s="10">
        <v>5</v>
      </c>
      <c r="M2029" s="10">
        <v>0</v>
      </c>
      <c r="N2029" s="10"/>
      <c r="O2029" s="10"/>
      <c r="P2029" s="10"/>
      <c r="Q2029" s="10"/>
      <c r="R2029" s="10"/>
      <c r="S2029" s="10"/>
      <c r="T2029" s="10"/>
      <c r="U2029" s="10"/>
      <c r="V2029" s="10"/>
    </row>
    <row r="2030" spans="1:22" x14ac:dyDescent="0.25">
      <c r="A2030">
        <v>2007</v>
      </c>
      <c r="B2030" t="s">
        <v>20</v>
      </c>
      <c r="C2030" s="10"/>
      <c r="D2030" s="10">
        <v>4</v>
      </c>
      <c r="E2030" s="10"/>
      <c r="F2030" s="20">
        <v>10</v>
      </c>
      <c r="G2030" s="10">
        <f t="shared" si="29"/>
        <v>20</v>
      </c>
      <c r="H2030" s="20">
        <v>10</v>
      </c>
      <c r="I2030" s="20">
        <v>10</v>
      </c>
      <c r="J2030" s="10"/>
      <c r="K2030" s="10">
        <v>5</v>
      </c>
      <c r="L2030" s="10">
        <v>3</v>
      </c>
      <c r="M2030" s="10">
        <v>0</v>
      </c>
      <c r="N2030" s="10"/>
      <c r="O2030" s="10"/>
      <c r="P2030" s="10"/>
      <c r="Q2030" s="10"/>
      <c r="R2030" s="10"/>
      <c r="S2030" s="10"/>
      <c r="T2030" s="10"/>
      <c r="U2030" s="10"/>
      <c r="V2030" s="10"/>
    </row>
    <row r="2031" spans="1:22" x14ac:dyDescent="0.25">
      <c r="A2031">
        <v>2007</v>
      </c>
      <c r="B2031" t="s">
        <v>20</v>
      </c>
      <c r="C2031" s="10"/>
      <c r="D2031" s="10">
        <v>5</v>
      </c>
      <c r="E2031" s="10"/>
      <c r="F2031" s="20">
        <v>0</v>
      </c>
      <c r="G2031" s="10">
        <f t="shared" si="29"/>
        <v>95</v>
      </c>
      <c r="H2031" s="20">
        <v>90</v>
      </c>
      <c r="I2031" s="20">
        <v>5</v>
      </c>
      <c r="J2031" s="10"/>
      <c r="K2031" s="10">
        <v>7</v>
      </c>
      <c r="L2031" s="10">
        <v>0</v>
      </c>
      <c r="M2031" s="10">
        <v>0</v>
      </c>
      <c r="N2031" s="10"/>
      <c r="O2031" s="10"/>
      <c r="P2031" s="10"/>
      <c r="Q2031" s="10"/>
      <c r="R2031" s="10"/>
      <c r="S2031" s="10"/>
      <c r="T2031" s="10"/>
      <c r="U2031" s="10"/>
      <c r="V2031" s="10"/>
    </row>
    <row r="2032" spans="1:22" x14ac:dyDescent="0.25">
      <c r="A2032">
        <v>2007</v>
      </c>
      <c r="B2032" t="s">
        <v>20</v>
      </c>
      <c r="C2032" s="10">
        <v>10</v>
      </c>
      <c r="D2032" s="10">
        <v>1</v>
      </c>
      <c r="E2032" s="10"/>
      <c r="F2032" s="20">
        <v>10</v>
      </c>
      <c r="G2032" s="10">
        <f t="shared" si="29"/>
        <v>100</v>
      </c>
      <c r="H2032" s="20">
        <v>90</v>
      </c>
      <c r="I2032" s="20">
        <v>10</v>
      </c>
      <c r="J2032" s="10"/>
      <c r="K2032" s="10">
        <v>6</v>
      </c>
      <c r="L2032" s="10">
        <v>3</v>
      </c>
      <c r="M2032" s="10">
        <v>0</v>
      </c>
      <c r="N2032" s="10"/>
      <c r="O2032" s="10"/>
      <c r="P2032" s="10"/>
      <c r="Q2032" s="10"/>
      <c r="R2032" s="10"/>
      <c r="S2032" s="10"/>
      <c r="T2032" s="10"/>
      <c r="U2032" s="10">
        <v>1</v>
      </c>
      <c r="V2032" s="10"/>
    </row>
    <row r="2033" spans="1:22" x14ac:dyDescent="0.25">
      <c r="A2033">
        <v>2007</v>
      </c>
      <c r="B2033" t="s">
        <v>20</v>
      </c>
      <c r="C2033" s="10"/>
      <c r="D2033" s="10">
        <v>2</v>
      </c>
      <c r="E2033" s="10"/>
      <c r="F2033" s="20">
        <v>20</v>
      </c>
      <c r="G2033" s="10">
        <f t="shared" si="29"/>
        <v>5</v>
      </c>
      <c r="H2033" s="20">
        <v>5</v>
      </c>
      <c r="I2033" s="20">
        <v>0</v>
      </c>
      <c r="J2033" s="10"/>
      <c r="K2033" s="10">
        <v>1</v>
      </c>
      <c r="L2033" s="10">
        <v>0</v>
      </c>
      <c r="M2033" s="10">
        <v>0</v>
      </c>
      <c r="N2033" s="10"/>
      <c r="O2033" s="10"/>
      <c r="P2033" s="10"/>
      <c r="Q2033" s="10"/>
      <c r="R2033" s="10"/>
      <c r="S2033" s="10"/>
      <c r="T2033" s="10"/>
      <c r="U2033" s="10"/>
      <c r="V2033" s="10"/>
    </row>
    <row r="2034" spans="1:22" x14ac:dyDescent="0.25">
      <c r="A2034">
        <v>2007</v>
      </c>
      <c r="B2034" t="s">
        <v>20</v>
      </c>
      <c r="C2034" s="10"/>
      <c r="D2034" s="10">
        <v>3</v>
      </c>
      <c r="E2034" s="10"/>
      <c r="F2034" s="20">
        <v>10</v>
      </c>
      <c r="G2034" s="10">
        <f t="shared" si="29"/>
        <v>10</v>
      </c>
      <c r="H2034" s="20">
        <v>0</v>
      </c>
      <c r="I2034" s="20">
        <v>10</v>
      </c>
      <c r="J2034" s="10"/>
      <c r="K2034" s="10">
        <v>4</v>
      </c>
      <c r="L2034" s="10">
        <v>3</v>
      </c>
      <c r="M2034" s="10">
        <v>0</v>
      </c>
      <c r="N2034" s="10"/>
      <c r="O2034" s="10"/>
      <c r="P2034" s="10"/>
      <c r="Q2034" s="10"/>
      <c r="R2034" s="10"/>
      <c r="S2034" s="10"/>
      <c r="T2034" s="10"/>
      <c r="U2034" s="10"/>
      <c r="V2034" s="10"/>
    </row>
    <row r="2035" spans="1:22" x14ac:dyDescent="0.25">
      <c r="A2035">
        <v>2007</v>
      </c>
      <c r="B2035" t="s">
        <v>20</v>
      </c>
      <c r="C2035" s="10"/>
      <c r="D2035" s="10">
        <v>4</v>
      </c>
      <c r="E2035" s="10"/>
      <c r="F2035" s="20">
        <v>0</v>
      </c>
      <c r="G2035" s="10">
        <f t="shared" si="29"/>
        <v>95</v>
      </c>
      <c r="H2035" s="20">
        <v>90</v>
      </c>
      <c r="I2035" s="20">
        <v>5</v>
      </c>
      <c r="J2035" s="10"/>
      <c r="K2035" s="10">
        <v>5</v>
      </c>
      <c r="L2035" s="10">
        <v>0</v>
      </c>
      <c r="M2035" s="10">
        <v>0</v>
      </c>
      <c r="N2035" s="10"/>
      <c r="O2035" s="10"/>
      <c r="P2035" s="10"/>
      <c r="Q2035" s="10"/>
      <c r="R2035" s="10"/>
      <c r="S2035" s="10"/>
      <c r="T2035" s="10"/>
      <c r="U2035" s="10"/>
      <c r="V2035" s="10"/>
    </row>
    <row r="2036" spans="1:22" x14ac:dyDescent="0.25">
      <c r="A2036">
        <v>2007</v>
      </c>
      <c r="B2036" t="s">
        <v>20</v>
      </c>
      <c r="C2036" s="10"/>
      <c r="D2036" s="10">
        <v>5</v>
      </c>
      <c r="E2036" s="10"/>
      <c r="F2036" s="20">
        <v>0</v>
      </c>
      <c r="G2036" s="10">
        <f t="shared" si="29"/>
        <v>20</v>
      </c>
      <c r="H2036" s="20">
        <v>0</v>
      </c>
      <c r="I2036" s="20">
        <v>20</v>
      </c>
      <c r="J2036" s="10"/>
      <c r="K2036" s="10">
        <v>2</v>
      </c>
      <c r="L2036" s="10">
        <v>0</v>
      </c>
      <c r="M2036" s="10">
        <v>0</v>
      </c>
      <c r="N2036" s="10"/>
      <c r="O2036" s="10"/>
      <c r="P2036" s="10"/>
      <c r="Q2036" s="10"/>
      <c r="R2036" s="10"/>
      <c r="S2036" s="10"/>
      <c r="T2036" s="10"/>
      <c r="U2036" s="10"/>
      <c r="V2036" s="10"/>
    </row>
    <row r="2037" spans="1:22" x14ac:dyDescent="0.25">
      <c r="A2037">
        <v>2007</v>
      </c>
      <c r="B2037" t="s">
        <v>20</v>
      </c>
      <c r="C2037" s="10">
        <v>11</v>
      </c>
      <c r="D2037" s="10">
        <v>1</v>
      </c>
      <c r="E2037" s="10"/>
      <c r="F2037" s="20">
        <v>2</v>
      </c>
      <c r="G2037" s="10">
        <f t="shared" si="29"/>
        <v>15</v>
      </c>
      <c r="H2037" s="20">
        <v>15</v>
      </c>
      <c r="I2037" s="20">
        <v>0</v>
      </c>
      <c r="J2037" s="10"/>
      <c r="K2037" s="10">
        <v>2</v>
      </c>
      <c r="L2037" s="10">
        <v>3</v>
      </c>
      <c r="M2037" s="10">
        <v>0</v>
      </c>
      <c r="N2037" s="10"/>
      <c r="O2037" s="10"/>
      <c r="P2037" s="10"/>
      <c r="Q2037" s="10"/>
      <c r="R2037" s="10"/>
      <c r="S2037" s="10"/>
      <c r="T2037" s="10"/>
      <c r="U2037" s="10"/>
      <c r="V2037" s="10"/>
    </row>
    <row r="2038" spans="1:22" x14ac:dyDescent="0.25">
      <c r="A2038">
        <v>2007</v>
      </c>
      <c r="B2038" t="s">
        <v>20</v>
      </c>
      <c r="C2038" s="10"/>
      <c r="D2038" s="10">
        <v>2</v>
      </c>
      <c r="E2038" s="10"/>
      <c r="F2038" s="20">
        <v>2</v>
      </c>
      <c r="G2038" s="10">
        <f t="shared" si="29"/>
        <v>12</v>
      </c>
      <c r="H2038" s="20">
        <v>10</v>
      </c>
      <c r="I2038" s="20">
        <v>2</v>
      </c>
      <c r="J2038" s="10"/>
      <c r="K2038" s="10">
        <v>2</v>
      </c>
      <c r="L2038" s="10">
        <v>3</v>
      </c>
      <c r="M2038" s="10">
        <v>1</v>
      </c>
      <c r="N2038" s="10" t="s">
        <v>331</v>
      </c>
      <c r="O2038" s="10"/>
      <c r="P2038" s="10"/>
      <c r="Q2038" s="10"/>
      <c r="R2038" s="10"/>
      <c r="S2038" s="10"/>
      <c r="T2038" s="10"/>
      <c r="U2038" s="10"/>
      <c r="V2038" s="10"/>
    </row>
    <row r="2039" spans="1:22" x14ac:dyDescent="0.25">
      <c r="A2039">
        <v>2007</v>
      </c>
      <c r="B2039" t="s">
        <v>20</v>
      </c>
      <c r="C2039" s="10"/>
      <c r="D2039" s="10">
        <v>3</v>
      </c>
      <c r="E2039" s="10"/>
      <c r="F2039" s="20">
        <v>1</v>
      </c>
      <c r="G2039" s="10">
        <f t="shared" si="29"/>
        <v>5</v>
      </c>
      <c r="H2039" s="20">
        <v>5</v>
      </c>
      <c r="I2039" s="20">
        <v>0</v>
      </c>
      <c r="J2039" s="10"/>
      <c r="K2039" s="10">
        <v>2</v>
      </c>
      <c r="L2039" s="10">
        <v>3</v>
      </c>
      <c r="M2039" s="10">
        <v>0</v>
      </c>
      <c r="N2039" s="10"/>
      <c r="O2039" s="10"/>
      <c r="P2039" s="10"/>
      <c r="Q2039" s="10"/>
      <c r="R2039" s="10"/>
      <c r="S2039" s="10"/>
      <c r="T2039" s="10"/>
      <c r="U2039" s="10"/>
      <c r="V2039" s="10"/>
    </row>
    <row r="2040" spans="1:22" x14ac:dyDescent="0.25">
      <c r="A2040">
        <v>2007</v>
      </c>
      <c r="B2040" t="s">
        <v>20</v>
      </c>
      <c r="C2040" s="10"/>
      <c r="D2040" s="10">
        <v>4</v>
      </c>
      <c r="E2040" s="10"/>
      <c r="F2040" s="20">
        <v>2</v>
      </c>
      <c r="G2040" s="10">
        <f t="shared" si="29"/>
        <v>5</v>
      </c>
      <c r="H2040" s="20">
        <v>0</v>
      </c>
      <c r="I2040" s="20">
        <v>5</v>
      </c>
      <c r="J2040" s="10"/>
      <c r="K2040" s="10">
        <v>10</v>
      </c>
      <c r="L2040" s="10">
        <v>10</v>
      </c>
      <c r="M2040" s="10">
        <v>0</v>
      </c>
      <c r="N2040" s="10"/>
      <c r="O2040" s="10"/>
      <c r="P2040" s="10"/>
      <c r="Q2040" s="10"/>
      <c r="R2040" s="10"/>
      <c r="S2040" s="10"/>
      <c r="T2040" s="10"/>
      <c r="U2040" s="10"/>
      <c r="V2040" s="10"/>
    </row>
    <row r="2041" spans="1:22" x14ac:dyDescent="0.25">
      <c r="A2041">
        <v>2007</v>
      </c>
      <c r="B2041" t="s">
        <v>20</v>
      </c>
      <c r="C2041" s="10"/>
      <c r="D2041" s="10">
        <v>5</v>
      </c>
      <c r="E2041" s="10"/>
      <c r="F2041" s="20">
        <v>2</v>
      </c>
      <c r="G2041" s="10">
        <f t="shared" si="29"/>
        <v>5</v>
      </c>
      <c r="H2041" s="20">
        <v>5</v>
      </c>
      <c r="I2041" s="20">
        <v>0</v>
      </c>
      <c r="J2041" s="10"/>
      <c r="K2041" s="10">
        <v>2</v>
      </c>
      <c r="L2041" s="10">
        <v>5</v>
      </c>
      <c r="M2041" s="10">
        <v>0</v>
      </c>
      <c r="N2041" s="10"/>
      <c r="O2041" s="10"/>
      <c r="P2041" s="10"/>
      <c r="Q2041" s="10"/>
      <c r="R2041" s="10"/>
      <c r="S2041" s="10"/>
      <c r="T2041" s="10"/>
      <c r="U2041" s="10"/>
      <c r="V2041" s="10"/>
    </row>
    <row r="2042" spans="1:22" x14ac:dyDescent="0.25">
      <c r="A2042">
        <v>2007</v>
      </c>
      <c r="B2042" t="s">
        <v>20</v>
      </c>
      <c r="C2042" s="10">
        <v>12</v>
      </c>
      <c r="D2042" s="10">
        <v>1</v>
      </c>
      <c r="E2042" s="10"/>
      <c r="F2042" s="20">
        <v>2</v>
      </c>
      <c r="G2042" s="10">
        <f t="shared" si="29"/>
        <v>11</v>
      </c>
      <c r="H2042" s="20">
        <v>10</v>
      </c>
      <c r="I2042" s="20">
        <v>1</v>
      </c>
      <c r="J2042" s="10"/>
      <c r="K2042" s="10">
        <v>2</v>
      </c>
      <c r="L2042" s="10">
        <v>5</v>
      </c>
      <c r="M2042" s="10">
        <v>0</v>
      </c>
      <c r="N2042" s="10"/>
      <c r="O2042" s="10"/>
      <c r="P2042" s="10"/>
      <c r="Q2042" s="10"/>
      <c r="R2042" s="10"/>
      <c r="S2042" s="10"/>
      <c r="T2042" s="10"/>
      <c r="U2042" s="10"/>
      <c r="V2042" s="10"/>
    </row>
    <row r="2043" spans="1:22" x14ac:dyDescent="0.25">
      <c r="A2043">
        <v>2007</v>
      </c>
      <c r="B2043" t="s">
        <v>20</v>
      </c>
      <c r="C2043" s="10"/>
      <c r="D2043" s="10">
        <v>2</v>
      </c>
      <c r="E2043" s="10"/>
      <c r="F2043" s="20">
        <v>2</v>
      </c>
      <c r="G2043" s="10">
        <f t="shared" si="29"/>
        <v>5</v>
      </c>
      <c r="H2043" s="20">
        <v>5</v>
      </c>
      <c r="I2043" s="20">
        <v>0</v>
      </c>
      <c r="J2043" s="10"/>
      <c r="K2043" s="10">
        <v>2</v>
      </c>
      <c r="L2043" s="10">
        <v>0</v>
      </c>
      <c r="M2043" s="10">
        <v>0</v>
      </c>
      <c r="N2043" s="10"/>
      <c r="O2043" s="10"/>
      <c r="P2043" s="10"/>
      <c r="Q2043" s="10"/>
      <c r="R2043" s="10"/>
      <c r="S2043" s="10"/>
      <c r="T2043" s="10"/>
      <c r="U2043" s="10"/>
      <c r="V2043" s="10"/>
    </row>
    <row r="2044" spans="1:22" x14ac:dyDescent="0.25">
      <c r="A2044">
        <v>2007</v>
      </c>
      <c r="B2044" t="s">
        <v>20</v>
      </c>
      <c r="C2044" s="10"/>
      <c r="D2044" s="10">
        <v>3</v>
      </c>
      <c r="E2044" s="10"/>
      <c r="F2044" s="20">
        <v>2</v>
      </c>
      <c r="G2044" s="10">
        <f t="shared" si="29"/>
        <v>0</v>
      </c>
      <c r="H2044" s="20">
        <v>0</v>
      </c>
      <c r="I2044" s="20">
        <v>0</v>
      </c>
      <c r="J2044" s="10"/>
      <c r="K2044" s="10">
        <v>0</v>
      </c>
      <c r="L2044" s="10">
        <v>5</v>
      </c>
      <c r="M2044" s="10">
        <v>0</v>
      </c>
      <c r="N2044" s="10"/>
      <c r="O2044" s="10"/>
      <c r="P2044" s="10"/>
      <c r="Q2044" s="10"/>
      <c r="R2044" s="10"/>
      <c r="S2044" s="10"/>
      <c r="T2044" s="10"/>
      <c r="U2044" s="10"/>
      <c r="V2044" s="10"/>
    </row>
    <row r="2045" spans="1:22" x14ac:dyDescent="0.25">
      <c r="A2045">
        <v>2007</v>
      </c>
      <c r="B2045" t="s">
        <v>20</v>
      </c>
      <c r="C2045" s="10"/>
      <c r="D2045" s="10">
        <v>4</v>
      </c>
      <c r="E2045" s="10"/>
      <c r="F2045" s="20">
        <v>2</v>
      </c>
      <c r="G2045" s="10">
        <f t="shared" si="29"/>
        <v>10</v>
      </c>
      <c r="H2045" s="20">
        <v>5</v>
      </c>
      <c r="I2045" s="20">
        <v>5</v>
      </c>
      <c r="J2045" s="10"/>
      <c r="K2045" s="10">
        <v>2</v>
      </c>
      <c r="L2045" s="10">
        <v>5</v>
      </c>
      <c r="M2045" s="10">
        <v>0</v>
      </c>
      <c r="N2045" s="10"/>
      <c r="O2045" s="10"/>
      <c r="P2045" s="10"/>
      <c r="Q2045" s="10"/>
      <c r="R2045" s="10"/>
      <c r="S2045" s="10"/>
      <c r="T2045" s="10"/>
      <c r="U2045" s="10"/>
      <c r="V2045" s="10"/>
    </row>
    <row r="2046" spans="1:22" x14ac:dyDescent="0.25">
      <c r="A2046">
        <v>2007</v>
      </c>
      <c r="B2046" t="s">
        <v>20</v>
      </c>
      <c r="C2046" s="10"/>
      <c r="D2046" s="10">
        <v>5</v>
      </c>
      <c r="E2046" s="10"/>
      <c r="F2046" s="20">
        <v>3</v>
      </c>
      <c r="G2046" s="10">
        <f t="shared" si="29"/>
        <v>0</v>
      </c>
      <c r="H2046" s="20">
        <v>0</v>
      </c>
      <c r="I2046" s="20">
        <v>0</v>
      </c>
      <c r="J2046" s="10"/>
      <c r="K2046" s="10">
        <v>0</v>
      </c>
      <c r="L2046" s="10">
        <v>10</v>
      </c>
      <c r="M2046" s="10">
        <v>0</v>
      </c>
      <c r="N2046" s="10"/>
      <c r="O2046" s="10"/>
      <c r="P2046" s="10"/>
      <c r="Q2046" s="10"/>
      <c r="R2046" s="10"/>
      <c r="S2046" s="10"/>
      <c r="T2046" s="10"/>
      <c r="U2046" s="10"/>
      <c r="V2046" s="10"/>
    </row>
    <row r="2047" spans="1:22" x14ac:dyDescent="0.25">
      <c r="A2047">
        <v>2007</v>
      </c>
      <c r="B2047" s="10" t="s">
        <v>71</v>
      </c>
      <c r="C2047" s="10">
        <v>1</v>
      </c>
      <c r="D2047" s="10">
        <v>1</v>
      </c>
      <c r="E2047" s="10"/>
      <c r="F2047" s="20">
        <v>0</v>
      </c>
      <c r="G2047" s="10">
        <f>H2047+I2047</f>
        <v>50</v>
      </c>
      <c r="H2047" s="20">
        <v>40</v>
      </c>
      <c r="I2047" s="20">
        <v>10</v>
      </c>
      <c r="J2047" s="10"/>
      <c r="K2047" s="10">
        <v>4</v>
      </c>
      <c r="L2047" s="10">
        <v>0</v>
      </c>
      <c r="M2047" s="10">
        <v>0</v>
      </c>
      <c r="N2047" s="10"/>
      <c r="O2047" s="10"/>
      <c r="P2047" s="10"/>
      <c r="Q2047" s="10"/>
      <c r="R2047" s="10"/>
      <c r="S2047" s="10"/>
      <c r="T2047" s="10"/>
      <c r="U2047" s="10"/>
      <c r="V2047" s="10"/>
    </row>
    <row r="2048" spans="1:22" x14ac:dyDescent="0.25">
      <c r="A2048">
        <v>2007</v>
      </c>
      <c r="B2048" s="10" t="s">
        <v>71</v>
      </c>
      <c r="C2048" s="10"/>
      <c r="D2048" s="10">
        <v>2</v>
      </c>
      <c r="E2048" s="10"/>
      <c r="F2048" s="20">
        <v>0</v>
      </c>
      <c r="G2048" s="10">
        <f t="shared" ref="G2048:G2091" si="30">H2048+I2048</f>
        <v>60</v>
      </c>
      <c r="H2048" s="20">
        <v>60</v>
      </c>
      <c r="I2048" s="20">
        <v>0</v>
      </c>
      <c r="J2048" s="10"/>
      <c r="K2048" s="10">
        <v>5</v>
      </c>
      <c r="L2048" s="10">
        <v>0</v>
      </c>
      <c r="M2048" s="10">
        <v>0</v>
      </c>
      <c r="N2048" s="10"/>
      <c r="O2048" s="10"/>
      <c r="P2048" s="10"/>
      <c r="Q2048" s="10"/>
      <c r="R2048" s="10"/>
      <c r="S2048" s="10"/>
      <c r="T2048" s="10"/>
      <c r="U2048" s="10"/>
      <c r="V2048" s="10"/>
    </row>
    <row r="2049" spans="1:22" x14ac:dyDescent="0.25">
      <c r="A2049">
        <v>2007</v>
      </c>
      <c r="B2049" s="10" t="s">
        <v>71</v>
      </c>
      <c r="C2049" s="10"/>
      <c r="D2049" s="10">
        <v>3</v>
      </c>
      <c r="E2049" s="10"/>
      <c r="F2049" s="20">
        <v>0</v>
      </c>
      <c r="G2049" s="10">
        <f t="shared" si="30"/>
        <v>40</v>
      </c>
      <c r="H2049" s="20">
        <v>40</v>
      </c>
      <c r="I2049" s="20">
        <v>0</v>
      </c>
      <c r="J2049" s="10"/>
      <c r="K2049" s="10">
        <v>4</v>
      </c>
      <c r="L2049" s="10">
        <v>1</v>
      </c>
      <c r="M2049" s="10">
        <v>1</v>
      </c>
      <c r="N2049" s="10" t="s">
        <v>376</v>
      </c>
      <c r="O2049" s="10"/>
      <c r="P2049" s="10"/>
      <c r="Q2049" s="10"/>
      <c r="R2049" s="10"/>
      <c r="S2049" s="10"/>
      <c r="T2049" s="10"/>
      <c r="U2049" s="10"/>
      <c r="V2049" s="10"/>
    </row>
    <row r="2050" spans="1:22" x14ac:dyDescent="0.25">
      <c r="A2050">
        <v>2007</v>
      </c>
      <c r="B2050" s="10" t="s">
        <v>71</v>
      </c>
      <c r="C2050" s="10"/>
      <c r="D2050" s="10">
        <v>4</v>
      </c>
      <c r="E2050" s="10"/>
      <c r="F2050" s="20">
        <v>0</v>
      </c>
      <c r="G2050" s="10">
        <f t="shared" si="30"/>
        <v>82</v>
      </c>
      <c r="H2050" s="20">
        <v>80</v>
      </c>
      <c r="I2050" s="20">
        <v>2</v>
      </c>
      <c r="J2050" s="10"/>
      <c r="K2050" s="10">
        <v>0</v>
      </c>
      <c r="L2050" s="10">
        <v>0</v>
      </c>
      <c r="M2050" s="10">
        <v>0</v>
      </c>
      <c r="N2050" s="10"/>
      <c r="O2050" s="10"/>
      <c r="P2050" s="10"/>
      <c r="Q2050" s="10"/>
      <c r="R2050" s="10"/>
      <c r="S2050" s="10"/>
      <c r="T2050" s="10"/>
      <c r="U2050" s="10"/>
      <c r="V2050" s="10"/>
    </row>
    <row r="2051" spans="1:22" x14ac:dyDescent="0.25">
      <c r="A2051">
        <v>2007</v>
      </c>
      <c r="B2051" s="10" t="s">
        <v>71</v>
      </c>
      <c r="C2051" s="10"/>
      <c r="D2051" s="10">
        <v>5</v>
      </c>
      <c r="E2051" s="10"/>
      <c r="F2051" s="20">
        <v>0</v>
      </c>
      <c r="G2051" s="10">
        <f t="shared" si="30"/>
        <v>36</v>
      </c>
      <c r="H2051" s="20">
        <v>35</v>
      </c>
      <c r="I2051" s="20">
        <v>1</v>
      </c>
      <c r="J2051" s="10"/>
      <c r="K2051" s="10">
        <v>5</v>
      </c>
      <c r="L2051" s="10">
        <v>2</v>
      </c>
      <c r="M2051" s="10">
        <v>2</v>
      </c>
      <c r="N2051" s="10" t="s">
        <v>376</v>
      </c>
      <c r="O2051" s="10" t="s">
        <v>376</v>
      </c>
      <c r="P2051" s="10"/>
      <c r="Q2051" s="10"/>
      <c r="R2051" s="10"/>
      <c r="S2051" s="10"/>
      <c r="T2051" s="10"/>
      <c r="U2051" s="10"/>
      <c r="V2051" s="10"/>
    </row>
    <row r="2052" spans="1:22" x14ac:dyDescent="0.25">
      <c r="A2052">
        <v>2007</v>
      </c>
      <c r="B2052" s="10" t="s">
        <v>71</v>
      </c>
      <c r="C2052" s="10">
        <v>2</v>
      </c>
      <c r="D2052" s="10">
        <v>1</v>
      </c>
      <c r="E2052" s="10"/>
      <c r="F2052" s="20">
        <v>0</v>
      </c>
      <c r="G2052" s="10">
        <f t="shared" si="30"/>
        <v>37</v>
      </c>
      <c r="H2052" s="20">
        <v>35</v>
      </c>
      <c r="I2052" s="20">
        <v>2</v>
      </c>
      <c r="J2052" s="10"/>
      <c r="K2052" s="10">
        <v>6</v>
      </c>
      <c r="L2052" s="10">
        <v>0</v>
      </c>
      <c r="M2052" s="10">
        <v>0</v>
      </c>
      <c r="N2052" s="10"/>
      <c r="O2052" s="10"/>
      <c r="P2052" s="10"/>
      <c r="Q2052" s="10"/>
      <c r="R2052" s="10"/>
      <c r="S2052" s="10"/>
      <c r="T2052" s="10"/>
      <c r="U2052" s="10"/>
      <c r="V2052" s="10"/>
    </row>
    <row r="2053" spans="1:22" x14ac:dyDescent="0.25">
      <c r="A2053">
        <v>2007</v>
      </c>
      <c r="B2053" s="10" t="s">
        <v>71</v>
      </c>
      <c r="C2053" s="10"/>
      <c r="D2053" s="10">
        <v>2</v>
      </c>
      <c r="E2053" s="10"/>
      <c r="F2053" s="20">
        <v>0</v>
      </c>
      <c r="G2053" s="10">
        <f t="shared" si="30"/>
        <v>7</v>
      </c>
      <c r="H2053" s="20">
        <v>5</v>
      </c>
      <c r="I2053" s="20">
        <v>2</v>
      </c>
      <c r="J2053" s="10"/>
      <c r="K2053" s="10">
        <v>4</v>
      </c>
      <c r="L2053" s="10">
        <v>0</v>
      </c>
      <c r="M2053" s="10">
        <v>0</v>
      </c>
      <c r="N2053" s="10"/>
      <c r="O2053" s="10"/>
      <c r="P2053" s="10"/>
      <c r="Q2053" s="10"/>
      <c r="R2053" s="10"/>
      <c r="S2053" s="10"/>
      <c r="T2053" s="10"/>
      <c r="U2053" s="10"/>
      <c r="V2053" s="10"/>
    </row>
    <row r="2054" spans="1:22" x14ac:dyDescent="0.25">
      <c r="A2054">
        <v>2007</v>
      </c>
      <c r="B2054" s="10" t="s">
        <v>71</v>
      </c>
      <c r="C2054" s="10"/>
      <c r="D2054" s="10">
        <v>3</v>
      </c>
      <c r="E2054" s="10"/>
      <c r="F2054" s="20">
        <v>0</v>
      </c>
      <c r="G2054" s="10">
        <f t="shared" si="30"/>
        <v>40</v>
      </c>
      <c r="H2054" s="20">
        <v>35</v>
      </c>
      <c r="I2054" s="20">
        <v>5</v>
      </c>
      <c r="J2054" s="10"/>
      <c r="K2054" s="10">
        <v>0</v>
      </c>
      <c r="L2054" s="10">
        <v>0</v>
      </c>
      <c r="M2054" s="10">
        <v>0</v>
      </c>
      <c r="N2054" s="10"/>
      <c r="O2054" s="10"/>
      <c r="P2054" s="10"/>
      <c r="Q2054" s="10"/>
      <c r="R2054" s="10"/>
      <c r="S2054" s="10"/>
      <c r="T2054" s="10"/>
      <c r="U2054" s="10"/>
      <c r="V2054" s="10"/>
    </row>
    <row r="2055" spans="1:22" x14ac:dyDescent="0.25">
      <c r="A2055">
        <v>2007</v>
      </c>
      <c r="B2055" s="10" t="s">
        <v>71</v>
      </c>
      <c r="C2055" s="10"/>
      <c r="D2055" s="10">
        <v>4</v>
      </c>
      <c r="E2055" s="10"/>
      <c r="F2055" s="20">
        <v>0</v>
      </c>
      <c r="G2055" s="10">
        <f t="shared" si="30"/>
        <v>37</v>
      </c>
      <c r="H2055" s="20">
        <v>35</v>
      </c>
      <c r="I2055" s="20">
        <v>2</v>
      </c>
      <c r="J2055" s="10"/>
      <c r="K2055" s="10">
        <v>2</v>
      </c>
      <c r="L2055" s="10">
        <v>0</v>
      </c>
      <c r="M2055" s="10">
        <v>0</v>
      </c>
      <c r="N2055" s="10"/>
      <c r="O2055" s="10"/>
      <c r="P2055" s="10"/>
      <c r="Q2055" s="10"/>
      <c r="R2055" s="10"/>
      <c r="S2055" s="10"/>
      <c r="T2055" s="10"/>
      <c r="U2055" s="10"/>
      <c r="V2055" s="10"/>
    </row>
    <row r="2056" spans="1:22" x14ac:dyDescent="0.25">
      <c r="A2056">
        <v>2007</v>
      </c>
      <c r="B2056" s="10" t="s">
        <v>71</v>
      </c>
      <c r="C2056" s="10"/>
      <c r="D2056" s="10">
        <v>5</v>
      </c>
      <c r="E2056" s="10"/>
      <c r="F2056" s="20">
        <v>5</v>
      </c>
      <c r="G2056" s="10">
        <f t="shared" si="30"/>
        <v>45</v>
      </c>
      <c r="H2056" s="20">
        <v>20</v>
      </c>
      <c r="I2056" s="20">
        <v>25</v>
      </c>
      <c r="J2056" s="10"/>
      <c r="K2056" s="10">
        <v>0</v>
      </c>
      <c r="L2056" s="10">
        <v>0</v>
      </c>
      <c r="M2056" s="10">
        <v>0</v>
      </c>
      <c r="N2056" s="10"/>
      <c r="O2056" s="10"/>
      <c r="P2056" s="10"/>
      <c r="Q2056" s="10"/>
      <c r="R2056" s="10"/>
      <c r="S2056" s="10"/>
      <c r="T2056" s="10"/>
      <c r="U2056" s="10"/>
      <c r="V2056" s="10"/>
    </row>
    <row r="2057" spans="1:22" x14ac:dyDescent="0.25">
      <c r="A2057">
        <v>2007</v>
      </c>
      <c r="B2057" s="10" t="s">
        <v>71</v>
      </c>
      <c r="C2057" s="10">
        <v>3</v>
      </c>
      <c r="D2057" s="10">
        <v>1</v>
      </c>
      <c r="E2057" s="10"/>
      <c r="F2057" s="20">
        <v>25</v>
      </c>
      <c r="G2057" s="10">
        <f t="shared" si="30"/>
        <v>12</v>
      </c>
      <c r="H2057" s="20">
        <v>10</v>
      </c>
      <c r="I2057" s="20">
        <v>2</v>
      </c>
      <c r="J2057" s="10"/>
      <c r="K2057" s="10">
        <v>5</v>
      </c>
      <c r="L2057" s="10">
        <v>4</v>
      </c>
      <c r="M2057" s="10">
        <v>0</v>
      </c>
      <c r="N2057" s="10"/>
      <c r="O2057" s="10"/>
      <c r="P2057" s="10"/>
      <c r="Q2057" s="10"/>
      <c r="R2057" s="10"/>
      <c r="S2057" s="10"/>
      <c r="T2057" s="10"/>
      <c r="U2057" s="10"/>
      <c r="V2057" s="10"/>
    </row>
    <row r="2058" spans="1:22" x14ac:dyDescent="0.25">
      <c r="A2058">
        <v>2007</v>
      </c>
      <c r="B2058" s="10" t="s">
        <v>71</v>
      </c>
      <c r="C2058" s="10"/>
      <c r="D2058" s="10">
        <v>2</v>
      </c>
      <c r="E2058" s="10"/>
      <c r="F2058" s="20">
        <v>2</v>
      </c>
      <c r="G2058" s="10">
        <f t="shared" si="30"/>
        <v>50</v>
      </c>
      <c r="H2058" s="20">
        <v>25</v>
      </c>
      <c r="I2058" s="20">
        <v>25</v>
      </c>
      <c r="J2058" s="10"/>
      <c r="K2058" s="10">
        <v>5</v>
      </c>
      <c r="L2058" s="10">
        <v>0</v>
      </c>
      <c r="M2058" s="10">
        <v>1</v>
      </c>
      <c r="N2058" s="10" t="s">
        <v>436</v>
      </c>
      <c r="O2058" s="10"/>
      <c r="P2058" s="10"/>
      <c r="Q2058" s="10"/>
      <c r="R2058" s="10"/>
      <c r="S2058" s="10"/>
      <c r="T2058" s="10"/>
      <c r="U2058" s="10"/>
      <c r="V2058" s="10"/>
    </row>
    <row r="2059" spans="1:22" x14ac:dyDescent="0.25">
      <c r="A2059">
        <v>2007</v>
      </c>
      <c r="B2059" s="10" t="s">
        <v>71</v>
      </c>
      <c r="C2059" s="10"/>
      <c r="D2059" s="10">
        <v>3</v>
      </c>
      <c r="E2059" s="10"/>
      <c r="F2059" s="20">
        <v>0</v>
      </c>
      <c r="G2059" s="10">
        <f t="shared" si="30"/>
        <v>17</v>
      </c>
      <c r="H2059" s="20">
        <v>15</v>
      </c>
      <c r="I2059" s="20">
        <v>2</v>
      </c>
      <c r="J2059" s="10"/>
      <c r="K2059" s="10">
        <v>4</v>
      </c>
      <c r="L2059" s="10">
        <v>0</v>
      </c>
      <c r="M2059" s="10">
        <v>1</v>
      </c>
      <c r="N2059" s="10" t="s">
        <v>390</v>
      </c>
      <c r="O2059" s="10"/>
      <c r="P2059" s="10"/>
      <c r="Q2059" s="10"/>
      <c r="R2059" s="10"/>
      <c r="S2059" s="10"/>
      <c r="T2059" s="10"/>
      <c r="U2059" s="10"/>
      <c r="V2059" s="10"/>
    </row>
    <row r="2060" spans="1:22" x14ac:dyDescent="0.25">
      <c r="A2060">
        <v>2007</v>
      </c>
      <c r="B2060" s="10" t="s">
        <v>71</v>
      </c>
      <c r="C2060" s="10"/>
      <c r="D2060" s="10">
        <v>4</v>
      </c>
      <c r="E2060" s="10"/>
      <c r="F2060" s="20">
        <v>10</v>
      </c>
      <c r="G2060" s="10">
        <f t="shared" si="30"/>
        <v>35</v>
      </c>
      <c r="H2060" s="20">
        <v>25</v>
      </c>
      <c r="I2060" s="20">
        <v>10</v>
      </c>
      <c r="J2060" s="10"/>
      <c r="K2060" s="10">
        <v>3</v>
      </c>
      <c r="L2060" s="10">
        <v>9</v>
      </c>
      <c r="M2060" s="10">
        <v>0</v>
      </c>
      <c r="N2060" s="10"/>
      <c r="O2060" s="10"/>
      <c r="P2060" s="10"/>
      <c r="Q2060" s="10"/>
      <c r="R2060" s="10"/>
      <c r="S2060" s="10"/>
      <c r="T2060" s="10"/>
      <c r="U2060" s="10"/>
      <c r="V2060" s="10"/>
    </row>
    <row r="2061" spans="1:22" x14ac:dyDescent="0.25">
      <c r="A2061">
        <v>2007</v>
      </c>
      <c r="B2061" s="10" t="s">
        <v>71</v>
      </c>
      <c r="C2061" s="10"/>
      <c r="D2061" s="10">
        <v>5</v>
      </c>
      <c r="E2061" s="10"/>
      <c r="F2061" s="20">
        <v>0</v>
      </c>
      <c r="G2061" s="10">
        <f t="shared" si="30"/>
        <v>50</v>
      </c>
      <c r="H2061" s="20">
        <v>25</v>
      </c>
      <c r="I2061" s="20">
        <v>25</v>
      </c>
      <c r="J2061" s="10"/>
      <c r="K2061" s="10">
        <v>5</v>
      </c>
      <c r="L2061" s="10">
        <v>5</v>
      </c>
      <c r="M2061" s="10">
        <v>0</v>
      </c>
      <c r="N2061" s="10"/>
      <c r="O2061" s="10"/>
      <c r="P2061" s="10"/>
      <c r="Q2061" s="10"/>
      <c r="R2061" s="10"/>
      <c r="S2061" s="10"/>
      <c r="T2061" s="10"/>
      <c r="U2061" s="10">
        <v>1</v>
      </c>
      <c r="V2061" s="10"/>
    </row>
    <row r="2062" spans="1:22" x14ac:dyDescent="0.25">
      <c r="A2062">
        <v>2007</v>
      </c>
      <c r="B2062" s="10" t="s">
        <v>71</v>
      </c>
      <c r="C2062" s="10">
        <v>4</v>
      </c>
      <c r="D2062" s="10">
        <v>1</v>
      </c>
      <c r="E2062" s="10"/>
      <c r="F2062" s="20">
        <v>30</v>
      </c>
      <c r="G2062" s="10">
        <f t="shared" si="30"/>
        <v>40</v>
      </c>
      <c r="H2062" s="20">
        <v>20</v>
      </c>
      <c r="I2062" s="20">
        <v>20</v>
      </c>
      <c r="J2062" s="10"/>
      <c r="K2062" s="10">
        <v>5</v>
      </c>
      <c r="L2062" s="10">
        <v>5</v>
      </c>
      <c r="M2062" s="10">
        <v>0</v>
      </c>
      <c r="N2062" s="10"/>
      <c r="O2062" s="10"/>
      <c r="P2062" s="10"/>
      <c r="Q2062" s="10"/>
      <c r="R2062" s="10"/>
      <c r="S2062" s="10"/>
      <c r="T2062" s="10"/>
      <c r="U2062" s="10"/>
      <c r="V2062" s="10"/>
    </row>
    <row r="2063" spans="1:22" x14ac:dyDescent="0.25">
      <c r="A2063">
        <v>2007</v>
      </c>
      <c r="B2063" s="10" t="s">
        <v>71</v>
      </c>
      <c r="C2063" s="10"/>
      <c r="D2063" s="10">
        <v>2</v>
      </c>
      <c r="E2063" s="10"/>
      <c r="F2063" s="20">
        <v>25</v>
      </c>
      <c r="G2063" s="10">
        <f t="shared" si="30"/>
        <v>35</v>
      </c>
      <c r="H2063" s="20">
        <v>25</v>
      </c>
      <c r="I2063" s="20">
        <v>10</v>
      </c>
      <c r="J2063" s="10"/>
      <c r="K2063" s="10">
        <v>3</v>
      </c>
      <c r="L2063" s="10">
        <v>3</v>
      </c>
      <c r="M2063" s="10">
        <v>1</v>
      </c>
      <c r="N2063" s="10" t="s">
        <v>436</v>
      </c>
      <c r="O2063" s="10"/>
      <c r="P2063" s="10"/>
      <c r="Q2063" s="10"/>
      <c r="R2063" s="10"/>
      <c r="S2063" s="10"/>
      <c r="T2063" s="10"/>
      <c r="U2063" s="10"/>
      <c r="V2063" s="10"/>
    </row>
    <row r="2064" spans="1:22" x14ac:dyDescent="0.25">
      <c r="A2064">
        <v>2007</v>
      </c>
      <c r="B2064" s="10" t="s">
        <v>71</v>
      </c>
      <c r="C2064" s="10"/>
      <c r="D2064" s="10">
        <v>3</v>
      </c>
      <c r="E2064" s="10"/>
      <c r="F2064" s="20">
        <v>0</v>
      </c>
      <c r="G2064" s="10">
        <f t="shared" si="30"/>
        <v>91</v>
      </c>
      <c r="H2064" s="20">
        <v>90</v>
      </c>
      <c r="I2064" s="20">
        <v>1</v>
      </c>
      <c r="J2064" s="10"/>
      <c r="K2064" s="10">
        <v>7</v>
      </c>
      <c r="L2064" s="10">
        <v>7</v>
      </c>
      <c r="M2064" s="10">
        <v>0</v>
      </c>
      <c r="N2064" s="10"/>
      <c r="O2064" s="10"/>
      <c r="P2064" s="10"/>
      <c r="Q2064" s="10"/>
      <c r="R2064" s="10"/>
      <c r="S2064" s="10"/>
      <c r="T2064" s="10"/>
      <c r="U2064" s="10"/>
      <c r="V2064" s="10"/>
    </row>
    <row r="2065" spans="1:22" x14ac:dyDescent="0.25">
      <c r="A2065">
        <v>2007</v>
      </c>
      <c r="B2065" s="10" t="s">
        <v>71</v>
      </c>
      <c r="C2065" s="10"/>
      <c r="D2065" s="10">
        <v>4</v>
      </c>
      <c r="E2065" s="10"/>
      <c r="F2065" s="20">
        <v>0</v>
      </c>
      <c r="G2065" s="10">
        <f t="shared" si="30"/>
        <v>27</v>
      </c>
      <c r="H2065" s="20">
        <v>25</v>
      </c>
      <c r="I2065" s="20">
        <v>2</v>
      </c>
      <c r="J2065" s="10"/>
      <c r="K2065" s="10">
        <v>6</v>
      </c>
      <c r="L2065" s="10">
        <v>4</v>
      </c>
      <c r="M2065" s="10">
        <v>0</v>
      </c>
      <c r="N2065" s="10"/>
      <c r="O2065" s="10"/>
      <c r="P2065" s="10"/>
      <c r="Q2065" s="10"/>
      <c r="R2065" s="10"/>
      <c r="S2065" s="10"/>
      <c r="T2065" s="10"/>
      <c r="U2065" s="10"/>
      <c r="V2065" s="10"/>
    </row>
    <row r="2066" spans="1:22" x14ac:dyDescent="0.25">
      <c r="A2066">
        <v>2007</v>
      </c>
      <c r="B2066" s="10" t="s">
        <v>71</v>
      </c>
      <c r="C2066" s="10"/>
      <c r="D2066" s="10">
        <v>5</v>
      </c>
      <c r="E2066" s="10"/>
      <c r="F2066" s="20">
        <v>0</v>
      </c>
      <c r="G2066" s="10">
        <f t="shared" si="30"/>
        <v>80</v>
      </c>
      <c r="H2066" s="20">
        <v>60</v>
      </c>
      <c r="I2066" s="20">
        <v>20</v>
      </c>
      <c r="J2066" s="10"/>
      <c r="K2066" s="10">
        <v>4</v>
      </c>
      <c r="L2066" s="10">
        <v>7</v>
      </c>
      <c r="M2066" s="10">
        <v>0</v>
      </c>
      <c r="N2066" s="10"/>
      <c r="O2066" s="10"/>
      <c r="P2066" s="10"/>
      <c r="Q2066" s="10"/>
      <c r="R2066" s="10"/>
      <c r="S2066" s="10"/>
      <c r="T2066" s="10"/>
      <c r="U2066" s="10"/>
      <c r="V2066" s="10"/>
    </row>
    <row r="2067" spans="1:22" x14ac:dyDescent="0.25">
      <c r="A2067">
        <v>2007</v>
      </c>
      <c r="B2067" s="10" t="s">
        <v>71</v>
      </c>
      <c r="C2067" s="10">
        <v>5</v>
      </c>
      <c r="D2067" s="10">
        <v>1</v>
      </c>
      <c r="E2067" s="10"/>
      <c r="F2067" s="20">
        <v>5</v>
      </c>
      <c r="G2067" s="10">
        <f t="shared" si="30"/>
        <v>95</v>
      </c>
      <c r="H2067" s="20">
        <v>90</v>
      </c>
      <c r="I2067" s="20">
        <v>5</v>
      </c>
      <c r="J2067" s="10"/>
      <c r="K2067" s="10">
        <v>5</v>
      </c>
      <c r="L2067" s="10">
        <v>5</v>
      </c>
      <c r="M2067" s="21">
        <v>0</v>
      </c>
      <c r="N2067" s="10"/>
      <c r="O2067" s="10"/>
      <c r="P2067" s="10"/>
      <c r="Q2067" s="10"/>
      <c r="R2067" s="10"/>
      <c r="S2067" s="10"/>
      <c r="T2067" s="10"/>
      <c r="U2067" s="10"/>
      <c r="V2067" s="10"/>
    </row>
    <row r="2068" spans="1:22" x14ac:dyDescent="0.25">
      <c r="A2068">
        <v>2007</v>
      </c>
      <c r="B2068" s="10" t="s">
        <v>71</v>
      </c>
      <c r="C2068" s="10"/>
      <c r="D2068" s="10">
        <v>2</v>
      </c>
      <c r="E2068" s="10"/>
      <c r="F2068" s="20">
        <v>0</v>
      </c>
      <c r="G2068" s="10">
        <f t="shared" si="30"/>
        <v>90</v>
      </c>
      <c r="H2068" s="20">
        <v>90</v>
      </c>
      <c r="I2068" s="20">
        <v>0</v>
      </c>
      <c r="J2068" s="10"/>
      <c r="K2068" s="10">
        <v>7</v>
      </c>
      <c r="L2068" s="10">
        <v>2</v>
      </c>
      <c r="M2068" s="21">
        <v>0</v>
      </c>
      <c r="N2068" s="10"/>
      <c r="O2068" s="10"/>
      <c r="P2068" s="10"/>
      <c r="Q2068" s="10"/>
      <c r="R2068" s="10"/>
      <c r="S2068" s="10"/>
      <c r="T2068" s="10"/>
      <c r="U2068" s="10"/>
      <c r="V2068" s="10"/>
    </row>
    <row r="2069" spans="1:22" x14ac:dyDescent="0.25">
      <c r="A2069">
        <v>2007</v>
      </c>
      <c r="B2069" s="10" t="s">
        <v>71</v>
      </c>
      <c r="C2069" s="10"/>
      <c r="D2069" s="10">
        <v>3</v>
      </c>
      <c r="E2069" s="10"/>
      <c r="F2069" s="20">
        <v>0</v>
      </c>
      <c r="G2069" s="10">
        <f t="shared" si="30"/>
        <v>40</v>
      </c>
      <c r="H2069" s="20">
        <v>30</v>
      </c>
      <c r="I2069" s="20">
        <v>10</v>
      </c>
      <c r="J2069" s="10"/>
      <c r="K2069" s="10">
        <v>6</v>
      </c>
      <c r="L2069" s="10">
        <v>5</v>
      </c>
      <c r="M2069" s="21">
        <v>0</v>
      </c>
      <c r="N2069" s="10"/>
      <c r="O2069" s="10"/>
      <c r="P2069" s="10"/>
      <c r="Q2069" s="10"/>
      <c r="R2069" s="10"/>
      <c r="S2069" s="10"/>
      <c r="T2069" s="10"/>
      <c r="U2069" s="10"/>
      <c r="V2069" s="10"/>
    </row>
    <row r="2070" spans="1:22" x14ac:dyDescent="0.25">
      <c r="A2070">
        <v>2007</v>
      </c>
      <c r="B2070" s="10" t="s">
        <v>71</v>
      </c>
      <c r="C2070" s="10"/>
      <c r="D2070" s="10">
        <v>4</v>
      </c>
      <c r="E2070" s="10"/>
      <c r="F2070" s="20">
        <v>0</v>
      </c>
      <c r="G2070" s="10">
        <f t="shared" si="30"/>
        <v>85</v>
      </c>
      <c r="H2070" s="20">
        <v>75</v>
      </c>
      <c r="I2070" s="20">
        <v>10</v>
      </c>
      <c r="J2070" s="10"/>
      <c r="K2070" s="10">
        <v>5</v>
      </c>
      <c r="L2070" s="10">
        <v>7</v>
      </c>
      <c r="M2070" s="21">
        <v>0</v>
      </c>
      <c r="N2070" s="10"/>
      <c r="O2070" s="10"/>
      <c r="P2070" s="10"/>
      <c r="Q2070" s="10"/>
      <c r="R2070" s="10"/>
      <c r="S2070" s="10"/>
      <c r="T2070" s="10"/>
      <c r="U2070" s="10"/>
      <c r="V2070" s="10"/>
    </row>
    <row r="2071" spans="1:22" x14ac:dyDescent="0.25">
      <c r="A2071">
        <v>2007</v>
      </c>
      <c r="B2071" s="10" t="s">
        <v>71</v>
      </c>
      <c r="C2071" s="10"/>
      <c r="D2071" s="10">
        <v>5</v>
      </c>
      <c r="E2071" s="10"/>
      <c r="F2071" s="20">
        <v>0</v>
      </c>
      <c r="G2071" s="10">
        <f t="shared" si="30"/>
        <v>95</v>
      </c>
      <c r="H2071" s="20">
        <v>90</v>
      </c>
      <c r="I2071" s="20">
        <v>5</v>
      </c>
      <c r="J2071" s="10"/>
      <c r="K2071" s="10">
        <v>4</v>
      </c>
      <c r="L2071" s="10">
        <v>5</v>
      </c>
      <c r="M2071" s="21">
        <v>0</v>
      </c>
      <c r="N2071" s="10"/>
      <c r="O2071" s="10"/>
      <c r="P2071" s="10"/>
      <c r="Q2071" s="10"/>
      <c r="R2071" s="10"/>
      <c r="S2071" s="10"/>
      <c r="T2071" s="10"/>
      <c r="U2071" s="10"/>
      <c r="V2071" s="10"/>
    </row>
    <row r="2072" spans="1:22" x14ac:dyDescent="0.25">
      <c r="A2072">
        <v>2007</v>
      </c>
      <c r="B2072" s="10" t="s">
        <v>71</v>
      </c>
      <c r="C2072" s="10">
        <v>6</v>
      </c>
      <c r="D2072" s="10">
        <v>1</v>
      </c>
      <c r="E2072" s="10"/>
      <c r="F2072" s="20">
        <v>40</v>
      </c>
      <c r="G2072" s="10">
        <f t="shared" si="30"/>
        <v>25</v>
      </c>
      <c r="H2072" s="20">
        <v>20</v>
      </c>
      <c r="I2072" s="20">
        <v>5</v>
      </c>
      <c r="J2072" s="10"/>
      <c r="K2072" s="10">
        <v>4</v>
      </c>
      <c r="L2072" s="10">
        <v>1</v>
      </c>
      <c r="M2072" s="10">
        <v>0</v>
      </c>
      <c r="N2072" s="10"/>
      <c r="O2072" s="10"/>
      <c r="P2072" s="10"/>
      <c r="Q2072" s="10"/>
      <c r="R2072" s="10"/>
      <c r="S2072" s="10"/>
      <c r="T2072" s="10"/>
      <c r="U2072" s="10"/>
      <c r="V2072" s="10"/>
    </row>
    <row r="2073" spans="1:22" x14ac:dyDescent="0.25">
      <c r="A2073">
        <v>2007</v>
      </c>
      <c r="B2073" s="10" t="s">
        <v>71</v>
      </c>
      <c r="C2073" s="10"/>
      <c r="D2073" s="10">
        <v>2</v>
      </c>
      <c r="E2073" s="10"/>
      <c r="F2073" s="20">
        <v>5</v>
      </c>
      <c r="G2073" s="10">
        <f t="shared" si="30"/>
        <v>95</v>
      </c>
      <c r="H2073" s="20">
        <v>80</v>
      </c>
      <c r="I2073" s="20">
        <v>15</v>
      </c>
      <c r="J2073" s="10"/>
      <c r="K2073" s="10">
        <v>3</v>
      </c>
      <c r="L2073" s="10">
        <v>5</v>
      </c>
      <c r="M2073" s="10">
        <v>1</v>
      </c>
      <c r="N2073" s="10" t="s">
        <v>393</v>
      </c>
      <c r="O2073" s="10"/>
      <c r="P2073" s="10"/>
      <c r="Q2073" s="10"/>
      <c r="R2073" s="10"/>
      <c r="S2073" s="10"/>
      <c r="T2073" s="10"/>
      <c r="U2073" s="10"/>
      <c r="V2073" s="10"/>
    </row>
    <row r="2074" spans="1:22" x14ac:dyDescent="0.25">
      <c r="A2074">
        <v>2007</v>
      </c>
      <c r="B2074" s="10" t="s">
        <v>71</v>
      </c>
      <c r="C2074" s="10"/>
      <c r="D2074" s="10">
        <v>3</v>
      </c>
      <c r="E2074" s="10"/>
      <c r="F2074" s="20">
        <v>0</v>
      </c>
      <c r="G2074" s="10">
        <f t="shared" si="30"/>
        <v>30</v>
      </c>
      <c r="H2074" s="20">
        <v>25</v>
      </c>
      <c r="I2074" s="20">
        <v>5</v>
      </c>
      <c r="J2074" s="10"/>
      <c r="K2074" s="10">
        <v>3</v>
      </c>
      <c r="L2074" s="10">
        <v>2</v>
      </c>
      <c r="M2074" s="10">
        <v>0</v>
      </c>
      <c r="N2074" s="10"/>
      <c r="O2074" s="10"/>
      <c r="P2074" s="10"/>
      <c r="Q2074" s="10"/>
      <c r="R2074" s="10"/>
      <c r="S2074" s="10"/>
      <c r="T2074" s="10"/>
      <c r="U2074" s="10"/>
      <c r="V2074" s="10"/>
    </row>
    <row r="2075" spans="1:22" x14ac:dyDescent="0.25">
      <c r="A2075">
        <v>2007</v>
      </c>
      <c r="B2075" s="10" t="s">
        <v>71</v>
      </c>
      <c r="C2075" s="10"/>
      <c r="D2075" s="10">
        <v>4</v>
      </c>
      <c r="E2075" s="10"/>
      <c r="F2075" s="20">
        <v>0</v>
      </c>
      <c r="G2075" s="10">
        <f t="shared" si="30"/>
        <v>15</v>
      </c>
      <c r="H2075" s="20">
        <v>10</v>
      </c>
      <c r="I2075" s="20">
        <v>5</v>
      </c>
      <c r="J2075" s="10"/>
      <c r="K2075" s="10">
        <v>4</v>
      </c>
      <c r="L2075" s="10">
        <v>3</v>
      </c>
      <c r="M2075" s="10">
        <v>0</v>
      </c>
      <c r="N2075" s="10"/>
      <c r="O2075" s="10"/>
      <c r="P2075" s="10"/>
      <c r="Q2075" s="10"/>
      <c r="R2075" s="10"/>
      <c r="S2075" s="10"/>
      <c r="T2075" s="10"/>
      <c r="U2075" s="10"/>
      <c r="V2075" s="10"/>
    </row>
    <row r="2076" spans="1:22" x14ac:dyDescent="0.25">
      <c r="A2076">
        <v>2007</v>
      </c>
      <c r="B2076" s="10" t="s">
        <v>71</v>
      </c>
      <c r="C2076" s="10"/>
      <c r="D2076" s="10">
        <v>5</v>
      </c>
      <c r="E2076" s="10"/>
      <c r="F2076" s="20">
        <v>10</v>
      </c>
      <c r="G2076" s="10">
        <f t="shared" si="30"/>
        <v>35</v>
      </c>
      <c r="H2076" s="20">
        <v>25</v>
      </c>
      <c r="I2076" s="20">
        <v>10</v>
      </c>
      <c r="J2076" s="10"/>
      <c r="K2076" s="10">
        <v>4</v>
      </c>
      <c r="L2076" s="10">
        <v>3</v>
      </c>
      <c r="M2076" s="10">
        <v>0</v>
      </c>
      <c r="N2076" s="10"/>
      <c r="O2076" s="10"/>
      <c r="P2076" s="10"/>
      <c r="Q2076" s="10"/>
      <c r="R2076" s="10"/>
      <c r="S2076" s="10"/>
      <c r="T2076" s="10"/>
      <c r="U2076" s="10">
        <v>3</v>
      </c>
      <c r="V2076" s="10"/>
    </row>
    <row r="2077" spans="1:22" x14ac:dyDescent="0.25">
      <c r="A2077">
        <v>2007</v>
      </c>
      <c r="B2077" s="10" t="s">
        <v>71</v>
      </c>
      <c r="C2077" s="10">
        <v>7</v>
      </c>
      <c r="D2077" s="10">
        <v>1</v>
      </c>
      <c r="E2077" s="10"/>
      <c r="F2077" s="20">
        <v>0</v>
      </c>
      <c r="G2077" s="10">
        <f t="shared" si="30"/>
        <v>12</v>
      </c>
      <c r="H2077" s="20">
        <v>10</v>
      </c>
      <c r="I2077" s="20">
        <v>2</v>
      </c>
      <c r="J2077" s="10"/>
      <c r="K2077" s="10">
        <v>3</v>
      </c>
      <c r="L2077" s="10">
        <v>5</v>
      </c>
      <c r="M2077" s="10">
        <v>2</v>
      </c>
      <c r="N2077" s="10" t="s">
        <v>393</v>
      </c>
      <c r="O2077" s="10" t="s">
        <v>387</v>
      </c>
      <c r="P2077" s="10"/>
      <c r="Q2077" s="10"/>
      <c r="R2077" s="10"/>
      <c r="S2077" s="10"/>
      <c r="T2077" s="10"/>
      <c r="U2077" s="10"/>
      <c r="V2077" s="10"/>
    </row>
    <row r="2078" spans="1:22" x14ac:dyDescent="0.25">
      <c r="A2078">
        <v>2007</v>
      </c>
      <c r="B2078" s="10" t="s">
        <v>71</v>
      </c>
      <c r="C2078" s="10"/>
      <c r="D2078" s="10">
        <v>2</v>
      </c>
      <c r="E2078" s="10"/>
      <c r="F2078" s="20">
        <v>0</v>
      </c>
      <c r="G2078" s="10">
        <f t="shared" si="30"/>
        <v>30</v>
      </c>
      <c r="H2078" s="20">
        <v>25</v>
      </c>
      <c r="I2078" s="20">
        <v>5</v>
      </c>
      <c r="J2078" s="10"/>
      <c r="K2078" s="10">
        <v>3</v>
      </c>
      <c r="L2078" s="10">
        <v>0</v>
      </c>
      <c r="M2078" s="10">
        <v>0</v>
      </c>
      <c r="N2078" s="10"/>
      <c r="O2078" s="10"/>
      <c r="P2078" s="10"/>
      <c r="Q2078" s="10"/>
      <c r="R2078" s="10"/>
      <c r="S2078" s="10"/>
      <c r="T2078" s="10"/>
      <c r="U2078" s="10"/>
      <c r="V2078" s="10"/>
    </row>
    <row r="2079" spans="1:22" x14ac:dyDescent="0.25">
      <c r="A2079">
        <v>2007</v>
      </c>
      <c r="B2079" s="10" t="s">
        <v>71</v>
      </c>
      <c r="C2079" s="10"/>
      <c r="D2079" s="10">
        <v>3</v>
      </c>
      <c r="E2079" s="10"/>
      <c r="F2079" s="20">
        <v>25</v>
      </c>
      <c r="G2079" s="10">
        <f t="shared" si="30"/>
        <v>25</v>
      </c>
      <c r="H2079" s="20">
        <v>10</v>
      </c>
      <c r="I2079" s="20">
        <v>15</v>
      </c>
      <c r="J2079" s="10"/>
      <c r="K2079" s="10">
        <v>3</v>
      </c>
      <c r="L2079" s="10">
        <v>4</v>
      </c>
      <c r="M2079" s="10">
        <v>0</v>
      </c>
      <c r="N2079" s="10"/>
      <c r="O2079" s="10"/>
      <c r="P2079" s="10"/>
      <c r="Q2079" s="10"/>
      <c r="R2079" s="10"/>
      <c r="S2079" s="10"/>
      <c r="T2079" s="10"/>
      <c r="U2079" s="10"/>
      <c r="V2079" s="10"/>
    </row>
    <row r="2080" spans="1:22" x14ac:dyDescent="0.25">
      <c r="A2080">
        <v>2007</v>
      </c>
      <c r="B2080" s="10" t="s">
        <v>71</v>
      </c>
      <c r="C2080" s="10"/>
      <c r="D2080" s="10">
        <v>4</v>
      </c>
      <c r="E2080" s="10"/>
      <c r="F2080" s="20">
        <v>80</v>
      </c>
      <c r="G2080" s="10">
        <f t="shared" si="30"/>
        <v>20</v>
      </c>
      <c r="H2080" s="20">
        <v>15</v>
      </c>
      <c r="I2080" s="20">
        <v>5</v>
      </c>
      <c r="J2080" s="10"/>
      <c r="K2080" s="10">
        <v>3</v>
      </c>
      <c r="L2080" s="10">
        <v>5</v>
      </c>
      <c r="M2080" s="10">
        <v>0</v>
      </c>
      <c r="N2080" s="10"/>
      <c r="O2080" s="10"/>
      <c r="P2080" s="10"/>
      <c r="Q2080" s="10"/>
      <c r="R2080" s="10"/>
      <c r="S2080" s="10"/>
      <c r="T2080" s="10"/>
      <c r="U2080" s="10"/>
      <c r="V2080" s="10"/>
    </row>
    <row r="2081" spans="1:22" x14ac:dyDescent="0.25">
      <c r="A2081">
        <v>2007</v>
      </c>
      <c r="B2081" s="10" t="s">
        <v>71</v>
      </c>
      <c r="C2081" s="10"/>
      <c r="D2081" s="10">
        <v>5</v>
      </c>
      <c r="E2081" s="10"/>
      <c r="F2081" s="20">
        <v>0</v>
      </c>
      <c r="G2081" s="10">
        <f t="shared" si="30"/>
        <v>55</v>
      </c>
      <c r="H2081" s="20">
        <v>45</v>
      </c>
      <c r="I2081" s="20">
        <v>10</v>
      </c>
      <c r="J2081" s="10"/>
      <c r="K2081" s="10">
        <v>10</v>
      </c>
      <c r="L2081" s="10">
        <v>3</v>
      </c>
      <c r="M2081" s="10">
        <v>0</v>
      </c>
      <c r="N2081" s="10"/>
      <c r="O2081" s="10"/>
      <c r="P2081" s="10"/>
      <c r="Q2081" s="10"/>
      <c r="R2081" s="10"/>
      <c r="S2081" s="10"/>
      <c r="T2081" s="10"/>
      <c r="U2081" s="10"/>
      <c r="V2081" s="10"/>
    </row>
    <row r="2082" spans="1:22" x14ac:dyDescent="0.25">
      <c r="A2082">
        <v>2007</v>
      </c>
      <c r="B2082" s="10" t="s">
        <v>71</v>
      </c>
      <c r="C2082" s="10">
        <v>8</v>
      </c>
      <c r="D2082" s="10">
        <v>1</v>
      </c>
      <c r="E2082" s="10"/>
      <c r="F2082" s="20">
        <v>0</v>
      </c>
      <c r="G2082" s="10">
        <f t="shared" si="30"/>
        <v>27</v>
      </c>
      <c r="H2082" s="20">
        <v>25</v>
      </c>
      <c r="I2082" s="20">
        <v>2</v>
      </c>
      <c r="J2082" s="10"/>
      <c r="K2082" s="10">
        <v>3</v>
      </c>
      <c r="L2082" s="10">
        <v>4</v>
      </c>
      <c r="M2082" s="10">
        <v>0</v>
      </c>
      <c r="N2082" s="10"/>
      <c r="O2082" s="10"/>
      <c r="P2082" s="10"/>
      <c r="Q2082" s="10"/>
      <c r="R2082" s="10"/>
      <c r="S2082" s="10"/>
      <c r="T2082" s="10"/>
      <c r="U2082" s="10"/>
      <c r="V2082" s="10"/>
    </row>
    <row r="2083" spans="1:22" x14ac:dyDescent="0.25">
      <c r="A2083">
        <v>2007</v>
      </c>
      <c r="B2083" s="10" t="s">
        <v>71</v>
      </c>
      <c r="C2083" s="10"/>
      <c r="D2083" s="10">
        <v>2</v>
      </c>
      <c r="E2083" s="10"/>
      <c r="F2083" s="20">
        <v>0</v>
      </c>
      <c r="G2083" s="10">
        <f t="shared" si="30"/>
        <v>15</v>
      </c>
      <c r="H2083" s="20">
        <v>10</v>
      </c>
      <c r="I2083" s="20">
        <v>5</v>
      </c>
      <c r="J2083" s="10"/>
      <c r="K2083" s="10">
        <v>3</v>
      </c>
      <c r="L2083" s="10">
        <v>3</v>
      </c>
      <c r="M2083" s="10">
        <v>0</v>
      </c>
      <c r="N2083" s="10"/>
      <c r="O2083" s="10"/>
      <c r="P2083" s="10"/>
      <c r="Q2083" s="10"/>
      <c r="R2083" s="10"/>
      <c r="S2083" s="10"/>
      <c r="T2083" s="10"/>
      <c r="U2083" s="10"/>
      <c r="V2083" s="10"/>
    </row>
    <row r="2084" spans="1:22" x14ac:dyDescent="0.25">
      <c r="A2084">
        <v>2007</v>
      </c>
      <c r="B2084" s="10" t="s">
        <v>71</v>
      </c>
      <c r="C2084" s="10"/>
      <c r="D2084" s="10">
        <v>3</v>
      </c>
      <c r="E2084" s="10"/>
      <c r="F2084" s="20">
        <v>0</v>
      </c>
      <c r="G2084" s="10">
        <f t="shared" si="30"/>
        <v>25</v>
      </c>
      <c r="H2084" s="20">
        <v>15</v>
      </c>
      <c r="I2084" s="20">
        <v>10</v>
      </c>
      <c r="J2084" s="10"/>
      <c r="K2084" s="10">
        <v>4</v>
      </c>
      <c r="L2084" s="10">
        <v>2</v>
      </c>
      <c r="M2084" s="10">
        <v>0</v>
      </c>
      <c r="N2084" s="10"/>
      <c r="O2084" s="10"/>
      <c r="P2084" s="10"/>
      <c r="Q2084" s="10"/>
      <c r="R2084" s="10"/>
      <c r="S2084" s="10"/>
      <c r="T2084" s="10"/>
      <c r="U2084" s="10"/>
      <c r="V2084" s="10"/>
    </row>
    <row r="2085" spans="1:22" x14ac:dyDescent="0.25">
      <c r="A2085">
        <v>2007</v>
      </c>
      <c r="B2085" s="10" t="s">
        <v>71</v>
      </c>
      <c r="C2085" s="10"/>
      <c r="D2085" s="10">
        <v>4</v>
      </c>
      <c r="E2085" s="10"/>
      <c r="F2085" s="20">
        <v>0</v>
      </c>
      <c r="G2085" s="10">
        <f t="shared" si="30"/>
        <v>55</v>
      </c>
      <c r="H2085" s="20">
        <v>45</v>
      </c>
      <c r="I2085" s="20">
        <v>10</v>
      </c>
      <c r="J2085" s="10"/>
      <c r="K2085" s="10">
        <v>5</v>
      </c>
      <c r="L2085" s="10">
        <v>1</v>
      </c>
      <c r="M2085" s="10">
        <v>0</v>
      </c>
      <c r="N2085" s="10"/>
      <c r="O2085" s="10"/>
      <c r="P2085" s="10"/>
      <c r="Q2085" s="10"/>
      <c r="R2085" s="10"/>
      <c r="S2085" s="10"/>
      <c r="T2085" s="10"/>
      <c r="U2085" s="10"/>
      <c r="V2085" s="10"/>
    </row>
    <row r="2086" spans="1:22" x14ac:dyDescent="0.25">
      <c r="A2086">
        <v>2007</v>
      </c>
      <c r="B2086" s="10" t="s">
        <v>71</v>
      </c>
      <c r="C2086" s="10"/>
      <c r="D2086" s="10">
        <v>5</v>
      </c>
      <c r="E2086" s="10"/>
      <c r="F2086" s="20">
        <v>0</v>
      </c>
      <c r="G2086" s="10">
        <f t="shared" si="30"/>
        <v>47</v>
      </c>
      <c r="H2086" s="20">
        <v>45</v>
      </c>
      <c r="I2086" s="20">
        <v>2</v>
      </c>
      <c r="J2086" s="10"/>
      <c r="K2086" s="10">
        <v>4</v>
      </c>
      <c r="L2086" s="10">
        <v>1</v>
      </c>
      <c r="M2086" s="10">
        <v>0</v>
      </c>
      <c r="N2086" s="10"/>
      <c r="O2086" s="10"/>
      <c r="P2086" s="10"/>
      <c r="Q2086" s="10"/>
      <c r="R2086" s="10"/>
      <c r="S2086" s="10"/>
      <c r="T2086" s="10"/>
      <c r="U2086" s="10"/>
      <c r="V2086" s="10"/>
    </row>
    <row r="2087" spans="1:22" x14ac:dyDescent="0.25">
      <c r="A2087">
        <v>2007</v>
      </c>
      <c r="B2087" s="10" t="s">
        <v>71</v>
      </c>
      <c r="C2087" s="10">
        <v>9</v>
      </c>
      <c r="D2087" s="10">
        <v>1</v>
      </c>
      <c r="E2087" s="10"/>
      <c r="F2087" s="20">
        <v>0</v>
      </c>
      <c r="G2087" s="10">
        <f t="shared" si="30"/>
        <v>30</v>
      </c>
      <c r="H2087" s="20">
        <v>10</v>
      </c>
      <c r="I2087" s="20">
        <v>20</v>
      </c>
      <c r="J2087" s="10"/>
      <c r="K2087" s="10">
        <v>2</v>
      </c>
      <c r="L2087" s="10">
        <v>2</v>
      </c>
      <c r="M2087" s="10">
        <v>0</v>
      </c>
      <c r="N2087" s="10"/>
      <c r="O2087" s="10"/>
      <c r="P2087" s="10"/>
      <c r="Q2087" s="10"/>
      <c r="R2087" s="10"/>
      <c r="S2087" s="10"/>
      <c r="T2087" s="10"/>
      <c r="U2087" s="10"/>
      <c r="V2087" s="10"/>
    </row>
    <row r="2088" spans="1:22" x14ac:dyDescent="0.25">
      <c r="A2088">
        <v>2007</v>
      </c>
      <c r="B2088" s="10" t="s">
        <v>71</v>
      </c>
      <c r="C2088" s="10"/>
      <c r="D2088" s="10">
        <v>2</v>
      </c>
      <c r="E2088" s="10"/>
      <c r="F2088" s="20">
        <v>0</v>
      </c>
      <c r="G2088" s="10">
        <f t="shared" si="30"/>
        <v>12</v>
      </c>
      <c r="H2088" s="20">
        <v>10</v>
      </c>
      <c r="I2088" s="20">
        <v>2</v>
      </c>
      <c r="J2088" s="10"/>
      <c r="K2088" s="10">
        <v>3</v>
      </c>
      <c r="L2088" s="10">
        <v>3</v>
      </c>
      <c r="M2088" s="10">
        <v>0</v>
      </c>
      <c r="N2088" s="10"/>
      <c r="O2088" s="10"/>
      <c r="P2088" s="10"/>
      <c r="Q2088" s="10"/>
      <c r="R2088" s="10"/>
      <c r="S2088" s="10"/>
      <c r="T2088" s="10"/>
      <c r="U2088" s="10"/>
      <c r="V2088" s="10"/>
    </row>
    <row r="2089" spans="1:22" x14ac:dyDescent="0.25">
      <c r="A2089">
        <v>2007</v>
      </c>
      <c r="B2089" s="10" t="s">
        <v>71</v>
      </c>
      <c r="C2089" s="10"/>
      <c r="D2089" s="10">
        <v>3</v>
      </c>
      <c r="E2089" s="10"/>
      <c r="F2089" s="20">
        <v>0</v>
      </c>
      <c r="G2089" s="10">
        <f t="shared" si="30"/>
        <v>50</v>
      </c>
      <c r="H2089" s="20">
        <v>50</v>
      </c>
      <c r="I2089" s="20">
        <v>0</v>
      </c>
      <c r="J2089" s="10"/>
      <c r="K2089" s="10">
        <v>2</v>
      </c>
      <c r="L2089" s="10">
        <v>6</v>
      </c>
      <c r="M2089" s="10">
        <v>0</v>
      </c>
      <c r="N2089" s="10"/>
      <c r="O2089" s="10"/>
      <c r="P2089" s="10"/>
      <c r="Q2089" s="10"/>
      <c r="R2089" s="10"/>
      <c r="S2089" s="10"/>
      <c r="T2089" s="10"/>
      <c r="U2089" s="10"/>
      <c r="V2089" s="10"/>
    </row>
    <row r="2090" spans="1:22" x14ac:dyDescent="0.25">
      <c r="A2090">
        <v>2007</v>
      </c>
      <c r="B2090" s="10" t="s">
        <v>71</v>
      </c>
      <c r="C2090" s="10"/>
      <c r="D2090" s="10">
        <v>4</v>
      </c>
      <c r="E2090" s="10"/>
      <c r="F2090" s="20">
        <v>0</v>
      </c>
      <c r="G2090" s="10">
        <f t="shared" si="30"/>
        <v>41</v>
      </c>
      <c r="H2090" s="20">
        <v>40</v>
      </c>
      <c r="I2090" s="20">
        <v>1</v>
      </c>
      <c r="J2090" s="10"/>
      <c r="K2090" s="10">
        <v>2</v>
      </c>
      <c r="L2090" s="10">
        <v>4</v>
      </c>
      <c r="M2090" s="10">
        <v>0</v>
      </c>
      <c r="N2090" s="10"/>
      <c r="O2090" s="10"/>
      <c r="P2090" s="10"/>
      <c r="Q2090" s="10"/>
      <c r="R2090" s="10"/>
      <c r="S2090" s="10"/>
      <c r="T2090" s="10"/>
      <c r="U2090" s="10"/>
      <c r="V2090" s="10"/>
    </row>
    <row r="2091" spans="1:22" x14ac:dyDescent="0.25">
      <c r="A2091">
        <v>2007</v>
      </c>
      <c r="B2091" s="10" t="s">
        <v>71</v>
      </c>
      <c r="C2091" s="10"/>
      <c r="D2091" s="10">
        <v>5</v>
      </c>
      <c r="E2091" s="10"/>
      <c r="F2091" s="20">
        <v>0</v>
      </c>
      <c r="G2091" s="10">
        <f t="shared" si="30"/>
        <v>30</v>
      </c>
      <c r="H2091" s="20">
        <v>30</v>
      </c>
      <c r="I2091" s="20">
        <v>0</v>
      </c>
      <c r="J2091" s="10"/>
      <c r="K2091" s="10">
        <v>5</v>
      </c>
      <c r="L2091" s="10">
        <v>9</v>
      </c>
      <c r="M2091" s="10">
        <v>0</v>
      </c>
      <c r="N2091" s="10"/>
      <c r="O2091" s="10"/>
      <c r="P2091" s="10"/>
      <c r="Q2091" s="10"/>
      <c r="R2091" s="10"/>
      <c r="S2091" s="10"/>
      <c r="T2091" s="10"/>
      <c r="U2091" s="10"/>
      <c r="V2091" s="10"/>
    </row>
    <row r="2092" spans="1:22" x14ac:dyDescent="0.25">
      <c r="A2092">
        <v>2007</v>
      </c>
      <c r="B2092" t="s">
        <v>1165</v>
      </c>
      <c r="C2092" s="10">
        <v>1</v>
      </c>
      <c r="D2092" s="10">
        <v>1</v>
      </c>
      <c r="E2092" s="10"/>
      <c r="F2092" s="22">
        <v>15</v>
      </c>
      <c r="G2092" s="10">
        <f>H2092+I2092</f>
        <v>25</v>
      </c>
      <c r="H2092" s="22">
        <v>5</v>
      </c>
      <c r="I2092" s="22">
        <v>20</v>
      </c>
      <c r="J2092" s="10"/>
      <c r="K2092" s="10">
        <v>2</v>
      </c>
      <c r="L2092" s="10">
        <v>2</v>
      </c>
      <c r="M2092" s="10">
        <v>0</v>
      </c>
      <c r="N2092" s="10"/>
      <c r="O2092" s="10"/>
      <c r="P2092" s="10"/>
      <c r="Q2092" s="10"/>
      <c r="R2092" s="10"/>
      <c r="S2092" s="10"/>
      <c r="T2092" s="10"/>
      <c r="U2092" s="10"/>
      <c r="V2092" s="10"/>
    </row>
    <row r="2093" spans="1:22" x14ac:dyDescent="0.25">
      <c r="A2093">
        <v>2007</v>
      </c>
      <c r="B2093" t="s">
        <v>1165</v>
      </c>
      <c r="C2093" s="10"/>
      <c r="D2093" s="10">
        <v>2</v>
      </c>
      <c r="E2093" s="10"/>
      <c r="F2093" s="22">
        <v>5</v>
      </c>
      <c r="G2093" s="10">
        <f t="shared" ref="G2093:G2141" si="31">H2093+I2093</f>
        <v>22</v>
      </c>
      <c r="H2093" s="22">
        <v>20</v>
      </c>
      <c r="I2093" s="22">
        <v>2</v>
      </c>
      <c r="J2093" s="10"/>
      <c r="K2093" s="10">
        <v>2</v>
      </c>
      <c r="L2093" s="10">
        <v>4</v>
      </c>
      <c r="M2093" s="10">
        <v>0</v>
      </c>
      <c r="N2093" s="10"/>
      <c r="O2093" s="10"/>
      <c r="P2093" s="10"/>
      <c r="Q2093" s="10"/>
      <c r="R2093" s="10"/>
      <c r="S2093" s="10"/>
      <c r="T2093" s="10"/>
      <c r="U2093" s="10"/>
      <c r="V2093" s="10"/>
    </row>
    <row r="2094" spans="1:22" x14ac:dyDescent="0.25">
      <c r="A2094">
        <v>2007</v>
      </c>
      <c r="B2094" t="s">
        <v>1165</v>
      </c>
      <c r="C2094" s="10"/>
      <c r="D2094" s="10">
        <v>3</v>
      </c>
      <c r="E2094" s="10"/>
      <c r="F2094" s="22">
        <v>2</v>
      </c>
      <c r="G2094" s="10">
        <f t="shared" si="31"/>
        <v>50</v>
      </c>
      <c r="H2094" s="22">
        <v>50</v>
      </c>
      <c r="I2094" s="22">
        <v>0</v>
      </c>
      <c r="J2094" s="10"/>
      <c r="K2094" s="10">
        <v>2</v>
      </c>
      <c r="L2094" s="10">
        <v>3</v>
      </c>
      <c r="M2094" s="10">
        <v>0</v>
      </c>
      <c r="N2094" s="10"/>
      <c r="O2094" s="10"/>
      <c r="P2094" s="10"/>
      <c r="Q2094" s="10"/>
      <c r="R2094" s="10"/>
      <c r="S2094" s="10"/>
      <c r="T2094" s="10"/>
      <c r="U2094" s="10"/>
      <c r="V2094" s="10"/>
    </row>
    <row r="2095" spans="1:22" x14ac:dyDescent="0.25">
      <c r="A2095">
        <v>2007</v>
      </c>
      <c r="B2095" t="s">
        <v>1165</v>
      </c>
      <c r="C2095" s="10"/>
      <c r="D2095" s="10">
        <v>4</v>
      </c>
      <c r="E2095" s="10"/>
      <c r="F2095" s="22">
        <v>5</v>
      </c>
      <c r="G2095" s="10">
        <f t="shared" si="31"/>
        <v>27</v>
      </c>
      <c r="H2095" s="22">
        <v>20</v>
      </c>
      <c r="I2095" s="22">
        <v>7</v>
      </c>
      <c r="J2095" s="10"/>
      <c r="K2095" s="10">
        <v>2</v>
      </c>
      <c r="L2095" s="10">
        <v>3</v>
      </c>
      <c r="M2095" s="10">
        <v>0</v>
      </c>
      <c r="N2095" s="10"/>
      <c r="O2095" s="10"/>
      <c r="P2095" s="10"/>
      <c r="Q2095" s="10"/>
      <c r="R2095" s="10"/>
      <c r="S2095" s="10"/>
      <c r="T2095" s="10"/>
      <c r="U2095" s="10"/>
      <c r="V2095" s="10"/>
    </row>
    <row r="2096" spans="1:22" x14ac:dyDescent="0.25">
      <c r="A2096">
        <v>2007</v>
      </c>
      <c r="B2096" t="s">
        <v>1165</v>
      </c>
      <c r="C2096" s="10"/>
      <c r="D2096" s="10">
        <v>5</v>
      </c>
      <c r="E2096" s="10"/>
      <c r="F2096" s="22">
        <v>50</v>
      </c>
      <c r="G2096" s="10">
        <f t="shared" si="31"/>
        <v>15</v>
      </c>
      <c r="H2096" s="22">
        <v>10</v>
      </c>
      <c r="I2096" s="22">
        <v>5</v>
      </c>
      <c r="J2096" s="10"/>
      <c r="K2096" s="10">
        <v>1</v>
      </c>
      <c r="L2096" s="10">
        <v>2</v>
      </c>
      <c r="M2096" s="10">
        <v>1</v>
      </c>
      <c r="N2096" s="10" t="s">
        <v>420</v>
      </c>
      <c r="O2096" s="10"/>
      <c r="P2096" s="10"/>
      <c r="Q2096" s="10"/>
      <c r="R2096" s="10"/>
      <c r="S2096" s="10"/>
      <c r="T2096" s="10"/>
      <c r="U2096" s="10"/>
      <c r="V2096" s="10"/>
    </row>
    <row r="2097" spans="1:22" x14ac:dyDescent="0.25">
      <c r="A2097">
        <v>2007</v>
      </c>
      <c r="B2097" t="s">
        <v>1165</v>
      </c>
      <c r="C2097" s="10">
        <v>2</v>
      </c>
      <c r="D2097" s="10">
        <v>1</v>
      </c>
      <c r="E2097" s="10"/>
      <c r="F2097" s="22">
        <v>0</v>
      </c>
      <c r="G2097" s="10">
        <f t="shared" si="31"/>
        <v>15</v>
      </c>
      <c r="H2097" s="22">
        <v>10</v>
      </c>
      <c r="I2097" s="22">
        <v>5</v>
      </c>
      <c r="J2097" s="10"/>
      <c r="K2097" s="10">
        <v>3</v>
      </c>
      <c r="L2097" s="10">
        <v>4</v>
      </c>
      <c r="M2097" s="10">
        <v>0</v>
      </c>
      <c r="N2097" s="10"/>
      <c r="O2097" s="10"/>
      <c r="P2097" s="10"/>
      <c r="Q2097" s="10"/>
      <c r="R2097" s="10"/>
      <c r="S2097" s="10"/>
      <c r="T2097" s="10"/>
      <c r="U2097" s="10"/>
      <c r="V2097" s="10"/>
    </row>
    <row r="2098" spans="1:22" x14ac:dyDescent="0.25">
      <c r="A2098">
        <v>2007</v>
      </c>
      <c r="B2098" t="s">
        <v>1165</v>
      </c>
      <c r="C2098" s="10"/>
      <c r="D2098" s="10">
        <v>2</v>
      </c>
      <c r="E2098" s="10"/>
      <c r="F2098" s="22">
        <v>0</v>
      </c>
      <c r="G2098" s="10">
        <f t="shared" si="31"/>
        <v>40</v>
      </c>
      <c r="H2098" s="22">
        <v>30</v>
      </c>
      <c r="I2098" s="22">
        <v>10</v>
      </c>
      <c r="J2098" s="10"/>
      <c r="K2098" s="10">
        <v>2</v>
      </c>
      <c r="L2098" s="10">
        <v>2</v>
      </c>
      <c r="M2098" s="10">
        <v>0</v>
      </c>
      <c r="N2098" s="10"/>
      <c r="O2098" s="10"/>
      <c r="P2098" s="10"/>
      <c r="Q2098" s="10"/>
      <c r="R2098" s="10"/>
      <c r="S2098" s="10"/>
      <c r="T2098" s="10"/>
      <c r="U2098" s="10"/>
      <c r="V2098" s="10"/>
    </row>
    <row r="2099" spans="1:22" x14ac:dyDescent="0.25">
      <c r="A2099">
        <v>2007</v>
      </c>
      <c r="B2099" t="s">
        <v>1165</v>
      </c>
      <c r="C2099" s="10"/>
      <c r="D2099" s="10">
        <v>3</v>
      </c>
      <c r="E2099" s="10"/>
      <c r="F2099" s="22">
        <v>0</v>
      </c>
      <c r="G2099" s="10">
        <f t="shared" si="31"/>
        <v>62</v>
      </c>
      <c r="H2099" s="22">
        <v>60</v>
      </c>
      <c r="I2099" s="22">
        <v>2</v>
      </c>
      <c r="J2099" s="10"/>
      <c r="K2099" s="10">
        <v>3</v>
      </c>
      <c r="L2099" s="10">
        <v>0</v>
      </c>
      <c r="M2099" s="10">
        <v>0</v>
      </c>
      <c r="N2099" s="10"/>
      <c r="O2099" s="10"/>
      <c r="P2099" s="10"/>
      <c r="Q2099" s="10"/>
      <c r="R2099" s="10"/>
      <c r="S2099" s="10"/>
      <c r="T2099" s="10"/>
      <c r="U2099" s="10"/>
      <c r="V2099" s="10"/>
    </row>
    <row r="2100" spans="1:22" x14ac:dyDescent="0.25">
      <c r="A2100">
        <v>2007</v>
      </c>
      <c r="B2100" t="s">
        <v>1165</v>
      </c>
      <c r="C2100" s="10"/>
      <c r="D2100" s="10">
        <v>4</v>
      </c>
      <c r="E2100" s="10"/>
      <c r="F2100" s="22">
        <v>0</v>
      </c>
      <c r="G2100" s="10">
        <f t="shared" si="31"/>
        <v>62</v>
      </c>
      <c r="H2100" s="22">
        <v>50</v>
      </c>
      <c r="I2100" s="22">
        <v>12</v>
      </c>
      <c r="J2100" s="10"/>
      <c r="K2100" s="10">
        <v>2</v>
      </c>
      <c r="L2100" s="10">
        <v>2</v>
      </c>
      <c r="M2100" s="10">
        <v>0</v>
      </c>
      <c r="N2100" s="10"/>
      <c r="O2100" s="10"/>
      <c r="P2100" s="10"/>
      <c r="Q2100" s="10"/>
      <c r="R2100" s="10"/>
      <c r="S2100" s="10"/>
      <c r="T2100" s="10"/>
      <c r="U2100" s="10"/>
      <c r="V2100" s="10"/>
    </row>
    <row r="2101" spans="1:22" x14ac:dyDescent="0.25">
      <c r="A2101">
        <v>2007</v>
      </c>
      <c r="B2101" t="s">
        <v>1165</v>
      </c>
      <c r="C2101" s="10"/>
      <c r="D2101" s="10">
        <v>5</v>
      </c>
      <c r="E2101" s="10"/>
      <c r="F2101" s="22">
        <v>0</v>
      </c>
      <c r="G2101" s="10">
        <f t="shared" si="31"/>
        <v>20</v>
      </c>
      <c r="H2101" s="22">
        <v>15</v>
      </c>
      <c r="I2101" s="22">
        <v>5</v>
      </c>
      <c r="J2101" s="10"/>
      <c r="K2101" s="10">
        <v>2</v>
      </c>
      <c r="L2101" s="10">
        <v>0</v>
      </c>
      <c r="M2101" s="10">
        <v>0</v>
      </c>
      <c r="N2101" s="10"/>
      <c r="O2101" s="10"/>
      <c r="P2101" s="10"/>
      <c r="Q2101" s="10"/>
      <c r="R2101" s="10"/>
      <c r="S2101" s="10"/>
      <c r="T2101" s="10"/>
      <c r="U2101" s="10"/>
      <c r="V2101" s="10"/>
    </row>
    <row r="2102" spans="1:22" x14ac:dyDescent="0.25">
      <c r="A2102">
        <v>2007</v>
      </c>
      <c r="B2102" t="s">
        <v>1165</v>
      </c>
      <c r="C2102" s="10">
        <v>3</v>
      </c>
      <c r="D2102" s="10">
        <v>1</v>
      </c>
      <c r="E2102" s="10"/>
      <c r="F2102" s="22">
        <v>80</v>
      </c>
      <c r="G2102" s="10">
        <f t="shared" si="31"/>
        <v>20</v>
      </c>
      <c r="H2102" s="22">
        <v>20</v>
      </c>
      <c r="I2102" s="22">
        <v>0</v>
      </c>
      <c r="J2102" s="10"/>
      <c r="K2102" s="10">
        <v>3</v>
      </c>
      <c r="L2102" s="10">
        <v>0</v>
      </c>
      <c r="M2102" s="10">
        <v>0</v>
      </c>
      <c r="N2102" s="10"/>
      <c r="O2102" s="10"/>
      <c r="P2102" s="10"/>
      <c r="Q2102" s="10"/>
      <c r="R2102" s="10"/>
      <c r="S2102" s="10"/>
      <c r="T2102" s="10"/>
      <c r="U2102" s="10"/>
      <c r="V2102" s="10"/>
    </row>
    <row r="2103" spans="1:22" x14ac:dyDescent="0.25">
      <c r="A2103">
        <v>2007</v>
      </c>
      <c r="B2103" t="s">
        <v>1165</v>
      </c>
      <c r="C2103" s="10"/>
      <c r="D2103" s="10">
        <v>2</v>
      </c>
      <c r="E2103" s="10"/>
      <c r="F2103" s="22">
        <v>50</v>
      </c>
      <c r="G2103" s="10">
        <f t="shared" si="31"/>
        <v>50</v>
      </c>
      <c r="H2103" s="22">
        <v>20</v>
      </c>
      <c r="I2103" s="22">
        <v>30</v>
      </c>
      <c r="J2103" s="10"/>
      <c r="K2103" s="10">
        <v>2</v>
      </c>
      <c r="L2103" s="10">
        <v>2</v>
      </c>
      <c r="M2103" s="10">
        <v>0</v>
      </c>
      <c r="N2103" s="10"/>
      <c r="O2103" s="10"/>
      <c r="P2103" s="10"/>
      <c r="Q2103" s="10"/>
      <c r="R2103" s="10"/>
      <c r="S2103" s="10"/>
      <c r="T2103" s="10"/>
      <c r="U2103" s="10"/>
      <c r="V2103" s="10"/>
    </row>
    <row r="2104" spans="1:22" x14ac:dyDescent="0.25">
      <c r="A2104">
        <v>2007</v>
      </c>
      <c r="B2104" t="s">
        <v>1165</v>
      </c>
      <c r="C2104" s="10"/>
      <c r="D2104" s="10">
        <v>3</v>
      </c>
      <c r="E2104" s="10"/>
      <c r="F2104" s="22">
        <v>70</v>
      </c>
      <c r="G2104" s="10">
        <f t="shared" si="31"/>
        <v>20</v>
      </c>
      <c r="H2104" s="22">
        <v>20</v>
      </c>
      <c r="I2104" s="22">
        <v>0</v>
      </c>
      <c r="J2104" s="10"/>
      <c r="K2104" s="10">
        <v>2</v>
      </c>
      <c r="L2104" s="10">
        <v>0</v>
      </c>
      <c r="M2104" s="10">
        <v>0</v>
      </c>
      <c r="N2104" s="10"/>
      <c r="O2104" s="10"/>
      <c r="P2104" s="10"/>
      <c r="Q2104" s="10"/>
      <c r="R2104" s="10"/>
      <c r="S2104" s="10"/>
      <c r="T2104" s="10"/>
      <c r="U2104" s="10"/>
      <c r="V2104" s="10"/>
    </row>
    <row r="2105" spans="1:22" x14ac:dyDescent="0.25">
      <c r="A2105">
        <v>2007</v>
      </c>
      <c r="B2105" t="s">
        <v>1165</v>
      </c>
      <c r="C2105" s="10"/>
      <c r="D2105" s="10">
        <v>4</v>
      </c>
      <c r="E2105" s="10"/>
      <c r="F2105" s="22">
        <v>50</v>
      </c>
      <c r="G2105" s="10">
        <f t="shared" si="31"/>
        <v>40</v>
      </c>
      <c r="H2105" s="22">
        <v>40</v>
      </c>
      <c r="I2105" s="22">
        <v>0</v>
      </c>
      <c r="J2105" s="10"/>
      <c r="K2105" s="10">
        <v>3</v>
      </c>
      <c r="L2105" s="10">
        <v>10</v>
      </c>
      <c r="M2105" s="10">
        <v>0</v>
      </c>
      <c r="N2105" s="10"/>
      <c r="O2105" s="10"/>
      <c r="P2105" s="10"/>
      <c r="Q2105" s="10"/>
      <c r="R2105" s="10"/>
      <c r="S2105" s="10"/>
      <c r="T2105" s="10"/>
      <c r="U2105" s="10"/>
      <c r="V2105" s="10"/>
    </row>
    <row r="2106" spans="1:22" x14ac:dyDescent="0.25">
      <c r="A2106">
        <v>2007</v>
      </c>
      <c r="B2106" t="s">
        <v>1165</v>
      </c>
      <c r="C2106" s="10"/>
      <c r="D2106" s="10">
        <v>5</v>
      </c>
      <c r="E2106" s="10"/>
      <c r="F2106" s="22">
        <v>0</v>
      </c>
      <c r="G2106" s="10">
        <f t="shared" si="31"/>
        <v>0</v>
      </c>
      <c r="H2106" s="22">
        <v>0</v>
      </c>
      <c r="I2106" s="22">
        <v>0</v>
      </c>
      <c r="J2106" s="10"/>
      <c r="K2106" s="10">
        <v>3</v>
      </c>
      <c r="L2106" s="10">
        <v>2</v>
      </c>
      <c r="M2106" s="10">
        <v>0</v>
      </c>
      <c r="N2106" s="10"/>
      <c r="O2106" s="10"/>
      <c r="P2106" s="10"/>
      <c r="Q2106" s="10"/>
      <c r="R2106" s="10"/>
      <c r="S2106" s="10"/>
      <c r="T2106" s="10"/>
      <c r="U2106" s="10"/>
      <c r="V2106" s="10"/>
    </row>
    <row r="2107" spans="1:22" x14ac:dyDescent="0.25">
      <c r="A2107">
        <v>2007</v>
      </c>
      <c r="B2107" t="s">
        <v>1165</v>
      </c>
      <c r="C2107" s="10">
        <v>4</v>
      </c>
      <c r="D2107" s="10">
        <v>1</v>
      </c>
      <c r="E2107" s="10"/>
      <c r="F2107" s="22">
        <v>50</v>
      </c>
      <c r="G2107" s="10">
        <f t="shared" si="31"/>
        <v>20</v>
      </c>
      <c r="H2107" s="22">
        <v>10</v>
      </c>
      <c r="I2107" s="22">
        <v>10</v>
      </c>
      <c r="J2107" s="10"/>
      <c r="K2107" s="10">
        <v>3</v>
      </c>
      <c r="L2107" s="10">
        <v>0</v>
      </c>
      <c r="M2107" s="10">
        <v>0</v>
      </c>
      <c r="N2107" s="10"/>
      <c r="O2107" s="10"/>
      <c r="P2107" s="10"/>
      <c r="Q2107" s="10"/>
      <c r="R2107" s="10"/>
      <c r="S2107" s="10"/>
      <c r="T2107" s="10"/>
      <c r="U2107" s="10"/>
      <c r="V2107" s="10"/>
    </row>
    <row r="2108" spans="1:22" x14ac:dyDescent="0.25">
      <c r="A2108">
        <v>2007</v>
      </c>
      <c r="B2108" t="s">
        <v>1165</v>
      </c>
      <c r="C2108" s="10"/>
      <c r="D2108" s="10">
        <v>2</v>
      </c>
      <c r="E2108" s="10"/>
      <c r="F2108" s="22">
        <v>30</v>
      </c>
      <c r="G2108" s="10">
        <f t="shared" si="31"/>
        <v>50</v>
      </c>
      <c r="H2108" s="22">
        <v>30</v>
      </c>
      <c r="I2108" s="22">
        <v>20</v>
      </c>
      <c r="J2108" s="10"/>
      <c r="K2108" s="10">
        <v>4</v>
      </c>
      <c r="L2108" s="10">
        <v>8</v>
      </c>
      <c r="M2108" s="10">
        <v>0</v>
      </c>
      <c r="N2108" s="10"/>
      <c r="O2108" s="10"/>
      <c r="P2108" s="10"/>
      <c r="Q2108" s="10"/>
      <c r="R2108" s="10"/>
      <c r="S2108" s="10"/>
      <c r="T2108" s="10"/>
      <c r="U2108" s="10"/>
      <c r="V2108" s="10"/>
    </row>
    <row r="2109" spans="1:22" x14ac:dyDescent="0.25">
      <c r="A2109">
        <v>2007</v>
      </c>
      <c r="B2109" t="s">
        <v>1165</v>
      </c>
      <c r="C2109" s="10"/>
      <c r="D2109" s="10">
        <v>3</v>
      </c>
      <c r="E2109" s="10"/>
      <c r="F2109" s="22">
        <v>40</v>
      </c>
      <c r="G2109" s="10">
        <f t="shared" si="31"/>
        <v>50</v>
      </c>
      <c r="H2109" s="22">
        <v>30</v>
      </c>
      <c r="I2109" s="22">
        <v>20</v>
      </c>
      <c r="J2109" s="10"/>
      <c r="K2109" s="10">
        <v>3</v>
      </c>
      <c r="L2109" s="10">
        <v>5</v>
      </c>
      <c r="M2109" s="10">
        <v>0</v>
      </c>
      <c r="N2109" s="10"/>
      <c r="O2109" s="10"/>
      <c r="P2109" s="10"/>
      <c r="Q2109" s="10"/>
      <c r="R2109" s="10"/>
      <c r="S2109" s="10"/>
      <c r="T2109" s="10"/>
      <c r="U2109" s="10"/>
      <c r="V2109" s="10"/>
    </row>
    <row r="2110" spans="1:22" x14ac:dyDescent="0.25">
      <c r="A2110">
        <v>2007</v>
      </c>
      <c r="B2110" t="s">
        <v>1165</v>
      </c>
      <c r="C2110" s="10"/>
      <c r="D2110" s="10">
        <v>4</v>
      </c>
      <c r="E2110" s="10"/>
      <c r="F2110" s="22">
        <v>50</v>
      </c>
      <c r="G2110" s="10">
        <f t="shared" si="31"/>
        <v>40</v>
      </c>
      <c r="H2110" s="22">
        <v>30</v>
      </c>
      <c r="I2110" s="22">
        <v>10</v>
      </c>
      <c r="J2110" s="10"/>
      <c r="K2110" s="10">
        <v>4</v>
      </c>
      <c r="L2110" s="10">
        <v>3</v>
      </c>
      <c r="M2110" s="10">
        <v>0</v>
      </c>
      <c r="N2110" s="10"/>
      <c r="O2110" s="10"/>
      <c r="P2110" s="10"/>
      <c r="Q2110" s="10"/>
      <c r="R2110" s="10"/>
      <c r="S2110" s="10"/>
      <c r="T2110" s="10"/>
      <c r="U2110" s="10"/>
      <c r="V2110" s="10"/>
    </row>
    <row r="2111" spans="1:22" x14ac:dyDescent="0.25">
      <c r="A2111">
        <v>2007</v>
      </c>
      <c r="B2111" t="s">
        <v>1165</v>
      </c>
      <c r="C2111" s="10"/>
      <c r="D2111" s="10">
        <v>5</v>
      </c>
      <c r="E2111" s="10"/>
      <c r="F2111" s="22">
        <v>10</v>
      </c>
      <c r="G2111" s="10">
        <f t="shared" si="31"/>
        <v>25</v>
      </c>
      <c r="H2111" s="22">
        <v>20</v>
      </c>
      <c r="I2111" s="22">
        <v>5</v>
      </c>
      <c r="J2111" s="10"/>
      <c r="K2111" s="10">
        <v>3</v>
      </c>
      <c r="L2111" s="10">
        <v>8</v>
      </c>
      <c r="M2111" s="10">
        <v>0</v>
      </c>
      <c r="N2111" s="10"/>
      <c r="O2111" s="10"/>
      <c r="P2111" s="10"/>
      <c r="Q2111" s="10"/>
      <c r="R2111" s="10"/>
      <c r="S2111" s="10"/>
      <c r="T2111" s="10"/>
      <c r="U2111" s="10"/>
      <c r="V2111" s="10"/>
    </row>
    <row r="2112" spans="1:22" x14ac:dyDescent="0.25">
      <c r="A2112">
        <v>2007</v>
      </c>
      <c r="B2112" t="s">
        <v>1165</v>
      </c>
      <c r="C2112" s="10">
        <v>5</v>
      </c>
      <c r="D2112" s="10">
        <v>1</v>
      </c>
      <c r="E2112" s="10"/>
      <c r="F2112" s="22">
        <v>5</v>
      </c>
      <c r="G2112" s="10">
        <f t="shared" si="31"/>
        <v>10</v>
      </c>
      <c r="H2112" s="22">
        <v>10</v>
      </c>
      <c r="I2112" s="22">
        <v>0</v>
      </c>
      <c r="J2112" s="10"/>
      <c r="K2112" s="10">
        <v>4</v>
      </c>
      <c r="L2112" s="10">
        <v>2</v>
      </c>
      <c r="M2112" s="10">
        <v>0</v>
      </c>
      <c r="N2112" s="10"/>
      <c r="O2112" s="10"/>
      <c r="P2112" s="10"/>
      <c r="Q2112" s="10"/>
      <c r="R2112" s="10"/>
      <c r="S2112" s="10"/>
      <c r="T2112" s="10"/>
      <c r="U2112" s="10">
        <v>1</v>
      </c>
      <c r="V2112" s="10"/>
    </row>
    <row r="2113" spans="1:22" x14ac:dyDescent="0.25">
      <c r="A2113">
        <v>2007</v>
      </c>
      <c r="B2113" t="s">
        <v>1165</v>
      </c>
      <c r="C2113" s="10"/>
      <c r="D2113" s="10">
        <v>2</v>
      </c>
      <c r="E2113" s="10"/>
      <c r="F2113" s="22">
        <v>50</v>
      </c>
      <c r="G2113" s="10">
        <f t="shared" si="31"/>
        <v>5</v>
      </c>
      <c r="H2113" s="22">
        <v>5</v>
      </c>
      <c r="I2113" s="22">
        <v>0</v>
      </c>
      <c r="J2113" s="10"/>
      <c r="K2113" s="10">
        <v>7</v>
      </c>
      <c r="L2113" s="10">
        <v>6</v>
      </c>
      <c r="M2113" s="10">
        <v>0</v>
      </c>
      <c r="N2113" s="10"/>
      <c r="O2113" s="10"/>
      <c r="P2113" s="10"/>
      <c r="Q2113" s="10"/>
      <c r="R2113" s="10"/>
      <c r="S2113" s="10"/>
      <c r="T2113" s="10"/>
      <c r="U2113" s="10"/>
      <c r="V2113" s="10"/>
    </row>
    <row r="2114" spans="1:22" x14ac:dyDescent="0.25">
      <c r="A2114">
        <v>2007</v>
      </c>
      <c r="B2114" t="s">
        <v>1165</v>
      </c>
      <c r="C2114" s="10"/>
      <c r="D2114" s="10">
        <v>3</v>
      </c>
      <c r="E2114" s="10"/>
      <c r="F2114" s="22">
        <v>35</v>
      </c>
      <c r="G2114" s="10">
        <f t="shared" si="31"/>
        <v>35</v>
      </c>
      <c r="H2114" s="22">
        <v>30</v>
      </c>
      <c r="I2114" s="22">
        <v>5</v>
      </c>
      <c r="J2114" s="10"/>
      <c r="K2114" s="10">
        <v>3</v>
      </c>
      <c r="L2114" s="10">
        <v>5</v>
      </c>
      <c r="M2114" s="10">
        <v>1</v>
      </c>
      <c r="N2114" s="10" t="s">
        <v>436</v>
      </c>
      <c r="O2114" s="10"/>
      <c r="P2114" s="10"/>
      <c r="Q2114" s="10"/>
      <c r="R2114" s="10"/>
      <c r="S2114" s="10"/>
      <c r="T2114" s="10"/>
      <c r="U2114" s="10"/>
      <c r="V2114" s="10"/>
    </row>
    <row r="2115" spans="1:22" x14ac:dyDescent="0.25">
      <c r="A2115">
        <v>2007</v>
      </c>
      <c r="B2115" t="s">
        <v>1165</v>
      </c>
      <c r="C2115" s="10"/>
      <c r="D2115" s="10">
        <v>4</v>
      </c>
      <c r="E2115" s="10"/>
      <c r="F2115" s="22">
        <v>10</v>
      </c>
      <c r="G2115" s="10">
        <f t="shared" si="31"/>
        <v>30</v>
      </c>
      <c r="H2115" s="22">
        <v>15</v>
      </c>
      <c r="I2115" s="22">
        <v>15</v>
      </c>
      <c r="J2115" s="10"/>
      <c r="K2115" s="10">
        <v>2</v>
      </c>
      <c r="L2115" s="10">
        <v>0</v>
      </c>
      <c r="M2115" s="10">
        <v>0</v>
      </c>
      <c r="N2115" s="10"/>
      <c r="O2115" s="10"/>
      <c r="P2115" s="10"/>
      <c r="Q2115" s="10"/>
      <c r="R2115" s="10"/>
      <c r="S2115" s="10"/>
      <c r="T2115" s="10"/>
      <c r="U2115" s="10"/>
      <c r="V2115" s="10"/>
    </row>
    <row r="2116" spans="1:22" x14ac:dyDescent="0.25">
      <c r="A2116">
        <v>2007</v>
      </c>
      <c r="B2116" t="s">
        <v>1165</v>
      </c>
      <c r="C2116" s="10"/>
      <c r="D2116" s="10">
        <v>5</v>
      </c>
      <c r="E2116" s="10"/>
      <c r="F2116" s="22">
        <v>1</v>
      </c>
      <c r="G2116" s="10">
        <f t="shared" si="31"/>
        <v>80</v>
      </c>
      <c r="H2116" s="22">
        <v>75</v>
      </c>
      <c r="I2116" s="22">
        <v>5</v>
      </c>
      <c r="J2116" s="10"/>
      <c r="K2116" s="10">
        <v>2</v>
      </c>
      <c r="L2116" s="10">
        <v>3</v>
      </c>
      <c r="M2116" s="10">
        <v>0</v>
      </c>
      <c r="N2116" s="10"/>
      <c r="O2116" s="10"/>
      <c r="P2116" s="10"/>
      <c r="Q2116" s="10"/>
      <c r="R2116" s="10"/>
      <c r="S2116" s="10"/>
      <c r="T2116" s="10"/>
      <c r="U2116" s="10"/>
      <c r="V2116" s="10"/>
    </row>
    <row r="2117" spans="1:22" x14ac:dyDescent="0.25">
      <c r="A2117">
        <v>2007</v>
      </c>
      <c r="B2117" t="s">
        <v>1165</v>
      </c>
      <c r="C2117" s="10">
        <v>6</v>
      </c>
      <c r="D2117" s="10">
        <v>1</v>
      </c>
      <c r="E2117" s="10"/>
      <c r="F2117" s="22">
        <v>5</v>
      </c>
      <c r="G2117" s="10">
        <f t="shared" si="31"/>
        <v>65</v>
      </c>
      <c r="H2117" s="22">
        <v>60</v>
      </c>
      <c r="I2117" s="22">
        <v>5</v>
      </c>
      <c r="J2117" s="10"/>
      <c r="K2117" s="10">
        <v>1</v>
      </c>
      <c r="L2117" s="10">
        <v>0</v>
      </c>
      <c r="M2117" s="10">
        <v>0</v>
      </c>
      <c r="N2117" s="10"/>
      <c r="O2117" s="10"/>
      <c r="P2117" s="10"/>
      <c r="Q2117" s="10"/>
      <c r="R2117" s="10"/>
      <c r="S2117" s="10"/>
      <c r="T2117" s="10"/>
      <c r="U2117" s="10"/>
      <c r="V2117" s="10"/>
    </row>
    <row r="2118" spans="1:22" x14ac:dyDescent="0.25">
      <c r="A2118">
        <v>2007</v>
      </c>
      <c r="B2118" t="s">
        <v>1165</v>
      </c>
      <c r="C2118" s="10"/>
      <c r="D2118" s="10">
        <v>2</v>
      </c>
      <c r="E2118" s="10"/>
      <c r="F2118" s="22">
        <v>0</v>
      </c>
      <c r="G2118" s="10">
        <f t="shared" si="31"/>
        <v>12</v>
      </c>
      <c r="H2118" s="22">
        <v>10</v>
      </c>
      <c r="I2118" s="22">
        <v>2</v>
      </c>
      <c r="J2118" s="10"/>
      <c r="K2118" s="10">
        <v>2</v>
      </c>
      <c r="L2118" s="10">
        <v>0</v>
      </c>
      <c r="M2118" s="10">
        <v>0</v>
      </c>
      <c r="N2118" s="10"/>
      <c r="O2118" s="10"/>
      <c r="P2118" s="10"/>
      <c r="Q2118" s="10"/>
      <c r="R2118" s="10"/>
      <c r="S2118" s="10"/>
      <c r="T2118" s="10"/>
      <c r="U2118" s="10"/>
      <c r="V2118" s="10"/>
    </row>
    <row r="2119" spans="1:22" x14ac:dyDescent="0.25">
      <c r="A2119">
        <v>2007</v>
      </c>
      <c r="B2119" t="s">
        <v>1165</v>
      </c>
      <c r="C2119" s="10"/>
      <c r="D2119" s="10">
        <v>3</v>
      </c>
      <c r="E2119" s="10"/>
      <c r="F2119" s="22">
        <v>0</v>
      </c>
      <c r="G2119" s="10">
        <f t="shared" si="31"/>
        <v>6</v>
      </c>
      <c r="H2119" s="22">
        <v>5</v>
      </c>
      <c r="I2119" s="22">
        <v>1</v>
      </c>
      <c r="J2119" s="10"/>
      <c r="K2119" s="10">
        <v>0</v>
      </c>
      <c r="L2119" s="10">
        <v>0</v>
      </c>
      <c r="M2119" s="10">
        <v>0</v>
      </c>
      <c r="N2119" s="10"/>
      <c r="O2119" s="10"/>
      <c r="P2119" s="10"/>
      <c r="Q2119" s="10"/>
      <c r="R2119" s="10"/>
      <c r="S2119" s="10"/>
      <c r="T2119" s="10"/>
      <c r="U2119" s="10"/>
      <c r="V2119" s="10"/>
    </row>
    <row r="2120" spans="1:22" x14ac:dyDescent="0.25">
      <c r="A2120">
        <v>2007</v>
      </c>
      <c r="B2120" t="s">
        <v>1165</v>
      </c>
      <c r="C2120" s="10"/>
      <c r="D2120" s="10">
        <v>4</v>
      </c>
      <c r="E2120" s="10"/>
      <c r="F2120" s="22">
        <v>0</v>
      </c>
      <c r="G2120" s="10">
        <f t="shared" si="31"/>
        <v>55</v>
      </c>
      <c r="H2120" s="22">
        <v>5</v>
      </c>
      <c r="I2120" s="22">
        <v>50</v>
      </c>
      <c r="J2120" s="10"/>
      <c r="K2120" s="10">
        <v>3</v>
      </c>
      <c r="L2120" s="10">
        <v>2</v>
      </c>
      <c r="M2120" s="10">
        <v>0</v>
      </c>
      <c r="N2120" s="10"/>
      <c r="O2120" s="10"/>
      <c r="P2120" s="10"/>
      <c r="Q2120" s="10"/>
      <c r="R2120" s="10"/>
      <c r="S2120" s="10"/>
      <c r="T2120" s="10"/>
      <c r="U2120" s="10"/>
      <c r="V2120" s="10"/>
    </row>
    <row r="2121" spans="1:22" x14ac:dyDescent="0.25">
      <c r="A2121">
        <v>2007</v>
      </c>
      <c r="B2121" t="s">
        <v>1165</v>
      </c>
      <c r="C2121" s="10"/>
      <c r="D2121" s="10">
        <v>5</v>
      </c>
      <c r="E2121" s="10"/>
      <c r="F2121" s="22">
        <v>5</v>
      </c>
      <c r="G2121" s="10">
        <f t="shared" si="31"/>
        <v>15</v>
      </c>
      <c r="H2121" s="22">
        <v>5</v>
      </c>
      <c r="I2121" s="22">
        <v>10</v>
      </c>
      <c r="J2121" s="10"/>
      <c r="K2121" s="10">
        <v>3</v>
      </c>
      <c r="L2121" s="10">
        <v>1</v>
      </c>
      <c r="M2121" s="10">
        <v>0</v>
      </c>
      <c r="N2121" s="10"/>
      <c r="O2121" s="10"/>
      <c r="P2121" s="10"/>
      <c r="Q2121" s="10"/>
      <c r="R2121" s="10"/>
      <c r="S2121" s="10"/>
      <c r="T2121" s="10"/>
      <c r="U2121" s="10"/>
      <c r="V2121" s="10"/>
    </row>
    <row r="2122" spans="1:22" x14ac:dyDescent="0.25">
      <c r="A2122">
        <v>2007</v>
      </c>
      <c r="B2122" t="s">
        <v>1165</v>
      </c>
      <c r="C2122" s="10">
        <v>7</v>
      </c>
      <c r="D2122" s="10">
        <v>1</v>
      </c>
      <c r="E2122" s="10"/>
      <c r="F2122" s="22">
        <v>10</v>
      </c>
      <c r="G2122" s="10">
        <f t="shared" si="31"/>
        <v>11</v>
      </c>
      <c r="H2122" s="22">
        <v>1</v>
      </c>
      <c r="I2122" s="22">
        <v>10</v>
      </c>
      <c r="J2122" s="10"/>
      <c r="K2122" s="10">
        <v>1</v>
      </c>
      <c r="L2122" s="10">
        <v>2</v>
      </c>
      <c r="M2122" s="10">
        <v>0</v>
      </c>
      <c r="N2122" s="10"/>
      <c r="O2122" s="10"/>
      <c r="P2122" s="10"/>
      <c r="Q2122" s="10"/>
      <c r="R2122" s="10"/>
      <c r="S2122" s="10"/>
      <c r="T2122" s="10"/>
      <c r="U2122" s="10"/>
      <c r="V2122" s="10"/>
    </row>
    <row r="2123" spans="1:22" x14ac:dyDescent="0.25">
      <c r="A2123">
        <v>2007</v>
      </c>
      <c r="B2123" t="s">
        <v>1165</v>
      </c>
      <c r="C2123" s="10"/>
      <c r="D2123" s="10">
        <v>2</v>
      </c>
      <c r="E2123" s="10"/>
      <c r="F2123" s="22">
        <v>0</v>
      </c>
      <c r="G2123" s="10">
        <f t="shared" si="31"/>
        <v>11</v>
      </c>
      <c r="H2123" s="22">
        <v>1</v>
      </c>
      <c r="I2123" s="22">
        <v>10</v>
      </c>
      <c r="J2123" s="10"/>
      <c r="K2123" s="10">
        <v>2</v>
      </c>
      <c r="L2123" s="10">
        <v>3</v>
      </c>
      <c r="M2123" s="10">
        <v>0</v>
      </c>
      <c r="N2123" s="10"/>
      <c r="O2123" s="10"/>
      <c r="P2123" s="10"/>
      <c r="Q2123" s="10"/>
      <c r="R2123" s="10"/>
      <c r="S2123" s="10"/>
      <c r="T2123" s="10"/>
      <c r="U2123" s="10"/>
      <c r="V2123" s="10"/>
    </row>
    <row r="2124" spans="1:22" x14ac:dyDescent="0.25">
      <c r="A2124">
        <v>2007</v>
      </c>
      <c r="B2124" t="s">
        <v>1165</v>
      </c>
      <c r="C2124" s="10"/>
      <c r="D2124" s="10">
        <v>3</v>
      </c>
      <c r="E2124" s="10"/>
      <c r="F2124" s="22">
        <v>5</v>
      </c>
      <c r="G2124" s="10">
        <f t="shared" si="31"/>
        <v>15</v>
      </c>
      <c r="H2124" s="22">
        <v>10</v>
      </c>
      <c r="I2124" s="22">
        <v>5</v>
      </c>
      <c r="J2124" s="10"/>
      <c r="K2124" s="10">
        <v>5</v>
      </c>
      <c r="L2124" s="10">
        <v>3</v>
      </c>
      <c r="M2124" s="10">
        <v>0</v>
      </c>
      <c r="N2124" s="10"/>
      <c r="O2124" s="10"/>
      <c r="P2124" s="10"/>
      <c r="Q2124" s="10"/>
      <c r="R2124" s="10"/>
      <c r="S2124" s="10"/>
      <c r="T2124" s="10"/>
      <c r="U2124" s="10"/>
      <c r="V2124" s="10"/>
    </row>
    <row r="2125" spans="1:22" x14ac:dyDescent="0.25">
      <c r="A2125">
        <v>2007</v>
      </c>
      <c r="B2125" t="s">
        <v>1165</v>
      </c>
      <c r="C2125" s="10"/>
      <c r="D2125" s="10">
        <v>4</v>
      </c>
      <c r="E2125" s="10"/>
      <c r="F2125" s="22">
        <v>20</v>
      </c>
      <c r="G2125" s="10">
        <f t="shared" si="31"/>
        <v>0</v>
      </c>
      <c r="H2125" s="22">
        <v>0</v>
      </c>
      <c r="I2125" s="22">
        <v>0</v>
      </c>
      <c r="J2125" s="10"/>
      <c r="K2125" s="10">
        <v>5</v>
      </c>
      <c r="L2125" s="10">
        <v>0</v>
      </c>
      <c r="M2125" s="10">
        <v>0</v>
      </c>
      <c r="N2125" s="10"/>
      <c r="O2125" s="10"/>
      <c r="P2125" s="10"/>
      <c r="Q2125" s="10"/>
      <c r="R2125" s="10"/>
      <c r="S2125" s="10"/>
      <c r="T2125" s="10"/>
      <c r="U2125" s="10"/>
      <c r="V2125" s="10"/>
    </row>
    <row r="2126" spans="1:22" x14ac:dyDescent="0.25">
      <c r="A2126">
        <v>2007</v>
      </c>
      <c r="B2126" t="s">
        <v>1165</v>
      </c>
      <c r="C2126" s="10"/>
      <c r="D2126" s="10">
        <v>5</v>
      </c>
      <c r="E2126" s="10"/>
      <c r="F2126" s="22">
        <v>20</v>
      </c>
      <c r="G2126" s="10">
        <f t="shared" si="31"/>
        <v>30</v>
      </c>
      <c r="H2126" s="22">
        <v>15</v>
      </c>
      <c r="I2126" s="22">
        <v>15</v>
      </c>
      <c r="J2126" s="10"/>
      <c r="K2126" s="10">
        <v>2</v>
      </c>
      <c r="L2126" s="10">
        <v>0</v>
      </c>
      <c r="M2126" s="10">
        <v>0</v>
      </c>
      <c r="N2126" s="10"/>
      <c r="O2126" s="10"/>
      <c r="P2126" s="10"/>
      <c r="Q2126" s="10"/>
      <c r="R2126" s="10"/>
      <c r="S2126" s="10"/>
      <c r="T2126" s="10"/>
      <c r="U2126" s="10"/>
      <c r="V2126" s="10"/>
    </row>
    <row r="2127" spans="1:22" x14ac:dyDescent="0.25">
      <c r="A2127">
        <v>2007</v>
      </c>
      <c r="B2127" t="s">
        <v>1165</v>
      </c>
      <c r="C2127" s="10">
        <v>8</v>
      </c>
      <c r="D2127" s="10">
        <v>1</v>
      </c>
      <c r="E2127" s="10"/>
      <c r="F2127" s="22">
        <v>40</v>
      </c>
      <c r="G2127" s="10">
        <f t="shared" si="31"/>
        <v>10</v>
      </c>
      <c r="H2127" s="22">
        <v>10</v>
      </c>
      <c r="I2127" s="22">
        <v>0</v>
      </c>
      <c r="J2127" s="10"/>
      <c r="K2127" s="10">
        <v>8</v>
      </c>
      <c r="L2127" s="10">
        <v>7</v>
      </c>
      <c r="M2127" s="10">
        <v>0</v>
      </c>
      <c r="N2127" s="10"/>
      <c r="O2127" s="10"/>
      <c r="P2127" s="10"/>
      <c r="Q2127" s="10"/>
      <c r="R2127" s="10"/>
      <c r="S2127" s="10"/>
      <c r="T2127" s="10"/>
      <c r="U2127" s="10"/>
      <c r="V2127" s="10"/>
    </row>
    <row r="2128" spans="1:22" x14ac:dyDescent="0.25">
      <c r="A2128">
        <v>2007</v>
      </c>
      <c r="B2128" t="s">
        <v>1165</v>
      </c>
      <c r="C2128" s="10"/>
      <c r="D2128" s="10">
        <v>2</v>
      </c>
      <c r="E2128" s="10"/>
      <c r="F2128" s="22">
        <v>70</v>
      </c>
      <c r="G2128" s="10">
        <f t="shared" si="31"/>
        <v>20</v>
      </c>
      <c r="H2128" s="22">
        <v>20</v>
      </c>
      <c r="I2128" s="22">
        <v>0</v>
      </c>
      <c r="J2128" s="10"/>
      <c r="K2128" s="10">
        <v>5</v>
      </c>
      <c r="L2128" s="10">
        <v>10</v>
      </c>
      <c r="M2128" s="10">
        <v>0</v>
      </c>
      <c r="N2128" s="10"/>
      <c r="O2128" s="10"/>
      <c r="P2128" s="10"/>
      <c r="Q2128" s="10"/>
      <c r="R2128" s="10"/>
      <c r="S2128" s="10"/>
      <c r="T2128" s="10"/>
      <c r="U2128" s="10"/>
      <c r="V2128" s="10"/>
    </row>
    <row r="2129" spans="1:22" x14ac:dyDescent="0.25">
      <c r="A2129">
        <v>2007</v>
      </c>
      <c r="B2129" t="s">
        <v>1165</v>
      </c>
      <c r="C2129" s="10"/>
      <c r="D2129" s="10">
        <v>3</v>
      </c>
      <c r="E2129" s="10"/>
      <c r="F2129" s="22">
        <v>0</v>
      </c>
      <c r="G2129" s="10">
        <f t="shared" si="31"/>
        <v>10</v>
      </c>
      <c r="H2129" s="22">
        <v>10</v>
      </c>
      <c r="I2129" s="22">
        <v>0</v>
      </c>
      <c r="J2129" s="10"/>
      <c r="K2129" s="10">
        <v>10</v>
      </c>
      <c r="L2129" s="10">
        <v>4</v>
      </c>
      <c r="M2129" s="10">
        <v>1</v>
      </c>
      <c r="N2129" s="10" t="s">
        <v>393</v>
      </c>
      <c r="O2129" s="10"/>
      <c r="P2129" s="10"/>
      <c r="Q2129" s="10"/>
      <c r="R2129" s="10"/>
      <c r="S2129" s="10"/>
      <c r="T2129" s="10"/>
      <c r="U2129" s="10"/>
      <c r="V2129" s="10"/>
    </row>
    <row r="2130" spans="1:22" x14ac:dyDescent="0.25">
      <c r="A2130">
        <v>2007</v>
      </c>
      <c r="B2130" t="s">
        <v>1165</v>
      </c>
      <c r="C2130" s="10"/>
      <c r="D2130" s="10">
        <v>4</v>
      </c>
      <c r="E2130" s="10"/>
      <c r="F2130" s="22">
        <v>0</v>
      </c>
      <c r="G2130" s="10">
        <f t="shared" si="31"/>
        <v>25</v>
      </c>
      <c r="H2130" s="22">
        <v>10</v>
      </c>
      <c r="I2130" s="22">
        <v>15</v>
      </c>
      <c r="J2130" s="10"/>
      <c r="K2130" s="10">
        <v>5</v>
      </c>
      <c r="L2130" s="10">
        <v>1</v>
      </c>
      <c r="M2130" s="10">
        <v>0</v>
      </c>
      <c r="N2130" s="10"/>
      <c r="O2130" s="10"/>
      <c r="P2130" s="10"/>
      <c r="Q2130" s="10"/>
      <c r="R2130" s="10"/>
      <c r="S2130" s="10"/>
      <c r="T2130" s="10"/>
      <c r="U2130" s="10"/>
      <c r="V2130" s="10"/>
    </row>
    <row r="2131" spans="1:22" x14ac:dyDescent="0.25">
      <c r="A2131">
        <v>2007</v>
      </c>
      <c r="B2131" t="s">
        <v>1165</v>
      </c>
      <c r="C2131" s="10"/>
      <c r="D2131" s="10">
        <v>5</v>
      </c>
      <c r="E2131" s="10"/>
      <c r="F2131" s="22">
        <v>30</v>
      </c>
      <c r="G2131" s="10">
        <f t="shared" si="31"/>
        <v>25</v>
      </c>
      <c r="H2131" s="22">
        <v>20</v>
      </c>
      <c r="I2131" s="22">
        <v>5</v>
      </c>
      <c r="J2131" s="10"/>
      <c r="K2131" s="10">
        <v>4</v>
      </c>
      <c r="L2131" s="10">
        <v>2</v>
      </c>
      <c r="M2131" s="10">
        <v>0</v>
      </c>
      <c r="N2131" s="10"/>
      <c r="O2131" s="10"/>
      <c r="P2131" s="10"/>
      <c r="Q2131" s="10"/>
      <c r="R2131" s="10"/>
      <c r="S2131" s="10"/>
      <c r="T2131" s="10"/>
      <c r="U2131" s="10">
        <v>2</v>
      </c>
      <c r="V2131" s="10"/>
    </row>
    <row r="2132" spans="1:22" x14ac:dyDescent="0.25">
      <c r="A2132">
        <v>2007</v>
      </c>
      <c r="B2132" t="s">
        <v>1165</v>
      </c>
      <c r="C2132" s="10">
        <v>9</v>
      </c>
      <c r="D2132" s="10">
        <v>1</v>
      </c>
      <c r="E2132" s="10"/>
      <c r="F2132" s="22">
        <v>10</v>
      </c>
      <c r="G2132" s="10">
        <f t="shared" si="31"/>
        <v>70</v>
      </c>
      <c r="H2132" s="22">
        <v>70</v>
      </c>
      <c r="I2132" s="22">
        <v>0</v>
      </c>
      <c r="J2132" s="10"/>
      <c r="K2132" s="10">
        <v>4</v>
      </c>
      <c r="L2132" s="10">
        <v>2</v>
      </c>
      <c r="M2132" s="10">
        <v>1</v>
      </c>
      <c r="N2132" s="10" t="s">
        <v>393</v>
      </c>
      <c r="O2132" s="10"/>
      <c r="P2132" s="10"/>
      <c r="Q2132" s="10"/>
      <c r="R2132" s="10"/>
      <c r="S2132" s="10"/>
      <c r="T2132" s="10"/>
      <c r="U2132" s="10"/>
      <c r="V2132" s="10"/>
    </row>
    <row r="2133" spans="1:22" x14ac:dyDescent="0.25">
      <c r="A2133">
        <v>2007</v>
      </c>
      <c r="B2133" t="s">
        <v>1165</v>
      </c>
      <c r="C2133" s="10"/>
      <c r="D2133" s="10">
        <v>2</v>
      </c>
      <c r="E2133" s="10"/>
      <c r="F2133" s="22">
        <v>20</v>
      </c>
      <c r="G2133" s="10">
        <f t="shared" si="31"/>
        <v>25</v>
      </c>
      <c r="H2133" s="22">
        <v>20</v>
      </c>
      <c r="I2133" s="22">
        <v>5</v>
      </c>
      <c r="J2133" s="10"/>
      <c r="K2133" s="10">
        <v>3</v>
      </c>
      <c r="L2133" s="10">
        <v>1</v>
      </c>
      <c r="M2133" s="10">
        <v>0</v>
      </c>
      <c r="N2133" s="10"/>
      <c r="O2133" s="10"/>
      <c r="P2133" s="10"/>
      <c r="Q2133" s="10"/>
      <c r="R2133" s="10"/>
      <c r="S2133" s="10"/>
      <c r="T2133" s="10"/>
      <c r="U2133" s="10"/>
      <c r="V2133" s="10"/>
    </row>
    <row r="2134" spans="1:22" x14ac:dyDescent="0.25">
      <c r="A2134">
        <v>2007</v>
      </c>
      <c r="B2134" t="s">
        <v>1165</v>
      </c>
      <c r="C2134" s="10"/>
      <c r="D2134" s="10">
        <v>3</v>
      </c>
      <c r="E2134" s="10"/>
      <c r="F2134" s="22">
        <v>10</v>
      </c>
      <c r="G2134" s="10">
        <f t="shared" si="31"/>
        <v>30</v>
      </c>
      <c r="H2134" s="22">
        <v>25</v>
      </c>
      <c r="I2134" s="22">
        <v>5</v>
      </c>
      <c r="J2134" s="10"/>
      <c r="K2134" s="10">
        <v>7</v>
      </c>
      <c r="L2134" s="10">
        <v>1</v>
      </c>
      <c r="M2134" s="10">
        <v>0</v>
      </c>
      <c r="N2134" s="10"/>
      <c r="O2134" s="10"/>
      <c r="P2134" s="10"/>
      <c r="Q2134" s="10"/>
      <c r="R2134" s="10"/>
      <c r="S2134" s="10"/>
      <c r="T2134" s="10"/>
      <c r="U2134" s="10"/>
      <c r="V2134" s="10"/>
    </row>
    <row r="2135" spans="1:22" x14ac:dyDescent="0.25">
      <c r="A2135">
        <v>2007</v>
      </c>
      <c r="B2135" t="s">
        <v>1165</v>
      </c>
      <c r="C2135" s="10"/>
      <c r="D2135" s="10">
        <v>4</v>
      </c>
      <c r="E2135" s="10"/>
      <c r="F2135" s="22">
        <v>10</v>
      </c>
      <c r="G2135" s="10">
        <f t="shared" si="31"/>
        <v>20</v>
      </c>
      <c r="H2135" s="22">
        <v>5</v>
      </c>
      <c r="I2135" s="22">
        <v>15</v>
      </c>
      <c r="J2135" s="10"/>
      <c r="K2135" s="10">
        <v>2</v>
      </c>
      <c r="L2135" s="10">
        <v>4</v>
      </c>
      <c r="M2135" s="10">
        <v>0</v>
      </c>
      <c r="N2135" s="10"/>
      <c r="O2135" s="10"/>
      <c r="P2135" s="10"/>
      <c r="Q2135" s="10"/>
      <c r="R2135" s="10"/>
      <c r="S2135" s="10"/>
      <c r="T2135" s="10"/>
      <c r="U2135" s="10"/>
      <c r="V2135" s="10"/>
    </row>
    <row r="2136" spans="1:22" x14ac:dyDescent="0.25">
      <c r="A2136">
        <v>2007</v>
      </c>
      <c r="B2136" t="s">
        <v>1165</v>
      </c>
      <c r="C2136" s="10"/>
      <c r="D2136" s="10">
        <v>5</v>
      </c>
      <c r="E2136" s="10"/>
      <c r="F2136" s="22">
        <v>5</v>
      </c>
      <c r="G2136" s="10">
        <f t="shared" si="31"/>
        <v>45</v>
      </c>
      <c r="H2136" s="22">
        <v>25</v>
      </c>
      <c r="I2136" s="22">
        <v>20</v>
      </c>
      <c r="J2136" s="10"/>
      <c r="K2136" s="10">
        <v>2</v>
      </c>
      <c r="L2136" s="10">
        <v>4</v>
      </c>
      <c r="M2136" s="10">
        <v>0</v>
      </c>
      <c r="N2136" s="10"/>
      <c r="O2136" s="10"/>
      <c r="P2136" s="10"/>
      <c r="Q2136" s="10"/>
      <c r="R2136" s="10"/>
      <c r="S2136" s="10"/>
      <c r="T2136" s="10"/>
      <c r="U2136" s="10"/>
      <c r="V2136" s="10"/>
    </row>
    <row r="2137" spans="1:22" x14ac:dyDescent="0.25">
      <c r="A2137">
        <v>2007</v>
      </c>
      <c r="B2137" t="s">
        <v>1165</v>
      </c>
      <c r="C2137" s="10">
        <v>10</v>
      </c>
      <c r="D2137" s="10">
        <v>1</v>
      </c>
      <c r="E2137" s="10"/>
      <c r="F2137" s="22">
        <v>0</v>
      </c>
      <c r="G2137" s="10">
        <f t="shared" si="31"/>
        <v>35</v>
      </c>
      <c r="H2137" s="22">
        <v>30</v>
      </c>
      <c r="I2137" s="22">
        <v>5</v>
      </c>
      <c r="J2137" s="10"/>
      <c r="K2137" s="10">
        <v>7</v>
      </c>
      <c r="L2137" s="10">
        <v>6</v>
      </c>
      <c r="M2137" s="10">
        <v>1</v>
      </c>
      <c r="N2137" s="10" t="s">
        <v>770</v>
      </c>
      <c r="O2137" s="10"/>
      <c r="P2137" s="10"/>
      <c r="Q2137" s="10"/>
      <c r="R2137" s="10"/>
      <c r="S2137" s="10"/>
      <c r="T2137" s="10"/>
      <c r="U2137" s="10"/>
      <c r="V2137" s="10"/>
    </row>
    <row r="2138" spans="1:22" x14ac:dyDescent="0.25">
      <c r="A2138">
        <v>2007</v>
      </c>
      <c r="B2138" t="s">
        <v>1165</v>
      </c>
      <c r="C2138" s="10"/>
      <c r="D2138" s="10">
        <v>2</v>
      </c>
      <c r="E2138" s="10"/>
      <c r="F2138" s="22">
        <v>0</v>
      </c>
      <c r="G2138" s="10">
        <f t="shared" si="31"/>
        <v>85</v>
      </c>
      <c r="H2138" s="22">
        <v>85</v>
      </c>
      <c r="I2138" s="22">
        <v>0</v>
      </c>
      <c r="J2138" s="10"/>
      <c r="K2138" s="10">
        <v>0</v>
      </c>
      <c r="L2138" s="10">
        <v>0</v>
      </c>
      <c r="M2138" s="10">
        <v>0</v>
      </c>
      <c r="N2138" s="10"/>
      <c r="O2138" s="10"/>
      <c r="P2138" s="10"/>
      <c r="Q2138" s="10"/>
      <c r="R2138" s="10"/>
      <c r="S2138" s="10"/>
      <c r="T2138" s="10"/>
      <c r="U2138" s="10"/>
      <c r="V2138" s="10"/>
    </row>
    <row r="2139" spans="1:22" x14ac:dyDescent="0.25">
      <c r="A2139">
        <v>2007</v>
      </c>
      <c r="B2139" t="s">
        <v>1165</v>
      </c>
      <c r="C2139" s="10"/>
      <c r="D2139" s="10">
        <v>3</v>
      </c>
      <c r="E2139" s="10"/>
      <c r="F2139" s="22">
        <v>30</v>
      </c>
      <c r="G2139" s="10">
        <f t="shared" si="31"/>
        <v>20</v>
      </c>
      <c r="H2139" s="22">
        <v>15</v>
      </c>
      <c r="I2139" s="22">
        <v>5</v>
      </c>
      <c r="J2139" s="10"/>
      <c r="K2139" s="10">
        <v>5</v>
      </c>
      <c r="L2139" s="10">
        <v>3</v>
      </c>
      <c r="M2139" s="10">
        <v>0</v>
      </c>
      <c r="N2139" s="10"/>
      <c r="O2139" s="10"/>
      <c r="P2139" s="10"/>
      <c r="Q2139" s="10"/>
      <c r="R2139" s="10"/>
      <c r="S2139" s="10"/>
      <c r="T2139" s="10"/>
      <c r="U2139" s="10"/>
      <c r="V2139" s="10"/>
    </row>
    <row r="2140" spans="1:22" x14ac:dyDescent="0.25">
      <c r="A2140">
        <v>2007</v>
      </c>
      <c r="B2140" t="s">
        <v>1165</v>
      </c>
      <c r="C2140" s="10"/>
      <c r="D2140" s="10">
        <v>4</v>
      </c>
      <c r="E2140" s="10"/>
      <c r="F2140" s="22">
        <v>5</v>
      </c>
      <c r="G2140" s="10">
        <f t="shared" si="31"/>
        <v>25</v>
      </c>
      <c r="H2140" s="22">
        <v>25</v>
      </c>
      <c r="I2140" s="22">
        <v>0</v>
      </c>
      <c r="J2140" s="10"/>
      <c r="K2140" s="10">
        <v>4</v>
      </c>
      <c r="L2140" s="10">
        <v>0</v>
      </c>
      <c r="M2140" s="10">
        <v>0</v>
      </c>
      <c r="N2140" s="10"/>
      <c r="O2140" s="10"/>
      <c r="P2140" s="10"/>
      <c r="Q2140" s="10"/>
      <c r="R2140" s="10"/>
      <c r="S2140" s="10"/>
      <c r="T2140" s="10"/>
      <c r="U2140" s="10"/>
      <c r="V2140" s="10"/>
    </row>
    <row r="2141" spans="1:22" x14ac:dyDescent="0.25">
      <c r="A2141">
        <v>2007</v>
      </c>
      <c r="B2141" t="s">
        <v>1165</v>
      </c>
      <c r="C2141" s="10"/>
      <c r="D2141" s="10">
        <v>5</v>
      </c>
      <c r="E2141" s="10"/>
      <c r="F2141" s="22">
        <v>10</v>
      </c>
      <c r="G2141" s="10">
        <f t="shared" si="31"/>
        <v>20</v>
      </c>
      <c r="H2141" s="22">
        <v>20</v>
      </c>
      <c r="I2141" s="22">
        <v>0</v>
      </c>
      <c r="J2141" s="10"/>
      <c r="K2141" s="10">
        <v>3</v>
      </c>
      <c r="L2141" s="10">
        <v>0</v>
      </c>
      <c r="M2141" s="10">
        <v>0</v>
      </c>
      <c r="N2141" s="10"/>
      <c r="O2141" s="10"/>
      <c r="P2141" s="10"/>
      <c r="Q2141" s="10"/>
      <c r="R2141" s="10"/>
      <c r="S2141" s="10"/>
      <c r="T2141" s="10"/>
      <c r="U2141" s="10"/>
      <c r="V2141" s="10"/>
    </row>
    <row r="2142" spans="1:22" x14ac:dyDescent="0.25">
      <c r="A2142">
        <v>2007</v>
      </c>
      <c r="B2142" t="s">
        <v>1167</v>
      </c>
      <c r="C2142" s="10">
        <v>1</v>
      </c>
      <c r="D2142" s="10">
        <v>1</v>
      </c>
      <c r="E2142" s="10"/>
      <c r="F2142">
        <v>0</v>
      </c>
      <c r="G2142" s="6">
        <f>H2142+I2142</f>
        <v>16</v>
      </c>
      <c r="H2142">
        <v>15</v>
      </c>
      <c r="I2142" s="22">
        <v>1</v>
      </c>
      <c r="J2142" s="10"/>
      <c r="K2142" s="10">
        <v>4</v>
      </c>
      <c r="L2142" s="10">
        <v>0</v>
      </c>
      <c r="M2142" s="10">
        <v>0</v>
      </c>
      <c r="N2142" s="10"/>
      <c r="O2142" s="10"/>
      <c r="P2142" s="10"/>
      <c r="Q2142" s="10"/>
      <c r="R2142" s="10"/>
      <c r="S2142" s="10"/>
      <c r="T2142" s="10"/>
      <c r="U2142" s="10"/>
      <c r="V2142" s="10"/>
    </row>
    <row r="2143" spans="1:22" x14ac:dyDescent="0.25">
      <c r="A2143">
        <v>2007</v>
      </c>
      <c r="B2143" t="s">
        <v>1167</v>
      </c>
      <c r="C2143" s="10"/>
      <c r="D2143" s="10">
        <v>2</v>
      </c>
      <c r="E2143" s="10"/>
      <c r="F2143">
        <v>5</v>
      </c>
      <c r="G2143" s="6">
        <f t="shared" ref="G2143:G2191" si="32">H2143+I2143</f>
        <v>10</v>
      </c>
      <c r="H2143">
        <v>5</v>
      </c>
      <c r="I2143" s="22">
        <v>5</v>
      </c>
      <c r="J2143" s="10"/>
      <c r="K2143" s="10">
        <v>4</v>
      </c>
      <c r="L2143" s="10">
        <v>3</v>
      </c>
      <c r="M2143" s="10">
        <v>0</v>
      </c>
      <c r="N2143" s="10"/>
      <c r="O2143" s="10"/>
      <c r="P2143" s="10"/>
      <c r="Q2143" s="10"/>
      <c r="R2143" s="10"/>
      <c r="S2143" s="10"/>
      <c r="T2143" s="10"/>
      <c r="U2143" s="10"/>
      <c r="V2143" s="10"/>
    </row>
    <row r="2144" spans="1:22" x14ac:dyDescent="0.25">
      <c r="A2144">
        <v>2007</v>
      </c>
      <c r="B2144" t="s">
        <v>1167</v>
      </c>
      <c r="C2144" s="10"/>
      <c r="D2144" s="10">
        <v>3</v>
      </c>
      <c r="E2144" s="10"/>
      <c r="F2144">
        <v>5</v>
      </c>
      <c r="G2144" s="6">
        <f t="shared" si="32"/>
        <v>42</v>
      </c>
      <c r="H2144">
        <v>40</v>
      </c>
      <c r="I2144" s="22">
        <v>2</v>
      </c>
      <c r="J2144" s="10"/>
      <c r="K2144" s="10">
        <v>4</v>
      </c>
      <c r="L2144" s="10">
        <v>2</v>
      </c>
      <c r="M2144" s="10">
        <v>0</v>
      </c>
      <c r="N2144" s="10"/>
      <c r="O2144" s="10"/>
      <c r="P2144" s="10"/>
      <c r="Q2144" s="10"/>
      <c r="R2144" s="10"/>
      <c r="S2144" s="10"/>
      <c r="T2144" s="10"/>
      <c r="U2144" s="10"/>
      <c r="V2144" s="10"/>
    </row>
    <row r="2145" spans="1:22" x14ac:dyDescent="0.25">
      <c r="A2145">
        <v>2007</v>
      </c>
      <c r="B2145" t="s">
        <v>1167</v>
      </c>
      <c r="C2145" s="10"/>
      <c r="D2145" s="10">
        <v>4</v>
      </c>
      <c r="E2145" s="10"/>
      <c r="F2145">
        <v>2</v>
      </c>
      <c r="G2145" s="6">
        <f t="shared" si="32"/>
        <v>80</v>
      </c>
      <c r="H2145">
        <v>40</v>
      </c>
      <c r="I2145" s="22">
        <v>40</v>
      </c>
      <c r="J2145" s="10"/>
      <c r="K2145" s="10">
        <v>3</v>
      </c>
      <c r="L2145" s="10"/>
      <c r="M2145" s="10">
        <v>0</v>
      </c>
      <c r="N2145" s="10"/>
      <c r="O2145" s="10"/>
      <c r="P2145" s="10"/>
      <c r="Q2145" s="10"/>
      <c r="R2145" s="10"/>
      <c r="S2145" s="10"/>
      <c r="T2145" s="10"/>
      <c r="U2145" s="10"/>
      <c r="V2145" s="10"/>
    </row>
    <row r="2146" spans="1:22" x14ac:dyDescent="0.25">
      <c r="A2146">
        <v>2007</v>
      </c>
      <c r="B2146" t="s">
        <v>1167</v>
      </c>
      <c r="C2146" s="10"/>
      <c r="D2146" s="10">
        <v>5</v>
      </c>
      <c r="E2146" s="10"/>
      <c r="F2146">
        <v>0</v>
      </c>
      <c r="G2146" s="6">
        <f t="shared" si="32"/>
        <v>45</v>
      </c>
      <c r="H2146">
        <v>25</v>
      </c>
      <c r="I2146" s="22">
        <v>20</v>
      </c>
      <c r="J2146" s="10"/>
      <c r="K2146" s="10">
        <v>4</v>
      </c>
      <c r="L2146" s="10">
        <v>6</v>
      </c>
      <c r="M2146" s="10">
        <v>0</v>
      </c>
      <c r="N2146" s="10"/>
      <c r="O2146" s="10"/>
      <c r="P2146" s="10"/>
      <c r="Q2146" s="10"/>
      <c r="R2146" s="10"/>
      <c r="S2146" s="10"/>
      <c r="T2146" s="10"/>
      <c r="U2146" s="10"/>
      <c r="V2146" s="10"/>
    </row>
    <row r="2147" spans="1:22" x14ac:dyDescent="0.25">
      <c r="A2147">
        <v>2007</v>
      </c>
      <c r="B2147" t="s">
        <v>1167</v>
      </c>
      <c r="C2147" s="10">
        <v>2</v>
      </c>
      <c r="D2147" s="10">
        <v>1</v>
      </c>
      <c r="E2147" s="10"/>
      <c r="F2147">
        <v>2</v>
      </c>
      <c r="G2147" s="6">
        <f t="shared" si="32"/>
        <v>25</v>
      </c>
      <c r="H2147">
        <v>20</v>
      </c>
      <c r="I2147" s="22">
        <v>5</v>
      </c>
      <c r="J2147" s="10"/>
      <c r="K2147" s="10">
        <v>4</v>
      </c>
      <c r="L2147" s="10">
        <v>3</v>
      </c>
      <c r="M2147" s="10">
        <v>0</v>
      </c>
      <c r="N2147" s="10"/>
      <c r="O2147" s="10"/>
      <c r="P2147" s="10"/>
      <c r="Q2147" s="10"/>
      <c r="R2147" s="10"/>
      <c r="S2147" s="10"/>
      <c r="T2147" s="10"/>
      <c r="U2147" s="10"/>
      <c r="V2147" s="10"/>
    </row>
    <row r="2148" spans="1:22" x14ac:dyDescent="0.25">
      <c r="A2148">
        <v>2007</v>
      </c>
      <c r="B2148" t="s">
        <v>1167</v>
      </c>
      <c r="C2148" s="10"/>
      <c r="D2148" s="10">
        <v>2</v>
      </c>
      <c r="E2148" s="10"/>
      <c r="F2148">
        <v>1</v>
      </c>
      <c r="G2148" s="6">
        <f t="shared" si="32"/>
        <v>35</v>
      </c>
      <c r="H2148">
        <v>25</v>
      </c>
      <c r="I2148" s="22">
        <v>10</v>
      </c>
      <c r="J2148" s="10"/>
      <c r="K2148" s="10">
        <v>5</v>
      </c>
      <c r="L2148" s="10">
        <v>7</v>
      </c>
      <c r="M2148" s="10">
        <v>0</v>
      </c>
      <c r="N2148" s="10"/>
      <c r="O2148" s="10"/>
      <c r="P2148" s="10"/>
      <c r="Q2148" s="10"/>
      <c r="R2148" s="10"/>
      <c r="S2148" s="10"/>
      <c r="T2148" s="10"/>
      <c r="U2148" s="10"/>
      <c r="V2148" s="10"/>
    </row>
    <row r="2149" spans="1:22" x14ac:dyDescent="0.25">
      <c r="A2149">
        <v>2007</v>
      </c>
      <c r="B2149" t="s">
        <v>1167</v>
      </c>
      <c r="C2149" s="10"/>
      <c r="D2149" s="10">
        <v>3</v>
      </c>
      <c r="E2149" s="10"/>
      <c r="F2149">
        <v>5</v>
      </c>
      <c r="G2149" s="6">
        <f t="shared" si="32"/>
        <v>15</v>
      </c>
      <c r="H2149">
        <v>10</v>
      </c>
      <c r="I2149" s="22">
        <v>5</v>
      </c>
      <c r="J2149" s="10"/>
      <c r="K2149" s="10">
        <v>2</v>
      </c>
      <c r="L2149" s="10">
        <v>1</v>
      </c>
      <c r="M2149" s="10">
        <v>0</v>
      </c>
      <c r="N2149" s="10"/>
      <c r="O2149" s="10"/>
      <c r="P2149" s="10"/>
      <c r="Q2149" s="10"/>
      <c r="R2149" s="10"/>
      <c r="S2149" s="10"/>
      <c r="T2149" s="10"/>
      <c r="U2149" s="10"/>
      <c r="V2149" s="10"/>
    </row>
    <row r="2150" spans="1:22" x14ac:dyDescent="0.25">
      <c r="A2150">
        <v>2007</v>
      </c>
      <c r="B2150" t="s">
        <v>1167</v>
      </c>
      <c r="C2150" s="10"/>
      <c r="D2150" s="10">
        <v>4</v>
      </c>
      <c r="E2150" s="10"/>
      <c r="F2150">
        <v>2</v>
      </c>
      <c r="G2150" s="6">
        <f t="shared" si="32"/>
        <v>40</v>
      </c>
      <c r="H2150">
        <v>20</v>
      </c>
      <c r="I2150" s="22">
        <v>20</v>
      </c>
      <c r="J2150" s="10"/>
      <c r="K2150" s="10">
        <v>1</v>
      </c>
      <c r="L2150" s="10">
        <v>1</v>
      </c>
      <c r="M2150" s="10">
        <v>0</v>
      </c>
      <c r="N2150" s="10"/>
      <c r="O2150" s="10"/>
      <c r="P2150" s="10"/>
      <c r="Q2150" s="10"/>
      <c r="R2150" s="10"/>
      <c r="S2150" s="10"/>
      <c r="T2150" s="10"/>
      <c r="U2150" s="10"/>
      <c r="V2150" s="10"/>
    </row>
    <row r="2151" spans="1:22" x14ac:dyDescent="0.25">
      <c r="A2151">
        <v>2007</v>
      </c>
      <c r="B2151" t="s">
        <v>1167</v>
      </c>
      <c r="C2151" s="10"/>
      <c r="D2151" s="10">
        <v>5</v>
      </c>
      <c r="E2151" s="10"/>
      <c r="F2151">
        <v>1</v>
      </c>
      <c r="G2151" s="6">
        <f t="shared" si="32"/>
        <v>25</v>
      </c>
      <c r="H2151">
        <v>20</v>
      </c>
      <c r="I2151" s="22">
        <v>5</v>
      </c>
      <c r="J2151" s="10"/>
      <c r="K2151" s="10">
        <v>3</v>
      </c>
      <c r="L2151" s="10">
        <v>0</v>
      </c>
      <c r="M2151" s="10">
        <v>0</v>
      </c>
      <c r="N2151" s="10"/>
      <c r="O2151" s="10"/>
      <c r="P2151" s="10"/>
      <c r="Q2151" s="10"/>
      <c r="R2151" s="10"/>
      <c r="S2151" s="10"/>
      <c r="T2151" s="10"/>
      <c r="U2151" s="10"/>
      <c r="V2151" s="10"/>
    </row>
    <row r="2152" spans="1:22" x14ac:dyDescent="0.25">
      <c r="A2152">
        <v>2007</v>
      </c>
      <c r="B2152" t="s">
        <v>1167</v>
      </c>
      <c r="C2152" s="10">
        <v>3</v>
      </c>
      <c r="D2152" s="10">
        <v>1</v>
      </c>
      <c r="E2152" s="10"/>
      <c r="F2152">
        <v>20</v>
      </c>
      <c r="G2152" s="6">
        <f t="shared" si="32"/>
        <v>20</v>
      </c>
      <c r="H2152">
        <v>15</v>
      </c>
      <c r="I2152" s="22">
        <v>5</v>
      </c>
      <c r="J2152" s="10"/>
      <c r="K2152" s="10">
        <v>5</v>
      </c>
      <c r="L2152" s="10">
        <v>4</v>
      </c>
      <c r="M2152" s="10">
        <v>0</v>
      </c>
      <c r="N2152" s="10"/>
      <c r="O2152" s="10"/>
      <c r="P2152" s="10"/>
      <c r="Q2152" s="10"/>
      <c r="R2152" s="10"/>
      <c r="S2152" s="10"/>
      <c r="T2152" s="10"/>
      <c r="U2152" s="10"/>
      <c r="V2152" s="10"/>
    </row>
    <row r="2153" spans="1:22" x14ac:dyDescent="0.25">
      <c r="A2153">
        <v>2007</v>
      </c>
      <c r="B2153" t="s">
        <v>1167</v>
      </c>
      <c r="C2153" s="10"/>
      <c r="D2153" s="10">
        <v>2</v>
      </c>
      <c r="E2153" s="10"/>
      <c r="F2153">
        <v>10</v>
      </c>
      <c r="G2153" s="6">
        <f t="shared" si="32"/>
        <v>40</v>
      </c>
      <c r="H2153">
        <v>15</v>
      </c>
      <c r="I2153" s="22">
        <v>25</v>
      </c>
      <c r="J2153" s="10"/>
      <c r="K2153" s="10">
        <v>5</v>
      </c>
      <c r="L2153" s="10">
        <v>0</v>
      </c>
      <c r="M2153" s="10">
        <v>0</v>
      </c>
      <c r="N2153" s="10"/>
      <c r="O2153" s="10"/>
      <c r="P2153" s="10"/>
      <c r="Q2153" s="10"/>
      <c r="R2153" s="10"/>
      <c r="S2153" s="10"/>
      <c r="T2153" s="10"/>
      <c r="U2153" s="10"/>
      <c r="V2153" s="10"/>
    </row>
    <row r="2154" spans="1:22" x14ac:dyDescent="0.25">
      <c r="A2154">
        <v>2007</v>
      </c>
      <c r="B2154" t="s">
        <v>1167</v>
      </c>
      <c r="C2154" s="10"/>
      <c r="D2154" s="10">
        <v>3</v>
      </c>
      <c r="E2154" s="10"/>
      <c r="F2154">
        <v>10</v>
      </c>
      <c r="G2154" s="6">
        <f t="shared" si="32"/>
        <v>7</v>
      </c>
      <c r="H2154">
        <v>5</v>
      </c>
      <c r="I2154" s="22">
        <v>2</v>
      </c>
      <c r="J2154" s="10"/>
      <c r="K2154" s="10">
        <v>4</v>
      </c>
      <c r="L2154" s="10">
        <v>0</v>
      </c>
      <c r="M2154" s="10">
        <v>0</v>
      </c>
      <c r="N2154" s="10"/>
      <c r="O2154" s="10"/>
      <c r="P2154" s="10"/>
      <c r="Q2154" s="10"/>
      <c r="R2154" s="10"/>
      <c r="S2154" s="10"/>
      <c r="T2154" s="10"/>
      <c r="U2154" s="10"/>
      <c r="V2154" s="10"/>
    </row>
    <row r="2155" spans="1:22" x14ac:dyDescent="0.25">
      <c r="A2155">
        <v>2007</v>
      </c>
      <c r="B2155" t="s">
        <v>1167</v>
      </c>
      <c r="C2155" s="10"/>
      <c r="D2155" s="10">
        <v>4</v>
      </c>
      <c r="E2155" s="10"/>
      <c r="F2155">
        <v>45</v>
      </c>
      <c r="G2155" s="6">
        <f t="shared" si="32"/>
        <v>25</v>
      </c>
      <c r="H2155">
        <v>10</v>
      </c>
      <c r="I2155" s="22">
        <v>15</v>
      </c>
      <c r="J2155" s="10"/>
      <c r="K2155" s="10">
        <v>4</v>
      </c>
      <c r="L2155" s="10">
        <v>0</v>
      </c>
      <c r="M2155" s="10">
        <v>0</v>
      </c>
      <c r="N2155" s="10"/>
      <c r="O2155" s="10"/>
      <c r="P2155" s="10"/>
      <c r="Q2155" s="10"/>
      <c r="R2155" s="10"/>
      <c r="S2155" s="10"/>
      <c r="T2155" s="10"/>
      <c r="U2155" s="10"/>
      <c r="V2155" s="10"/>
    </row>
    <row r="2156" spans="1:22" x14ac:dyDescent="0.25">
      <c r="A2156">
        <v>2007</v>
      </c>
      <c r="B2156" t="s">
        <v>1167</v>
      </c>
      <c r="C2156" s="10"/>
      <c r="D2156" s="10">
        <v>5</v>
      </c>
      <c r="E2156" s="10"/>
      <c r="F2156">
        <v>40</v>
      </c>
      <c r="G2156" s="6">
        <f t="shared" si="32"/>
        <v>35</v>
      </c>
      <c r="H2156">
        <v>25</v>
      </c>
      <c r="I2156" s="22">
        <v>10</v>
      </c>
      <c r="J2156" s="10"/>
      <c r="K2156" s="10">
        <v>4</v>
      </c>
      <c r="L2156" s="10">
        <v>0</v>
      </c>
      <c r="M2156" s="10">
        <v>0</v>
      </c>
      <c r="N2156" s="10"/>
      <c r="O2156" s="10"/>
      <c r="P2156" s="10"/>
      <c r="Q2156" s="10"/>
      <c r="R2156" s="10"/>
      <c r="S2156" s="10"/>
      <c r="T2156" s="10"/>
      <c r="U2156" s="10"/>
      <c r="V2156" s="10"/>
    </row>
    <row r="2157" spans="1:22" x14ac:dyDescent="0.25">
      <c r="A2157">
        <v>2007</v>
      </c>
      <c r="B2157" t="s">
        <v>1167</v>
      </c>
      <c r="C2157" s="10">
        <v>4</v>
      </c>
      <c r="D2157" s="10">
        <v>1</v>
      </c>
      <c r="E2157" s="10"/>
      <c r="F2157">
        <v>20</v>
      </c>
      <c r="G2157" s="6">
        <f t="shared" si="32"/>
        <v>6</v>
      </c>
      <c r="H2157">
        <v>5</v>
      </c>
      <c r="I2157" s="22">
        <v>1</v>
      </c>
      <c r="J2157" s="10"/>
      <c r="K2157" s="10">
        <v>3</v>
      </c>
      <c r="L2157" s="10">
        <v>0</v>
      </c>
      <c r="M2157" s="10">
        <v>0</v>
      </c>
      <c r="N2157" s="10"/>
      <c r="O2157" s="10"/>
      <c r="P2157" s="10"/>
      <c r="Q2157" s="10"/>
      <c r="R2157" s="10"/>
      <c r="S2157" s="10"/>
      <c r="T2157" s="10"/>
      <c r="U2157" s="10"/>
      <c r="V2157" s="10"/>
    </row>
    <row r="2158" spans="1:22" x14ac:dyDescent="0.25">
      <c r="A2158">
        <v>2007</v>
      </c>
      <c r="B2158" t="s">
        <v>1167</v>
      </c>
      <c r="C2158" s="10"/>
      <c r="D2158" s="10">
        <v>2</v>
      </c>
      <c r="E2158" s="10"/>
      <c r="F2158">
        <v>40</v>
      </c>
      <c r="G2158" s="6">
        <f t="shared" si="32"/>
        <v>20</v>
      </c>
      <c r="H2158">
        <v>15</v>
      </c>
      <c r="I2158" s="22">
        <v>5</v>
      </c>
      <c r="J2158" s="10"/>
      <c r="K2158" s="10">
        <v>1</v>
      </c>
      <c r="L2158" s="10">
        <v>0</v>
      </c>
      <c r="M2158" s="10">
        <v>0</v>
      </c>
      <c r="N2158" s="10"/>
      <c r="O2158" s="10"/>
      <c r="P2158" s="10"/>
      <c r="Q2158" s="10"/>
      <c r="R2158" s="10"/>
      <c r="S2158" s="10"/>
      <c r="T2158" s="10"/>
      <c r="U2158" s="10"/>
      <c r="V2158" s="10"/>
    </row>
    <row r="2159" spans="1:22" x14ac:dyDescent="0.25">
      <c r="A2159">
        <v>2007</v>
      </c>
      <c r="B2159" t="s">
        <v>1167</v>
      </c>
      <c r="C2159" s="10"/>
      <c r="D2159" s="10">
        <v>3</v>
      </c>
      <c r="E2159" s="10"/>
      <c r="F2159">
        <v>70</v>
      </c>
      <c r="G2159" s="6">
        <f t="shared" si="32"/>
        <v>25</v>
      </c>
      <c r="H2159">
        <v>20</v>
      </c>
      <c r="I2159" s="22">
        <v>5</v>
      </c>
      <c r="J2159" s="10"/>
      <c r="K2159" s="10">
        <v>1</v>
      </c>
      <c r="L2159" s="10">
        <v>0</v>
      </c>
      <c r="M2159" s="10">
        <v>0</v>
      </c>
      <c r="N2159" s="10"/>
      <c r="O2159" s="10"/>
      <c r="P2159" s="10"/>
      <c r="Q2159" s="10"/>
      <c r="R2159" s="10"/>
      <c r="S2159" s="10"/>
      <c r="T2159" s="10"/>
      <c r="U2159" s="10"/>
      <c r="V2159" s="10"/>
    </row>
    <row r="2160" spans="1:22" x14ac:dyDescent="0.25">
      <c r="A2160">
        <v>2007</v>
      </c>
      <c r="B2160" t="s">
        <v>1167</v>
      </c>
      <c r="C2160" s="10"/>
      <c r="D2160" s="10">
        <v>4</v>
      </c>
      <c r="E2160" s="10"/>
      <c r="F2160">
        <v>70</v>
      </c>
      <c r="G2160" s="6">
        <f t="shared" si="32"/>
        <v>16</v>
      </c>
      <c r="H2160">
        <v>15</v>
      </c>
      <c r="I2160" s="22">
        <v>1</v>
      </c>
      <c r="J2160" s="10"/>
      <c r="K2160" s="10">
        <v>4</v>
      </c>
      <c r="L2160" s="10">
        <v>6</v>
      </c>
      <c r="M2160" s="10">
        <v>0</v>
      </c>
      <c r="N2160" s="10"/>
      <c r="O2160" s="10"/>
      <c r="P2160" s="10"/>
      <c r="Q2160" s="10"/>
      <c r="R2160" s="10"/>
      <c r="S2160" s="10"/>
      <c r="T2160" s="10"/>
      <c r="U2160" s="10"/>
      <c r="V2160" s="10"/>
    </row>
    <row r="2161" spans="1:22" x14ac:dyDescent="0.25">
      <c r="A2161">
        <v>2007</v>
      </c>
      <c r="B2161" t="s">
        <v>1167</v>
      </c>
      <c r="C2161" s="10"/>
      <c r="D2161" s="10">
        <v>5</v>
      </c>
      <c r="E2161" s="10"/>
      <c r="F2161">
        <v>10</v>
      </c>
      <c r="G2161" s="6">
        <f t="shared" si="32"/>
        <v>21</v>
      </c>
      <c r="H2161">
        <v>20</v>
      </c>
      <c r="I2161" s="22">
        <v>1</v>
      </c>
      <c r="J2161" s="10"/>
      <c r="K2161" s="10">
        <v>3</v>
      </c>
      <c r="L2161" s="10">
        <v>4</v>
      </c>
      <c r="M2161" s="10">
        <v>0</v>
      </c>
      <c r="N2161" s="10"/>
      <c r="O2161" s="10"/>
      <c r="P2161" s="10"/>
      <c r="Q2161" s="10"/>
      <c r="R2161" s="10"/>
      <c r="S2161" s="10"/>
      <c r="T2161" s="10"/>
      <c r="U2161" s="10"/>
      <c r="V2161" s="10"/>
    </row>
    <row r="2162" spans="1:22" x14ac:dyDescent="0.25">
      <c r="A2162">
        <v>2007</v>
      </c>
      <c r="B2162" t="s">
        <v>1167</v>
      </c>
      <c r="C2162" s="10">
        <v>5</v>
      </c>
      <c r="D2162" s="10">
        <v>1</v>
      </c>
      <c r="E2162" s="10"/>
      <c r="F2162">
        <v>10</v>
      </c>
      <c r="G2162" s="6">
        <f t="shared" si="32"/>
        <v>55</v>
      </c>
      <c r="H2162">
        <v>50</v>
      </c>
      <c r="I2162" s="22">
        <v>5</v>
      </c>
      <c r="J2162" s="10"/>
      <c r="K2162" s="10">
        <v>3</v>
      </c>
      <c r="L2162" s="10">
        <v>4</v>
      </c>
      <c r="M2162" s="10">
        <v>0</v>
      </c>
      <c r="N2162" s="10"/>
      <c r="O2162" s="10"/>
      <c r="P2162" s="10"/>
      <c r="Q2162" s="10"/>
      <c r="R2162" s="10"/>
      <c r="S2162" s="10"/>
      <c r="T2162" s="10"/>
      <c r="U2162" s="10"/>
      <c r="V2162" s="10"/>
    </row>
    <row r="2163" spans="1:22" x14ac:dyDescent="0.25">
      <c r="A2163">
        <v>2007</v>
      </c>
      <c r="B2163" t="s">
        <v>1167</v>
      </c>
      <c r="C2163" s="10"/>
      <c r="D2163" s="10">
        <v>2</v>
      </c>
      <c r="E2163" s="10"/>
      <c r="F2163">
        <v>0</v>
      </c>
      <c r="G2163" s="6">
        <f t="shared" si="32"/>
        <v>32</v>
      </c>
      <c r="H2163">
        <v>25</v>
      </c>
      <c r="I2163" s="22">
        <v>7</v>
      </c>
      <c r="J2163" s="10"/>
      <c r="K2163" s="10">
        <v>1</v>
      </c>
      <c r="L2163" s="10">
        <v>6</v>
      </c>
      <c r="M2163" s="10">
        <v>0</v>
      </c>
      <c r="N2163" s="10"/>
      <c r="O2163" s="10"/>
      <c r="P2163" s="10"/>
      <c r="Q2163" s="10"/>
      <c r="R2163" s="10"/>
      <c r="S2163" s="10"/>
      <c r="T2163" s="10"/>
      <c r="U2163" s="10"/>
      <c r="V2163" s="10"/>
    </row>
    <row r="2164" spans="1:22" x14ac:dyDescent="0.25">
      <c r="A2164">
        <v>2007</v>
      </c>
      <c r="B2164" t="s">
        <v>1167</v>
      </c>
      <c r="C2164" s="10"/>
      <c r="D2164" s="10">
        <v>3</v>
      </c>
      <c r="E2164" s="10"/>
      <c r="F2164">
        <v>0</v>
      </c>
      <c r="G2164" s="6">
        <f t="shared" si="32"/>
        <v>15</v>
      </c>
      <c r="H2164">
        <v>10</v>
      </c>
      <c r="I2164" s="22">
        <v>5</v>
      </c>
      <c r="J2164" s="10"/>
      <c r="K2164" s="10">
        <v>4</v>
      </c>
      <c r="L2164" s="10">
        <v>5</v>
      </c>
      <c r="M2164" s="10">
        <v>0</v>
      </c>
      <c r="N2164" s="10"/>
      <c r="O2164" s="10"/>
      <c r="P2164" s="10"/>
      <c r="Q2164" s="10"/>
      <c r="R2164" s="10"/>
      <c r="S2164" s="10"/>
      <c r="T2164" s="10"/>
      <c r="U2164" s="10"/>
      <c r="V2164" s="10"/>
    </row>
    <row r="2165" spans="1:22" x14ac:dyDescent="0.25">
      <c r="A2165">
        <v>2007</v>
      </c>
      <c r="B2165" t="s">
        <v>1167</v>
      </c>
      <c r="C2165" s="10"/>
      <c r="D2165" s="10">
        <v>4</v>
      </c>
      <c r="E2165" s="10"/>
      <c r="F2165">
        <v>10</v>
      </c>
      <c r="G2165" s="6">
        <f t="shared" si="32"/>
        <v>25</v>
      </c>
      <c r="H2165">
        <v>25</v>
      </c>
      <c r="I2165" s="22">
        <v>0</v>
      </c>
      <c r="J2165" s="10"/>
      <c r="K2165" s="10">
        <v>4</v>
      </c>
      <c r="L2165" s="10">
        <v>6</v>
      </c>
      <c r="M2165" s="10">
        <v>0</v>
      </c>
      <c r="N2165" s="10"/>
      <c r="O2165" s="10"/>
      <c r="P2165" s="10"/>
      <c r="Q2165" s="10"/>
      <c r="R2165" s="10"/>
      <c r="S2165" s="10"/>
      <c r="T2165" s="10"/>
      <c r="U2165" s="10"/>
      <c r="V2165" s="10"/>
    </row>
    <row r="2166" spans="1:22" x14ac:dyDescent="0.25">
      <c r="A2166">
        <v>2007</v>
      </c>
      <c r="B2166" t="s">
        <v>1167</v>
      </c>
      <c r="C2166" s="10"/>
      <c r="D2166" s="10">
        <v>5</v>
      </c>
      <c r="E2166" s="10"/>
      <c r="F2166">
        <v>0</v>
      </c>
      <c r="G2166" s="6">
        <f t="shared" si="32"/>
        <v>52</v>
      </c>
      <c r="H2166">
        <v>50</v>
      </c>
      <c r="I2166" s="22">
        <v>2</v>
      </c>
      <c r="J2166" s="10"/>
      <c r="K2166" s="10">
        <v>4</v>
      </c>
      <c r="L2166" s="10">
        <v>14</v>
      </c>
      <c r="M2166" s="10">
        <v>0</v>
      </c>
      <c r="N2166" s="10"/>
      <c r="O2166" s="10"/>
      <c r="P2166" s="10"/>
      <c r="Q2166" s="10"/>
      <c r="R2166" s="10"/>
      <c r="S2166" s="10"/>
      <c r="T2166" s="10"/>
      <c r="U2166" s="10"/>
      <c r="V2166" s="10"/>
    </row>
    <row r="2167" spans="1:22" x14ac:dyDescent="0.25">
      <c r="A2167">
        <v>2007</v>
      </c>
      <c r="B2167" t="s">
        <v>1167</v>
      </c>
      <c r="C2167" s="10">
        <v>6</v>
      </c>
      <c r="D2167" s="10">
        <v>1</v>
      </c>
      <c r="E2167" s="10"/>
      <c r="F2167">
        <v>0</v>
      </c>
      <c r="G2167" s="6">
        <f t="shared" si="32"/>
        <v>85</v>
      </c>
      <c r="H2167">
        <v>75</v>
      </c>
      <c r="I2167" s="22">
        <v>10</v>
      </c>
      <c r="J2167" s="10"/>
      <c r="K2167" s="10">
        <v>3</v>
      </c>
      <c r="L2167" s="10">
        <v>0</v>
      </c>
      <c r="M2167" s="10">
        <v>1</v>
      </c>
      <c r="N2167" s="10" t="s">
        <v>392</v>
      </c>
      <c r="O2167" s="10"/>
      <c r="P2167" s="10"/>
      <c r="Q2167" s="10"/>
      <c r="R2167" s="10"/>
      <c r="S2167" s="10"/>
      <c r="T2167" s="10"/>
      <c r="U2167" s="10">
        <v>1</v>
      </c>
      <c r="V2167" s="10"/>
    </row>
    <row r="2168" spans="1:22" x14ac:dyDescent="0.25">
      <c r="A2168">
        <v>2007</v>
      </c>
      <c r="B2168" t="s">
        <v>1167</v>
      </c>
      <c r="C2168" s="10"/>
      <c r="D2168" s="10">
        <v>2</v>
      </c>
      <c r="E2168" s="10"/>
      <c r="F2168">
        <v>2</v>
      </c>
      <c r="G2168" s="6">
        <f t="shared" si="32"/>
        <v>25</v>
      </c>
      <c r="H2168">
        <v>20</v>
      </c>
      <c r="I2168" s="22">
        <v>5</v>
      </c>
      <c r="J2168" s="10"/>
      <c r="K2168" s="10">
        <v>2</v>
      </c>
      <c r="L2168" s="10">
        <v>0</v>
      </c>
      <c r="M2168" s="10">
        <v>0</v>
      </c>
      <c r="N2168" s="10"/>
      <c r="O2168" s="10"/>
      <c r="P2168" s="10"/>
      <c r="Q2168" s="10"/>
      <c r="R2168" s="10"/>
      <c r="S2168" s="10"/>
      <c r="T2168" s="10"/>
      <c r="U2168" s="10"/>
      <c r="V2168" s="10"/>
    </row>
    <row r="2169" spans="1:22" x14ac:dyDescent="0.25">
      <c r="A2169">
        <v>2007</v>
      </c>
      <c r="B2169" t="s">
        <v>1167</v>
      </c>
      <c r="C2169" s="10"/>
      <c r="D2169" s="10">
        <v>3</v>
      </c>
      <c r="E2169" s="10"/>
      <c r="F2169">
        <v>3</v>
      </c>
      <c r="G2169" s="6">
        <f t="shared" si="32"/>
        <v>77</v>
      </c>
      <c r="H2169">
        <v>75</v>
      </c>
      <c r="I2169" s="22">
        <v>2</v>
      </c>
      <c r="J2169" s="10"/>
      <c r="K2169" s="10">
        <v>3</v>
      </c>
      <c r="L2169" s="10">
        <v>2</v>
      </c>
      <c r="M2169" s="10">
        <v>0</v>
      </c>
      <c r="N2169" s="10"/>
      <c r="O2169" s="10"/>
      <c r="P2169" s="10"/>
      <c r="Q2169" s="10"/>
      <c r="R2169" s="10"/>
      <c r="S2169" s="10"/>
      <c r="T2169" s="10"/>
      <c r="U2169" s="10"/>
      <c r="V2169" s="10"/>
    </row>
    <row r="2170" spans="1:22" x14ac:dyDescent="0.25">
      <c r="A2170">
        <v>2007</v>
      </c>
      <c r="B2170" t="s">
        <v>1167</v>
      </c>
      <c r="C2170" s="10"/>
      <c r="D2170" s="10">
        <v>4</v>
      </c>
      <c r="E2170" s="10"/>
      <c r="F2170">
        <v>5</v>
      </c>
      <c r="G2170" s="6">
        <f t="shared" si="32"/>
        <v>60</v>
      </c>
      <c r="H2170">
        <v>50</v>
      </c>
      <c r="I2170" s="22">
        <v>10</v>
      </c>
      <c r="J2170" s="10"/>
      <c r="K2170" s="10">
        <v>5</v>
      </c>
      <c r="L2170" s="10">
        <v>3</v>
      </c>
      <c r="M2170" s="10">
        <v>0</v>
      </c>
      <c r="N2170" s="10"/>
      <c r="O2170" s="10"/>
      <c r="P2170" s="10"/>
      <c r="Q2170" s="10"/>
      <c r="R2170" s="10"/>
      <c r="S2170" s="10"/>
      <c r="T2170" s="10"/>
      <c r="U2170" s="10"/>
      <c r="V2170" s="10"/>
    </row>
    <row r="2171" spans="1:22" x14ac:dyDescent="0.25">
      <c r="A2171">
        <v>2007</v>
      </c>
      <c r="B2171" t="s">
        <v>1167</v>
      </c>
      <c r="C2171" s="10"/>
      <c r="D2171" s="10">
        <v>5</v>
      </c>
      <c r="E2171" s="10"/>
      <c r="F2171">
        <v>15</v>
      </c>
      <c r="G2171" s="6">
        <f t="shared" si="32"/>
        <v>25</v>
      </c>
      <c r="H2171">
        <v>20</v>
      </c>
      <c r="I2171" s="22">
        <v>5</v>
      </c>
      <c r="J2171" s="10"/>
      <c r="K2171" s="10">
        <v>4</v>
      </c>
      <c r="L2171" s="10">
        <v>2</v>
      </c>
      <c r="M2171" s="10">
        <v>0</v>
      </c>
      <c r="N2171" s="10"/>
      <c r="O2171" s="10"/>
      <c r="P2171" s="10"/>
      <c r="Q2171" s="10"/>
      <c r="R2171" s="10"/>
      <c r="S2171" s="10"/>
      <c r="T2171" s="10"/>
      <c r="U2171" s="10"/>
      <c r="V2171" s="10"/>
    </row>
    <row r="2172" spans="1:22" x14ac:dyDescent="0.25">
      <c r="A2172">
        <v>2007</v>
      </c>
      <c r="B2172" t="s">
        <v>1167</v>
      </c>
      <c r="C2172" s="10">
        <v>7</v>
      </c>
      <c r="D2172" s="10">
        <v>1</v>
      </c>
      <c r="E2172" s="10"/>
      <c r="F2172">
        <v>25</v>
      </c>
      <c r="G2172" s="6">
        <f t="shared" si="32"/>
        <v>35</v>
      </c>
      <c r="H2172">
        <v>25</v>
      </c>
      <c r="I2172" s="22">
        <v>10</v>
      </c>
      <c r="J2172" s="10"/>
      <c r="K2172" s="10">
        <v>2</v>
      </c>
      <c r="L2172" s="10">
        <v>0</v>
      </c>
      <c r="M2172" s="10">
        <v>1</v>
      </c>
      <c r="N2172" s="10" t="s">
        <v>387</v>
      </c>
      <c r="O2172" s="10"/>
      <c r="P2172" s="10"/>
      <c r="Q2172" s="10"/>
      <c r="R2172" s="10"/>
      <c r="S2172" s="10"/>
      <c r="T2172" s="10"/>
      <c r="U2172" s="10"/>
      <c r="V2172" s="10"/>
    </row>
    <row r="2173" spans="1:22" x14ac:dyDescent="0.25">
      <c r="A2173">
        <v>2007</v>
      </c>
      <c r="B2173" t="s">
        <v>1167</v>
      </c>
      <c r="C2173" s="10"/>
      <c r="D2173" s="10">
        <v>2</v>
      </c>
      <c r="E2173" s="10"/>
      <c r="F2173">
        <v>10</v>
      </c>
      <c r="G2173" s="6">
        <f t="shared" si="32"/>
        <v>20</v>
      </c>
      <c r="H2173">
        <v>10</v>
      </c>
      <c r="I2173" s="22">
        <v>10</v>
      </c>
      <c r="J2173" s="10"/>
      <c r="K2173" s="10">
        <v>3</v>
      </c>
      <c r="L2173" s="10">
        <v>5</v>
      </c>
      <c r="M2173" s="10">
        <v>0</v>
      </c>
      <c r="N2173" s="10"/>
      <c r="O2173" s="10"/>
      <c r="P2173" s="10"/>
      <c r="Q2173" s="10"/>
      <c r="R2173" s="10"/>
      <c r="S2173" s="10"/>
      <c r="T2173" s="10"/>
      <c r="U2173" s="10"/>
      <c r="V2173" s="10"/>
    </row>
    <row r="2174" spans="1:22" x14ac:dyDescent="0.25">
      <c r="A2174">
        <v>2007</v>
      </c>
      <c r="B2174" t="s">
        <v>1167</v>
      </c>
      <c r="C2174" s="10"/>
      <c r="D2174" s="10">
        <v>3</v>
      </c>
      <c r="E2174" s="10"/>
      <c r="F2174">
        <v>5</v>
      </c>
      <c r="G2174" s="6">
        <f t="shared" si="32"/>
        <v>25</v>
      </c>
      <c r="H2174">
        <v>25</v>
      </c>
      <c r="I2174" s="22">
        <v>0</v>
      </c>
      <c r="J2174" s="10"/>
      <c r="K2174" s="10">
        <v>3</v>
      </c>
      <c r="L2174" s="10">
        <v>1</v>
      </c>
      <c r="M2174" s="10">
        <v>0</v>
      </c>
      <c r="N2174" s="10"/>
      <c r="O2174" s="10"/>
      <c r="P2174" s="10"/>
      <c r="Q2174" s="10"/>
      <c r="R2174" s="10"/>
      <c r="S2174" s="10"/>
      <c r="T2174" s="10"/>
      <c r="U2174" s="10"/>
      <c r="V2174" s="10"/>
    </row>
    <row r="2175" spans="1:22" x14ac:dyDescent="0.25">
      <c r="A2175">
        <v>2007</v>
      </c>
      <c r="B2175" t="s">
        <v>1167</v>
      </c>
      <c r="C2175" s="10"/>
      <c r="D2175" s="10">
        <v>4</v>
      </c>
      <c r="E2175" s="10"/>
      <c r="F2175">
        <v>0</v>
      </c>
      <c r="G2175" s="6">
        <f t="shared" si="32"/>
        <v>90</v>
      </c>
      <c r="H2175">
        <v>75</v>
      </c>
      <c r="I2175" s="22">
        <v>15</v>
      </c>
      <c r="J2175" s="10"/>
      <c r="K2175" s="10">
        <v>2</v>
      </c>
      <c r="L2175" s="10">
        <v>2</v>
      </c>
      <c r="M2175" s="10">
        <v>0</v>
      </c>
      <c r="N2175" s="10"/>
      <c r="O2175" s="10"/>
      <c r="P2175" s="10"/>
      <c r="Q2175" s="10"/>
      <c r="R2175" s="10"/>
      <c r="S2175" s="10"/>
      <c r="T2175" s="10"/>
      <c r="U2175" s="10"/>
      <c r="V2175" s="10"/>
    </row>
    <row r="2176" spans="1:22" x14ac:dyDescent="0.25">
      <c r="A2176">
        <v>2007</v>
      </c>
      <c r="B2176" t="s">
        <v>1167</v>
      </c>
      <c r="C2176" s="10"/>
      <c r="D2176" s="10">
        <v>5</v>
      </c>
      <c r="E2176" s="10"/>
      <c r="F2176">
        <v>10</v>
      </c>
      <c r="G2176" s="6">
        <f t="shared" si="32"/>
        <v>60</v>
      </c>
      <c r="H2176">
        <v>50</v>
      </c>
      <c r="I2176" s="22">
        <v>10</v>
      </c>
      <c r="J2176" s="10"/>
      <c r="K2176" s="10">
        <v>2</v>
      </c>
      <c r="L2176" s="10">
        <v>3</v>
      </c>
      <c r="M2176" s="10">
        <v>0</v>
      </c>
      <c r="N2176" s="10"/>
      <c r="O2176" s="10"/>
      <c r="P2176" s="10"/>
      <c r="Q2176" s="10"/>
      <c r="R2176" s="10"/>
      <c r="S2176" s="10"/>
      <c r="T2176" s="10"/>
      <c r="U2176" s="10"/>
      <c r="V2176" s="10"/>
    </row>
    <row r="2177" spans="1:22" x14ac:dyDescent="0.25">
      <c r="A2177">
        <v>2007</v>
      </c>
      <c r="B2177" t="s">
        <v>1167</v>
      </c>
      <c r="C2177" s="10">
        <v>8</v>
      </c>
      <c r="D2177" s="10">
        <v>1</v>
      </c>
      <c r="E2177" s="10"/>
      <c r="F2177">
        <v>0</v>
      </c>
      <c r="G2177" s="6">
        <f t="shared" si="32"/>
        <v>0</v>
      </c>
      <c r="H2177">
        <v>0</v>
      </c>
      <c r="I2177" s="22">
        <v>0</v>
      </c>
      <c r="J2177" s="10"/>
      <c r="K2177" s="10">
        <v>2</v>
      </c>
      <c r="L2177" s="10">
        <v>3</v>
      </c>
      <c r="M2177" s="10">
        <v>0</v>
      </c>
      <c r="N2177" s="10"/>
      <c r="O2177" s="10"/>
      <c r="P2177" s="10"/>
      <c r="Q2177" s="10"/>
      <c r="R2177" s="10"/>
      <c r="S2177" s="10"/>
      <c r="T2177" s="10"/>
      <c r="U2177" s="10"/>
      <c r="V2177" s="10"/>
    </row>
    <row r="2178" spans="1:22" x14ac:dyDescent="0.25">
      <c r="A2178">
        <v>2007</v>
      </c>
      <c r="B2178" t="s">
        <v>1167</v>
      </c>
      <c r="C2178" s="10"/>
      <c r="D2178" s="10">
        <v>2</v>
      </c>
      <c r="E2178" s="10"/>
      <c r="F2178">
        <v>10</v>
      </c>
      <c r="G2178" s="6">
        <f t="shared" si="32"/>
        <v>25</v>
      </c>
      <c r="H2178">
        <v>10</v>
      </c>
      <c r="I2178" s="22">
        <v>15</v>
      </c>
      <c r="J2178" s="10"/>
      <c r="K2178" s="10">
        <v>4</v>
      </c>
      <c r="L2178" s="10">
        <v>3</v>
      </c>
      <c r="M2178" s="10">
        <v>0</v>
      </c>
      <c r="N2178" s="10"/>
      <c r="O2178" s="10"/>
      <c r="P2178" s="10"/>
      <c r="Q2178" s="10"/>
      <c r="R2178" s="10"/>
      <c r="S2178" s="10"/>
      <c r="T2178" s="10"/>
      <c r="U2178" s="10"/>
      <c r="V2178" s="10"/>
    </row>
    <row r="2179" spans="1:22" x14ac:dyDescent="0.25">
      <c r="A2179">
        <v>2007</v>
      </c>
      <c r="B2179" t="s">
        <v>1167</v>
      </c>
      <c r="C2179" s="10"/>
      <c r="D2179" s="10">
        <v>3</v>
      </c>
      <c r="E2179" s="10"/>
      <c r="F2179">
        <v>10</v>
      </c>
      <c r="G2179" s="6">
        <f t="shared" si="32"/>
        <v>65</v>
      </c>
      <c r="H2179">
        <v>25</v>
      </c>
      <c r="I2179" s="22">
        <v>40</v>
      </c>
      <c r="J2179" s="10"/>
      <c r="K2179" s="10">
        <v>3</v>
      </c>
      <c r="L2179" s="10">
        <v>0</v>
      </c>
      <c r="M2179" s="10">
        <v>0</v>
      </c>
      <c r="N2179" s="10"/>
      <c r="O2179" s="10"/>
      <c r="P2179" s="10"/>
      <c r="Q2179" s="10"/>
      <c r="R2179" s="10"/>
      <c r="S2179" s="10"/>
      <c r="T2179" s="10"/>
      <c r="U2179" s="10"/>
      <c r="V2179" s="10"/>
    </row>
    <row r="2180" spans="1:22" x14ac:dyDescent="0.25">
      <c r="A2180">
        <v>2007</v>
      </c>
      <c r="B2180" t="s">
        <v>1167</v>
      </c>
      <c r="C2180" s="10"/>
      <c r="D2180" s="10">
        <v>4</v>
      </c>
      <c r="E2180" s="10"/>
      <c r="F2180">
        <v>25</v>
      </c>
      <c r="G2180" s="6">
        <f t="shared" si="32"/>
        <v>50</v>
      </c>
      <c r="H2180">
        <v>25</v>
      </c>
      <c r="I2180" s="22">
        <v>25</v>
      </c>
      <c r="J2180" s="10"/>
      <c r="K2180" s="10">
        <v>2</v>
      </c>
      <c r="L2180" s="10">
        <v>0</v>
      </c>
      <c r="M2180" s="10">
        <v>0</v>
      </c>
      <c r="N2180" s="10"/>
      <c r="O2180" s="10"/>
      <c r="P2180" s="10"/>
      <c r="Q2180" s="10"/>
      <c r="R2180" s="10"/>
      <c r="S2180" s="10"/>
      <c r="T2180" s="10"/>
      <c r="U2180" s="10"/>
      <c r="V2180" s="10"/>
    </row>
    <row r="2181" spans="1:22" x14ac:dyDescent="0.25">
      <c r="A2181">
        <v>2007</v>
      </c>
      <c r="B2181" t="s">
        <v>1167</v>
      </c>
      <c r="C2181" s="10"/>
      <c r="D2181" s="10">
        <v>5</v>
      </c>
      <c r="E2181" s="10"/>
      <c r="F2181">
        <v>0</v>
      </c>
      <c r="G2181" s="6">
        <f t="shared" si="32"/>
        <v>50</v>
      </c>
      <c r="H2181">
        <v>25</v>
      </c>
      <c r="I2181" s="22">
        <v>25</v>
      </c>
      <c r="J2181" s="10"/>
      <c r="K2181" s="10">
        <v>3</v>
      </c>
      <c r="L2181" s="10">
        <v>1</v>
      </c>
      <c r="M2181" s="10">
        <v>0</v>
      </c>
      <c r="N2181" s="10"/>
      <c r="O2181" s="10"/>
      <c r="P2181" s="10"/>
      <c r="Q2181" s="10"/>
      <c r="R2181" s="10"/>
      <c r="S2181" s="10"/>
      <c r="T2181" s="10"/>
      <c r="U2181" s="10"/>
      <c r="V2181" s="10"/>
    </row>
    <row r="2182" spans="1:22" x14ac:dyDescent="0.25">
      <c r="A2182">
        <v>2007</v>
      </c>
      <c r="B2182" t="s">
        <v>1167</v>
      </c>
      <c r="C2182" s="10">
        <v>9</v>
      </c>
      <c r="D2182" s="10">
        <v>1</v>
      </c>
      <c r="E2182" s="10"/>
      <c r="F2182">
        <v>0</v>
      </c>
      <c r="G2182" s="6">
        <f t="shared" si="32"/>
        <v>75</v>
      </c>
      <c r="H2182">
        <v>70</v>
      </c>
      <c r="I2182" s="22">
        <v>5</v>
      </c>
      <c r="J2182" s="10"/>
      <c r="K2182" s="10">
        <v>3</v>
      </c>
      <c r="L2182" s="10">
        <v>6</v>
      </c>
      <c r="M2182" s="10">
        <v>0</v>
      </c>
      <c r="N2182" s="10"/>
      <c r="O2182" s="10"/>
      <c r="P2182" s="10"/>
      <c r="Q2182" s="10"/>
      <c r="R2182" s="10"/>
      <c r="S2182" s="10"/>
      <c r="T2182" s="10"/>
      <c r="U2182" s="10">
        <v>2</v>
      </c>
      <c r="V2182" s="10"/>
    </row>
    <row r="2183" spans="1:22" x14ac:dyDescent="0.25">
      <c r="A2183">
        <v>2007</v>
      </c>
      <c r="B2183" t="s">
        <v>1167</v>
      </c>
      <c r="C2183" s="10"/>
      <c r="D2183" s="10">
        <v>2</v>
      </c>
      <c r="E2183" s="10"/>
      <c r="F2183">
        <v>3</v>
      </c>
      <c r="G2183" s="6">
        <f t="shared" si="32"/>
        <v>22</v>
      </c>
      <c r="H2183">
        <v>20</v>
      </c>
      <c r="I2183" s="22">
        <v>2</v>
      </c>
      <c r="J2183" s="10"/>
      <c r="K2183" s="10">
        <v>3</v>
      </c>
      <c r="L2183" s="10">
        <v>2</v>
      </c>
      <c r="M2183" s="10">
        <v>0</v>
      </c>
      <c r="N2183" s="10"/>
      <c r="O2183" s="10"/>
      <c r="P2183" s="10"/>
      <c r="Q2183" s="10"/>
      <c r="R2183" s="10"/>
      <c r="S2183" s="10"/>
      <c r="T2183" s="10"/>
      <c r="U2183" s="10"/>
      <c r="V2183" s="10"/>
    </row>
    <row r="2184" spans="1:22" x14ac:dyDescent="0.25">
      <c r="A2184">
        <v>2007</v>
      </c>
      <c r="B2184" t="s">
        <v>1167</v>
      </c>
      <c r="C2184" s="10"/>
      <c r="D2184" s="10">
        <v>3</v>
      </c>
      <c r="E2184" s="10"/>
      <c r="F2184">
        <v>0</v>
      </c>
      <c r="G2184" s="6">
        <f t="shared" si="32"/>
        <v>15</v>
      </c>
      <c r="H2184">
        <v>15</v>
      </c>
      <c r="I2184" s="22">
        <v>0</v>
      </c>
      <c r="J2184" s="10"/>
      <c r="K2184" s="10">
        <v>2</v>
      </c>
      <c r="L2184" s="10">
        <v>4</v>
      </c>
      <c r="M2184" s="10">
        <v>0</v>
      </c>
      <c r="N2184" s="10"/>
      <c r="O2184" s="10"/>
      <c r="P2184" s="10"/>
      <c r="Q2184" s="10"/>
      <c r="R2184" s="10"/>
      <c r="S2184" s="10"/>
      <c r="T2184" s="10"/>
      <c r="U2184" s="10"/>
      <c r="V2184" s="10"/>
    </row>
    <row r="2185" spans="1:22" x14ac:dyDescent="0.25">
      <c r="A2185">
        <v>2007</v>
      </c>
      <c r="B2185" t="s">
        <v>1167</v>
      </c>
      <c r="C2185" s="10"/>
      <c r="D2185" s="10">
        <v>4</v>
      </c>
      <c r="E2185" s="10"/>
      <c r="F2185">
        <v>2</v>
      </c>
      <c r="G2185" s="6">
        <f t="shared" si="32"/>
        <v>51</v>
      </c>
      <c r="H2185">
        <v>50</v>
      </c>
      <c r="I2185" s="22">
        <v>1</v>
      </c>
      <c r="J2185" s="10"/>
      <c r="K2185" s="10">
        <v>3</v>
      </c>
      <c r="L2185" s="10">
        <v>1</v>
      </c>
      <c r="M2185" s="10">
        <v>0</v>
      </c>
      <c r="N2185" s="10"/>
      <c r="O2185" s="10"/>
      <c r="P2185" s="10"/>
      <c r="Q2185" s="10"/>
      <c r="R2185" s="10"/>
      <c r="S2185" s="10"/>
      <c r="T2185" s="10"/>
      <c r="U2185" s="10"/>
      <c r="V2185" s="10"/>
    </row>
    <row r="2186" spans="1:22" x14ac:dyDescent="0.25">
      <c r="A2186">
        <v>2007</v>
      </c>
      <c r="B2186" t="s">
        <v>1167</v>
      </c>
      <c r="C2186" s="10"/>
      <c r="D2186" s="10">
        <v>5</v>
      </c>
      <c r="E2186" s="10"/>
      <c r="F2186">
        <v>0</v>
      </c>
      <c r="G2186" s="6">
        <f t="shared" si="32"/>
        <v>80</v>
      </c>
      <c r="H2186">
        <v>70</v>
      </c>
      <c r="I2186" s="22">
        <v>10</v>
      </c>
      <c r="J2186" s="10"/>
      <c r="K2186" s="10">
        <v>3</v>
      </c>
      <c r="L2186" s="10">
        <v>2</v>
      </c>
      <c r="M2186" s="10">
        <v>0</v>
      </c>
      <c r="N2186" s="10"/>
      <c r="O2186" s="10"/>
      <c r="P2186" s="10"/>
      <c r="Q2186" s="10"/>
      <c r="R2186" s="10"/>
      <c r="S2186" s="10"/>
      <c r="T2186" s="10"/>
      <c r="U2186" s="10"/>
      <c r="V2186" s="10"/>
    </row>
    <row r="2187" spans="1:22" x14ac:dyDescent="0.25">
      <c r="A2187">
        <v>2007</v>
      </c>
      <c r="B2187" t="s">
        <v>1167</v>
      </c>
      <c r="C2187" s="10">
        <v>10</v>
      </c>
      <c r="D2187" s="10">
        <v>1</v>
      </c>
      <c r="E2187" s="10"/>
      <c r="F2187">
        <v>2</v>
      </c>
      <c r="G2187" s="6">
        <f t="shared" si="32"/>
        <v>38</v>
      </c>
      <c r="H2187">
        <v>35</v>
      </c>
      <c r="I2187" s="22">
        <v>3</v>
      </c>
      <c r="J2187" s="10"/>
      <c r="K2187" s="10">
        <v>2</v>
      </c>
      <c r="L2187" s="10">
        <v>4</v>
      </c>
      <c r="M2187" s="10">
        <v>0</v>
      </c>
      <c r="N2187" s="10"/>
      <c r="O2187" s="10"/>
      <c r="P2187" s="10"/>
      <c r="Q2187" s="10"/>
      <c r="R2187" s="10"/>
      <c r="S2187" s="10"/>
      <c r="T2187" s="10"/>
      <c r="U2187" s="10"/>
      <c r="V2187" s="10"/>
    </row>
    <row r="2188" spans="1:22" x14ac:dyDescent="0.25">
      <c r="A2188">
        <v>2007</v>
      </c>
      <c r="B2188" t="s">
        <v>1167</v>
      </c>
      <c r="C2188" s="10"/>
      <c r="D2188" s="10">
        <v>2</v>
      </c>
      <c r="E2188" s="10"/>
      <c r="F2188">
        <v>2</v>
      </c>
      <c r="G2188" s="6">
        <f t="shared" si="32"/>
        <v>88</v>
      </c>
      <c r="H2188">
        <v>85</v>
      </c>
      <c r="I2188" s="22">
        <v>3</v>
      </c>
      <c r="J2188" s="10"/>
      <c r="K2188" s="10">
        <v>3</v>
      </c>
      <c r="L2188" s="10">
        <v>1</v>
      </c>
      <c r="M2188" s="10">
        <v>0</v>
      </c>
      <c r="N2188" s="10"/>
      <c r="O2188" s="10"/>
      <c r="P2188" s="10"/>
      <c r="Q2188" s="10"/>
      <c r="R2188" s="10"/>
      <c r="S2188" s="10"/>
      <c r="T2188" s="10"/>
      <c r="U2188" s="10"/>
      <c r="V2188" s="10"/>
    </row>
    <row r="2189" spans="1:22" x14ac:dyDescent="0.25">
      <c r="A2189">
        <v>2007</v>
      </c>
      <c r="B2189" t="s">
        <v>1167</v>
      </c>
      <c r="C2189" s="10"/>
      <c r="D2189" s="10">
        <v>3</v>
      </c>
      <c r="E2189" s="10"/>
      <c r="F2189">
        <v>0</v>
      </c>
      <c r="G2189" s="6">
        <f t="shared" si="32"/>
        <v>43</v>
      </c>
      <c r="H2189">
        <v>40</v>
      </c>
      <c r="I2189" s="22">
        <v>3</v>
      </c>
      <c r="J2189" s="10"/>
      <c r="K2189" s="10">
        <v>3</v>
      </c>
      <c r="L2189" s="10">
        <v>2</v>
      </c>
      <c r="M2189" s="10">
        <v>0</v>
      </c>
      <c r="N2189" s="10"/>
      <c r="O2189" s="10"/>
      <c r="P2189" s="10"/>
      <c r="Q2189" s="10"/>
      <c r="R2189" s="10"/>
      <c r="S2189" s="10"/>
      <c r="T2189" s="10"/>
      <c r="U2189" s="10"/>
      <c r="V2189" s="10"/>
    </row>
    <row r="2190" spans="1:22" x14ac:dyDescent="0.25">
      <c r="A2190">
        <v>2007</v>
      </c>
      <c r="B2190" t="s">
        <v>1167</v>
      </c>
      <c r="C2190" s="10"/>
      <c r="D2190" s="10">
        <v>4</v>
      </c>
      <c r="E2190" s="10"/>
      <c r="F2190">
        <v>3</v>
      </c>
      <c r="G2190" s="6">
        <f t="shared" si="32"/>
        <v>30</v>
      </c>
      <c r="H2190">
        <v>15</v>
      </c>
      <c r="I2190" s="22">
        <v>15</v>
      </c>
      <c r="J2190" s="10"/>
      <c r="K2190" s="10">
        <v>5</v>
      </c>
      <c r="L2190" s="10">
        <v>4</v>
      </c>
      <c r="M2190" s="10">
        <v>0</v>
      </c>
      <c r="N2190" s="10"/>
      <c r="O2190" s="10"/>
      <c r="P2190" s="10"/>
      <c r="Q2190" s="10"/>
      <c r="R2190" s="10"/>
      <c r="S2190" s="10"/>
      <c r="T2190" s="10"/>
      <c r="U2190" s="10"/>
      <c r="V2190" s="10"/>
    </row>
    <row r="2191" spans="1:22" x14ac:dyDescent="0.25">
      <c r="A2191">
        <v>2007</v>
      </c>
      <c r="B2191" t="s">
        <v>1167</v>
      </c>
      <c r="C2191" s="10"/>
      <c r="D2191" s="10">
        <v>5</v>
      </c>
      <c r="E2191" s="10"/>
      <c r="F2191">
        <v>2</v>
      </c>
      <c r="G2191" s="6">
        <f t="shared" si="32"/>
        <v>40</v>
      </c>
      <c r="H2191">
        <v>35</v>
      </c>
      <c r="I2191" s="22">
        <v>5</v>
      </c>
      <c r="J2191" s="10"/>
      <c r="K2191" s="10">
        <v>5</v>
      </c>
      <c r="L2191" s="10">
        <v>5</v>
      </c>
      <c r="M2191" s="10">
        <v>0</v>
      </c>
      <c r="N2191" s="10"/>
      <c r="O2191" s="10"/>
      <c r="P2191" s="10"/>
      <c r="Q2191" s="10"/>
      <c r="R2191" s="10"/>
      <c r="S2191" s="10"/>
      <c r="T2191" s="10"/>
      <c r="U2191" s="10"/>
      <c r="V2191" s="10"/>
    </row>
    <row r="2192" spans="1:22" x14ac:dyDescent="0.25">
      <c r="A2192">
        <v>2007</v>
      </c>
      <c r="B2192" s="10" t="s">
        <v>1166</v>
      </c>
      <c r="C2192" s="10">
        <v>1</v>
      </c>
      <c r="D2192" s="10">
        <v>1</v>
      </c>
      <c r="E2192" s="10"/>
      <c r="F2192">
        <v>1</v>
      </c>
      <c r="G2192" s="6">
        <f>H2192+I2192</f>
        <v>16</v>
      </c>
      <c r="H2192">
        <v>15</v>
      </c>
      <c r="I2192">
        <v>1</v>
      </c>
      <c r="J2192" s="10"/>
      <c r="K2192" s="10">
        <v>4</v>
      </c>
      <c r="L2192" s="10">
        <v>4</v>
      </c>
      <c r="M2192" s="10">
        <v>0</v>
      </c>
      <c r="N2192" s="10"/>
      <c r="O2192" s="10"/>
      <c r="P2192" s="10"/>
      <c r="Q2192" s="10"/>
      <c r="R2192" s="10"/>
      <c r="S2192" s="10"/>
      <c r="T2192" s="10"/>
      <c r="U2192" s="10"/>
      <c r="V2192" s="10"/>
    </row>
    <row r="2193" spans="1:22" x14ac:dyDescent="0.25">
      <c r="A2193">
        <v>2007</v>
      </c>
      <c r="B2193" s="10" t="s">
        <v>1166</v>
      </c>
      <c r="C2193" s="10"/>
      <c r="D2193" s="10">
        <v>2</v>
      </c>
      <c r="E2193" s="10"/>
      <c r="F2193">
        <v>5</v>
      </c>
      <c r="G2193" s="6">
        <f t="shared" ref="G2193:G2226" si="33">H2193+I2193</f>
        <v>18</v>
      </c>
      <c r="H2193">
        <v>15</v>
      </c>
      <c r="I2193">
        <v>3</v>
      </c>
      <c r="J2193" s="10"/>
      <c r="K2193" s="10">
        <v>4</v>
      </c>
      <c r="L2193" s="10">
        <v>5</v>
      </c>
      <c r="M2193" s="10">
        <v>0</v>
      </c>
      <c r="N2193" s="10"/>
      <c r="O2193" s="10"/>
      <c r="P2193" s="10"/>
      <c r="Q2193" s="10"/>
      <c r="R2193" s="10"/>
      <c r="S2193" s="10"/>
      <c r="T2193" s="10"/>
      <c r="U2193" s="10"/>
      <c r="V2193" s="10"/>
    </row>
    <row r="2194" spans="1:22" x14ac:dyDescent="0.25">
      <c r="A2194">
        <v>2007</v>
      </c>
      <c r="B2194" s="10" t="s">
        <v>1166</v>
      </c>
      <c r="C2194" s="10"/>
      <c r="D2194" s="10">
        <v>3</v>
      </c>
      <c r="E2194" s="10"/>
      <c r="F2194">
        <v>0</v>
      </c>
      <c r="G2194" s="6">
        <f t="shared" si="33"/>
        <v>17</v>
      </c>
      <c r="H2194">
        <v>15</v>
      </c>
      <c r="I2194">
        <v>2</v>
      </c>
      <c r="J2194" s="10"/>
      <c r="K2194" s="10">
        <v>3</v>
      </c>
      <c r="L2194" s="10">
        <v>5</v>
      </c>
      <c r="M2194" s="10">
        <v>0</v>
      </c>
      <c r="N2194" s="10"/>
      <c r="O2194" s="10"/>
      <c r="P2194" s="10"/>
      <c r="Q2194" s="10"/>
      <c r="R2194" s="10"/>
      <c r="S2194" s="10"/>
      <c r="T2194" s="10"/>
      <c r="U2194" s="10"/>
      <c r="V2194" s="10"/>
    </row>
    <row r="2195" spans="1:22" x14ac:dyDescent="0.25">
      <c r="A2195">
        <v>2007</v>
      </c>
      <c r="B2195" s="10" t="s">
        <v>1166</v>
      </c>
      <c r="C2195" s="10"/>
      <c r="D2195" s="10">
        <v>4</v>
      </c>
      <c r="E2195" s="10"/>
      <c r="F2195">
        <v>0</v>
      </c>
      <c r="G2195" s="6">
        <f t="shared" si="33"/>
        <v>65</v>
      </c>
      <c r="H2195">
        <v>60</v>
      </c>
      <c r="I2195">
        <v>5</v>
      </c>
      <c r="J2195" s="10"/>
      <c r="K2195" s="10">
        <v>3</v>
      </c>
      <c r="L2195" s="10">
        <v>5</v>
      </c>
      <c r="M2195" s="10">
        <v>0</v>
      </c>
      <c r="N2195" s="10"/>
      <c r="O2195" s="10"/>
      <c r="P2195" s="10"/>
      <c r="Q2195" s="10"/>
      <c r="R2195" s="10"/>
      <c r="S2195" s="10"/>
      <c r="T2195" s="10"/>
      <c r="U2195" s="10"/>
      <c r="V2195" s="10"/>
    </row>
    <row r="2196" spans="1:22" x14ac:dyDescent="0.25">
      <c r="A2196">
        <v>2007</v>
      </c>
      <c r="B2196" s="10" t="s">
        <v>1166</v>
      </c>
      <c r="C2196" s="10"/>
      <c r="D2196" s="10">
        <v>5</v>
      </c>
      <c r="E2196" s="10"/>
      <c r="F2196">
        <v>0</v>
      </c>
      <c r="G2196" s="6">
        <f t="shared" si="33"/>
        <v>21</v>
      </c>
      <c r="H2196">
        <v>20</v>
      </c>
      <c r="I2196">
        <v>1</v>
      </c>
      <c r="J2196" s="10"/>
      <c r="K2196" s="10">
        <v>4</v>
      </c>
      <c r="L2196" s="10">
        <v>5</v>
      </c>
      <c r="M2196" s="10">
        <v>0</v>
      </c>
      <c r="N2196" s="10"/>
      <c r="O2196" s="10"/>
      <c r="P2196" s="10"/>
      <c r="Q2196" s="10"/>
      <c r="R2196" s="10"/>
      <c r="S2196" s="10"/>
      <c r="T2196" s="10"/>
      <c r="U2196" s="10"/>
      <c r="V2196" s="10"/>
    </row>
    <row r="2197" spans="1:22" x14ac:dyDescent="0.25">
      <c r="A2197">
        <v>2007</v>
      </c>
      <c r="B2197" s="10" t="s">
        <v>1166</v>
      </c>
      <c r="C2197" s="10">
        <v>2</v>
      </c>
      <c r="D2197" s="10">
        <v>1</v>
      </c>
      <c r="E2197" s="10"/>
      <c r="F2197">
        <v>5</v>
      </c>
      <c r="G2197" s="6">
        <f t="shared" si="33"/>
        <v>20</v>
      </c>
      <c r="H2197">
        <v>15</v>
      </c>
      <c r="I2197">
        <v>5</v>
      </c>
      <c r="J2197" s="10"/>
      <c r="K2197" s="10">
        <v>3</v>
      </c>
      <c r="L2197" s="10">
        <v>4</v>
      </c>
      <c r="M2197" s="10">
        <v>1</v>
      </c>
      <c r="N2197" s="10" t="s">
        <v>393</v>
      </c>
      <c r="O2197" s="10"/>
      <c r="P2197" s="10"/>
      <c r="Q2197" s="10"/>
      <c r="R2197" s="10"/>
      <c r="S2197" s="10"/>
      <c r="T2197" s="10"/>
      <c r="U2197" s="10"/>
      <c r="V2197" s="10"/>
    </row>
    <row r="2198" spans="1:22" x14ac:dyDescent="0.25">
      <c r="A2198">
        <v>2007</v>
      </c>
      <c r="B2198" s="10" t="s">
        <v>1166</v>
      </c>
      <c r="C2198" s="10"/>
      <c r="D2198" s="10">
        <v>2</v>
      </c>
      <c r="E2198" s="10"/>
      <c r="F2198">
        <v>5</v>
      </c>
      <c r="G2198" s="6">
        <f t="shared" si="33"/>
        <v>48</v>
      </c>
      <c r="H2198">
        <v>40</v>
      </c>
      <c r="I2198">
        <v>8</v>
      </c>
      <c r="J2198" s="10"/>
      <c r="K2198" s="10">
        <v>3</v>
      </c>
      <c r="L2198" s="10">
        <v>6</v>
      </c>
      <c r="M2198" s="10">
        <v>0</v>
      </c>
      <c r="N2198" s="10"/>
      <c r="O2198" s="10"/>
      <c r="P2198" s="10"/>
      <c r="Q2198" s="10"/>
      <c r="R2198" s="10"/>
      <c r="S2198" s="10"/>
      <c r="T2198" s="10"/>
      <c r="U2198" s="10"/>
      <c r="V2198" s="10"/>
    </row>
    <row r="2199" spans="1:22" x14ac:dyDescent="0.25">
      <c r="A2199">
        <v>2007</v>
      </c>
      <c r="B2199" s="10" t="s">
        <v>1166</v>
      </c>
      <c r="C2199" s="10"/>
      <c r="D2199" s="10">
        <v>3</v>
      </c>
      <c r="E2199" s="10"/>
      <c r="F2199">
        <v>2</v>
      </c>
      <c r="G2199" s="6">
        <f t="shared" si="33"/>
        <v>11</v>
      </c>
      <c r="H2199">
        <v>10</v>
      </c>
      <c r="I2199">
        <v>1</v>
      </c>
      <c r="J2199" s="10"/>
      <c r="K2199" s="10">
        <v>3</v>
      </c>
      <c r="L2199" s="10">
        <v>5</v>
      </c>
      <c r="M2199" s="10">
        <v>0</v>
      </c>
      <c r="N2199" s="10"/>
      <c r="O2199" s="10"/>
      <c r="P2199" s="10"/>
      <c r="Q2199" s="10"/>
      <c r="R2199" s="10"/>
      <c r="S2199" s="10"/>
      <c r="T2199" s="10"/>
      <c r="U2199" s="10"/>
      <c r="V2199" s="10"/>
    </row>
    <row r="2200" spans="1:22" x14ac:dyDescent="0.25">
      <c r="A2200">
        <v>2007</v>
      </c>
      <c r="B2200" s="10" t="s">
        <v>1166</v>
      </c>
      <c r="C2200" s="10"/>
      <c r="D2200" s="10">
        <v>4</v>
      </c>
      <c r="E2200" s="10"/>
      <c r="F2200">
        <v>10</v>
      </c>
      <c r="G2200" s="6">
        <f t="shared" si="33"/>
        <v>52</v>
      </c>
      <c r="H2200">
        <v>50</v>
      </c>
      <c r="I2200">
        <v>2</v>
      </c>
      <c r="J2200" s="10"/>
      <c r="K2200" s="10">
        <v>5</v>
      </c>
      <c r="L2200" s="10">
        <v>4</v>
      </c>
      <c r="M2200" s="10">
        <v>1</v>
      </c>
      <c r="N2200" s="10" t="s">
        <v>393</v>
      </c>
      <c r="O2200" s="10"/>
      <c r="P2200" s="10"/>
      <c r="Q2200" s="10"/>
      <c r="R2200" s="10"/>
      <c r="S2200" s="10"/>
      <c r="T2200" s="10"/>
      <c r="U2200" s="10"/>
      <c r="V2200" s="10"/>
    </row>
    <row r="2201" spans="1:22" x14ac:dyDescent="0.25">
      <c r="A2201">
        <v>2007</v>
      </c>
      <c r="B2201" s="10" t="s">
        <v>1166</v>
      </c>
      <c r="C2201" s="10"/>
      <c r="D2201" s="10">
        <v>5</v>
      </c>
      <c r="E2201" s="10"/>
      <c r="F2201">
        <v>30</v>
      </c>
      <c r="G2201" s="6">
        <f t="shared" si="33"/>
        <v>21</v>
      </c>
      <c r="H2201">
        <v>20</v>
      </c>
      <c r="I2201">
        <v>1</v>
      </c>
      <c r="J2201" s="10"/>
      <c r="K2201" s="10">
        <v>5</v>
      </c>
      <c r="L2201" s="10">
        <v>4</v>
      </c>
      <c r="M2201" s="10">
        <v>0</v>
      </c>
      <c r="N2201" s="10"/>
      <c r="O2201" s="10"/>
      <c r="P2201" s="10"/>
      <c r="Q2201" s="10"/>
      <c r="R2201" s="10"/>
      <c r="S2201" s="10"/>
      <c r="T2201" s="10"/>
      <c r="U2201" s="10"/>
      <c r="V2201" s="10"/>
    </row>
    <row r="2202" spans="1:22" x14ac:dyDescent="0.25">
      <c r="A2202">
        <v>2007</v>
      </c>
      <c r="B2202" s="10" t="s">
        <v>1166</v>
      </c>
      <c r="C2202" s="10">
        <v>3</v>
      </c>
      <c r="D2202" s="10">
        <v>1</v>
      </c>
      <c r="E2202" s="10"/>
      <c r="F2202">
        <v>30</v>
      </c>
      <c r="G2202" s="6">
        <f t="shared" si="33"/>
        <v>50</v>
      </c>
      <c r="H2202">
        <v>30</v>
      </c>
      <c r="I2202">
        <v>20</v>
      </c>
      <c r="J2202" s="10"/>
      <c r="K2202" s="10">
        <v>3</v>
      </c>
      <c r="L2202" s="10">
        <v>5</v>
      </c>
      <c r="M2202" s="10">
        <v>0</v>
      </c>
      <c r="N2202" s="10"/>
      <c r="O2202" s="10"/>
      <c r="P2202" s="10"/>
      <c r="Q2202" s="10"/>
      <c r="R2202" s="10"/>
      <c r="S2202" s="10"/>
      <c r="T2202" s="10"/>
      <c r="U2202" s="10"/>
      <c r="V2202" s="10"/>
    </row>
    <row r="2203" spans="1:22" x14ac:dyDescent="0.25">
      <c r="A2203">
        <v>2007</v>
      </c>
      <c r="B2203" s="10" t="s">
        <v>1166</v>
      </c>
      <c r="C2203" s="10"/>
      <c r="D2203" s="10">
        <v>2</v>
      </c>
      <c r="E2203" s="10"/>
      <c r="F2203">
        <v>10</v>
      </c>
      <c r="G2203" s="6">
        <f t="shared" si="33"/>
        <v>40</v>
      </c>
      <c r="H2203">
        <v>30</v>
      </c>
      <c r="I2203">
        <v>10</v>
      </c>
      <c r="J2203" s="10"/>
      <c r="K2203" s="10">
        <v>3</v>
      </c>
      <c r="L2203" s="10">
        <v>6</v>
      </c>
      <c r="M2203" s="10">
        <v>0</v>
      </c>
      <c r="N2203" s="10"/>
      <c r="O2203" s="10"/>
      <c r="P2203" s="10"/>
      <c r="Q2203" s="10"/>
      <c r="R2203" s="10"/>
      <c r="S2203" s="10"/>
      <c r="T2203" s="10"/>
      <c r="U2203" s="10"/>
      <c r="V2203" s="10"/>
    </row>
    <row r="2204" spans="1:22" x14ac:dyDescent="0.25">
      <c r="A2204">
        <v>2007</v>
      </c>
      <c r="B2204" s="10" t="s">
        <v>1166</v>
      </c>
      <c r="C2204" s="10"/>
      <c r="D2204" s="10">
        <v>3</v>
      </c>
      <c r="E2204" s="10"/>
      <c r="F2204">
        <v>20</v>
      </c>
      <c r="G2204" s="6">
        <f t="shared" si="33"/>
        <v>80</v>
      </c>
      <c r="H2204">
        <v>60</v>
      </c>
      <c r="I2204">
        <v>20</v>
      </c>
      <c r="J2204" s="10"/>
      <c r="K2204" s="10">
        <v>6</v>
      </c>
      <c r="L2204" s="10">
        <v>4</v>
      </c>
      <c r="M2204" s="10">
        <v>0</v>
      </c>
      <c r="N2204" s="10"/>
      <c r="O2204" s="10"/>
      <c r="P2204" s="10"/>
      <c r="Q2204" s="10"/>
      <c r="R2204" s="10"/>
      <c r="S2204" s="10"/>
      <c r="T2204" s="10"/>
      <c r="U2204" s="10"/>
      <c r="V2204" s="10"/>
    </row>
    <row r="2205" spans="1:22" x14ac:dyDescent="0.25">
      <c r="A2205">
        <v>2007</v>
      </c>
      <c r="B2205" s="10" t="s">
        <v>1166</v>
      </c>
      <c r="C2205" s="10"/>
      <c r="D2205" s="10">
        <v>4</v>
      </c>
      <c r="E2205" s="10"/>
      <c r="F2205">
        <v>50</v>
      </c>
      <c r="G2205" s="6">
        <f t="shared" si="33"/>
        <v>30</v>
      </c>
      <c r="H2205">
        <v>20</v>
      </c>
      <c r="I2205">
        <v>10</v>
      </c>
      <c r="J2205" s="10"/>
      <c r="K2205" s="10">
        <v>5</v>
      </c>
      <c r="L2205" s="10">
        <v>1</v>
      </c>
      <c r="M2205" s="10">
        <v>1</v>
      </c>
      <c r="N2205" s="10" t="s">
        <v>454</v>
      </c>
      <c r="O2205" s="10"/>
      <c r="P2205" s="10"/>
      <c r="Q2205" s="10"/>
      <c r="R2205" s="10"/>
      <c r="S2205" s="10"/>
      <c r="T2205" s="10"/>
      <c r="U2205" s="10"/>
      <c r="V2205" s="10"/>
    </row>
    <row r="2206" spans="1:22" x14ac:dyDescent="0.25">
      <c r="A2206">
        <v>2007</v>
      </c>
      <c r="B2206" s="10" t="s">
        <v>1166</v>
      </c>
      <c r="C2206" s="10"/>
      <c r="D2206" s="10">
        <v>5</v>
      </c>
      <c r="E2206" s="10"/>
      <c r="F2206">
        <v>5</v>
      </c>
      <c r="G2206" s="6">
        <f t="shared" si="33"/>
        <v>90</v>
      </c>
      <c r="H2206">
        <v>50</v>
      </c>
      <c r="I2206">
        <v>40</v>
      </c>
      <c r="J2206" s="10"/>
      <c r="K2206" s="10">
        <v>5</v>
      </c>
      <c r="L2206" s="10">
        <v>5</v>
      </c>
      <c r="M2206" s="10">
        <v>1</v>
      </c>
      <c r="N2206" s="10" t="s">
        <v>425</v>
      </c>
      <c r="O2206" s="10"/>
      <c r="P2206" s="10"/>
      <c r="Q2206" s="10"/>
      <c r="R2206" s="10"/>
      <c r="S2206" s="10"/>
      <c r="T2206" s="10"/>
      <c r="U2206" s="10"/>
      <c r="V2206" s="10"/>
    </row>
    <row r="2207" spans="1:22" x14ac:dyDescent="0.25">
      <c r="A2207">
        <v>2007</v>
      </c>
      <c r="B2207" s="10" t="s">
        <v>1166</v>
      </c>
      <c r="C2207" s="10">
        <v>4</v>
      </c>
      <c r="D2207" s="10">
        <v>1</v>
      </c>
      <c r="E2207" s="10"/>
      <c r="F2207">
        <v>10</v>
      </c>
      <c r="G2207" s="6">
        <f t="shared" si="33"/>
        <v>50</v>
      </c>
      <c r="H2207">
        <v>30</v>
      </c>
      <c r="I2207">
        <v>20</v>
      </c>
      <c r="J2207" s="10"/>
      <c r="K2207" s="10">
        <v>2</v>
      </c>
      <c r="L2207" s="10">
        <v>5</v>
      </c>
      <c r="M2207" s="10">
        <v>1</v>
      </c>
      <c r="N2207" s="10" t="s">
        <v>390</v>
      </c>
      <c r="O2207" s="10"/>
      <c r="P2207" s="10"/>
      <c r="Q2207" s="10"/>
      <c r="R2207" s="10"/>
      <c r="S2207" s="10"/>
      <c r="T2207" s="10"/>
      <c r="U2207" s="10"/>
      <c r="V2207" s="10"/>
    </row>
    <row r="2208" spans="1:22" x14ac:dyDescent="0.25">
      <c r="A2208">
        <v>2007</v>
      </c>
      <c r="B2208" s="10" t="s">
        <v>1166</v>
      </c>
      <c r="C2208" s="10"/>
      <c r="D2208" s="10">
        <v>2</v>
      </c>
      <c r="E2208" s="10"/>
      <c r="F2208">
        <v>80</v>
      </c>
      <c r="G2208" s="6">
        <f t="shared" si="33"/>
        <v>17</v>
      </c>
      <c r="H2208">
        <v>15</v>
      </c>
      <c r="I2208">
        <v>2</v>
      </c>
      <c r="J2208" s="10"/>
      <c r="K2208" s="10">
        <v>1</v>
      </c>
      <c r="L2208" s="10">
        <v>2</v>
      </c>
      <c r="M2208" s="10">
        <v>0</v>
      </c>
      <c r="N2208" s="10"/>
      <c r="O2208" s="10"/>
      <c r="P2208" s="10"/>
      <c r="Q2208" s="10"/>
      <c r="R2208" s="10"/>
      <c r="S2208" s="10"/>
      <c r="T2208" s="10"/>
      <c r="U2208" s="10"/>
      <c r="V2208" s="10"/>
    </row>
    <row r="2209" spans="1:22" x14ac:dyDescent="0.25">
      <c r="A2209">
        <v>2007</v>
      </c>
      <c r="B2209" s="10" t="s">
        <v>1166</v>
      </c>
      <c r="C2209" s="10"/>
      <c r="D2209" s="10">
        <v>3</v>
      </c>
      <c r="E2209" s="10"/>
      <c r="F2209">
        <v>20</v>
      </c>
      <c r="G2209" s="6">
        <f t="shared" si="33"/>
        <v>30</v>
      </c>
      <c r="H2209">
        <v>25</v>
      </c>
      <c r="I2209">
        <v>5</v>
      </c>
      <c r="J2209" s="10"/>
      <c r="K2209" s="10">
        <v>1</v>
      </c>
      <c r="L2209" s="10">
        <v>4</v>
      </c>
      <c r="M2209" s="10">
        <v>1</v>
      </c>
      <c r="N2209" s="10" t="s">
        <v>390</v>
      </c>
      <c r="O2209" s="10"/>
      <c r="P2209" s="10"/>
      <c r="Q2209" s="10"/>
      <c r="R2209" s="10"/>
      <c r="S2209" s="10"/>
      <c r="T2209" s="10"/>
      <c r="U2209" s="10"/>
      <c r="V2209" s="10"/>
    </row>
    <row r="2210" spans="1:22" x14ac:dyDescent="0.25">
      <c r="A2210">
        <v>2007</v>
      </c>
      <c r="B2210" s="10" t="s">
        <v>1166</v>
      </c>
      <c r="C2210" s="10"/>
      <c r="D2210" s="10">
        <v>4</v>
      </c>
      <c r="E2210" s="10"/>
      <c r="F2210">
        <v>30</v>
      </c>
      <c r="G2210" s="6">
        <f t="shared" si="33"/>
        <v>17</v>
      </c>
      <c r="H2210">
        <v>15</v>
      </c>
      <c r="I2210">
        <v>2</v>
      </c>
      <c r="J2210" s="10"/>
      <c r="K2210" s="10">
        <v>5</v>
      </c>
      <c r="L2210" s="10">
        <v>4</v>
      </c>
      <c r="M2210" s="10">
        <v>0</v>
      </c>
      <c r="N2210" s="10"/>
      <c r="O2210" s="10"/>
      <c r="P2210" s="10"/>
      <c r="Q2210" s="10"/>
      <c r="R2210" s="10"/>
      <c r="S2210" s="10"/>
      <c r="T2210" s="10"/>
      <c r="U2210" s="10"/>
      <c r="V2210" s="10"/>
    </row>
    <row r="2211" spans="1:22" x14ac:dyDescent="0.25">
      <c r="A2211">
        <v>2007</v>
      </c>
      <c r="B2211" s="10" t="s">
        <v>1166</v>
      </c>
      <c r="C2211" s="10"/>
      <c r="D2211" s="10">
        <v>5</v>
      </c>
      <c r="E2211" s="10"/>
      <c r="F2211">
        <v>40</v>
      </c>
      <c r="G2211" s="6">
        <f t="shared" si="33"/>
        <v>25</v>
      </c>
      <c r="H2211">
        <v>15</v>
      </c>
      <c r="I2211">
        <v>10</v>
      </c>
      <c r="J2211" s="10"/>
      <c r="K2211" s="10">
        <v>5</v>
      </c>
      <c r="L2211" s="10">
        <v>6</v>
      </c>
      <c r="M2211" s="10">
        <v>0</v>
      </c>
      <c r="N2211" s="10"/>
      <c r="O2211" s="10"/>
      <c r="P2211" s="10"/>
      <c r="Q2211" s="10"/>
      <c r="R2211" s="10"/>
      <c r="S2211" s="10"/>
      <c r="T2211" s="10"/>
      <c r="U2211" s="10"/>
      <c r="V2211" s="10"/>
    </row>
    <row r="2212" spans="1:22" x14ac:dyDescent="0.25">
      <c r="A2212">
        <v>2007</v>
      </c>
      <c r="B2212" s="10" t="s">
        <v>1166</v>
      </c>
      <c r="C2212" s="10">
        <v>5</v>
      </c>
      <c r="D2212" s="10">
        <v>1</v>
      </c>
      <c r="E2212" s="10"/>
      <c r="F2212">
        <v>5</v>
      </c>
      <c r="G2212" s="6">
        <f t="shared" si="33"/>
        <v>30</v>
      </c>
      <c r="H2212">
        <v>10</v>
      </c>
      <c r="I2212">
        <v>20</v>
      </c>
      <c r="J2212" s="10"/>
      <c r="K2212" s="10">
        <v>4</v>
      </c>
      <c r="L2212" s="10">
        <v>3</v>
      </c>
      <c r="M2212" s="10">
        <v>0</v>
      </c>
      <c r="N2212" s="10"/>
      <c r="O2212" s="10"/>
      <c r="P2212" s="10"/>
      <c r="Q2212" s="10"/>
      <c r="R2212" s="10"/>
      <c r="S2212" s="10"/>
      <c r="T2212" s="10"/>
      <c r="U2212" s="10"/>
      <c r="V2212" s="10"/>
    </row>
    <row r="2213" spans="1:22" x14ac:dyDescent="0.25">
      <c r="A2213">
        <v>2007</v>
      </c>
      <c r="B2213" s="10" t="s">
        <v>1166</v>
      </c>
      <c r="C2213" s="10"/>
      <c r="D2213" s="10">
        <v>2</v>
      </c>
      <c r="E2213" s="10"/>
      <c r="F2213">
        <v>30</v>
      </c>
      <c r="G2213" s="6">
        <f t="shared" si="33"/>
        <v>15</v>
      </c>
      <c r="H2213">
        <v>10</v>
      </c>
      <c r="I2213">
        <v>5</v>
      </c>
      <c r="J2213" s="10"/>
      <c r="K2213" s="10">
        <v>3</v>
      </c>
      <c r="L2213" s="10">
        <v>0</v>
      </c>
      <c r="M2213" s="10">
        <v>2</v>
      </c>
      <c r="N2213" s="10" t="s">
        <v>390</v>
      </c>
      <c r="O2213" s="10" t="s">
        <v>390</v>
      </c>
      <c r="P2213" s="10"/>
      <c r="Q2213" s="10"/>
      <c r="R2213" s="10"/>
      <c r="S2213" s="10"/>
      <c r="T2213" s="10"/>
      <c r="U2213" s="10"/>
      <c r="V2213" s="10"/>
    </row>
    <row r="2214" spans="1:22" x14ac:dyDescent="0.25">
      <c r="A2214">
        <v>2007</v>
      </c>
      <c r="B2214" s="10" t="s">
        <v>1166</v>
      </c>
      <c r="C2214" s="10"/>
      <c r="D2214" s="10">
        <v>3</v>
      </c>
      <c r="E2214" s="10"/>
      <c r="F2214">
        <v>40</v>
      </c>
      <c r="G2214" s="6">
        <f t="shared" si="33"/>
        <v>25</v>
      </c>
      <c r="H2214">
        <v>10</v>
      </c>
      <c r="I2214">
        <v>15</v>
      </c>
      <c r="J2214" s="10"/>
      <c r="K2214" s="10">
        <v>5</v>
      </c>
      <c r="L2214" s="10">
        <v>6</v>
      </c>
      <c r="M2214" s="10">
        <v>0</v>
      </c>
      <c r="N2214" s="10"/>
      <c r="O2214" s="10"/>
      <c r="P2214" s="10"/>
      <c r="Q2214" s="10"/>
      <c r="R2214" s="10"/>
      <c r="S2214" s="10"/>
      <c r="T2214" s="10"/>
      <c r="U2214" s="10"/>
      <c r="V2214" s="10"/>
    </row>
    <row r="2215" spans="1:22" x14ac:dyDescent="0.25">
      <c r="A2215">
        <v>2007</v>
      </c>
      <c r="B2215" s="10" t="s">
        <v>1166</v>
      </c>
      <c r="C2215" s="10"/>
      <c r="D2215" s="10">
        <v>4</v>
      </c>
      <c r="E2215" s="10"/>
      <c r="F2215">
        <v>10</v>
      </c>
      <c r="G2215" s="6">
        <f t="shared" si="33"/>
        <v>10</v>
      </c>
      <c r="H2215">
        <v>5</v>
      </c>
      <c r="I2215">
        <v>5</v>
      </c>
      <c r="J2215" s="10"/>
      <c r="K2215" s="10">
        <v>8</v>
      </c>
      <c r="L2215" s="10">
        <v>10</v>
      </c>
      <c r="M2215" s="10">
        <v>0</v>
      </c>
      <c r="N2215" s="10"/>
      <c r="O2215" s="10"/>
      <c r="P2215" s="10"/>
      <c r="Q2215" s="10"/>
      <c r="R2215" s="10"/>
      <c r="S2215" s="10"/>
      <c r="T2215" s="10"/>
      <c r="U2215" s="10"/>
      <c r="V2215" s="10"/>
    </row>
    <row r="2216" spans="1:22" x14ac:dyDescent="0.25">
      <c r="A2216">
        <v>2007</v>
      </c>
      <c r="B2216" s="10" t="s">
        <v>1166</v>
      </c>
      <c r="C2216" s="10"/>
      <c r="D2216" s="10">
        <v>5</v>
      </c>
      <c r="E2216" s="10"/>
      <c r="F2216">
        <v>0</v>
      </c>
      <c r="G2216" s="6">
        <f t="shared" si="33"/>
        <v>12</v>
      </c>
      <c r="H2216">
        <v>10</v>
      </c>
      <c r="I2216">
        <v>2</v>
      </c>
      <c r="J2216" s="10"/>
      <c r="K2216" s="10">
        <v>4</v>
      </c>
      <c r="L2216" s="10">
        <v>5</v>
      </c>
      <c r="M2216" s="10">
        <v>0</v>
      </c>
      <c r="N2216" s="10"/>
      <c r="O2216" s="10"/>
      <c r="P2216" s="10"/>
      <c r="Q2216" s="10"/>
      <c r="R2216" s="10"/>
      <c r="S2216" s="10"/>
      <c r="T2216" s="10"/>
      <c r="U2216" s="10"/>
      <c r="V2216" s="10"/>
    </row>
    <row r="2217" spans="1:22" x14ac:dyDescent="0.25">
      <c r="A2217">
        <v>2007</v>
      </c>
      <c r="B2217" s="10" t="s">
        <v>1166</v>
      </c>
      <c r="C2217" s="10">
        <v>6</v>
      </c>
      <c r="D2217" s="10">
        <v>1</v>
      </c>
      <c r="E2217" s="10"/>
      <c r="F2217">
        <v>0</v>
      </c>
      <c r="G2217" s="6">
        <f t="shared" si="33"/>
        <v>30</v>
      </c>
      <c r="H2217">
        <v>25</v>
      </c>
      <c r="I2217">
        <v>5</v>
      </c>
      <c r="J2217" s="10"/>
      <c r="K2217" s="10">
        <v>5</v>
      </c>
      <c r="L2217" s="10">
        <v>2</v>
      </c>
      <c r="M2217" s="10">
        <v>0</v>
      </c>
      <c r="N2217" s="10"/>
      <c r="O2217" s="10"/>
      <c r="P2217" s="10"/>
      <c r="Q2217" s="10"/>
      <c r="R2217" s="10"/>
      <c r="S2217" s="10"/>
      <c r="T2217" s="10"/>
      <c r="U2217" s="10"/>
      <c r="V2217" s="10"/>
    </row>
    <row r="2218" spans="1:22" x14ac:dyDescent="0.25">
      <c r="A2218">
        <v>2007</v>
      </c>
      <c r="B2218" s="10" t="s">
        <v>1166</v>
      </c>
      <c r="C2218" s="10"/>
      <c r="D2218" s="10">
        <v>2</v>
      </c>
      <c r="E2218" s="10"/>
      <c r="F2218">
        <v>5</v>
      </c>
      <c r="G2218" s="6">
        <f t="shared" si="33"/>
        <v>55</v>
      </c>
      <c r="H2218">
        <v>50</v>
      </c>
      <c r="I2218">
        <v>5</v>
      </c>
      <c r="J2218" s="10"/>
      <c r="K2218" s="10">
        <v>4</v>
      </c>
      <c r="L2218" s="10">
        <v>7</v>
      </c>
      <c r="M2218" s="10">
        <v>0</v>
      </c>
      <c r="N2218" s="10"/>
      <c r="O2218" s="10"/>
      <c r="P2218" s="10"/>
      <c r="Q2218" s="10"/>
      <c r="R2218" s="10"/>
      <c r="S2218" s="10"/>
      <c r="T2218" s="10"/>
      <c r="U2218" s="10"/>
      <c r="V2218" s="10"/>
    </row>
    <row r="2219" spans="1:22" x14ac:dyDescent="0.25">
      <c r="A2219">
        <v>2007</v>
      </c>
      <c r="B2219" s="10" t="s">
        <v>1166</v>
      </c>
      <c r="C2219" s="10"/>
      <c r="D2219" s="10">
        <v>3</v>
      </c>
      <c r="E2219" s="10"/>
      <c r="F2219">
        <v>0</v>
      </c>
      <c r="G2219" s="6">
        <f t="shared" si="33"/>
        <v>52</v>
      </c>
      <c r="H2219">
        <v>50</v>
      </c>
      <c r="I2219">
        <v>2</v>
      </c>
      <c r="J2219" s="10"/>
      <c r="K2219" s="10">
        <v>7</v>
      </c>
      <c r="L2219" s="10">
        <v>5</v>
      </c>
      <c r="M2219" s="10">
        <v>0</v>
      </c>
      <c r="N2219" s="10"/>
      <c r="O2219" s="10"/>
      <c r="P2219" s="10"/>
      <c r="Q2219" s="10"/>
      <c r="R2219" s="10"/>
      <c r="S2219" s="10"/>
      <c r="T2219" s="10"/>
      <c r="U2219" s="10"/>
      <c r="V2219" s="10"/>
    </row>
    <row r="2220" spans="1:22" x14ac:dyDescent="0.25">
      <c r="A2220">
        <v>2007</v>
      </c>
      <c r="B2220" s="10" t="s">
        <v>1166</v>
      </c>
      <c r="C2220" s="10"/>
      <c r="D2220" s="10">
        <v>4</v>
      </c>
      <c r="E2220" s="10"/>
      <c r="F2220">
        <v>0</v>
      </c>
      <c r="G2220" s="6">
        <f t="shared" si="33"/>
        <v>45</v>
      </c>
      <c r="H2220">
        <v>30</v>
      </c>
      <c r="I2220">
        <v>15</v>
      </c>
      <c r="J2220" s="10"/>
      <c r="K2220" s="10">
        <v>2</v>
      </c>
      <c r="L2220" s="10">
        <v>2</v>
      </c>
      <c r="M2220" s="10">
        <v>0</v>
      </c>
      <c r="N2220" s="10"/>
      <c r="O2220" s="10"/>
      <c r="P2220" s="10"/>
      <c r="Q2220" s="10"/>
      <c r="R2220" s="10"/>
      <c r="S2220" s="10"/>
      <c r="T2220" s="10"/>
      <c r="U2220" s="10"/>
      <c r="V2220" s="10"/>
    </row>
    <row r="2221" spans="1:22" x14ac:dyDescent="0.25">
      <c r="A2221">
        <v>2007</v>
      </c>
      <c r="B2221" s="10" t="s">
        <v>1166</v>
      </c>
      <c r="C2221" s="10"/>
      <c r="D2221" s="10">
        <v>5</v>
      </c>
      <c r="E2221" s="10"/>
      <c r="F2221">
        <v>2</v>
      </c>
      <c r="G2221" s="6">
        <f t="shared" si="33"/>
        <v>75</v>
      </c>
      <c r="H2221">
        <v>50</v>
      </c>
      <c r="I2221">
        <v>25</v>
      </c>
      <c r="J2221" s="10"/>
      <c r="K2221" s="10">
        <v>3</v>
      </c>
      <c r="L2221" s="10">
        <v>4</v>
      </c>
      <c r="M2221" s="10">
        <v>0</v>
      </c>
      <c r="N2221" s="10"/>
      <c r="O2221" s="10"/>
      <c r="P2221" s="10"/>
      <c r="Q2221" s="10"/>
      <c r="R2221" s="10"/>
      <c r="S2221" s="10"/>
      <c r="T2221" s="10"/>
      <c r="U2221" s="10"/>
      <c r="V2221" s="10"/>
    </row>
    <row r="2222" spans="1:22" x14ac:dyDescent="0.25">
      <c r="A2222">
        <v>2007</v>
      </c>
      <c r="B2222" s="10" t="s">
        <v>1166</v>
      </c>
      <c r="C2222" s="10">
        <v>7</v>
      </c>
      <c r="D2222" s="10">
        <v>1</v>
      </c>
      <c r="E2222" s="10"/>
      <c r="F2222">
        <v>10</v>
      </c>
      <c r="G2222" s="6">
        <f t="shared" si="33"/>
        <v>17</v>
      </c>
      <c r="H2222">
        <v>15</v>
      </c>
      <c r="I2222">
        <v>2</v>
      </c>
      <c r="J2222" s="10"/>
      <c r="K2222" s="10">
        <v>3</v>
      </c>
      <c r="L2222" s="10">
        <v>0</v>
      </c>
      <c r="M2222" s="10">
        <v>0</v>
      </c>
      <c r="N2222" s="10"/>
      <c r="O2222" s="10"/>
      <c r="P2222" s="10"/>
      <c r="Q2222" s="10"/>
      <c r="R2222" s="10"/>
      <c r="S2222" s="10"/>
      <c r="T2222" s="10"/>
      <c r="U2222" s="10"/>
      <c r="V2222" s="10"/>
    </row>
    <row r="2223" spans="1:22" x14ac:dyDescent="0.25">
      <c r="A2223">
        <v>2007</v>
      </c>
      <c r="B2223" s="10" t="s">
        <v>1166</v>
      </c>
      <c r="C2223" s="10"/>
      <c r="D2223" s="10">
        <v>2</v>
      </c>
      <c r="E2223" s="10"/>
      <c r="F2223">
        <v>0</v>
      </c>
      <c r="G2223" s="6">
        <f t="shared" si="33"/>
        <v>23</v>
      </c>
      <c r="H2223">
        <v>13</v>
      </c>
      <c r="I2223">
        <v>10</v>
      </c>
      <c r="J2223" s="10"/>
      <c r="K2223" s="10">
        <v>2</v>
      </c>
      <c r="L2223" s="10">
        <v>2</v>
      </c>
      <c r="M2223" s="10">
        <v>0</v>
      </c>
      <c r="N2223" s="10"/>
      <c r="O2223" s="10"/>
      <c r="P2223" s="10"/>
      <c r="Q2223" s="10"/>
      <c r="R2223" s="10"/>
      <c r="S2223" s="10"/>
      <c r="T2223" s="10"/>
      <c r="U2223" s="10"/>
      <c r="V2223" s="10"/>
    </row>
    <row r="2224" spans="1:22" x14ac:dyDescent="0.25">
      <c r="A2224">
        <v>2007</v>
      </c>
      <c r="B2224" s="10" t="s">
        <v>1166</v>
      </c>
      <c r="C2224" s="10"/>
      <c r="D2224" s="10">
        <v>3</v>
      </c>
      <c r="E2224" s="10"/>
      <c r="F2224">
        <v>2</v>
      </c>
      <c r="G2224" s="6">
        <f t="shared" si="33"/>
        <v>85</v>
      </c>
      <c r="H2224">
        <v>55</v>
      </c>
      <c r="I2224">
        <v>30</v>
      </c>
      <c r="J2224" s="10"/>
      <c r="K2224" s="10">
        <v>2</v>
      </c>
      <c r="L2224" s="10">
        <v>2</v>
      </c>
      <c r="M2224" s="10">
        <v>1</v>
      </c>
      <c r="N2224" s="10" t="s">
        <v>393</v>
      </c>
      <c r="O2224" s="10"/>
      <c r="P2224" s="10"/>
      <c r="Q2224" s="10"/>
      <c r="R2224" s="10"/>
      <c r="S2224" s="10"/>
      <c r="T2224" s="10"/>
      <c r="U2224" s="10"/>
      <c r="V2224" s="10"/>
    </row>
    <row r="2225" spans="1:22" x14ac:dyDescent="0.25">
      <c r="A2225">
        <v>2007</v>
      </c>
      <c r="B2225" s="10" t="s">
        <v>1166</v>
      </c>
      <c r="C2225" s="10"/>
      <c r="D2225" s="10">
        <v>4</v>
      </c>
      <c r="E2225" s="10"/>
      <c r="F2225">
        <v>0</v>
      </c>
      <c r="G2225" s="6">
        <f t="shared" si="33"/>
        <v>40</v>
      </c>
      <c r="H2225">
        <v>25</v>
      </c>
      <c r="I2225">
        <v>15</v>
      </c>
      <c r="J2225" s="10"/>
      <c r="K2225" s="10">
        <v>0</v>
      </c>
      <c r="L2225" s="10">
        <v>0</v>
      </c>
      <c r="M2225" s="10">
        <v>0</v>
      </c>
      <c r="N2225" s="10"/>
      <c r="O2225" s="10"/>
      <c r="P2225" s="10"/>
      <c r="Q2225" s="10"/>
      <c r="R2225" s="10"/>
      <c r="S2225" s="10"/>
      <c r="T2225" s="10"/>
      <c r="U2225" s="10"/>
      <c r="V2225" s="10"/>
    </row>
    <row r="2226" spans="1:22" x14ac:dyDescent="0.25">
      <c r="A2226">
        <v>2007</v>
      </c>
      <c r="B2226" s="10" t="s">
        <v>1166</v>
      </c>
      <c r="C2226" s="10"/>
      <c r="D2226" s="10">
        <v>5</v>
      </c>
      <c r="E2226" s="10"/>
      <c r="F2226">
        <v>0</v>
      </c>
      <c r="G2226" s="6">
        <f t="shared" si="33"/>
        <v>55</v>
      </c>
      <c r="H2226">
        <v>40</v>
      </c>
      <c r="I2226">
        <v>15</v>
      </c>
      <c r="J2226" s="10"/>
      <c r="K2226" s="10">
        <v>2</v>
      </c>
      <c r="L2226" s="10">
        <v>4</v>
      </c>
      <c r="M2226" s="10">
        <v>2</v>
      </c>
      <c r="N2226" s="10" t="s">
        <v>387</v>
      </c>
      <c r="O2226" s="10" t="s">
        <v>425</v>
      </c>
      <c r="P2226" s="10"/>
      <c r="Q2226" s="10"/>
      <c r="R2226" s="10"/>
      <c r="S2226" s="10"/>
      <c r="T2226" s="10"/>
      <c r="U2226" s="10"/>
      <c r="V2226" s="10"/>
    </row>
    <row r="2227" spans="1:22" x14ac:dyDescent="0.25">
      <c r="A2227">
        <v>2007</v>
      </c>
      <c r="B2227" t="s">
        <v>1161</v>
      </c>
      <c r="C2227" s="10">
        <v>1</v>
      </c>
      <c r="D2227" s="10">
        <v>1</v>
      </c>
      <c r="E2227" s="10"/>
      <c r="F2227">
        <v>1</v>
      </c>
      <c r="G2227" s="6">
        <f>H2227+I2227</f>
        <v>23</v>
      </c>
      <c r="H2227">
        <v>20</v>
      </c>
      <c r="I2227">
        <v>3</v>
      </c>
      <c r="J2227" s="10"/>
      <c r="K2227" s="10">
        <v>2</v>
      </c>
      <c r="L2227" s="10">
        <v>1</v>
      </c>
      <c r="M2227">
        <v>1</v>
      </c>
      <c r="N2227" t="s">
        <v>392</v>
      </c>
      <c r="P2227" s="10"/>
      <c r="Q2227" s="10"/>
      <c r="R2227" s="10"/>
      <c r="S2227" s="10"/>
      <c r="T2227" s="10"/>
      <c r="U2227" s="10">
        <v>1</v>
      </c>
      <c r="V2227" s="10"/>
    </row>
    <row r="2228" spans="1:22" x14ac:dyDescent="0.25">
      <c r="A2228">
        <v>2007</v>
      </c>
      <c r="B2228" t="s">
        <v>1161</v>
      </c>
      <c r="C2228" s="10"/>
      <c r="D2228" s="10">
        <v>2</v>
      </c>
      <c r="E2228" s="10"/>
      <c r="F2228">
        <v>5</v>
      </c>
      <c r="G2228" s="6">
        <f t="shared" ref="G2228:G2286" si="34">H2228+I2228</f>
        <v>45</v>
      </c>
      <c r="H2228">
        <v>40</v>
      </c>
      <c r="I2228">
        <v>5</v>
      </c>
      <c r="J2228" s="10"/>
      <c r="K2228" s="10">
        <v>3</v>
      </c>
      <c r="L2228" s="10">
        <v>3</v>
      </c>
      <c r="M2228">
        <v>0</v>
      </c>
      <c r="P2228" s="10"/>
      <c r="Q2228" s="10"/>
      <c r="R2228" s="10"/>
      <c r="S2228" s="10"/>
      <c r="T2228" s="10"/>
      <c r="U2228" s="10"/>
      <c r="V2228" s="10"/>
    </row>
    <row r="2229" spans="1:22" x14ac:dyDescent="0.25">
      <c r="A2229">
        <v>2007</v>
      </c>
      <c r="B2229" t="s">
        <v>1161</v>
      </c>
      <c r="C2229" s="10"/>
      <c r="D2229" s="10">
        <v>3</v>
      </c>
      <c r="E2229" s="10"/>
      <c r="F2229">
        <v>5</v>
      </c>
      <c r="G2229" s="6">
        <f t="shared" si="34"/>
        <v>18</v>
      </c>
      <c r="H2229">
        <v>15</v>
      </c>
      <c r="I2229">
        <v>3</v>
      </c>
      <c r="J2229" s="10"/>
      <c r="K2229" s="10">
        <v>2</v>
      </c>
      <c r="L2229" s="10">
        <v>3</v>
      </c>
      <c r="M2229">
        <v>2</v>
      </c>
      <c r="P2229" s="10"/>
      <c r="Q2229" s="10"/>
      <c r="R2229" s="10"/>
      <c r="S2229" s="10"/>
      <c r="T2229" s="10"/>
      <c r="U2229" s="10"/>
      <c r="V2229" s="10"/>
    </row>
    <row r="2230" spans="1:22" x14ac:dyDescent="0.25">
      <c r="A2230">
        <v>2007</v>
      </c>
      <c r="B2230" t="s">
        <v>1161</v>
      </c>
      <c r="C2230" s="10"/>
      <c r="D2230" s="10">
        <v>4</v>
      </c>
      <c r="E2230" s="10"/>
      <c r="F2230">
        <v>0</v>
      </c>
      <c r="G2230" s="6">
        <f t="shared" si="34"/>
        <v>50</v>
      </c>
      <c r="H2230">
        <v>50</v>
      </c>
      <c r="I2230">
        <v>0</v>
      </c>
      <c r="J2230" s="10"/>
      <c r="K2230" s="10">
        <v>2</v>
      </c>
      <c r="L2230" s="10">
        <v>3</v>
      </c>
      <c r="M2230">
        <v>0</v>
      </c>
      <c r="P2230" s="10"/>
      <c r="Q2230" s="10"/>
      <c r="R2230" s="10"/>
      <c r="S2230" s="10"/>
      <c r="T2230" s="10"/>
      <c r="U2230" s="10"/>
      <c r="V2230" s="10"/>
    </row>
    <row r="2231" spans="1:22" x14ac:dyDescent="0.25">
      <c r="A2231">
        <v>2007</v>
      </c>
      <c r="B2231" t="s">
        <v>1161</v>
      </c>
      <c r="C2231" s="10"/>
      <c r="D2231" s="10">
        <v>5</v>
      </c>
      <c r="E2231" s="10"/>
      <c r="F2231">
        <v>2</v>
      </c>
      <c r="G2231" s="6">
        <f t="shared" si="34"/>
        <v>22</v>
      </c>
      <c r="H2231">
        <v>20</v>
      </c>
      <c r="I2231">
        <v>2</v>
      </c>
      <c r="J2231" s="10"/>
      <c r="K2231" s="10">
        <v>2</v>
      </c>
      <c r="L2231" s="10">
        <v>1</v>
      </c>
      <c r="M2231">
        <v>1</v>
      </c>
      <c r="N2231" t="s">
        <v>390</v>
      </c>
      <c r="P2231" s="10"/>
      <c r="Q2231" s="10"/>
      <c r="R2231" s="10"/>
      <c r="S2231" s="10"/>
      <c r="T2231" s="10"/>
      <c r="U2231" s="10"/>
      <c r="V2231" s="10"/>
    </row>
    <row r="2232" spans="1:22" x14ac:dyDescent="0.25">
      <c r="A2232">
        <v>2007</v>
      </c>
      <c r="B2232" t="s">
        <v>1161</v>
      </c>
      <c r="C2232" s="10">
        <v>2</v>
      </c>
      <c r="D2232" s="10">
        <v>1</v>
      </c>
      <c r="E2232" s="10"/>
      <c r="F2232">
        <v>0</v>
      </c>
      <c r="G2232" s="6">
        <f t="shared" si="34"/>
        <v>15</v>
      </c>
      <c r="H2232">
        <v>15</v>
      </c>
      <c r="I2232">
        <v>0</v>
      </c>
      <c r="J2232" s="10"/>
      <c r="K2232" s="10">
        <v>3</v>
      </c>
      <c r="L2232" s="10">
        <v>0</v>
      </c>
      <c r="M2232">
        <v>0</v>
      </c>
      <c r="P2232" s="10"/>
      <c r="Q2232" s="10"/>
      <c r="R2232" s="10"/>
      <c r="S2232" s="10"/>
      <c r="T2232" s="10"/>
      <c r="U2232" s="10">
        <v>1</v>
      </c>
      <c r="V2232" s="10"/>
    </row>
    <row r="2233" spans="1:22" x14ac:dyDescent="0.25">
      <c r="A2233">
        <v>2007</v>
      </c>
      <c r="B2233" t="s">
        <v>1161</v>
      </c>
      <c r="C2233" s="10"/>
      <c r="D2233" s="10">
        <v>2</v>
      </c>
      <c r="E2233" s="10"/>
      <c r="F2233">
        <v>1</v>
      </c>
      <c r="G2233" s="6">
        <f t="shared" si="34"/>
        <v>25</v>
      </c>
      <c r="H2233">
        <v>25</v>
      </c>
      <c r="I2233">
        <v>0</v>
      </c>
      <c r="J2233" s="10"/>
      <c r="K2233" s="10">
        <v>3</v>
      </c>
      <c r="L2233" s="10">
        <v>2</v>
      </c>
      <c r="M2233">
        <v>0</v>
      </c>
      <c r="P2233" s="10"/>
      <c r="Q2233" s="10"/>
      <c r="R2233" s="10"/>
      <c r="S2233" s="10"/>
      <c r="T2233" s="10"/>
      <c r="U2233" s="10"/>
      <c r="V2233" s="10"/>
    </row>
    <row r="2234" spans="1:22" x14ac:dyDescent="0.25">
      <c r="A2234">
        <v>2007</v>
      </c>
      <c r="B2234" t="s">
        <v>1161</v>
      </c>
      <c r="C2234" s="10"/>
      <c r="D2234" s="10">
        <v>3</v>
      </c>
      <c r="E2234" s="10"/>
      <c r="F2234">
        <v>0</v>
      </c>
      <c r="G2234" s="6">
        <f t="shared" si="34"/>
        <v>31</v>
      </c>
      <c r="H2234">
        <v>30</v>
      </c>
      <c r="I2234">
        <v>1</v>
      </c>
      <c r="J2234" s="10"/>
      <c r="K2234" s="10">
        <v>3</v>
      </c>
      <c r="L2234" s="10">
        <v>2</v>
      </c>
      <c r="M2234">
        <v>1</v>
      </c>
      <c r="P2234" s="10"/>
      <c r="Q2234" s="10"/>
      <c r="R2234" s="10"/>
      <c r="S2234" s="10"/>
      <c r="T2234" s="10"/>
      <c r="U2234" s="10"/>
      <c r="V2234" s="10"/>
    </row>
    <row r="2235" spans="1:22" x14ac:dyDescent="0.25">
      <c r="A2235">
        <v>2007</v>
      </c>
      <c r="B2235" t="s">
        <v>1161</v>
      </c>
      <c r="C2235" s="10"/>
      <c r="D2235" s="10">
        <v>4</v>
      </c>
      <c r="E2235" s="10"/>
      <c r="F2235">
        <v>5</v>
      </c>
      <c r="G2235" s="6">
        <f t="shared" si="34"/>
        <v>62</v>
      </c>
      <c r="H2235">
        <v>60</v>
      </c>
      <c r="I2235">
        <v>2</v>
      </c>
      <c r="J2235" s="10"/>
      <c r="K2235" s="10">
        <v>2</v>
      </c>
      <c r="L2235" s="10">
        <v>3</v>
      </c>
      <c r="M2235">
        <v>0</v>
      </c>
      <c r="P2235" s="10"/>
      <c r="Q2235" s="10"/>
      <c r="R2235" s="10"/>
      <c r="S2235" s="10"/>
      <c r="T2235" s="10"/>
      <c r="U2235" s="10"/>
      <c r="V2235" s="10"/>
    </row>
    <row r="2236" spans="1:22" x14ac:dyDescent="0.25">
      <c r="A2236">
        <v>2007</v>
      </c>
      <c r="B2236" t="s">
        <v>1161</v>
      </c>
      <c r="C2236" s="10"/>
      <c r="D2236" s="10">
        <v>5</v>
      </c>
      <c r="E2236" s="10"/>
      <c r="F2236">
        <v>0</v>
      </c>
      <c r="G2236" s="6">
        <f t="shared" si="34"/>
        <v>10</v>
      </c>
      <c r="H2236">
        <v>10</v>
      </c>
      <c r="I2236">
        <v>0</v>
      </c>
      <c r="J2236" s="10"/>
      <c r="K2236" s="10">
        <v>5</v>
      </c>
      <c r="L2236" s="10">
        <v>3</v>
      </c>
      <c r="M2236">
        <v>2</v>
      </c>
      <c r="N2236" t="s">
        <v>390</v>
      </c>
      <c r="O2236" t="s">
        <v>393</v>
      </c>
      <c r="P2236" s="10"/>
      <c r="Q2236" s="10"/>
      <c r="R2236" s="10"/>
      <c r="S2236" s="10"/>
      <c r="T2236" s="10"/>
      <c r="U2236" s="10"/>
      <c r="V2236" s="10"/>
    </row>
    <row r="2237" spans="1:22" x14ac:dyDescent="0.25">
      <c r="A2237">
        <v>2007</v>
      </c>
      <c r="B2237" t="s">
        <v>1161</v>
      </c>
      <c r="C2237" s="10">
        <v>3</v>
      </c>
      <c r="D2237" s="10">
        <v>1</v>
      </c>
      <c r="E2237" s="10"/>
      <c r="F2237">
        <v>5</v>
      </c>
      <c r="G2237" s="6">
        <f t="shared" si="34"/>
        <v>45</v>
      </c>
      <c r="H2237">
        <v>45</v>
      </c>
      <c r="I2237">
        <v>0</v>
      </c>
      <c r="J2237" s="10"/>
      <c r="K2237" s="10">
        <v>3</v>
      </c>
      <c r="L2237" s="10">
        <v>2</v>
      </c>
      <c r="M2237">
        <v>0</v>
      </c>
      <c r="P2237" s="10"/>
      <c r="Q2237" s="10"/>
      <c r="R2237" s="10"/>
      <c r="S2237" s="10"/>
      <c r="T2237" s="10"/>
      <c r="U2237" s="10"/>
      <c r="V2237" s="10"/>
    </row>
    <row r="2238" spans="1:22" x14ac:dyDescent="0.25">
      <c r="A2238">
        <v>2007</v>
      </c>
      <c r="B2238" t="s">
        <v>1161</v>
      </c>
      <c r="C2238" s="10"/>
      <c r="D2238" s="10">
        <v>2</v>
      </c>
      <c r="E2238" s="10"/>
      <c r="F2238">
        <v>10</v>
      </c>
      <c r="G2238" s="6">
        <f t="shared" si="34"/>
        <v>60</v>
      </c>
      <c r="H2238">
        <v>60</v>
      </c>
      <c r="I2238">
        <v>0</v>
      </c>
      <c r="J2238" s="10"/>
      <c r="K2238" s="10">
        <v>2</v>
      </c>
      <c r="L2238" s="10">
        <v>3</v>
      </c>
      <c r="M2238">
        <v>0</v>
      </c>
      <c r="P2238" s="10"/>
      <c r="Q2238" s="10"/>
      <c r="R2238" s="10"/>
      <c r="S2238" s="10"/>
      <c r="T2238" s="10"/>
      <c r="U2238" s="10"/>
      <c r="V2238" s="10"/>
    </row>
    <row r="2239" spans="1:22" x14ac:dyDescent="0.25">
      <c r="A2239">
        <v>2007</v>
      </c>
      <c r="B2239" t="s">
        <v>1161</v>
      </c>
      <c r="C2239" s="10"/>
      <c r="D2239" s="10">
        <v>3</v>
      </c>
      <c r="E2239" s="10"/>
      <c r="F2239">
        <v>0</v>
      </c>
      <c r="G2239" s="6">
        <f t="shared" si="34"/>
        <v>30</v>
      </c>
      <c r="H2239">
        <v>25</v>
      </c>
      <c r="I2239">
        <v>5</v>
      </c>
      <c r="J2239" s="10"/>
      <c r="K2239" s="10">
        <v>3</v>
      </c>
      <c r="L2239" s="10">
        <v>3</v>
      </c>
      <c r="M2239">
        <v>0</v>
      </c>
      <c r="P2239" s="10"/>
      <c r="Q2239" s="10"/>
      <c r="R2239" s="10"/>
      <c r="S2239" s="10"/>
      <c r="T2239" s="10"/>
      <c r="U2239" s="10"/>
      <c r="V2239" s="10"/>
    </row>
    <row r="2240" spans="1:22" x14ac:dyDescent="0.25">
      <c r="A2240">
        <v>2007</v>
      </c>
      <c r="B2240" t="s">
        <v>1161</v>
      </c>
      <c r="C2240" s="10"/>
      <c r="D2240" s="10">
        <v>4</v>
      </c>
      <c r="E2240" s="10"/>
      <c r="F2240">
        <v>0</v>
      </c>
      <c r="G2240" s="6">
        <f t="shared" si="34"/>
        <v>22</v>
      </c>
      <c r="H2240">
        <v>20</v>
      </c>
      <c r="I2240">
        <v>2</v>
      </c>
      <c r="J2240" s="10"/>
      <c r="K2240" s="10">
        <v>3</v>
      </c>
      <c r="L2240" s="10">
        <v>3</v>
      </c>
      <c r="M2240">
        <v>0</v>
      </c>
      <c r="P2240" s="10"/>
      <c r="Q2240" s="10"/>
      <c r="R2240" s="10"/>
      <c r="S2240" s="10"/>
      <c r="T2240" s="10"/>
      <c r="U2240" s="10"/>
      <c r="V2240" s="10"/>
    </row>
    <row r="2241" spans="1:22" x14ac:dyDescent="0.25">
      <c r="A2241">
        <v>2007</v>
      </c>
      <c r="B2241" t="s">
        <v>1161</v>
      </c>
      <c r="C2241" s="10"/>
      <c r="D2241" s="10">
        <v>5</v>
      </c>
      <c r="E2241" s="10"/>
      <c r="F2241">
        <v>0</v>
      </c>
      <c r="G2241" s="6">
        <f t="shared" si="34"/>
        <v>20</v>
      </c>
      <c r="H2241">
        <v>20</v>
      </c>
      <c r="I2241">
        <v>0</v>
      </c>
      <c r="J2241" s="10"/>
      <c r="K2241" s="10">
        <v>4</v>
      </c>
      <c r="L2241" s="10">
        <v>5</v>
      </c>
      <c r="M2241">
        <v>0</v>
      </c>
      <c r="P2241" s="10"/>
      <c r="Q2241" s="10"/>
      <c r="R2241" s="10"/>
      <c r="S2241" s="10"/>
      <c r="T2241" s="10"/>
      <c r="U2241" s="10"/>
      <c r="V2241" s="10"/>
    </row>
    <row r="2242" spans="1:22" x14ac:dyDescent="0.25">
      <c r="A2242">
        <v>2007</v>
      </c>
      <c r="B2242" t="s">
        <v>1161</v>
      </c>
      <c r="C2242" s="10">
        <v>4</v>
      </c>
      <c r="D2242" s="10">
        <v>1</v>
      </c>
      <c r="E2242" s="10"/>
      <c r="F2242">
        <v>0</v>
      </c>
      <c r="G2242" s="6">
        <f t="shared" si="34"/>
        <v>47</v>
      </c>
      <c r="H2242">
        <v>45</v>
      </c>
      <c r="I2242">
        <v>2</v>
      </c>
      <c r="J2242" s="10"/>
      <c r="K2242" s="10">
        <v>5</v>
      </c>
      <c r="L2242" s="10">
        <v>7</v>
      </c>
      <c r="M2242">
        <v>0</v>
      </c>
      <c r="P2242" s="10"/>
      <c r="Q2242" s="10"/>
      <c r="R2242" s="10"/>
      <c r="S2242" s="10"/>
      <c r="T2242" s="10"/>
      <c r="U2242" s="10"/>
      <c r="V2242" s="10"/>
    </row>
    <row r="2243" spans="1:22" x14ac:dyDescent="0.25">
      <c r="A2243">
        <v>2007</v>
      </c>
      <c r="B2243" t="s">
        <v>1161</v>
      </c>
      <c r="C2243" s="10"/>
      <c r="D2243" s="10">
        <v>2</v>
      </c>
      <c r="E2243" s="10"/>
      <c r="F2243">
        <v>0</v>
      </c>
      <c r="G2243" s="6">
        <f t="shared" si="34"/>
        <v>80</v>
      </c>
      <c r="H2243">
        <v>75</v>
      </c>
      <c r="I2243">
        <v>5</v>
      </c>
      <c r="J2243" s="10"/>
      <c r="K2243" s="10">
        <v>5</v>
      </c>
      <c r="L2243" s="10">
        <v>5</v>
      </c>
      <c r="M2243">
        <v>0</v>
      </c>
      <c r="P2243" s="10"/>
      <c r="Q2243" s="10"/>
      <c r="R2243" s="10"/>
      <c r="S2243" s="10"/>
      <c r="T2243" s="10"/>
      <c r="U2243" s="10"/>
      <c r="V2243" s="10"/>
    </row>
    <row r="2244" spans="1:22" x14ac:dyDescent="0.25">
      <c r="A2244">
        <v>2007</v>
      </c>
      <c r="B2244" t="s">
        <v>1161</v>
      </c>
      <c r="C2244" s="10"/>
      <c r="D2244" s="10">
        <v>3</v>
      </c>
      <c r="E2244" s="10"/>
      <c r="F2244">
        <v>5</v>
      </c>
      <c r="G2244" s="6">
        <f t="shared" si="34"/>
        <v>10</v>
      </c>
      <c r="H2244">
        <v>10</v>
      </c>
      <c r="I2244">
        <v>0</v>
      </c>
      <c r="J2244" s="10"/>
      <c r="K2244" s="10">
        <v>5</v>
      </c>
      <c r="L2244" s="10">
        <v>5</v>
      </c>
      <c r="M2244">
        <v>0</v>
      </c>
      <c r="P2244" s="10"/>
      <c r="Q2244" s="10"/>
      <c r="R2244" s="10"/>
      <c r="S2244" s="10"/>
      <c r="T2244" s="10"/>
      <c r="U2244" s="10"/>
      <c r="V2244" s="10"/>
    </row>
    <row r="2245" spans="1:22" x14ac:dyDescent="0.25">
      <c r="A2245">
        <v>2007</v>
      </c>
      <c r="B2245" t="s">
        <v>1161</v>
      </c>
      <c r="C2245" s="10"/>
      <c r="D2245" s="10">
        <v>4</v>
      </c>
      <c r="E2245" s="10"/>
      <c r="F2245">
        <v>0</v>
      </c>
      <c r="G2245" s="6">
        <f t="shared" si="34"/>
        <v>20</v>
      </c>
      <c r="H2245">
        <v>20</v>
      </c>
      <c r="I2245">
        <v>0</v>
      </c>
      <c r="J2245" s="10"/>
      <c r="K2245" s="10">
        <v>4</v>
      </c>
      <c r="L2245" s="10">
        <v>6</v>
      </c>
      <c r="M2245">
        <v>0</v>
      </c>
      <c r="P2245" s="10"/>
      <c r="Q2245" s="10"/>
      <c r="R2245" s="10"/>
      <c r="S2245" s="10"/>
      <c r="T2245" s="10"/>
      <c r="U2245" s="10"/>
      <c r="V2245" s="10"/>
    </row>
    <row r="2246" spans="1:22" x14ac:dyDescent="0.25">
      <c r="A2246">
        <v>2007</v>
      </c>
      <c r="B2246" t="s">
        <v>1161</v>
      </c>
      <c r="C2246" s="10"/>
      <c r="D2246" s="10">
        <v>5</v>
      </c>
      <c r="E2246" s="10"/>
      <c r="F2246">
        <v>5</v>
      </c>
      <c r="G2246" s="6">
        <f t="shared" si="34"/>
        <v>37</v>
      </c>
      <c r="H2246">
        <v>35</v>
      </c>
      <c r="I2246">
        <v>2</v>
      </c>
      <c r="J2246" s="10"/>
      <c r="K2246" s="10">
        <v>8</v>
      </c>
      <c r="L2246" s="10">
        <v>6</v>
      </c>
      <c r="M2246">
        <v>0</v>
      </c>
      <c r="P2246" s="10"/>
      <c r="Q2246" s="10"/>
      <c r="R2246" s="10"/>
      <c r="S2246" s="10"/>
      <c r="T2246" s="10"/>
      <c r="U2246" s="10"/>
      <c r="V2246" s="10"/>
    </row>
    <row r="2247" spans="1:22" x14ac:dyDescent="0.25">
      <c r="A2247">
        <v>2007</v>
      </c>
      <c r="B2247" t="s">
        <v>1161</v>
      </c>
      <c r="C2247" s="10">
        <v>5</v>
      </c>
      <c r="D2247" s="10">
        <v>1</v>
      </c>
      <c r="E2247" s="10"/>
      <c r="F2247">
        <v>1</v>
      </c>
      <c r="G2247" s="6">
        <f t="shared" si="34"/>
        <v>20</v>
      </c>
      <c r="H2247">
        <v>15</v>
      </c>
      <c r="I2247">
        <v>5</v>
      </c>
      <c r="J2247" s="10"/>
      <c r="K2247" s="10">
        <v>4</v>
      </c>
      <c r="L2247" s="10">
        <v>3</v>
      </c>
      <c r="M2247" s="23">
        <v>0</v>
      </c>
      <c r="P2247" s="10"/>
      <c r="Q2247" s="10"/>
      <c r="R2247" s="10"/>
      <c r="S2247" s="10"/>
      <c r="T2247" s="10"/>
      <c r="U2247" s="10"/>
      <c r="V2247" s="10"/>
    </row>
    <row r="2248" spans="1:22" x14ac:dyDescent="0.25">
      <c r="A2248">
        <v>2007</v>
      </c>
      <c r="B2248" t="s">
        <v>1161</v>
      </c>
      <c r="C2248" s="10"/>
      <c r="D2248" s="10">
        <v>2</v>
      </c>
      <c r="E2248" s="10"/>
      <c r="F2248">
        <v>0</v>
      </c>
      <c r="G2248" s="6">
        <f t="shared" si="34"/>
        <v>55</v>
      </c>
      <c r="H2248">
        <v>50</v>
      </c>
      <c r="I2248">
        <v>5</v>
      </c>
      <c r="J2248" s="10"/>
      <c r="K2248" s="10">
        <v>3</v>
      </c>
      <c r="L2248" s="10">
        <v>3</v>
      </c>
      <c r="M2248" s="23">
        <v>0</v>
      </c>
      <c r="P2248" s="10"/>
      <c r="Q2248" s="10"/>
      <c r="R2248" s="10"/>
      <c r="S2248" s="10"/>
      <c r="T2248" s="10"/>
      <c r="U2248" s="10"/>
      <c r="V2248" s="10"/>
    </row>
    <row r="2249" spans="1:22" x14ac:dyDescent="0.25">
      <c r="A2249">
        <v>2007</v>
      </c>
      <c r="B2249" t="s">
        <v>1161</v>
      </c>
      <c r="C2249" s="10"/>
      <c r="D2249" s="10">
        <v>3</v>
      </c>
      <c r="E2249" s="10"/>
      <c r="F2249">
        <v>2</v>
      </c>
      <c r="G2249" s="6">
        <f t="shared" si="34"/>
        <v>35</v>
      </c>
      <c r="H2249">
        <v>10</v>
      </c>
      <c r="I2249">
        <v>25</v>
      </c>
      <c r="J2249" s="10"/>
      <c r="K2249" s="10">
        <v>6</v>
      </c>
      <c r="L2249" s="10">
        <v>4</v>
      </c>
      <c r="M2249" s="23">
        <v>0</v>
      </c>
      <c r="P2249" s="10"/>
      <c r="Q2249" s="10"/>
      <c r="R2249" s="10"/>
      <c r="S2249" s="10"/>
      <c r="T2249" s="10"/>
      <c r="U2249" s="10"/>
      <c r="V2249" s="10"/>
    </row>
    <row r="2250" spans="1:22" x14ac:dyDescent="0.25">
      <c r="A2250">
        <v>2007</v>
      </c>
      <c r="B2250" t="s">
        <v>1161</v>
      </c>
      <c r="C2250" s="10"/>
      <c r="D2250" s="10">
        <v>4</v>
      </c>
      <c r="E2250" s="10"/>
      <c r="F2250">
        <v>0</v>
      </c>
      <c r="G2250" s="6">
        <f t="shared" si="34"/>
        <v>26</v>
      </c>
      <c r="H2250">
        <v>25</v>
      </c>
      <c r="I2250">
        <v>1</v>
      </c>
      <c r="J2250" s="10"/>
      <c r="K2250" s="10">
        <v>3</v>
      </c>
      <c r="L2250" s="10">
        <v>3</v>
      </c>
      <c r="M2250" s="23">
        <v>0</v>
      </c>
      <c r="P2250" s="10"/>
      <c r="Q2250" s="10"/>
      <c r="R2250" s="10"/>
      <c r="S2250" s="10"/>
      <c r="T2250" s="10"/>
      <c r="U2250" s="10"/>
      <c r="V2250" s="10"/>
    </row>
    <row r="2251" spans="1:22" x14ac:dyDescent="0.25">
      <c r="A2251">
        <v>2007</v>
      </c>
      <c r="B2251" t="s">
        <v>1161</v>
      </c>
      <c r="C2251" s="10"/>
      <c r="D2251" s="10">
        <v>5</v>
      </c>
      <c r="E2251" s="10"/>
      <c r="F2251">
        <v>2</v>
      </c>
      <c r="G2251" s="6">
        <f t="shared" si="34"/>
        <v>85</v>
      </c>
      <c r="H2251">
        <v>60</v>
      </c>
      <c r="I2251">
        <v>25</v>
      </c>
      <c r="J2251" s="10"/>
      <c r="K2251" s="10">
        <v>2</v>
      </c>
      <c r="L2251" s="10">
        <v>3</v>
      </c>
      <c r="M2251" s="23">
        <v>0</v>
      </c>
      <c r="P2251" s="10"/>
      <c r="Q2251" s="10"/>
      <c r="R2251" s="10"/>
      <c r="S2251" s="10"/>
      <c r="T2251" s="10"/>
      <c r="U2251" s="10"/>
      <c r="V2251" s="10"/>
    </row>
    <row r="2252" spans="1:22" x14ac:dyDescent="0.25">
      <c r="A2252">
        <v>2007</v>
      </c>
      <c r="B2252" t="s">
        <v>1161</v>
      </c>
      <c r="C2252" s="10">
        <v>6</v>
      </c>
      <c r="D2252" s="10">
        <v>1</v>
      </c>
      <c r="E2252" s="10"/>
      <c r="F2252">
        <v>15</v>
      </c>
      <c r="G2252" s="6">
        <f t="shared" si="34"/>
        <v>15</v>
      </c>
      <c r="H2252">
        <v>0</v>
      </c>
      <c r="I2252">
        <v>15</v>
      </c>
      <c r="J2252" s="10"/>
      <c r="K2252" s="10">
        <v>3</v>
      </c>
      <c r="L2252" s="10">
        <v>4</v>
      </c>
      <c r="M2252">
        <v>0</v>
      </c>
      <c r="P2252" s="10"/>
      <c r="Q2252" s="10"/>
      <c r="R2252" s="10"/>
      <c r="S2252" s="10"/>
      <c r="T2252" s="10"/>
      <c r="U2252" s="10"/>
      <c r="V2252" s="10"/>
    </row>
    <row r="2253" spans="1:22" x14ac:dyDescent="0.25">
      <c r="A2253">
        <v>2007</v>
      </c>
      <c r="B2253" t="s">
        <v>1161</v>
      </c>
      <c r="C2253" s="10"/>
      <c r="D2253" s="10">
        <v>2</v>
      </c>
      <c r="E2253" s="10"/>
      <c r="F2253">
        <v>0</v>
      </c>
      <c r="G2253" s="6">
        <f t="shared" si="34"/>
        <v>30</v>
      </c>
      <c r="H2253">
        <v>0</v>
      </c>
      <c r="I2253">
        <v>30</v>
      </c>
      <c r="J2253" s="10"/>
      <c r="K2253" s="10">
        <v>2</v>
      </c>
      <c r="L2253" s="10">
        <v>3</v>
      </c>
      <c r="M2253">
        <v>1</v>
      </c>
      <c r="N2253" t="s">
        <v>392</v>
      </c>
      <c r="P2253" s="10"/>
      <c r="Q2253" s="10"/>
      <c r="R2253" s="10"/>
      <c r="S2253" s="10"/>
      <c r="T2253" s="10"/>
      <c r="U2253" s="10"/>
      <c r="V2253" s="10"/>
    </row>
    <row r="2254" spans="1:22" x14ac:dyDescent="0.25">
      <c r="A2254">
        <v>2007</v>
      </c>
      <c r="B2254" t="s">
        <v>1161</v>
      </c>
      <c r="C2254" s="10"/>
      <c r="D2254" s="10">
        <v>3</v>
      </c>
      <c r="E2254" s="10"/>
      <c r="F2254">
        <v>10</v>
      </c>
      <c r="G2254" s="6">
        <f t="shared" si="34"/>
        <v>20</v>
      </c>
      <c r="H2254">
        <v>0</v>
      </c>
      <c r="I2254">
        <v>20</v>
      </c>
      <c r="J2254" s="10"/>
      <c r="K2254" s="10">
        <v>2</v>
      </c>
      <c r="L2254" s="10">
        <v>3</v>
      </c>
      <c r="M2254">
        <v>0</v>
      </c>
      <c r="P2254" s="10"/>
      <c r="Q2254" s="10"/>
      <c r="R2254" s="10"/>
      <c r="S2254" s="10"/>
      <c r="T2254" s="10"/>
      <c r="U2254" s="10"/>
      <c r="V2254" s="10"/>
    </row>
    <row r="2255" spans="1:22" x14ac:dyDescent="0.25">
      <c r="A2255">
        <v>2007</v>
      </c>
      <c r="B2255" t="s">
        <v>1161</v>
      </c>
      <c r="C2255" s="10"/>
      <c r="D2255" s="10">
        <v>4</v>
      </c>
      <c r="E2255" s="10"/>
      <c r="F2255">
        <v>5</v>
      </c>
      <c r="G2255" s="6">
        <f t="shared" si="34"/>
        <v>70</v>
      </c>
      <c r="H2255">
        <v>0</v>
      </c>
      <c r="I2255">
        <v>70</v>
      </c>
      <c r="J2255" s="10"/>
      <c r="K2255" s="10">
        <v>3</v>
      </c>
      <c r="L2255" s="10">
        <v>6</v>
      </c>
      <c r="M2255">
        <v>0</v>
      </c>
      <c r="P2255" s="10"/>
      <c r="Q2255" s="10"/>
      <c r="R2255" s="10"/>
      <c r="S2255" s="10"/>
      <c r="T2255" s="10"/>
      <c r="U2255" s="10"/>
      <c r="V2255" s="10"/>
    </row>
    <row r="2256" spans="1:22" x14ac:dyDescent="0.25">
      <c r="A2256">
        <v>2007</v>
      </c>
      <c r="B2256" t="s">
        <v>1161</v>
      </c>
      <c r="C2256" s="10"/>
      <c r="D2256" s="10">
        <v>5</v>
      </c>
      <c r="E2256" s="10"/>
      <c r="F2256">
        <v>25</v>
      </c>
      <c r="G2256" s="6">
        <f t="shared" si="34"/>
        <v>25</v>
      </c>
      <c r="H2256">
        <v>0</v>
      </c>
      <c r="I2256">
        <v>25</v>
      </c>
      <c r="J2256" s="10"/>
      <c r="K2256" s="10">
        <v>2</v>
      </c>
      <c r="L2256" s="10">
        <v>3</v>
      </c>
      <c r="M2256">
        <v>0</v>
      </c>
      <c r="P2256" s="10"/>
      <c r="Q2256" s="10"/>
      <c r="R2256" s="10"/>
      <c r="S2256" s="10"/>
      <c r="T2256" s="10"/>
      <c r="U2256" s="10"/>
      <c r="V2256" s="10"/>
    </row>
    <row r="2257" spans="1:22" x14ac:dyDescent="0.25">
      <c r="A2257">
        <v>2007</v>
      </c>
      <c r="B2257" t="s">
        <v>1161</v>
      </c>
      <c r="C2257" s="10">
        <v>7</v>
      </c>
      <c r="D2257" s="10">
        <v>1</v>
      </c>
      <c r="E2257" s="10"/>
      <c r="F2257">
        <v>20</v>
      </c>
      <c r="G2257" s="6">
        <f t="shared" si="34"/>
        <v>30</v>
      </c>
      <c r="H2257">
        <v>5</v>
      </c>
      <c r="I2257">
        <v>25</v>
      </c>
      <c r="J2257" s="10"/>
      <c r="K2257" s="10">
        <v>5</v>
      </c>
      <c r="L2257" s="10">
        <v>4</v>
      </c>
      <c r="M2257">
        <v>0</v>
      </c>
      <c r="P2257" s="10"/>
      <c r="Q2257" s="10"/>
      <c r="R2257" s="10"/>
      <c r="S2257" s="10"/>
      <c r="T2257" s="10"/>
      <c r="U2257" s="10"/>
      <c r="V2257" s="10"/>
    </row>
    <row r="2258" spans="1:22" x14ac:dyDescent="0.25">
      <c r="A2258">
        <v>2007</v>
      </c>
      <c r="B2258" t="s">
        <v>1161</v>
      </c>
      <c r="C2258" s="10"/>
      <c r="D2258" s="10">
        <v>2</v>
      </c>
      <c r="E2258" s="10"/>
      <c r="F2258">
        <v>80</v>
      </c>
      <c r="G2258" s="6">
        <f t="shared" si="34"/>
        <v>5</v>
      </c>
      <c r="H2258">
        <v>5</v>
      </c>
      <c r="I2258">
        <v>0</v>
      </c>
      <c r="J2258" s="10"/>
      <c r="K2258" s="10">
        <v>6</v>
      </c>
      <c r="L2258" s="10">
        <v>3</v>
      </c>
      <c r="M2258">
        <v>0</v>
      </c>
      <c r="P2258" s="10"/>
      <c r="Q2258" s="10"/>
      <c r="R2258" s="10"/>
      <c r="S2258" s="10"/>
      <c r="T2258" s="10"/>
      <c r="U2258" s="10"/>
      <c r="V2258" s="10"/>
    </row>
    <row r="2259" spans="1:22" x14ac:dyDescent="0.25">
      <c r="A2259">
        <v>2007</v>
      </c>
      <c r="B2259" t="s">
        <v>1161</v>
      </c>
      <c r="C2259" s="10"/>
      <c r="D2259" s="10">
        <v>3</v>
      </c>
      <c r="E2259" s="10"/>
      <c r="F2259">
        <v>0</v>
      </c>
      <c r="G2259" s="6">
        <f t="shared" si="34"/>
        <v>25</v>
      </c>
      <c r="H2259">
        <v>0</v>
      </c>
      <c r="I2259">
        <v>25</v>
      </c>
      <c r="J2259" s="10"/>
      <c r="K2259" s="10">
        <v>4</v>
      </c>
      <c r="L2259" s="10">
        <v>5</v>
      </c>
      <c r="M2259">
        <v>0</v>
      </c>
      <c r="P2259" s="10"/>
      <c r="Q2259" s="10"/>
      <c r="R2259" s="10"/>
      <c r="S2259" s="10"/>
      <c r="T2259" s="10"/>
      <c r="U2259" s="10"/>
      <c r="V2259" s="10"/>
    </row>
    <row r="2260" spans="1:22" x14ac:dyDescent="0.25">
      <c r="A2260">
        <v>2007</v>
      </c>
      <c r="B2260" t="s">
        <v>1161</v>
      </c>
      <c r="C2260" s="10"/>
      <c r="D2260" s="10">
        <v>4</v>
      </c>
      <c r="E2260" s="10"/>
      <c r="F2260">
        <v>20</v>
      </c>
      <c r="G2260" s="6">
        <f t="shared" si="34"/>
        <v>30</v>
      </c>
      <c r="H2260">
        <v>30</v>
      </c>
      <c r="I2260">
        <v>0</v>
      </c>
      <c r="J2260" s="10"/>
      <c r="K2260" s="10">
        <v>3</v>
      </c>
      <c r="L2260" s="10">
        <v>5</v>
      </c>
      <c r="M2260">
        <v>0</v>
      </c>
      <c r="P2260" s="10"/>
      <c r="Q2260" s="10"/>
      <c r="R2260" s="10"/>
      <c r="S2260" s="10"/>
      <c r="T2260" s="10"/>
      <c r="U2260" s="10"/>
      <c r="V2260" s="10"/>
    </row>
    <row r="2261" spans="1:22" x14ac:dyDescent="0.25">
      <c r="A2261">
        <v>2007</v>
      </c>
      <c r="B2261" t="s">
        <v>1161</v>
      </c>
      <c r="C2261" s="10"/>
      <c r="D2261" s="10">
        <v>5</v>
      </c>
      <c r="E2261" s="10"/>
      <c r="F2261">
        <v>0</v>
      </c>
      <c r="G2261" s="6">
        <f t="shared" si="34"/>
        <v>2</v>
      </c>
      <c r="H2261">
        <v>0</v>
      </c>
      <c r="I2261">
        <v>2</v>
      </c>
      <c r="J2261" s="10"/>
      <c r="K2261" s="10">
        <v>6</v>
      </c>
      <c r="L2261" s="10">
        <v>2</v>
      </c>
      <c r="M2261">
        <v>0</v>
      </c>
      <c r="P2261" s="10"/>
      <c r="Q2261" s="10"/>
      <c r="R2261" s="10"/>
      <c r="S2261" s="10"/>
      <c r="T2261" s="10"/>
      <c r="U2261" s="10"/>
      <c r="V2261" s="10"/>
    </row>
    <row r="2262" spans="1:22" x14ac:dyDescent="0.25">
      <c r="A2262">
        <v>2007</v>
      </c>
      <c r="B2262" t="s">
        <v>1161</v>
      </c>
      <c r="C2262" s="10">
        <v>8</v>
      </c>
      <c r="D2262" s="10">
        <v>1</v>
      </c>
      <c r="E2262" s="10"/>
      <c r="F2262">
        <v>0</v>
      </c>
      <c r="G2262" s="6">
        <f t="shared" si="34"/>
        <v>30</v>
      </c>
      <c r="H2262">
        <v>30</v>
      </c>
      <c r="I2262">
        <v>0</v>
      </c>
      <c r="J2262" s="10"/>
      <c r="K2262" s="10">
        <v>3</v>
      </c>
      <c r="L2262" s="10">
        <v>2</v>
      </c>
      <c r="M2262">
        <v>1</v>
      </c>
      <c r="N2262" t="s">
        <v>392</v>
      </c>
      <c r="P2262" s="10"/>
      <c r="Q2262" s="10"/>
      <c r="R2262" s="10"/>
      <c r="S2262" s="10"/>
      <c r="T2262" s="10"/>
      <c r="U2262" s="10"/>
      <c r="V2262" s="10"/>
    </row>
    <row r="2263" spans="1:22" x14ac:dyDescent="0.25">
      <c r="A2263">
        <v>2007</v>
      </c>
      <c r="B2263" t="s">
        <v>1161</v>
      </c>
      <c r="C2263" s="10"/>
      <c r="D2263" s="10">
        <v>2</v>
      </c>
      <c r="E2263" s="10"/>
      <c r="F2263">
        <v>1</v>
      </c>
      <c r="G2263" s="6">
        <f t="shared" si="34"/>
        <v>30</v>
      </c>
      <c r="H2263">
        <v>25</v>
      </c>
      <c r="I2263">
        <v>5</v>
      </c>
      <c r="J2263" s="10"/>
      <c r="K2263" s="10">
        <v>1</v>
      </c>
      <c r="L2263" s="10">
        <v>2</v>
      </c>
      <c r="M2263">
        <v>0</v>
      </c>
      <c r="P2263" s="10"/>
      <c r="Q2263" s="10"/>
      <c r="R2263" s="10"/>
      <c r="S2263" s="10"/>
      <c r="T2263" s="10"/>
      <c r="U2263" s="10"/>
      <c r="V2263" s="10"/>
    </row>
    <row r="2264" spans="1:22" x14ac:dyDescent="0.25">
      <c r="A2264">
        <v>2007</v>
      </c>
      <c r="B2264" t="s">
        <v>1161</v>
      </c>
      <c r="C2264" s="10"/>
      <c r="D2264" s="10">
        <v>3</v>
      </c>
      <c r="E2264" s="10"/>
      <c r="F2264">
        <v>0</v>
      </c>
      <c r="G2264" s="6">
        <f t="shared" si="34"/>
        <v>23</v>
      </c>
      <c r="H2264">
        <v>20</v>
      </c>
      <c r="I2264">
        <v>3</v>
      </c>
      <c r="J2264" s="10"/>
      <c r="K2264" s="10">
        <v>5</v>
      </c>
      <c r="L2264" s="10">
        <v>2</v>
      </c>
      <c r="M2264">
        <v>0</v>
      </c>
      <c r="P2264" s="10"/>
      <c r="Q2264" s="10"/>
      <c r="R2264" s="10"/>
      <c r="S2264" s="10"/>
      <c r="T2264" s="10"/>
      <c r="U2264" s="10"/>
      <c r="V2264" s="10"/>
    </row>
    <row r="2265" spans="1:22" x14ac:dyDescent="0.25">
      <c r="A2265">
        <v>2007</v>
      </c>
      <c r="B2265" t="s">
        <v>1161</v>
      </c>
      <c r="C2265" s="10"/>
      <c r="D2265" s="10">
        <v>4</v>
      </c>
      <c r="E2265" s="10"/>
      <c r="F2265">
        <v>0</v>
      </c>
      <c r="G2265" s="6">
        <f t="shared" si="34"/>
        <v>10</v>
      </c>
      <c r="H2265">
        <v>10</v>
      </c>
      <c r="I2265">
        <v>0</v>
      </c>
      <c r="J2265" s="10"/>
      <c r="K2265" s="10">
        <v>5</v>
      </c>
      <c r="L2265" s="10">
        <v>4</v>
      </c>
      <c r="M2265">
        <v>1</v>
      </c>
      <c r="N2265" t="s">
        <v>420</v>
      </c>
      <c r="P2265" s="10"/>
      <c r="Q2265" s="10"/>
      <c r="R2265" s="10"/>
      <c r="S2265" s="10"/>
      <c r="T2265" s="10"/>
      <c r="U2265" s="10"/>
      <c r="V2265" s="10"/>
    </row>
    <row r="2266" spans="1:22" x14ac:dyDescent="0.25">
      <c r="A2266">
        <v>2007</v>
      </c>
      <c r="B2266" t="s">
        <v>1161</v>
      </c>
      <c r="C2266" s="10"/>
      <c r="D2266" s="10">
        <v>5</v>
      </c>
      <c r="E2266" s="10"/>
      <c r="F2266">
        <v>0</v>
      </c>
      <c r="G2266" s="6">
        <f t="shared" si="34"/>
        <v>60</v>
      </c>
      <c r="H2266">
        <v>50</v>
      </c>
      <c r="I2266">
        <v>10</v>
      </c>
      <c r="J2266" s="10"/>
      <c r="K2266" s="10">
        <v>5</v>
      </c>
      <c r="L2266" s="10">
        <v>8</v>
      </c>
      <c r="M2266">
        <v>0</v>
      </c>
      <c r="P2266" s="10"/>
      <c r="Q2266" s="10"/>
      <c r="R2266" s="10"/>
      <c r="S2266" s="10"/>
      <c r="T2266" s="10"/>
      <c r="U2266" s="10"/>
      <c r="V2266" s="10"/>
    </row>
    <row r="2267" spans="1:22" x14ac:dyDescent="0.25">
      <c r="A2267">
        <v>2007</v>
      </c>
      <c r="B2267" t="s">
        <v>1161</v>
      </c>
      <c r="C2267" s="10">
        <v>9</v>
      </c>
      <c r="D2267" s="10">
        <v>1</v>
      </c>
      <c r="E2267" s="10"/>
      <c r="F2267">
        <v>0</v>
      </c>
      <c r="G2267" s="6">
        <f t="shared" si="34"/>
        <v>12</v>
      </c>
      <c r="H2267">
        <v>10</v>
      </c>
      <c r="I2267">
        <v>2</v>
      </c>
      <c r="J2267" s="10"/>
      <c r="K2267" s="10">
        <v>6</v>
      </c>
      <c r="L2267" s="10">
        <v>5</v>
      </c>
      <c r="M2267">
        <v>0</v>
      </c>
      <c r="P2267" s="10"/>
      <c r="Q2267" s="10"/>
      <c r="R2267" s="10"/>
      <c r="S2267" s="10"/>
      <c r="T2267" s="10"/>
      <c r="U2267" s="10"/>
      <c r="V2267" s="10"/>
    </row>
    <row r="2268" spans="1:22" x14ac:dyDescent="0.25">
      <c r="A2268">
        <v>2007</v>
      </c>
      <c r="B2268" t="s">
        <v>1161</v>
      </c>
      <c r="C2268" s="10"/>
      <c r="D2268" s="10">
        <v>2</v>
      </c>
      <c r="E2268" s="10"/>
      <c r="F2268">
        <v>3</v>
      </c>
      <c r="G2268" s="6">
        <f t="shared" si="34"/>
        <v>33</v>
      </c>
      <c r="H2268">
        <v>30</v>
      </c>
      <c r="I2268">
        <v>3</v>
      </c>
      <c r="J2268" s="10"/>
      <c r="K2268" s="10">
        <v>5</v>
      </c>
      <c r="L2268" s="10">
        <v>7</v>
      </c>
      <c r="M2268">
        <v>0</v>
      </c>
      <c r="P2268" s="10"/>
      <c r="Q2268" s="10"/>
      <c r="R2268" s="10"/>
      <c r="S2268" s="10"/>
      <c r="T2268" s="10"/>
      <c r="U2268" s="10"/>
      <c r="V2268" s="10"/>
    </row>
    <row r="2269" spans="1:22" x14ac:dyDescent="0.25">
      <c r="A2269">
        <v>2007</v>
      </c>
      <c r="B2269" t="s">
        <v>1161</v>
      </c>
      <c r="C2269" s="10"/>
      <c r="D2269" s="10">
        <v>3</v>
      </c>
      <c r="E2269" s="10"/>
      <c r="F2269">
        <v>0</v>
      </c>
      <c r="G2269" s="6">
        <f t="shared" si="34"/>
        <v>20</v>
      </c>
      <c r="H2269">
        <v>15</v>
      </c>
      <c r="I2269">
        <v>5</v>
      </c>
      <c r="J2269" s="10"/>
      <c r="K2269" s="10">
        <v>6</v>
      </c>
      <c r="L2269" s="10">
        <v>4</v>
      </c>
      <c r="M2269">
        <v>0</v>
      </c>
      <c r="P2269" s="10"/>
      <c r="Q2269" s="10"/>
      <c r="R2269" s="10"/>
      <c r="S2269" s="10"/>
      <c r="T2269" s="10"/>
      <c r="U2269" s="10"/>
      <c r="V2269" s="10"/>
    </row>
    <row r="2270" spans="1:22" x14ac:dyDescent="0.25">
      <c r="A2270">
        <v>2007</v>
      </c>
      <c r="B2270" t="s">
        <v>1161</v>
      </c>
      <c r="C2270" s="10"/>
      <c r="D2270" s="10">
        <v>4</v>
      </c>
      <c r="E2270" s="10"/>
      <c r="F2270">
        <v>0</v>
      </c>
      <c r="G2270" s="6">
        <f t="shared" si="34"/>
        <v>19</v>
      </c>
      <c r="H2270">
        <v>15</v>
      </c>
      <c r="I2270">
        <v>4</v>
      </c>
      <c r="J2270" s="10"/>
      <c r="K2270" s="10">
        <v>3</v>
      </c>
      <c r="L2270" s="10">
        <v>2</v>
      </c>
      <c r="M2270">
        <v>0</v>
      </c>
      <c r="P2270" s="10"/>
      <c r="Q2270" s="10"/>
      <c r="R2270" s="10"/>
      <c r="S2270" s="10"/>
      <c r="T2270" s="10"/>
      <c r="U2270" s="10"/>
      <c r="V2270" s="10"/>
    </row>
    <row r="2271" spans="1:22" x14ac:dyDescent="0.25">
      <c r="A2271">
        <v>2007</v>
      </c>
      <c r="B2271" t="s">
        <v>1161</v>
      </c>
      <c r="C2271" s="10"/>
      <c r="D2271" s="10">
        <v>5</v>
      </c>
      <c r="E2271" s="10"/>
      <c r="F2271">
        <v>0</v>
      </c>
      <c r="G2271" s="6">
        <f t="shared" si="34"/>
        <v>15</v>
      </c>
      <c r="H2271">
        <v>5</v>
      </c>
      <c r="I2271">
        <v>10</v>
      </c>
      <c r="J2271" s="10"/>
      <c r="K2271" s="10">
        <v>2</v>
      </c>
      <c r="L2271" s="10">
        <v>1</v>
      </c>
      <c r="M2271">
        <v>1</v>
      </c>
      <c r="N2271" t="s">
        <v>392</v>
      </c>
      <c r="P2271" s="10"/>
      <c r="Q2271" s="10"/>
      <c r="R2271" s="10"/>
      <c r="S2271" s="10"/>
      <c r="T2271" s="10"/>
      <c r="U2271" s="10"/>
      <c r="V2271" s="10"/>
    </row>
    <row r="2272" spans="1:22" x14ac:dyDescent="0.25">
      <c r="A2272">
        <v>2007</v>
      </c>
      <c r="B2272" t="s">
        <v>1161</v>
      </c>
      <c r="C2272" s="10">
        <v>10</v>
      </c>
      <c r="D2272" s="10">
        <v>1</v>
      </c>
      <c r="E2272" s="10"/>
      <c r="F2272">
        <v>0</v>
      </c>
      <c r="G2272" s="6">
        <f t="shared" si="34"/>
        <v>25</v>
      </c>
      <c r="H2272">
        <v>10</v>
      </c>
      <c r="I2272">
        <v>15</v>
      </c>
      <c r="J2272" s="10"/>
      <c r="K2272" s="10">
        <v>3</v>
      </c>
      <c r="L2272" s="10">
        <v>3</v>
      </c>
      <c r="M2272">
        <v>0</v>
      </c>
      <c r="P2272" s="10"/>
      <c r="Q2272" s="10"/>
      <c r="R2272" s="10"/>
      <c r="S2272" s="10"/>
      <c r="T2272" s="10"/>
      <c r="U2272" s="10"/>
      <c r="V2272" s="10"/>
    </row>
    <row r="2273" spans="1:22" x14ac:dyDescent="0.25">
      <c r="A2273">
        <v>2007</v>
      </c>
      <c r="B2273" t="s">
        <v>1161</v>
      </c>
      <c r="C2273" s="10"/>
      <c r="D2273" s="10">
        <v>2</v>
      </c>
      <c r="E2273" s="10"/>
      <c r="F2273">
        <v>0</v>
      </c>
      <c r="G2273" s="6">
        <f t="shared" si="34"/>
        <v>83</v>
      </c>
      <c r="H2273">
        <v>75</v>
      </c>
      <c r="I2273">
        <v>8</v>
      </c>
      <c r="J2273" s="10"/>
      <c r="K2273" s="10">
        <v>3</v>
      </c>
      <c r="L2273" s="10">
        <v>4</v>
      </c>
      <c r="M2273">
        <v>0</v>
      </c>
      <c r="P2273" s="10"/>
      <c r="Q2273" s="10"/>
      <c r="R2273" s="10"/>
      <c r="S2273" s="10"/>
      <c r="T2273" s="10"/>
      <c r="U2273" s="10"/>
      <c r="V2273" s="10"/>
    </row>
    <row r="2274" spans="1:22" x14ac:dyDescent="0.25">
      <c r="A2274">
        <v>2007</v>
      </c>
      <c r="B2274" t="s">
        <v>1161</v>
      </c>
      <c r="C2274" s="10"/>
      <c r="D2274" s="10">
        <v>3</v>
      </c>
      <c r="E2274" s="10"/>
      <c r="F2274">
        <v>0</v>
      </c>
      <c r="G2274" s="6">
        <f t="shared" si="34"/>
        <v>85</v>
      </c>
      <c r="H2274">
        <v>75</v>
      </c>
      <c r="I2274">
        <v>10</v>
      </c>
      <c r="J2274" s="10"/>
      <c r="K2274" s="10">
        <v>5</v>
      </c>
      <c r="L2274" s="10">
        <v>2</v>
      </c>
      <c r="M2274">
        <v>0</v>
      </c>
      <c r="P2274" s="10"/>
      <c r="Q2274" s="10"/>
      <c r="R2274" s="10"/>
      <c r="S2274" s="10"/>
      <c r="T2274" s="10"/>
      <c r="U2274" s="10"/>
      <c r="V2274" s="10"/>
    </row>
    <row r="2275" spans="1:22" x14ac:dyDescent="0.25">
      <c r="A2275">
        <v>2007</v>
      </c>
      <c r="B2275" t="s">
        <v>1161</v>
      </c>
      <c r="C2275" s="10"/>
      <c r="D2275" s="10">
        <v>4</v>
      </c>
      <c r="E2275" s="10"/>
      <c r="F2275">
        <v>0</v>
      </c>
      <c r="G2275" s="6">
        <f t="shared" si="34"/>
        <v>95</v>
      </c>
      <c r="H2275">
        <v>90</v>
      </c>
      <c r="I2275">
        <v>5</v>
      </c>
      <c r="J2275" s="10"/>
      <c r="K2275" s="10">
        <v>3</v>
      </c>
      <c r="L2275" s="10">
        <v>4</v>
      </c>
      <c r="M2275">
        <v>1</v>
      </c>
      <c r="N2275" t="s">
        <v>389</v>
      </c>
      <c r="P2275" s="10"/>
      <c r="Q2275" s="10"/>
      <c r="R2275" s="10"/>
      <c r="S2275" s="10"/>
      <c r="T2275" s="10"/>
      <c r="U2275" s="10"/>
      <c r="V2275" s="10"/>
    </row>
    <row r="2276" spans="1:22" x14ac:dyDescent="0.25">
      <c r="A2276">
        <v>2007</v>
      </c>
      <c r="B2276" t="s">
        <v>1161</v>
      </c>
      <c r="C2276" s="10"/>
      <c r="D2276" s="10">
        <v>5</v>
      </c>
      <c r="E2276" s="10"/>
      <c r="F2276">
        <v>10</v>
      </c>
      <c r="G2276" s="6">
        <f t="shared" si="34"/>
        <v>53</v>
      </c>
      <c r="H2276">
        <v>50</v>
      </c>
      <c r="I2276">
        <v>3</v>
      </c>
      <c r="J2276" s="10"/>
      <c r="K2276" s="10">
        <v>5</v>
      </c>
      <c r="L2276" s="10">
        <v>2</v>
      </c>
      <c r="M2276">
        <v>0</v>
      </c>
      <c r="P2276" s="10"/>
      <c r="Q2276" s="10"/>
      <c r="R2276" s="10"/>
      <c r="S2276" s="10"/>
      <c r="T2276" s="10"/>
      <c r="U2276" s="10"/>
      <c r="V2276" s="10"/>
    </row>
    <row r="2277" spans="1:22" x14ac:dyDescent="0.25">
      <c r="A2277">
        <v>2007</v>
      </c>
      <c r="B2277" t="s">
        <v>1161</v>
      </c>
      <c r="C2277" s="10">
        <v>11</v>
      </c>
      <c r="D2277" s="10">
        <v>1</v>
      </c>
      <c r="E2277" s="10"/>
      <c r="F2277">
        <v>0</v>
      </c>
      <c r="G2277" s="6">
        <f t="shared" si="34"/>
        <v>5</v>
      </c>
      <c r="H2277">
        <v>5</v>
      </c>
      <c r="I2277">
        <v>0</v>
      </c>
      <c r="J2277" s="10"/>
      <c r="K2277" s="10">
        <v>3</v>
      </c>
      <c r="L2277" s="10">
        <v>4</v>
      </c>
      <c r="M2277">
        <v>1</v>
      </c>
      <c r="N2277" t="s">
        <v>390</v>
      </c>
      <c r="P2277" s="10"/>
      <c r="Q2277" s="10"/>
      <c r="R2277" s="10"/>
      <c r="S2277" s="10"/>
      <c r="T2277" s="10"/>
      <c r="U2277" s="10"/>
      <c r="V2277" s="10"/>
    </row>
    <row r="2278" spans="1:22" x14ac:dyDescent="0.25">
      <c r="A2278">
        <v>2007</v>
      </c>
      <c r="B2278" t="s">
        <v>1161</v>
      </c>
      <c r="C2278" s="10"/>
      <c r="D2278" s="10">
        <v>2</v>
      </c>
      <c r="E2278" s="10"/>
      <c r="F2278">
        <v>0</v>
      </c>
      <c r="G2278" s="6">
        <f t="shared" si="34"/>
        <v>100</v>
      </c>
      <c r="H2278">
        <v>90</v>
      </c>
      <c r="I2278">
        <v>10</v>
      </c>
      <c r="J2278" s="10"/>
      <c r="K2278" s="10">
        <v>3</v>
      </c>
      <c r="L2278" s="10">
        <v>1</v>
      </c>
      <c r="M2278">
        <v>0</v>
      </c>
      <c r="P2278" s="10"/>
      <c r="Q2278" s="10"/>
      <c r="R2278" s="10"/>
      <c r="S2278" s="10"/>
      <c r="T2278" s="10"/>
      <c r="U2278" s="10"/>
      <c r="V2278" s="10"/>
    </row>
    <row r="2279" spans="1:22" x14ac:dyDescent="0.25">
      <c r="A2279">
        <v>2007</v>
      </c>
      <c r="B2279" t="s">
        <v>1161</v>
      </c>
      <c r="C2279" s="10"/>
      <c r="D2279" s="10">
        <v>3</v>
      </c>
      <c r="E2279" s="10"/>
      <c r="F2279">
        <v>0</v>
      </c>
      <c r="G2279" s="6">
        <f t="shared" si="34"/>
        <v>95</v>
      </c>
      <c r="H2279">
        <v>80</v>
      </c>
      <c r="I2279">
        <v>15</v>
      </c>
      <c r="J2279" s="10"/>
      <c r="K2279" s="10">
        <v>6</v>
      </c>
      <c r="L2279" s="10">
        <v>4</v>
      </c>
      <c r="M2279">
        <v>1</v>
      </c>
      <c r="N2279" t="s">
        <v>393</v>
      </c>
      <c r="P2279" s="10"/>
      <c r="Q2279" s="10"/>
      <c r="R2279" s="10"/>
      <c r="S2279" s="10"/>
      <c r="T2279" s="10"/>
      <c r="U2279" s="10"/>
      <c r="V2279" s="10"/>
    </row>
    <row r="2280" spans="1:22" x14ac:dyDescent="0.25">
      <c r="A2280">
        <v>2007</v>
      </c>
      <c r="B2280" t="s">
        <v>1161</v>
      </c>
      <c r="C2280" s="10"/>
      <c r="D2280" s="10">
        <v>4</v>
      </c>
      <c r="E2280" s="10"/>
      <c r="F2280">
        <v>0</v>
      </c>
      <c r="G2280" s="6">
        <f t="shared" si="34"/>
        <v>30</v>
      </c>
      <c r="H2280">
        <v>15</v>
      </c>
      <c r="I2280">
        <v>15</v>
      </c>
      <c r="J2280" s="10"/>
      <c r="K2280" s="10">
        <v>6</v>
      </c>
      <c r="L2280" s="10">
        <v>0</v>
      </c>
      <c r="M2280">
        <v>0</v>
      </c>
      <c r="P2280" s="10"/>
      <c r="Q2280" s="10"/>
      <c r="R2280" s="10"/>
      <c r="S2280" s="10"/>
      <c r="T2280" s="10"/>
      <c r="U2280" s="10"/>
      <c r="V2280" s="10"/>
    </row>
    <row r="2281" spans="1:22" x14ac:dyDescent="0.25">
      <c r="A2281">
        <v>2007</v>
      </c>
      <c r="B2281" t="s">
        <v>1161</v>
      </c>
      <c r="C2281" s="10"/>
      <c r="D2281" s="10">
        <v>5</v>
      </c>
      <c r="E2281" s="10"/>
      <c r="F2281">
        <v>0</v>
      </c>
      <c r="G2281" s="6">
        <f t="shared" si="34"/>
        <v>17</v>
      </c>
      <c r="H2281">
        <v>2</v>
      </c>
      <c r="I2281">
        <v>15</v>
      </c>
      <c r="J2281" s="10"/>
      <c r="K2281" s="10">
        <v>3</v>
      </c>
      <c r="L2281" s="10">
        <v>4</v>
      </c>
      <c r="M2281">
        <v>0</v>
      </c>
      <c r="P2281" s="10"/>
      <c r="Q2281" s="10"/>
      <c r="R2281" s="10"/>
      <c r="S2281" s="10"/>
      <c r="T2281" s="10"/>
      <c r="U2281" s="10"/>
      <c r="V2281" s="10"/>
    </row>
    <row r="2282" spans="1:22" x14ac:dyDescent="0.25">
      <c r="A2282">
        <v>2007</v>
      </c>
      <c r="B2282" t="s">
        <v>1161</v>
      </c>
      <c r="C2282" s="10">
        <v>12</v>
      </c>
      <c r="D2282" s="10">
        <v>1</v>
      </c>
      <c r="E2282" s="10"/>
      <c r="F2282">
        <v>15</v>
      </c>
      <c r="G2282" s="6">
        <f t="shared" si="34"/>
        <v>25</v>
      </c>
      <c r="H2282">
        <v>25</v>
      </c>
      <c r="I2282">
        <v>0</v>
      </c>
      <c r="J2282" s="10"/>
      <c r="K2282" s="10">
        <v>4</v>
      </c>
      <c r="L2282" s="10">
        <v>0</v>
      </c>
      <c r="M2282">
        <v>0</v>
      </c>
      <c r="P2282" s="10"/>
      <c r="Q2282" s="10"/>
      <c r="R2282" s="10"/>
      <c r="S2282" s="10"/>
      <c r="T2282" s="10"/>
      <c r="U2282" s="10"/>
      <c r="V2282" s="10"/>
    </row>
    <row r="2283" spans="1:22" x14ac:dyDescent="0.25">
      <c r="A2283">
        <v>2007</v>
      </c>
      <c r="B2283" t="s">
        <v>1161</v>
      </c>
      <c r="C2283" s="10"/>
      <c r="D2283" s="10">
        <v>2</v>
      </c>
      <c r="E2283" s="10"/>
      <c r="F2283">
        <v>0</v>
      </c>
      <c r="G2283" s="6">
        <f t="shared" si="34"/>
        <v>40</v>
      </c>
      <c r="H2283">
        <v>40</v>
      </c>
      <c r="I2283">
        <v>0</v>
      </c>
      <c r="J2283" s="10"/>
      <c r="K2283" s="10">
        <v>10</v>
      </c>
      <c r="L2283" s="10">
        <v>0</v>
      </c>
      <c r="M2283">
        <v>0</v>
      </c>
      <c r="P2283" s="10"/>
      <c r="Q2283" s="10"/>
      <c r="R2283" s="10"/>
      <c r="S2283" s="10"/>
      <c r="T2283" s="10"/>
      <c r="U2283" s="10"/>
      <c r="V2283" s="10"/>
    </row>
    <row r="2284" spans="1:22" x14ac:dyDescent="0.25">
      <c r="A2284">
        <v>2007</v>
      </c>
      <c r="B2284" t="s">
        <v>1161</v>
      </c>
      <c r="C2284" s="10"/>
      <c r="D2284" s="10">
        <v>3</v>
      </c>
      <c r="E2284" s="10"/>
      <c r="F2284">
        <v>0</v>
      </c>
      <c r="G2284" s="6">
        <f t="shared" si="34"/>
        <v>30</v>
      </c>
      <c r="H2284">
        <v>30</v>
      </c>
      <c r="I2284">
        <v>0</v>
      </c>
      <c r="J2284" s="10"/>
      <c r="K2284" s="10">
        <v>5</v>
      </c>
      <c r="L2284" s="10">
        <v>2</v>
      </c>
      <c r="M2284">
        <v>0</v>
      </c>
      <c r="P2284" s="10"/>
      <c r="Q2284" s="10"/>
      <c r="R2284" s="10"/>
      <c r="S2284" s="10"/>
      <c r="T2284" s="10"/>
      <c r="U2284" s="10"/>
      <c r="V2284" s="10"/>
    </row>
    <row r="2285" spans="1:22" x14ac:dyDescent="0.25">
      <c r="A2285">
        <v>2007</v>
      </c>
      <c r="B2285" t="s">
        <v>1161</v>
      </c>
      <c r="C2285" s="10"/>
      <c r="D2285" s="10">
        <v>4</v>
      </c>
      <c r="E2285" s="10"/>
      <c r="F2285">
        <v>0</v>
      </c>
      <c r="G2285" s="6">
        <f t="shared" si="34"/>
        <v>20</v>
      </c>
      <c r="H2285">
        <v>10</v>
      </c>
      <c r="I2285">
        <v>10</v>
      </c>
      <c r="J2285" s="10"/>
      <c r="K2285" s="10">
        <v>4</v>
      </c>
      <c r="L2285" s="10">
        <v>7</v>
      </c>
      <c r="M2285">
        <v>0</v>
      </c>
      <c r="P2285" s="10"/>
      <c r="Q2285" s="10"/>
      <c r="R2285" s="10"/>
      <c r="S2285" s="10"/>
      <c r="T2285" s="10"/>
      <c r="U2285" s="10"/>
      <c r="V2285" s="10"/>
    </row>
    <row r="2286" spans="1:22" x14ac:dyDescent="0.25">
      <c r="A2286">
        <v>2007</v>
      </c>
      <c r="B2286" t="s">
        <v>1161</v>
      </c>
      <c r="C2286" s="10"/>
      <c r="D2286" s="10">
        <v>5</v>
      </c>
      <c r="E2286" s="10"/>
      <c r="F2286">
        <v>0</v>
      </c>
      <c r="G2286" s="6">
        <f t="shared" si="34"/>
        <v>90</v>
      </c>
      <c r="H2286">
        <v>90</v>
      </c>
      <c r="I2286">
        <v>0</v>
      </c>
      <c r="J2286" s="10"/>
      <c r="K2286" s="10">
        <v>3</v>
      </c>
      <c r="L2286" s="10">
        <v>0</v>
      </c>
      <c r="M2286">
        <v>0</v>
      </c>
      <c r="P2286" s="10"/>
      <c r="Q2286" s="10"/>
      <c r="R2286" s="10"/>
      <c r="S2286" s="10"/>
      <c r="T2286" s="10"/>
      <c r="U2286" s="10"/>
      <c r="V2286" s="10"/>
    </row>
    <row r="2287" spans="1:22" x14ac:dyDescent="0.25">
      <c r="A2287">
        <v>2007</v>
      </c>
      <c r="B2287" t="s">
        <v>1161</v>
      </c>
      <c r="C2287" s="10">
        <v>13</v>
      </c>
      <c r="D2287" s="10">
        <v>1</v>
      </c>
      <c r="E2287" s="10"/>
      <c r="F2287">
        <v>5</v>
      </c>
      <c r="G2287" s="6">
        <f t="shared" ref="G2287:G2292" si="35">H2287+I2287</f>
        <v>30</v>
      </c>
      <c r="H2287">
        <v>10</v>
      </c>
      <c r="I2287">
        <v>20</v>
      </c>
      <c r="J2287" s="10"/>
      <c r="K2287" s="10">
        <v>5</v>
      </c>
      <c r="L2287" s="10">
        <v>0</v>
      </c>
      <c r="M2287" s="10">
        <v>1</v>
      </c>
      <c r="N2287" s="10" t="s">
        <v>420</v>
      </c>
      <c r="O2287" s="10" t="s">
        <v>393</v>
      </c>
      <c r="P2287" s="10"/>
      <c r="Q2287" s="10"/>
      <c r="R2287" s="10"/>
      <c r="S2287" s="10"/>
      <c r="T2287" s="10"/>
      <c r="U2287" s="10"/>
      <c r="V2287" s="10"/>
    </row>
    <row r="2288" spans="1:22" x14ac:dyDescent="0.25">
      <c r="A2288">
        <v>2007</v>
      </c>
      <c r="B2288" t="s">
        <v>1161</v>
      </c>
      <c r="C2288" s="10"/>
      <c r="D2288" s="10">
        <v>2</v>
      </c>
      <c r="E2288" s="10"/>
      <c r="F2288">
        <v>0</v>
      </c>
      <c r="G2288" s="6">
        <f t="shared" si="35"/>
        <v>40</v>
      </c>
      <c r="H2288">
        <v>25</v>
      </c>
      <c r="I2288">
        <v>15</v>
      </c>
      <c r="J2288" s="10"/>
      <c r="K2288" s="10">
        <v>3</v>
      </c>
      <c r="L2288" s="10">
        <v>0</v>
      </c>
      <c r="M2288" s="10">
        <v>0</v>
      </c>
      <c r="N2288" s="10"/>
      <c r="O2288" s="10"/>
      <c r="P2288" s="10"/>
      <c r="Q2288" s="10"/>
      <c r="R2288" s="10"/>
      <c r="S2288" s="10"/>
      <c r="T2288" s="10"/>
      <c r="U2288" s="10"/>
      <c r="V2288" s="10"/>
    </row>
    <row r="2289" spans="1:22" x14ac:dyDescent="0.25">
      <c r="A2289">
        <v>2007</v>
      </c>
      <c r="B2289" t="s">
        <v>1161</v>
      </c>
      <c r="C2289" s="10"/>
      <c r="D2289" s="10">
        <v>3</v>
      </c>
      <c r="E2289" s="10"/>
      <c r="F2289">
        <v>0</v>
      </c>
      <c r="G2289" s="6">
        <f t="shared" si="35"/>
        <v>25</v>
      </c>
      <c r="H2289">
        <v>15</v>
      </c>
      <c r="I2289">
        <v>10</v>
      </c>
      <c r="J2289" s="10"/>
      <c r="K2289" s="10">
        <v>7</v>
      </c>
      <c r="L2289" s="10">
        <v>4</v>
      </c>
      <c r="M2289" s="10">
        <v>0</v>
      </c>
      <c r="N2289" s="10"/>
      <c r="O2289" s="10"/>
      <c r="P2289" s="10"/>
      <c r="Q2289" s="10"/>
      <c r="R2289" s="10"/>
      <c r="S2289" s="10"/>
      <c r="T2289" s="10"/>
      <c r="U2289" s="10"/>
      <c r="V2289" s="10"/>
    </row>
    <row r="2290" spans="1:22" x14ac:dyDescent="0.25">
      <c r="A2290">
        <v>2007</v>
      </c>
      <c r="B2290" t="s">
        <v>1161</v>
      </c>
      <c r="C2290" s="10"/>
      <c r="D2290" s="10">
        <v>4</v>
      </c>
      <c r="E2290" s="10"/>
      <c r="F2290">
        <v>5</v>
      </c>
      <c r="G2290" s="6">
        <f t="shared" si="35"/>
        <v>40</v>
      </c>
      <c r="H2290">
        <v>20</v>
      </c>
      <c r="I2290">
        <v>20</v>
      </c>
      <c r="J2290" s="10"/>
      <c r="K2290" s="10">
        <v>3</v>
      </c>
      <c r="L2290" s="10">
        <v>10</v>
      </c>
      <c r="M2290" s="10">
        <v>0</v>
      </c>
      <c r="N2290" s="10"/>
      <c r="O2290" s="10"/>
      <c r="P2290" s="10"/>
      <c r="Q2290" s="10"/>
      <c r="R2290" s="10"/>
      <c r="S2290" s="10"/>
      <c r="T2290" s="10"/>
      <c r="U2290" s="10"/>
      <c r="V2290" s="10"/>
    </row>
    <row r="2291" spans="1:22" x14ac:dyDescent="0.25">
      <c r="A2291">
        <v>2007</v>
      </c>
      <c r="B2291" t="s">
        <v>1161</v>
      </c>
      <c r="C2291" s="10"/>
      <c r="D2291" s="10">
        <v>5</v>
      </c>
      <c r="E2291" s="10"/>
      <c r="F2291">
        <v>5</v>
      </c>
      <c r="G2291" s="6">
        <f t="shared" si="35"/>
        <v>30</v>
      </c>
      <c r="H2291">
        <v>15</v>
      </c>
      <c r="I2291">
        <v>15</v>
      </c>
      <c r="J2291" s="10"/>
      <c r="K2291" s="10">
        <v>5</v>
      </c>
      <c r="L2291" s="10">
        <v>0</v>
      </c>
      <c r="M2291" s="10">
        <v>0</v>
      </c>
      <c r="N2291" s="10"/>
      <c r="O2291" s="10"/>
      <c r="P2291" s="10"/>
      <c r="Q2291" s="10"/>
      <c r="R2291" s="10"/>
      <c r="S2291" s="10"/>
      <c r="T2291" s="10"/>
      <c r="U2291" s="10"/>
      <c r="V2291" s="10"/>
    </row>
    <row r="2292" spans="1:22" x14ac:dyDescent="0.25">
      <c r="A2292">
        <v>2009</v>
      </c>
      <c r="B2292" t="s">
        <v>1163</v>
      </c>
      <c r="C2292">
        <v>1</v>
      </c>
      <c r="D2292">
        <v>1</v>
      </c>
      <c r="E2292" s="6" t="s">
        <v>1168</v>
      </c>
      <c r="G2292">
        <f t="shared" si="35"/>
        <v>10</v>
      </c>
      <c r="H2292">
        <v>10</v>
      </c>
      <c r="I2292">
        <v>0</v>
      </c>
      <c r="K2292">
        <v>2</v>
      </c>
      <c r="L2292">
        <v>3</v>
      </c>
      <c r="M2292">
        <v>0</v>
      </c>
      <c r="Q2292" s="26"/>
      <c r="U2292" s="27">
        <v>0</v>
      </c>
      <c r="V2292" s="27" t="s">
        <v>1197</v>
      </c>
    </row>
    <row r="2293" spans="1:22" x14ac:dyDescent="0.25">
      <c r="A2293">
        <v>2009</v>
      </c>
      <c r="B2293" t="s">
        <v>1163</v>
      </c>
      <c r="D2293">
        <v>2</v>
      </c>
      <c r="E2293" s="6"/>
      <c r="G2293">
        <f t="shared" ref="G2293:G2356" si="36">H2293+I2293</f>
        <v>35</v>
      </c>
      <c r="H2293">
        <v>30</v>
      </c>
      <c r="I2293">
        <v>5</v>
      </c>
      <c r="K2293">
        <v>7</v>
      </c>
      <c r="L2293">
        <v>7</v>
      </c>
      <c r="M2293">
        <v>1</v>
      </c>
      <c r="N2293" t="s">
        <v>85</v>
      </c>
      <c r="Q2293" s="26"/>
      <c r="U2293" s="27"/>
      <c r="V2293" s="27"/>
    </row>
    <row r="2294" spans="1:22" x14ac:dyDescent="0.25">
      <c r="A2294">
        <v>2009</v>
      </c>
      <c r="B2294" t="s">
        <v>1163</v>
      </c>
      <c r="D2294">
        <v>3</v>
      </c>
      <c r="E2294" s="6"/>
      <c r="G2294">
        <f t="shared" si="36"/>
        <v>21</v>
      </c>
      <c r="H2294">
        <v>20</v>
      </c>
      <c r="I2294">
        <v>1</v>
      </c>
      <c r="K2294">
        <v>3</v>
      </c>
      <c r="L2294">
        <v>4</v>
      </c>
      <c r="M2294">
        <v>1</v>
      </c>
      <c r="N2294" t="s">
        <v>85</v>
      </c>
      <c r="Q2294" s="26"/>
      <c r="U2294" s="27"/>
      <c r="V2294" s="27"/>
    </row>
    <row r="2295" spans="1:22" x14ac:dyDescent="0.25">
      <c r="A2295">
        <v>2009</v>
      </c>
      <c r="B2295" t="s">
        <v>1163</v>
      </c>
      <c r="D2295">
        <v>4</v>
      </c>
      <c r="E2295" s="6"/>
      <c r="G2295">
        <f t="shared" si="36"/>
        <v>30</v>
      </c>
      <c r="H2295">
        <v>25</v>
      </c>
      <c r="I2295">
        <v>5</v>
      </c>
      <c r="K2295">
        <v>7</v>
      </c>
      <c r="L2295">
        <v>6</v>
      </c>
      <c r="M2295">
        <v>0</v>
      </c>
      <c r="Q2295" s="26"/>
      <c r="U2295" s="27"/>
      <c r="V2295" s="27"/>
    </row>
    <row r="2296" spans="1:22" x14ac:dyDescent="0.25">
      <c r="A2296">
        <v>2009</v>
      </c>
      <c r="B2296" t="s">
        <v>1163</v>
      </c>
      <c r="D2296">
        <v>5</v>
      </c>
      <c r="E2296" s="6"/>
      <c r="G2296">
        <f t="shared" si="36"/>
        <v>11</v>
      </c>
      <c r="H2296">
        <v>10</v>
      </c>
      <c r="I2296">
        <v>1</v>
      </c>
      <c r="K2296">
        <v>4</v>
      </c>
      <c r="L2296">
        <v>5</v>
      </c>
      <c r="M2296">
        <v>0</v>
      </c>
      <c r="Q2296" s="26"/>
      <c r="U2296" s="27"/>
      <c r="V2296" s="27"/>
    </row>
    <row r="2297" spans="1:22" x14ac:dyDescent="0.25">
      <c r="A2297">
        <v>2009</v>
      </c>
      <c r="B2297" t="s">
        <v>1163</v>
      </c>
      <c r="C2297">
        <v>2</v>
      </c>
      <c r="D2297">
        <v>1</v>
      </c>
      <c r="E2297" s="6" t="s">
        <v>1159</v>
      </c>
      <c r="G2297">
        <f t="shared" si="36"/>
        <v>26</v>
      </c>
      <c r="H2297">
        <v>25</v>
      </c>
      <c r="I2297">
        <v>1</v>
      </c>
      <c r="K2297">
        <v>4</v>
      </c>
      <c r="L2297">
        <v>2</v>
      </c>
      <c r="M2297">
        <v>0</v>
      </c>
      <c r="Q2297" s="26"/>
      <c r="U2297" s="27"/>
      <c r="V2297" s="27"/>
    </row>
    <row r="2298" spans="1:22" x14ac:dyDescent="0.25">
      <c r="A2298">
        <v>2009</v>
      </c>
      <c r="B2298" t="s">
        <v>1163</v>
      </c>
      <c r="D2298">
        <v>2</v>
      </c>
      <c r="E2298" s="6"/>
      <c r="G2298">
        <f t="shared" si="36"/>
        <v>10</v>
      </c>
      <c r="H2298">
        <v>10</v>
      </c>
      <c r="I2298">
        <v>0</v>
      </c>
      <c r="K2298">
        <v>1</v>
      </c>
      <c r="L2298">
        <v>3</v>
      </c>
      <c r="M2298">
        <v>0</v>
      </c>
      <c r="Q2298" s="26"/>
      <c r="U2298" s="27"/>
      <c r="V2298" s="27"/>
    </row>
    <row r="2299" spans="1:22" x14ac:dyDescent="0.25">
      <c r="A2299">
        <v>2009</v>
      </c>
      <c r="B2299" t="s">
        <v>1163</v>
      </c>
      <c r="D2299">
        <v>3</v>
      </c>
      <c r="E2299" s="6"/>
      <c r="G2299">
        <f t="shared" si="36"/>
        <v>30</v>
      </c>
      <c r="H2299">
        <v>30</v>
      </c>
      <c r="I2299">
        <v>0</v>
      </c>
      <c r="K2299">
        <v>4</v>
      </c>
      <c r="L2299">
        <v>2</v>
      </c>
      <c r="M2299">
        <v>0</v>
      </c>
      <c r="Q2299" s="26"/>
      <c r="U2299" s="27"/>
      <c r="V2299" s="27"/>
    </row>
    <row r="2300" spans="1:22" x14ac:dyDescent="0.25">
      <c r="A2300">
        <v>2009</v>
      </c>
      <c r="B2300" t="s">
        <v>1163</v>
      </c>
      <c r="D2300">
        <v>4</v>
      </c>
      <c r="E2300" s="6"/>
      <c r="G2300">
        <f t="shared" si="36"/>
        <v>31</v>
      </c>
      <c r="H2300">
        <v>30</v>
      </c>
      <c r="I2300">
        <v>1</v>
      </c>
      <c r="K2300">
        <v>3</v>
      </c>
      <c r="L2300">
        <v>3</v>
      </c>
      <c r="M2300">
        <v>0</v>
      </c>
      <c r="Q2300" s="26"/>
      <c r="U2300" s="27"/>
      <c r="V2300" s="27"/>
    </row>
    <row r="2301" spans="1:22" x14ac:dyDescent="0.25">
      <c r="A2301">
        <v>2009</v>
      </c>
      <c r="B2301" t="s">
        <v>1163</v>
      </c>
      <c r="D2301">
        <v>5</v>
      </c>
      <c r="E2301" s="6"/>
      <c r="G2301">
        <f t="shared" si="36"/>
        <v>31</v>
      </c>
      <c r="H2301">
        <v>30</v>
      </c>
      <c r="I2301">
        <v>1</v>
      </c>
      <c r="K2301">
        <v>3</v>
      </c>
      <c r="L2301">
        <v>4</v>
      </c>
      <c r="M2301">
        <v>0</v>
      </c>
      <c r="Q2301" s="26"/>
      <c r="U2301" s="27"/>
      <c r="V2301" s="27"/>
    </row>
    <row r="2302" spans="1:22" x14ac:dyDescent="0.25">
      <c r="A2302">
        <v>2009</v>
      </c>
      <c r="B2302" t="s">
        <v>1163</v>
      </c>
      <c r="C2302">
        <v>3</v>
      </c>
      <c r="D2302">
        <v>1</v>
      </c>
      <c r="E2302" s="6" t="s">
        <v>1160</v>
      </c>
      <c r="G2302">
        <f t="shared" si="36"/>
        <v>2</v>
      </c>
      <c r="H2302">
        <v>1</v>
      </c>
      <c r="I2302">
        <v>1</v>
      </c>
      <c r="K2302">
        <v>3</v>
      </c>
      <c r="L2302">
        <v>5</v>
      </c>
      <c r="M2302">
        <v>0</v>
      </c>
      <c r="Q2302" s="26"/>
      <c r="U2302" s="27">
        <v>0</v>
      </c>
      <c r="V2302" s="27"/>
    </row>
    <row r="2303" spans="1:22" x14ac:dyDescent="0.25">
      <c r="A2303">
        <v>2009</v>
      </c>
      <c r="B2303" t="s">
        <v>1163</v>
      </c>
      <c r="D2303">
        <v>2</v>
      </c>
      <c r="E2303" s="6"/>
      <c r="G2303">
        <f t="shared" si="36"/>
        <v>79</v>
      </c>
      <c r="H2303">
        <v>75</v>
      </c>
      <c r="I2303">
        <v>4</v>
      </c>
      <c r="K2303">
        <v>2</v>
      </c>
      <c r="L2303">
        <v>2.5</v>
      </c>
      <c r="M2303">
        <v>0</v>
      </c>
      <c r="Q2303" s="26"/>
      <c r="U2303" s="27"/>
      <c r="V2303" s="27"/>
    </row>
    <row r="2304" spans="1:22" x14ac:dyDescent="0.25">
      <c r="A2304">
        <v>2009</v>
      </c>
      <c r="B2304" t="s">
        <v>1163</v>
      </c>
      <c r="D2304">
        <v>3</v>
      </c>
      <c r="E2304" s="6"/>
      <c r="G2304">
        <f t="shared" si="36"/>
        <v>25</v>
      </c>
      <c r="H2304">
        <v>25</v>
      </c>
      <c r="I2304">
        <v>0</v>
      </c>
      <c r="K2304">
        <v>3</v>
      </c>
      <c r="L2304">
        <v>0</v>
      </c>
      <c r="M2304">
        <v>1</v>
      </c>
      <c r="N2304" t="s">
        <v>85</v>
      </c>
      <c r="Q2304" s="26"/>
      <c r="U2304" s="27"/>
      <c r="V2304" s="27"/>
    </row>
    <row r="2305" spans="1:22" x14ac:dyDescent="0.25">
      <c r="A2305">
        <v>2009</v>
      </c>
      <c r="B2305" t="s">
        <v>1163</v>
      </c>
      <c r="D2305">
        <v>4</v>
      </c>
      <c r="E2305" s="6"/>
      <c r="G2305">
        <f t="shared" si="36"/>
        <v>28</v>
      </c>
      <c r="H2305">
        <v>10</v>
      </c>
      <c r="I2305">
        <v>18</v>
      </c>
      <c r="K2305">
        <v>2</v>
      </c>
      <c r="L2305">
        <v>4</v>
      </c>
      <c r="M2305">
        <v>0</v>
      </c>
      <c r="Q2305" s="26"/>
      <c r="U2305" s="27"/>
      <c r="V2305" s="27"/>
    </row>
    <row r="2306" spans="1:22" x14ac:dyDescent="0.25">
      <c r="A2306">
        <v>2009</v>
      </c>
      <c r="B2306" t="s">
        <v>1163</v>
      </c>
      <c r="D2306">
        <v>5</v>
      </c>
      <c r="E2306" s="6"/>
      <c r="G2306">
        <f t="shared" si="36"/>
        <v>61</v>
      </c>
      <c r="H2306">
        <v>60</v>
      </c>
      <c r="I2306">
        <v>1</v>
      </c>
      <c r="K2306">
        <v>6</v>
      </c>
      <c r="L2306">
        <v>5</v>
      </c>
      <c r="M2306">
        <v>0</v>
      </c>
      <c r="Q2306" s="26"/>
      <c r="U2306" s="27"/>
      <c r="V2306" s="27"/>
    </row>
    <row r="2307" spans="1:22" x14ac:dyDescent="0.25">
      <c r="A2307">
        <v>2009</v>
      </c>
      <c r="B2307" t="s">
        <v>1163</v>
      </c>
      <c r="C2307">
        <v>4</v>
      </c>
      <c r="D2307">
        <v>1</v>
      </c>
      <c r="E2307" s="6" t="s">
        <v>1160</v>
      </c>
      <c r="G2307">
        <f t="shared" si="36"/>
        <v>95</v>
      </c>
      <c r="H2307">
        <v>95</v>
      </c>
      <c r="I2307">
        <v>0</v>
      </c>
      <c r="K2307">
        <v>0</v>
      </c>
      <c r="L2307">
        <v>0</v>
      </c>
      <c r="M2307">
        <v>0</v>
      </c>
      <c r="Q2307" s="26"/>
      <c r="U2307" s="27"/>
      <c r="V2307" s="27"/>
    </row>
    <row r="2308" spans="1:22" x14ac:dyDescent="0.25">
      <c r="A2308">
        <v>2009</v>
      </c>
      <c r="B2308" t="s">
        <v>1163</v>
      </c>
      <c r="D2308">
        <v>2</v>
      </c>
      <c r="E2308" s="6"/>
      <c r="G2308">
        <f t="shared" si="36"/>
        <v>25</v>
      </c>
      <c r="H2308">
        <v>20</v>
      </c>
      <c r="I2308">
        <v>5</v>
      </c>
      <c r="K2308">
        <v>3</v>
      </c>
      <c r="L2308">
        <v>2</v>
      </c>
      <c r="M2308">
        <v>0</v>
      </c>
      <c r="Q2308" s="26"/>
      <c r="U2308" s="27">
        <v>0</v>
      </c>
      <c r="V2308" s="27"/>
    </row>
    <row r="2309" spans="1:22" x14ac:dyDescent="0.25">
      <c r="A2309">
        <v>2009</v>
      </c>
      <c r="B2309" t="s">
        <v>1163</v>
      </c>
      <c r="D2309">
        <v>3</v>
      </c>
      <c r="E2309" s="6"/>
      <c r="G2309">
        <f t="shared" si="36"/>
        <v>7</v>
      </c>
      <c r="H2309">
        <v>5</v>
      </c>
      <c r="I2309">
        <v>2</v>
      </c>
      <c r="K2309">
        <v>2</v>
      </c>
      <c r="L2309">
        <v>3</v>
      </c>
      <c r="M2309">
        <v>1</v>
      </c>
      <c r="N2309" t="s">
        <v>82</v>
      </c>
      <c r="Q2309" s="26"/>
      <c r="U2309" s="27"/>
      <c r="V2309" s="27"/>
    </row>
    <row r="2310" spans="1:22" x14ac:dyDescent="0.25">
      <c r="A2310">
        <v>2009</v>
      </c>
      <c r="B2310" t="s">
        <v>1163</v>
      </c>
      <c r="D2310">
        <v>4</v>
      </c>
      <c r="E2310" s="6"/>
      <c r="G2310">
        <f t="shared" si="36"/>
        <v>16</v>
      </c>
      <c r="H2310">
        <v>15</v>
      </c>
      <c r="I2310">
        <v>1</v>
      </c>
      <c r="K2310">
        <v>1</v>
      </c>
      <c r="L2310">
        <v>3</v>
      </c>
      <c r="M2310">
        <v>1</v>
      </c>
      <c r="N2310" t="s">
        <v>85</v>
      </c>
      <c r="Q2310" s="26"/>
      <c r="U2310" s="27"/>
      <c r="V2310" s="27"/>
    </row>
    <row r="2311" spans="1:22" x14ac:dyDescent="0.25">
      <c r="A2311">
        <v>2009</v>
      </c>
      <c r="B2311" t="s">
        <v>1163</v>
      </c>
      <c r="D2311">
        <v>5</v>
      </c>
      <c r="E2311" s="6"/>
      <c r="G2311">
        <f t="shared" si="36"/>
        <v>91</v>
      </c>
      <c r="H2311">
        <v>90</v>
      </c>
      <c r="I2311">
        <v>1</v>
      </c>
      <c r="K2311">
        <v>0</v>
      </c>
      <c r="L2311">
        <v>0</v>
      </c>
      <c r="M2311">
        <v>0</v>
      </c>
      <c r="Q2311" s="26"/>
      <c r="U2311" s="27"/>
      <c r="V2311" s="27"/>
    </row>
    <row r="2312" spans="1:22" x14ac:dyDescent="0.25">
      <c r="A2312">
        <v>2009</v>
      </c>
      <c r="B2312" t="s">
        <v>1163</v>
      </c>
      <c r="C2312">
        <v>5</v>
      </c>
      <c r="D2312">
        <v>1</v>
      </c>
      <c r="E2312" s="6" t="s">
        <v>1159</v>
      </c>
      <c r="G2312">
        <f t="shared" si="36"/>
        <v>21</v>
      </c>
      <c r="H2312">
        <v>20</v>
      </c>
      <c r="I2312">
        <v>1</v>
      </c>
      <c r="K2312">
        <v>2</v>
      </c>
      <c r="L2312">
        <v>3</v>
      </c>
      <c r="M2312">
        <v>0</v>
      </c>
      <c r="Q2312" s="26"/>
      <c r="U2312" s="27"/>
      <c r="V2312" s="27"/>
    </row>
    <row r="2313" spans="1:22" x14ac:dyDescent="0.25">
      <c r="A2313">
        <v>2009</v>
      </c>
      <c r="B2313" t="s">
        <v>1163</v>
      </c>
      <c r="D2313">
        <v>2</v>
      </c>
      <c r="E2313" s="6"/>
      <c r="G2313">
        <f t="shared" si="36"/>
        <v>16</v>
      </c>
      <c r="H2313">
        <v>15</v>
      </c>
      <c r="I2313">
        <v>1</v>
      </c>
      <c r="K2313">
        <v>4</v>
      </c>
      <c r="L2313">
        <v>4</v>
      </c>
      <c r="M2313">
        <v>0</v>
      </c>
      <c r="Q2313" s="26"/>
      <c r="U2313" s="27"/>
      <c r="V2313" s="27"/>
    </row>
    <row r="2314" spans="1:22" x14ac:dyDescent="0.25">
      <c r="A2314">
        <v>2009</v>
      </c>
      <c r="B2314" t="s">
        <v>1163</v>
      </c>
      <c r="D2314">
        <v>3</v>
      </c>
      <c r="E2314" s="6"/>
      <c r="G2314">
        <f t="shared" si="36"/>
        <v>16</v>
      </c>
      <c r="H2314">
        <v>15</v>
      </c>
      <c r="I2314">
        <v>1</v>
      </c>
      <c r="K2314">
        <v>13</v>
      </c>
      <c r="L2314">
        <v>2</v>
      </c>
      <c r="M2314">
        <v>0</v>
      </c>
      <c r="Q2314" s="26"/>
      <c r="U2314" s="27"/>
      <c r="V2314" s="27"/>
    </row>
    <row r="2315" spans="1:22" x14ac:dyDescent="0.25">
      <c r="A2315">
        <v>2009</v>
      </c>
      <c r="B2315" t="s">
        <v>1163</v>
      </c>
      <c r="D2315">
        <v>4</v>
      </c>
      <c r="E2315" s="6"/>
      <c r="G2315">
        <f t="shared" si="36"/>
        <v>6</v>
      </c>
      <c r="H2315">
        <v>5</v>
      </c>
      <c r="I2315">
        <v>1</v>
      </c>
      <c r="K2315">
        <v>2</v>
      </c>
      <c r="L2315">
        <v>3</v>
      </c>
      <c r="M2315">
        <v>0</v>
      </c>
      <c r="Q2315" s="26"/>
      <c r="U2315" s="27"/>
      <c r="V2315" s="27"/>
    </row>
    <row r="2316" spans="1:22" x14ac:dyDescent="0.25">
      <c r="A2316">
        <v>2009</v>
      </c>
      <c r="B2316" t="s">
        <v>1163</v>
      </c>
      <c r="D2316">
        <v>5</v>
      </c>
      <c r="E2316" s="6"/>
      <c r="G2316">
        <f t="shared" si="36"/>
        <v>31</v>
      </c>
      <c r="H2316">
        <v>30</v>
      </c>
      <c r="I2316">
        <v>1</v>
      </c>
      <c r="K2316">
        <v>15</v>
      </c>
      <c r="L2316">
        <v>3</v>
      </c>
      <c r="M2316">
        <v>0</v>
      </c>
      <c r="Q2316" s="26"/>
      <c r="U2316" s="27"/>
      <c r="V2316" s="27"/>
    </row>
    <row r="2317" spans="1:22" x14ac:dyDescent="0.25">
      <c r="A2317">
        <v>2009</v>
      </c>
      <c r="B2317" t="s">
        <v>1163</v>
      </c>
      <c r="C2317">
        <v>6</v>
      </c>
      <c r="D2317">
        <v>1</v>
      </c>
      <c r="E2317" s="6" t="s">
        <v>1168</v>
      </c>
      <c r="G2317">
        <f t="shared" si="36"/>
        <v>71</v>
      </c>
      <c r="H2317">
        <v>70</v>
      </c>
      <c r="I2317">
        <v>1</v>
      </c>
      <c r="K2317">
        <v>4</v>
      </c>
      <c r="L2317">
        <v>2</v>
      </c>
      <c r="M2317">
        <v>0</v>
      </c>
      <c r="Q2317" s="26"/>
      <c r="U2317" s="27"/>
      <c r="V2317" s="27"/>
    </row>
    <row r="2318" spans="1:22" x14ac:dyDescent="0.25">
      <c r="A2318">
        <v>2009</v>
      </c>
      <c r="B2318" t="s">
        <v>1163</v>
      </c>
      <c r="D2318">
        <v>2</v>
      </c>
      <c r="E2318" s="6"/>
      <c r="G2318">
        <f t="shared" si="36"/>
        <v>55</v>
      </c>
      <c r="H2318">
        <v>50</v>
      </c>
      <c r="I2318">
        <v>5</v>
      </c>
      <c r="K2318">
        <v>5</v>
      </c>
      <c r="L2318">
        <v>3</v>
      </c>
      <c r="M2318">
        <v>0</v>
      </c>
      <c r="Q2318" s="26"/>
      <c r="U2318" s="27"/>
      <c r="V2318" s="27"/>
    </row>
    <row r="2319" spans="1:22" x14ac:dyDescent="0.25">
      <c r="A2319">
        <v>2009</v>
      </c>
      <c r="B2319" t="s">
        <v>1163</v>
      </c>
      <c r="D2319">
        <v>3</v>
      </c>
      <c r="E2319" s="6"/>
      <c r="G2319">
        <f t="shared" si="36"/>
        <v>11</v>
      </c>
      <c r="H2319">
        <v>10</v>
      </c>
      <c r="I2319">
        <v>1</v>
      </c>
      <c r="K2319">
        <v>5</v>
      </c>
      <c r="L2319">
        <v>2</v>
      </c>
      <c r="M2319">
        <v>0</v>
      </c>
      <c r="Q2319" s="26"/>
      <c r="U2319" s="27"/>
      <c r="V2319" s="27"/>
    </row>
    <row r="2320" spans="1:22" x14ac:dyDescent="0.25">
      <c r="A2320">
        <v>2009</v>
      </c>
      <c r="B2320" t="s">
        <v>1163</v>
      </c>
      <c r="D2320">
        <v>4</v>
      </c>
      <c r="E2320" s="6"/>
      <c r="G2320">
        <f t="shared" si="36"/>
        <v>20</v>
      </c>
      <c r="H2320">
        <v>20</v>
      </c>
      <c r="I2320">
        <v>0</v>
      </c>
      <c r="K2320">
        <v>4</v>
      </c>
      <c r="L2320">
        <v>0</v>
      </c>
      <c r="M2320">
        <v>0</v>
      </c>
      <c r="Q2320" s="26"/>
      <c r="U2320" s="27"/>
      <c r="V2320" s="27"/>
    </row>
    <row r="2321" spans="1:22" x14ac:dyDescent="0.25">
      <c r="A2321">
        <v>2009</v>
      </c>
      <c r="B2321" t="s">
        <v>1163</v>
      </c>
      <c r="D2321">
        <v>5</v>
      </c>
      <c r="E2321" s="6"/>
      <c r="G2321">
        <f t="shared" si="36"/>
        <v>10</v>
      </c>
      <c r="H2321">
        <v>5</v>
      </c>
      <c r="I2321">
        <v>5</v>
      </c>
      <c r="K2321">
        <v>2</v>
      </c>
      <c r="L2321">
        <v>3</v>
      </c>
      <c r="M2321">
        <v>0</v>
      </c>
      <c r="Q2321" s="26"/>
      <c r="U2321" s="27"/>
      <c r="V2321" s="27" t="s">
        <v>1198</v>
      </c>
    </row>
    <row r="2322" spans="1:22" x14ac:dyDescent="0.25">
      <c r="A2322">
        <v>2009</v>
      </c>
      <c r="B2322" t="s">
        <v>1167</v>
      </c>
      <c r="C2322">
        <v>1</v>
      </c>
      <c r="D2322">
        <v>1</v>
      </c>
      <c r="E2322" s="6" t="s">
        <v>1168</v>
      </c>
      <c r="G2322">
        <f t="shared" si="36"/>
        <v>30</v>
      </c>
      <c r="H2322">
        <v>25</v>
      </c>
      <c r="I2322">
        <v>5</v>
      </c>
      <c r="K2322">
        <v>2</v>
      </c>
      <c r="L2322">
        <v>4</v>
      </c>
      <c r="M2322">
        <v>0</v>
      </c>
      <c r="Q2322" s="26"/>
      <c r="U2322" s="27"/>
      <c r="V2322" s="27" t="s">
        <v>1199</v>
      </c>
    </row>
    <row r="2323" spans="1:22" x14ac:dyDescent="0.25">
      <c r="A2323">
        <v>2009</v>
      </c>
      <c r="B2323" t="s">
        <v>1167</v>
      </c>
      <c r="D2323">
        <v>2</v>
      </c>
      <c r="E2323" s="6"/>
      <c r="G2323">
        <f t="shared" si="36"/>
        <v>16</v>
      </c>
      <c r="H2323">
        <v>15</v>
      </c>
      <c r="I2323">
        <v>1</v>
      </c>
      <c r="K2323">
        <v>3</v>
      </c>
      <c r="L2323">
        <v>4</v>
      </c>
      <c r="M2323">
        <v>1</v>
      </c>
      <c r="N2323" t="s">
        <v>85</v>
      </c>
      <c r="Q2323" s="26"/>
      <c r="U2323" s="27"/>
      <c r="V2323" s="27"/>
    </row>
    <row r="2324" spans="1:22" x14ac:dyDescent="0.25">
      <c r="A2324">
        <v>2009</v>
      </c>
      <c r="B2324" t="s">
        <v>1167</v>
      </c>
      <c r="D2324">
        <v>3</v>
      </c>
      <c r="E2324" s="6"/>
      <c r="G2324">
        <f t="shared" si="36"/>
        <v>41</v>
      </c>
      <c r="H2324">
        <v>40</v>
      </c>
      <c r="I2324">
        <v>1</v>
      </c>
      <c r="K2324">
        <v>7</v>
      </c>
      <c r="L2324">
        <v>3</v>
      </c>
      <c r="M2324">
        <v>0</v>
      </c>
      <c r="Q2324" s="26"/>
      <c r="U2324" s="27"/>
      <c r="V2324" s="27" t="s">
        <v>1199</v>
      </c>
    </row>
    <row r="2325" spans="1:22" x14ac:dyDescent="0.25">
      <c r="A2325">
        <v>2009</v>
      </c>
      <c r="B2325" t="s">
        <v>1167</v>
      </c>
      <c r="D2325">
        <v>4</v>
      </c>
      <c r="E2325" s="6"/>
      <c r="G2325">
        <f t="shared" si="36"/>
        <v>70</v>
      </c>
      <c r="H2325">
        <v>60</v>
      </c>
      <c r="I2325">
        <v>10</v>
      </c>
      <c r="K2325">
        <v>3</v>
      </c>
      <c r="L2325">
        <v>3</v>
      </c>
      <c r="M2325">
        <v>0</v>
      </c>
      <c r="Q2325" s="26"/>
      <c r="U2325" s="27"/>
      <c r="V2325" s="27"/>
    </row>
    <row r="2326" spans="1:22" x14ac:dyDescent="0.25">
      <c r="A2326">
        <v>2009</v>
      </c>
      <c r="B2326" t="s">
        <v>1167</v>
      </c>
      <c r="D2326">
        <v>5</v>
      </c>
      <c r="E2326" s="6"/>
      <c r="G2326">
        <f t="shared" si="36"/>
        <v>61</v>
      </c>
      <c r="H2326">
        <v>60</v>
      </c>
      <c r="I2326">
        <v>1</v>
      </c>
      <c r="K2326">
        <v>3</v>
      </c>
      <c r="L2326">
        <v>6</v>
      </c>
      <c r="M2326">
        <v>0</v>
      </c>
      <c r="Q2326" s="26"/>
      <c r="U2326" s="27"/>
      <c r="V2326" s="27"/>
    </row>
    <row r="2327" spans="1:22" x14ac:dyDescent="0.25">
      <c r="A2327">
        <v>2009</v>
      </c>
      <c r="B2327" t="s">
        <v>1167</v>
      </c>
      <c r="C2327">
        <v>2</v>
      </c>
      <c r="D2327">
        <v>1</v>
      </c>
      <c r="E2327" s="6" t="s">
        <v>1159</v>
      </c>
      <c r="G2327">
        <f t="shared" si="36"/>
        <v>25</v>
      </c>
      <c r="H2327">
        <v>20</v>
      </c>
      <c r="I2327">
        <v>5</v>
      </c>
      <c r="K2327">
        <v>4</v>
      </c>
      <c r="L2327">
        <v>2</v>
      </c>
      <c r="M2327">
        <v>0</v>
      </c>
      <c r="Q2327" s="26"/>
      <c r="U2327" s="27"/>
      <c r="V2327" s="27"/>
    </row>
    <row r="2328" spans="1:22" x14ac:dyDescent="0.25">
      <c r="A2328">
        <v>2009</v>
      </c>
      <c r="B2328" t="s">
        <v>1167</v>
      </c>
      <c r="D2328">
        <v>2</v>
      </c>
      <c r="E2328" s="6"/>
      <c r="G2328">
        <f t="shared" si="36"/>
        <v>11</v>
      </c>
      <c r="H2328">
        <v>10</v>
      </c>
      <c r="I2328">
        <v>1</v>
      </c>
      <c r="K2328">
        <v>3</v>
      </c>
      <c r="L2328">
        <v>1</v>
      </c>
      <c r="M2328">
        <v>0</v>
      </c>
      <c r="Q2328" s="26"/>
      <c r="U2328" s="27"/>
      <c r="V2328" s="27"/>
    </row>
    <row r="2329" spans="1:22" x14ac:dyDescent="0.25">
      <c r="A2329">
        <v>2009</v>
      </c>
      <c r="B2329" t="s">
        <v>1167</v>
      </c>
      <c r="D2329">
        <v>3</v>
      </c>
      <c r="E2329" s="6"/>
      <c r="G2329">
        <f t="shared" si="36"/>
        <v>31</v>
      </c>
      <c r="H2329">
        <v>30</v>
      </c>
      <c r="I2329">
        <v>1</v>
      </c>
      <c r="K2329">
        <v>2</v>
      </c>
      <c r="L2329">
        <v>2</v>
      </c>
      <c r="M2329">
        <v>0</v>
      </c>
      <c r="Q2329" s="26"/>
      <c r="U2329" s="27"/>
      <c r="V2329" s="27"/>
    </row>
    <row r="2330" spans="1:22" x14ac:dyDescent="0.25">
      <c r="A2330">
        <v>2009</v>
      </c>
      <c r="B2330" t="s">
        <v>1167</v>
      </c>
      <c r="D2330">
        <v>4</v>
      </c>
      <c r="E2330" s="6"/>
      <c r="G2330">
        <f t="shared" si="36"/>
        <v>41</v>
      </c>
      <c r="H2330">
        <v>40</v>
      </c>
      <c r="I2330">
        <v>1</v>
      </c>
      <c r="K2330">
        <v>3</v>
      </c>
      <c r="L2330">
        <v>6</v>
      </c>
      <c r="M2330">
        <v>0</v>
      </c>
      <c r="Q2330" s="26"/>
      <c r="U2330" s="27"/>
      <c r="V2330" s="27"/>
    </row>
    <row r="2331" spans="1:22" x14ac:dyDescent="0.25">
      <c r="A2331">
        <v>2009</v>
      </c>
      <c r="B2331" t="s">
        <v>1167</v>
      </c>
      <c r="D2331">
        <v>5</v>
      </c>
      <c r="E2331" s="6"/>
      <c r="G2331">
        <f t="shared" si="36"/>
        <v>2</v>
      </c>
      <c r="H2331">
        <v>1</v>
      </c>
      <c r="I2331">
        <v>1</v>
      </c>
      <c r="K2331">
        <v>3.5</v>
      </c>
      <c r="L2331">
        <v>4</v>
      </c>
      <c r="M2331">
        <v>0</v>
      </c>
      <c r="Q2331" s="26"/>
      <c r="U2331" s="27"/>
      <c r="V2331" s="27"/>
    </row>
    <row r="2332" spans="1:22" x14ac:dyDescent="0.25">
      <c r="A2332">
        <v>2009</v>
      </c>
      <c r="B2332" t="s">
        <v>1167</v>
      </c>
      <c r="C2332">
        <v>3</v>
      </c>
      <c r="D2332">
        <v>1</v>
      </c>
      <c r="E2332" s="6" t="s">
        <v>1159</v>
      </c>
      <c r="G2332">
        <f t="shared" si="36"/>
        <v>11</v>
      </c>
      <c r="H2332">
        <v>10</v>
      </c>
      <c r="I2332">
        <v>1</v>
      </c>
      <c r="K2332">
        <v>2</v>
      </c>
      <c r="L2332">
        <v>2.5</v>
      </c>
      <c r="M2332">
        <v>0</v>
      </c>
      <c r="Q2332" s="28"/>
      <c r="U2332" s="27">
        <v>0</v>
      </c>
      <c r="V2332" s="27"/>
    </row>
    <row r="2333" spans="1:22" x14ac:dyDescent="0.25">
      <c r="A2333">
        <v>2009</v>
      </c>
      <c r="B2333" t="s">
        <v>1167</v>
      </c>
      <c r="D2333">
        <v>2</v>
      </c>
      <c r="E2333" s="6"/>
      <c r="G2333">
        <f t="shared" si="36"/>
        <v>16</v>
      </c>
      <c r="H2333">
        <v>15</v>
      </c>
      <c r="I2333">
        <v>1</v>
      </c>
      <c r="K2333">
        <v>3</v>
      </c>
      <c r="L2333">
        <v>4</v>
      </c>
      <c r="M2333">
        <v>0</v>
      </c>
      <c r="Q2333" s="26"/>
      <c r="U2333" s="27"/>
      <c r="V2333" s="27"/>
    </row>
    <row r="2334" spans="1:22" x14ac:dyDescent="0.25">
      <c r="A2334">
        <v>2009</v>
      </c>
      <c r="B2334" t="s">
        <v>1167</v>
      </c>
      <c r="D2334">
        <v>3</v>
      </c>
      <c r="E2334" s="6"/>
      <c r="G2334">
        <f t="shared" si="36"/>
        <v>26</v>
      </c>
      <c r="H2334">
        <v>25</v>
      </c>
      <c r="I2334">
        <v>1</v>
      </c>
      <c r="K2334">
        <v>4</v>
      </c>
      <c r="L2334">
        <v>5</v>
      </c>
      <c r="M2334">
        <v>0</v>
      </c>
      <c r="Q2334" s="26"/>
      <c r="U2334" s="27"/>
      <c r="V2334" s="27"/>
    </row>
    <row r="2335" spans="1:22" x14ac:dyDescent="0.25">
      <c r="A2335">
        <v>2009</v>
      </c>
      <c r="B2335" t="s">
        <v>1167</v>
      </c>
      <c r="D2335">
        <v>4</v>
      </c>
      <c r="E2335" s="6"/>
      <c r="G2335">
        <f t="shared" si="36"/>
        <v>6</v>
      </c>
      <c r="H2335">
        <v>5</v>
      </c>
      <c r="I2335">
        <v>1</v>
      </c>
      <c r="K2335">
        <v>8</v>
      </c>
      <c r="L2335">
        <v>3</v>
      </c>
      <c r="M2335">
        <v>1</v>
      </c>
      <c r="N2335" t="s">
        <v>82</v>
      </c>
      <c r="Q2335" s="26"/>
      <c r="U2335" s="27"/>
      <c r="V2335" s="27"/>
    </row>
    <row r="2336" spans="1:22" x14ac:dyDescent="0.25">
      <c r="A2336">
        <v>2009</v>
      </c>
      <c r="B2336" t="s">
        <v>1167</v>
      </c>
      <c r="D2336">
        <v>5</v>
      </c>
      <c r="E2336" s="6"/>
      <c r="G2336">
        <f t="shared" si="36"/>
        <v>5</v>
      </c>
      <c r="H2336">
        <v>1</v>
      </c>
      <c r="I2336">
        <v>4</v>
      </c>
      <c r="K2336">
        <v>1</v>
      </c>
      <c r="L2336">
        <v>2</v>
      </c>
      <c r="M2336">
        <v>0</v>
      </c>
      <c r="Q2336" s="26"/>
      <c r="U2336" s="27"/>
      <c r="V2336" s="27"/>
    </row>
    <row r="2337" spans="1:22" x14ac:dyDescent="0.25">
      <c r="A2337">
        <v>2009</v>
      </c>
      <c r="B2337" t="s">
        <v>1167</v>
      </c>
      <c r="C2337">
        <v>4</v>
      </c>
      <c r="D2337">
        <v>1</v>
      </c>
      <c r="E2337" s="6" t="s">
        <v>1159</v>
      </c>
      <c r="G2337">
        <f t="shared" si="36"/>
        <v>26</v>
      </c>
      <c r="H2337">
        <v>25</v>
      </c>
      <c r="I2337">
        <v>1</v>
      </c>
      <c r="K2337">
        <v>1</v>
      </c>
      <c r="L2337">
        <v>2</v>
      </c>
      <c r="M2337">
        <v>0</v>
      </c>
      <c r="Q2337" s="26"/>
      <c r="U2337" s="27">
        <v>0</v>
      </c>
      <c r="V2337" s="27"/>
    </row>
    <row r="2338" spans="1:22" x14ac:dyDescent="0.25">
      <c r="A2338">
        <v>2009</v>
      </c>
      <c r="B2338" t="s">
        <v>1167</v>
      </c>
      <c r="D2338">
        <v>2</v>
      </c>
      <c r="E2338" s="6"/>
      <c r="G2338">
        <f t="shared" si="36"/>
        <v>29</v>
      </c>
      <c r="H2338">
        <v>28</v>
      </c>
      <c r="I2338">
        <v>1</v>
      </c>
      <c r="K2338">
        <v>2</v>
      </c>
      <c r="L2338">
        <v>2</v>
      </c>
      <c r="M2338">
        <v>0</v>
      </c>
      <c r="Q2338" s="26"/>
      <c r="U2338" s="27"/>
      <c r="V2338" s="27"/>
    </row>
    <row r="2339" spans="1:22" x14ac:dyDescent="0.25">
      <c r="A2339">
        <v>2009</v>
      </c>
      <c r="B2339" t="s">
        <v>1167</v>
      </c>
      <c r="D2339">
        <v>3</v>
      </c>
      <c r="E2339" s="6"/>
      <c r="G2339">
        <f t="shared" si="36"/>
        <v>4</v>
      </c>
      <c r="H2339">
        <v>2</v>
      </c>
      <c r="I2339">
        <v>2</v>
      </c>
      <c r="K2339">
        <v>1</v>
      </c>
      <c r="L2339">
        <v>2</v>
      </c>
      <c r="M2339">
        <v>2</v>
      </c>
      <c r="N2339" t="s">
        <v>239</v>
      </c>
      <c r="O2339" t="s">
        <v>82</v>
      </c>
      <c r="Q2339" s="26"/>
      <c r="U2339" s="27"/>
      <c r="V2339" s="27"/>
    </row>
    <row r="2340" spans="1:22" x14ac:dyDescent="0.25">
      <c r="A2340">
        <v>2009</v>
      </c>
      <c r="B2340" t="s">
        <v>1167</v>
      </c>
      <c r="D2340">
        <v>4</v>
      </c>
      <c r="E2340" s="6"/>
      <c r="G2340">
        <f t="shared" si="36"/>
        <v>4</v>
      </c>
      <c r="H2340">
        <v>2</v>
      </c>
      <c r="I2340">
        <v>2</v>
      </c>
      <c r="K2340">
        <v>0.5</v>
      </c>
      <c r="L2340">
        <v>3</v>
      </c>
      <c r="M2340">
        <v>1</v>
      </c>
      <c r="N2340" t="s">
        <v>85</v>
      </c>
      <c r="Q2340" s="26"/>
      <c r="U2340" s="27"/>
      <c r="V2340" s="27"/>
    </row>
    <row r="2341" spans="1:22" x14ac:dyDescent="0.25">
      <c r="A2341">
        <v>2009</v>
      </c>
      <c r="B2341" t="s">
        <v>1167</v>
      </c>
      <c r="D2341">
        <v>5</v>
      </c>
      <c r="E2341" s="6"/>
      <c r="G2341">
        <f t="shared" si="36"/>
        <v>2</v>
      </c>
      <c r="H2341">
        <v>1</v>
      </c>
      <c r="I2341">
        <v>1</v>
      </c>
      <c r="K2341">
        <v>1</v>
      </c>
      <c r="L2341">
        <v>3</v>
      </c>
      <c r="M2341">
        <v>0</v>
      </c>
      <c r="Q2341" s="26"/>
      <c r="U2341" s="27"/>
      <c r="V2341" s="27"/>
    </row>
    <row r="2342" spans="1:22" x14ac:dyDescent="0.25">
      <c r="A2342">
        <v>2009</v>
      </c>
      <c r="B2342" t="s">
        <v>1167</v>
      </c>
      <c r="C2342">
        <v>5</v>
      </c>
      <c r="D2342">
        <v>1</v>
      </c>
      <c r="E2342" s="6" t="s">
        <v>1160</v>
      </c>
      <c r="G2342">
        <f t="shared" si="36"/>
        <v>3</v>
      </c>
      <c r="H2342">
        <v>2</v>
      </c>
      <c r="I2342">
        <v>1</v>
      </c>
      <c r="K2342">
        <v>6</v>
      </c>
      <c r="L2342">
        <v>2</v>
      </c>
      <c r="M2342">
        <v>0</v>
      </c>
      <c r="Q2342" s="26"/>
      <c r="U2342" s="27"/>
      <c r="V2342" s="27"/>
    </row>
    <row r="2343" spans="1:22" x14ac:dyDescent="0.25">
      <c r="A2343">
        <v>2009</v>
      </c>
      <c r="B2343" t="s">
        <v>1167</v>
      </c>
      <c r="D2343">
        <v>2</v>
      </c>
      <c r="E2343" s="6"/>
      <c r="G2343">
        <f t="shared" si="36"/>
        <v>26</v>
      </c>
      <c r="H2343">
        <v>25</v>
      </c>
      <c r="I2343">
        <v>1</v>
      </c>
      <c r="K2343">
        <v>1</v>
      </c>
      <c r="L2343">
        <v>3</v>
      </c>
      <c r="M2343">
        <v>0</v>
      </c>
      <c r="Q2343" s="26"/>
      <c r="U2343" s="27"/>
      <c r="V2343" s="27"/>
    </row>
    <row r="2344" spans="1:22" x14ac:dyDescent="0.25">
      <c r="A2344">
        <v>2009</v>
      </c>
      <c r="B2344" t="s">
        <v>1167</v>
      </c>
      <c r="D2344">
        <v>3</v>
      </c>
      <c r="E2344" s="6"/>
      <c r="G2344">
        <f t="shared" si="36"/>
        <v>20</v>
      </c>
      <c r="H2344">
        <v>20</v>
      </c>
      <c r="I2344">
        <v>0</v>
      </c>
      <c r="K2344">
        <v>3</v>
      </c>
      <c r="L2344">
        <v>0</v>
      </c>
      <c r="M2344">
        <v>0</v>
      </c>
      <c r="Q2344" s="26"/>
      <c r="U2344" s="27"/>
      <c r="V2344" s="27"/>
    </row>
    <row r="2345" spans="1:22" x14ac:dyDescent="0.25">
      <c r="A2345">
        <v>2009</v>
      </c>
      <c r="B2345" t="s">
        <v>1167</v>
      </c>
      <c r="D2345">
        <v>4</v>
      </c>
      <c r="E2345" s="6"/>
      <c r="G2345">
        <f t="shared" si="36"/>
        <v>4</v>
      </c>
      <c r="H2345">
        <v>3</v>
      </c>
      <c r="I2345">
        <v>1</v>
      </c>
      <c r="K2345">
        <v>0.5</v>
      </c>
      <c r="L2345">
        <v>0.5</v>
      </c>
      <c r="M2345">
        <v>0</v>
      </c>
      <c r="Q2345" s="26"/>
      <c r="U2345" s="27"/>
      <c r="V2345" s="27"/>
    </row>
    <row r="2346" spans="1:22" x14ac:dyDescent="0.25">
      <c r="A2346">
        <v>2009</v>
      </c>
      <c r="B2346" t="s">
        <v>1167</v>
      </c>
      <c r="D2346">
        <v>5</v>
      </c>
      <c r="E2346" s="6"/>
      <c r="G2346">
        <f t="shared" si="36"/>
        <v>14</v>
      </c>
      <c r="H2346">
        <v>12</v>
      </c>
      <c r="I2346">
        <v>2</v>
      </c>
      <c r="K2346">
        <v>1.5</v>
      </c>
      <c r="L2346">
        <v>3</v>
      </c>
      <c r="M2346">
        <v>0</v>
      </c>
      <c r="Q2346" s="26"/>
      <c r="U2346" s="27"/>
      <c r="V2346" s="27"/>
    </row>
    <row r="2347" spans="1:22" x14ac:dyDescent="0.25">
      <c r="A2347">
        <v>2009</v>
      </c>
      <c r="B2347" t="s">
        <v>1167</v>
      </c>
      <c r="C2347">
        <v>6</v>
      </c>
      <c r="D2347">
        <v>1</v>
      </c>
      <c r="E2347" s="6" t="s">
        <v>1168</v>
      </c>
      <c r="G2347">
        <f t="shared" si="36"/>
        <v>21</v>
      </c>
      <c r="H2347">
        <v>20</v>
      </c>
      <c r="I2347">
        <v>1</v>
      </c>
      <c r="K2347">
        <v>0.5</v>
      </c>
      <c r="L2347">
        <v>1.5</v>
      </c>
      <c r="M2347">
        <v>0</v>
      </c>
      <c r="Q2347" s="26"/>
      <c r="U2347" s="27"/>
      <c r="V2347" s="27"/>
    </row>
    <row r="2348" spans="1:22" x14ac:dyDescent="0.25">
      <c r="A2348">
        <v>2009</v>
      </c>
      <c r="B2348" t="s">
        <v>1167</v>
      </c>
      <c r="D2348">
        <v>2</v>
      </c>
      <c r="E2348" s="6"/>
      <c r="G2348">
        <f t="shared" si="36"/>
        <v>41</v>
      </c>
      <c r="H2348">
        <v>40</v>
      </c>
      <c r="I2348">
        <v>1</v>
      </c>
      <c r="K2348">
        <v>12</v>
      </c>
      <c r="L2348">
        <v>1.5</v>
      </c>
      <c r="M2348">
        <v>0</v>
      </c>
      <c r="Q2348" s="26"/>
      <c r="U2348" s="27"/>
      <c r="V2348" s="27"/>
    </row>
    <row r="2349" spans="1:22" x14ac:dyDescent="0.25">
      <c r="A2349">
        <v>2009</v>
      </c>
      <c r="B2349" t="s">
        <v>1167</v>
      </c>
      <c r="D2349">
        <v>3</v>
      </c>
      <c r="E2349" s="6"/>
      <c r="G2349">
        <f t="shared" si="36"/>
        <v>18</v>
      </c>
      <c r="H2349">
        <v>18</v>
      </c>
      <c r="I2349">
        <v>0</v>
      </c>
      <c r="K2349">
        <v>7</v>
      </c>
      <c r="L2349">
        <v>0</v>
      </c>
      <c r="M2349">
        <v>0</v>
      </c>
      <c r="Q2349" s="26"/>
      <c r="U2349" s="27"/>
      <c r="V2349" s="27"/>
    </row>
    <row r="2350" spans="1:22" x14ac:dyDescent="0.25">
      <c r="A2350">
        <v>2009</v>
      </c>
      <c r="B2350" t="s">
        <v>1167</v>
      </c>
      <c r="D2350">
        <v>4</v>
      </c>
      <c r="E2350" s="6"/>
      <c r="G2350">
        <f t="shared" si="36"/>
        <v>21</v>
      </c>
      <c r="H2350">
        <v>20</v>
      </c>
      <c r="I2350">
        <v>1</v>
      </c>
      <c r="K2350">
        <v>0.5</v>
      </c>
      <c r="L2350">
        <v>3</v>
      </c>
      <c r="M2350">
        <v>0</v>
      </c>
      <c r="Q2350" s="26"/>
      <c r="U2350" s="27"/>
      <c r="V2350" s="27"/>
    </row>
    <row r="2351" spans="1:22" x14ac:dyDescent="0.25">
      <c r="A2351">
        <v>2009</v>
      </c>
      <c r="B2351" t="s">
        <v>1167</v>
      </c>
      <c r="D2351">
        <v>5</v>
      </c>
      <c r="E2351" s="6"/>
      <c r="G2351">
        <f t="shared" si="36"/>
        <v>0</v>
      </c>
      <c r="H2351">
        <v>0</v>
      </c>
      <c r="I2351">
        <v>0</v>
      </c>
      <c r="K2351">
        <v>4</v>
      </c>
      <c r="L2351">
        <v>1</v>
      </c>
      <c r="M2351">
        <v>0</v>
      </c>
      <c r="Q2351" s="26"/>
      <c r="U2351" s="27"/>
      <c r="V2351" s="27"/>
    </row>
    <row r="2352" spans="1:22" x14ac:dyDescent="0.25">
      <c r="A2352">
        <v>2009</v>
      </c>
      <c r="B2352" t="s">
        <v>1166</v>
      </c>
      <c r="C2352">
        <v>1</v>
      </c>
      <c r="D2352">
        <v>1</v>
      </c>
      <c r="E2352" s="6" t="s">
        <v>1159</v>
      </c>
      <c r="G2352">
        <f t="shared" si="36"/>
        <v>11</v>
      </c>
      <c r="H2352">
        <v>10</v>
      </c>
      <c r="I2352">
        <v>1</v>
      </c>
      <c r="K2352">
        <v>7</v>
      </c>
      <c r="L2352">
        <v>1</v>
      </c>
      <c r="M2352">
        <v>0</v>
      </c>
      <c r="Q2352" s="26"/>
      <c r="U2352" s="27"/>
      <c r="V2352" s="27"/>
    </row>
    <row r="2353" spans="1:22" x14ac:dyDescent="0.25">
      <c r="A2353">
        <v>2009</v>
      </c>
      <c r="B2353" t="s">
        <v>1166</v>
      </c>
      <c r="D2353">
        <v>2</v>
      </c>
      <c r="E2353" s="6"/>
      <c r="G2353">
        <f t="shared" si="36"/>
        <v>6</v>
      </c>
      <c r="H2353">
        <v>5</v>
      </c>
      <c r="I2353">
        <v>1</v>
      </c>
      <c r="K2353">
        <v>7</v>
      </c>
      <c r="L2353">
        <v>3.5</v>
      </c>
      <c r="M2353">
        <v>0</v>
      </c>
      <c r="Q2353" s="26"/>
      <c r="U2353" s="27"/>
      <c r="V2353" s="27"/>
    </row>
    <row r="2354" spans="1:22" x14ac:dyDescent="0.25">
      <c r="A2354">
        <v>2009</v>
      </c>
      <c r="B2354" t="s">
        <v>1166</v>
      </c>
      <c r="D2354">
        <v>3</v>
      </c>
      <c r="E2354" s="6"/>
      <c r="G2354">
        <f t="shared" si="36"/>
        <v>61</v>
      </c>
      <c r="H2354">
        <v>60</v>
      </c>
      <c r="I2354">
        <v>1</v>
      </c>
      <c r="K2354">
        <v>6</v>
      </c>
      <c r="L2354">
        <v>0</v>
      </c>
      <c r="M2354">
        <v>0</v>
      </c>
      <c r="Q2354" s="26"/>
      <c r="U2354" s="27"/>
      <c r="V2354" s="27"/>
    </row>
    <row r="2355" spans="1:22" x14ac:dyDescent="0.25">
      <c r="A2355">
        <v>2009</v>
      </c>
      <c r="B2355" t="s">
        <v>1166</v>
      </c>
      <c r="D2355">
        <v>4</v>
      </c>
      <c r="E2355" s="6"/>
      <c r="G2355">
        <f t="shared" si="36"/>
        <v>10</v>
      </c>
      <c r="H2355">
        <v>10</v>
      </c>
      <c r="I2355">
        <v>0</v>
      </c>
      <c r="K2355">
        <v>5</v>
      </c>
      <c r="L2355">
        <v>2</v>
      </c>
      <c r="M2355">
        <v>0</v>
      </c>
      <c r="Q2355" s="26"/>
      <c r="U2355" s="27"/>
      <c r="V2355" s="27"/>
    </row>
    <row r="2356" spans="1:22" x14ac:dyDescent="0.25">
      <c r="A2356">
        <v>2009</v>
      </c>
      <c r="B2356" t="s">
        <v>1166</v>
      </c>
      <c r="D2356">
        <v>5</v>
      </c>
      <c r="E2356" s="6"/>
      <c r="G2356">
        <f t="shared" si="36"/>
        <v>6</v>
      </c>
      <c r="H2356">
        <v>5</v>
      </c>
      <c r="I2356">
        <v>1</v>
      </c>
      <c r="K2356">
        <v>6</v>
      </c>
      <c r="L2356">
        <v>3</v>
      </c>
      <c r="M2356">
        <v>0</v>
      </c>
      <c r="Q2356" s="26"/>
      <c r="U2356" s="27">
        <v>0</v>
      </c>
      <c r="V2356" s="27"/>
    </row>
    <row r="2357" spans="1:22" x14ac:dyDescent="0.25">
      <c r="A2357">
        <v>2009</v>
      </c>
      <c r="B2357" t="s">
        <v>1166</v>
      </c>
      <c r="C2357">
        <v>2</v>
      </c>
      <c r="D2357">
        <v>1</v>
      </c>
      <c r="E2357" s="6" t="s">
        <v>1200</v>
      </c>
      <c r="G2357">
        <f t="shared" ref="G2357:G2420" si="37">H2357+I2357</f>
        <v>21</v>
      </c>
      <c r="H2357">
        <v>20</v>
      </c>
      <c r="I2357">
        <v>1</v>
      </c>
      <c r="K2357">
        <v>4</v>
      </c>
      <c r="L2357">
        <v>2</v>
      </c>
      <c r="M2357">
        <v>0</v>
      </c>
      <c r="Q2357" s="26"/>
      <c r="U2357" s="27"/>
      <c r="V2357" s="27"/>
    </row>
    <row r="2358" spans="1:22" x14ac:dyDescent="0.25">
      <c r="A2358">
        <v>2009</v>
      </c>
      <c r="B2358" t="s">
        <v>1166</v>
      </c>
      <c r="D2358">
        <v>2</v>
      </c>
      <c r="E2358" s="6"/>
      <c r="G2358">
        <f t="shared" si="37"/>
        <v>6</v>
      </c>
      <c r="H2358">
        <v>5</v>
      </c>
      <c r="I2358">
        <v>1</v>
      </c>
      <c r="K2358">
        <v>5</v>
      </c>
      <c r="L2358">
        <v>4</v>
      </c>
      <c r="M2358">
        <v>0</v>
      </c>
      <c r="Q2358" s="26"/>
      <c r="U2358" s="27"/>
      <c r="V2358" s="27"/>
    </row>
    <row r="2359" spans="1:22" x14ac:dyDescent="0.25">
      <c r="A2359">
        <v>2009</v>
      </c>
      <c r="B2359" t="s">
        <v>1166</v>
      </c>
      <c r="D2359">
        <v>3</v>
      </c>
      <c r="E2359" s="6"/>
      <c r="G2359">
        <f t="shared" si="37"/>
        <v>31</v>
      </c>
      <c r="H2359">
        <v>30</v>
      </c>
      <c r="I2359">
        <v>1</v>
      </c>
      <c r="K2359">
        <v>3</v>
      </c>
      <c r="L2359">
        <v>1</v>
      </c>
      <c r="M2359">
        <v>2</v>
      </c>
      <c r="N2359" t="s">
        <v>221</v>
      </c>
      <c r="O2359" t="s">
        <v>221</v>
      </c>
      <c r="Q2359" s="26"/>
      <c r="U2359" s="27"/>
      <c r="V2359" s="27"/>
    </row>
    <row r="2360" spans="1:22" x14ac:dyDescent="0.25">
      <c r="A2360">
        <v>2009</v>
      </c>
      <c r="B2360" t="s">
        <v>1166</v>
      </c>
      <c r="D2360">
        <v>4</v>
      </c>
      <c r="E2360" s="6"/>
      <c r="G2360">
        <f t="shared" si="37"/>
        <v>2</v>
      </c>
      <c r="H2360">
        <v>1</v>
      </c>
      <c r="I2360">
        <v>1</v>
      </c>
      <c r="K2360">
        <v>2</v>
      </c>
      <c r="L2360">
        <v>6</v>
      </c>
      <c r="M2360">
        <v>0</v>
      </c>
      <c r="Q2360" s="26"/>
      <c r="U2360" s="27"/>
      <c r="V2360" s="27"/>
    </row>
    <row r="2361" spans="1:22" x14ac:dyDescent="0.25">
      <c r="A2361">
        <v>2009</v>
      </c>
      <c r="B2361" t="s">
        <v>1166</v>
      </c>
      <c r="D2361">
        <v>5</v>
      </c>
      <c r="E2361" s="6"/>
      <c r="G2361">
        <f t="shared" si="37"/>
        <v>30</v>
      </c>
      <c r="H2361">
        <v>25</v>
      </c>
      <c r="I2361">
        <v>5</v>
      </c>
      <c r="K2361">
        <v>6</v>
      </c>
      <c r="L2361">
        <v>5</v>
      </c>
      <c r="M2361">
        <v>0</v>
      </c>
      <c r="Q2361" s="26"/>
      <c r="U2361" s="27"/>
      <c r="V2361" s="27"/>
    </row>
    <row r="2362" spans="1:22" x14ac:dyDescent="0.25">
      <c r="A2362">
        <v>2009</v>
      </c>
      <c r="B2362" t="s">
        <v>1166</v>
      </c>
      <c r="C2362">
        <v>3</v>
      </c>
      <c r="D2362">
        <v>1</v>
      </c>
      <c r="E2362" s="6"/>
      <c r="G2362">
        <f t="shared" si="37"/>
        <v>25</v>
      </c>
      <c r="H2362">
        <v>20</v>
      </c>
      <c r="I2362">
        <v>5</v>
      </c>
      <c r="K2362">
        <v>7</v>
      </c>
      <c r="L2362">
        <v>4</v>
      </c>
      <c r="M2362">
        <v>0</v>
      </c>
      <c r="Q2362" s="26"/>
      <c r="U2362" s="27"/>
      <c r="V2362" s="27"/>
    </row>
    <row r="2363" spans="1:22" x14ac:dyDescent="0.25">
      <c r="A2363">
        <v>2009</v>
      </c>
      <c r="B2363" t="s">
        <v>1166</v>
      </c>
      <c r="D2363">
        <v>2</v>
      </c>
      <c r="E2363" s="6"/>
      <c r="G2363">
        <f t="shared" si="37"/>
        <v>11</v>
      </c>
      <c r="H2363">
        <v>10</v>
      </c>
      <c r="I2363">
        <v>1</v>
      </c>
      <c r="K2363">
        <v>4</v>
      </c>
      <c r="L2363">
        <v>3</v>
      </c>
      <c r="M2363">
        <v>0</v>
      </c>
      <c r="Q2363" s="26"/>
      <c r="U2363" s="27"/>
      <c r="V2363" s="27"/>
    </row>
    <row r="2364" spans="1:22" x14ac:dyDescent="0.25">
      <c r="A2364">
        <v>2009</v>
      </c>
      <c r="B2364" t="s">
        <v>1166</v>
      </c>
      <c r="D2364">
        <v>3</v>
      </c>
      <c r="E2364" s="6"/>
      <c r="G2364">
        <f t="shared" si="37"/>
        <v>31</v>
      </c>
      <c r="H2364">
        <v>30</v>
      </c>
      <c r="I2364">
        <v>1</v>
      </c>
      <c r="K2364">
        <v>0.5</v>
      </c>
      <c r="L2364">
        <v>3</v>
      </c>
      <c r="M2364">
        <v>0</v>
      </c>
      <c r="Q2364" s="26"/>
      <c r="U2364" s="27"/>
      <c r="V2364" s="27"/>
    </row>
    <row r="2365" spans="1:22" x14ac:dyDescent="0.25">
      <c r="A2365">
        <v>2009</v>
      </c>
      <c r="B2365" t="s">
        <v>1166</v>
      </c>
      <c r="D2365">
        <v>4</v>
      </c>
      <c r="E2365" s="6"/>
      <c r="G2365">
        <f t="shared" si="37"/>
        <v>26</v>
      </c>
      <c r="H2365">
        <v>25</v>
      </c>
      <c r="I2365">
        <v>1</v>
      </c>
      <c r="K2365">
        <v>6</v>
      </c>
      <c r="L2365">
        <v>1</v>
      </c>
      <c r="M2365">
        <v>0</v>
      </c>
      <c r="Q2365" s="26"/>
      <c r="U2365" s="27">
        <v>0</v>
      </c>
      <c r="V2365" s="27"/>
    </row>
    <row r="2366" spans="1:22" x14ac:dyDescent="0.25">
      <c r="A2366">
        <v>2009</v>
      </c>
      <c r="B2366" t="s">
        <v>1166</v>
      </c>
      <c r="D2366">
        <v>5</v>
      </c>
      <c r="E2366" s="6"/>
      <c r="G2366">
        <f t="shared" si="37"/>
        <v>21</v>
      </c>
      <c r="H2366">
        <v>20</v>
      </c>
      <c r="I2366">
        <v>1</v>
      </c>
      <c r="K2366">
        <v>2</v>
      </c>
      <c r="L2366">
        <v>0</v>
      </c>
      <c r="M2366">
        <v>0</v>
      </c>
      <c r="Q2366" s="26"/>
      <c r="U2366" s="27"/>
      <c r="V2366" s="27"/>
    </row>
    <row r="2367" spans="1:22" x14ac:dyDescent="0.25">
      <c r="A2367">
        <v>2009</v>
      </c>
      <c r="B2367" t="s">
        <v>1166</v>
      </c>
      <c r="C2367">
        <v>4</v>
      </c>
      <c r="D2367">
        <v>1</v>
      </c>
      <c r="E2367" s="6" t="s">
        <v>1160</v>
      </c>
      <c r="G2367">
        <f t="shared" si="37"/>
        <v>60</v>
      </c>
      <c r="H2367">
        <v>60</v>
      </c>
      <c r="I2367">
        <v>0</v>
      </c>
      <c r="K2367">
        <v>1</v>
      </c>
      <c r="L2367">
        <v>2</v>
      </c>
      <c r="M2367">
        <v>2</v>
      </c>
      <c r="N2367" t="s">
        <v>85</v>
      </c>
      <c r="O2367" t="s">
        <v>1186</v>
      </c>
      <c r="Q2367" s="26"/>
      <c r="U2367" s="27"/>
      <c r="V2367" s="27"/>
    </row>
    <row r="2368" spans="1:22" x14ac:dyDescent="0.25">
      <c r="A2368">
        <v>2009</v>
      </c>
      <c r="B2368" t="s">
        <v>1166</v>
      </c>
      <c r="D2368">
        <v>2</v>
      </c>
      <c r="E2368" s="6"/>
      <c r="G2368">
        <f t="shared" si="37"/>
        <v>86</v>
      </c>
      <c r="H2368">
        <v>85</v>
      </c>
      <c r="I2368">
        <v>1</v>
      </c>
      <c r="K2368">
        <v>4</v>
      </c>
      <c r="L2368">
        <v>0</v>
      </c>
      <c r="M2368">
        <v>0</v>
      </c>
      <c r="Q2368" s="26"/>
      <c r="U2368" s="27"/>
      <c r="V2368" s="27"/>
    </row>
    <row r="2369" spans="1:22" x14ac:dyDescent="0.25">
      <c r="A2369">
        <v>2009</v>
      </c>
      <c r="B2369" t="s">
        <v>1166</v>
      </c>
      <c r="D2369">
        <v>3</v>
      </c>
      <c r="E2369" s="6"/>
      <c r="G2369">
        <f t="shared" si="37"/>
        <v>55</v>
      </c>
      <c r="H2369">
        <v>55</v>
      </c>
      <c r="I2369">
        <v>0</v>
      </c>
      <c r="K2369">
        <v>1</v>
      </c>
      <c r="L2369">
        <v>3</v>
      </c>
      <c r="M2369">
        <v>0</v>
      </c>
      <c r="Q2369" s="26"/>
      <c r="U2369" s="27"/>
      <c r="V2369" s="27" t="s">
        <v>1201</v>
      </c>
    </row>
    <row r="2370" spans="1:22" x14ac:dyDescent="0.25">
      <c r="A2370">
        <v>2009</v>
      </c>
      <c r="B2370" t="s">
        <v>1166</v>
      </c>
      <c r="D2370">
        <v>4</v>
      </c>
      <c r="E2370" s="6"/>
      <c r="G2370">
        <f t="shared" si="37"/>
        <v>21</v>
      </c>
      <c r="H2370">
        <v>20</v>
      </c>
      <c r="I2370">
        <v>1</v>
      </c>
      <c r="K2370">
        <v>1</v>
      </c>
      <c r="L2370">
        <v>0</v>
      </c>
      <c r="M2370">
        <v>0</v>
      </c>
      <c r="Q2370" s="26"/>
      <c r="U2370" s="27"/>
      <c r="V2370" s="27"/>
    </row>
    <row r="2371" spans="1:22" x14ac:dyDescent="0.25">
      <c r="A2371">
        <v>2009</v>
      </c>
      <c r="B2371" t="s">
        <v>1166</v>
      </c>
      <c r="D2371">
        <v>5</v>
      </c>
      <c r="E2371" s="6"/>
      <c r="G2371">
        <f t="shared" si="37"/>
        <v>30</v>
      </c>
      <c r="H2371">
        <v>30</v>
      </c>
      <c r="I2371">
        <v>0</v>
      </c>
      <c r="K2371">
        <v>1</v>
      </c>
      <c r="L2371">
        <v>0</v>
      </c>
      <c r="M2371">
        <v>0</v>
      </c>
      <c r="Q2371" s="26"/>
      <c r="U2371" s="27"/>
      <c r="V2371" s="27"/>
    </row>
    <row r="2372" spans="1:22" x14ac:dyDescent="0.25">
      <c r="A2372">
        <v>2009</v>
      </c>
      <c r="B2372" t="s">
        <v>71</v>
      </c>
      <c r="C2372">
        <v>1</v>
      </c>
      <c r="D2372">
        <v>1</v>
      </c>
      <c r="E2372" s="6" t="s">
        <v>1159</v>
      </c>
      <c r="G2372">
        <f t="shared" si="37"/>
        <v>35</v>
      </c>
      <c r="H2372">
        <v>35</v>
      </c>
      <c r="I2372">
        <v>0</v>
      </c>
      <c r="K2372">
        <v>5</v>
      </c>
      <c r="L2372">
        <v>1</v>
      </c>
      <c r="M2372">
        <v>0</v>
      </c>
      <c r="Q2372" s="26"/>
      <c r="U2372" s="27"/>
      <c r="V2372" s="27"/>
    </row>
    <row r="2373" spans="1:22" x14ac:dyDescent="0.25">
      <c r="A2373">
        <v>2009</v>
      </c>
      <c r="B2373" t="s">
        <v>71</v>
      </c>
      <c r="D2373">
        <v>2</v>
      </c>
      <c r="E2373" s="6"/>
      <c r="G2373">
        <f t="shared" si="37"/>
        <v>46</v>
      </c>
      <c r="H2373">
        <v>40</v>
      </c>
      <c r="I2373">
        <v>6</v>
      </c>
      <c r="K2373">
        <v>5</v>
      </c>
      <c r="L2373">
        <v>0</v>
      </c>
      <c r="M2373">
        <v>0</v>
      </c>
      <c r="Q2373" s="26"/>
      <c r="U2373" s="27"/>
      <c r="V2373" s="27"/>
    </row>
    <row r="2374" spans="1:22" x14ac:dyDescent="0.25">
      <c r="A2374">
        <v>2009</v>
      </c>
      <c r="B2374" t="s">
        <v>71</v>
      </c>
      <c r="D2374">
        <v>3</v>
      </c>
      <c r="E2374" s="6"/>
      <c r="G2374">
        <f t="shared" si="37"/>
        <v>60</v>
      </c>
      <c r="H2374">
        <v>60</v>
      </c>
      <c r="I2374">
        <v>0</v>
      </c>
      <c r="K2374">
        <v>5</v>
      </c>
      <c r="L2374">
        <v>0</v>
      </c>
      <c r="M2374">
        <v>0</v>
      </c>
      <c r="Q2374" s="26"/>
      <c r="U2374" s="27"/>
      <c r="V2374" s="27"/>
    </row>
    <row r="2375" spans="1:22" x14ac:dyDescent="0.25">
      <c r="A2375">
        <v>2009</v>
      </c>
      <c r="B2375" t="s">
        <v>71</v>
      </c>
      <c r="D2375">
        <v>4</v>
      </c>
      <c r="E2375" s="6"/>
      <c r="G2375">
        <f t="shared" si="37"/>
        <v>20</v>
      </c>
      <c r="H2375">
        <v>20</v>
      </c>
      <c r="I2375">
        <v>0</v>
      </c>
      <c r="K2375">
        <v>6</v>
      </c>
      <c r="L2375">
        <v>0</v>
      </c>
      <c r="M2375">
        <v>0</v>
      </c>
      <c r="Q2375" s="26"/>
      <c r="U2375" s="27"/>
      <c r="V2375" s="27"/>
    </row>
    <row r="2376" spans="1:22" x14ac:dyDescent="0.25">
      <c r="A2376">
        <v>2009</v>
      </c>
      <c r="B2376" t="s">
        <v>71</v>
      </c>
      <c r="D2376">
        <v>5</v>
      </c>
      <c r="E2376" s="6"/>
      <c r="G2376">
        <f t="shared" si="37"/>
        <v>15</v>
      </c>
      <c r="H2376">
        <v>15</v>
      </c>
      <c r="I2376">
        <v>0</v>
      </c>
      <c r="K2376">
        <v>2</v>
      </c>
      <c r="L2376">
        <v>2</v>
      </c>
      <c r="M2376">
        <v>0</v>
      </c>
      <c r="Q2376" s="26"/>
      <c r="U2376" s="27"/>
      <c r="V2376" s="27"/>
    </row>
    <row r="2377" spans="1:22" x14ac:dyDescent="0.25">
      <c r="A2377">
        <v>2009</v>
      </c>
      <c r="B2377" t="s">
        <v>71</v>
      </c>
      <c r="C2377">
        <v>2</v>
      </c>
      <c r="D2377">
        <v>1</v>
      </c>
      <c r="E2377" s="6" t="s">
        <v>1202</v>
      </c>
      <c r="G2377">
        <f t="shared" si="37"/>
        <v>21</v>
      </c>
      <c r="H2377">
        <v>20</v>
      </c>
      <c r="I2377">
        <v>1</v>
      </c>
      <c r="K2377">
        <v>2</v>
      </c>
      <c r="L2377">
        <v>3</v>
      </c>
      <c r="M2377">
        <v>0</v>
      </c>
      <c r="Q2377" s="26"/>
      <c r="U2377" s="27"/>
      <c r="V2377" s="27"/>
    </row>
    <row r="2378" spans="1:22" x14ac:dyDescent="0.25">
      <c r="A2378">
        <v>2009</v>
      </c>
      <c r="B2378" t="s">
        <v>71</v>
      </c>
      <c r="D2378">
        <v>2</v>
      </c>
      <c r="E2378" s="6"/>
      <c r="G2378">
        <f t="shared" si="37"/>
        <v>26</v>
      </c>
      <c r="H2378">
        <v>25</v>
      </c>
      <c r="I2378">
        <v>1</v>
      </c>
      <c r="K2378">
        <v>3</v>
      </c>
      <c r="L2378">
        <v>3</v>
      </c>
      <c r="M2378">
        <v>1</v>
      </c>
      <c r="N2378" t="s">
        <v>85</v>
      </c>
      <c r="Q2378" s="26"/>
      <c r="U2378" s="27">
        <v>0</v>
      </c>
      <c r="V2378" s="27"/>
    </row>
    <row r="2379" spans="1:22" x14ac:dyDescent="0.25">
      <c r="A2379">
        <v>2009</v>
      </c>
      <c r="B2379" t="s">
        <v>71</v>
      </c>
      <c r="D2379">
        <v>3</v>
      </c>
      <c r="E2379" s="6"/>
      <c r="G2379">
        <f t="shared" si="37"/>
        <v>31</v>
      </c>
      <c r="H2379">
        <v>30</v>
      </c>
      <c r="I2379">
        <v>1</v>
      </c>
      <c r="K2379">
        <v>2</v>
      </c>
      <c r="L2379">
        <v>3</v>
      </c>
      <c r="M2379">
        <v>0</v>
      </c>
      <c r="Q2379" s="26"/>
      <c r="U2379" s="27"/>
      <c r="V2379" s="27"/>
    </row>
    <row r="2380" spans="1:22" x14ac:dyDescent="0.25">
      <c r="A2380">
        <v>2009</v>
      </c>
      <c r="B2380" t="s">
        <v>71</v>
      </c>
      <c r="D2380">
        <v>4</v>
      </c>
      <c r="E2380" s="6"/>
      <c r="G2380">
        <f t="shared" si="37"/>
        <v>46</v>
      </c>
      <c r="H2380">
        <v>45</v>
      </c>
      <c r="I2380">
        <v>1</v>
      </c>
      <c r="K2380">
        <v>2</v>
      </c>
      <c r="L2380">
        <v>3</v>
      </c>
      <c r="M2380">
        <v>1</v>
      </c>
      <c r="N2380" t="s">
        <v>221</v>
      </c>
      <c r="Q2380" s="26"/>
      <c r="U2380" s="27"/>
      <c r="V2380" s="27"/>
    </row>
    <row r="2381" spans="1:22" x14ac:dyDescent="0.25">
      <c r="A2381">
        <v>2009</v>
      </c>
      <c r="B2381" t="s">
        <v>71</v>
      </c>
      <c r="D2381">
        <v>5</v>
      </c>
      <c r="E2381" s="6"/>
      <c r="G2381">
        <f t="shared" si="37"/>
        <v>46</v>
      </c>
      <c r="H2381">
        <v>45</v>
      </c>
      <c r="I2381">
        <v>1</v>
      </c>
      <c r="K2381">
        <v>3</v>
      </c>
      <c r="L2381">
        <v>3</v>
      </c>
      <c r="M2381">
        <v>0</v>
      </c>
      <c r="Q2381" s="26"/>
      <c r="U2381" s="27"/>
      <c r="V2381" s="27"/>
    </row>
    <row r="2382" spans="1:22" x14ac:dyDescent="0.25">
      <c r="A2382">
        <v>2009</v>
      </c>
      <c r="B2382" t="s">
        <v>71</v>
      </c>
      <c r="C2382">
        <v>3</v>
      </c>
      <c r="D2382">
        <v>1</v>
      </c>
      <c r="E2382" s="6" t="s">
        <v>1202</v>
      </c>
      <c r="G2382">
        <f t="shared" si="37"/>
        <v>25</v>
      </c>
      <c r="H2382">
        <v>20</v>
      </c>
      <c r="I2382">
        <v>5</v>
      </c>
      <c r="K2382">
        <v>2</v>
      </c>
      <c r="L2382">
        <v>3</v>
      </c>
      <c r="M2382">
        <v>0</v>
      </c>
      <c r="Q2382" s="26"/>
      <c r="U2382" s="27">
        <v>0</v>
      </c>
      <c r="V2382" s="27"/>
    </row>
    <row r="2383" spans="1:22" x14ac:dyDescent="0.25">
      <c r="A2383">
        <v>2009</v>
      </c>
      <c r="B2383" t="s">
        <v>71</v>
      </c>
      <c r="D2383">
        <v>2</v>
      </c>
      <c r="E2383" s="6"/>
      <c r="G2383">
        <f t="shared" si="37"/>
        <v>31</v>
      </c>
      <c r="H2383">
        <v>30</v>
      </c>
      <c r="I2383">
        <v>1</v>
      </c>
      <c r="K2383">
        <v>6</v>
      </c>
      <c r="L2383">
        <v>2</v>
      </c>
      <c r="M2383">
        <v>1</v>
      </c>
      <c r="N2383" t="s">
        <v>85</v>
      </c>
      <c r="Q2383" s="26"/>
      <c r="U2383" s="27"/>
      <c r="V2383" s="27"/>
    </row>
    <row r="2384" spans="1:22" x14ac:dyDescent="0.25">
      <c r="A2384">
        <v>2009</v>
      </c>
      <c r="B2384" t="s">
        <v>71</v>
      </c>
      <c r="D2384">
        <v>3</v>
      </c>
      <c r="E2384" s="6"/>
      <c r="G2384">
        <f t="shared" si="37"/>
        <v>31</v>
      </c>
      <c r="H2384">
        <v>30</v>
      </c>
      <c r="I2384">
        <v>1</v>
      </c>
      <c r="K2384">
        <v>5</v>
      </c>
      <c r="L2384">
        <v>4</v>
      </c>
      <c r="M2384">
        <v>0</v>
      </c>
      <c r="Q2384" s="26"/>
      <c r="U2384" s="27"/>
      <c r="V2384" s="27"/>
    </row>
    <row r="2385" spans="1:22" x14ac:dyDescent="0.25">
      <c r="A2385">
        <v>2009</v>
      </c>
      <c r="B2385" t="s">
        <v>71</v>
      </c>
      <c r="D2385">
        <v>4</v>
      </c>
      <c r="E2385" s="6"/>
      <c r="G2385">
        <f t="shared" si="37"/>
        <v>29</v>
      </c>
      <c r="H2385">
        <v>28</v>
      </c>
      <c r="I2385">
        <v>1</v>
      </c>
      <c r="K2385">
        <v>1</v>
      </c>
      <c r="L2385">
        <v>2</v>
      </c>
      <c r="M2385">
        <v>0</v>
      </c>
      <c r="Q2385" s="26"/>
      <c r="U2385" s="27"/>
      <c r="V2385" s="27"/>
    </row>
    <row r="2386" spans="1:22" x14ac:dyDescent="0.25">
      <c r="A2386">
        <v>2009</v>
      </c>
      <c r="B2386" t="s">
        <v>71</v>
      </c>
      <c r="D2386">
        <v>5</v>
      </c>
      <c r="E2386" s="6"/>
      <c r="G2386">
        <f t="shared" si="37"/>
        <v>23</v>
      </c>
      <c r="H2386">
        <v>20</v>
      </c>
      <c r="I2386">
        <v>3</v>
      </c>
      <c r="K2386">
        <v>4</v>
      </c>
      <c r="L2386">
        <v>4.5</v>
      </c>
      <c r="M2386">
        <v>3</v>
      </c>
      <c r="N2386" t="s">
        <v>221</v>
      </c>
      <c r="O2386" t="s">
        <v>221</v>
      </c>
      <c r="P2386" t="s">
        <v>105</v>
      </c>
      <c r="Q2386" s="26"/>
      <c r="U2386" s="27"/>
      <c r="V2386" s="27"/>
    </row>
    <row r="2387" spans="1:22" x14ac:dyDescent="0.25">
      <c r="A2387">
        <v>2009</v>
      </c>
      <c r="B2387" t="s">
        <v>71</v>
      </c>
      <c r="C2387">
        <v>4</v>
      </c>
      <c r="D2387">
        <v>1</v>
      </c>
      <c r="E2387" s="6" t="s">
        <v>1160</v>
      </c>
      <c r="G2387">
        <f t="shared" si="37"/>
        <v>11</v>
      </c>
      <c r="H2387">
        <v>10</v>
      </c>
      <c r="I2387">
        <v>1</v>
      </c>
      <c r="K2387">
        <v>2</v>
      </c>
      <c r="L2387">
        <v>5</v>
      </c>
      <c r="M2387">
        <v>0</v>
      </c>
      <c r="Q2387" s="26"/>
      <c r="U2387" s="27"/>
      <c r="V2387" s="27"/>
    </row>
    <row r="2388" spans="1:22" x14ac:dyDescent="0.25">
      <c r="A2388">
        <v>2009</v>
      </c>
      <c r="B2388" t="s">
        <v>71</v>
      </c>
      <c r="D2388">
        <v>2</v>
      </c>
      <c r="E2388" s="6"/>
      <c r="G2388">
        <f t="shared" si="37"/>
        <v>18</v>
      </c>
      <c r="H2388">
        <v>3</v>
      </c>
      <c r="I2388">
        <v>15</v>
      </c>
      <c r="K2388">
        <v>5</v>
      </c>
      <c r="L2388">
        <v>3.5</v>
      </c>
      <c r="M2388">
        <v>0</v>
      </c>
      <c r="Q2388" s="26"/>
      <c r="U2388" s="27"/>
      <c r="V2388" s="27"/>
    </row>
    <row r="2389" spans="1:22" x14ac:dyDescent="0.25">
      <c r="A2389">
        <v>2009</v>
      </c>
      <c r="B2389" t="s">
        <v>71</v>
      </c>
      <c r="D2389">
        <v>3</v>
      </c>
      <c r="E2389" s="6"/>
      <c r="G2389">
        <f t="shared" si="37"/>
        <v>45</v>
      </c>
      <c r="H2389">
        <v>40</v>
      </c>
      <c r="I2389">
        <v>5</v>
      </c>
      <c r="K2389">
        <v>3</v>
      </c>
      <c r="L2389">
        <v>0</v>
      </c>
      <c r="M2389">
        <v>0</v>
      </c>
      <c r="Q2389" s="26"/>
      <c r="U2389" s="27"/>
      <c r="V2389" s="27"/>
    </row>
    <row r="2390" spans="1:22" x14ac:dyDescent="0.25">
      <c r="A2390">
        <v>2009</v>
      </c>
      <c r="B2390" t="s">
        <v>71</v>
      </c>
      <c r="D2390">
        <v>4</v>
      </c>
      <c r="E2390" s="6"/>
      <c r="G2390">
        <f t="shared" si="37"/>
        <v>30</v>
      </c>
      <c r="H2390">
        <v>30</v>
      </c>
      <c r="I2390">
        <v>0</v>
      </c>
      <c r="K2390">
        <v>3</v>
      </c>
      <c r="L2390">
        <v>2</v>
      </c>
      <c r="M2390">
        <v>0</v>
      </c>
      <c r="Q2390" s="26"/>
      <c r="U2390" s="27"/>
      <c r="V2390" s="27"/>
    </row>
    <row r="2391" spans="1:22" x14ac:dyDescent="0.25">
      <c r="A2391">
        <v>2009</v>
      </c>
      <c r="B2391" t="s">
        <v>71</v>
      </c>
      <c r="D2391">
        <v>5</v>
      </c>
      <c r="E2391" s="6"/>
      <c r="G2391">
        <f t="shared" si="37"/>
        <v>10</v>
      </c>
      <c r="H2391">
        <v>10</v>
      </c>
      <c r="I2391">
        <v>0</v>
      </c>
      <c r="K2391">
        <v>2</v>
      </c>
      <c r="L2391">
        <v>2</v>
      </c>
      <c r="M2391">
        <v>0</v>
      </c>
      <c r="Q2391" s="26"/>
      <c r="U2391" s="27"/>
      <c r="V2391" s="27"/>
    </row>
    <row r="2392" spans="1:22" x14ac:dyDescent="0.25">
      <c r="A2392">
        <v>2009</v>
      </c>
      <c r="B2392" t="s">
        <v>71</v>
      </c>
      <c r="C2392">
        <v>5</v>
      </c>
      <c r="D2392">
        <v>1</v>
      </c>
      <c r="E2392" s="6" t="s">
        <v>1160</v>
      </c>
      <c r="G2392">
        <f t="shared" si="37"/>
        <v>11</v>
      </c>
      <c r="H2392">
        <v>1</v>
      </c>
      <c r="I2392">
        <v>10</v>
      </c>
      <c r="K2392">
        <v>6</v>
      </c>
      <c r="L2392">
        <v>5</v>
      </c>
      <c r="M2392">
        <v>0</v>
      </c>
      <c r="Q2392" s="26"/>
      <c r="U2392" s="27"/>
      <c r="V2392" s="27"/>
    </row>
    <row r="2393" spans="1:22" x14ac:dyDescent="0.25">
      <c r="A2393">
        <v>2009</v>
      </c>
      <c r="B2393" t="s">
        <v>71</v>
      </c>
      <c r="D2393">
        <v>2</v>
      </c>
      <c r="E2393" s="6"/>
      <c r="G2393">
        <f t="shared" si="37"/>
        <v>35</v>
      </c>
      <c r="H2393">
        <v>35</v>
      </c>
      <c r="I2393">
        <v>0</v>
      </c>
      <c r="K2393">
        <v>11</v>
      </c>
      <c r="L2393">
        <v>0</v>
      </c>
      <c r="M2393">
        <v>0</v>
      </c>
      <c r="Q2393" s="26"/>
      <c r="U2393" s="27"/>
      <c r="V2393" s="27"/>
    </row>
    <row r="2394" spans="1:22" x14ac:dyDescent="0.25">
      <c r="A2394">
        <v>2009</v>
      </c>
      <c r="B2394" t="s">
        <v>71</v>
      </c>
      <c r="D2394">
        <v>3</v>
      </c>
      <c r="E2394" s="6"/>
      <c r="G2394">
        <f t="shared" si="37"/>
        <v>30</v>
      </c>
      <c r="H2394">
        <v>30</v>
      </c>
      <c r="I2394">
        <v>0</v>
      </c>
      <c r="K2394">
        <v>5</v>
      </c>
      <c r="L2394">
        <v>4</v>
      </c>
      <c r="M2394">
        <v>0</v>
      </c>
      <c r="Q2394" s="26"/>
      <c r="U2394" s="27">
        <v>0</v>
      </c>
      <c r="V2394" s="27"/>
    </row>
    <row r="2395" spans="1:22" x14ac:dyDescent="0.25">
      <c r="A2395">
        <v>2009</v>
      </c>
      <c r="B2395" t="s">
        <v>71</v>
      </c>
      <c r="D2395">
        <v>4</v>
      </c>
      <c r="E2395" s="6"/>
      <c r="G2395">
        <f t="shared" si="37"/>
        <v>28</v>
      </c>
      <c r="H2395">
        <v>25</v>
      </c>
      <c r="I2395">
        <v>3</v>
      </c>
      <c r="K2395">
        <v>4</v>
      </c>
      <c r="L2395">
        <v>0</v>
      </c>
      <c r="M2395">
        <v>0</v>
      </c>
      <c r="Q2395" s="26"/>
      <c r="U2395" s="27"/>
      <c r="V2395" s="27"/>
    </row>
    <row r="2396" spans="1:22" x14ac:dyDescent="0.25">
      <c r="A2396">
        <v>2009</v>
      </c>
      <c r="B2396" t="s">
        <v>71</v>
      </c>
      <c r="D2396">
        <v>5</v>
      </c>
      <c r="E2396" s="6"/>
      <c r="G2396">
        <f t="shared" si="37"/>
        <v>15</v>
      </c>
      <c r="H2396">
        <v>15</v>
      </c>
      <c r="I2396">
        <v>0</v>
      </c>
      <c r="K2396">
        <v>2</v>
      </c>
      <c r="L2396">
        <v>0</v>
      </c>
      <c r="M2396">
        <v>0</v>
      </c>
      <c r="Q2396" s="26"/>
      <c r="U2396" s="27"/>
      <c r="V2396" s="27"/>
    </row>
    <row r="2397" spans="1:22" x14ac:dyDescent="0.25">
      <c r="A2397">
        <v>2009</v>
      </c>
      <c r="B2397" t="s">
        <v>71</v>
      </c>
      <c r="C2397">
        <v>6</v>
      </c>
      <c r="D2397">
        <v>1</v>
      </c>
      <c r="E2397" s="6" t="s">
        <v>1200</v>
      </c>
      <c r="G2397">
        <f t="shared" si="37"/>
        <v>5</v>
      </c>
      <c r="H2397">
        <v>5</v>
      </c>
      <c r="I2397">
        <v>0</v>
      </c>
      <c r="K2397">
        <v>2</v>
      </c>
      <c r="L2397">
        <v>0</v>
      </c>
      <c r="M2397">
        <v>0</v>
      </c>
      <c r="Q2397" s="26"/>
      <c r="U2397" s="27"/>
      <c r="V2397" s="27"/>
    </row>
    <row r="2398" spans="1:22" x14ac:dyDescent="0.25">
      <c r="A2398">
        <v>2009</v>
      </c>
      <c r="B2398" t="s">
        <v>71</v>
      </c>
      <c r="D2398">
        <v>2</v>
      </c>
      <c r="E2398" s="6"/>
      <c r="G2398">
        <f t="shared" si="37"/>
        <v>25</v>
      </c>
      <c r="H2398">
        <v>25</v>
      </c>
      <c r="I2398">
        <v>0</v>
      </c>
      <c r="K2398">
        <v>3</v>
      </c>
      <c r="L2398">
        <v>6</v>
      </c>
      <c r="M2398">
        <v>2</v>
      </c>
      <c r="N2398" t="s">
        <v>239</v>
      </c>
      <c r="O2398" t="s">
        <v>239</v>
      </c>
      <c r="Q2398" s="26"/>
      <c r="U2398" s="27"/>
      <c r="V2398" s="27"/>
    </row>
    <row r="2399" spans="1:22" x14ac:dyDescent="0.25">
      <c r="A2399">
        <v>2009</v>
      </c>
      <c r="B2399" t="s">
        <v>71</v>
      </c>
      <c r="D2399">
        <v>3</v>
      </c>
      <c r="E2399" s="6"/>
      <c r="G2399">
        <f t="shared" si="37"/>
        <v>5</v>
      </c>
      <c r="H2399">
        <v>5</v>
      </c>
      <c r="I2399">
        <v>0</v>
      </c>
      <c r="K2399">
        <v>0</v>
      </c>
      <c r="L2399">
        <v>0</v>
      </c>
      <c r="M2399">
        <v>0</v>
      </c>
      <c r="Q2399" s="26"/>
      <c r="U2399" s="27">
        <v>1</v>
      </c>
      <c r="V2399" s="27" t="s">
        <v>1203</v>
      </c>
    </row>
    <row r="2400" spans="1:22" x14ac:dyDescent="0.25">
      <c r="A2400">
        <v>2009</v>
      </c>
      <c r="B2400" t="s">
        <v>71</v>
      </c>
      <c r="D2400">
        <v>4</v>
      </c>
      <c r="E2400" s="6"/>
      <c r="G2400">
        <f t="shared" si="37"/>
        <v>0</v>
      </c>
      <c r="H2400">
        <v>0</v>
      </c>
      <c r="I2400">
        <v>0</v>
      </c>
      <c r="K2400">
        <v>4</v>
      </c>
      <c r="L2400">
        <v>0</v>
      </c>
      <c r="M2400">
        <v>0</v>
      </c>
      <c r="Q2400" s="26"/>
      <c r="U2400" s="27"/>
      <c r="V2400" s="27"/>
    </row>
    <row r="2401" spans="1:22" x14ac:dyDescent="0.25">
      <c r="A2401">
        <v>2009</v>
      </c>
      <c r="B2401" t="s">
        <v>71</v>
      </c>
      <c r="D2401">
        <v>5</v>
      </c>
      <c r="E2401" s="6"/>
      <c r="G2401">
        <f t="shared" si="37"/>
        <v>20</v>
      </c>
      <c r="H2401">
        <v>20</v>
      </c>
      <c r="I2401">
        <v>0</v>
      </c>
      <c r="K2401">
        <v>3</v>
      </c>
      <c r="L2401">
        <v>4</v>
      </c>
      <c r="M2401">
        <v>1</v>
      </c>
      <c r="N2401" t="s">
        <v>82</v>
      </c>
      <c r="Q2401" s="26"/>
      <c r="U2401" s="27"/>
      <c r="V2401" s="27"/>
    </row>
    <row r="2402" spans="1:22" x14ac:dyDescent="0.25">
      <c r="A2402">
        <v>2009</v>
      </c>
      <c r="B2402" t="s">
        <v>71</v>
      </c>
      <c r="C2402">
        <v>7</v>
      </c>
      <c r="D2402">
        <v>1</v>
      </c>
      <c r="E2402" s="6" t="s">
        <v>1168</v>
      </c>
      <c r="G2402">
        <f t="shared" si="37"/>
        <v>6</v>
      </c>
      <c r="H2402">
        <v>5</v>
      </c>
      <c r="I2402">
        <v>1</v>
      </c>
      <c r="K2402">
        <v>8</v>
      </c>
      <c r="L2402">
        <v>1</v>
      </c>
      <c r="M2402">
        <v>0</v>
      </c>
      <c r="Q2402" s="26"/>
      <c r="U2402" s="27"/>
      <c r="V2402" s="27"/>
    </row>
    <row r="2403" spans="1:22" x14ac:dyDescent="0.25">
      <c r="A2403">
        <v>2009</v>
      </c>
      <c r="B2403" t="s">
        <v>71</v>
      </c>
      <c r="D2403">
        <v>2</v>
      </c>
      <c r="E2403" s="6"/>
      <c r="G2403">
        <f t="shared" si="37"/>
        <v>10</v>
      </c>
      <c r="H2403">
        <v>10</v>
      </c>
      <c r="I2403">
        <v>0</v>
      </c>
      <c r="K2403">
        <v>6</v>
      </c>
      <c r="L2403">
        <v>1</v>
      </c>
      <c r="M2403">
        <v>0</v>
      </c>
      <c r="Q2403" s="26"/>
      <c r="U2403" s="27"/>
      <c r="V2403" s="27"/>
    </row>
    <row r="2404" spans="1:22" x14ac:dyDescent="0.25">
      <c r="A2404">
        <v>2009</v>
      </c>
      <c r="B2404" t="s">
        <v>71</v>
      </c>
      <c r="D2404">
        <v>3</v>
      </c>
      <c r="E2404" s="6"/>
      <c r="G2404">
        <f t="shared" si="37"/>
        <v>26</v>
      </c>
      <c r="H2404">
        <v>25</v>
      </c>
      <c r="I2404">
        <v>1</v>
      </c>
      <c r="K2404">
        <v>5</v>
      </c>
      <c r="L2404">
        <v>3</v>
      </c>
      <c r="M2404">
        <v>0</v>
      </c>
      <c r="Q2404" s="28"/>
      <c r="U2404" s="27"/>
      <c r="V2404" s="27"/>
    </row>
    <row r="2405" spans="1:22" x14ac:dyDescent="0.25">
      <c r="A2405">
        <v>2009</v>
      </c>
      <c r="B2405" t="s">
        <v>71</v>
      </c>
      <c r="D2405">
        <v>4</v>
      </c>
      <c r="E2405" s="6"/>
      <c r="G2405">
        <f t="shared" si="37"/>
        <v>10</v>
      </c>
      <c r="H2405">
        <v>10</v>
      </c>
      <c r="I2405">
        <v>0</v>
      </c>
      <c r="K2405">
        <v>3</v>
      </c>
      <c r="L2405">
        <v>0</v>
      </c>
      <c r="M2405">
        <v>0</v>
      </c>
      <c r="Q2405" s="26"/>
      <c r="U2405" s="27"/>
      <c r="V2405" s="27"/>
    </row>
    <row r="2406" spans="1:22" x14ac:dyDescent="0.25">
      <c r="A2406">
        <v>2009</v>
      </c>
      <c r="B2406" t="s">
        <v>71</v>
      </c>
      <c r="D2406">
        <v>5</v>
      </c>
      <c r="E2406" s="6"/>
      <c r="G2406">
        <f t="shared" si="37"/>
        <v>5</v>
      </c>
      <c r="H2406">
        <v>5</v>
      </c>
      <c r="I2406">
        <v>0</v>
      </c>
      <c r="K2406">
        <v>3</v>
      </c>
      <c r="L2406">
        <v>0</v>
      </c>
      <c r="M2406">
        <v>1</v>
      </c>
      <c r="N2406" t="s">
        <v>85</v>
      </c>
      <c r="Q2406" s="26"/>
      <c r="U2406" s="27">
        <v>0</v>
      </c>
      <c r="V2406" s="27"/>
    </row>
    <row r="2407" spans="1:22" x14ac:dyDescent="0.25">
      <c r="A2407">
        <v>2009</v>
      </c>
      <c r="B2407" t="s">
        <v>71</v>
      </c>
      <c r="C2407">
        <v>8</v>
      </c>
      <c r="D2407">
        <v>1</v>
      </c>
      <c r="E2407" s="6" t="s">
        <v>1168</v>
      </c>
      <c r="G2407">
        <f t="shared" si="37"/>
        <v>15</v>
      </c>
      <c r="H2407">
        <v>15</v>
      </c>
      <c r="I2407">
        <v>0</v>
      </c>
      <c r="K2407">
        <v>2</v>
      </c>
      <c r="L2407">
        <v>0</v>
      </c>
      <c r="M2407">
        <v>0</v>
      </c>
      <c r="Q2407" s="26"/>
      <c r="U2407" s="27"/>
      <c r="V2407" s="27"/>
    </row>
    <row r="2408" spans="1:22" x14ac:dyDescent="0.25">
      <c r="A2408">
        <v>2009</v>
      </c>
      <c r="B2408" t="s">
        <v>71</v>
      </c>
      <c r="D2408">
        <v>2</v>
      </c>
      <c r="E2408" s="6"/>
      <c r="G2408">
        <f t="shared" si="37"/>
        <v>60</v>
      </c>
      <c r="H2408">
        <v>60</v>
      </c>
      <c r="I2408">
        <v>0</v>
      </c>
      <c r="K2408">
        <v>2</v>
      </c>
      <c r="L2408">
        <v>3</v>
      </c>
      <c r="M2408">
        <v>0</v>
      </c>
      <c r="Q2408" s="26"/>
      <c r="U2408" s="27"/>
      <c r="V2408" s="27"/>
    </row>
    <row r="2409" spans="1:22" x14ac:dyDescent="0.25">
      <c r="A2409">
        <v>2009</v>
      </c>
      <c r="B2409" t="s">
        <v>71</v>
      </c>
      <c r="D2409">
        <v>3</v>
      </c>
      <c r="E2409" s="6"/>
      <c r="G2409">
        <f t="shared" si="37"/>
        <v>61</v>
      </c>
      <c r="H2409">
        <v>60</v>
      </c>
      <c r="I2409">
        <v>1</v>
      </c>
      <c r="K2409">
        <v>2</v>
      </c>
      <c r="L2409">
        <v>0</v>
      </c>
      <c r="M2409">
        <v>0</v>
      </c>
      <c r="Q2409" s="26"/>
      <c r="U2409" s="27"/>
      <c r="V2409" s="27"/>
    </row>
    <row r="2410" spans="1:22" x14ac:dyDescent="0.25">
      <c r="A2410">
        <v>2009</v>
      </c>
      <c r="B2410" t="s">
        <v>71</v>
      </c>
      <c r="D2410">
        <v>4</v>
      </c>
      <c r="E2410" s="6"/>
      <c r="G2410">
        <f t="shared" si="37"/>
        <v>5</v>
      </c>
      <c r="H2410">
        <v>5</v>
      </c>
      <c r="I2410">
        <v>0</v>
      </c>
      <c r="K2410">
        <v>2</v>
      </c>
      <c r="L2410">
        <v>0</v>
      </c>
      <c r="M2410">
        <v>1</v>
      </c>
      <c r="N2410" t="s">
        <v>85</v>
      </c>
      <c r="Q2410" s="26"/>
      <c r="U2410" s="27"/>
      <c r="V2410" s="27"/>
    </row>
    <row r="2411" spans="1:22" x14ac:dyDescent="0.25">
      <c r="A2411">
        <v>2009</v>
      </c>
      <c r="B2411" t="s">
        <v>71</v>
      </c>
      <c r="D2411">
        <v>5</v>
      </c>
      <c r="E2411" s="6"/>
      <c r="G2411">
        <f t="shared" si="37"/>
        <v>70</v>
      </c>
      <c r="H2411">
        <v>70</v>
      </c>
      <c r="I2411">
        <v>0</v>
      </c>
      <c r="K2411">
        <v>3</v>
      </c>
      <c r="L2411">
        <v>0</v>
      </c>
      <c r="M2411">
        <v>0</v>
      </c>
      <c r="Q2411" s="26"/>
      <c r="U2411" s="27"/>
      <c r="V2411" s="27"/>
    </row>
    <row r="2412" spans="1:22" x14ac:dyDescent="0.25">
      <c r="A2412">
        <v>2009</v>
      </c>
      <c r="B2412" t="s">
        <v>71</v>
      </c>
      <c r="C2412">
        <v>9</v>
      </c>
      <c r="D2412">
        <v>1</v>
      </c>
      <c r="E2412" s="6" t="s">
        <v>1168</v>
      </c>
      <c r="G2412">
        <f t="shared" si="37"/>
        <v>80</v>
      </c>
      <c r="H2412">
        <v>80</v>
      </c>
      <c r="I2412">
        <v>0</v>
      </c>
      <c r="K2412">
        <v>2</v>
      </c>
      <c r="L2412">
        <v>0</v>
      </c>
      <c r="M2412">
        <v>0</v>
      </c>
      <c r="Q2412" s="26"/>
      <c r="U2412" s="27"/>
      <c r="V2412" s="27"/>
    </row>
    <row r="2413" spans="1:22" x14ac:dyDescent="0.25">
      <c r="A2413">
        <v>2009</v>
      </c>
      <c r="B2413" t="s">
        <v>71</v>
      </c>
      <c r="D2413">
        <v>2</v>
      </c>
      <c r="E2413" s="6"/>
      <c r="G2413">
        <f t="shared" si="37"/>
        <v>5</v>
      </c>
      <c r="H2413">
        <v>5</v>
      </c>
      <c r="I2413">
        <v>0</v>
      </c>
      <c r="K2413">
        <v>2</v>
      </c>
      <c r="L2413">
        <v>0</v>
      </c>
      <c r="M2413">
        <v>0</v>
      </c>
      <c r="Q2413" s="26"/>
      <c r="U2413" s="27"/>
      <c r="V2413" s="27"/>
    </row>
    <row r="2414" spans="1:22" x14ac:dyDescent="0.25">
      <c r="A2414">
        <v>2009</v>
      </c>
      <c r="B2414" t="s">
        <v>71</v>
      </c>
      <c r="D2414">
        <v>3</v>
      </c>
      <c r="E2414" s="6"/>
      <c r="G2414">
        <f t="shared" si="37"/>
        <v>5</v>
      </c>
      <c r="H2414">
        <v>5</v>
      </c>
      <c r="I2414">
        <v>0</v>
      </c>
      <c r="K2414">
        <v>3</v>
      </c>
      <c r="L2414">
        <v>0</v>
      </c>
      <c r="M2414">
        <v>0</v>
      </c>
      <c r="Q2414" s="26"/>
      <c r="U2414" s="27"/>
      <c r="V2414" s="27"/>
    </row>
    <row r="2415" spans="1:22" x14ac:dyDescent="0.25">
      <c r="A2415">
        <v>2009</v>
      </c>
      <c r="B2415" t="s">
        <v>71</v>
      </c>
      <c r="D2415">
        <v>4</v>
      </c>
      <c r="E2415" s="6"/>
      <c r="G2415">
        <f t="shared" si="37"/>
        <v>60</v>
      </c>
      <c r="H2415">
        <v>60</v>
      </c>
      <c r="I2415">
        <v>0</v>
      </c>
      <c r="K2415">
        <v>3</v>
      </c>
      <c r="L2415">
        <v>0</v>
      </c>
      <c r="M2415">
        <v>0</v>
      </c>
      <c r="Q2415" s="26"/>
      <c r="U2415" s="27"/>
      <c r="V2415" s="27"/>
    </row>
    <row r="2416" spans="1:22" x14ac:dyDescent="0.25">
      <c r="A2416">
        <v>2009</v>
      </c>
      <c r="B2416" t="s">
        <v>71</v>
      </c>
      <c r="D2416">
        <v>5</v>
      </c>
      <c r="E2416" s="6"/>
      <c r="G2416">
        <f t="shared" si="37"/>
        <v>5</v>
      </c>
      <c r="H2416">
        <v>5</v>
      </c>
      <c r="I2416">
        <v>0</v>
      </c>
      <c r="K2416">
        <v>2</v>
      </c>
      <c r="L2416">
        <v>0</v>
      </c>
      <c r="M2416">
        <v>0</v>
      </c>
      <c r="Q2416" s="26"/>
      <c r="U2416" s="27"/>
      <c r="V2416" s="27"/>
    </row>
    <row r="2417" spans="1:22" x14ac:dyDescent="0.25">
      <c r="A2417">
        <v>2009</v>
      </c>
      <c r="B2417" t="s">
        <v>71</v>
      </c>
      <c r="C2417">
        <v>10</v>
      </c>
      <c r="D2417">
        <v>1</v>
      </c>
      <c r="E2417" s="6" t="s">
        <v>1159</v>
      </c>
      <c r="G2417">
        <f t="shared" si="37"/>
        <v>5</v>
      </c>
      <c r="H2417">
        <v>5</v>
      </c>
      <c r="I2417">
        <v>0</v>
      </c>
      <c r="K2417">
        <v>3</v>
      </c>
      <c r="L2417">
        <v>0</v>
      </c>
      <c r="M2417">
        <v>0</v>
      </c>
      <c r="Q2417" s="26"/>
      <c r="U2417" s="27">
        <v>0</v>
      </c>
      <c r="V2417" s="27"/>
    </row>
    <row r="2418" spans="1:22" x14ac:dyDescent="0.25">
      <c r="A2418">
        <v>2009</v>
      </c>
      <c r="B2418" t="s">
        <v>71</v>
      </c>
      <c r="D2418">
        <v>2</v>
      </c>
      <c r="E2418" s="6"/>
      <c r="G2418">
        <f t="shared" si="37"/>
        <v>10</v>
      </c>
      <c r="H2418">
        <v>10</v>
      </c>
      <c r="I2418">
        <v>0</v>
      </c>
      <c r="K2418">
        <v>4</v>
      </c>
      <c r="L2418">
        <v>0</v>
      </c>
      <c r="M2418">
        <v>0</v>
      </c>
      <c r="Q2418" s="26"/>
      <c r="U2418" s="27"/>
      <c r="V2418" s="27"/>
    </row>
    <row r="2419" spans="1:22" x14ac:dyDescent="0.25">
      <c r="A2419">
        <v>2009</v>
      </c>
      <c r="B2419" t="s">
        <v>71</v>
      </c>
      <c r="D2419">
        <v>3</v>
      </c>
      <c r="E2419" s="6"/>
      <c r="G2419">
        <f t="shared" si="37"/>
        <v>20</v>
      </c>
      <c r="H2419">
        <v>20</v>
      </c>
      <c r="I2419">
        <v>0</v>
      </c>
      <c r="K2419">
        <v>2</v>
      </c>
      <c r="L2419">
        <v>0</v>
      </c>
      <c r="M2419">
        <v>0</v>
      </c>
      <c r="Q2419" s="26"/>
      <c r="U2419" s="27"/>
      <c r="V2419" s="27"/>
    </row>
    <row r="2420" spans="1:22" x14ac:dyDescent="0.25">
      <c r="A2420">
        <v>2009</v>
      </c>
      <c r="B2420" t="s">
        <v>71</v>
      </c>
      <c r="D2420">
        <v>4</v>
      </c>
      <c r="E2420" s="6"/>
      <c r="G2420">
        <f t="shared" si="37"/>
        <v>60</v>
      </c>
      <c r="H2420">
        <v>60</v>
      </c>
      <c r="I2420">
        <v>0</v>
      </c>
      <c r="K2420">
        <v>3</v>
      </c>
      <c r="L2420">
        <v>3</v>
      </c>
      <c r="M2420">
        <v>0</v>
      </c>
      <c r="Q2420" s="26"/>
      <c r="U2420" s="27"/>
      <c r="V2420" s="27"/>
    </row>
    <row r="2421" spans="1:22" x14ac:dyDescent="0.25">
      <c r="A2421">
        <v>2009</v>
      </c>
      <c r="B2421" t="s">
        <v>71</v>
      </c>
      <c r="D2421">
        <v>5</v>
      </c>
      <c r="E2421" s="6"/>
      <c r="G2421">
        <f t="shared" ref="G2421:G2484" si="38">H2421+I2421</f>
        <v>11</v>
      </c>
      <c r="H2421">
        <v>10</v>
      </c>
      <c r="I2421">
        <v>1</v>
      </c>
      <c r="K2421">
        <v>2</v>
      </c>
      <c r="L2421">
        <v>3</v>
      </c>
      <c r="M2421">
        <v>0</v>
      </c>
      <c r="Q2421" s="26"/>
      <c r="U2421" s="27"/>
      <c r="V2421" s="27"/>
    </row>
    <row r="2422" spans="1:22" x14ac:dyDescent="0.25">
      <c r="A2422">
        <v>2009</v>
      </c>
      <c r="B2422" t="s">
        <v>75</v>
      </c>
      <c r="C2422">
        <v>1</v>
      </c>
      <c r="D2422">
        <v>1</v>
      </c>
      <c r="E2422" s="6" t="s">
        <v>1160</v>
      </c>
      <c r="G2422">
        <f t="shared" si="38"/>
        <v>6</v>
      </c>
      <c r="H2422">
        <v>5</v>
      </c>
      <c r="I2422">
        <v>1</v>
      </c>
      <c r="K2422">
        <v>3</v>
      </c>
      <c r="L2422">
        <v>2</v>
      </c>
      <c r="M2422">
        <v>0</v>
      </c>
      <c r="Q2422" s="26"/>
      <c r="U2422" s="27"/>
      <c r="V2422" s="27"/>
    </row>
    <row r="2423" spans="1:22" x14ac:dyDescent="0.25">
      <c r="A2423">
        <v>2009</v>
      </c>
      <c r="B2423" t="s">
        <v>75</v>
      </c>
      <c r="D2423">
        <v>2</v>
      </c>
      <c r="E2423" s="6"/>
      <c r="G2423">
        <f t="shared" si="38"/>
        <v>3</v>
      </c>
      <c r="H2423">
        <v>2</v>
      </c>
      <c r="I2423">
        <v>1</v>
      </c>
      <c r="K2423">
        <v>2</v>
      </c>
      <c r="L2423">
        <v>0</v>
      </c>
      <c r="M2423">
        <v>0</v>
      </c>
      <c r="Q2423" s="26"/>
      <c r="U2423" s="27"/>
      <c r="V2423" s="27"/>
    </row>
    <row r="2424" spans="1:22" x14ac:dyDescent="0.25">
      <c r="A2424">
        <v>2009</v>
      </c>
      <c r="B2424" t="s">
        <v>75</v>
      </c>
      <c r="D2424">
        <v>3</v>
      </c>
      <c r="E2424" s="6"/>
      <c r="G2424">
        <f t="shared" si="38"/>
        <v>60</v>
      </c>
      <c r="H2424">
        <v>60</v>
      </c>
      <c r="I2424">
        <v>0</v>
      </c>
      <c r="K2424">
        <v>3</v>
      </c>
      <c r="L2424">
        <v>2</v>
      </c>
      <c r="M2424">
        <v>0</v>
      </c>
      <c r="Q2424" s="26"/>
      <c r="U2424" s="27"/>
      <c r="V2424" s="27"/>
    </row>
    <row r="2425" spans="1:22" x14ac:dyDescent="0.25">
      <c r="A2425">
        <v>2009</v>
      </c>
      <c r="B2425" t="s">
        <v>75</v>
      </c>
      <c r="D2425">
        <v>4</v>
      </c>
      <c r="E2425" s="6"/>
      <c r="G2425">
        <f t="shared" si="38"/>
        <v>31</v>
      </c>
      <c r="H2425">
        <v>30</v>
      </c>
      <c r="I2425">
        <v>1</v>
      </c>
      <c r="K2425">
        <v>2</v>
      </c>
      <c r="L2425">
        <v>3</v>
      </c>
      <c r="M2425">
        <v>0</v>
      </c>
      <c r="Q2425" s="26"/>
      <c r="U2425" s="27">
        <v>0</v>
      </c>
      <c r="V2425" s="27" t="s">
        <v>1204</v>
      </c>
    </row>
    <row r="2426" spans="1:22" x14ac:dyDescent="0.25">
      <c r="A2426">
        <v>2009</v>
      </c>
      <c r="B2426" t="s">
        <v>75</v>
      </c>
      <c r="D2426">
        <v>5</v>
      </c>
      <c r="E2426" s="6"/>
      <c r="G2426">
        <f t="shared" si="38"/>
        <v>13</v>
      </c>
      <c r="H2426">
        <v>10</v>
      </c>
      <c r="I2426">
        <v>3</v>
      </c>
      <c r="K2426">
        <v>4</v>
      </c>
      <c r="L2426">
        <v>5</v>
      </c>
      <c r="M2426">
        <v>1</v>
      </c>
      <c r="N2426" t="s">
        <v>85</v>
      </c>
      <c r="Q2426" s="26"/>
      <c r="U2426" s="27"/>
      <c r="V2426" s="27"/>
    </row>
    <row r="2427" spans="1:22" x14ac:dyDescent="0.25">
      <c r="A2427">
        <v>2009</v>
      </c>
      <c r="B2427" t="s">
        <v>75</v>
      </c>
      <c r="C2427">
        <v>2</v>
      </c>
      <c r="D2427">
        <v>1</v>
      </c>
      <c r="E2427" s="6" t="s">
        <v>1159</v>
      </c>
      <c r="G2427">
        <f t="shared" si="38"/>
        <v>21</v>
      </c>
      <c r="H2427">
        <v>20</v>
      </c>
      <c r="I2427">
        <v>1</v>
      </c>
      <c r="K2427">
        <v>3</v>
      </c>
      <c r="L2427">
        <v>3</v>
      </c>
      <c r="M2427">
        <v>0</v>
      </c>
      <c r="Q2427" s="26"/>
      <c r="U2427" s="27"/>
      <c r="V2427" s="27"/>
    </row>
    <row r="2428" spans="1:22" x14ac:dyDescent="0.25">
      <c r="A2428">
        <v>2009</v>
      </c>
      <c r="B2428" t="s">
        <v>75</v>
      </c>
      <c r="D2428">
        <v>2</v>
      </c>
      <c r="E2428" s="6"/>
      <c r="G2428">
        <f t="shared" si="38"/>
        <v>41</v>
      </c>
      <c r="H2428">
        <v>40</v>
      </c>
      <c r="I2428">
        <v>1</v>
      </c>
      <c r="K2428">
        <v>5</v>
      </c>
      <c r="L2428">
        <v>2</v>
      </c>
      <c r="M2428">
        <v>0</v>
      </c>
      <c r="Q2428" s="26"/>
      <c r="U2428" s="27"/>
      <c r="V2428" s="27"/>
    </row>
    <row r="2429" spans="1:22" x14ac:dyDescent="0.25">
      <c r="A2429">
        <v>2009</v>
      </c>
      <c r="B2429" t="s">
        <v>75</v>
      </c>
      <c r="D2429">
        <v>3</v>
      </c>
      <c r="E2429" s="6"/>
      <c r="G2429">
        <f t="shared" si="38"/>
        <v>26</v>
      </c>
      <c r="H2429">
        <v>25</v>
      </c>
      <c r="I2429">
        <v>1</v>
      </c>
      <c r="K2429">
        <v>2</v>
      </c>
      <c r="L2429">
        <v>5</v>
      </c>
      <c r="M2429">
        <v>0</v>
      </c>
      <c r="Q2429" s="26"/>
      <c r="U2429" s="27"/>
      <c r="V2429" s="27"/>
    </row>
    <row r="2430" spans="1:22" x14ac:dyDescent="0.25">
      <c r="A2430">
        <v>2009</v>
      </c>
      <c r="B2430" t="s">
        <v>75</v>
      </c>
      <c r="D2430">
        <v>4</v>
      </c>
      <c r="E2430" s="6"/>
      <c r="G2430">
        <f t="shared" si="38"/>
        <v>1</v>
      </c>
      <c r="H2430">
        <v>1</v>
      </c>
      <c r="I2430">
        <v>0</v>
      </c>
      <c r="K2430">
        <v>2</v>
      </c>
      <c r="L2430">
        <v>0</v>
      </c>
      <c r="M2430">
        <v>0</v>
      </c>
      <c r="Q2430" s="26"/>
      <c r="U2430" s="27"/>
      <c r="V2430" s="27"/>
    </row>
    <row r="2431" spans="1:22" x14ac:dyDescent="0.25">
      <c r="A2431">
        <v>2009</v>
      </c>
      <c r="B2431" t="s">
        <v>75</v>
      </c>
      <c r="D2431">
        <v>5</v>
      </c>
      <c r="E2431" s="6"/>
      <c r="G2431">
        <f t="shared" si="38"/>
        <v>15</v>
      </c>
      <c r="H2431">
        <v>15</v>
      </c>
      <c r="I2431">
        <v>0</v>
      </c>
      <c r="K2431">
        <v>3</v>
      </c>
      <c r="L2431">
        <v>0</v>
      </c>
      <c r="M2431">
        <v>0</v>
      </c>
      <c r="Q2431" s="26"/>
      <c r="U2431" s="27"/>
      <c r="V2431" s="27"/>
    </row>
    <row r="2432" spans="1:22" x14ac:dyDescent="0.25">
      <c r="A2432">
        <v>2009</v>
      </c>
      <c r="B2432" t="s">
        <v>75</v>
      </c>
      <c r="C2432">
        <v>3</v>
      </c>
      <c r="D2432">
        <v>1</v>
      </c>
      <c r="E2432" s="6" t="s">
        <v>1168</v>
      </c>
      <c r="G2432">
        <f t="shared" si="38"/>
        <v>8</v>
      </c>
      <c r="H2432">
        <v>8</v>
      </c>
      <c r="I2432">
        <v>0</v>
      </c>
      <c r="K2432">
        <v>2</v>
      </c>
      <c r="L2432">
        <v>0</v>
      </c>
      <c r="M2432">
        <v>0</v>
      </c>
      <c r="Q2432" s="26"/>
      <c r="U2432" s="27"/>
      <c r="V2432" s="27"/>
    </row>
    <row r="2433" spans="1:22" x14ac:dyDescent="0.25">
      <c r="A2433">
        <v>2009</v>
      </c>
      <c r="B2433" t="s">
        <v>75</v>
      </c>
      <c r="D2433">
        <v>2</v>
      </c>
      <c r="E2433" s="6"/>
      <c r="G2433">
        <f t="shared" si="38"/>
        <v>26</v>
      </c>
      <c r="H2433">
        <v>25</v>
      </c>
      <c r="I2433">
        <v>1</v>
      </c>
      <c r="K2433">
        <v>3</v>
      </c>
      <c r="L2433">
        <v>13</v>
      </c>
      <c r="M2433">
        <v>0</v>
      </c>
      <c r="Q2433" s="26"/>
      <c r="U2433" s="27">
        <v>0</v>
      </c>
      <c r="V2433" s="27"/>
    </row>
    <row r="2434" spans="1:22" x14ac:dyDescent="0.25">
      <c r="A2434">
        <v>2009</v>
      </c>
      <c r="B2434" t="s">
        <v>75</v>
      </c>
      <c r="D2434">
        <v>3</v>
      </c>
      <c r="E2434" s="6"/>
      <c r="G2434">
        <f t="shared" si="38"/>
        <v>5</v>
      </c>
      <c r="H2434">
        <v>5</v>
      </c>
      <c r="I2434">
        <v>0</v>
      </c>
      <c r="K2434">
        <v>4</v>
      </c>
      <c r="L2434">
        <v>0</v>
      </c>
      <c r="M2434">
        <v>0</v>
      </c>
      <c r="Q2434" s="26"/>
      <c r="U2434" s="27"/>
      <c r="V2434" s="27"/>
    </row>
    <row r="2435" spans="1:22" x14ac:dyDescent="0.25">
      <c r="A2435">
        <v>2009</v>
      </c>
      <c r="B2435" t="s">
        <v>75</v>
      </c>
      <c r="D2435">
        <v>4</v>
      </c>
      <c r="E2435" s="6"/>
      <c r="G2435">
        <f t="shared" si="38"/>
        <v>8</v>
      </c>
      <c r="H2435">
        <v>8</v>
      </c>
      <c r="I2435">
        <v>0</v>
      </c>
      <c r="K2435">
        <v>2</v>
      </c>
      <c r="L2435">
        <v>0</v>
      </c>
      <c r="M2435">
        <v>0</v>
      </c>
      <c r="Q2435" s="26"/>
      <c r="U2435" s="27"/>
      <c r="V2435" s="27"/>
    </row>
    <row r="2436" spans="1:22" x14ac:dyDescent="0.25">
      <c r="A2436">
        <v>2009</v>
      </c>
      <c r="B2436" t="s">
        <v>75</v>
      </c>
      <c r="D2436">
        <v>5</v>
      </c>
      <c r="E2436" s="6"/>
      <c r="G2436">
        <f t="shared" si="38"/>
        <v>5</v>
      </c>
      <c r="H2436">
        <v>5</v>
      </c>
      <c r="I2436">
        <v>0</v>
      </c>
      <c r="K2436">
        <v>5</v>
      </c>
      <c r="L2436">
        <v>0</v>
      </c>
      <c r="M2436">
        <v>1</v>
      </c>
      <c r="N2436" t="s">
        <v>85</v>
      </c>
      <c r="Q2436" s="26"/>
      <c r="U2436" s="27"/>
      <c r="V2436" s="27"/>
    </row>
    <row r="2437" spans="1:22" x14ac:dyDescent="0.25">
      <c r="A2437">
        <v>2009</v>
      </c>
      <c r="B2437" t="s">
        <v>75</v>
      </c>
      <c r="C2437">
        <v>4</v>
      </c>
      <c r="D2437">
        <v>1</v>
      </c>
      <c r="E2437" s="6" t="s">
        <v>1168</v>
      </c>
      <c r="G2437">
        <f t="shared" si="38"/>
        <v>51</v>
      </c>
      <c r="H2437">
        <v>50</v>
      </c>
      <c r="I2437">
        <v>1</v>
      </c>
      <c r="K2437">
        <v>4</v>
      </c>
      <c r="L2437">
        <v>2</v>
      </c>
      <c r="M2437">
        <v>1</v>
      </c>
      <c r="N2437" t="s">
        <v>124</v>
      </c>
      <c r="Q2437" s="26"/>
      <c r="U2437" s="27"/>
      <c r="V2437" s="27"/>
    </row>
    <row r="2438" spans="1:22" x14ac:dyDescent="0.25">
      <c r="A2438">
        <v>2009</v>
      </c>
      <c r="B2438" t="s">
        <v>75</v>
      </c>
      <c r="D2438">
        <v>2</v>
      </c>
      <c r="E2438" s="6"/>
      <c r="G2438">
        <f t="shared" si="38"/>
        <v>75</v>
      </c>
      <c r="H2438">
        <v>75</v>
      </c>
      <c r="I2438">
        <v>0</v>
      </c>
      <c r="K2438">
        <v>3</v>
      </c>
      <c r="L2438">
        <v>0</v>
      </c>
      <c r="M2438">
        <v>0</v>
      </c>
      <c r="Q2438" s="26"/>
      <c r="U2438" s="27"/>
      <c r="V2438" s="27"/>
    </row>
    <row r="2439" spans="1:22" x14ac:dyDescent="0.25">
      <c r="A2439">
        <v>2009</v>
      </c>
      <c r="B2439" t="s">
        <v>75</v>
      </c>
      <c r="D2439">
        <v>3</v>
      </c>
      <c r="E2439" s="6"/>
      <c r="G2439">
        <f t="shared" si="38"/>
        <v>15</v>
      </c>
      <c r="H2439">
        <v>15</v>
      </c>
      <c r="I2439">
        <v>0</v>
      </c>
      <c r="K2439">
        <v>2.5</v>
      </c>
      <c r="L2439">
        <v>0</v>
      </c>
      <c r="M2439">
        <v>0</v>
      </c>
      <c r="Q2439" s="26"/>
      <c r="U2439" s="27"/>
      <c r="V2439" s="27"/>
    </row>
    <row r="2440" spans="1:22" x14ac:dyDescent="0.25">
      <c r="A2440">
        <v>2009</v>
      </c>
      <c r="B2440" t="s">
        <v>75</v>
      </c>
      <c r="D2440">
        <v>4</v>
      </c>
      <c r="E2440" s="6"/>
      <c r="G2440">
        <f t="shared" si="38"/>
        <v>5</v>
      </c>
      <c r="H2440">
        <v>5</v>
      </c>
      <c r="I2440">
        <v>0</v>
      </c>
      <c r="K2440">
        <v>4</v>
      </c>
      <c r="L2440">
        <v>0</v>
      </c>
      <c r="M2440">
        <v>0</v>
      </c>
      <c r="Q2440" s="26"/>
      <c r="U2440" s="27"/>
      <c r="V2440" s="27"/>
    </row>
    <row r="2441" spans="1:22" x14ac:dyDescent="0.25">
      <c r="A2441">
        <v>2009</v>
      </c>
      <c r="B2441" t="s">
        <v>75</v>
      </c>
      <c r="D2441">
        <v>5</v>
      </c>
      <c r="E2441" s="6"/>
      <c r="G2441">
        <f t="shared" si="38"/>
        <v>6</v>
      </c>
      <c r="H2441">
        <v>1</v>
      </c>
      <c r="I2441">
        <v>5</v>
      </c>
      <c r="K2441">
        <v>2</v>
      </c>
      <c r="L2441">
        <v>2</v>
      </c>
      <c r="M2441">
        <v>0</v>
      </c>
      <c r="Q2441" s="26"/>
      <c r="U2441" s="27"/>
      <c r="V2441" s="27"/>
    </row>
    <row r="2442" spans="1:22" x14ac:dyDescent="0.25">
      <c r="A2442">
        <v>2009</v>
      </c>
      <c r="B2442" t="s">
        <v>75</v>
      </c>
      <c r="C2442">
        <v>5</v>
      </c>
      <c r="D2442">
        <v>1</v>
      </c>
      <c r="E2442" s="6" t="s">
        <v>1168</v>
      </c>
      <c r="G2442">
        <f t="shared" si="38"/>
        <v>2</v>
      </c>
      <c r="H2442">
        <v>1</v>
      </c>
      <c r="I2442">
        <v>1</v>
      </c>
      <c r="K2442">
        <v>3</v>
      </c>
      <c r="L2442">
        <v>3</v>
      </c>
      <c r="M2442">
        <v>0</v>
      </c>
      <c r="Q2442" s="26"/>
      <c r="U2442" s="27"/>
      <c r="V2442" s="27"/>
    </row>
    <row r="2443" spans="1:22" x14ac:dyDescent="0.25">
      <c r="A2443">
        <v>2009</v>
      </c>
      <c r="B2443" t="s">
        <v>75</v>
      </c>
      <c r="D2443">
        <v>2</v>
      </c>
      <c r="E2443" s="6"/>
      <c r="G2443">
        <f t="shared" si="38"/>
        <v>0</v>
      </c>
      <c r="H2443">
        <v>0</v>
      </c>
      <c r="I2443">
        <v>0</v>
      </c>
      <c r="K2443">
        <v>0</v>
      </c>
      <c r="L2443">
        <v>0</v>
      </c>
      <c r="M2443">
        <v>0</v>
      </c>
      <c r="Q2443" s="26"/>
      <c r="U2443" s="27"/>
      <c r="V2443" s="27"/>
    </row>
    <row r="2444" spans="1:22" x14ac:dyDescent="0.25">
      <c r="A2444">
        <v>2009</v>
      </c>
      <c r="B2444" t="s">
        <v>75</v>
      </c>
      <c r="D2444">
        <v>3</v>
      </c>
      <c r="E2444" s="6"/>
      <c r="G2444">
        <f t="shared" si="38"/>
        <v>0</v>
      </c>
      <c r="H2444">
        <v>0</v>
      </c>
      <c r="I2444">
        <v>0</v>
      </c>
      <c r="K2444">
        <v>0</v>
      </c>
      <c r="L2444">
        <v>0</v>
      </c>
      <c r="M2444">
        <v>0</v>
      </c>
      <c r="Q2444" s="26"/>
      <c r="U2444" s="27">
        <v>0</v>
      </c>
      <c r="V2444" s="27"/>
    </row>
    <row r="2445" spans="1:22" x14ac:dyDescent="0.25">
      <c r="A2445">
        <v>2009</v>
      </c>
      <c r="B2445" t="s">
        <v>75</v>
      </c>
      <c r="D2445">
        <v>4</v>
      </c>
      <c r="E2445" s="6"/>
      <c r="G2445">
        <f t="shared" si="38"/>
        <v>2</v>
      </c>
      <c r="H2445">
        <v>1</v>
      </c>
      <c r="I2445">
        <v>1</v>
      </c>
      <c r="K2445">
        <v>2</v>
      </c>
      <c r="L2445">
        <v>2</v>
      </c>
      <c r="M2445">
        <v>0</v>
      </c>
      <c r="Q2445" s="26"/>
      <c r="U2445" s="27"/>
      <c r="V2445" s="27"/>
    </row>
    <row r="2446" spans="1:22" x14ac:dyDescent="0.25">
      <c r="A2446">
        <v>2009</v>
      </c>
      <c r="B2446" t="s">
        <v>75</v>
      </c>
      <c r="D2446">
        <v>5</v>
      </c>
      <c r="E2446" s="6"/>
      <c r="G2446">
        <f t="shared" si="38"/>
        <v>0</v>
      </c>
      <c r="H2446">
        <v>0</v>
      </c>
      <c r="I2446">
        <v>0</v>
      </c>
      <c r="K2446">
        <v>0</v>
      </c>
      <c r="L2446">
        <v>0</v>
      </c>
      <c r="M2446">
        <v>1</v>
      </c>
      <c r="N2446" t="s">
        <v>78</v>
      </c>
      <c r="Q2446" s="26"/>
      <c r="U2446" s="27"/>
      <c r="V2446" s="27"/>
    </row>
    <row r="2447" spans="1:22" x14ac:dyDescent="0.25">
      <c r="A2447">
        <v>2009</v>
      </c>
      <c r="B2447" t="s">
        <v>75</v>
      </c>
      <c r="C2447">
        <v>6</v>
      </c>
      <c r="D2447">
        <v>1</v>
      </c>
      <c r="E2447" s="6" t="s">
        <v>1160</v>
      </c>
      <c r="G2447">
        <f t="shared" si="38"/>
        <v>6</v>
      </c>
      <c r="H2447">
        <v>5</v>
      </c>
      <c r="I2447">
        <v>1</v>
      </c>
      <c r="K2447">
        <v>1</v>
      </c>
      <c r="L2447">
        <v>5</v>
      </c>
      <c r="M2447">
        <v>2</v>
      </c>
      <c r="N2447" t="s">
        <v>82</v>
      </c>
      <c r="O2447" t="s">
        <v>82</v>
      </c>
      <c r="Q2447" s="26"/>
      <c r="U2447" s="27"/>
      <c r="V2447" s="27"/>
    </row>
    <row r="2448" spans="1:22" x14ac:dyDescent="0.25">
      <c r="A2448">
        <v>2009</v>
      </c>
      <c r="B2448" t="s">
        <v>75</v>
      </c>
      <c r="D2448">
        <v>2</v>
      </c>
      <c r="E2448" s="6"/>
      <c r="G2448">
        <f t="shared" si="38"/>
        <v>10</v>
      </c>
      <c r="H2448">
        <v>5</v>
      </c>
      <c r="I2448">
        <v>5</v>
      </c>
      <c r="K2448">
        <v>3</v>
      </c>
      <c r="L2448">
        <v>2</v>
      </c>
      <c r="M2448">
        <v>1</v>
      </c>
      <c r="N2448" t="s">
        <v>85</v>
      </c>
      <c r="Q2448" s="26"/>
      <c r="U2448" s="27"/>
      <c r="V2448" s="27"/>
    </row>
    <row r="2449" spans="1:22" x14ac:dyDescent="0.25">
      <c r="A2449">
        <v>2009</v>
      </c>
      <c r="B2449" t="s">
        <v>75</v>
      </c>
      <c r="D2449">
        <v>3</v>
      </c>
      <c r="E2449" s="6"/>
      <c r="G2449">
        <f t="shared" si="38"/>
        <v>1</v>
      </c>
      <c r="H2449">
        <v>1</v>
      </c>
      <c r="I2449">
        <v>0</v>
      </c>
      <c r="K2449">
        <v>1</v>
      </c>
      <c r="L2449">
        <v>4</v>
      </c>
      <c r="M2449">
        <v>0</v>
      </c>
      <c r="Q2449" s="26"/>
      <c r="U2449" s="27"/>
      <c r="V2449" s="27"/>
    </row>
    <row r="2450" spans="1:22" x14ac:dyDescent="0.25">
      <c r="A2450">
        <v>2009</v>
      </c>
      <c r="B2450" t="s">
        <v>75</v>
      </c>
      <c r="D2450">
        <v>4</v>
      </c>
      <c r="E2450" s="6"/>
      <c r="G2450">
        <f t="shared" si="38"/>
        <v>0</v>
      </c>
      <c r="H2450">
        <v>0</v>
      </c>
      <c r="I2450">
        <v>0</v>
      </c>
      <c r="K2450">
        <v>0</v>
      </c>
      <c r="L2450">
        <v>0</v>
      </c>
      <c r="M2450">
        <v>0</v>
      </c>
      <c r="Q2450" s="26"/>
      <c r="U2450" s="27"/>
      <c r="V2450" s="27"/>
    </row>
    <row r="2451" spans="1:22" x14ac:dyDescent="0.25">
      <c r="A2451">
        <v>2009</v>
      </c>
      <c r="B2451" t="s">
        <v>75</v>
      </c>
      <c r="D2451">
        <v>5</v>
      </c>
      <c r="E2451" s="6"/>
      <c r="G2451">
        <f t="shared" si="38"/>
        <v>0</v>
      </c>
      <c r="H2451">
        <v>0</v>
      </c>
      <c r="I2451">
        <v>0</v>
      </c>
      <c r="K2451">
        <v>1</v>
      </c>
      <c r="L2451">
        <v>2</v>
      </c>
      <c r="M2451">
        <v>0</v>
      </c>
      <c r="Q2451" s="26"/>
      <c r="U2451" s="27">
        <v>0</v>
      </c>
      <c r="V2451" s="27"/>
    </row>
    <row r="2452" spans="1:22" x14ac:dyDescent="0.25">
      <c r="A2452">
        <v>2009</v>
      </c>
      <c r="B2452" t="s">
        <v>75</v>
      </c>
      <c r="C2452">
        <v>7</v>
      </c>
      <c r="D2452">
        <v>1</v>
      </c>
      <c r="E2452" s="6" t="s">
        <v>1160</v>
      </c>
      <c r="G2452">
        <f t="shared" si="38"/>
        <v>2</v>
      </c>
      <c r="H2452">
        <v>1</v>
      </c>
      <c r="I2452">
        <v>1</v>
      </c>
      <c r="K2452">
        <v>1</v>
      </c>
      <c r="L2452">
        <v>0</v>
      </c>
      <c r="M2452">
        <v>0</v>
      </c>
      <c r="Q2452" s="26"/>
      <c r="U2452" s="27"/>
      <c r="V2452" s="27"/>
    </row>
    <row r="2453" spans="1:22" x14ac:dyDescent="0.25">
      <c r="A2453">
        <v>2009</v>
      </c>
      <c r="B2453" t="s">
        <v>75</v>
      </c>
      <c r="D2453">
        <v>2</v>
      </c>
      <c r="E2453" s="6"/>
      <c r="G2453">
        <f t="shared" si="38"/>
        <v>70</v>
      </c>
      <c r="H2453">
        <v>70</v>
      </c>
      <c r="I2453">
        <v>0</v>
      </c>
      <c r="K2453">
        <v>2</v>
      </c>
      <c r="L2453">
        <v>3</v>
      </c>
      <c r="M2453">
        <v>0</v>
      </c>
      <c r="Q2453" s="26"/>
      <c r="U2453" s="27"/>
      <c r="V2453" s="27"/>
    </row>
    <row r="2454" spans="1:22" x14ac:dyDescent="0.25">
      <c r="A2454">
        <v>2009</v>
      </c>
      <c r="B2454" t="s">
        <v>75</v>
      </c>
      <c r="D2454">
        <v>3</v>
      </c>
      <c r="E2454" s="6"/>
      <c r="G2454">
        <f t="shared" si="38"/>
        <v>35</v>
      </c>
      <c r="H2454">
        <v>30</v>
      </c>
      <c r="I2454">
        <v>5</v>
      </c>
      <c r="K2454">
        <v>2</v>
      </c>
      <c r="L2454">
        <v>3</v>
      </c>
      <c r="M2454">
        <v>0</v>
      </c>
      <c r="Q2454" s="26"/>
      <c r="U2454" s="27"/>
      <c r="V2454" s="27"/>
    </row>
    <row r="2455" spans="1:22" x14ac:dyDescent="0.25">
      <c r="A2455">
        <v>2009</v>
      </c>
      <c r="B2455" t="s">
        <v>75</v>
      </c>
      <c r="D2455">
        <v>4</v>
      </c>
      <c r="E2455" s="6"/>
      <c r="G2455">
        <f t="shared" si="38"/>
        <v>8</v>
      </c>
      <c r="H2455">
        <v>5</v>
      </c>
      <c r="I2455">
        <v>3</v>
      </c>
      <c r="K2455">
        <v>2</v>
      </c>
      <c r="L2455">
        <v>4</v>
      </c>
      <c r="M2455">
        <v>0</v>
      </c>
      <c r="Q2455" s="26"/>
      <c r="U2455" s="27"/>
      <c r="V2455" s="27"/>
    </row>
    <row r="2456" spans="1:22" x14ac:dyDescent="0.25">
      <c r="A2456">
        <v>2009</v>
      </c>
      <c r="B2456" t="s">
        <v>75</v>
      </c>
      <c r="D2456">
        <v>5</v>
      </c>
      <c r="E2456" s="6"/>
      <c r="G2456">
        <f t="shared" si="38"/>
        <v>2</v>
      </c>
      <c r="H2456">
        <v>1</v>
      </c>
      <c r="I2456">
        <v>1</v>
      </c>
      <c r="K2456">
        <v>3</v>
      </c>
      <c r="L2456">
        <v>3</v>
      </c>
      <c r="M2456">
        <v>0</v>
      </c>
      <c r="Q2456" s="26"/>
      <c r="U2456" s="27"/>
      <c r="V2456" s="27"/>
    </row>
    <row r="2457" spans="1:22" x14ac:dyDescent="0.25">
      <c r="A2457">
        <v>2009</v>
      </c>
      <c r="B2457" t="s">
        <v>1162</v>
      </c>
      <c r="C2457">
        <v>1</v>
      </c>
      <c r="D2457">
        <v>1</v>
      </c>
      <c r="E2457" s="6" t="s">
        <v>1160</v>
      </c>
      <c r="G2457">
        <f t="shared" si="38"/>
        <v>11</v>
      </c>
      <c r="H2457">
        <v>10</v>
      </c>
      <c r="I2457">
        <v>1</v>
      </c>
      <c r="K2457">
        <v>2</v>
      </c>
      <c r="L2457">
        <v>2</v>
      </c>
      <c r="M2457">
        <v>0</v>
      </c>
      <c r="Q2457" s="26"/>
      <c r="U2457" s="27">
        <v>0</v>
      </c>
      <c r="V2457" s="27"/>
    </row>
    <row r="2458" spans="1:22" x14ac:dyDescent="0.25">
      <c r="A2458">
        <v>2009</v>
      </c>
      <c r="B2458" t="s">
        <v>1162</v>
      </c>
      <c r="D2458">
        <v>2</v>
      </c>
      <c r="E2458" s="6"/>
      <c r="G2458">
        <f t="shared" si="38"/>
        <v>81</v>
      </c>
      <c r="H2458">
        <v>80</v>
      </c>
      <c r="I2458">
        <v>1</v>
      </c>
      <c r="K2458">
        <v>3</v>
      </c>
      <c r="L2458">
        <v>0</v>
      </c>
      <c r="M2458">
        <v>0</v>
      </c>
      <c r="Q2458" s="26"/>
      <c r="U2458" s="27"/>
      <c r="V2458" s="27"/>
    </row>
    <row r="2459" spans="1:22" x14ac:dyDescent="0.25">
      <c r="A2459">
        <v>2009</v>
      </c>
      <c r="B2459" t="s">
        <v>1162</v>
      </c>
      <c r="D2459">
        <v>3</v>
      </c>
      <c r="E2459" s="6"/>
      <c r="G2459">
        <f t="shared" si="38"/>
        <v>2</v>
      </c>
      <c r="H2459">
        <v>2</v>
      </c>
      <c r="I2459">
        <v>0</v>
      </c>
      <c r="K2459">
        <v>3</v>
      </c>
      <c r="L2459">
        <v>0</v>
      </c>
      <c r="M2459">
        <v>0</v>
      </c>
      <c r="Q2459" s="26"/>
      <c r="U2459" s="27"/>
      <c r="V2459" s="27"/>
    </row>
    <row r="2460" spans="1:22" x14ac:dyDescent="0.25">
      <c r="A2460">
        <v>2009</v>
      </c>
      <c r="B2460" t="s">
        <v>1162</v>
      </c>
      <c r="D2460">
        <v>4</v>
      </c>
      <c r="E2460" s="6"/>
      <c r="G2460">
        <f t="shared" si="38"/>
        <v>3</v>
      </c>
      <c r="H2460">
        <v>3</v>
      </c>
      <c r="I2460">
        <v>0</v>
      </c>
      <c r="K2460">
        <v>3</v>
      </c>
      <c r="L2460">
        <v>2</v>
      </c>
      <c r="M2460">
        <v>2</v>
      </c>
      <c r="N2460" t="s">
        <v>78</v>
      </c>
      <c r="O2460" t="s">
        <v>78</v>
      </c>
      <c r="Q2460" s="26"/>
      <c r="U2460" s="27"/>
      <c r="V2460" s="27"/>
    </row>
    <row r="2461" spans="1:22" x14ac:dyDescent="0.25">
      <c r="A2461">
        <v>2009</v>
      </c>
      <c r="B2461" t="s">
        <v>1162</v>
      </c>
      <c r="D2461">
        <v>5</v>
      </c>
      <c r="E2461" s="6"/>
      <c r="G2461">
        <f t="shared" si="38"/>
        <v>16</v>
      </c>
      <c r="H2461">
        <v>15</v>
      </c>
      <c r="I2461">
        <v>1</v>
      </c>
      <c r="K2461">
        <v>2</v>
      </c>
      <c r="L2461">
        <v>1</v>
      </c>
      <c r="M2461">
        <v>1</v>
      </c>
      <c r="N2461" t="s">
        <v>79</v>
      </c>
      <c r="Q2461" s="26"/>
      <c r="U2461" s="27"/>
      <c r="V2461" s="27"/>
    </row>
    <row r="2462" spans="1:22" x14ac:dyDescent="0.25">
      <c r="A2462">
        <v>2009</v>
      </c>
      <c r="B2462" t="s">
        <v>1162</v>
      </c>
      <c r="C2462">
        <v>2</v>
      </c>
      <c r="D2462">
        <v>1</v>
      </c>
      <c r="E2462" s="6" t="s">
        <v>1160</v>
      </c>
      <c r="G2462">
        <f t="shared" si="38"/>
        <v>81</v>
      </c>
      <c r="H2462">
        <v>80</v>
      </c>
      <c r="I2462">
        <v>1</v>
      </c>
      <c r="K2462">
        <v>2</v>
      </c>
      <c r="L2462">
        <v>2</v>
      </c>
      <c r="M2462">
        <v>0</v>
      </c>
      <c r="Q2462" s="26"/>
      <c r="U2462" s="27"/>
      <c r="V2462" s="27"/>
    </row>
    <row r="2463" spans="1:22" x14ac:dyDescent="0.25">
      <c r="A2463">
        <v>2009</v>
      </c>
      <c r="B2463" t="s">
        <v>1162</v>
      </c>
      <c r="D2463">
        <v>2</v>
      </c>
      <c r="E2463" s="6"/>
      <c r="G2463">
        <f t="shared" si="38"/>
        <v>2</v>
      </c>
      <c r="H2463">
        <v>2</v>
      </c>
      <c r="I2463">
        <v>0</v>
      </c>
      <c r="K2463">
        <v>5</v>
      </c>
      <c r="L2463">
        <v>0</v>
      </c>
      <c r="M2463">
        <v>0</v>
      </c>
      <c r="Q2463" s="26"/>
      <c r="U2463" s="27"/>
      <c r="V2463" s="27" t="s">
        <v>1205</v>
      </c>
    </row>
    <row r="2464" spans="1:22" x14ac:dyDescent="0.25">
      <c r="A2464">
        <v>2009</v>
      </c>
      <c r="B2464" t="s">
        <v>1162</v>
      </c>
      <c r="D2464">
        <v>3</v>
      </c>
      <c r="E2464" s="6"/>
      <c r="G2464">
        <f t="shared" si="38"/>
        <v>3</v>
      </c>
      <c r="H2464">
        <v>3</v>
      </c>
      <c r="I2464">
        <v>0</v>
      </c>
      <c r="K2464">
        <v>3</v>
      </c>
      <c r="L2464">
        <v>0</v>
      </c>
      <c r="M2464">
        <v>0</v>
      </c>
      <c r="Q2464" s="26"/>
      <c r="U2464" s="27"/>
      <c r="V2464" s="27"/>
    </row>
    <row r="2465" spans="1:22" x14ac:dyDescent="0.25">
      <c r="A2465">
        <v>2009</v>
      </c>
      <c r="B2465" t="s">
        <v>1162</v>
      </c>
      <c r="D2465">
        <v>4</v>
      </c>
      <c r="E2465" s="6"/>
      <c r="G2465">
        <f t="shared" si="38"/>
        <v>16</v>
      </c>
      <c r="H2465">
        <v>15</v>
      </c>
      <c r="I2465">
        <v>1</v>
      </c>
      <c r="K2465">
        <v>3</v>
      </c>
      <c r="L2465">
        <v>2</v>
      </c>
      <c r="M2465">
        <v>0</v>
      </c>
      <c r="Q2465" s="26"/>
      <c r="U2465" s="27"/>
      <c r="V2465" s="27"/>
    </row>
    <row r="2466" spans="1:22" x14ac:dyDescent="0.25">
      <c r="A2466">
        <v>2009</v>
      </c>
      <c r="B2466" t="s">
        <v>1162</v>
      </c>
      <c r="D2466">
        <v>5</v>
      </c>
      <c r="E2466" s="6"/>
      <c r="G2466">
        <f t="shared" si="38"/>
        <v>6</v>
      </c>
      <c r="H2466">
        <v>5</v>
      </c>
      <c r="I2466">
        <v>1</v>
      </c>
      <c r="K2466">
        <v>3</v>
      </c>
      <c r="L2466">
        <v>1</v>
      </c>
      <c r="M2466">
        <v>0</v>
      </c>
      <c r="Q2466" s="26"/>
      <c r="U2466" s="27"/>
      <c r="V2466" s="27"/>
    </row>
    <row r="2467" spans="1:22" x14ac:dyDescent="0.25">
      <c r="A2467">
        <v>2009</v>
      </c>
      <c r="B2467" t="s">
        <v>1162</v>
      </c>
      <c r="C2467">
        <v>3</v>
      </c>
      <c r="D2467">
        <v>1</v>
      </c>
      <c r="E2467" s="6" t="s">
        <v>1160</v>
      </c>
      <c r="G2467">
        <f t="shared" si="38"/>
        <v>40</v>
      </c>
      <c r="H2467">
        <v>40</v>
      </c>
      <c r="I2467">
        <v>0</v>
      </c>
      <c r="K2467">
        <v>1</v>
      </c>
      <c r="L2467">
        <v>5</v>
      </c>
      <c r="M2467">
        <v>0</v>
      </c>
      <c r="Q2467" s="26"/>
      <c r="U2467" s="27"/>
      <c r="V2467" s="27"/>
    </row>
    <row r="2468" spans="1:22" x14ac:dyDescent="0.25">
      <c r="A2468">
        <v>2009</v>
      </c>
      <c r="B2468" t="s">
        <v>1162</v>
      </c>
      <c r="D2468">
        <v>2</v>
      </c>
      <c r="E2468" s="6"/>
      <c r="G2468">
        <f t="shared" si="38"/>
        <v>6</v>
      </c>
      <c r="H2468">
        <v>5</v>
      </c>
      <c r="I2468">
        <v>1</v>
      </c>
      <c r="K2468">
        <v>3</v>
      </c>
      <c r="L2468">
        <v>2</v>
      </c>
      <c r="M2468">
        <v>0</v>
      </c>
      <c r="Q2468" s="26"/>
      <c r="U2468" s="27"/>
      <c r="V2468" s="27"/>
    </row>
    <row r="2469" spans="1:22" x14ac:dyDescent="0.25">
      <c r="A2469">
        <v>2009</v>
      </c>
      <c r="B2469" t="s">
        <v>1162</v>
      </c>
      <c r="D2469">
        <v>3</v>
      </c>
      <c r="E2469" s="6"/>
      <c r="G2469">
        <f t="shared" si="38"/>
        <v>20</v>
      </c>
      <c r="H2469">
        <v>20</v>
      </c>
      <c r="I2469">
        <v>0</v>
      </c>
      <c r="K2469">
        <v>5</v>
      </c>
      <c r="L2469">
        <v>5</v>
      </c>
      <c r="M2469">
        <v>0</v>
      </c>
      <c r="Q2469" s="26"/>
      <c r="U2469" s="27"/>
      <c r="V2469" s="27"/>
    </row>
    <row r="2470" spans="1:22" x14ac:dyDescent="0.25">
      <c r="A2470">
        <v>2009</v>
      </c>
      <c r="B2470" t="s">
        <v>1162</v>
      </c>
      <c r="D2470">
        <v>4</v>
      </c>
      <c r="E2470" s="6"/>
      <c r="G2470">
        <f t="shared" si="38"/>
        <v>2</v>
      </c>
      <c r="H2470">
        <v>1</v>
      </c>
      <c r="I2470">
        <v>1</v>
      </c>
      <c r="K2470">
        <v>2</v>
      </c>
      <c r="L2470">
        <v>4</v>
      </c>
      <c r="M2470">
        <v>0</v>
      </c>
      <c r="Q2470" s="26"/>
      <c r="U2470" s="27"/>
      <c r="V2470" s="27"/>
    </row>
    <row r="2471" spans="1:22" x14ac:dyDescent="0.25">
      <c r="A2471">
        <v>2009</v>
      </c>
      <c r="B2471" t="s">
        <v>1162</v>
      </c>
      <c r="D2471">
        <v>5</v>
      </c>
      <c r="E2471" s="6"/>
      <c r="G2471">
        <f t="shared" si="38"/>
        <v>10</v>
      </c>
      <c r="H2471">
        <v>5</v>
      </c>
      <c r="I2471">
        <v>5</v>
      </c>
      <c r="K2471">
        <v>5</v>
      </c>
      <c r="L2471">
        <v>5</v>
      </c>
      <c r="M2471">
        <v>0</v>
      </c>
      <c r="Q2471" s="26"/>
      <c r="U2471" s="27"/>
      <c r="V2471" s="27"/>
    </row>
    <row r="2472" spans="1:22" x14ac:dyDescent="0.25">
      <c r="A2472">
        <v>2009</v>
      </c>
      <c r="B2472" t="s">
        <v>1162</v>
      </c>
      <c r="C2472">
        <v>4</v>
      </c>
      <c r="D2472">
        <v>1</v>
      </c>
      <c r="E2472" s="6" t="s">
        <v>1160</v>
      </c>
      <c r="G2472">
        <f t="shared" si="38"/>
        <v>4</v>
      </c>
      <c r="H2472">
        <v>2</v>
      </c>
      <c r="I2472">
        <v>2</v>
      </c>
      <c r="K2472">
        <v>2</v>
      </c>
      <c r="L2472">
        <v>3</v>
      </c>
      <c r="M2472">
        <v>0</v>
      </c>
      <c r="Q2472" s="26"/>
      <c r="U2472" s="27"/>
      <c r="V2472" s="27"/>
    </row>
    <row r="2473" spans="1:22" x14ac:dyDescent="0.25">
      <c r="A2473">
        <v>2009</v>
      </c>
      <c r="B2473" t="s">
        <v>1162</v>
      </c>
      <c r="D2473">
        <v>2</v>
      </c>
      <c r="E2473" s="6"/>
      <c r="G2473">
        <f t="shared" si="38"/>
        <v>3</v>
      </c>
      <c r="H2473">
        <v>2</v>
      </c>
      <c r="I2473">
        <v>1</v>
      </c>
      <c r="K2473">
        <v>3</v>
      </c>
      <c r="L2473">
        <v>5</v>
      </c>
      <c r="M2473">
        <v>0</v>
      </c>
      <c r="Q2473" s="26"/>
      <c r="U2473" s="27"/>
      <c r="V2473" s="27"/>
    </row>
    <row r="2474" spans="1:22" x14ac:dyDescent="0.25">
      <c r="A2474">
        <v>2009</v>
      </c>
      <c r="B2474" t="s">
        <v>1162</v>
      </c>
      <c r="D2474">
        <v>3</v>
      </c>
      <c r="E2474" s="6"/>
      <c r="G2474">
        <f t="shared" si="38"/>
        <v>2</v>
      </c>
      <c r="H2474">
        <v>1</v>
      </c>
      <c r="I2474">
        <v>1</v>
      </c>
      <c r="K2474">
        <v>2</v>
      </c>
      <c r="L2474">
        <v>7</v>
      </c>
      <c r="M2474">
        <v>0</v>
      </c>
      <c r="Q2474" s="26"/>
      <c r="U2474" s="27"/>
      <c r="V2474" s="27"/>
    </row>
    <row r="2475" spans="1:22" x14ac:dyDescent="0.25">
      <c r="A2475">
        <v>2009</v>
      </c>
      <c r="B2475" t="s">
        <v>1162</v>
      </c>
      <c r="D2475">
        <v>4</v>
      </c>
      <c r="E2475" s="6"/>
      <c r="G2475">
        <f t="shared" si="38"/>
        <v>2</v>
      </c>
      <c r="H2475">
        <v>1</v>
      </c>
      <c r="I2475">
        <v>1</v>
      </c>
      <c r="K2475">
        <v>1</v>
      </c>
      <c r="L2475">
        <v>4</v>
      </c>
      <c r="M2475">
        <v>0</v>
      </c>
      <c r="Q2475" s="26"/>
      <c r="U2475" s="27"/>
      <c r="V2475" s="27"/>
    </row>
    <row r="2476" spans="1:22" x14ac:dyDescent="0.25">
      <c r="A2476">
        <v>2009</v>
      </c>
      <c r="B2476" t="s">
        <v>1162</v>
      </c>
      <c r="D2476">
        <v>5</v>
      </c>
      <c r="E2476" s="6"/>
      <c r="G2476">
        <f t="shared" si="38"/>
        <v>6</v>
      </c>
      <c r="H2476">
        <v>4</v>
      </c>
      <c r="I2476">
        <v>2</v>
      </c>
      <c r="K2476">
        <v>10</v>
      </c>
      <c r="L2476">
        <v>3</v>
      </c>
      <c r="M2476">
        <v>1</v>
      </c>
      <c r="N2476" t="s">
        <v>85</v>
      </c>
      <c r="Q2476" s="26"/>
      <c r="U2476" s="27"/>
      <c r="V2476" s="27"/>
    </row>
    <row r="2477" spans="1:22" x14ac:dyDescent="0.25">
      <c r="A2477">
        <v>2009</v>
      </c>
      <c r="B2477" t="s">
        <v>1161</v>
      </c>
      <c r="C2477">
        <v>1</v>
      </c>
      <c r="D2477">
        <v>1</v>
      </c>
      <c r="E2477" s="6" t="s">
        <v>1160</v>
      </c>
      <c r="G2477">
        <f t="shared" si="38"/>
        <v>25</v>
      </c>
      <c r="H2477">
        <v>25</v>
      </c>
      <c r="I2477">
        <v>0</v>
      </c>
      <c r="K2477">
        <v>4</v>
      </c>
      <c r="L2477">
        <v>0</v>
      </c>
      <c r="M2477">
        <v>0</v>
      </c>
      <c r="Q2477" s="26"/>
      <c r="U2477" s="27"/>
      <c r="V2477" s="27"/>
    </row>
    <row r="2478" spans="1:22" x14ac:dyDescent="0.25">
      <c r="A2478">
        <v>2009</v>
      </c>
      <c r="B2478" t="s">
        <v>1161</v>
      </c>
      <c r="D2478">
        <v>2</v>
      </c>
      <c r="E2478" s="6"/>
      <c r="G2478">
        <f t="shared" si="38"/>
        <v>2</v>
      </c>
      <c r="H2478">
        <v>1</v>
      </c>
      <c r="I2478">
        <v>1</v>
      </c>
      <c r="K2478">
        <v>7</v>
      </c>
      <c r="L2478">
        <v>2</v>
      </c>
      <c r="M2478">
        <v>2</v>
      </c>
      <c r="N2478" t="s">
        <v>239</v>
      </c>
      <c r="O2478" t="s">
        <v>239</v>
      </c>
      <c r="Q2478" s="26"/>
      <c r="U2478" s="27"/>
      <c r="V2478" s="27"/>
    </row>
    <row r="2479" spans="1:22" x14ac:dyDescent="0.25">
      <c r="A2479">
        <v>2009</v>
      </c>
      <c r="B2479" t="s">
        <v>1161</v>
      </c>
      <c r="D2479">
        <v>3</v>
      </c>
      <c r="E2479" s="6"/>
      <c r="G2479">
        <f t="shared" si="38"/>
        <v>21</v>
      </c>
      <c r="H2479">
        <v>20</v>
      </c>
      <c r="I2479">
        <v>1</v>
      </c>
      <c r="K2479">
        <v>6</v>
      </c>
      <c r="L2479">
        <v>1</v>
      </c>
      <c r="M2479">
        <v>0</v>
      </c>
      <c r="Q2479" s="26"/>
      <c r="U2479" s="27">
        <v>0</v>
      </c>
      <c r="V2479" s="27"/>
    </row>
    <row r="2480" spans="1:22" x14ac:dyDescent="0.25">
      <c r="A2480">
        <v>2009</v>
      </c>
      <c r="B2480" t="s">
        <v>1161</v>
      </c>
      <c r="D2480">
        <v>4</v>
      </c>
      <c r="E2480" s="6"/>
      <c r="G2480">
        <f t="shared" si="38"/>
        <v>5</v>
      </c>
      <c r="H2480">
        <v>5</v>
      </c>
      <c r="I2480">
        <v>0</v>
      </c>
      <c r="K2480">
        <v>4</v>
      </c>
      <c r="L2480">
        <v>3</v>
      </c>
      <c r="M2480">
        <v>0</v>
      </c>
      <c r="Q2480" s="26"/>
      <c r="U2480" s="27">
        <v>0</v>
      </c>
      <c r="V2480" s="27"/>
    </row>
    <row r="2481" spans="1:22" x14ac:dyDescent="0.25">
      <c r="A2481">
        <v>2009</v>
      </c>
      <c r="B2481" t="s">
        <v>1161</v>
      </c>
      <c r="D2481">
        <v>5</v>
      </c>
      <c r="E2481" s="6"/>
      <c r="G2481">
        <f t="shared" si="38"/>
        <v>92</v>
      </c>
      <c r="H2481">
        <v>90</v>
      </c>
      <c r="I2481">
        <v>2</v>
      </c>
      <c r="K2481">
        <v>2</v>
      </c>
      <c r="L2481">
        <v>4</v>
      </c>
      <c r="M2481">
        <v>0</v>
      </c>
      <c r="Q2481" s="26"/>
      <c r="U2481" s="27">
        <v>0</v>
      </c>
      <c r="V2481" s="27"/>
    </row>
    <row r="2482" spans="1:22" x14ac:dyDescent="0.25">
      <c r="A2482">
        <v>2009</v>
      </c>
      <c r="B2482" t="s">
        <v>1161</v>
      </c>
      <c r="C2482">
        <v>2</v>
      </c>
      <c r="D2482">
        <v>1</v>
      </c>
      <c r="E2482" s="6" t="s">
        <v>1160</v>
      </c>
      <c r="G2482">
        <f t="shared" si="38"/>
        <v>76</v>
      </c>
      <c r="H2482">
        <v>75</v>
      </c>
      <c r="I2482">
        <v>1</v>
      </c>
      <c r="K2482">
        <v>3</v>
      </c>
      <c r="L2482">
        <v>5</v>
      </c>
      <c r="M2482">
        <v>0</v>
      </c>
      <c r="Q2482" s="26"/>
      <c r="U2482" s="27">
        <v>0</v>
      </c>
      <c r="V2482" s="27"/>
    </row>
    <row r="2483" spans="1:22" x14ac:dyDescent="0.25">
      <c r="A2483">
        <v>2009</v>
      </c>
      <c r="B2483" t="s">
        <v>1161</v>
      </c>
      <c r="D2483">
        <v>2</v>
      </c>
      <c r="E2483" s="6"/>
      <c r="G2483">
        <f t="shared" si="38"/>
        <v>20</v>
      </c>
      <c r="H2483">
        <v>20</v>
      </c>
      <c r="I2483">
        <v>0</v>
      </c>
      <c r="K2483">
        <v>5</v>
      </c>
      <c r="L2483">
        <v>0</v>
      </c>
      <c r="M2483">
        <v>1</v>
      </c>
      <c r="N2483" t="s">
        <v>323</v>
      </c>
      <c r="Q2483" s="26"/>
      <c r="U2483" s="27">
        <v>0</v>
      </c>
      <c r="V2483" s="27"/>
    </row>
    <row r="2484" spans="1:22" x14ac:dyDescent="0.25">
      <c r="A2484">
        <v>2009</v>
      </c>
      <c r="B2484" t="s">
        <v>1161</v>
      </c>
      <c r="D2484">
        <v>3</v>
      </c>
      <c r="E2484" s="6"/>
      <c r="G2484">
        <f t="shared" si="38"/>
        <v>5</v>
      </c>
      <c r="H2484">
        <v>2</v>
      </c>
      <c r="I2484">
        <v>3</v>
      </c>
      <c r="K2484">
        <v>1</v>
      </c>
      <c r="L2484">
        <v>6</v>
      </c>
      <c r="M2484">
        <v>0</v>
      </c>
      <c r="Q2484" s="26"/>
      <c r="U2484" s="27"/>
      <c r="V2484" s="27"/>
    </row>
    <row r="2485" spans="1:22" x14ac:dyDescent="0.25">
      <c r="A2485">
        <v>2009</v>
      </c>
      <c r="B2485" t="s">
        <v>1161</v>
      </c>
      <c r="D2485">
        <v>4</v>
      </c>
      <c r="E2485" s="6"/>
      <c r="G2485">
        <f t="shared" ref="G2485:G2546" si="39">H2485+I2485</f>
        <v>80</v>
      </c>
      <c r="H2485">
        <v>80</v>
      </c>
      <c r="I2485">
        <v>0</v>
      </c>
      <c r="K2485">
        <v>4</v>
      </c>
      <c r="L2485">
        <v>0</v>
      </c>
      <c r="M2485">
        <v>0</v>
      </c>
      <c r="Q2485" s="26"/>
      <c r="U2485" s="27"/>
      <c r="V2485" s="27"/>
    </row>
    <row r="2486" spans="1:22" x14ac:dyDescent="0.25">
      <c r="A2486">
        <v>2009</v>
      </c>
      <c r="B2486" t="s">
        <v>1161</v>
      </c>
      <c r="D2486">
        <v>5</v>
      </c>
      <c r="E2486" s="6"/>
      <c r="G2486">
        <f t="shared" si="39"/>
        <v>55</v>
      </c>
      <c r="H2486">
        <v>50</v>
      </c>
      <c r="I2486">
        <v>5</v>
      </c>
      <c r="K2486">
        <v>22</v>
      </c>
      <c r="L2486">
        <v>2</v>
      </c>
      <c r="M2486">
        <v>0</v>
      </c>
      <c r="Q2486" s="26"/>
      <c r="U2486" s="27"/>
      <c r="V2486" s="27"/>
    </row>
    <row r="2487" spans="1:22" x14ac:dyDescent="0.25">
      <c r="A2487">
        <v>2009</v>
      </c>
      <c r="B2487" t="s">
        <v>1161</v>
      </c>
      <c r="C2487">
        <v>3</v>
      </c>
      <c r="D2487">
        <v>1</v>
      </c>
      <c r="E2487" s="6" t="s">
        <v>1160</v>
      </c>
      <c r="G2487">
        <f t="shared" si="39"/>
        <v>41</v>
      </c>
      <c r="H2487">
        <v>40</v>
      </c>
      <c r="I2487">
        <v>1</v>
      </c>
      <c r="K2487">
        <v>3</v>
      </c>
      <c r="L2487">
        <v>7</v>
      </c>
      <c r="M2487">
        <v>0</v>
      </c>
      <c r="Q2487" s="26"/>
      <c r="U2487" s="27"/>
      <c r="V2487" s="27"/>
    </row>
    <row r="2488" spans="1:22" x14ac:dyDescent="0.25">
      <c r="A2488">
        <v>2009</v>
      </c>
      <c r="B2488" t="s">
        <v>1161</v>
      </c>
      <c r="D2488">
        <v>2</v>
      </c>
      <c r="E2488" s="6"/>
      <c r="G2488">
        <f t="shared" si="39"/>
        <v>41</v>
      </c>
      <c r="H2488">
        <v>40</v>
      </c>
      <c r="I2488">
        <v>1</v>
      </c>
      <c r="K2488">
        <v>2</v>
      </c>
      <c r="L2488">
        <v>2</v>
      </c>
      <c r="M2488">
        <v>0</v>
      </c>
      <c r="Q2488" s="26"/>
      <c r="U2488" s="27"/>
      <c r="V2488" s="27"/>
    </row>
    <row r="2489" spans="1:22" x14ac:dyDescent="0.25">
      <c r="A2489">
        <v>2009</v>
      </c>
      <c r="B2489" t="s">
        <v>1161</v>
      </c>
      <c r="D2489">
        <v>3</v>
      </c>
      <c r="E2489" s="6"/>
      <c r="G2489">
        <f t="shared" si="39"/>
        <v>0</v>
      </c>
      <c r="H2489">
        <v>0</v>
      </c>
      <c r="I2489">
        <v>0</v>
      </c>
      <c r="K2489">
        <v>0</v>
      </c>
      <c r="L2489">
        <v>0</v>
      </c>
      <c r="M2489">
        <v>0</v>
      </c>
      <c r="Q2489" s="26"/>
      <c r="U2489" s="27"/>
      <c r="V2489" s="27"/>
    </row>
    <row r="2490" spans="1:22" x14ac:dyDescent="0.25">
      <c r="A2490">
        <v>2009</v>
      </c>
      <c r="B2490" t="s">
        <v>1161</v>
      </c>
      <c r="D2490">
        <v>4</v>
      </c>
      <c r="E2490" s="6"/>
      <c r="G2490">
        <f t="shared" si="39"/>
        <v>11</v>
      </c>
      <c r="H2490">
        <v>10</v>
      </c>
      <c r="I2490">
        <v>1</v>
      </c>
      <c r="K2490">
        <v>17</v>
      </c>
      <c r="L2490">
        <v>6</v>
      </c>
      <c r="M2490">
        <v>0</v>
      </c>
      <c r="Q2490" s="26"/>
      <c r="U2490" s="27"/>
      <c r="V2490" s="27"/>
    </row>
    <row r="2491" spans="1:22" x14ac:dyDescent="0.25">
      <c r="A2491">
        <v>2009</v>
      </c>
      <c r="B2491" t="s">
        <v>1161</v>
      </c>
      <c r="D2491">
        <v>5</v>
      </c>
      <c r="E2491" s="6"/>
      <c r="G2491">
        <f t="shared" si="39"/>
        <v>0</v>
      </c>
      <c r="H2491">
        <v>0</v>
      </c>
      <c r="I2491">
        <v>0</v>
      </c>
      <c r="K2491">
        <v>4</v>
      </c>
      <c r="L2491">
        <v>4</v>
      </c>
      <c r="M2491">
        <v>0</v>
      </c>
      <c r="Q2491" s="26"/>
      <c r="U2491" s="27">
        <v>0</v>
      </c>
      <c r="V2491" s="27"/>
    </row>
    <row r="2492" spans="1:22" x14ac:dyDescent="0.25">
      <c r="A2492">
        <v>2009</v>
      </c>
      <c r="B2492" t="s">
        <v>1161</v>
      </c>
      <c r="C2492">
        <v>4</v>
      </c>
      <c r="D2492">
        <v>1</v>
      </c>
      <c r="E2492" s="6" t="s">
        <v>1206</v>
      </c>
      <c r="G2492">
        <f t="shared" si="39"/>
        <v>2</v>
      </c>
      <c r="H2492">
        <v>1</v>
      </c>
      <c r="I2492">
        <v>1</v>
      </c>
      <c r="K2492">
        <v>5</v>
      </c>
      <c r="L2492">
        <v>0</v>
      </c>
      <c r="M2492">
        <v>0</v>
      </c>
      <c r="Q2492" s="26"/>
      <c r="U2492" s="27">
        <v>0</v>
      </c>
      <c r="V2492" s="27"/>
    </row>
    <row r="2493" spans="1:22" x14ac:dyDescent="0.25">
      <c r="A2493">
        <v>2009</v>
      </c>
      <c r="B2493" t="s">
        <v>1161</v>
      </c>
      <c r="D2493">
        <v>2</v>
      </c>
      <c r="E2493" s="6"/>
      <c r="G2493">
        <f t="shared" si="39"/>
        <v>5</v>
      </c>
      <c r="H2493">
        <v>5</v>
      </c>
      <c r="I2493">
        <v>0</v>
      </c>
      <c r="K2493">
        <v>2</v>
      </c>
      <c r="L2493">
        <v>4</v>
      </c>
      <c r="M2493">
        <v>0</v>
      </c>
      <c r="Q2493" s="26"/>
      <c r="U2493" s="27">
        <v>0</v>
      </c>
      <c r="V2493" s="27"/>
    </row>
    <row r="2494" spans="1:22" x14ac:dyDescent="0.25">
      <c r="A2494">
        <v>2009</v>
      </c>
      <c r="B2494" t="s">
        <v>1161</v>
      </c>
      <c r="D2494">
        <v>3</v>
      </c>
      <c r="E2494" s="6"/>
      <c r="G2494">
        <f t="shared" si="39"/>
        <v>2</v>
      </c>
      <c r="H2494">
        <v>1</v>
      </c>
      <c r="I2494">
        <v>1</v>
      </c>
      <c r="K2494">
        <v>1</v>
      </c>
      <c r="L2494">
        <v>7</v>
      </c>
      <c r="M2494">
        <v>0</v>
      </c>
      <c r="Q2494" s="26"/>
      <c r="U2494" s="27">
        <v>0</v>
      </c>
      <c r="V2494" s="27"/>
    </row>
    <row r="2495" spans="1:22" x14ac:dyDescent="0.25">
      <c r="A2495">
        <v>2009</v>
      </c>
      <c r="B2495" t="s">
        <v>1161</v>
      </c>
      <c r="D2495">
        <v>4</v>
      </c>
      <c r="E2495" s="6"/>
      <c r="G2495">
        <f t="shared" si="39"/>
        <v>1</v>
      </c>
      <c r="H2495">
        <v>1</v>
      </c>
      <c r="I2495">
        <v>0</v>
      </c>
      <c r="K2495">
        <v>1</v>
      </c>
      <c r="L2495">
        <v>4</v>
      </c>
      <c r="M2495">
        <v>0</v>
      </c>
      <c r="Q2495" s="26"/>
      <c r="U2495" s="27">
        <v>0</v>
      </c>
      <c r="V2495" s="27"/>
    </row>
    <row r="2496" spans="1:22" x14ac:dyDescent="0.25">
      <c r="A2496">
        <v>2009</v>
      </c>
      <c r="B2496" t="s">
        <v>1161</v>
      </c>
      <c r="D2496">
        <v>5</v>
      </c>
      <c r="E2496" s="6"/>
      <c r="G2496">
        <f t="shared" si="39"/>
        <v>0</v>
      </c>
      <c r="H2496">
        <v>0</v>
      </c>
      <c r="I2496">
        <v>0</v>
      </c>
      <c r="K2496">
        <v>2</v>
      </c>
      <c r="L2496">
        <v>0</v>
      </c>
      <c r="M2496">
        <v>0</v>
      </c>
      <c r="Q2496" s="26"/>
      <c r="U2496" s="27"/>
      <c r="V2496" s="27"/>
    </row>
    <row r="2497" spans="1:22" x14ac:dyDescent="0.25">
      <c r="A2497">
        <v>2009</v>
      </c>
      <c r="B2497" t="s">
        <v>1161</v>
      </c>
      <c r="C2497">
        <v>5</v>
      </c>
      <c r="D2497">
        <v>1</v>
      </c>
      <c r="E2497" s="6" t="s">
        <v>1200</v>
      </c>
      <c r="G2497">
        <f t="shared" si="39"/>
        <v>20</v>
      </c>
      <c r="H2497">
        <v>20</v>
      </c>
      <c r="I2497">
        <v>0</v>
      </c>
      <c r="K2497">
        <v>1</v>
      </c>
      <c r="L2497">
        <v>1</v>
      </c>
      <c r="M2497">
        <v>0</v>
      </c>
      <c r="Q2497" s="26"/>
      <c r="U2497" s="27"/>
      <c r="V2497" s="27"/>
    </row>
    <row r="2498" spans="1:22" x14ac:dyDescent="0.25">
      <c r="A2498">
        <v>2009</v>
      </c>
      <c r="B2498" t="s">
        <v>1161</v>
      </c>
      <c r="D2498">
        <v>2</v>
      </c>
      <c r="E2498" s="6"/>
      <c r="G2498">
        <f t="shared" si="39"/>
        <v>10</v>
      </c>
      <c r="H2498">
        <v>10</v>
      </c>
      <c r="I2498">
        <v>0</v>
      </c>
      <c r="K2498">
        <v>2</v>
      </c>
      <c r="L2498">
        <v>4</v>
      </c>
      <c r="M2498">
        <v>0</v>
      </c>
      <c r="Q2498" s="26"/>
      <c r="U2498" s="27"/>
      <c r="V2498" s="27"/>
    </row>
    <row r="2499" spans="1:22" x14ac:dyDescent="0.25">
      <c r="A2499">
        <v>2009</v>
      </c>
      <c r="B2499" t="s">
        <v>1161</v>
      </c>
      <c r="D2499">
        <v>3</v>
      </c>
      <c r="E2499" s="6"/>
      <c r="G2499">
        <f t="shared" si="39"/>
        <v>2</v>
      </c>
      <c r="H2499">
        <v>1</v>
      </c>
      <c r="I2499">
        <v>1</v>
      </c>
      <c r="K2499">
        <v>1</v>
      </c>
      <c r="L2499">
        <v>2</v>
      </c>
      <c r="M2499">
        <v>0</v>
      </c>
      <c r="Q2499" s="26"/>
      <c r="U2499" s="27"/>
      <c r="V2499" s="27"/>
    </row>
    <row r="2500" spans="1:22" x14ac:dyDescent="0.25">
      <c r="A2500">
        <v>2009</v>
      </c>
      <c r="B2500" t="s">
        <v>1161</v>
      </c>
      <c r="D2500">
        <v>4</v>
      </c>
      <c r="E2500" s="6"/>
      <c r="G2500">
        <f t="shared" si="39"/>
        <v>65</v>
      </c>
      <c r="H2500">
        <v>60</v>
      </c>
      <c r="I2500">
        <v>5</v>
      </c>
      <c r="K2500">
        <v>1</v>
      </c>
      <c r="L2500">
        <v>1</v>
      </c>
      <c r="M2500">
        <v>1</v>
      </c>
      <c r="N2500" t="s">
        <v>105</v>
      </c>
      <c r="Q2500" s="26"/>
      <c r="U2500" s="27"/>
      <c r="V2500" s="27"/>
    </row>
    <row r="2501" spans="1:22" x14ac:dyDescent="0.25">
      <c r="A2501">
        <v>2009</v>
      </c>
      <c r="B2501" t="s">
        <v>1161</v>
      </c>
      <c r="D2501">
        <v>5</v>
      </c>
      <c r="E2501" s="6"/>
      <c r="G2501">
        <f t="shared" si="39"/>
        <v>41</v>
      </c>
      <c r="H2501">
        <v>40</v>
      </c>
      <c r="I2501">
        <v>1</v>
      </c>
      <c r="K2501">
        <v>1</v>
      </c>
      <c r="L2501">
        <v>1</v>
      </c>
      <c r="M2501">
        <v>0</v>
      </c>
      <c r="Q2501" s="26"/>
      <c r="U2501" s="27">
        <v>0</v>
      </c>
      <c r="V2501" s="27"/>
    </row>
    <row r="2502" spans="1:22" x14ac:dyDescent="0.25">
      <c r="A2502">
        <v>2009</v>
      </c>
      <c r="B2502" t="s">
        <v>1161</v>
      </c>
      <c r="C2502">
        <v>6</v>
      </c>
      <c r="D2502">
        <v>1</v>
      </c>
      <c r="E2502" s="6" t="s">
        <v>1200</v>
      </c>
      <c r="G2502">
        <f t="shared" si="39"/>
        <v>55</v>
      </c>
      <c r="H2502">
        <v>40</v>
      </c>
      <c r="I2502">
        <v>15</v>
      </c>
      <c r="K2502">
        <v>1</v>
      </c>
      <c r="L2502">
        <v>5</v>
      </c>
      <c r="M2502">
        <v>0</v>
      </c>
      <c r="Q2502" s="26"/>
      <c r="U2502" s="27"/>
      <c r="V2502" s="27"/>
    </row>
    <row r="2503" spans="1:22" x14ac:dyDescent="0.25">
      <c r="A2503">
        <v>2009</v>
      </c>
      <c r="B2503" t="s">
        <v>1161</v>
      </c>
      <c r="D2503">
        <v>2</v>
      </c>
      <c r="E2503" s="6"/>
      <c r="G2503">
        <f t="shared" si="39"/>
        <v>91</v>
      </c>
      <c r="H2503">
        <v>90</v>
      </c>
      <c r="I2503">
        <v>1</v>
      </c>
      <c r="K2503">
        <v>1</v>
      </c>
      <c r="L2503">
        <v>0</v>
      </c>
      <c r="M2503">
        <v>0</v>
      </c>
      <c r="Q2503" s="26"/>
      <c r="U2503" s="27"/>
      <c r="V2503" s="27"/>
    </row>
    <row r="2504" spans="1:22" x14ac:dyDescent="0.25">
      <c r="A2504">
        <v>2009</v>
      </c>
      <c r="B2504" t="s">
        <v>1161</v>
      </c>
      <c r="D2504">
        <v>3</v>
      </c>
      <c r="E2504" s="6"/>
      <c r="G2504">
        <f t="shared" si="39"/>
        <v>77</v>
      </c>
      <c r="H2504">
        <v>75</v>
      </c>
      <c r="I2504">
        <v>2</v>
      </c>
      <c r="K2504">
        <v>0</v>
      </c>
      <c r="L2504">
        <v>0</v>
      </c>
      <c r="M2504">
        <v>0</v>
      </c>
      <c r="Q2504" s="26"/>
      <c r="U2504" s="27"/>
      <c r="V2504" s="27"/>
    </row>
    <row r="2505" spans="1:22" x14ac:dyDescent="0.25">
      <c r="A2505">
        <v>2009</v>
      </c>
      <c r="B2505" t="s">
        <v>1161</v>
      </c>
      <c r="D2505">
        <v>4</v>
      </c>
      <c r="E2505" s="6"/>
      <c r="G2505">
        <f t="shared" si="39"/>
        <v>60</v>
      </c>
      <c r="H2505">
        <v>60</v>
      </c>
      <c r="I2505">
        <v>0</v>
      </c>
      <c r="K2505">
        <v>1</v>
      </c>
      <c r="L2505">
        <v>3</v>
      </c>
      <c r="M2505">
        <v>1</v>
      </c>
      <c r="N2505" t="s">
        <v>105</v>
      </c>
      <c r="Q2505" s="26"/>
      <c r="U2505" s="27"/>
      <c r="V2505" s="27"/>
    </row>
    <row r="2506" spans="1:22" x14ac:dyDescent="0.25">
      <c r="A2506">
        <v>2009</v>
      </c>
      <c r="B2506" t="s">
        <v>1161</v>
      </c>
      <c r="D2506">
        <v>5</v>
      </c>
      <c r="E2506" s="6"/>
      <c r="G2506">
        <f t="shared" si="39"/>
        <v>0</v>
      </c>
      <c r="H2506">
        <v>0</v>
      </c>
      <c r="I2506">
        <v>0</v>
      </c>
      <c r="K2506">
        <v>1</v>
      </c>
      <c r="L2506">
        <v>1</v>
      </c>
      <c r="M2506">
        <v>0</v>
      </c>
      <c r="Q2506" s="26"/>
      <c r="U2506" s="27">
        <v>0</v>
      </c>
      <c r="V2506" s="27"/>
    </row>
    <row r="2507" spans="1:22" x14ac:dyDescent="0.25">
      <c r="A2507">
        <v>2009</v>
      </c>
      <c r="B2507" t="s">
        <v>1161</v>
      </c>
      <c r="C2507">
        <v>7</v>
      </c>
      <c r="D2507">
        <v>1</v>
      </c>
      <c r="E2507" s="6" t="s">
        <v>1200</v>
      </c>
      <c r="G2507">
        <f t="shared" si="39"/>
        <v>13</v>
      </c>
      <c r="H2507">
        <v>1</v>
      </c>
      <c r="I2507">
        <v>12</v>
      </c>
      <c r="K2507">
        <v>7</v>
      </c>
      <c r="L2507">
        <v>8</v>
      </c>
      <c r="M2507">
        <v>0</v>
      </c>
      <c r="Q2507" s="26"/>
      <c r="U2507" s="27"/>
      <c r="V2507" s="27"/>
    </row>
    <row r="2508" spans="1:22" x14ac:dyDescent="0.25">
      <c r="A2508">
        <v>2009</v>
      </c>
      <c r="B2508" t="s">
        <v>1161</v>
      </c>
      <c r="D2508">
        <v>2</v>
      </c>
      <c r="E2508" s="6"/>
      <c r="G2508">
        <f t="shared" si="39"/>
        <v>25</v>
      </c>
      <c r="H2508">
        <v>15</v>
      </c>
      <c r="I2508">
        <v>10</v>
      </c>
      <c r="K2508">
        <v>3</v>
      </c>
      <c r="L2508">
        <v>6</v>
      </c>
      <c r="M2508">
        <v>0</v>
      </c>
      <c r="Q2508" s="26"/>
      <c r="U2508" s="27"/>
      <c r="V2508" s="27"/>
    </row>
    <row r="2509" spans="1:22" x14ac:dyDescent="0.25">
      <c r="A2509">
        <v>2009</v>
      </c>
      <c r="B2509" t="s">
        <v>1161</v>
      </c>
      <c r="D2509">
        <v>3</v>
      </c>
      <c r="E2509" s="6"/>
      <c r="G2509">
        <f t="shared" si="39"/>
        <v>30</v>
      </c>
      <c r="H2509">
        <v>30</v>
      </c>
      <c r="I2509">
        <v>0</v>
      </c>
      <c r="K2509">
        <v>3</v>
      </c>
      <c r="L2509">
        <v>2</v>
      </c>
      <c r="M2509">
        <v>0</v>
      </c>
      <c r="Q2509" s="26"/>
      <c r="U2509" s="27"/>
      <c r="V2509" s="27"/>
    </row>
    <row r="2510" spans="1:22" x14ac:dyDescent="0.25">
      <c r="A2510">
        <v>2009</v>
      </c>
      <c r="B2510" t="s">
        <v>1161</v>
      </c>
      <c r="D2510">
        <v>4</v>
      </c>
      <c r="E2510" s="6"/>
      <c r="G2510">
        <f t="shared" si="39"/>
        <v>15</v>
      </c>
      <c r="H2510">
        <v>10</v>
      </c>
      <c r="I2510">
        <v>5</v>
      </c>
      <c r="K2510">
        <v>2</v>
      </c>
      <c r="L2510">
        <v>8</v>
      </c>
      <c r="M2510">
        <v>0</v>
      </c>
      <c r="Q2510" s="26"/>
      <c r="U2510" s="27"/>
      <c r="V2510" s="27"/>
    </row>
    <row r="2511" spans="1:22" x14ac:dyDescent="0.25">
      <c r="A2511">
        <v>2009</v>
      </c>
      <c r="B2511" t="s">
        <v>1161</v>
      </c>
      <c r="D2511">
        <v>5</v>
      </c>
      <c r="E2511" s="6"/>
      <c r="G2511">
        <f t="shared" si="39"/>
        <v>40</v>
      </c>
      <c r="H2511">
        <v>25</v>
      </c>
      <c r="I2511">
        <v>15</v>
      </c>
      <c r="K2511">
        <v>2</v>
      </c>
      <c r="L2511">
        <v>6</v>
      </c>
      <c r="M2511">
        <v>0</v>
      </c>
      <c r="Q2511" s="26"/>
      <c r="U2511" s="27"/>
      <c r="V2511" s="27"/>
    </row>
    <row r="2512" spans="1:22" x14ac:dyDescent="0.25">
      <c r="A2512">
        <v>2009</v>
      </c>
      <c r="B2512" t="s">
        <v>20</v>
      </c>
      <c r="C2512">
        <v>1</v>
      </c>
      <c r="D2512">
        <v>1</v>
      </c>
      <c r="E2512" s="6" t="s">
        <v>1159</v>
      </c>
      <c r="G2512">
        <f t="shared" si="39"/>
        <v>15</v>
      </c>
      <c r="H2512">
        <v>10</v>
      </c>
      <c r="I2512">
        <v>5</v>
      </c>
      <c r="K2512">
        <v>5</v>
      </c>
      <c r="L2512">
        <v>6</v>
      </c>
      <c r="M2512">
        <v>0</v>
      </c>
      <c r="Q2512" s="28"/>
      <c r="U2512" s="27">
        <v>0</v>
      </c>
      <c r="V2512" s="27"/>
    </row>
    <row r="2513" spans="1:22" x14ac:dyDescent="0.25">
      <c r="A2513">
        <v>2009</v>
      </c>
      <c r="B2513" t="s">
        <v>20</v>
      </c>
      <c r="D2513">
        <v>2</v>
      </c>
      <c r="E2513" s="6"/>
      <c r="G2513">
        <f t="shared" si="39"/>
        <v>10</v>
      </c>
      <c r="H2513">
        <v>5</v>
      </c>
      <c r="I2513">
        <v>5</v>
      </c>
      <c r="K2513">
        <v>5</v>
      </c>
      <c r="L2513">
        <v>8</v>
      </c>
      <c r="M2513">
        <v>0</v>
      </c>
      <c r="Q2513" s="26"/>
      <c r="U2513" s="27"/>
      <c r="V2513" s="27"/>
    </row>
    <row r="2514" spans="1:22" x14ac:dyDescent="0.25">
      <c r="A2514">
        <v>2009</v>
      </c>
      <c r="B2514" t="s">
        <v>20</v>
      </c>
      <c r="D2514">
        <v>3</v>
      </c>
      <c r="E2514" s="6"/>
      <c r="G2514">
        <f t="shared" si="39"/>
        <v>45</v>
      </c>
      <c r="H2514">
        <v>30</v>
      </c>
      <c r="I2514">
        <v>15</v>
      </c>
      <c r="K2514">
        <v>4</v>
      </c>
      <c r="L2514">
        <v>6</v>
      </c>
      <c r="M2514">
        <v>0</v>
      </c>
      <c r="Q2514" s="26"/>
      <c r="U2514" s="27"/>
      <c r="V2514" s="27"/>
    </row>
    <row r="2515" spans="1:22" x14ac:dyDescent="0.25">
      <c r="A2515">
        <v>2009</v>
      </c>
      <c r="B2515" t="s">
        <v>20</v>
      </c>
      <c r="D2515">
        <v>4</v>
      </c>
      <c r="E2515" s="6"/>
      <c r="G2515">
        <f t="shared" si="39"/>
        <v>50</v>
      </c>
      <c r="H2515">
        <v>40</v>
      </c>
      <c r="I2515">
        <v>10</v>
      </c>
      <c r="K2515">
        <v>4</v>
      </c>
      <c r="L2515">
        <v>5</v>
      </c>
      <c r="M2515">
        <v>0</v>
      </c>
      <c r="Q2515" s="26"/>
      <c r="U2515" s="27"/>
      <c r="V2515" s="27"/>
    </row>
    <row r="2516" spans="1:22" x14ac:dyDescent="0.25">
      <c r="A2516">
        <v>2009</v>
      </c>
      <c r="B2516" t="s">
        <v>20</v>
      </c>
      <c r="D2516">
        <v>5</v>
      </c>
      <c r="E2516" s="6"/>
      <c r="G2516">
        <f t="shared" si="39"/>
        <v>30</v>
      </c>
      <c r="H2516">
        <v>25</v>
      </c>
      <c r="I2516">
        <v>5</v>
      </c>
      <c r="K2516">
        <v>2</v>
      </c>
      <c r="L2516">
        <v>3.5</v>
      </c>
      <c r="M2516">
        <v>0</v>
      </c>
      <c r="Q2516" s="26"/>
      <c r="U2516" s="27"/>
      <c r="V2516" s="27"/>
    </row>
    <row r="2517" spans="1:22" x14ac:dyDescent="0.25">
      <c r="A2517">
        <v>2009</v>
      </c>
      <c r="B2517" t="s">
        <v>20</v>
      </c>
      <c r="C2517">
        <v>2</v>
      </c>
      <c r="D2517">
        <v>1</v>
      </c>
      <c r="E2517" s="6" t="s">
        <v>1159</v>
      </c>
      <c r="G2517">
        <f t="shared" si="39"/>
        <v>36</v>
      </c>
      <c r="H2517">
        <v>35</v>
      </c>
      <c r="I2517">
        <v>1</v>
      </c>
      <c r="K2517">
        <v>5</v>
      </c>
      <c r="L2517">
        <v>2</v>
      </c>
      <c r="M2517">
        <v>0</v>
      </c>
      <c r="Q2517" s="26"/>
      <c r="U2517" s="27"/>
      <c r="V2517" s="27"/>
    </row>
    <row r="2518" spans="1:22" x14ac:dyDescent="0.25">
      <c r="A2518">
        <v>2009</v>
      </c>
      <c r="B2518" t="s">
        <v>20</v>
      </c>
      <c r="D2518">
        <v>2</v>
      </c>
      <c r="E2518" s="6"/>
      <c r="G2518">
        <f t="shared" si="39"/>
        <v>45</v>
      </c>
      <c r="H2518">
        <v>40</v>
      </c>
      <c r="I2518">
        <v>5</v>
      </c>
      <c r="K2518">
        <v>10</v>
      </c>
      <c r="L2518">
        <v>2</v>
      </c>
      <c r="M2518">
        <v>0</v>
      </c>
      <c r="Q2518" s="26"/>
      <c r="U2518" s="27"/>
      <c r="V2518" s="27"/>
    </row>
    <row r="2519" spans="1:22" x14ac:dyDescent="0.25">
      <c r="A2519">
        <v>2009</v>
      </c>
      <c r="B2519" t="s">
        <v>20</v>
      </c>
      <c r="D2519">
        <v>3</v>
      </c>
      <c r="E2519" s="6"/>
      <c r="G2519">
        <f t="shared" si="39"/>
        <v>87</v>
      </c>
      <c r="H2519">
        <v>7</v>
      </c>
      <c r="I2519">
        <v>80</v>
      </c>
      <c r="K2519">
        <v>2</v>
      </c>
      <c r="L2519">
        <v>3</v>
      </c>
      <c r="M2519">
        <v>0</v>
      </c>
      <c r="Q2519" s="26"/>
      <c r="U2519" s="27">
        <v>0</v>
      </c>
      <c r="V2519" s="27"/>
    </row>
    <row r="2520" spans="1:22" x14ac:dyDescent="0.25">
      <c r="A2520">
        <v>2009</v>
      </c>
      <c r="B2520" t="s">
        <v>20</v>
      </c>
      <c r="D2520">
        <v>4</v>
      </c>
      <c r="E2520" s="6"/>
      <c r="G2520">
        <f t="shared" si="39"/>
        <v>6</v>
      </c>
      <c r="H2520">
        <v>4</v>
      </c>
      <c r="I2520">
        <v>2</v>
      </c>
      <c r="K2520">
        <v>2</v>
      </c>
      <c r="L2520">
        <v>4.5</v>
      </c>
      <c r="M2520">
        <v>0</v>
      </c>
      <c r="Q2520" s="26"/>
      <c r="U2520" s="27"/>
      <c r="V2520" s="27"/>
    </row>
    <row r="2521" spans="1:22" x14ac:dyDescent="0.25">
      <c r="A2521">
        <v>2009</v>
      </c>
      <c r="B2521" t="s">
        <v>20</v>
      </c>
      <c r="D2521">
        <v>5</v>
      </c>
      <c r="E2521" s="6"/>
      <c r="G2521">
        <f t="shared" si="39"/>
        <v>81</v>
      </c>
      <c r="H2521">
        <v>80</v>
      </c>
      <c r="I2521">
        <v>1</v>
      </c>
      <c r="K2521">
        <v>1</v>
      </c>
      <c r="L2521">
        <v>0</v>
      </c>
      <c r="M2521">
        <v>0</v>
      </c>
      <c r="Q2521" s="26"/>
      <c r="U2521" s="27"/>
      <c r="V2521" s="27"/>
    </row>
    <row r="2522" spans="1:22" x14ac:dyDescent="0.25">
      <c r="A2522">
        <v>2009</v>
      </c>
      <c r="B2522" t="s">
        <v>20</v>
      </c>
      <c r="C2522">
        <v>3</v>
      </c>
      <c r="D2522">
        <v>1</v>
      </c>
      <c r="E2522" s="6" t="s">
        <v>1159</v>
      </c>
      <c r="G2522">
        <f t="shared" si="39"/>
        <v>30</v>
      </c>
      <c r="H2522">
        <v>30</v>
      </c>
      <c r="I2522">
        <v>0</v>
      </c>
      <c r="K2522">
        <v>1</v>
      </c>
      <c r="L2522">
        <v>0</v>
      </c>
      <c r="M2522">
        <v>0</v>
      </c>
      <c r="Q2522" s="26"/>
      <c r="U2522" s="27"/>
      <c r="V2522" s="27"/>
    </row>
    <row r="2523" spans="1:22" x14ac:dyDescent="0.25">
      <c r="A2523">
        <v>2009</v>
      </c>
      <c r="B2523" t="s">
        <v>20</v>
      </c>
      <c r="D2523">
        <v>2</v>
      </c>
      <c r="E2523" s="6"/>
      <c r="G2523">
        <f t="shared" si="39"/>
        <v>5</v>
      </c>
      <c r="H2523">
        <v>5</v>
      </c>
      <c r="I2523">
        <v>0</v>
      </c>
      <c r="K2523">
        <v>3</v>
      </c>
      <c r="L2523">
        <v>2</v>
      </c>
      <c r="M2523">
        <v>0</v>
      </c>
      <c r="Q2523" s="26"/>
      <c r="U2523" s="27">
        <v>0</v>
      </c>
      <c r="V2523" s="27"/>
    </row>
    <row r="2524" spans="1:22" x14ac:dyDescent="0.25">
      <c r="A2524">
        <v>2009</v>
      </c>
      <c r="B2524" t="s">
        <v>20</v>
      </c>
      <c r="D2524">
        <v>3</v>
      </c>
      <c r="E2524" s="6"/>
      <c r="G2524">
        <f t="shared" si="39"/>
        <v>41</v>
      </c>
      <c r="H2524">
        <v>40</v>
      </c>
      <c r="I2524">
        <v>1</v>
      </c>
      <c r="K2524">
        <v>2</v>
      </c>
      <c r="L2524">
        <v>3</v>
      </c>
      <c r="M2524">
        <v>0</v>
      </c>
      <c r="Q2524" s="26"/>
      <c r="U2524" s="27"/>
      <c r="V2524" s="27"/>
    </row>
    <row r="2525" spans="1:22" x14ac:dyDescent="0.25">
      <c r="A2525">
        <v>2009</v>
      </c>
      <c r="B2525" t="s">
        <v>20</v>
      </c>
      <c r="D2525">
        <v>4</v>
      </c>
      <c r="E2525" s="6"/>
      <c r="G2525">
        <f t="shared" si="39"/>
        <v>42</v>
      </c>
      <c r="H2525">
        <v>40</v>
      </c>
      <c r="I2525">
        <v>2</v>
      </c>
      <c r="K2525">
        <v>2</v>
      </c>
      <c r="L2525">
        <v>5</v>
      </c>
      <c r="M2525">
        <v>0</v>
      </c>
      <c r="Q2525" s="26"/>
      <c r="U2525" s="27"/>
      <c r="V2525" s="27"/>
    </row>
    <row r="2526" spans="1:22" x14ac:dyDescent="0.25">
      <c r="A2526">
        <v>2009</v>
      </c>
      <c r="B2526" t="s">
        <v>20</v>
      </c>
      <c r="D2526">
        <v>5</v>
      </c>
      <c r="E2526" s="6"/>
      <c r="G2526">
        <f t="shared" si="39"/>
        <v>81</v>
      </c>
      <c r="H2526">
        <v>80</v>
      </c>
      <c r="I2526">
        <v>1</v>
      </c>
      <c r="K2526">
        <v>4</v>
      </c>
      <c r="L2526">
        <v>3</v>
      </c>
      <c r="M2526">
        <v>0</v>
      </c>
      <c r="Q2526" s="26"/>
      <c r="U2526" s="27"/>
      <c r="V2526" s="27"/>
    </row>
    <row r="2527" spans="1:22" x14ac:dyDescent="0.25">
      <c r="A2527">
        <v>2009</v>
      </c>
      <c r="B2527" t="s">
        <v>20</v>
      </c>
      <c r="C2527">
        <v>4</v>
      </c>
      <c r="D2527">
        <v>1</v>
      </c>
      <c r="E2527" s="6" t="s">
        <v>1159</v>
      </c>
      <c r="G2527">
        <f t="shared" si="39"/>
        <v>31</v>
      </c>
      <c r="H2527">
        <v>30</v>
      </c>
      <c r="I2527">
        <v>1</v>
      </c>
      <c r="K2527">
        <v>1</v>
      </c>
      <c r="L2527">
        <v>3</v>
      </c>
      <c r="M2527">
        <v>0</v>
      </c>
      <c r="Q2527" s="26"/>
      <c r="U2527" s="27"/>
      <c r="V2527" s="27"/>
    </row>
    <row r="2528" spans="1:22" x14ac:dyDescent="0.25">
      <c r="A2528">
        <v>2009</v>
      </c>
      <c r="B2528" t="s">
        <v>20</v>
      </c>
      <c r="D2528">
        <v>2</v>
      </c>
      <c r="E2528" s="6"/>
      <c r="G2528">
        <f t="shared" si="39"/>
        <v>30</v>
      </c>
      <c r="H2528">
        <v>20</v>
      </c>
      <c r="I2528">
        <v>10</v>
      </c>
      <c r="K2528">
        <v>2</v>
      </c>
      <c r="L2528">
        <v>1</v>
      </c>
      <c r="M2528">
        <v>0</v>
      </c>
      <c r="Q2528" s="26"/>
      <c r="U2528" s="27"/>
      <c r="V2528" s="27"/>
    </row>
    <row r="2529" spans="1:22" x14ac:dyDescent="0.25">
      <c r="A2529">
        <v>2009</v>
      </c>
      <c r="B2529" t="s">
        <v>20</v>
      </c>
      <c r="D2529">
        <v>3</v>
      </c>
      <c r="E2529" s="6"/>
      <c r="G2529">
        <f t="shared" si="39"/>
        <v>11</v>
      </c>
      <c r="H2529">
        <v>10</v>
      </c>
      <c r="I2529">
        <v>1</v>
      </c>
      <c r="K2529">
        <v>4</v>
      </c>
      <c r="L2529">
        <v>2</v>
      </c>
      <c r="M2529">
        <v>0</v>
      </c>
      <c r="Q2529" s="26"/>
      <c r="U2529" s="27"/>
      <c r="V2529" s="27"/>
    </row>
    <row r="2530" spans="1:22" x14ac:dyDescent="0.25">
      <c r="A2530">
        <v>2009</v>
      </c>
      <c r="B2530" t="s">
        <v>20</v>
      </c>
      <c r="D2530">
        <v>4</v>
      </c>
      <c r="E2530" s="6"/>
      <c r="G2530">
        <f t="shared" si="39"/>
        <v>45</v>
      </c>
      <c r="H2530">
        <v>5</v>
      </c>
      <c r="I2530">
        <v>40</v>
      </c>
      <c r="K2530">
        <v>2</v>
      </c>
      <c r="L2530">
        <v>5</v>
      </c>
      <c r="M2530">
        <v>0</v>
      </c>
      <c r="Q2530" s="26"/>
      <c r="U2530" s="27"/>
      <c r="V2530" s="27"/>
    </row>
    <row r="2531" spans="1:22" x14ac:dyDescent="0.25">
      <c r="A2531">
        <v>2009</v>
      </c>
      <c r="B2531" t="s">
        <v>20</v>
      </c>
      <c r="D2531">
        <v>5</v>
      </c>
      <c r="E2531" s="6"/>
      <c r="G2531">
        <f t="shared" si="39"/>
        <v>6</v>
      </c>
      <c r="H2531">
        <v>5</v>
      </c>
      <c r="I2531">
        <v>1</v>
      </c>
      <c r="K2531">
        <v>4</v>
      </c>
      <c r="L2531">
        <v>4</v>
      </c>
      <c r="M2531">
        <v>0</v>
      </c>
      <c r="Q2531" s="26"/>
      <c r="U2531" s="27"/>
      <c r="V2531" s="27"/>
    </row>
    <row r="2532" spans="1:22" x14ac:dyDescent="0.25">
      <c r="A2532">
        <v>2009</v>
      </c>
      <c r="B2532" t="s">
        <v>20</v>
      </c>
      <c r="C2532">
        <v>5</v>
      </c>
      <c r="D2532">
        <v>1</v>
      </c>
      <c r="E2532" s="6" t="s">
        <v>1159</v>
      </c>
      <c r="G2532">
        <f t="shared" si="39"/>
        <v>7</v>
      </c>
      <c r="H2532">
        <v>5</v>
      </c>
      <c r="I2532">
        <v>2</v>
      </c>
      <c r="K2532">
        <v>2</v>
      </c>
      <c r="L2532">
        <v>5</v>
      </c>
      <c r="M2532">
        <v>0</v>
      </c>
      <c r="Q2532" s="26"/>
      <c r="U2532" s="27"/>
      <c r="V2532" s="27"/>
    </row>
    <row r="2533" spans="1:22" x14ac:dyDescent="0.25">
      <c r="A2533">
        <v>2009</v>
      </c>
      <c r="B2533" t="s">
        <v>20</v>
      </c>
      <c r="D2533">
        <v>2</v>
      </c>
      <c r="E2533" s="6"/>
      <c r="G2533">
        <f t="shared" si="39"/>
        <v>21</v>
      </c>
      <c r="H2533">
        <v>20</v>
      </c>
      <c r="I2533">
        <v>1</v>
      </c>
      <c r="K2533">
        <v>5</v>
      </c>
      <c r="L2533">
        <v>9</v>
      </c>
      <c r="M2533">
        <v>0</v>
      </c>
      <c r="Q2533" s="26"/>
      <c r="U2533" s="27"/>
      <c r="V2533" s="27"/>
    </row>
    <row r="2534" spans="1:22" x14ac:dyDescent="0.25">
      <c r="A2534">
        <v>2009</v>
      </c>
      <c r="B2534" t="s">
        <v>20</v>
      </c>
      <c r="D2534">
        <v>3</v>
      </c>
      <c r="E2534" s="6"/>
      <c r="G2534">
        <f t="shared" si="39"/>
        <v>6</v>
      </c>
      <c r="H2534">
        <v>5</v>
      </c>
      <c r="I2534">
        <v>1</v>
      </c>
      <c r="K2534">
        <v>1</v>
      </c>
      <c r="L2534">
        <v>8</v>
      </c>
      <c r="M2534">
        <v>0</v>
      </c>
      <c r="Q2534" s="26"/>
      <c r="U2534" s="27"/>
      <c r="V2534" s="27"/>
    </row>
    <row r="2535" spans="1:22" x14ac:dyDescent="0.25">
      <c r="A2535">
        <v>2009</v>
      </c>
      <c r="B2535" t="s">
        <v>20</v>
      </c>
      <c r="D2535">
        <v>4</v>
      </c>
      <c r="E2535" s="6"/>
      <c r="G2535">
        <f t="shared" si="39"/>
        <v>40</v>
      </c>
      <c r="H2535">
        <v>30</v>
      </c>
      <c r="I2535">
        <v>10</v>
      </c>
      <c r="K2535">
        <v>2</v>
      </c>
      <c r="L2535">
        <v>6</v>
      </c>
      <c r="M2535">
        <v>0</v>
      </c>
      <c r="Q2535" s="26"/>
      <c r="U2535" s="27"/>
      <c r="V2535" s="27"/>
    </row>
    <row r="2536" spans="1:22" x14ac:dyDescent="0.25">
      <c r="A2536">
        <v>2009</v>
      </c>
      <c r="B2536" t="s">
        <v>20</v>
      </c>
      <c r="D2536">
        <v>5</v>
      </c>
      <c r="E2536" s="6"/>
      <c r="G2536">
        <f t="shared" si="39"/>
        <v>26</v>
      </c>
      <c r="H2536">
        <v>25</v>
      </c>
      <c r="I2536">
        <v>1</v>
      </c>
      <c r="K2536">
        <v>4</v>
      </c>
      <c r="L2536">
        <v>4</v>
      </c>
      <c r="M2536">
        <v>0</v>
      </c>
      <c r="Q2536" s="26"/>
      <c r="U2536" s="27"/>
      <c r="V2536" s="27"/>
    </row>
    <row r="2537" spans="1:22" x14ac:dyDescent="0.25">
      <c r="A2537">
        <v>2009</v>
      </c>
      <c r="B2537" t="s">
        <v>20</v>
      </c>
      <c r="C2537">
        <v>6</v>
      </c>
      <c r="D2537">
        <v>1</v>
      </c>
      <c r="E2537" s="6" t="s">
        <v>1159</v>
      </c>
      <c r="G2537">
        <f t="shared" si="39"/>
        <v>31</v>
      </c>
      <c r="H2537">
        <v>30</v>
      </c>
      <c r="I2537">
        <v>1</v>
      </c>
      <c r="K2537">
        <v>15</v>
      </c>
      <c r="L2537">
        <v>6</v>
      </c>
      <c r="M2537">
        <v>0</v>
      </c>
      <c r="Q2537" s="26"/>
      <c r="U2537" s="27">
        <v>0</v>
      </c>
      <c r="V2537" s="27"/>
    </row>
    <row r="2538" spans="1:22" x14ac:dyDescent="0.25">
      <c r="A2538">
        <v>2009</v>
      </c>
      <c r="B2538" t="s">
        <v>20</v>
      </c>
      <c r="D2538">
        <v>2</v>
      </c>
      <c r="E2538" s="6"/>
      <c r="G2538">
        <f t="shared" si="39"/>
        <v>25</v>
      </c>
      <c r="H2538">
        <v>25</v>
      </c>
      <c r="I2538">
        <v>0</v>
      </c>
      <c r="K2538">
        <v>1</v>
      </c>
      <c r="L2538">
        <v>4</v>
      </c>
      <c r="M2538">
        <v>2</v>
      </c>
      <c r="N2538" t="s">
        <v>323</v>
      </c>
      <c r="O2538" t="s">
        <v>323</v>
      </c>
      <c r="Q2538" s="26"/>
      <c r="U2538" s="27"/>
      <c r="V2538" s="27"/>
    </row>
    <row r="2539" spans="1:22" x14ac:dyDescent="0.25">
      <c r="A2539">
        <v>2009</v>
      </c>
      <c r="B2539" t="s">
        <v>20</v>
      </c>
      <c r="D2539">
        <v>3</v>
      </c>
      <c r="E2539" s="6"/>
      <c r="G2539">
        <f t="shared" si="39"/>
        <v>81</v>
      </c>
      <c r="H2539">
        <v>80</v>
      </c>
      <c r="I2539">
        <v>1</v>
      </c>
      <c r="K2539">
        <v>2</v>
      </c>
      <c r="L2539">
        <v>0.5</v>
      </c>
      <c r="M2539">
        <v>2</v>
      </c>
      <c r="N2539" t="s">
        <v>323</v>
      </c>
      <c r="O2539" t="s">
        <v>323</v>
      </c>
      <c r="Q2539" s="26"/>
      <c r="U2539" s="27"/>
      <c r="V2539" s="27"/>
    </row>
    <row r="2540" spans="1:22" x14ac:dyDescent="0.25">
      <c r="A2540">
        <v>2009</v>
      </c>
      <c r="B2540" t="s">
        <v>20</v>
      </c>
      <c r="D2540">
        <v>4</v>
      </c>
      <c r="E2540" s="6"/>
      <c r="G2540">
        <f t="shared" si="39"/>
        <v>11</v>
      </c>
      <c r="H2540">
        <v>10</v>
      </c>
      <c r="I2540">
        <v>1</v>
      </c>
      <c r="K2540">
        <v>15</v>
      </c>
      <c r="L2540">
        <v>1</v>
      </c>
      <c r="M2540">
        <v>0</v>
      </c>
      <c r="Q2540" s="26"/>
      <c r="U2540" s="27"/>
      <c r="V2540" s="27"/>
    </row>
    <row r="2541" spans="1:22" x14ac:dyDescent="0.25">
      <c r="A2541">
        <v>2009</v>
      </c>
      <c r="B2541" t="s">
        <v>20</v>
      </c>
      <c r="D2541">
        <v>5</v>
      </c>
      <c r="E2541" s="6"/>
      <c r="G2541">
        <f t="shared" si="39"/>
        <v>21</v>
      </c>
      <c r="H2541">
        <v>20</v>
      </c>
      <c r="I2541">
        <v>1</v>
      </c>
      <c r="K2541">
        <v>1</v>
      </c>
      <c r="L2541">
        <v>1</v>
      </c>
      <c r="M2541">
        <v>1</v>
      </c>
      <c r="N2541" t="s">
        <v>323</v>
      </c>
      <c r="Q2541" s="26"/>
      <c r="U2541" s="27"/>
      <c r="V2541" s="27" t="s">
        <v>273</v>
      </c>
    </row>
    <row r="2542" spans="1:22" x14ac:dyDescent="0.25">
      <c r="A2542">
        <v>2009</v>
      </c>
      <c r="B2542" t="s">
        <v>20</v>
      </c>
      <c r="C2542">
        <v>7</v>
      </c>
      <c r="D2542">
        <v>1</v>
      </c>
      <c r="E2542" s="6" t="s">
        <v>1159</v>
      </c>
      <c r="G2542">
        <f t="shared" si="39"/>
        <v>6</v>
      </c>
      <c r="H2542">
        <v>5</v>
      </c>
      <c r="I2542">
        <v>1</v>
      </c>
      <c r="K2542">
        <v>2</v>
      </c>
      <c r="L2542">
        <v>3</v>
      </c>
      <c r="M2542">
        <v>2</v>
      </c>
      <c r="N2542" t="s">
        <v>323</v>
      </c>
      <c r="O2542" t="s">
        <v>323</v>
      </c>
      <c r="Q2542" s="26"/>
      <c r="U2542" s="27"/>
      <c r="V2542" s="27"/>
    </row>
    <row r="2543" spans="1:22" x14ac:dyDescent="0.25">
      <c r="A2543">
        <v>2009</v>
      </c>
      <c r="B2543" t="s">
        <v>20</v>
      </c>
      <c r="D2543">
        <v>2</v>
      </c>
      <c r="E2543" s="6"/>
      <c r="G2543">
        <f t="shared" si="39"/>
        <v>5</v>
      </c>
      <c r="H2543">
        <v>5</v>
      </c>
      <c r="I2543">
        <v>0</v>
      </c>
      <c r="K2543">
        <v>2</v>
      </c>
      <c r="L2543">
        <v>4</v>
      </c>
      <c r="M2543">
        <v>0</v>
      </c>
      <c r="Q2543" s="26"/>
      <c r="U2543" s="27"/>
      <c r="V2543" s="27"/>
    </row>
    <row r="2544" spans="1:22" x14ac:dyDescent="0.25">
      <c r="A2544">
        <v>2009</v>
      </c>
      <c r="B2544" t="s">
        <v>20</v>
      </c>
      <c r="D2544">
        <v>3</v>
      </c>
      <c r="E2544" s="6"/>
      <c r="G2544">
        <f t="shared" si="39"/>
        <v>41</v>
      </c>
      <c r="H2544">
        <v>40</v>
      </c>
      <c r="I2544">
        <v>1</v>
      </c>
      <c r="K2544">
        <v>11</v>
      </c>
      <c r="L2544">
        <v>6</v>
      </c>
      <c r="M2544">
        <v>0</v>
      </c>
      <c r="Q2544" s="26"/>
      <c r="U2544" s="27"/>
      <c r="V2544" s="27"/>
    </row>
    <row r="2545" spans="1:22" x14ac:dyDescent="0.25">
      <c r="A2545">
        <v>2009</v>
      </c>
      <c r="B2545" t="s">
        <v>20</v>
      </c>
      <c r="D2545">
        <v>4</v>
      </c>
      <c r="E2545" s="6"/>
      <c r="G2545">
        <f t="shared" si="39"/>
        <v>15</v>
      </c>
      <c r="H2545">
        <v>10</v>
      </c>
      <c r="I2545">
        <v>5</v>
      </c>
      <c r="K2545">
        <v>2</v>
      </c>
      <c r="L2545">
        <v>2</v>
      </c>
      <c r="M2545">
        <v>0</v>
      </c>
      <c r="Q2545" s="26"/>
      <c r="U2545" s="27"/>
      <c r="V2545" s="27"/>
    </row>
    <row r="2546" spans="1:22" x14ac:dyDescent="0.25">
      <c r="A2546">
        <v>2009</v>
      </c>
      <c r="B2546" t="s">
        <v>20</v>
      </c>
      <c r="D2546">
        <v>5</v>
      </c>
      <c r="E2546" s="6"/>
      <c r="G2546">
        <f t="shared" si="39"/>
        <v>23</v>
      </c>
      <c r="H2546">
        <v>20</v>
      </c>
      <c r="I2546">
        <v>3</v>
      </c>
      <c r="K2546">
        <v>3.5</v>
      </c>
      <c r="L2546">
        <v>3.5</v>
      </c>
      <c r="M2546">
        <v>0</v>
      </c>
      <c r="Q2546" s="26"/>
      <c r="U2546" s="27"/>
      <c r="V2546" s="27"/>
    </row>
    <row r="2547" spans="1:22" x14ac:dyDescent="0.25">
      <c r="A2547">
        <v>2009</v>
      </c>
      <c r="B2547" t="s">
        <v>1171</v>
      </c>
      <c r="C2547">
        <v>1</v>
      </c>
      <c r="D2547">
        <v>1</v>
      </c>
      <c r="E2547" t="s">
        <v>1168</v>
      </c>
      <c r="H2547">
        <v>5</v>
      </c>
      <c r="I2547">
        <v>5</v>
      </c>
      <c r="K2547">
        <v>5</v>
      </c>
      <c r="L2547">
        <v>5</v>
      </c>
      <c r="M2547">
        <v>0</v>
      </c>
      <c r="U2547" s="27">
        <v>0</v>
      </c>
      <c r="V2547" s="27"/>
    </row>
    <row r="2548" spans="1:22" x14ac:dyDescent="0.25">
      <c r="A2548">
        <v>2009</v>
      </c>
      <c r="B2548" t="s">
        <v>1171</v>
      </c>
      <c r="C2548">
        <v>1</v>
      </c>
      <c r="D2548">
        <v>2</v>
      </c>
      <c r="E2548" t="s">
        <v>1168</v>
      </c>
      <c r="H2548">
        <v>2</v>
      </c>
      <c r="I2548">
        <v>2</v>
      </c>
      <c r="K2548">
        <v>2</v>
      </c>
      <c r="L2548">
        <v>3</v>
      </c>
      <c r="M2548">
        <v>0</v>
      </c>
      <c r="U2548" s="27"/>
      <c r="V2548" s="27"/>
    </row>
    <row r="2549" spans="1:22" x14ac:dyDescent="0.25">
      <c r="A2549">
        <v>2009</v>
      </c>
      <c r="B2549" t="s">
        <v>1171</v>
      </c>
      <c r="C2549">
        <v>1</v>
      </c>
      <c r="D2549">
        <v>3</v>
      </c>
      <c r="E2549" t="s">
        <v>1168</v>
      </c>
      <c r="H2549">
        <v>2</v>
      </c>
      <c r="I2549">
        <v>1</v>
      </c>
      <c r="K2549">
        <v>3</v>
      </c>
      <c r="L2549">
        <v>5</v>
      </c>
      <c r="M2549">
        <v>0</v>
      </c>
      <c r="U2549" s="27"/>
      <c r="V2549" s="27"/>
    </row>
    <row r="2550" spans="1:22" x14ac:dyDescent="0.25">
      <c r="A2550">
        <v>2009</v>
      </c>
      <c r="B2550" t="s">
        <v>1171</v>
      </c>
      <c r="C2550">
        <v>1</v>
      </c>
      <c r="D2550">
        <v>4</v>
      </c>
      <c r="E2550" t="s">
        <v>1207</v>
      </c>
      <c r="H2550">
        <v>1</v>
      </c>
      <c r="I2550">
        <v>1</v>
      </c>
      <c r="K2550">
        <v>2</v>
      </c>
      <c r="L2550">
        <v>7</v>
      </c>
      <c r="M2550">
        <v>0</v>
      </c>
      <c r="U2550" s="27"/>
      <c r="V2550" s="27"/>
    </row>
    <row r="2551" spans="1:22" x14ac:dyDescent="0.25">
      <c r="A2551">
        <v>2009</v>
      </c>
      <c r="B2551" t="s">
        <v>1171</v>
      </c>
      <c r="C2551">
        <v>1</v>
      </c>
      <c r="D2551">
        <v>5</v>
      </c>
      <c r="E2551" t="s">
        <v>1168</v>
      </c>
      <c r="H2551">
        <v>4</v>
      </c>
      <c r="I2551">
        <v>2</v>
      </c>
      <c r="K2551">
        <v>10</v>
      </c>
      <c r="L2551">
        <v>3</v>
      </c>
      <c r="M2551">
        <v>0</v>
      </c>
      <c r="U2551" s="27">
        <v>0</v>
      </c>
      <c r="V2551" s="27"/>
    </row>
    <row r="2552" spans="1:22" x14ac:dyDescent="0.25">
      <c r="A2552">
        <v>2009</v>
      </c>
      <c r="B2552" t="s">
        <v>1171</v>
      </c>
      <c r="C2552">
        <v>2</v>
      </c>
      <c r="D2552">
        <v>1</v>
      </c>
      <c r="E2552" t="s">
        <v>1168</v>
      </c>
      <c r="H2552">
        <v>25</v>
      </c>
      <c r="I2552">
        <v>0</v>
      </c>
      <c r="K2552">
        <v>4</v>
      </c>
      <c r="L2552">
        <v>0</v>
      </c>
      <c r="M2552">
        <v>1</v>
      </c>
      <c r="N2552" t="s">
        <v>323</v>
      </c>
      <c r="U2552" s="27"/>
      <c r="V2552" s="27"/>
    </row>
    <row r="2553" spans="1:22" x14ac:dyDescent="0.25">
      <c r="A2553">
        <v>2009</v>
      </c>
      <c r="B2553" t="s">
        <v>1171</v>
      </c>
      <c r="C2553">
        <v>2</v>
      </c>
      <c r="D2553">
        <v>2</v>
      </c>
      <c r="E2553" t="s">
        <v>1207</v>
      </c>
      <c r="H2553">
        <v>1</v>
      </c>
      <c r="I2553">
        <v>1</v>
      </c>
      <c r="K2553">
        <v>7</v>
      </c>
      <c r="L2553">
        <v>2</v>
      </c>
      <c r="M2553">
        <v>0</v>
      </c>
      <c r="U2553" s="27"/>
      <c r="V2553" s="27"/>
    </row>
    <row r="2554" spans="1:22" x14ac:dyDescent="0.25">
      <c r="A2554">
        <v>2009</v>
      </c>
      <c r="B2554" t="s">
        <v>1171</v>
      </c>
      <c r="C2554">
        <v>2</v>
      </c>
      <c r="D2554">
        <v>3</v>
      </c>
      <c r="E2554" t="s">
        <v>1207</v>
      </c>
      <c r="H2554">
        <v>20</v>
      </c>
      <c r="I2554">
        <v>1</v>
      </c>
      <c r="K2554">
        <v>6</v>
      </c>
      <c r="L2554">
        <v>1</v>
      </c>
      <c r="M2554">
        <v>1</v>
      </c>
      <c r="N2554" t="s">
        <v>583</v>
      </c>
      <c r="U2554" s="27"/>
      <c r="V2554" s="27"/>
    </row>
    <row r="2555" spans="1:22" x14ac:dyDescent="0.25">
      <c r="A2555">
        <v>2009</v>
      </c>
      <c r="B2555" t="s">
        <v>1171</v>
      </c>
      <c r="C2555">
        <v>2</v>
      </c>
      <c r="D2555">
        <v>4</v>
      </c>
      <c r="E2555" t="s">
        <v>1168</v>
      </c>
      <c r="H2555">
        <v>5</v>
      </c>
      <c r="I2555">
        <v>0</v>
      </c>
      <c r="K2555">
        <v>4</v>
      </c>
      <c r="L2555">
        <v>3</v>
      </c>
      <c r="M2555">
        <v>0</v>
      </c>
      <c r="U2555" s="27"/>
      <c r="V2555" s="27"/>
    </row>
    <row r="2556" spans="1:22" x14ac:dyDescent="0.25">
      <c r="A2556">
        <v>2009</v>
      </c>
      <c r="B2556" t="s">
        <v>1171</v>
      </c>
      <c r="C2556">
        <v>2</v>
      </c>
      <c r="D2556">
        <v>5</v>
      </c>
      <c r="E2556" t="s">
        <v>1208</v>
      </c>
      <c r="H2556">
        <v>90</v>
      </c>
      <c r="I2556">
        <v>2</v>
      </c>
      <c r="K2556">
        <v>2</v>
      </c>
      <c r="L2556">
        <v>4</v>
      </c>
      <c r="M2556">
        <v>0</v>
      </c>
      <c r="U2556" s="27">
        <v>0</v>
      </c>
      <c r="V2556" s="27" t="s">
        <v>1209</v>
      </c>
    </row>
    <row r="2557" spans="1:22" x14ac:dyDescent="0.25">
      <c r="A2557">
        <v>2009</v>
      </c>
      <c r="B2557" t="s">
        <v>1171</v>
      </c>
      <c r="C2557">
        <v>3</v>
      </c>
      <c r="D2557">
        <v>1</v>
      </c>
      <c r="E2557" t="s">
        <v>1208</v>
      </c>
      <c r="H2557">
        <v>75</v>
      </c>
      <c r="I2557">
        <v>1</v>
      </c>
      <c r="K2557">
        <v>3</v>
      </c>
      <c r="L2557">
        <v>5</v>
      </c>
      <c r="M2557">
        <v>0</v>
      </c>
      <c r="U2557" s="27"/>
      <c r="V2557" s="27"/>
    </row>
    <row r="2558" spans="1:22" x14ac:dyDescent="0.25">
      <c r="A2558">
        <v>2009</v>
      </c>
      <c r="B2558" t="s">
        <v>1171</v>
      </c>
      <c r="C2558">
        <v>3</v>
      </c>
      <c r="D2558">
        <v>2</v>
      </c>
      <c r="E2558" t="s">
        <v>1168</v>
      </c>
      <c r="H2558">
        <v>20</v>
      </c>
      <c r="I2558">
        <v>0</v>
      </c>
      <c r="K2558">
        <v>5</v>
      </c>
      <c r="L2558">
        <v>0</v>
      </c>
      <c r="M2558">
        <v>0</v>
      </c>
      <c r="U2558" s="27"/>
      <c r="V2558" s="27"/>
    </row>
    <row r="2559" spans="1:22" x14ac:dyDescent="0.25">
      <c r="A2559">
        <v>2009</v>
      </c>
      <c r="B2559" t="s">
        <v>1171</v>
      </c>
      <c r="C2559">
        <v>3</v>
      </c>
      <c r="D2559">
        <v>3</v>
      </c>
      <c r="E2559" t="s">
        <v>1208</v>
      </c>
      <c r="H2559">
        <v>2</v>
      </c>
      <c r="I2559">
        <v>3</v>
      </c>
      <c r="K2559">
        <v>1</v>
      </c>
      <c r="L2559">
        <v>6</v>
      </c>
      <c r="M2559">
        <v>0</v>
      </c>
      <c r="U2559" s="27"/>
      <c r="V2559" s="27"/>
    </row>
    <row r="2560" spans="1:22" x14ac:dyDescent="0.25">
      <c r="A2560">
        <v>2009</v>
      </c>
      <c r="B2560" t="s">
        <v>1171</v>
      </c>
      <c r="C2560">
        <v>3</v>
      </c>
      <c r="D2560">
        <v>4</v>
      </c>
      <c r="E2560" t="s">
        <v>1208</v>
      </c>
      <c r="H2560">
        <v>80</v>
      </c>
      <c r="I2560">
        <v>0</v>
      </c>
      <c r="K2560">
        <v>4</v>
      </c>
      <c r="L2560">
        <v>0</v>
      </c>
      <c r="M2560">
        <v>0</v>
      </c>
      <c r="U2560" s="27"/>
      <c r="V2560" s="27"/>
    </row>
    <row r="2561" spans="1:22" x14ac:dyDescent="0.25">
      <c r="A2561">
        <v>2009</v>
      </c>
      <c r="B2561" t="s">
        <v>1171</v>
      </c>
      <c r="C2561">
        <v>4</v>
      </c>
      <c r="D2561">
        <v>1</v>
      </c>
      <c r="E2561" t="s">
        <v>1168</v>
      </c>
      <c r="H2561">
        <v>50</v>
      </c>
      <c r="I2561">
        <v>5</v>
      </c>
      <c r="K2561">
        <v>22</v>
      </c>
      <c r="L2561">
        <v>2</v>
      </c>
      <c r="M2561">
        <v>0</v>
      </c>
      <c r="U2561" s="27">
        <v>0</v>
      </c>
      <c r="V2561" s="27"/>
    </row>
    <row r="2562" spans="1:22" x14ac:dyDescent="0.25">
      <c r="A2562">
        <v>2009</v>
      </c>
      <c r="B2562" t="s">
        <v>1171</v>
      </c>
      <c r="C2562">
        <v>4</v>
      </c>
      <c r="D2562">
        <v>2</v>
      </c>
      <c r="E2562" t="s">
        <v>1168</v>
      </c>
      <c r="H2562">
        <v>40</v>
      </c>
      <c r="I2562">
        <v>1</v>
      </c>
      <c r="K2562">
        <v>3</v>
      </c>
      <c r="L2562">
        <v>7</v>
      </c>
      <c r="M2562">
        <v>1</v>
      </c>
      <c r="N2562" t="s">
        <v>79</v>
      </c>
      <c r="U2562" s="27"/>
      <c r="V2562" s="27"/>
    </row>
    <row r="2563" spans="1:22" x14ac:dyDescent="0.25">
      <c r="A2563">
        <v>2009</v>
      </c>
      <c r="B2563" t="s">
        <v>1171</v>
      </c>
      <c r="C2563">
        <v>4</v>
      </c>
      <c r="D2563">
        <v>3</v>
      </c>
      <c r="E2563" t="s">
        <v>1168</v>
      </c>
      <c r="H2563">
        <v>40</v>
      </c>
      <c r="I2563">
        <v>1</v>
      </c>
      <c r="K2563">
        <v>2</v>
      </c>
      <c r="L2563">
        <v>2</v>
      </c>
      <c r="M2563">
        <v>0</v>
      </c>
      <c r="U2563" s="27"/>
      <c r="V2563" s="27"/>
    </row>
    <row r="2564" spans="1:22" x14ac:dyDescent="0.25">
      <c r="A2564">
        <v>2009</v>
      </c>
      <c r="B2564" t="s">
        <v>1171</v>
      </c>
      <c r="C2564">
        <v>4</v>
      </c>
      <c r="D2564">
        <v>4</v>
      </c>
      <c r="E2564" t="s">
        <v>1207</v>
      </c>
      <c r="H2564">
        <v>0</v>
      </c>
      <c r="I2564">
        <v>0</v>
      </c>
      <c r="K2564">
        <v>0</v>
      </c>
      <c r="L2564">
        <v>0</v>
      </c>
      <c r="M2564">
        <v>0</v>
      </c>
      <c r="U2564" s="27"/>
      <c r="V2564" s="27"/>
    </row>
    <row r="2565" spans="1:22" x14ac:dyDescent="0.25">
      <c r="A2565">
        <v>2009</v>
      </c>
      <c r="B2565" t="s">
        <v>1171</v>
      </c>
      <c r="C2565">
        <v>4</v>
      </c>
      <c r="D2565">
        <v>5</v>
      </c>
      <c r="E2565" t="s">
        <v>1168</v>
      </c>
      <c r="H2565">
        <v>10</v>
      </c>
      <c r="I2565">
        <v>1</v>
      </c>
      <c r="K2565">
        <v>17</v>
      </c>
      <c r="L2565">
        <v>6</v>
      </c>
      <c r="M2565">
        <v>0</v>
      </c>
      <c r="U2565" s="27"/>
      <c r="V2565" s="27"/>
    </row>
    <row r="2566" spans="1:22" x14ac:dyDescent="0.25">
      <c r="A2566">
        <v>2009</v>
      </c>
      <c r="B2566" t="s">
        <v>1171</v>
      </c>
      <c r="C2566">
        <v>5</v>
      </c>
      <c r="D2566">
        <v>1</v>
      </c>
      <c r="E2566" t="s">
        <v>1168</v>
      </c>
      <c r="H2566">
        <v>1</v>
      </c>
      <c r="I2566">
        <v>1</v>
      </c>
      <c r="K2566">
        <v>4</v>
      </c>
      <c r="L2566">
        <v>4</v>
      </c>
      <c r="M2566">
        <v>0</v>
      </c>
      <c r="U2566" s="27">
        <v>0</v>
      </c>
      <c r="V2566" s="27" t="s">
        <v>1210</v>
      </c>
    </row>
    <row r="2567" spans="1:22" x14ac:dyDescent="0.25">
      <c r="A2567">
        <v>2009</v>
      </c>
      <c r="B2567" t="s">
        <v>1171</v>
      </c>
      <c r="C2567">
        <v>5</v>
      </c>
      <c r="D2567">
        <v>2</v>
      </c>
      <c r="E2567" t="s">
        <v>974</v>
      </c>
      <c r="H2567">
        <v>5</v>
      </c>
      <c r="I2567">
        <v>0</v>
      </c>
      <c r="K2567">
        <v>5</v>
      </c>
      <c r="L2567">
        <v>0</v>
      </c>
      <c r="M2567">
        <v>0</v>
      </c>
    </row>
    <row r="2568" spans="1:22" x14ac:dyDescent="0.25">
      <c r="A2568">
        <v>2009</v>
      </c>
      <c r="B2568" t="s">
        <v>1171</v>
      </c>
      <c r="C2568">
        <v>5</v>
      </c>
      <c r="D2568">
        <v>3</v>
      </c>
      <c r="E2568" t="s">
        <v>974</v>
      </c>
      <c r="H2568">
        <v>1</v>
      </c>
      <c r="I2568">
        <v>1</v>
      </c>
      <c r="K2568">
        <v>2</v>
      </c>
      <c r="L2568">
        <v>4</v>
      </c>
      <c r="M2568">
        <v>1</v>
      </c>
      <c r="N2568" t="s">
        <v>99</v>
      </c>
    </row>
    <row r="2569" spans="1:22" x14ac:dyDescent="0.25">
      <c r="A2569">
        <v>2009</v>
      </c>
      <c r="B2569" t="s">
        <v>1171</v>
      </c>
      <c r="C2569">
        <v>5</v>
      </c>
      <c r="D2569">
        <v>4</v>
      </c>
      <c r="E2569" t="s">
        <v>1168</v>
      </c>
      <c r="H2569">
        <v>1</v>
      </c>
      <c r="I2569">
        <v>0</v>
      </c>
      <c r="K2569">
        <v>1</v>
      </c>
      <c r="L2569">
        <v>7</v>
      </c>
      <c r="M2569">
        <v>1</v>
      </c>
      <c r="N2569" t="s">
        <v>323</v>
      </c>
    </row>
    <row r="2570" spans="1:22" x14ac:dyDescent="0.25">
      <c r="A2570">
        <v>2009</v>
      </c>
      <c r="B2570" t="s">
        <v>1171</v>
      </c>
      <c r="C2570">
        <v>5</v>
      </c>
      <c r="D2570">
        <v>5</v>
      </c>
      <c r="E2570" t="s">
        <v>1168</v>
      </c>
      <c r="H2570">
        <v>20</v>
      </c>
      <c r="I2570">
        <v>0</v>
      </c>
      <c r="K2570">
        <v>1</v>
      </c>
      <c r="L2570">
        <v>4</v>
      </c>
      <c r="M2570">
        <v>0</v>
      </c>
    </row>
    <row r="2571" spans="1:22" x14ac:dyDescent="0.25">
      <c r="A2571">
        <v>2009</v>
      </c>
      <c r="B2571" t="s">
        <v>1171</v>
      </c>
      <c r="C2571">
        <v>6</v>
      </c>
      <c r="D2571">
        <v>1</v>
      </c>
      <c r="H2571">
        <v>10</v>
      </c>
      <c r="I2571">
        <v>0</v>
      </c>
      <c r="K2571">
        <v>2</v>
      </c>
      <c r="L2571">
        <v>0</v>
      </c>
      <c r="M2571">
        <v>0</v>
      </c>
      <c r="U2571">
        <v>0</v>
      </c>
    </row>
    <row r="2572" spans="1:22" x14ac:dyDescent="0.25">
      <c r="A2572">
        <v>2009</v>
      </c>
      <c r="B2572" t="s">
        <v>1171</v>
      </c>
      <c r="C2572">
        <v>6</v>
      </c>
      <c r="D2572">
        <v>2</v>
      </c>
      <c r="H2572">
        <v>1</v>
      </c>
      <c r="I2572">
        <v>1</v>
      </c>
      <c r="K2572">
        <v>1</v>
      </c>
      <c r="L2572">
        <v>1</v>
      </c>
      <c r="M2572">
        <v>0</v>
      </c>
      <c r="U2572" s="27"/>
      <c r="V2572" s="27"/>
    </row>
    <row r="2573" spans="1:22" x14ac:dyDescent="0.25">
      <c r="A2573">
        <v>2009</v>
      </c>
      <c r="B2573" t="s">
        <v>1171</v>
      </c>
      <c r="C2573">
        <v>6</v>
      </c>
      <c r="D2573">
        <v>3</v>
      </c>
      <c r="H2573">
        <v>60</v>
      </c>
      <c r="I2573">
        <v>5</v>
      </c>
      <c r="K2573">
        <v>2</v>
      </c>
      <c r="L2573">
        <v>4</v>
      </c>
      <c r="M2573">
        <v>0</v>
      </c>
      <c r="U2573" s="27"/>
      <c r="V2573" s="27"/>
    </row>
    <row r="2574" spans="1:22" x14ac:dyDescent="0.25">
      <c r="A2574">
        <v>2009</v>
      </c>
      <c r="B2574" t="s">
        <v>1171</v>
      </c>
      <c r="C2574">
        <v>6</v>
      </c>
      <c r="D2574">
        <v>4</v>
      </c>
      <c r="H2574">
        <v>40</v>
      </c>
      <c r="I2574">
        <v>1</v>
      </c>
      <c r="K2574">
        <v>1</v>
      </c>
      <c r="L2574">
        <v>2</v>
      </c>
      <c r="M2574">
        <v>0</v>
      </c>
      <c r="U2574" s="27"/>
      <c r="V2574" s="27"/>
    </row>
    <row r="2575" spans="1:22" x14ac:dyDescent="0.25">
      <c r="A2575">
        <v>2009</v>
      </c>
      <c r="B2575" t="s">
        <v>1171</v>
      </c>
      <c r="C2575">
        <v>6</v>
      </c>
      <c r="D2575">
        <v>5</v>
      </c>
      <c r="H2575">
        <v>40</v>
      </c>
      <c r="I2575">
        <v>15</v>
      </c>
      <c r="K2575">
        <v>1</v>
      </c>
      <c r="L2575">
        <v>1</v>
      </c>
      <c r="M2575">
        <v>0</v>
      </c>
      <c r="U2575" s="27"/>
      <c r="V2575" s="27"/>
    </row>
    <row r="2576" spans="1:22" x14ac:dyDescent="0.25">
      <c r="A2576">
        <v>2009</v>
      </c>
      <c r="B2576" t="s">
        <v>1171</v>
      </c>
      <c r="C2576">
        <v>7</v>
      </c>
      <c r="D2576">
        <v>1</v>
      </c>
      <c r="H2576">
        <v>90</v>
      </c>
      <c r="I2576">
        <v>1</v>
      </c>
      <c r="K2576">
        <v>1</v>
      </c>
      <c r="L2576">
        <v>1</v>
      </c>
      <c r="M2576">
        <v>0</v>
      </c>
      <c r="V2576" t="s">
        <v>1211</v>
      </c>
    </row>
    <row r="2577" spans="1:15" x14ac:dyDescent="0.25">
      <c r="A2577">
        <v>2009</v>
      </c>
      <c r="B2577" t="s">
        <v>1171</v>
      </c>
      <c r="C2577">
        <v>7</v>
      </c>
      <c r="D2577">
        <v>2</v>
      </c>
      <c r="H2577">
        <v>75</v>
      </c>
      <c r="I2577">
        <v>2</v>
      </c>
      <c r="K2577">
        <v>1</v>
      </c>
      <c r="L2577">
        <v>5</v>
      </c>
      <c r="M2577">
        <v>0</v>
      </c>
    </row>
    <row r="2578" spans="1:15" x14ac:dyDescent="0.25">
      <c r="A2578">
        <v>2009</v>
      </c>
      <c r="B2578" t="s">
        <v>1171</v>
      </c>
      <c r="C2578">
        <v>7</v>
      </c>
      <c r="D2578">
        <v>3</v>
      </c>
      <c r="H2578">
        <v>60</v>
      </c>
      <c r="I2578">
        <v>0</v>
      </c>
      <c r="K2578">
        <v>1</v>
      </c>
      <c r="L2578">
        <v>0</v>
      </c>
      <c r="M2578">
        <v>0</v>
      </c>
    </row>
    <row r="2579" spans="1:15" x14ac:dyDescent="0.25">
      <c r="A2579">
        <v>2009</v>
      </c>
      <c r="B2579" t="s">
        <v>1171</v>
      </c>
      <c r="C2579">
        <v>7</v>
      </c>
      <c r="D2579">
        <v>4</v>
      </c>
      <c r="H2579">
        <v>0</v>
      </c>
      <c r="I2579">
        <v>0</v>
      </c>
      <c r="K2579">
        <v>0</v>
      </c>
      <c r="L2579">
        <v>0</v>
      </c>
      <c r="M2579">
        <v>0</v>
      </c>
    </row>
    <row r="2580" spans="1:15" x14ac:dyDescent="0.25">
      <c r="A2580">
        <v>2009</v>
      </c>
      <c r="B2580" t="s">
        <v>1171</v>
      </c>
      <c r="C2580">
        <v>7</v>
      </c>
      <c r="D2580">
        <v>5</v>
      </c>
      <c r="H2580">
        <v>1</v>
      </c>
      <c r="I2580">
        <v>12</v>
      </c>
      <c r="K2580">
        <v>1</v>
      </c>
      <c r="L2580">
        <v>3</v>
      </c>
      <c r="M2580">
        <v>0</v>
      </c>
    </row>
    <row r="2581" spans="1:15" x14ac:dyDescent="0.25">
      <c r="A2581">
        <v>2011</v>
      </c>
      <c r="B2581" t="s">
        <v>1162</v>
      </c>
      <c r="C2581">
        <v>1</v>
      </c>
      <c r="D2581">
        <v>1</v>
      </c>
      <c r="E2581" t="s">
        <v>1160</v>
      </c>
      <c r="F2581">
        <v>50</v>
      </c>
      <c r="G2581">
        <f>H2581+I2581</f>
        <v>0</v>
      </c>
      <c r="H2581">
        <v>0</v>
      </c>
      <c r="I2581">
        <v>0</v>
      </c>
      <c r="J2581">
        <v>10</v>
      </c>
      <c r="K2581">
        <v>3</v>
      </c>
      <c r="L2581">
        <v>6</v>
      </c>
      <c r="M2581">
        <v>0</v>
      </c>
    </row>
    <row r="2582" spans="1:15" x14ac:dyDescent="0.25">
      <c r="A2582">
        <v>2011</v>
      </c>
      <c r="B2582" t="s">
        <v>1162</v>
      </c>
      <c r="D2582">
        <v>2</v>
      </c>
      <c r="E2582" t="s">
        <v>1159</v>
      </c>
      <c r="F2582">
        <v>70</v>
      </c>
      <c r="G2582">
        <f t="shared" ref="G2582:G2645" si="40">H2582+I2582</f>
        <v>0</v>
      </c>
      <c r="H2582">
        <v>0</v>
      </c>
      <c r="I2582">
        <v>0</v>
      </c>
      <c r="J2582">
        <v>20</v>
      </c>
      <c r="K2582">
        <v>6</v>
      </c>
      <c r="L2582">
        <v>4</v>
      </c>
      <c r="M2582">
        <v>0</v>
      </c>
    </row>
    <row r="2583" spans="1:15" x14ac:dyDescent="0.25">
      <c r="A2583">
        <v>2011</v>
      </c>
      <c r="B2583" t="s">
        <v>1162</v>
      </c>
      <c r="D2583">
        <v>3</v>
      </c>
      <c r="E2583" t="s">
        <v>1159</v>
      </c>
      <c r="F2583">
        <v>30</v>
      </c>
      <c r="G2583">
        <f t="shared" si="40"/>
        <v>0</v>
      </c>
      <c r="H2583">
        <v>0</v>
      </c>
      <c r="I2583">
        <v>0</v>
      </c>
      <c r="J2583">
        <v>10</v>
      </c>
      <c r="K2583">
        <v>3</v>
      </c>
      <c r="L2583">
        <v>2</v>
      </c>
      <c r="M2583">
        <v>0</v>
      </c>
    </row>
    <row r="2584" spans="1:15" x14ac:dyDescent="0.25">
      <c r="A2584">
        <v>2011</v>
      </c>
      <c r="B2584" t="s">
        <v>1162</v>
      </c>
      <c r="D2584">
        <v>4</v>
      </c>
      <c r="E2584" t="s">
        <v>1159</v>
      </c>
      <c r="F2584">
        <v>10</v>
      </c>
      <c r="G2584">
        <f t="shared" si="40"/>
        <v>25</v>
      </c>
      <c r="H2584">
        <v>20</v>
      </c>
      <c r="I2584">
        <v>5</v>
      </c>
      <c r="J2584">
        <v>0</v>
      </c>
      <c r="K2584">
        <v>3</v>
      </c>
      <c r="L2584">
        <v>0</v>
      </c>
      <c r="M2584">
        <v>0</v>
      </c>
    </row>
    <row r="2585" spans="1:15" x14ac:dyDescent="0.25">
      <c r="A2585">
        <v>2011</v>
      </c>
      <c r="B2585" t="s">
        <v>1162</v>
      </c>
      <c r="D2585">
        <v>5</v>
      </c>
      <c r="E2585" t="s">
        <v>1159</v>
      </c>
      <c r="F2585">
        <v>12</v>
      </c>
      <c r="G2585">
        <f t="shared" si="40"/>
        <v>0</v>
      </c>
      <c r="H2585">
        <v>0</v>
      </c>
      <c r="I2585">
        <v>0</v>
      </c>
      <c r="J2585">
        <v>10</v>
      </c>
      <c r="K2585">
        <v>5</v>
      </c>
      <c r="L2585">
        <v>5</v>
      </c>
      <c r="M2585">
        <v>1</v>
      </c>
      <c r="N2585" t="s">
        <v>80</v>
      </c>
    </row>
    <row r="2586" spans="1:15" x14ac:dyDescent="0.25">
      <c r="A2586">
        <v>2011</v>
      </c>
      <c r="B2586" t="s">
        <v>1162</v>
      </c>
      <c r="C2586">
        <v>2</v>
      </c>
      <c r="D2586">
        <v>1</v>
      </c>
      <c r="E2586" t="s">
        <v>1159</v>
      </c>
      <c r="F2586">
        <v>20</v>
      </c>
      <c r="G2586">
        <f t="shared" si="40"/>
        <v>5</v>
      </c>
      <c r="H2586">
        <v>5</v>
      </c>
      <c r="I2586">
        <v>0</v>
      </c>
      <c r="J2586">
        <v>10</v>
      </c>
      <c r="K2586">
        <v>4</v>
      </c>
      <c r="L2586">
        <v>5</v>
      </c>
      <c r="M2586">
        <v>0</v>
      </c>
    </row>
    <row r="2587" spans="1:15" x14ac:dyDescent="0.25">
      <c r="A2587">
        <v>2011</v>
      </c>
      <c r="B2587" t="s">
        <v>1162</v>
      </c>
      <c r="D2587">
        <v>2</v>
      </c>
      <c r="E2587" t="s">
        <v>1159</v>
      </c>
      <c r="F2587">
        <v>35</v>
      </c>
      <c r="G2587">
        <f t="shared" si="40"/>
        <v>0</v>
      </c>
      <c r="H2587">
        <v>0</v>
      </c>
      <c r="I2587">
        <v>0</v>
      </c>
      <c r="J2587">
        <v>30</v>
      </c>
      <c r="K2587">
        <v>3</v>
      </c>
      <c r="L2587">
        <v>2</v>
      </c>
      <c r="M2587">
        <v>2</v>
      </c>
      <c r="N2587" t="s">
        <v>124</v>
      </c>
      <c r="O2587" t="s">
        <v>124</v>
      </c>
    </row>
    <row r="2588" spans="1:15" x14ac:dyDescent="0.25">
      <c r="A2588">
        <v>2011</v>
      </c>
      <c r="B2588" t="s">
        <v>1162</v>
      </c>
      <c r="D2588">
        <v>3</v>
      </c>
      <c r="E2588" t="s">
        <v>1159</v>
      </c>
      <c r="F2588">
        <v>5</v>
      </c>
      <c r="G2588">
        <f t="shared" si="40"/>
        <v>20</v>
      </c>
      <c r="H2588">
        <v>20</v>
      </c>
      <c r="I2588">
        <v>0</v>
      </c>
      <c r="J2588">
        <v>5</v>
      </c>
      <c r="K2588">
        <v>3</v>
      </c>
      <c r="L2588">
        <v>5</v>
      </c>
      <c r="M2588">
        <v>0</v>
      </c>
    </row>
    <row r="2589" spans="1:15" x14ac:dyDescent="0.25">
      <c r="A2589">
        <v>2011</v>
      </c>
      <c r="B2589" t="s">
        <v>1162</v>
      </c>
      <c r="D2589">
        <v>4</v>
      </c>
      <c r="E2589" t="s">
        <v>1159</v>
      </c>
      <c r="F2589">
        <v>80</v>
      </c>
      <c r="G2589">
        <f t="shared" si="40"/>
        <v>0</v>
      </c>
      <c r="H2589">
        <v>0</v>
      </c>
      <c r="I2589">
        <v>0</v>
      </c>
      <c r="J2589">
        <v>10</v>
      </c>
      <c r="K2589">
        <v>3</v>
      </c>
      <c r="L2589">
        <v>5</v>
      </c>
      <c r="M2589">
        <v>0</v>
      </c>
    </row>
    <row r="2590" spans="1:15" x14ac:dyDescent="0.25">
      <c r="A2590">
        <v>2011</v>
      </c>
      <c r="B2590" t="s">
        <v>1162</v>
      </c>
      <c r="D2590">
        <v>5</v>
      </c>
      <c r="E2590" t="s">
        <v>1159</v>
      </c>
      <c r="F2590">
        <v>70</v>
      </c>
      <c r="G2590">
        <f t="shared" si="40"/>
        <v>0</v>
      </c>
      <c r="H2590">
        <v>0</v>
      </c>
      <c r="I2590">
        <v>0</v>
      </c>
      <c r="J2590">
        <v>8</v>
      </c>
      <c r="K2590">
        <v>6</v>
      </c>
      <c r="L2590">
        <v>5</v>
      </c>
      <c r="M2590">
        <v>0</v>
      </c>
    </row>
    <row r="2591" spans="1:15" x14ac:dyDescent="0.25">
      <c r="A2591">
        <v>2011</v>
      </c>
      <c r="B2591" t="s">
        <v>1162</v>
      </c>
      <c r="C2591">
        <v>3</v>
      </c>
      <c r="D2591">
        <v>1</v>
      </c>
      <c r="E2591" t="s">
        <v>1159</v>
      </c>
      <c r="F2591">
        <v>75</v>
      </c>
      <c r="G2591">
        <f t="shared" si="40"/>
        <v>0</v>
      </c>
      <c r="H2591">
        <v>0</v>
      </c>
      <c r="I2591">
        <v>0</v>
      </c>
      <c r="J2591">
        <v>5</v>
      </c>
      <c r="K2591">
        <v>5</v>
      </c>
      <c r="L2591">
        <v>6</v>
      </c>
      <c r="M2591">
        <v>0</v>
      </c>
    </row>
    <row r="2592" spans="1:15" x14ac:dyDescent="0.25">
      <c r="A2592">
        <v>2011</v>
      </c>
      <c r="B2592" t="s">
        <v>1162</v>
      </c>
      <c r="D2592">
        <v>2</v>
      </c>
      <c r="E2592" t="s">
        <v>1159</v>
      </c>
      <c r="F2592">
        <v>70</v>
      </c>
      <c r="G2592">
        <f t="shared" si="40"/>
        <v>10</v>
      </c>
      <c r="H2592">
        <v>0</v>
      </c>
      <c r="I2592">
        <v>10</v>
      </c>
      <c r="J2592">
        <v>3</v>
      </c>
      <c r="K2592">
        <v>3</v>
      </c>
      <c r="L2592">
        <v>1</v>
      </c>
      <c r="M2592">
        <v>0</v>
      </c>
    </row>
    <row r="2593" spans="1:15" x14ac:dyDescent="0.25">
      <c r="A2593">
        <v>2011</v>
      </c>
      <c r="B2593" t="s">
        <v>1162</v>
      </c>
      <c r="D2593">
        <v>3</v>
      </c>
      <c r="E2593" t="s">
        <v>1159</v>
      </c>
      <c r="F2593">
        <v>20</v>
      </c>
      <c r="G2593">
        <f t="shared" si="40"/>
        <v>0</v>
      </c>
      <c r="H2593">
        <v>0</v>
      </c>
      <c r="I2593">
        <v>0</v>
      </c>
      <c r="J2593">
        <v>3</v>
      </c>
      <c r="K2593">
        <v>5</v>
      </c>
      <c r="L2593">
        <v>2</v>
      </c>
      <c r="M2593">
        <v>0</v>
      </c>
    </row>
    <row r="2594" spans="1:15" x14ac:dyDescent="0.25">
      <c r="A2594">
        <v>2011</v>
      </c>
      <c r="B2594" t="s">
        <v>1162</v>
      </c>
      <c r="D2594">
        <v>4</v>
      </c>
      <c r="E2594" t="s">
        <v>1159</v>
      </c>
      <c r="F2594">
        <v>10</v>
      </c>
      <c r="G2594">
        <f t="shared" si="40"/>
        <v>5</v>
      </c>
      <c r="H2594">
        <v>0</v>
      </c>
      <c r="I2594">
        <v>5</v>
      </c>
      <c r="J2594">
        <v>30</v>
      </c>
      <c r="K2594">
        <v>3</v>
      </c>
      <c r="L2594">
        <v>8</v>
      </c>
      <c r="M2594">
        <v>0</v>
      </c>
    </row>
    <row r="2595" spans="1:15" x14ac:dyDescent="0.25">
      <c r="A2595">
        <v>2011</v>
      </c>
      <c r="B2595" t="s">
        <v>1162</v>
      </c>
      <c r="D2595">
        <v>5</v>
      </c>
      <c r="E2595" t="s">
        <v>1159</v>
      </c>
      <c r="F2595">
        <v>10</v>
      </c>
      <c r="G2595">
        <f t="shared" si="40"/>
        <v>15</v>
      </c>
      <c r="H2595">
        <v>5</v>
      </c>
      <c r="I2595">
        <v>10</v>
      </c>
      <c r="J2595">
        <v>20</v>
      </c>
      <c r="K2595">
        <v>3</v>
      </c>
      <c r="L2595">
        <v>5</v>
      </c>
      <c r="M2595">
        <v>0</v>
      </c>
    </row>
    <row r="2596" spans="1:15" x14ac:dyDescent="0.25">
      <c r="A2596">
        <v>2011</v>
      </c>
      <c r="B2596" t="s">
        <v>1162</v>
      </c>
      <c r="C2596">
        <v>4</v>
      </c>
      <c r="D2596">
        <v>1</v>
      </c>
      <c r="E2596" t="s">
        <v>1159</v>
      </c>
      <c r="F2596">
        <v>60</v>
      </c>
      <c r="G2596">
        <f t="shared" si="40"/>
        <v>35</v>
      </c>
      <c r="H2596">
        <v>5</v>
      </c>
      <c r="I2596">
        <v>30</v>
      </c>
      <c r="J2596">
        <v>1</v>
      </c>
      <c r="K2596">
        <v>3</v>
      </c>
      <c r="L2596">
        <v>3</v>
      </c>
      <c r="M2596">
        <v>1</v>
      </c>
      <c r="N2596" t="s">
        <v>85</v>
      </c>
    </row>
    <row r="2597" spans="1:15" x14ac:dyDescent="0.25">
      <c r="A2597">
        <v>2011</v>
      </c>
      <c r="B2597" t="s">
        <v>1162</v>
      </c>
      <c r="D2597">
        <v>2</v>
      </c>
      <c r="E2597" t="s">
        <v>1159</v>
      </c>
      <c r="F2597">
        <v>75</v>
      </c>
      <c r="G2597">
        <f t="shared" si="40"/>
        <v>20</v>
      </c>
      <c r="H2597">
        <v>0</v>
      </c>
      <c r="I2597">
        <v>20</v>
      </c>
      <c r="J2597">
        <v>2</v>
      </c>
      <c r="K2597">
        <v>14</v>
      </c>
      <c r="L2597">
        <v>3</v>
      </c>
      <c r="M2597">
        <v>0</v>
      </c>
    </row>
    <row r="2598" spans="1:15" x14ac:dyDescent="0.25">
      <c r="A2598">
        <v>2011</v>
      </c>
      <c r="B2598" t="s">
        <v>1162</v>
      </c>
      <c r="D2598">
        <v>3</v>
      </c>
      <c r="E2598" t="s">
        <v>1159</v>
      </c>
      <c r="F2598">
        <v>25</v>
      </c>
      <c r="G2598">
        <f t="shared" si="40"/>
        <v>70</v>
      </c>
      <c r="H2598">
        <v>0</v>
      </c>
      <c r="I2598">
        <v>70</v>
      </c>
      <c r="J2598">
        <v>0</v>
      </c>
      <c r="K2598">
        <v>3</v>
      </c>
      <c r="L2598">
        <v>0</v>
      </c>
      <c r="M2598">
        <v>2</v>
      </c>
      <c r="N2598" t="s">
        <v>85</v>
      </c>
      <c r="O2598" t="s">
        <v>85</v>
      </c>
    </row>
    <row r="2599" spans="1:15" x14ac:dyDescent="0.25">
      <c r="A2599">
        <v>2011</v>
      </c>
      <c r="B2599" t="s">
        <v>1162</v>
      </c>
      <c r="D2599">
        <v>4</v>
      </c>
      <c r="E2599" t="s">
        <v>1159</v>
      </c>
      <c r="F2599">
        <v>25</v>
      </c>
      <c r="G2599">
        <f t="shared" si="40"/>
        <v>70</v>
      </c>
      <c r="H2599">
        <v>0</v>
      </c>
      <c r="I2599">
        <v>70</v>
      </c>
      <c r="J2599">
        <v>2</v>
      </c>
      <c r="K2599">
        <v>2</v>
      </c>
      <c r="L2599">
        <v>4</v>
      </c>
      <c r="M2599">
        <v>0</v>
      </c>
    </row>
    <row r="2600" spans="1:15" x14ac:dyDescent="0.25">
      <c r="A2600">
        <v>2011</v>
      </c>
      <c r="B2600" t="s">
        <v>1162</v>
      </c>
      <c r="D2600">
        <v>5</v>
      </c>
      <c r="E2600" t="s">
        <v>1159</v>
      </c>
      <c r="F2600">
        <v>60</v>
      </c>
      <c r="G2600">
        <f t="shared" si="40"/>
        <v>40</v>
      </c>
      <c r="H2600">
        <v>0</v>
      </c>
      <c r="I2600">
        <v>40</v>
      </c>
      <c r="J2600">
        <v>0</v>
      </c>
      <c r="K2600">
        <v>2</v>
      </c>
      <c r="L2600">
        <v>0</v>
      </c>
      <c r="M2600">
        <v>0</v>
      </c>
    </row>
    <row r="2601" spans="1:15" x14ac:dyDescent="0.25">
      <c r="A2601">
        <v>2011</v>
      </c>
      <c r="B2601" t="s">
        <v>1162</v>
      </c>
      <c r="C2601">
        <v>5</v>
      </c>
      <c r="D2601">
        <v>1</v>
      </c>
      <c r="E2601" t="s">
        <v>1159</v>
      </c>
      <c r="F2601">
        <v>70</v>
      </c>
      <c r="G2601">
        <f t="shared" si="40"/>
        <v>20</v>
      </c>
      <c r="H2601">
        <v>0</v>
      </c>
      <c r="I2601">
        <v>20</v>
      </c>
      <c r="J2601">
        <v>10</v>
      </c>
      <c r="K2601">
        <v>2</v>
      </c>
      <c r="L2601">
        <v>1</v>
      </c>
      <c r="M2601">
        <v>0</v>
      </c>
    </row>
    <row r="2602" spans="1:15" x14ac:dyDescent="0.25">
      <c r="A2602">
        <v>2011</v>
      </c>
      <c r="B2602" t="s">
        <v>1162</v>
      </c>
      <c r="D2602">
        <v>2</v>
      </c>
      <c r="E2602" t="s">
        <v>1159</v>
      </c>
      <c r="F2602">
        <v>50</v>
      </c>
      <c r="G2602">
        <f t="shared" si="40"/>
        <v>50</v>
      </c>
      <c r="H2602">
        <v>0</v>
      </c>
      <c r="I2602">
        <v>50</v>
      </c>
      <c r="J2602">
        <v>0</v>
      </c>
      <c r="K2602">
        <v>2</v>
      </c>
      <c r="L2602">
        <v>1</v>
      </c>
      <c r="M2602">
        <v>0</v>
      </c>
    </row>
    <row r="2603" spans="1:15" x14ac:dyDescent="0.25">
      <c r="A2603">
        <v>2011</v>
      </c>
      <c r="B2603" t="s">
        <v>1162</v>
      </c>
      <c r="D2603">
        <v>3</v>
      </c>
      <c r="E2603" t="s">
        <v>1159</v>
      </c>
      <c r="F2603">
        <v>20</v>
      </c>
      <c r="G2603">
        <f t="shared" si="40"/>
        <v>60</v>
      </c>
      <c r="H2603">
        <v>0</v>
      </c>
      <c r="I2603">
        <v>60</v>
      </c>
      <c r="J2603">
        <v>5</v>
      </c>
      <c r="K2603">
        <v>3</v>
      </c>
      <c r="L2603">
        <v>1</v>
      </c>
      <c r="M2603">
        <v>2</v>
      </c>
      <c r="N2603" t="s">
        <v>80</v>
      </c>
      <c r="O2603" t="s">
        <v>85</v>
      </c>
    </row>
    <row r="2604" spans="1:15" x14ac:dyDescent="0.25">
      <c r="A2604">
        <v>2011</v>
      </c>
      <c r="B2604" t="s">
        <v>1162</v>
      </c>
      <c r="D2604">
        <v>4</v>
      </c>
      <c r="E2604" t="s">
        <v>1159</v>
      </c>
      <c r="F2604">
        <v>0</v>
      </c>
      <c r="G2604">
        <f t="shared" si="40"/>
        <v>30</v>
      </c>
      <c r="H2604">
        <v>0</v>
      </c>
      <c r="I2604">
        <v>30</v>
      </c>
      <c r="J2604">
        <v>0</v>
      </c>
      <c r="K2604">
        <v>0</v>
      </c>
      <c r="L2604">
        <v>0</v>
      </c>
      <c r="M2604">
        <v>0</v>
      </c>
    </row>
    <row r="2605" spans="1:15" x14ac:dyDescent="0.25">
      <c r="A2605">
        <v>2011</v>
      </c>
      <c r="B2605" t="s">
        <v>1162</v>
      </c>
      <c r="D2605">
        <v>5</v>
      </c>
      <c r="E2605" t="s">
        <v>1159</v>
      </c>
      <c r="F2605">
        <v>0</v>
      </c>
      <c r="G2605">
        <f t="shared" si="40"/>
        <v>50</v>
      </c>
      <c r="H2605">
        <v>0</v>
      </c>
      <c r="I2605">
        <v>50</v>
      </c>
      <c r="J2605">
        <v>0</v>
      </c>
      <c r="K2605">
        <v>0</v>
      </c>
      <c r="L2605">
        <v>0</v>
      </c>
      <c r="M2605">
        <v>1</v>
      </c>
      <c r="N2605" t="s">
        <v>80</v>
      </c>
    </row>
    <row r="2606" spans="1:15" x14ac:dyDescent="0.25">
      <c r="A2606">
        <v>2011</v>
      </c>
      <c r="B2606" t="s">
        <v>1162</v>
      </c>
      <c r="C2606">
        <v>6</v>
      </c>
      <c r="D2606">
        <v>1</v>
      </c>
      <c r="E2606" t="s">
        <v>1159</v>
      </c>
      <c r="F2606">
        <v>60</v>
      </c>
      <c r="G2606">
        <f t="shared" si="40"/>
        <v>80</v>
      </c>
      <c r="H2606">
        <v>0</v>
      </c>
      <c r="I2606">
        <v>80</v>
      </c>
      <c r="J2606">
        <v>10</v>
      </c>
      <c r="K2606">
        <v>2</v>
      </c>
      <c r="L2606">
        <v>1</v>
      </c>
      <c r="M2606">
        <v>1</v>
      </c>
      <c r="N2606" t="s">
        <v>78</v>
      </c>
    </row>
    <row r="2607" spans="1:15" x14ac:dyDescent="0.25">
      <c r="A2607">
        <v>2011</v>
      </c>
      <c r="B2607" t="s">
        <v>1162</v>
      </c>
      <c r="D2607">
        <v>2</v>
      </c>
      <c r="E2607" t="s">
        <v>1159</v>
      </c>
      <c r="F2607">
        <v>10</v>
      </c>
      <c r="G2607">
        <f t="shared" si="40"/>
        <v>30</v>
      </c>
      <c r="H2607">
        <v>0</v>
      </c>
      <c r="I2607">
        <v>30</v>
      </c>
      <c r="J2607">
        <v>0</v>
      </c>
      <c r="K2607">
        <v>2</v>
      </c>
      <c r="L2607">
        <v>0</v>
      </c>
      <c r="M2607">
        <v>1</v>
      </c>
      <c r="N2607" t="s">
        <v>80</v>
      </c>
    </row>
    <row r="2608" spans="1:15" x14ac:dyDescent="0.25">
      <c r="A2608">
        <v>2011</v>
      </c>
      <c r="B2608" t="s">
        <v>1162</v>
      </c>
      <c r="D2608">
        <v>3</v>
      </c>
      <c r="E2608" t="s">
        <v>1159</v>
      </c>
      <c r="F2608">
        <v>30</v>
      </c>
      <c r="G2608">
        <f t="shared" si="40"/>
        <v>40</v>
      </c>
      <c r="H2608">
        <v>0</v>
      </c>
      <c r="I2608">
        <v>40</v>
      </c>
      <c r="J2608">
        <v>0</v>
      </c>
      <c r="K2608">
        <v>4</v>
      </c>
      <c r="L2608">
        <v>0</v>
      </c>
      <c r="M2608">
        <v>0</v>
      </c>
    </row>
    <row r="2609" spans="1:21" x14ac:dyDescent="0.25">
      <c r="A2609">
        <v>2011</v>
      </c>
      <c r="B2609" t="s">
        <v>1162</v>
      </c>
      <c r="D2609">
        <v>4</v>
      </c>
      <c r="E2609" t="s">
        <v>1159</v>
      </c>
      <c r="F2609">
        <v>5</v>
      </c>
      <c r="G2609">
        <f t="shared" si="40"/>
        <v>90</v>
      </c>
      <c r="H2609">
        <v>0</v>
      </c>
      <c r="I2609">
        <v>90</v>
      </c>
      <c r="J2609">
        <v>0</v>
      </c>
      <c r="K2609">
        <v>1</v>
      </c>
      <c r="L2609">
        <v>0</v>
      </c>
      <c r="M2609">
        <v>2</v>
      </c>
      <c r="N2609" t="s">
        <v>239</v>
      </c>
      <c r="O2609" t="s">
        <v>239</v>
      </c>
    </row>
    <row r="2610" spans="1:21" x14ac:dyDescent="0.25">
      <c r="A2610">
        <v>2011</v>
      </c>
      <c r="B2610" t="s">
        <v>1162</v>
      </c>
      <c r="D2610">
        <v>5</v>
      </c>
      <c r="E2610" t="s">
        <v>1159</v>
      </c>
      <c r="F2610">
        <v>20</v>
      </c>
      <c r="G2610">
        <f t="shared" si="40"/>
        <v>80</v>
      </c>
      <c r="H2610">
        <v>0</v>
      </c>
      <c r="I2610">
        <v>80</v>
      </c>
      <c r="J2610">
        <v>5</v>
      </c>
      <c r="K2610">
        <v>3</v>
      </c>
      <c r="L2610">
        <v>2</v>
      </c>
      <c r="M2610">
        <v>0</v>
      </c>
    </row>
    <row r="2611" spans="1:21" x14ac:dyDescent="0.25">
      <c r="A2611">
        <v>2011</v>
      </c>
      <c r="B2611" t="s">
        <v>20</v>
      </c>
      <c r="C2611">
        <v>1</v>
      </c>
      <c r="D2611">
        <v>1</v>
      </c>
      <c r="E2611" t="s">
        <v>1159</v>
      </c>
      <c r="F2611">
        <v>10</v>
      </c>
      <c r="G2611">
        <f t="shared" si="40"/>
        <v>90</v>
      </c>
      <c r="H2611">
        <v>25</v>
      </c>
      <c r="I2611">
        <v>65</v>
      </c>
      <c r="J2611">
        <v>0</v>
      </c>
      <c r="K2611">
        <v>10</v>
      </c>
      <c r="L2611">
        <v>0</v>
      </c>
      <c r="M2611">
        <v>1</v>
      </c>
      <c r="N2611" s="22" t="s">
        <v>1212</v>
      </c>
    </row>
    <row r="2612" spans="1:21" x14ac:dyDescent="0.25">
      <c r="A2612">
        <v>2011</v>
      </c>
      <c r="B2612" t="s">
        <v>20</v>
      </c>
      <c r="D2612">
        <v>2</v>
      </c>
      <c r="E2612" t="s">
        <v>1159</v>
      </c>
      <c r="F2612">
        <v>40</v>
      </c>
      <c r="G2612">
        <f t="shared" si="40"/>
        <v>30</v>
      </c>
      <c r="H2612">
        <v>20</v>
      </c>
      <c r="I2612">
        <v>10</v>
      </c>
      <c r="J2612">
        <v>0</v>
      </c>
      <c r="K2612">
        <v>8</v>
      </c>
      <c r="L2612">
        <v>0</v>
      </c>
      <c r="M2612">
        <v>1</v>
      </c>
      <c r="N2612" s="22" t="s">
        <v>221</v>
      </c>
    </row>
    <row r="2613" spans="1:21" x14ac:dyDescent="0.25">
      <c r="A2613">
        <v>2011</v>
      </c>
      <c r="B2613" t="s">
        <v>20</v>
      </c>
      <c r="D2613">
        <v>3</v>
      </c>
      <c r="E2613" t="s">
        <v>1159</v>
      </c>
      <c r="F2613">
        <v>60</v>
      </c>
      <c r="G2613">
        <f t="shared" si="40"/>
        <v>10</v>
      </c>
      <c r="H2613">
        <v>10</v>
      </c>
      <c r="I2613">
        <v>0</v>
      </c>
      <c r="J2613">
        <v>10</v>
      </c>
      <c r="K2613">
        <v>10</v>
      </c>
      <c r="L2613">
        <v>5</v>
      </c>
      <c r="M2613">
        <v>0</v>
      </c>
      <c r="N2613" s="22"/>
    </row>
    <row r="2614" spans="1:21" x14ac:dyDescent="0.25">
      <c r="A2614">
        <v>2011</v>
      </c>
      <c r="B2614" t="s">
        <v>20</v>
      </c>
      <c r="D2614">
        <v>4</v>
      </c>
      <c r="E2614" t="s">
        <v>1159</v>
      </c>
      <c r="F2614">
        <v>30</v>
      </c>
      <c r="G2614">
        <f t="shared" si="40"/>
        <v>0</v>
      </c>
      <c r="H2614">
        <v>0</v>
      </c>
      <c r="I2614">
        <v>0</v>
      </c>
      <c r="J2614">
        <v>5</v>
      </c>
      <c r="K2614">
        <v>3</v>
      </c>
      <c r="L2614">
        <v>2</v>
      </c>
      <c r="M2614">
        <v>1</v>
      </c>
      <c r="N2614" s="22" t="s">
        <v>221</v>
      </c>
    </row>
    <row r="2615" spans="1:21" x14ac:dyDescent="0.25">
      <c r="A2615">
        <v>2011</v>
      </c>
      <c r="B2615" t="s">
        <v>20</v>
      </c>
      <c r="D2615">
        <v>5</v>
      </c>
      <c r="E2615" t="s">
        <v>1213</v>
      </c>
      <c r="F2615">
        <v>80</v>
      </c>
      <c r="G2615">
        <f t="shared" si="40"/>
        <v>5</v>
      </c>
      <c r="H2615">
        <v>0</v>
      </c>
      <c r="I2615">
        <v>5</v>
      </c>
      <c r="J2615">
        <v>5</v>
      </c>
      <c r="K2615">
        <v>5</v>
      </c>
      <c r="L2615">
        <v>4</v>
      </c>
      <c r="M2615">
        <v>0</v>
      </c>
    </row>
    <row r="2616" spans="1:21" x14ac:dyDescent="0.25">
      <c r="A2616">
        <v>2011</v>
      </c>
      <c r="B2616" t="s">
        <v>20</v>
      </c>
      <c r="C2616">
        <v>2</v>
      </c>
      <c r="D2616">
        <v>1</v>
      </c>
      <c r="E2616" t="s">
        <v>1159</v>
      </c>
      <c r="F2616">
        <v>30</v>
      </c>
      <c r="G2616">
        <f t="shared" si="40"/>
        <v>50</v>
      </c>
      <c r="H2616">
        <v>0</v>
      </c>
      <c r="I2616">
        <v>50</v>
      </c>
      <c r="J2616">
        <v>5</v>
      </c>
      <c r="K2616">
        <v>4</v>
      </c>
      <c r="L2616">
        <v>3</v>
      </c>
      <c r="M2616">
        <v>1</v>
      </c>
      <c r="N2616" s="22" t="s">
        <v>85</v>
      </c>
      <c r="U2616">
        <v>1</v>
      </c>
    </row>
    <row r="2617" spans="1:21" x14ac:dyDescent="0.25">
      <c r="A2617">
        <v>2011</v>
      </c>
      <c r="B2617" t="s">
        <v>20</v>
      </c>
      <c r="D2617">
        <v>2</v>
      </c>
      <c r="E2617" t="s">
        <v>1159</v>
      </c>
      <c r="F2617">
        <v>70</v>
      </c>
      <c r="G2617">
        <f t="shared" si="40"/>
        <v>25</v>
      </c>
      <c r="H2617">
        <v>0</v>
      </c>
      <c r="I2617">
        <v>25</v>
      </c>
      <c r="J2617">
        <v>0</v>
      </c>
      <c r="K2617">
        <v>2</v>
      </c>
      <c r="L2617">
        <v>0</v>
      </c>
      <c r="M2617">
        <v>1</v>
      </c>
      <c r="N2617" s="22" t="s">
        <v>221</v>
      </c>
    </row>
    <row r="2618" spans="1:21" x14ac:dyDescent="0.25">
      <c r="A2618">
        <v>2011</v>
      </c>
      <c r="B2618" t="s">
        <v>20</v>
      </c>
      <c r="D2618">
        <v>3</v>
      </c>
      <c r="E2618" t="s">
        <v>1214</v>
      </c>
      <c r="F2618">
        <v>30</v>
      </c>
      <c r="G2618">
        <f t="shared" si="40"/>
        <v>5</v>
      </c>
      <c r="H2618">
        <v>0</v>
      </c>
      <c r="I2618">
        <v>5</v>
      </c>
      <c r="J2618">
        <v>5</v>
      </c>
      <c r="K2618">
        <v>0</v>
      </c>
      <c r="L2618">
        <v>0</v>
      </c>
      <c r="M2618">
        <v>2</v>
      </c>
      <c r="N2618" s="22" t="s">
        <v>80</v>
      </c>
      <c r="O2618" s="22" t="s">
        <v>80</v>
      </c>
    </row>
    <row r="2619" spans="1:21" x14ac:dyDescent="0.25">
      <c r="A2619">
        <v>2011</v>
      </c>
      <c r="B2619" t="s">
        <v>20</v>
      </c>
      <c r="D2619">
        <v>4</v>
      </c>
      <c r="E2619" t="s">
        <v>1159</v>
      </c>
      <c r="F2619">
        <v>100</v>
      </c>
      <c r="G2619">
        <f t="shared" si="40"/>
        <v>0</v>
      </c>
      <c r="H2619">
        <v>0</v>
      </c>
      <c r="I2619">
        <v>0</v>
      </c>
      <c r="J2619">
        <v>0</v>
      </c>
      <c r="K2619">
        <v>3</v>
      </c>
      <c r="L2619">
        <v>0</v>
      </c>
      <c r="M2619">
        <v>0</v>
      </c>
    </row>
    <row r="2620" spans="1:21" x14ac:dyDescent="0.25">
      <c r="A2620">
        <v>2011</v>
      </c>
      <c r="B2620" t="s">
        <v>20</v>
      </c>
      <c r="D2620">
        <v>5</v>
      </c>
      <c r="E2620" t="s">
        <v>1200</v>
      </c>
      <c r="F2620">
        <v>30</v>
      </c>
      <c r="G2620">
        <f t="shared" si="40"/>
        <v>0</v>
      </c>
      <c r="H2620">
        <v>0</v>
      </c>
      <c r="I2620">
        <v>0</v>
      </c>
      <c r="J2620">
        <v>5</v>
      </c>
      <c r="K2620">
        <v>0</v>
      </c>
      <c r="L2620">
        <v>1</v>
      </c>
      <c r="M2620">
        <v>0</v>
      </c>
    </row>
    <row r="2621" spans="1:21" x14ac:dyDescent="0.25">
      <c r="A2621">
        <v>2011</v>
      </c>
      <c r="B2621" t="s">
        <v>20</v>
      </c>
      <c r="C2621">
        <v>3</v>
      </c>
      <c r="D2621">
        <v>1</v>
      </c>
      <c r="E2621" t="s">
        <v>1159</v>
      </c>
      <c r="F2621">
        <v>25</v>
      </c>
      <c r="G2621">
        <f t="shared" si="40"/>
        <v>0</v>
      </c>
      <c r="H2621">
        <v>0</v>
      </c>
      <c r="I2621">
        <v>0</v>
      </c>
      <c r="J2621">
        <v>0</v>
      </c>
      <c r="K2621">
        <v>8</v>
      </c>
      <c r="L2621">
        <v>0</v>
      </c>
      <c r="M2621">
        <v>0</v>
      </c>
    </row>
    <row r="2622" spans="1:21" x14ac:dyDescent="0.25">
      <c r="A2622">
        <v>2011</v>
      </c>
      <c r="B2622" t="s">
        <v>20</v>
      </c>
      <c r="D2622">
        <v>2</v>
      </c>
      <c r="E2622" t="s">
        <v>1159</v>
      </c>
      <c r="F2622">
        <v>30</v>
      </c>
      <c r="G2622">
        <f t="shared" si="40"/>
        <v>80</v>
      </c>
      <c r="H2622">
        <v>0</v>
      </c>
      <c r="I2622">
        <v>80</v>
      </c>
      <c r="J2622">
        <v>2</v>
      </c>
      <c r="K2622">
        <v>2</v>
      </c>
      <c r="L2622">
        <v>2</v>
      </c>
      <c r="M2622">
        <v>0</v>
      </c>
    </row>
    <row r="2623" spans="1:21" x14ac:dyDescent="0.25">
      <c r="A2623">
        <v>2011</v>
      </c>
      <c r="B2623" t="s">
        <v>20</v>
      </c>
      <c r="D2623">
        <v>3</v>
      </c>
      <c r="E2623" t="s">
        <v>1159</v>
      </c>
      <c r="F2623">
        <v>25</v>
      </c>
      <c r="G2623">
        <f t="shared" si="40"/>
        <v>50</v>
      </c>
      <c r="H2623">
        <v>0</v>
      </c>
      <c r="I2623">
        <v>50</v>
      </c>
      <c r="J2623">
        <v>5</v>
      </c>
      <c r="K2623">
        <v>2</v>
      </c>
      <c r="L2623">
        <v>4</v>
      </c>
      <c r="M2623">
        <v>0</v>
      </c>
    </row>
    <row r="2624" spans="1:21" x14ac:dyDescent="0.25">
      <c r="A2624">
        <v>2011</v>
      </c>
      <c r="B2624" t="s">
        <v>20</v>
      </c>
      <c r="D2624">
        <v>4</v>
      </c>
      <c r="E2624" t="s">
        <v>1159</v>
      </c>
      <c r="F2624">
        <v>25</v>
      </c>
      <c r="G2624">
        <f t="shared" si="40"/>
        <v>50</v>
      </c>
      <c r="H2624">
        <v>0</v>
      </c>
      <c r="I2624">
        <v>50</v>
      </c>
      <c r="J2624">
        <v>2</v>
      </c>
      <c r="K2624">
        <v>2</v>
      </c>
      <c r="L2624">
        <v>2</v>
      </c>
      <c r="M2624">
        <v>0</v>
      </c>
    </row>
    <row r="2625" spans="1:21" x14ac:dyDescent="0.25">
      <c r="A2625">
        <v>2011</v>
      </c>
      <c r="B2625" t="s">
        <v>20</v>
      </c>
      <c r="D2625">
        <v>5</v>
      </c>
      <c r="E2625" t="s">
        <v>1159</v>
      </c>
      <c r="F2625">
        <v>80</v>
      </c>
      <c r="G2625">
        <f t="shared" si="40"/>
        <v>0</v>
      </c>
      <c r="H2625">
        <v>0</v>
      </c>
      <c r="I2625">
        <v>0</v>
      </c>
      <c r="J2625">
        <v>2</v>
      </c>
      <c r="K2625">
        <v>2</v>
      </c>
      <c r="L2625">
        <v>2</v>
      </c>
      <c r="M2625">
        <v>0</v>
      </c>
    </row>
    <row r="2626" spans="1:21" x14ac:dyDescent="0.25">
      <c r="A2626">
        <v>2011</v>
      </c>
      <c r="B2626" t="s">
        <v>20</v>
      </c>
      <c r="C2626">
        <v>4</v>
      </c>
      <c r="D2626">
        <v>1</v>
      </c>
      <c r="E2626" t="s">
        <v>1159</v>
      </c>
      <c r="F2626">
        <v>60</v>
      </c>
      <c r="G2626">
        <f t="shared" si="40"/>
        <v>35</v>
      </c>
      <c r="H2626">
        <v>0</v>
      </c>
      <c r="I2626">
        <v>35</v>
      </c>
      <c r="J2626">
        <v>15</v>
      </c>
      <c r="K2626">
        <v>2</v>
      </c>
      <c r="L2626">
        <v>3</v>
      </c>
      <c r="M2626">
        <v>0</v>
      </c>
    </row>
    <row r="2627" spans="1:21" x14ac:dyDescent="0.25">
      <c r="A2627">
        <v>2011</v>
      </c>
      <c r="B2627" t="s">
        <v>20</v>
      </c>
      <c r="D2627">
        <v>2</v>
      </c>
      <c r="E2627" t="s">
        <v>1159</v>
      </c>
      <c r="F2627">
        <v>90</v>
      </c>
      <c r="G2627">
        <f t="shared" si="40"/>
        <v>2</v>
      </c>
      <c r="H2627">
        <v>0</v>
      </c>
      <c r="I2627">
        <v>2</v>
      </c>
      <c r="J2627">
        <v>2</v>
      </c>
      <c r="K2627">
        <v>5</v>
      </c>
      <c r="L2627">
        <v>1</v>
      </c>
      <c r="M2627">
        <v>0</v>
      </c>
    </row>
    <row r="2628" spans="1:21" x14ac:dyDescent="0.25">
      <c r="A2628">
        <v>2011</v>
      </c>
      <c r="B2628" t="s">
        <v>20</v>
      </c>
      <c r="D2628">
        <v>3</v>
      </c>
      <c r="E2628" t="s">
        <v>1159</v>
      </c>
      <c r="F2628">
        <v>10</v>
      </c>
      <c r="G2628">
        <f t="shared" si="40"/>
        <v>70</v>
      </c>
      <c r="H2628">
        <v>0</v>
      </c>
      <c r="I2628">
        <v>70</v>
      </c>
      <c r="J2628">
        <v>5</v>
      </c>
      <c r="K2628">
        <v>2</v>
      </c>
      <c r="L2628">
        <v>3</v>
      </c>
      <c r="M2628">
        <v>0</v>
      </c>
    </row>
    <row r="2629" spans="1:21" x14ac:dyDescent="0.25">
      <c r="A2629">
        <v>2011</v>
      </c>
      <c r="B2629" t="s">
        <v>20</v>
      </c>
      <c r="D2629">
        <v>4</v>
      </c>
      <c r="E2629" t="s">
        <v>1159</v>
      </c>
      <c r="F2629">
        <v>10</v>
      </c>
      <c r="G2629">
        <f t="shared" si="40"/>
        <v>20</v>
      </c>
      <c r="H2629">
        <v>0</v>
      </c>
      <c r="I2629">
        <v>20</v>
      </c>
      <c r="J2629">
        <v>2</v>
      </c>
      <c r="K2629">
        <v>1</v>
      </c>
      <c r="L2629">
        <v>3</v>
      </c>
      <c r="M2629">
        <v>2</v>
      </c>
      <c r="N2629" s="22" t="s">
        <v>221</v>
      </c>
      <c r="O2629" s="22" t="s">
        <v>221</v>
      </c>
    </row>
    <row r="2630" spans="1:21" x14ac:dyDescent="0.25">
      <c r="A2630">
        <v>2011</v>
      </c>
      <c r="B2630" t="s">
        <v>20</v>
      </c>
      <c r="D2630">
        <v>5</v>
      </c>
      <c r="E2630" t="s">
        <v>1159</v>
      </c>
      <c r="F2630">
        <v>85</v>
      </c>
      <c r="G2630">
        <f t="shared" si="40"/>
        <v>5</v>
      </c>
      <c r="H2630">
        <v>0</v>
      </c>
      <c r="I2630">
        <v>5</v>
      </c>
      <c r="J2630">
        <v>5</v>
      </c>
      <c r="K2630">
        <v>5</v>
      </c>
      <c r="L2630">
        <v>3</v>
      </c>
      <c r="M2630">
        <v>0</v>
      </c>
    </row>
    <row r="2631" spans="1:21" x14ac:dyDescent="0.25">
      <c r="A2631">
        <v>2011</v>
      </c>
      <c r="B2631" t="s">
        <v>20</v>
      </c>
      <c r="C2631">
        <v>5</v>
      </c>
      <c r="D2631">
        <v>1</v>
      </c>
      <c r="E2631" t="s">
        <v>1159</v>
      </c>
      <c r="F2631">
        <v>20</v>
      </c>
      <c r="G2631">
        <f t="shared" si="40"/>
        <v>20</v>
      </c>
      <c r="H2631">
        <v>0</v>
      </c>
      <c r="I2631">
        <v>20</v>
      </c>
      <c r="J2631">
        <v>0</v>
      </c>
      <c r="K2631">
        <v>2</v>
      </c>
      <c r="L2631">
        <v>0</v>
      </c>
      <c r="M2631">
        <v>0</v>
      </c>
    </row>
    <row r="2632" spans="1:21" x14ac:dyDescent="0.25">
      <c r="A2632">
        <v>2011</v>
      </c>
      <c r="B2632" t="s">
        <v>20</v>
      </c>
      <c r="D2632">
        <v>2</v>
      </c>
      <c r="E2632" t="s">
        <v>1159</v>
      </c>
      <c r="F2632">
        <v>70</v>
      </c>
      <c r="G2632">
        <f t="shared" si="40"/>
        <v>0</v>
      </c>
      <c r="H2632">
        <v>0</v>
      </c>
      <c r="I2632">
        <v>0</v>
      </c>
      <c r="J2632">
        <v>30</v>
      </c>
      <c r="K2632">
        <v>3</v>
      </c>
      <c r="L2632">
        <v>2</v>
      </c>
      <c r="M2632">
        <v>0</v>
      </c>
    </row>
    <row r="2633" spans="1:21" x14ac:dyDescent="0.25">
      <c r="A2633">
        <v>2011</v>
      </c>
      <c r="B2633" t="s">
        <v>20</v>
      </c>
      <c r="D2633">
        <v>3</v>
      </c>
      <c r="E2633" t="s">
        <v>1159</v>
      </c>
      <c r="F2633">
        <v>80</v>
      </c>
      <c r="G2633">
        <f t="shared" si="40"/>
        <v>10</v>
      </c>
      <c r="H2633">
        <v>0</v>
      </c>
      <c r="I2633">
        <v>10</v>
      </c>
      <c r="J2633">
        <v>10</v>
      </c>
      <c r="K2633">
        <v>3</v>
      </c>
      <c r="L2633">
        <v>3</v>
      </c>
      <c r="M2633">
        <v>0</v>
      </c>
    </row>
    <row r="2634" spans="1:21" x14ac:dyDescent="0.25">
      <c r="A2634">
        <v>2011</v>
      </c>
      <c r="B2634" t="s">
        <v>20</v>
      </c>
      <c r="D2634">
        <v>4</v>
      </c>
      <c r="E2634" t="s">
        <v>1159</v>
      </c>
      <c r="F2634">
        <v>80</v>
      </c>
      <c r="G2634">
        <f t="shared" si="40"/>
        <v>10</v>
      </c>
      <c r="H2634">
        <v>0</v>
      </c>
      <c r="I2634">
        <v>10</v>
      </c>
      <c r="J2634">
        <v>3</v>
      </c>
      <c r="K2634">
        <v>2</v>
      </c>
      <c r="L2634">
        <v>1</v>
      </c>
      <c r="M2634">
        <v>1</v>
      </c>
      <c r="N2634" s="22" t="s">
        <v>221</v>
      </c>
    </row>
    <row r="2635" spans="1:21" x14ac:dyDescent="0.25">
      <c r="A2635">
        <v>2011</v>
      </c>
      <c r="B2635" t="s">
        <v>20</v>
      </c>
      <c r="D2635">
        <v>5</v>
      </c>
      <c r="E2635" t="s">
        <v>1159</v>
      </c>
      <c r="F2635">
        <v>20</v>
      </c>
      <c r="G2635">
        <f t="shared" si="40"/>
        <v>5</v>
      </c>
      <c r="H2635">
        <v>0</v>
      </c>
      <c r="I2635">
        <v>5</v>
      </c>
      <c r="J2635">
        <v>25</v>
      </c>
      <c r="K2635">
        <v>2</v>
      </c>
      <c r="L2635">
        <v>1</v>
      </c>
      <c r="M2635">
        <v>0</v>
      </c>
      <c r="U2635">
        <v>1</v>
      </c>
    </row>
    <row r="2636" spans="1:21" x14ac:dyDescent="0.25">
      <c r="A2636">
        <v>2011</v>
      </c>
      <c r="B2636" t="s">
        <v>71</v>
      </c>
      <c r="C2636">
        <v>1</v>
      </c>
      <c r="D2636">
        <v>1</v>
      </c>
      <c r="E2636" t="s">
        <v>1159</v>
      </c>
      <c r="F2636">
        <v>30</v>
      </c>
      <c r="G2636">
        <f t="shared" si="40"/>
        <v>65</v>
      </c>
      <c r="H2636">
        <v>0</v>
      </c>
      <c r="I2636">
        <v>65</v>
      </c>
      <c r="J2636">
        <v>0</v>
      </c>
      <c r="K2636">
        <v>1</v>
      </c>
      <c r="L2636">
        <v>0</v>
      </c>
      <c r="M2636">
        <v>1</v>
      </c>
      <c r="N2636" t="s">
        <v>80</v>
      </c>
    </row>
    <row r="2637" spans="1:21" x14ac:dyDescent="0.25">
      <c r="A2637">
        <v>2011</v>
      </c>
      <c r="B2637" t="s">
        <v>71</v>
      </c>
      <c r="D2637">
        <v>2</v>
      </c>
      <c r="E2637" t="s">
        <v>1159</v>
      </c>
      <c r="F2637">
        <v>5</v>
      </c>
      <c r="G2637">
        <f t="shared" si="40"/>
        <v>70</v>
      </c>
      <c r="H2637">
        <v>0</v>
      </c>
      <c r="I2637">
        <v>70</v>
      </c>
      <c r="J2637">
        <v>0</v>
      </c>
      <c r="K2637">
        <v>1</v>
      </c>
      <c r="L2637">
        <v>0</v>
      </c>
      <c r="M2637">
        <v>2</v>
      </c>
      <c r="N2637" t="s">
        <v>85</v>
      </c>
      <c r="O2637" t="s">
        <v>78</v>
      </c>
    </row>
    <row r="2638" spans="1:21" x14ac:dyDescent="0.25">
      <c r="A2638">
        <v>2011</v>
      </c>
      <c r="B2638" t="s">
        <v>71</v>
      </c>
      <c r="D2638">
        <v>3</v>
      </c>
      <c r="E2638" t="s">
        <v>1159</v>
      </c>
      <c r="F2638">
        <v>0</v>
      </c>
      <c r="G2638">
        <f t="shared" si="40"/>
        <v>90</v>
      </c>
      <c r="H2638">
        <v>0</v>
      </c>
      <c r="I2638">
        <v>90</v>
      </c>
      <c r="J2638">
        <v>0</v>
      </c>
      <c r="K2638">
        <v>0</v>
      </c>
      <c r="L2638">
        <v>0</v>
      </c>
      <c r="M2638">
        <v>0</v>
      </c>
    </row>
    <row r="2639" spans="1:21" x14ac:dyDescent="0.25">
      <c r="A2639">
        <v>2011</v>
      </c>
      <c r="B2639" t="s">
        <v>71</v>
      </c>
      <c r="D2639">
        <v>4</v>
      </c>
      <c r="E2639" t="s">
        <v>1159</v>
      </c>
      <c r="F2639">
        <v>5</v>
      </c>
      <c r="G2639">
        <f t="shared" si="40"/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 t="s">
        <v>85</v>
      </c>
    </row>
    <row r="2640" spans="1:21" x14ac:dyDescent="0.25">
      <c r="A2640">
        <v>2011</v>
      </c>
      <c r="B2640" t="s">
        <v>71</v>
      </c>
      <c r="D2640">
        <v>5</v>
      </c>
      <c r="E2640" t="s">
        <v>1159</v>
      </c>
      <c r="F2640">
        <v>80</v>
      </c>
      <c r="G2640">
        <f t="shared" si="40"/>
        <v>20</v>
      </c>
      <c r="H2640">
        <v>0</v>
      </c>
      <c r="I2640">
        <v>20</v>
      </c>
      <c r="J2640">
        <v>0</v>
      </c>
      <c r="K2640">
        <v>3</v>
      </c>
      <c r="L2640">
        <v>0</v>
      </c>
      <c r="M2640">
        <v>0</v>
      </c>
    </row>
    <row r="2641" spans="1:16" x14ac:dyDescent="0.25">
      <c r="A2641">
        <v>2011</v>
      </c>
      <c r="B2641" t="s">
        <v>71</v>
      </c>
      <c r="C2641">
        <v>2</v>
      </c>
      <c r="D2641">
        <v>1</v>
      </c>
      <c r="E2641" t="s">
        <v>1159</v>
      </c>
      <c r="F2641">
        <v>30</v>
      </c>
      <c r="G2641">
        <f t="shared" si="40"/>
        <v>35</v>
      </c>
      <c r="H2641">
        <v>30</v>
      </c>
      <c r="I2641">
        <v>5</v>
      </c>
      <c r="J2641">
        <v>5</v>
      </c>
      <c r="K2641">
        <v>2</v>
      </c>
      <c r="L2641">
        <v>2</v>
      </c>
      <c r="M2641">
        <v>2</v>
      </c>
      <c r="N2641" t="s">
        <v>99</v>
      </c>
      <c r="O2641" t="s">
        <v>85</v>
      </c>
    </row>
    <row r="2642" spans="1:16" x14ac:dyDescent="0.25">
      <c r="A2642">
        <v>2011</v>
      </c>
      <c r="B2642" t="s">
        <v>71</v>
      </c>
      <c r="D2642">
        <v>2</v>
      </c>
      <c r="E2642" t="s">
        <v>1159</v>
      </c>
      <c r="F2642">
        <v>20</v>
      </c>
      <c r="G2642">
        <f t="shared" si="40"/>
        <v>60</v>
      </c>
      <c r="H2642">
        <v>0</v>
      </c>
      <c r="I2642">
        <v>60</v>
      </c>
      <c r="J2642">
        <v>2</v>
      </c>
      <c r="K2642">
        <v>1</v>
      </c>
      <c r="L2642">
        <v>3</v>
      </c>
      <c r="M2642">
        <v>1</v>
      </c>
      <c r="N2642" t="s">
        <v>221</v>
      </c>
    </row>
    <row r="2643" spans="1:16" x14ac:dyDescent="0.25">
      <c r="A2643">
        <v>2011</v>
      </c>
      <c r="B2643" t="s">
        <v>71</v>
      </c>
      <c r="D2643">
        <v>3</v>
      </c>
      <c r="E2643" t="s">
        <v>1159</v>
      </c>
      <c r="F2643">
        <v>10</v>
      </c>
      <c r="G2643">
        <f t="shared" si="40"/>
        <v>80</v>
      </c>
      <c r="H2643">
        <v>0</v>
      </c>
      <c r="I2643">
        <v>80</v>
      </c>
      <c r="J2643">
        <v>1</v>
      </c>
      <c r="K2643">
        <v>2</v>
      </c>
      <c r="L2643">
        <v>1</v>
      </c>
      <c r="M2643">
        <v>2</v>
      </c>
      <c r="N2643" t="s">
        <v>85</v>
      </c>
      <c r="O2643" t="s">
        <v>239</v>
      </c>
    </row>
    <row r="2644" spans="1:16" x14ac:dyDescent="0.25">
      <c r="A2644">
        <v>2011</v>
      </c>
      <c r="B2644" t="s">
        <v>71</v>
      </c>
      <c r="D2644">
        <v>4</v>
      </c>
      <c r="E2644" t="s">
        <v>1159</v>
      </c>
      <c r="F2644">
        <v>60</v>
      </c>
      <c r="G2644">
        <f t="shared" si="40"/>
        <v>40</v>
      </c>
      <c r="H2644">
        <v>0</v>
      </c>
      <c r="I2644">
        <v>40</v>
      </c>
      <c r="J2644">
        <v>0</v>
      </c>
      <c r="K2644">
        <v>3</v>
      </c>
      <c r="L2644">
        <v>0</v>
      </c>
      <c r="M2644">
        <v>0</v>
      </c>
    </row>
    <row r="2645" spans="1:16" x14ac:dyDescent="0.25">
      <c r="A2645">
        <v>2011</v>
      </c>
      <c r="B2645" t="s">
        <v>71</v>
      </c>
      <c r="D2645">
        <v>5</v>
      </c>
      <c r="E2645" t="s">
        <v>1159</v>
      </c>
      <c r="F2645">
        <v>40</v>
      </c>
      <c r="G2645">
        <f t="shared" si="40"/>
        <v>30</v>
      </c>
      <c r="H2645">
        <v>0</v>
      </c>
      <c r="I2645">
        <v>30</v>
      </c>
      <c r="J2645">
        <v>0</v>
      </c>
      <c r="K2645">
        <v>1</v>
      </c>
      <c r="L2645">
        <v>0</v>
      </c>
      <c r="M2645">
        <v>0</v>
      </c>
    </row>
    <row r="2646" spans="1:16" x14ac:dyDescent="0.25">
      <c r="A2646">
        <v>2011</v>
      </c>
      <c r="B2646" t="s">
        <v>71</v>
      </c>
      <c r="C2646">
        <v>3</v>
      </c>
      <c r="D2646">
        <v>1</v>
      </c>
      <c r="E2646" t="s">
        <v>1159</v>
      </c>
      <c r="F2646">
        <v>40</v>
      </c>
      <c r="G2646">
        <f t="shared" ref="G2646:G2709" si="41">H2646+I2646</f>
        <v>10</v>
      </c>
      <c r="H2646">
        <v>0</v>
      </c>
      <c r="I2646">
        <v>10</v>
      </c>
      <c r="J2646">
        <v>20</v>
      </c>
      <c r="K2646">
        <v>0</v>
      </c>
      <c r="L2646">
        <v>0</v>
      </c>
      <c r="M2646">
        <v>1</v>
      </c>
      <c r="N2646" t="s">
        <v>153</v>
      </c>
    </row>
    <row r="2647" spans="1:16" x14ac:dyDescent="0.25">
      <c r="A2647">
        <v>2011</v>
      </c>
      <c r="B2647" t="s">
        <v>71</v>
      </c>
      <c r="D2647">
        <v>2</v>
      </c>
      <c r="E2647" t="s">
        <v>1159</v>
      </c>
      <c r="F2647">
        <v>30</v>
      </c>
      <c r="G2647">
        <f t="shared" si="41"/>
        <v>30</v>
      </c>
      <c r="H2647">
        <v>0</v>
      </c>
      <c r="I2647">
        <v>30</v>
      </c>
      <c r="J2647">
        <v>0</v>
      </c>
      <c r="K2647">
        <v>1</v>
      </c>
      <c r="L2647">
        <v>0</v>
      </c>
      <c r="M2647">
        <v>3</v>
      </c>
      <c r="N2647" t="s">
        <v>85</v>
      </c>
      <c r="O2647" t="s">
        <v>85</v>
      </c>
      <c r="P2647" t="s">
        <v>85</v>
      </c>
    </row>
    <row r="2648" spans="1:16" x14ac:dyDescent="0.25">
      <c r="A2648">
        <v>2011</v>
      </c>
      <c r="B2648" t="s">
        <v>71</v>
      </c>
      <c r="D2648">
        <v>3</v>
      </c>
      <c r="E2648" t="s">
        <v>1159</v>
      </c>
      <c r="F2648">
        <v>20</v>
      </c>
      <c r="G2648">
        <f t="shared" si="41"/>
        <v>75</v>
      </c>
      <c r="H2648">
        <v>0</v>
      </c>
      <c r="I2648">
        <v>75</v>
      </c>
      <c r="J2648">
        <v>0</v>
      </c>
      <c r="K2648">
        <v>1</v>
      </c>
      <c r="L2648">
        <v>0</v>
      </c>
      <c r="M2648">
        <v>0</v>
      </c>
    </row>
    <row r="2649" spans="1:16" x14ac:dyDescent="0.25">
      <c r="A2649">
        <v>2011</v>
      </c>
      <c r="B2649" t="s">
        <v>71</v>
      </c>
      <c r="D2649">
        <v>4</v>
      </c>
      <c r="E2649" t="s">
        <v>1159</v>
      </c>
      <c r="F2649">
        <v>60</v>
      </c>
      <c r="G2649">
        <f t="shared" si="41"/>
        <v>35</v>
      </c>
      <c r="H2649">
        <v>0</v>
      </c>
      <c r="I2649">
        <v>35</v>
      </c>
      <c r="J2649">
        <v>2</v>
      </c>
      <c r="K2649">
        <v>1</v>
      </c>
      <c r="L2649">
        <v>2</v>
      </c>
      <c r="M2649">
        <v>1</v>
      </c>
      <c r="N2649" t="s">
        <v>85</v>
      </c>
    </row>
    <row r="2650" spans="1:16" x14ac:dyDescent="0.25">
      <c r="A2650">
        <v>2011</v>
      </c>
      <c r="B2650" t="s">
        <v>71</v>
      </c>
      <c r="D2650">
        <v>5</v>
      </c>
      <c r="E2650" t="s">
        <v>1159</v>
      </c>
      <c r="F2650">
        <v>0</v>
      </c>
      <c r="G2650">
        <f t="shared" si="41"/>
        <v>95</v>
      </c>
      <c r="H2650">
        <v>0</v>
      </c>
      <c r="I2650">
        <v>95</v>
      </c>
      <c r="J2650">
        <v>5</v>
      </c>
      <c r="K2650">
        <v>0</v>
      </c>
      <c r="L2650">
        <v>2</v>
      </c>
      <c r="M2650">
        <v>1</v>
      </c>
      <c r="N2650" t="s">
        <v>85</v>
      </c>
    </row>
    <row r="2651" spans="1:16" x14ac:dyDescent="0.25">
      <c r="A2651">
        <v>2011</v>
      </c>
      <c r="B2651" t="s">
        <v>71</v>
      </c>
      <c r="C2651">
        <v>4</v>
      </c>
      <c r="D2651">
        <v>1</v>
      </c>
      <c r="E2651" t="s">
        <v>1159</v>
      </c>
      <c r="F2651">
        <v>10</v>
      </c>
      <c r="G2651">
        <f t="shared" si="41"/>
        <v>25</v>
      </c>
      <c r="H2651">
        <v>0</v>
      </c>
      <c r="I2651">
        <v>25</v>
      </c>
      <c r="J2651">
        <v>0</v>
      </c>
      <c r="K2651">
        <v>5</v>
      </c>
      <c r="L2651">
        <v>0</v>
      </c>
      <c r="M2651">
        <v>0</v>
      </c>
    </row>
    <row r="2652" spans="1:16" x14ac:dyDescent="0.25">
      <c r="A2652">
        <v>2011</v>
      </c>
      <c r="B2652" t="s">
        <v>71</v>
      </c>
      <c r="D2652">
        <v>2</v>
      </c>
      <c r="E2652" t="s">
        <v>1160</v>
      </c>
      <c r="F2652">
        <v>0</v>
      </c>
      <c r="G2652">
        <f t="shared" si="41"/>
        <v>20</v>
      </c>
      <c r="H2652">
        <v>10</v>
      </c>
      <c r="I2652">
        <v>10</v>
      </c>
      <c r="J2652">
        <v>0</v>
      </c>
      <c r="K2652">
        <v>0</v>
      </c>
      <c r="L2652">
        <v>0</v>
      </c>
      <c r="M2652">
        <v>0</v>
      </c>
    </row>
    <row r="2653" spans="1:16" x14ac:dyDescent="0.25">
      <c r="A2653">
        <v>2011</v>
      </c>
      <c r="B2653" t="s">
        <v>71</v>
      </c>
      <c r="D2653">
        <v>3</v>
      </c>
      <c r="E2653" t="s">
        <v>1160</v>
      </c>
      <c r="F2653">
        <v>20</v>
      </c>
      <c r="G2653">
        <f t="shared" si="41"/>
        <v>5</v>
      </c>
      <c r="H2653">
        <v>0</v>
      </c>
      <c r="I2653">
        <v>5</v>
      </c>
      <c r="J2653">
        <v>0</v>
      </c>
      <c r="K2653">
        <v>3</v>
      </c>
      <c r="L2653">
        <v>0</v>
      </c>
      <c r="M2653">
        <v>0</v>
      </c>
    </row>
    <row r="2654" spans="1:16" x14ac:dyDescent="0.25">
      <c r="A2654">
        <v>2011</v>
      </c>
      <c r="B2654" t="s">
        <v>71</v>
      </c>
      <c r="D2654">
        <v>4</v>
      </c>
      <c r="E2654" t="s">
        <v>1159</v>
      </c>
      <c r="F2654">
        <v>0</v>
      </c>
      <c r="G2654">
        <f t="shared" si="41"/>
        <v>0</v>
      </c>
      <c r="H2654">
        <v>0</v>
      </c>
      <c r="I2654">
        <v>0</v>
      </c>
      <c r="J2654">
        <v>10</v>
      </c>
      <c r="K2654">
        <v>0</v>
      </c>
      <c r="L2654">
        <v>4</v>
      </c>
      <c r="M2654">
        <v>0</v>
      </c>
    </row>
    <row r="2655" spans="1:16" x14ac:dyDescent="0.25">
      <c r="A2655">
        <v>2011</v>
      </c>
      <c r="B2655" t="s">
        <v>71</v>
      </c>
      <c r="D2655">
        <v>5</v>
      </c>
      <c r="E2655" t="s">
        <v>1159</v>
      </c>
      <c r="F2655">
        <v>0</v>
      </c>
      <c r="G2655">
        <f t="shared" si="41"/>
        <v>0</v>
      </c>
      <c r="H2655">
        <v>0</v>
      </c>
      <c r="I2655">
        <v>0</v>
      </c>
      <c r="J2655">
        <v>5</v>
      </c>
      <c r="K2655">
        <v>0</v>
      </c>
      <c r="L2655">
        <v>4</v>
      </c>
      <c r="M2655">
        <v>0</v>
      </c>
    </row>
    <row r="2656" spans="1:16" x14ac:dyDescent="0.25">
      <c r="A2656">
        <v>2011</v>
      </c>
      <c r="B2656" t="s">
        <v>71</v>
      </c>
      <c r="C2656">
        <v>5</v>
      </c>
      <c r="D2656">
        <v>1</v>
      </c>
      <c r="E2656" t="s">
        <v>1160</v>
      </c>
      <c r="F2656">
        <v>0</v>
      </c>
      <c r="G2656">
        <f t="shared" si="41"/>
        <v>70</v>
      </c>
      <c r="H2656">
        <v>0</v>
      </c>
      <c r="I2656">
        <v>70</v>
      </c>
      <c r="J2656">
        <v>10</v>
      </c>
      <c r="K2656">
        <v>0</v>
      </c>
      <c r="L2656">
        <v>3</v>
      </c>
      <c r="M2656">
        <v>0</v>
      </c>
    </row>
    <row r="2657" spans="1:17" x14ac:dyDescent="0.25">
      <c r="A2657">
        <v>2011</v>
      </c>
      <c r="B2657" t="s">
        <v>71</v>
      </c>
      <c r="D2657">
        <v>2</v>
      </c>
      <c r="E2657" t="s">
        <v>1159</v>
      </c>
      <c r="F2657">
        <v>20</v>
      </c>
      <c r="G2657">
        <f t="shared" si="41"/>
        <v>20</v>
      </c>
      <c r="H2657">
        <v>0</v>
      </c>
      <c r="I2657">
        <v>20</v>
      </c>
      <c r="J2657">
        <v>5</v>
      </c>
      <c r="K2657">
        <v>6</v>
      </c>
      <c r="L2657">
        <v>5</v>
      </c>
      <c r="M2657">
        <v>0</v>
      </c>
    </row>
    <row r="2658" spans="1:17" x14ac:dyDescent="0.25">
      <c r="A2658">
        <v>2011</v>
      </c>
      <c r="B2658" t="s">
        <v>71</v>
      </c>
      <c r="D2658">
        <v>3</v>
      </c>
      <c r="E2658" t="s">
        <v>1159</v>
      </c>
      <c r="F2658">
        <v>0</v>
      </c>
      <c r="G2658">
        <f t="shared" si="41"/>
        <v>10</v>
      </c>
      <c r="H2658">
        <v>5</v>
      </c>
      <c r="I2658">
        <v>5</v>
      </c>
      <c r="J2658">
        <v>0</v>
      </c>
      <c r="K2658">
        <v>0</v>
      </c>
      <c r="L2658">
        <v>0</v>
      </c>
      <c r="M2658">
        <v>1</v>
      </c>
      <c r="N2658" t="s">
        <v>221</v>
      </c>
    </row>
    <row r="2659" spans="1:17" x14ac:dyDescent="0.25">
      <c r="A2659">
        <v>2011</v>
      </c>
      <c r="B2659" t="s">
        <v>71</v>
      </c>
      <c r="D2659">
        <v>4</v>
      </c>
      <c r="E2659" t="s">
        <v>1159</v>
      </c>
      <c r="F2659">
        <v>10</v>
      </c>
      <c r="G2659">
        <f t="shared" si="41"/>
        <v>60</v>
      </c>
      <c r="H2659">
        <v>0</v>
      </c>
      <c r="I2659">
        <v>60</v>
      </c>
      <c r="J2659">
        <v>5</v>
      </c>
      <c r="K2659">
        <v>3</v>
      </c>
      <c r="L2659">
        <v>6</v>
      </c>
      <c r="M2659">
        <v>0</v>
      </c>
    </row>
    <row r="2660" spans="1:17" x14ac:dyDescent="0.25">
      <c r="A2660">
        <v>2011</v>
      </c>
      <c r="B2660" t="s">
        <v>71</v>
      </c>
      <c r="D2660">
        <v>5</v>
      </c>
      <c r="E2660" t="s">
        <v>1159</v>
      </c>
      <c r="F2660">
        <v>40</v>
      </c>
      <c r="G2660">
        <f t="shared" si="41"/>
        <v>0</v>
      </c>
      <c r="H2660">
        <v>0</v>
      </c>
      <c r="I2660">
        <v>0</v>
      </c>
      <c r="J2660">
        <v>10</v>
      </c>
      <c r="K2660">
        <v>3</v>
      </c>
      <c r="L2660">
        <v>5</v>
      </c>
      <c r="M2660">
        <v>0</v>
      </c>
    </row>
    <row r="2661" spans="1:17" x14ac:dyDescent="0.25">
      <c r="A2661">
        <v>2011</v>
      </c>
      <c r="B2661" t="s">
        <v>71</v>
      </c>
      <c r="C2661">
        <v>6</v>
      </c>
      <c r="D2661">
        <v>1</v>
      </c>
      <c r="E2661" t="s">
        <v>1159</v>
      </c>
      <c r="F2661">
        <v>50</v>
      </c>
      <c r="G2661">
        <f t="shared" si="41"/>
        <v>5</v>
      </c>
      <c r="H2661">
        <v>0</v>
      </c>
      <c r="I2661">
        <v>5</v>
      </c>
      <c r="J2661">
        <v>20</v>
      </c>
      <c r="K2661">
        <v>3</v>
      </c>
      <c r="L2661">
        <v>6</v>
      </c>
      <c r="M2661">
        <v>0</v>
      </c>
    </row>
    <row r="2662" spans="1:17" x14ac:dyDescent="0.25">
      <c r="A2662">
        <v>2011</v>
      </c>
      <c r="B2662" t="s">
        <v>71</v>
      </c>
      <c r="D2662">
        <v>2</v>
      </c>
      <c r="E2662" t="s">
        <v>1159</v>
      </c>
      <c r="F2662">
        <v>5</v>
      </c>
      <c r="G2662">
        <f t="shared" si="41"/>
        <v>60</v>
      </c>
      <c r="H2662">
        <v>0</v>
      </c>
      <c r="I2662">
        <v>60</v>
      </c>
      <c r="J2662">
        <v>10</v>
      </c>
      <c r="K2662">
        <v>2</v>
      </c>
      <c r="L2662">
        <v>4</v>
      </c>
      <c r="M2662">
        <v>0</v>
      </c>
    </row>
    <row r="2663" spans="1:17" x14ac:dyDescent="0.25">
      <c r="A2663">
        <v>2011</v>
      </c>
      <c r="B2663" t="s">
        <v>71</v>
      </c>
      <c r="D2663">
        <v>3</v>
      </c>
      <c r="E2663" t="s">
        <v>1159</v>
      </c>
      <c r="F2663">
        <v>10</v>
      </c>
      <c r="G2663">
        <f t="shared" si="41"/>
        <v>50</v>
      </c>
      <c r="H2663">
        <v>0</v>
      </c>
      <c r="I2663">
        <v>50</v>
      </c>
      <c r="J2663">
        <v>20</v>
      </c>
      <c r="K2663">
        <v>4</v>
      </c>
      <c r="L2663">
        <v>5</v>
      </c>
      <c r="M2663">
        <v>0</v>
      </c>
    </row>
    <row r="2664" spans="1:17" x14ac:dyDescent="0.25">
      <c r="A2664">
        <v>2011</v>
      </c>
      <c r="B2664" t="s">
        <v>71</v>
      </c>
      <c r="D2664">
        <v>4</v>
      </c>
      <c r="E2664" t="s">
        <v>1159</v>
      </c>
      <c r="F2664">
        <v>0</v>
      </c>
      <c r="G2664">
        <f t="shared" si="41"/>
        <v>10</v>
      </c>
      <c r="H2664">
        <v>0</v>
      </c>
      <c r="I2664">
        <v>10</v>
      </c>
      <c r="J2664">
        <v>35</v>
      </c>
      <c r="K2664">
        <v>0</v>
      </c>
      <c r="L2664">
        <v>2</v>
      </c>
      <c r="M2664">
        <v>0</v>
      </c>
    </row>
    <row r="2665" spans="1:17" x14ac:dyDescent="0.25">
      <c r="A2665">
        <v>2011</v>
      </c>
      <c r="B2665" t="s">
        <v>71</v>
      </c>
      <c r="D2665">
        <v>5</v>
      </c>
      <c r="E2665" t="s">
        <v>1159</v>
      </c>
      <c r="F2665">
        <v>0</v>
      </c>
      <c r="G2665">
        <f t="shared" si="41"/>
        <v>50</v>
      </c>
      <c r="H2665">
        <v>0</v>
      </c>
      <c r="I2665">
        <v>50</v>
      </c>
      <c r="J2665">
        <v>20</v>
      </c>
      <c r="K2665">
        <v>0</v>
      </c>
      <c r="L2665">
        <v>5</v>
      </c>
      <c r="M2665">
        <v>1</v>
      </c>
      <c r="N2665" t="s">
        <v>78</v>
      </c>
    </row>
    <row r="2666" spans="1:17" x14ac:dyDescent="0.25">
      <c r="A2666">
        <v>2011</v>
      </c>
      <c r="B2666" t="s">
        <v>75</v>
      </c>
      <c r="C2666">
        <v>1</v>
      </c>
      <c r="D2666">
        <v>1</v>
      </c>
      <c r="E2666" t="s">
        <v>1159</v>
      </c>
      <c r="F2666">
        <v>0</v>
      </c>
      <c r="G2666">
        <f t="shared" si="41"/>
        <v>90</v>
      </c>
      <c r="H2666">
        <v>90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7" x14ac:dyDescent="0.25">
      <c r="A2667">
        <v>2011</v>
      </c>
      <c r="B2667" t="s">
        <v>75</v>
      </c>
      <c r="D2667">
        <v>2</v>
      </c>
      <c r="E2667" t="s">
        <v>1160</v>
      </c>
      <c r="F2667">
        <v>0</v>
      </c>
      <c r="G2667">
        <f t="shared" si="41"/>
        <v>85</v>
      </c>
      <c r="H2667">
        <v>80</v>
      </c>
      <c r="I2667">
        <v>5</v>
      </c>
      <c r="J2667">
        <v>0</v>
      </c>
      <c r="K2667">
        <v>0</v>
      </c>
      <c r="L2667">
        <v>0</v>
      </c>
      <c r="M2667">
        <v>0</v>
      </c>
    </row>
    <row r="2668" spans="1:17" x14ac:dyDescent="0.25">
      <c r="A2668">
        <v>2011</v>
      </c>
      <c r="B2668" t="s">
        <v>75</v>
      </c>
      <c r="D2668">
        <v>3</v>
      </c>
      <c r="E2668" t="s">
        <v>1159</v>
      </c>
      <c r="F2668">
        <v>5</v>
      </c>
      <c r="G2668">
        <f t="shared" si="41"/>
        <v>20</v>
      </c>
      <c r="H2668">
        <v>20</v>
      </c>
      <c r="I2668">
        <v>0</v>
      </c>
      <c r="J2668">
        <v>10</v>
      </c>
      <c r="K2668">
        <v>4</v>
      </c>
      <c r="L2668">
        <v>4</v>
      </c>
      <c r="M2668">
        <v>2</v>
      </c>
      <c r="N2668" t="s">
        <v>221</v>
      </c>
      <c r="O2668" t="s">
        <v>85</v>
      </c>
    </row>
    <row r="2669" spans="1:17" x14ac:dyDescent="0.25">
      <c r="A2669">
        <v>2011</v>
      </c>
      <c r="B2669" t="s">
        <v>75</v>
      </c>
      <c r="D2669">
        <v>4</v>
      </c>
      <c r="E2669" t="s">
        <v>1160</v>
      </c>
      <c r="F2669">
        <v>5</v>
      </c>
      <c r="G2669">
        <f t="shared" si="41"/>
        <v>50</v>
      </c>
      <c r="H2669">
        <v>10</v>
      </c>
      <c r="I2669">
        <v>40</v>
      </c>
      <c r="J2669">
        <v>10</v>
      </c>
      <c r="K2669">
        <v>3</v>
      </c>
      <c r="L2669">
        <v>2</v>
      </c>
      <c r="M2669">
        <v>2</v>
      </c>
      <c r="N2669" t="s">
        <v>221</v>
      </c>
      <c r="O2669" t="s">
        <v>221</v>
      </c>
    </row>
    <row r="2670" spans="1:17" x14ac:dyDescent="0.25">
      <c r="A2670">
        <v>2011</v>
      </c>
      <c r="B2670" t="s">
        <v>75</v>
      </c>
      <c r="D2670">
        <v>5</v>
      </c>
      <c r="E2670" t="s">
        <v>1160</v>
      </c>
      <c r="F2670">
        <v>0</v>
      </c>
      <c r="G2670">
        <f t="shared" si="41"/>
        <v>90</v>
      </c>
      <c r="H2670">
        <v>90</v>
      </c>
      <c r="I2670">
        <v>0</v>
      </c>
      <c r="J2670">
        <v>2</v>
      </c>
      <c r="K2670">
        <v>0</v>
      </c>
      <c r="L2670">
        <v>1</v>
      </c>
      <c r="M2670">
        <v>0</v>
      </c>
    </row>
    <row r="2671" spans="1:17" x14ac:dyDescent="0.25">
      <c r="A2671">
        <v>2011</v>
      </c>
      <c r="B2671" t="s">
        <v>75</v>
      </c>
      <c r="C2671">
        <v>2</v>
      </c>
      <c r="D2671">
        <v>1</v>
      </c>
      <c r="E2671" t="s">
        <v>1160</v>
      </c>
      <c r="F2671">
        <v>0</v>
      </c>
      <c r="G2671">
        <f t="shared" si="41"/>
        <v>30</v>
      </c>
      <c r="H2671">
        <v>30</v>
      </c>
      <c r="I2671">
        <v>0</v>
      </c>
      <c r="J2671">
        <v>0</v>
      </c>
      <c r="K2671">
        <v>0</v>
      </c>
      <c r="L2671">
        <v>0</v>
      </c>
      <c r="M2671">
        <v>4</v>
      </c>
      <c r="N2671" t="s">
        <v>221</v>
      </c>
      <c r="O2671" t="s">
        <v>221</v>
      </c>
      <c r="P2671" t="s">
        <v>221</v>
      </c>
      <c r="Q2671" t="s">
        <v>86</v>
      </c>
    </row>
    <row r="2672" spans="1:17" x14ac:dyDescent="0.25">
      <c r="A2672">
        <v>2011</v>
      </c>
      <c r="B2672" t="s">
        <v>75</v>
      </c>
      <c r="D2672">
        <v>2</v>
      </c>
      <c r="E2672" t="s">
        <v>1160</v>
      </c>
      <c r="F2672">
        <v>10</v>
      </c>
      <c r="G2672">
        <f t="shared" si="41"/>
        <v>10</v>
      </c>
      <c r="H2672">
        <v>0</v>
      </c>
      <c r="I2672">
        <v>10</v>
      </c>
      <c r="J2672">
        <v>10</v>
      </c>
      <c r="K2672">
        <v>2</v>
      </c>
      <c r="L2672">
        <v>5</v>
      </c>
      <c r="M2672">
        <v>0</v>
      </c>
    </row>
    <row r="2673" spans="1:15" x14ac:dyDescent="0.25">
      <c r="A2673">
        <v>2011</v>
      </c>
      <c r="B2673" t="s">
        <v>75</v>
      </c>
      <c r="D2673">
        <v>3</v>
      </c>
      <c r="E2673" t="s">
        <v>1160</v>
      </c>
      <c r="F2673">
        <v>20</v>
      </c>
      <c r="G2673">
        <f t="shared" si="41"/>
        <v>10</v>
      </c>
      <c r="H2673">
        <v>0</v>
      </c>
      <c r="I2673">
        <v>10</v>
      </c>
      <c r="J2673">
        <v>5</v>
      </c>
      <c r="K2673">
        <v>2</v>
      </c>
      <c r="L2673">
        <v>3</v>
      </c>
      <c r="M2673">
        <v>1</v>
      </c>
      <c r="N2673" t="s">
        <v>99</v>
      </c>
    </row>
    <row r="2674" spans="1:15" x14ac:dyDescent="0.25">
      <c r="A2674">
        <v>2011</v>
      </c>
      <c r="B2674" t="s">
        <v>75</v>
      </c>
      <c r="D2674">
        <v>4</v>
      </c>
      <c r="E2674" t="s">
        <v>1160</v>
      </c>
      <c r="F2674">
        <v>0</v>
      </c>
      <c r="G2674">
        <f t="shared" si="41"/>
        <v>80</v>
      </c>
      <c r="H2674">
        <v>80</v>
      </c>
      <c r="I2674">
        <v>0</v>
      </c>
      <c r="J2674">
        <v>2</v>
      </c>
      <c r="K2674">
        <v>0</v>
      </c>
      <c r="L2674">
        <v>1</v>
      </c>
      <c r="M2674">
        <v>0</v>
      </c>
    </row>
    <row r="2675" spans="1:15" x14ac:dyDescent="0.25">
      <c r="A2675">
        <v>2011</v>
      </c>
      <c r="B2675" t="s">
        <v>75</v>
      </c>
      <c r="D2675">
        <v>5</v>
      </c>
      <c r="E2675" t="s">
        <v>1160</v>
      </c>
      <c r="F2675">
        <v>10</v>
      </c>
      <c r="G2675">
        <f t="shared" si="41"/>
        <v>60</v>
      </c>
      <c r="H2675">
        <v>60</v>
      </c>
      <c r="I2675">
        <v>0</v>
      </c>
      <c r="J2675">
        <v>15</v>
      </c>
      <c r="K2675">
        <v>5</v>
      </c>
      <c r="L2675">
        <v>6</v>
      </c>
      <c r="M2675">
        <v>2</v>
      </c>
      <c r="N2675" t="s">
        <v>86</v>
      </c>
      <c r="O2675" t="s">
        <v>221</v>
      </c>
    </row>
    <row r="2676" spans="1:15" x14ac:dyDescent="0.25">
      <c r="A2676">
        <v>2011</v>
      </c>
      <c r="B2676" t="s">
        <v>75</v>
      </c>
      <c r="C2676">
        <v>3</v>
      </c>
      <c r="D2676">
        <v>1</v>
      </c>
      <c r="E2676" t="s">
        <v>1159</v>
      </c>
      <c r="F2676">
        <v>30</v>
      </c>
      <c r="G2676">
        <f t="shared" si="41"/>
        <v>10</v>
      </c>
      <c r="H2676">
        <v>10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5" x14ac:dyDescent="0.25">
      <c r="A2677">
        <v>2011</v>
      </c>
      <c r="B2677" t="s">
        <v>75</v>
      </c>
      <c r="D2677">
        <v>2</v>
      </c>
      <c r="E2677" t="s">
        <v>1159</v>
      </c>
      <c r="F2677">
        <v>10</v>
      </c>
      <c r="G2677">
        <f t="shared" si="41"/>
        <v>40</v>
      </c>
      <c r="H2677">
        <v>30</v>
      </c>
      <c r="I2677">
        <v>10</v>
      </c>
      <c r="J2677">
        <v>10</v>
      </c>
      <c r="K2677">
        <v>5</v>
      </c>
      <c r="L2677">
        <v>7</v>
      </c>
      <c r="M2677">
        <v>0</v>
      </c>
    </row>
    <row r="2678" spans="1:15" x14ac:dyDescent="0.25">
      <c r="A2678">
        <v>2011</v>
      </c>
      <c r="B2678" t="s">
        <v>75</v>
      </c>
      <c r="D2678">
        <v>3</v>
      </c>
      <c r="E2678" t="s">
        <v>1215</v>
      </c>
      <c r="F2678">
        <v>2</v>
      </c>
      <c r="G2678">
        <f t="shared" si="41"/>
        <v>25</v>
      </c>
      <c r="H2678">
        <v>20</v>
      </c>
      <c r="I2678">
        <v>5</v>
      </c>
      <c r="J2678">
        <v>2</v>
      </c>
      <c r="K2678">
        <v>1</v>
      </c>
      <c r="L2678">
        <v>2</v>
      </c>
      <c r="M2678">
        <v>1</v>
      </c>
      <c r="N2678" t="s">
        <v>221</v>
      </c>
    </row>
    <row r="2679" spans="1:15" x14ac:dyDescent="0.25">
      <c r="A2679">
        <v>2011</v>
      </c>
      <c r="B2679" t="s">
        <v>75</v>
      </c>
      <c r="D2679">
        <v>4</v>
      </c>
      <c r="E2679" t="s">
        <v>1159</v>
      </c>
      <c r="F2679">
        <v>5</v>
      </c>
      <c r="G2679">
        <f t="shared" si="41"/>
        <v>40</v>
      </c>
      <c r="H2679">
        <v>0</v>
      </c>
      <c r="I2679">
        <v>40</v>
      </c>
      <c r="J2679">
        <v>10</v>
      </c>
      <c r="K2679">
        <v>3</v>
      </c>
      <c r="L2679">
        <v>7</v>
      </c>
      <c r="M2679">
        <v>1</v>
      </c>
      <c r="N2679" t="s">
        <v>221</v>
      </c>
    </row>
    <row r="2680" spans="1:15" x14ac:dyDescent="0.25">
      <c r="A2680">
        <v>2011</v>
      </c>
      <c r="B2680" t="s">
        <v>75</v>
      </c>
      <c r="D2680">
        <v>5</v>
      </c>
      <c r="E2680" t="s">
        <v>1160</v>
      </c>
      <c r="F2680">
        <v>0</v>
      </c>
      <c r="G2680">
        <f t="shared" si="41"/>
        <v>30</v>
      </c>
      <c r="H2680">
        <v>20</v>
      </c>
      <c r="I2680">
        <v>10</v>
      </c>
      <c r="J2680">
        <v>50</v>
      </c>
      <c r="K2680">
        <v>0</v>
      </c>
      <c r="L2680">
        <v>5</v>
      </c>
      <c r="M2680">
        <v>1</v>
      </c>
      <c r="N2680" t="s">
        <v>221</v>
      </c>
    </row>
    <row r="2681" spans="1:15" x14ac:dyDescent="0.25">
      <c r="A2681">
        <v>2011</v>
      </c>
      <c r="B2681" t="s">
        <v>75</v>
      </c>
      <c r="C2681">
        <v>4</v>
      </c>
      <c r="D2681">
        <v>1</v>
      </c>
      <c r="E2681" t="s">
        <v>1160</v>
      </c>
      <c r="F2681">
        <v>0</v>
      </c>
      <c r="G2681">
        <f t="shared" si="41"/>
        <v>0</v>
      </c>
      <c r="H2681">
        <v>0</v>
      </c>
      <c r="I2681">
        <v>0</v>
      </c>
      <c r="J2681">
        <v>8</v>
      </c>
      <c r="K2681">
        <v>0</v>
      </c>
      <c r="L2681">
        <v>3</v>
      </c>
      <c r="M2681">
        <v>2</v>
      </c>
      <c r="N2681" t="s">
        <v>221</v>
      </c>
      <c r="O2681" t="s">
        <v>270</v>
      </c>
    </row>
    <row r="2682" spans="1:15" x14ac:dyDescent="0.25">
      <c r="A2682">
        <v>2011</v>
      </c>
      <c r="B2682" t="s">
        <v>75</v>
      </c>
      <c r="D2682">
        <v>2</v>
      </c>
      <c r="E2682" t="s">
        <v>1160</v>
      </c>
      <c r="F2682">
        <v>5</v>
      </c>
      <c r="G2682">
        <f t="shared" si="41"/>
        <v>0</v>
      </c>
      <c r="H2682">
        <v>0</v>
      </c>
      <c r="I2682">
        <v>0</v>
      </c>
      <c r="J2682">
        <v>20</v>
      </c>
      <c r="K2682">
        <v>3</v>
      </c>
      <c r="L2682">
        <v>2</v>
      </c>
      <c r="M2682">
        <v>1</v>
      </c>
      <c r="N2682" t="s">
        <v>221</v>
      </c>
    </row>
    <row r="2683" spans="1:15" x14ac:dyDescent="0.25">
      <c r="A2683">
        <v>2011</v>
      </c>
      <c r="B2683" t="s">
        <v>75</v>
      </c>
      <c r="D2683">
        <v>3</v>
      </c>
      <c r="E2683" t="s">
        <v>1159</v>
      </c>
      <c r="F2683">
        <v>20</v>
      </c>
      <c r="G2683">
        <f t="shared" si="41"/>
        <v>10</v>
      </c>
      <c r="H2683">
        <v>10</v>
      </c>
      <c r="I2683">
        <v>0</v>
      </c>
      <c r="J2683">
        <v>10</v>
      </c>
      <c r="K2683">
        <v>2</v>
      </c>
      <c r="L2683">
        <v>3</v>
      </c>
      <c r="M2683">
        <v>0</v>
      </c>
    </row>
    <row r="2684" spans="1:15" x14ac:dyDescent="0.25">
      <c r="A2684">
        <v>2011</v>
      </c>
      <c r="B2684" t="s">
        <v>75</v>
      </c>
      <c r="D2684">
        <v>4</v>
      </c>
      <c r="E2684" t="s">
        <v>1160</v>
      </c>
      <c r="F2684">
        <v>0</v>
      </c>
      <c r="G2684">
        <f t="shared" si="41"/>
        <v>22</v>
      </c>
      <c r="H2684">
        <v>20</v>
      </c>
      <c r="I2684">
        <v>2</v>
      </c>
      <c r="J2684">
        <v>20</v>
      </c>
      <c r="K2684">
        <v>0</v>
      </c>
      <c r="L2684">
        <v>8</v>
      </c>
      <c r="M2684">
        <v>0</v>
      </c>
    </row>
    <row r="2685" spans="1:15" x14ac:dyDescent="0.25">
      <c r="A2685">
        <v>2011</v>
      </c>
      <c r="B2685" t="s">
        <v>75</v>
      </c>
      <c r="D2685">
        <v>5</v>
      </c>
      <c r="E2685" t="s">
        <v>1159</v>
      </c>
      <c r="F2685">
        <v>0</v>
      </c>
      <c r="G2685">
        <f t="shared" si="41"/>
        <v>80</v>
      </c>
      <c r="H2685">
        <v>80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5" x14ac:dyDescent="0.25">
      <c r="A2686">
        <v>2011</v>
      </c>
      <c r="B2686" t="s">
        <v>75</v>
      </c>
      <c r="C2686">
        <v>5</v>
      </c>
      <c r="D2686">
        <v>1</v>
      </c>
      <c r="E2686" t="s">
        <v>1160</v>
      </c>
      <c r="F2686">
        <v>10</v>
      </c>
      <c r="G2686">
        <f t="shared" si="41"/>
        <v>60</v>
      </c>
      <c r="H2686">
        <v>0</v>
      </c>
      <c r="I2686">
        <v>60</v>
      </c>
      <c r="J2686">
        <v>20</v>
      </c>
      <c r="K2686">
        <v>2</v>
      </c>
      <c r="L2686">
        <v>5</v>
      </c>
      <c r="M2686">
        <v>0</v>
      </c>
    </row>
    <row r="2687" spans="1:15" x14ac:dyDescent="0.25">
      <c r="A2687">
        <v>2011</v>
      </c>
      <c r="B2687" t="s">
        <v>75</v>
      </c>
      <c r="D2687">
        <v>2</v>
      </c>
      <c r="E2687" t="s">
        <v>1160</v>
      </c>
      <c r="F2687">
        <v>0</v>
      </c>
      <c r="G2687">
        <f t="shared" si="41"/>
        <v>55</v>
      </c>
      <c r="H2687">
        <v>5</v>
      </c>
      <c r="I2687">
        <v>50</v>
      </c>
      <c r="J2687">
        <v>15</v>
      </c>
      <c r="K2687">
        <v>0</v>
      </c>
      <c r="L2687">
        <v>5</v>
      </c>
      <c r="M2687">
        <v>0</v>
      </c>
    </row>
    <row r="2688" spans="1:15" x14ac:dyDescent="0.25">
      <c r="A2688">
        <v>2011</v>
      </c>
      <c r="B2688" t="s">
        <v>75</v>
      </c>
      <c r="D2688">
        <v>3</v>
      </c>
      <c r="E2688" t="s">
        <v>1159</v>
      </c>
      <c r="F2688">
        <v>10</v>
      </c>
      <c r="G2688">
        <f t="shared" si="41"/>
        <v>10</v>
      </c>
      <c r="H2688">
        <v>0</v>
      </c>
      <c r="I2688">
        <v>10</v>
      </c>
      <c r="J2688">
        <v>0</v>
      </c>
      <c r="K2688">
        <v>3</v>
      </c>
      <c r="L2688">
        <v>0</v>
      </c>
      <c r="M2688">
        <v>0</v>
      </c>
    </row>
    <row r="2689" spans="1:21" x14ac:dyDescent="0.25">
      <c r="A2689">
        <v>2011</v>
      </c>
      <c r="B2689" t="s">
        <v>75</v>
      </c>
      <c r="D2689">
        <v>4</v>
      </c>
      <c r="E2689" t="s">
        <v>1160</v>
      </c>
      <c r="F2689">
        <v>10</v>
      </c>
      <c r="G2689">
        <f t="shared" si="41"/>
        <v>50</v>
      </c>
      <c r="H2689">
        <v>30</v>
      </c>
      <c r="I2689">
        <v>20</v>
      </c>
      <c r="J2689">
        <v>0</v>
      </c>
      <c r="K2689">
        <v>2</v>
      </c>
      <c r="L2689">
        <v>0</v>
      </c>
      <c r="M2689">
        <v>2</v>
      </c>
      <c r="N2689" t="s">
        <v>221</v>
      </c>
      <c r="O2689" t="s">
        <v>221</v>
      </c>
    </row>
    <row r="2690" spans="1:21" x14ac:dyDescent="0.25">
      <c r="A2690">
        <v>2011</v>
      </c>
      <c r="B2690" t="s">
        <v>75</v>
      </c>
      <c r="D2690">
        <v>5</v>
      </c>
      <c r="E2690" t="s">
        <v>1160</v>
      </c>
      <c r="F2690">
        <v>0</v>
      </c>
      <c r="G2690">
        <f t="shared" si="41"/>
        <v>10</v>
      </c>
      <c r="H2690">
        <v>0</v>
      </c>
      <c r="I2690">
        <v>10</v>
      </c>
      <c r="J2690">
        <v>30</v>
      </c>
      <c r="K2690">
        <v>0</v>
      </c>
      <c r="L2690">
        <v>3</v>
      </c>
      <c r="M2690">
        <v>0</v>
      </c>
    </row>
    <row r="2691" spans="1:21" x14ac:dyDescent="0.25">
      <c r="A2691">
        <v>2011</v>
      </c>
      <c r="B2691" t="s">
        <v>75</v>
      </c>
      <c r="C2691">
        <v>6</v>
      </c>
      <c r="D2691">
        <v>1</v>
      </c>
      <c r="E2691" t="s">
        <v>1159</v>
      </c>
      <c r="F2691">
        <v>0</v>
      </c>
      <c r="G2691">
        <f t="shared" si="41"/>
        <v>40</v>
      </c>
      <c r="H2691">
        <v>0</v>
      </c>
      <c r="I2691">
        <v>40</v>
      </c>
      <c r="J2691">
        <v>10</v>
      </c>
      <c r="K2691">
        <v>0</v>
      </c>
      <c r="L2691">
        <v>1</v>
      </c>
      <c r="M2691">
        <v>2</v>
      </c>
      <c r="N2691" t="s">
        <v>85</v>
      </c>
      <c r="O2691" t="s">
        <v>85</v>
      </c>
    </row>
    <row r="2692" spans="1:21" x14ac:dyDescent="0.25">
      <c r="A2692">
        <v>2011</v>
      </c>
      <c r="B2692" t="s">
        <v>75</v>
      </c>
      <c r="D2692">
        <v>2</v>
      </c>
      <c r="E2692" t="s">
        <v>1160</v>
      </c>
      <c r="F2692">
        <v>0</v>
      </c>
      <c r="G2692">
        <f t="shared" si="41"/>
        <v>20</v>
      </c>
      <c r="H2692">
        <v>20</v>
      </c>
      <c r="I2692">
        <v>0</v>
      </c>
      <c r="J2692">
        <v>10</v>
      </c>
      <c r="K2692">
        <v>0</v>
      </c>
      <c r="L2692">
        <v>5</v>
      </c>
      <c r="M2692">
        <v>0</v>
      </c>
    </row>
    <row r="2693" spans="1:21" x14ac:dyDescent="0.25">
      <c r="A2693">
        <v>2011</v>
      </c>
      <c r="B2693" t="s">
        <v>75</v>
      </c>
      <c r="D2693">
        <v>3</v>
      </c>
      <c r="E2693" t="s">
        <v>1160</v>
      </c>
      <c r="F2693">
        <v>30</v>
      </c>
      <c r="G2693">
        <f t="shared" si="41"/>
        <v>20</v>
      </c>
      <c r="H2693">
        <v>0</v>
      </c>
      <c r="I2693">
        <v>20</v>
      </c>
      <c r="J2693">
        <v>0</v>
      </c>
      <c r="K2693">
        <v>2</v>
      </c>
      <c r="L2693">
        <v>0</v>
      </c>
      <c r="M2693">
        <v>1</v>
      </c>
      <c r="N2693" t="s">
        <v>221</v>
      </c>
    </row>
    <row r="2694" spans="1:21" x14ac:dyDescent="0.25">
      <c r="A2694">
        <v>2011</v>
      </c>
      <c r="B2694" t="s">
        <v>75</v>
      </c>
      <c r="D2694">
        <v>4</v>
      </c>
      <c r="E2694" t="s">
        <v>1160</v>
      </c>
      <c r="F2694">
        <v>10</v>
      </c>
      <c r="G2694">
        <f t="shared" si="41"/>
        <v>10</v>
      </c>
      <c r="H2694">
        <v>0</v>
      </c>
      <c r="I2694">
        <v>10</v>
      </c>
      <c r="J2694">
        <v>30</v>
      </c>
      <c r="K2694">
        <v>3</v>
      </c>
      <c r="L2694">
        <v>5</v>
      </c>
      <c r="M2694">
        <v>0</v>
      </c>
    </row>
    <row r="2695" spans="1:21" x14ac:dyDescent="0.25">
      <c r="A2695">
        <v>2011</v>
      </c>
      <c r="B2695" t="s">
        <v>75</v>
      </c>
      <c r="D2695">
        <v>5</v>
      </c>
      <c r="E2695" t="s">
        <v>1160</v>
      </c>
      <c r="F2695">
        <v>5</v>
      </c>
      <c r="G2695">
        <f t="shared" si="41"/>
        <v>30</v>
      </c>
      <c r="H2695">
        <v>0</v>
      </c>
      <c r="I2695">
        <v>30</v>
      </c>
      <c r="J2695">
        <v>20</v>
      </c>
      <c r="K2695">
        <v>2</v>
      </c>
      <c r="L2695">
        <v>10</v>
      </c>
      <c r="M2695">
        <v>0</v>
      </c>
    </row>
    <row r="2696" spans="1:21" x14ac:dyDescent="0.25">
      <c r="A2696">
        <v>2011</v>
      </c>
      <c r="B2696" t="s">
        <v>1163</v>
      </c>
      <c r="C2696">
        <v>1</v>
      </c>
      <c r="D2696">
        <v>1</v>
      </c>
      <c r="E2696" t="s">
        <v>1159</v>
      </c>
      <c r="F2696">
        <v>30</v>
      </c>
      <c r="G2696">
        <f t="shared" si="41"/>
        <v>20</v>
      </c>
      <c r="H2696">
        <v>10</v>
      </c>
      <c r="I2696">
        <v>10</v>
      </c>
      <c r="J2696">
        <v>5</v>
      </c>
      <c r="K2696">
        <v>5</v>
      </c>
      <c r="L2696">
        <v>2</v>
      </c>
      <c r="M2696">
        <v>0</v>
      </c>
      <c r="U2696">
        <v>1</v>
      </c>
    </row>
    <row r="2697" spans="1:21" x14ac:dyDescent="0.25">
      <c r="A2697">
        <v>2011</v>
      </c>
      <c r="B2697" t="s">
        <v>1163</v>
      </c>
      <c r="D2697">
        <v>2</v>
      </c>
      <c r="E2697" t="s">
        <v>1159</v>
      </c>
      <c r="F2697">
        <v>20</v>
      </c>
      <c r="G2697">
        <f t="shared" si="41"/>
        <v>0</v>
      </c>
      <c r="H2697">
        <v>0</v>
      </c>
      <c r="I2697">
        <v>0</v>
      </c>
      <c r="J2697">
        <v>2</v>
      </c>
      <c r="K2697">
        <v>3</v>
      </c>
      <c r="L2697">
        <v>2</v>
      </c>
      <c r="M2697">
        <v>0</v>
      </c>
    </row>
    <row r="2698" spans="1:21" x14ac:dyDescent="0.25">
      <c r="A2698">
        <v>2011</v>
      </c>
      <c r="B2698" t="s">
        <v>1163</v>
      </c>
      <c r="D2698">
        <v>3</v>
      </c>
      <c r="E2698" t="s">
        <v>1159</v>
      </c>
      <c r="F2698">
        <v>20</v>
      </c>
      <c r="G2698">
        <f t="shared" si="41"/>
        <v>5</v>
      </c>
      <c r="H2698">
        <v>0</v>
      </c>
      <c r="I2698">
        <v>5</v>
      </c>
      <c r="J2698">
        <v>1</v>
      </c>
      <c r="K2698">
        <v>2</v>
      </c>
      <c r="L2698">
        <v>1</v>
      </c>
      <c r="M2698">
        <v>0</v>
      </c>
    </row>
    <row r="2699" spans="1:21" x14ac:dyDescent="0.25">
      <c r="A2699">
        <v>2011</v>
      </c>
      <c r="B2699" t="s">
        <v>1163</v>
      </c>
      <c r="D2699">
        <v>4</v>
      </c>
      <c r="E2699" t="s">
        <v>1159</v>
      </c>
      <c r="F2699">
        <v>30</v>
      </c>
      <c r="G2699">
        <f t="shared" si="41"/>
        <v>40</v>
      </c>
      <c r="H2699">
        <v>0</v>
      </c>
      <c r="I2699">
        <v>40</v>
      </c>
      <c r="J2699">
        <v>1</v>
      </c>
      <c r="K2699">
        <v>3</v>
      </c>
      <c r="L2699">
        <v>1</v>
      </c>
      <c r="M2699">
        <v>0</v>
      </c>
    </row>
    <row r="2700" spans="1:21" x14ac:dyDescent="0.25">
      <c r="A2700">
        <v>2011</v>
      </c>
      <c r="B2700" t="s">
        <v>1163</v>
      </c>
      <c r="D2700">
        <v>5</v>
      </c>
      <c r="E2700" t="s">
        <v>1159</v>
      </c>
      <c r="F2700">
        <v>20</v>
      </c>
      <c r="G2700">
        <f t="shared" si="41"/>
        <v>20</v>
      </c>
      <c r="H2700">
        <v>0</v>
      </c>
      <c r="I2700">
        <v>20</v>
      </c>
      <c r="J2700">
        <v>20</v>
      </c>
      <c r="K2700">
        <v>1</v>
      </c>
      <c r="L2700">
        <v>3</v>
      </c>
      <c r="M2700">
        <v>3</v>
      </c>
      <c r="N2700" s="22" t="s">
        <v>85</v>
      </c>
      <c r="O2700" s="22" t="s">
        <v>78</v>
      </c>
      <c r="P2700" s="22" t="s">
        <v>221</v>
      </c>
    </row>
    <row r="2701" spans="1:21" x14ac:dyDescent="0.25">
      <c r="A2701">
        <v>2011</v>
      </c>
      <c r="B2701" t="s">
        <v>1163</v>
      </c>
      <c r="C2701">
        <v>2</v>
      </c>
      <c r="D2701">
        <v>1</v>
      </c>
      <c r="E2701" t="s">
        <v>1159</v>
      </c>
      <c r="F2701">
        <v>25</v>
      </c>
      <c r="G2701">
        <f t="shared" si="41"/>
        <v>13</v>
      </c>
      <c r="H2701">
        <v>5</v>
      </c>
      <c r="I2701">
        <v>8</v>
      </c>
      <c r="J2701">
        <v>1</v>
      </c>
      <c r="K2701">
        <v>1</v>
      </c>
      <c r="L2701">
        <v>1</v>
      </c>
      <c r="M2701">
        <v>0</v>
      </c>
    </row>
    <row r="2702" spans="1:21" x14ac:dyDescent="0.25">
      <c r="A2702">
        <v>2011</v>
      </c>
      <c r="B2702" t="s">
        <v>1163</v>
      </c>
      <c r="D2702">
        <v>2</v>
      </c>
      <c r="E2702" t="s">
        <v>1159</v>
      </c>
      <c r="F2702">
        <v>20</v>
      </c>
      <c r="G2702">
        <f t="shared" si="41"/>
        <v>40</v>
      </c>
      <c r="H2702">
        <v>0</v>
      </c>
      <c r="I2702">
        <v>40</v>
      </c>
      <c r="J2702">
        <v>25</v>
      </c>
      <c r="K2702">
        <v>2</v>
      </c>
      <c r="L2702">
        <v>3</v>
      </c>
      <c r="M2702">
        <v>2</v>
      </c>
      <c r="N2702" s="22" t="s">
        <v>78</v>
      </c>
      <c r="O2702" s="22" t="s">
        <v>1216</v>
      </c>
    </row>
    <row r="2703" spans="1:21" x14ac:dyDescent="0.25">
      <c r="A2703">
        <v>2011</v>
      </c>
      <c r="B2703" t="s">
        <v>1163</v>
      </c>
      <c r="D2703">
        <v>3</v>
      </c>
      <c r="E2703" t="s">
        <v>1159</v>
      </c>
      <c r="F2703">
        <v>30</v>
      </c>
      <c r="G2703">
        <f t="shared" si="41"/>
        <v>30</v>
      </c>
      <c r="H2703">
        <v>0</v>
      </c>
      <c r="I2703">
        <v>30</v>
      </c>
      <c r="J2703">
        <v>5</v>
      </c>
      <c r="K2703">
        <v>2</v>
      </c>
      <c r="L2703">
        <v>2</v>
      </c>
      <c r="M2703">
        <v>2</v>
      </c>
      <c r="N2703" s="22" t="s">
        <v>637</v>
      </c>
      <c r="O2703" s="22" t="s">
        <v>85</v>
      </c>
    </row>
    <row r="2704" spans="1:21" x14ac:dyDescent="0.25">
      <c r="A2704">
        <v>2011</v>
      </c>
      <c r="B2704" t="s">
        <v>1163</v>
      </c>
      <c r="D2704">
        <v>4</v>
      </c>
      <c r="E2704" t="s">
        <v>1159</v>
      </c>
      <c r="F2704">
        <v>20</v>
      </c>
      <c r="G2704">
        <f t="shared" si="41"/>
        <v>30</v>
      </c>
      <c r="H2704">
        <v>0</v>
      </c>
      <c r="I2704">
        <v>30</v>
      </c>
      <c r="J2704">
        <v>10</v>
      </c>
      <c r="K2704">
        <v>2</v>
      </c>
      <c r="L2704">
        <v>2</v>
      </c>
      <c r="M2704">
        <v>0</v>
      </c>
    </row>
    <row r="2705" spans="1:16" x14ac:dyDescent="0.25">
      <c r="A2705">
        <v>2011</v>
      </c>
      <c r="B2705" t="s">
        <v>1163</v>
      </c>
      <c r="D2705">
        <v>5</v>
      </c>
      <c r="E2705" t="s">
        <v>1159</v>
      </c>
      <c r="F2705">
        <v>30</v>
      </c>
      <c r="G2705">
        <f t="shared" si="41"/>
        <v>40</v>
      </c>
      <c r="H2705">
        <v>0</v>
      </c>
      <c r="I2705">
        <v>40</v>
      </c>
      <c r="J2705">
        <v>0</v>
      </c>
      <c r="K2705">
        <v>0</v>
      </c>
      <c r="L2705">
        <v>0</v>
      </c>
      <c r="M2705">
        <v>0</v>
      </c>
    </row>
    <row r="2706" spans="1:16" x14ac:dyDescent="0.25">
      <c r="A2706">
        <v>2011</v>
      </c>
      <c r="B2706" t="s">
        <v>1163</v>
      </c>
      <c r="C2706">
        <v>3</v>
      </c>
      <c r="D2706">
        <v>1</v>
      </c>
      <c r="E2706" t="s">
        <v>1159</v>
      </c>
      <c r="F2706">
        <v>60</v>
      </c>
      <c r="G2706">
        <f t="shared" si="41"/>
        <v>40</v>
      </c>
      <c r="H2706">
        <v>0</v>
      </c>
      <c r="I2706">
        <v>40</v>
      </c>
      <c r="J2706">
        <v>5</v>
      </c>
      <c r="K2706">
        <v>3</v>
      </c>
      <c r="L2706">
        <v>1</v>
      </c>
      <c r="M2706">
        <v>0</v>
      </c>
    </row>
    <row r="2707" spans="1:16" x14ac:dyDescent="0.25">
      <c r="A2707">
        <v>2011</v>
      </c>
      <c r="B2707" t="s">
        <v>1163</v>
      </c>
      <c r="D2707">
        <v>2</v>
      </c>
      <c r="E2707" t="s">
        <v>1159</v>
      </c>
      <c r="F2707">
        <v>25</v>
      </c>
      <c r="G2707">
        <f t="shared" si="41"/>
        <v>50</v>
      </c>
      <c r="H2707">
        <v>0</v>
      </c>
      <c r="I2707">
        <v>50</v>
      </c>
      <c r="J2707">
        <v>20</v>
      </c>
      <c r="K2707">
        <v>2</v>
      </c>
      <c r="L2707">
        <v>2</v>
      </c>
      <c r="M2707">
        <v>0</v>
      </c>
    </row>
    <row r="2708" spans="1:16" x14ac:dyDescent="0.25">
      <c r="A2708">
        <v>2011</v>
      </c>
      <c r="B2708" t="s">
        <v>1163</v>
      </c>
      <c r="D2708">
        <v>3</v>
      </c>
      <c r="E2708" t="s">
        <v>1159</v>
      </c>
      <c r="F2708">
        <v>85</v>
      </c>
      <c r="G2708">
        <f t="shared" si="41"/>
        <v>55</v>
      </c>
      <c r="H2708">
        <v>0</v>
      </c>
      <c r="I2708">
        <v>55</v>
      </c>
      <c r="J2708">
        <v>5</v>
      </c>
      <c r="K2708">
        <v>2</v>
      </c>
      <c r="L2708">
        <v>3</v>
      </c>
      <c r="M2708">
        <v>0</v>
      </c>
    </row>
    <row r="2709" spans="1:16" x14ac:dyDescent="0.25">
      <c r="A2709">
        <v>2011</v>
      </c>
      <c r="B2709" t="s">
        <v>1163</v>
      </c>
      <c r="D2709">
        <v>4</v>
      </c>
      <c r="E2709" t="s">
        <v>1159</v>
      </c>
      <c r="F2709">
        <v>20</v>
      </c>
      <c r="G2709">
        <f t="shared" si="41"/>
        <v>2</v>
      </c>
      <c r="H2709">
        <v>2</v>
      </c>
      <c r="I2709">
        <v>0</v>
      </c>
      <c r="J2709">
        <v>0</v>
      </c>
      <c r="K2709">
        <v>2</v>
      </c>
      <c r="L2709">
        <v>0</v>
      </c>
      <c r="M2709">
        <v>3</v>
      </c>
      <c r="N2709" t="s">
        <v>78</v>
      </c>
      <c r="O2709" t="s">
        <v>78</v>
      </c>
      <c r="P2709" t="s">
        <v>85</v>
      </c>
    </row>
    <row r="2710" spans="1:16" x14ac:dyDescent="0.25">
      <c r="A2710">
        <v>2011</v>
      </c>
      <c r="B2710" t="s">
        <v>1163</v>
      </c>
      <c r="D2710">
        <v>5</v>
      </c>
      <c r="E2710" t="s">
        <v>1159</v>
      </c>
      <c r="F2710">
        <v>30</v>
      </c>
      <c r="G2710">
        <f t="shared" ref="G2710:G2773" si="42">H2710+I2710</f>
        <v>32</v>
      </c>
      <c r="H2710">
        <v>2</v>
      </c>
      <c r="I2710">
        <v>30</v>
      </c>
      <c r="J2710">
        <v>0</v>
      </c>
      <c r="K2710">
        <v>3</v>
      </c>
      <c r="L2710">
        <v>0</v>
      </c>
      <c r="M2710">
        <v>0</v>
      </c>
    </row>
    <row r="2711" spans="1:16" x14ac:dyDescent="0.25">
      <c r="A2711">
        <v>2011</v>
      </c>
      <c r="B2711" t="s">
        <v>1163</v>
      </c>
      <c r="C2711">
        <v>4</v>
      </c>
      <c r="D2711">
        <v>1</v>
      </c>
      <c r="E2711" s="22" t="s">
        <v>1159</v>
      </c>
      <c r="F2711">
        <v>10</v>
      </c>
      <c r="G2711">
        <f t="shared" si="42"/>
        <v>30</v>
      </c>
      <c r="H2711">
        <v>0</v>
      </c>
      <c r="I2711">
        <v>30</v>
      </c>
      <c r="J2711">
        <v>0</v>
      </c>
      <c r="K2711">
        <v>4</v>
      </c>
      <c r="L2711">
        <v>0</v>
      </c>
      <c r="M2711">
        <v>0</v>
      </c>
    </row>
    <row r="2712" spans="1:16" x14ac:dyDescent="0.25">
      <c r="A2712">
        <v>2011</v>
      </c>
      <c r="B2712" t="s">
        <v>1163</v>
      </c>
      <c r="D2712">
        <v>2</v>
      </c>
      <c r="E2712" s="22" t="s">
        <v>1159</v>
      </c>
      <c r="F2712">
        <v>20</v>
      </c>
      <c r="G2712">
        <f t="shared" si="42"/>
        <v>30</v>
      </c>
      <c r="H2712">
        <v>10</v>
      </c>
      <c r="I2712">
        <v>20</v>
      </c>
      <c r="J2712">
        <v>0</v>
      </c>
      <c r="K2712">
        <v>5</v>
      </c>
      <c r="L2712">
        <v>0</v>
      </c>
      <c r="M2712">
        <v>0</v>
      </c>
    </row>
    <row r="2713" spans="1:16" x14ac:dyDescent="0.25">
      <c r="A2713">
        <v>2011</v>
      </c>
      <c r="B2713" t="s">
        <v>1163</v>
      </c>
      <c r="D2713">
        <v>3</v>
      </c>
      <c r="E2713" s="22" t="s">
        <v>1159</v>
      </c>
      <c r="F2713">
        <v>10</v>
      </c>
      <c r="G2713">
        <f t="shared" si="42"/>
        <v>40</v>
      </c>
      <c r="H2713">
        <v>0</v>
      </c>
      <c r="I2713">
        <v>40</v>
      </c>
      <c r="J2713">
        <v>0</v>
      </c>
      <c r="K2713">
        <v>5</v>
      </c>
      <c r="L2713">
        <v>0</v>
      </c>
      <c r="M2713">
        <v>0</v>
      </c>
    </row>
    <row r="2714" spans="1:16" x14ac:dyDescent="0.25">
      <c r="A2714">
        <v>2011</v>
      </c>
      <c r="B2714" t="s">
        <v>1163</v>
      </c>
      <c r="D2714">
        <v>4</v>
      </c>
      <c r="E2714" s="22" t="s">
        <v>1160</v>
      </c>
      <c r="F2714">
        <v>10</v>
      </c>
      <c r="G2714">
        <f t="shared" si="42"/>
        <v>40</v>
      </c>
      <c r="H2714">
        <v>0</v>
      </c>
      <c r="I2714">
        <v>40</v>
      </c>
      <c r="J2714">
        <v>0</v>
      </c>
      <c r="K2714">
        <v>4</v>
      </c>
      <c r="L2714">
        <v>0</v>
      </c>
      <c r="M2714">
        <v>2</v>
      </c>
      <c r="N2714" s="22" t="s">
        <v>109</v>
      </c>
      <c r="O2714" s="22" t="s">
        <v>82</v>
      </c>
    </row>
    <row r="2715" spans="1:16" x14ac:dyDescent="0.25">
      <c r="A2715">
        <v>2011</v>
      </c>
      <c r="B2715" t="s">
        <v>1163</v>
      </c>
      <c r="D2715">
        <v>5</v>
      </c>
      <c r="E2715" s="22" t="s">
        <v>1159</v>
      </c>
      <c r="F2715">
        <v>5</v>
      </c>
      <c r="G2715">
        <f t="shared" si="42"/>
        <v>70</v>
      </c>
      <c r="H2715">
        <v>0</v>
      </c>
      <c r="I2715">
        <v>70</v>
      </c>
      <c r="J2715">
        <v>0</v>
      </c>
      <c r="K2715">
        <v>2</v>
      </c>
      <c r="L2715">
        <v>0</v>
      </c>
      <c r="M2715">
        <v>1</v>
      </c>
      <c r="N2715" s="22" t="s">
        <v>80</v>
      </c>
    </row>
    <row r="2716" spans="1:16" x14ac:dyDescent="0.25">
      <c r="A2716">
        <v>2011</v>
      </c>
      <c r="B2716" t="s">
        <v>1163</v>
      </c>
      <c r="C2716">
        <v>5</v>
      </c>
      <c r="D2716">
        <v>1</v>
      </c>
      <c r="E2716" s="22" t="s">
        <v>1160</v>
      </c>
      <c r="F2716">
        <v>80</v>
      </c>
      <c r="G2716">
        <f t="shared" si="42"/>
        <v>0</v>
      </c>
      <c r="H2716">
        <v>0</v>
      </c>
      <c r="I2716">
        <v>0</v>
      </c>
      <c r="J2716">
        <v>0</v>
      </c>
      <c r="K2716">
        <v>3</v>
      </c>
      <c r="L2716">
        <v>0</v>
      </c>
      <c r="M2716">
        <v>1</v>
      </c>
      <c r="N2716" s="22" t="s">
        <v>86</v>
      </c>
    </row>
    <row r="2717" spans="1:16" x14ac:dyDescent="0.25">
      <c r="A2717">
        <v>2011</v>
      </c>
      <c r="B2717" t="s">
        <v>1163</v>
      </c>
      <c r="D2717">
        <v>2</v>
      </c>
      <c r="E2717" s="22" t="s">
        <v>1159</v>
      </c>
      <c r="F2717">
        <v>20</v>
      </c>
      <c r="G2717">
        <f t="shared" si="42"/>
        <v>20</v>
      </c>
      <c r="H2717">
        <v>0</v>
      </c>
      <c r="I2717">
        <v>20</v>
      </c>
      <c r="J2717">
        <v>0</v>
      </c>
      <c r="K2717">
        <v>6</v>
      </c>
      <c r="L2717">
        <v>0</v>
      </c>
      <c r="M2717">
        <v>0</v>
      </c>
    </row>
    <row r="2718" spans="1:16" x14ac:dyDescent="0.25">
      <c r="A2718">
        <v>2011</v>
      </c>
      <c r="B2718" t="s">
        <v>1163</v>
      </c>
      <c r="D2718">
        <v>3</v>
      </c>
      <c r="E2718" s="22" t="s">
        <v>1159</v>
      </c>
      <c r="F2718">
        <v>5</v>
      </c>
      <c r="G2718">
        <f t="shared" si="42"/>
        <v>10</v>
      </c>
      <c r="H2718">
        <v>0</v>
      </c>
      <c r="I2718">
        <v>10</v>
      </c>
      <c r="J2718">
        <v>20</v>
      </c>
      <c r="K2718">
        <v>0</v>
      </c>
      <c r="L2718">
        <v>3</v>
      </c>
      <c r="M2718">
        <v>0</v>
      </c>
    </row>
    <row r="2719" spans="1:16" x14ac:dyDescent="0.25">
      <c r="A2719">
        <v>2011</v>
      </c>
      <c r="B2719" t="s">
        <v>1163</v>
      </c>
      <c r="D2719">
        <v>4</v>
      </c>
      <c r="E2719" s="22" t="s">
        <v>1159</v>
      </c>
      <c r="F2719">
        <v>10</v>
      </c>
      <c r="G2719">
        <f t="shared" si="42"/>
        <v>20</v>
      </c>
      <c r="H2719">
        <v>0</v>
      </c>
      <c r="I2719">
        <v>20</v>
      </c>
      <c r="J2719">
        <v>0</v>
      </c>
      <c r="K2719">
        <v>2</v>
      </c>
      <c r="L2719">
        <v>0</v>
      </c>
      <c r="M2719">
        <v>0</v>
      </c>
    </row>
    <row r="2720" spans="1:16" x14ac:dyDescent="0.25">
      <c r="A2720">
        <v>2011</v>
      </c>
      <c r="B2720" t="s">
        <v>1163</v>
      </c>
      <c r="D2720">
        <v>5</v>
      </c>
      <c r="E2720" s="22" t="s">
        <v>1159</v>
      </c>
      <c r="F2720">
        <v>10</v>
      </c>
      <c r="G2720">
        <f t="shared" si="42"/>
        <v>30</v>
      </c>
      <c r="H2720">
        <v>0</v>
      </c>
      <c r="I2720">
        <v>30</v>
      </c>
      <c r="J2720">
        <v>0</v>
      </c>
      <c r="K2720">
        <v>4</v>
      </c>
      <c r="L2720">
        <v>0</v>
      </c>
      <c r="M2720">
        <v>0</v>
      </c>
    </row>
    <row r="2721" spans="1:18" x14ac:dyDescent="0.25">
      <c r="A2721">
        <v>2011</v>
      </c>
      <c r="B2721" t="s">
        <v>1163</v>
      </c>
      <c r="C2721">
        <v>6</v>
      </c>
      <c r="D2721">
        <v>1</v>
      </c>
      <c r="E2721" s="22" t="s">
        <v>1159</v>
      </c>
      <c r="F2721">
        <v>20</v>
      </c>
      <c r="G2721">
        <f t="shared" si="42"/>
        <v>40</v>
      </c>
      <c r="H2721">
        <v>30</v>
      </c>
      <c r="I2721">
        <v>10</v>
      </c>
      <c r="J2721">
        <v>0</v>
      </c>
      <c r="K2721">
        <v>5</v>
      </c>
      <c r="L2721">
        <v>0</v>
      </c>
      <c r="M2721">
        <v>5</v>
      </c>
      <c r="N2721" s="22" t="s">
        <v>78</v>
      </c>
      <c r="O2721" s="22" t="s">
        <v>78</v>
      </c>
      <c r="P2721" s="22" t="s">
        <v>85</v>
      </c>
      <c r="Q2721" s="22" t="s">
        <v>85</v>
      </c>
      <c r="R2721" s="22" t="s">
        <v>85</v>
      </c>
    </row>
    <row r="2722" spans="1:18" x14ac:dyDescent="0.25">
      <c r="A2722">
        <v>2011</v>
      </c>
      <c r="B2722" t="s">
        <v>1163</v>
      </c>
      <c r="D2722">
        <v>2</v>
      </c>
      <c r="E2722" s="22" t="s">
        <v>1160</v>
      </c>
      <c r="F2722">
        <v>5</v>
      </c>
      <c r="G2722">
        <f t="shared" si="42"/>
        <v>25</v>
      </c>
      <c r="H2722">
        <v>5</v>
      </c>
      <c r="I2722">
        <v>20</v>
      </c>
      <c r="J2722">
        <v>0</v>
      </c>
      <c r="K2722">
        <v>3</v>
      </c>
      <c r="L2722">
        <v>0</v>
      </c>
      <c r="M2722">
        <v>0</v>
      </c>
    </row>
    <row r="2723" spans="1:18" x14ac:dyDescent="0.25">
      <c r="A2723">
        <v>2011</v>
      </c>
      <c r="B2723" t="s">
        <v>1163</v>
      </c>
      <c r="D2723">
        <v>3</v>
      </c>
      <c r="E2723" s="22" t="s">
        <v>1159</v>
      </c>
      <c r="F2723">
        <v>20</v>
      </c>
      <c r="G2723">
        <f t="shared" si="42"/>
        <v>20</v>
      </c>
      <c r="H2723">
        <v>0</v>
      </c>
      <c r="I2723">
        <v>20</v>
      </c>
      <c r="J2723">
        <v>2</v>
      </c>
      <c r="K2723">
        <v>4</v>
      </c>
      <c r="L2723">
        <v>1</v>
      </c>
      <c r="M2723">
        <v>0</v>
      </c>
    </row>
    <row r="2724" spans="1:18" x14ac:dyDescent="0.25">
      <c r="A2724">
        <v>2011</v>
      </c>
      <c r="B2724" t="s">
        <v>1163</v>
      </c>
      <c r="D2724">
        <v>4</v>
      </c>
      <c r="E2724" s="22" t="s">
        <v>1159</v>
      </c>
      <c r="F2724">
        <v>10</v>
      </c>
      <c r="G2724">
        <f t="shared" si="42"/>
        <v>20</v>
      </c>
      <c r="H2724">
        <v>0</v>
      </c>
      <c r="I2724">
        <v>20</v>
      </c>
      <c r="J2724">
        <v>0</v>
      </c>
      <c r="K2724">
        <v>5</v>
      </c>
      <c r="L2724">
        <v>0</v>
      </c>
      <c r="M2724">
        <v>0</v>
      </c>
    </row>
    <row r="2725" spans="1:18" x14ac:dyDescent="0.25">
      <c r="A2725">
        <v>2011</v>
      </c>
      <c r="B2725" t="s">
        <v>1163</v>
      </c>
      <c r="D2725">
        <v>5</v>
      </c>
      <c r="E2725" s="22" t="s">
        <v>1159</v>
      </c>
      <c r="F2725">
        <v>20</v>
      </c>
      <c r="G2725">
        <f t="shared" si="42"/>
        <v>10</v>
      </c>
      <c r="H2725">
        <v>0</v>
      </c>
      <c r="I2725">
        <v>10</v>
      </c>
      <c r="J2725">
        <v>10</v>
      </c>
      <c r="K2725">
        <v>4</v>
      </c>
      <c r="L2725">
        <v>3</v>
      </c>
      <c r="M2725">
        <v>0</v>
      </c>
    </row>
    <row r="2726" spans="1:18" x14ac:dyDescent="0.25">
      <c r="A2726">
        <v>2011</v>
      </c>
      <c r="B2726" t="s">
        <v>1167</v>
      </c>
      <c r="C2726">
        <v>1</v>
      </c>
      <c r="D2726">
        <v>1</v>
      </c>
      <c r="E2726" t="s">
        <v>1159</v>
      </c>
      <c r="F2726">
        <v>10</v>
      </c>
      <c r="G2726">
        <f t="shared" si="42"/>
        <v>5</v>
      </c>
      <c r="H2726">
        <v>0</v>
      </c>
      <c r="I2726">
        <v>5</v>
      </c>
      <c r="J2726">
        <v>10</v>
      </c>
      <c r="K2726">
        <v>3</v>
      </c>
      <c r="L2726">
        <v>2</v>
      </c>
      <c r="M2726">
        <v>0</v>
      </c>
    </row>
    <row r="2727" spans="1:18" x14ac:dyDescent="0.25">
      <c r="A2727">
        <v>2011</v>
      </c>
      <c r="B2727" t="s">
        <v>1167</v>
      </c>
      <c r="D2727">
        <v>2</v>
      </c>
      <c r="E2727" t="s">
        <v>1159</v>
      </c>
      <c r="F2727">
        <v>30</v>
      </c>
      <c r="G2727">
        <f t="shared" si="42"/>
        <v>10</v>
      </c>
      <c r="H2727">
        <v>0</v>
      </c>
      <c r="I2727">
        <v>10</v>
      </c>
      <c r="J2727">
        <v>0</v>
      </c>
      <c r="K2727">
        <v>8</v>
      </c>
      <c r="L2727">
        <v>0</v>
      </c>
      <c r="M2727">
        <v>0</v>
      </c>
    </row>
    <row r="2728" spans="1:18" x14ac:dyDescent="0.25">
      <c r="A2728">
        <v>2011</v>
      </c>
      <c r="B2728" t="s">
        <v>1167</v>
      </c>
      <c r="D2728">
        <v>3</v>
      </c>
      <c r="E2728" t="s">
        <v>1159</v>
      </c>
      <c r="F2728">
        <v>5</v>
      </c>
      <c r="G2728">
        <f t="shared" si="42"/>
        <v>0</v>
      </c>
      <c r="H2728">
        <v>0</v>
      </c>
      <c r="I2728">
        <v>0</v>
      </c>
      <c r="J2728">
        <v>0</v>
      </c>
      <c r="K2728">
        <v>2</v>
      </c>
      <c r="L2728">
        <v>0</v>
      </c>
      <c r="M2728">
        <v>3</v>
      </c>
      <c r="N2728" t="s">
        <v>85</v>
      </c>
      <c r="O2728" t="s">
        <v>85</v>
      </c>
      <c r="P2728" t="s">
        <v>85</v>
      </c>
    </row>
    <row r="2729" spans="1:18" x14ac:dyDescent="0.25">
      <c r="A2729">
        <v>2011</v>
      </c>
      <c r="B2729" t="s">
        <v>1167</v>
      </c>
      <c r="D2729">
        <v>4</v>
      </c>
      <c r="E2729" t="s">
        <v>1159</v>
      </c>
      <c r="F2729">
        <v>5</v>
      </c>
      <c r="G2729">
        <f t="shared" si="42"/>
        <v>70</v>
      </c>
      <c r="H2729">
        <v>60</v>
      </c>
      <c r="I2729">
        <v>10</v>
      </c>
      <c r="J2729">
        <v>5</v>
      </c>
      <c r="K2729">
        <v>3</v>
      </c>
      <c r="L2729">
        <v>2</v>
      </c>
      <c r="M2729">
        <v>0</v>
      </c>
    </row>
    <row r="2730" spans="1:18" x14ac:dyDescent="0.25">
      <c r="A2730">
        <v>2011</v>
      </c>
      <c r="B2730" t="s">
        <v>1167</v>
      </c>
      <c r="D2730">
        <v>5</v>
      </c>
      <c r="E2730" t="s">
        <v>1159</v>
      </c>
      <c r="F2730">
        <v>50</v>
      </c>
      <c r="G2730">
        <f t="shared" si="42"/>
        <v>30</v>
      </c>
      <c r="H2730">
        <v>15</v>
      </c>
      <c r="I2730">
        <v>15</v>
      </c>
      <c r="J2730">
        <v>10</v>
      </c>
      <c r="K2730">
        <v>4</v>
      </c>
      <c r="L2730">
        <v>2</v>
      </c>
      <c r="M2730">
        <v>0</v>
      </c>
    </row>
    <row r="2731" spans="1:18" x14ac:dyDescent="0.25">
      <c r="A2731">
        <v>2011</v>
      </c>
      <c r="B2731" t="s">
        <v>1167</v>
      </c>
      <c r="C2731">
        <v>2</v>
      </c>
      <c r="D2731">
        <v>1</v>
      </c>
      <c r="E2731" s="22" t="s">
        <v>1159</v>
      </c>
      <c r="F2731">
        <v>50</v>
      </c>
      <c r="G2731">
        <f t="shared" si="42"/>
        <v>20</v>
      </c>
      <c r="H2731">
        <v>0</v>
      </c>
      <c r="I2731">
        <v>20</v>
      </c>
      <c r="J2731">
        <v>0</v>
      </c>
      <c r="K2731">
        <v>3</v>
      </c>
      <c r="L2731">
        <v>0</v>
      </c>
      <c r="M2731">
        <v>0</v>
      </c>
    </row>
    <row r="2732" spans="1:18" x14ac:dyDescent="0.25">
      <c r="A2732">
        <v>2011</v>
      </c>
      <c r="B2732" t="s">
        <v>1167</v>
      </c>
      <c r="D2732">
        <v>2</v>
      </c>
      <c r="E2732" s="22" t="s">
        <v>1159</v>
      </c>
      <c r="F2732">
        <v>10</v>
      </c>
      <c r="G2732">
        <f t="shared" si="42"/>
        <v>0</v>
      </c>
      <c r="H2732">
        <v>0</v>
      </c>
      <c r="I2732">
        <v>0</v>
      </c>
      <c r="J2732">
        <v>0</v>
      </c>
      <c r="K2732">
        <v>4</v>
      </c>
      <c r="L2732">
        <v>0</v>
      </c>
      <c r="M2732">
        <v>0</v>
      </c>
    </row>
    <row r="2733" spans="1:18" x14ac:dyDescent="0.25">
      <c r="A2733">
        <v>2011</v>
      </c>
      <c r="B2733" t="s">
        <v>1167</v>
      </c>
      <c r="D2733">
        <v>3</v>
      </c>
      <c r="E2733" s="22" t="s">
        <v>1159</v>
      </c>
      <c r="F2733">
        <v>40</v>
      </c>
      <c r="G2733">
        <f t="shared" si="42"/>
        <v>30</v>
      </c>
      <c r="H2733">
        <v>10</v>
      </c>
      <c r="I2733">
        <v>20</v>
      </c>
      <c r="J2733">
        <v>0</v>
      </c>
      <c r="K2733">
        <v>2</v>
      </c>
      <c r="L2733">
        <v>0</v>
      </c>
      <c r="M2733">
        <v>0</v>
      </c>
    </row>
    <row r="2734" spans="1:18" x14ac:dyDescent="0.25">
      <c r="A2734">
        <v>2011</v>
      </c>
      <c r="B2734" t="s">
        <v>1167</v>
      </c>
      <c r="D2734">
        <v>4</v>
      </c>
      <c r="E2734" s="22" t="s">
        <v>1159</v>
      </c>
      <c r="F2734">
        <v>30</v>
      </c>
      <c r="G2734">
        <f t="shared" si="42"/>
        <v>5</v>
      </c>
      <c r="H2734">
        <v>0</v>
      </c>
      <c r="I2734">
        <v>5</v>
      </c>
      <c r="J2734">
        <v>0</v>
      </c>
      <c r="K2734">
        <v>3</v>
      </c>
      <c r="L2734">
        <v>0</v>
      </c>
      <c r="M2734">
        <v>0</v>
      </c>
    </row>
    <row r="2735" spans="1:18" x14ac:dyDescent="0.25">
      <c r="A2735">
        <v>2011</v>
      </c>
      <c r="B2735" t="s">
        <v>1167</v>
      </c>
      <c r="D2735">
        <v>5</v>
      </c>
      <c r="E2735" s="22" t="s">
        <v>1159</v>
      </c>
      <c r="F2735">
        <v>70</v>
      </c>
      <c r="G2735">
        <f t="shared" si="42"/>
        <v>20</v>
      </c>
      <c r="H2735">
        <v>0</v>
      </c>
      <c r="I2735">
        <v>20</v>
      </c>
      <c r="J2735">
        <v>0</v>
      </c>
      <c r="K2735">
        <v>3</v>
      </c>
      <c r="L2735">
        <v>0</v>
      </c>
      <c r="M2735">
        <v>0</v>
      </c>
    </row>
    <row r="2736" spans="1:18" x14ac:dyDescent="0.25">
      <c r="A2736">
        <v>2011</v>
      </c>
      <c r="B2736" t="s">
        <v>1167</v>
      </c>
      <c r="C2736">
        <v>3</v>
      </c>
      <c r="D2736">
        <v>1</v>
      </c>
      <c r="E2736" s="22" t="s">
        <v>1159</v>
      </c>
      <c r="F2736">
        <v>30</v>
      </c>
      <c r="G2736">
        <f t="shared" si="42"/>
        <v>30</v>
      </c>
      <c r="H2736">
        <v>0</v>
      </c>
      <c r="I2736">
        <v>30</v>
      </c>
      <c r="J2736">
        <v>10</v>
      </c>
      <c r="K2736">
        <v>2</v>
      </c>
      <c r="L2736">
        <v>1</v>
      </c>
      <c r="M2736">
        <v>1</v>
      </c>
      <c r="N2736" s="22" t="s">
        <v>86</v>
      </c>
    </row>
    <row r="2737" spans="1:15" x14ac:dyDescent="0.25">
      <c r="A2737">
        <v>2011</v>
      </c>
      <c r="B2737" t="s">
        <v>1167</v>
      </c>
      <c r="D2737">
        <v>2</v>
      </c>
      <c r="E2737" s="22" t="s">
        <v>1159</v>
      </c>
      <c r="F2737">
        <v>15</v>
      </c>
      <c r="G2737">
        <f t="shared" si="42"/>
        <v>5</v>
      </c>
      <c r="H2737">
        <v>0</v>
      </c>
      <c r="I2737">
        <v>5</v>
      </c>
      <c r="J2737">
        <v>0</v>
      </c>
      <c r="K2737">
        <v>4</v>
      </c>
      <c r="L2737">
        <v>0</v>
      </c>
      <c r="M2737">
        <v>1</v>
      </c>
      <c r="N2737" s="22" t="s">
        <v>78</v>
      </c>
    </row>
    <row r="2738" spans="1:15" x14ac:dyDescent="0.25">
      <c r="A2738">
        <v>2011</v>
      </c>
      <c r="B2738" t="s">
        <v>1167</v>
      </c>
      <c r="D2738">
        <v>3</v>
      </c>
      <c r="E2738" s="22" t="s">
        <v>1159</v>
      </c>
      <c r="F2738">
        <v>30</v>
      </c>
      <c r="G2738">
        <f t="shared" si="42"/>
        <v>40</v>
      </c>
      <c r="H2738">
        <v>0</v>
      </c>
      <c r="I2738">
        <v>40</v>
      </c>
      <c r="J2738">
        <v>5</v>
      </c>
      <c r="K2738">
        <v>4</v>
      </c>
      <c r="L2738">
        <v>2</v>
      </c>
      <c r="M2738">
        <v>0</v>
      </c>
    </row>
    <row r="2739" spans="1:15" x14ac:dyDescent="0.25">
      <c r="A2739">
        <v>2011</v>
      </c>
      <c r="B2739" t="s">
        <v>1167</v>
      </c>
      <c r="D2739">
        <v>4</v>
      </c>
      <c r="E2739" s="22" t="s">
        <v>1159</v>
      </c>
      <c r="F2739">
        <v>25</v>
      </c>
      <c r="G2739">
        <f t="shared" si="42"/>
        <v>70</v>
      </c>
      <c r="H2739">
        <v>0</v>
      </c>
      <c r="I2739">
        <v>70</v>
      </c>
      <c r="J2739">
        <v>5</v>
      </c>
      <c r="K2739">
        <v>3</v>
      </c>
      <c r="L2739">
        <v>3</v>
      </c>
      <c r="M2739">
        <v>0</v>
      </c>
    </row>
    <row r="2740" spans="1:15" x14ac:dyDescent="0.25">
      <c r="A2740">
        <v>2011</v>
      </c>
      <c r="B2740" t="s">
        <v>1167</v>
      </c>
      <c r="D2740">
        <v>5</v>
      </c>
      <c r="E2740" s="22" t="s">
        <v>1160</v>
      </c>
      <c r="F2740">
        <v>20</v>
      </c>
      <c r="G2740">
        <f t="shared" si="42"/>
        <v>30</v>
      </c>
      <c r="H2740">
        <v>0</v>
      </c>
      <c r="I2740">
        <v>30</v>
      </c>
      <c r="J2740">
        <v>0</v>
      </c>
      <c r="K2740">
        <v>3</v>
      </c>
      <c r="L2740">
        <v>0</v>
      </c>
      <c r="M2740">
        <v>0</v>
      </c>
    </row>
    <row r="2741" spans="1:15" x14ac:dyDescent="0.25">
      <c r="A2741">
        <v>2011</v>
      </c>
      <c r="B2741" t="s">
        <v>1167</v>
      </c>
      <c r="C2741">
        <v>4</v>
      </c>
      <c r="D2741">
        <v>1</v>
      </c>
      <c r="E2741" s="22" t="s">
        <v>1160</v>
      </c>
      <c r="F2741">
        <v>1</v>
      </c>
      <c r="G2741">
        <f t="shared" si="42"/>
        <v>10</v>
      </c>
      <c r="H2741">
        <v>10</v>
      </c>
      <c r="I2741">
        <v>0</v>
      </c>
      <c r="J2741">
        <v>1</v>
      </c>
      <c r="K2741">
        <v>2</v>
      </c>
      <c r="L2741">
        <v>1</v>
      </c>
      <c r="M2741">
        <v>1</v>
      </c>
      <c r="N2741" s="22" t="s">
        <v>221</v>
      </c>
    </row>
    <row r="2742" spans="1:15" x14ac:dyDescent="0.25">
      <c r="A2742">
        <v>2011</v>
      </c>
      <c r="B2742" t="s">
        <v>1167</v>
      </c>
      <c r="D2742">
        <v>2</v>
      </c>
      <c r="E2742" s="22" t="s">
        <v>1160</v>
      </c>
      <c r="F2742">
        <v>2</v>
      </c>
      <c r="G2742">
        <f t="shared" si="42"/>
        <v>45</v>
      </c>
      <c r="H2742">
        <v>5</v>
      </c>
      <c r="I2742">
        <v>40</v>
      </c>
      <c r="J2742">
        <v>1</v>
      </c>
      <c r="K2742">
        <v>1</v>
      </c>
      <c r="L2742">
        <v>1</v>
      </c>
      <c r="M2742">
        <v>1</v>
      </c>
      <c r="N2742" s="22" t="s">
        <v>221</v>
      </c>
    </row>
    <row r="2743" spans="1:15" x14ac:dyDescent="0.25">
      <c r="A2743">
        <v>2011</v>
      </c>
      <c r="B2743" t="s">
        <v>1167</v>
      </c>
      <c r="D2743">
        <v>3</v>
      </c>
      <c r="E2743" s="22" t="s">
        <v>1159</v>
      </c>
      <c r="F2743">
        <v>5</v>
      </c>
      <c r="G2743">
        <f t="shared" si="42"/>
        <v>60</v>
      </c>
      <c r="H2743">
        <v>0</v>
      </c>
      <c r="I2743">
        <v>60</v>
      </c>
      <c r="J2743">
        <v>5</v>
      </c>
      <c r="K2743">
        <v>1</v>
      </c>
      <c r="L2743">
        <v>2</v>
      </c>
      <c r="M2743">
        <v>0</v>
      </c>
    </row>
    <row r="2744" spans="1:15" x14ac:dyDescent="0.25">
      <c r="A2744">
        <v>2011</v>
      </c>
      <c r="B2744" t="s">
        <v>1167</v>
      </c>
      <c r="D2744">
        <v>4</v>
      </c>
      <c r="E2744" s="22" t="s">
        <v>1159</v>
      </c>
      <c r="F2744">
        <v>1</v>
      </c>
      <c r="G2744">
        <f t="shared" si="42"/>
        <v>80</v>
      </c>
      <c r="H2744">
        <v>20</v>
      </c>
      <c r="I2744">
        <v>60</v>
      </c>
      <c r="J2744">
        <v>1</v>
      </c>
      <c r="K2744">
        <v>1</v>
      </c>
      <c r="L2744">
        <v>3</v>
      </c>
      <c r="M2744">
        <v>2</v>
      </c>
      <c r="N2744" s="22" t="s">
        <v>80</v>
      </c>
      <c r="O2744" s="22" t="s">
        <v>239</v>
      </c>
    </row>
    <row r="2745" spans="1:15" x14ac:dyDescent="0.25">
      <c r="A2745">
        <v>2011</v>
      </c>
      <c r="B2745" t="s">
        <v>1167</v>
      </c>
      <c r="D2745">
        <v>5</v>
      </c>
      <c r="E2745" s="22" t="s">
        <v>1159</v>
      </c>
      <c r="F2745">
        <v>1</v>
      </c>
      <c r="G2745">
        <f t="shared" si="42"/>
        <v>80</v>
      </c>
      <c r="H2745">
        <v>0</v>
      </c>
      <c r="I2745">
        <v>80</v>
      </c>
      <c r="J2745">
        <v>2</v>
      </c>
      <c r="K2745">
        <v>2</v>
      </c>
      <c r="L2745">
        <v>2</v>
      </c>
      <c r="M2745">
        <v>0</v>
      </c>
    </row>
    <row r="2746" spans="1:15" x14ac:dyDescent="0.25">
      <c r="A2746">
        <v>2011</v>
      </c>
      <c r="B2746" t="s">
        <v>1167</v>
      </c>
      <c r="C2746">
        <v>5</v>
      </c>
      <c r="D2746">
        <v>1</v>
      </c>
      <c r="E2746" s="22" t="s">
        <v>1159</v>
      </c>
      <c r="F2746">
        <v>10</v>
      </c>
      <c r="G2746">
        <f t="shared" si="42"/>
        <v>45</v>
      </c>
      <c r="H2746">
        <v>25</v>
      </c>
      <c r="I2746">
        <v>20</v>
      </c>
      <c r="J2746">
        <v>0</v>
      </c>
      <c r="K2746">
        <v>3</v>
      </c>
      <c r="L2746">
        <v>0</v>
      </c>
      <c r="M2746">
        <v>1</v>
      </c>
      <c r="N2746" s="22" t="s">
        <v>655</v>
      </c>
    </row>
    <row r="2747" spans="1:15" x14ac:dyDescent="0.25">
      <c r="A2747">
        <v>2011</v>
      </c>
      <c r="B2747" t="s">
        <v>1167</v>
      </c>
      <c r="D2747">
        <v>2</v>
      </c>
      <c r="E2747" s="22" t="s">
        <v>1160</v>
      </c>
      <c r="F2747">
        <v>60</v>
      </c>
      <c r="G2747">
        <f t="shared" si="42"/>
        <v>30</v>
      </c>
      <c r="H2747">
        <v>10</v>
      </c>
      <c r="I2747">
        <v>20</v>
      </c>
      <c r="J2747">
        <v>5</v>
      </c>
      <c r="K2747">
        <v>2</v>
      </c>
      <c r="L2747">
        <v>2</v>
      </c>
      <c r="M2747">
        <v>1</v>
      </c>
      <c r="N2747" s="22" t="s">
        <v>655</v>
      </c>
    </row>
    <row r="2748" spans="1:15" x14ac:dyDescent="0.25">
      <c r="A2748">
        <v>2011</v>
      </c>
      <c r="B2748" t="s">
        <v>1167</v>
      </c>
      <c r="D2748">
        <v>3</v>
      </c>
      <c r="E2748" s="22" t="s">
        <v>1160</v>
      </c>
      <c r="F2748">
        <v>0</v>
      </c>
      <c r="G2748">
        <f t="shared" si="42"/>
        <v>25</v>
      </c>
      <c r="H2748">
        <v>5</v>
      </c>
      <c r="I2748">
        <v>20</v>
      </c>
      <c r="J2748">
        <v>2</v>
      </c>
      <c r="K2748">
        <v>0</v>
      </c>
      <c r="L2748">
        <v>3</v>
      </c>
      <c r="M2748">
        <v>0</v>
      </c>
    </row>
    <row r="2749" spans="1:15" x14ac:dyDescent="0.25">
      <c r="A2749">
        <v>2011</v>
      </c>
      <c r="B2749" t="s">
        <v>1167</v>
      </c>
      <c r="D2749">
        <v>4</v>
      </c>
      <c r="E2749" s="22" t="s">
        <v>1159</v>
      </c>
      <c r="F2749">
        <v>1</v>
      </c>
      <c r="G2749">
        <f t="shared" si="42"/>
        <v>15</v>
      </c>
      <c r="H2749">
        <v>5</v>
      </c>
      <c r="I2749">
        <v>10</v>
      </c>
      <c r="J2749">
        <v>5</v>
      </c>
      <c r="K2749">
        <v>1</v>
      </c>
      <c r="L2749">
        <v>2</v>
      </c>
      <c r="M2749">
        <v>0</v>
      </c>
    </row>
    <row r="2750" spans="1:15" x14ac:dyDescent="0.25">
      <c r="A2750">
        <v>2011</v>
      </c>
      <c r="B2750" t="s">
        <v>1167</v>
      </c>
      <c r="D2750">
        <v>5</v>
      </c>
      <c r="E2750" s="22" t="s">
        <v>1160</v>
      </c>
      <c r="F2750">
        <v>5</v>
      </c>
      <c r="G2750">
        <f t="shared" si="42"/>
        <v>5</v>
      </c>
      <c r="H2750">
        <v>5</v>
      </c>
      <c r="I2750">
        <v>0</v>
      </c>
      <c r="J2750">
        <v>1</v>
      </c>
      <c r="K2750">
        <v>2</v>
      </c>
      <c r="L2750">
        <v>1</v>
      </c>
      <c r="M2750">
        <v>0</v>
      </c>
    </row>
    <row r="2751" spans="1:15" x14ac:dyDescent="0.25">
      <c r="A2751">
        <v>2011</v>
      </c>
      <c r="B2751" t="s">
        <v>1167</v>
      </c>
      <c r="C2751">
        <v>6</v>
      </c>
      <c r="D2751">
        <v>1</v>
      </c>
      <c r="E2751" s="22" t="s">
        <v>1159</v>
      </c>
      <c r="F2751">
        <v>2</v>
      </c>
      <c r="G2751">
        <f t="shared" si="42"/>
        <v>30</v>
      </c>
      <c r="H2751">
        <v>30</v>
      </c>
      <c r="I2751">
        <v>0</v>
      </c>
      <c r="J2751">
        <v>2</v>
      </c>
      <c r="K2751">
        <v>1</v>
      </c>
      <c r="L2751">
        <v>1</v>
      </c>
      <c r="M2751">
        <v>1</v>
      </c>
      <c r="N2751" s="22" t="s">
        <v>85</v>
      </c>
    </row>
    <row r="2752" spans="1:15" x14ac:dyDescent="0.25">
      <c r="A2752">
        <v>2011</v>
      </c>
      <c r="B2752" t="s">
        <v>1167</v>
      </c>
      <c r="D2752">
        <v>2</v>
      </c>
      <c r="E2752" s="22" t="s">
        <v>1159</v>
      </c>
      <c r="F2752">
        <v>30</v>
      </c>
      <c r="G2752">
        <f t="shared" si="42"/>
        <v>30</v>
      </c>
      <c r="H2752">
        <v>30</v>
      </c>
      <c r="I2752">
        <v>0</v>
      </c>
      <c r="J2752">
        <v>1</v>
      </c>
      <c r="K2752">
        <v>1</v>
      </c>
      <c r="L2752">
        <v>1</v>
      </c>
      <c r="M2752">
        <v>0</v>
      </c>
    </row>
    <row r="2753" spans="1:15" x14ac:dyDescent="0.25">
      <c r="A2753">
        <v>2011</v>
      </c>
      <c r="B2753" t="s">
        <v>1167</v>
      </c>
      <c r="D2753">
        <v>3</v>
      </c>
      <c r="E2753" s="22" t="s">
        <v>1160</v>
      </c>
      <c r="F2753">
        <v>1</v>
      </c>
      <c r="G2753">
        <f t="shared" si="42"/>
        <v>65</v>
      </c>
      <c r="H2753">
        <v>5</v>
      </c>
      <c r="I2753">
        <v>60</v>
      </c>
      <c r="J2753">
        <v>1</v>
      </c>
      <c r="K2753">
        <v>1</v>
      </c>
      <c r="L2753">
        <v>2</v>
      </c>
      <c r="M2753">
        <v>0</v>
      </c>
    </row>
    <row r="2754" spans="1:15" x14ac:dyDescent="0.25">
      <c r="A2754">
        <v>2011</v>
      </c>
      <c r="B2754" t="s">
        <v>1167</v>
      </c>
      <c r="D2754">
        <v>4</v>
      </c>
      <c r="E2754" s="22" t="s">
        <v>1160</v>
      </c>
      <c r="F2754">
        <v>30</v>
      </c>
      <c r="G2754">
        <f t="shared" si="42"/>
        <v>20</v>
      </c>
      <c r="H2754">
        <v>0</v>
      </c>
      <c r="I2754">
        <v>20</v>
      </c>
      <c r="J2754">
        <v>0</v>
      </c>
      <c r="K2754">
        <v>2</v>
      </c>
      <c r="L2754">
        <v>0</v>
      </c>
      <c r="M2754">
        <v>1</v>
      </c>
      <c r="N2754" s="22" t="s">
        <v>85</v>
      </c>
    </row>
    <row r="2755" spans="1:15" x14ac:dyDescent="0.25">
      <c r="A2755">
        <v>2011</v>
      </c>
      <c r="B2755" t="s">
        <v>1167</v>
      </c>
      <c r="D2755">
        <v>5</v>
      </c>
      <c r="E2755" s="22" t="s">
        <v>1159</v>
      </c>
      <c r="F2755">
        <v>5</v>
      </c>
      <c r="G2755">
        <f t="shared" si="42"/>
        <v>30</v>
      </c>
      <c r="H2755">
        <v>0</v>
      </c>
      <c r="I2755">
        <v>30</v>
      </c>
      <c r="J2755">
        <v>2</v>
      </c>
      <c r="K2755">
        <v>1</v>
      </c>
      <c r="L2755">
        <v>1</v>
      </c>
      <c r="M2755">
        <v>0</v>
      </c>
    </row>
    <row r="2756" spans="1:15" x14ac:dyDescent="0.25">
      <c r="A2756">
        <v>2011</v>
      </c>
      <c r="B2756" t="s">
        <v>1166</v>
      </c>
      <c r="C2756">
        <v>1</v>
      </c>
      <c r="D2756">
        <v>1</v>
      </c>
      <c r="E2756" s="22" t="s">
        <v>1159</v>
      </c>
      <c r="F2756">
        <v>60</v>
      </c>
      <c r="G2756">
        <f t="shared" si="42"/>
        <v>10</v>
      </c>
      <c r="H2756">
        <v>0</v>
      </c>
      <c r="I2756">
        <v>10</v>
      </c>
      <c r="J2756">
        <v>0</v>
      </c>
      <c r="K2756">
        <v>3</v>
      </c>
      <c r="L2756">
        <v>0</v>
      </c>
      <c r="M2756">
        <v>0</v>
      </c>
    </row>
    <row r="2757" spans="1:15" x14ac:dyDescent="0.25">
      <c r="A2757">
        <v>2011</v>
      </c>
      <c r="B2757" t="s">
        <v>1166</v>
      </c>
      <c r="D2757">
        <v>2</v>
      </c>
      <c r="E2757" s="22" t="s">
        <v>1159</v>
      </c>
      <c r="F2757">
        <v>15</v>
      </c>
      <c r="G2757">
        <f t="shared" si="42"/>
        <v>35</v>
      </c>
      <c r="H2757">
        <v>10</v>
      </c>
      <c r="I2757">
        <v>25</v>
      </c>
      <c r="J2757">
        <v>0</v>
      </c>
      <c r="K2757">
        <v>3</v>
      </c>
      <c r="L2757">
        <v>0</v>
      </c>
      <c r="M2757">
        <v>0</v>
      </c>
    </row>
    <row r="2758" spans="1:15" x14ac:dyDescent="0.25">
      <c r="A2758">
        <v>2011</v>
      </c>
      <c r="B2758" t="s">
        <v>1166</v>
      </c>
      <c r="D2758">
        <v>3</v>
      </c>
      <c r="E2758" s="22" t="s">
        <v>1159</v>
      </c>
      <c r="F2758">
        <v>5</v>
      </c>
      <c r="G2758">
        <f t="shared" si="42"/>
        <v>20</v>
      </c>
      <c r="H2758">
        <v>0</v>
      </c>
      <c r="I2758">
        <v>20</v>
      </c>
      <c r="J2758">
        <v>20</v>
      </c>
      <c r="K2758">
        <v>1</v>
      </c>
      <c r="L2758">
        <v>2</v>
      </c>
      <c r="M2758">
        <v>1</v>
      </c>
      <c r="N2758" s="22" t="s">
        <v>221</v>
      </c>
    </row>
    <row r="2759" spans="1:15" x14ac:dyDescent="0.25">
      <c r="A2759">
        <v>2011</v>
      </c>
      <c r="B2759" t="s">
        <v>1166</v>
      </c>
      <c r="D2759">
        <v>4</v>
      </c>
      <c r="E2759" s="22" t="s">
        <v>1160</v>
      </c>
      <c r="F2759">
        <v>20</v>
      </c>
      <c r="G2759">
        <f t="shared" si="42"/>
        <v>30</v>
      </c>
      <c r="H2759">
        <v>0</v>
      </c>
      <c r="I2759">
        <v>30</v>
      </c>
      <c r="J2759">
        <v>15</v>
      </c>
      <c r="K2759">
        <v>8</v>
      </c>
      <c r="L2759">
        <v>3</v>
      </c>
      <c r="M2759">
        <v>0</v>
      </c>
    </row>
    <row r="2760" spans="1:15" x14ac:dyDescent="0.25">
      <c r="A2760">
        <v>2011</v>
      </c>
      <c r="B2760" t="s">
        <v>1166</v>
      </c>
      <c r="D2760">
        <v>5</v>
      </c>
      <c r="E2760" s="22" t="s">
        <v>1159</v>
      </c>
      <c r="F2760">
        <v>5</v>
      </c>
      <c r="G2760">
        <f t="shared" si="42"/>
        <v>30</v>
      </c>
      <c r="H2760">
        <v>0</v>
      </c>
      <c r="I2760">
        <v>30</v>
      </c>
      <c r="J2760">
        <v>0</v>
      </c>
      <c r="K2760">
        <v>3</v>
      </c>
      <c r="L2760">
        <v>0</v>
      </c>
      <c r="M2760">
        <v>0</v>
      </c>
    </row>
    <row r="2761" spans="1:15" x14ac:dyDescent="0.25">
      <c r="A2761">
        <v>2011</v>
      </c>
      <c r="B2761" t="s">
        <v>1166</v>
      </c>
      <c r="C2761">
        <v>2</v>
      </c>
      <c r="D2761">
        <v>1</v>
      </c>
      <c r="E2761" s="22" t="s">
        <v>1159</v>
      </c>
      <c r="F2761">
        <v>50</v>
      </c>
      <c r="G2761">
        <f t="shared" si="42"/>
        <v>20</v>
      </c>
      <c r="H2761">
        <v>0</v>
      </c>
      <c r="I2761">
        <v>20</v>
      </c>
      <c r="J2761">
        <v>0</v>
      </c>
      <c r="K2761">
        <v>3</v>
      </c>
      <c r="L2761">
        <v>0</v>
      </c>
      <c r="M2761">
        <v>0</v>
      </c>
    </row>
    <row r="2762" spans="1:15" x14ac:dyDescent="0.25">
      <c r="A2762">
        <v>2011</v>
      </c>
      <c r="B2762" t="s">
        <v>1166</v>
      </c>
      <c r="D2762">
        <v>2</v>
      </c>
      <c r="E2762" s="22" t="s">
        <v>1159</v>
      </c>
      <c r="F2762">
        <v>50</v>
      </c>
      <c r="G2762">
        <f t="shared" si="42"/>
        <v>40</v>
      </c>
      <c r="H2762">
        <v>0</v>
      </c>
      <c r="I2762">
        <v>40</v>
      </c>
      <c r="J2762">
        <v>0</v>
      </c>
      <c r="K2762">
        <v>2</v>
      </c>
      <c r="L2762">
        <v>0</v>
      </c>
      <c r="M2762">
        <v>0</v>
      </c>
    </row>
    <row r="2763" spans="1:15" x14ac:dyDescent="0.25">
      <c r="A2763">
        <v>2011</v>
      </c>
      <c r="B2763" t="s">
        <v>1166</v>
      </c>
      <c r="D2763">
        <v>3</v>
      </c>
      <c r="E2763" s="22" t="s">
        <v>1159</v>
      </c>
      <c r="F2763">
        <v>40</v>
      </c>
      <c r="G2763">
        <f t="shared" si="42"/>
        <v>10</v>
      </c>
      <c r="H2763">
        <v>0</v>
      </c>
      <c r="I2763">
        <v>10</v>
      </c>
      <c r="J2763">
        <v>5</v>
      </c>
      <c r="K2763">
        <v>4</v>
      </c>
      <c r="L2763">
        <v>2</v>
      </c>
      <c r="M2763">
        <v>1</v>
      </c>
      <c r="N2763" s="22" t="s">
        <v>85</v>
      </c>
    </row>
    <row r="2764" spans="1:15" x14ac:dyDescent="0.25">
      <c r="A2764">
        <v>2011</v>
      </c>
      <c r="B2764" t="s">
        <v>1166</v>
      </c>
      <c r="D2764">
        <v>4</v>
      </c>
      <c r="E2764" s="22" t="s">
        <v>1159</v>
      </c>
      <c r="F2764">
        <v>40</v>
      </c>
      <c r="G2764">
        <f t="shared" si="42"/>
        <v>40</v>
      </c>
      <c r="H2764">
        <v>0</v>
      </c>
      <c r="I2764">
        <v>40</v>
      </c>
      <c r="J2764">
        <v>0</v>
      </c>
      <c r="K2764">
        <v>3</v>
      </c>
      <c r="L2764">
        <v>0</v>
      </c>
      <c r="M2764">
        <v>0</v>
      </c>
    </row>
    <row r="2765" spans="1:15" x14ac:dyDescent="0.25">
      <c r="A2765">
        <v>2011</v>
      </c>
      <c r="B2765" t="s">
        <v>1166</v>
      </c>
      <c r="D2765">
        <v>5</v>
      </c>
      <c r="E2765" s="22" t="s">
        <v>1159</v>
      </c>
      <c r="F2765">
        <v>10</v>
      </c>
      <c r="G2765">
        <f t="shared" si="42"/>
        <v>20</v>
      </c>
      <c r="H2765">
        <v>0</v>
      </c>
      <c r="I2765">
        <v>20</v>
      </c>
      <c r="J2765">
        <v>0</v>
      </c>
      <c r="K2765">
        <v>2</v>
      </c>
      <c r="L2765">
        <v>0</v>
      </c>
      <c r="M2765">
        <v>1</v>
      </c>
      <c r="N2765" s="22" t="s">
        <v>239</v>
      </c>
    </row>
    <row r="2766" spans="1:15" x14ac:dyDescent="0.25">
      <c r="A2766">
        <v>2011</v>
      </c>
      <c r="B2766" t="s">
        <v>1166</v>
      </c>
      <c r="C2766">
        <v>3</v>
      </c>
      <c r="D2766">
        <v>1</v>
      </c>
      <c r="E2766" s="22" t="s">
        <v>1159</v>
      </c>
      <c r="F2766">
        <v>40</v>
      </c>
      <c r="G2766">
        <f t="shared" si="42"/>
        <v>0</v>
      </c>
      <c r="H2766">
        <v>0</v>
      </c>
      <c r="I2766">
        <v>0</v>
      </c>
      <c r="J2766">
        <v>2</v>
      </c>
      <c r="K2766">
        <v>4</v>
      </c>
      <c r="L2766">
        <v>0</v>
      </c>
      <c r="M2766">
        <v>2</v>
      </c>
      <c r="N2766" s="22" t="s">
        <v>239</v>
      </c>
      <c r="O2766" s="22" t="s">
        <v>239</v>
      </c>
    </row>
    <row r="2767" spans="1:15" x14ac:dyDescent="0.25">
      <c r="A2767">
        <v>2011</v>
      </c>
      <c r="B2767" t="s">
        <v>1166</v>
      </c>
      <c r="D2767">
        <v>2</v>
      </c>
      <c r="E2767" s="22" t="s">
        <v>1159</v>
      </c>
      <c r="F2767">
        <v>10</v>
      </c>
      <c r="G2767">
        <f t="shared" si="42"/>
        <v>0</v>
      </c>
      <c r="H2767">
        <v>0</v>
      </c>
      <c r="I2767">
        <v>0</v>
      </c>
      <c r="J2767">
        <v>1</v>
      </c>
      <c r="K2767">
        <v>1</v>
      </c>
      <c r="L2767">
        <v>1</v>
      </c>
      <c r="M2767">
        <v>0</v>
      </c>
    </row>
    <row r="2768" spans="1:15" x14ac:dyDescent="0.25">
      <c r="A2768">
        <v>2011</v>
      </c>
      <c r="B2768" t="s">
        <v>1166</v>
      </c>
      <c r="D2768">
        <v>3</v>
      </c>
      <c r="E2768" s="22" t="s">
        <v>1160</v>
      </c>
      <c r="F2768">
        <v>60</v>
      </c>
      <c r="G2768">
        <f t="shared" si="42"/>
        <v>20</v>
      </c>
      <c r="H2768">
        <v>0</v>
      </c>
      <c r="I2768">
        <v>20</v>
      </c>
      <c r="J2768">
        <v>10</v>
      </c>
      <c r="K2768">
        <v>1</v>
      </c>
      <c r="L2768">
        <v>1</v>
      </c>
      <c r="M2768">
        <v>0</v>
      </c>
    </row>
    <row r="2769" spans="1:15" x14ac:dyDescent="0.25">
      <c r="A2769">
        <v>2011</v>
      </c>
      <c r="B2769" t="s">
        <v>1166</v>
      </c>
      <c r="D2769">
        <v>4</v>
      </c>
      <c r="E2769" s="22" t="s">
        <v>1159</v>
      </c>
      <c r="F2769">
        <v>20</v>
      </c>
      <c r="G2769">
        <f t="shared" si="42"/>
        <v>30</v>
      </c>
      <c r="H2769">
        <v>0</v>
      </c>
      <c r="I2769">
        <v>30</v>
      </c>
      <c r="J2769">
        <v>0</v>
      </c>
      <c r="K2769">
        <v>2</v>
      </c>
      <c r="L2769">
        <v>0</v>
      </c>
      <c r="M2769">
        <v>0</v>
      </c>
    </row>
    <row r="2770" spans="1:15" x14ac:dyDescent="0.25">
      <c r="A2770">
        <v>2011</v>
      </c>
      <c r="B2770" t="s">
        <v>1166</v>
      </c>
      <c r="D2770">
        <v>5</v>
      </c>
      <c r="E2770" s="22" t="s">
        <v>1159</v>
      </c>
      <c r="F2770">
        <v>10</v>
      </c>
      <c r="G2770">
        <f t="shared" si="42"/>
        <v>30</v>
      </c>
      <c r="H2770">
        <v>0</v>
      </c>
      <c r="I2770">
        <v>30</v>
      </c>
      <c r="J2770">
        <v>2</v>
      </c>
      <c r="K2770">
        <v>2</v>
      </c>
      <c r="L2770">
        <v>1</v>
      </c>
      <c r="M2770">
        <v>0</v>
      </c>
    </row>
    <row r="2771" spans="1:15" x14ac:dyDescent="0.25">
      <c r="A2771">
        <v>2011</v>
      </c>
      <c r="B2771" t="s">
        <v>1166</v>
      </c>
      <c r="C2771">
        <v>4</v>
      </c>
      <c r="D2771">
        <v>1</v>
      </c>
      <c r="E2771" s="22" t="s">
        <v>1159</v>
      </c>
      <c r="F2771">
        <v>2</v>
      </c>
      <c r="G2771">
        <f t="shared" si="42"/>
        <v>70</v>
      </c>
      <c r="H2771">
        <v>0</v>
      </c>
      <c r="I2771">
        <v>70</v>
      </c>
      <c r="J2771">
        <v>5</v>
      </c>
      <c r="K2771">
        <v>2</v>
      </c>
      <c r="L2771">
        <v>3</v>
      </c>
      <c r="M2771">
        <v>0</v>
      </c>
    </row>
    <row r="2772" spans="1:15" x14ac:dyDescent="0.25">
      <c r="A2772">
        <v>2011</v>
      </c>
      <c r="B2772" t="s">
        <v>1166</v>
      </c>
      <c r="D2772">
        <v>2</v>
      </c>
      <c r="E2772" s="22" t="s">
        <v>1159</v>
      </c>
      <c r="F2772">
        <v>5</v>
      </c>
      <c r="G2772">
        <f t="shared" si="42"/>
        <v>70</v>
      </c>
      <c r="H2772">
        <v>0</v>
      </c>
      <c r="I2772">
        <v>70</v>
      </c>
      <c r="J2772">
        <v>0</v>
      </c>
      <c r="K2772">
        <v>3</v>
      </c>
      <c r="L2772">
        <v>0</v>
      </c>
      <c r="M2772">
        <v>1</v>
      </c>
      <c r="N2772" s="22" t="s">
        <v>85</v>
      </c>
    </row>
    <row r="2773" spans="1:15" x14ac:dyDescent="0.25">
      <c r="A2773">
        <v>2011</v>
      </c>
      <c r="B2773" t="s">
        <v>1166</v>
      </c>
      <c r="D2773">
        <v>3</v>
      </c>
      <c r="E2773" s="22" t="s">
        <v>1159</v>
      </c>
      <c r="F2773">
        <v>50</v>
      </c>
      <c r="G2773">
        <f t="shared" si="42"/>
        <v>20</v>
      </c>
      <c r="H2773">
        <v>0</v>
      </c>
      <c r="I2773">
        <v>20</v>
      </c>
      <c r="J2773">
        <v>20</v>
      </c>
      <c r="K2773">
        <v>3</v>
      </c>
      <c r="L2773">
        <v>0</v>
      </c>
      <c r="M2773">
        <v>0</v>
      </c>
    </row>
    <row r="2774" spans="1:15" x14ac:dyDescent="0.25">
      <c r="A2774">
        <v>2011</v>
      </c>
      <c r="B2774" t="s">
        <v>1166</v>
      </c>
      <c r="D2774">
        <v>4</v>
      </c>
      <c r="E2774" s="22" t="s">
        <v>1160</v>
      </c>
      <c r="F2774">
        <v>50</v>
      </c>
      <c r="G2774">
        <f t="shared" ref="G2774:G2815" si="43">H2774+I2774</f>
        <v>26</v>
      </c>
      <c r="H2774">
        <v>20</v>
      </c>
      <c r="I2774">
        <v>6</v>
      </c>
      <c r="J2774">
        <v>0</v>
      </c>
      <c r="K2774">
        <v>1</v>
      </c>
      <c r="L2774">
        <v>1</v>
      </c>
      <c r="M2774">
        <v>0</v>
      </c>
    </row>
    <row r="2775" spans="1:15" x14ac:dyDescent="0.25">
      <c r="A2775">
        <v>2011</v>
      </c>
      <c r="B2775" t="s">
        <v>1166</v>
      </c>
      <c r="D2775">
        <v>5</v>
      </c>
      <c r="E2775" s="22" t="s">
        <v>1159</v>
      </c>
      <c r="F2775">
        <v>2</v>
      </c>
      <c r="G2775">
        <f t="shared" si="43"/>
        <v>0</v>
      </c>
      <c r="H2775">
        <v>0</v>
      </c>
      <c r="I2775">
        <v>0</v>
      </c>
      <c r="J2775">
        <v>0</v>
      </c>
      <c r="K2775">
        <v>2</v>
      </c>
      <c r="L2775">
        <v>0</v>
      </c>
      <c r="M2775">
        <v>2</v>
      </c>
      <c r="N2775" s="22" t="s">
        <v>80</v>
      </c>
      <c r="O2775" s="22" t="s">
        <v>239</v>
      </c>
    </row>
    <row r="2776" spans="1:15" x14ac:dyDescent="0.25">
      <c r="A2776">
        <v>2011</v>
      </c>
      <c r="B2776" t="s">
        <v>1166</v>
      </c>
      <c r="C2776">
        <v>5</v>
      </c>
      <c r="D2776">
        <v>1</v>
      </c>
      <c r="E2776" s="22" t="s">
        <v>1160</v>
      </c>
      <c r="F2776">
        <v>10</v>
      </c>
      <c r="G2776">
        <f t="shared" si="43"/>
        <v>10</v>
      </c>
      <c r="H2776">
        <v>0</v>
      </c>
      <c r="I2776">
        <v>10</v>
      </c>
      <c r="J2776">
        <v>0</v>
      </c>
      <c r="K2776">
        <v>2</v>
      </c>
      <c r="L2776">
        <v>0</v>
      </c>
      <c r="M2776">
        <v>0</v>
      </c>
    </row>
    <row r="2777" spans="1:15" x14ac:dyDescent="0.25">
      <c r="A2777">
        <v>2011</v>
      </c>
      <c r="B2777" t="s">
        <v>1166</v>
      </c>
      <c r="D2777">
        <v>2</v>
      </c>
      <c r="E2777" s="22" t="s">
        <v>1160</v>
      </c>
      <c r="F2777">
        <v>25</v>
      </c>
      <c r="G2777">
        <f t="shared" si="43"/>
        <v>10</v>
      </c>
      <c r="H2777">
        <v>10</v>
      </c>
      <c r="I2777">
        <v>0</v>
      </c>
      <c r="J2777">
        <v>0</v>
      </c>
      <c r="K2777">
        <v>3</v>
      </c>
      <c r="L2777">
        <v>0</v>
      </c>
      <c r="M2777">
        <v>0</v>
      </c>
    </row>
    <row r="2778" spans="1:15" x14ac:dyDescent="0.25">
      <c r="A2778">
        <v>2011</v>
      </c>
      <c r="B2778" t="s">
        <v>1166</v>
      </c>
      <c r="D2778">
        <v>3</v>
      </c>
      <c r="E2778" s="22" t="s">
        <v>1160</v>
      </c>
      <c r="F2778">
        <v>20</v>
      </c>
      <c r="G2778">
        <f t="shared" si="43"/>
        <v>20</v>
      </c>
      <c r="H2778">
        <v>20</v>
      </c>
      <c r="I2778">
        <v>0</v>
      </c>
      <c r="J2778">
        <v>0</v>
      </c>
      <c r="K2778">
        <v>2</v>
      </c>
      <c r="L2778">
        <v>0</v>
      </c>
      <c r="M2778">
        <v>0</v>
      </c>
    </row>
    <row r="2779" spans="1:15" x14ac:dyDescent="0.25">
      <c r="A2779">
        <v>2011</v>
      </c>
      <c r="B2779" t="s">
        <v>1166</v>
      </c>
      <c r="D2779">
        <v>4</v>
      </c>
      <c r="E2779" s="22" t="s">
        <v>1160</v>
      </c>
      <c r="F2779">
        <v>30</v>
      </c>
      <c r="G2779">
        <f t="shared" si="43"/>
        <v>25</v>
      </c>
      <c r="H2779">
        <v>5</v>
      </c>
      <c r="I2779">
        <v>20</v>
      </c>
      <c r="J2779">
        <v>5</v>
      </c>
      <c r="K2779">
        <v>2</v>
      </c>
      <c r="L2779">
        <v>2</v>
      </c>
      <c r="M2779">
        <v>0</v>
      </c>
    </row>
    <row r="2780" spans="1:15" x14ac:dyDescent="0.25">
      <c r="A2780">
        <v>2011</v>
      </c>
      <c r="B2780" t="s">
        <v>1166</v>
      </c>
      <c r="D2780">
        <v>5</v>
      </c>
      <c r="E2780" s="22" t="s">
        <v>1160</v>
      </c>
      <c r="F2780">
        <v>10</v>
      </c>
      <c r="G2780">
        <f t="shared" si="43"/>
        <v>20</v>
      </c>
      <c r="H2780">
        <v>0</v>
      </c>
      <c r="I2780">
        <v>20</v>
      </c>
      <c r="J2780">
        <v>0</v>
      </c>
      <c r="K2780">
        <v>1</v>
      </c>
      <c r="L2780">
        <v>0</v>
      </c>
      <c r="M2780">
        <v>1</v>
      </c>
      <c r="N2780" s="22" t="s">
        <v>124</v>
      </c>
    </row>
    <row r="2781" spans="1:15" x14ac:dyDescent="0.25">
      <c r="A2781">
        <v>2011</v>
      </c>
      <c r="B2781" t="s">
        <v>1166</v>
      </c>
      <c r="C2781">
        <v>6</v>
      </c>
      <c r="D2781">
        <v>1</v>
      </c>
      <c r="E2781" s="22" t="s">
        <v>1159</v>
      </c>
      <c r="F2781">
        <v>5</v>
      </c>
      <c r="G2781">
        <f t="shared" si="43"/>
        <v>50</v>
      </c>
      <c r="H2781">
        <v>0</v>
      </c>
      <c r="I2781">
        <v>50</v>
      </c>
      <c r="J2781">
        <v>2</v>
      </c>
      <c r="K2781">
        <v>1</v>
      </c>
      <c r="L2781">
        <v>2</v>
      </c>
      <c r="M2781">
        <v>0</v>
      </c>
    </row>
    <row r="2782" spans="1:15" x14ac:dyDescent="0.25">
      <c r="A2782">
        <v>2011</v>
      </c>
      <c r="B2782" t="s">
        <v>1166</v>
      </c>
      <c r="D2782">
        <v>2</v>
      </c>
      <c r="E2782" s="22" t="s">
        <v>1159</v>
      </c>
      <c r="F2782">
        <v>5</v>
      </c>
      <c r="G2782">
        <f t="shared" si="43"/>
        <v>80</v>
      </c>
      <c r="H2782">
        <v>0</v>
      </c>
      <c r="I2782">
        <v>80</v>
      </c>
      <c r="J2782">
        <v>1</v>
      </c>
      <c r="K2782">
        <v>1</v>
      </c>
      <c r="L2782">
        <v>1</v>
      </c>
      <c r="M2782">
        <v>1</v>
      </c>
      <c r="N2782" s="22" t="s">
        <v>239</v>
      </c>
    </row>
    <row r="2783" spans="1:15" x14ac:dyDescent="0.25">
      <c r="A2783">
        <v>2011</v>
      </c>
      <c r="B2783" t="s">
        <v>1166</v>
      </c>
      <c r="D2783">
        <v>3</v>
      </c>
      <c r="E2783" s="22" t="s">
        <v>1159</v>
      </c>
      <c r="F2783">
        <v>60</v>
      </c>
      <c r="G2783">
        <f t="shared" si="43"/>
        <v>0</v>
      </c>
      <c r="H2783">
        <v>0</v>
      </c>
      <c r="I2783">
        <v>0</v>
      </c>
      <c r="J2783">
        <v>5</v>
      </c>
      <c r="K2783">
        <v>2</v>
      </c>
      <c r="L2783">
        <v>2</v>
      </c>
      <c r="M2783">
        <v>0</v>
      </c>
    </row>
    <row r="2784" spans="1:15" x14ac:dyDescent="0.25">
      <c r="A2784">
        <v>2011</v>
      </c>
      <c r="B2784" t="s">
        <v>1166</v>
      </c>
      <c r="D2784">
        <v>4</v>
      </c>
      <c r="E2784" s="22" t="s">
        <v>1160</v>
      </c>
      <c r="F2784">
        <v>2</v>
      </c>
      <c r="G2784">
        <f t="shared" si="43"/>
        <v>30</v>
      </c>
      <c r="H2784">
        <v>0</v>
      </c>
      <c r="I2784">
        <v>30</v>
      </c>
      <c r="J2784">
        <v>5</v>
      </c>
      <c r="K2784">
        <v>2</v>
      </c>
      <c r="L2784">
        <v>3</v>
      </c>
      <c r="M2784">
        <v>1</v>
      </c>
      <c r="N2784" s="22" t="s">
        <v>221</v>
      </c>
    </row>
    <row r="2785" spans="1:15" x14ac:dyDescent="0.25">
      <c r="A2785">
        <v>2011</v>
      </c>
      <c r="B2785" t="s">
        <v>1166</v>
      </c>
      <c r="D2785">
        <v>5</v>
      </c>
      <c r="E2785" s="22" t="s">
        <v>1160</v>
      </c>
      <c r="F2785">
        <v>30</v>
      </c>
      <c r="G2785">
        <f t="shared" si="43"/>
        <v>20</v>
      </c>
      <c r="H2785">
        <v>0</v>
      </c>
      <c r="I2785">
        <v>20</v>
      </c>
      <c r="J2785">
        <v>5</v>
      </c>
      <c r="K2785">
        <v>3</v>
      </c>
      <c r="L2785">
        <v>2</v>
      </c>
      <c r="M2785">
        <v>2</v>
      </c>
      <c r="N2785" s="22" t="s">
        <v>221</v>
      </c>
      <c r="O2785" s="22" t="s">
        <v>85</v>
      </c>
    </row>
    <row r="2786" spans="1:15" x14ac:dyDescent="0.25">
      <c r="A2786">
        <v>2011</v>
      </c>
      <c r="B2786" t="s">
        <v>1161</v>
      </c>
      <c r="C2786">
        <v>1</v>
      </c>
      <c r="D2786">
        <v>1</v>
      </c>
      <c r="E2786" t="s">
        <v>1159</v>
      </c>
      <c r="F2786">
        <v>10</v>
      </c>
      <c r="G2786">
        <f t="shared" si="43"/>
        <v>20</v>
      </c>
      <c r="H2786">
        <v>0</v>
      </c>
      <c r="I2786">
        <v>20</v>
      </c>
      <c r="J2786">
        <v>0</v>
      </c>
      <c r="K2786">
        <v>2</v>
      </c>
      <c r="L2786">
        <v>0</v>
      </c>
      <c r="M2786">
        <v>0</v>
      </c>
    </row>
    <row r="2787" spans="1:15" x14ac:dyDescent="0.25">
      <c r="A2787">
        <v>2011</v>
      </c>
      <c r="B2787" t="s">
        <v>1161</v>
      </c>
      <c r="D2787">
        <v>2</v>
      </c>
      <c r="E2787" t="s">
        <v>1159</v>
      </c>
      <c r="F2787">
        <v>70</v>
      </c>
      <c r="G2787">
        <f t="shared" si="43"/>
        <v>5</v>
      </c>
      <c r="H2787">
        <v>0</v>
      </c>
      <c r="I2787">
        <v>5</v>
      </c>
      <c r="J2787">
        <v>10</v>
      </c>
      <c r="K2787">
        <v>4</v>
      </c>
      <c r="L2787">
        <v>3</v>
      </c>
      <c r="M2787">
        <v>1</v>
      </c>
      <c r="N2787" t="s">
        <v>86</v>
      </c>
    </row>
    <row r="2788" spans="1:15" x14ac:dyDescent="0.25">
      <c r="A2788">
        <v>2011</v>
      </c>
      <c r="B2788" t="s">
        <v>1161</v>
      </c>
      <c r="D2788">
        <v>3</v>
      </c>
      <c r="E2788" t="s">
        <v>1159</v>
      </c>
      <c r="F2788">
        <v>15</v>
      </c>
      <c r="G2788">
        <f t="shared" si="43"/>
        <v>2</v>
      </c>
      <c r="H2788">
        <v>0</v>
      </c>
      <c r="I2788">
        <v>2</v>
      </c>
      <c r="J2788">
        <v>5</v>
      </c>
      <c r="K2788">
        <v>3</v>
      </c>
      <c r="L2788">
        <v>2</v>
      </c>
      <c r="M2788">
        <v>0</v>
      </c>
    </row>
    <row r="2789" spans="1:15" x14ac:dyDescent="0.25">
      <c r="A2789">
        <v>2011</v>
      </c>
      <c r="B2789" t="s">
        <v>1161</v>
      </c>
      <c r="D2789">
        <v>4</v>
      </c>
      <c r="E2789" t="s">
        <v>1159</v>
      </c>
      <c r="F2789">
        <v>10</v>
      </c>
      <c r="G2789">
        <f t="shared" si="43"/>
        <v>10</v>
      </c>
      <c r="H2789">
        <v>0</v>
      </c>
      <c r="I2789">
        <v>10</v>
      </c>
      <c r="J2789">
        <v>0</v>
      </c>
      <c r="K2789">
        <v>3</v>
      </c>
      <c r="L2789">
        <v>0</v>
      </c>
      <c r="M2789">
        <v>0</v>
      </c>
    </row>
    <row r="2790" spans="1:15" x14ac:dyDescent="0.25">
      <c r="A2790">
        <v>2011</v>
      </c>
      <c r="B2790" t="s">
        <v>1161</v>
      </c>
      <c r="D2790">
        <v>5</v>
      </c>
      <c r="E2790" t="s">
        <v>1159</v>
      </c>
      <c r="F2790">
        <v>10</v>
      </c>
      <c r="G2790">
        <f t="shared" si="43"/>
        <v>5</v>
      </c>
      <c r="H2790">
        <v>0</v>
      </c>
      <c r="I2790">
        <v>5</v>
      </c>
      <c r="J2790">
        <v>0</v>
      </c>
      <c r="K2790">
        <v>5</v>
      </c>
      <c r="L2790">
        <v>0</v>
      </c>
      <c r="M2790">
        <v>0</v>
      </c>
    </row>
    <row r="2791" spans="1:15" x14ac:dyDescent="0.25">
      <c r="A2791">
        <v>2011</v>
      </c>
      <c r="B2791" t="s">
        <v>1161</v>
      </c>
      <c r="C2791">
        <v>2</v>
      </c>
      <c r="D2791">
        <v>1</v>
      </c>
      <c r="E2791" t="s">
        <v>1159</v>
      </c>
      <c r="F2791">
        <v>40</v>
      </c>
      <c r="G2791">
        <f t="shared" si="43"/>
        <v>10</v>
      </c>
      <c r="H2791">
        <v>0</v>
      </c>
      <c r="I2791">
        <v>10</v>
      </c>
      <c r="J2791">
        <v>10</v>
      </c>
      <c r="K2791">
        <v>5</v>
      </c>
      <c r="L2791">
        <v>4</v>
      </c>
      <c r="M2791">
        <v>0</v>
      </c>
    </row>
    <row r="2792" spans="1:15" x14ac:dyDescent="0.25">
      <c r="A2792">
        <v>2011</v>
      </c>
      <c r="B2792" t="s">
        <v>1161</v>
      </c>
      <c r="D2792">
        <v>2</v>
      </c>
      <c r="E2792" t="s">
        <v>1159</v>
      </c>
      <c r="F2792">
        <v>5</v>
      </c>
      <c r="G2792">
        <f t="shared" si="43"/>
        <v>10</v>
      </c>
      <c r="H2792">
        <v>0</v>
      </c>
      <c r="I2792">
        <v>10</v>
      </c>
      <c r="J2792">
        <v>5</v>
      </c>
      <c r="K2792">
        <v>3</v>
      </c>
      <c r="L2792">
        <v>3</v>
      </c>
      <c r="M2792">
        <v>0</v>
      </c>
    </row>
    <row r="2793" spans="1:15" x14ac:dyDescent="0.25">
      <c r="A2793">
        <v>2011</v>
      </c>
      <c r="B2793" t="s">
        <v>1161</v>
      </c>
      <c r="D2793">
        <v>3</v>
      </c>
      <c r="E2793" t="s">
        <v>1159</v>
      </c>
      <c r="F2793">
        <v>15</v>
      </c>
      <c r="G2793">
        <f t="shared" si="43"/>
        <v>5</v>
      </c>
      <c r="H2793">
        <v>0</v>
      </c>
      <c r="I2793">
        <v>5</v>
      </c>
      <c r="J2793">
        <v>0</v>
      </c>
      <c r="K2793">
        <v>6</v>
      </c>
      <c r="L2793">
        <v>0</v>
      </c>
      <c r="M2793">
        <v>0</v>
      </c>
    </row>
    <row r="2794" spans="1:15" x14ac:dyDescent="0.25">
      <c r="A2794">
        <v>2011</v>
      </c>
      <c r="B2794" t="s">
        <v>1161</v>
      </c>
      <c r="D2794">
        <v>4</v>
      </c>
      <c r="E2794" t="s">
        <v>1159</v>
      </c>
      <c r="F2794">
        <v>5</v>
      </c>
      <c r="G2794">
        <f t="shared" si="43"/>
        <v>5</v>
      </c>
      <c r="H2794">
        <v>0</v>
      </c>
      <c r="I2794">
        <v>5</v>
      </c>
      <c r="J2794">
        <v>0</v>
      </c>
      <c r="K2794">
        <v>2</v>
      </c>
      <c r="L2794">
        <v>0</v>
      </c>
      <c r="M2794">
        <v>0</v>
      </c>
    </row>
    <row r="2795" spans="1:15" x14ac:dyDescent="0.25">
      <c r="A2795">
        <v>2011</v>
      </c>
      <c r="B2795" t="s">
        <v>1161</v>
      </c>
      <c r="D2795">
        <v>5</v>
      </c>
      <c r="E2795" t="s">
        <v>1159</v>
      </c>
      <c r="F2795">
        <v>0</v>
      </c>
      <c r="G2795">
        <f t="shared" si="43"/>
        <v>25</v>
      </c>
      <c r="H2795">
        <v>5</v>
      </c>
      <c r="I2795">
        <v>20</v>
      </c>
      <c r="J2795">
        <v>5</v>
      </c>
      <c r="K2795">
        <v>0</v>
      </c>
      <c r="L2795">
        <v>3</v>
      </c>
      <c r="M2795">
        <v>1</v>
      </c>
      <c r="N2795" t="s">
        <v>86</v>
      </c>
    </row>
    <row r="2796" spans="1:15" x14ac:dyDescent="0.25">
      <c r="A2796">
        <v>2011</v>
      </c>
      <c r="B2796" t="s">
        <v>1161</v>
      </c>
      <c r="C2796">
        <v>3</v>
      </c>
      <c r="D2796">
        <v>1</v>
      </c>
      <c r="E2796" t="s">
        <v>1159</v>
      </c>
      <c r="F2796">
        <v>5</v>
      </c>
      <c r="G2796">
        <f t="shared" si="43"/>
        <v>80</v>
      </c>
      <c r="H2796">
        <v>0</v>
      </c>
      <c r="I2796">
        <v>80</v>
      </c>
      <c r="J2796">
        <v>2</v>
      </c>
      <c r="K2796">
        <v>3</v>
      </c>
      <c r="L2796">
        <v>3</v>
      </c>
      <c r="M2796">
        <v>0</v>
      </c>
    </row>
    <row r="2797" spans="1:15" x14ac:dyDescent="0.25">
      <c r="A2797">
        <v>2011</v>
      </c>
      <c r="B2797" t="s">
        <v>1161</v>
      </c>
      <c r="D2797">
        <v>2</v>
      </c>
      <c r="E2797" t="s">
        <v>1159</v>
      </c>
      <c r="F2797">
        <v>20</v>
      </c>
      <c r="G2797">
        <f t="shared" si="43"/>
        <v>80</v>
      </c>
      <c r="H2797">
        <v>0</v>
      </c>
      <c r="I2797">
        <v>80</v>
      </c>
      <c r="J2797">
        <v>0</v>
      </c>
      <c r="K2797">
        <v>1</v>
      </c>
      <c r="L2797">
        <v>0</v>
      </c>
      <c r="M2797">
        <v>0</v>
      </c>
    </row>
    <row r="2798" spans="1:15" x14ac:dyDescent="0.25">
      <c r="A2798">
        <v>2011</v>
      </c>
      <c r="B2798" t="s">
        <v>1161</v>
      </c>
      <c r="D2798">
        <v>3</v>
      </c>
      <c r="E2798" t="s">
        <v>1159</v>
      </c>
      <c r="F2798">
        <v>40</v>
      </c>
      <c r="G2798">
        <f t="shared" si="43"/>
        <v>50</v>
      </c>
      <c r="H2798">
        <v>0</v>
      </c>
      <c r="I2798">
        <v>50</v>
      </c>
      <c r="J2798">
        <v>1</v>
      </c>
      <c r="K2798">
        <v>2</v>
      </c>
      <c r="L2798">
        <v>3</v>
      </c>
      <c r="M2798">
        <v>0</v>
      </c>
    </row>
    <row r="2799" spans="1:15" x14ac:dyDescent="0.25">
      <c r="A2799">
        <v>2011</v>
      </c>
      <c r="B2799" t="s">
        <v>1161</v>
      </c>
      <c r="D2799">
        <v>4</v>
      </c>
      <c r="E2799" t="s">
        <v>1159</v>
      </c>
      <c r="F2799">
        <v>20</v>
      </c>
      <c r="G2799">
        <f t="shared" si="43"/>
        <v>50</v>
      </c>
      <c r="H2799">
        <v>0</v>
      </c>
      <c r="I2799">
        <v>50</v>
      </c>
      <c r="J2799">
        <v>1</v>
      </c>
      <c r="K2799">
        <v>2</v>
      </c>
      <c r="L2799">
        <v>2</v>
      </c>
      <c r="M2799">
        <v>1</v>
      </c>
      <c r="N2799" t="s">
        <v>85</v>
      </c>
    </row>
    <row r="2800" spans="1:15" x14ac:dyDescent="0.25">
      <c r="A2800">
        <v>2011</v>
      </c>
      <c r="B2800" t="s">
        <v>1161</v>
      </c>
      <c r="D2800">
        <v>5</v>
      </c>
      <c r="E2800" t="s">
        <v>1159</v>
      </c>
      <c r="F2800">
        <v>2</v>
      </c>
      <c r="G2800">
        <f t="shared" si="43"/>
        <v>90</v>
      </c>
      <c r="H2800">
        <v>0</v>
      </c>
      <c r="I2800">
        <v>90</v>
      </c>
      <c r="J2800">
        <v>0</v>
      </c>
      <c r="K2800">
        <v>3</v>
      </c>
      <c r="L2800">
        <v>0</v>
      </c>
      <c r="M2800">
        <v>0</v>
      </c>
    </row>
    <row r="2801" spans="1:15" x14ac:dyDescent="0.25">
      <c r="A2801">
        <v>2011</v>
      </c>
      <c r="B2801" t="s">
        <v>1161</v>
      </c>
      <c r="C2801">
        <v>4</v>
      </c>
      <c r="D2801">
        <v>1</v>
      </c>
      <c r="E2801" t="s">
        <v>1159</v>
      </c>
      <c r="F2801">
        <v>20</v>
      </c>
      <c r="G2801">
        <f t="shared" si="43"/>
        <v>80</v>
      </c>
      <c r="H2801">
        <v>0</v>
      </c>
      <c r="I2801">
        <v>80</v>
      </c>
      <c r="J2801">
        <v>0</v>
      </c>
      <c r="K2801">
        <v>1</v>
      </c>
      <c r="L2801">
        <v>0</v>
      </c>
      <c r="M2801">
        <v>0</v>
      </c>
    </row>
    <row r="2802" spans="1:15" x14ac:dyDescent="0.25">
      <c r="A2802">
        <v>2011</v>
      </c>
      <c r="B2802" t="s">
        <v>1161</v>
      </c>
      <c r="D2802">
        <v>2</v>
      </c>
      <c r="E2802" t="s">
        <v>1159</v>
      </c>
      <c r="F2802">
        <v>8</v>
      </c>
      <c r="G2802">
        <f t="shared" si="43"/>
        <v>10</v>
      </c>
      <c r="H2802">
        <v>0</v>
      </c>
      <c r="I2802">
        <v>10</v>
      </c>
      <c r="J2802">
        <v>2</v>
      </c>
      <c r="K2802">
        <v>2</v>
      </c>
      <c r="L2802">
        <v>4</v>
      </c>
      <c r="M2802">
        <v>0</v>
      </c>
    </row>
    <row r="2803" spans="1:15" x14ac:dyDescent="0.25">
      <c r="A2803">
        <v>2011</v>
      </c>
      <c r="B2803" t="s">
        <v>1161</v>
      </c>
      <c r="D2803">
        <v>3</v>
      </c>
      <c r="E2803" t="s">
        <v>1159</v>
      </c>
      <c r="F2803">
        <v>20</v>
      </c>
      <c r="G2803">
        <f t="shared" si="43"/>
        <v>80</v>
      </c>
      <c r="H2803">
        <v>0</v>
      </c>
      <c r="I2803">
        <v>80</v>
      </c>
      <c r="J2803">
        <v>0</v>
      </c>
      <c r="K2803">
        <v>1</v>
      </c>
      <c r="L2803">
        <v>0</v>
      </c>
      <c r="M2803">
        <v>0</v>
      </c>
    </row>
    <row r="2804" spans="1:15" x14ac:dyDescent="0.25">
      <c r="A2804">
        <v>2011</v>
      </c>
      <c r="B2804" t="s">
        <v>1161</v>
      </c>
      <c r="D2804">
        <v>4</v>
      </c>
      <c r="E2804" t="s">
        <v>1159</v>
      </c>
      <c r="F2804">
        <v>20</v>
      </c>
      <c r="G2804">
        <f t="shared" si="43"/>
        <v>75</v>
      </c>
      <c r="H2804">
        <v>0</v>
      </c>
      <c r="I2804">
        <v>75</v>
      </c>
      <c r="J2804">
        <v>5</v>
      </c>
      <c r="K2804">
        <v>2</v>
      </c>
      <c r="L2804">
        <v>3</v>
      </c>
      <c r="M2804">
        <v>0</v>
      </c>
    </row>
    <row r="2805" spans="1:15" x14ac:dyDescent="0.25">
      <c r="A2805">
        <v>2011</v>
      </c>
      <c r="B2805" t="s">
        <v>1161</v>
      </c>
      <c r="D2805">
        <v>5</v>
      </c>
      <c r="E2805" t="s">
        <v>1159</v>
      </c>
      <c r="F2805">
        <v>20</v>
      </c>
      <c r="G2805">
        <f t="shared" si="43"/>
        <v>5</v>
      </c>
      <c r="H2805">
        <v>0</v>
      </c>
      <c r="I2805">
        <v>5</v>
      </c>
      <c r="J2805">
        <v>0</v>
      </c>
      <c r="K2805">
        <v>2</v>
      </c>
      <c r="L2805">
        <v>2</v>
      </c>
      <c r="M2805">
        <v>1</v>
      </c>
      <c r="N2805" t="s">
        <v>80</v>
      </c>
    </row>
    <row r="2806" spans="1:15" x14ac:dyDescent="0.25">
      <c r="A2806">
        <v>2011</v>
      </c>
      <c r="B2806" t="s">
        <v>1161</v>
      </c>
      <c r="C2806">
        <v>5</v>
      </c>
      <c r="D2806">
        <v>1</v>
      </c>
      <c r="E2806" t="s">
        <v>1159</v>
      </c>
      <c r="F2806">
        <v>80</v>
      </c>
      <c r="G2806">
        <f t="shared" si="43"/>
        <v>20</v>
      </c>
      <c r="H2806">
        <v>0</v>
      </c>
      <c r="I2806">
        <v>20</v>
      </c>
      <c r="J2806">
        <v>0</v>
      </c>
      <c r="K2806">
        <v>1</v>
      </c>
      <c r="L2806">
        <v>0</v>
      </c>
      <c r="M2806">
        <v>0</v>
      </c>
    </row>
    <row r="2807" spans="1:15" x14ac:dyDescent="0.25">
      <c r="A2807">
        <v>2011</v>
      </c>
      <c r="B2807" t="s">
        <v>1161</v>
      </c>
      <c r="D2807">
        <v>2</v>
      </c>
      <c r="E2807" t="s">
        <v>1159</v>
      </c>
      <c r="F2807">
        <v>80</v>
      </c>
      <c r="G2807">
        <f t="shared" si="43"/>
        <v>15</v>
      </c>
      <c r="H2807">
        <v>0</v>
      </c>
      <c r="I2807">
        <v>15</v>
      </c>
      <c r="J2807">
        <v>0</v>
      </c>
      <c r="K2807">
        <v>0</v>
      </c>
      <c r="L2807">
        <v>0</v>
      </c>
      <c r="M2807">
        <v>0</v>
      </c>
    </row>
    <row r="2808" spans="1:15" x14ac:dyDescent="0.25">
      <c r="A2808">
        <v>2011</v>
      </c>
      <c r="B2808" t="s">
        <v>1161</v>
      </c>
      <c r="D2808">
        <v>3</v>
      </c>
      <c r="E2808" t="s">
        <v>1159</v>
      </c>
      <c r="F2808">
        <v>85</v>
      </c>
      <c r="G2808">
        <f t="shared" si="43"/>
        <v>15</v>
      </c>
      <c r="H2808">
        <v>0</v>
      </c>
      <c r="I2808">
        <v>15</v>
      </c>
      <c r="J2808">
        <v>0</v>
      </c>
      <c r="K2808">
        <v>1</v>
      </c>
      <c r="L2808">
        <v>0</v>
      </c>
      <c r="M2808">
        <v>0</v>
      </c>
    </row>
    <row r="2809" spans="1:15" x14ac:dyDescent="0.25">
      <c r="A2809">
        <v>2011</v>
      </c>
      <c r="B2809" t="s">
        <v>1161</v>
      </c>
      <c r="D2809">
        <v>4</v>
      </c>
      <c r="E2809" t="s">
        <v>1159</v>
      </c>
      <c r="F2809">
        <v>5</v>
      </c>
      <c r="G2809">
        <f t="shared" si="43"/>
        <v>80</v>
      </c>
      <c r="H2809">
        <v>0</v>
      </c>
      <c r="I2809">
        <v>80</v>
      </c>
      <c r="J2809">
        <v>0</v>
      </c>
      <c r="K2809">
        <v>2</v>
      </c>
      <c r="L2809">
        <v>0</v>
      </c>
      <c r="M2809">
        <v>1</v>
      </c>
      <c r="N2809" t="s">
        <v>86</v>
      </c>
    </row>
    <row r="2810" spans="1:15" x14ac:dyDescent="0.25">
      <c r="A2810">
        <v>2011</v>
      </c>
      <c r="B2810" t="s">
        <v>1161</v>
      </c>
      <c r="D2810">
        <v>5</v>
      </c>
      <c r="E2810" t="s">
        <v>1159</v>
      </c>
      <c r="F2810">
        <v>30</v>
      </c>
      <c r="G2810">
        <f t="shared" si="43"/>
        <v>70</v>
      </c>
      <c r="H2810">
        <v>0</v>
      </c>
      <c r="I2810">
        <v>70</v>
      </c>
      <c r="J2810">
        <v>0</v>
      </c>
      <c r="K2810">
        <v>1</v>
      </c>
      <c r="L2810">
        <v>0</v>
      </c>
      <c r="M2810">
        <v>2</v>
      </c>
      <c r="N2810" t="s">
        <v>239</v>
      </c>
      <c r="O2810" t="s">
        <v>124</v>
      </c>
    </row>
    <row r="2811" spans="1:15" x14ac:dyDescent="0.25">
      <c r="A2811">
        <v>2011</v>
      </c>
      <c r="B2811" t="s">
        <v>1161</v>
      </c>
      <c r="C2811">
        <v>6</v>
      </c>
      <c r="D2811">
        <v>1</v>
      </c>
      <c r="E2811" t="s">
        <v>1159</v>
      </c>
      <c r="F2811">
        <v>60</v>
      </c>
      <c r="G2811">
        <f t="shared" si="43"/>
        <v>40</v>
      </c>
      <c r="H2811">
        <v>0</v>
      </c>
      <c r="I2811">
        <v>40</v>
      </c>
      <c r="J2811">
        <v>0</v>
      </c>
      <c r="K2811">
        <v>1</v>
      </c>
      <c r="L2811">
        <v>0</v>
      </c>
      <c r="M2811">
        <v>0</v>
      </c>
    </row>
    <row r="2812" spans="1:15" x14ac:dyDescent="0.25">
      <c r="A2812">
        <v>2011</v>
      </c>
      <c r="B2812" t="s">
        <v>1161</v>
      </c>
      <c r="D2812">
        <v>2</v>
      </c>
      <c r="E2812" t="s">
        <v>1159</v>
      </c>
      <c r="F2812">
        <v>20</v>
      </c>
      <c r="G2812">
        <f t="shared" si="43"/>
        <v>80</v>
      </c>
      <c r="H2812">
        <v>0</v>
      </c>
      <c r="I2812">
        <v>80</v>
      </c>
      <c r="J2812">
        <v>0</v>
      </c>
      <c r="K2812">
        <v>1</v>
      </c>
      <c r="L2812">
        <v>0</v>
      </c>
      <c r="M2812">
        <v>0</v>
      </c>
    </row>
    <row r="2813" spans="1:15" x14ac:dyDescent="0.25">
      <c r="A2813">
        <v>2011</v>
      </c>
      <c r="B2813" t="s">
        <v>1161</v>
      </c>
      <c r="D2813">
        <v>3</v>
      </c>
      <c r="E2813" t="s">
        <v>1159</v>
      </c>
      <c r="F2813">
        <v>30</v>
      </c>
      <c r="G2813">
        <f t="shared" si="43"/>
        <v>70</v>
      </c>
      <c r="H2813">
        <v>0</v>
      </c>
      <c r="I2813">
        <v>70</v>
      </c>
      <c r="J2813">
        <v>0</v>
      </c>
      <c r="K2813">
        <v>1</v>
      </c>
      <c r="L2813">
        <v>0</v>
      </c>
      <c r="M2813">
        <v>0</v>
      </c>
    </row>
    <row r="2814" spans="1:15" x14ac:dyDescent="0.25">
      <c r="A2814">
        <v>2011</v>
      </c>
      <c r="B2814" t="s">
        <v>1161</v>
      </c>
      <c r="D2814">
        <v>4</v>
      </c>
      <c r="E2814" t="s">
        <v>1159</v>
      </c>
      <c r="F2814">
        <v>80</v>
      </c>
      <c r="G2814">
        <f t="shared" si="43"/>
        <v>20</v>
      </c>
      <c r="H2814">
        <v>0</v>
      </c>
      <c r="I2814">
        <v>20</v>
      </c>
      <c r="J2814">
        <v>0</v>
      </c>
      <c r="K2814">
        <v>2</v>
      </c>
      <c r="L2814">
        <v>0</v>
      </c>
      <c r="M2814">
        <v>0</v>
      </c>
    </row>
    <row r="2815" spans="1:15" x14ac:dyDescent="0.25">
      <c r="A2815">
        <v>2011</v>
      </c>
      <c r="B2815" t="s">
        <v>1161</v>
      </c>
      <c r="D2815">
        <v>5</v>
      </c>
      <c r="E2815" t="s">
        <v>1159</v>
      </c>
      <c r="F2815">
        <v>40</v>
      </c>
      <c r="G2815">
        <f t="shared" si="43"/>
        <v>60</v>
      </c>
      <c r="H2815">
        <v>0</v>
      </c>
      <c r="I2815">
        <v>60</v>
      </c>
      <c r="J2815">
        <v>0</v>
      </c>
      <c r="K2815">
        <v>2</v>
      </c>
      <c r="L2815">
        <v>0</v>
      </c>
      <c r="M2815">
        <v>0</v>
      </c>
    </row>
    <row r="2816" spans="1:15" x14ac:dyDescent="0.25">
      <c r="A2816">
        <v>2012</v>
      </c>
      <c r="B2816" t="s">
        <v>75</v>
      </c>
      <c r="C2816">
        <v>1</v>
      </c>
      <c r="D2816">
        <v>1</v>
      </c>
      <c r="E2816" t="s">
        <v>1159</v>
      </c>
      <c r="F2816">
        <v>0</v>
      </c>
      <c r="G2816">
        <v>60</v>
      </c>
      <c r="H2816">
        <v>10</v>
      </c>
      <c r="I2816">
        <v>5</v>
      </c>
      <c r="J2816">
        <f>SUM(H2816:I2816)</f>
        <v>15</v>
      </c>
      <c r="M2816">
        <v>2</v>
      </c>
      <c r="N2816" t="s">
        <v>221</v>
      </c>
      <c r="O2816" t="s">
        <v>221</v>
      </c>
    </row>
    <row r="2817" spans="1:15" x14ac:dyDescent="0.25">
      <c r="A2817">
        <v>2012</v>
      </c>
      <c r="B2817" t="s">
        <v>75</v>
      </c>
      <c r="D2817">
        <v>2</v>
      </c>
      <c r="E2817" t="s">
        <v>1159</v>
      </c>
      <c r="F2817">
        <v>35</v>
      </c>
      <c r="G2817">
        <v>20</v>
      </c>
      <c r="H2817">
        <v>10</v>
      </c>
      <c r="I2817">
        <v>15</v>
      </c>
      <c r="J2817">
        <f t="shared" ref="J2817:J2880" si="44">SUM(H2817:I2817)</f>
        <v>25</v>
      </c>
      <c r="M2817">
        <v>0</v>
      </c>
    </row>
    <row r="2818" spans="1:15" x14ac:dyDescent="0.25">
      <c r="A2818">
        <v>2012</v>
      </c>
      <c r="B2818" t="s">
        <v>75</v>
      </c>
      <c r="D2818">
        <v>3</v>
      </c>
      <c r="E2818" t="s">
        <v>1159</v>
      </c>
      <c r="F2818">
        <v>10</v>
      </c>
      <c r="G2818">
        <v>5</v>
      </c>
      <c r="H2818">
        <v>80</v>
      </c>
      <c r="I2818">
        <v>0</v>
      </c>
      <c r="J2818">
        <f t="shared" si="44"/>
        <v>80</v>
      </c>
      <c r="M2818">
        <v>0</v>
      </c>
    </row>
    <row r="2819" spans="1:15" x14ac:dyDescent="0.25">
      <c r="A2819">
        <v>2012</v>
      </c>
      <c r="B2819" t="s">
        <v>75</v>
      </c>
      <c r="D2819">
        <v>4</v>
      </c>
      <c r="E2819" t="s">
        <v>1159</v>
      </c>
      <c r="F2819">
        <v>0</v>
      </c>
      <c r="G2819">
        <v>0</v>
      </c>
      <c r="H2819">
        <v>50</v>
      </c>
      <c r="I2819">
        <v>25</v>
      </c>
      <c r="J2819">
        <f t="shared" si="44"/>
        <v>75</v>
      </c>
      <c r="M2819">
        <v>0</v>
      </c>
    </row>
    <row r="2820" spans="1:15" x14ac:dyDescent="0.25">
      <c r="A2820">
        <v>2012</v>
      </c>
      <c r="B2820" t="s">
        <v>75</v>
      </c>
      <c r="D2820">
        <v>5</v>
      </c>
      <c r="E2820" t="s">
        <v>1159</v>
      </c>
      <c r="F2820">
        <v>0</v>
      </c>
      <c r="G2820">
        <v>60</v>
      </c>
      <c r="H2820">
        <v>10</v>
      </c>
      <c r="I2820">
        <v>10</v>
      </c>
      <c r="J2820">
        <f t="shared" si="44"/>
        <v>20</v>
      </c>
      <c r="M2820">
        <v>1</v>
      </c>
      <c r="N2820" t="s">
        <v>86</v>
      </c>
    </row>
    <row r="2821" spans="1:15" x14ac:dyDescent="0.25">
      <c r="A2821">
        <v>2012</v>
      </c>
      <c r="B2821" t="s">
        <v>75</v>
      </c>
      <c r="C2821">
        <v>2</v>
      </c>
      <c r="D2821">
        <v>1</v>
      </c>
      <c r="E2821" t="s">
        <v>1159</v>
      </c>
      <c r="F2821">
        <v>0</v>
      </c>
      <c r="G2821">
        <v>30</v>
      </c>
      <c r="H2821">
        <v>5</v>
      </c>
      <c r="I2821">
        <v>5</v>
      </c>
      <c r="J2821">
        <f t="shared" si="44"/>
        <v>10</v>
      </c>
      <c r="M2821">
        <v>0</v>
      </c>
    </row>
    <row r="2822" spans="1:15" x14ac:dyDescent="0.25">
      <c r="A2822">
        <v>2012</v>
      </c>
      <c r="B2822" t="s">
        <v>75</v>
      </c>
      <c r="D2822">
        <v>2</v>
      </c>
      <c r="E2822" t="s">
        <v>1159</v>
      </c>
      <c r="F2822">
        <v>5</v>
      </c>
      <c r="G2822">
        <v>20</v>
      </c>
      <c r="H2822">
        <v>10</v>
      </c>
      <c r="I2822">
        <v>10</v>
      </c>
      <c r="J2822">
        <f t="shared" si="44"/>
        <v>20</v>
      </c>
      <c r="M2822">
        <v>1</v>
      </c>
      <c r="N2822" t="s">
        <v>221</v>
      </c>
    </row>
    <row r="2823" spans="1:15" x14ac:dyDescent="0.25">
      <c r="A2823">
        <v>2012</v>
      </c>
      <c r="B2823" t="s">
        <v>75</v>
      </c>
      <c r="D2823">
        <v>3</v>
      </c>
      <c r="E2823" t="s">
        <v>1159</v>
      </c>
      <c r="F2823">
        <v>5</v>
      </c>
      <c r="G2823">
        <v>15</v>
      </c>
      <c r="H2823">
        <v>1</v>
      </c>
      <c r="I2823">
        <v>5</v>
      </c>
      <c r="J2823">
        <f t="shared" si="44"/>
        <v>6</v>
      </c>
      <c r="M2823">
        <v>1</v>
      </c>
      <c r="N2823" t="s">
        <v>86</v>
      </c>
    </row>
    <row r="2824" spans="1:15" x14ac:dyDescent="0.25">
      <c r="A2824">
        <v>2012</v>
      </c>
      <c r="B2824" t="s">
        <v>75</v>
      </c>
      <c r="D2824">
        <v>4</v>
      </c>
      <c r="E2824" t="s">
        <v>1159</v>
      </c>
      <c r="F2824">
        <v>0</v>
      </c>
      <c r="G2824">
        <v>30</v>
      </c>
      <c r="H2824">
        <v>30</v>
      </c>
      <c r="I2824">
        <v>5</v>
      </c>
      <c r="J2824">
        <f t="shared" si="44"/>
        <v>35</v>
      </c>
      <c r="M2824">
        <v>0</v>
      </c>
    </row>
    <row r="2825" spans="1:15" x14ac:dyDescent="0.25">
      <c r="A2825">
        <v>2012</v>
      </c>
      <c r="B2825" t="s">
        <v>75</v>
      </c>
      <c r="D2825">
        <v>5</v>
      </c>
      <c r="E2825" t="s">
        <v>1159</v>
      </c>
      <c r="F2825">
        <v>0</v>
      </c>
      <c r="G2825">
        <v>20</v>
      </c>
      <c r="H2825">
        <v>15</v>
      </c>
      <c r="I2825">
        <v>5</v>
      </c>
      <c r="J2825">
        <f t="shared" si="44"/>
        <v>20</v>
      </c>
      <c r="M2825">
        <v>0</v>
      </c>
    </row>
    <row r="2826" spans="1:15" x14ac:dyDescent="0.25">
      <c r="A2826">
        <v>2012</v>
      </c>
      <c r="B2826" t="s">
        <v>75</v>
      </c>
      <c r="C2826">
        <v>3</v>
      </c>
      <c r="D2826">
        <v>1</v>
      </c>
      <c r="E2826" t="s">
        <v>1159</v>
      </c>
      <c r="F2826">
        <v>5</v>
      </c>
      <c r="G2826">
        <v>0</v>
      </c>
      <c r="H2826">
        <v>5</v>
      </c>
      <c r="I2826">
        <v>5</v>
      </c>
      <c r="J2826">
        <f t="shared" si="44"/>
        <v>10</v>
      </c>
      <c r="M2826">
        <v>0</v>
      </c>
    </row>
    <row r="2827" spans="1:15" x14ac:dyDescent="0.25">
      <c r="A2827">
        <v>2012</v>
      </c>
      <c r="B2827" t="s">
        <v>75</v>
      </c>
      <c r="D2827">
        <v>2</v>
      </c>
      <c r="E2827" t="s">
        <v>1159</v>
      </c>
      <c r="F2827">
        <v>15</v>
      </c>
      <c r="G2827">
        <v>0</v>
      </c>
      <c r="H2827">
        <v>5</v>
      </c>
      <c r="I2827">
        <v>5</v>
      </c>
      <c r="J2827">
        <f t="shared" si="44"/>
        <v>10</v>
      </c>
      <c r="M2827">
        <v>2</v>
      </c>
      <c r="N2827" t="s">
        <v>221</v>
      </c>
      <c r="O2827" t="s">
        <v>221</v>
      </c>
    </row>
    <row r="2828" spans="1:15" x14ac:dyDescent="0.25">
      <c r="A2828">
        <v>2012</v>
      </c>
      <c r="B2828" t="s">
        <v>75</v>
      </c>
      <c r="D2828">
        <v>3</v>
      </c>
      <c r="E2828" t="s">
        <v>1159</v>
      </c>
      <c r="F2828">
        <v>5</v>
      </c>
      <c r="G2828">
        <v>0</v>
      </c>
      <c r="H2828">
        <v>30</v>
      </c>
      <c r="I2828">
        <v>0</v>
      </c>
      <c r="J2828">
        <f t="shared" si="44"/>
        <v>30</v>
      </c>
      <c r="M2828">
        <v>0</v>
      </c>
    </row>
    <row r="2829" spans="1:15" x14ac:dyDescent="0.25">
      <c r="A2829">
        <v>2012</v>
      </c>
      <c r="B2829" t="s">
        <v>75</v>
      </c>
      <c r="D2829">
        <v>4</v>
      </c>
      <c r="E2829" t="s">
        <v>1159</v>
      </c>
      <c r="F2829">
        <v>5</v>
      </c>
      <c r="G2829">
        <v>0</v>
      </c>
      <c r="H2829">
        <v>25</v>
      </c>
      <c r="I2829">
        <v>5</v>
      </c>
      <c r="J2829">
        <f t="shared" si="44"/>
        <v>30</v>
      </c>
      <c r="M2829">
        <v>0</v>
      </c>
    </row>
    <row r="2830" spans="1:15" x14ac:dyDescent="0.25">
      <c r="A2830">
        <v>2012</v>
      </c>
      <c r="B2830" t="s">
        <v>75</v>
      </c>
      <c r="D2830">
        <v>5</v>
      </c>
      <c r="E2830" t="s">
        <v>1159</v>
      </c>
      <c r="F2830">
        <v>0</v>
      </c>
      <c r="G2830">
        <v>60</v>
      </c>
      <c r="H2830">
        <v>5</v>
      </c>
      <c r="I2830">
        <v>2</v>
      </c>
      <c r="J2830">
        <f t="shared" si="44"/>
        <v>7</v>
      </c>
      <c r="M2830">
        <v>1</v>
      </c>
      <c r="N2830" t="s">
        <v>221</v>
      </c>
    </row>
    <row r="2831" spans="1:15" x14ac:dyDescent="0.25">
      <c r="A2831">
        <v>2012</v>
      </c>
      <c r="B2831" t="s">
        <v>75</v>
      </c>
      <c r="C2831">
        <v>4</v>
      </c>
      <c r="D2831">
        <v>1</v>
      </c>
      <c r="E2831" t="s">
        <v>1159</v>
      </c>
      <c r="F2831">
        <v>0</v>
      </c>
      <c r="G2831">
        <v>25</v>
      </c>
      <c r="H2831">
        <v>15</v>
      </c>
      <c r="I2831">
        <v>10</v>
      </c>
      <c r="J2831">
        <f t="shared" si="44"/>
        <v>25</v>
      </c>
      <c r="M2831">
        <v>0</v>
      </c>
    </row>
    <row r="2832" spans="1:15" x14ac:dyDescent="0.25">
      <c r="A2832">
        <v>2012</v>
      </c>
      <c r="B2832" t="s">
        <v>75</v>
      </c>
      <c r="D2832">
        <v>2</v>
      </c>
      <c r="E2832" t="s">
        <v>1159</v>
      </c>
      <c r="F2832">
        <v>0</v>
      </c>
      <c r="G2832">
        <v>40</v>
      </c>
      <c r="H2832">
        <v>15</v>
      </c>
      <c r="I2832">
        <v>5</v>
      </c>
      <c r="J2832">
        <f t="shared" si="44"/>
        <v>20</v>
      </c>
      <c r="M2832">
        <v>0</v>
      </c>
    </row>
    <row r="2833" spans="1:14" x14ac:dyDescent="0.25">
      <c r="A2833">
        <v>2012</v>
      </c>
      <c r="B2833" t="s">
        <v>75</v>
      </c>
      <c r="D2833">
        <v>3</v>
      </c>
      <c r="E2833" t="s">
        <v>1159</v>
      </c>
      <c r="F2833">
        <v>0</v>
      </c>
      <c r="G2833">
        <v>10</v>
      </c>
      <c r="H2833">
        <v>0</v>
      </c>
      <c r="I2833">
        <v>10</v>
      </c>
      <c r="J2833">
        <f t="shared" si="44"/>
        <v>10</v>
      </c>
      <c r="M2833">
        <v>1</v>
      </c>
      <c r="N2833" t="s">
        <v>86</v>
      </c>
    </row>
    <row r="2834" spans="1:14" x14ac:dyDescent="0.25">
      <c r="A2834">
        <v>2012</v>
      </c>
      <c r="B2834" t="s">
        <v>75</v>
      </c>
      <c r="D2834">
        <v>4</v>
      </c>
      <c r="E2834" t="s">
        <v>1159</v>
      </c>
      <c r="F2834">
        <v>0</v>
      </c>
      <c r="G2834">
        <v>98</v>
      </c>
      <c r="H2834">
        <v>1</v>
      </c>
      <c r="I2834">
        <v>1</v>
      </c>
      <c r="J2834">
        <f t="shared" si="44"/>
        <v>2</v>
      </c>
      <c r="M2834">
        <v>0</v>
      </c>
    </row>
    <row r="2835" spans="1:14" x14ac:dyDescent="0.25">
      <c r="A2835">
        <v>2012</v>
      </c>
      <c r="B2835" t="s">
        <v>75</v>
      </c>
      <c r="D2835">
        <v>5</v>
      </c>
      <c r="E2835" t="s">
        <v>1159</v>
      </c>
      <c r="F2835">
        <v>2</v>
      </c>
      <c r="G2835">
        <v>40</v>
      </c>
      <c r="H2835">
        <v>10</v>
      </c>
      <c r="I2835">
        <v>5</v>
      </c>
      <c r="J2835">
        <f t="shared" si="44"/>
        <v>15</v>
      </c>
      <c r="M2835">
        <v>0</v>
      </c>
    </row>
    <row r="2836" spans="1:14" x14ac:dyDescent="0.25">
      <c r="A2836">
        <v>2012</v>
      </c>
      <c r="B2836" t="s">
        <v>75</v>
      </c>
      <c r="C2836">
        <v>5</v>
      </c>
      <c r="D2836">
        <v>1</v>
      </c>
      <c r="E2836" t="s">
        <v>1159</v>
      </c>
      <c r="F2836">
        <v>20</v>
      </c>
      <c r="G2836">
        <v>30</v>
      </c>
      <c r="H2836">
        <v>0</v>
      </c>
      <c r="I2836">
        <v>20</v>
      </c>
      <c r="J2836">
        <f t="shared" si="44"/>
        <v>20</v>
      </c>
      <c r="M2836">
        <v>1</v>
      </c>
      <c r="N2836" t="s">
        <v>221</v>
      </c>
    </row>
    <row r="2837" spans="1:14" x14ac:dyDescent="0.25">
      <c r="A2837">
        <v>2012</v>
      </c>
      <c r="B2837" t="s">
        <v>75</v>
      </c>
      <c r="D2837">
        <v>2</v>
      </c>
      <c r="E2837" t="s">
        <v>1159</v>
      </c>
      <c r="F2837">
        <v>0</v>
      </c>
      <c r="G2837">
        <v>40</v>
      </c>
      <c r="H2837">
        <v>30</v>
      </c>
      <c r="I2837">
        <v>20</v>
      </c>
      <c r="J2837">
        <f t="shared" si="44"/>
        <v>50</v>
      </c>
      <c r="M2837">
        <v>0</v>
      </c>
    </row>
    <row r="2838" spans="1:14" x14ac:dyDescent="0.25">
      <c r="A2838">
        <v>2012</v>
      </c>
      <c r="B2838" t="s">
        <v>75</v>
      </c>
      <c r="D2838">
        <v>3</v>
      </c>
      <c r="E2838" t="s">
        <v>1159</v>
      </c>
      <c r="F2838">
        <v>0</v>
      </c>
      <c r="G2838">
        <v>50</v>
      </c>
      <c r="H2838">
        <v>60</v>
      </c>
      <c r="I2838">
        <v>0</v>
      </c>
      <c r="J2838">
        <f t="shared" si="44"/>
        <v>60</v>
      </c>
      <c r="M2838">
        <v>0</v>
      </c>
    </row>
    <row r="2839" spans="1:14" x14ac:dyDescent="0.25">
      <c r="A2839">
        <v>2012</v>
      </c>
      <c r="B2839" t="s">
        <v>75</v>
      </c>
      <c r="D2839">
        <v>4</v>
      </c>
      <c r="E2839" t="s">
        <v>1159</v>
      </c>
      <c r="F2839">
        <v>0</v>
      </c>
      <c r="G2839">
        <v>60</v>
      </c>
      <c r="H2839">
        <v>10</v>
      </c>
      <c r="I2839">
        <v>10</v>
      </c>
      <c r="J2839">
        <f t="shared" si="44"/>
        <v>20</v>
      </c>
      <c r="M2839">
        <v>1</v>
      </c>
      <c r="N2839" t="s">
        <v>221</v>
      </c>
    </row>
    <row r="2840" spans="1:14" x14ac:dyDescent="0.25">
      <c r="A2840">
        <v>2012</v>
      </c>
      <c r="B2840" t="s">
        <v>75</v>
      </c>
      <c r="D2840">
        <v>5</v>
      </c>
      <c r="E2840" t="s">
        <v>1159</v>
      </c>
      <c r="F2840">
        <v>0</v>
      </c>
      <c r="G2840">
        <v>60</v>
      </c>
      <c r="H2840">
        <v>2</v>
      </c>
      <c r="I2840">
        <v>10</v>
      </c>
      <c r="J2840">
        <f t="shared" si="44"/>
        <v>12</v>
      </c>
      <c r="M2840">
        <v>0</v>
      </c>
    </row>
    <row r="2841" spans="1:14" x14ac:dyDescent="0.25">
      <c r="A2841">
        <v>2012</v>
      </c>
      <c r="B2841" t="s">
        <v>75</v>
      </c>
      <c r="C2841">
        <v>6</v>
      </c>
      <c r="D2841">
        <v>1</v>
      </c>
      <c r="E2841" t="s">
        <v>1159</v>
      </c>
      <c r="F2841">
        <v>10</v>
      </c>
      <c r="G2841">
        <v>10</v>
      </c>
      <c r="H2841">
        <v>5</v>
      </c>
      <c r="I2841">
        <v>20</v>
      </c>
      <c r="J2841">
        <f t="shared" si="44"/>
        <v>25</v>
      </c>
      <c r="M2841">
        <v>0</v>
      </c>
    </row>
    <row r="2842" spans="1:14" x14ac:dyDescent="0.25">
      <c r="A2842">
        <v>2012</v>
      </c>
      <c r="B2842" t="s">
        <v>75</v>
      </c>
      <c r="D2842">
        <v>2</v>
      </c>
      <c r="E2842" t="s">
        <v>1159</v>
      </c>
      <c r="F2842">
        <v>70</v>
      </c>
      <c r="G2842">
        <v>0</v>
      </c>
      <c r="H2842">
        <v>20</v>
      </c>
      <c r="I2842">
        <v>10</v>
      </c>
      <c r="J2842">
        <f t="shared" si="44"/>
        <v>30</v>
      </c>
      <c r="M2842">
        <v>0</v>
      </c>
    </row>
    <row r="2843" spans="1:14" x14ac:dyDescent="0.25">
      <c r="A2843">
        <v>2012</v>
      </c>
      <c r="B2843" t="s">
        <v>75</v>
      </c>
      <c r="D2843">
        <v>3</v>
      </c>
      <c r="E2843" t="s">
        <v>1159</v>
      </c>
      <c r="F2843">
        <v>0</v>
      </c>
      <c r="G2843">
        <v>0</v>
      </c>
      <c r="H2843">
        <v>20</v>
      </c>
      <c r="I2843">
        <v>10</v>
      </c>
      <c r="J2843">
        <f t="shared" si="44"/>
        <v>30</v>
      </c>
      <c r="M2843">
        <v>0</v>
      </c>
    </row>
    <row r="2844" spans="1:14" x14ac:dyDescent="0.25">
      <c r="A2844">
        <v>2012</v>
      </c>
      <c r="B2844" t="s">
        <v>75</v>
      </c>
      <c r="D2844">
        <v>4</v>
      </c>
      <c r="E2844" t="s">
        <v>1159</v>
      </c>
      <c r="F2844">
        <v>0</v>
      </c>
      <c r="G2844">
        <v>0</v>
      </c>
      <c r="H2844">
        <v>50</v>
      </c>
      <c r="I2844">
        <v>30</v>
      </c>
      <c r="J2844">
        <f t="shared" si="44"/>
        <v>80</v>
      </c>
      <c r="M2844">
        <v>0</v>
      </c>
    </row>
    <row r="2845" spans="1:14" x14ac:dyDescent="0.25">
      <c r="A2845">
        <v>2012</v>
      </c>
      <c r="B2845" t="s">
        <v>75</v>
      </c>
      <c r="D2845">
        <v>5</v>
      </c>
      <c r="E2845" t="s">
        <v>1159</v>
      </c>
      <c r="F2845">
        <v>20</v>
      </c>
      <c r="G2845">
        <v>40</v>
      </c>
      <c r="H2845">
        <v>0</v>
      </c>
      <c r="I2845">
        <v>10</v>
      </c>
      <c r="J2845">
        <f t="shared" si="44"/>
        <v>10</v>
      </c>
      <c r="M2845">
        <v>1</v>
      </c>
      <c r="N2845" t="s">
        <v>221</v>
      </c>
    </row>
    <row r="2846" spans="1:14" x14ac:dyDescent="0.25">
      <c r="A2846">
        <v>2012</v>
      </c>
      <c r="B2846" t="s">
        <v>1166</v>
      </c>
      <c r="C2846">
        <v>1</v>
      </c>
      <c r="D2846">
        <v>1</v>
      </c>
      <c r="E2846" t="s">
        <v>1159</v>
      </c>
      <c r="F2846">
        <v>10</v>
      </c>
      <c r="G2846">
        <v>0</v>
      </c>
      <c r="H2846">
        <v>30</v>
      </c>
      <c r="I2846">
        <v>0</v>
      </c>
      <c r="J2846">
        <f t="shared" si="44"/>
        <v>30</v>
      </c>
      <c r="M2846">
        <v>0</v>
      </c>
    </row>
    <row r="2847" spans="1:14" x14ac:dyDescent="0.25">
      <c r="A2847">
        <v>2012</v>
      </c>
      <c r="B2847" t="s">
        <v>1166</v>
      </c>
      <c r="D2847">
        <v>2</v>
      </c>
      <c r="E2847" t="s">
        <v>1159</v>
      </c>
      <c r="F2847">
        <v>0</v>
      </c>
      <c r="G2847">
        <v>10</v>
      </c>
      <c r="H2847">
        <v>20</v>
      </c>
      <c r="I2847">
        <v>2</v>
      </c>
      <c r="J2847">
        <f t="shared" si="44"/>
        <v>22</v>
      </c>
      <c r="M2847">
        <v>0</v>
      </c>
    </row>
    <row r="2848" spans="1:14" x14ac:dyDescent="0.25">
      <c r="A2848">
        <v>2012</v>
      </c>
      <c r="B2848" t="s">
        <v>1166</v>
      </c>
      <c r="D2848">
        <v>3</v>
      </c>
      <c r="E2848" t="s">
        <v>1159</v>
      </c>
      <c r="F2848">
        <v>0</v>
      </c>
      <c r="G2848">
        <v>0</v>
      </c>
      <c r="H2848">
        <v>75</v>
      </c>
      <c r="I2848">
        <v>1</v>
      </c>
      <c r="J2848">
        <f t="shared" si="44"/>
        <v>76</v>
      </c>
      <c r="M2848">
        <v>1</v>
      </c>
      <c r="N2848" t="s">
        <v>78</v>
      </c>
    </row>
    <row r="2849" spans="1:14" x14ac:dyDescent="0.25">
      <c r="A2849">
        <v>2012</v>
      </c>
      <c r="B2849" t="s">
        <v>1166</v>
      </c>
      <c r="D2849">
        <v>4</v>
      </c>
      <c r="E2849" t="s">
        <v>1159</v>
      </c>
      <c r="F2849">
        <v>0</v>
      </c>
      <c r="G2849">
        <v>0</v>
      </c>
      <c r="H2849">
        <v>60</v>
      </c>
      <c r="I2849">
        <v>2</v>
      </c>
      <c r="J2849">
        <f t="shared" si="44"/>
        <v>62</v>
      </c>
      <c r="M2849">
        <v>0</v>
      </c>
    </row>
    <row r="2850" spans="1:14" x14ac:dyDescent="0.25">
      <c r="A2850">
        <v>2012</v>
      </c>
      <c r="B2850" t="s">
        <v>1166</v>
      </c>
      <c r="D2850">
        <v>5</v>
      </c>
      <c r="E2850" t="s">
        <v>1159</v>
      </c>
      <c r="F2850">
        <v>10</v>
      </c>
      <c r="G2850">
        <v>0</v>
      </c>
      <c r="H2850">
        <v>30</v>
      </c>
      <c r="I2850">
        <v>0</v>
      </c>
      <c r="J2850">
        <f t="shared" si="44"/>
        <v>30</v>
      </c>
      <c r="M2850">
        <v>0</v>
      </c>
    </row>
    <row r="2851" spans="1:14" x14ac:dyDescent="0.25">
      <c r="A2851">
        <v>2012</v>
      </c>
      <c r="B2851" t="s">
        <v>1166</v>
      </c>
      <c r="C2851">
        <v>2</v>
      </c>
      <c r="D2851">
        <v>1</v>
      </c>
      <c r="E2851" t="s">
        <v>1159</v>
      </c>
      <c r="F2851">
        <v>0</v>
      </c>
      <c r="G2851">
        <v>0</v>
      </c>
      <c r="H2851">
        <v>95</v>
      </c>
      <c r="I2851">
        <v>0</v>
      </c>
      <c r="J2851">
        <f t="shared" si="44"/>
        <v>95</v>
      </c>
      <c r="M2851">
        <v>0</v>
      </c>
    </row>
    <row r="2852" spans="1:14" x14ac:dyDescent="0.25">
      <c r="A2852">
        <v>2012</v>
      </c>
      <c r="B2852" t="s">
        <v>1166</v>
      </c>
      <c r="D2852">
        <v>2</v>
      </c>
      <c r="E2852" t="s">
        <v>1159</v>
      </c>
      <c r="F2852">
        <v>15</v>
      </c>
      <c r="G2852">
        <v>0</v>
      </c>
      <c r="H2852">
        <v>50</v>
      </c>
      <c r="I2852">
        <v>0</v>
      </c>
      <c r="J2852">
        <f t="shared" si="44"/>
        <v>50</v>
      </c>
      <c r="M2852">
        <v>0</v>
      </c>
    </row>
    <row r="2853" spans="1:14" x14ac:dyDescent="0.25">
      <c r="A2853">
        <v>2012</v>
      </c>
      <c r="B2853" t="s">
        <v>1166</v>
      </c>
      <c r="D2853">
        <v>3</v>
      </c>
      <c r="E2853" t="s">
        <v>1159</v>
      </c>
      <c r="F2853">
        <v>5</v>
      </c>
      <c r="G2853">
        <v>0</v>
      </c>
      <c r="H2853">
        <v>60</v>
      </c>
      <c r="I2853">
        <v>1</v>
      </c>
      <c r="J2853">
        <f t="shared" si="44"/>
        <v>61</v>
      </c>
      <c r="M2853">
        <v>0</v>
      </c>
    </row>
    <row r="2854" spans="1:14" x14ac:dyDescent="0.25">
      <c r="A2854">
        <v>2012</v>
      </c>
      <c r="B2854" t="s">
        <v>1166</v>
      </c>
      <c r="D2854">
        <v>4</v>
      </c>
      <c r="E2854" t="s">
        <v>1159</v>
      </c>
      <c r="F2854">
        <v>0</v>
      </c>
      <c r="G2854">
        <v>0</v>
      </c>
      <c r="H2854">
        <v>70</v>
      </c>
      <c r="I2854">
        <v>1</v>
      </c>
      <c r="J2854">
        <f t="shared" si="44"/>
        <v>71</v>
      </c>
      <c r="M2854">
        <v>0</v>
      </c>
    </row>
    <row r="2855" spans="1:14" x14ac:dyDescent="0.25">
      <c r="A2855">
        <v>2012</v>
      </c>
      <c r="B2855" t="s">
        <v>1166</v>
      </c>
      <c r="D2855">
        <v>5</v>
      </c>
      <c r="E2855" t="s">
        <v>1159</v>
      </c>
      <c r="F2855">
        <v>0</v>
      </c>
      <c r="G2855">
        <v>0</v>
      </c>
      <c r="H2855">
        <v>40</v>
      </c>
      <c r="I2855">
        <v>1</v>
      </c>
      <c r="J2855">
        <f t="shared" si="44"/>
        <v>41</v>
      </c>
      <c r="M2855">
        <v>1</v>
      </c>
      <c r="N2855" t="s">
        <v>221</v>
      </c>
    </row>
    <row r="2856" spans="1:14" x14ac:dyDescent="0.25">
      <c r="A2856">
        <v>2012</v>
      </c>
      <c r="B2856" t="s">
        <v>1166</v>
      </c>
      <c r="C2856">
        <v>3</v>
      </c>
      <c r="D2856">
        <v>1</v>
      </c>
      <c r="E2856" t="s">
        <v>1159</v>
      </c>
      <c r="F2856">
        <v>10</v>
      </c>
      <c r="G2856">
        <v>0</v>
      </c>
      <c r="H2856">
        <v>80</v>
      </c>
      <c r="I2856">
        <v>5</v>
      </c>
      <c r="J2856">
        <f t="shared" si="44"/>
        <v>85</v>
      </c>
      <c r="M2856">
        <v>0</v>
      </c>
    </row>
    <row r="2857" spans="1:14" x14ac:dyDescent="0.25">
      <c r="A2857">
        <v>2012</v>
      </c>
      <c r="B2857" t="s">
        <v>1166</v>
      </c>
      <c r="D2857">
        <v>2</v>
      </c>
      <c r="E2857" t="s">
        <v>1159</v>
      </c>
      <c r="F2857">
        <v>0</v>
      </c>
      <c r="G2857">
        <v>20</v>
      </c>
      <c r="H2857">
        <v>20</v>
      </c>
      <c r="I2857">
        <v>1</v>
      </c>
      <c r="J2857">
        <f t="shared" si="44"/>
        <v>21</v>
      </c>
      <c r="M2857">
        <v>0</v>
      </c>
    </row>
    <row r="2858" spans="1:14" x14ac:dyDescent="0.25">
      <c r="A2858">
        <v>2012</v>
      </c>
      <c r="B2858" t="s">
        <v>1166</v>
      </c>
      <c r="D2858">
        <v>3</v>
      </c>
      <c r="E2858" t="s">
        <v>1159</v>
      </c>
      <c r="F2858">
        <v>0</v>
      </c>
      <c r="G2858">
        <v>0</v>
      </c>
      <c r="H2858">
        <v>40</v>
      </c>
      <c r="I2858">
        <v>2</v>
      </c>
      <c r="J2858">
        <f t="shared" si="44"/>
        <v>42</v>
      </c>
      <c r="M2858">
        <v>0</v>
      </c>
    </row>
    <row r="2859" spans="1:14" x14ac:dyDescent="0.25">
      <c r="A2859">
        <v>2012</v>
      </c>
      <c r="B2859" t="s">
        <v>1166</v>
      </c>
      <c r="D2859">
        <v>4</v>
      </c>
      <c r="E2859" t="s">
        <v>1159</v>
      </c>
      <c r="F2859">
        <v>0</v>
      </c>
      <c r="G2859">
        <v>15</v>
      </c>
      <c r="H2859">
        <v>75</v>
      </c>
      <c r="I2859">
        <v>5</v>
      </c>
      <c r="J2859">
        <f t="shared" si="44"/>
        <v>80</v>
      </c>
      <c r="M2859">
        <v>0</v>
      </c>
    </row>
    <row r="2860" spans="1:14" x14ac:dyDescent="0.25">
      <c r="A2860">
        <v>2012</v>
      </c>
      <c r="B2860" t="s">
        <v>1166</v>
      </c>
      <c r="D2860">
        <v>5</v>
      </c>
      <c r="E2860" t="s">
        <v>1159</v>
      </c>
      <c r="F2860">
        <v>0</v>
      </c>
      <c r="G2860">
        <v>0</v>
      </c>
      <c r="H2860">
        <v>50</v>
      </c>
      <c r="I2860">
        <v>1</v>
      </c>
      <c r="J2860">
        <f t="shared" si="44"/>
        <v>51</v>
      </c>
      <c r="M2860">
        <v>0</v>
      </c>
    </row>
    <row r="2861" spans="1:14" x14ac:dyDescent="0.25">
      <c r="A2861">
        <v>2012</v>
      </c>
      <c r="B2861" t="s">
        <v>1166</v>
      </c>
      <c r="C2861">
        <v>4</v>
      </c>
      <c r="D2861">
        <v>1</v>
      </c>
      <c r="E2861" t="s">
        <v>1159</v>
      </c>
      <c r="F2861">
        <v>40</v>
      </c>
      <c r="G2861">
        <v>0</v>
      </c>
      <c r="H2861">
        <v>30</v>
      </c>
      <c r="I2861">
        <v>10</v>
      </c>
      <c r="J2861">
        <f t="shared" si="44"/>
        <v>40</v>
      </c>
      <c r="M2861">
        <v>0</v>
      </c>
    </row>
    <row r="2862" spans="1:14" x14ac:dyDescent="0.25">
      <c r="A2862">
        <v>2012</v>
      </c>
      <c r="B2862" t="s">
        <v>1166</v>
      </c>
      <c r="D2862">
        <v>2</v>
      </c>
      <c r="E2862" t="s">
        <v>1159</v>
      </c>
      <c r="F2862">
        <v>0</v>
      </c>
      <c r="G2862">
        <v>0</v>
      </c>
      <c r="H2862">
        <v>80</v>
      </c>
      <c r="I2862">
        <v>10</v>
      </c>
      <c r="J2862">
        <f t="shared" si="44"/>
        <v>90</v>
      </c>
      <c r="M2862">
        <v>0</v>
      </c>
    </row>
    <row r="2863" spans="1:14" x14ac:dyDescent="0.25">
      <c r="A2863">
        <v>2012</v>
      </c>
      <c r="B2863" t="s">
        <v>1166</v>
      </c>
      <c r="D2863">
        <v>3</v>
      </c>
      <c r="E2863" t="s">
        <v>1159</v>
      </c>
      <c r="F2863">
        <v>25</v>
      </c>
      <c r="G2863">
        <v>0</v>
      </c>
      <c r="H2863">
        <v>60</v>
      </c>
      <c r="I2863">
        <v>5</v>
      </c>
      <c r="J2863">
        <f t="shared" si="44"/>
        <v>65</v>
      </c>
      <c r="M2863">
        <v>0</v>
      </c>
    </row>
    <row r="2864" spans="1:14" x14ac:dyDescent="0.25">
      <c r="A2864">
        <v>2012</v>
      </c>
      <c r="B2864" t="s">
        <v>1166</v>
      </c>
      <c r="D2864">
        <v>4</v>
      </c>
      <c r="E2864" t="s">
        <v>1159</v>
      </c>
      <c r="F2864">
        <v>30</v>
      </c>
      <c r="G2864">
        <v>0</v>
      </c>
      <c r="H2864">
        <v>40</v>
      </c>
      <c r="I2864">
        <v>20</v>
      </c>
      <c r="J2864">
        <f t="shared" si="44"/>
        <v>60</v>
      </c>
      <c r="M2864">
        <v>0</v>
      </c>
    </row>
    <row r="2865" spans="1:14" x14ac:dyDescent="0.25">
      <c r="A2865">
        <v>2012</v>
      </c>
      <c r="B2865" t="s">
        <v>1166</v>
      </c>
      <c r="D2865">
        <v>5</v>
      </c>
      <c r="E2865" t="s">
        <v>1159</v>
      </c>
      <c r="F2865">
        <v>20</v>
      </c>
      <c r="G2865">
        <v>0</v>
      </c>
      <c r="H2865">
        <v>60</v>
      </c>
      <c r="I2865">
        <v>0</v>
      </c>
      <c r="J2865">
        <f t="shared" si="44"/>
        <v>60</v>
      </c>
      <c r="M2865">
        <v>1</v>
      </c>
      <c r="N2865" t="s">
        <v>86</v>
      </c>
    </row>
    <row r="2866" spans="1:14" x14ac:dyDescent="0.25">
      <c r="A2866">
        <v>2012</v>
      </c>
      <c r="B2866" t="s">
        <v>1166</v>
      </c>
      <c r="C2866">
        <v>5</v>
      </c>
      <c r="D2866">
        <v>1</v>
      </c>
      <c r="E2866" t="s">
        <v>1159</v>
      </c>
      <c r="F2866">
        <v>0</v>
      </c>
      <c r="G2866">
        <v>0</v>
      </c>
      <c r="H2866">
        <v>60</v>
      </c>
      <c r="I2866">
        <v>0</v>
      </c>
      <c r="J2866">
        <f t="shared" si="44"/>
        <v>60</v>
      </c>
      <c r="M2866">
        <v>0</v>
      </c>
    </row>
    <row r="2867" spans="1:14" x14ac:dyDescent="0.25">
      <c r="A2867">
        <v>2012</v>
      </c>
      <c r="B2867" t="s">
        <v>1166</v>
      </c>
      <c r="D2867">
        <v>2</v>
      </c>
      <c r="E2867" t="s">
        <v>1159</v>
      </c>
      <c r="F2867">
        <v>80</v>
      </c>
      <c r="G2867">
        <v>0</v>
      </c>
      <c r="H2867">
        <v>20</v>
      </c>
      <c r="I2867">
        <v>0</v>
      </c>
      <c r="J2867">
        <f t="shared" si="44"/>
        <v>20</v>
      </c>
      <c r="M2867">
        <v>0</v>
      </c>
    </row>
    <row r="2868" spans="1:14" x14ac:dyDescent="0.25">
      <c r="A2868">
        <v>2012</v>
      </c>
      <c r="B2868" t="s">
        <v>1166</v>
      </c>
      <c r="D2868">
        <v>3</v>
      </c>
      <c r="E2868" t="s">
        <v>1159</v>
      </c>
      <c r="F2868">
        <v>20</v>
      </c>
      <c r="G2868">
        <v>0</v>
      </c>
      <c r="H2868">
        <v>40</v>
      </c>
      <c r="I2868">
        <v>10</v>
      </c>
      <c r="J2868">
        <f t="shared" si="44"/>
        <v>50</v>
      </c>
      <c r="M2868">
        <v>0</v>
      </c>
    </row>
    <row r="2869" spans="1:14" x14ac:dyDescent="0.25">
      <c r="A2869">
        <v>2012</v>
      </c>
      <c r="B2869" t="s">
        <v>1166</v>
      </c>
      <c r="D2869">
        <v>4</v>
      </c>
      <c r="E2869" t="s">
        <v>1159</v>
      </c>
      <c r="F2869">
        <v>50</v>
      </c>
      <c r="G2869">
        <v>30</v>
      </c>
      <c r="H2869">
        <v>20</v>
      </c>
      <c r="I2869">
        <v>0</v>
      </c>
      <c r="J2869">
        <f t="shared" si="44"/>
        <v>20</v>
      </c>
      <c r="M2869">
        <v>0</v>
      </c>
    </row>
    <row r="2870" spans="1:14" x14ac:dyDescent="0.25">
      <c r="A2870">
        <v>2012</v>
      </c>
      <c r="B2870" t="s">
        <v>1166</v>
      </c>
      <c r="D2870">
        <v>5</v>
      </c>
      <c r="E2870" t="s">
        <v>1159</v>
      </c>
      <c r="F2870">
        <v>20</v>
      </c>
      <c r="G2870">
        <v>10</v>
      </c>
      <c r="H2870">
        <v>60</v>
      </c>
      <c r="I2870">
        <v>10</v>
      </c>
      <c r="J2870">
        <f t="shared" si="44"/>
        <v>70</v>
      </c>
      <c r="M2870">
        <v>1</v>
      </c>
      <c r="N2870" t="s">
        <v>86</v>
      </c>
    </row>
    <row r="2871" spans="1:14" x14ac:dyDescent="0.25">
      <c r="A2871">
        <v>2012</v>
      </c>
      <c r="B2871" t="s">
        <v>1166</v>
      </c>
      <c r="C2871">
        <v>6</v>
      </c>
      <c r="D2871">
        <v>1</v>
      </c>
      <c r="E2871" t="s">
        <v>1159</v>
      </c>
      <c r="F2871">
        <v>20</v>
      </c>
      <c r="G2871">
        <v>0</v>
      </c>
      <c r="H2871">
        <v>80</v>
      </c>
      <c r="I2871">
        <v>0</v>
      </c>
      <c r="J2871">
        <f t="shared" si="44"/>
        <v>80</v>
      </c>
      <c r="M2871">
        <v>0</v>
      </c>
    </row>
    <row r="2872" spans="1:14" x14ac:dyDescent="0.25">
      <c r="A2872">
        <v>2012</v>
      </c>
      <c r="B2872" t="s">
        <v>1166</v>
      </c>
      <c r="D2872">
        <v>2</v>
      </c>
      <c r="E2872" t="s">
        <v>1159</v>
      </c>
      <c r="F2872">
        <v>30</v>
      </c>
      <c r="G2872">
        <v>0</v>
      </c>
      <c r="H2872">
        <v>60</v>
      </c>
      <c r="I2872">
        <v>0</v>
      </c>
      <c r="J2872">
        <f t="shared" si="44"/>
        <v>60</v>
      </c>
      <c r="M2872">
        <v>0</v>
      </c>
    </row>
    <row r="2873" spans="1:14" x14ac:dyDescent="0.25">
      <c r="A2873">
        <v>2012</v>
      </c>
      <c r="B2873" t="s">
        <v>1166</v>
      </c>
      <c r="D2873">
        <v>3</v>
      </c>
      <c r="E2873" t="s">
        <v>1159</v>
      </c>
      <c r="F2873">
        <v>10</v>
      </c>
      <c r="G2873">
        <v>0</v>
      </c>
      <c r="H2873">
        <v>90</v>
      </c>
      <c r="I2873">
        <v>0</v>
      </c>
      <c r="J2873">
        <f t="shared" si="44"/>
        <v>90</v>
      </c>
      <c r="M2873">
        <v>0</v>
      </c>
    </row>
    <row r="2874" spans="1:14" x14ac:dyDescent="0.25">
      <c r="A2874">
        <v>2012</v>
      </c>
      <c r="B2874" t="s">
        <v>1166</v>
      </c>
      <c r="D2874">
        <v>4</v>
      </c>
      <c r="E2874" t="s">
        <v>1159</v>
      </c>
      <c r="F2874">
        <v>30</v>
      </c>
      <c r="G2874">
        <v>0</v>
      </c>
      <c r="H2874">
        <v>50</v>
      </c>
      <c r="I2874">
        <v>20</v>
      </c>
      <c r="J2874">
        <f t="shared" si="44"/>
        <v>70</v>
      </c>
      <c r="M2874">
        <v>0</v>
      </c>
    </row>
    <row r="2875" spans="1:14" x14ac:dyDescent="0.25">
      <c r="A2875">
        <v>2012</v>
      </c>
      <c r="B2875" t="s">
        <v>1166</v>
      </c>
      <c r="D2875">
        <v>5</v>
      </c>
      <c r="E2875" t="s">
        <v>1159</v>
      </c>
      <c r="F2875">
        <v>20</v>
      </c>
      <c r="G2875">
        <v>0</v>
      </c>
      <c r="H2875">
        <v>25</v>
      </c>
      <c r="I2875">
        <v>20</v>
      </c>
      <c r="J2875">
        <f t="shared" si="44"/>
        <v>45</v>
      </c>
      <c r="M2875">
        <v>0</v>
      </c>
    </row>
    <row r="2876" spans="1:14" x14ac:dyDescent="0.25">
      <c r="A2876">
        <v>2012</v>
      </c>
      <c r="B2876" t="s">
        <v>71</v>
      </c>
      <c r="C2876">
        <v>1</v>
      </c>
      <c r="D2876">
        <v>1</v>
      </c>
      <c r="E2876" t="s">
        <v>1159</v>
      </c>
      <c r="F2876">
        <v>20</v>
      </c>
      <c r="G2876">
        <v>0</v>
      </c>
      <c r="H2876">
        <v>60</v>
      </c>
      <c r="I2876">
        <v>10</v>
      </c>
      <c r="J2876">
        <f t="shared" si="44"/>
        <v>70</v>
      </c>
      <c r="M2876">
        <v>0</v>
      </c>
    </row>
    <row r="2877" spans="1:14" x14ac:dyDescent="0.25">
      <c r="A2877">
        <v>2012</v>
      </c>
      <c r="B2877" t="s">
        <v>71</v>
      </c>
      <c r="D2877">
        <v>2</v>
      </c>
      <c r="E2877" t="s">
        <v>1159</v>
      </c>
      <c r="F2877">
        <v>20</v>
      </c>
      <c r="G2877">
        <v>40</v>
      </c>
      <c r="H2877">
        <v>0</v>
      </c>
      <c r="I2877">
        <v>20</v>
      </c>
      <c r="J2877">
        <f t="shared" si="44"/>
        <v>20</v>
      </c>
      <c r="M2877">
        <v>0</v>
      </c>
    </row>
    <row r="2878" spans="1:14" x14ac:dyDescent="0.25">
      <c r="A2878">
        <v>2012</v>
      </c>
      <c r="B2878" t="s">
        <v>71</v>
      </c>
      <c r="D2878">
        <v>3</v>
      </c>
      <c r="E2878" t="s">
        <v>1159</v>
      </c>
      <c r="F2878">
        <v>40</v>
      </c>
      <c r="G2878">
        <v>0</v>
      </c>
      <c r="H2878">
        <v>40</v>
      </c>
      <c r="I2878">
        <v>10</v>
      </c>
      <c r="J2878">
        <f t="shared" si="44"/>
        <v>50</v>
      </c>
      <c r="M2878">
        <v>0</v>
      </c>
    </row>
    <row r="2879" spans="1:14" x14ac:dyDescent="0.25">
      <c r="A2879">
        <v>2012</v>
      </c>
      <c r="B2879" t="s">
        <v>71</v>
      </c>
      <c r="D2879">
        <v>4</v>
      </c>
      <c r="E2879" t="s">
        <v>1159</v>
      </c>
      <c r="F2879">
        <v>50</v>
      </c>
      <c r="G2879">
        <v>0</v>
      </c>
      <c r="H2879">
        <v>20</v>
      </c>
      <c r="I2879">
        <v>10</v>
      </c>
      <c r="J2879">
        <f t="shared" si="44"/>
        <v>30</v>
      </c>
      <c r="M2879">
        <v>0</v>
      </c>
    </row>
    <row r="2880" spans="1:14" x14ac:dyDescent="0.25">
      <c r="A2880">
        <v>2012</v>
      </c>
      <c r="B2880" t="s">
        <v>71</v>
      </c>
      <c r="D2880">
        <v>5</v>
      </c>
      <c r="E2880" t="s">
        <v>1159</v>
      </c>
      <c r="F2880">
        <v>10</v>
      </c>
      <c r="G2880">
        <v>0</v>
      </c>
      <c r="H2880">
        <v>40</v>
      </c>
      <c r="I2880">
        <v>10</v>
      </c>
      <c r="J2880">
        <f t="shared" si="44"/>
        <v>50</v>
      </c>
      <c r="M2880">
        <v>0</v>
      </c>
    </row>
    <row r="2881" spans="1:14" x14ac:dyDescent="0.25">
      <c r="A2881">
        <v>2012</v>
      </c>
      <c r="B2881" t="s">
        <v>71</v>
      </c>
      <c r="C2881">
        <v>2</v>
      </c>
      <c r="D2881">
        <v>1</v>
      </c>
      <c r="E2881" t="s">
        <v>1159</v>
      </c>
      <c r="F2881">
        <v>40</v>
      </c>
      <c r="G2881">
        <v>0</v>
      </c>
      <c r="H2881">
        <v>20</v>
      </c>
      <c r="I2881">
        <v>5</v>
      </c>
      <c r="J2881">
        <f t="shared" ref="J2881:J2944" si="45">SUM(H2881:I2881)</f>
        <v>25</v>
      </c>
      <c r="M2881">
        <v>0</v>
      </c>
    </row>
    <row r="2882" spans="1:14" x14ac:dyDescent="0.25">
      <c r="A2882">
        <v>2012</v>
      </c>
      <c r="B2882" t="s">
        <v>71</v>
      </c>
      <c r="D2882">
        <v>2</v>
      </c>
      <c r="E2882" t="s">
        <v>1159</v>
      </c>
      <c r="F2882">
        <v>60</v>
      </c>
      <c r="G2882">
        <v>0</v>
      </c>
      <c r="H2882">
        <v>20</v>
      </c>
      <c r="I2882">
        <v>5</v>
      </c>
      <c r="J2882">
        <f t="shared" si="45"/>
        <v>25</v>
      </c>
      <c r="M2882">
        <v>0</v>
      </c>
    </row>
    <row r="2883" spans="1:14" x14ac:dyDescent="0.25">
      <c r="A2883">
        <v>2012</v>
      </c>
      <c r="B2883" t="s">
        <v>71</v>
      </c>
      <c r="D2883">
        <v>3</v>
      </c>
      <c r="E2883" t="s">
        <v>1159</v>
      </c>
      <c r="F2883">
        <v>15</v>
      </c>
      <c r="G2883">
        <v>8</v>
      </c>
      <c r="H2883">
        <v>75</v>
      </c>
      <c r="I2883">
        <v>2</v>
      </c>
      <c r="J2883">
        <f t="shared" si="45"/>
        <v>77</v>
      </c>
      <c r="M2883">
        <v>0</v>
      </c>
    </row>
    <row r="2884" spans="1:14" x14ac:dyDescent="0.25">
      <c r="A2884">
        <v>2012</v>
      </c>
      <c r="B2884" t="s">
        <v>71</v>
      </c>
      <c r="D2884">
        <v>4</v>
      </c>
      <c r="E2884" t="s">
        <v>1159</v>
      </c>
      <c r="F2884">
        <v>5</v>
      </c>
      <c r="G2884">
        <v>40</v>
      </c>
      <c r="H2884">
        <v>0</v>
      </c>
      <c r="I2884">
        <v>5</v>
      </c>
      <c r="J2884">
        <f t="shared" si="45"/>
        <v>5</v>
      </c>
      <c r="M2884">
        <v>0</v>
      </c>
    </row>
    <row r="2885" spans="1:14" x14ac:dyDescent="0.25">
      <c r="A2885">
        <v>2012</v>
      </c>
      <c r="B2885" t="s">
        <v>71</v>
      </c>
      <c r="D2885">
        <v>5</v>
      </c>
      <c r="E2885" t="s">
        <v>1159</v>
      </c>
      <c r="F2885">
        <v>40</v>
      </c>
      <c r="G2885">
        <v>5</v>
      </c>
      <c r="H2885">
        <v>0</v>
      </c>
      <c r="I2885">
        <v>10</v>
      </c>
      <c r="J2885">
        <f t="shared" si="45"/>
        <v>10</v>
      </c>
      <c r="M2885">
        <v>1</v>
      </c>
      <c r="N2885" t="s">
        <v>86</v>
      </c>
    </row>
    <row r="2886" spans="1:14" x14ac:dyDescent="0.25">
      <c r="A2886">
        <v>2012</v>
      </c>
      <c r="B2886" t="s">
        <v>71</v>
      </c>
      <c r="C2886">
        <v>3</v>
      </c>
      <c r="D2886">
        <v>1</v>
      </c>
      <c r="E2886" t="s">
        <v>1159</v>
      </c>
      <c r="F2886">
        <v>60</v>
      </c>
      <c r="G2886">
        <v>0</v>
      </c>
      <c r="H2886">
        <v>40</v>
      </c>
      <c r="I2886">
        <v>0</v>
      </c>
      <c r="J2886">
        <f t="shared" si="45"/>
        <v>40</v>
      </c>
      <c r="M2886">
        <v>0</v>
      </c>
    </row>
    <row r="2887" spans="1:14" x14ac:dyDescent="0.25">
      <c r="A2887">
        <v>2012</v>
      </c>
      <c r="B2887" t="s">
        <v>71</v>
      </c>
      <c r="D2887">
        <v>2</v>
      </c>
      <c r="E2887" t="s">
        <v>1159</v>
      </c>
      <c r="F2887">
        <v>60</v>
      </c>
      <c r="G2887">
        <v>0</v>
      </c>
      <c r="H2887">
        <v>10</v>
      </c>
      <c r="I2887">
        <v>10</v>
      </c>
      <c r="J2887">
        <f t="shared" si="45"/>
        <v>20</v>
      </c>
      <c r="M2887">
        <v>0</v>
      </c>
    </row>
    <row r="2888" spans="1:14" x14ac:dyDescent="0.25">
      <c r="A2888">
        <v>2012</v>
      </c>
      <c r="B2888" t="s">
        <v>71</v>
      </c>
      <c r="D2888">
        <v>3</v>
      </c>
      <c r="E2888" t="s">
        <v>1159</v>
      </c>
      <c r="F2888">
        <v>40</v>
      </c>
      <c r="G2888">
        <v>0</v>
      </c>
      <c r="H2888">
        <v>10</v>
      </c>
      <c r="I2888">
        <v>20</v>
      </c>
      <c r="J2888">
        <f t="shared" si="45"/>
        <v>30</v>
      </c>
      <c r="M2888">
        <v>0</v>
      </c>
    </row>
    <row r="2889" spans="1:14" x14ac:dyDescent="0.25">
      <c r="A2889">
        <v>2012</v>
      </c>
      <c r="B2889" t="s">
        <v>71</v>
      </c>
      <c r="D2889">
        <v>4</v>
      </c>
      <c r="E2889" t="s">
        <v>1159</v>
      </c>
      <c r="F2889">
        <v>50</v>
      </c>
      <c r="G2889">
        <v>0</v>
      </c>
      <c r="H2889">
        <v>10</v>
      </c>
      <c r="I2889">
        <v>10</v>
      </c>
      <c r="J2889">
        <f t="shared" si="45"/>
        <v>20</v>
      </c>
      <c r="M2889">
        <v>0</v>
      </c>
    </row>
    <row r="2890" spans="1:14" x14ac:dyDescent="0.25">
      <c r="A2890">
        <v>2012</v>
      </c>
      <c r="B2890" t="s">
        <v>71</v>
      </c>
      <c r="D2890">
        <v>5</v>
      </c>
      <c r="E2890" t="s">
        <v>1159</v>
      </c>
      <c r="F2890">
        <v>60</v>
      </c>
      <c r="G2890">
        <v>20</v>
      </c>
      <c r="H2890">
        <v>10</v>
      </c>
      <c r="I2890">
        <v>0</v>
      </c>
      <c r="J2890">
        <f t="shared" si="45"/>
        <v>10</v>
      </c>
      <c r="M2890">
        <v>1</v>
      </c>
      <c r="N2890" t="s">
        <v>86</v>
      </c>
    </row>
    <row r="2891" spans="1:14" x14ac:dyDescent="0.25">
      <c r="A2891">
        <v>2012</v>
      </c>
      <c r="B2891" t="s">
        <v>71</v>
      </c>
      <c r="C2891">
        <v>4</v>
      </c>
      <c r="D2891">
        <v>1</v>
      </c>
      <c r="E2891" t="s">
        <v>1159</v>
      </c>
      <c r="F2891">
        <v>0</v>
      </c>
      <c r="G2891">
        <v>5</v>
      </c>
      <c r="H2891">
        <v>20</v>
      </c>
      <c r="I2891">
        <v>1</v>
      </c>
      <c r="J2891">
        <f t="shared" si="45"/>
        <v>21</v>
      </c>
      <c r="M2891">
        <v>0</v>
      </c>
    </row>
    <row r="2892" spans="1:14" x14ac:dyDescent="0.25">
      <c r="A2892">
        <v>2012</v>
      </c>
      <c r="B2892" t="s">
        <v>71</v>
      </c>
      <c r="D2892">
        <v>2</v>
      </c>
      <c r="E2892" t="s">
        <v>1159</v>
      </c>
      <c r="F2892">
        <v>0</v>
      </c>
      <c r="G2892">
        <v>5</v>
      </c>
      <c r="H2892">
        <v>85</v>
      </c>
      <c r="I2892">
        <v>0</v>
      </c>
      <c r="J2892">
        <f t="shared" si="45"/>
        <v>85</v>
      </c>
      <c r="M2892">
        <v>0</v>
      </c>
    </row>
    <row r="2893" spans="1:14" x14ac:dyDescent="0.25">
      <c r="A2893">
        <v>2012</v>
      </c>
      <c r="B2893" t="s">
        <v>71</v>
      </c>
      <c r="D2893">
        <v>3</v>
      </c>
      <c r="E2893" t="s">
        <v>1159</v>
      </c>
      <c r="F2893">
        <v>0</v>
      </c>
      <c r="G2893">
        <v>15</v>
      </c>
      <c r="H2893">
        <v>40</v>
      </c>
      <c r="I2893">
        <v>0</v>
      </c>
      <c r="J2893">
        <f t="shared" si="45"/>
        <v>40</v>
      </c>
      <c r="M2893">
        <v>0</v>
      </c>
    </row>
    <row r="2894" spans="1:14" x14ac:dyDescent="0.25">
      <c r="A2894">
        <v>2012</v>
      </c>
      <c r="B2894" t="s">
        <v>71</v>
      </c>
      <c r="D2894">
        <v>4</v>
      </c>
      <c r="E2894" t="s">
        <v>1159</v>
      </c>
      <c r="F2894">
        <v>0</v>
      </c>
      <c r="G2894">
        <v>20</v>
      </c>
      <c r="H2894">
        <v>60</v>
      </c>
      <c r="I2894">
        <v>0</v>
      </c>
      <c r="J2894">
        <f t="shared" si="45"/>
        <v>60</v>
      </c>
      <c r="M2894">
        <v>0</v>
      </c>
    </row>
    <row r="2895" spans="1:14" x14ac:dyDescent="0.25">
      <c r="A2895">
        <v>2012</v>
      </c>
      <c r="B2895" t="s">
        <v>71</v>
      </c>
      <c r="D2895">
        <v>5</v>
      </c>
      <c r="E2895" t="s">
        <v>1159</v>
      </c>
      <c r="F2895">
        <v>10</v>
      </c>
      <c r="G2895">
        <v>0</v>
      </c>
      <c r="H2895">
        <v>10</v>
      </c>
      <c r="I2895">
        <v>5</v>
      </c>
      <c r="J2895">
        <f t="shared" si="45"/>
        <v>15</v>
      </c>
      <c r="M2895">
        <v>0</v>
      </c>
    </row>
    <row r="2896" spans="1:14" x14ac:dyDescent="0.25">
      <c r="A2896">
        <v>2012</v>
      </c>
      <c r="B2896" t="s">
        <v>71</v>
      </c>
      <c r="C2896">
        <v>5</v>
      </c>
      <c r="D2896">
        <v>1</v>
      </c>
      <c r="E2896" t="s">
        <v>1159</v>
      </c>
      <c r="F2896">
        <v>5</v>
      </c>
      <c r="G2896">
        <v>0</v>
      </c>
      <c r="H2896">
        <v>85</v>
      </c>
      <c r="I2896">
        <v>0</v>
      </c>
      <c r="J2896">
        <f t="shared" si="45"/>
        <v>85</v>
      </c>
      <c r="M2896">
        <v>0</v>
      </c>
    </row>
    <row r="2897" spans="1:15" x14ac:dyDescent="0.25">
      <c r="A2897">
        <v>2012</v>
      </c>
      <c r="B2897" t="s">
        <v>71</v>
      </c>
      <c r="D2897">
        <v>2</v>
      </c>
      <c r="E2897" t="s">
        <v>1159</v>
      </c>
      <c r="F2897">
        <v>0</v>
      </c>
      <c r="G2897">
        <v>20</v>
      </c>
      <c r="H2897">
        <v>20</v>
      </c>
      <c r="I2897">
        <v>10</v>
      </c>
      <c r="J2897">
        <f t="shared" si="45"/>
        <v>30</v>
      </c>
      <c r="M2897">
        <v>2</v>
      </c>
      <c r="N2897" t="s">
        <v>221</v>
      </c>
      <c r="O2897" t="s">
        <v>221</v>
      </c>
    </row>
    <row r="2898" spans="1:15" x14ac:dyDescent="0.25">
      <c r="A2898">
        <v>2012</v>
      </c>
      <c r="B2898" t="s">
        <v>71</v>
      </c>
      <c r="D2898">
        <v>3</v>
      </c>
      <c r="E2898" t="s">
        <v>1159</v>
      </c>
      <c r="F2898">
        <v>0</v>
      </c>
      <c r="G2898">
        <v>0</v>
      </c>
      <c r="H2898">
        <v>0</v>
      </c>
      <c r="I2898">
        <v>5</v>
      </c>
      <c r="J2898">
        <f t="shared" si="45"/>
        <v>5</v>
      </c>
      <c r="M2898">
        <v>0</v>
      </c>
    </row>
    <row r="2899" spans="1:15" x14ac:dyDescent="0.25">
      <c r="A2899">
        <v>2012</v>
      </c>
      <c r="B2899" t="s">
        <v>71</v>
      </c>
      <c r="D2899">
        <v>4</v>
      </c>
      <c r="E2899" t="s">
        <v>1159</v>
      </c>
      <c r="F2899">
        <v>0</v>
      </c>
      <c r="G2899">
        <v>10</v>
      </c>
      <c r="H2899">
        <v>15</v>
      </c>
      <c r="I2899">
        <v>5</v>
      </c>
      <c r="J2899">
        <f t="shared" si="45"/>
        <v>20</v>
      </c>
      <c r="M2899">
        <v>0</v>
      </c>
    </row>
    <row r="2900" spans="1:15" x14ac:dyDescent="0.25">
      <c r="A2900">
        <v>2012</v>
      </c>
      <c r="B2900" t="s">
        <v>71</v>
      </c>
      <c r="D2900">
        <v>5</v>
      </c>
      <c r="E2900" t="s">
        <v>1159</v>
      </c>
      <c r="F2900">
        <v>10</v>
      </c>
      <c r="G2900">
        <v>5</v>
      </c>
      <c r="H2900">
        <v>84</v>
      </c>
      <c r="I2900">
        <v>1</v>
      </c>
      <c r="J2900">
        <f t="shared" si="45"/>
        <v>85</v>
      </c>
      <c r="M2900">
        <v>0</v>
      </c>
    </row>
    <row r="2901" spans="1:15" x14ac:dyDescent="0.25">
      <c r="A2901">
        <v>2012</v>
      </c>
      <c r="B2901" t="s">
        <v>71</v>
      </c>
      <c r="C2901">
        <v>6</v>
      </c>
      <c r="D2901">
        <v>1</v>
      </c>
      <c r="E2901" t="s">
        <v>1159</v>
      </c>
      <c r="F2901">
        <v>0</v>
      </c>
      <c r="G2901">
        <v>25</v>
      </c>
      <c r="H2901">
        <v>10</v>
      </c>
      <c r="I2901">
        <v>2</v>
      </c>
      <c r="J2901">
        <f t="shared" si="45"/>
        <v>12</v>
      </c>
      <c r="M2901">
        <v>0</v>
      </c>
    </row>
    <row r="2902" spans="1:15" x14ac:dyDescent="0.25">
      <c r="A2902">
        <v>2012</v>
      </c>
      <c r="B2902" t="s">
        <v>71</v>
      </c>
      <c r="D2902">
        <v>2</v>
      </c>
      <c r="E2902" t="s">
        <v>1159</v>
      </c>
      <c r="F2902">
        <v>0</v>
      </c>
      <c r="G2902">
        <v>10</v>
      </c>
      <c r="H2902">
        <v>50</v>
      </c>
      <c r="I2902">
        <v>1</v>
      </c>
      <c r="J2902">
        <f t="shared" si="45"/>
        <v>51</v>
      </c>
      <c r="M2902">
        <v>0</v>
      </c>
    </row>
    <row r="2903" spans="1:15" x14ac:dyDescent="0.25">
      <c r="A2903">
        <v>2012</v>
      </c>
      <c r="B2903" t="s">
        <v>71</v>
      </c>
      <c r="D2903">
        <v>3</v>
      </c>
      <c r="E2903" t="s">
        <v>1159</v>
      </c>
      <c r="F2903">
        <v>0</v>
      </c>
      <c r="G2903">
        <v>10</v>
      </c>
      <c r="H2903">
        <v>75</v>
      </c>
      <c r="I2903">
        <v>10</v>
      </c>
      <c r="J2903">
        <f t="shared" si="45"/>
        <v>85</v>
      </c>
      <c r="M2903">
        <v>0</v>
      </c>
    </row>
    <row r="2904" spans="1:15" x14ac:dyDescent="0.25">
      <c r="A2904">
        <v>2012</v>
      </c>
      <c r="B2904" t="s">
        <v>71</v>
      </c>
      <c r="D2904">
        <v>4</v>
      </c>
      <c r="E2904" t="s">
        <v>1159</v>
      </c>
      <c r="F2904">
        <v>0</v>
      </c>
      <c r="G2904">
        <v>20</v>
      </c>
      <c r="H2904">
        <v>25</v>
      </c>
      <c r="I2904">
        <v>1</v>
      </c>
      <c r="J2904">
        <f t="shared" si="45"/>
        <v>26</v>
      </c>
      <c r="M2904">
        <v>1</v>
      </c>
      <c r="N2904" t="s">
        <v>85</v>
      </c>
    </row>
    <row r="2905" spans="1:15" x14ac:dyDescent="0.25">
      <c r="A2905">
        <v>2012</v>
      </c>
      <c r="B2905" t="s">
        <v>71</v>
      </c>
      <c r="D2905">
        <v>5</v>
      </c>
      <c r="E2905" t="s">
        <v>1159</v>
      </c>
      <c r="F2905">
        <v>5</v>
      </c>
      <c r="G2905">
        <v>10</v>
      </c>
      <c r="H2905">
        <v>40</v>
      </c>
      <c r="I2905">
        <v>1</v>
      </c>
      <c r="J2905">
        <f t="shared" si="45"/>
        <v>41</v>
      </c>
      <c r="M2905">
        <v>0</v>
      </c>
    </row>
    <row r="2906" spans="1:15" x14ac:dyDescent="0.25">
      <c r="A2906">
        <v>2012</v>
      </c>
      <c r="B2906" t="s">
        <v>1161</v>
      </c>
      <c r="C2906">
        <v>1</v>
      </c>
      <c r="D2906">
        <v>1</v>
      </c>
      <c r="E2906" t="s">
        <v>1159</v>
      </c>
      <c r="F2906">
        <v>5</v>
      </c>
      <c r="G2906">
        <v>30</v>
      </c>
      <c r="H2906">
        <v>45</v>
      </c>
      <c r="I2906">
        <v>0</v>
      </c>
      <c r="J2906">
        <f t="shared" si="45"/>
        <v>45</v>
      </c>
      <c r="M2906">
        <v>0</v>
      </c>
    </row>
    <row r="2907" spans="1:15" x14ac:dyDescent="0.25">
      <c r="A2907">
        <v>2012</v>
      </c>
      <c r="B2907" t="s">
        <v>1161</v>
      </c>
      <c r="D2907">
        <v>2</v>
      </c>
      <c r="E2907" t="s">
        <v>1159</v>
      </c>
      <c r="F2907">
        <v>5</v>
      </c>
      <c r="G2907">
        <v>60</v>
      </c>
      <c r="H2907">
        <v>30</v>
      </c>
      <c r="I2907">
        <v>5</v>
      </c>
      <c r="J2907">
        <f t="shared" si="45"/>
        <v>35</v>
      </c>
      <c r="M2907">
        <v>0</v>
      </c>
    </row>
    <row r="2908" spans="1:15" x14ac:dyDescent="0.25">
      <c r="A2908">
        <v>2012</v>
      </c>
      <c r="B2908" t="s">
        <v>1161</v>
      </c>
      <c r="D2908">
        <v>3</v>
      </c>
      <c r="E2908" t="s">
        <v>1159</v>
      </c>
      <c r="F2908">
        <v>0</v>
      </c>
      <c r="G2908">
        <v>0</v>
      </c>
      <c r="H2908">
        <v>98</v>
      </c>
      <c r="I2908">
        <v>2</v>
      </c>
      <c r="J2908">
        <f t="shared" si="45"/>
        <v>100</v>
      </c>
      <c r="M2908">
        <v>0</v>
      </c>
    </row>
    <row r="2909" spans="1:15" x14ac:dyDescent="0.25">
      <c r="A2909">
        <v>2012</v>
      </c>
      <c r="B2909" t="s">
        <v>1161</v>
      </c>
      <c r="D2909">
        <v>4</v>
      </c>
      <c r="E2909" t="s">
        <v>1159</v>
      </c>
      <c r="F2909">
        <v>0</v>
      </c>
      <c r="G2909">
        <v>5</v>
      </c>
      <c r="H2909">
        <v>95</v>
      </c>
      <c r="I2909">
        <v>0</v>
      </c>
      <c r="J2909">
        <f t="shared" si="45"/>
        <v>95</v>
      </c>
      <c r="M2909">
        <v>0</v>
      </c>
    </row>
    <row r="2910" spans="1:15" x14ac:dyDescent="0.25">
      <c r="A2910">
        <v>2012</v>
      </c>
      <c r="B2910" t="s">
        <v>1161</v>
      </c>
      <c r="D2910">
        <v>5</v>
      </c>
      <c r="E2910" t="s">
        <v>1159</v>
      </c>
      <c r="F2910">
        <v>15</v>
      </c>
      <c r="G2910">
        <v>0</v>
      </c>
      <c r="H2910">
        <v>80</v>
      </c>
      <c r="I2910">
        <v>5</v>
      </c>
      <c r="J2910">
        <f t="shared" si="45"/>
        <v>85</v>
      </c>
      <c r="M2910">
        <v>0</v>
      </c>
    </row>
    <row r="2911" spans="1:15" x14ac:dyDescent="0.25">
      <c r="A2911">
        <v>2012</v>
      </c>
      <c r="B2911" t="s">
        <v>1161</v>
      </c>
      <c r="C2911">
        <v>2</v>
      </c>
      <c r="D2911">
        <v>1</v>
      </c>
      <c r="E2911" t="s">
        <v>1159</v>
      </c>
      <c r="F2911">
        <v>30</v>
      </c>
      <c r="G2911">
        <v>20</v>
      </c>
      <c r="H2911">
        <v>10</v>
      </c>
      <c r="I2911">
        <v>0</v>
      </c>
      <c r="J2911">
        <f t="shared" si="45"/>
        <v>10</v>
      </c>
      <c r="M2911">
        <v>0</v>
      </c>
    </row>
    <row r="2912" spans="1:15" x14ac:dyDescent="0.25">
      <c r="A2912">
        <v>2012</v>
      </c>
      <c r="B2912" t="s">
        <v>1161</v>
      </c>
      <c r="D2912">
        <v>2</v>
      </c>
      <c r="E2912" t="s">
        <v>1159</v>
      </c>
      <c r="F2912">
        <v>0</v>
      </c>
      <c r="G2912">
        <v>13</v>
      </c>
      <c r="H2912">
        <v>85</v>
      </c>
      <c r="I2912">
        <v>2</v>
      </c>
      <c r="J2912">
        <f t="shared" si="45"/>
        <v>87</v>
      </c>
      <c r="M2912">
        <v>0</v>
      </c>
    </row>
    <row r="2913" spans="1:13" x14ac:dyDescent="0.25">
      <c r="A2913">
        <v>2012</v>
      </c>
      <c r="B2913" t="s">
        <v>1161</v>
      </c>
      <c r="D2913">
        <v>3</v>
      </c>
      <c r="E2913" t="s">
        <v>1159</v>
      </c>
      <c r="F2913">
        <v>10</v>
      </c>
      <c r="G2913">
        <v>0</v>
      </c>
      <c r="H2913">
        <v>70</v>
      </c>
      <c r="I2913">
        <v>20</v>
      </c>
      <c r="J2913">
        <f t="shared" si="45"/>
        <v>90</v>
      </c>
      <c r="M2913">
        <v>0</v>
      </c>
    </row>
    <row r="2914" spans="1:13" x14ac:dyDescent="0.25">
      <c r="A2914">
        <v>2012</v>
      </c>
      <c r="B2914" t="s">
        <v>1161</v>
      </c>
      <c r="D2914">
        <v>4</v>
      </c>
      <c r="E2914" t="s">
        <v>1159</v>
      </c>
      <c r="F2914">
        <v>8</v>
      </c>
      <c r="G2914">
        <v>0</v>
      </c>
      <c r="H2914">
        <v>90</v>
      </c>
      <c r="I2914">
        <v>2</v>
      </c>
      <c r="J2914">
        <f t="shared" si="45"/>
        <v>92</v>
      </c>
      <c r="M2914">
        <v>0</v>
      </c>
    </row>
    <row r="2915" spans="1:13" x14ac:dyDescent="0.25">
      <c r="A2915">
        <v>2012</v>
      </c>
      <c r="B2915" t="s">
        <v>1161</v>
      </c>
      <c r="D2915">
        <v>5</v>
      </c>
      <c r="E2915" t="s">
        <v>1159</v>
      </c>
      <c r="F2915">
        <v>0</v>
      </c>
      <c r="G2915">
        <v>70</v>
      </c>
      <c r="H2915">
        <v>20</v>
      </c>
      <c r="I2915">
        <v>10</v>
      </c>
      <c r="J2915">
        <f t="shared" si="45"/>
        <v>30</v>
      </c>
      <c r="M2915">
        <v>0</v>
      </c>
    </row>
    <row r="2916" spans="1:13" x14ac:dyDescent="0.25">
      <c r="A2916">
        <v>2012</v>
      </c>
      <c r="B2916" t="s">
        <v>1161</v>
      </c>
      <c r="C2916">
        <v>3</v>
      </c>
      <c r="D2916">
        <v>1</v>
      </c>
      <c r="E2916" t="s">
        <v>1159</v>
      </c>
      <c r="F2916">
        <v>20</v>
      </c>
      <c r="G2916">
        <v>0</v>
      </c>
      <c r="H2916">
        <v>80</v>
      </c>
      <c r="I2916">
        <v>0</v>
      </c>
      <c r="J2916">
        <f t="shared" si="45"/>
        <v>80</v>
      </c>
      <c r="M2916">
        <v>0</v>
      </c>
    </row>
    <row r="2917" spans="1:13" x14ac:dyDescent="0.25">
      <c r="A2917">
        <v>2012</v>
      </c>
      <c r="B2917" t="s">
        <v>1161</v>
      </c>
      <c r="D2917">
        <v>2</v>
      </c>
      <c r="E2917" t="s">
        <v>1159</v>
      </c>
      <c r="F2917">
        <v>30</v>
      </c>
      <c r="G2917">
        <v>0</v>
      </c>
      <c r="H2917">
        <v>55</v>
      </c>
      <c r="I2917">
        <v>5</v>
      </c>
      <c r="J2917">
        <f t="shared" si="45"/>
        <v>60</v>
      </c>
      <c r="M2917">
        <v>0</v>
      </c>
    </row>
    <row r="2918" spans="1:13" x14ac:dyDescent="0.25">
      <c r="A2918">
        <v>2012</v>
      </c>
      <c r="B2918" t="s">
        <v>1161</v>
      </c>
      <c r="D2918">
        <v>3</v>
      </c>
      <c r="E2918" t="s">
        <v>1159</v>
      </c>
      <c r="F2918">
        <v>10</v>
      </c>
      <c r="G2918">
        <v>0</v>
      </c>
      <c r="H2918">
        <v>90</v>
      </c>
      <c r="I2918">
        <v>0</v>
      </c>
      <c r="J2918">
        <f t="shared" si="45"/>
        <v>90</v>
      </c>
      <c r="M2918">
        <v>0</v>
      </c>
    </row>
    <row r="2919" spans="1:13" x14ac:dyDescent="0.25">
      <c r="A2919">
        <v>2012</v>
      </c>
      <c r="B2919" t="s">
        <v>1161</v>
      </c>
      <c r="D2919">
        <v>4</v>
      </c>
      <c r="E2919" t="s">
        <v>1159</v>
      </c>
      <c r="F2919">
        <v>0</v>
      </c>
      <c r="G2919">
        <v>50</v>
      </c>
      <c r="H2919">
        <v>10</v>
      </c>
      <c r="I2919">
        <v>0</v>
      </c>
      <c r="J2919">
        <f t="shared" si="45"/>
        <v>10</v>
      </c>
      <c r="M2919">
        <v>0</v>
      </c>
    </row>
    <row r="2920" spans="1:13" x14ac:dyDescent="0.25">
      <c r="A2920">
        <v>2012</v>
      </c>
      <c r="B2920" t="s">
        <v>1161</v>
      </c>
      <c r="D2920">
        <v>5</v>
      </c>
      <c r="E2920" t="s">
        <v>1159</v>
      </c>
      <c r="F2920">
        <v>40</v>
      </c>
      <c r="G2920">
        <v>40</v>
      </c>
      <c r="H2920">
        <v>20</v>
      </c>
      <c r="I2920">
        <v>0</v>
      </c>
      <c r="J2920">
        <f t="shared" si="45"/>
        <v>20</v>
      </c>
      <c r="M2920">
        <v>0</v>
      </c>
    </row>
    <row r="2921" spans="1:13" x14ac:dyDescent="0.25">
      <c r="A2921">
        <v>2012</v>
      </c>
      <c r="B2921" t="s">
        <v>1161</v>
      </c>
      <c r="C2921">
        <v>4</v>
      </c>
      <c r="D2921">
        <v>1</v>
      </c>
      <c r="E2921" t="s">
        <v>1159</v>
      </c>
      <c r="F2921">
        <v>10</v>
      </c>
      <c r="G2921">
        <v>0</v>
      </c>
      <c r="H2921">
        <v>10</v>
      </c>
      <c r="I2921">
        <v>1</v>
      </c>
      <c r="J2921">
        <f t="shared" si="45"/>
        <v>11</v>
      </c>
      <c r="M2921">
        <v>0</v>
      </c>
    </row>
    <row r="2922" spans="1:13" x14ac:dyDescent="0.25">
      <c r="A2922">
        <v>2012</v>
      </c>
      <c r="B2922" t="s">
        <v>1161</v>
      </c>
      <c r="D2922">
        <v>2</v>
      </c>
      <c r="E2922" t="s">
        <v>1159</v>
      </c>
      <c r="F2922">
        <v>5</v>
      </c>
      <c r="G2922">
        <v>0</v>
      </c>
      <c r="H2922">
        <v>20</v>
      </c>
      <c r="I2922">
        <v>1</v>
      </c>
      <c r="J2922">
        <f t="shared" si="45"/>
        <v>21</v>
      </c>
      <c r="M2922">
        <v>0</v>
      </c>
    </row>
    <row r="2923" spans="1:13" x14ac:dyDescent="0.25">
      <c r="A2923">
        <v>2012</v>
      </c>
      <c r="B2923" t="s">
        <v>1161</v>
      </c>
      <c r="D2923">
        <v>3</v>
      </c>
      <c r="E2923" t="s">
        <v>1159</v>
      </c>
      <c r="F2923">
        <v>0</v>
      </c>
      <c r="G2923">
        <v>0</v>
      </c>
      <c r="H2923">
        <v>85</v>
      </c>
      <c r="I2923">
        <v>10</v>
      </c>
      <c r="J2923">
        <f t="shared" si="45"/>
        <v>95</v>
      </c>
      <c r="M2923">
        <v>0</v>
      </c>
    </row>
    <row r="2924" spans="1:13" x14ac:dyDescent="0.25">
      <c r="A2924">
        <v>2012</v>
      </c>
      <c r="B2924" t="s">
        <v>1161</v>
      </c>
      <c r="D2924">
        <v>4</v>
      </c>
      <c r="E2924" t="s">
        <v>1159</v>
      </c>
      <c r="F2924">
        <v>5</v>
      </c>
      <c r="G2924">
        <v>0</v>
      </c>
      <c r="H2924">
        <v>25</v>
      </c>
      <c r="I2924">
        <v>2</v>
      </c>
      <c r="J2924">
        <f t="shared" si="45"/>
        <v>27</v>
      </c>
      <c r="M2924">
        <v>0</v>
      </c>
    </row>
    <row r="2925" spans="1:13" x14ac:dyDescent="0.25">
      <c r="A2925">
        <v>2012</v>
      </c>
      <c r="B2925" t="s">
        <v>1161</v>
      </c>
      <c r="D2925">
        <v>5</v>
      </c>
      <c r="E2925" t="s">
        <v>1159</v>
      </c>
      <c r="F2925">
        <v>0</v>
      </c>
      <c r="G2925">
        <v>0</v>
      </c>
      <c r="H2925">
        <v>90</v>
      </c>
      <c r="I2925">
        <v>2</v>
      </c>
      <c r="J2925">
        <f t="shared" si="45"/>
        <v>92</v>
      </c>
      <c r="M2925">
        <v>0</v>
      </c>
    </row>
    <row r="2926" spans="1:13" x14ac:dyDescent="0.25">
      <c r="A2926">
        <v>2012</v>
      </c>
      <c r="B2926" t="s">
        <v>1161</v>
      </c>
      <c r="C2926">
        <v>5</v>
      </c>
      <c r="D2926">
        <v>1</v>
      </c>
      <c r="E2926" t="s">
        <v>1159</v>
      </c>
      <c r="F2926">
        <v>10</v>
      </c>
      <c r="G2926">
        <v>0</v>
      </c>
      <c r="H2926">
        <v>75</v>
      </c>
      <c r="I2926">
        <v>0</v>
      </c>
      <c r="J2926">
        <f t="shared" si="45"/>
        <v>75</v>
      </c>
      <c r="M2926">
        <v>0</v>
      </c>
    </row>
    <row r="2927" spans="1:13" x14ac:dyDescent="0.25">
      <c r="A2927">
        <v>2012</v>
      </c>
      <c r="B2927" t="s">
        <v>1161</v>
      </c>
      <c r="D2927">
        <v>2</v>
      </c>
      <c r="E2927" t="s">
        <v>1159</v>
      </c>
      <c r="F2927">
        <v>5</v>
      </c>
      <c r="G2927">
        <v>0</v>
      </c>
      <c r="H2927">
        <v>40</v>
      </c>
      <c r="I2927">
        <v>5</v>
      </c>
      <c r="J2927">
        <f t="shared" si="45"/>
        <v>45</v>
      </c>
      <c r="M2927">
        <v>0</v>
      </c>
    </row>
    <row r="2928" spans="1:13" x14ac:dyDescent="0.25">
      <c r="A2928">
        <v>2012</v>
      </c>
      <c r="B2928" t="s">
        <v>1161</v>
      </c>
      <c r="D2928">
        <v>3</v>
      </c>
      <c r="E2928" t="s">
        <v>1159</v>
      </c>
      <c r="F2928">
        <v>10</v>
      </c>
      <c r="G2928">
        <v>0</v>
      </c>
      <c r="H2928">
        <v>25</v>
      </c>
      <c r="I2928">
        <v>0</v>
      </c>
      <c r="J2928">
        <f t="shared" si="45"/>
        <v>25</v>
      </c>
      <c r="M2928">
        <v>0</v>
      </c>
    </row>
    <row r="2929" spans="1:13" x14ac:dyDescent="0.25">
      <c r="A2929">
        <v>2012</v>
      </c>
      <c r="B2929" t="s">
        <v>1161</v>
      </c>
      <c r="D2929">
        <v>4</v>
      </c>
      <c r="E2929" t="s">
        <v>1159</v>
      </c>
      <c r="F2929">
        <v>5</v>
      </c>
      <c r="G2929">
        <v>0</v>
      </c>
      <c r="H2929">
        <v>15</v>
      </c>
      <c r="I2929">
        <v>0</v>
      </c>
      <c r="J2929">
        <f t="shared" si="45"/>
        <v>15</v>
      </c>
      <c r="M2929">
        <v>0</v>
      </c>
    </row>
    <row r="2930" spans="1:13" x14ac:dyDescent="0.25">
      <c r="A2930">
        <v>2012</v>
      </c>
      <c r="B2930" t="s">
        <v>1161</v>
      </c>
      <c r="D2930">
        <v>5</v>
      </c>
      <c r="E2930" t="s">
        <v>1159</v>
      </c>
      <c r="F2930">
        <v>5</v>
      </c>
      <c r="G2930">
        <v>0</v>
      </c>
      <c r="H2930">
        <v>60</v>
      </c>
      <c r="I2930">
        <v>0</v>
      </c>
      <c r="J2930">
        <f t="shared" si="45"/>
        <v>60</v>
      </c>
      <c r="M2930">
        <v>0</v>
      </c>
    </row>
    <row r="2931" spans="1:13" x14ac:dyDescent="0.25">
      <c r="A2931">
        <v>2012</v>
      </c>
      <c r="B2931" t="s">
        <v>1161</v>
      </c>
      <c r="C2931">
        <v>6</v>
      </c>
      <c r="D2931">
        <v>1</v>
      </c>
      <c r="E2931" t="s">
        <v>1159</v>
      </c>
      <c r="F2931">
        <v>5</v>
      </c>
      <c r="G2931">
        <v>0</v>
      </c>
      <c r="H2931">
        <v>30</v>
      </c>
      <c r="I2931">
        <v>2</v>
      </c>
      <c r="J2931">
        <f t="shared" si="45"/>
        <v>32</v>
      </c>
      <c r="M2931">
        <v>0</v>
      </c>
    </row>
    <row r="2932" spans="1:13" x14ac:dyDescent="0.25">
      <c r="A2932">
        <v>2012</v>
      </c>
      <c r="B2932" t="s">
        <v>1161</v>
      </c>
      <c r="D2932">
        <v>2</v>
      </c>
      <c r="E2932" t="s">
        <v>1159</v>
      </c>
      <c r="F2932">
        <v>0</v>
      </c>
      <c r="G2932">
        <v>0</v>
      </c>
      <c r="H2932">
        <v>70</v>
      </c>
      <c r="I2932">
        <v>2</v>
      </c>
      <c r="J2932">
        <f t="shared" si="45"/>
        <v>72</v>
      </c>
      <c r="M2932">
        <v>0</v>
      </c>
    </row>
    <row r="2933" spans="1:13" x14ac:dyDescent="0.25">
      <c r="A2933">
        <v>2012</v>
      </c>
      <c r="B2933" t="s">
        <v>1161</v>
      </c>
      <c r="D2933">
        <v>3</v>
      </c>
      <c r="E2933" t="s">
        <v>1159</v>
      </c>
      <c r="F2933">
        <v>0</v>
      </c>
      <c r="G2933">
        <v>20</v>
      </c>
      <c r="H2933">
        <v>30</v>
      </c>
      <c r="I2933">
        <v>0</v>
      </c>
      <c r="J2933">
        <f t="shared" si="45"/>
        <v>30</v>
      </c>
      <c r="M2933">
        <v>0</v>
      </c>
    </row>
    <row r="2934" spans="1:13" x14ac:dyDescent="0.25">
      <c r="A2934">
        <v>2012</v>
      </c>
      <c r="B2934" t="s">
        <v>1161</v>
      </c>
      <c r="D2934">
        <v>4</v>
      </c>
      <c r="E2934" t="s">
        <v>1159</v>
      </c>
      <c r="F2934">
        <v>0</v>
      </c>
      <c r="G2934">
        <v>0</v>
      </c>
      <c r="H2934">
        <v>85</v>
      </c>
      <c r="I2934">
        <v>0</v>
      </c>
      <c r="J2934">
        <f t="shared" si="45"/>
        <v>85</v>
      </c>
      <c r="M2934">
        <v>0</v>
      </c>
    </row>
    <row r="2935" spans="1:13" x14ac:dyDescent="0.25">
      <c r="A2935">
        <v>2012</v>
      </c>
      <c r="B2935" t="s">
        <v>1161</v>
      </c>
      <c r="D2935">
        <v>5</v>
      </c>
      <c r="E2935" t="s">
        <v>1159</v>
      </c>
      <c r="F2935">
        <v>20</v>
      </c>
      <c r="G2935">
        <v>20</v>
      </c>
      <c r="H2935">
        <v>20</v>
      </c>
      <c r="I2935">
        <v>0</v>
      </c>
      <c r="J2935">
        <f t="shared" si="45"/>
        <v>20</v>
      </c>
      <c r="M2935">
        <v>0</v>
      </c>
    </row>
    <row r="2936" spans="1:13" x14ac:dyDescent="0.25">
      <c r="A2936">
        <v>2012</v>
      </c>
      <c r="B2936" t="s">
        <v>20</v>
      </c>
      <c r="C2936">
        <v>1</v>
      </c>
      <c r="D2936">
        <v>1</v>
      </c>
      <c r="E2936" t="s">
        <v>1159</v>
      </c>
      <c r="F2936">
        <v>0</v>
      </c>
      <c r="G2936">
        <v>0</v>
      </c>
      <c r="H2936">
        <v>80</v>
      </c>
      <c r="I2936">
        <v>0</v>
      </c>
      <c r="J2936">
        <f t="shared" si="45"/>
        <v>80</v>
      </c>
      <c r="M2936">
        <v>0</v>
      </c>
    </row>
    <row r="2937" spans="1:13" x14ac:dyDescent="0.25">
      <c r="A2937">
        <v>2012</v>
      </c>
      <c r="B2937" t="s">
        <v>20</v>
      </c>
      <c r="D2937">
        <v>2</v>
      </c>
      <c r="E2937" t="s">
        <v>1159</v>
      </c>
      <c r="F2937">
        <v>0</v>
      </c>
      <c r="G2937">
        <v>0</v>
      </c>
      <c r="H2937">
        <v>90</v>
      </c>
      <c r="I2937">
        <v>5</v>
      </c>
      <c r="J2937">
        <f t="shared" si="45"/>
        <v>95</v>
      </c>
      <c r="M2937">
        <v>0</v>
      </c>
    </row>
    <row r="2938" spans="1:13" x14ac:dyDescent="0.25">
      <c r="A2938">
        <v>2012</v>
      </c>
      <c r="B2938" t="s">
        <v>20</v>
      </c>
      <c r="D2938">
        <v>3</v>
      </c>
      <c r="E2938" t="s">
        <v>1159</v>
      </c>
      <c r="F2938">
        <v>25</v>
      </c>
      <c r="G2938">
        <v>0</v>
      </c>
      <c r="H2938">
        <v>70</v>
      </c>
      <c r="I2938">
        <v>0</v>
      </c>
      <c r="J2938">
        <f t="shared" si="45"/>
        <v>70</v>
      </c>
      <c r="M2938">
        <v>0</v>
      </c>
    </row>
    <row r="2939" spans="1:13" x14ac:dyDescent="0.25">
      <c r="A2939">
        <v>2012</v>
      </c>
      <c r="B2939" t="s">
        <v>20</v>
      </c>
      <c r="D2939">
        <v>4</v>
      </c>
      <c r="E2939" t="s">
        <v>1159</v>
      </c>
      <c r="F2939">
        <v>15</v>
      </c>
      <c r="G2939">
        <v>30</v>
      </c>
      <c r="H2939">
        <v>50</v>
      </c>
      <c r="I2939">
        <v>0</v>
      </c>
      <c r="J2939">
        <f t="shared" si="45"/>
        <v>50</v>
      </c>
      <c r="M2939">
        <v>0</v>
      </c>
    </row>
    <row r="2940" spans="1:13" x14ac:dyDescent="0.25">
      <c r="A2940">
        <v>2012</v>
      </c>
      <c r="B2940" t="s">
        <v>20</v>
      </c>
      <c r="D2940">
        <v>5</v>
      </c>
      <c r="E2940" t="s">
        <v>1159</v>
      </c>
      <c r="F2940">
        <v>10</v>
      </c>
      <c r="G2940">
        <v>0</v>
      </c>
      <c r="H2940">
        <v>80</v>
      </c>
      <c r="I2940">
        <v>0</v>
      </c>
      <c r="J2940">
        <f t="shared" si="45"/>
        <v>80</v>
      </c>
      <c r="M2940">
        <v>0</v>
      </c>
    </row>
    <row r="2941" spans="1:13" x14ac:dyDescent="0.25">
      <c r="A2941">
        <v>2012</v>
      </c>
      <c r="B2941" t="s">
        <v>20</v>
      </c>
      <c r="C2941">
        <v>2</v>
      </c>
      <c r="D2941">
        <v>1</v>
      </c>
      <c r="E2941" t="s">
        <v>1159</v>
      </c>
      <c r="F2941">
        <v>5</v>
      </c>
      <c r="G2941">
        <v>0</v>
      </c>
      <c r="H2941">
        <v>90</v>
      </c>
      <c r="I2941">
        <v>5</v>
      </c>
      <c r="J2941">
        <f t="shared" si="45"/>
        <v>95</v>
      </c>
      <c r="M2941">
        <v>0</v>
      </c>
    </row>
    <row r="2942" spans="1:13" x14ac:dyDescent="0.25">
      <c r="A2942">
        <v>2012</v>
      </c>
      <c r="B2942" t="s">
        <v>20</v>
      </c>
      <c r="D2942">
        <v>2</v>
      </c>
      <c r="E2942" t="s">
        <v>1159</v>
      </c>
      <c r="F2942">
        <v>30</v>
      </c>
      <c r="G2942">
        <v>0</v>
      </c>
      <c r="H2942">
        <v>60</v>
      </c>
      <c r="I2942">
        <v>2</v>
      </c>
      <c r="J2942">
        <f t="shared" si="45"/>
        <v>62</v>
      </c>
      <c r="M2942">
        <v>0</v>
      </c>
    </row>
    <row r="2943" spans="1:13" x14ac:dyDescent="0.25">
      <c r="A2943">
        <v>2012</v>
      </c>
      <c r="B2943" t="s">
        <v>20</v>
      </c>
      <c r="D2943">
        <v>3</v>
      </c>
      <c r="E2943" t="s">
        <v>1159</v>
      </c>
      <c r="F2943">
        <v>0</v>
      </c>
      <c r="G2943">
        <v>20</v>
      </c>
      <c r="H2943">
        <v>70</v>
      </c>
      <c r="I2943">
        <v>10</v>
      </c>
      <c r="J2943">
        <f t="shared" si="45"/>
        <v>80</v>
      </c>
      <c r="M2943">
        <v>0</v>
      </c>
    </row>
    <row r="2944" spans="1:13" x14ac:dyDescent="0.25">
      <c r="A2944">
        <v>2012</v>
      </c>
      <c r="B2944" t="s">
        <v>20</v>
      </c>
      <c r="D2944">
        <v>4</v>
      </c>
      <c r="E2944" t="s">
        <v>1159</v>
      </c>
      <c r="F2944">
        <v>10</v>
      </c>
      <c r="G2944">
        <v>70</v>
      </c>
      <c r="H2944">
        <v>0</v>
      </c>
      <c r="I2944">
        <v>20</v>
      </c>
      <c r="J2944">
        <f t="shared" si="45"/>
        <v>20</v>
      </c>
      <c r="M2944">
        <v>0</v>
      </c>
    </row>
    <row r="2945" spans="1:14" x14ac:dyDescent="0.25">
      <c r="A2945">
        <v>2012</v>
      </c>
      <c r="B2945" t="s">
        <v>20</v>
      </c>
      <c r="D2945">
        <v>5</v>
      </c>
      <c r="E2945" t="s">
        <v>1159</v>
      </c>
      <c r="F2945">
        <v>30</v>
      </c>
      <c r="G2945">
        <v>0</v>
      </c>
      <c r="H2945">
        <v>60</v>
      </c>
      <c r="I2945">
        <v>0</v>
      </c>
      <c r="J2945">
        <f t="shared" ref="J2945:J3008" si="46">SUM(H2945:I2945)</f>
        <v>60</v>
      </c>
      <c r="M2945">
        <v>0</v>
      </c>
    </row>
    <row r="2946" spans="1:14" x14ac:dyDescent="0.25">
      <c r="A2946">
        <v>2012</v>
      </c>
      <c r="B2946" t="s">
        <v>20</v>
      </c>
      <c r="C2946">
        <v>3</v>
      </c>
      <c r="D2946">
        <v>1</v>
      </c>
      <c r="E2946" t="s">
        <v>1159</v>
      </c>
      <c r="F2946">
        <v>0</v>
      </c>
      <c r="G2946">
        <v>30</v>
      </c>
      <c r="H2946">
        <v>70</v>
      </c>
      <c r="I2946">
        <v>0</v>
      </c>
      <c r="J2946">
        <f t="shared" si="46"/>
        <v>70</v>
      </c>
      <c r="M2946">
        <v>0</v>
      </c>
    </row>
    <row r="2947" spans="1:14" x14ac:dyDescent="0.25">
      <c r="A2947">
        <v>2012</v>
      </c>
      <c r="B2947" t="s">
        <v>20</v>
      </c>
      <c r="D2947">
        <v>2</v>
      </c>
      <c r="E2947" t="s">
        <v>1159</v>
      </c>
      <c r="F2947">
        <v>0</v>
      </c>
      <c r="G2947">
        <v>15</v>
      </c>
      <c r="H2947">
        <v>80</v>
      </c>
      <c r="I2947">
        <v>5</v>
      </c>
      <c r="J2947">
        <f t="shared" si="46"/>
        <v>85</v>
      </c>
      <c r="M2947">
        <v>0</v>
      </c>
    </row>
    <row r="2948" spans="1:14" x14ac:dyDescent="0.25">
      <c r="A2948">
        <v>2012</v>
      </c>
      <c r="B2948" t="s">
        <v>20</v>
      </c>
      <c r="D2948">
        <v>3</v>
      </c>
      <c r="E2948" t="s">
        <v>1159</v>
      </c>
      <c r="F2948">
        <v>0</v>
      </c>
      <c r="G2948">
        <v>0</v>
      </c>
      <c r="H2948">
        <v>90</v>
      </c>
      <c r="I2948">
        <v>10</v>
      </c>
      <c r="J2948">
        <f t="shared" si="46"/>
        <v>100</v>
      </c>
      <c r="M2948">
        <v>0</v>
      </c>
    </row>
    <row r="2949" spans="1:14" x14ac:dyDescent="0.25">
      <c r="A2949">
        <v>2012</v>
      </c>
      <c r="B2949" t="s">
        <v>20</v>
      </c>
      <c r="D2949">
        <v>4</v>
      </c>
      <c r="E2949" t="s">
        <v>1159</v>
      </c>
      <c r="F2949">
        <v>0</v>
      </c>
      <c r="G2949">
        <v>5</v>
      </c>
      <c r="H2949">
        <v>90</v>
      </c>
      <c r="I2949">
        <v>5</v>
      </c>
      <c r="J2949">
        <f t="shared" si="46"/>
        <v>95</v>
      </c>
      <c r="M2949">
        <v>0</v>
      </c>
    </row>
    <row r="2950" spans="1:14" x14ac:dyDescent="0.25">
      <c r="A2950">
        <v>2012</v>
      </c>
      <c r="B2950" t="s">
        <v>20</v>
      </c>
      <c r="D2950">
        <v>5</v>
      </c>
      <c r="E2950" t="s">
        <v>1159</v>
      </c>
      <c r="F2950">
        <v>0</v>
      </c>
      <c r="G2950">
        <v>20</v>
      </c>
      <c r="H2950">
        <v>80</v>
      </c>
      <c r="I2950">
        <v>0</v>
      </c>
      <c r="J2950">
        <f t="shared" si="46"/>
        <v>80</v>
      </c>
      <c r="M2950">
        <v>0</v>
      </c>
    </row>
    <row r="2951" spans="1:14" x14ac:dyDescent="0.25">
      <c r="A2951">
        <v>2012</v>
      </c>
      <c r="B2951" t="s">
        <v>20</v>
      </c>
      <c r="C2951">
        <v>4</v>
      </c>
      <c r="D2951">
        <v>1</v>
      </c>
      <c r="E2951" t="s">
        <v>1159</v>
      </c>
      <c r="F2951">
        <v>0</v>
      </c>
      <c r="G2951">
        <v>50</v>
      </c>
      <c r="H2951">
        <v>30</v>
      </c>
      <c r="I2951">
        <v>0</v>
      </c>
      <c r="J2951">
        <f t="shared" si="46"/>
        <v>30</v>
      </c>
      <c r="M2951">
        <v>0</v>
      </c>
    </row>
    <row r="2952" spans="1:14" x14ac:dyDescent="0.25">
      <c r="A2952">
        <v>2012</v>
      </c>
      <c r="B2952" t="s">
        <v>20</v>
      </c>
      <c r="D2952">
        <v>2</v>
      </c>
      <c r="E2952" t="s">
        <v>1159</v>
      </c>
      <c r="F2952">
        <v>0</v>
      </c>
      <c r="G2952">
        <v>0</v>
      </c>
      <c r="H2952">
        <v>80</v>
      </c>
      <c r="I2952">
        <v>2</v>
      </c>
      <c r="J2952">
        <f t="shared" si="46"/>
        <v>82</v>
      </c>
      <c r="M2952">
        <v>1</v>
      </c>
      <c r="N2952" t="s">
        <v>221</v>
      </c>
    </row>
    <row r="2953" spans="1:14" x14ac:dyDescent="0.25">
      <c r="A2953">
        <v>2012</v>
      </c>
      <c r="B2953" t="s">
        <v>20</v>
      </c>
      <c r="D2953">
        <v>3</v>
      </c>
      <c r="E2953" t="s">
        <v>1159</v>
      </c>
      <c r="F2953">
        <v>20</v>
      </c>
      <c r="G2953">
        <v>20</v>
      </c>
      <c r="H2953">
        <v>60</v>
      </c>
      <c r="I2953">
        <v>0</v>
      </c>
      <c r="J2953">
        <f t="shared" si="46"/>
        <v>60</v>
      </c>
      <c r="M2953">
        <v>0</v>
      </c>
    </row>
    <row r="2954" spans="1:14" x14ac:dyDescent="0.25">
      <c r="A2954">
        <v>2012</v>
      </c>
      <c r="B2954" t="s">
        <v>20</v>
      </c>
      <c r="D2954">
        <v>4</v>
      </c>
      <c r="E2954" t="s">
        <v>1159</v>
      </c>
      <c r="F2954">
        <v>20</v>
      </c>
      <c r="G2954">
        <v>40</v>
      </c>
      <c r="H2954">
        <v>20</v>
      </c>
      <c r="I2954">
        <v>0</v>
      </c>
      <c r="J2954">
        <f t="shared" si="46"/>
        <v>20</v>
      </c>
      <c r="M2954">
        <v>0</v>
      </c>
    </row>
    <row r="2955" spans="1:14" x14ac:dyDescent="0.25">
      <c r="A2955">
        <v>2012</v>
      </c>
      <c r="B2955" t="s">
        <v>20</v>
      </c>
      <c r="D2955">
        <v>5</v>
      </c>
      <c r="E2955" t="s">
        <v>1159</v>
      </c>
      <c r="F2955">
        <v>0</v>
      </c>
      <c r="G2955">
        <v>30</v>
      </c>
      <c r="H2955">
        <v>60</v>
      </c>
      <c r="I2955">
        <v>0</v>
      </c>
      <c r="J2955">
        <f t="shared" si="46"/>
        <v>60</v>
      </c>
      <c r="M2955">
        <v>0</v>
      </c>
    </row>
    <row r="2956" spans="1:14" x14ac:dyDescent="0.25">
      <c r="A2956">
        <v>2012</v>
      </c>
      <c r="B2956" t="s">
        <v>20</v>
      </c>
      <c r="C2956">
        <v>5</v>
      </c>
      <c r="D2956">
        <v>1</v>
      </c>
      <c r="E2956" t="s">
        <v>1159</v>
      </c>
      <c r="F2956">
        <v>0</v>
      </c>
      <c r="G2956">
        <v>20</v>
      </c>
      <c r="H2956">
        <v>65</v>
      </c>
      <c r="I2956">
        <v>5</v>
      </c>
      <c r="J2956">
        <f t="shared" si="46"/>
        <v>70</v>
      </c>
      <c r="M2956">
        <v>0</v>
      </c>
    </row>
    <row r="2957" spans="1:14" x14ac:dyDescent="0.25">
      <c r="A2957">
        <v>2012</v>
      </c>
      <c r="B2957" t="s">
        <v>20</v>
      </c>
      <c r="D2957">
        <v>2</v>
      </c>
      <c r="E2957" t="s">
        <v>1159</v>
      </c>
      <c r="F2957">
        <v>15</v>
      </c>
      <c r="G2957">
        <v>50</v>
      </c>
      <c r="H2957">
        <v>10</v>
      </c>
      <c r="I2957">
        <v>2</v>
      </c>
      <c r="J2957">
        <f t="shared" si="46"/>
        <v>12</v>
      </c>
      <c r="M2957">
        <v>0</v>
      </c>
    </row>
    <row r="2958" spans="1:14" x14ac:dyDescent="0.25">
      <c r="A2958">
        <v>2012</v>
      </c>
      <c r="B2958" t="s">
        <v>20</v>
      </c>
      <c r="D2958">
        <v>3</v>
      </c>
      <c r="E2958" t="s">
        <v>1159</v>
      </c>
      <c r="F2958">
        <v>0</v>
      </c>
      <c r="G2958">
        <v>60</v>
      </c>
      <c r="H2958">
        <v>15</v>
      </c>
      <c r="I2958">
        <v>15</v>
      </c>
      <c r="J2958">
        <f t="shared" si="46"/>
        <v>30</v>
      </c>
      <c r="M2958">
        <v>0</v>
      </c>
    </row>
    <row r="2959" spans="1:14" x14ac:dyDescent="0.25">
      <c r="A2959">
        <v>2012</v>
      </c>
      <c r="B2959" t="s">
        <v>20</v>
      </c>
      <c r="D2959">
        <v>4</v>
      </c>
      <c r="E2959" t="s">
        <v>1159</v>
      </c>
      <c r="F2959">
        <v>0</v>
      </c>
      <c r="G2959">
        <v>0</v>
      </c>
      <c r="H2959">
        <v>85</v>
      </c>
      <c r="I2959">
        <v>5</v>
      </c>
      <c r="J2959">
        <f t="shared" si="46"/>
        <v>90</v>
      </c>
      <c r="M2959">
        <v>0</v>
      </c>
    </row>
    <row r="2960" spans="1:14" x14ac:dyDescent="0.25">
      <c r="A2960">
        <v>2012</v>
      </c>
      <c r="B2960" t="s">
        <v>20</v>
      </c>
      <c r="D2960">
        <v>5</v>
      </c>
      <c r="E2960" t="s">
        <v>1159</v>
      </c>
      <c r="F2960">
        <v>0</v>
      </c>
      <c r="G2960">
        <v>0</v>
      </c>
      <c r="H2960">
        <v>70</v>
      </c>
      <c r="I2960">
        <v>10</v>
      </c>
      <c r="J2960">
        <f t="shared" si="46"/>
        <v>80</v>
      </c>
      <c r="M2960">
        <v>0</v>
      </c>
    </row>
    <row r="2961" spans="1:14" x14ac:dyDescent="0.25">
      <c r="A2961">
        <v>2012</v>
      </c>
      <c r="B2961" t="s">
        <v>20</v>
      </c>
      <c r="C2961">
        <v>6</v>
      </c>
      <c r="D2961">
        <v>1</v>
      </c>
      <c r="E2961" t="s">
        <v>1159</v>
      </c>
      <c r="F2961">
        <v>0</v>
      </c>
      <c r="G2961">
        <v>20</v>
      </c>
      <c r="H2961">
        <v>10</v>
      </c>
      <c r="I2961">
        <v>2</v>
      </c>
      <c r="J2961">
        <f t="shared" si="46"/>
        <v>12</v>
      </c>
      <c r="M2961">
        <v>0</v>
      </c>
    </row>
    <row r="2962" spans="1:14" x14ac:dyDescent="0.25">
      <c r="A2962">
        <v>2012</v>
      </c>
      <c r="B2962" t="s">
        <v>20</v>
      </c>
      <c r="D2962">
        <v>2</v>
      </c>
      <c r="E2962" t="s">
        <v>1159</v>
      </c>
      <c r="F2962">
        <v>5</v>
      </c>
      <c r="G2962">
        <v>0</v>
      </c>
      <c r="H2962">
        <v>83</v>
      </c>
      <c r="I2962">
        <v>2</v>
      </c>
      <c r="J2962">
        <f t="shared" si="46"/>
        <v>85</v>
      </c>
      <c r="M2962">
        <v>0</v>
      </c>
    </row>
    <row r="2963" spans="1:14" x14ac:dyDescent="0.25">
      <c r="A2963">
        <v>2012</v>
      </c>
      <c r="B2963" t="s">
        <v>20</v>
      </c>
      <c r="D2963">
        <v>3</v>
      </c>
      <c r="E2963" t="s">
        <v>1159</v>
      </c>
      <c r="F2963">
        <v>60</v>
      </c>
      <c r="G2963">
        <v>0</v>
      </c>
      <c r="H2963">
        <v>15</v>
      </c>
      <c r="I2963">
        <v>2</v>
      </c>
      <c r="J2963">
        <f t="shared" si="46"/>
        <v>17</v>
      </c>
      <c r="M2963">
        <v>0</v>
      </c>
    </row>
    <row r="2964" spans="1:14" x14ac:dyDescent="0.25">
      <c r="A2964">
        <v>2012</v>
      </c>
      <c r="B2964" t="s">
        <v>20</v>
      </c>
      <c r="D2964">
        <v>4</v>
      </c>
      <c r="E2964" t="s">
        <v>1159</v>
      </c>
      <c r="F2964">
        <v>5</v>
      </c>
      <c r="G2964">
        <v>0</v>
      </c>
      <c r="H2964">
        <v>75</v>
      </c>
      <c r="I2964">
        <v>0</v>
      </c>
      <c r="J2964">
        <f t="shared" si="46"/>
        <v>75</v>
      </c>
      <c r="M2964">
        <v>0</v>
      </c>
    </row>
    <row r="2965" spans="1:14" x14ac:dyDescent="0.25">
      <c r="A2965">
        <v>2012</v>
      </c>
      <c r="B2965" t="s">
        <v>20</v>
      </c>
      <c r="D2965">
        <v>5</v>
      </c>
      <c r="E2965" t="s">
        <v>1159</v>
      </c>
      <c r="F2965">
        <v>0</v>
      </c>
      <c r="G2965">
        <v>20</v>
      </c>
      <c r="H2965">
        <v>80</v>
      </c>
      <c r="I2965">
        <v>0</v>
      </c>
      <c r="J2965">
        <f t="shared" si="46"/>
        <v>80</v>
      </c>
      <c r="M2965">
        <v>0</v>
      </c>
    </row>
    <row r="2966" spans="1:14" x14ac:dyDescent="0.25">
      <c r="A2966">
        <v>2012</v>
      </c>
      <c r="B2966" t="s">
        <v>1162</v>
      </c>
      <c r="C2966">
        <v>1</v>
      </c>
      <c r="D2966">
        <v>1</v>
      </c>
      <c r="E2966" t="s">
        <v>1159</v>
      </c>
      <c r="F2966">
        <v>0</v>
      </c>
      <c r="G2966">
        <v>15</v>
      </c>
      <c r="H2966">
        <v>80</v>
      </c>
      <c r="I2966">
        <v>0</v>
      </c>
      <c r="J2966">
        <f t="shared" si="46"/>
        <v>80</v>
      </c>
      <c r="M2966">
        <v>0</v>
      </c>
    </row>
    <row r="2967" spans="1:14" x14ac:dyDescent="0.25">
      <c r="A2967">
        <v>2012</v>
      </c>
      <c r="B2967" t="s">
        <v>1162</v>
      </c>
      <c r="D2967">
        <v>2</v>
      </c>
      <c r="E2967" t="s">
        <v>1159</v>
      </c>
      <c r="F2967">
        <v>0</v>
      </c>
      <c r="G2967">
        <v>0</v>
      </c>
      <c r="H2967">
        <v>95</v>
      </c>
      <c r="I2967">
        <v>5</v>
      </c>
      <c r="J2967">
        <f t="shared" si="46"/>
        <v>100</v>
      </c>
      <c r="M2967">
        <v>0</v>
      </c>
    </row>
    <row r="2968" spans="1:14" x14ac:dyDescent="0.25">
      <c r="A2968">
        <v>2012</v>
      </c>
      <c r="B2968" t="s">
        <v>1162</v>
      </c>
      <c r="D2968">
        <v>3</v>
      </c>
      <c r="E2968" t="s">
        <v>1159</v>
      </c>
      <c r="F2968">
        <v>30</v>
      </c>
      <c r="G2968">
        <v>0</v>
      </c>
      <c r="H2968">
        <v>50</v>
      </c>
      <c r="I2968">
        <v>10</v>
      </c>
      <c r="J2968">
        <f t="shared" si="46"/>
        <v>60</v>
      </c>
      <c r="M2968">
        <v>0</v>
      </c>
    </row>
    <row r="2969" spans="1:14" x14ac:dyDescent="0.25">
      <c r="A2969">
        <v>2012</v>
      </c>
      <c r="B2969" t="s">
        <v>1162</v>
      </c>
      <c r="D2969">
        <v>4</v>
      </c>
      <c r="E2969" t="s">
        <v>1159</v>
      </c>
      <c r="F2969">
        <v>0</v>
      </c>
      <c r="G2969">
        <v>10</v>
      </c>
      <c r="H2969">
        <v>70</v>
      </c>
      <c r="I2969">
        <v>10</v>
      </c>
      <c r="J2969">
        <f t="shared" si="46"/>
        <v>80</v>
      </c>
      <c r="M2969">
        <v>0</v>
      </c>
    </row>
    <row r="2970" spans="1:14" x14ac:dyDescent="0.25">
      <c r="A2970">
        <v>2012</v>
      </c>
      <c r="B2970" t="s">
        <v>1162</v>
      </c>
      <c r="D2970">
        <v>5</v>
      </c>
      <c r="E2970" t="s">
        <v>1159</v>
      </c>
      <c r="F2970">
        <v>0</v>
      </c>
      <c r="G2970">
        <v>30</v>
      </c>
      <c r="H2970">
        <v>60</v>
      </c>
      <c r="I2970">
        <v>0</v>
      </c>
      <c r="J2970">
        <f t="shared" si="46"/>
        <v>60</v>
      </c>
      <c r="M2970">
        <v>0</v>
      </c>
    </row>
    <row r="2971" spans="1:14" x14ac:dyDescent="0.25">
      <c r="A2971">
        <v>2012</v>
      </c>
      <c r="B2971" t="s">
        <v>1162</v>
      </c>
      <c r="C2971">
        <v>2</v>
      </c>
      <c r="D2971">
        <v>1</v>
      </c>
      <c r="E2971" t="s">
        <v>1159</v>
      </c>
      <c r="F2971">
        <v>0</v>
      </c>
      <c r="G2971">
        <v>0</v>
      </c>
      <c r="H2971">
        <v>60</v>
      </c>
      <c r="I2971">
        <v>30</v>
      </c>
      <c r="J2971">
        <f t="shared" si="46"/>
        <v>90</v>
      </c>
      <c r="M2971">
        <v>1</v>
      </c>
      <c r="N2971" t="s">
        <v>86</v>
      </c>
    </row>
    <row r="2972" spans="1:14" x14ac:dyDescent="0.25">
      <c r="A2972">
        <v>2012</v>
      </c>
      <c r="B2972" t="s">
        <v>1162</v>
      </c>
      <c r="D2972">
        <v>2</v>
      </c>
      <c r="E2972" t="s">
        <v>1159</v>
      </c>
      <c r="F2972">
        <v>25</v>
      </c>
      <c r="G2972">
        <v>0</v>
      </c>
      <c r="H2972">
        <v>75</v>
      </c>
      <c r="I2972">
        <v>5</v>
      </c>
      <c r="J2972">
        <f t="shared" si="46"/>
        <v>80</v>
      </c>
      <c r="M2972">
        <v>0</v>
      </c>
    </row>
    <row r="2973" spans="1:14" x14ac:dyDescent="0.25">
      <c r="A2973">
        <v>2012</v>
      </c>
      <c r="B2973" t="s">
        <v>1162</v>
      </c>
      <c r="D2973">
        <v>3</v>
      </c>
      <c r="E2973" t="s">
        <v>1159</v>
      </c>
      <c r="F2973">
        <v>0</v>
      </c>
      <c r="G2973">
        <v>0</v>
      </c>
      <c r="H2973">
        <v>90</v>
      </c>
      <c r="I2973">
        <v>0</v>
      </c>
      <c r="J2973">
        <f t="shared" si="46"/>
        <v>90</v>
      </c>
      <c r="M2973">
        <v>1</v>
      </c>
      <c r="N2973" t="s">
        <v>221</v>
      </c>
    </row>
    <row r="2974" spans="1:14" x14ac:dyDescent="0.25">
      <c r="A2974">
        <v>2012</v>
      </c>
      <c r="B2974" t="s">
        <v>1162</v>
      </c>
      <c r="D2974">
        <v>4</v>
      </c>
      <c r="E2974" t="s">
        <v>1159</v>
      </c>
      <c r="F2974">
        <v>0</v>
      </c>
      <c r="G2974">
        <v>25</v>
      </c>
      <c r="H2974">
        <v>60</v>
      </c>
      <c r="I2974">
        <v>5</v>
      </c>
      <c r="J2974">
        <f t="shared" si="46"/>
        <v>65</v>
      </c>
      <c r="M2974">
        <v>0</v>
      </c>
    </row>
    <row r="2975" spans="1:14" x14ac:dyDescent="0.25">
      <c r="A2975">
        <v>2012</v>
      </c>
      <c r="B2975" t="s">
        <v>1162</v>
      </c>
      <c r="D2975">
        <v>5</v>
      </c>
      <c r="E2975" t="s">
        <v>1159</v>
      </c>
      <c r="F2975">
        <v>20</v>
      </c>
      <c r="G2975">
        <v>30</v>
      </c>
      <c r="H2975">
        <v>40</v>
      </c>
      <c r="I2975">
        <v>0</v>
      </c>
      <c r="J2975">
        <f t="shared" si="46"/>
        <v>40</v>
      </c>
      <c r="M2975">
        <v>1</v>
      </c>
      <c r="N2975" t="s">
        <v>81</v>
      </c>
    </row>
    <row r="2976" spans="1:14" x14ac:dyDescent="0.25">
      <c r="A2976">
        <v>2012</v>
      </c>
      <c r="B2976" t="s">
        <v>1162</v>
      </c>
      <c r="C2976">
        <v>3</v>
      </c>
      <c r="D2976">
        <v>1</v>
      </c>
      <c r="E2976" t="s">
        <v>1159</v>
      </c>
      <c r="F2976">
        <v>20</v>
      </c>
      <c r="G2976">
        <v>0</v>
      </c>
      <c r="H2976">
        <v>70</v>
      </c>
      <c r="I2976">
        <v>2</v>
      </c>
      <c r="J2976">
        <f t="shared" si="46"/>
        <v>72</v>
      </c>
      <c r="M2976">
        <v>0</v>
      </c>
    </row>
    <row r="2977" spans="1:14" x14ac:dyDescent="0.25">
      <c r="A2977">
        <v>2012</v>
      </c>
      <c r="B2977" t="s">
        <v>1162</v>
      </c>
      <c r="D2977">
        <v>2</v>
      </c>
      <c r="E2977" t="s">
        <v>1159</v>
      </c>
      <c r="F2977">
        <v>0</v>
      </c>
      <c r="G2977">
        <v>5</v>
      </c>
      <c r="H2977">
        <v>80</v>
      </c>
      <c r="I2977">
        <v>15</v>
      </c>
      <c r="J2977">
        <f t="shared" si="46"/>
        <v>95</v>
      </c>
      <c r="M2977">
        <v>0</v>
      </c>
    </row>
    <row r="2978" spans="1:14" x14ac:dyDescent="0.25">
      <c r="A2978">
        <v>2012</v>
      </c>
      <c r="B2978" t="s">
        <v>1162</v>
      </c>
      <c r="D2978">
        <v>3</v>
      </c>
      <c r="E2978" t="s">
        <v>1159</v>
      </c>
      <c r="F2978">
        <v>0</v>
      </c>
      <c r="G2978">
        <v>30</v>
      </c>
      <c r="H2978">
        <v>60</v>
      </c>
      <c r="I2978">
        <v>0</v>
      </c>
      <c r="J2978">
        <f t="shared" si="46"/>
        <v>60</v>
      </c>
      <c r="M2978">
        <v>0</v>
      </c>
    </row>
    <row r="2979" spans="1:14" x14ac:dyDescent="0.25">
      <c r="A2979">
        <v>2012</v>
      </c>
      <c r="B2979" t="s">
        <v>1162</v>
      </c>
      <c r="D2979">
        <v>4</v>
      </c>
      <c r="E2979" t="s">
        <v>1159</v>
      </c>
      <c r="F2979">
        <v>0</v>
      </c>
      <c r="G2979">
        <v>10</v>
      </c>
      <c r="H2979">
        <v>60</v>
      </c>
      <c r="I2979">
        <v>5</v>
      </c>
      <c r="J2979">
        <f t="shared" si="46"/>
        <v>65</v>
      </c>
      <c r="M2979">
        <v>0</v>
      </c>
    </row>
    <row r="2980" spans="1:14" x14ac:dyDescent="0.25">
      <c r="A2980">
        <v>2012</v>
      </c>
      <c r="B2980" t="s">
        <v>1162</v>
      </c>
      <c r="D2980">
        <v>5</v>
      </c>
      <c r="E2980" t="s">
        <v>1159</v>
      </c>
      <c r="F2980">
        <v>15</v>
      </c>
      <c r="G2980">
        <v>5</v>
      </c>
      <c r="H2980">
        <v>15</v>
      </c>
      <c r="I2980">
        <v>0</v>
      </c>
      <c r="J2980">
        <f t="shared" si="46"/>
        <v>15</v>
      </c>
      <c r="M2980">
        <v>1</v>
      </c>
      <c r="N2980" t="s">
        <v>86</v>
      </c>
    </row>
    <row r="2981" spans="1:14" x14ac:dyDescent="0.25">
      <c r="A2981">
        <v>2012</v>
      </c>
      <c r="B2981" t="s">
        <v>1162</v>
      </c>
      <c r="C2981">
        <v>4</v>
      </c>
      <c r="D2981">
        <v>1</v>
      </c>
      <c r="E2981" t="s">
        <v>1159</v>
      </c>
      <c r="F2981">
        <v>10</v>
      </c>
      <c r="G2981">
        <v>0</v>
      </c>
      <c r="H2981">
        <v>40</v>
      </c>
      <c r="I2981">
        <v>1</v>
      </c>
      <c r="J2981">
        <f t="shared" si="46"/>
        <v>41</v>
      </c>
      <c r="M2981">
        <v>0</v>
      </c>
    </row>
    <row r="2982" spans="1:14" x14ac:dyDescent="0.25">
      <c r="A2982">
        <v>2012</v>
      </c>
      <c r="B2982" t="s">
        <v>1162</v>
      </c>
      <c r="D2982">
        <v>2</v>
      </c>
      <c r="E2982" t="s">
        <v>1159</v>
      </c>
      <c r="F2982">
        <v>15</v>
      </c>
      <c r="G2982">
        <v>0</v>
      </c>
      <c r="H2982">
        <v>30</v>
      </c>
      <c r="I2982">
        <v>5</v>
      </c>
      <c r="J2982">
        <f t="shared" si="46"/>
        <v>35</v>
      </c>
      <c r="M2982">
        <v>1</v>
      </c>
      <c r="N2982" t="s">
        <v>86</v>
      </c>
    </row>
    <row r="2983" spans="1:14" x14ac:dyDescent="0.25">
      <c r="A2983">
        <v>2012</v>
      </c>
      <c r="B2983" t="s">
        <v>1162</v>
      </c>
      <c r="D2983">
        <v>3</v>
      </c>
      <c r="E2983" t="s">
        <v>1159</v>
      </c>
      <c r="F2983">
        <v>5</v>
      </c>
      <c r="G2983">
        <v>20</v>
      </c>
      <c r="H2983">
        <v>60</v>
      </c>
      <c r="I2983">
        <v>0</v>
      </c>
      <c r="J2983">
        <f t="shared" si="46"/>
        <v>60</v>
      </c>
      <c r="M2983">
        <v>0</v>
      </c>
    </row>
    <row r="2984" spans="1:14" x14ac:dyDescent="0.25">
      <c r="A2984">
        <v>2012</v>
      </c>
      <c r="B2984" t="s">
        <v>1162</v>
      </c>
      <c r="D2984">
        <v>4</v>
      </c>
      <c r="E2984" t="s">
        <v>1159</v>
      </c>
      <c r="F2984">
        <v>25</v>
      </c>
      <c r="G2984">
        <v>0</v>
      </c>
      <c r="H2984">
        <v>5</v>
      </c>
      <c r="I2984">
        <v>0</v>
      </c>
      <c r="J2984">
        <f t="shared" si="46"/>
        <v>5</v>
      </c>
      <c r="M2984">
        <v>0</v>
      </c>
    </row>
    <row r="2985" spans="1:14" x14ac:dyDescent="0.25">
      <c r="A2985">
        <v>2012</v>
      </c>
      <c r="B2985" t="s">
        <v>1162</v>
      </c>
      <c r="D2985">
        <v>5</v>
      </c>
      <c r="E2985" t="s">
        <v>1159</v>
      </c>
      <c r="F2985">
        <v>0</v>
      </c>
      <c r="G2985">
        <v>20</v>
      </c>
      <c r="H2985">
        <v>75</v>
      </c>
      <c r="I2985">
        <v>5</v>
      </c>
      <c r="J2985">
        <f t="shared" si="46"/>
        <v>80</v>
      </c>
      <c r="M2985">
        <v>0</v>
      </c>
    </row>
    <row r="2986" spans="1:14" x14ac:dyDescent="0.25">
      <c r="A2986">
        <v>2012</v>
      </c>
      <c r="B2986" t="s">
        <v>1162</v>
      </c>
      <c r="C2986">
        <v>5</v>
      </c>
      <c r="D2986">
        <v>1</v>
      </c>
      <c r="E2986" t="s">
        <v>1159</v>
      </c>
      <c r="F2986">
        <v>5</v>
      </c>
      <c r="G2986">
        <v>0</v>
      </c>
      <c r="H2986">
        <v>75</v>
      </c>
      <c r="I2986">
        <v>2</v>
      </c>
      <c r="J2986">
        <f t="shared" si="46"/>
        <v>77</v>
      </c>
      <c r="M2986">
        <v>1</v>
      </c>
      <c r="N2986" t="s">
        <v>221</v>
      </c>
    </row>
    <row r="2987" spans="1:14" x14ac:dyDescent="0.25">
      <c r="A2987">
        <v>2012</v>
      </c>
      <c r="B2987" t="s">
        <v>1162</v>
      </c>
      <c r="D2987">
        <v>2</v>
      </c>
      <c r="E2987" t="s">
        <v>1159</v>
      </c>
      <c r="F2987">
        <v>5</v>
      </c>
      <c r="G2987">
        <v>0</v>
      </c>
      <c r="H2987">
        <v>70</v>
      </c>
      <c r="I2987">
        <v>2</v>
      </c>
      <c r="J2987">
        <f t="shared" si="46"/>
        <v>72</v>
      </c>
      <c r="M2987">
        <v>0</v>
      </c>
    </row>
    <row r="2988" spans="1:14" x14ac:dyDescent="0.25">
      <c r="A2988">
        <v>2012</v>
      </c>
      <c r="B2988" t="s">
        <v>1162</v>
      </c>
      <c r="D2988">
        <v>3</v>
      </c>
      <c r="E2988" t="s">
        <v>1159</v>
      </c>
      <c r="F2988">
        <v>5</v>
      </c>
      <c r="G2988">
        <v>0</v>
      </c>
      <c r="H2988">
        <v>70</v>
      </c>
      <c r="I2988">
        <v>1</v>
      </c>
      <c r="J2988">
        <f t="shared" si="46"/>
        <v>71</v>
      </c>
      <c r="M2988">
        <v>0</v>
      </c>
    </row>
    <row r="2989" spans="1:14" x14ac:dyDescent="0.25">
      <c r="A2989">
        <v>2012</v>
      </c>
      <c r="B2989" t="s">
        <v>1162</v>
      </c>
      <c r="D2989">
        <v>4</v>
      </c>
      <c r="E2989" t="s">
        <v>1159</v>
      </c>
      <c r="F2989">
        <v>0</v>
      </c>
      <c r="G2989">
        <v>10</v>
      </c>
      <c r="H2989">
        <v>60</v>
      </c>
      <c r="I2989">
        <v>0</v>
      </c>
      <c r="J2989">
        <f t="shared" si="46"/>
        <v>60</v>
      </c>
      <c r="M2989">
        <v>0</v>
      </c>
    </row>
    <row r="2990" spans="1:14" x14ac:dyDescent="0.25">
      <c r="A2990">
        <v>2012</v>
      </c>
      <c r="B2990" t="s">
        <v>1162</v>
      </c>
      <c r="D2990">
        <v>5</v>
      </c>
      <c r="E2990" t="s">
        <v>1159</v>
      </c>
      <c r="F2990">
        <v>0</v>
      </c>
      <c r="G2990">
        <v>79</v>
      </c>
      <c r="H2990">
        <v>20</v>
      </c>
      <c r="I2990">
        <v>1</v>
      </c>
      <c r="J2990">
        <f t="shared" si="46"/>
        <v>21</v>
      </c>
      <c r="M2990">
        <v>1</v>
      </c>
      <c r="N2990" t="s">
        <v>221</v>
      </c>
    </row>
    <row r="2991" spans="1:14" x14ac:dyDescent="0.25">
      <c r="A2991">
        <v>2012</v>
      </c>
      <c r="B2991" t="s">
        <v>1162</v>
      </c>
      <c r="C2991">
        <v>6</v>
      </c>
      <c r="D2991">
        <v>1</v>
      </c>
      <c r="E2991" t="s">
        <v>1159</v>
      </c>
      <c r="F2991">
        <v>15</v>
      </c>
      <c r="G2991">
        <v>0</v>
      </c>
      <c r="H2991">
        <v>75</v>
      </c>
      <c r="I2991">
        <v>0</v>
      </c>
      <c r="J2991">
        <f t="shared" si="46"/>
        <v>75</v>
      </c>
      <c r="M2991">
        <v>0</v>
      </c>
    </row>
    <row r="2992" spans="1:14" x14ac:dyDescent="0.25">
      <c r="A2992">
        <v>2012</v>
      </c>
      <c r="B2992" t="s">
        <v>1162</v>
      </c>
      <c r="D2992">
        <v>2</v>
      </c>
      <c r="E2992" t="s">
        <v>1159</v>
      </c>
      <c r="F2992">
        <v>15</v>
      </c>
      <c r="G2992">
        <v>15</v>
      </c>
      <c r="H2992">
        <v>50</v>
      </c>
      <c r="I2992">
        <v>5</v>
      </c>
      <c r="J2992">
        <f t="shared" si="46"/>
        <v>55</v>
      </c>
      <c r="M2992">
        <v>0</v>
      </c>
    </row>
    <row r="2993" spans="1:14" x14ac:dyDescent="0.25">
      <c r="A2993">
        <v>2012</v>
      </c>
      <c r="B2993" t="s">
        <v>1162</v>
      </c>
      <c r="D2993">
        <v>3</v>
      </c>
      <c r="E2993" t="s">
        <v>1159</v>
      </c>
      <c r="F2993">
        <v>0</v>
      </c>
      <c r="G2993">
        <v>20</v>
      </c>
      <c r="H2993">
        <v>60</v>
      </c>
      <c r="I2993">
        <v>0</v>
      </c>
      <c r="J2993">
        <f t="shared" si="46"/>
        <v>60</v>
      </c>
      <c r="M2993">
        <v>0</v>
      </c>
    </row>
    <row r="2994" spans="1:14" x14ac:dyDescent="0.25">
      <c r="A2994">
        <v>2012</v>
      </c>
      <c r="B2994" t="s">
        <v>1162</v>
      </c>
      <c r="D2994">
        <v>4</v>
      </c>
      <c r="E2994" t="s">
        <v>1159</v>
      </c>
      <c r="F2994">
        <v>10</v>
      </c>
      <c r="G2994">
        <v>10</v>
      </c>
      <c r="H2994">
        <v>80</v>
      </c>
      <c r="I2994">
        <v>0</v>
      </c>
      <c r="J2994">
        <f t="shared" si="46"/>
        <v>80</v>
      </c>
      <c r="M2994">
        <v>0</v>
      </c>
    </row>
    <row r="2995" spans="1:14" x14ac:dyDescent="0.25">
      <c r="A2995">
        <v>2012</v>
      </c>
      <c r="B2995" t="s">
        <v>1162</v>
      </c>
      <c r="D2995">
        <v>5</v>
      </c>
      <c r="E2995" t="s">
        <v>1159</v>
      </c>
      <c r="F2995">
        <v>5</v>
      </c>
      <c r="G2995">
        <v>0</v>
      </c>
      <c r="H2995">
        <v>70</v>
      </c>
      <c r="I2995">
        <v>5</v>
      </c>
      <c r="J2995">
        <f t="shared" si="46"/>
        <v>75</v>
      </c>
      <c r="M2995">
        <v>0</v>
      </c>
    </row>
    <row r="2996" spans="1:14" x14ac:dyDescent="0.25">
      <c r="A2996">
        <v>2012</v>
      </c>
      <c r="B2996" t="s">
        <v>1167</v>
      </c>
      <c r="C2996">
        <v>1</v>
      </c>
      <c r="D2996">
        <v>1</v>
      </c>
      <c r="E2996" t="s">
        <v>1159</v>
      </c>
      <c r="F2996">
        <v>0</v>
      </c>
      <c r="G2996">
        <v>0</v>
      </c>
      <c r="H2996">
        <v>50</v>
      </c>
      <c r="I2996">
        <v>0</v>
      </c>
      <c r="J2996">
        <f t="shared" si="46"/>
        <v>50</v>
      </c>
      <c r="M2996">
        <v>0</v>
      </c>
    </row>
    <row r="2997" spans="1:14" x14ac:dyDescent="0.25">
      <c r="A2997">
        <v>2012</v>
      </c>
      <c r="B2997" t="s">
        <v>1167</v>
      </c>
      <c r="D2997">
        <v>2</v>
      </c>
      <c r="E2997" t="s">
        <v>1159</v>
      </c>
      <c r="F2997">
        <v>15</v>
      </c>
      <c r="G2997">
        <v>0</v>
      </c>
      <c r="H2997">
        <v>10</v>
      </c>
      <c r="I2997">
        <v>0</v>
      </c>
      <c r="J2997">
        <f t="shared" si="46"/>
        <v>10</v>
      </c>
      <c r="M2997">
        <v>0</v>
      </c>
    </row>
    <row r="2998" spans="1:14" x14ac:dyDescent="0.25">
      <c r="A2998">
        <v>2012</v>
      </c>
      <c r="B2998" t="s">
        <v>1167</v>
      </c>
      <c r="D2998">
        <v>3</v>
      </c>
      <c r="E2998" t="s">
        <v>1159</v>
      </c>
      <c r="F2998">
        <v>15</v>
      </c>
      <c r="G2998">
        <v>0</v>
      </c>
      <c r="H2998">
        <v>30</v>
      </c>
      <c r="I2998">
        <v>20</v>
      </c>
      <c r="J2998">
        <f t="shared" si="46"/>
        <v>50</v>
      </c>
      <c r="M2998">
        <v>0</v>
      </c>
    </row>
    <row r="2999" spans="1:14" x14ac:dyDescent="0.25">
      <c r="A2999">
        <v>2012</v>
      </c>
      <c r="B2999" t="s">
        <v>1167</v>
      </c>
      <c r="D2999">
        <v>4</v>
      </c>
      <c r="E2999" t="s">
        <v>1159</v>
      </c>
      <c r="F2999">
        <v>0</v>
      </c>
      <c r="G2999">
        <v>0</v>
      </c>
      <c r="H2999">
        <v>80</v>
      </c>
      <c r="I2999">
        <v>0</v>
      </c>
      <c r="J2999">
        <f t="shared" si="46"/>
        <v>80</v>
      </c>
      <c r="M2999">
        <v>0</v>
      </c>
    </row>
    <row r="3000" spans="1:14" x14ac:dyDescent="0.25">
      <c r="A3000">
        <v>2012</v>
      </c>
      <c r="B3000" t="s">
        <v>1167</v>
      </c>
      <c r="D3000">
        <v>5</v>
      </c>
      <c r="E3000" t="s">
        <v>1159</v>
      </c>
      <c r="F3000">
        <v>0</v>
      </c>
      <c r="G3000">
        <v>5</v>
      </c>
      <c r="H3000">
        <v>45</v>
      </c>
      <c r="I3000">
        <v>0</v>
      </c>
      <c r="J3000">
        <f t="shared" si="46"/>
        <v>45</v>
      </c>
      <c r="M3000">
        <v>1</v>
      </c>
      <c r="N3000" t="s">
        <v>86</v>
      </c>
    </row>
    <row r="3001" spans="1:14" x14ac:dyDescent="0.25">
      <c r="A3001">
        <v>2012</v>
      </c>
      <c r="B3001" t="s">
        <v>1167</v>
      </c>
      <c r="C3001">
        <v>2</v>
      </c>
      <c r="D3001">
        <v>1</v>
      </c>
      <c r="E3001" t="s">
        <v>1159</v>
      </c>
      <c r="F3001">
        <v>0</v>
      </c>
      <c r="G3001">
        <v>15</v>
      </c>
      <c r="H3001">
        <v>74</v>
      </c>
      <c r="I3001">
        <v>1</v>
      </c>
      <c r="J3001">
        <f t="shared" si="46"/>
        <v>75</v>
      </c>
      <c r="M3001">
        <v>0</v>
      </c>
    </row>
    <row r="3002" spans="1:14" x14ac:dyDescent="0.25">
      <c r="A3002">
        <v>2012</v>
      </c>
      <c r="B3002" t="s">
        <v>1167</v>
      </c>
      <c r="D3002">
        <v>2</v>
      </c>
      <c r="E3002" t="s">
        <v>1159</v>
      </c>
      <c r="F3002">
        <v>0</v>
      </c>
      <c r="G3002">
        <v>10</v>
      </c>
      <c r="H3002">
        <v>30</v>
      </c>
      <c r="I3002">
        <v>1</v>
      </c>
      <c r="J3002">
        <f t="shared" si="46"/>
        <v>31</v>
      </c>
      <c r="M3002">
        <v>0</v>
      </c>
    </row>
    <row r="3003" spans="1:14" x14ac:dyDescent="0.25">
      <c r="A3003">
        <v>2012</v>
      </c>
      <c r="B3003" t="s">
        <v>1167</v>
      </c>
      <c r="D3003">
        <v>3</v>
      </c>
      <c r="E3003" t="s">
        <v>1159</v>
      </c>
      <c r="F3003">
        <v>0</v>
      </c>
      <c r="G3003">
        <v>5</v>
      </c>
      <c r="H3003">
        <v>10</v>
      </c>
      <c r="I3003">
        <v>5</v>
      </c>
      <c r="J3003">
        <f t="shared" si="46"/>
        <v>15</v>
      </c>
      <c r="M3003">
        <v>0</v>
      </c>
    </row>
    <row r="3004" spans="1:14" x14ac:dyDescent="0.25">
      <c r="A3004">
        <v>2012</v>
      </c>
      <c r="B3004" t="s">
        <v>1167</v>
      </c>
      <c r="D3004">
        <v>4</v>
      </c>
      <c r="E3004" t="s">
        <v>1159</v>
      </c>
      <c r="F3004">
        <v>0</v>
      </c>
      <c r="G3004">
        <v>20</v>
      </c>
      <c r="H3004">
        <v>20</v>
      </c>
      <c r="I3004">
        <v>5</v>
      </c>
      <c r="J3004">
        <f t="shared" si="46"/>
        <v>25</v>
      </c>
      <c r="M3004">
        <v>0</v>
      </c>
    </row>
    <row r="3005" spans="1:14" x14ac:dyDescent="0.25">
      <c r="A3005">
        <v>2012</v>
      </c>
      <c r="B3005" t="s">
        <v>1167</v>
      </c>
      <c r="D3005">
        <v>5</v>
      </c>
      <c r="E3005" t="s">
        <v>1159</v>
      </c>
      <c r="F3005">
        <v>0</v>
      </c>
      <c r="G3005">
        <v>0</v>
      </c>
      <c r="H3005">
        <v>50</v>
      </c>
      <c r="I3005">
        <v>2</v>
      </c>
      <c r="J3005">
        <f t="shared" si="46"/>
        <v>52</v>
      </c>
      <c r="M3005">
        <v>0</v>
      </c>
    </row>
    <row r="3006" spans="1:14" x14ac:dyDescent="0.25">
      <c r="A3006">
        <v>2012</v>
      </c>
      <c r="B3006" t="s">
        <v>1167</v>
      </c>
      <c r="C3006">
        <v>3</v>
      </c>
      <c r="D3006">
        <v>1</v>
      </c>
      <c r="E3006" t="s">
        <v>1159</v>
      </c>
      <c r="F3006">
        <v>0</v>
      </c>
      <c r="G3006">
        <v>45</v>
      </c>
      <c r="H3006">
        <v>15</v>
      </c>
      <c r="I3006">
        <v>25</v>
      </c>
      <c r="J3006">
        <f t="shared" si="46"/>
        <v>40</v>
      </c>
      <c r="M3006">
        <v>0</v>
      </c>
    </row>
    <row r="3007" spans="1:14" x14ac:dyDescent="0.25">
      <c r="A3007">
        <v>2012</v>
      </c>
      <c r="B3007" t="s">
        <v>1167</v>
      </c>
      <c r="D3007">
        <v>2</v>
      </c>
      <c r="E3007" t="s">
        <v>1159</v>
      </c>
      <c r="F3007">
        <v>0</v>
      </c>
      <c r="G3007">
        <v>0</v>
      </c>
      <c r="H3007">
        <v>40</v>
      </c>
      <c r="I3007">
        <v>5</v>
      </c>
      <c r="J3007">
        <f t="shared" si="46"/>
        <v>45</v>
      </c>
      <c r="M3007">
        <v>0</v>
      </c>
    </row>
    <row r="3008" spans="1:14" x14ac:dyDescent="0.25">
      <c r="A3008">
        <v>2012</v>
      </c>
      <c r="B3008" t="s">
        <v>1167</v>
      </c>
      <c r="D3008">
        <v>3</v>
      </c>
      <c r="E3008" t="s">
        <v>1159</v>
      </c>
      <c r="F3008">
        <v>3</v>
      </c>
      <c r="G3008">
        <v>0</v>
      </c>
      <c r="H3008">
        <v>85</v>
      </c>
      <c r="I3008">
        <v>2</v>
      </c>
      <c r="J3008">
        <f t="shared" si="46"/>
        <v>87</v>
      </c>
      <c r="M3008">
        <v>1</v>
      </c>
      <c r="N3008" t="s">
        <v>221</v>
      </c>
    </row>
    <row r="3009" spans="1:14" x14ac:dyDescent="0.25">
      <c r="A3009">
        <v>2012</v>
      </c>
      <c r="B3009" t="s">
        <v>1167</v>
      </c>
      <c r="D3009">
        <v>4</v>
      </c>
      <c r="E3009" t="s">
        <v>1159</v>
      </c>
      <c r="F3009">
        <v>2</v>
      </c>
      <c r="G3009">
        <v>0</v>
      </c>
      <c r="H3009">
        <v>10</v>
      </c>
      <c r="I3009">
        <v>2</v>
      </c>
      <c r="J3009">
        <f t="shared" ref="J3009:J3072" si="47">SUM(H3009:I3009)</f>
        <v>12</v>
      </c>
      <c r="M3009">
        <v>1</v>
      </c>
      <c r="N3009" t="s">
        <v>221</v>
      </c>
    </row>
    <row r="3010" spans="1:14" x14ac:dyDescent="0.25">
      <c r="A3010">
        <v>2012</v>
      </c>
      <c r="B3010" t="s">
        <v>1167</v>
      </c>
      <c r="D3010">
        <v>5</v>
      </c>
      <c r="E3010" t="s">
        <v>1159</v>
      </c>
      <c r="F3010">
        <v>0</v>
      </c>
      <c r="G3010">
        <v>30</v>
      </c>
      <c r="H3010">
        <v>30</v>
      </c>
      <c r="I3010">
        <v>0</v>
      </c>
      <c r="J3010">
        <f t="shared" si="47"/>
        <v>30</v>
      </c>
      <c r="M3010">
        <v>0</v>
      </c>
    </row>
    <row r="3011" spans="1:14" x14ac:dyDescent="0.25">
      <c r="A3011">
        <v>2012</v>
      </c>
      <c r="B3011" t="s">
        <v>1167</v>
      </c>
      <c r="C3011">
        <v>4</v>
      </c>
      <c r="D3011">
        <v>1</v>
      </c>
      <c r="E3011" t="s">
        <v>1159</v>
      </c>
      <c r="F3011">
        <v>15</v>
      </c>
      <c r="G3011">
        <v>0</v>
      </c>
      <c r="H3011">
        <v>20</v>
      </c>
      <c r="I3011">
        <v>10</v>
      </c>
      <c r="J3011">
        <f t="shared" si="47"/>
        <v>30</v>
      </c>
      <c r="M3011">
        <v>1</v>
      </c>
      <c r="N3011" t="s">
        <v>86</v>
      </c>
    </row>
    <row r="3012" spans="1:14" x14ac:dyDescent="0.25">
      <c r="A3012">
        <v>2012</v>
      </c>
      <c r="B3012" t="s">
        <v>1167</v>
      </c>
      <c r="D3012">
        <v>2</v>
      </c>
      <c r="E3012" t="s">
        <v>1159</v>
      </c>
      <c r="F3012">
        <v>28</v>
      </c>
      <c r="G3012">
        <v>0</v>
      </c>
      <c r="H3012">
        <v>20</v>
      </c>
      <c r="I3012">
        <v>12</v>
      </c>
      <c r="J3012">
        <f t="shared" si="47"/>
        <v>32</v>
      </c>
      <c r="M3012">
        <v>0</v>
      </c>
    </row>
    <row r="3013" spans="1:14" x14ac:dyDescent="0.25">
      <c r="A3013">
        <v>2012</v>
      </c>
      <c r="B3013" t="s">
        <v>1167</v>
      </c>
      <c r="D3013">
        <v>3</v>
      </c>
      <c r="E3013" t="s">
        <v>1159</v>
      </c>
      <c r="F3013">
        <v>8</v>
      </c>
      <c r="G3013">
        <v>80</v>
      </c>
      <c r="H3013">
        <v>0</v>
      </c>
      <c r="I3013">
        <v>10</v>
      </c>
      <c r="J3013">
        <f t="shared" si="47"/>
        <v>10</v>
      </c>
      <c r="M3013">
        <v>1</v>
      </c>
      <c r="N3013" t="s">
        <v>221</v>
      </c>
    </row>
    <row r="3014" spans="1:14" x14ac:dyDescent="0.25">
      <c r="A3014">
        <v>2012</v>
      </c>
      <c r="B3014" t="s">
        <v>1167</v>
      </c>
      <c r="D3014">
        <v>4</v>
      </c>
      <c r="E3014" t="s">
        <v>1159</v>
      </c>
      <c r="F3014">
        <v>25</v>
      </c>
      <c r="G3014">
        <v>0</v>
      </c>
      <c r="H3014">
        <v>75</v>
      </c>
      <c r="I3014">
        <v>0</v>
      </c>
      <c r="J3014">
        <f t="shared" si="47"/>
        <v>75</v>
      </c>
      <c r="M3014">
        <v>0</v>
      </c>
    </row>
    <row r="3015" spans="1:14" x14ac:dyDescent="0.25">
      <c r="A3015">
        <v>2012</v>
      </c>
      <c r="B3015" t="s">
        <v>1167</v>
      </c>
      <c r="D3015">
        <v>5</v>
      </c>
      <c r="E3015" t="s">
        <v>1159</v>
      </c>
      <c r="F3015">
        <v>55</v>
      </c>
      <c r="G3015">
        <v>5</v>
      </c>
      <c r="H3015">
        <v>0</v>
      </c>
      <c r="I3015">
        <v>30</v>
      </c>
      <c r="J3015">
        <f t="shared" si="47"/>
        <v>30</v>
      </c>
      <c r="M3015">
        <v>0</v>
      </c>
    </row>
    <row r="3016" spans="1:14" x14ac:dyDescent="0.25">
      <c r="A3016">
        <v>2012</v>
      </c>
      <c r="B3016" t="s">
        <v>1167</v>
      </c>
      <c r="C3016">
        <v>5</v>
      </c>
      <c r="D3016">
        <v>1</v>
      </c>
      <c r="E3016" t="s">
        <v>1159</v>
      </c>
      <c r="F3016">
        <v>5</v>
      </c>
      <c r="G3016">
        <v>15</v>
      </c>
      <c r="H3016">
        <v>25</v>
      </c>
      <c r="I3016">
        <v>10</v>
      </c>
      <c r="J3016">
        <f t="shared" si="47"/>
        <v>35</v>
      </c>
      <c r="M3016">
        <v>0</v>
      </c>
    </row>
    <row r="3017" spans="1:14" x14ac:dyDescent="0.25">
      <c r="A3017">
        <v>2012</v>
      </c>
      <c r="B3017" t="s">
        <v>1167</v>
      </c>
      <c r="D3017">
        <v>2</v>
      </c>
      <c r="E3017" t="s">
        <v>1159</v>
      </c>
      <c r="F3017">
        <v>5</v>
      </c>
      <c r="G3017">
        <v>50</v>
      </c>
      <c r="H3017">
        <v>20</v>
      </c>
      <c r="I3017">
        <v>25</v>
      </c>
      <c r="J3017">
        <f t="shared" si="47"/>
        <v>45</v>
      </c>
      <c r="M3017">
        <v>0</v>
      </c>
    </row>
    <row r="3018" spans="1:14" x14ac:dyDescent="0.25">
      <c r="A3018">
        <v>2012</v>
      </c>
      <c r="B3018" t="s">
        <v>1167</v>
      </c>
      <c r="D3018">
        <v>3</v>
      </c>
      <c r="E3018" t="s">
        <v>1159</v>
      </c>
      <c r="F3018">
        <v>0</v>
      </c>
      <c r="G3018">
        <v>20</v>
      </c>
      <c r="H3018">
        <v>80</v>
      </c>
      <c r="I3018">
        <v>0</v>
      </c>
      <c r="J3018">
        <f t="shared" si="47"/>
        <v>80</v>
      </c>
      <c r="M3018">
        <v>0</v>
      </c>
    </row>
    <row r="3019" spans="1:14" x14ac:dyDescent="0.25">
      <c r="A3019">
        <v>2012</v>
      </c>
      <c r="B3019" t="s">
        <v>1167</v>
      </c>
      <c r="D3019">
        <v>4</v>
      </c>
      <c r="E3019" t="s">
        <v>1159</v>
      </c>
      <c r="F3019">
        <v>2</v>
      </c>
      <c r="G3019">
        <v>10</v>
      </c>
      <c r="H3019">
        <v>80</v>
      </c>
      <c r="I3019">
        <v>8</v>
      </c>
      <c r="J3019">
        <f t="shared" si="47"/>
        <v>88</v>
      </c>
      <c r="M3019">
        <v>0</v>
      </c>
    </row>
    <row r="3020" spans="1:14" x14ac:dyDescent="0.25">
      <c r="A3020">
        <v>2012</v>
      </c>
      <c r="B3020" t="s">
        <v>1167</v>
      </c>
      <c r="D3020">
        <v>5</v>
      </c>
      <c r="E3020" t="s">
        <v>1159</v>
      </c>
      <c r="F3020">
        <v>5</v>
      </c>
      <c r="G3020">
        <v>60</v>
      </c>
      <c r="H3020">
        <v>20</v>
      </c>
      <c r="I3020">
        <v>10</v>
      </c>
      <c r="J3020">
        <f t="shared" si="47"/>
        <v>30</v>
      </c>
      <c r="M3020">
        <v>0</v>
      </c>
    </row>
    <row r="3021" spans="1:14" x14ac:dyDescent="0.25">
      <c r="A3021">
        <v>2012</v>
      </c>
      <c r="B3021" t="s">
        <v>1167</v>
      </c>
      <c r="C3021">
        <v>6</v>
      </c>
      <c r="D3021">
        <v>1</v>
      </c>
      <c r="E3021" t="s">
        <v>1159</v>
      </c>
      <c r="F3021">
        <v>30</v>
      </c>
      <c r="G3021">
        <v>30</v>
      </c>
      <c r="H3021">
        <v>40</v>
      </c>
      <c r="I3021">
        <v>0</v>
      </c>
      <c r="J3021">
        <f t="shared" si="47"/>
        <v>40</v>
      </c>
      <c r="M3021">
        <v>0</v>
      </c>
    </row>
    <row r="3022" spans="1:14" x14ac:dyDescent="0.25">
      <c r="A3022">
        <v>2012</v>
      </c>
      <c r="B3022" t="s">
        <v>1167</v>
      </c>
      <c r="D3022">
        <v>2</v>
      </c>
      <c r="E3022" t="s">
        <v>1159</v>
      </c>
      <c r="F3022">
        <v>30</v>
      </c>
      <c r="G3022">
        <v>0</v>
      </c>
      <c r="H3022">
        <v>40</v>
      </c>
      <c r="I3022">
        <v>30</v>
      </c>
      <c r="J3022">
        <f t="shared" si="47"/>
        <v>70</v>
      </c>
      <c r="M3022">
        <v>1</v>
      </c>
      <c r="N3022" t="s">
        <v>86</v>
      </c>
    </row>
    <row r="3023" spans="1:14" x14ac:dyDescent="0.25">
      <c r="A3023">
        <v>2012</v>
      </c>
      <c r="B3023" t="s">
        <v>1167</v>
      </c>
      <c r="D3023">
        <v>3</v>
      </c>
      <c r="E3023" t="s">
        <v>1159</v>
      </c>
      <c r="F3023">
        <v>0</v>
      </c>
      <c r="G3023">
        <v>10</v>
      </c>
      <c r="H3023">
        <v>60</v>
      </c>
      <c r="I3023">
        <v>30</v>
      </c>
      <c r="J3023">
        <f t="shared" si="47"/>
        <v>90</v>
      </c>
      <c r="M3023">
        <v>0</v>
      </c>
    </row>
    <row r="3024" spans="1:14" x14ac:dyDescent="0.25">
      <c r="A3024">
        <v>2012</v>
      </c>
      <c r="B3024" t="s">
        <v>1167</v>
      </c>
      <c r="D3024">
        <v>4</v>
      </c>
      <c r="E3024" t="s">
        <v>1159</v>
      </c>
      <c r="F3024">
        <v>0</v>
      </c>
      <c r="G3024">
        <v>0</v>
      </c>
      <c r="H3024">
        <v>80</v>
      </c>
      <c r="I3024">
        <v>20</v>
      </c>
      <c r="J3024">
        <f t="shared" si="47"/>
        <v>100</v>
      </c>
      <c r="M3024">
        <v>0</v>
      </c>
    </row>
    <row r="3025" spans="1:15" x14ac:dyDescent="0.25">
      <c r="A3025">
        <v>2012</v>
      </c>
      <c r="B3025" t="s">
        <v>1167</v>
      </c>
      <c r="D3025">
        <v>5</v>
      </c>
      <c r="E3025" t="s">
        <v>1159</v>
      </c>
      <c r="F3025">
        <v>0</v>
      </c>
      <c r="G3025">
        <v>0</v>
      </c>
      <c r="H3025">
        <v>70</v>
      </c>
      <c r="I3025">
        <v>5</v>
      </c>
      <c r="J3025">
        <f t="shared" si="47"/>
        <v>75</v>
      </c>
      <c r="M3025">
        <v>1</v>
      </c>
      <c r="N3025" t="s">
        <v>86</v>
      </c>
    </row>
    <row r="3026" spans="1:15" x14ac:dyDescent="0.25">
      <c r="A3026">
        <v>2012</v>
      </c>
      <c r="B3026" t="s">
        <v>1163</v>
      </c>
      <c r="C3026">
        <v>1</v>
      </c>
      <c r="D3026">
        <v>1</v>
      </c>
      <c r="E3026" t="s">
        <v>1159</v>
      </c>
      <c r="F3026">
        <v>0</v>
      </c>
      <c r="G3026">
        <v>0</v>
      </c>
      <c r="H3026">
        <v>10</v>
      </c>
      <c r="I3026">
        <v>0</v>
      </c>
      <c r="J3026">
        <f t="shared" si="47"/>
        <v>10</v>
      </c>
      <c r="M3026">
        <v>0</v>
      </c>
    </row>
    <row r="3027" spans="1:15" x14ac:dyDescent="0.25">
      <c r="A3027">
        <v>2012</v>
      </c>
      <c r="B3027" t="s">
        <v>1163</v>
      </c>
      <c r="D3027">
        <v>2</v>
      </c>
      <c r="E3027" t="s">
        <v>1159</v>
      </c>
      <c r="F3027">
        <v>0</v>
      </c>
      <c r="G3027">
        <v>0</v>
      </c>
      <c r="H3027">
        <v>0</v>
      </c>
      <c r="I3027">
        <v>0</v>
      </c>
      <c r="J3027">
        <f t="shared" si="47"/>
        <v>0</v>
      </c>
      <c r="M3027">
        <v>0</v>
      </c>
    </row>
    <row r="3028" spans="1:15" x14ac:dyDescent="0.25">
      <c r="A3028">
        <v>2012</v>
      </c>
      <c r="B3028" t="s">
        <v>1163</v>
      </c>
      <c r="D3028">
        <v>3</v>
      </c>
      <c r="E3028" t="s">
        <v>1159</v>
      </c>
      <c r="F3028">
        <v>0</v>
      </c>
      <c r="G3028">
        <v>0</v>
      </c>
      <c r="H3028">
        <v>0</v>
      </c>
      <c r="I3028">
        <v>0</v>
      </c>
      <c r="J3028">
        <f t="shared" si="47"/>
        <v>0</v>
      </c>
      <c r="M3028">
        <v>0</v>
      </c>
    </row>
    <row r="3029" spans="1:15" x14ac:dyDescent="0.25">
      <c r="A3029">
        <v>2012</v>
      </c>
      <c r="B3029" t="s">
        <v>1163</v>
      </c>
      <c r="D3029">
        <v>4</v>
      </c>
      <c r="E3029" t="s">
        <v>1159</v>
      </c>
      <c r="F3029">
        <v>70</v>
      </c>
      <c r="G3029">
        <v>0</v>
      </c>
      <c r="H3029">
        <v>0</v>
      </c>
      <c r="I3029">
        <v>0</v>
      </c>
      <c r="J3029">
        <f t="shared" si="47"/>
        <v>0</v>
      </c>
      <c r="M3029">
        <v>0</v>
      </c>
    </row>
    <row r="3030" spans="1:15" x14ac:dyDescent="0.25">
      <c r="A3030">
        <v>2012</v>
      </c>
      <c r="B3030" t="s">
        <v>1163</v>
      </c>
      <c r="D3030">
        <v>5</v>
      </c>
      <c r="E3030" t="s">
        <v>1159</v>
      </c>
      <c r="F3030">
        <v>0</v>
      </c>
      <c r="G3030">
        <v>0</v>
      </c>
      <c r="H3030">
        <v>0</v>
      </c>
      <c r="I3030">
        <v>0</v>
      </c>
      <c r="J3030">
        <f t="shared" si="47"/>
        <v>0</v>
      </c>
      <c r="M3030">
        <v>0</v>
      </c>
    </row>
    <row r="3031" spans="1:15" x14ac:dyDescent="0.25">
      <c r="A3031">
        <v>2012</v>
      </c>
      <c r="B3031" t="s">
        <v>1163</v>
      </c>
      <c r="C3031">
        <v>2</v>
      </c>
      <c r="D3031">
        <v>1</v>
      </c>
      <c r="E3031" t="s">
        <v>1159</v>
      </c>
      <c r="F3031">
        <v>80</v>
      </c>
      <c r="G3031">
        <v>0</v>
      </c>
      <c r="H3031">
        <v>0</v>
      </c>
      <c r="I3031">
        <v>0</v>
      </c>
      <c r="J3031">
        <f t="shared" si="47"/>
        <v>0</v>
      </c>
      <c r="M3031">
        <v>0</v>
      </c>
    </row>
    <row r="3032" spans="1:15" x14ac:dyDescent="0.25">
      <c r="A3032">
        <v>2012</v>
      </c>
      <c r="B3032" t="s">
        <v>1163</v>
      </c>
      <c r="D3032">
        <v>2</v>
      </c>
      <c r="E3032" t="s">
        <v>1159</v>
      </c>
      <c r="F3032">
        <v>0</v>
      </c>
      <c r="G3032">
        <v>0</v>
      </c>
      <c r="H3032">
        <v>0</v>
      </c>
      <c r="I3032">
        <v>0</v>
      </c>
      <c r="J3032">
        <f t="shared" si="47"/>
        <v>0</v>
      </c>
      <c r="M3032">
        <v>0</v>
      </c>
    </row>
    <row r="3033" spans="1:15" x14ac:dyDescent="0.25">
      <c r="A3033">
        <v>2012</v>
      </c>
      <c r="B3033" t="s">
        <v>1163</v>
      </c>
      <c r="D3033">
        <v>3</v>
      </c>
      <c r="E3033" t="s">
        <v>1159</v>
      </c>
      <c r="F3033">
        <v>0</v>
      </c>
      <c r="G3033">
        <v>0</v>
      </c>
      <c r="H3033">
        <v>0</v>
      </c>
      <c r="I3033">
        <v>0</v>
      </c>
      <c r="J3033">
        <f t="shared" si="47"/>
        <v>0</v>
      </c>
      <c r="M3033">
        <v>0</v>
      </c>
    </row>
    <row r="3034" spans="1:15" x14ac:dyDescent="0.25">
      <c r="A3034">
        <v>2012</v>
      </c>
      <c r="B3034" t="s">
        <v>1163</v>
      </c>
      <c r="D3034">
        <v>4</v>
      </c>
      <c r="E3034" t="s">
        <v>1159</v>
      </c>
      <c r="F3034">
        <v>0</v>
      </c>
      <c r="G3034">
        <v>0</v>
      </c>
      <c r="H3034">
        <v>10</v>
      </c>
      <c r="I3034">
        <v>0</v>
      </c>
      <c r="J3034">
        <f t="shared" si="47"/>
        <v>10</v>
      </c>
      <c r="M3034">
        <v>0</v>
      </c>
    </row>
    <row r="3035" spans="1:15" x14ac:dyDescent="0.25">
      <c r="A3035">
        <v>2012</v>
      </c>
      <c r="B3035" t="s">
        <v>1163</v>
      </c>
      <c r="D3035">
        <v>5</v>
      </c>
      <c r="E3035" t="s">
        <v>1159</v>
      </c>
      <c r="F3035">
        <v>0</v>
      </c>
      <c r="G3035">
        <v>0</v>
      </c>
      <c r="H3035">
        <v>30</v>
      </c>
      <c r="I3035">
        <v>0</v>
      </c>
      <c r="J3035">
        <f t="shared" si="47"/>
        <v>30</v>
      </c>
      <c r="M3035">
        <v>0</v>
      </c>
    </row>
    <row r="3036" spans="1:15" x14ac:dyDescent="0.25">
      <c r="A3036">
        <v>2012</v>
      </c>
      <c r="B3036" t="s">
        <v>1163</v>
      </c>
      <c r="C3036">
        <v>3</v>
      </c>
      <c r="D3036">
        <v>1</v>
      </c>
      <c r="E3036" t="s">
        <v>1159</v>
      </c>
      <c r="F3036">
        <v>30</v>
      </c>
      <c r="G3036">
        <v>0</v>
      </c>
      <c r="H3036">
        <v>0</v>
      </c>
      <c r="I3036">
        <v>0</v>
      </c>
      <c r="J3036">
        <f t="shared" si="47"/>
        <v>0</v>
      </c>
      <c r="M3036">
        <v>1</v>
      </c>
      <c r="N3036" t="s">
        <v>82</v>
      </c>
    </row>
    <row r="3037" spans="1:15" x14ac:dyDescent="0.25">
      <c r="A3037">
        <v>2012</v>
      </c>
      <c r="B3037" t="s">
        <v>1163</v>
      </c>
      <c r="D3037">
        <v>2</v>
      </c>
      <c r="E3037" t="s">
        <v>1159</v>
      </c>
      <c r="F3037">
        <v>0</v>
      </c>
      <c r="G3037">
        <v>0</v>
      </c>
      <c r="H3037">
        <v>0</v>
      </c>
      <c r="I3037">
        <v>0</v>
      </c>
      <c r="J3037">
        <f t="shared" si="47"/>
        <v>0</v>
      </c>
      <c r="M3037">
        <v>0</v>
      </c>
    </row>
    <row r="3038" spans="1:15" x14ac:dyDescent="0.25">
      <c r="A3038">
        <v>2012</v>
      </c>
      <c r="B3038" t="s">
        <v>1163</v>
      </c>
      <c r="D3038">
        <v>3</v>
      </c>
      <c r="E3038" t="s">
        <v>1159</v>
      </c>
      <c r="F3038">
        <v>20</v>
      </c>
      <c r="G3038">
        <v>0</v>
      </c>
      <c r="H3038">
        <v>0</v>
      </c>
      <c r="I3038">
        <v>0</v>
      </c>
      <c r="J3038">
        <f t="shared" si="47"/>
        <v>0</v>
      </c>
      <c r="M3038">
        <v>0</v>
      </c>
    </row>
    <row r="3039" spans="1:15" x14ac:dyDescent="0.25">
      <c r="A3039">
        <v>2012</v>
      </c>
      <c r="B3039" t="s">
        <v>1163</v>
      </c>
      <c r="D3039">
        <v>4</v>
      </c>
      <c r="E3039" t="s">
        <v>1159</v>
      </c>
      <c r="F3039">
        <v>0</v>
      </c>
      <c r="G3039">
        <v>0</v>
      </c>
      <c r="H3039">
        <v>0</v>
      </c>
      <c r="I3039">
        <v>0</v>
      </c>
      <c r="J3039">
        <f t="shared" si="47"/>
        <v>0</v>
      </c>
      <c r="M3039">
        <v>2</v>
      </c>
      <c r="N3039" t="s">
        <v>85</v>
      </c>
      <c r="O3039" t="s">
        <v>85</v>
      </c>
    </row>
    <row r="3040" spans="1:15" x14ac:dyDescent="0.25">
      <c r="A3040">
        <v>2012</v>
      </c>
      <c r="B3040" t="s">
        <v>1163</v>
      </c>
      <c r="D3040">
        <v>5</v>
      </c>
      <c r="E3040" t="s">
        <v>1159</v>
      </c>
      <c r="F3040">
        <v>10</v>
      </c>
      <c r="G3040">
        <v>0</v>
      </c>
      <c r="H3040">
        <v>40</v>
      </c>
      <c r="I3040">
        <v>0</v>
      </c>
      <c r="J3040">
        <f t="shared" si="47"/>
        <v>40</v>
      </c>
      <c r="M3040">
        <v>0</v>
      </c>
    </row>
    <row r="3041" spans="1:15" x14ac:dyDescent="0.25">
      <c r="A3041">
        <v>2012</v>
      </c>
      <c r="B3041" t="s">
        <v>1163</v>
      </c>
      <c r="C3041">
        <v>4</v>
      </c>
      <c r="D3041">
        <v>1</v>
      </c>
      <c r="E3041" t="s">
        <v>1159</v>
      </c>
      <c r="F3041">
        <v>10</v>
      </c>
      <c r="G3041">
        <v>0</v>
      </c>
      <c r="H3041">
        <v>30</v>
      </c>
      <c r="I3041">
        <v>0</v>
      </c>
      <c r="J3041">
        <f t="shared" si="47"/>
        <v>30</v>
      </c>
      <c r="M3041">
        <v>0</v>
      </c>
    </row>
    <row r="3042" spans="1:15" x14ac:dyDescent="0.25">
      <c r="A3042">
        <v>2012</v>
      </c>
      <c r="B3042" t="s">
        <v>1163</v>
      </c>
      <c r="D3042">
        <v>2</v>
      </c>
      <c r="E3042" t="s">
        <v>1159</v>
      </c>
      <c r="F3042">
        <v>0</v>
      </c>
      <c r="G3042">
        <v>0</v>
      </c>
      <c r="H3042">
        <v>80</v>
      </c>
      <c r="I3042">
        <v>0</v>
      </c>
      <c r="J3042">
        <f t="shared" si="47"/>
        <v>80</v>
      </c>
      <c r="M3042">
        <v>0</v>
      </c>
    </row>
    <row r="3043" spans="1:15" x14ac:dyDescent="0.25">
      <c r="A3043">
        <v>2012</v>
      </c>
      <c r="B3043" t="s">
        <v>1163</v>
      </c>
      <c r="D3043">
        <v>3</v>
      </c>
      <c r="E3043" t="s">
        <v>1159</v>
      </c>
      <c r="F3043">
        <v>0</v>
      </c>
      <c r="G3043">
        <v>0</v>
      </c>
      <c r="H3043">
        <v>50</v>
      </c>
      <c r="I3043">
        <v>0</v>
      </c>
      <c r="J3043">
        <f t="shared" si="47"/>
        <v>50</v>
      </c>
      <c r="M3043">
        <v>0</v>
      </c>
    </row>
    <row r="3044" spans="1:15" x14ac:dyDescent="0.25">
      <c r="A3044">
        <v>2012</v>
      </c>
      <c r="B3044" t="s">
        <v>1163</v>
      </c>
      <c r="D3044">
        <v>4</v>
      </c>
      <c r="E3044" t="s">
        <v>1159</v>
      </c>
      <c r="F3044">
        <v>0</v>
      </c>
      <c r="G3044">
        <v>0</v>
      </c>
      <c r="H3044">
        <v>80</v>
      </c>
      <c r="I3044">
        <v>0</v>
      </c>
      <c r="J3044">
        <f t="shared" si="47"/>
        <v>80</v>
      </c>
      <c r="M3044">
        <v>0</v>
      </c>
    </row>
    <row r="3045" spans="1:15" x14ac:dyDescent="0.25">
      <c r="A3045">
        <v>2012</v>
      </c>
      <c r="B3045" t="s">
        <v>1163</v>
      </c>
      <c r="D3045">
        <v>5</v>
      </c>
      <c r="E3045" t="s">
        <v>1159</v>
      </c>
      <c r="F3045">
        <v>0</v>
      </c>
      <c r="G3045">
        <v>0</v>
      </c>
      <c r="H3045">
        <v>30</v>
      </c>
      <c r="I3045">
        <v>0</v>
      </c>
      <c r="J3045">
        <f t="shared" si="47"/>
        <v>30</v>
      </c>
      <c r="M3045">
        <v>0</v>
      </c>
    </row>
    <row r="3046" spans="1:15" x14ac:dyDescent="0.25">
      <c r="A3046">
        <v>2012</v>
      </c>
      <c r="B3046" t="s">
        <v>1163</v>
      </c>
      <c r="C3046">
        <v>5</v>
      </c>
      <c r="D3046">
        <v>1</v>
      </c>
      <c r="E3046" t="s">
        <v>1159</v>
      </c>
      <c r="F3046">
        <v>10</v>
      </c>
      <c r="G3046">
        <v>0</v>
      </c>
      <c r="H3046">
        <v>20</v>
      </c>
      <c r="I3046">
        <v>0</v>
      </c>
      <c r="J3046">
        <f t="shared" si="47"/>
        <v>20</v>
      </c>
      <c r="M3046">
        <v>0</v>
      </c>
    </row>
    <row r="3047" spans="1:15" x14ac:dyDescent="0.25">
      <c r="A3047">
        <v>2012</v>
      </c>
      <c r="B3047" t="s">
        <v>1163</v>
      </c>
      <c r="D3047">
        <v>2</v>
      </c>
      <c r="E3047" t="s">
        <v>1159</v>
      </c>
      <c r="F3047">
        <v>0</v>
      </c>
      <c r="G3047">
        <v>0</v>
      </c>
      <c r="H3047">
        <v>40</v>
      </c>
      <c r="I3047">
        <v>0</v>
      </c>
      <c r="J3047">
        <f t="shared" si="47"/>
        <v>40</v>
      </c>
      <c r="M3047">
        <v>1</v>
      </c>
      <c r="N3047" t="s">
        <v>80</v>
      </c>
    </row>
    <row r="3048" spans="1:15" x14ac:dyDescent="0.25">
      <c r="A3048">
        <v>2012</v>
      </c>
      <c r="B3048" t="s">
        <v>1163</v>
      </c>
      <c r="D3048">
        <v>3</v>
      </c>
      <c r="E3048" t="s">
        <v>1159</v>
      </c>
      <c r="F3048">
        <v>0</v>
      </c>
      <c r="G3048">
        <v>0</v>
      </c>
      <c r="H3048">
        <v>15</v>
      </c>
      <c r="I3048">
        <v>0</v>
      </c>
      <c r="J3048">
        <f t="shared" si="47"/>
        <v>15</v>
      </c>
      <c r="M3048">
        <v>0</v>
      </c>
    </row>
    <row r="3049" spans="1:15" x14ac:dyDescent="0.25">
      <c r="A3049">
        <v>2012</v>
      </c>
      <c r="B3049" t="s">
        <v>1163</v>
      </c>
      <c r="D3049">
        <v>4</v>
      </c>
      <c r="E3049" t="s">
        <v>1159</v>
      </c>
      <c r="F3049">
        <v>0</v>
      </c>
      <c r="G3049">
        <v>0</v>
      </c>
      <c r="H3049">
        <v>20</v>
      </c>
      <c r="I3049">
        <v>0</v>
      </c>
      <c r="J3049">
        <f t="shared" si="47"/>
        <v>20</v>
      </c>
      <c r="M3049">
        <v>0</v>
      </c>
    </row>
    <row r="3050" spans="1:15" x14ac:dyDescent="0.25">
      <c r="A3050">
        <v>2012</v>
      </c>
      <c r="B3050" t="s">
        <v>1163</v>
      </c>
      <c r="D3050">
        <v>5</v>
      </c>
      <c r="E3050" t="s">
        <v>1159</v>
      </c>
      <c r="F3050">
        <v>0</v>
      </c>
      <c r="G3050">
        <v>0</v>
      </c>
      <c r="H3050">
        <v>15</v>
      </c>
      <c r="I3050">
        <v>0</v>
      </c>
      <c r="J3050">
        <f t="shared" si="47"/>
        <v>15</v>
      </c>
      <c r="M3050">
        <v>0</v>
      </c>
    </row>
    <row r="3051" spans="1:15" x14ac:dyDescent="0.25">
      <c r="A3051">
        <v>2012</v>
      </c>
      <c r="B3051" t="s">
        <v>1163</v>
      </c>
      <c r="C3051">
        <v>6</v>
      </c>
      <c r="D3051">
        <v>1</v>
      </c>
      <c r="E3051" t="s">
        <v>1159</v>
      </c>
      <c r="F3051">
        <v>0</v>
      </c>
      <c r="G3051">
        <v>0</v>
      </c>
      <c r="H3051">
        <v>10</v>
      </c>
      <c r="I3051">
        <v>0</v>
      </c>
      <c r="J3051">
        <f t="shared" si="47"/>
        <v>10</v>
      </c>
      <c r="M3051">
        <v>0</v>
      </c>
    </row>
    <row r="3052" spans="1:15" x14ac:dyDescent="0.25">
      <c r="A3052">
        <v>2012</v>
      </c>
      <c r="B3052" t="s">
        <v>1163</v>
      </c>
      <c r="D3052">
        <v>2</v>
      </c>
      <c r="E3052" t="s">
        <v>1159</v>
      </c>
      <c r="F3052">
        <v>0</v>
      </c>
      <c r="G3052">
        <v>0</v>
      </c>
      <c r="H3052">
        <v>10</v>
      </c>
      <c r="I3052">
        <v>0</v>
      </c>
      <c r="J3052">
        <f t="shared" si="47"/>
        <v>10</v>
      </c>
      <c r="M3052">
        <v>0</v>
      </c>
    </row>
    <row r="3053" spans="1:15" x14ac:dyDescent="0.25">
      <c r="A3053">
        <v>2012</v>
      </c>
      <c r="B3053" t="s">
        <v>1163</v>
      </c>
      <c r="D3053">
        <v>3</v>
      </c>
      <c r="E3053" t="s">
        <v>1159</v>
      </c>
      <c r="F3053">
        <v>0</v>
      </c>
      <c r="G3053">
        <v>0</v>
      </c>
      <c r="H3053">
        <v>20</v>
      </c>
      <c r="I3053">
        <v>0</v>
      </c>
      <c r="J3053">
        <f t="shared" si="47"/>
        <v>20</v>
      </c>
      <c r="M3053">
        <v>0</v>
      </c>
    </row>
    <row r="3054" spans="1:15" x14ac:dyDescent="0.25">
      <c r="A3054">
        <v>2012</v>
      </c>
      <c r="B3054" t="s">
        <v>1163</v>
      </c>
      <c r="D3054">
        <v>4</v>
      </c>
      <c r="E3054" t="s">
        <v>1159</v>
      </c>
      <c r="F3054">
        <v>0</v>
      </c>
      <c r="G3054">
        <v>0</v>
      </c>
      <c r="H3054">
        <v>50</v>
      </c>
      <c r="I3054">
        <v>0</v>
      </c>
      <c r="J3054">
        <f t="shared" si="47"/>
        <v>50</v>
      </c>
      <c r="M3054">
        <v>0</v>
      </c>
    </row>
    <row r="3055" spans="1:15" x14ac:dyDescent="0.25">
      <c r="A3055">
        <v>2012</v>
      </c>
      <c r="B3055" t="s">
        <v>1163</v>
      </c>
      <c r="D3055">
        <v>5</v>
      </c>
      <c r="E3055" t="s">
        <v>1159</v>
      </c>
      <c r="F3055">
        <v>0</v>
      </c>
      <c r="G3055">
        <v>0</v>
      </c>
      <c r="H3055">
        <v>80</v>
      </c>
      <c r="I3055">
        <v>5</v>
      </c>
      <c r="J3055">
        <f t="shared" si="47"/>
        <v>85</v>
      </c>
      <c r="M3055">
        <v>2</v>
      </c>
      <c r="N3055" t="s">
        <v>105</v>
      </c>
      <c r="O3055" t="s">
        <v>85</v>
      </c>
    </row>
    <row r="3056" spans="1:15" x14ac:dyDescent="0.25">
      <c r="A3056">
        <v>2012</v>
      </c>
      <c r="B3056" t="s">
        <v>1165</v>
      </c>
      <c r="C3056">
        <v>1</v>
      </c>
      <c r="D3056">
        <v>1</v>
      </c>
      <c r="E3056" t="s">
        <v>1159</v>
      </c>
      <c r="F3056">
        <v>25</v>
      </c>
      <c r="G3056">
        <v>0</v>
      </c>
      <c r="H3056">
        <v>45</v>
      </c>
      <c r="I3056">
        <v>5</v>
      </c>
      <c r="J3056">
        <f t="shared" si="47"/>
        <v>50</v>
      </c>
      <c r="M3056">
        <v>0</v>
      </c>
    </row>
    <row r="3057" spans="1:15" x14ac:dyDescent="0.25">
      <c r="A3057">
        <v>2012</v>
      </c>
      <c r="B3057" t="s">
        <v>1165</v>
      </c>
      <c r="D3057">
        <v>2</v>
      </c>
      <c r="E3057" t="s">
        <v>1159</v>
      </c>
      <c r="F3057">
        <v>50</v>
      </c>
      <c r="G3057">
        <v>0</v>
      </c>
      <c r="H3057">
        <v>10</v>
      </c>
      <c r="I3057">
        <v>0</v>
      </c>
      <c r="J3057">
        <f t="shared" si="47"/>
        <v>10</v>
      </c>
      <c r="M3057">
        <v>2</v>
      </c>
      <c r="N3057" t="s">
        <v>99</v>
      </c>
      <c r="O3057" t="s">
        <v>105</v>
      </c>
    </row>
    <row r="3058" spans="1:15" x14ac:dyDescent="0.25">
      <c r="A3058">
        <v>2012</v>
      </c>
      <c r="B3058" t="s">
        <v>1165</v>
      </c>
      <c r="D3058">
        <v>3</v>
      </c>
      <c r="E3058" t="s">
        <v>1159</v>
      </c>
      <c r="F3058">
        <v>40</v>
      </c>
      <c r="G3058">
        <v>0</v>
      </c>
      <c r="H3058">
        <v>20</v>
      </c>
      <c r="I3058">
        <v>5</v>
      </c>
      <c r="J3058">
        <f t="shared" si="47"/>
        <v>25</v>
      </c>
      <c r="M3058">
        <v>0</v>
      </c>
    </row>
    <row r="3059" spans="1:15" x14ac:dyDescent="0.25">
      <c r="A3059">
        <v>2012</v>
      </c>
      <c r="B3059" t="s">
        <v>1165</v>
      </c>
      <c r="D3059">
        <v>4</v>
      </c>
      <c r="E3059" t="s">
        <v>1159</v>
      </c>
      <c r="F3059">
        <v>50</v>
      </c>
      <c r="G3059">
        <v>0</v>
      </c>
      <c r="H3059">
        <v>45</v>
      </c>
      <c r="I3059">
        <v>0</v>
      </c>
      <c r="J3059">
        <f t="shared" si="47"/>
        <v>45</v>
      </c>
      <c r="M3059">
        <v>0</v>
      </c>
    </row>
    <row r="3060" spans="1:15" x14ac:dyDescent="0.25">
      <c r="A3060">
        <v>2012</v>
      </c>
      <c r="B3060" t="s">
        <v>1165</v>
      </c>
      <c r="D3060">
        <v>5</v>
      </c>
      <c r="E3060" t="s">
        <v>1159</v>
      </c>
      <c r="F3060">
        <v>10</v>
      </c>
      <c r="G3060">
        <v>10</v>
      </c>
      <c r="H3060">
        <v>15</v>
      </c>
      <c r="I3060">
        <v>0</v>
      </c>
      <c r="J3060">
        <f t="shared" si="47"/>
        <v>15</v>
      </c>
      <c r="M3060">
        <v>0</v>
      </c>
    </row>
    <row r="3061" spans="1:15" x14ac:dyDescent="0.25">
      <c r="A3061">
        <v>2012</v>
      </c>
      <c r="B3061" t="s">
        <v>1165</v>
      </c>
      <c r="C3061">
        <v>2</v>
      </c>
      <c r="D3061">
        <v>1</v>
      </c>
      <c r="E3061" t="s">
        <v>1159</v>
      </c>
      <c r="F3061">
        <v>20</v>
      </c>
      <c r="G3061">
        <v>0</v>
      </c>
      <c r="H3061">
        <v>5</v>
      </c>
      <c r="I3061">
        <v>3</v>
      </c>
      <c r="J3061">
        <f t="shared" si="47"/>
        <v>8</v>
      </c>
      <c r="M3061">
        <v>0</v>
      </c>
    </row>
    <row r="3062" spans="1:15" x14ac:dyDescent="0.25">
      <c r="A3062">
        <v>2012</v>
      </c>
      <c r="B3062" t="s">
        <v>1165</v>
      </c>
      <c r="D3062">
        <v>2</v>
      </c>
      <c r="E3062" t="s">
        <v>1159</v>
      </c>
      <c r="F3062">
        <v>80</v>
      </c>
      <c r="G3062">
        <v>0</v>
      </c>
      <c r="H3062">
        <v>10</v>
      </c>
      <c r="I3062">
        <v>5</v>
      </c>
      <c r="J3062">
        <f t="shared" si="47"/>
        <v>15</v>
      </c>
      <c r="M3062">
        <v>0</v>
      </c>
    </row>
    <row r="3063" spans="1:15" x14ac:dyDescent="0.25">
      <c r="A3063">
        <v>2012</v>
      </c>
      <c r="B3063" t="s">
        <v>1165</v>
      </c>
      <c r="D3063">
        <v>3</v>
      </c>
      <c r="E3063" t="s">
        <v>1159</v>
      </c>
      <c r="F3063">
        <v>75</v>
      </c>
      <c r="G3063">
        <v>3</v>
      </c>
      <c r="H3063">
        <v>12</v>
      </c>
      <c r="I3063">
        <v>3</v>
      </c>
      <c r="J3063">
        <f t="shared" si="47"/>
        <v>15</v>
      </c>
      <c r="M3063">
        <v>0</v>
      </c>
    </row>
    <row r="3064" spans="1:15" x14ac:dyDescent="0.25">
      <c r="A3064">
        <v>2012</v>
      </c>
      <c r="B3064" t="s">
        <v>1165</v>
      </c>
      <c r="D3064">
        <v>4</v>
      </c>
      <c r="E3064" t="s">
        <v>1159</v>
      </c>
      <c r="F3064">
        <v>80</v>
      </c>
      <c r="G3064">
        <v>5</v>
      </c>
      <c r="H3064">
        <v>5</v>
      </c>
      <c r="I3064">
        <v>0</v>
      </c>
      <c r="J3064">
        <f t="shared" si="47"/>
        <v>5</v>
      </c>
      <c r="M3064">
        <v>0</v>
      </c>
    </row>
    <row r="3065" spans="1:15" x14ac:dyDescent="0.25">
      <c r="A3065">
        <v>2012</v>
      </c>
      <c r="B3065" t="s">
        <v>1165</v>
      </c>
      <c r="D3065">
        <v>5</v>
      </c>
      <c r="E3065" t="s">
        <v>1159</v>
      </c>
      <c r="F3065">
        <v>10</v>
      </c>
      <c r="G3065">
        <v>20</v>
      </c>
      <c r="H3065">
        <v>20</v>
      </c>
      <c r="I3065">
        <v>0</v>
      </c>
      <c r="J3065">
        <f t="shared" si="47"/>
        <v>20</v>
      </c>
      <c r="M3065">
        <v>0</v>
      </c>
    </row>
    <row r="3066" spans="1:15" x14ac:dyDescent="0.25">
      <c r="A3066">
        <v>2012</v>
      </c>
      <c r="B3066" t="s">
        <v>1165</v>
      </c>
      <c r="C3066">
        <v>3</v>
      </c>
      <c r="D3066">
        <v>1</v>
      </c>
      <c r="E3066" t="s">
        <v>1159</v>
      </c>
      <c r="F3066">
        <v>60</v>
      </c>
      <c r="G3066">
        <v>30</v>
      </c>
      <c r="H3066">
        <v>5</v>
      </c>
      <c r="I3066">
        <v>2</v>
      </c>
      <c r="J3066">
        <f t="shared" si="47"/>
        <v>7</v>
      </c>
      <c r="M3066">
        <v>0</v>
      </c>
    </row>
    <row r="3067" spans="1:15" x14ac:dyDescent="0.25">
      <c r="A3067">
        <v>2012</v>
      </c>
      <c r="B3067" t="s">
        <v>1165</v>
      </c>
      <c r="D3067">
        <v>2</v>
      </c>
      <c r="E3067" t="s">
        <v>1159</v>
      </c>
      <c r="F3067">
        <v>30</v>
      </c>
      <c r="G3067">
        <v>0</v>
      </c>
      <c r="H3067">
        <v>8</v>
      </c>
      <c r="I3067">
        <v>7</v>
      </c>
      <c r="J3067">
        <f t="shared" si="47"/>
        <v>15</v>
      </c>
      <c r="M3067">
        <v>0</v>
      </c>
    </row>
    <row r="3068" spans="1:15" x14ac:dyDescent="0.25">
      <c r="A3068">
        <v>2012</v>
      </c>
      <c r="B3068" t="s">
        <v>1165</v>
      </c>
      <c r="D3068">
        <v>3</v>
      </c>
      <c r="E3068" t="s">
        <v>1159</v>
      </c>
      <c r="F3068">
        <v>40</v>
      </c>
      <c r="G3068">
        <v>0</v>
      </c>
      <c r="H3068">
        <v>60</v>
      </c>
      <c r="I3068">
        <v>0</v>
      </c>
      <c r="J3068">
        <f t="shared" si="47"/>
        <v>60</v>
      </c>
      <c r="M3068">
        <v>0</v>
      </c>
    </row>
    <row r="3069" spans="1:15" x14ac:dyDescent="0.25">
      <c r="A3069">
        <v>2012</v>
      </c>
      <c r="B3069" t="s">
        <v>1165</v>
      </c>
      <c r="D3069">
        <v>4</v>
      </c>
      <c r="E3069" t="s">
        <v>1159</v>
      </c>
      <c r="F3069">
        <v>20</v>
      </c>
      <c r="G3069">
        <v>60</v>
      </c>
      <c r="H3069">
        <v>20</v>
      </c>
      <c r="I3069">
        <v>0</v>
      </c>
      <c r="J3069">
        <f t="shared" si="47"/>
        <v>20</v>
      </c>
      <c r="M3069">
        <v>1</v>
      </c>
      <c r="N3069" t="s">
        <v>78</v>
      </c>
    </row>
    <row r="3070" spans="1:15" x14ac:dyDescent="0.25">
      <c r="A3070">
        <v>2012</v>
      </c>
      <c r="B3070" t="s">
        <v>1165</v>
      </c>
      <c r="D3070">
        <v>5</v>
      </c>
      <c r="E3070" t="s">
        <v>1159</v>
      </c>
      <c r="F3070">
        <v>30</v>
      </c>
      <c r="G3070">
        <v>20</v>
      </c>
      <c r="H3070">
        <v>30</v>
      </c>
      <c r="I3070">
        <v>0</v>
      </c>
      <c r="J3070">
        <f t="shared" si="47"/>
        <v>30</v>
      </c>
      <c r="M3070">
        <v>2</v>
      </c>
      <c r="N3070" t="s">
        <v>78</v>
      </c>
      <c r="O3070" t="s">
        <v>82</v>
      </c>
    </row>
    <row r="3071" spans="1:15" x14ac:dyDescent="0.25">
      <c r="A3071">
        <v>2012</v>
      </c>
      <c r="B3071" t="s">
        <v>1165</v>
      </c>
      <c r="C3071">
        <v>4</v>
      </c>
      <c r="D3071">
        <v>1</v>
      </c>
      <c r="E3071" t="s">
        <v>1159</v>
      </c>
      <c r="F3071">
        <v>0</v>
      </c>
      <c r="G3071">
        <v>0</v>
      </c>
      <c r="H3071">
        <v>93</v>
      </c>
      <c r="I3071">
        <v>1</v>
      </c>
      <c r="J3071">
        <f t="shared" si="47"/>
        <v>94</v>
      </c>
      <c r="M3071">
        <v>0</v>
      </c>
    </row>
    <row r="3072" spans="1:15" x14ac:dyDescent="0.25">
      <c r="A3072">
        <v>2012</v>
      </c>
      <c r="B3072" t="s">
        <v>1165</v>
      </c>
      <c r="D3072">
        <v>2</v>
      </c>
      <c r="E3072" t="s">
        <v>1159</v>
      </c>
      <c r="F3072">
        <v>0</v>
      </c>
      <c r="G3072">
        <v>0</v>
      </c>
      <c r="H3072">
        <v>94</v>
      </c>
      <c r="I3072">
        <v>1</v>
      </c>
      <c r="J3072">
        <f t="shared" si="47"/>
        <v>95</v>
      </c>
      <c r="M3072">
        <v>1</v>
      </c>
      <c r="N3072" t="s">
        <v>86</v>
      </c>
    </row>
    <row r="3073" spans="1:13" x14ac:dyDescent="0.25">
      <c r="A3073">
        <v>2012</v>
      </c>
      <c r="B3073" t="s">
        <v>1165</v>
      </c>
      <c r="D3073">
        <v>3</v>
      </c>
      <c r="E3073" t="s">
        <v>1159</v>
      </c>
      <c r="F3073">
        <v>0</v>
      </c>
      <c r="G3073">
        <v>0</v>
      </c>
      <c r="H3073">
        <v>85</v>
      </c>
      <c r="I3073">
        <v>5</v>
      </c>
      <c r="J3073">
        <f t="shared" ref="J3073:J3136" si="48">SUM(H3073:I3073)</f>
        <v>90</v>
      </c>
      <c r="M3073">
        <v>0</v>
      </c>
    </row>
    <row r="3074" spans="1:13" x14ac:dyDescent="0.25">
      <c r="A3074">
        <v>2012</v>
      </c>
      <c r="B3074" t="s">
        <v>1165</v>
      </c>
      <c r="D3074">
        <v>4</v>
      </c>
      <c r="E3074" t="s">
        <v>1159</v>
      </c>
      <c r="F3074">
        <v>0</v>
      </c>
      <c r="G3074">
        <v>0</v>
      </c>
      <c r="H3074">
        <v>49</v>
      </c>
      <c r="I3074">
        <v>1</v>
      </c>
      <c r="J3074">
        <f t="shared" si="48"/>
        <v>50</v>
      </c>
      <c r="M3074">
        <v>0</v>
      </c>
    </row>
    <row r="3075" spans="1:13" x14ac:dyDescent="0.25">
      <c r="A3075">
        <v>2012</v>
      </c>
      <c r="B3075" t="s">
        <v>1165</v>
      </c>
      <c r="D3075">
        <v>5</v>
      </c>
      <c r="E3075" t="s">
        <v>1159</v>
      </c>
      <c r="F3075">
        <v>0</v>
      </c>
      <c r="G3075">
        <v>0</v>
      </c>
      <c r="H3075">
        <v>78</v>
      </c>
      <c r="I3075">
        <v>1</v>
      </c>
      <c r="J3075">
        <f t="shared" si="48"/>
        <v>79</v>
      </c>
      <c r="M3075">
        <v>0</v>
      </c>
    </row>
    <row r="3076" spans="1:13" x14ac:dyDescent="0.25">
      <c r="A3076">
        <v>2012</v>
      </c>
      <c r="B3076" t="s">
        <v>1165</v>
      </c>
      <c r="C3076">
        <v>5</v>
      </c>
      <c r="D3076">
        <v>1</v>
      </c>
      <c r="E3076" t="s">
        <v>1159</v>
      </c>
      <c r="F3076">
        <v>10</v>
      </c>
      <c r="G3076">
        <v>0</v>
      </c>
      <c r="H3076">
        <v>25</v>
      </c>
      <c r="I3076">
        <v>5</v>
      </c>
      <c r="J3076">
        <f t="shared" si="48"/>
        <v>30</v>
      </c>
      <c r="M3076">
        <v>0</v>
      </c>
    </row>
    <row r="3077" spans="1:13" x14ac:dyDescent="0.25">
      <c r="A3077">
        <v>2012</v>
      </c>
      <c r="B3077" t="s">
        <v>1165</v>
      </c>
      <c r="D3077">
        <v>2</v>
      </c>
      <c r="E3077" t="s">
        <v>1159</v>
      </c>
      <c r="F3077">
        <v>0</v>
      </c>
      <c r="G3077">
        <v>0</v>
      </c>
      <c r="H3077">
        <v>40</v>
      </c>
      <c r="I3077">
        <v>5</v>
      </c>
      <c r="J3077">
        <f t="shared" si="48"/>
        <v>45</v>
      </c>
      <c r="M3077">
        <v>0</v>
      </c>
    </row>
    <row r="3078" spans="1:13" x14ac:dyDescent="0.25">
      <c r="A3078">
        <v>2012</v>
      </c>
      <c r="B3078" t="s">
        <v>1165</v>
      </c>
      <c r="D3078">
        <v>3</v>
      </c>
      <c r="E3078" t="s">
        <v>1159</v>
      </c>
      <c r="F3078">
        <v>0</v>
      </c>
      <c r="G3078">
        <v>0</v>
      </c>
      <c r="H3078">
        <v>65</v>
      </c>
      <c r="I3078">
        <v>2</v>
      </c>
      <c r="J3078">
        <f t="shared" si="48"/>
        <v>67</v>
      </c>
      <c r="M3078">
        <v>0</v>
      </c>
    </row>
    <row r="3079" spans="1:13" x14ac:dyDescent="0.25">
      <c r="A3079">
        <v>2012</v>
      </c>
      <c r="B3079" t="s">
        <v>1165</v>
      </c>
      <c r="D3079">
        <v>4</v>
      </c>
      <c r="E3079" t="s">
        <v>1159</v>
      </c>
      <c r="F3079">
        <v>0</v>
      </c>
      <c r="G3079">
        <v>0</v>
      </c>
      <c r="H3079">
        <v>80</v>
      </c>
      <c r="I3079">
        <v>2</v>
      </c>
      <c r="J3079">
        <f t="shared" si="48"/>
        <v>82</v>
      </c>
      <c r="M3079">
        <v>0</v>
      </c>
    </row>
    <row r="3080" spans="1:13" x14ac:dyDescent="0.25">
      <c r="A3080">
        <v>2012</v>
      </c>
      <c r="B3080" t="s">
        <v>1165</v>
      </c>
      <c r="D3080">
        <v>5</v>
      </c>
      <c r="E3080" t="s">
        <v>1159</v>
      </c>
      <c r="F3080">
        <v>0</v>
      </c>
      <c r="G3080">
        <v>0</v>
      </c>
      <c r="H3080">
        <v>75</v>
      </c>
      <c r="I3080">
        <v>10</v>
      </c>
      <c r="J3080">
        <f t="shared" si="48"/>
        <v>85</v>
      </c>
      <c r="M3080">
        <v>0</v>
      </c>
    </row>
    <row r="3081" spans="1:13" x14ac:dyDescent="0.25">
      <c r="A3081">
        <v>2012</v>
      </c>
      <c r="B3081" t="s">
        <v>1165</v>
      </c>
      <c r="C3081">
        <v>6</v>
      </c>
      <c r="D3081">
        <v>1</v>
      </c>
      <c r="E3081" t="s">
        <v>1159</v>
      </c>
      <c r="F3081">
        <v>5</v>
      </c>
      <c r="G3081">
        <v>0</v>
      </c>
      <c r="H3081">
        <v>75</v>
      </c>
      <c r="I3081">
        <v>0</v>
      </c>
      <c r="J3081">
        <f t="shared" si="48"/>
        <v>75</v>
      </c>
      <c r="M3081">
        <v>0</v>
      </c>
    </row>
    <row r="3082" spans="1:13" x14ac:dyDescent="0.25">
      <c r="A3082">
        <v>2012</v>
      </c>
      <c r="B3082" t="s">
        <v>1165</v>
      </c>
      <c r="D3082">
        <v>2</v>
      </c>
      <c r="E3082" t="s">
        <v>1159</v>
      </c>
      <c r="F3082">
        <v>10</v>
      </c>
      <c r="G3082">
        <v>0</v>
      </c>
      <c r="H3082">
        <v>35</v>
      </c>
      <c r="I3082">
        <v>5</v>
      </c>
      <c r="J3082">
        <f t="shared" si="48"/>
        <v>40</v>
      </c>
      <c r="M3082">
        <v>0</v>
      </c>
    </row>
    <row r="3083" spans="1:13" x14ac:dyDescent="0.25">
      <c r="A3083">
        <v>2012</v>
      </c>
      <c r="B3083" t="s">
        <v>1165</v>
      </c>
      <c r="D3083">
        <v>3</v>
      </c>
      <c r="E3083" t="s">
        <v>1159</v>
      </c>
      <c r="F3083">
        <v>0</v>
      </c>
      <c r="G3083">
        <v>0</v>
      </c>
      <c r="H3083">
        <v>68</v>
      </c>
      <c r="I3083">
        <v>2</v>
      </c>
      <c r="J3083">
        <f t="shared" si="48"/>
        <v>70</v>
      </c>
      <c r="M3083">
        <v>0</v>
      </c>
    </row>
    <row r="3084" spans="1:13" x14ac:dyDescent="0.25">
      <c r="A3084">
        <v>2012</v>
      </c>
      <c r="B3084" t="s">
        <v>1165</v>
      </c>
      <c r="D3084">
        <v>4</v>
      </c>
      <c r="E3084" t="s">
        <v>1159</v>
      </c>
      <c r="F3084">
        <v>0</v>
      </c>
      <c r="G3084">
        <v>0</v>
      </c>
      <c r="H3084">
        <v>93</v>
      </c>
      <c r="I3084">
        <v>2</v>
      </c>
      <c r="J3084">
        <f t="shared" si="48"/>
        <v>95</v>
      </c>
      <c r="M3084">
        <v>0</v>
      </c>
    </row>
    <row r="3085" spans="1:13" x14ac:dyDescent="0.25">
      <c r="A3085">
        <v>2012</v>
      </c>
      <c r="B3085" t="s">
        <v>1165</v>
      </c>
      <c r="D3085">
        <v>5</v>
      </c>
      <c r="E3085" t="s">
        <v>1159</v>
      </c>
      <c r="F3085">
        <v>0</v>
      </c>
      <c r="G3085">
        <v>0</v>
      </c>
      <c r="H3085">
        <v>88</v>
      </c>
      <c r="I3085">
        <v>2</v>
      </c>
      <c r="J3085">
        <f t="shared" si="48"/>
        <v>90</v>
      </c>
      <c r="M3085">
        <v>0</v>
      </c>
    </row>
    <row r="3086" spans="1:13" x14ac:dyDescent="0.25">
      <c r="A3086">
        <v>2012</v>
      </c>
      <c r="B3086" t="s">
        <v>776</v>
      </c>
      <c r="C3086">
        <v>1</v>
      </c>
      <c r="D3086">
        <v>1</v>
      </c>
      <c r="E3086" t="s">
        <v>1159</v>
      </c>
      <c r="F3086">
        <v>70</v>
      </c>
      <c r="G3086">
        <v>0</v>
      </c>
      <c r="H3086">
        <v>5</v>
      </c>
      <c r="I3086">
        <v>5</v>
      </c>
      <c r="J3086">
        <f t="shared" si="48"/>
        <v>10</v>
      </c>
      <c r="M3086">
        <v>0</v>
      </c>
    </row>
    <row r="3087" spans="1:13" x14ac:dyDescent="0.25">
      <c r="A3087">
        <v>2012</v>
      </c>
      <c r="B3087" t="s">
        <v>776</v>
      </c>
      <c r="D3087">
        <v>2</v>
      </c>
      <c r="E3087" t="s">
        <v>1159</v>
      </c>
      <c r="F3087">
        <v>30</v>
      </c>
      <c r="G3087">
        <v>20</v>
      </c>
      <c r="H3087">
        <v>20</v>
      </c>
      <c r="I3087">
        <v>10</v>
      </c>
      <c r="J3087">
        <f t="shared" si="48"/>
        <v>30</v>
      </c>
      <c r="M3087">
        <v>0</v>
      </c>
    </row>
    <row r="3088" spans="1:13" x14ac:dyDescent="0.25">
      <c r="A3088">
        <v>2012</v>
      </c>
      <c r="B3088" t="s">
        <v>776</v>
      </c>
      <c r="D3088">
        <v>3</v>
      </c>
      <c r="E3088" t="s">
        <v>1159</v>
      </c>
      <c r="F3088">
        <v>70</v>
      </c>
      <c r="G3088">
        <v>0</v>
      </c>
      <c r="H3088">
        <v>15</v>
      </c>
      <c r="I3088">
        <v>5</v>
      </c>
      <c r="J3088">
        <f t="shared" si="48"/>
        <v>20</v>
      </c>
      <c r="M3088">
        <v>0</v>
      </c>
    </row>
    <row r="3089" spans="1:14" x14ac:dyDescent="0.25">
      <c r="A3089">
        <v>2012</v>
      </c>
      <c r="B3089" t="s">
        <v>776</v>
      </c>
      <c r="D3089">
        <v>4</v>
      </c>
      <c r="E3089" t="s">
        <v>1159</v>
      </c>
      <c r="F3089">
        <v>25</v>
      </c>
      <c r="G3089">
        <v>0</v>
      </c>
      <c r="H3089">
        <v>65</v>
      </c>
      <c r="I3089">
        <v>5</v>
      </c>
      <c r="J3089">
        <f t="shared" si="48"/>
        <v>70</v>
      </c>
      <c r="M3089">
        <v>0</v>
      </c>
    </row>
    <row r="3090" spans="1:14" x14ac:dyDescent="0.25">
      <c r="A3090">
        <v>2012</v>
      </c>
      <c r="B3090" t="s">
        <v>776</v>
      </c>
      <c r="D3090">
        <v>5</v>
      </c>
      <c r="E3090" t="s">
        <v>1159</v>
      </c>
      <c r="F3090">
        <v>18</v>
      </c>
      <c r="G3090">
        <v>0</v>
      </c>
      <c r="H3090">
        <v>80</v>
      </c>
      <c r="I3090">
        <v>0</v>
      </c>
      <c r="J3090">
        <f t="shared" si="48"/>
        <v>80</v>
      </c>
      <c r="M3090">
        <v>2</v>
      </c>
      <c r="N3090" t="s">
        <v>86</v>
      </c>
    </row>
    <row r="3091" spans="1:14" x14ac:dyDescent="0.25">
      <c r="A3091">
        <v>2012</v>
      </c>
      <c r="B3091" t="s">
        <v>776</v>
      </c>
      <c r="C3091">
        <v>2</v>
      </c>
      <c r="D3091">
        <v>1</v>
      </c>
      <c r="E3091" t="s">
        <v>1159</v>
      </c>
      <c r="F3091">
        <v>15</v>
      </c>
      <c r="G3091">
        <v>0</v>
      </c>
      <c r="H3091">
        <v>80</v>
      </c>
      <c r="I3091">
        <v>3</v>
      </c>
      <c r="J3091">
        <f t="shared" si="48"/>
        <v>83</v>
      </c>
      <c r="M3091">
        <v>0</v>
      </c>
    </row>
    <row r="3092" spans="1:14" x14ac:dyDescent="0.25">
      <c r="A3092">
        <v>2012</v>
      </c>
      <c r="B3092" t="s">
        <v>776</v>
      </c>
      <c r="D3092">
        <v>2</v>
      </c>
      <c r="E3092" t="s">
        <v>1159</v>
      </c>
      <c r="F3092">
        <v>20</v>
      </c>
      <c r="G3092">
        <v>0</v>
      </c>
      <c r="H3092">
        <v>60</v>
      </c>
      <c r="I3092">
        <v>5</v>
      </c>
      <c r="J3092">
        <f t="shared" si="48"/>
        <v>65</v>
      </c>
      <c r="M3092">
        <v>0</v>
      </c>
    </row>
    <row r="3093" spans="1:14" x14ac:dyDescent="0.25">
      <c r="A3093">
        <v>2012</v>
      </c>
      <c r="B3093" t="s">
        <v>776</v>
      </c>
      <c r="D3093">
        <v>3</v>
      </c>
      <c r="E3093" t="s">
        <v>1159</v>
      </c>
      <c r="F3093">
        <v>30</v>
      </c>
      <c r="G3093">
        <v>15</v>
      </c>
      <c r="H3093">
        <v>50</v>
      </c>
      <c r="I3093">
        <v>5</v>
      </c>
      <c r="J3093">
        <f t="shared" si="48"/>
        <v>55</v>
      </c>
      <c r="M3093">
        <v>0</v>
      </c>
    </row>
    <row r="3094" spans="1:14" x14ac:dyDescent="0.25">
      <c r="A3094">
        <v>2012</v>
      </c>
      <c r="B3094" t="s">
        <v>776</v>
      </c>
      <c r="D3094">
        <v>4</v>
      </c>
      <c r="E3094" t="s">
        <v>1159</v>
      </c>
      <c r="F3094">
        <v>0</v>
      </c>
      <c r="G3094">
        <v>30</v>
      </c>
      <c r="H3094">
        <v>60</v>
      </c>
      <c r="I3094">
        <v>5</v>
      </c>
      <c r="J3094">
        <f t="shared" si="48"/>
        <v>65</v>
      </c>
      <c r="M3094">
        <v>0</v>
      </c>
    </row>
    <row r="3095" spans="1:14" x14ac:dyDescent="0.25">
      <c r="A3095">
        <v>2012</v>
      </c>
      <c r="B3095" t="s">
        <v>776</v>
      </c>
      <c r="D3095">
        <v>5</v>
      </c>
      <c r="E3095" t="s">
        <v>1159</v>
      </c>
      <c r="F3095">
        <v>60</v>
      </c>
      <c r="G3095">
        <v>0</v>
      </c>
      <c r="H3095">
        <v>35</v>
      </c>
      <c r="I3095">
        <v>0</v>
      </c>
      <c r="J3095">
        <f t="shared" si="48"/>
        <v>35</v>
      </c>
      <c r="M3095">
        <v>1</v>
      </c>
      <c r="N3095" t="s">
        <v>86</v>
      </c>
    </row>
    <row r="3096" spans="1:14" x14ac:dyDescent="0.25">
      <c r="A3096">
        <v>2012</v>
      </c>
      <c r="B3096" t="s">
        <v>776</v>
      </c>
      <c r="C3096">
        <v>3</v>
      </c>
      <c r="D3096">
        <v>1</v>
      </c>
      <c r="E3096" t="s">
        <v>1159</v>
      </c>
      <c r="F3096">
        <v>80</v>
      </c>
      <c r="G3096">
        <v>20</v>
      </c>
      <c r="H3096">
        <v>0</v>
      </c>
      <c r="I3096">
        <v>0</v>
      </c>
      <c r="J3096">
        <f t="shared" si="48"/>
        <v>0</v>
      </c>
      <c r="M3096">
        <v>0</v>
      </c>
    </row>
    <row r="3097" spans="1:14" x14ac:dyDescent="0.25">
      <c r="A3097">
        <v>2012</v>
      </c>
      <c r="B3097" t="s">
        <v>776</v>
      </c>
      <c r="D3097">
        <v>2</v>
      </c>
      <c r="E3097" t="s">
        <v>1159</v>
      </c>
      <c r="F3097">
        <v>0</v>
      </c>
      <c r="G3097">
        <v>15</v>
      </c>
      <c r="H3097">
        <v>60</v>
      </c>
      <c r="I3097">
        <v>5</v>
      </c>
      <c r="J3097">
        <f t="shared" si="48"/>
        <v>65</v>
      </c>
      <c r="M3097">
        <v>0</v>
      </c>
    </row>
    <row r="3098" spans="1:14" x14ac:dyDescent="0.25">
      <c r="A3098">
        <v>2012</v>
      </c>
      <c r="B3098" t="s">
        <v>776</v>
      </c>
      <c r="D3098">
        <v>3</v>
      </c>
      <c r="E3098" t="s">
        <v>1159</v>
      </c>
      <c r="F3098">
        <v>80</v>
      </c>
      <c r="G3098">
        <v>0</v>
      </c>
      <c r="H3098">
        <v>5</v>
      </c>
      <c r="I3098">
        <v>5</v>
      </c>
      <c r="J3098">
        <f t="shared" si="48"/>
        <v>10</v>
      </c>
      <c r="M3098">
        <v>0</v>
      </c>
    </row>
    <row r="3099" spans="1:14" x14ac:dyDescent="0.25">
      <c r="A3099">
        <v>2012</v>
      </c>
      <c r="B3099" t="s">
        <v>776</v>
      </c>
      <c r="D3099">
        <v>4</v>
      </c>
      <c r="E3099" t="s">
        <v>1159</v>
      </c>
      <c r="F3099">
        <v>30</v>
      </c>
      <c r="G3099">
        <v>40</v>
      </c>
      <c r="H3099">
        <v>20</v>
      </c>
      <c r="I3099">
        <v>0</v>
      </c>
      <c r="J3099">
        <f t="shared" si="48"/>
        <v>20</v>
      </c>
      <c r="M3099">
        <v>0</v>
      </c>
    </row>
    <row r="3100" spans="1:14" x14ac:dyDescent="0.25">
      <c r="A3100">
        <v>2012</v>
      </c>
      <c r="B3100" t="s">
        <v>776</v>
      </c>
      <c r="D3100">
        <v>5</v>
      </c>
      <c r="E3100" t="s">
        <v>1159</v>
      </c>
      <c r="F3100">
        <v>60</v>
      </c>
      <c r="G3100">
        <v>30</v>
      </c>
      <c r="H3100">
        <v>0</v>
      </c>
      <c r="I3100">
        <v>10</v>
      </c>
      <c r="J3100">
        <f t="shared" si="48"/>
        <v>10</v>
      </c>
      <c r="M3100">
        <v>0</v>
      </c>
    </row>
    <row r="3101" spans="1:14" x14ac:dyDescent="0.25">
      <c r="A3101">
        <v>2012</v>
      </c>
      <c r="B3101" t="s">
        <v>776</v>
      </c>
      <c r="C3101">
        <v>4</v>
      </c>
      <c r="D3101">
        <v>1</v>
      </c>
      <c r="E3101" t="s">
        <v>1159</v>
      </c>
      <c r="F3101">
        <v>5</v>
      </c>
      <c r="G3101">
        <v>10</v>
      </c>
      <c r="H3101">
        <v>75</v>
      </c>
      <c r="I3101">
        <v>0</v>
      </c>
      <c r="J3101">
        <f t="shared" si="48"/>
        <v>75</v>
      </c>
      <c r="M3101">
        <v>0</v>
      </c>
    </row>
    <row r="3102" spans="1:14" x14ac:dyDescent="0.25">
      <c r="A3102">
        <v>2012</v>
      </c>
      <c r="B3102" t="s">
        <v>776</v>
      </c>
      <c r="D3102">
        <v>2</v>
      </c>
      <c r="E3102" t="s">
        <v>1159</v>
      </c>
      <c r="F3102">
        <v>0</v>
      </c>
      <c r="G3102">
        <v>0</v>
      </c>
      <c r="H3102">
        <v>70</v>
      </c>
      <c r="I3102">
        <v>20</v>
      </c>
      <c r="J3102">
        <f t="shared" si="48"/>
        <v>90</v>
      </c>
      <c r="M3102">
        <v>0</v>
      </c>
    </row>
    <row r="3103" spans="1:14" x14ac:dyDescent="0.25">
      <c r="A3103">
        <v>2012</v>
      </c>
      <c r="B3103" t="s">
        <v>776</v>
      </c>
      <c r="D3103">
        <v>3</v>
      </c>
      <c r="E3103" t="s">
        <v>1159</v>
      </c>
      <c r="F3103">
        <v>10</v>
      </c>
      <c r="G3103">
        <v>0</v>
      </c>
      <c r="H3103">
        <v>70</v>
      </c>
      <c r="I3103">
        <v>5</v>
      </c>
      <c r="J3103">
        <f t="shared" si="48"/>
        <v>75</v>
      </c>
      <c r="M3103">
        <v>0</v>
      </c>
    </row>
    <row r="3104" spans="1:14" x14ac:dyDescent="0.25">
      <c r="A3104">
        <v>2012</v>
      </c>
      <c r="B3104" t="s">
        <v>776</v>
      </c>
      <c r="D3104">
        <v>4</v>
      </c>
      <c r="E3104" t="s">
        <v>1159</v>
      </c>
      <c r="F3104">
        <v>10</v>
      </c>
      <c r="G3104">
        <v>10</v>
      </c>
      <c r="H3104">
        <v>40</v>
      </c>
      <c r="I3104">
        <v>10</v>
      </c>
      <c r="J3104">
        <f t="shared" si="48"/>
        <v>50</v>
      </c>
      <c r="M3104">
        <v>0</v>
      </c>
    </row>
    <row r="3105" spans="1:14" x14ac:dyDescent="0.25">
      <c r="A3105">
        <v>2012</v>
      </c>
      <c r="B3105" t="s">
        <v>776</v>
      </c>
      <c r="D3105">
        <v>5</v>
      </c>
      <c r="E3105" t="s">
        <v>1159</v>
      </c>
      <c r="F3105">
        <v>5</v>
      </c>
      <c r="G3105">
        <v>0</v>
      </c>
      <c r="H3105">
        <v>75</v>
      </c>
      <c r="I3105">
        <v>0</v>
      </c>
      <c r="J3105">
        <f t="shared" si="48"/>
        <v>75</v>
      </c>
      <c r="M3105">
        <v>0</v>
      </c>
    </row>
    <row r="3106" spans="1:14" x14ac:dyDescent="0.25">
      <c r="A3106">
        <v>2012</v>
      </c>
      <c r="B3106" t="s">
        <v>776</v>
      </c>
      <c r="C3106">
        <v>5</v>
      </c>
      <c r="D3106">
        <v>1</v>
      </c>
      <c r="E3106" t="s">
        <v>1159</v>
      </c>
      <c r="F3106">
        <v>5</v>
      </c>
      <c r="G3106">
        <v>20</v>
      </c>
      <c r="H3106">
        <v>20</v>
      </c>
      <c r="I3106">
        <v>5</v>
      </c>
      <c r="J3106">
        <f t="shared" si="48"/>
        <v>25</v>
      </c>
      <c r="M3106">
        <v>0</v>
      </c>
    </row>
    <row r="3107" spans="1:14" x14ac:dyDescent="0.25">
      <c r="A3107">
        <v>2012</v>
      </c>
      <c r="B3107" t="s">
        <v>776</v>
      </c>
      <c r="D3107">
        <v>2</v>
      </c>
      <c r="E3107" t="s">
        <v>1159</v>
      </c>
      <c r="F3107">
        <v>10</v>
      </c>
      <c r="G3107">
        <v>15</v>
      </c>
      <c r="H3107">
        <v>20</v>
      </c>
      <c r="I3107">
        <v>2</v>
      </c>
      <c r="J3107">
        <f t="shared" si="48"/>
        <v>22</v>
      </c>
      <c r="M3107">
        <v>1</v>
      </c>
      <c r="N3107" t="s">
        <v>78</v>
      </c>
    </row>
    <row r="3108" spans="1:14" x14ac:dyDescent="0.25">
      <c r="A3108">
        <v>2012</v>
      </c>
      <c r="B3108" t="s">
        <v>776</v>
      </c>
      <c r="D3108">
        <v>3</v>
      </c>
      <c r="E3108" t="s">
        <v>1159</v>
      </c>
      <c r="F3108">
        <v>5</v>
      </c>
      <c r="G3108">
        <v>10</v>
      </c>
      <c r="H3108">
        <v>10</v>
      </c>
      <c r="I3108">
        <v>5</v>
      </c>
      <c r="J3108">
        <f t="shared" si="48"/>
        <v>15</v>
      </c>
      <c r="M3108">
        <v>0</v>
      </c>
    </row>
    <row r="3109" spans="1:14" x14ac:dyDescent="0.25">
      <c r="A3109">
        <v>2012</v>
      </c>
      <c r="B3109" t="s">
        <v>776</v>
      </c>
      <c r="D3109">
        <v>4</v>
      </c>
      <c r="E3109" t="s">
        <v>1159</v>
      </c>
      <c r="F3109">
        <v>0</v>
      </c>
      <c r="G3109">
        <v>0</v>
      </c>
      <c r="H3109">
        <v>60</v>
      </c>
      <c r="I3109">
        <v>5</v>
      </c>
      <c r="J3109">
        <f t="shared" si="48"/>
        <v>65</v>
      </c>
      <c r="M3109">
        <v>0</v>
      </c>
    </row>
    <row r="3110" spans="1:14" x14ac:dyDescent="0.25">
      <c r="A3110">
        <v>2012</v>
      </c>
      <c r="B3110" t="s">
        <v>776</v>
      </c>
      <c r="D3110">
        <v>5</v>
      </c>
      <c r="E3110" t="s">
        <v>1159</v>
      </c>
      <c r="F3110">
        <v>5</v>
      </c>
      <c r="G3110">
        <v>0</v>
      </c>
      <c r="H3110">
        <v>75</v>
      </c>
      <c r="I3110">
        <v>1</v>
      </c>
      <c r="J3110">
        <f t="shared" si="48"/>
        <v>76</v>
      </c>
      <c r="M3110">
        <v>0</v>
      </c>
    </row>
    <row r="3111" spans="1:14" x14ac:dyDescent="0.25">
      <c r="A3111">
        <v>2012</v>
      </c>
      <c r="B3111" t="s">
        <v>776</v>
      </c>
      <c r="C3111">
        <v>6</v>
      </c>
      <c r="D3111">
        <v>1</v>
      </c>
      <c r="E3111" t="s">
        <v>1159</v>
      </c>
      <c r="F3111">
        <v>5</v>
      </c>
      <c r="G3111">
        <v>0</v>
      </c>
      <c r="H3111">
        <v>15</v>
      </c>
      <c r="I3111">
        <v>1</v>
      </c>
      <c r="J3111">
        <f t="shared" si="48"/>
        <v>16</v>
      </c>
      <c r="M3111">
        <v>0</v>
      </c>
    </row>
    <row r="3112" spans="1:14" x14ac:dyDescent="0.25">
      <c r="A3112">
        <v>2012</v>
      </c>
      <c r="B3112" t="s">
        <v>776</v>
      </c>
      <c r="D3112">
        <v>2</v>
      </c>
      <c r="E3112" t="s">
        <v>1159</v>
      </c>
      <c r="F3112">
        <v>0</v>
      </c>
      <c r="G3112">
        <v>0</v>
      </c>
      <c r="H3112">
        <v>89</v>
      </c>
      <c r="I3112">
        <v>1</v>
      </c>
      <c r="J3112">
        <f t="shared" si="48"/>
        <v>90</v>
      </c>
      <c r="M3112">
        <v>0</v>
      </c>
    </row>
    <row r="3113" spans="1:14" x14ac:dyDescent="0.25">
      <c r="A3113">
        <v>2012</v>
      </c>
      <c r="B3113" t="s">
        <v>776</v>
      </c>
      <c r="D3113">
        <v>3</v>
      </c>
      <c r="E3113" t="s">
        <v>1159</v>
      </c>
      <c r="F3113">
        <v>10</v>
      </c>
      <c r="G3113">
        <v>0</v>
      </c>
      <c r="H3113">
        <v>75</v>
      </c>
      <c r="I3113">
        <v>2</v>
      </c>
      <c r="J3113">
        <f t="shared" si="48"/>
        <v>77</v>
      </c>
      <c r="M3113">
        <v>0</v>
      </c>
    </row>
    <row r="3114" spans="1:14" x14ac:dyDescent="0.25">
      <c r="A3114">
        <v>2012</v>
      </c>
      <c r="B3114" t="s">
        <v>776</v>
      </c>
      <c r="D3114">
        <v>4</v>
      </c>
      <c r="E3114" t="s">
        <v>1159</v>
      </c>
      <c r="F3114">
        <v>2</v>
      </c>
      <c r="G3114">
        <v>10</v>
      </c>
      <c r="H3114">
        <v>70</v>
      </c>
      <c r="I3114">
        <v>2</v>
      </c>
      <c r="J3114">
        <f t="shared" si="48"/>
        <v>72</v>
      </c>
      <c r="M3114">
        <v>0</v>
      </c>
    </row>
    <row r="3115" spans="1:14" x14ac:dyDescent="0.25">
      <c r="A3115">
        <v>2012</v>
      </c>
      <c r="B3115" t="s">
        <v>776</v>
      </c>
      <c r="D3115">
        <v>5</v>
      </c>
      <c r="E3115" t="s">
        <v>1159</v>
      </c>
      <c r="F3115">
        <v>0</v>
      </c>
      <c r="G3115">
        <v>0</v>
      </c>
      <c r="H3115">
        <v>90</v>
      </c>
      <c r="I3115">
        <v>1</v>
      </c>
      <c r="J3115">
        <f t="shared" si="48"/>
        <v>91</v>
      </c>
      <c r="M3115">
        <v>1</v>
      </c>
      <c r="N3115" t="s">
        <v>85</v>
      </c>
    </row>
    <row r="3116" spans="1:14" x14ac:dyDescent="0.25">
      <c r="A3116">
        <v>2012</v>
      </c>
      <c r="B3116" t="s">
        <v>776</v>
      </c>
      <c r="F3116" t="s">
        <v>936</v>
      </c>
      <c r="G3116" t="s">
        <v>1217</v>
      </c>
      <c r="H3116" t="s">
        <v>1218</v>
      </c>
      <c r="I3116" t="s">
        <v>1219</v>
      </c>
      <c r="J3116">
        <f t="shared" si="48"/>
        <v>0</v>
      </c>
    </row>
    <row r="3117" spans="1:14" x14ac:dyDescent="0.25">
      <c r="A3117">
        <v>2012</v>
      </c>
      <c r="B3117" t="s">
        <v>102</v>
      </c>
      <c r="C3117">
        <v>1</v>
      </c>
      <c r="D3117">
        <v>1</v>
      </c>
      <c r="E3117" t="s">
        <v>1159</v>
      </c>
      <c r="F3117">
        <v>0</v>
      </c>
      <c r="G3117">
        <v>10</v>
      </c>
      <c r="H3117">
        <v>60</v>
      </c>
      <c r="I3117">
        <v>5</v>
      </c>
      <c r="J3117">
        <f t="shared" si="48"/>
        <v>65</v>
      </c>
      <c r="M3117">
        <v>0</v>
      </c>
    </row>
    <row r="3118" spans="1:14" x14ac:dyDescent="0.25">
      <c r="A3118">
        <v>2012</v>
      </c>
      <c r="B3118" t="s">
        <v>102</v>
      </c>
      <c r="D3118">
        <v>2</v>
      </c>
      <c r="E3118" t="s">
        <v>1159</v>
      </c>
      <c r="F3118">
        <v>10</v>
      </c>
      <c r="G3118">
        <v>0</v>
      </c>
      <c r="H3118">
        <v>25</v>
      </c>
      <c r="I3118">
        <v>20</v>
      </c>
      <c r="J3118">
        <f t="shared" si="48"/>
        <v>45</v>
      </c>
      <c r="M3118">
        <v>0</v>
      </c>
    </row>
    <row r="3119" spans="1:14" x14ac:dyDescent="0.25">
      <c r="A3119">
        <v>2012</v>
      </c>
      <c r="B3119" t="s">
        <v>102</v>
      </c>
      <c r="D3119">
        <v>3</v>
      </c>
      <c r="E3119" t="s">
        <v>1159</v>
      </c>
      <c r="F3119">
        <v>0</v>
      </c>
      <c r="G3119">
        <v>5</v>
      </c>
      <c r="H3119">
        <v>10</v>
      </c>
      <c r="I3119">
        <v>80</v>
      </c>
      <c r="J3119">
        <f t="shared" si="48"/>
        <v>90</v>
      </c>
      <c r="M3119">
        <v>1</v>
      </c>
      <c r="N3119" t="s">
        <v>221</v>
      </c>
    </row>
    <row r="3120" spans="1:14" x14ac:dyDescent="0.25">
      <c r="A3120">
        <v>2012</v>
      </c>
      <c r="B3120" t="s">
        <v>102</v>
      </c>
      <c r="D3120">
        <v>4</v>
      </c>
      <c r="E3120" t="s">
        <v>1159</v>
      </c>
      <c r="F3120">
        <v>15</v>
      </c>
      <c r="G3120">
        <v>10</v>
      </c>
      <c r="H3120">
        <v>15</v>
      </c>
      <c r="I3120">
        <v>0</v>
      </c>
      <c r="J3120">
        <f t="shared" si="48"/>
        <v>15</v>
      </c>
      <c r="M3120">
        <v>0</v>
      </c>
    </row>
    <row r="3121" spans="1:15" x14ac:dyDescent="0.25">
      <c r="A3121">
        <v>2012</v>
      </c>
      <c r="B3121" t="s">
        <v>102</v>
      </c>
      <c r="D3121">
        <v>5</v>
      </c>
      <c r="E3121" t="s">
        <v>1159</v>
      </c>
      <c r="F3121">
        <v>10</v>
      </c>
      <c r="G3121">
        <v>10</v>
      </c>
      <c r="H3121">
        <v>50</v>
      </c>
      <c r="I3121">
        <v>15</v>
      </c>
      <c r="J3121">
        <f t="shared" si="48"/>
        <v>65</v>
      </c>
      <c r="M3121">
        <v>0</v>
      </c>
    </row>
    <row r="3122" spans="1:15" x14ac:dyDescent="0.25">
      <c r="A3122">
        <v>2012</v>
      </c>
      <c r="B3122" t="s">
        <v>102</v>
      </c>
      <c r="C3122">
        <v>2</v>
      </c>
      <c r="D3122">
        <v>1</v>
      </c>
      <c r="E3122" t="s">
        <v>1159</v>
      </c>
      <c r="F3122">
        <v>10</v>
      </c>
      <c r="G3122">
        <v>0</v>
      </c>
      <c r="H3122">
        <v>20</v>
      </c>
      <c r="I3122">
        <v>5</v>
      </c>
      <c r="J3122">
        <f t="shared" si="48"/>
        <v>25</v>
      </c>
      <c r="M3122">
        <v>0</v>
      </c>
    </row>
    <row r="3123" spans="1:15" x14ac:dyDescent="0.25">
      <c r="A3123">
        <v>2012</v>
      </c>
      <c r="B3123" t="s">
        <v>102</v>
      </c>
      <c r="D3123">
        <v>2</v>
      </c>
      <c r="E3123" t="s">
        <v>1159</v>
      </c>
      <c r="F3123">
        <v>0</v>
      </c>
      <c r="G3123">
        <v>5</v>
      </c>
      <c r="H3123">
        <v>65</v>
      </c>
      <c r="I3123">
        <v>10</v>
      </c>
      <c r="J3123">
        <f t="shared" si="48"/>
        <v>75</v>
      </c>
      <c r="M3123">
        <v>0</v>
      </c>
    </row>
    <row r="3124" spans="1:15" x14ac:dyDescent="0.25">
      <c r="A3124">
        <v>2012</v>
      </c>
      <c r="B3124" t="s">
        <v>102</v>
      </c>
      <c r="D3124">
        <v>3</v>
      </c>
      <c r="E3124" t="s">
        <v>1159</v>
      </c>
      <c r="F3124">
        <v>5</v>
      </c>
      <c r="G3124">
        <v>0</v>
      </c>
      <c r="H3124">
        <v>60</v>
      </c>
      <c r="I3124">
        <v>5</v>
      </c>
      <c r="J3124">
        <f t="shared" si="48"/>
        <v>65</v>
      </c>
      <c r="M3124">
        <v>1</v>
      </c>
      <c r="N3124" t="s">
        <v>124</v>
      </c>
    </row>
    <row r="3125" spans="1:15" x14ac:dyDescent="0.25">
      <c r="A3125">
        <v>2012</v>
      </c>
      <c r="B3125" t="s">
        <v>102</v>
      </c>
      <c r="D3125">
        <v>4</v>
      </c>
      <c r="E3125" t="s">
        <v>1159</v>
      </c>
      <c r="F3125">
        <v>10</v>
      </c>
      <c r="G3125">
        <v>10</v>
      </c>
      <c r="H3125">
        <v>20</v>
      </c>
      <c r="I3125">
        <v>15</v>
      </c>
      <c r="J3125">
        <f t="shared" si="48"/>
        <v>35</v>
      </c>
      <c r="M3125">
        <v>0</v>
      </c>
    </row>
    <row r="3126" spans="1:15" x14ac:dyDescent="0.25">
      <c r="A3126">
        <v>2012</v>
      </c>
      <c r="B3126" t="s">
        <v>102</v>
      </c>
      <c r="D3126">
        <v>5</v>
      </c>
      <c r="E3126" t="s">
        <v>1159</v>
      </c>
      <c r="F3126">
        <v>15</v>
      </c>
      <c r="G3126">
        <v>0</v>
      </c>
      <c r="H3126">
        <v>60</v>
      </c>
      <c r="I3126">
        <v>0</v>
      </c>
      <c r="J3126">
        <f t="shared" si="48"/>
        <v>60</v>
      </c>
      <c r="M3126">
        <v>2</v>
      </c>
      <c r="N3126" t="s">
        <v>86</v>
      </c>
      <c r="O3126" t="s">
        <v>221</v>
      </c>
    </row>
    <row r="3127" spans="1:15" x14ac:dyDescent="0.25">
      <c r="A3127">
        <v>2012</v>
      </c>
      <c r="B3127" t="s">
        <v>102</v>
      </c>
      <c r="C3127">
        <v>3</v>
      </c>
      <c r="D3127">
        <v>1</v>
      </c>
      <c r="E3127" t="s">
        <v>1159</v>
      </c>
      <c r="F3127">
        <v>20</v>
      </c>
      <c r="G3127">
        <v>0</v>
      </c>
      <c r="H3127">
        <v>10</v>
      </c>
      <c r="I3127">
        <v>10</v>
      </c>
      <c r="J3127">
        <f t="shared" si="48"/>
        <v>20</v>
      </c>
      <c r="M3127">
        <v>0</v>
      </c>
    </row>
    <row r="3128" spans="1:15" x14ac:dyDescent="0.25">
      <c r="A3128">
        <v>2012</v>
      </c>
      <c r="B3128" t="s">
        <v>102</v>
      </c>
      <c r="D3128">
        <v>2</v>
      </c>
      <c r="E3128" t="s">
        <v>1159</v>
      </c>
      <c r="F3128">
        <v>15</v>
      </c>
      <c r="G3128">
        <v>10</v>
      </c>
      <c r="H3128">
        <v>25</v>
      </c>
      <c r="I3128">
        <v>2</v>
      </c>
      <c r="J3128">
        <f t="shared" si="48"/>
        <v>27</v>
      </c>
      <c r="M3128">
        <v>0</v>
      </c>
    </row>
    <row r="3129" spans="1:15" x14ac:dyDescent="0.25">
      <c r="A3129">
        <v>2012</v>
      </c>
      <c r="B3129" t="s">
        <v>102</v>
      </c>
      <c r="D3129">
        <v>3</v>
      </c>
      <c r="E3129" t="s">
        <v>1159</v>
      </c>
      <c r="F3129">
        <v>0</v>
      </c>
      <c r="G3129">
        <v>15</v>
      </c>
      <c r="H3129">
        <v>20</v>
      </c>
      <c r="I3129">
        <v>2</v>
      </c>
      <c r="J3129">
        <f t="shared" si="48"/>
        <v>22</v>
      </c>
      <c r="M3129">
        <v>1</v>
      </c>
      <c r="N3129" t="s">
        <v>82</v>
      </c>
    </row>
    <row r="3130" spans="1:15" x14ac:dyDescent="0.25">
      <c r="A3130">
        <v>2012</v>
      </c>
      <c r="B3130" t="s">
        <v>102</v>
      </c>
      <c r="D3130">
        <v>4</v>
      </c>
      <c r="E3130" t="s">
        <v>1159</v>
      </c>
      <c r="F3130">
        <v>10</v>
      </c>
      <c r="G3130">
        <v>0</v>
      </c>
      <c r="H3130">
        <v>25</v>
      </c>
      <c r="I3130">
        <v>5</v>
      </c>
      <c r="J3130">
        <f t="shared" si="48"/>
        <v>30</v>
      </c>
      <c r="M3130">
        <v>0</v>
      </c>
    </row>
    <row r="3131" spans="1:15" x14ac:dyDescent="0.25">
      <c r="A3131">
        <v>2012</v>
      </c>
      <c r="B3131" t="s">
        <v>102</v>
      </c>
      <c r="D3131">
        <v>5</v>
      </c>
      <c r="E3131" t="s">
        <v>1159</v>
      </c>
      <c r="F3131">
        <v>10</v>
      </c>
      <c r="G3131">
        <v>5</v>
      </c>
      <c r="H3131">
        <v>15</v>
      </c>
      <c r="I3131">
        <v>10</v>
      </c>
      <c r="J3131">
        <f t="shared" si="48"/>
        <v>25</v>
      </c>
      <c r="M3131">
        <v>0</v>
      </c>
    </row>
    <row r="3132" spans="1:15" x14ac:dyDescent="0.25">
      <c r="A3132">
        <v>2012</v>
      </c>
      <c r="B3132" t="s">
        <v>102</v>
      </c>
      <c r="C3132">
        <v>4</v>
      </c>
      <c r="D3132">
        <v>1</v>
      </c>
      <c r="E3132" t="s">
        <v>1159</v>
      </c>
      <c r="F3132">
        <v>10</v>
      </c>
      <c r="G3132">
        <v>10</v>
      </c>
      <c r="H3132">
        <v>80</v>
      </c>
      <c r="I3132">
        <v>0</v>
      </c>
      <c r="J3132">
        <f t="shared" si="48"/>
        <v>80</v>
      </c>
      <c r="M3132">
        <v>0</v>
      </c>
    </row>
    <row r="3133" spans="1:15" x14ac:dyDescent="0.25">
      <c r="A3133">
        <v>2012</v>
      </c>
      <c r="B3133" t="s">
        <v>102</v>
      </c>
      <c r="D3133">
        <v>2</v>
      </c>
      <c r="E3133" t="s">
        <v>1159</v>
      </c>
      <c r="F3133">
        <v>0</v>
      </c>
      <c r="G3133">
        <v>0</v>
      </c>
      <c r="H3133">
        <v>68</v>
      </c>
      <c r="I3133">
        <v>30</v>
      </c>
      <c r="J3133">
        <f t="shared" si="48"/>
        <v>98</v>
      </c>
      <c r="M3133">
        <v>1</v>
      </c>
      <c r="N3133" t="s">
        <v>86</v>
      </c>
    </row>
    <row r="3134" spans="1:15" x14ac:dyDescent="0.25">
      <c r="A3134">
        <v>2012</v>
      </c>
      <c r="B3134" t="s">
        <v>102</v>
      </c>
      <c r="D3134">
        <v>3</v>
      </c>
      <c r="E3134" t="s">
        <v>1159</v>
      </c>
      <c r="F3134">
        <v>0</v>
      </c>
      <c r="G3134">
        <v>50</v>
      </c>
      <c r="H3134">
        <v>0</v>
      </c>
      <c r="I3134">
        <v>30</v>
      </c>
      <c r="J3134">
        <f t="shared" si="48"/>
        <v>30</v>
      </c>
      <c r="M3134">
        <v>0</v>
      </c>
    </row>
    <row r="3135" spans="1:15" x14ac:dyDescent="0.25">
      <c r="A3135">
        <v>2012</v>
      </c>
      <c r="B3135" t="s">
        <v>102</v>
      </c>
      <c r="D3135">
        <v>4</v>
      </c>
      <c r="E3135" t="s">
        <v>1159</v>
      </c>
      <c r="F3135">
        <v>20</v>
      </c>
      <c r="G3135">
        <v>10</v>
      </c>
      <c r="H3135">
        <v>60</v>
      </c>
      <c r="I3135">
        <v>10</v>
      </c>
      <c r="J3135">
        <f t="shared" si="48"/>
        <v>70</v>
      </c>
      <c r="M3135">
        <v>0</v>
      </c>
    </row>
    <row r="3136" spans="1:15" x14ac:dyDescent="0.25">
      <c r="A3136">
        <v>2012</v>
      </c>
      <c r="B3136" t="s">
        <v>102</v>
      </c>
      <c r="D3136">
        <v>5</v>
      </c>
      <c r="E3136" t="s">
        <v>1159</v>
      </c>
      <c r="F3136">
        <v>0</v>
      </c>
      <c r="G3136">
        <v>10</v>
      </c>
      <c r="H3136">
        <v>30</v>
      </c>
      <c r="I3136">
        <v>60</v>
      </c>
      <c r="J3136">
        <f t="shared" si="48"/>
        <v>90</v>
      </c>
      <c r="M3136">
        <v>0</v>
      </c>
    </row>
    <row r="3137" spans="1:14" x14ac:dyDescent="0.25">
      <c r="A3137">
        <v>2012</v>
      </c>
      <c r="B3137" t="s">
        <v>102</v>
      </c>
      <c r="C3137">
        <v>5</v>
      </c>
      <c r="D3137">
        <v>1</v>
      </c>
      <c r="E3137" t="s">
        <v>1159</v>
      </c>
      <c r="F3137">
        <v>0</v>
      </c>
      <c r="G3137">
        <v>30</v>
      </c>
      <c r="H3137">
        <v>30</v>
      </c>
      <c r="I3137">
        <v>5</v>
      </c>
      <c r="J3137">
        <f t="shared" ref="J3137:J3200" si="49">SUM(H3137:I3137)</f>
        <v>35</v>
      </c>
      <c r="M3137">
        <v>0</v>
      </c>
    </row>
    <row r="3138" spans="1:14" x14ac:dyDescent="0.25">
      <c r="A3138">
        <v>2012</v>
      </c>
      <c r="B3138" t="s">
        <v>102</v>
      </c>
      <c r="D3138">
        <v>2</v>
      </c>
      <c r="E3138" t="s">
        <v>1159</v>
      </c>
      <c r="F3138">
        <v>0</v>
      </c>
      <c r="G3138">
        <v>0</v>
      </c>
      <c r="H3138">
        <v>60</v>
      </c>
      <c r="I3138">
        <v>20</v>
      </c>
      <c r="J3138">
        <f t="shared" si="49"/>
        <v>80</v>
      </c>
      <c r="M3138">
        <v>0</v>
      </c>
    </row>
    <row r="3139" spans="1:14" x14ac:dyDescent="0.25">
      <c r="A3139">
        <v>2012</v>
      </c>
      <c r="B3139" t="s">
        <v>102</v>
      </c>
      <c r="D3139">
        <v>3</v>
      </c>
      <c r="E3139" t="s">
        <v>1159</v>
      </c>
      <c r="F3139">
        <v>50</v>
      </c>
      <c r="G3139">
        <v>0</v>
      </c>
      <c r="H3139">
        <v>0</v>
      </c>
      <c r="I3139">
        <v>20</v>
      </c>
      <c r="J3139">
        <f t="shared" si="49"/>
        <v>20</v>
      </c>
      <c r="M3139">
        <v>0</v>
      </c>
    </row>
    <row r="3140" spans="1:14" x14ac:dyDescent="0.25">
      <c r="A3140">
        <v>2012</v>
      </c>
      <c r="B3140" t="s">
        <v>102</v>
      </c>
      <c r="D3140">
        <v>4</v>
      </c>
      <c r="E3140" t="s">
        <v>1159</v>
      </c>
      <c r="F3140">
        <v>60</v>
      </c>
      <c r="G3140">
        <v>0</v>
      </c>
      <c r="H3140">
        <v>0</v>
      </c>
      <c r="I3140">
        <v>20</v>
      </c>
      <c r="J3140">
        <f t="shared" si="49"/>
        <v>20</v>
      </c>
      <c r="M3140">
        <v>0</v>
      </c>
    </row>
    <row r="3141" spans="1:14" x14ac:dyDescent="0.25">
      <c r="A3141">
        <v>2012</v>
      </c>
      <c r="B3141" t="s">
        <v>102</v>
      </c>
      <c r="D3141">
        <v>5</v>
      </c>
      <c r="E3141" t="s">
        <v>1159</v>
      </c>
      <c r="F3141">
        <v>0</v>
      </c>
      <c r="G3141">
        <v>20</v>
      </c>
      <c r="H3141">
        <v>10</v>
      </c>
      <c r="I3141">
        <v>10</v>
      </c>
      <c r="J3141">
        <f t="shared" si="49"/>
        <v>20</v>
      </c>
      <c r="M3141">
        <v>0</v>
      </c>
    </row>
    <row r="3142" spans="1:14" x14ac:dyDescent="0.25">
      <c r="A3142">
        <v>2012</v>
      </c>
      <c r="B3142" t="s">
        <v>102</v>
      </c>
      <c r="C3142">
        <v>6</v>
      </c>
      <c r="D3142">
        <v>1</v>
      </c>
      <c r="E3142" t="s">
        <v>1159</v>
      </c>
      <c r="F3142">
        <v>40</v>
      </c>
      <c r="G3142">
        <v>0</v>
      </c>
      <c r="H3142">
        <v>20</v>
      </c>
      <c r="I3142">
        <v>0</v>
      </c>
      <c r="J3142">
        <f t="shared" si="49"/>
        <v>20</v>
      </c>
      <c r="M3142">
        <v>0</v>
      </c>
    </row>
    <row r="3143" spans="1:14" x14ac:dyDescent="0.25">
      <c r="A3143">
        <v>2012</v>
      </c>
      <c r="B3143" t="s">
        <v>102</v>
      </c>
      <c r="D3143">
        <v>2</v>
      </c>
      <c r="E3143" t="s">
        <v>1159</v>
      </c>
      <c r="F3143">
        <v>50</v>
      </c>
      <c r="G3143">
        <v>40</v>
      </c>
      <c r="H3143">
        <v>10</v>
      </c>
      <c r="I3143">
        <v>0</v>
      </c>
      <c r="J3143">
        <f t="shared" si="49"/>
        <v>10</v>
      </c>
      <c r="M3143">
        <v>0</v>
      </c>
    </row>
    <row r="3144" spans="1:14" x14ac:dyDescent="0.25">
      <c r="A3144">
        <v>2012</v>
      </c>
      <c r="B3144" t="s">
        <v>102</v>
      </c>
      <c r="D3144">
        <v>3</v>
      </c>
      <c r="E3144" t="s">
        <v>1159</v>
      </c>
      <c r="F3144">
        <v>40</v>
      </c>
      <c r="G3144">
        <v>15</v>
      </c>
      <c r="H3144">
        <v>0</v>
      </c>
      <c r="I3144">
        <v>40</v>
      </c>
      <c r="J3144">
        <f t="shared" si="49"/>
        <v>40</v>
      </c>
      <c r="M3144">
        <v>1</v>
      </c>
      <c r="N3144" t="s">
        <v>86</v>
      </c>
    </row>
    <row r="3145" spans="1:14" x14ac:dyDescent="0.25">
      <c r="A3145">
        <v>2012</v>
      </c>
      <c r="B3145" t="s">
        <v>102</v>
      </c>
      <c r="D3145">
        <v>4</v>
      </c>
      <c r="E3145" t="s">
        <v>1159</v>
      </c>
      <c r="F3145">
        <v>0</v>
      </c>
      <c r="G3145">
        <v>30</v>
      </c>
      <c r="H3145">
        <v>0</v>
      </c>
      <c r="I3145">
        <v>15</v>
      </c>
      <c r="J3145">
        <f t="shared" si="49"/>
        <v>15</v>
      </c>
      <c r="M3145">
        <v>0</v>
      </c>
    </row>
    <row r="3146" spans="1:14" x14ac:dyDescent="0.25">
      <c r="A3146">
        <v>2012</v>
      </c>
      <c r="B3146" t="s">
        <v>102</v>
      </c>
      <c r="D3146">
        <v>5</v>
      </c>
      <c r="E3146" t="s">
        <v>1159</v>
      </c>
      <c r="F3146">
        <v>40</v>
      </c>
      <c r="G3146">
        <v>0</v>
      </c>
      <c r="H3146">
        <v>40</v>
      </c>
      <c r="I3146">
        <v>10</v>
      </c>
      <c r="J3146">
        <f t="shared" si="49"/>
        <v>50</v>
      </c>
      <c r="M3146">
        <v>0</v>
      </c>
    </row>
    <row r="3147" spans="1:14" x14ac:dyDescent="0.25">
      <c r="A3147">
        <v>2012</v>
      </c>
      <c r="B3147" t="s">
        <v>1220</v>
      </c>
      <c r="C3147">
        <v>1</v>
      </c>
      <c r="D3147">
        <v>1</v>
      </c>
      <c r="E3147" t="s">
        <v>1159</v>
      </c>
      <c r="F3147">
        <v>0</v>
      </c>
      <c r="G3147">
        <v>100</v>
      </c>
      <c r="H3147">
        <v>0</v>
      </c>
      <c r="I3147">
        <v>0</v>
      </c>
      <c r="J3147">
        <f t="shared" si="49"/>
        <v>0</v>
      </c>
      <c r="M3147">
        <v>0</v>
      </c>
    </row>
    <row r="3148" spans="1:14" x14ac:dyDescent="0.25">
      <c r="A3148">
        <v>2012</v>
      </c>
      <c r="B3148" t="s">
        <v>1220</v>
      </c>
      <c r="D3148">
        <v>2</v>
      </c>
      <c r="E3148" t="s">
        <v>1159</v>
      </c>
      <c r="F3148">
        <v>0</v>
      </c>
      <c r="G3148">
        <v>10</v>
      </c>
      <c r="H3148">
        <v>0</v>
      </c>
      <c r="I3148">
        <v>0</v>
      </c>
      <c r="J3148">
        <f t="shared" si="49"/>
        <v>0</v>
      </c>
      <c r="M3148">
        <v>0</v>
      </c>
    </row>
    <row r="3149" spans="1:14" x14ac:dyDescent="0.25">
      <c r="A3149">
        <v>2012</v>
      </c>
      <c r="B3149" t="s">
        <v>1220</v>
      </c>
      <c r="D3149">
        <v>3</v>
      </c>
      <c r="E3149" t="s">
        <v>1159</v>
      </c>
      <c r="F3149">
        <v>0</v>
      </c>
      <c r="G3149">
        <v>10</v>
      </c>
      <c r="H3149">
        <v>0</v>
      </c>
      <c r="I3149">
        <v>5</v>
      </c>
      <c r="J3149">
        <f t="shared" si="49"/>
        <v>5</v>
      </c>
      <c r="M3149">
        <v>0</v>
      </c>
    </row>
    <row r="3150" spans="1:14" x14ac:dyDescent="0.25">
      <c r="A3150">
        <v>2012</v>
      </c>
      <c r="B3150" t="s">
        <v>1220</v>
      </c>
      <c r="D3150">
        <v>4</v>
      </c>
      <c r="E3150" t="s">
        <v>1159</v>
      </c>
      <c r="F3150">
        <v>0</v>
      </c>
      <c r="G3150">
        <v>5</v>
      </c>
      <c r="H3150">
        <v>80</v>
      </c>
      <c r="I3150">
        <v>0</v>
      </c>
      <c r="J3150">
        <f t="shared" si="49"/>
        <v>80</v>
      </c>
      <c r="M3150">
        <v>0</v>
      </c>
    </row>
    <row r="3151" spans="1:14" x14ac:dyDescent="0.25">
      <c r="A3151">
        <v>2012</v>
      </c>
      <c r="B3151" t="s">
        <v>1220</v>
      </c>
      <c r="D3151">
        <v>5</v>
      </c>
      <c r="E3151" t="s">
        <v>1159</v>
      </c>
      <c r="F3151">
        <v>0</v>
      </c>
      <c r="G3151">
        <v>0</v>
      </c>
      <c r="H3151">
        <v>85</v>
      </c>
      <c r="I3151">
        <v>5</v>
      </c>
      <c r="J3151">
        <f t="shared" si="49"/>
        <v>90</v>
      </c>
      <c r="M3151">
        <v>0</v>
      </c>
    </row>
    <row r="3152" spans="1:14" x14ac:dyDescent="0.25">
      <c r="A3152">
        <v>2012</v>
      </c>
      <c r="B3152" t="s">
        <v>1220</v>
      </c>
      <c r="C3152">
        <v>2</v>
      </c>
      <c r="D3152">
        <v>1</v>
      </c>
      <c r="E3152" t="s">
        <v>1159</v>
      </c>
      <c r="F3152">
        <v>0</v>
      </c>
      <c r="G3152">
        <v>70</v>
      </c>
      <c r="H3152">
        <v>30</v>
      </c>
      <c r="I3152">
        <v>0</v>
      </c>
      <c r="J3152">
        <f t="shared" si="49"/>
        <v>30</v>
      </c>
      <c r="M3152">
        <v>0</v>
      </c>
    </row>
    <row r="3153" spans="1:14" x14ac:dyDescent="0.25">
      <c r="A3153">
        <v>2012</v>
      </c>
      <c r="B3153" t="s">
        <v>1220</v>
      </c>
      <c r="D3153">
        <v>2</v>
      </c>
      <c r="E3153" t="s">
        <v>1159</v>
      </c>
      <c r="F3153">
        <v>0</v>
      </c>
      <c r="G3153">
        <v>0</v>
      </c>
      <c r="H3153">
        <v>100</v>
      </c>
      <c r="I3153">
        <v>0</v>
      </c>
      <c r="J3153">
        <f t="shared" si="49"/>
        <v>100</v>
      </c>
      <c r="M3153">
        <v>0</v>
      </c>
    </row>
    <row r="3154" spans="1:14" x14ac:dyDescent="0.25">
      <c r="A3154">
        <v>2012</v>
      </c>
      <c r="B3154" t="s">
        <v>1220</v>
      </c>
      <c r="D3154">
        <v>3</v>
      </c>
      <c r="E3154" t="s">
        <v>1159</v>
      </c>
      <c r="F3154">
        <v>0</v>
      </c>
      <c r="G3154">
        <v>40</v>
      </c>
      <c r="H3154">
        <v>60</v>
      </c>
      <c r="I3154">
        <v>0</v>
      </c>
      <c r="J3154">
        <f t="shared" si="49"/>
        <v>60</v>
      </c>
      <c r="M3154">
        <v>0</v>
      </c>
    </row>
    <row r="3155" spans="1:14" x14ac:dyDescent="0.25">
      <c r="A3155">
        <v>2012</v>
      </c>
      <c r="B3155" t="s">
        <v>1220</v>
      </c>
      <c r="D3155">
        <v>4</v>
      </c>
      <c r="E3155" t="s">
        <v>1159</v>
      </c>
      <c r="F3155">
        <v>0</v>
      </c>
      <c r="G3155">
        <v>20</v>
      </c>
      <c r="H3155">
        <v>75</v>
      </c>
      <c r="I3155">
        <v>5</v>
      </c>
      <c r="J3155">
        <f t="shared" si="49"/>
        <v>80</v>
      </c>
      <c r="M3155">
        <v>0</v>
      </c>
    </row>
    <row r="3156" spans="1:14" x14ac:dyDescent="0.25">
      <c r="A3156">
        <v>2012</v>
      </c>
      <c r="B3156" t="s">
        <v>1220</v>
      </c>
      <c r="D3156">
        <v>5</v>
      </c>
      <c r="E3156" t="s">
        <v>1159</v>
      </c>
      <c r="F3156">
        <v>0</v>
      </c>
      <c r="G3156">
        <v>100</v>
      </c>
      <c r="H3156">
        <v>0</v>
      </c>
      <c r="I3156">
        <v>0</v>
      </c>
      <c r="J3156">
        <f t="shared" si="49"/>
        <v>0</v>
      </c>
      <c r="M3156">
        <v>0</v>
      </c>
    </row>
    <row r="3157" spans="1:14" x14ac:dyDescent="0.25">
      <c r="A3157">
        <v>2012</v>
      </c>
      <c r="B3157" t="s">
        <v>1220</v>
      </c>
      <c r="C3157">
        <v>3</v>
      </c>
      <c r="D3157">
        <v>1</v>
      </c>
      <c r="E3157" t="s">
        <v>1159</v>
      </c>
      <c r="F3157">
        <v>0</v>
      </c>
      <c r="G3157">
        <v>0</v>
      </c>
      <c r="H3157">
        <v>50</v>
      </c>
      <c r="I3157">
        <v>5</v>
      </c>
      <c r="J3157">
        <f t="shared" si="49"/>
        <v>55</v>
      </c>
      <c r="M3157">
        <v>0</v>
      </c>
    </row>
    <row r="3158" spans="1:14" x14ac:dyDescent="0.25">
      <c r="A3158">
        <v>2012</v>
      </c>
      <c r="B3158" t="s">
        <v>1220</v>
      </c>
      <c r="D3158">
        <v>2</v>
      </c>
      <c r="E3158" t="s">
        <v>1159</v>
      </c>
      <c r="F3158">
        <v>0</v>
      </c>
      <c r="G3158">
        <v>90</v>
      </c>
      <c r="H3158">
        <v>5</v>
      </c>
      <c r="I3158">
        <v>0</v>
      </c>
      <c r="J3158">
        <f t="shared" si="49"/>
        <v>5</v>
      </c>
      <c r="M3158">
        <v>0</v>
      </c>
    </row>
    <row r="3159" spans="1:14" x14ac:dyDescent="0.25">
      <c r="A3159">
        <v>2012</v>
      </c>
      <c r="B3159" t="s">
        <v>1220</v>
      </c>
      <c r="D3159">
        <v>3</v>
      </c>
      <c r="E3159" t="s">
        <v>1159</v>
      </c>
      <c r="F3159">
        <v>0</v>
      </c>
      <c r="G3159">
        <v>100</v>
      </c>
      <c r="H3159">
        <v>0</v>
      </c>
      <c r="I3159">
        <v>0</v>
      </c>
      <c r="J3159">
        <f t="shared" si="49"/>
        <v>0</v>
      </c>
      <c r="M3159">
        <v>0</v>
      </c>
    </row>
    <row r="3160" spans="1:14" x14ac:dyDescent="0.25">
      <c r="A3160">
        <v>2012</v>
      </c>
      <c r="B3160" t="s">
        <v>1220</v>
      </c>
      <c r="D3160">
        <v>4</v>
      </c>
      <c r="E3160" t="s">
        <v>1159</v>
      </c>
      <c r="F3160">
        <v>0</v>
      </c>
      <c r="G3160">
        <v>80</v>
      </c>
      <c r="H3160">
        <v>20</v>
      </c>
      <c r="I3160">
        <v>0</v>
      </c>
      <c r="J3160">
        <f t="shared" si="49"/>
        <v>20</v>
      </c>
      <c r="M3160">
        <v>0</v>
      </c>
    </row>
    <row r="3161" spans="1:14" x14ac:dyDescent="0.25">
      <c r="A3161">
        <v>2012</v>
      </c>
      <c r="B3161" t="s">
        <v>1220</v>
      </c>
      <c r="D3161">
        <v>5</v>
      </c>
      <c r="E3161" t="s">
        <v>1159</v>
      </c>
      <c r="F3161">
        <v>0</v>
      </c>
      <c r="G3161">
        <v>98</v>
      </c>
      <c r="H3161">
        <v>0</v>
      </c>
      <c r="I3161">
        <v>2</v>
      </c>
      <c r="J3161">
        <f t="shared" si="49"/>
        <v>2</v>
      </c>
      <c r="M3161">
        <v>0</v>
      </c>
    </row>
    <row r="3162" spans="1:14" x14ac:dyDescent="0.25">
      <c r="A3162">
        <v>2012</v>
      </c>
      <c r="B3162" t="s">
        <v>1220</v>
      </c>
      <c r="C3162">
        <v>4</v>
      </c>
      <c r="D3162">
        <v>1</v>
      </c>
      <c r="E3162" t="s">
        <v>1159</v>
      </c>
      <c r="F3162">
        <v>0</v>
      </c>
      <c r="G3162">
        <v>60</v>
      </c>
      <c r="H3162">
        <v>0</v>
      </c>
      <c r="I3162">
        <v>1</v>
      </c>
      <c r="J3162">
        <f t="shared" si="49"/>
        <v>1</v>
      </c>
      <c r="M3162">
        <v>0</v>
      </c>
    </row>
    <row r="3163" spans="1:14" x14ac:dyDescent="0.25">
      <c r="A3163">
        <v>2012</v>
      </c>
      <c r="B3163" t="s">
        <v>1220</v>
      </c>
      <c r="D3163">
        <v>2</v>
      </c>
      <c r="E3163" t="s">
        <v>1159</v>
      </c>
      <c r="F3163">
        <v>0</v>
      </c>
      <c r="G3163">
        <v>70</v>
      </c>
      <c r="H3163">
        <v>5</v>
      </c>
      <c r="I3163">
        <v>0</v>
      </c>
      <c r="J3163">
        <f t="shared" si="49"/>
        <v>5</v>
      </c>
      <c r="M3163">
        <v>0</v>
      </c>
    </row>
    <row r="3164" spans="1:14" x14ac:dyDescent="0.25">
      <c r="A3164">
        <v>2012</v>
      </c>
      <c r="B3164" t="s">
        <v>1220</v>
      </c>
      <c r="D3164">
        <v>3</v>
      </c>
      <c r="E3164" t="s">
        <v>1159</v>
      </c>
      <c r="F3164">
        <v>0</v>
      </c>
      <c r="G3164">
        <v>98</v>
      </c>
      <c r="H3164">
        <v>0</v>
      </c>
      <c r="I3164">
        <v>1</v>
      </c>
      <c r="J3164">
        <f t="shared" si="49"/>
        <v>1</v>
      </c>
      <c r="M3164">
        <v>0</v>
      </c>
    </row>
    <row r="3165" spans="1:14" x14ac:dyDescent="0.25">
      <c r="A3165">
        <v>2012</v>
      </c>
      <c r="B3165" t="s">
        <v>1220</v>
      </c>
      <c r="D3165">
        <v>4</v>
      </c>
      <c r="E3165" t="s">
        <v>1159</v>
      </c>
      <c r="F3165">
        <v>0</v>
      </c>
      <c r="G3165">
        <v>85</v>
      </c>
      <c r="H3165">
        <v>5</v>
      </c>
      <c r="I3165">
        <v>0</v>
      </c>
      <c r="J3165">
        <f t="shared" si="49"/>
        <v>5</v>
      </c>
      <c r="M3165">
        <v>1</v>
      </c>
      <c r="N3165" t="s">
        <v>85</v>
      </c>
    </row>
    <row r="3166" spans="1:14" x14ac:dyDescent="0.25">
      <c r="A3166">
        <v>2012</v>
      </c>
      <c r="B3166" t="s">
        <v>1220</v>
      </c>
      <c r="D3166">
        <v>5</v>
      </c>
      <c r="E3166" t="s">
        <v>1159</v>
      </c>
      <c r="F3166">
        <v>0</v>
      </c>
      <c r="G3166">
        <v>98</v>
      </c>
      <c r="H3166">
        <v>2</v>
      </c>
      <c r="I3166">
        <v>0</v>
      </c>
      <c r="J3166">
        <f t="shared" si="49"/>
        <v>2</v>
      </c>
      <c r="M3166">
        <v>0</v>
      </c>
    </row>
    <row r="3167" spans="1:14" x14ac:dyDescent="0.25">
      <c r="A3167">
        <v>2012</v>
      </c>
      <c r="B3167" t="s">
        <v>1220</v>
      </c>
      <c r="C3167">
        <v>5</v>
      </c>
      <c r="D3167">
        <v>1</v>
      </c>
      <c r="E3167" t="s">
        <v>1159</v>
      </c>
      <c r="F3167">
        <v>0</v>
      </c>
      <c r="G3167">
        <v>95</v>
      </c>
      <c r="H3167">
        <v>3</v>
      </c>
      <c r="I3167">
        <v>2</v>
      </c>
      <c r="J3167">
        <f t="shared" si="49"/>
        <v>5</v>
      </c>
      <c r="M3167">
        <v>0</v>
      </c>
    </row>
    <row r="3168" spans="1:14" x14ac:dyDescent="0.25">
      <c r="A3168">
        <v>2012</v>
      </c>
      <c r="B3168" t="s">
        <v>1220</v>
      </c>
      <c r="D3168">
        <v>2</v>
      </c>
      <c r="E3168" t="s">
        <v>1159</v>
      </c>
      <c r="F3168">
        <v>0</v>
      </c>
      <c r="G3168">
        <v>85</v>
      </c>
      <c r="H3168">
        <v>15</v>
      </c>
      <c r="I3168">
        <v>0</v>
      </c>
      <c r="J3168">
        <f t="shared" si="49"/>
        <v>15</v>
      </c>
      <c r="M3168">
        <v>0</v>
      </c>
    </row>
    <row r="3169" spans="1:13" x14ac:dyDescent="0.25">
      <c r="A3169">
        <v>2012</v>
      </c>
      <c r="B3169" t="s">
        <v>1220</v>
      </c>
      <c r="D3169">
        <v>3</v>
      </c>
      <c r="E3169" t="s">
        <v>1159</v>
      </c>
      <c r="F3169">
        <v>0</v>
      </c>
      <c r="G3169">
        <v>88</v>
      </c>
      <c r="H3169">
        <v>2</v>
      </c>
      <c r="I3169">
        <v>0</v>
      </c>
      <c r="J3169">
        <f t="shared" si="49"/>
        <v>2</v>
      </c>
      <c r="M3169">
        <v>0</v>
      </c>
    </row>
    <row r="3170" spans="1:13" x14ac:dyDescent="0.25">
      <c r="A3170">
        <v>2012</v>
      </c>
      <c r="B3170" t="s">
        <v>1220</v>
      </c>
      <c r="D3170">
        <v>4</v>
      </c>
      <c r="E3170" t="s">
        <v>1159</v>
      </c>
      <c r="F3170">
        <v>0</v>
      </c>
      <c r="G3170">
        <v>88</v>
      </c>
      <c r="H3170">
        <v>2</v>
      </c>
      <c r="I3170">
        <v>0</v>
      </c>
      <c r="J3170">
        <f t="shared" si="49"/>
        <v>2</v>
      </c>
      <c r="M3170">
        <v>0</v>
      </c>
    </row>
    <row r="3171" spans="1:13" x14ac:dyDescent="0.25">
      <c r="A3171">
        <v>2012</v>
      </c>
      <c r="B3171" t="s">
        <v>1220</v>
      </c>
      <c r="D3171">
        <v>5</v>
      </c>
      <c r="E3171" t="s">
        <v>1159</v>
      </c>
      <c r="F3171">
        <v>0</v>
      </c>
      <c r="G3171">
        <v>0</v>
      </c>
      <c r="H3171">
        <v>90</v>
      </c>
      <c r="I3171">
        <v>0</v>
      </c>
      <c r="J3171">
        <f t="shared" si="49"/>
        <v>90</v>
      </c>
      <c r="M3171">
        <v>0</v>
      </c>
    </row>
    <row r="3172" spans="1:13" x14ac:dyDescent="0.25">
      <c r="A3172">
        <v>2012</v>
      </c>
      <c r="B3172" t="s">
        <v>1220</v>
      </c>
      <c r="C3172">
        <v>6</v>
      </c>
      <c r="D3172">
        <v>1</v>
      </c>
      <c r="E3172" t="s">
        <v>1159</v>
      </c>
      <c r="F3172">
        <v>0</v>
      </c>
      <c r="G3172">
        <v>55</v>
      </c>
      <c r="H3172">
        <v>40</v>
      </c>
      <c r="I3172">
        <v>0</v>
      </c>
      <c r="J3172">
        <f t="shared" si="49"/>
        <v>40</v>
      </c>
      <c r="M3172">
        <v>0</v>
      </c>
    </row>
    <row r="3173" spans="1:13" x14ac:dyDescent="0.25">
      <c r="A3173">
        <v>2012</v>
      </c>
      <c r="B3173" t="s">
        <v>1220</v>
      </c>
      <c r="D3173">
        <v>2</v>
      </c>
      <c r="E3173" t="s">
        <v>1159</v>
      </c>
      <c r="F3173">
        <v>0</v>
      </c>
      <c r="G3173">
        <v>65</v>
      </c>
      <c r="H3173">
        <v>35</v>
      </c>
      <c r="I3173">
        <v>0</v>
      </c>
      <c r="J3173">
        <f t="shared" si="49"/>
        <v>35</v>
      </c>
      <c r="M3173">
        <v>0</v>
      </c>
    </row>
    <row r="3174" spans="1:13" x14ac:dyDescent="0.25">
      <c r="A3174">
        <v>2012</v>
      </c>
      <c r="B3174" t="s">
        <v>1220</v>
      </c>
      <c r="D3174">
        <v>3</v>
      </c>
      <c r="E3174" t="s">
        <v>1159</v>
      </c>
      <c r="F3174">
        <v>0</v>
      </c>
      <c r="G3174">
        <v>75</v>
      </c>
      <c r="H3174">
        <v>25</v>
      </c>
      <c r="I3174">
        <v>0</v>
      </c>
      <c r="J3174">
        <f t="shared" si="49"/>
        <v>25</v>
      </c>
      <c r="M3174">
        <v>0</v>
      </c>
    </row>
    <row r="3175" spans="1:13" x14ac:dyDescent="0.25">
      <c r="A3175">
        <v>2012</v>
      </c>
      <c r="B3175" t="s">
        <v>1220</v>
      </c>
      <c r="D3175">
        <v>4</v>
      </c>
      <c r="E3175" t="s">
        <v>1159</v>
      </c>
      <c r="F3175">
        <v>0</v>
      </c>
      <c r="G3175">
        <v>90</v>
      </c>
      <c r="H3175">
        <v>10</v>
      </c>
      <c r="I3175">
        <v>0</v>
      </c>
      <c r="J3175">
        <f t="shared" si="49"/>
        <v>10</v>
      </c>
      <c r="M3175">
        <v>0</v>
      </c>
    </row>
    <row r="3176" spans="1:13" x14ac:dyDescent="0.25">
      <c r="A3176">
        <v>2012</v>
      </c>
      <c r="B3176" t="s">
        <v>1220</v>
      </c>
      <c r="D3176">
        <v>5</v>
      </c>
      <c r="E3176" t="s">
        <v>1159</v>
      </c>
      <c r="F3176">
        <v>0</v>
      </c>
      <c r="G3176">
        <v>55</v>
      </c>
      <c r="H3176">
        <v>40</v>
      </c>
      <c r="I3176">
        <v>0</v>
      </c>
      <c r="J3176">
        <f t="shared" si="49"/>
        <v>40</v>
      </c>
      <c r="M3176">
        <v>0</v>
      </c>
    </row>
    <row r="3177" spans="1:13" x14ac:dyDescent="0.25">
      <c r="A3177">
        <v>2012</v>
      </c>
      <c r="B3177" t="s">
        <v>1167</v>
      </c>
      <c r="C3177">
        <v>1</v>
      </c>
      <c r="D3177">
        <v>1</v>
      </c>
      <c r="E3177" t="s">
        <v>1159</v>
      </c>
      <c r="F3177">
        <v>0</v>
      </c>
      <c r="G3177">
        <v>85</v>
      </c>
      <c r="H3177">
        <v>10</v>
      </c>
      <c r="I3177">
        <v>5</v>
      </c>
      <c r="J3177">
        <f t="shared" si="49"/>
        <v>15</v>
      </c>
      <c r="M3177">
        <v>0</v>
      </c>
    </row>
    <row r="3178" spans="1:13" x14ac:dyDescent="0.25">
      <c r="A3178">
        <v>2012</v>
      </c>
      <c r="B3178" t="s">
        <v>1167</v>
      </c>
      <c r="D3178">
        <v>2</v>
      </c>
      <c r="E3178" t="s">
        <v>1159</v>
      </c>
      <c r="F3178">
        <v>0</v>
      </c>
      <c r="G3178">
        <v>10</v>
      </c>
      <c r="H3178">
        <v>90</v>
      </c>
      <c r="I3178">
        <v>0</v>
      </c>
      <c r="J3178">
        <f t="shared" si="49"/>
        <v>90</v>
      </c>
      <c r="M3178">
        <v>0</v>
      </c>
    </row>
    <row r="3179" spans="1:13" x14ac:dyDescent="0.25">
      <c r="A3179">
        <v>2012</v>
      </c>
      <c r="B3179" t="s">
        <v>1167</v>
      </c>
      <c r="D3179">
        <v>3</v>
      </c>
      <c r="E3179" t="s">
        <v>1159</v>
      </c>
      <c r="F3179">
        <v>0</v>
      </c>
      <c r="G3179">
        <v>25</v>
      </c>
      <c r="H3179">
        <v>75</v>
      </c>
      <c r="I3179">
        <v>0</v>
      </c>
      <c r="J3179">
        <f t="shared" si="49"/>
        <v>75</v>
      </c>
      <c r="M3179">
        <v>0</v>
      </c>
    </row>
    <row r="3180" spans="1:13" x14ac:dyDescent="0.25">
      <c r="A3180">
        <v>2012</v>
      </c>
      <c r="B3180" t="s">
        <v>1167</v>
      </c>
      <c r="D3180">
        <v>4</v>
      </c>
      <c r="E3180" t="s">
        <v>1159</v>
      </c>
      <c r="F3180">
        <v>0</v>
      </c>
      <c r="G3180">
        <v>25</v>
      </c>
      <c r="H3180">
        <v>70</v>
      </c>
      <c r="I3180">
        <v>5</v>
      </c>
      <c r="J3180">
        <f t="shared" si="49"/>
        <v>75</v>
      </c>
      <c r="M3180">
        <v>0</v>
      </c>
    </row>
    <row r="3181" spans="1:13" x14ac:dyDescent="0.25">
      <c r="A3181">
        <v>2012</v>
      </c>
      <c r="B3181" t="s">
        <v>1167</v>
      </c>
      <c r="D3181">
        <v>5</v>
      </c>
      <c r="E3181" t="s">
        <v>1159</v>
      </c>
      <c r="F3181">
        <v>0</v>
      </c>
      <c r="G3181">
        <v>70</v>
      </c>
      <c r="H3181">
        <v>30</v>
      </c>
      <c r="I3181">
        <v>0</v>
      </c>
      <c r="J3181">
        <f t="shared" si="49"/>
        <v>30</v>
      </c>
      <c r="M3181">
        <v>0</v>
      </c>
    </row>
    <row r="3182" spans="1:13" x14ac:dyDescent="0.25">
      <c r="A3182">
        <v>2012</v>
      </c>
      <c r="B3182" t="s">
        <v>1167</v>
      </c>
      <c r="C3182">
        <v>2</v>
      </c>
      <c r="D3182">
        <v>1</v>
      </c>
      <c r="E3182" t="s">
        <v>1159</v>
      </c>
      <c r="F3182">
        <v>0</v>
      </c>
      <c r="G3182">
        <v>60</v>
      </c>
      <c r="H3182">
        <v>40</v>
      </c>
      <c r="I3182">
        <v>0</v>
      </c>
      <c r="J3182">
        <f t="shared" si="49"/>
        <v>40</v>
      </c>
      <c r="M3182">
        <v>0</v>
      </c>
    </row>
    <row r="3183" spans="1:13" x14ac:dyDescent="0.25">
      <c r="A3183">
        <v>2012</v>
      </c>
      <c r="B3183" t="s">
        <v>1167</v>
      </c>
      <c r="D3183">
        <v>2</v>
      </c>
      <c r="E3183" t="s">
        <v>1159</v>
      </c>
      <c r="F3183">
        <v>0</v>
      </c>
      <c r="G3183">
        <v>70</v>
      </c>
      <c r="H3183">
        <v>20</v>
      </c>
      <c r="I3183">
        <v>10</v>
      </c>
      <c r="J3183">
        <f t="shared" si="49"/>
        <v>30</v>
      </c>
      <c r="M3183">
        <v>0</v>
      </c>
    </row>
    <row r="3184" spans="1:13" x14ac:dyDescent="0.25">
      <c r="A3184">
        <v>2012</v>
      </c>
      <c r="B3184" t="s">
        <v>1167</v>
      </c>
      <c r="D3184">
        <v>3</v>
      </c>
      <c r="E3184" t="s">
        <v>1159</v>
      </c>
      <c r="F3184">
        <v>0</v>
      </c>
      <c r="G3184">
        <v>37</v>
      </c>
      <c r="H3184">
        <v>60</v>
      </c>
      <c r="I3184">
        <v>3</v>
      </c>
      <c r="J3184">
        <f t="shared" si="49"/>
        <v>63</v>
      </c>
      <c r="M3184">
        <v>0</v>
      </c>
    </row>
    <row r="3185" spans="1:14" x14ac:dyDescent="0.25">
      <c r="A3185">
        <v>2012</v>
      </c>
      <c r="B3185" t="s">
        <v>1167</v>
      </c>
      <c r="D3185">
        <v>4</v>
      </c>
      <c r="E3185" t="s">
        <v>1159</v>
      </c>
      <c r="F3185">
        <v>0</v>
      </c>
      <c r="G3185">
        <v>45</v>
      </c>
      <c r="H3185">
        <v>55</v>
      </c>
      <c r="I3185">
        <v>0</v>
      </c>
      <c r="J3185">
        <f t="shared" si="49"/>
        <v>55</v>
      </c>
      <c r="M3185">
        <v>0</v>
      </c>
    </row>
    <row r="3186" spans="1:14" x14ac:dyDescent="0.25">
      <c r="A3186">
        <v>2012</v>
      </c>
      <c r="B3186" t="s">
        <v>1167</v>
      </c>
      <c r="D3186">
        <v>5</v>
      </c>
      <c r="E3186" t="s">
        <v>1159</v>
      </c>
      <c r="F3186">
        <v>0</v>
      </c>
      <c r="G3186">
        <v>35</v>
      </c>
      <c r="H3186">
        <v>60</v>
      </c>
      <c r="I3186">
        <v>5</v>
      </c>
      <c r="J3186">
        <f t="shared" si="49"/>
        <v>65</v>
      </c>
      <c r="M3186">
        <v>0</v>
      </c>
    </row>
    <row r="3187" spans="1:14" x14ac:dyDescent="0.25">
      <c r="A3187">
        <v>2012</v>
      </c>
      <c r="B3187" t="s">
        <v>1167</v>
      </c>
      <c r="C3187">
        <v>3</v>
      </c>
      <c r="D3187">
        <v>1</v>
      </c>
      <c r="E3187" t="s">
        <v>1159</v>
      </c>
      <c r="F3187">
        <v>0</v>
      </c>
      <c r="G3187">
        <v>75</v>
      </c>
      <c r="H3187">
        <v>25</v>
      </c>
      <c r="I3187">
        <v>0</v>
      </c>
      <c r="J3187">
        <f t="shared" si="49"/>
        <v>25</v>
      </c>
      <c r="M3187">
        <v>0</v>
      </c>
    </row>
    <row r="3188" spans="1:14" x14ac:dyDescent="0.25">
      <c r="A3188">
        <v>2012</v>
      </c>
      <c r="B3188" t="s">
        <v>1167</v>
      </c>
      <c r="D3188">
        <v>2</v>
      </c>
      <c r="E3188" t="s">
        <v>1159</v>
      </c>
      <c r="F3188">
        <v>0</v>
      </c>
      <c r="G3188">
        <v>70</v>
      </c>
      <c r="H3188">
        <v>25</v>
      </c>
      <c r="I3188">
        <v>5</v>
      </c>
      <c r="J3188">
        <f t="shared" si="49"/>
        <v>30</v>
      </c>
      <c r="M3188">
        <v>0</v>
      </c>
    </row>
    <row r="3189" spans="1:14" x14ac:dyDescent="0.25">
      <c r="A3189">
        <v>2012</v>
      </c>
      <c r="B3189" t="s">
        <v>1167</v>
      </c>
      <c r="D3189">
        <v>3</v>
      </c>
      <c r="E3189" t="s">
        <v>1159</v>
      </c>
      <c r="F3189">
        <v>0</v>
      </c>
      <c r="G3189">
        <v>75</v>
      </c>
      <c r="H3189">
        <v>22</v>
      </c>
      <c r="I3189">
        <v>3</v>
      </c>
      <c r="J3189">
        <f t="shared" si="49"/>
        <v>25</v>
      </c>
      <c r="M3189">
        <v>0</v>
      </c>
    </row>
    <row r="3190" spans="1:14" x14ac:dyDescent="0.25">
      <c r="A3190">
        <v>2012</v>
      </c>
      <c r="B3190" t="s">
        <v>1167</v>
      </c>
      <c r="D3190">
        <v>4</v>
      </c>
      <c r="E3190" t="s">
        <v>1159</v>
      </c>
      <c r="F3190">
        <v>0</v>
      </c>
      <c r="G3190">
        <v>70</v>
      </c>
      <c r="H3190">
        <v>30</v>
      </c>
      <c r="I3190">
        <v>0</v>
      </c>
      <c r="J3190">
        <f t="shared" si="49"/>
        <v>30</v>
      </c>
      <c r="M3190">
        <v>0</v>
      </c>
    </row>
    <row r="3191" spans="1:14" x14ac:dyDescent="0.25">
      <c r="A3191">
        <v>2012</v>
      </c>
      <c r="B3191" t="s">
        <v>1167</v>
      </c>
      <c r="D3191">
        <v>5</v>
      </c>
      <c r="E3191" t="s">
        <v>1159</v>
      </c>
      <c r="F3191">
        <v>0</v>
      </c>
      <c r="G3191">
        <v>95</v>
      </c>
      <c r="H3191">
        <v>5</v>
      </c>
      <c r="I3191">
        <v>0</v>
      </c>
      <c r="J3191">
        <f t="shared" si="49"/>
        <v>5</v>
      </c>
      <c r="M3191">
        <v>0</v>
      </c>
    </row>
    <row r="3192" spans="1:14" x14ac:dyDescent="0.25">
      <c r="A3192">
        <v>2012</v>
      </c>
      <c r="B3192" t="s">
        <v>1167</v>
      </c>
      <c r="C3192">
        <v>4</v>
      </c>
      <c r="D3192">
        <v>1</v>
      </c>
      <c r="E3192" t="s">
        <v>1159</v>
      </c>
      <c r="F3192">
        <v>0</v>
      </c>
      <c r="G3192">
        <v>40</v>
      </c>
      <c r="H3192">
        <v>60</v>
      </c>
      <c r="I3192">
        <v>0</v>
      </c>
      <c r="J3192">
        <f t="shared" si="49"/>
        <v>60</v>
      </c>
      <c r="M3192">
        <v>0</v>
      </c>
    </row>
    <row r="3193" spans="1:14" x14ac:dyDescent="0.25">
      <c r="A3193">
        <v>2012</v>
      </c>
      <c r="B3193" t="s">
        <v>1167</v>
      </c>
      <c r="D3193">
        <v>2</v>
      </c>
      <c r="E3193" t="s">
        <v>1159</v>
      </c>
      <c r="F3193">
        <v>0</v>
      </c>
      <c r="G3193">
        <v>80</v>
      </c>
      <c r="H3193">
        <v>20</v>
      </c>
      <c r="I3193">
        <v>0</v>
      </c>
      <c r="J3193">
        <f t="shared" si="49"/>
        <v>20</v>
      </c>
      <c r="M3193">
        <v>0</v>
      </c>
    </row>
    <row r="3194" spans="1:14" x14ac:dyDescent="0.25">
      <c r="A3194">
        <v>2012</v>
      </c>
      <c r="B3194" t="s">
        <v>1167</v>
      </c>
      <c r="D3194">
        <v>3</v>
      </c>
      <c r="E3194" t="s">
        <v>1159</v>
      </c>
      <c r="F3194">
        <v>0</v>
      </c>
      <c r="G3194">
        <v>90</v>
      </c>
      <c r="H3194">
        <v>5</v>
      </c>
      <c r="I3194">
        <v>0</v>
      </c>
      <c r="J3194">
        <f t="shared" si="49"/>
        <v>5</v>
      </c>
      <c r="M3194">
        <v>0</v>
      </c>
    </row>
    <row r="3195" spans="1:14" x14ac:dyDescent="0.25">
      <c r="A3195">
        <v>2012</v>
      </c>
      <c r="B3195" t="s">
        <v>1167</v>
      </c>
      <c r="D3195">
        <v>4</v>
      </c>
      <c r="E3195" t="s">
        <v>1159</v>
      </c>
      <c r="F3195">
        <v>0</v>
      </c>
      <c r="G3195">
        <v>75</v>
      </c>
      <c r="H3195">
        <v>10</v>
      </c>
      <c r="I3195">
        <v>5</v>
      </c>
      <c r="J3195">
        <f t="shared" si="49"/>
        <v>15</v>
      </c>
      <c r="M3195">
        <v>0</v>
      </c>
    </row>
    <row r="3196" spans="1:14" x14ac:dyDescent="0.25">
      <c r="A3196">
        <v>2012</v>
      </c>
      <c r="B3196" t="s">
        <v>1167</v>
      </c>
      <c r="D3196">
        <v>5</v>
      </c>
      <c r="E3196" t="s">
        <v>1159</v>
      </c>
      <c r="F3196">
        <v>0</v>
      </c>
      <c r="G3196">
        <v>60</v>
      </c>
      <c r="H3196">
        <v>40</v>
      </c>
      <c r="I3196">
        <v>0</v>
      </c>
      <c r="J3196">
        <f t="shared" si="49"/>
        <v>40</v>
      </c>
      <c r="M3196">
        <v>0</v>
      </c>
    </row>
    <row r="3197" spans="1:14" x14ac:dyDescent="0.25">
      <c r="A3197">
        <v>2012</v>
      </c>
      <c r="B3197" t="s">
        <v>1167</v>
      </c>
      <c r="C3197">
        <v>5</v>
      </c>
      <c r="D3197">
        <v>1</v>
      </c>
      <c r="E3197" t="s">
        <v>1159</v>
      </c>
      <c r="F3197">
        <v>0</v>
      </c>
      <c r="G3197">
        <v>80</v>
      </c>
      <c r="H3197">
        <v>20</v>
      </c>
      <c r="I3197">
        <v>0</v>
      </c>
      <c r="J3197">
        <f t="shared" si="49"/>
        <v>20</v>
      </c>
      <c r="M3197">
        <v>0</v>
      </c>
    </row>
    <row r="3198" spans="1:14" x14ac:dyDescent="0.25">
      <c r="A3198">
        <v>2012</v>
      </c>
      <c r="B3198" t="s">
        <v>1167</v>
      </c>
      <c r="D3198">
        <v>2</v>
      </c>
      <c r="E3198" t="s">
        <v>1159</v>
      </c>
      <c r="F3198">
        <v>0</v>
      </c>
      <c r="G3198">
        <v>70</v>
      </c>
      <c r="H3198">
        <v>30</v>
      </c>
      <c r="I3198">
        <v>0</v>
      </c>
      <c r="J3198">
        <f t="shared" si="49"/>
        <v>30</v>
      </c>
      <c r="M3198">
        <v>1</v>
      </c>
      <c r="N3198" t="s">
        <v>239</v>
      </c>
    </row>
    <row r="3199" spans="1:14" x14ac:dyDescent="0.25">
      <c r="A3199">
        <v>2012</v>
      </c>
      <c r="B3199" t="s">
        <v>1167</v>
      </c>
      <c r="D3199">
        <v>3</v>
      </c>
      <c r="E3199" t="s">
        <v>1159</v>
      </c>
      <c r="F3199">
        <v>0</v>
      </c>
      <c r="G3199">
        <v>33</v>
      </c>
      <c r="H3199">
        <v>65</v>
      </c>
      <c r="I3199">
        <v>2</v>
      </c>
      <c r="J3199">
        <f t="shared" si="49"/>
        <v>67</v>
      </c>
      <c r="M3199">
        <v>0</v>
      </c>
    </row>
    <row r="3200" spans="1:14" x14ac:dyDescent="0.25">
      <c r="A3200">
        <v>2012</v>
      </c>
      <c r="B3200" t="s">
        <v>1167</v>
      </c>
      <c r="D3200">
        <v>4</v>
      </c>
      <c r="E3200" t="s">
        <v>1159</v>
      </c>
      <c r="F3200">
        <v>0</v>
      </c>
      <c r="G3200">
        <v>78</v>
      </c>
      <c r="H3200">
        <v>20</v>
      </c>
      <c r="I3200">
        <v>2</v>
      </c>
      <c r="J3200">
        <f t="shared" si="49"/>
        <v>22</v>
      </c>
      <c r="M3200">
        <v>0</v>
      </c>
    </row>
    <row r="3201" spans="1:18" x14ac:dyDescent="0.25">
      <c r="A3201">
        <v>2012</v>
      </c>
      <c r="B3201" t="s">
        <v>1167</v>
      </c>
      <c r="D3201">
        <v>5</v>
      </c>
      <c r="E3201" t="s">
        <v>1159</v>
      </c>
      <c r="F3201">
        <v>0</v>
      </c>
      <c r="G3201">
        <v>85</v>
      </c>
      <c r="H3201">
        <v>15</v>
      </c>
      <c r="I3201">
        <v>0</v>
      </c>
      <c r="J3201">
        <f t="shared" ref="J3201:J3206" si="50">SUM(H3201:I3201)</f>
        <v>15</v>
      </c>
      <c r="M3201">
        <v>0</v>
      </c>
    </row>
    <row r="3202" spans="1:18" x14ac:dyDescent="0.25">
      <c r="A3202">
        <v>2012</v>
      </c>
      <c r="B3202" t="s">
        <v>1167</v>
      </c>
      <c r="C3202">
        <v>6</v>
      </c>
      <c r="D3202">
        <v>1</v>
      </c>
      <c r="E3202" t="s">
        <v>1159</v>
      </c>
      <c r="F3202">
        <v>0</v>
      </c>
      <c r="G3202">
        <v>90</v>
      </c>
      <c r="H3202">
        <v>10</v>
      </c>
      <c r="I3202">
        <v>0</v>
      </c>
      <c r="J3202">
        <f t="shared" si="50"/>
        <v>10</v>
      </c>
      <c r="M3202">
        <v>0</v>
      </c>
    </row>
    <row r="3203" spans="1:18" x14ac:dyDescent="0.25">
      <c r="A3203">
        <v>2012</v>
      </c>
      <c r="B3203" t="s">
        <v>1167</v>
      </c>
      <c r="D3203">
        <v>2</v>
      </c>
      <c r="E3203" t="s">
        <v>1159</v>
      </c>
      <c r="F3203">
        <v>0</v>
      </c>
      <c r="G3203">
        <v>50</v>
      </c>
      <c r="H3203">
        <v>50</v>
      </c>
      <c r="I3203">
        <v>0</v>
      </c>
      <c r="J3203">
        <f t="shared" si="50"/>
        <v>50</v>
      </c>
      <c r="M3203">
        <v>0</v>
      </c>
    </row>
    <row r="3204" spans="1:18" x14ac:dyDescent="0.25">
      <c r="A3204">
        <v>2012</v>
      </c>
      <c r="B3204" t="s">
        <v>1167</v>
      </c>
      <c r="D3204">
        <v>3</v>
      </c>
      <c r="E3204" t="s">
        <v>1159</v>
      </c>
      <c r="F3204">
        <v>0</v>
      </c>
      <c r="G3204">
        <v>40</v>
      </c>
      <c r="H3204">
        <v>60</v>
      </c>
      <c r="I3204">
        <v>0</v>
      </c>
      <c r="J3204">
        <f t="shared" si="50"/>
        <v>60</v>
      </c>
      <c r="M3204">
        <v>0</v>
      </c>
    </row>
    <row r="3205" spans="1:18" x14ac:dyDescent="0.25">
      <c r="A3205">
        <v>2012</v>
      </c>
      <c r="B3205" t="s">
        <v>1167</v>
      </c>
      <c r="D3205">
        <v>4</v>
      </c>
      <c r="E3205" t="s">
        <v>1159</v>
      </c>
      <c r="F3205">
        <v>0</v>
      </c>
      <c r="G3205">
        <v>50</v>
      </c>
      <c r="H3205">
        <v>50</v>
      </c>
      <c r="I3205">
        <v>0</v>
      </c>
      <c r="J3205">
        <f t="shared" si="50"/>
        <v>50</v>
      </c>
      <c r="M3205">
        <v>0</v>
      </c>
    </row>
    <row r="3206" spans="1:18" x14ac:dyDescent="0.25">
      <c r="A3206">
        <v>2012</v>
      </c>
      <c r="B3206" t="s">
        <v>1167</v>
      </c>
      <c r="D3206">
        <v>5</v>
      </c>
      <c r="E3206" t="s">
        <v>1159</v>
      </c>
      <c r="F3206">
        <v>0</v>
      </c>
      <c r="G3206">
        <v>38</v>
      </c>
      <c r="H3206">
        <v>60</v>
      </c>
      <c r="I3206">
        <v>2</v>
      </c>
      <c r="J3206">
        <f t="shared" si="50"/>
        <v>62</v>
      </c>
      <c r="M3206">
        <v>0</v>
      </c>
    </row>
    <row r="3207" spans="1:18" x14ac:dyDescent="0.25">
      <c r="A3207">
        <v>2013</v>
      </c>
      <c r="B3207" t="s">
        <v>71</v>
      </c>
      <c r="C3207">
        <v>1</v>
      </c>
      <c r="D3207">
        <v>1</v>
      </c>
      <c r="E3207" t="s">
        <v>1221</v>
      </c>
      <c r="F3207">
        <v>10</v>
      </c>
      <c r="G3207">
        <v>20</v>
      </c>
      <c r="H3207">
        <v>20</v>
      </c>
      <c r="I3207">
        <v>5</v>
      </c>
      <c r="J3207">
        <f>SUM(H3207:I3207)</f>
        <v>25</v>
      </c>
      <c r="K3207">
        <v>10</v>
      </c>
      <c r="L3207">
        <v>10</v>
      </c>
      <c r="M3207">
        <v>0</v>
      </c>
    </row>
    <row r="3208" spans="1:18" x14ac:dyDescent="0.25">
      <c r="A3208">
        <v>2013</v>
      </c>
      <c r="B3208" t="s">
        <v>71</v>
      </c>
      <c r="D3208">
        <v>2</v>
      </c>
      <c r="E3208" t="s">
        <v>1221</v>
      </c>
      <c r="F3208">
        <v>40</v>
      </c>
      <c r="G3208">
        <v>0</v>
      </c>
      <c r="H3208">
        <v>10</v>
      </c>
      <c r="I3208">
        <v>2</v>
      </c>
      <c r="J3208">
        <f t="shared" ref="J3208:J3271" si="51">SUM(H3208:I3208)</f>
        <v>12</v>
      </c>
      <c r="K3208">
        <v>4</v>
      </c>
      <c r="L3208">
        <v>5</v>
      </c>
      <c r="M3208">
        <v>0</v>
      </c>
    </row>
    <row r="3209" spans="1:18" x14ac:dyDescent="0.25">
      <c r="A3209">
        <v>2013</v>
      </c>
      <c r="B3209" t="s">
        <v>71</v>
      </c>
      <c r="D3209">
        <v>3</v>
      </c>
      <c r="E3209" t="s">
        <v>1221</v>
      </c>
      <c r="F3209">
        <v>10</v>
      </c>
      <c r="G3209">
        <v>15</v>
      </c>
      <c r="H3209">
        <v>15</v>
      </c>
      <c r="I3209">
        <v>10</v>
      </c>
      <c r="J3209">
        <f t="shared" si="51"/>
        <v>25</v>
      </c>
      <c r="K3209">
        <v>3</v>
      </c>
      <c r="L3209">
        <v>5</v>
      </c>
      <c r="M3209">
        <v>0</v>
      </c>
    </row>
    <row r="3210" spans="1:18" x14ac:dyDescent="0.25">
      <c r="A3210">
        <v>2013</v>
      </c>
      <c r="B3210" t="s">
        <v>71</v>
      </c>
      <c r="D3210">
        <v>4</v>
      </c>
      <c r="E3210" t="s">
        <v>1221</v>
      </c>
      <c r="F3210">
        <v>25</v>
      </c>
      <c r="G3210">
        <v>10</v>
      </c>
      <c r="H3210">
        <v>20</v>
      </c>
      <c r="I3210">
        <v>5</v>
      </c>
      <c r="J3210">
        <f t="shared" si="51"/>
        <v>25</v>
      </c>
      <c r="K3210">
        <v>8</v>
      </c>
      <c r="L3210">
        <v>6</v>
      </c>
      <c r="M3210">
        <v>1</v>
      </c>
      <c r="N3210" t="s">
        <v>85</v>
      </c>
    </row>
    <row r="3211" spans="1:18" x14ac:dyDescent="0.25">
      <c r="A3211">
        <v>2013</v>
      </c>
      <c r="B3211" t="s">
        <v>71</v>
      </c>
      <c r="D3211">
        <v>5</v>
      </c>
      <c r="E3211" t="s">
        <v>1222</v>
      </c>
      <c r="F3211">
        <v>5</v>
      </c>
      <c r="G3211">
        <v>10</v>
      </c>
      <c r="H3211">
        <v>35</v>
      </c>
      <c r="I3211">
        <v>5</v>
      </c>
      <c r="J3211">
        <f t="shared" si="51"/>
        <v>40</v>
      </c>
      <c r="K3211">
        <v>10</v>
      </c>
      <c r="L3211">
        <v>8</v>
      </c>
      <c r="M3211">
        <v>1</v>
      </c>
      <c r="N3211" t="s">
        <v>82</v>
      </c>
    </row>
    <row r="3212" spans="1:18" x14ac:dyDescent="0.25">
      <c r="A3212">
        <v>2013</v>
      </c>
      <c r="B3212" t="s">
        <v>71</v>
      </c>
      <c r="C3212">
        <v>2</v>
      </c>
      <c r="D3212">
        <v>1</v>
      </c>
      <c r="E3212" t="s">
        <v>1221</v>
      </c>
      <c r="F3212">
        <v>10</v>
      </c>
      <c r="G3212">
        <v>10</v>
      </c>
      <c r="H3212">
        <v>30</v>
      </c>
      <c r="I3212">
        <v>2</v>
      </c>
      <c r="J3212">
        <f t="shared" si="51"/>
        <v>32</v>
      </c>
      <c r="K3212">
        <v>8</v>
      </c>
      <c r="L3212">
        <v>3</v>
      </c>
      <c r="M3212">
        <v>1</v>
      </c>
      <c r="N3212" t="s">
        <v>82</v>
      </c>
    </row>
    <row r="3213" spans="1:18" x14ac:dyDescent="0.25">
      <c r="A3213">
        <v>2013</v>
      </c>
      <c r="B3213" t="s">
        <v>71</v>
      </c>
      <c r="D3213">
        <v>2</v>
      </c>
      <c r="E3213" t="s">
        <v>1221</v>
      </c>
      <c r="F3213">
        <v>5</v>
      </c>
      <c r="G3213">
        <v>10</v>
      </c>
      <c r="H3213">
        <v>15</v>
      </c>
      <c r="I3213">
        <v>10</v>
      </c>
      <c r="J3213">
        <f t="shared" si="51"/>
        <v>25</v>
      </c>
      <c r="K3213">
        <v>2</v>
      </c>
      <c r="L3213">
        <v>5</v>
      </c>
      <c r="M3213">
        <v>2</v>
      </c>
      <c r="N3213" t="s">
        <v>82</v>
      </c>
      <c r="O3213" t="s">
        <v>78</v>
      </c>
    </row>
    <row r="3214" spans="1:18" x14ac:dyDescent="0.25">
      <c r="A3214">
        <v>2013</v>
      </c>
      <c r="B3214" t="s">
        <v>71</v>
      </c>
      <c r="D3214">
        <v>3</v>
      </c>
      <c r="E3214" t="s">
        <v>1221</v>
      </c>
      <c r="F3214">
        <v>15</v>
      </c>
      <c r="G3214">
        <v>10</v>
      </c>
      <c r="H3214">
        <v>15</v>
      </c>
      <c r="I3214">
        <v>10</v>
      </c>
      <c r="J3214">
        <f t="shared" si="51"/>
        <v>25</v>
      </c>
      <c r="K3214">
        <v>3</v>
      </c>
      <c r="L3214">
        <v>7</v>
      </c>
      <c r="M3214">
        <v>0</v>
      </c>
    </row>
    <row r="3215" spans="1:18" x14ac:dyDescent="0.25">
      <c r="A3215">
        <v>2013</v>
      </c>
      <c r="B3215" t="s">
        <v>71</v>
      </c>
      <c r="D3215">
        <v>4</v>
      </c>
      <c r="E3215" t="s">
        <v>1221</v>
      </c>
      <c r="F3215">
        <v>0</v>
      </c>
      <c r="G3215">
        <v>5</v>
      </c>
      <c r="H3215">
        <v>40</v>
      </c>
      <c r="I3215">
        <v>15</v>
      </c>
      <c r="J3215">
        <f t="shared" si="51"/>
        <v>55</v>
      </c>
      <c r="K3215">
        <v>8</v>
      </c>
      <c r="L3215">
        <v>6</v>
      </c>
      <c r="M3215">
        <v>1</v>
      </c>
      <c r="N3215" t="s">
        <v>78</v>
      </c>
    </row>
    <row r="3216" spans="1:18" x14ac:dyDescent="0.25">
      <c r="A3216">
        <v>2013</v>
      </c>
      <c r="B3216" t="s">
        <v>71</v>
      </c>
      <c r="D3216">
        <v>5</v>
      </c>
      <c r="E3216" t="s">
        <v>1221</v>
      </c>
      <c r="F3216">
        <v>0</v>
      </c>
      <c r="G3216">
        <v>40</v>
      </c>
      <c r="H3216">
        <v>15</v>
      </c>
      <c r="I3216">
        <v>1</v>
      </c>
      <c r="J3216">
        <f t="shared" si="51"/>
        <v>16</v>
      </c>
      <c r="K3216">
        <v>6</v>
      </c>
      <c r="L3216">
        <v>2</v>
      </c>
      <c r="M3216">
        <v>5</v>
      </c>
      <c r="N3216" t="s">
        <v>82</v>
      </c>
      <c r="O3216" t="s">
        <v>82</v>
      </c>
      <c r="P3216" t="s">
        <v>82</v>
      </c>
      <c r="Q3216" t="s">
        <v>85</v>
      </c>
      <c r="R3216" t="s">
        <v>169</v>
      </c>
    </row>
    <row r="3217" spans="1:15" x14ac:dyDescent="0.25">
      <c r="A3217">
        <v>2013</v>
      </c>
      <c r="B3217" t="s">
        <v>71</v>
      </c>
      <c r="C3217">
        <v>3</v>
      </c>
      <c r="D3217">
        <v>1</v>
      </c>
      <c r="E3217" t="s">
        <v>1221</v>
      </c>
      <c r="F3217">
        <v>40</v>
      </c>
      <c r="G3217">
        <v>20</v>
      </c>
      <c r="H3217">
        <v>25</v>
      </c>
      <c r="I3217">
        <v>5</v>
      </c>
      <c r="J3217">
        <f t="shared" si="51"/>
        <v>30</v>
      </c>
      <c r="K3217">
        <v>4.5</v>
      </c>
      <c r="L3217">
        <v>5.5</v>
      </c>
      <c r="M3217">
        <v>0</v>
      </c>
    </row>
    <row r="3218" spans="1:15" x14ac:dyDescent="0.25">
      <c r="A3218">
        <v>2013</v>
      </c>
      <c r="B3218" t="s">
        <v>71</v>
      </c>
      <c r="D3218">
        <v>2</v>
      </c>
      <c r="E3218" t="s">
        <v>1221</v>
      </c>
      <c r="F3218">
        <v>25</v>
      </c>
      <c r="G3218">
        <v>10</v>
      </c>
      <c r="H3218">
        <v>40</v>
      </c>
      <c r="I3218">
        <v>4</v>
      </c>
      <c r="J3218">
        <f t="shared" si="51"/>
        <v>44</v>
      </c>
      <c r="K3218">
        <v>7</v>
      </c>
      <c r="L3218">
        <v>2.5</v>
      </c>
      <c r="M3218">
        <v>0</v>
      </c>
    </row>
    <row r="3219" spans="1:15" x14ac:dyDescent="0.25">
      <c r="A3219">
        <v>2013</v>
      </c>
      <c r="B3219" t="s">
        <v>71</v>
      </c>
      <c r="D3219">
        <v>3</v>
      </c>
      <c r="E3219" t="s">
        <v>1221</v>
      </c>
      <c r="F3219">
        <v>6</v>
      </c>
      <c r="G3219">
        <v>30</v>
      </c>
      <c r="H3219">
        <v>60</v>
      </c>
      <c r="I3219">
        <v>2</v>
      </c>
      <c r="J3219">
        <f t="shared" si="51"/>
        <v>62</v>
      </c>
      <c r="K3219">
        <v>6</v>
      </c>
      <c r="L3219">
        <v>5</v>
      </c>
      <c r="M3219">
        <v>1</v>
      </c>
      <c r="N3219" t="s">
        <v>85</v>
      </c>
    </row>
    <row r="3220" spans="1:15" x14ac:dyDescent="0.25">
      <c r="A3220">
        <v>2013</v>
      </c>
      <c r="B3220" t="s">
        <v>71</v>
      </c>
      <c r="D3220">
        <v>4</v>
      </c>
      <c r="E3220" t="s">
        <v>1221</v>
      </c>
      <c r="F3220">
        <v>5</v>
      </c>
      <c r="G3220">
        <v>40</v>
      </c>
      <c r="H3220">
        <v>50</v>
      </c>
      <c r="I3220">
        <v>5</v>
      </c>
      <c r="J3220">
        <f t="shared" si="51"/>
        <v>55</v>
      </c>
      <c r="K3220">
        <v>8</v>
      </c>
      <c r="L3220">
        <v>5</v>
      </c>
      <c r="M3220">
        <v>1</v>
      </c>
      <c r="N3220" t="s">
        <v>82</v>
      </c>
    </row>
    <row r="3221" spans="1:15" x14ac:dyDescent="0.25">
      <c r="A3221">
        <v>2013</v>
      </c>
      <c r="B3221" t="s">
        <v>71</v>
      </c>
      <c r="D3221">
        <v>5</v>
      </c>
      <c r="E3221" t="s">
        <v>1221</v>
      </c>
      <c r="F3221">
        <v>14</v>
      </c>
      <c r="G3221">
        <v>4</v>
      </c>
      <c r="H3221">
        <v>45</v>
      </c>
      <c r="I3221">
        <v>16</v>
      </c>
      <c r="J3221">
        <f t="shared" si="51"/>
        <v>61</v>
      </c>
      <c r="K3221">
        <v>7</v>
      </c>
      <c r="L3221">
        <v>9</v>
      </c>
      <c r="M3221">
        <v>0</v>
      </c>
    </row>
    <row r="3222" spans="1:15" x14ac:dyDescent="0.25">
      <c r="A3222">
        <v>2013</v>
      </c>
      <c r="B3222" t="s">
        <v>71</v>
      </c>
      <c r="C3222">
        <v>4</v>
      </c>
      <c r="D3222">
        <v>1</v>
      </c>
      <c r="E3222" t="s">
        <v>1221</v>
      </c>
      <c r="F3222">
        <v>60</v>
      </c>
      <c r="G3222">
        <v>5</v>
      </c>
      <c r="H3222">
        <v>30</v>
      </c>
      <c r="I3222">
        <v>5</v>
      </c>
      <c r="J3222">
        <f t="shared" si="51"/>
        <v>35</v>
      </c>
      <c r="K3222">
        <v>3.5</v>
      </c>
      <c r="L3222">
        <v>5</v>
      </c>
      <c r="M3222">
        <v>0</v>
      </c>
    </row>
    <row r="3223" spans="1:15" x14ac:dyDescent="0.25">
      <c r="A3223">
        <v>2013</v>
      </c>
      <c r="B3223" t="s">
        <v>71</v>
      </c>
      <c r="D3223">
        <v>2</v>
      </c>
      <c r="E3223" t="s">
        <v>1221</v>
      </c>
      <c r="F3223">
        <v>64</v>
      </c>
      <c r="G3223">
        <v>30</v>
      </c>
      <c r="H3223">
        <v>5</v>
      </c>
      <c r="I3223">
        <v>1</v>
      </c>
      <c r="J3223">
        <f t="shared" si="51"/>
        <v>6</v>
      </c>
      <c r="K3223">
        <v>4</v>
      </c>
      <c r="L3223">
        <v>2</v>
      </c>
      <c r="M3223">
        <v>0</v>
      </c>
    </row>
    <row r="3224" spans="1:15" x14ac:dyDescent="0.25">
      <c r="A3224">
        <v>2013</v>
      </c>
      <c r="B3224" t="s">
        <v>71</v>
      </c>
      <c r="D3224">
        <v>3</v>
      </c>
      <c r="E3224" t="s">
        <v>1221</v>
      </c>
      <c r="F3224">
        <v>25</v>
      </c>
      <c r="G3224">
        <v>14</v>
      </c>
      <c r="H3224">
        <v>60</v>
      </c>
      <c r="I3224">
        <v>1</v>
      </c>
      <c r="J3224">
        <f t="shared" si="51"/>
        <v>61</v>
      </c>
      <c r="K3224">
        <v>5</v>
      </c>
      <c r="L3224">
        <v>2</v>
      </c>
      <c r="M3224">
        <v>1</v>
      </c>
      <c r="N3224" t="s">
        <v>80</v>
      </c>
    </row>
    <row r="3225" spans="1:15" x14ac:dyDescent="0.25">
      <c r="A3225">
        <v>2013</v>
      </c>
      <c r="B3225" t="s">
        <v>71</v>
      </c>
      <c r="D3225">
        <v>4</v>
      </c>
      <c r="E3225" t="s">
        <v>1221</v>
      </c>
      <c r="F3225">
        <v>20</v>
      </c>
      <c r="G3225">
        <v>19</v>
      </c>
      <c r="H3225">
        <v>50</v>
      </c>
      <c r="I3225">
        <v>1</v>
      </c>
      <c r="J3225">
        <f t="shared" si="51"/>
        <v>51</v>
      </c>
      <c r="K3225">
        <v>5</v>
      </c>
      <c r="L3225">
        <v>9</v>
      </c>
      <c r="M3225">
        <v>0</v>
      </c>
    </row>
    <row r="3226" spans="1:15" x14ac:dyDescent="0.25">
      <c r="A3226">
        <v>2013</v>
      </c>
      <c r="B3226" t="s">
        <v>71</v>
      </c>
      <c r="D3226">
        <v>5</v>
      </c>
      <c r="E3226" t="s">
        <v>1221</v>
      </c>
      <c r="F3226">
        <v>10</v>
      </c>
      <c r="G3226">
        <v>14</v>
      </c>
      <c r="H3226">
        <v>70</v>
      </c>
      <c r="I3226">
        <v>1</v>
      </c>
      <c r="J3226">
        <f t="shared" si="51"/>
        <v>71</v>
      </c>
      <c r="K3226">
        <v>10</v>
      </c>
      <c r="L3226">
        <v>6</v>
      </c>
      <c r="M3226">
        <v>1</v>
      </c>
      <c r="N3226" t="s">
        <v>80</v>
      </c>
    </row>
    <row r="3227" spans="1:15" x14ac:dyDescent="0.25">
      <c r="A3227">
        <v>2013</v>
      </c>
      <c r="B3227" t="s">
        <v>71</v>
      </c>
      <c r="C3227">
        <v>5</v>
      </c>
      <c r="D3227">
        <v>1</v>
      </c>
      <c r="E3227" t="s">
        <v>1159</v>
      </c>
      <c r="F3227">
        <v>10</v>
      </c>
      <c r="G3227">
        <v>30</v>
      </c>
      <c r="H3227">
        <v>35</v>
      </c>
      <c r="I3227">
        <v>25</v>
      </c>
      <c r="J3227">
        <f t="shared" si="51"/>
        <v>60</v>
      </c>
      <c r="K3227">
        <v>12.5</v>
      </c>
      <c r="L3227">
        <v>4</v>
      </c>
      <c r="M3227">
        <v>0</v>
      </c>
    </row>
    <row r="3228" spans="1:15" x14ac:dyDescent="0.25">
      <c r="A3228">
        <v>2013</v>
      </c>
      <c r="B3228" t="s">
        <v>71</v>
      </c>
      <c r="D3228">
        <v>2</v>
      </c>
      <c r="E3228" t="s">
        <v>1159</v>
      </c>
      <c r="F3228">
        <v>8</v>
      </c>
      <c r="G3228">
        <v>7</v>
      </c>
      <c r="H3228">
        <v>70</v>
      </c>
      <c r="I3228">
        <v>15</v>
      </c>
      <c r="J3228">
        <f t="shared" si="51"/>
        <v>85</v>
      </c>
      <c r="K3228">
        <v>12.5</v>
      </c>
      <c r="L3228">
        <v>5</v>
      </c>
      <c r="M3228">
        <v>1</v>
      </c>
      <c r="N3228" t="s">
        <v>85</v>
      </c>
    </row>
    <row r="3229" spans="1:15" x14ac:dyDescent="0.25">
      <c r="A3229">
        <v>2013</v>
      </c>
      <c r="B3229" t="s">
        <v>71</v>
      </c>
      <c r="D3229">
        <v>3</v>
      </c>
      <c r="E3229" t="s">
        <v>1159</v>
      </c>
      <c r="F3229">
        <v>0</v>
      </c>
      <c r="G3229">
        <v>65</v>
      </c>
      <c r="H3229">
        <v>30</v>
      </c>
      <c r="I3229">
        <v>5</v>
      </c>
      <c r="J3229">
        <f t="shared" si="51"/>
        <v>35</v>
      </c>
      <c r="K3229">
        <v>5</v>
      </c>
      <c r="L3229">
        <v>2</v>
      </c>
      <c r="M3229">
        <v>0</v>
      </c>
    </row>
    <row r="3230" spans="1:15" x14ac:dyDescent="0.25">
      <c r="A3230">
        <v>2013</v>
      </c>
      <c r="B3230" t="s">
        <v>71</v>
      </c>
      <c r="D3230">
        <v>4</v>
      </c>
      <c r="E3230" t="s">
        <v>1159</v>
      </c>
      <c r="F3230">
        <v>10</v>
      </c>
      <c r="G3230">
        <v>70</v>
      </c>
      <c r="H3230">
        <v>20</v>
      </c>
      <c r="I3230">
        <v>0</v>
      </c>
      <c r="J3230">
        <f t="shared" si="51"/>
        <v>20</v>
      </c>
      <c r="K3230">
        <v>7.5</v>
      </c>
      <c r="L3230">
        <v>0</v>
      </c>
      <c r="M3230">
        <v>2</v>
      </c>
      <c r="N3230" t="s">
        <v>85</v>
      </c>
      <c r="O3230" t="s">
        <v>85</v>
      </c>
    </row>
    <row r="3231" spans="1:15" x14ac:dyDescent="0.25">
      <c r="A3231">
        <v>2013</v>
      </c>
      <c r="B3231" t="s">
        <v>71</v>
      </c>
      <c r="D3231">
        <v>5</v>
      </c>
      <c r="E3231" t="s">
        <v>1159</v>
      </c>
      <c r="F3231">
        <v>10</v>
      </c>
      <c r="G3231">
        <v>30</v>
      </c>
      <c r="H3231">
        <v>35</v>
      </c>
      <c r="I3231">
        <v>15</v>
      </c>
      <c r="J3231">
        <f t="shared" si="51"/>
        <v>50</v>
      </c>
      <c r="K3231">
        <v>10</v>
      </c>
      <c r="L3231">
        <v>4</v>
      </c>
      <c r="M3231">
        <v>0</v>
      </c>
    </row>
    <row r="3232" spans="1:15" x14ac:dyDescent="0.25">
      <c r="A3232">
        <v>2013</v>
      </c>
      <c r="B3232" t="s">
        <v>71</v>
      </c>
      <c r="C3232">
        <v>6</v>
      </c>
      <c r="D3232">
        <v>1</v>
      </c>
      <c r="E3232" t="s">
        <v>1223</v>
      </c>
      <c r="F3232">
        <v>10</v>
      </c>
      <c r="G3232">
        <v>0</v>
      </c>
      <c r="H3232">
        <v>65</v>
      </c>
      <c r="I3232">
        <v>15</v>
      </c>
      <c r="J3232">
        <f t="shared" si="51"/>
        <v>80</v>
      </c>
      <c r="K3232">
        <v>4</v>
      </c>
      <c r="L3232">
        <v>6</v>
      </c>
      <c r="M3232">
        <v>0</v>
      </c>
    </row>
    <row r="3233" spans="1:16" x14ac:dyDescent="0.25">
      <c r="A3233">
        <v>2013</v>
      </c>
      <c r="B3233" t="s">
        <v>71</v>
      </c>
      <c r="D3233">
        <v>2</v>
      </c>
      <c r="E3233" t="s">
        <v>1223</v>
      </c>
      <c r="F3233">
        <v>5</v>
      </c>
      <c r="G3233">
        <v>0</v>
      </c>
      <c r="H3233">
        <v>70</v>
      </c>
      <c r="I3233">
        <v>15</v>
      </c>
      <c r="J3233">
        <f t="shared" si="51"/>
        <v>85</v>
      </c>
      <c r="K3233">
        <v>6</v>
      </c>
      <c r="L3233">
        <v>6</v>
      </c>
      <c r="M3233">
        <v>0</v>
      </c>
    </row>
    <row r="3234" spans="1:16" x14ac:dyDescent="0.25">
      <c r="A3234">
        <v>2013</v>
      </c>
      <c r="B3234" t="s">
        <v>71</v>
      </c>
      <c r="D3234">
        <v>3</v>
      </c>
      <c r="E3234" t="s">
        <v>1223</v>
      </c>
      <c r="F3234">
        <v>2</v>
      </c>
      <c r="G3234">
        <v>15</v>
      </c>
      <c r="H3234">
        <v>10</v>
      </c>
      <c r="I3234">
        <v>0</v>
      </c>
      <c r="J3234">
        <f t="shared" si="51"/>
        <v>10</v>
      </c>
      <c r="K3234">
        <v>3</v>
      </c>
      <c r="L3234">
        <v>0</v>
      </c>
      <c r="M3234">
        <v>0</v>
      </c>
    </row>
    <row r="3235" spans="1:16" x14ac:dyDescent="0.25">
      <c r="A3235">
        <v>2013</v>
      </c>
      <c r="B3235" t="s">
        <v>71</v>
      </c>
      <c r="D3235">
        <v>4</v>
      </c>
      <c r="E3235" t="s">
        <v>1223</v>
      </c>
      <c r="F3235">
        <v>5</v>
      </c>
      <c r="G3235">
        <v>0</v>
      </c>
      <c r="H3235">
        <v>65</v>
      </c>
      <c r="I3235">
        <v>2</v>
      </c>
      <c r="J3235">
        <f t="shared" si="51"/>
        <v>67</v>
      </c>
      <c r="K3235">
        <v>4</v>
      </c>
      <c r="L3235">
        <v>5</v>
      </c>
      <c r="M3235">
        <v>0</v>
      </c>
    </row>
    <row r="3236" spans="1:16" x14ac:dyDescent="0.25">
      <c r="A3236">
        <v>2013</v>
      </c>
      <c r="B3236" t="s">
        <v>71</v>
      </c>
      <c r="D3236">
        <v>5</v>
      </c>
      <c r="E3236" t="s">
        <v>1223</v>
      </c>
      <c r="F3236">
        <v>5</v>
      </c>
      <c r="G3236">
        <v>0</v>
      </c>
      <c r="H3236">
        <v>30</v>
      </c>
      <c r="I3236">
        <v>5</v>
      </c>
      <c r="J3236">
        <f t="shared" si="51"/>
        <v>35</v>
      </c>
      <c r="K3236">
        <v>5</v>
      </c>
      <c r="L3236">
        <v>4</v>
      </c>
      <c r="M3236">
        <v>0</v>
      </c>
    </row>
    <row r="3237" spans="1:16" x14ac:dyDescent="0.25">
      <c r="A3237">
        <v>2013</v>
      </c>
      <c r="B3237" t="s">
        <v>71</v>
      </c>
      <c r="C3237">
        <v>7</v>
      </c>
      <c r="D3237">
        <v>1</v>
      </c>
      <c r="E3237" t="s">
        <v>1223</v>
      </c>
      <c r="F3237">
        <v>10</v>
      </c>
      <c r="G3237">
        <v>0</v>
      </c>
      <c r="H3237">
        <v>55</v>
      </c>
      <c r="I3237">
        <v>5</v>
      </c>
      <c r="J3237">
        <f t="shared" si="51"/>
        <v>60</v>
      </c>
      <c r="K3237">
        <v>3</v>
      </c>
      <c r="L3237">
        <v>8</v>
      </c>
      <c r="M3237">
        <v>0</v>
      </c>
    </row>
    <row r="3238" spans="1:16" x14ac:dyDescent="0.25">
      <c r="A3238">
        <v>2013</v>
      </c>
      <c r="B3238" t="s">
        <v>71</v>
      </c>
      <c r="D3238">
        <v>2</v>
      </c>
      <c r="E3238" t="s">
        <v>1223</v>
      </c>
      <c r="F3238">
        <v>10</v>
      </c>
      <c r="G3238">
        <v>0</v>
      </c>
      <c r="H3238">
        <v>50</v>
      </c>
      <c r="I3238">
        <v>2</v>
      </c>
      <c r="J3238">
        <f t="shared" si="51"/>
        <v>52</v>
      </c>
      <c r="K3238">
        <v>3</v>
      </c>
      <c r="L3238">
        <v>3</v>
      </c>
      <c r="M3238">
        <v>1</v>
      </c>
      <c r="N3238" t="s">
        <v>85</v>
      </c>
    </row>
    <row r="3239" spans="1:16" x14ac:dyDescent="0.25">
      <c r="A3239">
        <v>2013</v>
      </c>
      <c r="B3239" t="s">
        <v>71</v>
      </c>
      <c r="D3239">
        <v>3</v>
      </c>
      <c r="E3239" t="s">
        <v>1223</v>
      </c>
      <c r="F3239">
        <v>15</v>
      </c>
      <c r="G3239">
        <v>0</v>
      </c>
      <c r="H3239">
        <v>35</v>
      </c>
      <c r="I3239">
        <v>5</v>
      </c>
      <c r="J3239">
        <f t="shared" si="51"/>
        <v>40</v>
      </c>
      <c r="K3239">
        <v>5</v>
      </c>
      <c r="L3239">
        <v>6</v>
      </c>
      <c r="M3239">
        <v>1</v>
      </c>
      <c r="N3239" t="s">
        <v>239</v>
      </c>
    </row>
    <row r="3240" spans="1:16" x14ac:dyDescent="0.25">
      <c r="A3240">
        <v>2013</v>
      </c>
      <c r="B3240" t="s">
        <v>71</v>
      </c>
      <c r="D3240">
        <v>4</v>
      </c>
      <c r="E3240" t="s">
        <v>1223</v>
      </c>
      <c r="F3240">
        <v>5</v>
      </c>
      <c r="G3240">
        <v>0</v>
      </c>
      <c r="H3240">
        <v>10</v>
      </c>
      <c r="I3240">
        <v>5</v>
      </c>
      <c r="J3240">
        <f t="shared" si="51"/>
        <v>15</v>
      </c>
      <c r="K3240">
        <v>5</v>
      </c>
      <c r="L3240">
        <v>4</v>
      </c>
      <c r="M3240">
        <v>1</v>
      </c>
      <c r="N3240" t="s">
        <v>239</v>
      </c>
    </row>
    <row r="3241" spans="1:16" x14ac:dyDescent="0.25">
      <c r="A3241">
        <v>2013</v>
      </c>
      <c r="B3241" t="s">
        <v>71</v>
      </c>
      <c r="D3241">
        <v>5</v>
      </c>
      <c r="E3241" t="s">
        <v>1223</v>
      </c>
      <c r="F3241">
        <v>10</v>
      </c>
      <c r="G3241">
        <v>0</v>
      </c>
      <c r="H3241">
        <v>35</v>
      </c>
      <c r="I3241">
        <v>3</v>
      </c>
      <c r="J3241">
        <f t="shared" si="51"/>
        <v>38</v>
      </c>
      <c r="K3241">
        <v>3</v>
      </c>
      <c r="L3241">
        <v>4</v>
      </c>
      <c r="M3241">
        <v>1</v>
      </c>
      <c r="N3241" t="s">
        <v>221</v>
      </c>
    </row>
    <row r="3242" spans="1:16" x14ac:dyDescent="0.25">
      <c r="A3242">
        <v>2013</v>
      </c>
      <c r="B3242" t="s">
        <v>1165</v>
      </c>
      <c r="C3242">
        <v>1</v>
      </c>
      <c r="D3242">
        <v>1</v>
      </c>
      <c r="E3242" t="s">
        <v>1159</v>
      </c>
      <c r="F3242">
        <v>5</v>
      </c>
      <c r="G3242">
        <v>5</v>
      </c>
      <c r="H3242">
        <v>30</v>
      </c>
      <c r="I3242">
        <v>10</v>
      </c>
      <c r="J3242">
        <f t="shared" si="51"/>
        <v>40</v>
      </c>
      <c r="K3242">
        <v>3</v>
      </c>
      <c r="L3242">
        <v>5</v>
      </c>
      <c r="M3242">
        <v>0</v>
      </c>
    </row>
    <row r="3243" spans="1:16" x14ac:dyDescent="0.25">
      <c r="A3243">
        <v>2013</v>
      </c>
      <c r="B3243" t="s">
        <v>1165</v>
      </c>
      <c r="D3243">
        <v>2</v>
      </c>
      <c r="E3243" t="s">
        <v>1221</v>
      </c>
      <c r="F3243">
        <v>10</v>
      </c>
      <c r="G3243">
        <v>5</v>
      </c>
      <c r="H3243">
        <v>60</v>
      </c>
      <c r="I3243">
        <v>5</v>
      </c>
      <c r="J3243">
        <f t="shared" si="51"/>
        <v>65</v>
      </c>
      <c r="K3243">
        <v>4</v>
      </c>
      <c r="L3243">
        <v>3</v>
      </c>
      <c r="M3243">
        <v>0</v>
      </c>
    </row>
    <row r="3244" spans="1:16" x14ac:dyDescent="0.25">
      <c r="A3244">
        <v>2013</v>
      </c>
      <c r="B3244" t="s">
        <v>1165</v>
      </c>
      <c r="D3244">
        <v>3</v>
      </c>
      <c r="E3244" t="s">
        <v>1221</v>
      </c>
      <c r="F3244">
        <v>10</v>
      </c>
      <c r="G3244">
        <v>15</v>
      </c>
      <c r="H3244">
        <v>40</v>
      </c>
      <c r="I3244">
        <v>15</v>
      </c>
      <c r="J3244">
        <f t="shared" si="51"/>
        <v>55</v>
      </c>
      <c r="K3244">
        <v>4</v>
      </c>
      <c r="L3244">
        <v>10</v>
      </c>
      <c r="M3244">
        <v>0</v>
      </c>
    </row>
    <row r="3245" spans="1:16" x14ac:dyDescent="0.25">
      <c r="A3245">
        <v>2013</v>
      </c>
      <c r="B3245" t="s">
        <v>1165</v>
      </c>
      <c r="D3245">
        <v>4</v>
      </c>
      <c r="E3245" t="s">
        <v>1159</v>
      </c>
      <c r="F3245">
        <v>15</v>
      </c>
      <c r="G3245">
        <v>5</v>
      </c>
      <c r="H3245">
        <v>35</v>
      </c>
      <c r="I3245">
        <v>5</v>
      </c>
      <c r="J3245">
        <f t="shared" si="51"/>
        <v>40</v>
      </c>
      <c r="K3245">
        <v>3</v>
      </c>
      <c r="L3245">
        <v>5</v>
      </c>
      <c r="M3245">
        <v>1</v>
      </c>
      <c r="N3245" t="s">
        <v>81</v>
      </c>
    </row>
    <row r="3246" spans="1:16" x14ac:dyDescent="0.25">
      <c r="A3246">
        <v>2013</v>
      </c>
      <c r="B3246" t="s">
        <v>1165</v>
      </c>
      <c r="D3246">
        <v>5</v>
      </c>
      <c r="E3246" t="s">
        <v>1159</v>
      </c>
      <c r="F3246">
        <v>5</v>
      </c>
      <c r="G3246">
        <v>5</v>
      </c>
      <c r="H3246">
        <v>35</v>
      </c>
      <c r="I3246">
        <v>5</v>
      </c>
      <c r="J3246">
        <f t="shared" si="51"/>
        <v>40</v>
      </c>
      <c r="K3246">
        <v>5</v>
      </c>
      <c r="L3246">
        <v>6</v>
      </c>
      <c r="M3246">
        <v>1</v>
      </c>
      <c r="N3246" t="s">
        <v>85</v>
      </c>
    </row>
    <row r="3247" spans="1:16" x14ac:dyDescent="0.25">
      <c r="A3247">
        <v>2013</v>
      </c>
      <c r="B3247" t="s">
        <v>1165</v>
      </c>
      <c r="C3247">
        <v>2</v>
      </c>
      <c r="D3247">
        <v>1</v>
      </c>
      <c r="E3247" t="s">
        <v>1159</v>
      </c>
      <c r="F3247">
        <v>10</v>
      </c>
      <c r="G3247">
        <v>0</v>
      </c>
      <c r="H3247">
        <v>20</v>
      </c>
      <c r="I3247">
        <v>15</v>
      </c>
      <c r="J3247">
        <f t="shared" si="51"/>
        <v>35</v>
      </c>
      <c r="K3247">
        <v>10</v>
      </c>
      <c r="L3247">
        <v>10</v>
      </c>
      <c r="M3247">
        <v>2</v>
      </c>
      <c r="N3247" t="s">
        <v>82</v>
      </c>
      <c r="O3247" t="s">
        <v>93</v>
      </c>
    </row>
    <row r="3248" spans="1:16" x14ac:dyDescent="0.25">
      <c r="A3248">
        <v>2013</v>
      </c>
      <c r="B3248" t="s">
        <v>1165</v>
      </c>
      <c r="D3248">
        <v>2</v>
      </c>
      <c r="E3248" t="s">
        <v>1159</v>
      </c>
      <c r="F3248">
        <v>5</v>
      </c>
      <c r="G3248">
        <v>5</v>
      </c>
      <c r="H3248">
        <v>70</v>
      </c>
      <c r="I3248">
        <v>10</v>
      </c>
      <c r="J3248">
        <f t="shared" si="51"/>
        <v>80</v>
      </c>
      <c r="K3248">
        <v>10</v>
      </c>
      <c r="L3248">
        <v>5</v>
      </c>
      <c r="M3248">
        <v>0</v>
      </c>
      <c r="O3248" t="s">
        <v>85</v>
      </c>
      <c r="P3248" t="s">
        <v>105</v>
      </c>
    </row>
    <row r="3249" spans="1:17" x14ac:dyDescent="0.25">
      <c r="A3249">
        <v>2013</v>
      </c>
      <c r="B3249" t="s">
        <v>1165</v>
      </c>
      <c r="D3249">
        <v>3</v>
      </c>
      <c r="E3249" t="s">
        <v>1159</v>
      </c>
      <c r="F3249">
        <v>15</v>
      </c>
      <c r="G3249">
        <v>0</v>
      </c>
      <c r="H3249">
        <v>15</v>
      </c>
      <c r="I3249">
        <v>10</v>
      </c>
      <c r="J3249">
        <f t="shared" si="51"/>
        <v>25</v>
      </c>
      <c r="K3249">
        <v>2</v>
      </c>
      <c r="L3249">
        <v>6</v>
      </c>
      <c r="M3249">
        <v>1</v>
      </c>
      <c r="N3249" t="s">
        <v>82</v>
      </c>
    </row>
    <row r="3250" spans="1:17" x14ac:dyDescent="0.25">
      <c r="A3250">
        <v>2013</v>
      </c>
      <c r="B3250" t="s">
        <v>1165</v>
      </c>
      <c r="D3250">
        <v>4</v>
      </c>
      <c r="E3250" t="s">
        <v>1159</v>
      </c>
      <c r="F3250">
        <v>10</v>
      </c>
      <c r="G3250">
        <v>0</v>
      </c>
      <c r="H3250">
        <v>70</v>
      </c>
      <c r="I3250">
        <v>8</v>
      </c>
      <c r="J3250">
        <f t="shared" si="51"/>
        <v>78</v>
      </c>
      <c r="K3250">
        <v>4</v>
      </c>
      <c r="L3250">
        <v>8</v>
      </c>
      <c r="M3250">
        <v>0</v>
      </c>
    </row>
    <row r="3251" spans="1:17" x14ac:dyDescent="0.25">
      <c r="A3251">
        <v>2013</v>
      </c>
      <c r="B3251" t="s">
        <v>1165</v>
      </c>
      <c r="D3251">
        <v>5</v>
      </c>
      <c r="E3251" t="s">
        <v>1221</v>
      </c>
      <c r="F3251">
        <v>10</v>
      </c>
      <c r="G3251">
        <v>5</v>
      </c>
      <c r="H3251">
        <v>60</v>
      </c>
      <c r="I3251">
        <v>10</v>
      </c>
      <c r="J3251">
        <f t="shared" si="51"/>
        <v>70</v>
      </c>
      <c r="K3251">
        <v>2</v>
      </c>
      <c r="L3251">
        <v>5</v>
      </c>
      <c r="M3251">
        <v>0</v>
      </c>
    </row>
    <row r="3252" spans="1:17" x14ac:dyDescent="0.25">
      <c r="A3252">
        <v>2013</v>
      </c>
      <c r="B3252" t="s">
        <v>1165</v>
      </c>
      <c r="C3252">
        <v>3</v>
      </c>
      <c r="D3252">
        <v>1</v>
      </c>
      <c r="E3252" t="s">
        <v>1221</v>
      </c>
      <c r="F3252">
        <v>15</v>
      </c>
      <c r="G3252">
        <v>5</v>
      </c>
      <c r="H3252">
        <v>55</v>
      </c>
      <c r="I3252">
        <v>10</v>
      </c>
      <c r="J3252">
        <f t="shared" si="51"/>
        <v>65</v>
      </c>
      <c r="K3252">
        <v>3</v>
      </c>
      <c r="L3252">
        <v>4</v>
      </c>
      <c r="M3252">
        <v>2</v>
      </c>
      <c r="N3252" t="s">
        <v>85</v>
      </c>
    </row>
    <row r="3253" spans="1:17" x14ac:dyDescent="0.25">
      <c r="A3253">
        <v>2013</v>
      </c>
      <c r="B3253" t="s">
        <v>1165</v>
      </c>
      <c r="D3253">
        <v>2</v>
      </c>
      <c r="E3253" t="s">
        <v>1159</v>
      </c>
      <c r="F3253">
        <v>10</v>
      </c>
      <c r="G3253">
        <v>10</v>
      </c>
      <c r="H3253">
        <v>25</v>
      </c>
      <c r="I3253">
        <v>5</v>
      </c>
      <c r="J3253">
        <f t="shared" si="51"/>
        <v>30</v>
      </c>
      <c r="K3253">
        <v>3</v>
      </c>
      <c r="L3253">
        <v>5</v>
      </c>
      <c r="M3253">
        <v>3</v>
      </c>
      <c r="N3253" t="s">
        <v>82</v>
      </c>
    </row>
    <row r="3254" spans="1:17" x14ac:dyDescent="0.25">
      <c r="A3254">
        <v>2013</v>
      </c>
      <c r="B3254" t="s">
        <v>1165</v>
      </c>
      <c r="D3254">
        <v>3</v>
      </c>
      <c r="E3254" t="s">
        <v>1159</v>
      </c>
      <c r="F3254">
        <v>10</v>
      </c>
      <c r="G3254">
        <v>5</v>
      </c>
      <c r="H3254">
        <v>40</v>
      </c>
      <c r="I3254">
        <v>1</v>
      </c>
      <c r="J3254">
        <f t="shared" si="51"/>
        <v>41</v>
      </c>
      <c r="K3254">
        <v>5</v>
      </c>
      <c r="L3254">
        <v>1</v>
      </c>
      <c r="M3254">
        <v>1</v>
      </c>
      <c r="N3254" t="s">
        <v>85</v>
      </c>
      <c r="O3254" t="s">
        <v>85</v>
      </c>
    </row>
    <row r="3255" spans="1:17" x14ac:dyDescent="0.25">
      <c r="A3255">
        <v>2013</v>
      </c>
      <c r="B3255" t="s">
        <v>1165</v>
      </c>
      <c r="D3255">
        <v>4</v>
      </c>
      <c r="E3255" t="s">
        <v>1159</v>
      </c>
      <c r="F3255">
        <v>10</v>
      </c>
      <c r="G3255">
        <v>5</v>
      </c>
      <c r="H3255">
        <v>20</v>
      </c>
      <c r="I3255">
        <v>8</v>
      </c>
      <c r="J3255">
        <f t="shared" si="51"/>
        <v>28</v>
      </c>
      <c r="K3255">
        <v>4</v>
      </c>
      <c r="L3255">
        <v>5</v>
      </c>
      <c r="M3255">
        <v>0</v>
      </c>
    </row>
    <row r="3256" spans="1:17" x14ac:dyDescent="0.25">
      <c r="A3256">
        <v>2013</v>
      </c>
      <c r="B3256" t="s">
        <v>1165</v>
      </c>
      <c r="D3256">
        <v>5</v>
      </c>
      <c r="E3256" t="s">
        <v>1159</v>
      </c>
      <c r="F3256">
        <v>2</v>
      </c>
      <c r="G3256">
        <v>15</v>
      </c>
      <c r="H3256">
        <v>25</v>
      </c>
      <c r="I3256">
        <v>15</v>
      </c>
      <c r="J3256">
        <f t="shared" si="51"/>
        <v>40</v>
      </c>
      <c r="K3256">
        <v>6</v>
      </c>
      <c r="L3256">
        <v>6</v>
      </c>
      <c r="M3256">
        <v>0</v>
      </c>
      <c r="O3256" t="s">
        <v>82</v>
      </c>
      <c r="P3256" t="s">
        <v>85</v>
      </c>
      <c r="Q3256" t="s">
        <v>93</v>
      </c>
    </row>
    <row r="3257" spans="1:17" x14ac:dyDescent="0.25">
      <c r="A3257">
        <v>2013</v>
      </c>
      <c r="B3257" t="s">
        <v>1165</v>
      </c>
      <c r="C3257">
        <v>4</v>
      </c>
      <c r="D3257">
        <v>1</v>
      </c>
      <c r="E3257" t="s">
        <v>1224</v>
      </c>
      <c r="F3257">
        <v>0</v>
      </c>
      <c r="G3257">
        <v>0</v>
      </c>
      <c r="H3257">
        <v>35</v>
      </c>
      <c r="I3257">
        <v>20</v>
      </c>
      <c r="J3257">
        <f t="shared" si="51"/>
        <v>55</v>
      </c>
      <c r="K3257">
        <v>5</v>
      </c>
      <c r="L3257">
        <v>5</v>
      </c>
      <c r="M3257">
        <v>1</v>
      </c>
      <c r="N3257" t="s">
        <v>78</v>
      </c>
    </row>
    <row r="3258" spans="1:17" x14ac:dyDescent="0.25">
      <c r="A3258">
        <v>2013</v>
      </c>
      <c r="B3258" t="s">
        <v>1165</v>
      </c>
      <c r="D3258">
        <v>2</v>
      </c>
      <c r="E3258" t="s">
        <v>1224</v>
      </c>
      <c r="F3258">
        <v>5</v>
      </c>
      <c r="G3258">
        <v>0</v>
      </c>
      <c r="H3258">
        <v>30</v>
      </c>
      <c r="I3258">
        <v>15</v>
      </c>
      <c r="J3258">
        <f t="shared" si="51"/>
        <v>45</v>
      </c>
      <c r="K3258">
        <v>5</v>
      </c>
      <c r="L3258">
        <v>7.5</v>
      </c>
      <c r="M3258">
        <v>0</v>
      </c>
    </row>
    <row r="3259" spans="1:17" x14ac:dyDescent="0.25">
      <c r="A3259">
        <v>2013</v>
      </c>
      <c r="B3259" t="s">
        <v>1165</v>
      </c>
      <c r="D3259">
        <v>3</v>
      </c>
      <c r="E3259" t="s">
        <v>1224</v>
      </c>
      <c r="F3259">
        <v>5</v>
      </c>
      <c r="G3259">
        <v>40</v>
      </c>
      <c r="H3259">
        <v>25</v>
      </c>
      <c r="I3259">
        <v>5</v>
      </c>
      <c r="J3259">
        <f t="shared" si="51"/>
        <v>30</v>
      </c>
      <c r="K3259">
        <v>0</v>
      </c>
      <c r="L3259">
        <v>0</v>
      </c>
      <c r="M3259">
        <v>2</v>
      </c>
      <c r="N3259" t="s">
        <v>85</v>
      </c>
      <c r="O3259" t="s">
        <v>78</v>
      </c>
    </row>
    <row r="3260" spans="1:17" x14ac:dyDescent="0.25">
      <c r="A3260">
        <v>2013</v>
      </c>
      <c r="B3260" t="s">
        <v>1165</v>
      </c>
      <c r="D3260">
        <v>4</v>
      </c>
      <c r="E3260" t="s">
        <v>1224</v>
      </c>
      <c r="F3260">
        <v>0</v>
      </c>
      <c r="G3260">
        <v>75</v>
      </c>
      <c r="H3260">
        <v>20</v>
      </c>
      <c r="I3260">
        <v>5</v>
      </c>
      <c r="J3260">
        <f t="shared" si="51"/>
        <v>25</v>
      </c>
      <c r="K3260">
        <v>5</v>
      </c>
      <c r="L3260">
        <v>5</v>
      </c>
      <c r="M3260">
        <v>0</v>
      </c>
    </row>
    <row r="3261" spans="1:17" x14ac:dyDescent="0.25">
      <c r="A3261">
        <v>2013</v>
      </c>
      <c r="B3261" t="s">
        <v>1165</v>
      </c>
      <c r="D3261">
        <v>5</v>
      </c>
      <c r="E3261" t="s">
        <v>1224</v>
      </c>
      <c r="F3261">
        <v>12</v>
      </c>
      <c r="G3261">
        <v>0</v>
      </c>
      <c r="H3261">
        <v>30</v>
      </c>
      <c r="I3261">
        <v>4</v>
      </c>
      <c r="J3261">
        <f t="shared" si="51"/>
        <v>34</v>
      </c>
      <c r="K3261">
        <v>0</v>
      </c>
      <c r="L3261">
        <v>0</v>
      </c>
      <c r="M3261">
        <v>4</v>
      </c>
      <c r="N3261" t="s">
        <v>82</v>
      </c>
    </row>
    <row r="3262" spans="1:17" x14ac:dyDescent="0.25">
      <c r="A3262">
        <v>2013</v>
      </c>
      <c r="B3262" t="s">
        <v>1165</v>
      </c>
      <c r="C3262">
        <v>5</v>
      </c>
      <c r="D3262">
        <v>1</v>
      </c>
      <c r="E3262" t="s">
        <v>1221</v>
      </c>
      <c r="F3262">
        <v>20</v>
      </c>
      <c r="G3262">
        <v>10</v>
      </c>
      <c r="H3262">
        <v>70</v>
      </c>
      <c r="I3262">
        <v>0</v>
      </c>
      <c r="J3262">
        <f t="shared" si="51"/>
        <v>70</v>
      </c>
      <c r="K3262">
        <v>5</v>
      </c>
      <c r="L3262">
        <v>0</v>
      </c>
      <c r="M3262">
        <v>0</v>
      </c>
    </row>
    <row r="3263" spans="1:17" x14ac:dyDescent="0.25">
      <c r="A3263">
        <v>2013</v>
      </c>
      <c r="B3263" t="s">
        <v>1165</v>
      </c>
      <c r="D3263">
        <v>2</v>
      </c>
      <c r="E3263" t="s">
        <v>1221</v>
      </c>
      <c r="F3263">
        <v>1</v>
      </c>
      <c r="G3263">
        <v>80</v>
      </c>
      <c r="H3263">
        <v>18</v>
      </c>
      <c r="I3263">
        <v>1</v>
      </c>
      <c r="J3263">
        <f t="shared" si="51"/>
        <v>19</v>
      </c>
      <c r="K3263">
        <v>6</v>
      </c>
      <c r="L3263">
        <v>7</v>
      </c>
      <c r="M3263">
        <v>0</v>
      </c>
    </row>
    <row r="3264" spans="1:17" x14ac:dyDescent="0.25">
      <c r="A3264">
        <v>2013</v>
      </c>
      <c r="B3264" t="s">
        <v>1165</v>
      </c>
      <c r="D3264">
        <v>3</v>
      </c>
      <c r="E3264" t="s">
        <v>1221</v>
      </c>
      <c r="F3264">
        <v>80</v>
      </c>
      <c r="G3264">
        <v>10</v>
      </c>
      <c r="H3264">
        <v>9</v>
      </c>
      <c r="I3264">
        <v>1</v>
      </c>
      <c r="J3264">
        <f t="shared" si="51"/>
        <v>10</v>
      </c>
      <c r="K3264">
        <v>4</v>
      </c>
      <c r="L3264">
        <v>6</v>
      </c>
      <c r="M3264">
        <v>2</v>
      </c>
      <c r="N3264" t="s">
        <v>82</v>
      </c>
      <c r="O3264" t="s">
        <v>78</v>
      </c>
      <c r="P3264" t="s">
        <v>85</v>
      </c>
    </row>
    <row r="3265" spans="1:14" x14ac:dyDescent="0.25">
      <c r="A3265">
        <v>2013</v>
      </c>
      <c r="B3265" t="s">
        <v>1165</v>
      </c>
      <c r="D3265">
        <v>4</v>
      </c>
      <c r="E3265" t="s">
        <v>1221</v>
      </c>
      <c r="F3265">
        <v>5</v>
      </c>
      <c r="G3265">
        <v>0</v>
      </c>
      <c r="H3265">
        <v>90</v>
      </c>
      <c r="I3265">
        <v>5</v>
      </c>
      <c r="J3265">
        <f t="shared" si="51"/>
        <v>95</v>
      </c>
      <c r="K3265">
        <v>5</v>
      </c>
      <c r="L3265">
        <v>7</v>
      </c>
      <c r="M3265">
        <v>0</v>
      </c>
    </row>
    <row r="3266" spans="1:14" x14ac:dyDescent="0.25">
      <c r="A3266">
        <v>2013</v>
      </c>
      <c r="B3266" t="s">
        <v>1165</v>
      </c>
      <c r="D3266">
        <v>5</v>
      </c>
      <c r="E3266" t="s">
        <v>1221</v>
      </c>
      <c r="F3266">
        <v>24</v>
      </c>
      <c r="G3266">
        <v>30</v>
      </c>
      <c r="H3266">
        <v>40</v>
      </c>
      <c r="I3266">
        <v>6</v>
      </c>
      <c r="J3266">
        <f t="shared" si="51"/>
        <v>46</v>
      </c>
      <c r="K3266">
        <v>4</v>
      </c>
      <c r="L3266">
        <v>7</v>
      </c>
      <c r="M3266">
        <v>1</v>
      </c>
      <c r="N3266" t="s">
        <v>82</v>
      </c>
    </row>
    <row r="3267" spans="1:14" x14ac:dyDescent="0.25">
      <c r="A3267">
        <v>2013</v>
      </c>
      <c r="B3267" t="s">
        <v>1165</v>
      </c>
      <c r="C3267">
        <v>6</v>
      </c>
      <c r="D3267">
        <v>1</v>
      </c>
      <c r="E3267" t="s">
        <v>1221</v>
      </c>
      <c r="F3267">
        <v>5</v>
      </c>
      <c r="G3267">
        <v>2</v>
      </c>
      <c r="H3267">
        <v>80</v>
      </c>
      <c r="I3267">
        <v>4</v>
      </c>
      <c r="J3267">
        <f t="shared" si="51"/>
        <v>84</v>
      </c>
      <c r="K3267">
        <v>5</v>
      </c>
      <c r="L3267">
        <v>3</v>
      </c>
      <c r="M3267">
        <v>1</v>
      </c>
      <c r="N3267" t="s">
        <v>105</v>
      </c>
    </row>
    <row r="3268" spans="1:14" x14ac:dyDescent="0.25">
      <c r="A3268">
        <v>2013</v>
      </c>
      <c r="B3268" t="s">
        <v>1165</v>
      </c>
      <c r="D3268">
        <v>2</v>
      </c>
      <c r="E3268" t="s">
        <v>1221</v>
      </c>
      <c r="F3268">
        <v>10</v>
      </c>
      <c r="G3268">
        <v>50</v>
      </c>
      <c r="H3268">
        <v>30</v>
      </c>
      <c r="I3268">
        <v>1</v>
      </c>
      <c r="J3268">
        <f t="shared" si="51"/>
        <v>31</v>
      </c>
      <c r="K3268">
        <v>8</v>
      </c>
      <c r="L3268">
        <v>7</v>
      </c>
      <c r="M3268">
        <v>0</v>
      </c>
    </row>
    <row r="3269" spans="1:14" x14ac:dyDescent="0.25">
      <c r="A3269">
        <v>2013</v>
      </c>
      <c r="B3269" t="s">
        <v>1165</v>
      </c>
      <c r="D3269">
        <v>3</v>
      </c>
      <c r="E3269" t="s">
        <v>1221</v>
      </c>
      <c r="F3269">
        <v>5</v>
      </c>
      <c r="G3269">
        <v>10</v>
      </c>
      <c r="H3269">
        <v>70</v>
      </c>
      <c r="I3269">
        <v>5</v>
      </c>
      <c r="J3269">
        <f t="shared" si="51"/>
        <v>75</v>
      </c>
      <c r="K3269">
        <v>3</v>
      </c>
      <c r="L3269">
        <v>8</v>
      </c>
      <c r="M3269">
        <v>3</v>
      </c>
      <c r="N3269" t="s">
        <v>85</v>
      </c>
    </row>
    <row r="3270" spans="1:14" x14ac:dyDescent="0.25">
      <c r="A3270">
        <v>2013</v>
      </c>
      <c r="B3270" t="s">
        <v>1165</v>
      </c>
      <c r="D3270">
        <v>4</v>
      </c>
      <c r="E3270" t="s">
        <v>1221</v>
      </c>
      <c r="F3270">
        <v>30</v>
      </c>
      <c r="G3270">
        <v>4</v>
      </c>
      <c r="H3270">
        <v>65</v>
      </c>
      <c r="I3270">
        <v>1</v>
      </c>
      <c r="J3270">
        <f t="shared" si="51"/>
        <v>66</v>
      </c>
      <c r="K3270">
        <v>4</v>
      </c>
      <c r="L3270">
        <v>4</v>
      </c>
      <c r="M3270">
        <v>0</v>
      </c>
    </row>
    <row r="3271" spans="1:14" x14ac:dyDescent="0.25">
      <c r="A3271">
        <v>2013</v>
      </c>
      <c r="B3271" t="s">
        <v>1165</v>
      </c>
      <c r="D3271">
        <v>5</v>
      </c>
      <c r="E3271" t="s">
        <v>1221</v>
      </c>
      <c r="F3271">
        <v>40</v>
      </c>
      <c r="G3271">
        <v>5</v>
      </c>
      <c r="H3271">
        <v>40</v>
      </c>
      <c r="I3271">
        <v>5</v>
      </c>
      <c r="J3271">
        <f t="shared" si="51"/>
        <v>45</v>
      </c>
      <c r="K3271">
        <v>5</v>
      </c>
      <c r="L3271">
        <v>6</v>
      </c>
      <c r="M3271">
        <v>1</v>
      </c>
      <c r="N3271" t="s">
        <v>85</v>
      </c>
    </row>
    <row r="3272" spans="1:14" x14ac:dyDescent="0.25">
      <c r="A3272">
        <v>2013</v>
      </c>
      <c r="B3272" t="s">
        <v>1162</v>
      </c>
      <c r="C3272">
        <v>1</v>
      </c>
      <c r="D3272">
        <v>1</v>
      </c>
      <c r="E3272" t="s">
        <v>1221</v>
      </c>
      <c r="F3272">
        <v>15</v>
      </c>
      <c r="G3272">
        <v>10</v>
      </c>
      <c r="H3272">
        <v>70</v>
      </c>
      <c r="I3272">
        <v>2</v>
      </c>
      <c r="J3272">
        <f t="shared" ref="J3272:J3335" si="52">SUM(H3272:I3272)</f>
        <v>72</v>
      </c>
      <c r="K3272">
        <v>4</v>
      </c>
      <c r="L3272">
        <v>3</v>
      </c>
      <c r="M3272">
        <v>0</v>
      </c>
    </row>
    <row r="3273" spans="1:14" x14ac:dyDescent="0.25">
      <c r="A3273">
        <v>2013</v>
      </c>
      <c r="B3273" t="s">
        <v>1162</v>
      </c>
      <c r="D3273">
        <v>2</v>
      </c>
      <c r="E3273" t="s">
        <v>1221</v>
      </c>
      <c r="F3273">
        <v>45</v>
      </c>
      <c r="G3273">
        <v>20</v>
      </c>
      <c r="H3273">
        <v>15</v>
      </c>
      <c r="I3273">
        <v>20</v>
      </c>
      <c r="J3273">
        <f t="shared" si="52"/>
        <v>35</v>
      </c>
      <c r="K3273">
        <v>3</v>
      </c>
      <c r="L3273">
        <v>4</v>
      </c>
      <c r="M3273">
        <v>0</v>
      </c>
    </row>
    <row r="3274" spans="1:14" x14ac:dyDescent="0.25">
      <c r="A3274">
        <v>2013</v>
      </c>
      <c r="B3274" t="s">
        <v>1162</v>
      </c>
      <c r="D3274">
        <v>3</v>
      </c>
      <c r="E3274" t="s">
        <v>1221</v>
      </c>
      <c r="F3274">
        <v>75</v>
      </c>
      <c r="G3274">
        <v>5</v>
      </c>
      <c r="H3274">
        <v>10</v>
      </c>
      <c r="I3274">
        <v>10</v>
      </c>
      <c r="J3274">
        <f t="shared" si="52"/>
        <v>20</v>
      </c>
      <c r="K3274">
        <v>2</v>
      </c>
      <c r="L3274">
        <v>4</v>
      </c>
      <c r="M3274">
        <v>0</v>
      </c>
    </row>
    <row r="3275" spans="1:14" x14ac:dyDescent="0.25">
      <c r="A3275">
        <v>2013</v>
      </c>
      <c r="B3275" t="s">
        <v>1162</v>
      </c>
      <c r="D3275">
        <v>4</v>
      </c>
      <c r="E3275" t="s">
        <v>1221</v>
      </c>
      <c r="F3275">
        <v>15</v>
      </c>
      <c r="G3275">
        <v>5</v>
      </c>
      <c r="H3275">
        <v>50</v>
      </c>
      <c r="I3275">
        <v>20</v>
      </c>
      <c r="J3275">
        <f t="shared" si="52"/>
        <v>70</v>
      </c>
      <c r="K3275">
        <v>2</v>
      </c>
      <c r="L3275">
        <v>3</v>
      </c>
      <c r="M3275">
        <v>1</v>
      </c>
      <c r="N3275" t="s">
        <v>85</v>
      </c>
    </row>
    <row r="3276" spans="1:14" x14ac:dyDescent="0.25">
      <c r="A3276">
        <v>2013</v>
      </c>
      <c r="B3276" t="s">
        <v>1162</v>
      </c>
      <c r="D3276">
        <v>5</v>
      </c>
      <c r="E3276" t="s">
        <v>1221</v>
      </c>
      <c r="F3276">
        <v>10</v>
      </c>
      <c r="G3276">
        <v>50</v>
      </c>
      <c r="H3276">
        <v>20</v>
      </c>
      <c r="I3276">
        <v>20</v>
      </c>
      <c r="J3276">
        <f t="shared" si="52"/>
        <v>40</v>
      </c>
      <c r="K3276">
        <v>3</v>
      </c>
      <c r="L3276">
        <v>2</v>
      </c>
      <c r="M3276">
        <v>0</v>
      </c>
    </row>
    <row r="3277" spans="1:14" x14ac:dyDescent="0.25">
      <c r="A3277">
        <v>2013</v>
      </c>
      <c r="B3277" t="s">
        <v>1162</v>
      </c>
      <c r="C3277">
        <v>2</v>
      </c>
      <c r="D3277">
        <v>1</v>
      </c>
      <c r="E3277" t="s">
        <v>1221</v>
      </c>
      <c r="F3277">
        <v>15</v>
      </c>
      <c r="G3277">
        <v>5</v>
      </c>
      <c r="H3277">
        <v>70</v>
      </c>
      <c r="I3277">
        <v>5</v>
      </c>
      <c r="J3277">
        <f t="shared" si="52"/>
        <v>75</v>
      </c>
      <c r="K3277">
        <v>4</v>
      </c>
      <c r="L3277">
        <v>4</v>
      </c>
      <c r="M3277">
        <v>1</v>
      </c>
      <c r="N3277" t="s">
        <v>82</v>
      </c>
    </row>
    <row r="3278" spans="1:14" x14ac:dyDescent="0.25">
      <c r="A3278">
        <v>2013</v>
      </c>
      <c r="B3278" t="s">
        <v>1162</v>
      </c>
      <c r="D3278">
        <v>2</v>
      </c>
      <c r="E3278" t="s">
        <v>1221</v>
      </c>
      <c r="F3278">
        <v>30</v>
      </c>
      <c r="G3278">
        <v>15</v>
      </c>
      <c r="H3278">
        <v>20</v>
      </c>
      <c r="I3278">
        <v>35</v>
      </c>
      <c r="J3278">
        <f t="shared" si="52"/>
        <v>55</v>
      </c>
      <c r="K3278">
        <v>2</v>
      </c>
      <c r="L3278">
        <v>5</v>
      </c>
      <c r="M3278">
        <v>0</v>
      </c>
    </row>
    <row r="3279" spans="1:14" x14ac:dyDescent="0.25">
      <c r="A3279">
        <v>2013</v>
      </c>
      <c r="B3279" t="s">
        <v>1162</v>
      </c>
      <c r="D3279">
        <v>3</v>
      </c>
      <c r="E3279" t="s">
        <v>1221</v>
      </c>
      <c r="F3279">
        <v>20</v>
      </c>
      <c r="G3279">
        <v>5</v>
      </c>
      <c r="H3279">
        <v>60</v>
      </c>
      <c r="I3279">
        <v>15</v>
      </c>
      <c r="J3279">
        <f t="shared" si="52"/>
        <v>75</v>
      </c>
      <c r="K3279">
        <v>4</v>
      </c>
      <c r="L3279">
        <v>2</v>
      </c>
      <c r="M3279">
        <v>0</v>
      </c>
    </row>
    <row r="3280" spans="1:14" x14ac:dyDescent="0.25">
      <c r="A3280">
        <v>2013</v>
      </c>
      <c r="B3280" t="s">
        <v>1162</v>
      </c>
      <c r="D3280">
        <v>4</v>
      </c>
      <c r="E3280" t="s">
        <v>1221</v>
      </c>
      <c r="F3280">
        <v>15</v>
      </c>
      <c r="G3280">
        <v>50</v>
      </c>
      <c r="H3280">
        <v>10</v>
      </c>
      <c r="I3280">
        <v>15</v>
      </c>
      <c r="J3280">
        <f t="shared" si="52"/>
        <v>25</v>
      </c>
      <c r="K3280">
        <v>3</v>
      </c>
      <c r="L3280">
        <v>2</v>
      </c>
      <c r="M3280">
        <v>0</v>
      </c>
    </row>
    <row r="3281" spans="1:14" x14ac:dyDescent="0.25">
      <c r="A3281">
        <v>2013</v>
      </c>
      <c r="B3281" t="s">
        <v>1162</v>
      </c>
      <c r="D3281">
        <v>5</v>
      </c>
      <c r="E3281" t="s">
        <v>1221</v>
      </c>
      <c r="F3281">
        <v>5</v>
      </c>
      <c r="G3281">
        <v>35</v>
      </c>
      <c r="H3281">
        <v>15</v>
      </c>
      <c r="I3281">
        <v>15</v>
      </c>
      <c r="J3281">
        <f t="shared" si="52"/>
        <v>30</v>
      </c>
      <c r="K3281">
        <v>2</v>
      </c>
      <c r="L3281">
        <v>4</v>
      </c>
      <c r="M3281">
        <v>0</v>
      </c>
    </row>
    <row r="3282" spans="1:14" x14ac:dyDescent="0.25">
      <c r="A3282">
        <v>2013</v>
      </c>
      <c r="B3282" t="s">
        <v>1162</v>
      </c>
      <c r="C3282">
        <v>3</v>
      </c>
      <c r="D3282">
        <v>1</v>
      </c>
      <c r="E3282" t="s">
        <v>1221</v>
      </c>
      <c r="F3282">
        <v>0</v>
      </c>
      <c r="G3282">
        <v>90</v>
      </c>
      <c r="H3282">
        <v>10</v>
      </c>
      <c r="I3282">
        <v>2</v>
      </c>
      <c r="J3282">
        <f t="shared" si="52"/>
        <v>12</v>
      </c>
      <c r="K3282">
        <v>4</v>
      </c>
      <c r="L3282">
        <v>3</v>
      </c>
      <c r="M3282">
        <v>1</v>
      </c>
      <c r="N3282" t="s">
        <v>80</v>
      </c>
    </row>
    <row r="3283" spans="1:14" x14ac:dyDescent="0.25">
      <c r="A3283">
        <v>2013</v>
      </c>
      <c r="B3283" t="s">
        <v>1162</v>
      </c>
      <c r="D3283">
        <v>2</v>
      </c>
      <c r="E3283" t="s">
        <v>1221</v>
      </c>
      <c r="F3283">
        <v>15</v>
      </c>
      <c r="G3283">
        <v>15</v>
      </c>
      <c r="H3283">
        <v>40</v>
      </c>
      <c r="I3283">
        <v>30</v>
      </c>
      <c r="J3283">
        <f t="shared" si="52"/>
        <v>70</v>
      </c>
      <c r="K3283">
        <v>8</v>
      </c>
      <c r="L3283">
        <v>6</v>
      </c>
      <c r="M3283">
        <v>0</v>
      </c>
    </row>
    <row r="3284" spans="1:14" x14ac:dyDescent="0.25">
      <c r="A3284">
        <v>2013</v>
      </c>
      <c r="B3284" t="s">
        <v>1162</v>
      </c>
      <c r="D3284">
        <v>3</v>
      </c>
      <c r="E3284" t="s">
        <v>1221</v>
      </c>
      <c r="F3284">
        <v>40</v>
      </c>
      <c r="G3284">
        <v>25</v>
      </c>
      <c r="H3284">
        <v>30</v>
      </c>
      <c r="I3284">
        <v>5</v>
      </c>
      <c r="J3284">
        <f t="shared" si="52"/>
        <v>35</v>
      </c>
      <c r="K3284">
        <v>4</v>
      </c>
      <c r="L3284">
        <v>5</v>
      </c>
      <c r="M3284">
        <v>0</v>
      </c>
    </row>
    <row r="3285" spans="1:14" x14ac:dyDescent="0.25">
      <c r="A3285">
        <v>2013</v>
      </c>
      <c r="B3285" t="s">
        <v>1162</v>
      </c>
      <c r="D3285">
        <v>4</v>
      </c>
      <c r="E3285" t="s">
        <v>1221</v>
      </c>
      <c r="F3285">
        <v>40</v>
      </c>
      <c r="G3285">
        <v>5</v>
      </c>
      <c r="H3285">
        <v>40</v>
      </c>
      <c r="I3285">
        <v>5</v>
      </c>
      <c r="J3285">
        <f t="shared" si="52"/>
        <v>45</v>
      </c>
      <c r="K3285">
        <v>3</v>
      </c>
      <c r="L3285">
        <v>6</v>
      </c>
      <c r="M3285">
        <v>0</v>
      </c>
    </row>
    <row r="3286" spans="1:14" x14ac:dyDescent="0.25">
      <c r="A3286">
        <v>2013</v>
      </c>
      <c r="B3286" t="s">
        <v>1162</v>
      </c>
      <c r="D3286">
        <v>5</v>
      </c>
      <c r="E3286" t="s">
        <v>1221</v>
      </c>
      <c r="F3286">
        <v>30</v>
      </c>
      <c r="G3286">
        <v>40</v>
      </c>
      <c r="H3286">
        <v>25</v>
      </c>
      <c r="I3286">
        <v>5</v>
      </c>
      <c r="J3286">
        <f t="shared" si="52"/>
        <v>30</v>
      </c>
      <c r="K3286">
        <v>3</v>
      </c>
      <c r="L3286">
        <v>5</v>
      </c>
      <c r="M3286">
        <v>1</v>
      </c>
      <c r="N3286" t="s">
        <v>85</v>
      </c>
    </row>
    <row r="3287" spans="1:14" x14ac:dyDescent="0.25">
      <c r="A3287">
        <v>2013</v>
      </c>
      <c r="B3287" t="s">
        <v>1162</v>
      </c>
      <c r="C3287">
        <v>4</v>
      </c>
      <c r="D3287">
        <v>1</v>
      </c>
      <c r="E3287" t="s">
        <v>1221</v>
      </c>
      <c r="F3287">
        <v>20</v>
      </c>
      <c r="G3287">
        <v>50</v>
      </c>
      <c r="H3287">
        <v>20</v>
      </c>
      <c r="I3287">
        <v>5</v>
      </c>
      <c r="J3287">
        <f t="shared" si="52"/>
        <v>25</v>
      </c>
      <c r="K3287">
        <v>2</v>
      </c>
      <c r="L3287">
        <v>3.5</v>
      </c>
      <c r="M3287">
        <v>1</v>
      </c>
      <c r="N3287" t="s">
        <v>85</v>
      </c>
    </row>
    <row r="3288" spans="1:14" x14ac:dyDescent="0.25">
      <c r="A3288">
        <v>2013</v>
      </c>
      <c r="B3288" t="s">
        <v>1162</v>
      </c>
      <c r="D3288">
        <v>2</v>
      </c>
      <c r="E3288" t="s">
        <v>1221</v>
      </c>
      <c r="F3288">
        <v>30</v>
      </c>
      <c r="G3288">
        <v>30</v>
      </c>
      <c r="H3288">
        <v>40</v>
      </c>
      <c r="I3288">
        <v>5</v>
      </c>
      <c r="J3288">
        <f t="shared" si="52"/>
        <v>45</v>
      </c>
      <c r="K3288">
        <v>3</v>
      </c>
      <c r="L3288">
        <v>5</v>
      </c>
      <c r="M3288">
        <v>0</v>
      </c>
    </row>
    <row r="3289" spans="1:14" x14ac:dyDescent="0.25">
      <c r="A3289">
        <v>2013</v>
      </c>
      <c r="B3289" t="s">
        <v>1162</v>
      </c>
      <c r="D3289">
        <v>3</v>
      </c>
      <c r="E3289" t="s">
        <v>1221</v>
      </c>
      <c r="F3289">
        <v>25</v>
      </c>
      <c r="G3289">
        <v>45</v>
      </c>
      <c r="H3289">
        <v>25</v>
      </c>
      <c r="I3289">
        <v>5</v>
      </c>
      <c r="J3289">
        <f t="shared" si="52"/>
        <v>30</v>
      </c>
      <c r="K3289">
        <v>4.5</v>
      </c>
      <c r="L3289">
        <v>6</v>
      </c>
      <c r="M3289">
        <v>0</v>
      </c>
    </row>
    <row r="3290" spans="1:14" x14ac:dyDescent="0.25">
      <c r="A3290">
        <v>2013</v>
      </c>
      <c r="B3290" t="s">
        <v>1162</v>
      </c>
      <c r="D3290">
        <v>4</v>
      </c>
      <c r="E3290" t="s">
        <v>1221</v>
      </c>
      <c r="F3290">
        <v>60</v>
      </c>
      <c r="G3290">
        <v>30</v>
      </c>
      <c r="H3290">
        <v>9</v>
      </c>
      <c r="I3290">
        <v>1</v>
      </c>
      <c r="J3290">
        <f t="shared" si="52"/>
        <v>10</v>
      </c>
      <c r="K3290">
        <v>12</v>
      </c>
      <c r="L3290">
        <v>4</v>
      </c>
      <c r="M3290">
        <v>0</v>
      </c>
    </row>
    <row r="3291" spans="1:14" x14ac:dyDescent="0.25">
      <c r="A3291">
        <v>2013</v>
      </c>
      <c r="B3291" t="s">
        <v>1162</v>
      </c>
      <c r="D3291">
        <v>5</v>
      </c>
      <c r="E3291" t="s">
        <v>1221</v>
      </c>
      <c r="F3291">
        <v>20</v>
      </c>
      <c r="G3291">
        <v>70</v>
      </c>
      <c r="H3291">
        <v>5</v>
      </c>
      <c r="I3291">
        <v>5</v>
      </c>
      <c r="J3291">
        <f t="shared" si="52"/>
        <v>10</v>
      </c>
      <c r="K3291">
        <v>2</v>
      </c>
      <c r="L3291">
        <v>4</v>
      </c>
      <c r="M3291">
        <v>1</v>
      </c>
      <c r="N3291" t="s">
        <v>88</v>
      </c>
    </row>
    <row r="3292" spans="1:14" x14ac:dyDescent="0.25">
      <c r="A3292">
        <v>2013</v>
      </c>
      <c r="B3292" t="s">
        <v>1162</v>
      </c>
      <c r="C3292">
        <v>5</v>
      </c>
      <c r="D3292">
        <v>1</v>
      </c>
      <c r="E3292" t="s">
        <v>1223</v>
      </c>
      <c r="F3292">
        <v>50</v>
      </c>
      <c r="G3292">
        <v>20</v>
      </c>
      <c r="H3292">
        <v>25</v>
      </c>
      <c r="I3292">
        <v>5</v>
      </c>
      <c r="J3292">
        <f t="shared" si="52"/>
        <v>30</v>
      </c>
      <c r="K3292">
        <v>2</v>
      </c>
      <c r="L3292">
        <v>2</v>
      </c>
      <c r="M3292">
        <v>0</v>
      </c>
    </row>
    <row r="3293" spans="1:14" x14ac:dyDescent="0.25">
      <c r="A3293">
        <v>2013</v>
      </c>
      <c r="B3293" t="s">
        <v>1162</v>
      </c>
      <c r="D3293">
        <v>2</v>
      </c>
      <c r="E3293" t="s">
        <v>1223</v>
      </c>
      <c r="F3293">
        <v>50</v>
      </c>
      <c r="G3293">
        <v>10</v>
      </c>
      <c r="H3293">
        <v>25</v>
      </c>
      <c r="I3293">
        <v>10</v>
      </c>
      <c r="J3293">
        <f t="shared" si="52"/>
        <v>35</v>
      </c>
      <c r="K3293">
        <v>2</v>
      </c>
      <c r="L3293">
        <v>4</v>
      </c>
      <c r="M3293">
        <v>1</v>
      </c>
      <c r="N3293" t="s">
        <v>85</v>
      </c>
    </row>
    <row r="3294" spans="1:14" x14ac:dyDescent="0.25">
      <c r="A3294">
        <v>2013</v>
      </c>
      <c r="B3294" t="s">
        <v>1162</v>
      </c>
      <c r="D3294">
        <v>3</v>
      </c>
      <c r="E3294" t="s">
        <v>1223</v>
      </c>
      <c r="F3294">
        <v>70</v>
      </c>
      <c r="G3294">
        <v>10</v>
      </c>
      <c r="H3294">
        <v>5</v>
      </c>
      <c r="I3294">
        <v>10</v>
      </c>
      <c r="J3294">
        <f t="shared" si="52"/>
        <v>15</v>
      </c>
      <c r="K3294">
        <v>2</v>
      </c>
      <c r="L3294">
        <v>2</v>
      </c>
      <c r="M3294">
        <v>1</v>
      </c>
      <c r="N3294" t="s">
        <v>221</v>
      </c>
    </row>
    <row r="3295" spans="1:14" x14ac:dyDescent="0.25">
      <c r="A3295">
        <v>2013</v>
      </c>
      <c r="B3295" t="s">
        <v>1162</v>
      </c>
      <c r="D3295">
        <v>4</v>
      </c>
      <c r="E3295" t="s">
        <v>1223</v>
      </c>
      <c r="F3295">
        <v>85</v>
      </c>
      <c r="G3295">
        <v>0</v>
      </c>
      <c r="H3295">
        <v>5</v>
      </c>
      <c r="I3295">
        <v>10</v>
      </c>
      <c r="J3295">
        <f t="shared" si="52"/>
        <v>15</v>
      </c>
      <c r="K3295">
        <v>2</v>
      </c>
      <c r="L3295">
        <v>3</v>
      </c>
      <c r="M3295">
        <v>0</v>
      </c>
    </row>
    <row r="3296" spans="1:14" x14ac:dyDescent="0.25">
      <c r="A3296">
        <v>2013</v>
      </c>
      <c r="B3296" t="s">
        <v>1162</v>
      </c>
      <c r="D3296">
        <v>5</v>
      </c>
      <c r="E3296" t="s">
        <v>1223</v>
      </c>
      <c r="F3296">
        <v>75</v>
      </c>
      <c r="G3296">
        <v>10</v>
      </c>
      <c r="H3296">
        <v>5</v>
      </c>
      <c r="I3296">
        <v>10</v>
      </c>
      <c r="J3296">
        <f t="shared" si="52"/>
        <v>15</v>
      </c>
      <c r="K3296">
        <v>2</v>
      </c>
      <c r="L3296">
        <v>3</v>
      </c>
      <c r="M3296">
        <v>0</v>
      </c>
    </row>
    <row r="3297" spans="1:15" x14ac:dyDescent="0.25">
      <c r="A3297">
        <v>2013</v>
      </c>
      <c r="B3297" t="s">
        <v>1162</v>
      </c>
      <c r="C3297">
        <v>6</v>
      </c>
      <c r="D3297">
        <v>1</v>
      </c>
      <c r="E3297" t="s">
        <v>1223</v>
      </c>
      <c r="F3297">
        <v>50</v>
      </c>
      <c r="G3297">
        <v>10</v>
      </c>
      <c r="H3297">
        <v>15</v>
      </c>
      <c r="I3297">
        <v>2</v>
      </c>
      <c r="J3297">
        <f t="shared" si="52"/>
        <v>17</v>
      </c>
      <c r="K3297">
        <v>2</v>
      </c>
      <c r="L3297">
        <v>2</v>
      </c>
      <c r="M3297">
        <v>2</v>
      </c>
      <c r="N3297" t="s">
        <v>239</v>
      </c>
      <c r="O3297" t="s">
        <v>239</v>
      </c>
    </row>
    <row r="3298" spans="1:15" x14ac:dyDescent="0.25">
      <c r="A3298">
        <v>2013</v>
      </c>
      <c r="B3298" t="s">
        <v>1162</v>
      </c>
      <c r="D3298">
        <v>2</v>
      </c>
      <c r="E3298" t="s">
        <v>1223</v>
      </c>
      <c r="F3298">
        <v>75</v>
      </c>
      <c r="G3298">
        <v>5</v>
      </c>
      <c r="H3298">
        <v>5</v>
      </c>
      <c r="I3298">
        <v>5</v>
      </c>
      <c r="J3298">
        <f t="shared" si="52"/>
        <v>10</v>
      </c>
      <c r="K3298">
        <v>2</v>
      </c>
      <c r="L3298">
        <v>2</v>
      </c>
      <c r="M3298">
        <v>1</v>
      </c>
      <c r="N3298" t="s">
        <v>85</v>
      </c>
    </row>
    <row r="3299" spans="1:15" x14ac:dyDescent="0.25">
      <c r="A3299">
        <v>2013</v>
      </c>
      <c r="B3299" t="s">
        <v>1162</v>
      </c>
      <c r="D3299">
        <v>3</v>
      </c>
      <c r="E3299" t="s">
        <v>1223</v>
      </c>
      <c r="F3299">
        <v>75</v>
      </c>
      <c r="G3299">
        <v>5</v>
      </c>
      <c r="H3299">
        <v>10</v>
      </c>
      <c r="I3299">
        <v>10</v>
      </c>
      <c r="J3299">
        <f t="shared" si="52"/>
        <v>20</v>
      </c>
      <c r="K3299">
        <v>4</v>
      </c>
      <c r="L3299">
        <v>4</v>
      </c>
      <c r="M3299">
        <v>0</v>
      </c>
    </row>
    <row r="3300" spans="1:15" x14ac:dyDescent="0.25">
      <c r="A3300">
        <v>2013</v>
      </c>
      <c r="B3300" t="s">
        <v>1162</v>
      </c>
      <c r="D3300">
        <v>4</v>
      </c>
      <c r="E3300" t="s">
        <v>1223</v>
      </c>
      <c r="F3300">
        <v>60</v>
      </c>
      <c r="G3300">
        <v>5</v>
      </c>
      <c r="H3300">
        <v>15</v>
      </c>
      <c r="I3300">
        <v>15</v>
      </c>
      <c r="J3300">
        <f t="shared" si="52"/>
        <v>30</v>
      </c>
      <c r="K3300">
        <v>2</v>
      </c>
      <c r="L3300">
        <v>3</v>
      </c>
      <c r="M3300">
        <v>0</v>
      </c>
    </row>
    <row r="3301" spans="1:15" x14ac:dyDescent="0.25">
      <c r="A3301">
        <v>2013</v>
      </c>
      <c r="B3301" t="s">
        <v>1162</v>
      </c>
      <c r="D3301">
        <v>5</v>
      </c>
      <c r="E3301" t="s">
        <v>1223</v>
      </c>
      <c r="F3301">
        <v>60</v>
      </c>
      <c r="G3301">
        <v>0</v>
      </c>
      <c r="H3301">
        <v>25</v>
      </c>
      <c r="I3301">
        <v>15</v>
      </c>
      <c r="J3301">
        <f t="shared" si="52"/>
        <v>40</v>
      </c>
      <c r="K3301">
        <v>2</v>
      </c>
      <c r="L3301">
        <v>4</v>
      </c>
      <c r="M3301">
        <v>1</v>
      </c>
      <c r="N3301" t="s">
        <v>221</v>
      </c>
    </row>
    <row r="3302" spans="1:15" x14ac:dyDescent="0.25">
      <c r="A3302">
        <v>2013</v>
      </c>
      <c r="B3302" t="s">
        <v>1161</v>
      </c>
      <c r="C3302">
        <v>1</v>
      </c>
      <c r="D3302">
        <v>1</v>
      </c>
      <c r="E3302" t="s">
        <v>1159</v>
      </c>
      <c r="F3302">
        <v>15</v>
      </c>
      <c r="G3302">
        <v>0</v>
      </c>
      <c r="H3302">
        <v>10</v>
      </c>
      <c r="I3302">
        <v>2</v>
      </c>
      <c r="J3302">
        <f t="shared" si="52"/>
        <v>12</v>
      </c>
      <c r="K3302">
        <v>3</v>
      </c>
      <c r="L3302">
        <v>4</v>
      </c>
      <c r="M3302">
        <v>0</v>
      </c>
    </row>
    <row r="3303" spans="1:15" x14ac:dyDescent="0.25">
      <c r="A3303">
        <v>2013</v>
      </c>
      <c r="B3303" t="s">
        <v>1161</v>
      </c>
      <c r="D3303">
        <v>2</v>
      </c>
      <c r="E3303" t="s">
        <v>1159</v>
      </c>
      <c r="F3303">
        <v>3</v>
      </c>
      <c r="G3303">
        <v>0</v>
      </c>
      <c r="H3303">
        <v>20</v>
      </c>
      <c r="I3303">
        <v>5</v>
      </c>
      <c r="J3303">
        <f t="shared" si="52"/>
        <v>25</v>
      </c>
      <c r="K3303">
        <v>6</v>
      </c>
      <c r="L3303">
        <v>6</v>
      </c>
      <c r="M3303">
        <v>0</v>
      </c>
    </row>
    <row r="3304" spans="1:15" x14ac:dyDescent="0.25">
      <c r="A3304">
        <v>2013</v>
      </c>
      <c r="B3304" t="s">
        <v>1161</v>
      </c>
      <c r="D3304">
        <v>3</v>
      </c>
      <c r="E3304" t="s">
        <v>1159</v>
      </c>
      <c r="F3304">
        <v>15</v>
      </c>
      <c r="G3304">
        <v>0</v>
      </c>
      <c r="H3304">
        <v>10</v>
      </c>
      <c r="I3304">
        <v>1</v>
      </c>
      <c r="J3304">
        <f t="shared" si="52"/>
        <v>11</v>
      </c>
      <c r="K3304">
        <v>3</v>
      </c>
      <c r="L3304">
        <v>4</v>
      </c>
      <c r="M3304">
        <v>0</v>
      </c>
    </row>
    <row r="3305" spans="1:15" x14ac:dyDescent="0.25">
      <c r="A3305">
        <v>2013</v>
      </c>
      <c r="B3305" t="s">
        <v>1161</v>
      </c>
      <c r="D3305">
        <v>4</v>
      </c>
      <c r="E3305" t="s">
        <v>1159</v>
      </c>
      <c r="F3305">
        <v>10</v>
      </c>
      <c r="G3305">
        <v>5</v>
      </c>
      <c r="H3305">
        <v>10</v>
      </c>
      <c r="I3305">
        <v>1</v>
      </c>
      <c r="J3305">
        <f t="shared" si="52"/>
        <v>11</v>
      </c>
      <c r="K3305">
        <v>4</v>
      </c>
      <c r="L3305">
        <v>3</v>
      </c>
      <c r="M3305">
        <v>1</v>
      </c>
      <c r="N3305" t="s">
        <v>80</v>
      </c>
    </row>
    <row r="3306" spans="1:15" x14ac:dyDescent="0.25">
      <c r="A3306">
        <v>2013</v>
      </c>
      <c r="B3306" t="s">
        <v>1161</v>
      </c>
      <c r="D3306">
        <v>5</v>
      </c>
      <c r="E3306" t="s">
        <v>1159</v>
      </c>
      <c r="F3306">
        <v>15</v>
      </c>
      <c r="G3306">
        <v>0</v>
      </c>
      <c r="H3306">
        <v>15</v>
      </c>
      <c r="I3306">
        <v>2</v>
      </c>
      <c r="J3306">
        <f t="shared" si="52"/>
        <v>17</v>
      </c>
      <c r="K3306">
        <v>4</v>
      </c>
      <c r="L3306">
        <v>4</v>
      </c>
      <c r="M3306">
        <v>0</v>
      </c>
    </row>
    <row r="3307" spans="1:15" x14ac:dyDescent="0.25">
      <c r="A3307">
        <v>2013</v>
      </c>
      <c r="B3307" t="s">
        <v>1161</v>
      </c>
      <c r="C3307">
        <v>2</v>
      </c>
      <c r="D3307">
        <v>1</v>
      </c>
      <c r="E3307" t="s">
        <v>1159</v>
      </c>
      <c r="F3307">
        <v>0</v>
      </c>
      <c r="G3307">
        <v>5</v>
      </c>
      <c r="H3307">
        <v>20</v>
      </c>
      <c r="I3307">
        <v>1</v>
      </c>
      <c r="J3307">
        <f t="shared" si="52"/>
        <v>21</v>
      </c>
      <c r="K3307">
        <v>3</v>
      </c>
      <c r="L3307">
        <v>3</v>
      </c>
      <c r="M3307">
        <v>1</v>
      </c>
      <c r="N3307" t="s">
        <v>85</v>
      </c>
    </row>
    <row r="3308" spans="1:15" x14ac:dyDescent="0.25">
      <c r="A3308">
        <v>2013</v>
      </c>
      <c r="B3308" t="s">
        <v>1161</v>
      </c>
      <c r="D3308">
        <v>2</v>
      </c>
      <c r="E3308" t="s">
        <v>1159</v>
      </c>
      <c r="F3308">
        <v>20</v>
      </c>
      <c r="G3308">
        <v>10</v>
      </c>
      <c r="H3308">
        <v>20</v>
      </c>
      <c r="I3308">
        <v>2</v>
      </c>
      <c r="J3308">
        <f t="shared" si="52"/>
        <v>22</v>
      </c>
      <c r="K3308">
        <v>6</v>
      </c>
      <c r="L3308">
        <v>3</v>
      </c>
      <c r="M3308">
        <v>0</v>
      </c>
    </row>
    <row r="3309" spans="1:15" x14ac:dyDescent="0.25">
      <c r="A3309">
        <v>2013</v>
      </c>
      <c r="B3309" t="s">
        <v>1161</v>
      </c>
      <c r="D3309">
        <v>3</v>
      </c>
      <c r="E3309" t="s">
        <v>1159</v>
      </c>
      <c r="F3309">
        <v>10</v>
      </c>
      <c r="G3309">
        <v>0</v>
      </c>
      <c r="H3309">
        <v>30</v>
      </c>
      <c r="I3309">
        <v>10</v>
      </c>
      <c r="J3309">
        <f t="shared" si="52"/>
        <v>40</v>
      </c>
      <c r="K3309">
        <v>2</v>
      </c>
      <c r="L3309">
        <v>5</v>
      </c>
      <c r="M3309">
        <v>0</v>
      </c>
    </row>
    <row r="3310" spans="1:15" x14ac:dyDescent="0.25">
      <c r="A3310">
        <v>2013</v>
      </c>
      <c r="B3310" t="s">
        <v>1161</v>
      </c>
      <c r="D3310">
        <v>4</v>
      </c>
      <c r="E3310" t="s">
        <v>1159</v>
      </c>
      <c r="F3310">
        <v>5</v>
      </c>
      <c r="G3310">
        <v>0</v>
      </c>
      <c r="H3310">
        <v>0</v>
      </c>
      <c r="I3310">
        <v>2</v>
      </c>
      <c r="J3310">
        <f t="shared" si="52"/>
        <v>2</v>
      </c>
      <c r="K3310">
        <v>5</v>
      </c>
      <c r="L3310">
        <v>3</v>
      </c>
      <c r="M3310">
        <v>0</v>
      </c>
    </row>
    <row r="3311" spans="1:15" x14ac:dyDescent="0.25">
      <c r="A3311">
        <v>2013</v>
      </c>
      <c r="B3311" t="s">
        <v>1161</v>
      </c>
      <c r="D3311">
        <v>5</v>
      </c>
      <c r="E3311" t="s">
        <v>1159</v>
      </c>
      <c r="F3311">
        <v>5</v>
      </c>
      <c r="G3311">
        <v>0</v>
      </c>
      <c r="H3311">
        <v>15</v>
      </c>
      <c r="I3311">
        <v>8</v>
      </c>
      <c r="J3311">
        <f t="shared" si="52"/>
        <v>23</v>
      </c>
      <c r="K3311">
        <v>4</v>
      </c>
      <c r="L3311">
        <v>2</v>
      </c>
      <c r="M3311">
        <v>1</v>
      </c>
      <c r="N3311" t="s">
        <v>80</v>
      </c>
    </row>
    <row r="3312" spans="1:15" x14ac:dyDescent="0.25">
      <c r="A3312">
        <v>2013</v>
      </c>
      <c r="B3312" t="s">
        <v>1161</v>
      </c>
      <c r="C3312">
        <v>3</v>
      </c>
      <c r="D3312">
        <v>1</v>
      </c>
      <c r="E3312" t="s">
        <v>1159</v>
      </c>
      <c r="F3312">
        <v>10</v>
      </c>
      <c r="G3312">
        <v>15</v>
      </c>
      <c r="H3312">
        <v>20</v>
      </c>
      <c r="I3312">
        <v>1</v>
      </c>
      <c r="J3312">
        <f t="shared" si="52"/>
        <v>21</v>
      </c>
      <c r="K3312">
        <v>2</v>
      </c>
      <c r="L3312">
        <v>3</v>
      </c>
      <c r="M3312">
        <v>0</v>
      </c>
    </row>
    <row r="3313" spans="1:15" x14ac:dyDescent="0.25">
      <c r="A3313">
        <v>2013</v>
      </c>
      <c r="B3313" t="s">
        <v>1161</v>
      </c>
      <c r="D3313">
        <v>2</v>
      </c>
      <c r="E3313" t="s">
        <v>1159</v>
      </c>
      <c r="F3313">
        <v>5</v>
      </c>
      <c r="G3313">
        <v>0</v>
      </c>
      <c r="H3313">
        <v>30</v>
      </c>
      <c r="I3313">
        <v>2</v>
      </c>
      <c r="J3313">
        <f t="shared" si="52"/>
        <v>32</v>
      </c>
      <c r="K3313">
        <v>4</v>
      </c>
      <c r="L3313">
        <v>5</v>
      </c>
      <c r="M3313">
        <v>0</v>
      </c>
    </row>
    <row r="3314" spans="1:15" x14ac:dyDescent="0.25">
      <c r="A3314">
        <v>2013</v>
      </c>
      <c r="B3314" t="s">
        <v>1161</v>
      </c>
      <c r="D3314">
        <v>3</v>
      </c>
      <c r="E3314" t="s">
        <v>1159</v>
      </c>
      <c r="F3314">
        <v>5</v>
      </c>
      <c r="G3314">
        <v>15</v>
      </c>
      <c r="H3314">
        <v>75</v>
      </c>
      <c r="I3314">
        <v>5</v>
      </c>
      <c r="J3314">
        <f t="shared" si="52"/>
        <v>80</v>
      </c>
      <c r="K3314">
        <v>5</v>
      </c>
      <c r="L3314">
        <v>5</v>
      </c>
      <c r="M3314">
        <v>0</v>
      </c>
    </row>
    <row r="3315" spans="1:15" x14ac:dyDescent="0.25">
      <c r="A3315">
        <v>2013</v>
      </c>
      <c r="B3315" t="s">
        <v>1161</v>
      </c>
      <c r="D3315">
        <v>4</v>
      </c>
      <c r="E3315" t="s">
        <v>1159</v>
      </c>
      <c r="F3315">
        <v>10</v>
      </c>
      <c r="G3315">
        <v>5</v>
      </c>
      <c r="H3315">
        <v>20</v>
      </c>
      <c r="I3315">
        <v>5</v>
      </c>
      <c r="J3315">
        <f t="shared" si="52"/>
        <v>25</v>
      </c>
      <c r="K3315">
        <v>3</v>
      </c>
      <c r="L3315">
        <v>5</v>
      </c>
      <c r="M3315">
        <v>0</v>
      </c>
    </row>
    <row r="3316" spans="1:15" x14ac:dyDescent="0.25">
      <c r="A3316">
        <v>2013</v>
      </c>
      <c r="B3316" t="s">
        <v>1161</v>
      </c>
      <c r="D3316">
        <v>5</v>
      </c>
      <c r="E3316" t="s">
        <v>1159</v>
      </c>
      <c r="F3316">
        <v>0</v>
      </c>
      <c r="G3316">
        <v>10</v>
      </c>
      <c r="H3316">
        <v>40</v>
      </c>
      <c r="I3316">
        <v>2</v>
      </c>
      <c r="J3316">
        <f t="shared" si="52"/>
        <v>42</v>
      </c>
      <c r="K3316">
        <v>3</v>
      </c>
      <c r="L3316">
        <v>6</v>
      </c>
      <c r="M3316">
        <v>1</v>
      </c>
      <c r="N3316" t="s">
        <v>85</v>
      </c>
    </row>
    <row r="3317" spans="1:15" x14ac:dyDescent="0.25">
      <c r="A3317">
        <v>2013</v>
      </c>
      <c r="B3317" t="s">
        <v>1161</v>
      </c>
      <c r="C3317">
        <v>4</v>
      </c>
      <c r="D3317">
        <v>1</v>
      </c>
      <c r="E3317" t="s">
        <v>1159</v>
      </c>
      <c r="F3317">
        <v>10</v>
      </c>
      <c r="G3317">
        <v>39</v>
      </c>
      <c r="H3317">
        <v>50</v>
      </c>
      <c r="I3317">
        <v>1</v>
      </c>
      <c r="J3317">
        <f t="shared" si="52"/>
        <v>51</v>
      </c>
      <c r="K3317">
        <v>3.5</v>
      </c>
      <c r="L3317">
        <v>2</v>
      </c>
      <c r="M3317">
        <v>1</v>
      </c>
      <c r="N3317" t="s">
        <v>80</v>
      </c>
    </row>
    <row r="3318" spans="1:15" x14ac:dyDescent="0.25">
      <c r="A3318">
        <v>2013</v>
      </c>
      <c r="B3318" t="s">
        <v>1161</v>
      </c>
      <c r="D3318">
        <v>2</v>
      </c>
      <c r="E3318" t="s">
        <v>1221</v>
      </c>
      <c r="F3318">
        <v>10</v>
      </c>
      <c r="G3318">
        <v>39</v>
      </c>
      <c r="H3318">
        <v>50</v>
      </c>
      <c r="I3318">
        <v>1</v>
      </c>
      <c r="J3318">
        <f t="shared" si="52"/>
        <v>51</v>
      </c>
      <c r="K3318">
        <v>1.5</v>
      </c>
      <c r="L3318">
        <v>3</v>
      </c>
      <c r="M3318">
        <v>1</v>
      </c>
      <c r="N3318" t="s">
        <v>82</v>
      </c>
    </row>
    <row r="3319" spans="1:15" x14ac:dyDescent="0.25">
      <c r="A3319">
        <v>2013</v>
      </c>
      <c r="B3319" t="s">
        <v>1161</v>
      </c>
      <c r="D3319">
        <v>3</v>
      </c>
      <c r="E3319" t="s">
        <v>1159</v>
      </c>
      <c r="F3319">
        <v>3</v>
      </c>
      <c r="G3319">
        <v>90</v>
      </c>
      <c r="H3319">
        <v>5</v>
      </c>
      <c r="I3319">
        <v>2</v>
      </c>
      <c r="J3319">
        <f t="shared" si="52"/>
        <v>7</v>
      </c>
      <c r="K3319">
        <v>2</v>
      </c>
      <c r="L3319">
        <v>2.5</v>
      </c>
      <c r="M3319">
        <v>0</v>
      </c>
    </row>
    <row r="3320" spans="1:15" x14ac:dyDescent="0.25">
      <c r="A3320">
        <v>2013</v>
      </c>
      <c r="B3320" t="s">
        <v>1161</v>
      </c>
      <c r="D3320">
        <v>4</v>
      </c>
      <c r="E3320" t="s">
        <v>1159</v>
      </c>
      <c r="F3320">
        <v>10</v>
      </c>
      <c r="G3320">
        <v>60</v>
      </c>
      <c r="H3320">
        <v>25</v>
      </c>
      <c r="I3320">
        <v>5</v>
      </c>
      <c r="J3320">
        <f t="shared" si="52"/>
        <v>30</v>
      </c>
      <c r="K3320">
        <v>1</v>
      </c>
      <c r="L3320">
        <v>6</v>
      </c>
      <c r="M3320">
        <v>2</v>
      </c>
      <c r="N3320" t="s">
        <v>124</v>
      </c>
      <c r="O3320" t="s">
        <v>85</v>
      </c>
    </row>
    <row r="3321" spans="1:15" x14ac:dyDescent="0.25">
      <c r="A3321">
        <v>2013</v>
      </c>
      <c r="B3321" t="s">
        <v>1161</v>
      </c>
      <c r="D3321">
        <v>5</v>
      </c>
      <c r="E3321" t="s">
        <v>1221</v>
      </c>
      <c r="F3321">
        <v>25</v>
      </c>
      <c r="G3321">
        <v>34</v>
      </c>
      <c r="H3321">
        <v>40</v>
      </c>
      <c r="I3321">
        <v>1</v>
      </c>
      <c r="J3321">
        <f t="shared" si="52"/>
        <v>41</v>
      </c>
      <c r="K3321">
        <v>2.5</v>
      </c>
      <c r="L3321">
        <v>3.5</v>
      </c>
      <c r="M3321">
        <v>0</v>
      </c>
    </row>
    <row r="3322" spans="1:15" x14ac:dyDescent="0.25">
      <c r="A3322">
        <v>2013</v>
      </c>
      <c r="B3322" t="s">
        <v>1161</v>
      </c>
      <c r="C3322">
        <v>5</v>
      </c>
      <c r="D3322">
        <v>1</v>
      </c>
      <c r="E3322" t="s">
        <v>1159</v>
      </c>
      <c r="F3322">
        <v>5</v>
      </c>
      <c r="G3322">
        <v>70</v>
      </c>
      <c r="H3322">
        <v>25</v>
      </c>
      <c r="I3322">
        <v>0</v>
      </c>
      <c r="J3322">
        <f t="shared" si="52"/>
        <v>25</v>
      </c>
      <c r="K3322">
        <v>4.5</v>
      </c>
      <c r="L3322">
        <v>0</v>
      </c>
      <c r="M3322">
        <v>1</v>
      </c>
      <c r="N3322" t="s">
        <v>85</v>
      </c>
    </row>
    <row r="3323" spans="1:15" x14ac:dyDescent="0.25">
      <c r="A3323">
        <v>2013</v>
      </c>
      <c r="B3323" t="s">
        <v>1161</v>
      </c>
      <c r="D3323">
        <v>2</v>
      </c>
      <c r="E3323" t="s">
        <v>1159</v>
      </c>
      <c r="F3323">
        <v>10</v>
      </c>
      <c r="G3323">
        <v>63</v>
      </c>
      <c r="H3323">
        <v>25</v>
      </c>
      <c r="I3323">
        <v>2</v>
      </c>
      <c r="J3323">
        <f t="shared" si="52"/>
        <v>27</v>
      </c>
      <c r="K3323">
        <v>5.5</v>
      </c>
      <c r="L3323">
        <v>3.5</v>
      </c>
      <c r="M3323">
        <v>0</v>
      </c>
    </row>
    <row r="3324" spans="1:15" x14ac:dyDescent="0.25">
      <c r="A3324">
        <v>2013</v>
      </c>
      <c r="B3324" t="s">
        <v>1161</v>
      </c>
      <c r="D3324">
        <v>3</v>
      </c>
      <c r="E3324" t="s">
        <v>1159</v>
      </c>
      <c r="F3324">
        <v>0</v>
      </c>
      <c r="G3324">
        <v>60</v>
      </c>
      <c r="H3324">
        <v>40</v>
      </c>
      <c r="I3324">
        <v>0</v>
      </c>
      <c r="J3324">
        <f t="shared" si="52"/>
        <v>40</v>
      </c>
      <c r="K3324">
        <v>20</v>
      </c>
      <c r="L3324">
        <v>0</v>
      </c>
      <c r="M3324">
        <v>0</v>
      </c>
    </row>
    <row r="3325" spans="1:15" x14ac:dyDescent="0.25">
      <c r="A3325">
        <v>2013</v>
      </c>
      <c r="B3325" t="s">
        <v>1161</v>
      </c>
      <c r="D3325">
        <v>4</v>
      </c>
      <c r="E3325" t="s">
        <v>1159</v>
      </c>
      <c r="F3325">
        <v>10</v>
      </c>
      <c r="G3325">
        <v>64</v>
      </c>
      <c r="H3325">
        <v>25</v>
      </c>
      <c r="I3325">
        <v>1</v>
      </c>
      <c r="J3325">
        <f t="shared" si="52"/>
        <v>26</v>
      </c>
      <c r="K3325">
        <v>12</v>
      </c>
      <c r="L3325">
        <v>2</v>
      </c>
      <c r="M3325">
        <v>0</v>
      </c>
    </row>
    <row r="3326" spans="1:15" x14ac:dyDescent="0.25">
      <c r="A3326">
        <v>2013</v>
      </c>
      <c r="B3326" t="s">
        <v>1161</v>
      </c>
      <c r="D3326">
        <v>5</v>
      </c>
      <c r="E3326" t="s">
        <v>1159</v>
      </c>
      <c r="F3326">
        <v>5</v>
      </c>
      <c r="G3326">
        <v>85</v>
      </c>
      <c r="H3326">
        <v>5</v>
      </c>
      <c r="I3326">
        <v>2</v>
      </c>
      <c r="J3326">
        <f t="shared" si="52"/>
        <v>7</v>
      </c>
      <c r="K3326">
        <v>2</v>
      </c>
      <c r="L3326">
        <v>3</v>
      </c>
      <c r="M3326">
        <v>0</v>
      </c>
    </row>
    <row r="3327" spans="1:15" x14ac:dyDescent="0.25">
      <c r="A3327">
        <v>2013</v>
      </c>
      <c r="B3327" t="s">
        <v>1161</v>
      </c>
      <c r="C3327">
        <v>6</v>
      </c>
      <c r="D3327">
        <v>1</v>
      </c>
      <c r="E3327" t="s">
        <v>1221</v>
      </c>
      <c r="F3327">
        <v>15</v>
      </c>
      <c r="G3327">
        <v>74</v>
      </c>
      <c r="H3327">
        <v>10</v>
      </c>
      <c r="I3327">
        <v>1</v>
      </c>
      <c r="J3327">
        <f t="shared" si="52"/>
        <v>11</v>
      </c>
      <c r="K3327">
        <v>10</v>
      </c>
      <c r="L3327">
        <v>2</v>
      </c>
      <c r="M3327">
        <v>2</v>
      </c>
      <c r="N3327" t="s">
        <v>109</v>
      </c>
      <c r="O3327" t="s">
        <v>82</v>
      </c>
    </row>
    <row r="3328" spans="1:15" x14ac:dyDescent="0.25">
      <c r="A3328">
        <v>2013</v>
      </c>
      <c r="B3328" t="s">
        <v>1161</v>
      </c>
      <c r="D3328">
        <v>2</v>
      </c>
      <c r="E3328" t="s">
        <v>1159</v>
      </c>
      <c r="F3328">
        <v>40</v>
      </c>
      <c r="G3328">
        <v>50</v>
      </c>
      <c r="H3328">
        <v>2</v>
      </c>
      <c r="I3328">
        <v>2</v>
      </c>
      <c r="J3328">
        <f t="shared" si="52"/>
        <v>4</v>
      </c>
      <c r="K3328">
        <v>2</v>
      </c>
      <c r="L3328">
        <v>2</v>
      </c>
      <c r="M3328">
        <v>0</v>
      </c>
    </row>
    <row r="3329" spans="1:14" x14ac:dyDescent="0.25">
      <c r="A3329">
        <v>2013</v>
      </c>
      <c r="B3329" t="s">
        <v>1161</v>
      </c>
      <c r="D3329">
        <v>3</v>
      </c>
      <c r="E3329" t="s">
        <v>1159</v>
      </c>
      <c r="F3329">
        <v>10</v>
      </c>
      <c r="G3329">
        <v>80</v>
      </c>
      <c r="H3329">
        <v>5</v>
      </c>
      <c r="I3329">
        <v>5</v>
      </c>
      <c r="J3329">
        <f t="shared" si="52"/>
        <v>10</v>
      </c>
      <c r="K3329">
        <v>6</v>
      </c>
      <c r="L3329">
        <v>2.5</v>
      </c>
      <c r="M3329">
        <v>0</v>
      </c>
    </row>
    <row r="3330" spans="1:14" x14ac:dyDescent="0.25">
      <c r="A3330">
        <v>2013</v>
      </c>
      <c r="B3330" t="s">
        <v>1161</v>
      </c>
      <c r="D3330">
        <v>4</v>
      </c>
      <c r="E3330" t="s">
        <v>1159</v>
      </c>
      <c r="F3330">
        <v>15</v>
      </c>
      <c r="G3330">
        <v>80</v>
      </c>
      <c r="H3330">
        <v>5</v>
      </c>
      <c r="I3330">
        <v>0</v>
      </c>
      <c r="J3330">
        <f t="shared" si="52"/>
        <v>5</v>
      </c>
      <c r="K3330">
        <v>3.5</v>
      </c>
      <c r="L3330">
        <v>0</v>
      </c>
      <c r="M3330">
        <v>0</v>
      </c>
    </row>
    <row r="3331" spans="1:14" x14ac:dyDescent="0.25">
      <c r="A3331">
        <v>2013</v>
      </c>
      <c r="B3331" t="s">
        <v>1161</v>
      </c>
      <c r="D3331">
        <v>5</v>
      </c>
      <c r="E3331" t="s">
        <v>1159</v>
      </c>
      <c r="F3331">
        <v>25</v>
      </c>
      <c r="G3331">
        <v>63</v>
      </c>
      <c r="H3331">
        <v>7</v>
      </c>
      <c r="I3331">
        <v>5</v>
      </c>
      <c r="J3331">
        <f t="shared" si="52"/>
        <v>12</v>
      </c>
      <c r="K3331">
        <v>2</v>
      </c>
      <c r="L3331">
        <v>5.5</v>
      </c>
      <c r="M3331">
        <v>0</v>
      </c>
    </row>
    <row r="3332" spans="1:14" x14ac:dyDescent="0.25">
      <c r="A3332">
        <v>2013</v>
      </c>
      <c r="B3332" t="s">
        <v>1161</v>
      </c>
      <c r="C3332">
        <v>7</v>
      </c>
      <c r="D3332">
        <v>1</v>
      </c>
      <c r="E3332" t="s">
        <v>1159</v>
      </c>
      <c r="F3332">
        <v>10</v>
      </c>
      <c r="G3332">
        <v>80</v>
      </c>
      <c r="H3332">
        <v>5</v>
      </c>
      <c r="I3332">
        <v>5</v>
      </c>
      <c r="J3332">
        <f t="shared" si="52"/>
        <v>10</v>
      </c>
      <c r="K3332">
        <v>3</v>
      </c>
      <c r="L3332">
        <v>4</v>
      </c>
      <c r="M3332">
        <v>0</v>
      </c>
    </row>
    <row r="3333" spans="1:14" x14ac:dyDescent="0.25">
      <c r="A3333">
        <v>2013</v>
      </c>
      <c r="B3333" t="s">
        <v>1161</v>
      </c>
      <c r="D3333">
        <v>2</v>
      </c>
      <c r="E3333" t="s">
        <v>1159</v>
      </c>
      <c r="F3333">
        <v>50</v>
      </c>
      <c r="G3333">
        <v>40</v>
      </c>
      <c r="H3333">
        <v>5</v>
      </c>
      <c r="I3333">
        <v>5</v>
      </c>
      <c r="J3333">
        <f t="shared" si="52"/>
        <v>10</v>
      </c>
      <c r="K3333">
        <v>1</v>
      </c>
      <c r="L3333">
        <v>4</v>
      </c>
      <c r="M3333">
        <v>0</v>
      </c>
    </row>
    <row r="3334" spans="1:14" x14ac:dyDescent="0.25">
      <c r="A3334">
        <v>2013</v>
      </c>
      <c r="B3334" t="s">
        <v>1161</v>
      </c>
      <c r="D3334">
        <v>3</v>
      </c>
      <c r="E3334" t="s">
        <v>1159</v>
      </c>
      <c r="F3334">
        <v>25</v>
      </c>
      <c r="G3334">
        <v>54</v>
      </c>
      <c r="H3334">
        <v>20</v>
      </c>
      <c r="I3334">
        <v>1</v>
      </c>
      <c r="J3334">
        <f t="shared" si="52"/>
        <v>21</v>
      </c>
      <c r="K3334">
        <v>2</v>
      </c>
      <c r="L3334">
        <v>4</v>
      </c>
      <c r="M3334">
        <v>0</v>
      </c>
    </row>
    <row r="3335" spans="1:14" x14ac:dyDescent="0.25">
      <c r="A3335">
        <v>2013</v>
      </c>
      <c r="B3335" t="s">
        <v>1161</v>
      </c>
      <c r="D3335">
        <v>4</v>
      </c>
      <c r="E3335" t="s">
        <v>1159</v>
      </c>
      <c r="F3335">
        <v>25</v>
      </c>
      <c r="G3335">
        <v>65</v>
      </c>
      <c r="H3335">
        <v>5</v>
      </c>
      <c r="I3335">
        <v>5</v>
      </c>
      <c r="J3335">
        <f t="shared" si="52"/>
        <v>10</v>
      </c>
      <c r="K3335">
        <v>2</v>
      </c>
      <c r="L3335">
        <v>4</v>
      </c>
      <c r="M3335">
        <v>0</v>
      </c>
    </row>
    <row r="3336" spans="1:14" x14ac:dyDescent="0.25">
      <c r="A3336">
        <v>2013</v>
      </c>
      <c r="B3336" t="s">
        <v>1161</v>
      </c>
      <c r="D3336">
        <v>5</v>
      </c>
      <c r="E3336" t="s">
        <v>1159</v>
      </c>
      <c r="F3336">
        <v>15</v>
      </c>
      <c r="G3336">
        <v>70</v>
      </c>
      <c r="H3336">
        <v>10</v>
      </c>
      <c r="I3336">
        <v>5</v>
      </c>
      <c r="J3336">
        <f t="shared" ref="J3336:J3399" si="53">SUM(H3336:I3336)</f>
        <v>15</v>
      </c>
      <c r="K3336">
        <v>2</v>
      </c>
      <c r="L3336">
        <v>4</v>
      </c>
      <c r="M3336">
        <v>0</v>
      </c>
    </row>
    <row r="3337" spans="1:14" x14ac:dyDescent="0.25">
      <c r="A3337">
        <v>2013</v>
      </c>
      <c r="B3337" t="s">
        <v>1161</v>
      </c>
      <c r="C3337">
        <v>8</v>
      </c>
      <c r="D3337">
        <v>1</v>
      </c>
      <c r="E3337" t="s">
        <v>1223</v>
      </c>
      <c r="F3337">
        <v>15</v>
      </c>
      <c r="G3337">
        <v>5</v>
      </c>
      <c r="H3337">
        <v>35</v>
      </c>
      <c r="I3337">
        <v>10</v>
      </c>
      <c r="J3337">
        <f t="shared" si="53"/>
        <v>45</v>
      </c>
      <c r="K3337">
        <v>3</v>
      </c>
      <c r="L3337">
        <v>3</v>
      </c>
      <c r="M3337">
        <v>1</v>
      </c>
      <c r="N3337" t="s">
        <v>239</v>
      </c>
    </row>
    <row r="3338" spans="1:14" x14ac:dyDescent="0.25">
      <c r="A3338">
        <v>2013</v>
      </c>
      <c r="B3338" t="s">
        <v>1161</v>
      </c>
      <c r="D3338">
        <v>2</v>
      </c>
      <c r="E3338" t="s">
        <v>1223</v>
      </c>
      <c r="F3338">
        <v>25</v>
      </c>
      <c r="G3338">
        <v>5</v>
      </c>
      <c r="H3338">
        <v>40</v>
      </c>
      <c r="I3338">
        <v>5</v>
      </c>
      <c r="J3338">
        <f t="shared" si="53"/>
        <v>45</v>
      </c>
      <c r="K3338">
        <v>4</v>
      </c>
      <c r="L3338">
        <v>4</v>
      </c>
      <c r="M3338">
        <v>0</v>
      </c>
    </row>
    <row r="3339" spans="1:14" x14ac:dyDescent="0.25">
      <c r="A3339">
        <v>2013</v>
      </c>
      <c r="B3339" t="s">
        <v>1161</v>
      </c>
      <c r="D3339">
        <v>3</v>
      </c>
      <c r="E3339" t="s">
        <v>1223</v>
      </c>
      <c r="F3339">
        <v>80</v>
      </c>
      <c r="G3339">
        <v>2</v>
      </c>
      <c r="H3339">
        <v>15</v>
      </c>
      <c r="I3339">
        <v>3</v>
      </c>
      <c r="J3339">
        <f t="shared" si="53"/>
        <v>18</v>
      </c>
      <c r="K3339">
        <v>2</v>
      </c>
      <c r="L3339">
        <v>4</v>
      </c>
      <c r="M3339">
        <v>0</v>
      </c>
    </row>
    <row r="3340" spans="1:14" x14ac:dyDescent="0.25">
      <c r="A3340">
        <v>2013</v>
      </c>
      <c r="B3340" t="s">
        <v>1161</v>
      </c>
      <c r="D3340">
        <v>4</v>
      </c>
      <c r="E3340" t="s">
        <v>1223</v>
      </c>
      <c r="F3340">
        <v>65</v>
      </c>
      <c r="G3340">
        <v>0</v>
      </c>
      <c r="H3340">
        <v>10</v>
      </c>
      <c r="I3340">
        <v>10</v>
      </c>
      <c r="J3340">
        <f t="shared" si="53"/>
        <v>20</v>
      </c>
      <c r="K3340">
        <v>2</v>
      </c>
      <c r="L3340">
        <v>5</v>
      </c>
      <c r="M3340">
        <v>0</v>
      </c>
    </row>
    <row r="3341" spans="1:14" x14ac:dyDescent="0.25">
      <c r="A3341">
        <v>2013</v>
      </c>
      <c r="B3341" t="s">
        <v>1161</v>
      </c>
      <c r="D3341">
        <v>5</v>
      </c>
      <c r="E3341" t="s">
        <v>1223</v>
      </c>
      <c r="F3341">
        <v>15</v>
      </c>
      <c r="G3341">
        <v>0</v>
      </c>
      <c r="H3341">
        <v>20</v>
      </c>
      <c r="I3341">
        <v>10</v>
      </c>
      <c r="J3341">
        <f t="shared" si="53"/>
        <v>30</v>
      </c>
      <c r="K3341">
        <v>3</v>
      </c>
      <c r="L3341">
        <v>4</v>
      </c>
      <c r="M3341">
        <v>1</v>
      </c>
      <c r="N3341" t="s">
        <v>239</v>
      </c>
    </row>
    <row r="3342" spans="1:14" x14ac:dyDescent="0.25">
      <c r="A3342">
        <v>2013</v>
      </c>
      <c r="B3342" t="s">
        <v>1161</v>
      </c>
      <c r="C3342">
        <v>9</v>
      </c>
      <c r="D3342">
        <v>1</v>
      </c>
      <c r="E3342" t="s">
        <v>1223</v>
      </c>
      <c r="F3342">
        <v>10</v>
      </c>
      <c r="G3342">
        <v>0</v>
      </c>
      <c r="H3342">
        <v>45</v>
      </c>
      <c r="I3342">
        <v>10</v>
      </c>
      <c r="J3342">
        <f t="shared" si="53"/>
        <v>55</v>
      </c>
      <c r="K3342">
        <v>2</v>
      </c>
      <c r="L3342">
        <v>6</v>
      </c>
      <c r="M3342">
        <v>0</v>
      </c>
    </row>
    <row r="3343" spans="1:14" x14ac:dyDescent="0.25">
      <c r="A3343">
        <v>2013</v>
      </c>
      <c r="B3343" t="s">
        <v>1161</v>
      </c>
      <c r="D3343">
        <v>2</v>
      </c>
      <c r="E3343" t="s">
        <v>1223</v>
      </c>
      <c r="F3343">
        <v>50</v>
      </c>
      <c r="G3343">
        <v>0</v>
      </c>
      <c r="H3343">
        <v>15</v>
      </c>
      <c r="I3343">
        <v>5</v>
      </c>
      <c r="J3343">
        <f t="shared" si="53"/>
        <v>20</v>
      </c>
      <c r="K3343">
        <v>2</v>
      </c>
      <c r="L3343">
        <v>4</v>
      </c>
      <c r="M3343">
        <v>1</v>
      </c>
      <c r="N3343" t="s">
        <v>239</v>
      </c>
    </row>
    <row r="3344" spans="1:14" x14ac:dyDescent="0.25">
      <c r="A3344">
        <v>2013</v>
      </c>
      <c r="B3344" t="s">
        <v>1161</v>
      </c>
      <c r="D3344">
        <v>3</v>
      </c>
      <c r="E3344" t="s">
        <v>1223</v>
      </c>
      <c r="F3344">
        <v>80</v>
      </c>
      <c r="G3344">
        <v>0</v>
      </c>
      <c r="H3344">
        <v>10</v>
      </c>
      <c r="I3344">
        <v>5</v>
      </c>
      <c r="J3344">
        <f t="shared" si="53"/>
        <v>15</v>
      </c>
      <c r="K3344">
        <v>2</v>
      </c>
      <c r="L3344">
        <v>3</v>
      </c>
      <c r="M3344">
        <v>0</v>
      </c>
    </row>
    <row r="3345" spans="1:16" x14ac:dyDescent="0.25">
      <c r="A3345">
        <v>2013</v>
      </c>
      <c r="B3345" t="s">
        <v>1161</v>
      </c>
      <c r="D3345">
        <v>4</v>
      </c>
      <c r="E3345" t="s">
        <v>1223</v>
      </c>
      <c r="F3345">
        <v>25</v>
      </c>
      <c r="G3345">
        <v>0</v>
      </c>
      <c r="H3345">
        <v>70</v>
      </c>
      <c r="I3345">
        <v>5</v>
      </c>
      <c r="J3345">
        <f t="shared" si="53"/>
        <v>75</v>
      </c>
      <c r="K3345">
        <v>2</v>
      </c>
      <c r="L3345">
        <v>2</v>
      </c>
      <c r="M3345">
        <v>0</v>
      </c>
    </row>
    <row r="3346" spans="1:16" x14ac:dyDescent="0.25">
      <c r="A3346">
        <v>2013</v>
      </c>
      <c r="B3346" t="s">
        <v>1161</v>
      </c>
      <c r="D3346">
        <v>5</v>
      </c>
      <c r="E3346" t="s">
        <v>1223</v>
      </c>
      <c r="F3346">
        <v>50</v>
      </c>
      <c r="G3346">
        <v>0</v>
      </c>
      <c r="H3346">
        <v>20</v>
      </c>
      <c r="I3346">
        <v>2</v>
      </c>
      <c r="J3346">
        <f t="shared" si="53"/>
        <v>22</v>
      </c>
      <c r="K3346">
        <v>3</v>
      </c>
      <c r="L3346">
        <v>2</v>
      </c>
      <c r="M3346">
        <v>0</v>
      </c>
    </row>
    <row r="3347" spans="1:16" x14ac:dyDescent="0.25">
      <c r="A3347">
        <v>2013</v>
      </c>
      <c r="B3347" t="s">
        <v>1161</v>
      </c>
      <c r="C3347">
        <v>10</v>
      </c>
      <c r="D3347">
        <v>1</v>
      </c>
      <c r="E3347" t="s">
        <v>1223</v>
      </c>
      <c r="F3347">
        <v>5</v>
      </c>
      <c r="G3347">
        <v>35</v>
      </c>
      <c r="H3347">
        <v>20</v>
      </c>
      <c r="I3347">
        <v>25</v>
      </c>
      <c r="J3347">
        <f t="shared" si="53"/>
        <v>45</v>
      </c>
      <c r="K3347">
        <v>3</v>
      </c>
      <c r="L3347">
        <v>6</v>
      </c>
      <c r="M3347">
        <v>0</v>
      </c>
    </row>
    <row r="3348" spans="1:16" x14ac:dyDescent="0.25">
      <c r="A3348">
        <v>2013</v>
      </c>
      <c r="B3348" t="s">
        <v>1161</v>
      </c>
      <c r="D3348">
        <v>2</v>
      </c>
      <c r="E3348" t="s">
        <v>1223</v>
      </c>
      <c r="F3348">
        <v>5</v>
      </c>
      <c r="G3348">
        <v>60</v>
      </c>
      <c r="H3348">
        <v>10</v>
      </c>
      <c r="I3348">
        <v>15</v>
      </c>
      <c r="J3348">
        <f t="shared" si="53"/>
        <v>25</v>
      </c>
      <c r="K3348">
        <v>5</v>
      </c>
      <c r="L3348">
        <v>12</v>
      </c>
      <c r="M3348">
        <v>0</v>
      </c>
    </row>
    <row r="3349" spans="1:16" x14ac:dyDescent="0.25">
      <c r="A3349">
        <v>2013</v>
      </c>
      <c r="B3349" t="s">
        <v>1161</v>
      </c>
      <c r="D3349">
        <v>3</v>
      </c>
      <c r="E3349" t="s">
        <v>1223</v>
      </c>
      <c r="F3349">
        <v>5</v>
      </c>
      <c r="G3349">
        <v>35</v>
      </c>
      <c r="H3349">
        <v>25</v>
      </c>
      <c r="I3349">
        <v>10</v>
      </c>
      <c r="J3349">
        <f t="shared" si="53"/>
        <v>35</v>
      </c>
      <c r="K3349">
        <v>4</v>
      </c>
      <c r="L3349">
        <v>5</v>
      </c>
      <c r="M3349">
        <v>1</v>
      </c>
      <c r="N3349" t="s">
        <v>85</v>
      </c>
    </row>
    <row r="3350" spans="1:16" x14ac:dyDescent="0.25">
      <c r="A3350">
        <v>2013</v>
      </c>
      <c r="B3350" t="s">
        <v>1161</v>
      </c>
      <c r="D3350">
        <v>4</v>
      </c>
      <c r="E3350" t="s">
        <v>1223</v>
      </c>
      <c r="F3350">
        <v>0</v>
      </c>
      <c r="G3350">
        <v>55</v>
      </c>
      <c r="H3350">
        <v>20</v>
      </c>
      <c r="I3350">
        <v>20</v>
      </c>
      <c r="J3350">
        <f t="shared" si="53"/>
        <v>40</v>
      </c>
      <c r="K3350">
        <v>3</v>
      </c>
      <c r="L3350">
        <v>4</v>
      </c>
      <c r="M3350">
        <v>0</v>
      </c>
    </row>
    <row r="3351" spans="1:16" x14ac:dyDescent="0.25">
      <c r="A3351">
        <v>2013</v>
      </c>
      <c r="B3351" t="s">
        <v>1161</v>
      </c>
      <c r="D3351">
        <v>5</v>
      </c>
      <c r="E3351" t="s">
        <v>1223</v>
      </c>
      <c r="F3351">
        <v>10</v>
      </c>
      <c r="G3351">
        <v>35</v>
      </c>
      <c r="H3351">
        <v>35</v>
      </c>
      <c r="I3351">
        <v>15</v>
      </c>
      <c r="J3351">
        <f t="shared" si="53"/>
        <v>50</v>
      </c>
      <c r="K3351">
        <v>5</v>
      </c>
      <c r="L3351">
        <v>3</v>
      </c>
      <c r="M3351">
        <v>0</v>
      </c>
    </row>
    <row r="3352" spans="1:16" x14ac:dyDescent="0.25">
      <c r="A3352">
        <v>2013</v>
      </c>
      <c r="B3352" t="s">
        <v>1161</v>
      </c>
      <c r="C3352">
        <v>11</v>
      </c>
      <c r="D3352">
        <v>1</v>
      </c>
      <c r="E3352" t="s">
        <v>1223</v>
      </c>
      <c r="F3352">
        <v>5</v>
      </c>
      <c r="G3352">
        <v>55</v>
      </c>
      <c r="H3352">
        <v>25</v>
      </c>
      <c r="I3352">
        <v>15</v>
      </c>
      <c r="J3352">
        <f t="shared" si="53"/>
        <v>40</v>
      </c>
      <c r="K3352">
        <v>15</v>
      </c>
      <c r="L3352">
        <v>2</v>
      </c>
      <c r="M3352">
        <v>0</v>
      </c>
    </row>
    <row r="3353" spans="1:16" x14ac:dyDescent="0.25">
      <c r="A3353">
        <v>2013</v>
      </c>
      <c r="B3353" t="s">
        <v>1161</v>
      </c>
      <c r="D3353">
        <v>2</v>
      </c>
      <c r="E3353" t="s">
        <v>1223</v>
      </c>
      <c r="F3353">
        <v>0</v>
      </c>
      <c r="G3353">
        <v>85</v>
      </c>
      <c r="H3353">
        <v>10</v>
      </c>
      <c r="I3353">
        <v>5</v>
      </c>
      <c r="J3353">
        <f t="shared" si="53"/>
        <v>15</v>
      </c>
      <c r="K3353">
        <v>3</v>
      </c>
      <c r="L3353">
        <v>2</v>
      </c>
      <c r="M3353">
        <v>1</v>
      </c>
      <c r="N3353" t="s">
        <v>85</v>
      </c>
    </row>
    <row r="3354" spans="1:16" x14ac:dyDescent="0.25">
      <c r="A3354">
        <v>2013</v>
      </c>
      <c r="B3354" t="s">
        <v>1161</v>
      </c>
      <c r="D3354">
        <v>3</v>
      </c>
      <c r="E3354" t="s">
        <v>1223</v>
      </c>
      <c r="F3354">
        <v>0</v>
      </c>
      <c r="G3354">
        <v>80</v>
      </c>
      <c r="H3354">
        <v>10</v>
      </c>
      <c r="I3354">
        <v>0</v>
      </c>
      <c r="J3354">
        <f t="shared" si="53"/>
        <v>10</v>
      </c>
      <c r="K3354">
        <v>5</v>
      </c>
      <c r="L3354">
        <v>0</v>
      </c>
      <c r="M3354">
        <v>1</v>
      </c>
      <c r="N3354" t="s">
        <v>239</v>
      </c>
    </row>
    <row r="3355" spans="1:16" x14ac:dyDescent="0.25">
      <c r="A3355">
        <v>2013</v>
      </c>
      <c r="B3355" t="s">
        <v>1161</v>
      </c>
      <c r="D3355">
        <v>4</v>
      </c>
      <c r="E3355" t="s">
        <v>1223</v>
      </c>
      <c r="F3355">
        <v>10</v>
      </c>
      <c r="G3355">
        <v>55</v>
      </c>
      <c r="H3355">
        <v>15</v>
      </c>
      <c r="I3355">
        <v>20</v>
      </c>
      <c r="J3355">
        <f t="shared" si="53"/>
        <v>35</v>
      </c>
      <c r="K3355">
        <v>4</v>
      </c>
      <c r="L3355">
        <v>10</v>
      </c>
      <c r="M3355">
        <v>0</v>
      </c>
    </row>
    <row r="3356" spans="1:16" x14ac:dyDescent="0.25">
      <c r="A3356">
        <v>2013</v>
      </c>
      <c r="B3356" t="s">
        <v>1161</v>
      </c>
      <c r="D3356">
        <v>5</v>
      </c>
      <c r="E3356" t="s">
        <v>1223</v>
      </c>
      <c r="F3356">
        <v>5</v>
      </c>
      <c r="G3356">
        <v>20</v>
      </c>
      <c r="H3356">
        <v>60</v>
      </c>
      <c r="I3356">
        <v>15</v>
      </c>
      <c r="J3356">
        <f t="shared" si="53"/>
        <v>75</v>
      </c>
      <c r="K3356">
        <v>15</v>
      </c>
      <c r="L3356">
        <v>10</v>
      </c>
      <c r="M3356">
        <v>0</v>
      </c>
    </row>
    <row r="3357" spans="1:16" x14ac:dyDescent="0.25">
      <c r="A3357">
        <v>2013</v>
      </c>
      <c r="B3357" t="s">
        <v>1161</v>
      </c>
      <c r="C3357">
        <v>12</v>
      </c>
      <c r="D3357">
        <v>1</v>
      </c>
      <c r="E3357" t="s">
        <v>1223</v>
      </c>
      <c r="F3357">
        <v>3</v>
      </c>
      <c r="G3357">
        <v>70</v>
      </c>
      <c r="H3357">
        <v>10</v>
      </c>
      <c r="I3357">
        <v>10</v>
      </c>
      <c r="J3357">
        <f t="shared" si="53"/>
        <v>20</v>
      </c>
      <c r="K3357">
        <v>3</v>
      </c>
      <c r="L3357">
        <v>8</v>
      </c>
      <c r="M3357">
        <v>3</v>
      </c>
      <c r="N3357" t="s">
        <v>80</v>
      </c>
      <c r="O3357" t="s">
        <v>88</v>
      </c>
      <c r="P3357" t="s">
        <v>80</v>
      </c>
    </row>
    <row r="3358" spans="1:16" x14ac:dyDescent="0.25">
      <c r="A3358">
        <v>2013</v>
      </c>
      <c r="B3358" t="s">
        <v>1161</v>
      </c>
      <c r="D3358">
        <v>2</v>
      </c>
      <c r="E3358" t="s">
        <v>1223</v>
      </c>
      <c r="F3358">
        <v>0</v>
      </c>
      <c r="G3358">
        <v>80</v>
      </c>
      <c r="H3358">
        <v>5</v>
      </c>
      <c r="I3358">
        <v>10</v>
      </c>
      <c r="J3358">
        <f t="shared" si="53"/>
        <v>15</v>
      </c>
      <c r="K3358">
        <v>3</v>
      </c>
      <c r="L3358">
        <v>6</v>
      </c>
      <c r="M3358">
        <v>2</v>
      </c>
      <c r="N3358" t="s">
        <v>85</v>
      </c>
      <c r="O3358" t="s">
        <v>81</v>
      </c>
    </row>
    <row r="3359" spans="1:16" x14ac:dyDescent="0.25">
      <c r="A3359">
        <v>2013</v>
      </c>
      <c r="B3359" t="s">
        <v>1161</v>
      </c>
      <c r="D3359">
        <v>3</v>
      </c>
      <c r="E3359" t="s">
        <v>1223</v>
      </c>
      <c r="F3359">
        <v>0</v>
      </c>
      <c r="G3359">
        <v>70</v>
      </c>
      <c r="H3359">
        <v>10</v>
      </c>
      <c r="I3359">
        <v>15</v>
      </c>
      <c r="J3359">
        <f t="shared" si="53"/>
        <v>25</v>
      </c>
      <c r="K3359">
        <v>3</v>
      </c>
      <c r="L3359">
        <v>8</v>
      </c>
      <c r="M3359">
        <v>2</v>
      </c>
      <c r="N3359" t="s">
        <v>80</v>
      </c>
      <c r="O3359" t="s">
        <v>85</v>
      </c>
    </row>
    <row r="3360" spans="1:16" x14ac:dyDescent="0.25">
      <c r="A3360">
        <v>2013</v>
      </c>
      <c r="B3360" t="s">
        <v>1161</v>
      </c>
      <c r="D3360">
        <v>4</v>
      </c>
      <c r="E3360" t="s">
        <v>1223</v>
      </c>
      <c r="F3360">
        <v>0</v>
      </c>
      <c r="G3360">
        <v>70</v>
      </c>
      <c r="H3360">
        <v>15</v>
      </c>
      <c r="I3360">
        <v>5</v>
      </c>
      <c r="J3360">
        <f t="shared" si="53"/>
        <v>20</v>
      </c>
      <c r="K3360">
        <v>4</v>
      </c>
      <c r="L3360">
        <v>3</v>
      </c>
      <c r="M3360">
        <v>0</v>
      </c>
    </row>
    <row r="3361" spans="1:15" x14ac:dyDescent="0.25">
      <c r="A3361">
        <v>2013</v>
      </c>
      <c r="B3361" t="s">
        <v>1161</v>
      </c>
      <c r="D3361">
        <v>5</v>
      </c>
      <c r="E3361" t="s">
        <v>1223</v>
      </c>
      <c r="F3361">
        <v>10</v>
      </c>
      <c r="G3361">
        <v>65</v>
      </c>
      <c r="H3361">
        <v>15</v>
      </c>
      <c r="I3361">
        <v>10</v>
      </c>
      <c r="J3361">
        <f t="shared" si="53"/>
        <v>25</v>
      </c>
      <c r="K3361">
        <v>4</v>
      </c>
      <c r="L3361">
        <v>10</v>
      </c>
      <c r="M3361">
        <v>0</v>
      </c>
    </row>
    <row r="3362" spans="1:15" x14ac:dyDescent="0.25">
      <c r="A3362">
        <v>2013</v>
      </c>
      <c r="B3362" t="s">
        <v>1161</v>
      </c>
      <c r="C3362">
        <v>13</v>
      </c>
      <c r="D3362">
        <v>1</v>
      </c>
      <c r="E3362" t="s">
        <v>1223</v>
      </c>
      <c r="F3362">
        <v>20</v>
      </c>
      <c r="G3362">
        <v>50</v>
      </c>
      <c r="H3362">
        <v>20</v>
      </c>
      <c r="I3362">
        <v>10</v>
      </c>
      <c r="J3362">
        <f t="shared" si="53"/>
        <v>30</v>
      </c>
      <c r="K3362">
        <v>3</v>
      </c>
      <c r="L3362">
        <v>8</v>
      </c>
      <c r="M3362">
        <v>0</v>
      </c>
    </row>
    <row r="3363" spans="1:15" x14ac:dyDescent="0.25">
      <c r="A3363">
        <v>2013</v>
      </c>
      <c r="B3363" t="s">
        <v>1161</v>
      </c>
      <c r="D3363">
        <v>2</v>
      </c>
      <c r="E3363" t="s">
        <v>1223</v>
      </c>
      <c r="F3363">
        <v>15</v>
      </c>
      <c r="G3363">
        <v>20</v>
      </c>
      <c r="H3363">
        <v>60</v>
      </c>
      <c r="I3363">
        <v>5</v>
      </c>
      <c r="J3363">
        <f t="shared" si="53"/>
        <v>65</v>
      </c>
      <c r="K3363">
        <v>10</v>
      </c>
      <c r="L3363">
        <v>4</v>
      </c>
      <c r="M3363">
        <v>0</v>
      </c>
    </row>
    <row r="3364" spans="1:15" x14ac:dyDescent="0.25">
      <c r="A3364">
        <v>2013</v>
      </c>
      <c r="B3364" t="s">
        <v>1161</v>
      </c>
      <c r="D3364">
        <v>3</v>
      </c>
      <c r="E3364" t="s">
        <v>1223</v>
      </c>
      <c r="F3364">
        <v>5</v>
      </c>
      <c r="G3364">
        <v>60</v>
      </c>
      <c r="H3364">
        <v>20</v>
      </c>
      <c r="I3364">
        <v>15</v>
      </c>
      <c r="J3364">
        <f t="shared" si="53"/>
        <v>35</v>
      </c>
      <c r="K3364">
        <v>3</v>
      </c>
      <c r="L3364">
        <v>10</v>
      </c>
      <c r="M3364">
        <v>0</v>
      </c>
    </row>
    <row r="3365" spans="1:15" x14ac:dyDescent="0.25">
      <c r="A3365">
        <v>2013</v>
      </c>
      <c r="B3365" t="s">
        <v>1161</v>
      </c>
      <c r="D3365">
        <v>4</v>
      </c>
      <c r="E3365" t="s">
        <v>1223</v>
      </c>
      <c r="F3365">
        <v>25</v>
      </c>
      <c r="G3365">
        <v>45</v>
      </c>
      <c r="H3365">
        <v>20</v>
      </c>
      <c r="I3365">
        <v>10</v>
      </c>
      <c r="J3365">
        <f t="shared" si="53"/>
        <v>30</v>
      </c>
      <c r="K3365">
        <v>3</v>
      </c>
      <c r="L3365">
        <v>8</v>
      </c>
      <c r="M3365">
        <v>0</v>
      </c>
    </row>
    <row r="3366" spans="1:15" x14ac:dyDescent="0.25">
      <c r="A3366">
        <v>2013</v>
      </c>
      <c r="B3366" t="s">
        <v>1161</v>
      </c>
      <c r="D3366">
        <v>5</v>
      </c>
      <c r="E3366" t="s">
        <v>1223</v>
      </c>
      <c r="F3366">
        <v>15</v>
      </c>
      <c r="G3366">
        <v>55</v>
      </c>
      <c r="H3366">
        <v>20</v>
      </c>
      <c r="I3366">
        <v>5</v>
      </c>
      <c r="J3366">
        <f t="shared" si="53"/>
        <v>25</v>
      </c>
      <c r="K3366">
        <v>3</v>
      </c>
      <c r="L3366">
        <v>8</v>
      </c>
      <c r="M3366">
        <v>1</v>
      </c>
      <c r="N3366" t="s">
        <v>85</v>
      </c>
    </row>
    <row r="3367" spans="1:15" x14ac:dyDescent="0.25">
      <c r="A3367">
        <v>2013</v>
      </c>
      <c r="B3367" t="s">
        <v>1161</v>
      </c>
      <c r="C3367">
        <v>14</v>
      </c>
      <c r="D3367">
        <v>1</v>
      </c>
      <c r="E3367" t="s">
        <v>1223</v>
      </c>
      <c r="F3367">
        <v>5</v>
      </c>
      <c r="G3367">
        <v>75</v>
      </c>
      <c r="H3367">
        <v>10</v>
      </c>
      <c r="I3367">
        <v>10</v>
      </c>
      <c r="J3367">
        <f t="shared" si="53"/>
        <v>20</v>
      </c>
      <c r="K3367">
        <v>3</v>
      </c>
      <c r="L3367">
        <v>8</v>
      </c>
      <c r="M3367">
        <v>2</v>
      </c>
      <c r="N3367" t="s">
        <v>82</v>
      </c>
      <c r="O3367" t="s">
        <v>85</v>
      </c>
    </row>
    <row r="3368" spans="1:15" x14ac:dyDescent="0.25">
      <c r="A3368">
        <v>2013</v>
      </c>
      <c r="B3368" t="s">
        <v>1161</v>
      </c>
      <c r="D3368">
        <v>2</v>
      </c>
      <c r="E3368" t="s">
        <v>1223</v>
      </c>
      <c r="F3368">
        <v>5</v>
      </c>
      <c r="G3368">
        <v>65</v>
      </c>
      <c r="H3368">
        <v>10</v>
      </c>
      <c r="I3368">
        <v>15</v>
      </c>
      <c r="J3368">
        <f t="shared" si="53"/>
        <v>25</v>
      </c>
      <c r="K3368">
        <v>3</v>
      </c>
      <c r="L3368">
        <v>10</v>
      </c>
      <c r="M3368">
        <v>1</v>
      </c>
      <c r="N3368" t="s">
        <v>80</v>
      </c>
    </row>
    <row r="3369" spans="1:15" x14ac:dyDescent="0.25">
      <c r="A3369">
        <v>2013</v>
      </c>
      <c r="B3369" t="s">
        <v>1161</v>
      </c>
      <c r="D3369">
        <v>3</v>
      </c>
      <c r="E3369" t="s">
        <v>1223</v>
      </c>
      <c r="F3369">
        <v>10</v>
      </c>
      <c r="G3369">
        <v>65</v>
      </c>
      <c r="H3369">
        <v>20</v>
      </c>
      <c r="I3369">
        <v>5</v>
      </c>
      <c r="J3369">
        <f t="shared" si="53"/>
        <v>25</v>
      </c>
      <c r="K3369">
        <v>3</v>
      </c>
      <c r="L3369">
        <v>3</v>
      </c>
      <c r="M3369">
        <v>0</v>
      </c>
    </row>
    <row r="3370" spans="1:15" x14ac:dyDescent="0.25">
      <c r="A3370">
        <v>2013</v>
      </c>
      <c r="B3370" t="s">
        <v>1161</v>
      </c>
      <c r="D3370">
        <v>4</v>
      </c>
      <c r="E3370" t="s">
        <v>1223</v>
      </c>
      <c r="F3370">
        <v>10</v>
      </c>
      <c r="G3370">
        <v>30</v>
      </c>
      <c r="H3370">
        <v>30</v>
      </c>
      <c r="I3370">
        <v>25</v>
      </c>
      <c r="J3370">
        <f t="shared" si="53"/>
        <v>55</v>
      </c>
      <c r="K3370">
        <v>5</v>
      </c>
      <c r="L3370">
        <v>8</v>
      </c>
      <c r="M3370">
        <v>0</v>
      </c>
    </row>
    <row r="3371" spans="1:15" x14ac:dyDescent="0.25">
      <c r="A3371">
        <v>2013</v>
      </c>
      <c r="B3371" t="s">
        <v>1161</v>
      </c>
      <c r="D3371">
        <v>5</v>
      </c>
      <c r="E3371" t="s">
        <v>1223</v>
      </c>
      <c r="F3371">
        <v>15</v>
      </c>
      <c r="G3371">
        <v>55</v>
      </c>
      <c r="H3371">
        <v>5</v>
      </c>
      <c r="I3371">
        <v>25</v>
      </c>
      <c r="J3371">
        <f t="shared" si="53"/>
        <v>30</v>
      </c>
      <c r="K3371">
        <v>4</v>
      </c>
      <c r="L3371">
        <v>10</v>
      </c>
      <c r="M3371">
        <v>0</v>
      </c>
    </row>
    <row r="3372" spans="1:15" x14ac:dyDescent="0.25">
      <c r="A3372">
        <v>2013</v>
      </c>
      <c r="B3372" t="s">
        <v>20</v>
      </c>
      <c r="C3372">
        <v>1</v>
      </c>
      <c r="D3372">
        <v>1</v>
      </c>
      <c r="E3372" t="s">
        <v>1159</v>
      </c>
      <c r="F3372">
        <v>20</v>
      </c>
      <c r="G3372">
        <v>5</v>
      </c>
      <c r="H3372">
        <v>50</v>
      </c>
      <c r="I3372">
        <v>2</v>
      </c>
      <c r="J3372">
        <f t="shared" si="53"/>
        <v>52</v>
      </c>
      <c r="K3372">
        <v>5</v>
      </c>
      <c r="L3372">
        <v>2</v>
      </c>
      <c r="M3372">
        <v>0</v>
      </c>
    </row>
    <row r="3373" spans="1:15" x14ac:dyDescent="0.25">
      <c r="A3373">
        <v>2013</v>
      </c>
      <c r="B3373" t="s">
        <v>20</v>
      </c>
      <c r="D3373">
        <v>2</v>
      </c>
      <c r="E3373" t="s">
        <v>1159</v>
      </c>
      <c r="F3373">
        <v>5</v>
      </c>
      <c r="G3373">
        <v>5</v>
      </c>
      <c r="H3373">
        <v>80</v>
      </c>
      <c r="I3373">
        <v>5</v>
      </c>
      <c r="J3373">
        <f t="shared" si="53"/>
        <v>85</v>
      </c>
      <c r="K3373">
        <v>3</v>
      </c>
      <c r="L3373">
        <v>4</v>
      </c>
      <c r="M3373">
        <v>0</v>
      </c>
    </row>
    <row r="3374" spans="1:15" x14ac:dyDescent="0.25">
      <c r="A3374">
        <v>2013</v>
      </c>
      <c r="B3374" t="s">
        <v>20</v>
      </c>
      <c r="D3374">
        <v>3</v>
      </c>
      <c r="E3374" t="s">
        <v>1159</v>
      </c>
      <c r="F3374">
        <v>5</v>
      </c>
      <c r="G3374">
        <v>0</v>
      </c>
      <c r="H3374">
        <v>90</v>
      </c>
      <c r="I3374">
        <v>5</v>
      </c>
      <c r="J3374">
        <f t="shared" si="53"/>
        <v>95</v>
      </c>
      <c r="K3374">
        <v>8</v>
      </c>
      <c r="L3374">
        <v>6</v>
      </c>
      <c r="M3374">
        <v>0</v>
      </c>
    </row>
    <row r="3375" spans="1:15" x14ac:dyDescent="0.25">
      <c r="A3375">
        <v>2013</v>
      </c>
      <c r="B3375" t="s">
        <v>20</v>
      </c>
      <c r="D3375">
        <v>4</v>
      </c>
      <c r="E3375" t="s">
        <v>1159</v>
      </c>
      <c r="F3375">
        <v>3</v>
      </c>
      <c r="G3375">
        <v>0</v>
      </c>
      <c r="H3375">
        <v>90</v>
      </c>
      <c r="I3375">
        <v>5</v>
      </c>
      <c r="J3375">
        <f t="shared" si="53"/>
        <v>95</v>
      </c>
      <c r="K3375">
        <v>3</v>
      </c>
      <c r="L3375">
        <v>5</v>
      </c>
      <c r="M3375">
        <v>0</v>
      </c>
    </row>
    <row r="3376" spans="1:15" x14ac:dyDescent="0.25">
      <c r="A3376">
        <v>2013</v>
      </c>
      <c r="B3376" t="s">
        <v>20</v>
      </c>
      <c r="D3376">
        <v>5</v>
      </c>
      <c r="E3376" t="s">
        <v>1159</v>
      </c>
      <c r="F3376">
        <v>5</v>
      </c>
      <c r="G3376">
        <v>0</v>
      </c>
      <c r="H3376">
        <v>80</v>
      </c>
      <c r="I3376">
        <v>3</v>
      </c>
      <c r="J3376">
        <f t="shared" si="53"/>
        <v>83</v>
      </c>
      <c r="K3376">
        <v>4</v>
      </c>
      <c r="L3376">
        <v>4</v>
      </c>
      <c r="M3376">
        <v>0</v>
      </c>
    </row>
    <row r="3377" spans="1:14" x14ac:dyDescent="0.25">
      <c r="A3377">
        <v>2013</v>
      </c>
      <c r="B3377" t="s">
        <v>20</v>
      </c>
      <c r="C3377">
        <v>2</v>
      </c>
      <c r="D3377">
        <v>1</v>
      </c>
      <c r="E3377" t="s">
        <v>1159</v>
      </c>
      <c r="F3377">
        <v>15</v>
      </c>
      <c r="G3377">
        <v>5</v>
      </c>
      <c r="H3377">
        <v>75</v>
      </c>
      <c r="I3377">
        <v>5</v>
      </c>
      <c r="J3377">
        <f t="shared" si="53"/>
        <v>80</v>
      </c>
      <c r="K3377">
        <v>4</v>
      </c>
      <c r="L3377">
        <v>2</v>
      </c>
      <c r="M3377">
        <v>0</v>
      </c>
    </row>
    <row r="3378" spans="1:14" x14ac:dyDescent="0.25">
      <c r="A3378">
        <v>2013</v>
      </c>
      <c r="B3378" t="s">
        <v>20</v>
      </c>
      <c r="D3378">
        <v>2</v>
      </c>
      <c r="E3378" t="s">
        <v>1159</v>
      </c>
      <c r="F3378">
        <v>0</v>
      </c>
      <c r="G3378">
        <v>10</v>
      </c>
      <c r="H3378">
        <v>80</v>
      </c>
      <c r="I3378">
        <v>10</v>
      </c>
      <c r="J3378">
        <f t="shared" si="53"/>
        <v>90</v>
      </c>
      <c r="K3378">
        <v>7</v>
      </c>
      <c r="L3378">
        <v>7</v>
      </c>
      <c r="M3378">
        <v>0</v>
      </c>
    </row>
    <row r="3379" spans="1:14" x14ac:dyDescent="0.25">
      <c r="A3379">
        <v>2013</v>
      </c>
      <c r="B3379" t="s">
        <v>20</v>
      </c>
      <c r="D3379">
        <v>3</v>
      </c>
      <c r="E3379" t="s">
        <v>1159</v>
      </c>
      <c r="F3379">
        <v>5</v>
      </c>
      <c r="G3379">
        <v>0</v>
      </c>
      <c r="H3379">
        <v>92</v>
      </c>
      <c r="I3379">
        <v>0</v>
      </c>
      <c r="J3379">
        <f t="shared" si="53"/>
        <v>92</v>
      </c>
      <c r="K3379">
        <v>2</v>
      </c>
      <c r="L3379">
        <v>6</v>
      </c>
      <c r="M3379">
        <v>0</v>
      </c>
    </row>
    <row r="3380" spans="1:14" x14ac:dyDescent="0.25">
      <c r="A3380">
        <v>2013</v>
      </c>
      <c r="B3380" t="s">
        <v>20</v>
      </c>
      <c r="D3380">
        <v>4</v>
      </c>
      <c r="E3380" t="s">
        <v>1159</v>
      </c>
      <c r="F3380">
        <v>25</v>
      </c>
      <c r="G3380">
        <v>10</v>
      </c>
      <c r="H3380">
        <v>75</v>
      </c>
      <c r="I3380">
        <v>0</v>
      </c>
      <c r="J3380">
        <f t="shared" si="53"/>
        <v>75</v>
      </c>
      <c r="K3380">
        <v>3</v>
      </c>
      <c r="L3380">
        <v>0</v>
      </c>
      <c r="M3380">
        <v>0</v>
      </c>
    </row>
    <row r="3381" spans="1:14" x14ac:dyDescent="0.25">
      <c r="A3381">
        <v>2013</v>
      </c>
      <c r="B3381" t="s">
        <v>20</v>
      </c>
      <c r="D3381">
        <v>5</v>
      </c>
      <c r="E3381" t="s">
        <v>1159</v>
      </c>
      <c r="F3381">
        <v>0</v>
      </c>
      <c r="G3381">
        <v>5</v>
      </c>
      <c r="H3381">
        <v>75</v>
      </c>
      <c r="I3381">
        <v>5</v>
      </c>
      <c r="J3381">
        <f t="shared" si="53"/>
        <v>80</v>
      </c>
      <c r="K3381">
        <v>3</v>
      </c>
      <c r="L3381">
        <v>4</v>
      </c>
      <c r="M3381">
        <v>1</v>
      </c>
      <c r="N3381" t="s">
        <v>82</v>
      </c>
    </row>
    <row r="3382" spans="1:14" x14ac:dyDescent="0.25">
      <c r="A3382">
        <v>2013</v>
      </c>
      <c r="B3382" t="s">
        <v>20</v>
      </c>
      <c r="C3382">
        <v>3</v>
      </c>
      <c r="D3382">
        <v>1</v>
      </c>
      <c r="E3382" t="s">
        <v>1159</v>
      </c>
      <c r="F3382">
        <v>0</v>
      </c>
      <c r="G3382">
        <v>0</v>
      </c>
      <c r="H3382">
        <v>60</v>
      </c>
      <c r="I3382">
        <v>1</v>
      </c>
      <c r="J3382">
        <f t="shared" si="53"/>
        <v>61</v>
      </c>
      <c r="K3382">
        <v>2</v>
      </c>
      <c r="L3382">
        <v>4</v>
      </c>
      <c r="M3382">
        <v>0</v>
      </c>
    </row>
    <row r="3383" spans="1:14" x14ac:dyDescent="0.25">
      <c r="A3383">
        <v>2013</v>
      </c>
      <c r="B3383" t="s">
        <v>20</v>
      </c>
      <c r="D3383">
        <v>2</v>
      </c>
      <c r="E3383" t="s">
        <v>1159</v>
      </c>
      <c r="F3383">
        <v>0</v>
      </c>
      <c r="G3383">
        <v>0</v>
      </c>
      <c r="H3383">
        <v>80</v>
      </c>
      <c r="I3383">
        <v>20</v>
      </c>
      <c r="J3383">
        <f t="shared" si="53"/>
        <v>100</v>
      </c>
      <c r="K3383">
        <v>4</v>
      </c>
      <c r="L3383">
        <v>12</v>
      </c>
      <c r="M3383">
        <v>0</v>
      </c>
    </row>
    <row r="3384" spans="1:14" x14ac:dyDescent="0.25">
      <c r="A3384">
        <v>2013</v>
      </c>
      <c r="B3384" t="s">
        <v>20</v>
      </c>
      <c r="D3384">
        <v>3</v>
      </c>
      <c r="E3384" t="s">
        <v>1159</v>
      </c>
      <c r="F3384">
        <v>5</v>
      </c>
      <c r="G3384">
        <v>0</v>
      </c>
      <c r="H3384">
        <v>60</v>
      </c>
      <c r="I3384">
        <v>5</v>
      </c>
      <c r="J3384">
        <f t="shared" si="53"/>
        <v>65</v>
      </c>
      <c r="K3384">
        <v>5</v>
      </c>
      <c r="L3384">
        <v>3</v>
      </c>
      <c r="M3384">
        <v>0</v>
      </c>
    </row>
    <row r="3385" spans="1:14" x14ac:dyDescent="0.25">
      <c r="A3385">
        <v>2013</v>
      </c>
      <c r="B3385" t="s">
        <v>20</v>
      </c>
      <c r="D3385">
        <v>4</v>
      </c>
      <c r="E3385" t="s">
        <v>1159</v>
      </c>
      <c r="F3385">
        <v>10</v>
      </c>
      <c r="G3385">
        <v>0</v>
      </c>
      <c r="H3385">
        <v>60</v>
      </c>
      <c r="I3385">
        <v>10</v>
      </c>
      <c r="J3385">
        <f t="shared" si="53"/>
        <v>70</v>
      </c>
      <c r="K3385">
        <v>3</v>
      </c>
      <c r="L3385">
        <v>5</v>
      </c>
      <c r="M3385">
        <v>0</v>
      </c>
    </row>
    <row r="3386" spans="1:14" x14ac:dyDescent="0.25">
      <c r="A3386">
        <v>2013</v>
      </c>
      <c r="B3386" t="s">
        <v>20</v>
      </c>
      <c r="D3386">
        <v>5</v>
      </c>
      <c r="E3386" t="s">
        <v>1159</v>
      </c>
      <c r="F3386">
        <v>40</v>
      </c>
      <c r="G3386">
        <v>10</v>
      </c>
      <c r="H3386">
        <v>30</v>
      </c>
      <c r="I3386">
        <v>1</v>
      </c>
      <c r="J3386">
        <f t="shared" si="53"/>
        <v>31</v>
      </c>
      <c r="K3386">
        <v>4</v>
      </c>
      <c r="L3386">
        <v>2</v>
      </c>
      <c r="M3386">
        <v>0</v>
      </c>
    </row>
    <row r="3387" spans="1:14" x14ac:dyDescent="0.25">
      <c r="A3387">
        <v>2013</v>
      </c>
      <c r="B3387" t="s">
        <v>20</v>
      </c>
      <c r="C3387">
        <v>4</v>
      </c>
      <c r="D3387">
        <v>1</v>
      </c>
      <c r="E3387" t="s">
        <v>1221</v>
      </c>
      <c r="F3387">
        <v>20</v>
      </c>
      <c r="G3387">
        <v>20</v>
      </c>
      <c r="H3387">
        <v>50</v>
      </c>
      <c r="I3387">
        <v>5</v>
      </c>
      <c r="J3387">
        <f t="shared" si="53"/>
        <v>55</v>
      </c>
      <c r="K3387">
        <v>6</v>
      </c>
      <c r="L3387">
        <v>7</v>
      </c>
      <c r="M3387">
        <v>0</v>
      </c>
    </row>
    <row r="3388" spans="1:14" x14ac:dyDescent="0.25">
      <c r="A3388">
        <v>2013</v>
      </c>
      <c r="B3388" t="s">
        <v>20</v>
      </c>
      <c r="D3388">
        <v>2</v>
      </c>
      <c r="E3388" t="s">
        <v>1221</v>
      </c>
      <c r="F3388">
        <v>25</v>
      </c>
      <c r="G3388">
        <v>15</v>
      </c>
      <c r="I3388">
        <v>1</v>
      </c>
      <c r="J3388">
        <f t="shared" si="53"/>
        <v>1</v>
      </c>
      <c r="K3388">
        <v>6</v>
      </c>
      <c r="L3388">
        <v>5</v>
      </c>
      <c r="M3388">
        <v>0</v>
      </c>
    </row>
    <row r="3389" spans="1:14" x14ac:dyDescent="0.25">
      <c r="A3389">
        <v>2013</v>
      </c>
      <c r="B3389" t="s">
        <v>20</v>
      </c>
      <c r="D3389">
        <v>3</v>
      </c>
      <c r="E3389" t="s">
        <v>1221</v>
      </c>
      <c r="F3389">
        <v>1</v>
      </c>
      <c r="G3389">
        <v>10</v>
      </c>
      <c r="H3389">
        <v>85</v>
      </c>
      <c r="I3389">
        <v>5</v>
      </c>
      <c r="J3389">
        <f t="shared" si="53"/>
        <v>90</v>
      </c>
      <c r="K3389">
        <v>10</v>
      </c>
      <c r="L3389">
        <v>4.5</v>
      </c>
      <c r="M3389">
        <v>0</v>
      </c>
    </row>
    <row r="3390" spans="1:14" x14ac:dyDescent="0.25">
      <c r="A3390">
        <v>2013</v>
      </c>
      <c r="B3390" t="s">
        <v>20</v>
      </c>
      <c r="D3390">
        <v>4</v>
      </c>
      <c r="E3390" t="s">
        <v>1221</v>
      </c>
      <c r="F3390">
        <v>0</v>
      </c>
      <c r="H3390">
        <v>80</v>
      </c>
      <c r="I3390">
        <v>2</v>
      </c>
      <c r="J3390">
        <f t="shared" si="53"/>
        <v>82</v>
      </c>
      <c r="K3390">
        <v>8</v>
      </c>
      <c r="L3390">
        <v>3.5</v>
      </c>
      <c r="M3390">
        <v>0</v>
      </c>
    </row>
    <row r="3391" spans="1:14" x14ac:dyDescent="0.25">
      <c r="A3391">
        <v>2013</v>
      </c>
      <c r="B3391" t="s">
        <v>20</v>
      </c>
      <c r="D3391">
        <v>5</v>
      </c>
      <c r="E3391" t="s">
        <v>1221</v>
      </c>
      <c r="F3391">
        <v>60</v>
      </c>
      <c r="G3391">
        <v>20</v>
      </c>
      <c r="H3391">
        <v>5</v>
      </c>
      <c r="I3391">
        <v>1</v>
      </c>
      <c r="J3391">
        <f t="shared" si="53"/>
        <v>6</v>
      </c>
      <c r="K3391">
        <v>2</v>
      </c>
      <c r="L3391">
        <v>7</v>
      </c>
      <c r="M3391">
        <v>0</v>
      </c>
    </row>
    <row r="3392" spans="1:14" x14ac:dyDescent="0.25">
      <c r="A3392">
        <v>2013</v>
      </c>
      <c r="B3392" t="s">
        <v>20</v>
      </c>
      <c r="C3392">
        <v>5</v>
      </c>
      <c r="D3392">
        <v>1</v>
      </c>
      <c r="E3392" t="s">
        <v>1221</v>
      </c>
      <c r="F3392">
        <v>5</v>
      </c>
      <c r="H3392">
        <v>25</v>
      </c>
      <c r="I3392">
        <v>1</v>
      </c>
      <c r="J3392">
        <f t="shared" si="53"/>
        <v>26</v>
      </c>
      <c r="K3392">
        <v>5</v>
      </c>
      <c r="L3392">
        <v>5</v>
      </c>
      <c r="M3392">
        <v>0</v>
      </c>
    </row>
    <row r="3393" spans="1:17" x14ac:dyDescent="0.25">
      <c r="A3393">
        <v>2013</v>
      </c>
      <c r="B3393" t="s">
        <v>20</v>
      </c>
      <c r="D3393">
        <v>2</v>
      </c>
      <c r="E3393" t="s">
        <v>1221</v>
      </c>
      <c r="F3393">
        <v>0</v>
      </c>
      <c r="H3393">
        <v>5</v>
      </c>
      <c r="I3393">
        <v>7</v>
      </c>
      <c r="J3393">
        <f t="shared" si="53"/>
        <v>12</v>
      </c>
      <c r="K3393">
        <v>1</v>
      </c>
      <c r="L3393">
        <v>5</v>
      </c>
      <c r="M3393">
        <v>0</v>
      </c>
    </row>
    <row r="3394" spans="1:17" x14ac:dyDescent="0.25">
      <c r="A3394">
        <v>2013</v>
      </c>
      <c r="B3394" t="s">
        <v>20</v>
      </c>
      <c r="D3394">
        <v>3</v>
      </c>
      <c r="E3394" t="s">
        <v>1221</v>
      </c>
      <c r="F3394">
        <v>2</v>
      </c>
      <c r="H3394">
        <v>5</v>
      </c>
      <c r="I3394">
        <v>2</v>
      </c>
      <c r="J3394">
        <f t="shared" si="53"/>
        <v>7</v>
      </c>
      <c r="K3394">
        <v>4.5</v>
      </c>
      <c r="L3394">
        <v>5.5</v>
      </c>
      <c r="M3394">
        <v>0</v>
      </c>
    </row>
    <row r="3395" spans="1:17" x14ac:dyDescent="0.25">
      <c r="A3395">
        <v>2013</v>
      </c>
      <c r="B3395" t="s">
        <v>20</v>
      </c>
      <c r="D3395">
        <v>4</v>
      </c>
      <c r="E3395" t="s">
        <v>1221</v>
      </c>
      <c r="F3395">
        <v>2</v>
      </c>
      <c r="H3395">
        <v>2</v>
      </c>
      <c r="I3395">
        <v>2</v>
      </c>
      <c r="J3395">
        <f t="shared" si="53"/>
        <v>4</v>
      </c>
      <c r="K3395">
        <v>3</v>
      </c>
      <c r="L3395">
        <v>6</v>
      </c>
      <c r="M3395">
        <v>2</v>
      </c>
      <c r="N3395" t="s">
        <v>80</v>
      </c>
      <c r="O3395" t="s">
        <v>80</v>
      </c>
    </row>
    <row r="3396" spans="1:17" x14ac:dyDescent="0.25">
      <c r="A3396">
        <v>2013</v>
      </c>
      <c r="B3396" t="s">
        <v>20</v>
      </c>
      <c r="D3396">
        <v>5</v>
      </c>
      <c r="E3396" t="s">
        <v>1221</v>
      </c>
      <c r="G3396">
        <v>5</v>
      </c>
      <c r="H3396">
        <v>90</v>
      </c>
      <c r="I3396">
        <v>1</v>
      </c>
      <c r="J3396">
        <f t="shared" si="53"/>
        <v>91</v>
      </c>
      <c r="K3396">
        <v>3</v>
      </c>
      <c r="L3396">
        <v>4</v>
      </c>
      <c r="M3396">
        <v>1</v>
      </c>
      <c r="N3396" t="s">
        <v>85</v>
      </c>
    </row>
    <row r="3397" spans="1:17" x14ac:dyDescent="0.25">
      <c r="A3397">
        <v>2013</v>
      </c>
      <c r="B3397" t="s">
        <v>20</v>
      </c>
      <c r="C3397">
        <v>6</v>
      </c>
      <c r="D3397">
        <v>1</v>
      </c>
      <c r="E3397" t="s">
        <v>1221</v>
      </c>
      <c r="F3397">
        <v>5</v>
      </c>
      <c r="G3397">
        <v>70</v>
      </c>
      <c r="I3397">
        <v>5</v>
      </c>
      <c r="J3397">
        <f t="shared" si="53"/>
        <v>5</v>
      </c>
      <c r="K3397">
        <v>2</v>
      </c>
      <c r="L3397">
        <v>4</v>
      </c>
      <c r="M3397">
        <v>4</v>
      </c>
      <c r="N3397" t="s">
        <v>323</v>
      </c>
      <c r="O3397" t="s">
        <v>82</v>
      </c>
      <c r="P3397" t="s">
        <v>323</v>
      </c>
      <c r="Q3397" t="s">
        <v>323</v>
      </c>
    </row>
    <row r="3398" spans="1:17" x14ac:dyDescent="0.25">
      <c r="A3398">
        <v>2013</v>
      </c>
      <c r="B3398" t="s">
        <v>20</v>
      </c>
      <c r="D3398">
        <v>2</v>
      </c>
      <c r="E3398" t="s">
        <v>1221</v>
      </c>
      <c r="F3398">
        <v>0</v>
      </c>
      <c r="H3398">
        <v>40</v>
      </c>
      <c r="I3398">
        <v>5</v>
      </c>
      <c r="J3398">
        <f t="shared" si="53"/>
        <v>45</v>
      </c>
      <c r="K3398">
        <v>2</v>
      </c>
      <c r="L3398">
        <v>4</v>
      </c>
      <c r="M3398">
        <v>0</v>
      </c>
    </row>
    <row r="3399" spans="1:17" x14ac:dyDescent="0.25">
      <c r="A3399">
        <v>2013</v>
      </c>
      <c r="B3399" t="s">
        <v>20</v>
      </c>
      <c r="D3399">
        <v>3</v>
      </c>
      <c r="E3399" t="s">
        <v>1221</v>
      </c>
      <c r="F3399">
        <v>5</v>
      </c>
      <c r="H3399">
        <v>80</v>
      </c>
      <c r="I3399">
        <v>5</v>
      </c>
      <c r="J3399">
        <f t="shared" si="53"/>
        <v>85</v>
      </c>
      <c r="K3399">
        <v>2</v>
      </c>
      <c r="L3399">
        <v>4</v>
      </c>
      <c r="M3399">
        <v>0</v>
      </c>
    </row>
    <row r="3400" spans="1:17" x14ac:dyDescent="0.25">
      <c r="A3400">
        <v>2013</v>
      </c>
      <c r="B3400" t="s">
        <v>20</v>
      </c>
      <c r="D3400">
        <v>4</v>
      </c>
      <c r="E3400" t="s">
        <v>1221</v>
      </c>
      <c r="F3400">
        <v>2</v>
      </c>
      <c r="G3400">
        <v>2</v>
      </c>
      <c r="H3400">
        <v>90</v>
      </c>
      <c r="I3400">
        <v>5</v>
      </c>
      <c r="J3400">
        <f t="shared" ref="J3400:J3463" si="54">SUM(H3400:I3400)</f>
        <v>95</v>
      </c>
      <c r="K3400">
        <v>3</v>
      </c>
      <c r="L3400">
        <v>5</v>
      </c>
      <c r="M3400">
        <v>0</v>
      </c>
    </row>
    <row r="3401" spans="1:17" x14ac:dyDescent="0.25">
      <c r="A3401">
        <v>2013</v>
      </c>
      <c r="B3401" t="s">
        <v>20</v>
      </c>
      <c r="D3401">
        <v>5</v>
      </c>
      <c r="E3401" t="s">
        <v>1221</v>
      </c>
      <c r="F3401">
        <v>20</v>
      </c>
      <c r="G3401">
        <v>30</v>
      </c>
      <c r="H3401">
        <v>50</v>
      </c>
      <c r="I3401">
        <v>0</v>
      </c>
      <c r="J3401">
        <f t="shared" si="54"/>
        <v>50</v>
      </c>
      <c r="K3401">
        <v>3</v>
      </c>
      <c r="L3401">
        <v>0</v>
      </c>
      <c r="M3401">
        <v>1</v>
      </c>
      <c r="N3401" t="s">
        <v>93</v>
      </c>
    </row>
    <row r="3402" spans="1:17" x14ac:dyDescent="0.25">
      <c r="A3402">
        <v>2013</v>
      </c>
      <c r="B3402" t="s">
        <v>20</v>
      </c>
      <c r="C3402">
        <v>7</v>
      </c>
      <c r="D3402">
        <v>1</v>
      </c>
      <c r="E3402" t="s">
        <v>1223</v>
      </c>
      <c r="F3402">
        <v>5</v>
      </c>
      <c r="G3402">
        <v>5</v>
      </c>
      <c r="H3402">
        <v>35</v>
      </c>
      <c r="I3402">
        <v>5</v>
      </c>
      <c r="J3402">
        <f t="shared" si="54"/>
        <v>40</v>
      </c>
      <c r="K3402">
        <v>4</v>
      </c>
      <c r="L3402">
        <v>6</v>
      </c>
      <c r="M3402">
        <v>0</v>
      </c>
    </row>
    <row r="3403" spans="1:17" x14ac:dyDescent="0.25">
      <c r="A3403">
        <v>2013</v>
      </c>
      <c r="B3403" t="s">
        <v>20</v>
      </c>
      <c r="D3403">
        <v>2</v>
      </c>
      <c r="E3403" t="s">
        <v>1223</v>
      </c>
      <c r="F3403">
        <v>20</v>
      </c>
      <c r="G3403">
        <v>0</v>
      </c>
      <c r="H3403">
        <v>50</v>
      </c>
      <c r="I3403">
        <v>10</v>
      </c>
      <c r="J3403">
        <f t="shared" si="54"/>
        <v>60</v>
      </c>
      <c r="K3403">
        <v>5</v>
      </c>
      <c r="L3403">
        <v>6</v>
      </c>
      <c r="M3403">
        <v>0</v>
      </c>
    </row>
    <row r="3404" spans="1:17" x14ac:dyDescent="0.25">
      <c r="A3404">
        <v>2013</v>
      </c>
      <c r="B3404" t="s">
        <v>20</v>
      </c>
      <c r="D3404">
        <v>3</v>
      </c>
      <c r="E3404" t="s">
        <v>1223</v>
      </c>
      <c r="F3404">
        <v>5</v>
      </c>
      <c r="G3404">
        <v>0</v>
      </c>
      <c r="H3404">
        <v>80</v>
      </c>
      <c r="I3404">
        <v>15</v>
      </c>
      <c r="J3404">
        <f t="shared" si="54"/>
        <v>95</v>
      </c>
      <c r="K3404">
        <v>4</v>
      </c>
      <c r="L3404">
        <v>6</v>
      </c>
      <c r="M3404">
        <v>0</v>
      </c>
    </row>
    <row r="3405" spans="1:17" x14ac:dyDescent="0.25">
      <c r="A3405">
        <v>2013</v>
      </c>
      <c r="B3405" t="s">
        <v>20</v>
      </c>
      <c r="D3405">
        <v>4</v>
      </c>
      <c r="E3405" t="s">
        <v>1223</v>
      </c>
      <c r="F3405">
        <v>50</v>
      </c>
      <c r="G3405">
        <v>5</v>
      </c>
      <c r="H3405">
        <v>30</v>
      </c>
      <c r="I3405">
        <v>10</v>
      </c>
      <c r="J3405">
        <f t="shared" si="54"/>
        <v>40</v>
      </c>
      <c r="K3405">
        <v>2</v>
      </c>
      <c r="L3405">
        <v>3</v>
      </c>
      <c r="M3405">
        <v>3</v>
      </c>
      <c r="N3405" t="s">
        <v>239</v>
      </c>
      <c r="O3405" t="s">
        <v>239</v>
      </c>
      <c r="P3405" t="s">
        <v>239</v>
      </c>
    </row>
    <row r="3406" spans="1:17" x14ac:dyDescent="0.25">
      <c r="A3406">
        <v>2013</v>
      </c>
      <c r="B3406" t="s">
        <v>20</v>
      </c>
      <c r="D3406">
        <v>5</v>
      </c>
      <c r="E3406" t="s">
        <v>1223</v>
      </c>
      <c r="F3406">
        <v>40</v>
      </c>
      <c r="G3406">
        <v>5</v>
      </c>
      <c r="H3406">
        <v>15</v>
      </c>
      <c r="I3406">
        <v>2</v>
      </c>
      <c r="J3406">
        <f t="shared" si="54"/>
        <v>17</v>
      </c>
      <c r="K3406">
        <v>2</v>
      </c>
      <c r="L3406">
        <v>2</v>
      </c>
      <c r="M3406">
        <v>0</v>
      </c>
    </row>
    <row r="3407" spans="1:17" x14ac:dyDescent="0.25">
      <c r="A3407">
        <v>2013</v>
      </c>
      <c r="B3407" t="s">
        <v>20</v>
      </c>
      <c r="C3407">
        <v>8</v>
      </c>
      <c r="D3407">
        <v>1</v>
      </c>
      <c r="E3407" t="s">
        <v>1223</v>
      </c>
      <c r="F3407">
        <v>20</v>
      </c>
      <c r="G3407">
        <v>0</v>
      </c>
      <c r="H3407">
        <v>50</v>
      </c>
      <c r="I3407">
        <v>5</v>
      </c>
      <c r="J3407">
        <f t="shared" si="54"/>
        <v>55</v>
      </c>
      <c r="K3407">
        <v>4</v>
      </c>
      <c r="L3407">
        <v>2</v>
      </c>
      <c r="M3407">
        <v>0</v>
      </c>
    </row>
    <row r="3408" spans="1:17" x14ac:dyDescent="0.25">
      <c r="A3408">
        <v>2013</v>
      </c>
      <c r="B3408" t="s">
        <v>20</v>
      </c>
      <c r="D3408">
        <v>2</v>
      </c>
      <c r="E3408" t="s">
        <v>1223</v>
      </c>
      <c r="F3408">
        <v>15</v>
      </c>
      <c r="G3408">
        <v>10</v>
      </c>
      <c r="H3408">
        <v>70</v>
      </c>
      <c r="I3408">
        <v>3</v>
      </c>
      <c r="J3408">
        <f t="shared" si="54"/>
        <v>73</v>
      </c>
      <c r="K3408">
        <v>5</v>
      </c>
      <c r="L3408">
        <v>2</v>
      </c>
      <c r="M3408">
        <v>1</v>
      </c>
      <c r="N3408" t="s">
        <v>78</v>
      </c>
    </row>
    <row r="3409" spans="1:14" x14ac:dyDescent="0.25">
      <c r="A3409">
        <v>2013</v>
      </c>
      <c r="B3409" t="s">
        <v>20</v>
      </c>
      <c r="D3409">
        <v>3</v>
      </c>
      <c r="E3409" t="s">
        <v>1223</v>
      </c>
      <c r="F3409">
        <v>95</v>
      </c>
      <c r="G3409">
        <v>0</v>
      </c>
      <c r="H3409">
        <v>0</v>
      </c>
      <c r="I3409">
        <v>5</v>
      </c>
      <c r="J3409">
        <f t="shared" si="54"/>
        <v>5</v>
      </c>
      <c r="K3409">
        <v>0</v>
      </c>
      <c r="L3409">
        <v>4</v>
      </c>
      <c r="M3409">
        <v>0</v>
      </c>
    </row>
    <row r="3410" spans="1:14" x14ac:dyDescent="0.25">
      <c r="A3410">
        <v>2013</v>
      </c>
      <c r="B3410" t="s">
        <v>20</v>
      </c>
      <c r="D3410">
        <v>4</v>
      </c>
      <c r="E3410" t="s">
        <v>1223</v>
      </c>
      <c r="F3410">
        <v>35</v>
      </c>
      <c r="G3410">
        <v>15</v>
      </c>
      <c r="H3410">
        <v>40</v>
      </c>
      <c r="I3410">
        <v>10</v>
      </c>
      <c r="J3410">
        <f t="shared" si="54"/>
        <v>50</v>
      </c>
      <c r="K3410">
        <v>3</v>
      </c>
      <c r="L3410">
        <v>3</v>
      </c>
      <c r="M3410">
        <v>0</v>
      </c>
    </row>
    <row r="3411" spans="1:14" x14ac:dyDescent="0.25">
      <c r="A3411">
        <v>2013</v>
      </c>
      <c r="B3411" t="s">
        <v>20</v>
      </c>
      <c r="D3411">
        <v>5</v>
      </c>
      <c r="E3411" t="s">
        <v>1223</v>
      </c>
      <c r="F3411">
        <v>20</v>
      </c>
      <c r="G3411">
        <v>0</v>
      </c>
      <c r="H3411">
        <v>60</v>
      </c>
      <c r="I3411">
        <v>20</v>
      </c>
      <c r="J3411">
        <f t="shared" si="54"/>
        <v>80</v>
      </c>
      <c r="K3411">
        <v>3</v>
      </c>
      <c r="L3411">
        <v>8</v>
      </c>
      <c r="M3411">
        <v>0</v>
      </c>
    </row>
    <row r="3412" spans="1:14" x14ac:dyDescent="0.25">
      <c r="A3412">
        <v>2013</v>
      </c>
      <c r="B3412" t="s">
        <v>1163</v>
      </c>
      <c r="C3412">
        <v>1</v>
      </c>
      <c r="D3412">
        <v>1</v>
      </c>
      <c r="E3412" t="s">
        <v>1223</v>
      </c>
      <c r="F3412">
        <v>10</v>
      </c>
      <c r="G3412">
        <v>5</v>
      </c>
      <c r="H3412">
        <v>40</v>
      </c>
      <c r="I3412">
        <v>10</v>
      </c>
      <c r="J3412">
        <f t="shared" si="54"/>
        <v>50</v>
      </c>
      <c r="K3412">
        <v>2</v>
      </c>
      <c r="L3412">
        <v>3</v>
      </c>
      <c r="M3412">
        <v>1</v>
      </c>
      <c r="N3412" t="s">
        <v>85</v>
      </c>
    </row>
    <row r="3413" spans="1:14" x14ac:dyDescent="0.25">
      <c r="A3413">
        <v>2013</v>
      </c>
      <c r="B3413" t="s">
        <v>1163</v>
      </c>
      <c r="D3413">
        <v>2</v>
      </c>
      <c r="E3413" t="s">
        <v>1223</v>
      </c>
      <c r="F3413">
        <v>5</v>
      </c>
      <c r="G3413">
        <v>10</v>
      </c>
      <c r="H3413">
        <v>40</v>
      </c>
      <c r="I3413">
        <v>0</v>
      </c>
      <c r="J3413">
        <f t="shared" si="54"/>
        <v>40</v>
      </c>
      <c r="K3413">
        <v>3</v>
      </c>
      <c r="L3413">
        <v>0</v>
      </c>
      <c r="M3413">
        <v>0</v>
      </c>
    </row>
    <row r="3414" spans="1:14" x14ac:dyDescent="0.25">
      <c r="A3414">
        <v>2013</v>
      </c>
      <c r="B3414" t="s">
        <v>1163</v>
      </c>
      <c r="D3414">
        <v>3</v>
      </c>
      <c r="E3414" t="s">
        <v>1223</v>
      </c>
      <c r="F3414">
        <v>30</v>
      </c>
      <c r="G3414">
        <v>0</v>
      </c>
      <c r="H3414">
        <v>35</v>
      </c>
      <c r="I3414">
        <v>15</v>
      </c>
      <c r="J3414">
        <f t="shared" si="54"/>
        <v>50</v>
      </c>
      <c r="K3414">
        <v>2</v>
      </c>
      <c r="L3414">
        <v>5</v>
      </c>
      <c r="M3414">
        <v>0</v>
      </c>
    </row>
    <row r="3415" spans="1:14" x14ac:dyDescent="0.25">
      <c r="A3415">
        <v>2013</v>
      </c>
      <c r="B3415" t="s">
        <v>1163</v>
      </c>
      <c r="D3415">
        <v>4</v>
      </c>
      <c r="E3415" t="s">
        <v>1223</v>
      </c>
      <c r="F3415">
        <v>30</v>
      </c>
      <c r="G3415">
        <v>2</v>
      </c>
      <c r="H3415">
        <v>10</v>
      </c>
      <c r="I3415">
        <v>5</v>
      </c>
      <c r="J3415">
        <f t="shared" si="54"/>
        <v>15</v>
      </c>
      <c r="K3415">
        <v>2</v>
      </c>
      <c r="L3415">
        <v>7</v>
      </c>
      <c r="M3415">
        <v>0</v>
      </c>
    </row>
    <row r="3416" spans="1:14" x14ac:dyDescent="0.25">
      <c r="A3416">
        <v>2013</v>
      </c>
      <c r="B3416" t="s">
        <v>1163</v>
      </c>
      <c r="D3416">
        <v>5</v>
      </c>
      <c r="E3416" t="s">
        <v>1223</v>
      </c>
      <c r="F3416">
        <v>0</v>
      </c>
      <c r="G3416">
        <v>5</v>
      </c>
      <c r="H3416">
        <v>40</v>
      </c>
      <c r="I3416">
        <v>0</v>
      </c>
      <c r="J3416">
        <f t="shared" si="54"/>
        <v>40</v>
      </c>
      <c r="K3416">
        <v>2</v>
      </c>
      <c r="L3416">
        <v>0</v>
      </c>
      <c r="M3416">
        <v>0</v>
      </c>
    </row>
    <row r="3417" spans="1:14" x14ac:dyDescent="0.25">
      <c r="A3417">
        <v>2013</v>
      </c>
      <c r="B3417" t="s">
        <v>1163</v>
      </c>
      <c r="C3417">
        <v>2</v>
      </c>
      <c r="D3417">
        <v>1</v>
      </c>
      <c r="E3417" t="s">
        <v>1224</v>
      </c>
      <c r="F3417">
        <v>5</v>
      </c>
      <c r="G3417">
        <v>20</v>
      </c>
      <c r="H3417">
        <v>30</v>
      </c>
      <c r="I3417">
        <v>5</v>
      </c>
      <c r="J3417">
        <f t="shared" si="54"/>
        <v>35</v>
      </c>
      <c r="K3417">
        <v>2</v>
      </c>
      <c r="L3417">
        <v>4</v>
      </c>
      <c r="M3417">
        <v>0</v>
      </c>
    </row>
    <row r="3418" spans="1:14" x14ac:dyDescent="0.25">
      <c r="A3418">
        <v>2013</v>
      </c>
      <c r="B3418" t="s">
        <v>1163</v>
      </c>
      <c r="D3418">
        <v>2</v>
      </c>
      <c r="E3418" t="s">
        <v>1224</v>
      </c>
      <c r="F3418">
        <v>5</v>
      </c>
      <c r="G3418">
        <v>10</v>
      </c>
      <c r="H3418">
        <v>10</v>
      </c>
      <c r="I3418">
        <v>2</v>
      </c>
      <c r="J3418">
        <f t="shared" si="54"/>
        <v>12</v>
      </c>
      <c r="K3418">
        <v>2</v>
      </c>
      <c r="L3418">
        <v>3</v>
      </c>
      <c r="M3418">
        <v>1</v>
      </c>
      <c r="N3418" t="s">
        <v>82</v>
      </c>
    </row>
    <row r="3419" spans="1:14" x14ac:dyDescent="0.25">
      <c r="A3419">
        <v>2013</v>
      </c>
      <c r="B3419" t="s">
        <v>1163</v>
      </c>
      <c r="D3419">
        <v>3</v>
      </c>
      <c r="E3419" t="s">
        <v>1224</v>
      </c>
      <c r="F3419">
        <v>0</v>
      </c>
      <c r="G3419">
        <v>5</v>
      </c>
      <c r="H3419">
        <v>25</v>
      </c>
      <c r="I3419">
        <v>2</v>
      </c>
      <c r="J3419">
        <f t="shared" si="54"/>
        <v>27</v>
      </c>
      <c r="K3419">
        <v>3</v>
      </c>
      <c r="L3419">
        <v>3</v>
      </c>
      <c r="M3419">
        <v>0</v>
      </c>
    </row>
    <row r="3420" spans="1:14" x14ac:dyDescent="0.25">
      <c r="A3420">
        <v>2013</v>
      </c>
      <c r="B3420" t="s">
        <v>1163</v>
      </c>
      <c r="D3420">
        <v>4</v>
      </c>
      <c r="E3420" t="s">
        <v>1224</v>
      </c>
      <c r="F3420">
        <v>0</v>
      </c>
      <c r="G3420">
        <v>10</v>
      </c>
      <c r="H3420">
        <v>30</v>
      </c>
      <c r="I3420">
        <v>0</v>
      </c>
      <c r="J3420">
        <f t="shared" si="54"/>
        <v>30</v>
      </c>
      <c r="K3420">
        <v>4</v>
      </c>
      <c r="L3420">
        <v>0</v>
      </c>
      <c r="M3420">
        <v>0</v>
      </c>
    </row>
    <row r="3421" spans="1:14" x14ac:dyDescent="0.25">
      <c r="A3421">
        <v>2013</v>
      </c>
      <c r="B3421" t="s">
        <v>1163</v>
      </c>
      <c r="D3421">
        <v>5</v>
      </c>
      <c r="E3421" t="s">
        <v>1224</v>
      </c>
      <c r="F3421">
        <v>0</v>
      </c>
      <c r="G3421">
        <v>10</v>
      </c>
      <c r="H3421">
        <v>50</v>
      </c>
      <c r="I3421">
        <v>2</v>
      </c>
      <c r="J3421">
        <f t="shared" si="54"/>
        <v>52</v>
      </c>
      <c r="K3421">
        <v>9</v>
      </c>
      <c r="L3421">
        <v>4</v>
      </c>
      <c r="M3421">
        <v>0</v>
      </c>
    </row>
    <row r="3422" spans="1:14" x14ac:dyDescent="0.25">
      <c r="A3422">
        <v>2013</v>
      </c>
      <c r="B3422" t="s">
        <v>1163</v>
      </c>
      <c r="C3422">
        <v>3</v>
      </c>
      <c r="D3422">
        <v>1</v>
      </c>
      <c r="E3422" t="s">
        <v>1159</v>
      </c>
      <c r="F3422">
        <v>20</v>
      </c>
      <c r="G3422">
        <v>10</v>
      </c>
      <c r="H3422">
        <v>10</v>
      </c>
      <c r="I3422">
        <v>30</v>
      </c>
      <c r="J3422">
        <f t="shared" si="54"/>
        <v>40</v>
      </c>
      <c r="K3422">
        <v>3</v>
      </c>
      <c r="L3422">
        <v>2</v>
      </c>
      <c r="M3422">
        <v>0</v>
      </c>
    </row>
    <row r="3423" spans="1:14" x14ac:dyDescent="0.25">
      <c r="A3423">
        <v>2013</v>
      </c>
      <c r="B3423" t="s">
        <v>1163</v>
      </c>
      <c r="D3423">
        <v>2</v>
      </c>
      <c r="E3423" t="s">
        <v>1159</v>
      </c>
      <c r="F3423">
        <v>10</v>
      </c>
      <c r="G3423">
        <v>20</v>
      </c>
      <c r="H3423">
        <v>10</v>
      </c>
      <c r="I3423">
        <v>10</v>
      </c>
      <c r="J3423">
        <f t="shared" si="54"/>
        <v>20</v>
      </c>
      <c r="K3423">
        <v>8</v>
      </c>
      <c r="L3423">
        <v>3</v>
      </c>
      <c r="M3423">
        <v>0</v>
      </c>
    </row>
    <row r="3424" spans="1:14" x14ac:dyDescent="0.25">
      <c r="A3424">
        <v>2013</v>
      </c>
      <c r="B3424" t="s">
        <v>1163</v>
      </c>
      <c r="D3424">
        <v>3</v>
      </c>
      <c r="E3424" t="s">
        <v>1159</v>
      </c>
      <c r="F3424">
        <v>20</v>
      </c>
      <c r="G3424">
        <v>20</v>
      </c>
      <c r="H3424">
        <v>30</v>
      </c>
      <c r="I3424">
        <v>10</v>
      </c>
      <c r="J3424">
        <f t="shared" si="54"/>
        <v>40</v>
      </c>
      <c r="K3424">
        <v>4</v>
      </c>
      <c r="L3424">
        <v>3</v>
      </c>
      <c r="M3424">
        <v>0</v>
      </c>
    </row>
    <row r="3425" spans="1:16" x14ac:dyDescent="0.25">
      <c r="A3425">
        <v>2013</v>
      </c>
      <c r="B3425" t="s">
        <v>1163</v>
      </c>
      <c r="D3425">
        <v>4</v>
      </c>
      <c r="E3425" t="s">
        <v>1159</v>
      </c>
      <c r="F3425">
        <v>10</v>
      </c>
      <c r="G3425">
        <v>20</v>
      </c>
      <c r="H3425">
        <v>10</v>
      </c>
      <c r="I3425">
        <v>20</v>
      </c>
      <c r="J3425">
        <f t="shared" si="54"/>
        <v>30</v>
      </c>
      <c r="K3425">
        <v>2</v>
      </c>
      <c r="L3425">
        <v>2</v>
      </c>
      <c r="M3425">
        <v>0</v>
      </c>
    </row>
    <row r="3426" spans="1:16" x14ac:dyDescent="0.25">
      <c r="A3426">
        <v>2013</v>
      </c>
      <c r="B3426" t="s">
        <v>1163</v>
      </c>
      <c r="D3426">
        <v>5</v>
      </c>
      <c r="E3426" t="s">
        <v>1221</v>
      </c>
      <c r="F3426">
        <v>20</v>
      </c>
      <c r="G3426">
        <v>20</v>
      </c>
      <c r="H3426">
        <v>30</v>
      </c>
      <c r="I3426">
        <v>10</v>
      </c>
      <c r="J3426">
        <f t="shared" si="54"/>
        <v>40</v>
      </c>
      <c r="K3426">
        <v>4</v>
      </c>
      <c r="L3426">
        <v>3</v>
      </c>
      <c r="M3426">
        <v>1</v>
      </c>
      <c r="N3426" t="s">
        <v>86</v>
      </c>
    </row>
    <row r="3427" spans="1:16" x14ac:dyDescent="0.25">
      <c r="A3427">
        <v>2013</v>
      </c>
      <c r="B3427" t="s">
        <v>1163</v>
      </c>
      <c r="C3427">
        <v>4</v>
      </c>
      <c r="D3427">
        <v>1</v>
      </c>
      <c r="E3427" t="s">
        <v>1159</v>
      </c>
      <c r="F3427">
        <v>20</v>
      </c>
      <c r="G3427">
        <v>20</v>
      </c>
      <c r="H3427">
        <v>40</v>
      </c>
      <c r="I3427">
        <v>20</v>
      </c>
      <c r="J3427">
        <f t="shared" si="54"/>
        <v>60</v>
      </c>
      <c r="K3427">
        <v>4</v>
      </c>
      <c r="L3427">
        <v>3</v>
      </c>
      <c r="M3427">
        <v>1</v>
      </c>
      <c r="N3427" t="s">
        <v>99</v>
      </c>
    </row>
    <row r="3428" spans="1:16" x14ac:dyDescent="0.25">
      <c r="A3428">
        <v>2013</v>
      </c>
      <c r="B3428" t="s">
        <v>1163</v>
      </c>
      <c r="D3428">
        <v>2</v>
      </c>
      <c r="E3428" t="s">
        <v>1159</v>
      </c>
      <c r="F3428">
        <v>10</v>
      </c>
      <c r="G3428">
        <v>10</v>
      </c>
      <c r="H3428">
        <v>40</v>
      </c>
      <c r="I3428">
        <v>5</v>
      </c>
      <c r="J3428">
        <f t="shared" si="54"/>
        <v>45</v>
      </c>
      <c r="K3428">
        <v>2</v>
      </c>
      <c r="L3428">
        <v>2</v>
      </c>
      <c r="M3428">
        <v>1</v>
      </c>
      <c r="N3428" t="s">
        <v>82</v>
      </c>
    </row>
    <row r="3429" spans="1:16" x14ac:dyDescent="0.25">
      <c r="A3429">
        <v>2013</v>
      </c>
      <c r="B3429" t="s">
        <v>1163</v>
      </c>
      <c r="D3429">
        <v>3</v>
      </c>
      <c r="E3429" t="s">
        <v>1159</v>
      </c>
      <c r="F3429">
        <v>30</v>
      </c>
      <c r="G3429">
        <v>20</v>
      </c>
      <c r="H3429">
        <v>30</v>
      </c>
      <c r="I3429">
        <v>10</v>
      </c>
      <c r="J3429">
        <f t="shared" si="54"/>
        <v>40</v>
      </c>
      <c r="K3429">
        <v>2</v>
      </c>
      <c r="L3429">
        <v>2</v>
      </c>
      <c r="M3429">
        <v>0</v>
      </c>
    </row>
    <row r="3430" spans="1:16" x14ac:dyDescent="0.25">
      <c r="A3430">
        <v>2013</v>
      </c>
      <c r="B3430" t="s">
        <v>1163</v>
      </c>
      <c r="D3430">
        <v>4</v>
      </c>
      <c r="E3430" t="s">
        <v>1159</v>
      </c>
      <c r="F3430">
        <v>5</v>
      </c>
      <c r="G3430">
        <v>20</v>
      </c>
      <c r="H3430">
        <v>30</v>
      </c>
      <c r="I3430">
        <v>5</v>
      </c>
      <c r="J3430">
        <f t="shared" si="54"/>
        <v>35</v>
      </c>
      <c r="K3430">
        <v>4</v>
      </c>
      <c r="L3430">
        <v>2</v>
      </c>
      <c r="M3430">
        <v>1</v>
      </c>
      <c r="N3430" t="s">
        <v>82</v>
      </c>
    </row>
    <row r="3431" spans="1:16" x14ac:dyDescent="0.25">
      <c r="A3431">
        <v>2013</v>
      </c>
      <c r="B3431" t="s">
        <v>1163</v>
      </c>
      <c r="D3431">
        <v>5</v>
      </c>
      <c r="E3431" t="s">
        <v>1159</v>
      </c>
      <c r="F3431">
        <v>10</v>
      </c>
      <c r="G3431">
        <v>20</v>
      </c>
      <c r="H3431">
        <v>10</v>
      </c>
      <c r="I3431">
        <v>15</v>
      </c>
      <c r="J3431">
        <f t="shared" si="54"/>
        <v>25</v>
      </c>
      <c r="K3431">
        <v>3</v>
      </c>
      <c r="L3431">
        <v>2</v>
      </c>
      <c r="M3431">
        <v>0</v>
      </c>
    </row>
    <row r="3432" spans="1:16" x14ac:dyDescent="0.25">
      <c r="A3432">
        <v>2013</v>
      </c>
      <c r="B3432" t="s">
        <v>1163</v>
      </c>
      <c r="C3432">
        <v>5</v>
      </c>
      <c r="D3432">
        <v>1</v>
      </c>
      <c r="E3432" t="s">
        <v>1221</v>
      </c>
      <c r="F3432">
        <v>0</v>
      </c>
      <c r="G3432">
        <v>20</v>
      </c>
      <c r="H3432">
        <v>70</v>
      </c>
      <c r="I3432">
        <v>10</v>
      </c>
      <c r="J3432">
        <f t="shared" si="54"/>
        <v>80</v>
      </c>
      <c r="K3432">
        <v>4</v>
      </c>
      <c r="L3432">
        <v>6</v>
      </c>
      <c r="M3432">
        <v>3</v>
      </c>
      <c r="N3432" t="s">
        <v>85</v>
      </c>
      <c r="O3432" t="s">
        <v>85</v>
      </c>
      <c r="P3432" t="s">
        <v>82</v>
      </c>
    </row>
    <row r="3433" spans="1:16" x14ac:dyDescent="0.25">
      <c r="A3433">
        <v>2013</v>
      </c>
      <c r="B3433" t="s">
        <v>1163</v>
      </c>
      <c r="D3433">
        <v>2</v>
      </c>
      <c r="E3433" t="s">
        <v>1221</v>
      </c>
      <c r="F3433">
        <v>25</v>
      </c>
      <c r="G3433">
        <v>20</v>
      </c>
      <c r="H3433">
        <v>35</v>
      </c>
      <c r="I3433">
        <v>20</v>
      </c>
      <c r="J3433">
        <f t="shared" si="54"/>
        <v>55</v>
      </c>
      <c r="K3433">
        <v>4</v>
      </c>
      <c r="L3433">
        <v>6</v>
      </c>
      <c r="M3433">
        <v>0</v>
      </c>
    </row>
    <row r="3434" spans="1:16" x14ac:dyDescent="0.25">
      <c r="A3434">
        <v>2013</v>
      </c>
      <c r="B3434" t="s">
        <v>1163</v>
      </c>
      <c r="D3434">
        <v>3</v>
      </c>
      <c r="E3434" t="s">
        <v>1221</v>
      </c>
      <c r="F3434">
        <v>20</v>
      </c>
      <c r="G3434">
        <v>30</v>
      </c>
      <c r="H3434">
        <v>40</v>
      </c>
      <c r="I3434">
        <v>10</v>
      </c>
      <c r="J3434">
        <f t="shared" si="54"/>
        <v>50</v>
      </c>
      <c r="K3434">
        <v>10</v>
      </c>
      <c r="L3434">
        <v>9</v>
      </c>
      <c r="M3434">
        <v>0</v>
      </c>
    </row>
    <row r="3435" spans="1:16" x14ac:dyDescent="0.25">
      <c r="A3435">
        <v>2013</v>
      </c>
      <c r="B3435" t="s">
        <v>1163</v>
      </c>
      <c r="D3435">
        <v>4</v>
      </c>
      <c r="E3435" t="s">
        <v>1221</v>
      </c>
      <c r="F3435">
        <v>30</v>
      </c>
      <c r="G3435">
        <v>25</v>
      </c>
      <c r="H3435">
        <v>30</v>
      </c>
      <c r="I3435">
        <v>15</v>
      </c>
      <c r="J3435">
        <f t="shared" si="54"/>
        <v>45</v>
      </c>
      <c r="K3435">
        <v>7</v>
      </c>
      <c r="L3435">
        <v>4.5</v>
      </c>
      <c r="M3435">
        <v>2</v>
      </c>
      <c r="N3435" t="s">
        <v>82</v>
      </c>
      <c r="O3435" t="s">
        <v>99</v>
      </c>
    </row>
    <row r="3436" spans="1:16" x14ac:dyDescent="0.25">
      <c r="A3436">
        <v>2013</v>
      </c>
      <c r="B3436" t="s">
        <v>1163</v>
      </c>
      <c r="D3436">
        <v>5</v>
      </c>
      <c r="E3436" t="s">
        <v>1221</v>
      </c>
      <c r="F3436">
        <v>30</v>
      </c>
      <c r="G3436">
        <v>30</v>
      </c>
      <c r="H3436">
        <v>30</v>
      </c>
      <c r="I3436">
        <v>10</v>
      </c>
      <c r="J3436">
        <f t="shared" si="54"/>
        <v>40</v>
      </c>
      <c r="K3436">
        <v>6</v>
      </c>
      <c r="L3436">
        <v>4</v>
      </c>
      <c r="M3436">
        <v>0</v>
      </c>
    </row>
    <row r="3437" spans="1:16" x14ac:dyDescent="0.25">
      <c r="A3437">
        <v>2013</v>
      </c>
      <c r="B3437" t="s">
        <v>1163</v>
      </c>
      <c r="C3437">
        <v>6</v>
      </c>
      <c r="D3437">
        <v>1</v>
      </c>
      <c r="E3437" t="s">
        <v>1221</v>
      </c>
      <c r="F3437">
        <v>40</v>
      </c>
      <c r="G3437">
        <v>15</v>
      </c>
      <c r="H3437">
        <v>40</v>
      </c>
      <c r="I3437">
        <v>5</v>
      </c>
      <c r="J3437">
        <f t="shared" si="54"/>
        <v>45</v>
      </c>
      <c r="K3437">
        <v>2</v>
      </c>
      <c r="L3437">
        <v>4</v>
      </c>
      <c r="M3437">
        <v>1</v>
      </c>
      <c r="N3437" t="s">
        <v>82</v>
      </c>
    </row>
    <row r="3438" spans="1:16" x14ac:dyDescent="0.25">
      <c r="A3438">
        <v>2013</v>
      </c>
      <c r="B3438" t="s">
        <v>1163</v>
      </c>
      <c r="D3438">
        <v>2</v>
      </c>
      <c r="E3438" t="s">
        <v>1221</v>
      </c>
      <c r="F3438">
        <v>25</v>
      </c>
      <c r="G3438">
        <v>5</v>
      </c>
      <c r="H3438">
        <v>68</v>
      </c>
      <c r="I3438">
        <v>2</v>
      </c>
      <c r="J3438">
        <f t="shared" si="54"/>
        <v>70</v>
      </c>
      <c r="K3438">
        <v>3</v>
      </c>
      <c r="L3438">
        <v>3</v>
      </c>
      <c r="M3438">
        <v>2</v>
      </c>
      <c r="N3438" t="s">
        <v>80</v>
      </c>
      <c r="O3438" t="s">
        <v>82</v>
      </c>
    </row>
    <row r="3439" spans="1:16" x14ac:dyDescent="0.25">
      <c r="A3439">
        <v>2013</v>
      </c>
      <c r="B3439" t="s">
        <v>1163</v>
      </c>
      <c r="D3439">
        <v>3</v>
      </c>
      <c r="E3439" t="s">
        <v>1221</v>
      </c>
      <c r="F3439">
        <v>80</v>
      </c>
      <c r="G3439">
        <v>2</v>
      </c>
      <c r="H3439">
        <v>11</v>
      </c>
      <c r="I3439">
        <v>7</v>
      </c>
      <c r="J3439">
        <f t="shared" si="54"/>
        <v>18</v>
      </c>
      <c r="K3439">
        <v>1.5</v>
      </c>
      <c r="L3439">
        <v>7</v>
      </c>
      <c r="M3439">
        <v>0</v>
      </c>
    </row>
    <row r="3440" spans="1:16" x14ac:dyDescent="0.25">
      <c r="A3440">
        <v>2013</v>
      </c>
      <c r="B3440" t="s">
        <v>1163</v>
      </c>
      <c r="D3440">
        <v>4</v>
      </c>
      <c r="E3440" t="s">
        <v>1221</v>
      </c>
      <c r="F3440">
        <v>40</v>
      </c>
      <c r="G3440">
        <v>15</v>
      </c>
      <c r="H3440">
        <v>40</v>
      </c>
      <c r="I3440">
        <v>5</v>
      </c>
      <c r="J3440">
        <f t="shared" si="54"/>
        <v>45</v>
      </c>
      <c r="K3440">
        <v>4</v>
      </c>
      <c r="L3440">
        <v>5</v>
      </c>
      <c r="M3440">
        <v>3</v>
      </c>
      <c r="N3440" t="s">
        <v>99</v>
      </c>
      <c r="O3440" t="s">
        <v>85</v>
      </c>
      <c r="P3440" t="s">
        <v>82</v>
      </c>
    </row>
    <row r="3441" spans="1:14" x14ac:dyDescent="0.25">
      <c r="A3441">
        <v>2013</v>
      </c>
      <c r="B3441" t="s">
        <v>1163</v>
      </c>
      <c r="D3441">
        <v>5</v>
      </c>
      <c r="E3441" t="s">
        <v>1221</v>
      </c>
      <c r="F3441">
        <v>40</v>
      </c>
      <c r="G3441">
        <v>5</v>
      </c>
      <c r="H3441">
        <v>40</v>
      </c>
      <c r="I3441">
        <v>1</v>
      </c>
      <c r="J3441">
        <f t="shared" si="54"/>
        <v>41</v>
      </c>
      <c r="K3441">
        <v>1</v>
      </c>
      <c r="L3441">
        <v>2</v>
      </c>
      <c r="M3441">
        <v>1</v>
      </c>
      <c r="N3441" t="s">
        <v>85</v>
      </c>
    </row>
    <row r="3442" spans="1:14" x14ac:dyDescent="0.25">
      <c r="A3442">
        <v>2013</v>
      </c>
      <c r="B3442" t="s">
        <v>1163</v>
      </c>
      <c r="C3442">
        <v>7</v>
      </c>
      <c r="D3442">
        <v>1</v>
      </c>
      <c r="E3442" t="s">
        <v>1223</v>
      </c>
      <c r="F3442">
        <v>10</v>
      </c>
      <c r="G3442">
        <v>10</v>
      </c>
      <c r="H3442">
        <v>60</v>
      </c>
      <c r="I3442">
        <v>20</v>
      </c>
      <c r="J3442">
        <f t="shared" si="54"/>
        <v>80</v>
      </c>
      <c r="K3442">
        <v>7</v>
      </c>
      <c r="L3442">
        <v>5</v>
      </c>
      <c r="M3442">
        <v>1</v>
      </c>
      <c r="N3442" t="s">
        <v>85</v>
      </c>
    </row>
    <row r="3443" spans="1:14" x14ac:dyDescent="0.25">
      <c r="A3443">
        <v>2013</v>
      </c>
      <c r="B3443" t="s">
        <v>1163</v>
      </c>
      <c r="D3443">
        <v>2</v>
      </c>
      <c r="E3443" t="s">
        <v>1223</v>
      </c>
      <c r="F3443">
        <v>5</v>
      </c>
      <c r="G3443">
        <v>10</v>
      </c>
      <c r="H3443">
        <v>60</v>
      </c>
      <c r="I3443">
        <v>15</v>
      </c>
      <c r="J3443">
        <f t="shared" si="54"/>
        <v>75</v>
      </c>
      <c r="K3443">
        <v>7</v>
      </c>
      <c r="L3443">
        <v>5</v>
      </c>
      <c r="M3443">
        <v>0</v>
      </c>
    </row>
    <row r="3444" spans="1:14" x14ac:dyDescent="0.25">
      <c r="A3444">
        <v>2013</v>
      </c>
      <c r="B3444" t="s">
        <v>1163</v>
      </c>
      <c r="D3444">
        <v>3</v>
      </c>
      <c r="E3444" t="s">
        <v>1223</v>
      </c>
      <c r="F3444">
        <v>0</v>
      </c>
      <c r="G3444">
        <v>5</v>
      </c>
      <c r="H3444">
        <v>45</v>
      </c>
      <c r="I3444">
        <v>5</v>
      </c>
      <c r="J3444">
        <f t="shared" si="54"/>
        <v>50</v>
      </c>
      <c r="K3444">
        <v>7</v>
      </c>
      <c r="L3444">
        <v>3</v>
      </c>
      <c r="M3444">
        <v>1</v>
      </c>
      <c r="N3444" t="s">
        <v>239</v>
      </c>
    </row>
    <row r="3445" spans="1:14" x14ac:dyDescent="0.25">
      <c r="A3445">
        <v>2013</v>
      </c>
      <c r="B3445" t="s">
        <v>1163</v>
      </c>
      <c r="D3445">
        <v>4</v>
      </c>
      <c r="E3445" t="s">
        <v>1223</v>
      </c>
      <c r="F3445">
        <v>15</v>
      </c>
      <c r="G3445">
        <v>20</v>
      </c>
      <c r="H3445">
        <v>25</v>
      </c>
      <c r="I3445">
        <v>5</v>
      </c>
      <c r="J3445">
        <f t="shared" si="54"/>
        <v>30</v>
      </c>
      <c r="K3445">
        <v>4</v>
      </c>
      <c r="L3445">
        <v>4</v>
      </c>
      <c r="M3445">
        <v>0</v>
      </c>
    </row>
    <row r="3446" spans="1:14" x14ac:dyDescent="0.25">
      <c r="A3446">
        <v>2013</v>
      </c>
      <c r="B3446" t="s">
        <v>1163</v>
      </c>
      <c r="D3446">
        <v>5</v>
      </c>
      <c r="E3446" t="s">
        <v>1223</v>
      </c>
      <c r="F3446">
        <v>5</v>
      </c>
      <c r="G3446">
        <v>25</v>
      </c>
      <c r="H3446">
        <v>40</v>
      </c>
      <c r="I3446">
        <v>20</v>
      </c>
      <c r="J3446">
        <f t="shared" si="54"/>
        <v>60</v>
      </c>
      <c r="K3446">
        <v>5</v>
      </c>
      <c r="L3446">
        <v>7</v>
      </c>
      <c r="M3446">
        <v>0</v>
      </c>
    </row>
    <row r="3447" spans="1:14" x14ac:dyDescent="0.25">
      <c r="A3447">
        <v>2013</v>
      </c>
      <c r="B3447" t="s">
        <v>1163</v>
      </c>
      <c r="C3447">
        <v>8</v>
      </c>
      <c r="D3447">
        <v>1</v>
      </c>
      <c r="E3447" t="s">
        <v>1223</v>
      </c>
      <c r="F3447">
        <v>0</v>
      </c>
      <c r="G3447">
        <v>40</v>
      </c>
      <c r="H3447">
        <v>20</v>
      </c>
      <c r="I3447">
        <v>10</v>
      </c>
      <c r="J3447">
        <f t="shared" si="54"/>
        <v>30</v>
      </c>
      <c r="K3447">
        <v>3</v>
      </c>
      <c r="L3447">
        <v>5</v>
      </c>
      <c r="M3447">
        <v>0</v>
      </c>
    </row>
    <row r="3448" spans="1:14" x14ac:dyDescent="0.25">
      <c r="A3448">
        <v>2013</v>
      </c>
      <c r="B3448" t="s">
        <v>1163</v>
      </c>
      <c r="D3448">
        <v>2</v>
      </c>
      <c r="E3448" t="s">
        <v>1223</v>
      </c>
      <c r="F3448">
        <v>10</v>
      </c>
      <c r="G3448">
        <v>10</v>
      </c>
      <c r="H3448">
        <v>60</v>
      </c>
      <c r="I3448">
        <v>15</v>
      </c>
      <c r="J3448">
        <f t="shared" si="54"/>
        <v>75</v>
      </c>
      <c r="K3448">
        <v>10</v>
      </c>
      <c r="L3448">
        <v>8</v>
      </c>
      <c r="M3448">
        <v>1</v>
      </c>
      <c r="N3448" t="s">
        <v>85</v>
      </c>
    </row>
    <row r="3449" spans="1:14" x14ac:dyDescent="0.25">
      <c r="A3449">
        <v>2013</v>
      </c>
      <c r="B3449" t="s">
        <v>1163</v>
      </c>
      <c r="D3449">
        <v>3</v>
      </c>
      <c r="E3449" t="s">
        <v>1223</v>
      </c>
      <c r="F3449">
        <v>10</v>
      </c>
      <c r="G3449">
        <v>55</v>
      </c>
      <c r="H3449">
        <v>20</v>
      </c>
      <c r="I3449">
        <v>5</v>
      </c>
      <c r="J3449">
        <f t="shared" si="54"/>
        <v>25</v>
      </c>
      <c r="K3449">
        <v>4</v>
      </c>
      <c r="L3449">
        <v>3</v>
      </c>
      <c r="M3449">
        <v>0</v>
      </c>
    </row>
    <row r="3450" spans="1:14" x14ac:dyDescent="0.25">
      <c r="A3450">
        <v>2013</v>
      </c>
      <c r="B3450" t="s">
        <v>1163</v>
      </c>
      <c r="D3450">
        <v>4</v>
      </c>
      <c r="E3450" t="s">
        <v>1223</v>
      </c>
      <c r="F3450">
        <v>10</v>
      </c>
      <c r="G3450">
        <v>60</v>
      </c>
      <c r="H3450">
        <v>15</v>
      </c>
      <c r="I3450">
        <v>10</v>
      </c>
      <c r="J3450">
        <f t="shared" si="54"/>
        <v>25</v>
      </c>
      <c r="K3450">
        <v>6</v>
      </c>
      <c r="L3450">
        <v>4</v>
      </c>
      <c r="M3450">
        <v>0</v>
      </c>
    </row>
    <row r="3451" spans="1:14" x14ac:dyDescent="0.25">
      <c r="A3451">
        <v>2013</v>
      </c>
      <c r="B3451" t="s">
        <v>1163</v>
      </c>
      <c r="D3451">
        <v>5</v>
      </c>
      <c r="E3451" t="s">
        <v>1223</v>
      </c>
      <c r="F3451">
        <v>15</v>
      </c>
      <c r="G3451">
        <v>50</v>
      </c>
      <c r="H3451">
        <v>20</v>
      </c>
      <c r="I3451">
        <v>15</v>
      </c>
      <c r="J3451">
        <f t="shared" si="54"/>
        <v>35</v>
      </c>
      <c r="K3451">
        <v>10</v>
      </c>
      <c r="L3451">
        <v>12</v>
      </c>
      <c r="M3451">
        <v>0</v>
      </c>
    </row>
    <row r="3452" spans="1:14" x14ac:dyDescent="0.25">
      <c r="A3452">
        <v>2013</v>
      </c>
      <c r="B3452" t="s">
        <v>776</v>
      </c>
      <c r="C3452">
        <v>1</v>
      </c>
      <c r="D3452">
        <v>1</v>
      </c>
      <c r="E3452" t="s">
        <v>1159</v>
      </c>
      <c r="F3452">
        <v>2</v>
      </c>
      <c r="G3452">
        <v>10</v>
      </c>
      <c r="H3452">
        <v>30</v>
      </c>
      <c r="I3452">
        <v>2</v>
      </c>
      <c r="J3452">
        <f t="shared" si="54"/>
        <v>32</v>
      </c>
      <c r="K3452">
        <v>6</v>
      </c>
      <c r="L3452">
        <v>3</v>
      </c>
      <c r="M3452">
        <v>1</v>
      </c>
      <c r="N3452" t="s">
        <v>99</v>
      </c>
    </row>
    <row r="3453" spans="1:14" x14ac:dyDescent="0.25">
      <c r="A3453">
        <v>2013</v>
      </c>
      <c r="B3453" t="s">
        <v>776</v>
      </c>
      <c r="D3453">
        <v>2</v>
      </c>
      <c r="E3453" t="s">
        <v>1221</v>
      </c>
      <c r="F3453">
        <v>5</v>
      </c>
      <c r="G3453">
        <v>5</v>
      </c>
      <c r="H3453">
        <v>70</v>
      </c>
      <c r="I3453">
        <v>2</v>
      </c>
      <c r="J3453">
        <f t="shared" si="54"/>
        <v>72</v>
      </c>
      <c r="K3453">
        <v>2</v>
      </c>
      <c r="L3453">
        <v>4</v>
      </c>
      <c r="M3453">
        <v>0</v>
      </c>
    </row>
    <row r="3454" spans="1:14" x14ac:dyDescent="0.25">
      <c r="A3454">
        <v>2013</v>
      </c>
      <c r="B3454" t="s">
        <v>776</v>
      </c>
      <c r="D3454">
        <v>3</v>
      </c>
      <c r="E3454" t="s">
        <v>1159</v>
      </c>
      <c r="F3454">
        <v>20</v>
      </c>
      <c r="G3454">
        <v>5</v>
      </c>
      <c r="H3454">
        <v>40</v>
      </c>
      <c r="I3454">
        <v>2</v>
      </c>
      <c r="J3454">
        <f t="shared" si="54"/>
        <v>42</v>
      </c>
      <c r="K3454">
        <v>1</v>
      </c>
      <c r="L3454">
        <v>3</v>
      </c>
      <c r="M3454">
        <v>1</v>
      </c>
      <c r="N3454" t="s">
        <v>81</v>
      </c>
    </row>
    <row r="3455" spans="1:14" x14ac:dyDescent="0.25">
      <c r="A3455">
        <v>2013</v>
      </c>
      <c r="B3455" t="s">
        <v>776</v>
      </c>
      <c r="D3455">
        <v>4</v>
      </c>
      <c r="E3455" t="s">
        <v>1159</v>
      </c>
      <c r="F3455">
        <v>25</v>
      </c>
      <c r="G3455">
        <v>10</v>
      </c>
      <c r="H3455">
        <v>25</v>
      </c>
      <c r="I3455">
        <v>2</v>
      </c>
      <c r="J3455">
        <f t="shared" si="54"/>
        <v>27</v>
      </c>
      <c r="K3455">
        <v>5</v>
      </c>
      <c r="L3455">
        <v>2</v>
      </c>
      <c r="M3455">
        <v>1</v>
      </c>
      <c r="N3455" t="s">
        <v>221</v>
      </c>
    </row>
    <row r="3456" spans="1:14" x14ac:dyDescent="0.25">
      <c r="A3456">
        <v>2013</v>
      </c>
      <c r="B3456" t="s">
        <v>776</v>
      </c>
      <c r="D3456">
        <v>5</v>
      </c>
      <c r="E3456" t="s">
        <v>1159</v>
      </c>
      <c r="F3456">
        <v>5</v>
      </c>
      <c r="G3456">
        <v>10</v>
      </c>
      <c r="H3456">
        <v>73</v>
      </c>
      <c r="I3456">
        <v>2</v>
      </c>
      <c r="J3456">
        <f t="shared" si="54"/>
        <v>75</v>
      </c>
      <c r="K3456">
        <v>10</v>
      </c>
      <c r="L3456">
        <v>3</v>
      </c>
      <c r="M3456">
        <v>0</v>
      </c>
    </row>
    <row r="3457" spans="1:15" x14ac:dyDescent="0.25">
      <c r="A3457">
        <v>2013</v>
      </c>
      <c r="B3457" t="s">
        <v>776</v>
      </c>
      <c r="C3457">
        <v>2</v>
      </c>
      <c r="D3457">
        <v>1</v>
      </c>
      <c r="E3457" t="s">
        <v>1159</v>
      </c>
      <c r="F3457">
        <v>40</v>
      </c>
      <c r="G3457">
        <v>5</v>
      </c>
      <c r="H3457">
        <v>30</v>
      </c>
      <c r="I3457">
        <v>10</v>
      </c>
      <c r="J3457">
        <f t="shared" si="54"/>
        <v>40</v>
      </c>
      <c r="K3457">
        <v>3</v>
      </c>
      <c r="L3457">
        <v>5</v>
      </c>
      <c r="M3457">
        <v>0</v>
      </c>
    </row>
    <row r="3458" spans="1:15" x14ac:dyDescent="0.25">
      <c r="A3458">
        <v>2013</v>
      </c>
      <c r="B3458" t="s">
        <v>776</v>
      </c>
      <c r="D3458">
        <v>2</v>
      </c>
      <c r="E3458" t="s">
        <v>1159</v>
      </c>
      <c r="F3458">
        <v>10</v>
      </c>
      <c r="G3458">
        <v>10</v>
      </c>
      <c r="H3458">
        <v>50</v>
      </c>
      <c r="I3458">
        <v>2</v>
      </c>
      <c r="J3458">
        <f t="shared" si="54"/>
        <v>52</v>
      </c>
      <c r="K3458">
        <v>3</v>
      </c>
      <c r="L3458">
        <v>3</v>
      </c>
      <c r="M3458">
        <v>0</v>
      </c>
    </row>
    <row r="3459" spans="1:15" x14ac:dyDescent="0.25">
      <c r="A3459">
        <v>2013</v>
      </c>
      <c r="B3459" t="s">
        <v>776</v>
      </c>
      <c r="D3459">
        <v>3</v>
      </c>
      <c r="E3459" t="s">
        <v>1159</v>
      </c>
      <c r="F3459">
        <v>10</v>
      </c>
      <c r="G3459">
        <v>5</v>
      </c>
      <c r="H3459">
        <v>40</v>
      </c>
      <c r="I3459">
        <v>10</v>
      </c>
      <c r="J3459">
        <f t="shared" si="54"/>
        <v>50</v>
      </c>
      <c r="K3459">
        <v>2</v>
      </c>
      <c r="L3459">
        <v>3</v>
      </c>
      <c r="M3459">
        <v>0</v>
      </c>
    </row>
    <row r="3460" spans="1:15" x14ac:dyDescent="0.25">
      <c r="A3460">
        <v>2013</v>
      </c>
      <c r="B3460" t="s">
        <v>776</v>
      </c>
      <c r="D3460">
        <v>4</v>
      </c>
      <c r="E3460" t="s">
        <v>1159</v>
      </c>
      <c r="F3460">
        <v>10</v>
      </c>
      <c r="G3460">
        <v>10</v>
      </c>
      <c r="H3460">
        <v>35</v>
      </c>
      <c r="I3460">
        <v>10</v>
      </c>
      <c r="J3460">
        <f t="shared" si="54"/>
        <v>45</v>
      </c>
      <c r="K3460">
        <v>4</v>
      </c>
      <c r="L3460">
        <v>5</v>
      </c>
      <c r="M3460">
        <v>1</v>
      </c>
      <c r="N3460" t="s">
        <v>82</v>
      </c>
    </row>
    <row r="3461" spans="1:15" x14ac:dyDescent="0.25">
      <c r="A3461">
        <v>2013</v>
      </c>
      <c r="B3461" t="s">
        <v>776</v>
      </c>
      <c r="D3461">
        <v>5</v>
      </c>
      <c r="E3461" t="s">
        <v>1159</v>
      </c>
      <c r="F3461">
        <v>25</v>
      </c>
      <c r="G3461">
        <v>15</v>
      </c>
      <c r="H3461">
        <v>40</v>
      </c>
      <c r="I3461">
        <v>10</v>
      </c>
      <c r="J3461">
        <f t="shared" si="54"/>
        <v>50</v>
      </c>
      <c r="K3461">
        <v>2</v>
      </c>
      <c r="L3461">
        <v>3</v>
      </c>
      <c r="M3461">
        <v>0</v>
      </c>
    </row>
    <row r="3462" spans="1:15" x14ac:dyDescent="0.25">
      <c r="A3462">
        <v>2013</v>
      </c>
      <c r="B3462" t="s">
        <v>776</v>
      </c>
      <c r="C3462">
        <v>3</v>
      </c>
      <c r="D3462">
        <v>1</v>
      </c>
      <c r="E3462" t="s">
        <v>1221</v>
      </c>
      <c r="F3462">
        <v>0</v>
      </c>
      <c r="G3462">
        <v>25</v>
      </c>
      <c r="H3462">
        <v>30</v>
      </c>
      <c r="I3462">
        <v>15</v>
      </c>
      <c r="J3462">
        <f t="shared" si="54"/>
        <v>45</v>
      </c>
      <c r="K3462">
        <v>3</v>
      </c>
      <c r="L3462">
        <v>2</v>
      </c>
      <c r="M3462">
        <v>0</v>
      </c>
    </row>
    <row r="3463" spans="1:15" x14ac:dyDescent="0.25">
      <c r="A3463">
        <v>2013</v>
      </c>
      <c r="B3463" t="s">
        <v>776</v>
      </c>
      <c r="D3463">
        <v>2</v>
      </c>
      <c r="E3463" t="s">
        <v>1221</v>
      </c>
      <c r="F3463">
        <v>60</v>
      </c>
      <c r="G3463">
        <v>5</v>
      </c>
      <c r="H3463">
        <v>20</v>
      </c>
      <c r="I3463">
        <v>5</v>
      </c>
      <c r="J3463">
        <f t="shared" si="54"/>
        <v>25</v>
      </c>
      <c r="K3463">
        <v>5</v>
      </c>
      <c r="L3463">
        <v>7</v>
      </c>
      <c r="M3463">
        <v>0</v>
      </c>
    </row>
    <row r="3464" spans="1:15" x14ac:dyDescent="0.25">
      <c r="A3464">
        <v>2013</v>
      </c>
      <c r="B3464" t="s">
        <v>776</v>
      </c>
      <c r="D3464">
        <v>3</v>
      </c>
      <c r="E3464" t="s">
        <v>1221</v>
      </c>
      <c r="F3464">
        <v>5</v>
      </c>
      <c r="G3464">
        <v>40</v>
      </c>
      <c r="H3464">
        <v>10</v>
      </c>
      <c r="I3464">
        <v>5</v>
      </c>
      <c r="J3464">
        <f t="shared" ref="J3464:J3527" si="55">SUM(H3464:I3464)</f>
        <v>15</v>
      </c>
      <c r="K3464">
        <v>3</v>
      </c>
      <c r="L3464">
        <v>3</v>
      </c>
      <c r="M3464">
        <v>2</v>
      </c>
      <c r="N3464" t="s">
        <v>99</v>
      </c>
      <c r="O3464" t="s">
        <v>82</v>
      </c>
    </row>
    <row r="3465" spans="1:15" x14ac:dyDescent="0.25">
      <c r="A3465">
        <v>2013</v>
      </c>
      <c r="B3465" t="s">
        <v>776</v>
      </c>
      <c r="D3465">
        <v>4</v>
      </c>
      <c r="E3465" t="s">
        <v>1221</v>
      </c>
      <c r="F3465">
        <v>5</v>
      </c>
      <c r="G3465">
        <v>5</v>
      </c>
      <c r="H3465">
        <v>60</v>
      </c>
      <c r="I3465">
        <v>10</v>
      </c>
      <c r="J3465">
        <f t="shared" si="55"/>
        <v>70</v>
      </c>
      <c r="K3465">
        <v>5</v>
      </c>
      <c r="L3465">
        <v>3</v>
      </c>
      <c r="M3465">
        <v>0</v>
      </c>
    </row>
    <row r="3466" spans="1:15" x14ac:dyDescent="0.25">
      <c r="A3466">
        <v>2013</v>
      </c>
      <c r="B3466" t="s">
        <v>776</v>
      </c>
      <c r="D3466">
        <v>5</v>
      </c>
      <c r="E3466" t="s">
        <v>1221</v>
      </c>
      <c r="F3466">
        <v>5</v>
      </c>
      <c r="G3466">
        <v>5</v>
      </c>
      <c r="H3466">
        <v>5</v>
      </c>
      <c r="I3466">
        <v>2</v>
      </c>
      <c r="J3466">
        <f t="shared" si="55"/>
        <v>7</v>
      </c>
      <c r="K3466">
        <v>3</v>
      </c>
      <c r="L3466">
        <v>2</v>
      </c>
      <c r="M3466">
        <v>1</v>
      </c>
      <c r="N3466" t="s">
        <v>221</v>
      </c>
    </row>
    <row r="3467" spans="1:15" x14ac:dyDescent="0.25">
      <c r="A3467">
        <v>2013</v>
      </c>
      <c r="B3467" t="s">
        <v>776</v>
      </c>
      <c r="C3467">
        <v>4</v>
      </c>
      <c r="D3467">
        <v>1</v>
      </c>
      <c r="E3467" t="s">
        <v>1159</v>
      </c>
      <c r="F3467">
        <v>10</v>
      </c>
      <c r="G3467">
        <v>30</v>
      </c>
      <c r="H3467">
        <v>30</v>
      </c>
      <c r="I3467">
        <v>20</v>
      </c>
      <c r="J3467">
        <f t="shared" si="55"/>
        <v>50</v>
      </c>
      <c r="K3467">
        <v>4</v>
      </c>
      <c r="L3467">
        <v>3</v>
      </c>
      <c r="M3467">
        <v>1</v>
      </c>
      <c r="N3467" t="s">
        <v>86</v>
      </c>
    </row>
    <row r="3468" spans="1:15" x14ac:dyDescent="0.25">
      <c r="A3468">
        <v>2013</v>
      </c>
      <c r="B3468" t="s">
        <v>776</v>
      </c>
      <c r="D3468">
        <v>2</v>
      </c>
      <c r="E3468" t="s">
        <v>1159</v>
      </c>
      <c r="F3468">
        <v>20</v>
      </c>
      <c r="G3468">
        <v>30</v>
      </c>
      <c r="H3468">
        <v>30</v>
      </c>
      <c r="I3468">
        <v>10</v>
      </c>
      <c r="J3468">
        <f t="shared" si="55"/>
        <v>40</v>
      </c>
      <c r="K3468">
        <v>2</v>
      </c>
      <c r="L3468">
        <v>2</v>
      </c>
      <c r="M3468">
        <v>0</v>
      </c>
    </row>
    <row r="3469" spans="1:15" x14ac:dyDescent="0.25">
      <c r="A3469">
        <v>2013</v>
      </c>
      <c r="B3469" t="s">
        <v>776</v>
      </c>
      <c r="D3469">
        <v>3</v>
      </c>
      <c r="E3469" t="s">
        <v>1221</v>
      </c>
      <c r="F3469">
        <v>10</v>
      </c>
      <c r="G3469">
        <v>60</v>
      </c>
      <c r="H3469">
        <v>20</v>
      </c>
      <c r="I3469">
        <v>5</v>
      </c>
      <c r="J3469">
        <f t="shared" si="55"/>
        <v>25</v>
      </c>
      <c r="K3469">
        <v>4</v>
      </c>
      <c r="L3469">
        <v>2</v>
      </c>
      <c r="M3469">
        <v>0</v>
      </c>
    </row>
    <row r="3470" spans="1:15" x14ac:dyDescent="0.25">
      <c r="A3470">
        <v>2013</v>
      </c>
      <c r="B3470" t="s">
        <v>776</v>
      </c>
      <c r="D3470">
        <v>4</v>
      </c>
      <c r="E3470" t="s">
        <v>1159</v>
      </c>
      <c r="F3470">
        <v>10</v>
      </c>
      <c r="G3470">
        <v>50</v>
      </c>
      <c r="H3470">
        <v>30</v>
      </c>
      <c r="I3470">
        <v>5</v>
      </c>
      <c r="J3470">
        <f t="shared" si="55"/>
        <v>35</v>
      </c>
      <c r="K3470">
        <v>2</v>
      </c>
      <c r="L3470">
        <v>2</v>
      </c>
      <c r="M3470">
        <v>0</v>
      </c>
    </row>
    <row r="3471" spans="1:15" x14ac:dyDescent="0.25">
      <c r="A3471">
        <v>2013</v>
      </c>
      <c r="B3471" t="s">
        <v>776</v>
      </c>
      <c r="D3471">
        <v>5</v>
      </c>
      <c r="E3471" t="s">
        <v>1159</v>
      </c>
      <c r="F3471">
        <v>20</v>
      </c>
      <c r="G3471">
        <v>20</v>
      </c>
      <c r="H3471">
        <v>40</v>
      </c>
      <c r="I3471">
        <v>10</v>
      </c>
      <c r="J3471">
        <f t="shared" si="55"/>
        <v>50</v>
      </c>
      <c r="K3471">
        <v>3</v>
      </c>
      <c r="L3471">
        <v>2</v>
      </c>
      <c r="M3471">
        <v>0</v>
      </c>
    </row>
    <row r="3472" spans="1:15" x14ac:dyDescent="0.25">
      <c r="A3472">
        <v>2013</v>
      </c>
      <c r="B3472" t="s">
        <v>776</v>
      </c>
      <c r="C3472">
        <v>5</v>
      </c>
      <c r="D3472">
        <v>1</v>
      </c>
      <c r="E3472" t="s">
        <v>1221</v>
      </c>
      <c r="F3472">
        <v>20</v>
      </c>
      <c r="G3472">
        <v>30</v>
      </c>
      <c r="H3472">
        <v>20</v>
      </c>
      <c r="I3472">
        <v>30</v>
      </c>
      <c r="J3472">
        <f t="shared" si="55"/>
        <v>50</v>
      </c>
      <c r="K3472">
        <v>4</v>
      </c>
      <c r="L3472">
        <v>5</v>
      </c>
      <c r="M3472">
        <v>0</v>
      </c>
    </row>
    <row r="3473" spans="1:16" x14ac:dyDescent="0.25">
      <c r="A3473">
        <v>2013</v>
      </c>
      <c r="B3473" t="s">
        <v>776</v>
      </c>
      <c r="D3473">
        <v>2</v>
      </c>
      <c r="E3473" t="s">
        <v>1221</v>
      </c>
      <c r="F3473">
        <v>7</v>
      </c>
      <c r="G3473">
        <v>60</v>
      </c>
      <c r="H3473">
        <v>25</v>
      </c>
      <c r="I3473">
        <v>2</v>
      </c>
      <c r="J3473">
        <f t="shared" si="55"/>
        <v>27</v>
      </c>
      <c r="K3473">
        <v>3</v>
      </c>
      <c r="L3473">
        <v>2</v>
      </c>
      <c r="M3473">
        <v>3</v>
      </c>
      <c r="N3473" t="s">
        <v>85</v>
      </c>
      <c r="O3473" t="s">
        <v>99</v>
      </c>
      <c r="P3473" t="s">
        <v>80</v>
      </c>
    </row>
    <row r="3474" spans="1:16" x14ac:dyDescent="0.25">
      <c r="A3474">
        <v>2013</v>
      </c>
      <c r="B3474" t="s">
        <v>776</v>
      </c>
      <c r="D3474">
        <v>3</v>
      </c>
      <c r="E3474" t="s">
        <v>1221</v>
      </c>
      <c r="F3474">
        <v>60</v>
      </c>
      <c r="G3474">
        <v>7</v>
      </c>
      <c r="H3474">
        <v>30</v>
      </c>
      <c r="I3474">
        <v>3</v>
      </c>
      <c r="J3474">
        <f t="shared" si="55"/>
        <v>33</v>
      </c>
      <c r="K3474">
        <v>7</v>
      </c>
      <c r="L3474">
        <v>5</v>
      </c>
      <c r="M3474">
        <v>1</v>
      </c>
      <c r="N3474" t="s">
        <v>323</v>
      </c>
    </row>
    <row r="3475" spans="1:16" x14ac:dyDescent="0.25">
      <c r="A3475">
        <v>2013</v>
      </c>
      <c r="B3475" t="s">
        <v>776</v>
      </c>
      <c r="D3475">
        <v>4</v>
      </c>
      <c r="E3475" t="s">
        <v>1159</v>
      </c>
      <c r="F3475">
        <v>5</v>
      </c>
      <c r="G3475">
        <v>80</v>
      </c>
      <c r="H3475">
        <v>5</v>
      </c>
      <c r="I3475">
        <v>10</v>
      </c>
      <c r="J3475">
        <f t="shared" si="55"/>
        <v>15</v>
      </c>
      <c r="K3475">
        <v>3</v>
      </c>
      <c r="L3475">
        <v>4</v>
      </c>
      <c r="M3475">
        <v>1</v>
      </c>
      <c r="N3475" t="s">
        <v>82</v>
      </c>
    </row>
    <row r="3476" spans="1:16" x14ac:dyDescent="0.25">
      <c r="A3476">
        <v>2013</v>
      </c>
      <c r="B3476" t="s">
        <v>776</v>
      </c>
      <c r="D3476">
        <v>5</v>
      </c>
      <c r="E3476" t="s">
        <v>1221</v>
      </c>
      <c r="F3476">
        <v>30</v>
      </c>
      <c r="G3476">
        <v>10</v>
      </c>
      <c r="H3476">
        <v>30</v>
      </c>
      <c r="I3476">
        <v>30</v>
      </c>
      <c r="J3476">
        <f t="shared" si="55"/>
        <v>60</v>
      </c>
      <c r="K3476">
        <v>3</v>
      </c>
      <c r="L3476">
        <v>5</v>
      </c>
      <c r="M3476">
        <v>0</v>
      </c>
    </row>
    <row r="3477" spans="1:16" x14ac:dyDescent="0.25">
      <c r="A3477">
        <v>2013</v>
      </c>
      <c r="B3477" t="s">
        <v>776</v>
      </c>
      <c r="C3477">
        <v>6</v>
      </c>
      <c r="D3477">
        <v>1</v>
      </c>
      <c r="E3477" t="s">
        <v>1221</v>
      </c>
      <c r="F3477">
        <v>30</v>
      </c>
      <c r="G3477">
        <v>38</v>
      </c>
      <c r="H3477">
        <v>30</v>
      </c>
      <c r="I3477">
        <v>2</v>
      </c>
      <c r="J3477">
        <f t="shared" si="55"/>
        <v>32</v>
      </c>
      <c r="K3477">
        <v>7</v>
      </c>
      <c r="L3477">
        <v>3</v>
      </c>
      <c r="M3477">
        <v>0</v>
      </c>
    </row>
    <row r="3478" spans="1:16" x14ac:dyDescent="0.25">
      <c r="A3478">
        <v>2013</v>
      </c>
      <c r="B3478" t="s">
        <v>776</v>
      </c>
      <c r="D3478">
        <v>2</v>
      </c>
      <c r="E3478" t="s">
        <v>1221</v>
      </c>
      <c r="F3478">
        <v>40</v>
      </c>
      <c r="G3478">
        <v>10</v>
      </c>
      <c r="H3478">
        <v>25</v>
      </c>
      <c r="I3478">
        <v>25</v>
      </c>
      <c r="J3478">
        <f t="shared" si="55"/>
        <v>50</v>
      </c>
      <c r="K3478">
        <v>4</v>
      </c>
      <c r="L3478">
        <v>6</v>
      </c>
      <c r="M3478">
        <v>0</v>
      </c>
    </row>
    <row r="3479" spans="1:16" x14ac:dyDescent="0.25">
      <c r="A3479">
        <v>2013</v>
      </c>
      <c r="B3479" t="s">
        <v>776</v>
      </c>
      <c r="D3479">
        <v>3</v>
      </c>
      <c r="E3479" t="s">
        <v>1221</v>
      </c>
      <c r="F3479">
        <v>30</v>
      </c>
      <c r="G3479">
        <v>5</v>
      </c>
      <c r="H3479">
        <v>60</v>
      </c>
      <c r="I3479">
        <v>5</v>
      </c>
      <c r="J3479">
        <f t="shared" si="55"/>
        <v>65</v>
      </c>
      <c r="K3479">
        <v>3.5</v>
      </c>
      <c r="L3479">
        <v>4</v>
      </c>
      <c r="M3479">
        <v>1</v>
      </c>
      <c r="N3479" t="s">
        <v>82</v>
      </c>
    </row>
    <row r="3480" spans="1:16" x14ac:dyDescent="0.25">
      <c r="A3480">
        <v>2013</v>
      </c>
      <c r="B3480" t="s">
        <v>776</v>
      </c>
      <c r="D3480">
        <v>4</v>
      </c>
      <c r="E3480" t="s">
        <v>1221</v>
      </c>
      <c r="F3480">
        <v>40</v>
      </c>
      <c r="G3480">
        <v>15</v>
      </c>
      <c r="H3480">
        <v>40</v>
      </c>
      <c r="I3480">
        <v>5</v>
      </c>
      <c r="J3480">
        <f t="shared" si="55"/>
        <v>45</v>
      </c>
      <c r="K3480">
        <v>6</v>
      </c>
      <c r="L3480">
        <v>4</v>
      </c>
      <c r="M3480">
        <v>1</v>
      </c>
      <c r="N3480" t="s">
        <v>82</v>
      </c>
    </row>
    <row r="3481" spans="1:16" x14ac:dyDescent="0.25">
      <c r="A3481">
        <v>2013</v>
      </c>
      <c r="B3481" t="s">
        <v>776</v>
      </c>
      <c r="D3481">
        <v>5</v>
      </c>
      <c r="E3481" t="s">
        <v>1221</v>
      </c>
      <c r="F3481">
        <v>25</v>
      </c>
      <c r="G3481">
        <v>25</v>
      </c>
      <c r="H3481">
        <v>25</v>
      </c>
      <c r="I3481">
        <v>25</v>
      </c>
      <c r="J3481">
        <f t="shared" si="55"/>
        <v>50</v>
      </c>
      <c r="K3481">
        <v>6</v>
      </c>
      <c r="L3481">
        <v>4</v>
      </c>
      <c r="M3481">
        <v>0</v>
      </c>
    </row>
    <row r="3482" spans="1:16" x14ac:dyDescent="0.25">
      <c r="A3482">
        <v>2013</v>
      </c>
      <c r="B3482" t="s">
        <v>75</v>
      </c>
      <c r="C3482">
        <v>1</v>
      </c>
      <c r="D3482">
        <v>1</v>
      </c>
      <c r="E3482" t="s">
        <v>1223</v>
      </c>
      <c r="F3482">
        <v>0</v>
      </c>
      <c r="G3482">
        <v>5</v>
      </c>
      <c r="H3482">
        <v>75</v>
      </c>
      <c r="I3482">
        <v>0</v>
      </c>
      <c r="J3482">
        <f t="shared" si="55"/>
        <v>75</v>
      </c>
      <c r="K3482">
        <v>5</v>
      </c>
      <c r="L3482">
        <v>0</v>
      </c>
      <c r="M3482">
        <v>0</v>
      </c>
    </row>
    <row r="3483" spans="1:16" x14ac:dyDescent="0.25">
      <c r="A3483">
        <v>2013</v>
      </c>
      <c r="B3483" t="s">
        <v>75</v>
      </c>
      <c r="D3483">
        <v>2</v>
      </c>
      <c r="E3483" t="s">
        <v>1223</v>
      </c>
      <c r="F3483">
        <v>0</v>
      </c>
      <c r="G3483">
        <v>80</v>
      </c>
      <c r="H3483">
        <v>2</v>
      </c>
      <c r="I3483">
        <v>2</v>
      </c>
      <c r="J3483">
        <f t="shared" si="55"/>
        <v>4</v>
      </c>
      <c r="K3483">
        <v>3</v>
      </c>
      <c r="L3483">
        <v>2</v>
      </c>
      <c r="M3483">
        <v>0</v>
      </c>
    </row>
    <row r="3484" spans="1:16" x14ac:dyDescent="0.25">
      <c r="A3484">
        <v>2013</v>
      </c>
      <c r="B3484" t="s">
        <v>75</v>
      </c>
      <c r="D3484">
        <v>3</v>
      </c>
      <c r="E3484" t="s">
        <v>1223</v>
      </c>
      <c r="F3484">
        <v>15</v>
      </c>
      <c r="G3484">
        <v>0</v>
      </c>
      <c r="H3484">
        <v>15</v>
      </c>
      <c r="I3484">
        <v>5</v>
      </c>
      <c r="J3484">
        <f t="shared" si="55"/>
        <v>20</v>
      </c>
      <c r="K3484">
        <v>3</v>
      </c>
      <c r="L3484">
        <v>3</v>
      </c>
      <c r="M3484">
        <v>0</v>
      </c>
    </row>
    <row r="3485" spans="1:16" x14ac:dyDescent="0.25">
      <c r="A3485">
        <v>2013</v>
      </c>
      <c r="B3485" t="s">
        <v>75</v>
      </c>
      <c r="D3485">
        <v>4</v>
      </c>
      <c r="E3485" t="s">
        <v>1223</v>
      </c>
      <c r="F3485">
        <v>75</v>
      </c>
      <c r="G3485">
        <v>5</v>
      </c>
      <c r="H3485">
        <v>10</v>
      </c>
      <c r="I3485">
        <v>10</v>
      </c>
      <c r="J3485">
        <f t="shared" si="55"/>
        <v>20</v>
      </c>
      <c r="K3485">
        <v>2</v>
      </c>
      <c r="L3485">
        <v>4</v>
      </c>
      <c r="M3485">
        <v>1</v>
      </c>
      <c r="N3485" t="s">
        <v>82</v>
      </c>
    </row>
    <row r="3486" spans="1:16" x14ac:dyDescent="0.25">
      <c r="A3486">
        <v>2013</v>
      </c>
      <c r="B3486" t="s">
        <v>75</v>
      </c>
      <c r="D3486">
        <v>5</v>
      </c>
      <c r="E3486" t="s">
        <v>1223</v>
      </c>
      <c r="F3486">
        <v>10</v>
      </c>
      <c r="G3486">
        <v>5</v>
      </c>
      <c r="H3486">
        <v>70</v>
      </c>
      <c r="I3486">
        <v>0</v>
      </c>
      <c r="J3486">
        <f t="shared" si="55"/>
        <v>70</v>
      </c>
      <c r="K3486">
        <v>3</v>
      </c>
      <c r="L3486">
        <v>0</v>
      </c>
      <c r="M3486">
        <v>0</v>
      </c>
    </row>
    <row r="3487" spans="1:16" x14ac:dyDescent="0.25">
      <c r="A3487">
        <v>2013</v>
      </c>
      <c r="B3487" t="s">
        <v>75</v>
      </c>
      <c r="C3487">
        <v>2</v>
      </c>
      <c r="D3487">
        <v>1</v>
      </c>
      <c r="E3487" t="s">
        <v>1223</v>
      </c>
      <c r="F3487">
        <v>5</v>
      </c>
      <c r="G3487">
        <v>70</v>
      </c>
      <c r="H3487">
        <v>5</v>
      </c>
      <c r="I3487">
        <v>5</v>
      </c>
      <c r="J3487">
        <f t="shared" si="55"/>
        <v>10</v>
      </c>
      <c r="K3487">
        <v>2</v>
      </c>
      <c r="L3487">
        <v>2</v>
      </c>
      <c r="M3487">
        <v>2</v>
      </c>
      <c r="N3487" t="s">
        <v>82</v>
      </c>
      <c r="O3487" t="s">
        <v>82</v>
      </c>
    </row>
    <row r="3488" spans="1:16" x14ac:dyDescent="0.25">
      <c r="A3488">
        <v>2013</v>
      </c>
      <c r="B3488" t="s">
        <v>75</v>
      </c>
      <c r="D3488">
        <v>2</v>
      </c>
      <c r="E3488" t="s">
        <v>1223</v>
      </c>
      <c r="F3488">
        <v>5</v>
      </c>
      <c r="G3488">
        <v>75</v>
      </c>
      <c r="H3488">
        <v>2</v>
      </c>
      <c r="I3488">
        <v>0</v>
      </c>
      <c r="J3488">
        <f t="shared" si="55"/>
        <v>2</v>
      </c>
      <c r="K3488">
        <v>2</v>
      </c>
      <c r="L3488">
        <v>0</v>
      </c>
      <c r="M3488">
        <v>0</v>
      </c>
    </row>
    <row r="3489" spans="1:19" x14ac:dyDescent="0.25">
      <c r="A3489">
        <v>2013</v>
      </c>
      <c r="B3489" t="s">
        <v>75</v>
      </c>
      <c r="D3489">
        <v>3</v>
      </c>
      <c r="E3489" t="s">
        <v>1223</v>
      </c>
      <c r="F3489">
        <v>5</v>
      </c>
      <c r="G3489">
        <v>50</v>
      </c>
      <c r="H3489">
        <v>20</v>
      </c>
      <c r="I3489">
        <v>10</v>
      </c>
      <c r="J3489">
        <f t="shared" si="55"/>
        <v>30</v>
      </c>
      <c r="K3489">
        <v>1</v>
      </c>
      <c r="L3489">
        <v>4</v>
      </c>
      <c r="M3489">
        <v>1</v>
      </c>
      <c r="N3489" t="s">
        <v>82</v>
      </c>
    </row>
    <row r="3490" spans="1:19" x14ac:dyDescent="0.25">
      <c r="A3490">
        <v>2013</v>
      </c>
      <c r="B3490" t="s">
        <v>75</v>
      </c>
      <c r="D3490">
        <v>4</v>
      </c>
      <c r="E3490" t="s">
        <v>1223</v>
      </c>
      <c r="F3490">
        <v>15</v>
      </c>
      <c r="G3490">
        <v>20</v>
      </c>
      <c r="H3490">
        <v>10</v>
      </c>
      <c r="I3490">
        <v>2</v>
      </c>
      <c r="J3490">
        <f t="shared" si="55"/>
        <v>12</v>
      </c>
      <c r="K3490">
        <v>2</v>
      </c>
      <c r="L3490">
        <v>6</v>
      </c>
      <c r="M3490">
        <v>3</v>
      </c>
      <c r="N3490" t="s">
        <v>82</v>
      </c>
      <c r="O3490" t="s">
        <v>82</v>
      </c>
      <c r="P3490" t="s">
        <v>82</v>
      </c>
    </row>
    <row r="3491" spans="1:19" x14ac:dyDescent="0.25">
      <c r="A3491">
        <v>2013</v>
      </c>
      <c r="B3491" t="s">
        <v>75</v>
      </c>
      <c r="D3491">
        <v>5</v>
      </c>
      <c r="E3491" t="s">
        <v>1223</v>
      </c>
      <c r="F3491">
        <v>20</v>
      </c>
      <c r="G3491">
        <v>5</v>
      </c>
      <c r="H3491">
        <v>60</v>
      </c>
      <c r="I3491">
        <v>1</v>
      </c>
      <c r="J3491">
        <f t="shared" si="55"/>
        <v>61</v>
      </c>
      <c r="K3491">
        <v>2</v>
      </c>
      <c r="L3491">
        <v>4</v>
      </c>
      <c r="M3491">
        <v>0</v>
      </c>
    </row>
    <row r="3492" spans="1:19" x14ac:dyDescent="0.25">
      <c r="A3492">
        <v>2013</v>
      </c>
      <c r="B3492" t="s">
        <v>75</v>
      </c>
      <c r="C3492">
        <v>3</v>
      </c>
      <c r="D3492">
        <v>1</v>
      </c>
      <c r="E3492" t="s">
        <v>1221</v>
      </c>
      <c r="F3492">
        <v>40</v>
      </c>
      <c r="G3492">
        <v>30</v>
      </c>
      <c r="H3492">
        <v>5</v>
      </c>
      <c r="I3492">
        <v>0</v>
      </c>
      <c r="J3492">
        <f t="shared" si="55"/>
        <v>5</v>
      </c>
      <c r="K3492">
        <v>1</v>
      </c>
      <c r="L3492">
        <v>0</v>
      </c>
      <c r="M3492">
        <v>1</v>
      </c>
      <c r="N3492" t="s">
        <v>82</v>
      </c>
      <c r="Q3492" t="s">
        <v>82</v>
      </c>
      <c r="R3492" t="s">
        <v>85</v>
      </c>
    </row>
    <row r="3493" spans="1:19" x14ac:dyDescent="0.25">
      <c r="A3493">
        <v>2013</v>
      </c>
      <c r="B3493" t="s">
        <v>75</v>
      </c>
      <c r="D3493">
        <v>2</v>
      </c>
      <c r="E3493" t="s">
        <v>1221</v>
      </c>
      <c r="F3493">
        <v>10</v>
      </c>
      <c r="G3493">
        <v>80</v>
      </c>
      <c r="H3493">
        <v>2</v>
      </c>
      <c r="I3493">
        <v>5</v>
      </c>
      <c r="J3493">
        <f t="shared" si="55"/>
        <v>7</v>
      </c>
      <c r="K3493">
        <v>1</v>
      </c>
      <c r="L3493">
        <v>2</v>
      </c>
      <c r="M3493">
        <v>2</v>
      </c>
      <c r="N3493" t="s">
        <v>85</v>
      </c>
      <c r="O3493" t="s">
        <v>82</v>
      </c>
    </row>
    <row r="3494" spans="1:19" x14ac:dyDescent="0.25">
      <c r="A3494">
        <v>2013</v>
      </c>
      <c r="B3494" t="s">
        <v>75</v>
      </c>
      <c r="D3494">
        <v>3</v>
      </c>
      <c r="E3494" t="s">
        <v>1221</v>
      </c>
      <c r="F3494">
        <v>30</v>
      </c>
      <c r="G3494">
        <v>38</v>
      </c>
      <c r="H3494">
        <v>30</v>
      </c>
      <c r="I3494">
        <v>2</v>
      </c>
      <c r="J3494">
        <f t="shared" si="55"/>
        <v>32</v>
      </c>
      <c r="K3494">
        <v>5</v>
      </c>
      <c r="L3494">
        <v>2.5</v>
      </c>
      <c r="M3494">
        <v>3</v>
      </c>
      <c r="N3494" t="s">
        <v>82</v>
      </c>
      <c r="O3494" t="s">
        <v>82</v>
      </c>
      <c r="P3494" t="s">
        <v>323</v>
      </c>
    </row>
    <row r="3495" spans="1:19" x14ac:dyDescent="0.25">
      <c r="A3495">
        <v>2013</v>
      </c>
      <c r="B3495" t="s">
        <v>75</v>
      </c>
      <c r="D3495">
        <v>4</v>
      </c>
      <c r="E3495" t="s">
        <v>1221</v>
      </c>
      <c r="F3495">
        <v>2</v>
      </c>
      <c r="G3495">
        <v>45</v>
      </c>
      <c r="H3495">
        <v>50</v>
      </c>
      <c r="I3495">
        <v>3</v>
      </c>
      <c r="J3495">
        <f t="shared" si="55"/>
        <v>53</v>
      </c>
      <c r="K3495">
        <v>6</v>
      </c>
      <c r="L3495">
        <v>3</v>
      </c>
      <c r="M3495">
        <v>1</v>
      </c>
      <c r="N3495" t="s">
        <v>82</v>
      </c>
      <c r="Q3495" t="s">
        <v>82</v>
      </c>
      <c r="R3495" t="s">
        <v>323</v>
      </c>
      <c r="S3495" t="s">
        <v>323</v>
      </c>
    </row>
    <row r="3496" spans="1:19" x14ac:dyDescent="0.25">
      <c r="A3496">
        <v>2013</v>
      </c>
      <c r="B3496" t="s">
        <v>75</v>
      </c>
      <c r="D3496">
        <v>5</v>
      </c>
      <c r="E3496" t="s">
        <v>1221</v>
      </c>
      <c r="F3496">
        <v>80</v>
      </c>
      <c r="G3496">
        <v>10</v>
      </c>
      <c r="H3496">
        <v>10</v>
      </c>
      <c r="I3496">
        <v>1</v>
      </c>
      <c r="J3496">
        <f t="shared" si="55"/>
        <v>11</v>
      </c>
      <c r="K3496">
        <v>3</v>
      </c>
      <c r="L3496">
        <v>3</v>
      </c>
      <c r="M3496">
        <v>1</v>
      </c>
      <c r="N3496" t="s">
        <v>85</v>
      </c>
    </row>
    <row r="3497" spans="1:19" x14ac:dyDescent="0.25">
      <c r="A3497">
        <v>2013</v>
      </c>
      <c r="B3497" t="s">
        <v>75</v>
      </c>
      <c r="C3497">
        <v>4</v>
      </c>
      <c r="D3497">
        <v>1</v>
      </c>
      <c r="E3497" t="s">
        <v>1221</v>
      </c>
      <c r="F3497">
        <v>30</v>
      </c>
      <c r="G3497">
        <v>40</v>
      </c>
      <c r="H3497">
        <v>25</v>
      </c>
      <c r="I3497">
        <v>5</v>
      </c>
      <c r="J3497">
        <f t="shared" si="55"/>
        <v>30</v>
      </c>
      <c r="K3497">
        <v>4.5</v>
      </c>
      <c r="L3497">
        <v>5.5</v>
      </c>
      <c r="M3497">
        <v>5</v>
      </c>
      <c r="N3497" t="s">
        <v>82</v>
      </c>
      <c r="O3497" t="s">
        <v>82</v>
      </c>
      <c r="P3497" t="s">
        <v>82</v>
      </c>
    </row>
    <row r="3498" spans="1:19" x14ac:dyDescent="0.25">
      <c r="A3498">
        <v>2013</v>
      </c>
      <c r="B3498" t="s">
        <v>75</v>
      </c>
      <c r="D3498">
        <v>2</v>
      </c>
      <c r="E3498" t="s">
        <v>1221</v>
      </c>
      <c r="F3498">
        <v>5</v>
      </c>
      <c r="G3498">
        <v>43</v>
      </c>
      <c r="H3498">
        <v>50</v>
      </c>
      <c r="I3498">
        <v>2</v>
      </c>
      <c r="J3498">
        <f t="shared" si="55"/>
        <v>52</v>
      </c>
      <c r="K3498">
        <v>6</v>
      </c>
      <c r="L3498">
        <v>4</v>
      </c>
      <c r="M3498">
        <v>2</v>
      </c>
      <c r="N3498" t="s">
        <v>82</v>
      </c>
      <c r="O3498" t="s">
        <v>82</v>
      </c>
    </row>
    <row r="3499" spans="1:19" x14ac:dyDescent="0.25">
      <c r="A3499">
        <v>2013</v>
      </c>
      <c r="B3499" t="s">
        <v>75</v>
      </c>
      <c r="D3499">
        <v>3</v>
      </c>
      <c r="E3499" t="s">
        <v>1221</v>
      </c>
      <c r="F3499">
        <v>20</v>
      </c>
      <c r="G3499">
        <v>43</v>
      </c>
      <c r="H3499">
        <v>30</v>
      </c>
      <c r="I3499">
        <v>7</v>
      </c>
      <c r="J3499">
        <f t="shared" si="55"/>
        <v>37</v>
      </c>
      <c r="K3499">
        <v>3</v>
      </c>
      <c r="L3499">
        <v>3</v>
      </c>
      <c r="M3499">
        <v>2</v>
      </c>
      <c r="N3499" t="s">
        <v>323</v>
      </c>
      <c r="O3499" t="s">
        <v>323</v>
      </c>
    </row>
    <row r="3500" spans="1:19" x14ac:dyDescent="0.25">
      <c r="A3500">
        <v>2013</v>
      </c>
      <c r="B3500" t="s">
        <v>75</v>
      </c>
      <c r="D3500">
        <v>4</v>
      </c>
      <c r="E3500" t="s">
        <v>1221</v>
      </c>
      <c r="F3500">
        <v>40</v>
      </c>
      <c r="G3500">
        <v>28</v>
      </c>
      <c r="H3500">
        <v>25</v>
      </c>
      <c r="I3500">
        <v>7</v>
      </c>
      <c r="J3500">
        <f t="shared" si="55"/>
        <v>32</v>
      </c>
      <c r="K3500">
        <v>4</v>
      </c>
      <c r="L3500">
        <v>4</v>
      </c>
      <c r="M3500">
        <v>6</v>
      </c>
      <c r="N3500" t="s">
        <v>82</v>
      </c>
      <c r="O3500" t="s">
        <v>82</v>
      </c>
      <c r="P3500" t="s">
        <v>82</v>
      </c>
    </row>
    <row r="3501" spans="1:19" x14ac:dyDescent="0.25">
      <c r="A3501">
        <v>2013</v>
      </c>
      <c r="B3501" t="s">
        <v>75</v>
      </c>
      <c r="D3501">
        <v>5</v>
      </c>
      <c r="E3501" t="s">
        <v>1221</v>
      </c>
      <c r="F3501">
        <v>10</v>
      </c>
      <c r="G3501">
        <v>80</v>
      </c>
      <c r="H3501">
        <v>10</v>
      </c>
      <c r="I3501">
        <v>0</v>
      </c>
      <c r="J3501">
        <f t="shared" si="55"/>
        <v>10</v>
      </c>
      <c r="K3501">
        <v>6</v>
      </c>
      <c r="L3501">
        <v>0</v>
      </c>
      <c r="M3501">
        <v>0</v>
      </c>
    </row>
    <row r="3502" spans="1:19" x14ac:dyDescent="0.25">
      <c r="A3502">
        <v>2013</v>
      </c>
      <c r="B3502" t="s">
        <v>75</v>
      </c>
      <c r="C3502">
        <v>5</v>
      </c>
      <c r="D3502">
        <v>1</v>
      </c>
      <c r="E3502" t="s">
        <v>1221</v>
      </c>
      <c r="F3502">
        <v>25</v>
      </c>
      <c r="G3502">
        <v>45</v>
      </c>
      <c r="H3502">
        <v>5</v>
      </c>
      <c r="I3502">
        <v>25</v>
      </c>
      <c r="J3502">
        <f t="shared" si="55"/>
        <v>30</v>
      </c>
      <c r="K3502">
        <v>6.5</v>
      </c>
      <c r="L3502">
        <v>3</v>
      </c>
      <c r="M3502">
        <v>0</v>
      </c>
    </row>
    <row r="3503" spans="1:19" x14ac:dyDescent="0.25">
      <c r="A3503">
        <v>2013</v>
      </c>
      <c r="B3503" t="s">
        <v>75</v>
      </c>
      <c r="D3503">
        <v>2</v>
      </c>
      <c r="E3503" t="s">
        <v>1221</v>
      </c>
      <c r="F3503">
        <v>1</v>
      </c>
      <c r="G3503">
        <v>90</v>
      </c>
      <c r="H3503">
        <v>2</v>
      </c>
      <c r="I3503">
        <v>4</v>
      </c>
      <c r="J3503">
        <f t="shared" si="55"/>
        <v>6</v>
      </c>
      <c r="K3503">
        <v>1</v>
      </c>
      <c r="L3503">
        <v>4.5</v>
      </c>
      <c r="M3503">
        <v>2</v>
      </c>
      <c r="N3503" t="s">
        <v>78</v>
      </c>
      <c r="O3503" t="s">
        <v>82</v>
      </c>
    </row>
    <row r="3504" spans="1:19" x14ac:dyDescent="0.25">
      <c r="A3504">
        <v>2013</v>
      </c>
      <c r="B3504" t="s">
        <v>75</v>
      </c>
      <c r="D3504">
        <v>3</v>
      </c>
      <c r="E3504" t="s">
        <v>1221</v>
      </c>
      <c r="F3504">
        <v>20</v>
      </c>
      <c r="G3504">
        <v>51</v>
      </c>
      <c r="H3504">
        <v>4</v>
      </c>
      <c r="I3504">
        <v>25</v>
      </c>
      <c r="J3504">
        <f t="shared" si="55"/>
        <v>29</v>
      </c>
      <c r="K3504">
        <v>2</v>
      </c>
      <c r="L3504">
        <v>2</v>
      </c>
      <c r="M3504">
        <v>1</v>
      </c>
      <c r="N3504" t="s">
        <v>323</v>
      </c>
    </row>
    <row r="3505" spans="1:17" x14ac:dyDescent="0.25">
      <c r="A3505">
        <v>2013</v>
      </c>
      <c r="B3505" t="s">
        <v>75</v>
      </c>
      <c r="D3505">
        <v>4</v>
      </c>
      <c r="E3505" t="s">
        <v>1221</v>
      </c>
      <c r="F3505">
        <v>60</v>
      </c>
      <c r="G3505">
        <v>23</v>
      </c>
      <c r="H3505">
        <v>15</v>
      </c>
      <c r="I3505">
        <v>2</v>
      </c>
      <c r="J3505">
        <f t="shared" si="55"/>
        <v>17</v>
      </c>
      <c r="K3505">
        <v>3</v>
      </c>
      <c r="L3505">
        <v>4</v>
      </c>
      <c r="M3505">
        <v>0</v>
      </c>
    </row>
    <row r="3506" spans="1:17" x14ac:dyDescent="0.25">
      <c r="A3506">
        <v>2013</v>
      </c>
      <c r="B3506" t="s">
        <v>75</v>
      </c>
      <c r="D3506">
        <v>5</v>
      </c>
      <c r="E3506" t="s">
        <v>1221</v>
      </c>
      <c r="F3506">
        <v>60</v>
      </c>
      <c r="G3506">
        <v>5</v>
      </c>
      <c r="H3506">
        <v>30</v>
      </c>
      <c r="I3506">
        <v>0</v>
      </c>
      <c r="J3506">
        <f t="shared" si="55"/>
        <v>30</v>
      </c>
      <c r="K3506">
        <v>3</v>
      </c>
      <c r="L3506">
        <v>0</v>
      </c>
      <c r="M3506">
        <v>3</v>
      </c>
      <c r="N3506" t="s">
        <v>93</v>
      </c>
      <c r="O3506" t="s">
        <v>82</v>
      </c>
      <c r="P3506" t="s">
        <v>85</v>
      </c>
    </row>
    <row r="3507" spans="1:17" x14ac:dyDescent="0.25">
      <c r="A3507">
        <v>2013</v>
      </c>
      <c r="B3507" t="s">
        <v>75</v>
      </c>
      <c r="C3507">
        <v>6</v>
      </c>
      <c r="D3507">
        <v>1</v>
      </c>
      <c r="E3507" t="s">
        <v>1223</v>
      </c>
      <c r="F3507">
        <v>5</v>
      </c>
      <c r="G3507">
        <v>63</v>
      </c>
      <c r="H3507">
        <v>20</v>
      </c>
      <c r="I3507">
        <v>12</v>
      </c>
      <c r="J3507">
        <f t="shared" si="55"/>
        <v>32</v>
      </c>
      <c r="K3507">
        <v>5</v>
      </c>
      <c r="L3507">
        <v>5</v>
      </c>
      <c r="M3507">
        <v>0</v>
      </c>
    </row>
    <row r="3508" spans="1:17" x14ac:dyDescent="0.25">
      <c r="A3508">
        <v>2013</v>
      </c>
      <c r="B3508" t="s">
        <v>75</v>
      </c>
      <c r="D3508">
        <v>2</v>
      </c>
      <c r="E3508" t="s">
        <v>1223</v>
      </c>
      <c r="F3508">
        <v>2</v>
      </c>
      <c r="G3508">
        <v>58</v>
      </c>
      <c r="H3508">
        <v>25</v>
      </c>
      <c r="I3508">
        <v>15</v>
      </c>
      <c r="J3508">
        <f t="shared" si="55"/>
        <v>40</v>
      </c>
      <c r="K3508">
        <v>7.5</v>
      </c>
      <c r="L3508">
        <v>10</v>
      </c>
      <c r="M3508">
        <v>0</v>
      </c>
    </row>
    <row r="3509" spans="1:17" x14ac:dyDescent="0.25">
      <c r="A3509">
        <v>2013</v>
      </c>
      <c r="B3509" t="s">
        <v>75</v>
      </c>
      <c r="D3509">
        <v>3</v>
      </c>
      <c r="E3509" t="s">
        <v>1223</v>
      </c>
      <c r="F3509">
        <v>2</v>
      </c>
      <c r="G3509">
        <v>68</v>
      </c>
      <c r="H3509">
        <v>20</v>
      </c>
      <c r="I3509">
        <v>10</v>
      </c>
      <c r="J3509">
        <f t="shared" si="55"/>
        <v>30</v>
      </c>
      <c r="K3509">
        <v>5</v>
      </c>
      <c r="L3509">
        <v>5</v>
      </c>
      <c r="M3509">
        <v>2</v>
      </c>
      <c r="N3509" t="s">
        <v>82</v>
      </c>
      <c r="O3509" t="s">
        <v>85</v>
      </c>
    </row>
    <row r="3510" spans="1:17" x14ac:dyDescent="0.25">
      <c r="A3510">
        <v>2013</v>
      </c>
      <c r="B3510" t="s">
        <v>75</v>
      </c>
      <c r="D3510">
        <v>4</v>
      </c>
      <c r="E3510" t="s">
        <v>1223</v>
      </c>
      <c r="F3510">
        <v>5</v>
      </c>
      <c r="G3510">
        <v>73</v>
      </c>
      <c r="H3510">
        <v>20</v>
      </c>
      <c r="I3510">
        <v>2</v>
      </c>
      <c r="J3510">
        <f t="shared" si="55"/>
        <v>22</v>
      </c>
      <c r="K3510">
        <v>5</v>
      </c>
      <c r="L3510">
        <v>0</v>
      </c>
      <c r="M3510">
        <v>0</v>
      </c>
    </row>
    <row r="3511" spans="1:17" x14ac:dyDescent="0.25">
      <c r="A3511">
        <v>2013</v>
      </c>
      <c r="B3511" t="s">
        <v>75</v>
      </c>
      <c r="D3511">
        <v>5</v>
      </c>
      <c r="E3511" t="s">
        <v>1223</v>
      </c>
      <c r="F3511">
        <v>0</v>
      </c>
      <c r="G3511">
        <v>40</v>
      </c>
      <c r="H3511">
        <v>40</v>
      </c>
      <c r="I3511">
        <v>20</v>
      </c>
      <c r="J3511">
        <f t="shared" si="55"/>
        <v>60</v>
      </c>
      <c r="K3511">
        <v>5</v>
      </c>
      <c r="L3511">
        <v>5</v>
      </c>
      <c r="M3511">
        <v>0</v>
      </c>
    </row>
    <row r="3512" spans="1:17" x14ac:dyDescent="0.25">
      <c r="A3512">
        <v>2013</v>
      </c>
      <c r="B3512" t="s">
        <v>1167</v>
      </c>
      <c r="C3512">
        <v>1</v>
      </c>
      <c r="D3512">
        <v>1</v>
      </c>
      <c r="E3512" t="s">
        <v>1159</v>
      </c>
      <c r="F3512">
        <v>0</v>
      </c>
      <c r="G3512">
        <v>75</v>
      </c>
      <c r="H3512">
        <v>10</v>
      </c>
      <c r="I3512">
        <v>5</v>
      </c>
      <c r="J3512">
        <f t="shared" si="55"/>
        <v>15</v>
      </c>
      <c r="K3512">
        <v>4</v>
      </c>
      <c r="L3512">
        <v>3</v>
      </c>
      <c r="M3512">
        <v>0</v>
      </c>
    </row>
    <row r="3513" spans="1:17" x14ac:dyDescent="0.25">
      <c r="A3513">
        <v>2013</v>
      </c>
      <c r="B3513" t="s">
        <v>1167</v>
      </c>
      <c r="D3513">
        <v>2</v>
      </c>
      <c r="E3513" t="s">
        <v>1159</v>
      </c>
      <c r="F3513">
        <v>20</v>
      </c>
      <c r="G3513">
        <v>15</v>
      </c>
      <c r="H3513">
        <v>15</v>
      </c>
      <c r="I3513">
        <v>5</v>
      </c>
      <c r="J3513">
        <f t="shared" si="55"/>
        <v>20</v>
      </c>
      <c r="K3513">
        <v>3</v>
      </c>
      <c r="L3513">
        <v>7</v>
      </c>
      <c r="M3513">
        <v>0</v>
      </c>
    </row>
    <row r="3514" spans="1:17" x14ac:dyDescent="0.25">
      <c r="A3514">
        <v>2013</v>
      </c>
      <c r="B3514" t="s">
        <v>1167</v>
      </c>
      <c r="D3514">
        <v>3</v>
      </c>
      <c r="E3514" t="s">
        <v>1159</v>
      </c>
      <c r="F3514">
        <v>15</v>
      </c>
      <c r="G3514">
        <v>20</v>
      </c>
      <c r="H3514">
        <v>25</v>
      </c>
      <c r="I3514">
        <v>10</v>
      </c>
      <c r="J3514">
        <f t="shared" si="55"/>
        <v>35</v>
      </c>
      <c r="K3514">
        <v>5</v>
      </c>
      <c r="L3514">
        <v>7</v>
      </c>
      <c r="M3514">
        <v>0</v>
      </c>
    </row>
    <row r="3515" spans="1:17" x14ac:dyDescent="0.25">
      <c r="A3515">
        <v>2013</v>
      </c>
      <c r="B3515" t="s">
        <v>1167</v>
      </c>
      <c r="D3515">
        <v>4</v>
      </c>
      <c r="E3515" t="s">
        <v>1159</v>
      </c>
      <c r="F3515">
        <v>20</v>
      </c>
      <c r="G3515">
        <v>20</v>
      </c>
      <c r="H3515">
        <v>20</v>
      </c>
      <c r="I3515">
        <v>2</v>
      </c>
      <c r="J3515">
        <f t="shared" si="55"/>
        <v>22</v>
      </c>
      <c r="K3515">
        <v>10</v>
      </c>
      <c r="L3515">
        <v>4</v>
      </c>
      <c r="M3515">
        <v>0</v>
      </c>
    </row>
    <row r="3516" spans="1:17" x14ac:dyDescent="0.25">
      <c r="A3516">
        <v>2013</v>
      </c>
      <c r="B3516" t="s">
        <v>1167</v>
      </c>
      <c r="D3516">
        <v>5</v>
      </c>
      <c r="E3516" t="s">
        <v>1159</v>
      </c>
      <c r="F3516">
        <v>15</v>
      </c>
      <c r="G3516">
        <v>20</v>
      </c>
      <c r="H3516">
        <v>25</v>
      </c>
      <c r="I3516">
        <v>2</v>
      </c>
      <c r="J3516">
        <f t="shared" si="55"/>
        <v>27</v>
      </c>
      <c r="K3516">
        <v>4</v>
      </c>
      <c r="L3516">
        <v>3</v>
      </c>
      <c r="M3516">
        <v>0</v>
      </c>
    </row>
    <row r="3517" spans="1:17" x14ac:dyDescent="0.25">
      <c r="A3517">
        <v>2013</v>
      </c>
      <c r="B3517" t="s">
        <v>1167</v>
      </c>
      <c r="C3517">
        <v>2</v>
      </c>
      <c r="D3517">
        <v>1</v>
      </c>
      <c r="E3517" t="s">
        <v>1159</v>
      </c>
      <c r="F3517">
        <v>10</v>
      </c>
      <c r="G3517">
        <v>70</v>
      </c>
      <c r="H3517">
        <v>10</v>
      </c>
      <c r="I3517">
        <v>2</v>
      </c>
      <c r="J3517">
        <f t="shared" si="55"/>
        <v>12</v>
      </c>
      <c r="K3517">
        <v>2</v>
      </c>
      <c r="L3517">
        <v>4</v>
      </c>
      <c r="M3517">
        <v>0</v>
      </c>
    </row>
    <row r="3518" spans="1:17" x14ac:dyDescent="0.25">
      <c r="A3518">
        <v>2013</v>
      </c>
      <c r="B3518" t="s">
        <v>1167</v>
      </c>
      <c r="D3518">
        <v>2</v>
      </c>
      <c r="E3518" t="s">
        <v>1159</v>
      </c>
      <c r="F3518">
        <v>10</v>
      </c>
      <c r="G3518">
        <v>40</v>
      </c>
      <c r="H3518">
        <v>20</v>
      </c>
      <c r="I3518">
        <v>10</v>
      </c>
      <c r="J3518">
        <f t="shared" si="55"/>
        <v>30</v>
      </c>
      <c r="K3518">
        <v>3</v>
      </c>
      <c r="L3518">
        <v>5</v>
      </c>
      <c r="M3518">
        <v>0</v>
      </c>
    </row>
    <row r="3519" spans="1:17" x14ac:dyDescent="0.25">
      <c r="A3519">
        <v>2013</v>
      </c>
      <c r="B3519" t="s">
        <v>1167</v>
      </c>
      <c r="D3519">
        <v>3</v>
      </c>
      <c r="E3519" t="s">
        <v>1159</v>
      </c>
      <c r="F3519">
        <v>15</v>
      </c>
      <c r="G3519">
        <v>10</v>
      </c>
      <c r="H3519">
        <v>40</v>
      </c>
      <c r="I3519">
        <v>1</v>
      </c>
      <c r="J3519">
        <f t="shared" si="55"/>
        <v>41</v>
      </c>
      <c r="K3519">
        <v>3</v>
      </c>
      <c r="L3519">
        <v>8</v>
      </c>
      <c r="M3519">
        <v>0</v>
      </c>
      <c r="Q3519" t="s">
        <v>85</v>
      </c>
    </row>
    <row r="3520" spans="1:17" x14ac:dyDescent="0.25">
      <c r="A3520">
        <v>2013</v>
      </c>
      <c r="B3520" t="s">
        <v>1167</v>
      </c>
      <c r="D3520">
        <v>4</v>
      </c>
      <c r="E3520" t="s">
        <v>1159</v>
      </c>
      <c r="F3520">
        <v>10</v>
      </c>
      <c r="G3520">
        <v>20</v>
      </c>
      <c r="H3520">
        <v>30</v>
      </c>
      <c r="I3520">
        <v>5</v>
      </c>
      <c r="J3520">
        <f t="shared" si="55"/>
        <v>35</v>
      </c>
      <c r="K3520">
        <v>4</v>
      </c>
      <c r="L3520">
        <v>4</v>
      </c>
      <c r="M3520">
        <v>1</v>
      </c>
      <c r="N3520" t="s">
        <v>80</v>
      </c>
    </row>
    <row r="3521" spans="1:16" x14ac:dyDescent="0.25">
      <c r="A3521">
        <v>2013</v>
      </c>
      <c r="B3521" t="s">
        <v>1167</v>
      </c>
      <c r="D3521">
        <v>5</v>
      </c>
      <c r="E3521" t="s">
        <v>1159</v>
      </c>
      <c r="F3521">
        <v>15</v>
      </c>
      <c r="G3521">
        <v>75</v>
      </c>
      <c r="H3521">
        <v>5</v>
      </c>
      <c r="I3521">
        <v>2</v>
      </c>
      <c r="J3521">
        <f t="shared" si="55"/>
        <v>7</v>
      </c>
      <c r="K3521">
        <v>10</v>
      </c>
      <c r="L3521">
        <v>5</v>
      </c>
      <c r="M3521">
        <v>0</v>
      </c>
    </row>
    <row r="3522" spans="1:16" x14ac:dyDescent="0.25">
      <c r="A3522">
        <v>2013</v>
      </c>
      <c r="B3522" t="s">
        <v>1167</v>
      </c>
      <c r="C3522">
        <v>3</v>
      </c>
      <c r="D3522">
        <v>1</v>
      </c>
      <c r="E3522" t="s">
        <v>1159</v>
      </c>
      <c r="F3522">
        <v>5</v>
      </c>
      <c r="G3522">
        <v>80</v>
      </c>
      <c r="H3522">
        <v>10</v>
      </c>
      <c r="I3522">
        <v>5</v>
      </c>
      <c r="J3522">
        <f t="shared" si="55"/>
        <v>15</v>
      </c>
      <c r="K3522">
        <v>4</v>
      </c>
      <c r="L3522">
        <v>5</v>
      </c>
      <c r="M3522">
        <v>2</v>
      </c>
      <c r="N3522" t="s">
        <v>86</v>
      </c>
      <c r="O3522" t="s">
        <v>85</v>
      </c>
    </row>
    <row r="3523" spans="1:16" x14ac:dyDescent="0.25">
      <c r="A3523">
        <v>2013</v>
      </c>
      <c r="B3523" t="s">
        <v>1167</v>
      </c>
      <c r="D3523">
        <v>2</v>
      </c>
      <c r="E3523" t="s">
        <v>1159</v>
      </c>
      <c r="F3523">
        <v>0</v>
      </c>
      <c r="G3523">
        <v>60</v>
      </c>
      <c r="H3523">
        <v>15</v>
      </c>
      <c r="I3523">
        <v>2</v>
      </c>
      <c r="J3523">
        <f t="shared" si="55"/>
        <v>17</v>
      </c>
      <c r="K3523">
        <v>2</v>
      </c>
      <c r="L3523">
        <v>5</v>
      </c>
      <c r="M3523">
        <v>1</v>
      </c>
      <c r="N3523" t="s">
        <v>84</v>
      </c>
    </row>
    <row r="3524" spans="1:16" x14ac:dyDescent="0.25">
      <c r="A3524">
        <v>2013</v>
      </c>
      <c r="B3524" t="s">
        <v>1167</v>
      </c>
      <c r="D3524">
        <v>3</v>
      </c>
      <c r="E3524" t="s">
        <v>1159</v>
      </c>
      <c r="F3524">
        <v>5</v>
      </c>
      <c r="G3524">
        <v>30</v>
      </c>
      <c r="H3524">
        <v>20</v>
      </c>
      <c r="I3524">
        <v>5</v>
      </c>
      <c r="J3524">
        <f t="shared" si="55"/>
        <v>25</v>
      </c>
      <c r="K3524">
        <v>1</v>
      </c>
      <c r="L3524">
        <v>5</v>
      </c>
      <c r="M3524">
        <v>4</v>
      </c>
      <c r="N3524" t="s">
        <v>82</v>
      </c>
      <c r="O3524" t="s">
        <v>82</v>
      </c>
      <c r="P3524" t="s">
        <v>82</v>
      </c>
    </row>
    <row r="3525" spans="1:16" x14ac:dyDescent="0.25">
      <c r="A3525">
        <v>2013</v>
      </c>
      <c r="B3525" t="s">
        <v>1167</v>
      </c>
      <c r="D3525">
        <v>4</v>
      </c>
      <c r="E3525" t="s">
        <v>1159</v>
      </c>
      <c r="F3525">
        <v>25</v>
      </c>
      <c r="G3525">
        <v>60</v>
      </c>
      <c r="H3525">
        <v>5</v>
      </c>
      <c r="I3525">
        <v>5</v>
      </c>
      <c r="J3525">
        <f t="shared" si="55"/>
        <v>10</v>
      </c>
      <c r="K3525">
        <v>2</v>
      </c>
      <c r="L3525">
        <v>4</v>
      </c>
      <c r="M3525">
        <v>0</v>
      </c>
    </row>
    <row r="3526" spans="1:16" x14ac:dyDescent="0.25">
      <c r="A3526">
        <v>2013</v>
      </c>
      <c r="B3526" t="s">
        <v>1167</v>
      </c>
      <c r="D3526">
        <v>5</v>
      </c>
      <c r="E3526" t="s">
        <v>1159</v>
      </c>
      <c r="F3526">
        <v>0</v>
      </c>
      <c r="G3526">
        <v>90</v>
      </c>
      <c r="H3526">
        <v>2</v>
      </c>
      <c r="I3526">
        <v>1</v>
      </c>
      <c r="J3526">
        <f t="shared" si="55"/>
        <v>3</v>
      </c>
      <c r="K3526">
        <v>3</v>
      </c>
      <c r="L3526">
        <v>3</v>
      </c>
      <c r="M3526">
        <v>0</v>
      </c>
    </row>
    <row r="3527" spans="1:16" x14ac:dyDescent="0.25">
      <c r="A3527">
        <v>2013</v>
      </c>
      <c r="B3527" t="s">
        <v>1167</v>
      </c>
      <c r="C3527">
        <v>4</v>
      </c>
      <c r="D3527">
        <v>1</v>
      </c>
      <c r="E3527" t="s">
        <v>1159</v>
      </c>
      <c r="F3527">
        <v>2</v>
      </c>
      <c r="G3527">
        <v>82</v>
      </c>
      <c r="H3527">
        <v>15</v>
      </c>
      <c r="I3527">
        <v>1</v>
      </c>
      <c r="J3527">
        <f t="shared" si="55"/>
        <v>16</v>
      </c>
      <c r="K3527">
        <v>3</v>
      </c>
      <c r="L3527">
        <v>2.5</v>
      </c>
      <c r="M3527">
        <v>1</v>
      </c>
      <c r="N3527" t="s">
        <v>99</v>
      </c>
    </row>
    <row r="3528" spans="1:16" x14ac:dyDescent="0.25">
      <c r="A3528">
        <v>2013</v>
      </c>
      <c r="B3528" t="s">
        <v>1167</v>
      </c>
      <c r="D3528">
        <v>2</v>
      </c>
      <c r="E3528" t="s">
        <v>1221</v>
      </c>
      <c r="F3528">
        <v>10</v>
      </c>
      <c r="G3528">
        <v>50</v>
      </c>
      <c r="H3528">
        <v>30</v>
      </c>
      <c r="I3528">
        <v>10</v>
      </c>
      <c r="J3528">
        <f t="shared" ref="J3528:J3581" si="56">SUM(H3528:I3528)</f>
        <v>40</v>
      </c>
      <c r="K3528">
        <v>4.5</v>
      </c>
      <c r="L3528">
        <v>5</v>
      </c>
      <c r="M3528">
        <v>1</v>
      </c>
      <c r="N3528" t="s">
        <v>78</v>
      </c>
    </row>
    <row r="3529" spans="1:16" x14ac:dyDescent="0.25">
      <c r="A3529">
        <v>2013</v>
      </c>
      <c r="B3529" t="s">
        <v>1167</v>
      </c>
      <c r="D3529">
        <v>3</v>
      </c>
      <c r="E3529" t="s">
        <v>1221</v>
      </c>
      <c r="F3529">
        <v>5</v>
      </c>
      <c r="G3529">
        <v>70</v>
      </c>
      <c r="H3529">
        <v>20</v>
      </c>
      <c r="I3529">
        <v>5</v>
      </c>
      <c r="J3529">
        <f t="shared" si="56"/>
        <v>25</v>
      </c>
      <c r="K3529">
        <v>3</v>
      </c>
      <c r="L3529">
        <v>5</v>
      </c>
      <c r="M3529">
        <v>1</v>
      </c>
      <c r="N3529" t="s">
        <v>85</v>
      </c>
    </row>
    <row r="3530" spans="1:16" x14ac:dyDescent="0.25">
      <c r="A3530">
        <v>2013</v>
      </c>
      <c r="B3530" t="s">
        <v>1167</v>
      </c>
      <c r="D3530">
        <v>4</v>
      </c>
      <c r="E3530" t="s">
        <v>1221</v>
      </c>
      <c r="F3530">
        <v>15</v>
      </c>
      <c r="G3530">
        <v>5</v>
      </c>
      <c r="H3530">
        <v>60</v>
      </c>
      <c r="I3530">
        <v>20</v>
      </c>
      <c r="J3530">
        <f t="shared" si="56"/>
        <v>80</v>
      </c>
      <c r="K3530">
        <v>7</v>
      </c>
      <c r="L3530">
        <v>4.5</v>
      </c>
      <c r="M3530">
        <v>2</v>
      </c>
      <c r="N3530" t="s">
        <v>153</v>
      </c>
      <c r="O3530" t="s">
        <v>153</v>
      </c>
    </row>
    <row r="3531" spans="1:16" x14ac:dyDescent="0.25">
      <c r="A3531">
        <v>2013</v>
      </c>
      <c r="B3531" t="s">
        <v>1167</v>
      </c>
      <c r="D3531">
        <v>5</v>
      </c>
      <c r="E3531" t="s">
        <v>1221</v>
      </c>
      <c r="F3531">
        <v>50</v>
      </c>
      <c r="G3531">
        <v>12</v>
      </c>
      <c r="H3531">
        <v>30</v>
      </c>
      <c r="I3531">
        <v>8</v>
      </c>
      <c r="J3531">
        <f t="shared" si="56"/>
        <v>38</v>
      </c>
      <c r="K3531">
        <v>8</v>
      </c>
      <c r="L3531">
        <v>5</v>
      </c>
      <c r="M3531">
        <v>0</v>
      </c>
    </row>
    <row r="3532" spans="1:16" x14ac:dyDescent="0.25">
      <c r="A3532">
        <v>2013</v>
      </c>
      <c r="B3532" t="s">
        <v>1167</v>
      </c>
      <c r="C3532">
        <v>5</v>
      </c>
      <c r="D3532">
        <v>1</v>
      </c>
      <c r="E3532" t="s">
        <v>1221</v>
      </c>
      <c r="F3532">
        <v>8</v>
      </c>
      <c r="G3532">
        <v>60</v>
      </c>
      <c r="H3532">
        <v>25</v>
      </c>
      <c r="I3532">
        <v>7</v>
      </c>
      <c r="J3532">
        <f t="shared" si="56"/>
        <v>32</v>
      </c>
      <c r="K3532">
        <v>7</v>
      </c>
      <c r="L3532">
        <v>5.5</v>
      </c>
      <c r="M3532">
        <v>1</v>
      </c>
      <c r="N3532" t="s">
        <v>82</v>
      </c>
    </row>
    <row r="3533" spans="1:16" x14ac:dyDescent="0.25">
      <c r="A3533">
        <v>2013</v>
      </c>
      <c r="B3533" t="s">
        <v>1167</v>
      </c>
      <c r="D3533">
        <v>2</v>
      </c>
      <c r="E3533" t="s">
        <v>1221</v>
      </c>
      <c r="F3533">
        <v>30</v>
      </c>
      <c r="G3533">
        <v>30</v>
      </c>
      <c r="H3533">
        <v>35</v>
      </c>
      <c r="I3533">
        <v>5</v>
      </c>
      <c r="J3533">
        <f t="shared" si="56"/>
        <v>40</v>
      </c>
      <c r="K3533">
        <v>6</v>
      </c>
      <c r="L3533">
        <v>6.5</v>
      </c>
      <c r="M3533">
        <v>2</v>
      </c>
      <c r="N3533" t="s">
        <v>85</v>
      </c>
      <c r="O3533" t="s">
        <v>80</v>
      </c>
    </row>
    <row r="3534" spans="1:16" x14ac:dyDescent="0.25">
      <c r="A3534">
        <v>2013</v>
      </c>
      <c r="B3534" t="s">
        <v>1167</v>
      </c>
      <c r="D3534">
        <v>3</v>
      </c>
      <c r="E3534" t="s">
        <v>1221</v>
      </c>
      <c r="F3534">
        <v>40</v>
      </c>
      <c r="G3534">
        <v>25</v>
      </c>
      <c r="H3534">
        <v>30</v>
      </c>
      <c r="I3534">
        <v>5</v>
      </c>
      <c r="J3534">
        <f t="shared" si="56"/>
        <v>35</v>
      </c>
      <c r="K3534">
        <v>5</v>
      </c>
      <c r="L3534">
        <v>5</v>
      </c>
      <c r="M3534">
        <v>1</v>
      </c>
      <c r="N3534" t="s">
        <v>85</v>
      </c>
    </row>
    <row r="3535" spans="1:16" x14ac:dyDescent="0.25">
      <c r="A3535">
        <v>2013</v>
      </c>
      <c r="B3535" t="s">
        <v>1167</v>
      </c>
      <c r="D3535">
        <v>4</v>
      </c>
      <c r="E3535" t="s">
        <v>1221</v>
      </c>
      <c r="F3535">
        <v>25</v>
      </c>
      <c r="G3535">
        <v>66</v>
      </c>
      <c r="H3535">
        <v>5</v>
      </c>
      <c r="I3535">
        <v>4</v>
      </c>
      <c r="J3535">
        <f t="shared" si="56"/>
        <v>9</v>
      </c>
      <c r="K3535">
        <v>3.5</v>
      </c>
      <c r="L3535">
        <v>3.5</v>
      </c>
      <c r="M3535">
        <v>1</v>
      </c>
      <c r="N3535" t="s">
        <v>85</v>
      </c>
    </row>
    <row r="3536" spans="1:16" x14ac:dyDescent="0.25">
      <c r="A3536">
        <v>2013</v>
      </c>
      <c r="B3536" t="s">
        <v>1167</v>
      </c>
      <c r="D3536">
        <v>5</v>
      </c>
      <c r="E3536" t="s">
        <v>1221</v>
      </c>
      <c r="F3536">
        <v>40</v>
      </c>
      <c r="G3536">
        <v>30</v>
      </c>
      <c r="H3536">
        <v>20</v>
      </c>
      <c r="I3536">
        <v>10</v>
      </c>
      <c r="J3536">
        <f t="shared" si="56"/>
        <v>30</v>
      </c>
      <c r="K3536">
        <v>6</v>
      </c>
      <c r="L3536">
        <v>4</v>
      </c>
      <c r="M3536">
        <v>0</v>
      </c>
    </row>
    <row r="3537" spans="1:15" x14ac:dyDescent="0.25">
      <c r="A3537">
        <v>2013</v>
      </c>
      <c r="B3537" t="s">
        <v>1167</v>
      </c>
      <c r="C3537">
        <v>6</v>
      </c>
      <c r="D3537">
        <v>1</v>
      </c>
      <c r="E3537" t="s">
        <v>1221</v>
      </c>
      <c r="F3537">
        <v>15</v>
      </c>
      <c r="G3537">
        <v>5</v>
      </c>
      <c r="H3537">
        <v>60</v>
      </c>
      <c r="I3537">
        <v>20</v>
      </c>
      <c r="J3537">
        <f t="shared" si="56"/>
        <v>80</v>
      </c>
      <c r="K3537">
        <v>5</v>
      </c>
      <c r="L3537">
        <v>6</v>
      </c>
      <c r="M3537">
        <v>0</v>
      </c>
    </row>
    <row r="3538" spans="1:15" x14ac:dyDescent="0.25">
      <c r="A3538">
        <v>2013</v>
      </c>
      <c r="B3538" t="s">
        <v>1167</v>
      </c>
      <c r="D3538">
        <v>2</v>
      </c>
      <c r="E3538" t="s">
        <v>1221</v>
      </c>
      <c r="F3538">
        <v>30</v>
      </c>
      <c r="G3538">
        <v>25</v>
      </c>
      <c r="H3538">
        <v>25</v>
      </c>
      <c r="I3538">
        <v>20</v>
      </c>
      <c r="J3538">
        <f t="shared" si="56"/>
        <v>45</v>
      </c>
      <c r="K3538">
        <v>5</v>
      </c>
      <c r="L3538">
        <v>5</v>
      </c>
      <c r="M3538">
        <v>0</v>
      </c>
    </row>
    <row r="3539" spans="1:15" x14ac:dyDescent="0.25">
      <c r="A3539">
        <v>2013</v>
      </c>
      <c r="B3539" t="s">
        <v>1167</v>
      </c>
      <c r="D3539">
        <v>3</v>
      </c>
      <c r="E3539" t="s">
        <v>1221</v>
      </c>
      <c r="F3539">
        <v>10</v>
      </c>
      <c r="G3539">
        <v>25</v>
      </c>
      <c r="H3539">
        <v>60</v>
      </c>
      <c r="I3539">
        <v>5</v>
      </c>
      <c r="J3539">
        <f t="shared" si="56"/>
        <v>65</v>
      </c>
      <c r="K3539">
        <v>5</v>
      </c>
      <c r="L3539">
        <v>8</v>
      </c>
      <c r="M3539">
        <v>2</v>
      </c>
      <c r="N3539" t="s">
        <v>85</v>
      </c>
      <c r="O3539" t="s">
        <v>85</v>
      </c>
    </row>
    <row r="3540" spans="1:15" x14ac:dyDescent="0.25">
      <c r="A3540">
        <v>2013</v>
      </c>
      <c r="B3540" t="s">
        <v>1167</v>
      </c>
      <c r="D3540">
        <v>4</v>
      </c>
      <c r="E3540" t="s">
        <v>1221</v>
      </c>
      <c r="F3540">
        <v>15</v>
      </c>
      <c r="G3540">
        <v>40</v>
      </c>
      <c r="H3540">
        <v>40</v>
      </c>
      <c r="I3540">
        <v>5</v>
      </c>
      <c r="J3540">
        <f t="shared" si="56"/>
        <v>45</v>
      </c>
      <c r="K3540">
        <v>5</v>
      </c>
      <c r="L3540">
        <v>4.5</v>
      </c>
      <c r="M3540">
        <v>1</v>
      </c>
      <c r="N3540" t="s">
        <v>82</v>
      </c>
    </row>
    <row r="3541" spans="1:15" x14ac:dyDescent="0.25">
      <c r="A3541">
        <v>2013</v>
      </c>
      <c r="B3541" t="s">
        <v>1167</v>
      </c>
      <c r="D3541">
        <v>5</v>
      </c>
      <c r="E3541" t="s">
        <v>1221</v>
      </c>
      <c r="F3541">
        <v>7</v>
      </c>
      <c r="G3541">
        <v>56</v>
      </c>
      <c r="H3541">
        <v>30</v>
      </c>
      <c r="I3541">
        <v>7</v>
      </c>
      <c r="J3541">
        <f t="shared" si="56"/>
        <v>37</v>
      </c>
      <c r="K3541">
        <v>5</v>
      </c>
      <c r="L3541">
        <v>9</v>
      </c>
      <c r="M3541">
        <v>0</v>
      </c>
    </row>
    <row r="3542" spans="1:15" x14ac:dyDescent="0.25">
      <c r="A3542">
        <v>2013</v>
      </c>
      <c r="B3542" t="s">
        <v>1166</v>
      </c>
      <c r="C3542">
        <v>1</v>
      </c>
      <c r="D3542">
        <v>1</v>
      </c>
      <c r="E3542" t="s">
        <v>1223</v>
      </c>
      <c r="F3542">
        <v>15</v>
      </c>
      <c r="G3542">
        <v>20</v>
      </c>
      <c r="H3542">
        <v>64</v>
      </c>
      <c r="I3542">
        <v>1</v>
      </c>
      <c r="J3542">
        <f t="shared" si="56"/>
        <v>65</v>
      </c>
      <c r="K3542">
        <v>6</v>
      </c>
      <c r="L3542">
        <v>2</v>
      </c>
      <c r="M3542">
        <v>0</v>
      </c>
    </row>
    <row r="3543" spans="1:15" x14ac:dyDescent="0.25">
      <c r="A3543">
        <v>2013</v>
      </c>
      <c r="B3543" t="s">
        <v>1166</v>
      </c>
      <c r="D3543">
        <v>2</v>
      </c>
      <c r="E3543" t="s">
        <v>1223</v>
      </c>
      <c r="F3543">
        <v>15</v>
      </c>
      <c r="G3543">
        <v>10</v>
      </c>
      <c r="H3543">
        <v>25</v>
      </c>
      <c r="I3543">
        <v>15</v>
      </c>
      <c r="J3543">
        <f t="shared" si="56"/>
        <v>40</v>
      </c>
      <c r="K3543">
        <v>7</v>
      </c>
      <c r="L3543">
        <v>6</v>
      </c>
      <c r="M3543">
        <v>0</v>
      </c>
    </row>
    <row r="3544" spans="1:15" x14ac:dyDescent="0.25">
      <c r="A3544">
        <v>2013</v>
      </c>
      <c r="B3544" t="s">
        <v>1166</v>
      </c>
      <c r="D3544">
        <v>3</v>
      </c>
      <c r="E3544" t="s">
        <v>1223</v>
      </c>
      <c r="F3544">
        <v>10</v>
      </c>
      <c r="G3544">
        <v>5</v>
      </c>
      <c r="H3544">
        <v>10</v>
      </c>
      <c r="I3544">
        <v>5</v>
      </c>
      <c r="J3544">
        <f t="shared" si="56"/>
        <v>15</v>
      </c>
      <c r="K3544">
        <v>3</v>
      </c>
      <c r="L3544">
        <v>7</v>
      </c>
      <c r="M3544">
        <v>0</v>
      </c>
    </row>
    <row r="3545" spans="1:15" x14ac:dyDescent="0.25">
      <c r="A3545">
        <v>2013</v>
      </c>
      <c r="B3545" t="s">
        <v>1166</v>
      </c>
      <c r="D3545">
        <v>4</v>
      </c>
      <c r="E3545" t="s">
        <v>1223</v>
      </c>
      <c r="F3545">
        <v>10</v>
      </c>
      <c r="G3545">
        <v>60</v>
      </c>
      <c r="H3545">
        <v>10</v>
      </c>
      <c r="I3545">
        <v>2</v>
      </c>
      <c r="J3545">
        <f t="shared" si="56"/>
        <v>12</v>
      </c>
      <c r="K3545">
        <v>4</v>
      </c>
      <c r="L3545">
        <v>7</v>
      </c>
      <c r="M3545">
        <v>0</v>
      </c>
    </row>
    <row r="3546" spans="1:15" x14ac:dyDescent="0.25">
      <c r="A3546">
        <v>2013</v>
      </c>
      <c r="B3546" t="s">
        <v>1166</v>
      </c>
      <c r="D3546">
        <v>5</v>
      </c>
      <c r="E3546" t="s">
        <v>1223</v>
      </c>
      <c r="F3546">
        <v>20</v>
      </c>
      <c r="G3546">
        <v>30</v>
      </c>
      <c r="H3546">
        <v>25</v>
      </c>
      <c r="I3546">
        <v>5</v>
      </c>
      <c r="J3546">
        <f t="shared" si="56"/>
        <v>30</v>
      </c>
      <c r="K3546">
        <v>3</v>
      </c>
      <c r="L3546">
        <v>5</v>
      </c>
      <c r="M3546">
        <v>0</v>
      </c>
    </row>
    <row r="3547" spans="1:15" x14ac:dyDescent="0.25">
      <c r="A3547">
        <v>2013</v>
      </c>
      <c r="B3547" t="s">
        <v>1166</v>
      </c>
      <c r="C3547">
        <v>2</v>
      </c>
      <c r="D3547">
        <v>1</v>
      </c>
      <c r="E3547" t="s">
        <v>1223</v>
      </c>
      <c r="F3547">
        <v>5</v>
      </c>
      <c r="G3547">
        <v>10</v>
      </c>
      <c r="H3547">
        <v>25</v>
      </c>
      <c r="I3547">
        <v>2</v>
      </c>
      <c r="J3547">
        <f t="shared" si="56"/>
        <v>27</v>
      </c>
      <c r="K3547">
        <v>4</v>
      </c>
      <c r="L3547">
        <v>4</v>
      </c>
      <c r="M3547">
        <v>0</v>
      </c>
    </row>
    <row r="3548" spans="1:15" x14ac:dyDescent="0.25">
      <c r="A3548">
        <v>2013</v>
      </c>
      <c r="B3548" t="s">
        <v>1166</v>
      </c>
      <c r="D3548">
        <v>2</v>
      </c>
      <c r="E3548" t="s">
        <v>1223</v>
      </c>
      <c r="F3548">
        <v>2</v>
      </c>
      <c r="G3548">
        <v>78</v>
      </c>
      <c r="H3548">
        <v>10</v>
      </c>
      <c r="I3548">
        <v>0</v>
      </c>
      <c r="J3548">
        <f t="shared" si="56"/>
        <v>10</v>
      </c>
      <c r="K3548">
        <v>3</v>
      </c>
      <c r="L3548">
        <v>0</v>
      </c>
      <c r="M3548">
        <v>0</v>
      </c>
    </row>
    <row r="3549" spans="1:15" x14ac:dyDescent="0.25">
      <c r="A3549">
        <v>2013</v>
      </c>
      <c r="B3549" t="s">
        <v>1166</v>
      </c>
      <c r="D3549">
        <v>3</v>
      </c>
      <c r="E3549" t="s">
        <v>1223</v>
      </c>
      <c r="F3549">
        <v>20</v>
      </c>
      <c r="G3549">
        <v>30</v>
      </c>
      <c r="H3549">
        <v>10</v>
      </c>
      <c r="I3549">
        <v>5</v>
      </c>
      <c r="J3549">
        <f t="shared" si="56"/>
        <v>15</v>
      </c>
      <c r="K3549">
        <v>4</v>
      </c>
      <c r="L3549">
        <v>5</v>
      </c>
      <c r="M3549">
        <v>1</v>
      </c>
      <c r="N3549" t="s">
        <v>82</v>
      </c>
    </row>
    <row r="3550" spans="1:15" x14ac:dyDescent="0.25">
      <c r="A3550">
        <v>2013</v>
      </c>
      <c r="B3550" t="s">
        <v>1166</v>
      </c>
      <c r="D3550">
        <v>4</v>
      </c>
      <c r="E3550" t="s">
        <v>1223</v>
      </c>
      <c r="F3550">
        <v>40</v>
      </c>
      <c r="G3550">
        <v>10</v>
      </c>
      <c r="H3550">
        <v>20</v>
      </c>
      <c r="I3550">
        <v>2</v>
      </c>
      <c r="J3550">
        <f t="shared" si="56"/>
        <v>22</v>
      </c>
      <c r="K3550">
        <v>4</v>
      </c>
      <c r="L3550">
        <v>3</v>
      </c>
      <c r="M3550">
        <v>1</v>
      </c>
      <c r="N3550" t="s">
        <v>239</v>
      </c>
    </row>
    <row r="3551" spans="1:15" x14ac:dyDescent="0.25">
      <c r="A3551">
        <v>2013</v>
      </c>
      <c r="B3551" t="s">
        <v>1166</v>
      </c>
      <c r="D3551">
        <v>5</v>
      </c>
      <c r="E3551" t="s">
        <v>1223</v>
      </c>
      <c r="F3551">
        <v>15</v>
      </c>
      <c r="G3551">
        <v>10</v>
      </c>
      <c r="H3551">
        <v>30</v>
      </c>
      <c r="I3551">
        <v>2</v>
      </c>
      <c r="J3551">
        <f t="shared" si="56"/>
        <v>32</v>
      </c>
      <c r="K3551">
        <v>3</v>
      </c>
      <c r="L3551">
        <v>4</v>
      </c>
      <c r="M3551">
        <v>0</v>
      </c>
    </row>
    <row r="3552" spans="1:15" x14ac:dyDescent="0.25">
      <c r="A3552">
        <v>2013</v>
      </c>
      <c r="B3552" t="s">
        <v>1166</v>
      </c>
      <c r="C3552">
        <v>3</v>
      </c>
      <c r="D3552">
        <v>1</v>
      </c>
      <c r="E3552" t="s">
        <v>1223</v>
      </c>
      <c r="F3552">
        <v>5</v>
      </c>
      <c r="G3552">
        <v>10</v>
      </c>
      <c r="H3552">
        <v>75</v>
      </c>
      <c r="I3552">
        <v>10</v>
      </c>
      <c r="J3552">
        <f t="shared" si="56"/>
        <v>85</v>
      </c>
      <c r="K3552">
        <v>3</v>
      </c>
      <c r="L3552">
        <v>6</v>
      </c>
      <c r="M3552">
        <v>0</v>
      </c>
    </row>
    <row r="3553" spans="1:15" x14ac:dyDescent="0.25">
      <c r="A3553">
        <v>2013</v>
      </c>
      <c r="B3553" t="s">
        <v>1166</v>
      </c>
      <c r="D3553">
        <v>2</v>
      </c>
      <c r="E3553" t="s">
        <v>1223</v>
      </c>
      <c r="F3553">
        <v>20</v>
      </c>
      <c r="G3553">
        <v>20</v>
      </c>
      <c r="H3553">
        <v>25</v>
      </c>
      <c r="I3553">
        <v>1</v>
      </c>
      <c r="J3553">
        <f t="shared" si="56"/>
        <v>26</v>
      </c>
      <c r="K3553">
        <v>3</v>
      </c>
      <c r="L3553">
        <v>4</v>
      </c>
      <c r="M3553">
        <v>1</v>
      </c>
      <c r="N3553" t="s">
        <v>82</v>
      </c>
    </row>
    <row r="3554" spans="1:15" x14ac:dyDescent="0.25">
      <c r="A3554">
        <v>2013</v>
      </c>
      <c r="B3554" t="s">
        <v>1166</v>
      </c>
      <c r="D3554">
        <v>3</v>
      </c>
      <c r="E3554" t="s">
        <v>1223</v>
      </c>
      <c r="F3554">
        <v>30</v>
      </c>
      <c r="G3554">
        <v>35</v>
      </c>
      <c r="H3554">
        <v>30</v>
      </c>
      <c r="I3554">
        <v>1</v>
      </c>
      <c r="J3554">
        <f t="shared" si="56"/>
        <v>31</v>
      </c>
      <c r="K3554">
        <v>4</v>
      </c>
      <c r="L3554">
        <v>3</v>
      </c>
      <c r="M3554">
        <v>1</v>
      </c>
      <c r="N3554" t="s">
        <v>85</v>
      </c>
    </row>
    <row r="3555" spans="1:15" x14ac:dyDescent="0.25">
      <c r="A3555">
        <v>2013</v>
      </c>
      <c r="B3555" t="s">
        <v>1166</v>
      </c>
      <c r="D3555">
        <v>4</v>
      </c>
      <c r="E3555" t="s">
        <v>1223</v>
      </c>
      <c r="F3555">
        <v>15</v>
      </c>
      <c r="G3555">
        <v>40</v>
      </c>
      <c r="H3555">
        <v>15</v>
      </c>
      <c r="I3555">
        <v>5</v>
      </c>
      <c r="J3555">
        <f t="shared" si="56"/>
        <v>20</v>
      </c>
      <c r="K3555">
        <v>5</v>
      </c>
      <c r="L3555">
        <v>4</v>
      </c>
      <c r="M3555">
        <v>0</v>
      </c>
    </row>
    <row r="3556" spans="1:15" x14ac:dyDescent="0.25">
      <c r="A3556">
        <v>2013</v>
      </c>
      <c r="B3556" t="s">
        <v>1166</v>
      </c>
      <c r="D3556">
        <v>5</v>
      </c>
      <c r="E3556" t="s">
        <v>1223</v>
      </c>
      <c r="F3556">
        <v>30</v>
      </c>
      <c r="G3556">
        <v>30</v>
      </c>
      <c r="H3556">
        <v>15</v>
      </c>
      <c r="I3556">
        <v>5</v>
      </c>
      <c r="J3556">
        <f t="shared" si="56"/>
        <v>20</v>
      </c>
      <c r="K3556">
        <v>3</v>
      </c>
      <c r="L3556">
        <v>5</v>
      </c>
      <c r="M3556">
        <v>0</v>
      </c>
    </row>
    <row r="3557" spans="1:15" x14ac:dyDescent="0.25">
      <c r="A3557">
        <v>2013</v>
      </c>
      <c r="B3557" t="s">
        <v>1166</v>
      </c>
      <c r="C3557">
        <v>4</v>
      </c>
      <c r="D3557">
        <v>1</v>
      </c>
      <c r="E3557" t="s">
        <v>1221</v>
      </c>
      <c r="F3557">
        <v>2</v>
      </c>
      <c r="G3557">
        <v>51</v>
      </c>
      <c r="H3557">
        <v>40</v>
      </c>
      <c r="I3557">
        <v>7</v>
      </c>
      <c r="J3557">
        <f t="shared" si="56"/>
        <v>47</v>
      </c>
      <c r="K3557">
        <v>3</v>
      </c>
      <c r="L3557">
        <v>3.5</v>
      </c>
      <c r="M3557">
        <v>2</v>
      </c>
      <c r="N3557" t="s">
        <v>82</v>
      </c>
      <c r="O3557" t="s">
        <v>82</v>
      </c>
    </row>
    <row r="3558" spans="1:15" x14ac:dyDescent="0.25">
      <c r="A3558">
        <v>2013</v>
      </c>
      <c r="B3558" t="s">
        <v>1166</v>
      </c>
      <c r="D3558">
        <v>2</v>
      </c>
      <c r="E3558" t="s">
        <v>1221</v>
      </c>
      <c r="F3558">
        <v>10</v>
      </c>
      <c r="G3558">
        <v>0</v>
      </c>
      <c r="H3558">
        <v>80</v>
      </c>
      <c r="I3558">
        <v>10</v>
      </c>
      <c r="J3558">
        <f t="shared" si="56"/>
        <v>90</v>
      </c>
      <c r="K3558">
        <v>5</v>
      </c>
      <c r="L3558">
        <v>12</v>
      </c>
      <c r="M3558">
        <v>0</v>
      </c>
    </row>
    <row r="3559" spans="1:15" x14ac:dyDescent="0.25">
      <c r="A3559">
        <v>2013</v>
      </c>
      <c r="B3559" t="s">
        <v>1166</v>
      </c>
      <c r="D3559">
        <v>3</v>
      </c>
      <c r="E3559" t="s">
        <v>1221</v>
      </c>
      <c r="F3559">
        <v>50</v>
      </c>
      <c r="G3559">
        <v>5</v>
      </c>
      <c r="H3559">
        <v>40</v>
      </c>
      <c r="I3559">
        <v>5</v>
      </c>
      <c r="J3559">
        <f t="shared" si="56"/>
        <v>45</v>
      </c>
      <c r="K3559">
        <v>3</v>
      </c>
      <c r="L3559">
        <v>4.5</v>
      </c>
      <c r="M3559">
        <v>1</v>
      </c>
      <c r="N3559" t="s">
        <v>85</v>
      </c>
    </row>
    <row r="3560" spans="1:15" x14ac:dyDescent="0.25">
      <c r="A3560">
        <v>2013</v>
      </c>
      <c r="B3560" t="s">
        <v>1166</v>
      </c>
      <c r="D3560">
        <v>4</v>
      </c>
      <c r="E3560" t="s">
        <v>1221</v>
      </c>
      <c r="F3560">
        <v>70</v>
      </c>
      <c r="G3560">
        <v>0</v>
      </c>
      <c r="H3560">
        <v>25</v>
      </c>
      <c r="I3560">
        <v>5</v>
      </c>
      <c r="J3560">
        <f t="shared" si="56"/>
        <v>30</v>
      </c>
      <c r="K3560">
        <v>5</v>
      </c>
      <c r="L3560">
        <v>6.5</v>
      </c>
      <c r="M3560">
        <v>0</v>
      </c>
    </row>
    <row r="3561" spans="1:15" x14ac:dyDescent="0.25">
      <c r="A3561">
        <v>2013</v>
      </c>
      <c r="B3561" t="s">
        <v>1166</v>
      </c>
      <c r="D3561">
        <v>5</v>
      </c>
      <c r="E3561" t="s">
        <v>1221</v>
      </c>
      <c r="F3561">
        <v>35</v>
      </c>
      <c r="G3561">
        <v>24</v>
      </c>
      <c r="H3561">
        <v>40</v>
      </c>
      <c r="I3561">
        <v>1</v>
      </c>
      <c r="J3561">
        <f t="shared" si="56"/>
        <v>41</v>
      </c>
      <c r="K3561">
        <v>1.5</v>
      </c>
      <c r="L3561">
        <v>1.5</v>
      </c>
      <c r="M3561">
        <v>2</v>
      </c>
      <c r="N3561" t="s">
        <v>82</v>
      </c>
      <c r="O3561" t="s">
        <v>85</v>
      </c>
    </row>
    <row r="3562" spans="1:15" x14ac:dyDescent="0.25">
      <c r="A3562">
        <v>2013</v>
      </c>
      <c r="B3562" t="s">
        <v>1166</v>
      </c>
      <c r="C3562">
        <v>5</v>
      </c>
      <c r="D3562">
        <v>1</v>
      </c>
      <c r="E3562" t="s">
        <v>1221</v>
      </c>
      <c r="F3562">
        <v>10</v>
      </c>
      <c r="G3562">
        <v>35</v>
      </c>
      <c r="H3562">
        <v>50</v>
      </c>
      <c r="I3562">
        <v>5</v>
      </c>
      <c r="J3562">
        <f t="shared" si="56"/>
        <v>55</v>
      </c>
      <c r="K3562">
        <v>4</v>
      </c>
      <c r="L3562">
        <v>3.5</v>
      </c>
      <c r="M3562">
        <v>1</v>
      </c>
      <c r="N3562" t="s">
        <v>82</v>
      </c>
    </row>
    <row r="3563" spans="1:15" x14ac:dyDescent="0.25">
      <c r="A3563">
        <v>2013</v>
      </c>
      <c r="B3563" t="s">
        <v>1166</v>
      </c>
      <c r="D3563">
        <v>2</v>
      </c>
      <c r="E3563" t="s">
        <v>1221</v>
      </c>
      <c r="F3563">
        <v>15</v>
      </c>
      <c r="G3563">
        <v>42</v>
      </c>
      <c r="H3563">
        <v>40</v>
      </c>
      <c r="I3563">
        <v>3</v>
      </c>
      <c r="J3563">
        <f t="shared" si="56"/>
        <v>43</v>
      </c>
      <c r="K3563">
        <v>5</v>
      </c>
      <c r="L3563">
        <v>3.5</v>
      </c>
      <c r="M3563">
        <v>0</v>
      </c>
    </row>
    <row r="3564" spans="1:15" x14ac:dyDescent="0.25">
      <c r="A3564">
        <v>2013</v>
      </c>
      <c r="B3564" t="s">
        <v>1166</v>
      </c>
      <c r="D3564">
        <v>3</v>
      </c>
      <c r="E3564" t="s">
        <v>1221</v>
      </c>
      <c r="F3564">
        <v>5</v>
      </c>
      <c r="G3564">
        <v>70</v>
      </c>
      <c r="H3564">
        <v>15</v>
      </c>
      <c r="I3564">
        <v>10</v>
      </c>
      <c r="J3564">
        <f t="shared" si="56"/>
        <v>25</v>
      </c>
      <c r="K3564">
        <v>4</v>
      </c>
      <c r="L3564">
        <v>6.5</v>
      </c>
      <c r="M3564">
        <v>0</v>
      </c>
    </row>
    <row r="3565" spans="1:15" x14ac:dyDescent="0.25">
      <c r="A3565">
        <v>2013</v>
      </c>
      <c r="B3565" t="s">
        <v>1166</v>
      </c>
      <c r="D3565">
        <v>4</v>
      </c>
      <c r="E3565" t="s">
        <v>1221</v>
      </c>
      <c r="F3565">
        <v>20</v>
      </c>
      <c r="G3565">
        <v>15</v>
      </c>
      <c r="H3565">
        <v>60</v>
      </c>
      <c r="I3565">
        <v>5</v>
      </c>
      <c r="J3565">
        <f t="shared" si="56"/>
        <v>65</v>
      </c>
      <c r="K3565">
        <v>1.7</v>
      </c>
      <c r="L3565">
        <v>4.7</v>
      </c>
      <c r="M3565">
        <v>1</v>
      </c>
      <c r="N3565" t="s">
        <v>99</v>
      </c>
    </row>
    <row r="3566" spans="1:15" x14ac:dyDescent="0.25">
      <c r="A3566">
        <v>2013</v>
      </c>
      <c r="B3566" t="s">
        <v>1166</v>
      </c>
      <c r="D3566">
        <v>5</v>
      </c>
      <c r="E3566" t="s">
        <v>1221</v>
      </c>
      <c r="F3566">
        <v>20</v>
      </c>
      <c r="G3566">
        <v>64</v>
      </c>
      <c r="H3566">
        <v>15</v>
      </c>
      <c r="I3566">
        <v>1</v>
      </c>
      <c r="J3566">
        <f t="shared" si="56"/>
        <v>16</v>
      </c>
      <c r="K3566">
        <v>3</v>
      </c>
      <c r="L3566">
        <v>3.5</v>
      </c>
      <c r="M3566">
        <v>0</v>
      </c>
    </row>
    <row r="3567" spans="1:15" x14ac:dyDescent="0.25">
      <c r="A3567">
        <v>2013</v>
      </c>
      <c r="B3567" t="s">
        <v>1166</v>
      </c>
      <c r="C3567">
        <v>6</v>
      </c>
      <c r="D3567">
        <v>1</v>
      </c>
      <c r="E3567" t="s">
        <v>1221</v>
      </c>
      <c r="F3567">
        <v>60</v>
      </c>
      <c r="G3567">
        <v>6</v>
      </c>
      <c r="H3567">
        <v>27</v>
      </c>
      <c r="I3567">
        <v>7</v>
      </c>
      <c r="J3567">
        <f t="shared" si="56"/>
        <v>34</v>
      </c>
      <c r="K3567">
        <v>5</v>
      </c>
      <c r="L3567">
        <v>4</v>
      </c>
      <c r="M3567">
        <v>1</v>
      </c>
      <c r="N3567" t="s">
        <v>82</v>
      </c>
    </row>
    <row r="3568" spans="1:15" x14ac:dyDescent="0.25">
      <c r="A3568">
        <v>2013</v>
      </c>
      <c r="B3568" t="s">
        <v>1166</v>
      </c>
      <c r="D3568">
        <v>2</v>
      </c>
      <c r="E3568" t="s">
        <v>1221</v>
      </c>
      <c r="F3568">
        <v>2</v>
      </c>
      <c r="G3568">
        <v>23</v>
      </c>
      <c r="H3568">
        <v>70</v>
      </c>
      <c r="I3568">
        <v>5</v>
      </c>
      <c r="J3568">
        <f t="shared" si="56"/>
        <v>75</v>
      </c>
      <c r="K3568">
        <v>5</v>
      </c>
      <c r="L3568">
        <v>7</v>
      </c>
      <c r="M3568">
        <v>0</v>
      </c>
    </row>
    <row r="3569" spans="1:14" x14ac:dyDescent="0.25">
      <c r="A3569">
        <v>2013</v>
      </c>
      <c r="B3569" t="s">
        <v>1166</v>
      </c>
      <c r="D3569">
        <v>3</v>
      </c>
      <c r="E3569" t="s">
        <v>1221</v>
      </c>
      <c r="F3569">
        <v>10</v>
      </c>
      <c r="G3569">
        <v>90</v>
      </c>
      <c r="H3569">
        <v>0</v>
      </c>
      <c r="I3569">
        <v>0</v>
      </c>
      <c r="J3569">
        <f t="shared" si="56"/>
        <v>0</v>
      </c>
      <c r="K3569">
        <v>1.5</v>
      </c>
      <c r="L3569">
        <v>0</v>
      </c>
      <c r="M3569">
        <v>0</v>
      </c>
    </row>
    <row r="3570" spans="1:14" x14ac:dyDescent="0.25">
      <c r="A3570">
        <v>2013</v>
      </c>
      <c r="B3570" t="s">
        <v>1166</v>
      </c>
      <c r="D3570">
        <v>4</v>
      </c>
      <c r="E3570" t="s">
        <v>1221</v>
      </c>
      <c r="F3570">
        <v>0</v>
      </c>
      <c r="G3570">
        <v>80</v>
      </c>
      <c r="H3570">
        <v>5</v>
      </c>
      <c r="I3570">
        <v>0</v>
      </c>
      <c r="J3570">
        <f t="shared" si="56"/>
        <v>5</v>
      </c>
      <c r="K3570">
        <v>1.5</v>
      </c>
      <c r="L3570">
        <v>0</v>
      </c>
      <c r="M3570">
        <v>0</v>
      </c>
    </row>
    <row r="3571" spans="1:14" x14ac:dyDescent="0.25">
      <c r="A3571">
        <v>2013</v>
      </c>
      <c r="B3571" t="s">
        <v>1166</v>
      </c>
      <c r="D3571">
        <v>5</v>
      </c>
      <c r="E3571" t="s">
        <v>1221</v>
      </c>
      <c r="F3571">
        <v>25</v>
      </c>
      <c r="G3571">
        <v>50</v>
      </c>
      <c r="H3571">
        <v>10</v>
      </c>
      <c r="I3571">
        <v>15</v>
      </c>
      <c r="J3571">
        <f t="shared" si="56"/>
        <v>25</v>
      </c>
      <c r="K3571">
        <v>4.5</v>
      </c>
      <c r="L3571">
        <v>1.5</v>
      </c>
      <c r="M3571">
        <v>0</v>
      </c>
    </row>
    <row r="3572" spans="1:14" x14ac:dyDescent="0.25">
      <c r="A3572">
        <v>2013</v>
      </c>
      <c r="B3572" t="s">
        <v>1166</v>
      </c>
      <c r="C3572">
        <v>7</v>
      </c>
      <c r="D3572">
        <v>1</v>
      </c>
      <c r="E3572" t="s">
        <v>1223</v>
      </c>
      <c r="F3572">
        <v>5</v>
      </c>
      <c r="G3572">
        <v>55</v>
      </c>
      <c r="H3572">
        <v>35</v>
      </c>
      <c r="I3572">
        <v>5</v>
      </c>
      <c r="J3572">
        <f t="shared" si="56"/>
        <v>40</v>
      </c>
      <c r="K3572">
        <v>5</v>
      </c>
      <c r="L3572">
        <v>3</v>
      </c>
      <c r="M3572">
        <v>1</v>
      </c>
      <c r="N3572" t="s">
        <v>85</v>
      </c>
    </row>
    <row r="3573" spans="1:14" x14ac:dyDescent="0.25">
      <c r="A3573">
        <v>2013</v>
      </c>
      <c r="B3573" t="s">
        <v>1166</v>
      </c>
      <c r="D3573">
        <v>2</v>
      </c>
      <c r="E3573" t="s">
        <v>1223</v>
      </c>
      <c r="F3573">
        <v>20</v>
      </c>
      <c r="G3573">
        <v>40</v>
      </c>
      <c r="H3573">
        <v>38</v>
      </c>
      <c r="I3573">
        <v>2</v>
      </c>
      <c r="J3573">
        <f t="shared" si="56"/>
        <v>40</v>
      </c>
      <c r="K3573">
        <v>5</v>
      </c>
      <c r="L3573">
        <v>3</v>
      </c>
      <c r="M3573">
        <v>1</v>
      </c>
      <c r="N3573" t="s">
        <v>85</v>
      </c>
    </row>
    <row r="3574" spans="1:14" x14ac:dyDescent="0.25">
      <c r="A3574">
        <v>2013</v>
      </c>
      <c r="B3574" t="s">
        <v>1166</v>
      </c>
      <c r="D3574">
        <v>3</v>
      </c>
      <c r="E3574" t="s">
        <v>1223</v>
      </c>
      <c r="F3574">
        <v>5</v>
      </c>
      <c r="G3574">
        <v>5</v>
      </c>
      <c r="H3574">
        <v>75</v>
      </c>
      <c r="I3574">
        <v>10</v>
      </c>
      <c r="J3574">
        <f t="shared" si="56"/>
        <v>85</v>
      </c>
      <c r="K3574">
        <v>10</v>
      </c>
      <c r="L3574">
        <v>5</v>
      </c>
      <c r="M3574">
        <v>1</v>
      </c>
      <c r="N3574" t="s">
        <v>85</v>
      </c>
    </row>
    <row r="3575" spans="1:14" x14ac:dyDescent="0.25">
      <c r="A3575">
        <v>2013</v>
      </c>
      <c r="B3575" t="s">
        <v>1166</v>
      </c>
      <c r="D3575">
        <v>4</v>
      </c>
      <c r="E3575" t="s">
        <v>1223</v>
      </c>
      <c r="F3575">
        <v>5</v>
      </c>
      <c r="G3575">
        <v>45</v>
      </c>
      <c r="H3575">
        <v>30</v>
      </c>
      <c r="I3575">
        <v>20</v>
      </c>
      <c r="J3575">
        <f t="shared" si="56"/>
        <v>50</v>
      </c>
      <c r="K3575">
        <v>4</v>
      </c>
      <c r="L3575">
        <v>6</v>
      </c>
      <c r="M3575">
        <v>1</v>
      </c>
      <c r="N3575" t="s">
        <v>221</v>
      </c>
    </row>
    <row r="3576" spans="1:14" x14ac:dyDescent="0.25">
      <c r="A3576">
        <v>2013</v>
      </c>
      <c r="B3576" t="s">
        <v>1166</v>
      </c>
      <c r="D3576">
        <v>5</v>
      </c>
      <c r="E3576" t="s">
        <v>1223</v>
      </c>
      <c r="F3576">
        <v>5</v>
      </c>
      <c r="G3576">
        <v>20</v>
      </c>
      <c r="H3576">
        <v>60</v>
      </c>
      <c r="I3576">
        <v>15</v>
      </c>
      <c r="J3576">
        <f t="shared" si="56"/>
        <v>75</v>
      </c>
      <c r="K3576">
        <v>6</v>
      </c>
      <c r="L3576">
        <v>5</v>
      </c>
      <c r="M3576">
        <v>0</v>
      </c>
    </row>
    <row r="3577" spans="1:14" x14ac:dyDescent="0.25">
      <c r="A3577">
        <v>2013</v>
      </c>
      <c r="B3577" t="s">
        <v>1166</v>
      </c>
      <c r="C3577">
        <v>8</v>
      </c>
      <c r="D3577">
        <v>1</v>
      </c>
      <c r="E3577" t="s">
        <v>1223</v>
      </c>
      <c r="F3577">
        <v>5</v>
      </c>
      <c r="G3577">
        <v>20</v>
      </c>
      <c r="H3577">
        <v>70</v>
      </c>
      <c r="I3577">
        <v>3</v>
      </c>
      <c r="J3577">
        <f t="shared" si="56"/>
        <v>73</v>
      </c>
      <c r="K3577">
        <v>10</v>
      </c>
      <c r="L3577">
        <v>5</v>
      </c>
      <c r="M3577">
        <v>1</v>
      </c>
      <c r="N3577" t="s">
        <v>85</v>
      </c>
    </row>
    <row r="3578" spans="1:14" x14ac:dyDescent="0.25">
      <c r="A3578">
        <v>2013</v>
      </c>
      <c r="B3578" t="s">
        <v>1166</v>
      </c>
      <c r="D3578">
        <v>2</v>
      </c>
      <c r="E3578" t="s">
        <v>1223</v>
      </c>
      <c r="F3578">
        <v>0</v>
      </c>
      <c r="G3578">
        <v>60</v>
      </c>
      <c r="H3578">
        <v>30</v>
      </c>
      <c r="I3578">
        <v>5</v>
      </c>
      <c r="J3578">
        <f t="shared" si="56"/>
        <v>35</v>
      </c>
      <c r="K3578">
        <v>5</v>
      </c>
      <c r="L3578">
        <v>7</v>
      </c>
      <c r="M3578">
        <v>1</v>
      </c>
      <c r="N3578" t="s">
        <v>85</v>
      </c>
    </row>
    <row r="3579" spans="1:14" x14ac:dyDescent="0.25">
      <c r="A3579">
        <v>2013</v>
      </c>
      <c r="B3579" t="s">
        <v>1166</v>
      </c>
      <c r="D3579">
        <v>3</v>
      </c>
      <c r="E3579" t="s">
        <v>1223</v>
      </c>
      <c r="F3579">
        <v>15</v>
      </c>
      <c r="G3579">
        <v>30</v>
      </c>
      <c r="H3579">
        <v>40</v>
      </c>
      <c r="I3579">
        <v>15</v>
      </c>
      <c r="J3579">
        <f t="shared" si="56"/>
        <v>55</v>
      </c>
      <c r="K3579">
        <v>5</v>
      </c>
      <c r="L3579">
        <v>15</v>
      </c>
      <c r="M3579">
        <v>0</v>
      </c>
    </row>
    <row r="3580" spans="1:14" x14ac:dyDescent="0.25">
      <c r="A3580">
        <v>2013</v>
      </c>
      <c r="B3580" t="s">
        <v>1166</v>
      </c>
      <c r="D3580">
        <v>4</v>
      </c>
      <c r="E3580" t="s">
        <v>1223</v>
      </c>
      <c r="F3580">
        <v>0</v>
      </c>
      <c r="G3580">
        <v>15</v>
      </c>
      <c r="H3580">
        <v>55</v>
      </c>
      <c r="I3580">
        <v>20</v>
      </c>
      <c r="J3580">
        <f t="shared" si="56"/>
        <v>75</v>
      </c>
      <c r="K3580">
        <v>5</v>
      </c>
      <c r="L3580">
        <v>8</v>
      </c>
      <c r="M3580">
        <v>0</v>
      </c>
    </row>
    <row r="3581" spans="1:14" ht="15.75" thickBot="1" x14ac:dyDescent="0.3">
      <c r="A3581">
        <v>2013</v>
      </c>
      <c r="B3581" t="s">
        <v>1166</v>
      </c>
      <c r="D3581">
        <v>5</v>
      </c>
      <c r="E3581" t="s">
        <v>1223</v>
      </c>
      <c r="F3581">
        <v>20</v>
      </c>
      <c r="G3581">
        <v>15</v>
      </c>
      <c r="H3581">
        <v>15</v>
      </c>
      <c r="I3581">
        <v>25</v>
      </c>
      <c r="J3581">
        <f t="shared" si="56"/>
        <v>40</v>
      </c>
      <c r="K3581">
        <v>5</v>
      </c>
      <c r="L3581">
        <v>10</v>
      </c>
      <c r="M3581">
        <v>1</v>
      </c>
      <c r="N3581" t="s">
        <v>221</v>
      </c>
    </row>
    <row r="3582" spans="1:14" x14ac:dyDescent="0.25">
      <c r="A3582">
        <v>2014</v>
      </c>
      <c r="B3582" t="s">
        <v>71</v>
      </c>
      <c r="C3582">
        <v>1</v>
      </c>
      <c r="D3582">
        <v>1</v>
      </c>
      <c r="E3582" t="s">
        <v>1225</v>
      </c>
      <c r="F3582">
        <v>5</v>
      </c>
      <c r="G3582">
        <v>0</v>
      </c>
      <c r="H3582">
        <v>15</v>
      </c>
      <c r="I3582">
        <v>5</v>
      </c>
      <c r="J3582" s="39">
        <f>SUM(H3582:I3582)</f>
        <v>20</v>
      </c>
      <c r="K3582">
        <v>6</v>
      </c>
      <c r="L3582">
        <v>3</v>
      </c>
      <c r="M3582">
        <v>0</v>
      </c>
    </row>
    <row r="3583" spans="1:14" x14ac:dyDescent="0.25">
      <c r="A3583">
        <v>2014</v>
      </c>
      <c r="B3583" t="s">
        <v>71</v>
      </c>
      <c r="D3583">
        <v>2</v>
      </c>
      <c r="E3583" t="s">
        <v>1225</v>
      </c>
      <c r="F3583">
        <v>10</v>
      </c>
      <c r="G3583">
        <v>5</v>
      </c>
      <c r="H3583">
        <v>65</v>
      </c>
      <c r="I3583">
        <v>10</v>
      </c>
      <c r="J3583" s="40">
        <f t="shared" ref="J3583:J3646" si="57">SUM(H3583:I3583)</f>
        <v>75</v>
      </c>
      <c r="K3583">
        <v>7</v>
      </c>
      <c r="L3583">
        <v>5</v>
      </c>
      <c r="M3583">
        <v>0</v>
      </c>
    </row>
    <row r="3584" spans="1:14" x14ac:dyDescent="0.25">
      <c r="A3584">
        <v>2014</v>
      </c>
      <c r="B3584" t="s">
        <v>71</v>
      </c>
      <c r="D3584">
        <v>3</v>
      </c>
      <c r="E3584" t="s">
        <v>1225</v>
      </c>
      <c r="F3584">
        <v>0</v>
      </c>
      <c r="G3584">
        <v>15</v>
      </c>
      <c r="H3584">
        <v>20</v>
      </c>
      <c r="I3584">
        <v>1</v>
      </c>
      <c r="J3584" s="40">
        <f t="shared" si="57"/>
        <v>21</v>
      </c>
      <c r="K3584">
        <v>3</v>
      </c>
      <c r="L3584">
        <v>3</v>
      </c>
      <c r="M3584">
        <v>0</v>
      </c>
    </row>
    <row r="3585" spans="1:15" x14ac:dyDescent="0.25">
      <c r="A3585">
        <v>2014</v>
      </c>
      <c r="B3585" t="s">
        <v>71</v>
      </c>
      <c r="D3585">
        <v>4</v>
      </c>
      <c r="E3585" t="s">
        <v>1225</v>
      </c>
      <c r="F3585">
        <v>5</v>
      </c>
      <c r="G3585">
        <v>10</v>
      </c>
      <c r="H3585">
        <v>20</v>
      </c>
      <c r="I3585">
        <v>15</v>
      </c>
      <c r="J3585" s="40">
        <f t="shared" si="57"/>
        <v>35</v>
      </c>
      <c r="K3585">
        <v>7</v>
      </c>
      <c r="L3585">
        <v>4</v>
      </c>
      <c r="M3585">
        <v>0</v>
      </c>
    </row>
    <row r="3586" spans="1:15" x14ac:dyDescent="0.25">
      <c r="A3586">
        <v>2014</v>
      </c>
      <c r="B3586" t="s">
        <v>71</v>
      </c>
      <c r="D3586">
        <v>5</v>
      </c>
      <c r="E3586" t="s">
        <v>1225</v>
      </c>
      <c r="F3586">
        <v>10</v>
      </c>
      <c r="G3586">
        <v>20</v>
      </c>
      <c r="H3586">
        <v>25</v>
      </c>
      <c r="I3586">
        <v>0</v>
      </c>
      <c r="J3586" s="40">
        <f t="shared" si="57"/>
        <v>25</v>
      </c>
      <c r="K3586">
        <v>3</v>
      </c>
      <c r="L3586">
        <v>3</v>
      </c>
      <c r="M3586">
        <v>0</v>
      </c>
    </row>
    <row r="3587" spans="1:15" x14ac:dyDescent="0.25">
      <c r="A3587">
        <v>2014</v>
      </c>
      <c r="B3587" t="s">
        <v>71</v>
      </c>
      <c r="C3587">
        <v>2</v>
      </c>
      <c r="D3587">
        <v>1</v>
      </c>
      <c r="E3587" t="s">
        <v>1225</v>
      </c>
      <c r="F3587">
        <v>10</v>
      </c>
      <c r="G3587">
        <v>15</v>
      </c>
      <c r="H3587">
        <v>15</v>
      </c>
      <c r="I3587">
        <v>1</v>
      </c>
      <c r="J3587" s="40">
        <f t="shared" si="57"/>
        <v>16</v>
      </c>
      <c r="K3587">
        <v>4</v>
      </c>
      <c r="L3587">
        <v>1</v>
      </c>
      <c r="M3587">
        <v>0</v>
      </c>
    </row>
    <row r="3588" spans="1:15" x14ac:dyDescent="0.25">
      <c r="A3588">
        <v>2014</v>
      </c>
      <c r="B3588" t="s">
        <v>71</v>
      </c>
      <c r="D3588">
        <v>2</v>
      </c>
      <c r="E3588" t="s">
        <v>1225</v>
      </c>
      <c r="F3588">
        <v>15</v>
      </c>
      <c r="G3588">
        <v>10</v>
      </c>
      <c r="H3588">
        <v>20</v>
      </c>
      <c r="I3588">
        <v>10</v>
      </c>
      <c r="J3588" s="40">
        <f t="shared" si="57"/>
        <v>30</v>
      </c>
      <c r="K3588">
        <v>9</v>
      </c>
      <c r="L3588">
        <v>5</v>
      </c>
      <c r="M3588">
        <v>0</v>
      </c>
    </row>
    <row r="3589" spans="1:15" x14ac:dyDescent="0.25">
      <c r="A3589">
        <v>2014</v>
      </c>
      <c r="B3589" t="s">
        <v>71</v>
      </c>
      <c r="D3589">
        <v>3</v>
      </c>
      <c r="E3589" t="s">
        <v>1225</v>
      </c>
      <c r="F3589">
        <v>0</v>
      </c>
      <c r="G3589">
        <v>25</v>
      </c>
      <c r="H3589">
        <v>15</v>
      </c>
      <c r="I3589">
        <v>10</v>
      </c>
      <c r="J3589" s="40">
        <f t="shared" si="57"/>
        <v>25</v>
      </c>
      <c r="K3589">
        <v>3</v>
      </c>
      <c r="L3589">
        <v>6</v>
      </c>
      <c r="M3589">
        <v>2</v>
      </c>
      <c r="N3589" t="s">
        <v>393</v>
      </c>
      <c r="O3589" t="s">
        <v>390</v>
      </c>
    </row>
    <row r="3590" spans="1:15" x14ac:dyDescent="0.25">
      <c r="A3590">
        <v>2014</v>
      </c>
      <c r="B3590" t="s">
        <v>71</v>
      </c>
      <c r="D3590">
        <v>4</v>
      </c>
      <c r="E3590" t="s">
        <v>1225</v>
      </c>
      <c r="F3590">
        <v>0</v>
      </c>
      <c r="G3590">
        <v>10</v>
      </c>
      <c r="H3590">
        <v>35</v>
      </c>
      <c r="I3590">
        <v>5</v>
      </c>
      <c r="J3590" s="40">
        <f t="shared" si="57"/>
        <v>40</v>
      </c>
      <c r="K3590">
        <v>5</v>
      </c>
      <c r="L3590">
        <v>5</v>
      </c>
      <c r="M3590">
        <v>0</v>
      </c>
    </row>
    <row r="3591" spans="1:15" x14ac:dyDescent="0.25">
      <c r="A3591">
        <v>2014</v>
      </c>
      <c r="B3591" t="s">
        <v>71</v>
      </c>
      <c r="D3591">
        <v>5</v>
      </c>
      <c r="E3591" t="s">
        <v>1225</v>
      </c>
      <c r="F3591">
        <v>10</v>
      </c>
      <c r="G3591">
        <v>0</v>
      </c>
      <c r="H3591">
        <v>20</v>
      </c>
      <c r="I3591">
        <v>5</v>
      </c>
      <c r="J3591" s="40">
        <f t="shared" si="57"/>
        <v>25</v>
      </c>
      <c r="K3591">
        <v>8</v>
      </c>
      <c r="L3591">
        <v>5</v>
      </c>
      <c r="M3591">
        <v>0</v>
      </c>
    </row>
    <row r="3592" spans="1:15" x14ac:dyDescent="0.25">
      <c r="A3592">
        <v>2014</v>
      </c>
      <c r="B3592" t="s">
        <v>71</v>
      </c>
      <c r="C3592">
        <v>3</v>
      </c>
      <c r="D3592">
        <v>1</v>
      </c>
      <c r="E3592" t="s">
        <v>1225</v>
      </c>
      <c r="F3592">
        <v>0</v>
      </c>
      <c r="G3592">
        <v>10</v>
      </c>
      <c r="H3592">
        <v>15</v>
      </c>
      <c r="I3592">
        <v>10</v>
      </c>
      <c r="J3592" s="40">
        <f t="shared" si="57"/>
        <v>25</v>
      </c>
      <c r="K3592">
        <v>4</v>
      </c>
      <c r="L3592">
        <v>7</v>
      </c>
      <c r="M3592">
        <v>0</v>
      </c>
    </row>
    <row r="3593" spans="1:15" x14ac:dyDescent="0.25">
      <c r="A3593">
        <v>2014</v>
      </c>
      <c r="B3593" t="s">
        <v>71</v>
      </c>
      <c r="D3593">
        <v>2</v>
      </c>
      <c r="E3593" t="s">
        <v>1225</v>
      </c>
      <c r="F3593">
        <v>10</v>
      </c>
      <c r="G3593">
        <v>5</v>
      </c>
      <c r="H3593">
        <v>50</v>
      </c>
      <c r="I3593">
        <v>1</v>
      </c>
      <c r="J3593" s="40">
        <f t="shared" si="57"/>
        <v>51</v>
      </c>
      <c r="K3593">
        <v>6</v>
      </c>
      <c r="L3593">
        <v>3</v>
      </c>
      <c r="M3593">
        <v>0</v>
      </c>
    </row>
    <row r="3594" spans="1:15" x14ac:dyDescent="0.25">
      <c r="A3594">
        <v>2014</v>
      </c>
      <c r="B3594" t="s">
        <v>71</v>
      </c>
      <c r="D3594">
        <v>3</v>
      </c>
      <c r="E3594" t="s">
        <v>1225</v>
      </c>
      <c r="F3594">
        <v>10</v>
      </c>
      <c r="G3594">
        <v>10</v>
      </c>
      <c r="H3594">
        <v>55</v>
      </c>
      <c r="I3594">
        <v>5</v>
      </c>
      <c r="J3594" s="40">
        <f t="shared" si="57"/>
        <v>60</v>
      </c>
      <c r="K3594">
        <v>8</v>
      </c>
      <c r="L3594">
        <v>5</v>
      </c>
      <c r="M3594">
        <v>0</v>
      </c>
    </row>
    <row r="3595" spans="1:15" x14ac:dyDescent="0.25">
      <c r="A3595">
        <v>2014</v>
      </c>
      <c r="B3595" t="s">
        <v>71</v>
      </c>
      <c r="D3595">
        <v>4</v>
      </c>
      <c r="E3595" t="s">
        <v>1225</v>
      </c>
      <c r="F3595">
        <v>15</v>
      </c>
      <c r="G3595">
        <v>20</v>
      </c>
      <c r="H3595">
        <v>40</v>
      </c>
      <c r="I3595">
        <v>15</v>
      </c>
      <c r="J3595" s="40">
        <f t="shared" si="57"/>
        <v>55</v>
      </c>
      <c r="K3595">
        <v>10</v>
      </c>
      <c r="L3595">
        <v>10</v>
      </c>
      <c r="M3595">
        <v>0</v>
      </c>
    </row>
    <row r="3596" spans="1:15" x14ac:dyDescent="0.25">
      <c r="A3596">
        <v>2014</v>
      </c>
      <c r="B3596" t="s">
        <v>71</v>
      </c>
      <c r="D3596">
        <v>5</v>
      </c>
      <c r="E3596" t="s">
        <v>1225</v>
      </c>
      <c r="F3596">
        <v>5</v>
      </c>
      <c r="G3596">
        <v>5</v>
      </c>
      <c r="H3596">
        <v>30</v>
      </c>
      <c r="I3596">
        <v>5</v>
      </c>
      <c r="J3596" s="40">
        <f t="shared" si="57"/>
        <v>35</v>
      </c>
      <c r="K3596">
        <v>4</v>
      </c>
      <c r="L3596">
        <v>5</v>
      </c>
      <c r="M3596">
        <v>1</v>
      </c>
      <c r="N3596" t="s">
        <v>756</v>
      </c>
    </row>
    <row r="3597" spans="1:15" x14ac:dyDescent="0.25">
      <c r="A3597">
        <v>2014</v>
      </c>
      <c r="B3597" t="s">
        <v>71</v>
      </c>
      <c r="C3597">
        <v>4</v>
      </c>
      <c r="D3597">
        <v>1</v>
      </c>
      <c r="E3597" t="s">
        <v>1223</v>
      </c>
      <c r="F3597">
        <v>50</v>
      </c>
      <c r="G3597">
        <v>0</v>
      </c>
      <c r="H3597">
        <v>0</v>
      </c>
      <c r="I3597">
        <v>0</v>
      </c>
      <c r="J3597" s="40">
        <f t="shared" si="57"/>
        <v>0</v>
      </c>
      <c r="K3597">
        <v>0</v>
      </c>
      <c r="L3597">
        <v>0</v>
      </c>
      <c r="M3597">
        <v>0</v>
      </c>
    </row>
    <row r="3598" spans="1:15" x14ac:dyDescent="0.25">
      <c r="A3598">
        <v>2014</v>
      </c>
      <c r="B3598" t="s">
        <v>71</v>
      </c>
      <c r="D3598">
        <v>2</v>
      </c>
      <c r="E3598" t="s">
        <v>1223</v>
      </c>
      <c r="F3598">
        <v>0</v>
      </c>
      <c r="G3598">
        <v>0</v>
      </c>
      <c r="H3598">
        <v>0</v>
      </c>
      <c r="I3598">
        <v>0</v>
      </c>
      <c r="J3598" s="40">
        <f t="shared" si="57"/>
        <v>0</v>
      </c>
      <c r="K3598">
        <v>0</v>
      </c>
      <c r="L3598">
        <v>0</v>
      </c>
      <c r="M3598">
        <v>0</v>
      </c>
    </row>
    <row r="3599" spans="1:15" x14ac:dyDescent="0.25">
      <c r="A3599">
        <v>2014</v>
      </c>
      <c r="B3599" t="s">
        <v>71</v>
      </c>
      <c r="D3599">
        <v>3</v>
      </c>
      <c r="E3599" t="s">
        <v>1223</v>
      </c>
      <c r="F3599">
        <v>10</v>
      </c>
      <c r="G3599">
        <v>20</v>
      </c>
      <c r="H3599">
        <v>0</v>
      </c>
      <c r="I3599">
        <v>0</v>
      </c>
      <c r="J3599" s="40">
        <f t="shared" si="57"/>
        <v>0</v>
      </c>
      <c r="K3599">
        <v>0</v>
      </c>
      <c r="L3599">
        <v>0</v>
      </c>
      <c r="M3599">
        <v>0</v>
      </c>
    </row>
    <row r="3600" spans="1:15" x14ac:dyDescent="0.25">
      <c r="A3600">
        <v>2014</v>
      </c>
      <c r="B3600" t="s">
        <v>71</v>
      </c>
      <c r="D3600">
        <v>4</v>
      </c>
      <c r="E3600" t="s">
        <v>1223</v>
      </c>
      <c r="F3600">
        <v>10</v>
      </c>
      <c r="G3600">
        <v>80</v>
      </c>
      <c r="H3600">
        <v>0</v>
      </c>
      <c r="I3600">
        <v>0</v>
      </c>
      <c r="J3600" s="40">
        <f t="shared" si="57"/>
        <v>0</v>
      </c>
      <c r="K3600">
        <v>10</v>
      </c>
      <c r="L3600">
        <v>0</v>
      </c>
      <c r="M3600">
        <v>0</v>
      </c>
    </row>
    <row r="3601" spans="1:14" x14ac:dyDescent="0.25">
      <c r="A3601">
        <v>2014</v>
      </c>
      <c r="B3601" t="s">
        <v>71</v>
      </c>
      <c r="D3601">
        <v>5</v>
      </c>
      <c r="E3601" t="s">
        <v>1223</v>
      </c>
      <c r="F3601">
        <v>0</v>
      </c>
      <c r="G3601">
        <v>0</v>
      </c>
      <c r="H3601">
        <v>0</v>
      </c>
      <c r="I3601">
        <v>0</v>
      </c>
      <c r="J3601" s="40">
        <f t="shared" si="57"/>
        <v>0</v>
      </c>
      <c r="K3601">
        <v>0</v>
      </c>
      <c r="L3601">
        <v>0</v>
      </c>
      <c r="M3601">
        <v>1</v>
      </c>
      <c r="N3601" t="s">
        <v>393</v>
      </c>
    </row>
    <row r="3602" spans="1:14" x14ac:dyDescent="0.25">
      <c r="A3602">
        <v>2014</v>
      </c>
      <c r="B3602" t="s">
        <v>71</v>
      </c>
      <c r="C3602">
        <v>5</v>
      </c>
      <c r="D3602">
        <v>1</v>
      </c>
      <c r="E3602" t="s">
        <v>1223</v>
      </c>
      <c r="F3602">
        <v>0</v>
      </c>
      <c r="G3602">
        <v>0</v>
      </c>
      <c r="H3602">
        <v>95</v>
      </c>
      <c r="I3602">
        <v>5</v>
      </c>
      <c r="J3602" s="40">
        <f t="shared" si="57"/>
        <v>100</v>
      </c>
      <c r="K3602">
        <v>0</v>
      </c>
      <c r="L3602">
        <v>4</v>
      </c>
      <c r="M3602">
        <v>0</v>
      </c>
    </row>
    <row r="3603" spans="1:14" x14ac:dyDescent="0.25">
      <c r="A3603">
        <v>2014</v>
      </c>
      <c r="B3603" t="s">
        <v>71</v>
      </c>
      <c r="D3603">
        <v>2</v>
      </c>
      <c r="E3603" t="s">
        <v>1223</v>
      </c>
      <c r="F3603">
        <v>0</v>
      </c>
      <c r="G3603">
        <v>0</v>
      </c>
      <c r="H3603">
        <v>0</v>
      </c>
      <c r="I3603">
        <v>0</v>
      </c>
      <c r="J3603" s="40">
        <f t="shared" si="57"/>
        <v>0</v>
      </c>
      <c r="K3603">
        <v>0</v>
      </c>
      <c r="L3603">
        <v>0</v>
      </c>
      <c r="M3603">
        <v>0</v>
      </c>
    </row>
    <row r="3604" spans="1:14" x14ac:dyDescent="0.25">
      <c r="A3604">
        <v>2014</v>
      </c>
      <c r="B3604" t="s">
        <v>71</v>
      </c>
      <c r="D3604">
        <v>3</v>
      </c>
      <c r="E3604" t="s">
        <v>1223</v>
      </c>
      <c r="F3604">
        <v>0</v>
      </c>
      <c r="G3604">
        <v>0</v>
      </c>
      <c r="H3604">
        <v>5</v>
      </c>
      <c r="I3604">
        <v>5</v>
      </c>
      <c r="J3604" s="40">
        <f t="shared" si="57"/>
        <v>10</v>
      </c>
      <c r="K3604">
        <v>2</v>
      </c>
      <c r="L3604">
        <v>2</v>
      </c>
      <c r="M3604">
        <v>0</v>
      </c>
    </row>
    <row r="3605" spans="1:14" x14ac:dyDescent="0.25">
      <c r="A3605">
        <v>2014</v>
      </c>
      <c r="B3605" t="s">
        <v>71</v>
      </c>
      <c r="D3605">
        <v>4</v>
      </c>
      <c r="E3605" t="s">
        <v>1223</v>
      </c>
      <c r="F3605">
        <v>10</v>
      </c>
      <c r="G3605">
        <v>10</v>
      </c>
      <c r="H3605">
        <v>15</v>
      </c>
      <c r="I3605">
        <v>5</v>
      </c>
      <c r="J3605" s="40">
        <f t="shared" si="57"/>
        <v>20</v>
      </c>
      <c r="K3605">
        <v>2</v>
      </c>
      <c r="L3605">
        <v>4</v>
      </c>
      <c r="M3605">
        <v>1</v>
      </c>
      <c r="N3605" t="s">
        <v>390</v>
      </c>
    </row>
    <row r="3606" spans="1:14" x14ac:dyDescent="0.25">
      <c r="A3606">
        <v>2014</v>
      </c>
      <c r="B3606" t="s">
        <v>71</v>
      </c>
      <c r="D3606">
        <v>5</v>
      </c>
      <c r="E3606" t="s">
        <v>1223</v>
      </c>
      <c r="F3606">
        <v>0</v>
      </c>
      <c r="G3606">
        <v>0</v>
      </c>
      <c r="H3606">
        <v>0</v>
      </c>
      <c r="I3606">
        <v>0</v>
      </c>
      <c r="J3606" s="40">
        <f t="shared" si="57"/>
        <v>0</v>
      </c>
      <c r="K3606">
        <v>0</v>
      </c>
      <c r="L3606">
        <v>0</v>
      </c>
      <c r="M3606">
        <v>1</v>
      </c>
      <c r="N3606" t="s">
        <v>420</v>
      </c>
    </row>
    <row r="3607" spans="1:14" x14ac:dyDescent="0.25">
      <c r="A3607">
        <v>2014</v>
      </c>
      <c r="B3607" t="s">
        <v>71</v>
      </c>
      <c r="C3607">
        <v>6</v>
      </c>
      <c r="D3607">
        <v>1</v>
      </c>
      <c r="E3607" t="s">
        <v>1223</v>
      </c>
      <c r="F3607">
        <v>0</v>
      </c>
      <c r="G3607">
        <v>0</v>
      </c>
      <c r="H3607">
        <v>0</v>
      </c>
      <c r="I3607">
        <v>0</v>
      </c>
      <c r="J3607" s="40">
        <f t="shared" si="57"/>
        <v>0</v>
      </c>
      <c r="K3607">
        <v>0</v>
      </c>
      <c r="L3607">
        <v>0</v>
      </c>
      <c r="M3607">
        <v>0</v>
      </c>
    </row>
    <row r="3608" spans="1:14" x14ac:dyDescent="0.25">
      <c r="A3608">
        <v>2014</v>
      </c>
      <c r="B3608" t="s">
        <v>71</v>
      </c>
      <c r="D3608">
        <v>2</v>
      </c>
      <c r="E3608" t="s">
        <v>1223</v>
      </c>
      <c r="F3608">
        <v>10</v>
      </c>
      <c r="G3608">
        <v>30</v>
      </c>
      <c r="H3608">
        <v>0</v>
      </c>
      <c r="I3608">
        <v>0</v>
      </c>
      <c r="J3608" s="40">
        <f t="shared" si="57"/>
        <v>0</v>
      </c>
      <c r="K3608">
        <v>0</v>
      </c>
      <c r="L3608">
        <v>0</v>
      </c>
      <c r="M3608">
        <v>0</v>
      </c>
    </row>
    <row r="3609" spans="1:14" x14ac:dyDescent="0.25">
      <c r="A3609">
        <v>2014</v>
      </c>
      <c r="B3609" t="s">
        <v>71</v>
      </c>
      <c r="D3609">
        <v>3</v>
      </c>
      <c r="E3609" t="s">
        <v>1223</v>
      </c>
      <c r="F3609">
        <v>50</v>
      </c>
      <c r="G3609">
        <v>20</v>
      </c>
      <c r="H3609">
        <v>0</v>
      </c>
      <c r="I3609">
        <v>0</v>
      </c>
      <c r="J3609" s="40">
        <f t="shared" si="57"/>
        <v>0</v>
      </c>
      <c r="K3609">
        <v>0</v>
      </c>
      <c r="L3609">
        <v>0</v>
      </c>
      <c r="M3609">
        <v>0</v>
      </c>
    </row>
    <row r="3610" spans="1:14" x14ac:dyDescent="0.25">
      <c r="A3610">
        <v>2014</v>
      </c>
      <c r="B3610" t="s">
        <v>71</v>
      </c>
      <c r="D3610">
        <v>4</v>
      </c>
      <c r="E3610" t="s">
        <v>1223</v>
      </c>
      <c r="F3610">
        <v>0</v>
      </c>
      <c r="G3610">
        <v>0</v>
      </c>
      <c r="H3610">
        <v>65</v>
      </c>
      <c r="I3610">
        <v>5</v>
      </c>
      <c r="J3610" s="40">
        <f t="shared" si="57"/>
        <v>70</v>
      </c>
      <c r="K3610">
        <v>0</v>
      </c>
      <c r="L3610">
        <v>3</v>
      </c>
      <c r="M3610">
        <v>0</v>
      </c>
    </row>
    <row r="3611" spans="1:14" x14ac:dyDescent="0.25">
      <c r="A3611">
        <v>2014</v>
      </c>
      <c r="B3611" t="s">
        <v>71</v>
      </c>
      <c r="D3611">
        <v>5</v>
      </c>
      <c r="E3611" t="s">
        <v>1223</v>
      </c>
      <c r="F3611">
        <v>10</v>
      </c>
      <c r="G3611">
        <v>0</v>
      </c>
      <c r="H3611">
        <v>0</v>
      </c>
      <c r="I3611">
        <v>0</v>
      </c>
      <c r="J3611" s="40">
        <f t="shared" si="57"/>
        <v>0</v>
      </c>
      <c r="K3611">
        <v>0</v>
      </c>
      <c r="L3611">
        <v>0</v>
      </c>
      <c r="M3611">
        <v>0</v>
      </c>
    </row>
    <row r="3612" spans="1:14" x14ac:dyDescent="0.25">
      <c r="A3612">
        <v>2014</v>
      </c>
      <c r="B3612" t="s">
        <v>71</v>
      </c>
      <c r="C3612">
        <v>7</v>
      </c>
      <c r="D3612">
        <v>1</v>
      </c>
      <c r="E3612" t="s">
        <v>1223</v>
      </c>
      <c r="F3612">
        <v>0</v>
      </c>
      <c r="G3612">
        <v>50</v>
      </c>
      <c r="H3612">
        <v>10</v>
      </c>
      <c r="I3612">
        <v>0</v>
      </c>
      <c r="J3612" s="40">
        <f t="shared" si="57"/>
        <v>10</v>
      </c>
      <c r="K3612">
        <v>2</v>
      </c>
      <c r="L3612">
        <v>0</v>
      </c>
      <c r="M3612">
        <v>0</v>
      </c>
    </row>
    <row r="3613" spans="1:14" x14ac:dyDescent="0.25">
      <c r="A3613">
        <v>2014</v>
      </c>
      <c r="B3613" t="s">
        <v>71</v>
      </c>
      <c r="D3613">
        <v>2</v>
      </c>
      <c r="E3613" t="s">
        <v>1223</v>
      </c>
      <c r="F3613">
        <v>0</v>
      </c>
      <c r="G3613">
        <v>20</v>
      </c>
      <c r="H3613">
        <v>10</v>
      </c>
      <c r="I3613">
        <v>3</v>
      </c>
      <c r="J3613" s="40">
        <f t="shared" si="57"/>
        <v>13</v>
      </c>
      <c r="K3613">
        <v>1</v>
      </c>
      <c r="L3613">
        <v>2</v>
      </c>
      <c r="M3613">
        <v>0</v>
      </c>
    </row>
    <row r="3614" spans="1:14" x14ac:dyDescent="0.25">
      <c r="A3614">
        <v>2014</v>
      </c>
      <c r="B3614" t="s">
        <v>71</v>
      </c>
      <c r="D3614">
        <v>3</v>
      </c>
      <c r="E3614" t="s">
        <v>1223</v>
      </c>
      <c r="F3614">
        <v>0</v>
      </c>
      <c r="G3614">
        <v>90</v>
      </c>
      <c r="H3614">
        <v>0</v>
      </c>
      <c r="I3614">
        <v>2</v>
      </c>
      <c r="J3614" s="40">
        <f t="shared" si="57"/>
        <v>2</v>
      </c>
      <c r="K3614">
        <v>0</v>
      </c>
      <c r="L3614">
        <v>1</v>
      </c>
      <c r="M3614">
        <v>0</v>
      </c>
    </row>
    <row r="3615" spans="1:14" x14ac:dyDescent="0.25">
      <c r="A3615">
        <v>2014</v>
      </c>
      <c r="B3615" t="s">
        <v>71</v>
      </c>
      <c r="D3615">
        <v>4</v>
      </c>
      <c r="E3615" t="s">
        <v>1223</v>
      </c>
      <c r="F3615">
        <v>0</v>
      </c>
      <c r="G3615">
        <v>10</v>
      </c>
      <c r="H3615">
        <v>55</v>
      </c>
      <c r="I3615">
        <v>5</v>
      </c>
      <c r="J3615" s="40">
        <f t="shared" si="57"/>
        <v>60</v>
      </c>
      <c r="K3615">
        <v>2</v>
      </c>
      <c r="L3615">
        <v>3</v>
      </c>
      <c r="M3615">
        <v>0</v>
      </c>
    </row>
    <row r="3616" spans="1:14" x14ac:dyDescent="0.25">
      <c r="A3616">
        <v>2014</v>
      </c>
      <c r="B3616" t="s">
        <v>71</v>
      </c>
      <c r="D3616">
        <v>5</v>
      </c>
      <c r="E3616" t="s">
        <v>1223</v>
      </c>
      <c r="F3616">
        <v>0</v>
      </c>
      <c r="G3616">
        <v>20</v>
      </c>
      <c r="H3616">
        <v>5</v>
      </c>
      <c r="I3616">
        <v>5</v>
      </c>
      <c r="J3616" s="40">
        <f t="shared" si="57"/>
        <v>10</v>
      </c>
      <c r="K3616">
        <v>0</v>
      </c>
      <c r="L3616">
        <v>4</v>
      </c>
      <c r="M3616">
        <v>0</v>
      </c>
    </row>
    <row r="3617" spans="1:16" x14ac:dyDescent="0.25">
      <c r="A3617">
        <v>2014</v>
      </c>
      <c r="B3617" t="s">
        <v>71</v>
      </c>
      <c r="C3617">
        <v>8</v>
      </c>
      <c r="D3617">
        <v>1</v>
      </c>
      <c r="E3617" t="s">
        <v>1223</v>
      </c>
      <c r="F3617">
        <v>5</v>
      </c>
      <c r="G3617">
        <v>15</v>
      </c>
      <c r="H3617">
        <v>70</v>
      </c>
      <c r="I3617">
        <v>5</v>
      </c>
      <c r="J3617" s="40">
        <f t="shared" si="57"/>
        <v>75</v>
      </c>
      <c r="K3617">
        <v>6</v>
      </c>
      <c r="L3617">
        <v>5</v>
      </c>
      <c r="M3617">
        <v>0</v>
      </c>
    </row>
    <row r="3618" spans="1:16" x14ac:dyDescent="0.25">
      <c r="A3618">
        <v>2014</v>
      </c>
      <c r="B3618" t="s">
        <v>71</v>
      </c>
      <c r="D3618">
        <v>2</v>
      </c>
      <c r="E3618" t="s">
        <v>1223</v>
      </c>
      <c r="F3618">
        <v>5</v>
      </c>
      <c r="G3618">
        <v>5</v>
      </c>
      <c r="H3618">
        <v>60</v>
      </c>
      <c r="I3618">
        <v>10</v>
      </c>
      <c r="J3618" s="40">
        <f t="shared" si="57"/>
        <v>70</v>
      </c>
      <c r="K3618">
        <v>5</v>
      </c>
      <c r="L3618">
        <v>4</v>
      </c>
      <c r="M3618">
        <v>0</v>
      </c>
    </row>
    <row r="3619" spans="1:16" x14ac:dyDescent="0.25">
      <c r="A3619">
        <v>2014</v>
      </c>
      <c r="B3619" t="s">
        <v>71</v>
      </c>
      <c r="D3619">
        <v>3</v>
      </c>
      <c r="E3619" t="s">
        <v>1223</v>
      </c>
      <c r="F3619">
        <v>5</v>
      </c>
      <c r="G3619">
        <v>5</v>
      </c>
      <c r="H3619">
        <v>75</v>
      </c>
      <c r="I3619">
        <v>8</v>
      </c>
      <c r="J3619" s="40">
        <f t="shared" si="57"/>
        <v>83</v>
      </c>
      <c r="K3619">
        <v>5</v>
      </c>
      <c r="L3619">
        <v>6</v>
      </c>
      <c r="M3619">
        <v>0</v>
      </c>
    </row>
    <row r="3620" spans="1:16" x14ac:dyDescent="0.25">
      <c r="A3620">
        <v>2014</v>
      </c>
      <c r="B3620" t="s">
        <v>71</v>
      </c>
      <c r="D3620">
        <v>4</v>
      </c>
      <c r="E3620" t="s">
        <v>1223</v>
      </c>
      <c r="F3620">
        <v>2</v>
      </c>
      <c r="G3620">
        <v>30</v>
      </c>
      <c r="H3620">
        <v>55</v>
      </c>
      <c r="I3620">
        <v>5</v>
      </c>
      <c r="J3620" s="40">
        <f t="shared" si="57"/>
        <v>60</v>
      </c>
      <c r="K3620">
        <v>8</v>
      </c>
      <c r="L3620">
        <v>3</v>
      </c>
      <c r="M3620">
        <v>3</v>
      </c>
      <c r="N3620" t="s">
        <v>390</v>
      </c>
      <c r="O3620" t="s">
        <v>390</v>
      </c>
      <c r="P3620" t="s">
        <v>393</v>
      </c>
    </row>
    <row r="3621" spans="1:16" x14ac:dyDescent="0.25">
      <c r="A3621">
        <v>2014</v>
      </c>
      <c r="B3621" t="s">
        <v>71</v>
      </c>
      <c r="D3621">
        <v>5</v>
      </c>
      <c r="E3621" t="s">
        <v>1223</v>
      </c>
      <c r="F3621">
        <v>2</v>
      </c>
      <c r="G3621">
        <v>10</v>
      </c>
      <c r="H3621">
        <v>40</v>
      </c>
      <c r="I3621">
        <v>5</v>
      </c>
      <c r="J3621" s="40">
        <f t="shared" si="57"/>
        <v>45</v>
      </c>
      <c r="K3621">
        <v>4</v>
      </c>
      <c r="L3621">
        <v>8</v>
      </c>
      <c r="M3621">
        <v>0</v>
      </c>
    </row>
    <row r="3622" spans="1:16" x14ac:dyDescent="0.25">
      <c r="A3622">
        <v>2014</v>
      </c>
      <c r="B3622" t="s">
        <v>71</v>
      </c>
      <c r="C3622">
        <v>9</v>
      </c>
      <c r="D3622">
        <v>1</v>
      </c>
      <c r="E3622" t="s">
        <v>1223</v>
      </c>
      <c r="F3622">
        <v>0</v>
      </c>
      <c r="G3622">
        <v>10</v>
      </c>
      <c r="H3622">
        <v>15</v>
      </c>
      <c r="I3622">
        <v>15</v>
      </c>
      <c r="J3622" s="40">
        <f t="shared" si="57"/>
        <v>30</v>
      </c>
      <c r="K3622">
        <v>5</v>
      </c>
      <c r="L3622">
        <v>7</v>
      </c>
      <c r="M3622">
        <v>0</v>
      </c>
    </row>
    <row r="3623" spans="1:16" x14ac:dyDescent="0.25">
      <c r="A3623">
        <v>2014</v>
      </c>
      <c r="B3623" t="s">
        <v>71</v>
      </c>
      <c r="D3623">
        <v>2</v>
      </c>
      <c r="E3623" t="s">
        <v>1223</v>
      </c>
      <c r="F3623">
        <v>2</v>
      </c>
      <c r="G3623">
        <v>5</v>
      </c>
      <c r="H3623">
        <v>70</v>
      </c>
      <c r="I3623">
        <v>15</v>
      </c>
      <c r="J3623" s="40">
        <f t="shared" si="57"/>
        <v>85</v>
      </c>
      <c r="K3623">
        <v>4</v>
      </c>
      <c r="L3623">
        <v>6</v>
      </c>
      <c r="M3623">
        <v>0</v>
      </c>
    </row>
    <row r="3624" spans="1:16" x14ac:dyDescent="0.25">
      <c r="A3624">
        <v>2014</v>
      </c>
      <c r="B3624" t="s">
        <v>71</v>
      </c>
      <c r="D3624">
        <v>3</v>
      </c>
      <c r="E3624" t="s">
        <v>1223</v>
      </c>
      <c r="F3624">
        <v>1</v>
      </c>
      <c r="G3624">
        <v>5</v>
      </c>
      <c r="H3624">
        <v>80</v>
      </c>
      <c r="I3624">
        <v>2</v>
      </c>
      <c r="J3624" s="40">
        <f t="shared" si="57"/>
        <v>82</v>
      </c>
      <c r="K3624">
        <v>5</v>
      </c>
      <c r="L3624">
        <v>7</v>
      </c>
      <c r="M3624">
        <v>1</v>
      </c>
      <c r="N3624" t="s">
        <v>390</v>
      </c>
    </row>
    <row r="3625" spans="1:16" x14ac:dyDescent="0.25">
      <c r="A3625">
        <v>2014</v>
      </c>
      <c r="B3625" t="s">
        <v>71</v>
      </c>
      <c r="D3625">
        <v>4</v>
      </c>
      <c r="E3625" t="s">
        <v>1223</v>
      </c>
      <c r="F3625">
        <v>0</v>
      </c>
      <c r="G3625">
        <v>40</v>
      </c>
      <c r="H3625">
        <v>25</v>
      </c>
      <c r="I3625">
        <v>15</v>
      </c>
      <c r="J3625" s="40">
        <f t="shared" si="57"/>
        <v>40</v>
      </c>
      <c r="K3625">
        <v>8</v>
      </c>
      <c r="L3625">
        <v>4</v>
      </c>
      <c r="M3625">
        <v>0</v>
      </c>
    </row>
    <row r="3626" spans="1:16" x14ac:dyDescent="0.25">
      <c r="A3626">
        <v>2014</v>
      </c>
      <c r="B3626" t="s">
        <v>71</v>
      </c>
      <c r="D3626">
        <v>5</v>
      </c>
      <c r="E3626" t="s">
        <v>1223</v>
      </c>
      <c r="F3626">
        <v>5</v>
      </c>
      <c r="G3626">
        <v>25</v>
      </c>
      <c r="H3626">
        <v>55</v>
      </c>
      <c r="I3626">
        <v>5</v>
      </c>
      <c r="J3626" s="40">
        <f t="shared" si="57"/>
        <v>60</v>
      </c>
      <c r="K3626">
        <v>8</v>
      </c>
      <c r="L3626">
        <v>5</v>
      </c>
      <c r="M3626">
        <v>0</v>
      </c>
    </row>
    <row r="3627" spans="1:16" x14ac:dyDescent="0.25">
      <c r="A3627">
        <v>2014</v>
      </c>
      <c r="B3627" t="s">
        <v>75</v>
      </c>
      <c r="C3627">
        <v>1</v>
      </c>
      <c r="D3627">
        <v>1</v>
      </c>
      <c r="E3627" t="s">
        <v>1223</v>
      </c>
      <c r="F3627">
        <v>0</v>
      </c>
      <c r="G3627">
        <v>0</v>
      </c>
      <c r="H3627">
        <v>10</v>
      </c>
      <c r="I3627">
        <v>5</v>
      </c>
      <c r="J3627" s="40">
        <f t="shared" si="57"/>
        <v>15</v>
      </c>
      <c r="K3627">
        <v>3</v>
      </c>
      <c r="L3627">
        <v>3</v>
      </c>
      <c r="M3627">
        <v>0</v>
      </c>
    </row>
    <row r="3628" spans="1:16" x14ac:dyDescent="0.25">
      <c r="A3628">
        <v>2014</v>
      </c>
      <c r="B3628" t="s">
        <v>75</v>
      </c>
      <c r="D3628">
        <v>2</v>
      </c>
      <c r="E3628" t="s">
        <v>1223</v>
      </c>
      <c r="F3628">
        <v>5</v>
      </c>
      <c r="G3628">
        <v>10</v>
      </c>
      <c r="H3628">
        <v>20</v>
      </c>
      <c r="I3628">
        <v>10</v>
      </c>
      <c r="J3628" s="40">
        <f t="shared" si="57"/>
        <v>30</v>
      </c>
      <c r="K3628">
        <v>4</v>
      </c>
      <c r="L3628">
        <v>5</v>
      </c>
      <c r="M3628">
        <v>1</v>
      </c>
      <c r="N3628" t="s">
        <v>393</v>
      </c>
    </row>
    <row r="3629" spans="1:16" x14ac:dyDescent="0.25">
      <c r="A3629">
        <v>2014</v>
      </c>
      <c r="B3629" t="s">
        <v>75</v>
      </c>
      <c r="D3629">
        <v>3</v>
      </c>
      <c r="E3629" t="s">
        <v>1223</v>
      </c>
      <c r="F3629">
        <v>0</v>
      </c>
      <c r="G3629">
        <v>1</v>
      </c>
      <c r="H3629">
        <v>95</v>
      </c>
      <c r="I3629">
        <v>0</v>
      </c>
      <c r="J3629" s="40">
        <f t="shared" si="57"/>
        <v>95</v>
      </c>
      <c r="K3629">
        <v>1</v>
      </c>
      <c r="L3629">
        <v>0</v>
      </c>
      <c r="M3629">
        <v>0</v>
      </c>
    </row>
    <row r="3630" spans="1:16" x14ac:dyDescent="0.25">
      <c r="A3630">
        <v>2014</v>
      </c>
      <c r="B3630" t="s">
        <v>75</v>
      </c>
      <c r="D3630">
        <v>4</v>
      </c>
      <c r="E3630" t="s">
        <v>1223</v>
      </c>
      <c r="F3630">
        <v>5</v>
      </c>
      <c r="G3630">
        <v>15</v>
      </c>
      <c r="H3630">
        <v>25</v>
      </c>
      <c r="I3630">
        <v>5</v>
      </c>
      <c r="J3630" s="40">
        <f t="shared" si="57"/>
        <v>30</v>
      </c>
      <c r="K3630">
        <v>5</v>
      </c>
      <c r="L3630">
        <v>3</v>
      </c>
      <c r="M3630">
        <v>0</v>
      </c>
    </row>
    <row r="3631" spans="1:16" x14ac:dyDescent="0.25">
      <c r="A3631">
        <v>2014</v>
      </c>
      <c r="B3631" t="s">
        <v>75</v>
      </c>
      <c r="D3631">
        <v>5</v>
      </c>
      <c r="E3631" t="s">
        <v>1223</v>
      </c>
      <c r="F3631">
        <v>10</v>
      </c>
      <c r="G3631">
        <v>0</v>
      </c>
      <c r="H3631">
        <v>75</v>
      </c>
      <c r="I3631">
        <v>5</v>
      </c>
      <c r="J3631" s="40">
        <f t="shared" si="57"/>
        <v>80</v>
      </c>
      <c r="K3631">
        <v>5</v>
      </c>
      <c r="L3631">
        <v>6</v>
      </c>
      <c r="M3631">
        <v>1</v>
      </c>
      <c r="N3631" t="s">
        <v>393</v>
      </c>
    </row>
    <row r="3632" spans="1:16" x14ac:dyDescent="0.25">
      <c r="A3632">
        <v>2014</v>
      </c>
      <c r="B3632" t="s">
        <v>75</v>
      </c>
      <c r="C3632">
        <v>2</v>
      </c>
      <c r="D3632">
        <v>1</v>
      </c>
      <c r="E3632" t="s">
        <v>1223</v>
      </c>
      <c r="F3632">
        <v>15</v>
      </c>
      <c r="G3632">
        <v>10</v>
      </c>
      <c r="H3632">
        <v>20</v>
      </c>
      <c r="I3632">
        <v>10</v>
      </c>
      <c r="J3632" s="40">
        <f t="shared" si="57"/>
        <v>30</v>
      </c>
      <c r="K3632">
        <v>3</v>
      </c>
      <c r="L3632">
        <v>5</v>
      </c>
      <c r="M3632">
        <v>0</v>
      </c>
    </row>
    <row r="3633" spans="1:15" x14ac:dyDescent="0.25">
      <c r="A3633">
        <v>2014</v>
      </c>
      <c r="B3633" t="s">
        <v>75</v>
      </c>
      <c r="D3633">
        <v>2</v>
      </c>
      <c r="E3633" t="s">
        <v>1223</v>
      </c>
      <c r="F3633">
        <v>5</v>
      </c>
      <c r="G3633">
        <v>10</v>
      </c>
      <c r="H3633">
        <v>25</v>
      </c>
      <c r="I3633">
        <v>5</v>
      </c>
      <c r="J3633" s="40">
        <f t="shared" si="57"/>
        <v>30</v>
      </c>
      <c r="K3633">
        <v>3</v>
      </c>
      <c r="L3633">
        <v>5</v>
      </c>
      <c r="M3633">
        <v>0</v>
      </c>
    </row>
    <row r="3634" spans="1:15" x14ac:dyDescent="0.25">
      <c r="A3634">
        <v>2014</v>
      </c>
      <c r="B3634" t="s">
        <v>75</v>
      </c>
      <c r="D3634">
        <v>3</v>
      </c>
      <c r="E3634" t="s">
        <v>1223</v>
      </c>
      <c r="F3634">
        <v>0</v>
      </c>
      <c r="G3634">
        <v>5</v>
      </c>
      <c r="H3634">
        <v>20</v>
      </c>
      <c r="I3634">
        <v>8</v>
      </c>
      <c r="J3634" s="40">
        <f t="shared" si="57"/>
        <v>28</v>
      </c>
      <c r="K3634">
        <v>2</v>
      </c>
      <c r="L3634">
        <v>6</v>
      </c>
      <c r="M3634">
        <v>2</v>
      </c>
      <c r="N3634" t="s">
        <v>393</v>
      </c>
      <c r="O3634" t="s">
        <v>393</v>
      </c>
    </row>
    <row r="3635" spans="1:15" x14ac:dyDescent="0.25">
      <c r="A3635">
        <v>2014</v>
      </c>
      <c r="B3635" t="s">
        <v>75</v>
      </c>
      <c r="D3635">
        <v>4</v>
      </c>
      <c r="E3635" t="s">
        <v>1223</v>
      </c>
      <c r="F3635">
        <v>10</v>
      </c>
      <c r="G3635">
        <v>10</v>
      </c>
      <c r="H3635">
        <v>20</v>
      </c>
      <c r="I3635">
        <v>15</v>
      </c>
      <c r="J3635" s="40">
        <f t="shared" si="57"/>
        <v>35</v>
      </c>
      <c r="K3635">
        <v>2</v>
      </c>
      <c r="L3635">
        <v>5</v>
      </c>
      <c r="M3635">
        <v>1</v>
      </c>
      <c r="N3635" t="s">
        <v>393</v>
      </c>
    </row>
    <row r="3636" spans="1:15" x14ac:dyDescent="0.25">
      <c r="A3636">
        <v>2014</v>
      </c>
      <c r="B3636" t="s">
        <v>75</v>
      </c>
      <c r="D3636">
        <v>5</v>
      </c>
      <c r="E3636" t="s">
        <v>1223</v>
      </c>
      <c r="F3636">
        <v>5</v>
      </c>
      <c r="G3636">
        <v>20</v>
      </c>
      <c r="H3636">
        <v>60</v>
      </c>
      <c r="I3636">
        <v>15</v>
      </c>
      <c r="J3636" s="40">
        <f t="shared" si="57"/>
        <v>75</v>
      </c>
      <c r="K3636">
        <v>4</v>
      </c>
      <c r="L3636">
        <v>3</v>
      </c>
      <c r="M3636">
        <v>0</v>
      </c>
    </row>
    <row r="3637" spans="1:15" x14ac:dyDescent="0.25">
      <c r="A3637">
        <v>2014</v>
      </c>
      <c r="B3637" t="s">
        <v>75</v>
      </c>
      <c r="C3637">
        <v>3</v>
      </c>
      <c r="D3637">
        <v>1</v>
      </c>
      <c r="E3637" t="s">
        <v>1223</v>
      </c>
      <c r="F3637">
        <v>0</v>
      </c>
      <c r="G3637">
        <v>2</v>
      </c>
      <c r="H3637">
        <v>95</v>
      </c>
      <c r="I3637">
        <v>2</v>
      </c>
      <c r="J3637" s="40">
        <f t="shared" si="57"/>
        <v>97</v>
      </c>
      <c r="K3637">
        <v>2</v>
      </c>
      <c r="L3637">
        <v>2</v>
      </c>
      <c r="M3637">
        <v>0</v>
      </c>
    </row>
    <row r="3638" spans="1:15" x14ac:dyDescent="0.25">
      <c r="A3638">
        <v>2014</v>
      </c>
      <c r="B3638" t="s">
        <v>75</v>
      </c>
      <c r="D3638">
        <v>2</v>
      </c>
      <c r="E3638" t="s">
        <v>1223</v>
      </c>
      <c r="F3638">
        <v>5</v>
      </c>
      <c r="G3638">
        <v>15</v>
      </c>
      <c r="H3638">
        <v>25</v>
      </c>
      <c r="I3638">
        <v>5</v>
      </c>
      <c r="J3638" s="40">
        <f t="shared" si="57"/>
        <v>30</v>
      </c>
      <c r="K3638">
        <v>3</v>
      </c>
      <c r="L3638">
        <v>4</v>
      </c>
      <c r="M3638">
        <v>2</v>
      </c>
      <c r="N3638" t="s">
        <v>393</v>
      </c>
      <c r="O3638" t="s">
        <v>393</v>
      </c>
    </row>
    <row r="3639" spans="1:15" x14ac:dyDescent="0.25">
      <c r="A3639">
        <v>2014</v>
      </c>
      <c r="B3639" t="s">
        <v>75</v>
      </c>
      <c r="D3639">
        <v>3</v>
      </c>
      <c r="E3639" t="s">
        <v>1223</v>
      </c>
      <c r="F3639">
        <v>5</v>
      </c>
      <c r="G3639">
        <v>20</v>
      </c>
      <c r="H3639">
        <v>40</v>
      </c>
      <c r="I3639">
        <v>5</v>
      </c>
      <c r="J3639" s="40">
        <f t="shared" si="57"/>
        <v>45</v>
      </c>
      <c r="K3639">
        <v>4</v>
      </c>
      <c r="L3639">
        <v>3</v>
      </c>
      <c r="M3639">
        <v>0</v>
      </c>
    </row>
    <row r="3640" spans="1:15" x14ac:dyDescent="0.25">
      <c r="A3640">
        <v>2014</v>
      </c>
      <c r="B3640" t="s">
        <v>75</v>
      </c>
      <c r="D3640">
        <v>4</v>
      </c>
      <c r="E3640" t="s">
        <v>1223</v>
      </c>
      <c r="F3640">
        <v>35</v>
      </c>
      <c r="G3640">
        <v>15</v>
      </c>
      <c r="H3640">
        <v>25</v>
      </c>
      <c r="I3640">
        <v>10</v>
      </c>
      <c r="J3640" s="40">
        <f t="shared" si="57"/>
        <v>35</v>
      </c>
      <c r="K3640">
        <v>4</v>
      </c>
      <c r="L3640">
        <v>4</v>
      </c>
      <c r="M3640">
        <v>0</v>
      </c>
    </row>
    <row r="3641" spans="1:15" x14ac:dyDescent="0.25">
      <c r="A3641">
        <v>2014</v>
      </c>
      <c r="B3641" t="s">
        <v>75</v>
      </c>
      <c r="D3641">
        <v>5</v>
      </c>
      <c r="E3641" t="s">
        <v>1223</v>
      </c>
      <c r="F3641">
        <v>5</v>
      </c>
      <c r="G3641">
        <v>5</v>
      </c>
      <c r="H3641">
        <v>80</v>
      </c>
      <c r="I3641">
        <v>10</v>
      </c>
      <c r="J3641" s="40">
        <f t="shared" si="57"/>
        <v>90</v>
      </c>
      <c r="K3641">
        <v>3</v>
      </c>
      <c r="L3641">
        <v>4</v>
      </c>
      <c r="M3641">
        <v>0</v>
      </c>
    </row>
    <row r="3642" spans="1:15" x14ac:dyDescent="0.25">
      <c r="A3642">
        <v>2014</v>
      </c>
      <c r="B3642" t="s">
        <v>75</v>
      </c>
      <c r="C3642">
        <v>4</v>
      </c>
      <c r="D3642">
        <v>1</v>
      </c>
      <c r="E3642" t="s">
        <v>1223</v>
      </c>
      <c r="F3642">
        <v>0</v>
      </c>
      <c r="G3642">
        <v>20</v>
      </c>
      <c r="H3642">
        <v>75</v>
      </c>
      <c r="I3642">
        <v>5</v>
      </c>
      <c r="J3642" s="40">
        <f t="shared" si="57"/>
        <v>80</v>
      </c>
      <c r="K3642" t="s">
        <v>713</v>
      </c>
      <c r="L3642">
        <v>4</v>
      </c>
      <c r="M3642">
        <v>0</v>
      </c>
    </row>
    <row r="3643" spans="1:15" x14ac:dyDescent="0.25">
      <c r="A3643">
        <v>2014</v>
      </c>
      <c r="B3643" t="s">
        <v>75</v>
      </c>
      <c r="D3643">
        <v>2</v>
      </c>
      <c r="E3643" t="s">
        <v>1223</v>
      </c>
      <c r="F3643">
        <v>10</v>
      </c>
      <c r="G3643">
        <v>5</v>
      </c>
      <c r="H3643">
        <v>5</v>
      </c>
      <c r="I3643">
        <v>5</v>
      </c>
      <c r="J3643" s="40">
        <f t="shared" si="57"/>
        <v>10</v>
      </c>
      <c r="K3643" t="s">
        <v>713</v>
      </c>
      <c r="L3643">
        <v>2</v>
      </c>
      <c r="M3643">
        <v>0</v>
      </c>
    </row>
    <row r="3644" spans="1:15" x14ac:dyDescent="0.25">
      <c r="A3644">
        <v>2014</v>
      </c>
      <c r="B3644" t="s">
        <v>75</v>
      </c>
      <c r="D3644">
        <v>3</v>
      </c>
      <c r="E3644" t="s">
        <v>1223</v>
      </c>
      <c r="F3644">
        <v>0</v>
      </c>
      <c r="G3644">
        <v>20</v>
      </c>
      <c r="H3644">
        <v>0</v>
      </c>
      <c r="I3644">
        <v>0</v>
      </c>
      <c r="J3644" s="40">
        <f t="shared" si="57"/>
        <v>0</v>
      </c>
      <c r="K3644" t="s">
        <v>713</v>
      </c>
      <c r="L3644">
        <v>0</v>
      </c>
      <c r="M3644">
        <v>0</v>
      </c>
    </row>
    <row r="3645" spans="1:15" x14ac:dyDescent="0.25">
      <c r="A3645">
        <v>2014</v>
      </c>
      <c r="B3645" t="s">
        <v>75</v>
      </c>
      <c r="D3645">
        <v>4</v>
      </c>
      <c r="E3645" t="s">
        <v>1223</v>
      </c>
      <c r="F3645">
        <v>0</v>
      </c>
      <c r="G3645">
        <v>20</v>
      </c>
      <c r="H3645">
        <v>5</v>
      </c>
      <c r="I3645">
        <v>5</v>
      </c>
      <c r="J3645" s="40">
        <f t="shared" si="57"/>
        <v>10</v>
      </c>
      <c r="K3645" t="s">
        <v>713</v>
      </c>
      <c r="L3645">
        <v>2</v>
      </c>
      <c r="M3645">
        <v>0</v>
      </c>
    </row>
    <row r="3646" spans="1:15" x14ac:dyDescent="0.25">
      <c r="A3646">
        <v>2014</v>
      </c>
      <c r="B3646" t="s">
        <v>75</v>
      </c>
      <c r="D3646">
        <v>5</v>
      </c>
      <c r="E3646" t="s">
        <v>1223</v>
      </c>
      <c r="F3646">
        <v>0</v>
      </c>
      <c r="G3646">
        <v>50</v>
      </c>
      <c r="H3646">
        <v>15</v>
      </c>
      <c r="I3646">
        <v>5</v>
      </c>
      <c r="J3646" s="40">
        <f t="shared" si="57"/>
        <v>20</v>
      </c>
      <c r="K3646" t="s">
        <v>713</v>
      </c>
      <c r="L3646">
        <v>3</v>
      </c>
      <c r="M3646">
        <v>0</v>
      </c>
    </row>
    <row r="3647" spans="1:15" x14ac:dyDescent="0.25">
      <c r="A3647">
        <v>2014</v>
      </c>
      <c r="B3647" t="s">
        <v>75</v>
      </c>
      <c r="C3647">
        <v>5</v>
      </c>
      <c r="D3647">
        <v>1</v>
      </c>
      <c r="E3647" t="s">
        <v>1223</v>
      </c>
      <c r="F3647">
        <v>0</v>
      </c>
      <c r="G3647">
        <v>30</v>
      </c>
      <c r="H3647">
        <v>5</v>
      </c>
      <c r="I3647">
        <v>0</v>
      </c>
      <c r="J3647" s="40">
        <f t="shared" ref="J3647:J3710" si="58">SUM(H3647:I3647)</f>
        <v>5</v>
      </c>
      <c r="K3647" t="s">
        <v>713</v>
      </c>
      <c r="L3647">
        <v>1</v>
      </c>
      <c r="M3647">
        <v>0</v>
      </c>
    </row>
    <row r="3648" spans="1:15" x14ac:dyDescent="0.25">
      <c r="A3648">
        <v>2014</v>
      </c>
      <c r="B3648" t="s">
        <v>75</v>
      </c>
      <c r="D3648">
        <v>2</v>
      </c>
      <c r="E3648" t="s">
        <v>1223</v>
      </c>
      <c r="F3648">
        <v>0</v>
      </c>
      <c r="G3648">
        <v>85</v>
      </c>
      <c r="H3648">
        <v>10</v>
      </c>
      <c r="I3648">
        <v>5</v>
      </c>
      <c r="J3648" s="40">
        <f t="shared" si="58"/>
        <v>15</v>
      </c>
      <c r="K3648" t="s">
        <v>713</v>
      </c>
      <c r="L3648">
        <v>3</v>
      </c>
      <c r="M3648">
        <v>0</v>
      </c>
    </row>
    <row r="3649" spans="1:14" x14ac:dyDescent="0.25">
      <c r="A3649">
        <v>2014</v>
      </c>
      <c r="B3649" t="s">
        <v>75</v>
      </c>
      <c r="D3649">
        <v>3</v>
      </c>
      <c r="E3649" t="s">
        <v>1223</v>
      </c>
      <c r="F3649">
        <v>0</v>
      </c>
      <c r="G3649">
        <v>50</v>
      </c>
      <c r="H3649">
        <v>45</v>
      </c>
      <c r="I3649">
        <v>5</v>
      </c>
      <c r="J3649" s="40">
        <f t="shared" si="58"/>
        <v>50</v>
      </c>
      <c r="K3649" t="s">
        <v>713</v>
      </c>
      <c r="L3649">
        <v>4</v>
      </c>
      <c r="M3649">
        <v>0</v>
      </c>
    </row>
    <row r="3650" spans="1:14" x14ac:dyDescent="0.25">
      <c r="A3650">
        <v>2014</v>
      </c>
      <c r="B3650" t="s">
        <v>75</v>
      </c>
      <c r="D3650">
        <v>4</v>
      </c>
      <c r="E3650" t="s">
        <v>1223</v>
      </c>
      <c r="F3650">
        <v>0</v>
      </c>
      <c r="G3650">
        <v>0</v>
      </c>
      <c r="H3650">
        <v>95</v>
      </c>
      <c r="I3650">
        <v>5</v>
      </c>
      <c r="J3650" s="40">
        <f t="shared" si="58"/>
        <v>100</v>
      </c>
      <c r="K3650" t="s">
        <v>713</v>
      </c>
      <c r="L3650">
        <v>6</v>
      </c>
      <c r="M3650">
        <v>1</v>
      </c>
      <c r="N3650" t="s">
        <v>393</v>
      </c>
    </row>
    <row r="3651" spans="1:14" x14ac:dyDescent="0.25">
      <c r="A3651">
        <v>2014</v>
      </c>
      <c r="B3651" t="s">
        <v>75</v>
      </c>
      <c r="D3651">
        <v>5</v>
      </c>
      <c r="E3651" t="s">
        <v>1223</v>
      </c>
      <c r="F3651">
        <v>0</v>
      </c>
      <c r="G3651">
        <v>20</v>
      </c>
      <c r="H3651">
        <v>15</v>
      </c>
      <c r="I3651">
        <v>5</v>
      </c>
      <c r="J3651" s="40">
        <f t="shared" si="58"/>
        <v>20</v>
      </c>
      <c r="K3651" t="s">
        <v>713</v>
      </c>
      <c r="L3651">
        <v>0</v>
      </c>
      <c r="M3651">
        <v>0</v>
      </c>
    </row>
    <row r="3652" spans="1:14" x14ac:dyDescent="0.25">
      <c r="A3652">
        <v>2014</v>
      </c>
      <c r="B3652" t="s">
        <v>75</v>
      </c>
      <c r="C3652">
        <v>6</v>
      </c>
      <c r="D3652">
        <v>1</v>
      </c>
      <c r="E3652" t="s">
        <v>1223</v>
      </c>
      <c r="F3652">
        <v>0</v>
      </c>
      <c r="G3652">
        <v>50</v>
      </c>
      <c r="H3652">
        <v>0</v>
      </c>
      <c r="I3652">
        <v>0</v>
      </c>
      <c r="J3652" s="40">
        <f t="shared" si="58"/>
        <v>0</v>
      </c>
      <c r="K3652" t="s">
        <v>713</v>
      </c>
      <c r="L3652">
        <v>0</v>
      </c>
      <c r="M3652">
        <v>1</v>
      </c>
      <c r="N3652" t="s">
        <v>388</v>
      </c>
    </row>
    <row r="3653" spans="1:14" x14ac:dyDescent="0.25">
      <c r="A3653">
        <v>2014</v>
      </c>
      <c r="B3653" t="s">
        <v>75</v>
      </c>
      <c r="D3653">
        <v>2</v>
      </c>
      <c r="E3653" t="s">
        <v>1223</v>
      </c>
      <c r="F3653">
        <v>0</v>
      </c>
      <c r="G3653">
        <v>0</v>
      </c>
      <c r="H3653">
        <v>5</v>
      </c>
      <c r="I3653">
        <v>0</v>
      </c>
      <c r="J3653" s="40">
        <f t="shared" si="58"/>
        <v>5</v>
      </c>
      <c r="K3653" t="s">
        <v>713</v>
      </c>
      <c r="L3653">
        <v>0</v>
      </c>
      <c r="M3653">
        <v>0</v>
      </c>
    </row>
    <row r="3654" spans="1:14" x14ac:dyDescent="0.25">
      <c r="A3654">
        <v>2014</v>
      </c>
      <c r="B3654" t="s">
        <v>75</v>
      </c>
      <c r="D3654">
        <v>3</v>
      </c>
      <c r="E3654" t="s">
        <v>1223</v>
      </c>
      <c r="F3654">
        <v>0</v>
      </c>
      <c r="G3654">
        <v>80</v>
      </c>
      <c r="H3654">
        <v>0</v>
      </c>
      <c r="I3654">
        <v>0</v>
      </c>
      <c r="J3654" s="40">
        <f t="shared" si="58"/>
        <v>0</v>
      </c>
      <c r="K3654" t="s">
        <v>713</v>
      </c>
      <c r="L3654">
        <v>0</v>
      </c>
      <c r="M3654">
        <v>0</v>
      </c>
    </row>
    <row r="3655" spans="1:14" x14ac:dyDescent="0.25">
      <c r="A3655">
        <v>2014</v>
      </c>
      <c r="B3655" t="s">
        <v>75</v>
      </c>
      <c r="D3655">
        <v>4</v>
      </c>
      <c r="E3655" t="s">
        <v>1223</v>
      </c>
      <c r="F3655">
        <v>10</v>
      </c>
      <c r="G3655">
        <v>20</v>
      </c>
      <c r="H3655">
        <v>0</v>
      </c>
      <c r="I3655">
        <v>0</v>
      </c>
      <c r="J3655" s="40">
        <f t="shared" si="58"/>
        <v>0</v>
      </c>
      <c r="K3655" t="s">
        <v>713</v>
      </c>
      <c r="L3655">
        <v>0</v>
      </c>
      <c r="M3655">
        <v>0</v>
      </c>
    </row>
    <row r="3656" spans="1:14" x14ac:dyDescent="0.25">
      <c r="A3656">
        <v>2014</v>
      </c>
      <c r="B3656" t="s">
        <v>75</v>
      </c>
      <c r="D3656">
        <v>5</v>
      </c>
      <c r="E3656" t="s">
        <v>1223</v>
      </c>
      <c r="F3656">
        <v>0</v>
      </c>
      <c r="G3656">
        <v>50</v>
      </c>
      <c r="H3656">
        <v>45</v>
      </c>
      <c r="I3656">
        <v>5</v>
      </c>
      <c r="J3656" s="40">
        <f t="shared" si="58"/>
        <v>50</v>
      </c>
      <c r="K3656" t="s">
        <v>713</v>
      </c>
      <c r="L3656">
        <v>2</v>
      </c>
      <c r="M3656">
        <v>0</v>
      </c>
    </row>
    <row r="3657" spans="1:14" x14ac:dyDescent="0.25">
      <c r="A3657">
        <v>2014</v>
      </c>
      <c r="B3657" t="s">
        <v>75</v>
      </c>
      <c r="C3657">
        <v>7</v>
      </c>
      <c r="D3657">
        <v>1</v>
      </c>
      <c r="E3657" t="s">
        <v>1223</v>
      </c>
      <c r="F3657">
        <v>0</v>
      </c>
      <c r="G3657">
        <v>20</v>
      </c>
      <c r="H3657">
        <v>35</v>
      </c>
      <c r="I3657">
        <v>5</v>
      </c>
      <c r="J3657" s="40">
        <f t="shared" si="58"/>
        <v>40</v>
      </c>
      <c r="K3657" t="s">
        <v>713</v>
      </c>
      <c r="L3657">
        <v>1</v>
      </c>
      <c r="M3657">
        <v>0</v>
      </c>
    </row>
    <row r="3658" spans="1:14" x14ac:dyDescent="0.25">
      <c r="A3658">
        <v>2014</v>
      </c>
      <c r="B3658" t="s">
        <v>75</v>
      </c>
      <c r="D3658">
        <v>2</v>
      </c>
      <c r="E3658" t="s">
        <v>1223</v>
      </c>
      <c r="F3658">
        <v>0</v>
      </c>
      <c r="G3658">
        <v>0</v>
      </c>
      <c r="H3658">
        <v>85</v>
      </c>
      <c r="I3658">
        <v>5</v>
      </c>
      <c r="J3658" s="40">
        <f t="shared" si="58"/>
        <v>90</v>
      </c>
      <c r="K3658" t="s">
        <v>713</v>
      </c>
      <c r="L3658">
        <v>3</v>
      </c>
      <c r="M3658">
        <v>0</v>
      </c>
    </row>
    <row r="3659" spans="1:14" x14ac:dyDescent="0.25">
      <c r="A3659">
        <v>2014</v>
      </c>
      <c r="B3659" t="s">
        <v>75</v>
      </c>
      <c r="D3659">
        <v>3</v>
      </c>
      <c r="E3659" t="s">
        <v>1223</v>
      </c>
      <c r="F3659">
        <v>0</v>
      </c>
      <c r="G3659">
        <v>0</v>
      </c>
      <c r="H3659">
        <v>5</v>
      </c>
      <c r="I3659">
        <v>0</v>
      </c>
      <c r="J3659" s="40">
        <f t="shared" si="58"/>
        <v>5</v>
      </c>
      <c r="K3659" t="s">
        <v>713</v>
      </c>
      <c r="L3659">
        <v>4</v>
      </c>
      <c r="M3659">
        <v>0</v>
      </c>
    </row>
    <row r="3660" spans="1:14" x14ac:dyDescent="0.25">
      <c r="A3660">
        <v>2014</v>
      </c>
      <c r="B3660" t="s">
        <v>75</v>
      </c>
      <c r="D3660">
        <v>4</v>
      </c>
      <c r="E3660" t="s">
        <v>1223</v>
      </c>
      <c r="F3660">
        <v>0</v>
      </c>
      <c r="G3660">
        <v>0</v>
      </c>
      <c r="H3660">
        <v>75</v>
      </c>
      <c r="I3660">
        <v>5</v>
      </c>
      <c r="J3660" s="40">
        <f t="shared" si="58"/>
        <v>80</v>
      </c>
      <c r="K3660" t="s">
        <v>713</v>
      </c>
      <c r="L3660">
        <v>2</v>
      </c>
      <c r="M3660">
        <v>0</v>
      </c>
    </row>
    <row r="3661" spans="1:14" x14ac:dyDescent="0.25">
      <c r="A3661">
        <v>2014</v>
      </c>
      <c r="B3661" t="s">
        <v>75</v>
      </c>
      <c r="D3661">
        <v>5</v>
      </c>
      <c r="E3661" t="s">
        <v>1223</v>
      </c>
      <c r="F3661">
        <v>0</v>
      </c>
      <c r="G3661">
        <v>80</v>
      </c>
      <c r="H3661">
        <v>5</v>
      </c>
      <c r="I3661">
        <v>0</v>
      </c>
      <c r="J3661" s="40">
        <f t="shared" si="58"/>
        <v>5</v>
      </c>
      <c r="K3661" t="s">
        <v>713</v>
      </c>
      <c r="L3661">
        <v>3</v>
      </c>
      <c r="M3661">
        <v>0</v>
      </c>
    </row>
    <row r="3662" spans="1:14" x14ac:dyDescent="0.25">
      <c r="A3662">
        <v>2014</v>
      </c>
      <c r="B3662" t="s">
        <v>75</v>
      </c>
      <c r="C3662">
        <v>8</v>
      </c>
      <c r="D3662">
        <v>1</v>
      </c>
      <c r="E3662" t="s">
        <v>1223</v>
      </c>
      <c r="F3662">
        <v>0</v>
      </c>
      <c r="G3662">
        <v>70</v>
      </c>
      <c r="H3662">
        <v>5</v>
      </c>
      <c r="I3662">
        <v>5</v>
      </c>
      <c r="J3662" s="40">
        <f t="shared" si="58"/>
        <v>10</v>
      </c>
      <c r="K3662" t="s">
        <v>713</v>
      </c>
      <c r="L3662">
        <v>2</v>
      </c>
      <c r="M3662">
        <v>0</v>
      </c>
    </row>
    <row r="3663" spans="1:14" x14ac:dyDescent="0.25">
      <c r="A3663">
        <v>2014</v>
      </c>
      <c r="B3663" t="s">
        <v>75</v>
      </c>
      <c r="D3663">
        <v>2</v>
      </c>
      <c r="E3663" t="s">
        <v>1223</v>
      </c>
      <c r="F3663">
        <v>5</v>
      </c>
      <c r="G3663">
        <v>5</v>
      </c>
      <c r="H3663">
        <v>40</v>
      </c>
      <c r="I3663">
        <v>5</v>
      </c>
      <c r="J3663" s="40">
        <f t="shared" si="58"/>
        <v>45</v>
      </c>
      <c r="K3663" t="s">
        <v>713</v>
      </c>
      <c r="L3663">
        <v>4</v>
      </c>
      <c r="M3663">
        <v>0</v>
      </c>
    </row>
    <row r="3664" spans="1:14" x14ac:dyDescent="0.25">
      <c r="A3664">
        <v>2014</v>
      </c>
      <c r="B3664" t="s">
        <v>75</v>
      </c>
      <c r="D3664">
        <v>3</v>
      </c>
      <c r="E3664" t="s">
        <v>1223</v>
      </c>
      <c r="F3664">
        <v>0</v>
      </c>
      <c r="G3664">
        <v>10</v>
      </c>
      <c r="H3664">
        <v>30</v>
      </c>
      <c r="I3664">
        <v>5</v>
      </c>
      <c r="J3664" s="40">
        <f t="shared" si="58"/>
        <v>35</v>
      </c>
      <c r="K3664" t="s">
        <v>713</v>
      </c>
      <c r="L3664">
        <v>3</v>
      </c>
      <c r="M3664">
        <v>0</v>
      </c>
    </row>
    <row r="3665" spans="1:15" x14ac:dyDescent="0.25">
      <c r="A3665">
        <v>2014</v>
      </c>
      <c r="B3665" t="s">
        <v>75</v>
      </c>
      <c r="D3665">
        <v>4</v>
      </c>
      <c r="E3665" t="s">
        <v>1223</v>
      </c>
      <c r="F3665">
        <v>0</v>
      </c>
      <c r="G3665">
        <v>5</v>
      </c>
      <c r="H3665">
        <v>25</v>
      </c>
      <c r="I3665">
        <v>5</v>
      </c>
      <c r="J3665" s="40">
        <f t="shared" si="58"/>
        <v>30</v>
      </c>
      <c r="K3665" t="s">
        <v>713</v>
      </c>
      <c r="L3665">
        <v>2</v>
      </c>
      <c r="M3665">
        <v>0</v>
      </c>
    </row>
    <row r="3666" spans="1:15" x14ac:dyDescent="0.25">
      <c r="A3666">
        <v>2014</v>
      </c>
      <c r="B3666" t="s">
        <v>75</v>
      </c>
      <c r="D3666">
        <v>5</v>
      </c>
      <c r="E3666" t="s">
        <v>1223</v>
      </c>
      <c r="F3666">
        <v>0</v>
      </c>
      <c r="G3666">
        <v>85</v>
      </c>
      <c r="H3666">
        <v>5</v>
      </c>
      <c r="I3666">
        <v>5</v>
      </c>
      <c r="J3666" s="40">
        <f t="shared" si="58"/>
        <v>10</v>
      </c>
      <c r="K3666" t="s">
        <v>713</v>
      </c>
      <c r="L3666">
        <v>3</v>
      </c>
      <c r="M3666">
        <v>0</v>
      </c>
    </row>
    <row r="3667" spans="1:15" x14ac:dyDescent="0.25">
      <c r="A3667">
        <v>2014</v>
      </c>
      <c r="B3667" t="s">
        <v>75</v>
      </c>
      <c r="C3667">
        <v>9</v>
      </c>
      <c r="D3667">
        <v>1</v>
      </c>
      <c r="E3667" t="s">
        <v>1223</v>
      </c>
      <c r="F3667">
        <v>10</v>
      </c>
      <c r="G3667">
        <v>10</v>
      </c>
      <c r="H3667">
        <v>30</v>
      </c>
      <c r="I3667">
        <v>20</v>
      </c>
      <c r="J3667" s="40">
        <f t="shared" si="58"/>
        <v>50</v>
      </c>
      <c r="K3667">
        <v>5</v>
      </c>
      <c r="L3667">
        <v>5</v>
      </c>
      <c r="M3667">
        <v>0</v>
      </c>
    </row>
    <row r="3668" spans="1:15" x14ac:dyDescent="0.25">
      <c r="A3668">
        <v>2014</v>
      </c>
      <c r="B3668" t="s">
        <v>75</v>
      </c>
      <c r="D3668">
        <v>2</v>
      </c>
      <c r="E3668" t="s">
        <v>1223</v>
      </c>
      <c r="F3668">
        <v>15</v>
      </c>
      <c r="G3668">
        <v>15</v>
      </c>
      <c r="H3668">
        <v>20</v>
      </c>
      <c r="I3668">
        <v>10</v>
      </c>
      <c r="J3668" s="40">
        <f t="shared" si="58"/>
        <v>30</v>
      </c>
      <c r="K3668">
        <v>4</v>
      </c>
      <c r="L3668">
        <v>6</v>
      </c>
      <c r="M3668">
        <v>0</v>
      </c>
    </row>
    <row r="3669" spans="1:15" x14ac:dyDescent="0.25">
      <c r="A3669">
        <v>2014</v>
      </c>
      <c r="B3669" t="s">
        <v>75</v>
      </c>
      <c r="D3669">
        <v>3</v>
      </c>
      <c r="E3669" t="s">
        <v>1223</v>
      </c>
      <c r="F3669">
        <v>5</v>
      </c>
      <c r="G3669">
        <v>25</v>
      </c>
      <c r="H3669">
        <v>40</v>
      </c>
      <c r="I3669">
        <v>7</v>
      </c>
      <c r="J3669" s="40">
        <f t="shared" si="58"/>
        <v>47</v>
      </c>
      <c r="K3669">
        <v>3</v>
      </c>
      <c r="L3669">
        <v>5</v>
      </c>
      <c r="M3669">
        <v>0</v>
      </c>
    </row>
    <row r="3670" spans="1:15" x14ac:dyDescent="0.25">
      <c r="A3670">
        <v>2014</v>
      </c>
      <c r="B3670" t="s">
        <v>75</v>
      </c>
      <c r="D3670">
        <v>4</v>
      </c>
      <c r="E3670" t="s">
        <v>1223</v>
      </c>
      <c r="F3670">
        <v>5</v>
      </c>
      <c r="G3670">
        <v>10</v>
      </c>
      <c r="H3670">
        <v>40</v>
      </c>
      <c r="I3670">
        <v>5</v>
      </c>
      <c r="J3670" s="40">
        <f t="shared" si="58"/>
        <v>45</v>
      </c>
      <c r="K3670">
        <v>5</v>
      </c>
      <c r="L3670">
        <v>7</v>
      </c>
      <c r="M3670">
        <v>0</v>
      </c>
    </row>
    <row r="3671" spans="1:15" x14ac:dyDescent="0.25">
      <c r="A3671">
        <v>2014</v>
      </c>
      <c r="B3671" t="s">
        <v>75</v>
      </c>
      <c r="D3671">
        <v>5</v>
      </c>
      <c r="E3671" t="s">
        <v>1223</v>
      </c>
      <c r="F3671">
        <v>0</v>
      </c>
      <c r="G3671">
        <v>20</v>
      </c>
      <c r="H3671">
        <v>30</v>
      </c>
      <c r="I3671">
        <v>10</v>
      </c>
      <c r="J3671" s="40">
        <f t="shared" si="58"/>
        <v>40</v>
      </c>
      <c r="K3671">
        <v>4</v>
      </c>
      <c r="L3671">
        <v>5</v>
      </c>
      <c r="M3671">
        <v>0</v>
      </c>
    </row>
    <row r="3672" spans="1:15" x14ac:dyDescent="0.25">
      <c r="A3672">
        <v>2014</v>
      </c>
      <c r="B3672" t="s">
        <v>75</v>
      </c>
      <c r="C3672">
        <v>10</v>
      </c>
      <c r="D3672">
        <v>1</v>
      </c>
      <c r="E3672" t="s">
        <v>1223</v>
      </c>
      <c r="F3672">
        <v>5</v>
      </c>
      <c r="G3672">
        <v>5</v>
      </c>
      <c r="H3672">
        <v>30</v>
      </c>
      <c r="I3672">
        <v>5</v>
      </c>
      <c r="J3672" s="40">
        <f t="shared" si="58"/>
        <v>35</v>
      </c>
      <c r="K3672">
        <v>3</v>
      </c>
      <c r="L3672">
        <v>3</v>
      </c>
      <c r="M3672">
        <v>2</v>
      </c>
      <c r="N3672" t="s">
        <v>390</v>
      </c>
      <c r="O3672" t="s">
        <v>436</v>
      </c>
    </row>
    <row r="3673" spans="1:15" x14ac:dyDescent="0.25">
      <c r="A3673">
        <v>2014</v>
      </c>
      <c r="B3673" t="s">
        <v>75</v>
      </c>
      <c r="D3673">
        <v>2</v>
      </c>
      <c r="E3673" t="s">
        <v>1223</v>
      </c>
      <c r="F3673">
        <v>0</v>
      </c>
      <c r="G3673">
        <v>50</v>
      </c>
      <c r="H3673">
        <v>20</v>
      </c>
      <c r="I3673">
        <v>1</v>
      </c>
      <c r="J3673" s="40">
        <f t="shared" si="58"/>
        <v>21</v>
      </c>
      <c r="K3673">
        <v>5</v>
      </c>
      <c r="L3673">
        <v>2</v>
      </c>
      <c r="M3673">
        <v>0</v>
      </c>
    </row>
    <row r="3674" spans="1:15" x14ac:dyDescent="0.25">
      <c r="A3674">
        <v>2014</v>
      </c>
      <c r="B3674" t="s">
        <v>75</v>
      </c>
      <c r="D3674">
        <v>3</v>
      </c>
      <c r="E3674" t="s">
        <v>1223</v>
      </c>
      <c r="F3674">
        <v>5</v>
      </c>
      <c r="G3674">
        <v>20</v>
      </c>
      <c r="H3674">
        <v>25</v>
      </c>
      <c r="I3674">
        <v>0</v>
      </c>
      <c r="J3674" s="40">
        <f t="shared" si="58"/>
        <v>25</v>
      </c>
      <c r="K3674">
        <v>4</v>
      </c>
      <c r="L3674">
        <v>0</v>
      </c>
      <c r="M3674">
        <v>0</v>
      </c>
    </row>
    <row r="3675" spans="1:15" x14ac:dyDescent="0.25">
      <c r="A3675">
        <v>2014</v>
      </c>
      <c r="B3675" t="s">
        <v>75</v>
      </c>
      <c r="D3675">
        <v>4</v>
      </c>
      <c r="E3675" t="s">
        <v>1223</v>
      </c>
      <c r="F3675">
        <v>2</v>
      </c>
      <c r="G3675">
        <v>60</v>
      </c>
      <c r="H3675">
        <v>15</v>
      </c>
      <c r="I3675">
        <v>0</v>
      </c>
      <c r="J3675" s="40">
        <f t="shared" si="58"/>
        <v>15</v>
      </c>
      <c r="K3675">
        <v>3</v>
      </c>
      <c r="L3675">
        <v>0</v>
      </c>
      <c r="M3675">
        <v>2</v>
      </c>
      <c r="N3675" t="s">
        <v>390</v>
      </c>
      <c r="O3675" t="s">
        <v>397</v>
      </c>
    </row>
    <row r="3676" spans="1:15" x14ac:dyDescent="0.25">
      <c r="A3676">
        <v>2014</v>
      </c>
      <c r="B3676" t="s">
        <v>75</v>
      </c>
      <c r="D3676">
        <v>5</v>
      </c>
      <c r="E3676" t="s">
        <v>1223</v>
      </c>
      <c r="F3676">
        <v>20</v>
      </c>
      <c r="G3676">
        <v>10</v>
      </c>
      <c r="H3676">
        <v>35</v>
      </c>
      <c r="I3676">
        <v>5</v>
      </c>
      <c r="J3676" s="40">
        <f t="shared" si="58"/>
        <v>40</v>
      </c>
      <c r="K3676">
        <v>4</v>
      </c>
      <c r="L3676">
        <v>3</v>
      </c>
      <c r="M3676">
        <v>0</v>
      </c>
    </row>
    <row r="3677" spans="1:15" x14ac:dyDescent="0.25">
      <c r="A3677">
        <v>2014</v>
      </c>
      <c r="B3677" t="s">
        <v>776</v>
      </c>
      <c r="C3677">
        <v>1</v>
      </c>
      <c r="D3677">
        <v>1</v>
      </c>
      <c r="E3677" t="s">
        <v>1223</v>
      </c>
      <c r="F3677">
        <v>5</v>
      </c>
      <c r="G3677">
        <v>0</v>
      </c>
      <c r="H3677">
        <v>20</v>
      </c>
      <c r="I3677">
        <v>5</v>
      </c>
      <c r="J3677" s="40">
        <f t="shared" si="58"/>
        <v>25</v>
      </c>
      <c r="K3677">
        <v>4</v>
      </c>
      <c r="L3677">
        <v>3</v>
      </c>
      <c r="M3677">
        <v>0</v>
      </c>
    </row>
    <row r="3678" spans="1:15" x14ac:dyDescent="0.25">
      <c r="A3678">
        <v>2014</v>
      </c>
      <c r="B3678" t="s">
        <v>776</v>
      </c>
      <c r="D3678">
        <v>2</v>
      </c>
      <c r="E3678" t="s">
        <v>1223</v>
      </c>
      <c r="F3678">
        <v>15</v>
      </c>
      <c r="G3678">
        <v>0</v>
      </c>
      <c r="H3678">
        <v>25</v>
      </c>
      <c r="I3678">
        <v>3</v>
      </c>
      <c r="J3678" s="40">
        <f t="shared" si="58"/>
        <v>28</v>
      </c>
      <c r="K3678">
        <v>4</v>
      </c>
      <c r="L3678">
        <v>2</v>
      </c>
      <c r="M3678">
        <v>1</v>
      </c>
      <c r="N3678" t="s">
        <v>394</v>
      </c>
    </row>
    <row r="3679" spans="1:15" x14ac:dyDescent="0.25">
      <c r="A3679">
        <v>2014</v>
      </c>
      <c r="B3679" t="s">
        <v>776</v>
      </c>
      <c r="D3679">
        <v>3</v>
      </c>
      <c r="E3679" t="s">
        <v>1223</v>
      </c>
      <c r="F3679">
        <v>10</v>
      </c>
      <c r="G3679">
        <v>5</v>
      </c>
      <c r="H3679">
        <v>30</v>
      </c>
      <c r="I3679">
        <v>6</v>
      </c>
      <c r="J3679" s="40">
        <f t="shared" si="58"/>
        <v>36</v>
      </c>
      <c r="K3679">
        <v>3</v>
      </c>
      <c r="L3679">
        <v>4</v>
      </c>
      <c r="M3679">
        <v>0</v>
      </c>
    </row>
    <row r="3680" spans="1:15" x14ac:dyDescent="0.25">
      <c r="A3680">
        <v>2014</v>
      </c>
      <c r="B3680" t="s">
        <v>776</v>
      </c>
      <c r="D3680">
        <v>4</v>
      </c>
      <c r="E3680" t="s">
        <v>1223</v>
      </c>
      <c r="F3680">
        <v>15</v>
      </c>
      <c r="G3680">
        <v>0</v>
      </c>
      <c r="H3680">
        <v>40</v>
      </c>
      <c r="I3680">
        <v>5</v>
      </c>
      <c r="J3680" s="40">
        <f t="shared" si="58"/>
        <v>45</v>
      </c>
      <c r="K3680">
        <v>5</v>
      </c>
      <c r="L3680">
        <v>4</v>
      </c>
      <c r="M3680">
        <v>0</v>
      </c>
    </row>
    <row r="3681" spans="1:16" x14ac:dyDescent="0.25">
      <c r="A3681">
        <v>2014</v>
      </c>
      <c r="B3681" t="s">
        <v>776</v>
      </c>
      <c r="D3681">
        <v>5</v>
      </c>
      <c r="E3681" t="s">
        <v>1223</v>
      </c>
      <c r="F3681">
        <v>10</v>
      </c>
      <c r="G3681">
        <v>5</v>
      </c>
      <c r="H3681">
        <v>60</v>
      </c>
      <c r="I3681">
        <v>5</v>
      </c>
      <c r="J3681" s="40">
        <f t="shared" si="58"/>
        <v>65</v>
      </c>
      <c r="K3681">
        <v>7</v>
      </c>
      <c r="L3681">
        <v>4</v>
      </c>
      <c r="M3681">
        <v>2</v>
      </c>
      <c r="N3681" t="s">
        <v>393</v>
      </c>
      <c r="O3681" t="s">
        <v>393</v>
      </c>
    </row>
    <row r="3682" spans="1:16" x14ac:dyDescent="0.25">
      <c r="A3682">
        <v>2014</v>
      </c>
      <c r="B3682" t="s">
        <v>776</v>
      </c>
      <c r="C3682">
        <v>2</v>
      </c>
      <c r="D3682">
        <v>1</v>
      </c>
      <c r="E3682" t="s">
        <v>1223</v>
      </c>
      <c r="F3682">
        <v>20</v>
      </c>
      <c r="G3682">
        <v>5</v>
      </c>
      <c r="H3682">
        <v>30</v>
      </c>
      <c r="I3682">
        <v>10</v>
      </c>
      <c r="J3682" s="40">
        <f t="shared" si="58"/>
        <v>40</v>
      </c>
      <c r="K3682">
        <v>5</v>
      </c>
      <c r="L3682">
        <v>10</v>
      </c>
      <c r="M3682">
        <v>0</v>
      </c>
    </row>
    <row r="3683" spans="1:16" x14ac:dyDescent="0.25">
      <c r="A3683">
        <v>2014</v>
      </c>
      <c r="B3683" t="s">
        <v>776</v>
      </c>
      <c r="D3683">
        <v>2</v>
      </c>
      <c r="E3683" t="s">
        <v>1223</v>
      </c>
      <c r="F3683">
        <v>20</v>
      </c>
      <c r="G3683">
        <v>5</v>
      </c>
      <c r="H3683">
        <v>60</v>
      </c>
      <c r="I3683">
        <v>2</v>
      </c>
      <c r="J3683" s="40">
        <f t="shared" si="58"/>
        <v>62</v>
      </c>
      <c r="K3683">
        <v>5</v>
      </c>
      <c r="L3683">
        <v>3</v>
      </c>
      <c r="M3683">
        <v>0</v>
      </c>
    </row>
    <row r="3684" spans="1:16" x14ac:dyDescent="0.25">
      <c r="A3684">
        <v>2014</v>
      </c>
      <c r="B3684" t="s">
        <v>776</v>
      </c>
      <c r="D3684">
        <v>3</v>
      </c>
      <c r="E3684" t="s">
        <v>1223</v>
      </c>
      <c r="F3684">
        <v>5</v>
      </c>
      <c r="G3684">
        <v>5</v>
      </c>
      <c r="H3684">
        <v>40</v>
      </c>
      <c r="I3684">
        <v>5</v>
      </c>
      <c r="J3684" s="40">
        <f t="shared" si="58"/>
        <v>45</v>
      </c>
      <c r="K3684">
        <v>4</v>
      </c>
      <c r="L3684">
        <v>4</v>
      </c>
      <c r="M3684">
        <v>1</v>
      </c>
      <c r="N3684" t="s">
        <v>393</v>
      </c>
    </row>
    <row r="3685" spans="1:16" x14ac:dyDescent="0.25">
      <c r="A3685">
        <v>2014</v>
      </c>
      <c r="B3685" t="s">
        <v>776</v>
      </c>
      <c r="D3685">
        <v>4</v>
      </c>
      <c r="E3685" t="s">
        <v>1223</v>
      </c>
      <c r="F3685">
        <v>15</v>
      </c>
      <c r="G3685">
        <v>0</v>
      </c>
      <c r="H3685">
        <v>50</v>
      </c>
      <c r="I3685">
        <v>8</v>
      </c>
      <c r="J3685" s="40">
        <f t="shared" si="58"/>
        <v>58</v>
      </c>
      <c r="K3685">
        <v>3</v>
      </c>
      <c r="L3685">
        <v>4</v>
      </c>
      <c r="M3685">
        <v>3</v>
      </c>
      <c r="N3685" t="s">
        <v>393</v>
      </c>
      <c r="O3685" t="s">
        <v>420</v>
      </c>
      <c r="P3685" t="s">
        <v>420</v>
      </c>
    </row>
    <row r="3686" spans="1:16" x14ac:dyDescent="0.25">
      <c r="A3686">
        <v>2014</v>
      </c>
      <c r="B3686" t="s">
        <v>776</v>
      </c>
      <c r="D3686">
        <v>5</v>
      </c>
      <c r="E3686" t="s">
        <v>1223</v>
      </c>
      <c r="F3686">
        <v>1</v>
      </c>
      <c r="G3686">
        <v>0</v>
      </c>
      <c r="H3686">
        <v>80</v>
      </c>
      <c r="I3686">
        <v>1</v>
      </c>
      <c r="J3686" s="40">
        <f t="shared" si="58"/>
        <v>81</v>
      </c>
      <c r="K3686">
        <v>12</v>
      </c>
      <c r="L3686">
        <v>2</v>
      </c>
      <c r="M3686">
        <v>0</v>
      </c>
    </row>
    <row r="3687" spans="1:16" x14ac:dyDescent="0.25">
      <c r="A3687">
        <v>2014</v>
      </c>
      <c r="B3687" t="s">
        <v>776</v>
      </c>
      <c r="C3687">
        <v>3</v>
      </c>
      <c r="D3687">
        <v>1</v>
      </c>
      <c r="E3687" t="s">
        <v>1223</v>
      </c>
      <c r="F3687">
        <v>15</v>
      </c>
      <c r="G3687">
        <v>30</v>
      </c>
      <c r="H3687">
        <v>40</v>
      </c>
      <c r="I3687">
        <v>10</v>
      </c>
      <c r="J3687" s="40">
        <f t="shared" si="58"/>
        <v>50</v>
      </c>
      <c r="K3687">
        <v>4</v>
      </c>
      <c r="L3687">
        <v>5</v>
      </c>
      <c r="M3687">
        <v>0</v>
      </c>
    </row>
    <row r="3688" spans="1:16" x14ac:dyDescent="0.25">
      <c r="A3688">
        <v>2014</v>
      </c>
      <c r="B3688" t="s">
        <v>776</v>
      </c>
      <c r="D3688">
        <v>2</v>
      </c>
      <c r="E3688" t="s">
        <v>1223</v>
      </c>
      <c r="F3688">
        <v>10</v>
      </c>
      <c r="G3688">
        <v>0</v>
      </c>
      <c r="H3688">
        <v>20</v>
      </c>
      <c r="I3688">
        <v>15</v>
      </c>
      <c r="J3688" s="40">
        <f t="shared" si="58"/>
        <v>35</v>
      </c>
      <c r="K3688">
        <v>3</v>
      </c>
      <c r="L3688">
        <v>5</v>
      </c>
      <c r="M3688">
        <v>0</v>
      </c>
    </row>
    <row r="3689" spans="1:16" x14ac:dyDescent="0.25">
      <c r="A3689">
        <v>2014</v>
      </c>
      <c r="B3689" t="s">
        <v>776</v>
      </c>
      <c r="D3689">
        <v>3</v>
      </c>
      <c r="E3689" t="s">
        <v>1223</v>
      </c>
      <c r="F3689">
        <v>15</v>
      </c>
      <c r="G3689">
        <v>2</v>
      </c>
      <c r="H3689">
        <v>25</v>
      </c>
      <c r="I3689">
        <v>10</v>
      </c>
      <c r="J3689" s="40">
        <f t="shared" si="58"/>
        <v>35</v>
      </c>
      <c r="K3689">
        <v>4</v>
      </c>
      <c r="L3689">
        <v>3</v>
      </c>
      <c r="M3689">
        <v>1</v>
      </c>
      <c r="N3689" t="s">
        <v>768</v>
      </c>
    </row>
    <row r="3690" spans="1:16" x14ac:dyDescent="0.25">
      <c r="A3690">
        <v>2014</v>
      </c>
      <c r="B3690" t="s">
        <v>776</v>
      </c>
      <c r="D3690">
        <v>4</v>
      </c>
      <c r="E3690" t="s">
        <v>1223</v>
      </c>
      <c r="F3690">
        <v>10</v>
      </c>
      <c r="G3690">
        <v>0</v>
      </c>
      <c r="H3690">
        <v>30</v>
      </c>
      <c r="I3690">
        <v>2</v>
      </c>
      <c r="J3690" s="40">
        <f t="shared" si="58"/>
        <v>32</v>
      </c>
      <c r="K3690">
        <v>4</v>
      </c>
      <c r="L3690">
        <v>4</v>
      </c>
      <c r="M3690">
        <v>0</v>
      </c>
    </row>
    <row r="3691" spans="1:16" x14ac:dyDescent="0.25">
      <c r="A3691">
        <v>2014</v>
      </c>
      <c r="B3691" t="s">
        <v>776</v>
      </c>
      <c r="D3691">
        <v>5</v>
      </c>
      <c r="E3691" t="s">
        <v>1223</v>
      </c>
      <c r="F3691">
        <v>5</v>
      </c>
      <c r="G3691">
        <v>0</v>
      </c>
      <c r="H3691">
        <v>30</v>
      </c>
      <c r="I3691">
        <v>5</v>
      </c>
      <c r="J3691" s="40">
        <f t="shared" si="58"/>
        <v>35</v>
      </c>
      <c r="K3691">
        <v>3</v>
      </c>
      <c r="L3691">
        <v>3</v>
      </c>
      <c r="M3691">
        <v>1</v>
      </c>
      <c r="N3691" t="s">
        <v>390</v>
      </c>
    </row>
    <row r="3692" spans="1:16" x14ac:dyDescent="0.25">
      <c r="A3692">
        <v>2014</v>
      </c>
      <c r="B3692" t="s">
        <v>776</v>
      </c>
      <c r="C3692">
        <v>4</v>
      </c>
      <c r="D3692">
        <v>1</v>
      </c>
      <c r="E3692" t="s">
        <v>1223</v>
      </c>
      <c r="F3692">
        <v>0</v>
      </c>
      <c r="G3692">
        <v>0</v>
      </c>
      <c r="H3692">
        <v>0</v>
      </c>
      <c r="I3692">
        <v>5</v>
      </c>
      <c r="J3692" s="40">
        <f t="shared" si="58"/>
        <v>5</v>
      </c>
      <c r="K3692" t="s">
        <v>713</v>
      </c>
      <c r="L3692">
        <v>2</v>
      </c>
      <c r="M3692">
        <v>0</v>
      </c>
    </row>
    <row r="3693" spans="1:16" x14ac:dyDescent="0.25">
      <c r="A3693">
        <v>2014</v>
      </c>
      <c r="B3693" t="s">
        <v>776</v>
      </c>
      <c r="D3693">
        <v>2</v>
      </c>
      <c r="E3693" t="s">
        <v>1223</v>
      </c>
      <c r="F3693">
        <v>0</v>
      </c>
      <c r="G3693">
        <v>0</v>
      </c>
      <c r="H3693">
        <v>5</v>
      </c>
      <c r="I3693">
        <v>5</v>
      </c>
      <c r="J3693" s="40">
        <f t="shared" si="58"/>
        <v>10</v>
      </c>
      <c r="K3693" t="s">
        <v>713</v>
      </c>
      <c r="L3693">
        <v>2</v>
      </c>
      <c r="M3693">
        <v>1</v>
      </c>
      <c r="N3693" t="s">
        <v>390</v>
      </c>
    </row>
    <row r="3694" spans="1:16" x14ac:dyDescent="0.25">
      <c r="A3694">
        <v>2014</v>
      </c>
      <c r="B3694" t="s">
        <v>776</v>
      </c>
      <c r="D3694">
        <v>3</v>
      </c>
      <c r="E3694" t="s">
        <v>1223</v>
      </c>
      <c r="F3694">
        <v>35</v>
      </c>
      <c r="G3694">
        <v>0</v>
      </c>
      <c r="H3694">
        <v>60</v>
      </c>
      <c r="I3694">
        <v>5</v>
      </c>
      <c r="J3694" s="40">
        <f t="shared" si="58"/>
        <v>65</v>
      </c>
      <c r="K3694" t="s">
        <v>713</v>
      </c>
      <c r="L3694">
        <v>5</v>
      </c>
      <c r="M3694">
        <v>0</v>
      </c>
    </row>
    <row r="3695" spans="1:16" x14ac:dyDescent="0.25">
      <c r="A3695">
        <v>2014</v>
      </c>
      <c r="B3695" t="s">
        <v>776</v>
      </c>
      <c r="D3695">
        <v>4</v>
      </c>
      <c r="E3695" t="s">
        <v>1223</v>
      </c>
      <c r="F3695">
        <v>50</v>
      </c>
      <c r="G3695">
        <v>0</v>
      </c>
      <c r="H3695">
        <v>50</v>
      </c>
      <c r="I3695">
        <v>0</v>
      </c>
      <c r="J3695" s="40">
        <f t="shared" si="58"/>
        <v>50</v>
      </c>
      <c r="K3695" t="s">
        <v>713</v>
      </c>
      <c r="L3695">
        <v>0</v>
      </c>
      <c r="M3695">
        <v>0</v>
      </c>
    </row>
    <row r="3696" spans="1:16" x14ac:dyDescent="0.25">
      <c r="A3696">
        <v>2014</v>
      </c>
      <c r="B3696" t="s">
        <v>776</v>
      </c>
      <c r="D3696">
        <v>5</v>
      </c>
      <c r="E3696" t="s">
        <v>1223</v>
      </c>
      <c r="F3696">
        <v>0</v>
      </c>
      <c r="G3696">
        <v>0</v>
      </c>
      <c r="H3696">
        <v>95</v>
      </c>
      <c r="I3696">
        <v>5</v>
      </c>
      <c r="J3696" s="40">
        <f t="shared" si="58"/>
        <v>100</v>
      </c>
      <c r="K3696" t="s">
        <v>713</v>
      </c>
      <c r="L3696">
        <v>2</v>
      </c>
      <c r="M3696">
        <v>1</v>
      </c>
      <c r="N3696" t="s">
        <v>393</v>
      </c>
    </row>
    <row r="3697" spans="1:14" x14ac:dyDescent="0.25">
      <c r="A3697">
        <v>2014</v>
      </c>
      <c r="B3697" t="s">
        <v>776</v>
      </c>
      <c r="C3697">
        <v>5</v>
      </c>
      <c r="D3697">
        <v>1</v>
      </c>
      <c r="E3697" t="s">
        <v>1223</v>
      </c>
      <c r="F3697">
        <v>10</v>
      </c>
      <c r="G3697">
        <v>0</v>
      </c>
      <c r="H3697">
        <v>80</v>
      </c>
      <c r="I3697">
        <v>0</v>
      </c>
      <c r="J3697" s="40">
        <f t="shared" si="58"/>
        <v>80</v>
      </c>
      <c r="K3697" t="s">
        <v>713</v>
      </c>
      <c r="L3697">
        <v>0</v>
      </c>
      <c r="M3697">
        <v>0</v>
      </c>
    </row>
    <row r="3698" spans="1:14" x14ac:dyDescent="0.25">
      <c r="A3698">
        <v>2014</v>
      </c>
      <c r="B3698" t="s">
        <v>776</v>
      </c>
      <c r="D3698">
        <v>2</v>
      </c>
      <c r="E3698" t="s">
        <v>1223</v>
      </c>
      <c r="F3698">
        <v>0</v>
      </c>
      <c r="G3698">
        <v>0</v>
      </c>
      <c r="H3698">
        <v>0</v>
      </c>
      <c r="I3698">
        <v>0</v>
      </c>
      <c r="J3698" s="40">
        <f t="shared" si="58"/>
        <v>0</v>
      </c>
      <c r="K3698" t="s">
        <v>713</v>
      </c>
      <c r="L3698">
        <v>0</v>
      </c>
      <c r="M3698">
        <v>0</v>
      </c>
    </row>
    <row r="3699" spans="1:14" x14ac:dyDescent="0.25">
      <c r="A3699">
        <v>2014</v>
      </c>
      <c r="B3699" t="s">
        <v>776</v>
      </c>
      <c r="D3699">
        <v>3</v>
      </c>
      <c r="E3699" t="s">
        <v>1223</v>
      </c>
      <c r="F3699">
        <v>0</v>
      </c>
      <c r="G3699">
        <v>0</v>
      </c>
      <c r="H3699">
        <v>0</v>
      </c>
      <c r="I3699">
        <v>0</v>
      </c>
      <c r="J3699" s="40">
        <f t="shared" si="58"/>
        <v>0</v>
      </c>
      <c r="K3699" t="s">
        <v>713</v>
      </c>
      <c r="L3699">
        <v>0</v>
      </c>
      <c r="M3699">
        <v>0</v>
      </c>
    </row>
    <row r="3700" spans="1:14" x14ac:dyDescent="0.25">
      <c r="A3700">
        <v>2014</v>
      </c>
      <c r="B3700" t="s">
        <v>776</v>
      </c>
      <c r="D3700">
        <v>4</v>
      </c>
      <c r="E3700" t="s">
        <v>1223</v>
      </c>
      <c r="F3700">
        <v>80</v>
      </c>
      <c r="G3700">
        <v>0</v>
      </c>
      <c r="H3700">
        <v>20</v>
      </c>
      <c r="I3700">
        <v>0</v>
      </c>
      <c r="J3700" s="40">
        <f t="shared" si="58"/>
        <v>20</v>
      </c>
      <c r="K3700" t="s">
        <v>713</v>
      </c>
      <c r="L3700">
        <v>0</v>
      </c>
      <c r="M3700">
        <v>0</v>
      </c>
    </row>
    <row r="3701" spans="1:14" x14ac:dyDescent="0.25">
      <c r="A3701">
        <v>2014</v>
      </c>
      <c r="B3701" t="s">
        <v>776</v>
      </c>
      <c r="D3701">
        <v>5</v>
      </c>
      <c r="E3701" t="s">
        <v>1223</v>
      </c>
      <c r="F3701">
        <v>0</v>
      </c>
      <c r="G3701">
        <v>0</v>
      </c>
      <c r="H3701">
        <v>15</v>
      </c>
      <c r="I3701">
        <v>5</v>
      </c>
      <c r="J3701" s="40">
        <f t="shared" si="58"/>
        <v>20</v>
      </c>
      <c r="K3701" t="s">
        <v>713</v>
      </c>
      <c r="L3701">
        <v>4</v>
      </c>
      <c r="M3701">
        <v>0</v>
      </c>
    </row>
    <row r="3702" spans="1:14" x14ac:dyDescent="0.25">
      <c r="A3702">
        <v>2014</v>
      </c>
      <c r="B3702" t="s">
        <v>776</v>
      </c>
      <c r="C3702">
        <v>6</v>
      </c>
      <c r="D3702">
        <v>1</v>
      </c>
      <c r="E3702" t="s">
        <v>1223</v>
      </c>
      <c r="F3702">
        <v>0</v>
      </c>
      <c r="G3702">
        <v>0</v>
      </c>
      <c r="H3702">
        <v>85</v>
      </c>
      <c r="I3702">
        <v>5</v>
      </c>
      <c r="J3702" s="40">
        <f t="shared" si="58"/>
        <v>90</v>
      </c>
      <c r="K3702" t="s">
        <v>713</v>
      </c>
      <c r="L3702">
        <v>1</v>
      </c>
      <c r="M3702">
        <v>0</v>
      </c>
    </row>
    <row r="3703" spans="1:14" x14ac:dyDescent="0.25">
      <c r="A3703">
        <v>2014</v>
      </c>
      <c r="B3703" t="s">
        <v>776</v>
      </c>
      <c r="D3703">
        <v>2</v>
      </c>
      <c r="E3703" t="s">
        <v>1223</v>
      </c>
      <c r="F3703">
        <v>50</v>
      </c>
      <c r="G3703">
        <v>0</v>
      </c>
      <c r="H3703">
        <v>15</v>
      </c>
      <c r="I3703">
        <v>0</v>
      </c>
      <c r="J3703" s="40">
        <f t="shared" si="58"/>
        <v>15</v>
      </c>
      <c r="K3703" t="s">
        <v>713</v>
      </c>
      <c r="L3703">
        <v>0</v>
      </c>
      <c r="M3703">
        <v>0</v>
      </c>
    </row>
    <row r="3704" spans="1:14" x14ac:dyDescent="0.25">
      <c r="A3704">
        <v>2014</v>
      </c>
      <c r="B3704" t="s">
        <v>776</v>
      </c>
      <c r="D3704">
        <v>3</v>
      </c>
      <c r="E3704" t="s">
        <v>1223</v>
      </c>
      <c r="F3704">
        <v>0</v>
      </c>
      <c r="G3704">
        <v>0</v>
      </c>
      <c r="H3704">
        <v>80</v>
      </c>
      <c r="I3704">
        <v>0</v>
      </c>
      <c r="J3704" s="40">
        <f t="shared" si="58"/>
        <v>80</v>
      </c>
      <c r="K3704" t="s">
        <v>713</v>
      </c>
      <c r="L3704">
        <v>0</v>
      </c>
      <c r="M3704">
        <v>0</v>
      </c>
    </row>
    <row r="3705" spans="1:14" x14ac:dyDescent="0.25">
      <c r="A3705">
        <v>2014</v>
      </c>
      <c r="B3705" t="s">
        <v>776</v>
      </c>
      <c r="D3705">
        <v>4</v>
      </c>
      <c r="E3705" t="s">
        <v>1223</v>
      </c>
      <c r="F3705">
        <v>20</v>
      </c>
      <c r="G3705">
        <v>0</v>
      </c>
      <c r="H3705">
        <v>50</v>
      </c>
      <c r="I3705">
        <v>0</v>
      </c>
      <c r="J3705" s="40">
        <f t="shared" si="58"/>
        <v>50</v>
      </c>
      <c r="K3705" t="s">
        <v>713</v>
      </c>
      <c r="L3705">
        <v>0</v>
      </c>
      <c r="M3705">
        <v>1</v>
      </c>
      <c r="N3705" t="s">
        <v>394</v>
      </c>
    </row>
    <row r="3706" spans="1:14" x14ac:dyDescent="0.25">
      <c r="A3706">
        <v>2014</v>
      </c>
      <c r="B3706" t="s">
        <v>776</v>
      </c>
      <c r="D3706">
        <v>5</v>
      </c>
      <c r="E3706" t="s">
        <v>1223</v>
      </c>
      <c r="F3706">
        <v>0</v>
      </c>
      <c r="G3706">
        <v>0</v>
      </c>
      <c r="H3706">
        <v>100</v>
      </c>
      <c r="I3706">
        <v>0</v>
      </c>
      <c r="J3706" s="40">
        <f t="shared" si="58"/>
        <v>100</v>
      </c>
      <c r="K3706" t="s">
        <v>713</v>
      </c>
      <c r="L3706">
        <v>0</v>
      </c>
      <c r="M3706">
        <v>0</v>
      </c>
    </row>
    <row r="3707" spans="1:14" x14ac:dyDescent="0.25">
      <c r="A3707">
        <v>2014</v>
      </c>
      <c r="B3707" t="s">
        <v>776</v>
      </c>
      <c r="C3707">
        <v>7</v>
      </c>
      <c r="D3707">
        <v>1</v>
      </c>
      <c r="E3707" t="s">
        <v>1223</v>
      </c>
      <c r="F3707">
        <v>5</v>
      </c>
      <c r="G3707">
        <v>20</v>
      </c>
      <c r="H3707">
        <v>50</v>
      </c>
      <c r="I3707">
        <v>10</v>
      </c>
      <c r="J3707" s="40">
        <f t="shared" si="58"/>
        <v>60</v>
      </c>
      <c r="K3707">
        <v>4</v>
      </c>
      <c r="L3707">
        <v>7</v>
      </c>
      <c r="M3707">
        <v>0</v>
      </c>
    </row>
    <row r="3708" spans="1:14" x14ac:dyDescent="0.25">
      <c r="A3708">
        <v>2014</v>
      </c>
      <c r="B3708" t="s">
        <v>776</v>
      </c>
      <c r="D3708">
        <v>2</v>
      </c>
      <c r="E3708" t="s">
        <v>1223</v>
      </c>
      <c r="F3708">
        <v>10</v>
      </c>
      <c r="G3708">
        <v>10</v>
      </c>
      <c r="H3708">
        <v>50</v>
      </c>
      <c r="I3708">
        <v>15</v>
      </c>
      <c r="J3708" s="40">
        <f t="shared" si="58"/>
        <v>65</v>
      </c>
      <c r="K3708">
        <v>4</v>
      </c>
      <c r="L3708">
        <v>8</v>
      </c>
      <c r="M3708">
        <v>0</v>
      </c>
    </row>
    <row r="3709" spans="1:14" x14ac:dyDescent="0.25">
      <c r="A3709">
        <v>2014</v>
      </c>
      <c r="B3709" t="s">
        <v>776</v>
      </c>
      <c r="D3709">
        <v>3</v>
      </c>
      <c r="E3709" t="s">
        <v>1223</v>
      </c>
      <c r="F3709">
        <v>5</v>
      </c>
      <c r="G3709">
        <v>10</v>
      </c>
      <c r="H3709">
        <v>50</v>
      </c>
      <c r="I3709">
        <v>10</v>
      </c>
      <c r="J3709" s="40">
        <f t="shared" si="58"/>
        <v>60</v>
      </c>
      <c r="K3709">
        <v>6</v>
      </c>
      <c r="L3709">
        <v>5</v>
      </c>
      <c r="M3709">
        <v>0</v>
      </c>
    </row>
    <row r="3710" spans="1:14" x14ac:dyDescent="0.25">
      <c r="A3710">
        <v>2014</v>
      </c>
      <c r="B3710" t="s">
        <v>776</v>
      </c>
      <c r="D3710">
        <v>4</v>
      </c>
      <c r="E3710" t="s">
        <v>1223</v>
      </c>
      <c r="F3710">
        <v>0</v>
      </c>
      <c r="G3710">
        <v>15</v>
      </c>
      <c r="H3710">
        <v>40</v>
      </c>
      <c r="I3710">
        <v>15</v>
      </c>
      <c r="J3710" s="40">
        <f t="shared" si="58"/>
        <v>55</v>
      </c>
      <c r="K3710">
        <v>7</v>
      </c>
      <c r="L3710">
        <v>6</v>
      </c>
      <c r="M3710">
        <v>1</v>
      </c>
      <c r="N3710" t="s">
        <v>393</v>
      </c>
    </row>
    <row r="3711" spans="1:14" x14ac:dyDescent="0.25">
      <c r="A3711">
        <v>2014</v>
      </c>
      <c r="B3711" t="s">
        <v>776</v>
      </c>
      <c r="D3711">
        <v>5</v>
      </c>
      <c r="E3711" t="s">
        <v>1223</v>
      </c>
      <c r="F3711">
        <v>0</v>
      </c>
      <c r="G3711">
        <v>0</v>
      </c>
      <c r="H3711">
        <v>75</v>
      </c>
      <c r="I3711">
        <v>10</v>
      </c>
      <c r="J3711" s="40">
        <f t="shared" ref="J3711:J3774" si="59">SUM(H3711:I3711)</f>
        <v>85</v>
      </c>
      <c r="K3711">
        <v>6</v>
      </c>
      <c r="L3711">
        <v>6</v>
      </c>
      <c r="M3711">
        <v>0</v>
      </c>
    </row>
    <row r="3712" spans="1:14" x14ac:dyDescent="0.25">
      <c r="A3712">
        <v>2014</v>
      </c>
      <c r="B3712" t="s">
        <v>776</v>
      </c>
      <c r="C3712">
        <v>8</v>
      </c>
      <c r="D3712">
        <v>1</v>
      </c>
      <c r="E3712" t="s">
        <v>1223</v>
      </c>
      <c r="F3712">
        <v>5</v>
      </c>
      <c r="G3712">
        <v>10</v>
      </c>
      <c r="H3712">
        <v>20</v>
      </c>
      <c r="I3712">
        <v>8</v>
      </c>
      <c r="J3712" s="40">
        <f t="shared" si="59"/>
        <v>28</v>
      </c>
      <c r="K3712">
        <v>6</v>
      </c>
      <c r="L3712">
        <v>7</v>
      </c>
      <c r="M3712">
        <v>0</v>
      </c>
    </row>
    <row r="3713" spans="1:14" x14ac:dyDescent="0.25">
      <c r="A3713">
        <v>2014</v>
      </c>
      <c r="B3713" t="s">
        <v>776</v>
      </c>
      <c r="D3713">
        <v>2</v>
      </c>
      <c r="E3713" t="s">
        <v>1223</v>
      </c>
      <c r="F3713">
        <v>0</v>
      </c>
      <c r="G3713">
        <v>5</v>
      </c>
      <c r="H3713">
        <v>80</v>
      </c>
      <c r="I3713">
        <v>0</v>
      </c>
      <c r="J3713" s="40">
        <f t="shared" si="59"/>
        <v>80</v>
      </c>
      <c r="K3713">
        <v>8</v>
      </c>
      <c r="L3713">
        <v>0</v>
      </c>
      <c r="M3713">
        <v>0</v>
      </c>
    </row>
    <row r="3714" spans="1:14" x14ac:dyDescent="0.25">
      <c r="A3714">
        <v>2014</v>
      </c>
      <c r="B3714" t="s">
        <v>776</v>
      </c>
      <c r="D3714">
        <v>3</v>
      </c>
      <c r="E3714" t="s">
        <v>1223</v>
      </c>
      <c r="F3714">
        <v>0</v>
      </c>
      <c r="G3714">
        <v>10</v>
      </c>
      <c r="H3714">
        <v>40</v>
      </c>
      <c r="I3714">
        <v>8</v>
      </c>
      <c r="J3714" s="40">
        <f t="shared" si="59"/>
        <v>48</v>
      </c>
      <c r="K3714">
        <v>6</v>
      </c>
      <c r="L3714">
        <v>6</v>
      </c>
      <c r="M3714">
        <v>0</v>
      </c>
    </row>
    <row r="3715" spans="1:14" x14ac:dyDescent="0.25">
      <c r="A3715">
        <v>2014</v>
      </c>
      <c r="B3715" t="s">
        <v>776</v>
      </c>
      <c r="D3715">
        <v>4</v>
      </c>
      <c r="E3715" t="s">
        <v>1223</v>
      </c>
      <c r="F3715">
        <v>15</v>
      </c>
      <c r="G3715">
        <v>10</v>
      </c>
      <c r="H3715">
        <v>70</v>
      </c>
      <c r="I3715">
        <v>5</v>
      </c>
      <c r="J3715" s="40">
        <f t="shared" si="59"/>
        <v>75</v>
      </c>
      <c r="K3715">
        <v>6</v>
      </c>
      <c r="L3715">
        <v>8</v>
      </c>
      <c r="M3715">
        <v>1</v>
      </c>
      <c r="N3715" t="s">
        <v>393</v>
      </c>
    </row>
    <row r="3716" spans="1:14" x14ac:dyDescent="0.25">
      <c r="A3716">
        <v>2014</v>
      </c>
      <c r="B3716" t="s">
        <v>776</v>
      </c>
      <c r="D3716">
        <v>5</v>
      </c>
      <c r="E3716" t="s">
        <v>1223</v>
      </c>
      <c r="F3716">
        <v>0</v>
      </c>
      <c r="G3716">
        <v>50</v>
      </c>
      <c r="H3716">
        <v>15</v>
      </c>
      <c r="I3716">
        <v>0</v>
      </c>
      <c r="J3716" s="40">
        <f t="shared" si="59"/>
        <v>15</v>
      </c>
      <c r="K3716">
        <v>3</v>
      </c>
      <c r="L3716">
        <v>0</v>
      </c>
      <c r="M3716">
        <v>0</v>
      </c>
    </row>
    <row r="3717" spans="1:14" x14ac:dyDescent="0.25">
      <c r="A3717">
        <v>2014</v>
      </c>
      <c r="B3717" t="s">
        <v>776</v>
      </c>
      <c r="C3717">
        <v>9</v>
      </c>
      <c r="D3717">
        <v>1</v>
      </c>
      <c r="E3717" t="s">
        <v>1223</v>
      </c>
      <c r="F3717">
        <v>0</v>
      </c>
      <c r="G3717">
        <v>10</v>
      </c>
      <c r="H3717">
        <v>65</v>
      </c>
      <c r="I3717">
        <v>5</v>
      </c>
      <c r="J3717" s="40">
        <f t="shared" si="59"/>
        <v>70</v>
      </c>
      <c r="K3717" t="s">
        <v>713</v>
      </c>
      <c r="L3717">
        <v>4</v>
      </c>
      <c r="M3717">
        <v>0</v>
      </c>
    </row>
    <row r="3718" spans="1:14" x14ac:dyDescent="0.25">
      <c r="A3718">
        <v>2014</v>
      </c>
      <c r="B3718" t="s">
        <v>776</v>
      </c>
      <c r="D3718">
        <v>2</v>
      </c>
      <c r="E3718" t="s">
        <v>1223</v>
      </c>
      <c r="F3718">
        <v>0</v>
      </c>
      <c r="G3718">
        <v>25</v>
      </c>
      <c r="H3718">
        <v>45</v>
      </c>
      <c r="I3718">
        <v>5</v>
      </c>
      <c r="J3718" s="40">
        <f t="shared" si="59"/>
        <v>50</v>
      </c>
      <c r="K3718" t="s">
        <v>713</v>
      </c>
      <c r="L3718">
        <v>3</v>
      </c>
      <c r="M3718">
        <v>0</v>
      </c>
    </row>
    <row r="3719" spans="1:14" x14ac:dyDescent="0.25">
      <c r="A3719">
        <v>2014</v>
      </c>
      <c r="B3719" t="s">
        <v>776</v>
      </c>
      <c r="D3719">
        <v>3</v>
      </c>
      <c r="E3719" t="s">
        <v>1223</v>
      </c>
      <c r="F3719">
        <v>0</v>
      </c>
      <c r="G3719">
        <v>50</v>
      </c>
      <c r="H3719">
        <v>45</v>
      </c>
      <c r="I3719">
        <v>5</v>
      </c>
      <c r="J3719" s="40">
        <f t="shared" si="59"/>
        <v>50</v>
      </c>
      <c r="K3719" t="s">
        <v>713</v>
      </c>
      <c r="L3719">
        <v>2</v>
      </c>
      <c r="M3719">
        <v>1</v>
      </c>
      <c r="N3719" t="s">
        <v>390</v>
      </c>
    </row>
    <row r="3720" spans="1:14" x14ac:dyDescent="0.25">
      <c r="A3720">
        <v>2014</v>
      </c>
      <c r="B3720" t="s">
        <v>776</v>
      </c>
      <c r="D3720">
        <v>4</v>
      </c>
      <c r="E3720" t="s">
        <v>1223</v>
      </c>
      <c r="F3720">
        <v>0</v>
      </c>
      <c r="G3720">
        <v>80</v>
      </c>
      <c r="H3720">
        <v>15</v>
      </c>
      <c r="I3720">
        <v>5</v>
      </c>
      <c r="J3720" s="40">
        <f t="shared" si="59"/>
        <v>20</v>
      </c>
      <c r="K3720" t="s">
        <v>713</v>
      </c>
      <c r="L3720">
        <v>4</v>
      </c>
      <c r="M3720">
        <v>0</v>
      </c>
    </row>
    <row r="3721" spans="1:14" x14ac:dyDescent="0.25">
      <c r="A3721">
        <v>2014</v>
      </c>
      <c r="B3721" t="s">
        <v>776</v>
      </c>
      <c r="D3721">
        <v>5</v>
      </c>
      <c r="E3721" t="s">
        <v>1223</v>
      </c>
      <c r="F3721">
        <v>0</v>
      </c>
      <c r="G3721">
        <v>30</v>
      </c>
      <c r="H3721">
        <v>5</v>
      </c>
      <c r="I3721">
        <v>5</v>
      </c>
      <c r="J3721" s="40">
        <f t="shared" si="59"/>
        <v>10</v>
      </c>
      <c r="K3721" t="s">
        <v>713</v>
      </c>
      <c r="L3721">
        <v>2</v>
      </c>
      <c r="M3721">
        <v>0</v>
      </c>
    </row>
    <row r="3722" spans="1:14" x14ac:dyDescent="0.25">
      <c r="A3722">
        <v>2014</v>
      </c>
      <c r="B3722" t="s">
        <v>776</v>
      </c>
      <c r="C3722">
        <v>10</v>
      </c>
      <c r="D3722">
        <v>1</v>
      </c>
      <c r="E3722" t="s">
        <v>1223</v>
      </c>
      <c r="F3722">
        <v>0</v>
      </c>
      <c r="G3722">
        <v>40</v>
      </c>
      <c r="H3722">
        <v>25</v>
      </c>
      <c r="I3722">
        <v>5</v>
      </c>
      <c r="J3722" s="40">
        <f t="shared" si="59"/>
        <v>30</v>
      </c>
      <c r="K3722" t="s">
        <v>713</v>
      </c>
      <c r="L3722">
        <v>3</v>
      </c>
      <c r="M3722">
        <v>0</v>
      </c>
    </row>
    <row r="3723" spans="1:14" x14ac:dyDescent="0.25">
      <c r="A3723">
        <v>2014</v>
      </c>
      <c r="B3723" t="s">
        <v>776</v>
      </c>
      <c r="D3723">
        <v>2</v>
      </c>
      <c r="E3723" t="s">
        <v>1223</v>
      </c>
      <c r="F3723">
        <v>0</v>
      </c>
      <c r="G3723">
        <v>0</v>
      </c>
      <c r="H3723">
        <v>75</v>
      </c>
      <c r="I3723">
        <v>5</v>
      </c>
      <c r="J3723" s="40">
        <f t="shared" si="59"/>
        <v>80</v>
      </c>
      <c r="K3723" t="s">
        <v>713</v>
      </c>
      <c r="L3723">
        <v>2</v>
      </c>
      <c r="M3723">
        <v>0</v>
      </c>
    </row>
    <row r="3724" spans="1:14" x14ac:dyDescent="0.25">
      <c r="A3724">
        <v>2014</v>
      </c>
      <c r="B3724" t="s">
        <v>776</v>
      </c>
      <c r="D3724">
        <v>3</v>
      </c>
      <c r="E3724" t="s">
        <v>1223</v>
      </c>
      <c r="F3724">
        <v>0</v>
      </c>
      <c r="G3724">
        <v>80</v>
      </c>
      <c r="H3724">
        <v>5</v>
      </c>
      <c r="I3724">
        <v>0</v>
      </c>
      <c r="J3724" s="40">
        <f t="shared" si="59"/>
        <v>5</v>
      </c>
      <c r="K3724" t="s">
        <v>713</v>
      </c>
      <c r="L3724">
        <v>2</v>
      </c>
      <c r="M3724">
        <v>0</v>
      </c>
    </row>
    <row r="3725" spans="1:14" x14ac:dyDescent="0.25">
      <c r="A3725">
        <v>2014</v>
      </c>
      <c r="B3725" t="s">
        <v>776</v>
      </c>
      <c r="D3725">
        <v>4</v>
      </c>
      <c r="E3725" t="s">
        <v>1223</v>
      </c>
      <c r="F3725">
        <v>0</v>
      </c>
      <c r="G3725">
        <v>5</v>
      </c>
      <c r="H3725">
        <v>65</v>
      </c>
      <c r="I3725">
        <v>5</v>
      </c>
      <c r="J3725" s="40">
        <f t="shared" si="59"/>
        <v>70</v>
      </c>
      <c r="K3725" t="s">
        <v>713</v>
      </c>
      <c r="L3725">
        <v>5</v>
      </c>
      <c r="M3725">
        <v>0</v>
      </c>
    </row>
    <row r="3726" spans="1:14" x14ac:dyDescent="0.25">
      <c r="A3726">
        <v>2014</v>
      </c>
      <c r="B3726" t="s">
        <v>776</v>
      </c>
      <c r="D3726">
        <v>5</v>
      </c>
      <c r="E3726" t="s">
        <v>1223</v>
      </c>
      <c r="F3726">
        <v>0</v>
      </c>
      <c r="G3726">
        <v>20</v>
      </c>
      <c r="H3726">
        <v>15</v>
      </c>
      <c r="I3726">
        <v>5</v>
      </c>
      <c r="J3726" s="40">
        <f t="shared" si="59"/>
        <v>20</v>
      </c>
      <c r="K3726" t="s">
        <v>713</v>
      </c>
      <c r="L3726">
        <v>3</v>
      </c>
      <c r="M3726">
        <v>0</v>
      </c>
    </row>
    <row r="3727" spans="1:14" x14ac:dyDescent="0.25">
      <c r="A3727">
        <v>2014</v>
      </c>
      <c r="B3727" t="s">
        <v>20</v>
      </c>
      <c r="C3727">
        <v>1</v>
      </c>
      <c r="D3727">
        <v>1</v>
      </c>
      <c r="E3727" t="s">
        <v>1223</v>
      </c>
      <c r="F3727">
        <v>0</v>
      </c>
      <c r="G3727">
        <v>30</v>
      </c>
      <c r="H3727">
        <v>10</v>
      </c>
      <c r="I3727">
        <v>5</v>
      </c>
      <c r="J3727" s="40">
        <f t="shared" si="59"/>
        <v>15</v>
      </c>
      <c r="K3727">
        <v>3</v>
      </c>
      <c r="L3727">
        <v>6</v>
      </c>
      <c r="M3727">
        <v>0</v>
      </c>
    </row>
    <row r="3728" spans="1:14" x14ac:dyDescent="0.25">
      <c r="A3728">
        <v>2014</v>
      </c>
      <c r="B3728" t="s">
        <v>20</v>
      </c>
      <c r="D3728">
        <v>2</v>
      </c>
      <c r="E3728" t="s">
        <v>1223</v>
      </c>
      <c r="F3728">
        <v>5</v>
      </c>
      <c r="G3728">
        <v>40</v>
      </c>
      <c r="H3728">
        <v>25</v>
      </c>
      <c r="I3728">
        <v>1</v>
      </c>
      <c r="J3728" s="40">
        <f t="shared" si="59"/>
        <v>26</v>
      </c>
      <c r="K3728">
        <v>2</v>
      </c>
      <c r="L3728">
        <v>1</v>
      </c>
      <c r="M3728">
        <v>0</v>
      </c>
    </row>
    <row r="3729" spans="1:14" x14ac:dyDescent="0.25">
      <c r="A3729">
        <v>2014</v>
      </c>
      <c r="B3729" t="s">
        <v>20</v>
      </c>
      <c r="D3729">
        <v>3</v>
      </c>
      <c r="E3729" t="s">
        <v>1223</v>
      </c>
      <c r="F3729">
        <v>0</v>
      </c>
      <c r="G3729">
        <v>0</v>
      </c>
      <c r="H3729">
        <v>30</v>
      </c>
      <c r="I3729">
        <v>20</v>
      </c>
      <c r="J3729" s="40">
        <f t="shared" si="59"/>
        <v>50</v>
      </c>
      <c r="K3729">
        <v>3</v>
      </c>
      <c r="L3729">
        <v>5</v>
      </c>
      <c r="M3729">
        <v>1</v>
      </c>
      <c r="N3729" t="s">
        <v>393</v>
      </c>
    </row>
    <row r="3730" spans="1:14" x14ac:dyDescent="0.25">
      <c r="A3730">
        <v>2014</v>
      </c>
      <c r="B3730" t="s">
        <v>20</v>
      </c>
      <c r="D3730">
        <v>4</v>
      </c>
      <c r="E3730" t="s">
        <v>1223</v>
      </c>
      <c r="F3730">
        <v>5</v>
      </c>
      <c r="G3730">
        <v>0</v>
      </c>
      <c r="H3730">
        <v>40</v>
      </c>
      <c r="I3730">
        <v>15</v>
      </c>
      <c r="J3730" s="40">
        <f t="shared" si="59"/>
        <v>55</v>
      </c>
      <c r="K3730">
        <v>4</v>
      </c>
      <c r="L3730">
        <v>4</v>
      </c>
      <c r="M3730">
        <v>1</v>
      </c>
      <c r="N3730" t="s">
        <v>390</v>
      </c>
    </row>
    <row r="3731" spans="1:14" x14ac:dyDescent="0.25">
      <c r="A3731">
        <v>2014</v>
      </c>
      <c r="B3731" t="s">
        <v>20</v>
      </c>
      <c r="D3731">
        <v>5</v>
      </c>
      <c r="E3731" t="s">
        <v>1223</v>
      </c>
      <c r="F3731">
        <v>0</v>
      </c>
      <c r="G3731">
        <v>40</v>
      </c>
      <c r="H3731">
        <v>25</v>
      </c>
      <c r="I3731">
        <v>5</v>
      </c>
      <c r="J3731" s="40">
        <f t="shared" si="59"/>
        <v>30</v>
      </c>
      <c r="K3731">
        <v>3</v>
      </c>
      <c r="L3731">
        <v>3</v>
      </c>
      <c r="M3731">
        <v>1</v>
      </c>
      <c r="N3731" t="s">
        <v>393</v>
      </c>
    </row>
    <row r="3732" spans="1:14" x14ac:dyDescent="0.25">
      <c r="A3732">
        <v>2014</v>
      </c>
      <c r="B3732" t="s">
        <v>20</v>
      </c>
      <c r="C3732">
        <v>2</v>
      </c>
      <c r="D3732">
        <v>1</v>
      </c>
      <c r="E3732" t="s">
        <v>1223</v>
      </c>
      <c r="F3732">
        <v>2</v>
      </c>
      <c r="G3732">
        <v>70</v>
      </c>
      <c r="H3732">
        <v>10</v>
      </c>
      <c r="I3732">
        <v>5</v>
      </c>
      <c r="J3732" s="40">
        <f t="shared" si="59"/>
        <v>15</v>
      </c>
      <c r="K3732">
        <v>4</v>
      </c>
      <c r="L3732">
        <v>7</v>
      </c>
      <c r="M3732">
        <v>0</v>
      </c>
    </row>
    <row r="3733" spans="1:14" x14ac:dyDescent="0.25">
      <c r="A3733">
        <v>2014</v>
      </c>
      <c r="B3733" t="s">
        <v>20</v>
      </c>
      <c r="D3733">
        <v>2</v>
      </c>
      <c r="E3733" t="s">
        <v>1223</v>
      </c>
      <c r="F3733">
        <v>15</v>
      </c>
      <c r="G3733">
        <v>50</v>
      </c>
      <c r="H3733">
        <v>5</v>
      </c>
      <c r="I3733">
        <v>30</v>
      </c>
      <c r="J3733" s="40">
        <f t="shared" si="59"/>
        <v>35</v>
      </c>
      <c r="K3733">
        <v>1</v>
      </c>
      <c r="L3733">
        <v>4</v>
      </c>
      <c r="M3733">
        <v>0</v>
      </c>
    </row>
    <row r="3734" spans="1:14" x14ac:dyDescent="0.25">
      <c r="A3734">
        <v>2014</v>
      </c>
      <c r="B3734" t="s">
        <v>20</v>
      </c>
      <c r="D3734">
        <v>3</v>
      </c>
      <c r="E3734" t="s">
        <v>1223</v>
      </c>
      <c r="F3734">
        <v>5</v>
      </c>
      <c r="G3734">
        <v>35</v>
      </c>
      <c r="H3734">
        <v>20</v>
      </c>
      <c r="I3734">
        <v>20</v>
      </c>
      <c r="J3734" s="40">
        <f t="shared" si="59"/>
        <v>40</v>
      </c>
      <c r="K3734">
        <v>3</v>
      </c>
      <c r="L3734">
        <v>7</v>
      </c>
      <c r="M3734">
        <v>0</v>
      </c>
    </row>
    <row r="3735" spans="1:14" x14ac:dyDescent="0.25">
      <c r="A3735">
        <v>2014</v>
      </c>
      <c r="B3735" t="s">
        <v>20</v>
      </c>
      <c r="D3735">
        <v>4</v>
      </c>
      <c r="E3735" t="s">
        <v>1223</v>
      </c>
      <c r="F3735">
        <v>15</v>
      </c>
      <c r="G3735">
        <v>35</v>
      </c>
      <c r="H3735">
        <v>15</v>
      </c>
      <c r="I3735">
        <v>30</v>
      </c>
      <c r="J3735" s="40">
        <f t="shared" si="59"/>
        <v>45</v>
      </c>
      <c r="K3735">
        <v>3</v>
      </c>
      <c r="L3735">
        <v>5</v>
      </c>
      <c r="M3735">
        <v>0</v>
      </c>
    </row>
    <row r="3736" spans="1:14" x14ac:dyDescent="0.25">
      <c r="A3736">
        <v>2014</v>
      </c>
      <c r="B3736" t="s">
        <v>20</v>
      </c>
      <c r="D3736">
        <v>5</v>
      </c>
      <c r="E3736" t="s">
        <v>1223</v>
      </c>
      <c r="F3736">
        <v>5</v>
      </c>
      <c r="G3736">
        <v>30</v>
      </c>
      <c r="H3736">
        <v>20</v>
      </c>
      <c r="I3736">
        <v>20</v>
      </c>
      <c r="J3736" s="40">
        <f t="shared" si="59"/>
        <v>40</v>
      </c>
      <c r="K3736">
        <v>2</v>
      </c>
      <c r="L3736">
        <v>10</v>
      </c>
      <c r="M3736">
        <v>0</v>
      </c>
    </row>
    <row r="3737" spans="1:14" x14ac:dyDescent="0.25">
      <c r="A3737">
        <v>2014</v>
      </c>
      <c r="B3737" t="s">
        <v>20</v>
      </c>
      <c r="C3737">
        <v>3</v>
      </c>
      <c r="D3737">
        <v>1</v>
      </c>
      <c r="E3737" t="s">
        <v>1223</v>
      </c>
      <c r="F3737">
        <v>25</v>
      </c>
      <c r="G3737">
        <v>0</v>
      </c>
      <c r="H3737">
        <v>70</v>
      </c>
      <c r="I3737">
        <v>1</v>
      </c>
      <c r="J3737" s="40">
        <f t="shared" si="59"/>
        <v>71</v>
      </c>
      <c r="K3737">
        <v>12</v>
      </c>
      <c r="L3737">
        <v>5</v>
      </c>
      <c r="M3737">
        <v>0</v>
      </c>
    </row>
    <row r="3738" spans="1:14" x14ac:dyDescent="0.25">
      <c r="A3738">
        <v>2014</v>
      </c>
      <c r="B3738" t="s">
        <v>20</v>
      </c>
      <c r="D3738">
        <v>2</v>
      </c>
      <c r="E3738" t="s">
        <v>1223</v>
      </c>
      <c r="F3738">
        <v>0</v>
      </c>
      <c r="G3738">
        <v>60</v>
      </c>
      <c r="H3738">
        <v>5</v>
      </c>
      <c r="I3738">
        <v>5</v>
      </c>
      <c r="J3738" s="40">
        <f t="shared" si="59"/>
        <v>10</v>
      </c>
      <c r="K3738">
        <v>2</v>
      </c>
      <c r="L3738">
        <v>5</v>
      </c>
      <c r="M3738">
        <v>0</v>
      </c>
    </row>
    <row r="3739" spans="1:14" x14ac:dyDescent="0.25">
      <c r="A3739">
        <v>2014</v>
      </c>
      <c r="B3739" t="s">
        <v>20</v>
      </c>
      <c r="D3739">
        <v>3</v>
      </c>
      <c r="E3739" t="s">
        <v>1223</v>
      </c>
      <c r="F3739">
        <v>0</v>
      </c>
      <c r="G3739">
        <v>60</v>
      </c>
      <c r="H3739">
        <v>2</v>
      </c>
      <c r="I3739">
        <v>5</v>
      </c>
      <c r="J3739" s="40">
        <f t="shared" si="59"/>
        <v>7</v>
      </c>
      <c r="K3739">
        <v>1</v>
      </c>
      <c r="L3739">
        <v>5</v>
      </c>
      <c r="M3739">
        <v>1</v>
      </c>
      <c r="N3739" t="s">
        <v>393</v>
      </c>
    </row>
    <row r="3740" spans="1:14" x14ac:dyDescent="0.25">
      <c r="A3740">
        <v>2014</v>
      </c>
      <c r="B3740" t="s">
        <v>20</v>
      </c>
      <c r="D3740">
        <v>4</v>
      </c>
      <c r="E3740" t="s">
        <v>1223</v>
      </c>
      <c r="F3740">
        <v>5</v>
      </c>
      <c r="G3740">
        <v>50</v>
      </c>
      <c r="H3740">
        <v>25</v>
      </c>
      <c r="I3740">
        <v>3</v>
      </c>
      <c r="J3740" s="40">
        <f t="shared" si="59"/>
        <v>28</v>
      </c>
      <c r="K3740">
        <v>2</v>
      </c>
      <c r="L3740">
        <v>3</v>
      </c>
      <c r="M3740">
        <v>0</v>
      </c>
    </row>
    <row r="3741" spans="1:14" x14ac:dyDescent="0.25">
      <c r="A3741">
        <v>2014</v>
      </c>
      <c r="B3741" t="s">
        <v>20</v>
      </c>
      <c r="D3741">
        <v>5</v>
      </c>
      <c r="E3741" t="s">
        <v>1223</v>
      </c>
      <c r="F3741">
        <v>0</v>
      </c>
      <c r="G3741">
        <v>70</v>
      </c>
      <c r="H3741">
        <v>20</v>
      </c>
      <c r="I3741">
        <v>3</v>
      </c>
      <c r="J3741" s="40">
        <f t="shared" si="59"/>
        <v>23</v>
      </c>
      <c r="K3741">
        <v>2</v>
      </c>
      <c r="L3741">
        <v>5</v>
      </c>
      <c r="M3741">
        <v>0</v>
      </c>
    </row>
    <row r="3742" spans="1:14" x14ac:dyDescent="0.25">
      <c r="A3742">
        <v>2014</v>
      </c>
      <c r="B3742" t="s">
        <v>20</v>
      </c>
      <c r="C3742">
        <v>4</v>
      </c>
      <c r="D3742">
        <v>1</v>
      </c>
      <c r="E3742" t="s">
        <v>1223</v>
      </c>
      <c r="F3742">
        <v>0</v>
      </c>
      <c r="G3742">
        <v>0</v>
      </c>
      <c r="H3742">
        <v>100</v>
      </c>
      <c r="I3742">
        <v>0</v>
      </c>
      <c r="J3742" s="40">
        <f t="shared" si="59"/>
        <v>100</v>
      </c>
      <c r="K3742" t="s">
        <v>713</v>
      </c>
      <c r="L3742">
        <v>0</v>
      </c>
      <c r="M3742">
        <v>0</v>
      </c>
    </row>
    <row r="3743" spans="1:14" x14ac:dyDescent="0.25">
      <c r="A3743">
        <v>2014</v>
      </c>
      <c r="B3743" t="s">
        <v>20</v>
      </c>
      <c r="D3743">
        <v>2</v>
      </c>
      <c r="E3743" t="s">
        <v>1223</v>
      </c>
      <c r="F3743">
        <v>0</v>
      </c>
      <c r="G3743">
        <v>0</v>
      </c>
      <c r="H3743">
        <v>100</v>
      </c>
      <c r="I3743">
        <v>0</v>
      </c>
      <c r="J3743" s="40">
        <f t="shared" si="59"/>
        <v>100</v>
      </c>
      <c r="K3743" t="s">
        <v>713</v>
      </c>
      <c r="L3743">
        <v>0</v>
      </c>
      <c r="M3743">
        <v>0</v>
      </c>
    </row>
    <row r="3744" spans="1:14" x14ac:dyDescent="0.25">
      <c r="A3744">
        <v>2014</v>
      </c>
      <c r="B3744" t="s">
        <v>20</v>
      </c>
      <c r="D3744">
        <v>3</v>
      </c>
      <c r="E3744" t="s">
        <v>1223</v>
      </c>
      <c r="F3744">
        <v>0</v>
      </c>
      <c r="G3744">
        <v>0</v>
      </c>
      <c r="H3744">
        <v>0</v>
      </c>
      <c r="I3744">
        <v>0</v>
      </c>
      <c r="J3744" s="40">
        <f t="shared" si="59"/>
        <v>0</v>
      </c>
      <c r="K3744" t="s">
        <v>713</v>
      </c>
      <c r="L3744">
        <v>0</v>
      </c>
      <c r="M3744">
        <v>0</v>
      </c>
    </row>
    <row r="3745" spans="1:14" x14ac:dyDescent="0.25">
      <c r="A3745">
        <v>2014</v>
      </c>
      <c r="B3745" t="s">
        <v>20</v>
      </c>
      <c r="D3745">
        <v>4</v>
      </c>
      <c r="E3745" t="s">
        <v>1223</v>
      </c>
      <c r="F3745">
        <v>0</v>
      </c>
      <c r="G3745">
        <v>0</v>
      </c>
      <c r="H3745">
        <v>0</v>
      </c>
      <c r="I3745">
        <v>0</v>
      </c>
      <c r="J3745" s="40">
        <f t="shared" si="59"/>
        <v>0</v>
      </c>
      <c r="K3745" t="s">
        <v>713</v>
      </c>
      <c r="L3745">
        <v>0</v>
      </c>
      <c r="M3745">
        <v>0</v>
      </c>
    </row>
    <row r="3746" spans="1:14" x14ac:dyDescent="0.25">
      <c r="A3746">
        <v>2014</v>
      </c>
      <c r="B3746" t="s">
        <v>20</v>
      </c>
      <c r="D3746">
        <v>5</v>
      </c>
      <c r="E3746" t="s">
        <v>1223</v>
      </c>
      <c r="F3746">
        <v>0</v>
      </c>
      <c r="G3746">
        <v>0</v>
      </c>
      <c r="H3746">
        <v>0</v>
      </c>
      <c r="I3746">
        <v>0</v>
      </c>
      <c r="J3746" s="40">
        <f t="shared" si="59"/>
        <v>0</v>
      </c>
      <c r="K3746" t="s">
        <v>713</v>
      </c>
      <c r="L3746">
        <v>0</v>
      </c>
      <c r="M3746">
        <v>0</v>
      </c>
    </row>
    <row r="3747" spans="1:14" x14ac:dyDescent="0.25">
      <c r="A3747">
        <v>2014</v>
      </c>
      <c r="B3747" t="s">
        <v>20</v>
      </c>
      <c r="C3747">
        <v>5</v>
      </c>
      <c r="D3747">
        <v>1</v>
      </c>
      <c r="E3747" t="s">
        <v>1223</v>
      </c>
      <c r="F3747">
        <v>0</v>
      </c>
      <c r="G3747">
        <v>0</v>
      </c>
      <c r="H3747">
        <v>10</v>
      </c>
      <c r="I3747">
        <v>0</v>
      </c>
      <c r="J3747" s="40">
        <f t="shared" si="59"/>
        <v>10</v>
      </c>
      <c r="K3747" t="s">
        <v>713</v>
      </c>
      <c r="L3747">
        <v>0</v>
      </c>
      <c r="M3747">
        <v>0</v>
      </c>
    </row>
    <row r="3748" spans="1:14" x14ac:dyDescent="0.25">
      <c r="A3748">
        <v>2014</v>
      </c>
      <c r="B3748" t="s">
        <v>20</v>
      </c>
      <c r="D3748">
        <v>2</v>
      </c>
      <c r="E3748" t="s">
        <v>1223</v>
      </c>
      <c r="F3748">
        <v>0</v>
      </c>
      <c r="G3748">
        <v>0</v>
      </c>
      <c r="H3748">
        <v>30</v>
      </c>
      <c r="I3748">
        <v>0</v>
      </c>
      <c r="J3748" s="40">
        <f t="shared" si="59"/>
        <v>30</v>
      </c>
      <c r="K3748" t="s">
        <v>713</v>
      </c>
      <c r="L3748">
        <v>0</v>
      </c>
      <c r="M3748">
        <v>0</v>
      </c>
    </row>
    <row r="3749" spans="1:14" x14ac:dyDescent="0.25">
      <c r="A3749">
        <v>2014</v>
      </c>
      <c r="B3749" t="s">
        <v>20</v>
      </c>
      <c r="D3749">
        <v>3</v>
      </c>
      <c r="E3749" t="s">
        <v>1223</v>
      </c>
      <c r="F3749">
        <v>0</v>
      </c>
      <c r="G3749">
        <v>0</v>
      </c>
      <c r="H3749">
        <v>75</v>
      </c>
      <c r="I3749">
        <v>5</v>
      </c>
      <c r="J3749" s="40">
        <f t="shared" si="59"/>
        <v>80</v>
      </c>
      <c r="K3749" t="s">
        <v>713</v>
      </c>
      <c r="L3749">
        <v>2.5</v>
      </c>
      <c r="M3749">
        <v>0</v>
      </c>
    </row>
    <row r="3750" spans="1:14" x14ac:dyDescent="0.25">
      <c r="A3750">
        <v>2014</v>
      </c>
      <c r="B3750" t="s">
        <v>20</v>
      </c>
      <c r="D3750">
        <v>4</v>
      </c>
      <c r="E3750" t="s">
        <v>1223</v>
      </c>
      <c r="F3750">
        <v>0</v>
      </c>
      <c r="G3750">
        <v>0</v>
      </c>
      <c r="H3750">
        <v>95</v>
      </c>
      <c r="I3750">
        <v>5</v>
      </c>
      <c r="J3750" s="40">
        <f t="shared" si="59"/>
        <v>100</v>
      </c>
      <c r="K3750" t="s">
        <v>713</v>
      </c>
      <c r="L3750">
        <v>3</v>
      </c>
      <c r="M3750">
        <v>0</v>
      </c>
    </row>
    <row r="3751" spans="1:14" x14ac:dyDescent="0.25">
      <c r="A3751">
        <v>2014</v>
      </c>
      <c r="B3751" t="s">
        <v>20</v>
      </c>
      <c r="D3751">
        <v>5</v>
      </c>
      <c r="E3751" t="s">
        <v>1223</v>
      </c>
      <c r="F3751">
        <v>0</v>
      </c>
      <c r="G3751">
        <v>0</v>
      </c>
      <c r="H3751">
        <v>0</v>
      </c>
      <c r="I3751">
        <v>0</v>
      </c>
      <c r="J3751" s="40">
        <f t="shared" si="59"/>
        <v>0</v>
      </c>
      <c r="K3751" t="s">
        <v>713</v>
      </c>
      <c r="L3751">
        <v>0</v>
      </c>
      <c r="M3751">
        <v>0</v>
      </c>
    </row>
    <row r="3752" spans="1:14" x14ac:dyDescent="0.25">
      <c r="A3752">
        <v>2014</v>
      </c>
      <c r="B3752" t="s">
        <v>20</v>
      </c>
      <c r="C3752">
        <v>6</v>
      </c>
      <c r="D3752">
        <v>1</v>
      </c>
      <c r="E3752" t="s">
        <v>1223</v>
      </c>
      <c r="F3752">
        <v>50</v>
      </c>
      <c r="G3752">
        <v>0</v>
      </c>
      <c r="H3752">
        <v>45</v>
      </c>
      <c r="I3752">
        <v>0</v>
      </c>
      <c r="J3752" s="40">
        <f t="shared" si="59"/>
        <v>45</v>
      </c>
      <c r="K3752" t="s">
        <v>713</v>
      </c>
      <c r="L3752">
        <v>0</v>
      </c>
      <c r="M3752">
        <v>0</v>
      </c>
    </row>
    <row r="3753" spans="1:14" x14ac:dyDescent="0.25">
      <c r="A3753">
        <v>2014</v>
      </c>
      <c r="B3753" t="s">
        <v>20</v>
      </c>
      <c r="D3753">
        <v>2</v>
      </c>
      <c r="E3753" t="s">
        <v>1223</v>
      </c>
      <c r="F3753">
        <v>0</v>
      </c>
      <c r="G3753">
        <v>0</v>
      </c>
      <c r="H3753">
        <v>0</v>
      </c>
      <c r="I3753">
        <v>0</v>
      </c>
      <c r="J3753" s="40">
        <f t="shared" si="59"/>
        <v>0</v>
      </c>
      <c r="K3753" t="s">
        <v>713</v>
      </c>
      <c r="L3753">
        <v>0</v>
      </c>
      <c r="M3753">
        <v>0</v>
      </c>
    </row>
    <row r="3754" spans="1:14" x14ac:dyDescent="0.25">
      <c r="A3754">
        <v>2014</v>
      </c>
      <c r="B3754" t="s">
        <v>20</v>
      </c>
      <c r="D3754">
        <v>3</v>
      </c>
      <c r="E3754" t="s">
        <v>1223</v>
      </c>
      <c r="F3754">
        <v>10</v>
      </c>
      <c r="G3754">
        <v>0</v>
      </c>
      <c r="H3754">
        <v>15</v>
      </c>
      <c r="I3754">
        <v>5</v>
      </c>
      <c r="J3754" s="40">
        <f t="shared" si="59"/>
        <v>20</v>
      </c>
      <c r="K3754" t="s">
        <v>713</v>
      </c>
      <c r="L3754">
        <v>0</v>
      </c>
      <c r="M3754">
        <v>0</v>
      </c>
    </row>
    <row r="3755" spans="1:14" x14ac:dyDescent="0.25">
      <c r="A3755">
        <v>2014</v>
      </c>
      <c r="B3755" t="s">
        <v>20</v>
      </c>
      <c r="D3755">
        <v>4</v>
      </c>
      <c r="E3755" t="s">
        <v>1223</v>
      </c>
      <c r="F3755">
        <v>0</v>
      </c>
      <c r="G3755">
        <v>0</v>
      </c>
      <c r="H3755">
        <v>0</v>
      </c>
      <c r="I3755">
        <v>0</v>
      </c>
      <c r="J3755" s="40">
        <f t="shared" si="59"/>
        <v>0</v>
      </c>
      <c r="K3755" t="s">
        <v>713</v>
      </c>
      <c r="L3755">
        <v>0</v>
      </c>
      <c r="M3755">
        <v>0</v>
      </c>
    </row>
    <row r="3756" spans="1:14" x14ac:dyDescent="0.25">
      <c r="A3756">
        <v>2014</v>
      </c>
      <c r="B3756" t="s">
        <v>20</v>
      </c>
      <c r="D3756">
        <v>5</v>
      </c>
      <c r="E3756" t="s">
        <v>1223</v>
      </c>
      <c r="F3756">
        <v>0</v>
      </c>
      <c r="G3756">
        <v>0</v>
      </c>
      <c r="H3756">
        <v>0</v>
      </c>
      <c r="I3756">
        <v>0</v>
      </c>
      <c r="J3756" s="40">
        <f t="shared" si="59"/>
        <v>0</v>
      </c>
      <c r="K3756" t="s">
        <v>713</v>
      </c>
      <c r="L3756">
        <v>0</v>
      </c>
      <c r="M3756">
        <v>0</v>
      </c>
    </row>
    <row r="3757" spans="1:14" x14ac:dyDescent="0.25">
      <c r="A3757">
        <v>2014</v>
      </c>
      <c r="B3757" t="s">
        <v>20</v>
      </c>
      <c r="C3757">
        <v>7</v>
      </c>
      <c r="D3757">
        <v>1</v>
      </c>
      <c r="E3757" t="s">
        <v>1223</v>
      </c>
      <c r="F3757">
        <v>0</v>
      </c>
      <c r="G3757">
        <v>5</v>
      </c>
      <c r="H3757">
        <v>80</v>
      </c>
      <c r="I3757">
        <v>10</v>
      </c>
      <c r="J3757" s="40">
        <f t="shared" si="59"/>
        <v>90</v>
      </c>
      <c r="K3757">
        <v>3</v>
      </c>
      <c r="L3757">
        <v>4</v>
      </c>
      <c r="M3757">
        <v>0</v>
      </c>
    </row>
    <row r="3758" spans="1:14" x14ac:dyDescent="0.25">
      <c r="A3758">
        <v>2014</v>
      </c>
      <c r="B3758" t="s">
        <v>20</v>
      </c>
      <c r="D3758">
        <v>2</v>
      </c>
      <c r="E3758" t="s">
        <v>1223</v>
      </c>
      <c r="F3758">
        <v>5</v>
      </c>
      <c r="G3758">
        <v>5</v>
      </c>
      <c r="H3758">
        <v>75</v>
      </c>
      <c r="I3758">
        <v>10</v>
      </c>
      <c r="J3758" s="40">
        <f t="shared" si="59"/>
        <v>85</v>
      </c>
      <c r="K3758">
        <v>3</v>
      </c>
      <c r="L3758">
        <v>5</v>
      </c>
      <c r="M3758">
        <v>1</v>
      </c>
      <c r="N3758" t="s">
        <v>393</v>
      </c>
    </row>
    <row r="3759" spans="1:14" x14ac:dyDescent="0.25">
      <c r="A3759">
        <v>2014</v>
      </c>
      <c r="B3759" t="s">
        <v>20</v>
      </c>
      <c r="D3759">
        <v>3</v>
      </c>
      <c r="E3759" t="s">
        <v>1223</v>
      </c>
      <c r="F3759">
        <v>0</v>
      </c>
      <c r="G3759">
        <v>10</v>
      </c>
      <c r="H3759">
        <v>40</v>
      </c>
      <c r="I3759">
        <v>1</v>
      </c>
      <c r="J3759" s="40">
        <f t="shared" si="59"/>
        <v>41</v>
      </c>
      <c r="K3759">
        <v>8</v>
      </c>
      <c r="L3759">
        <v>3</v>
      </c>
      <c r="M3759">
        <v>0</v>
      </c>
    </row>
    <row r="3760" spans="1:14" x14ac:dyDescent="0.25">
      <c r="A3760">
        <v>2014</v>
      </c>
      <c r="B3760" t="s">
        <v>20</v>
      </c>
      <c r="D3760">
        <v>4</v>
      </c>
      <c r="E3760" t="s">
        <v>1223</v>
      </c>
      <c r="F3760">
        <v>25</v>
      </c>
      <c r="G3760">
        <v>10</v>
      </c>
      <c r="H3760">
        <v>30</v>
      </c>
      <c r="I3760">
        <v>10</v>
      </c>
      <c r="J3760" s="40">
        <f t="shared" si="59"/>
        <v>40</v>
      </c>
      <c r="K3760">
        <v>3</v>
      </c>
      <c r="L3760">
        <v>2</v>
      </c>
      <c r="M3760">
        <v>0</v>
      </c>
    </row>
    <row r="3761" spans="1:14" x14ac:dyDescent="0.25">
      <c r="A3761">
        <v>2014</v>
      </c>
      <c r="B3761" t="s">
        <v>20</v>
      </c>
      <c r="D3761">
        <v>5</v>
      </c>
      <c r="E3761" t="s">
        <v>1223</v>
      </c>
      <c r="F3761">
        <v>0</v>
      </c>
      <c r="G3761">
        <v>95</v>
      </c>
      <c r="H3761">
        <v>0</v>
      </c>
      <c r="I3761">
        <v>0</v>
      </c>
      <c r="J3761" s="40">
        <f t="shared" si="59"/>
        <v>0</v>
      </c>
      <c r="K3761">
        <v>0</v>
      </c>
      <c r="L3761">
        <v>0</v>
      </c>
      <c r="M3761">
        <v>1</v>
      </c>
      <c r="N3761" t="s">
        <v>390</v>
      </c>
    </row>
    <row r="3762" spans="1:14" x14ac:dyDescent="0.25">
      <c r="A3762">
        <v>2014</v>
      </c>
      <c r="B3762" t="s">
        <v>20</v>
      </c>
      <c r="C3762">
        <v>8</v>
      </c>
      <c r="D3762">
        <v>1</v>
      </c>
      <c r="E3762" t="s">
        <v>1223</v>
      </c>
      <c r="F3762">
        <v>20</v>
      </c>
      <c r="G3762">
        <v>5</v>
      </c>
      <c r="H3762">
        <v>35</v>
      </c>
      <c r="I3762">
        <v>0</v>
      </c>
      <c r="J3762" s="40">
        <f t="shared" si="59"/>
        <v>35</v>
      </c>
      <c r="K3762">
        <v>2</v>
      </c>
      <c r="L3762">
        <v>0</v>
      </c>
      <c r="M3762">
        <v>0</v>
      </c>
    </row>
    <row r="3763" spans="1:14" x14ac:dyDescent="0.25">
      <c r="A3763">
        <v>2014</v>
      </c>
      <c r="B3763" t="s">
        <v>20</v>
      </c>
      <c r="D3763">
        <v>2</v>
      </c>
      <c r="E3763" t="s">
        <v>1223</v>
      </c>
      <c r="F3763">
        <v>0</v>
      </c>
      <c r="G3763">
        <v>10</v>
      </c>
      <c r="H3763">
        <v>15</v>
      </c>
      <c r="I3763">
        <v>20</v>
      </c>
      <c r="J3763" s="40">
        <f t="shared" si="59"/>
        <v>35</v>
      </c>
      <c r="K3763">
        <v>2</v>
      </c>
      <c r="L3763">
        <v>4</v>
      </c>
      <c r="M3763">
        <v>1</v>
      </c>
      <c r="N3763" t="s">
        <v>393</v>
      </c>
    </row>
    <row r="3764" spans="1:14" x14ac:dyDescent="0.25">
      <c r="A3764">
        <v>2014</v>
      </c>
      <c r="B3764" t="s">
        <v>20</v>
      </c>
      <c r="D3764">
        <v>3</v>
      </c>
      <c r="E3764" t="s">
        <v>1223</v>
      </c>
      <c r="F3764">
        <v>5</v>
      </c>
      <c r="G3764">
        <v>15</v>
      </c>
      <c r="H3764">
        <v>30</v>
      </c>
      <c r="I3764">
        <v>15</v>
      </c>
      <c r="J3764" s="40">
        <f t="shared" si="59"/>
        <v>45</v>
      </c>
      <c r="K3764">
        <v>3</v>
      </c>
      <c r="L3764">
        <v>4</v>
      </c>
      <c r="M3764">
        <v>0</v>
      </c>
    </row>
    <row r="3765" spans="1:14" x14ac:dyDescent="0.25">
      <c r="A3765">
        <v>2014</v>
      </c>
      <c r="B3765" t="s">
        <v>20</v>
      </c>
      <c r="D3765">
        <v>4</v>
      </c>
      <c r="E3765" t="s">
        <v>1223</v>
      </c>
      <c r="F3765">
        <v>5</v>
      </c>
      <c r="G3765">
        <v>10</v>
      </c>
      <c r="H3765">
        <v>50</v>
      </c>
      <c r="I3765">
        <v>5</v>
      </c>
      <c r="J3765" s="40">
        <f t="shared" si="59"/>
        <v>55</v>
      </c>
      <c r="K3765">
        <v>5</v>
      </c>
      <c r="L3765">
        <v>5</v>
      </c>
      <c r="M3765">
        <v>0</v>
      </c>
    </row>
    <row r="3766" spans="1:14" x14ac:dyDescent="0.25">
      <c r="A3766">
        <v>2014</v>
      </c>
      <c r="B3766" t="s">
        <v>20</v>
      </c>
      <c r="D3766">
        <v>5</v>
      </c>
      <c r="E3766" t="s">
        <v>1223</v>
      </c>
      <c r="F3766">
        <v>5</v>
      </c>
      <c r="G3766">
        <v>5</v>
      </c>
      <c r="H3766">
        <v>80</v>
      </c>
      <c r="I3766">
        <v>3</v>
      </c>
      <c r="J3766" s="40">
        <f t="shared" si="59"/>
        <v>83</v>
      </c>
      <c r="K3766">
        <v>3</v>
      </c>
      <c r="L3766">
        <v>4</v>
      </c>
      <c r="M3766">
        <v>0</v>
      </c>
    </row>
    <row r="3767" spans="1:14" x14ac:dyDescent="0.25">
      <c r="A3767">
        <v>2014</v>
      </c>
      <c r="B3767" t="s">
        <v>20</v>
      </c>
      <c r="C3767">
        <v>9</v>
      </c>
      <c r="D3767">
        <v>1</v>
      </c>
      <c r="E3767" t="s">
        <v>1223</v>
      </c>
      <c r="F3767">
        <v>5</v>
      </c>
      <c r="G3767">
        <v>10</v>
      </c>
      <c r="H3767">
        <v>70</v>
      </c>
      <c r="I3767">
        <v>3</v>
      </c>
      <c r="J3767" s="40">
        <f t="shared" si="59"/>
        <v>73</v>
      </c>
      <c r="K3767">
        <v>2</v>
      </c>
      <c r="L3767">
        <v>3</v>
      </c>
      <c r="M3767">
        <v>0</v>
      </c>
    </row>
    <row r="3768" spans="1:14" x14ac:dyDescent="0.25">
      <c r="A3768">
        <v>2014</v>
      </c>
      <c r="B3768" t="s">
        <v>20</v>
      </c>
      <c r="D3768">
        <v>2</v>
      </c>
      <c r="E3768" t="s">
        <v>1223</v>
      </c>
      <c r="F3768">
        <v>5</v>
      </c>
      <c r="G3768">
        <v>15</v>
      </c>
      <c r="H3768">
        <v>30</v>
      </c>
      <c r="I3768">
        <v>5</v>
      </c>
      <c r="J3768" s="40">
        <f t="shared" si="59"/>
        <v>35</v>
      </c>
      <c r="K3768">
        <v>2</v>
      </c>
      <c r="L3768">
        <v>3</v>
      </c>
      <c r="M3768">
        <v>0</v>
      </c>
    </row>
    <row r="3769" spans="1:14" x14ac:dyDescent="0.25">
      <c r="A3769">
        <v>2014</v>
      </c>
      <c r="B3769" t="s">
        <v>20</v>
      </c>
      <c r="D3769">
        <v>3</v>
      </c>
      <c r="E3769" t="s">
        <v>1223</v>
      </c>
      <c r="F3769">
        <v>40</v>
      </c>
      <c r="G3769">
        <v>50</v>
      </c>
      <c r="H3769">
        <v>0</v>
      </c>
      <c r="I3769">
        <v>1</v>
      </c>
      <c r="J3769" s="40">
        <f t="shared" si="59"/>
        <v>1</v>
      </c>
      <c r="K3769">
        <v>0</v>
      </c>
      <c r="L3769">
        <v>3</v>
      </c>
      <c r="M3769">
        <v>0</v>
      </c>
    </row>
    <row r="3770" spans="1:14" x14ac:dyDescent="0.25">
      <c r="A3770">
        <v>2014</v>
      </c>
      <c r="B3770" t="s">
        <v>20</v>
      </c>
      <c r="D3770">
        <v>4</v>
      </c>
      <c r="E3770" t="s">
        <v>1223</v>
      </c>
      <c r="F3770">
        <v>1</v>
      </c>
      <c r="G3770">
        <v>0</v>
      </c>
      <c r="H3770">
        <v>75</v>
      </c>
      <c r="I3770">
        <v>5</v>
      </c>
      <c r="J3770" s="40">
        <f t="shared" si="59"/>
        <v>80</v>
      </c>
      <c r="K3770">
        <v>3</v>
      </c>
      <c r="L3770">
        <v>2</v>
      </c>
      <c r="M3770">
        <v>0</v>
      </c>
    </row>
    <row r="3771" spans="1:14" x14ac:dyDescent="0.25">
      <c r="A3771">
        <v>2014</v>
      </c>
      <c r="B3771" t="s">
        <v>20</v>
      </c>
      <c r="D3771">
        <v>5</v>
      </c>
      <c r="E3771" t="s">
        <v>1223</v>
      </c>
      <c r="F3771">
        <v>5</v>
      </c>
      <c r="G3771">
        <v>10</v>
      </c>
      <c r="H3771">
        <v>80</v>
      </c>
      <c r="I3771">
        <v>2</v>
      </c>
      <c r="J3771" s="40">
        <f t="shared" si="59"/>
        <v>82</v>
      </c>
      <c r="K3771">
        <v>3</v>
      </c>
      <c r="L3771">
        <v>4</v>
      </c>
      <c r="M3771">
        <v>0</v>
      </c>
    </row>
    <row r="3772" spans="1:14" x14ac:dyDescent="0.25">
      <c r="A3772">
        <v>2014</v>
      </c>
      <c r="B3772" t="s">
        <v>1165</v>
      </c>
      <c r="C3772">
        <v>1</v>
      </c>
      <c r="D3772">
        <v>1</v>
      </c>
      <c r="E3772" t="s">
        <v>1223</v>
      </c>
      <c r="F3772">
        <v>10</v>
      </c>
      <c r="G3772">
        <v>5</v>
      </c>
      <c r="H3772">
        <v>50</v>
      </c>
      <c r="I3772">
        <v>5</v>
      </c>
      <c r="J3772" s="40">
        <f t="shared" si="59"/>
        <v>55</v>
      </c>
      <c r="K3772">
        <v>4</v>
      </c>
      <c r="L3772">
        <v>2</v>
      </c>
      <c r="M3772">
        <v>0</v>
      </c>
    </row>
    <row r="3773" spans="1:14" x14ac:dyDescent="0.25">
      <c r="A3773">
        <v>2014</v>
      </c>
      <c r="B3773" t="s">
        <v>1165</v>
      </c>
      <c r="D3773">
        <v>2</v>
      </c>
      <c r="E3773" t="s">
        <v>1223</v>
      </c>
      <c r="F3773">
        <v>5</v>
      </c>
      <c r="G3773">
        <v>5</v>
      </c>
      <c r="H3773">
        <v>50</v>
      </c>
      <c r="I3773">
        <v>3</v>
      </c>
      <c r="J3773" s="40">
        <f t="shared" si="59"/>
        <v>53</v>
      </c>
      <c r="K3773">
        <v>4</v>
      </c>
      <c r="L3773">
        <v>4</v>
      </c>
      <c r="M3773">
        <v>0</v>
      </c>
    </row>
    <row r="3774" spans="1:14" x14ac:dyDescent="0.25">
      <c r="A3774">
        <v>2014</v>
      </c>
      <c r="B3774" t="s">
        <v>1165</v>
      </c>
      <c r="D3774">
        <v>3</v>
      </c>
      <c r="E3774" t="s">
        <v>1223</v>
      </c>
      <c r="F3774">
        <v>15</v>
      </c>
      <c r="G3774">
        <v>0</v>
      </c>
      <c r="H3774">
        <v>20</v>
      </c>
      <c r="I3774">
        <v>3</v>
      </c>
      <c r="J3774" s="40">
        <f t="shared" si="59"/>
        <v>23</v>
      </c>
      <c r="K3774">
        <v>3</v>
      </c>
      <c r="L3774">
        <v>5</v>
      </c>
      <c r="M3774">
        <v>0</v>
      </c>
    </row>
    <row r="3775" spans="1:14" x14ac:dyDescent="0.25">
      <c r="A3775">
        <v>2014</v>
      </c>
      <c r="B3775" t="s">
        <v>1165</v>
      </c>
      <c r="D3775">
        <v>4</v>
      </c>
      <c r="E3775" t="s">
        <v>1223</v>
      </c>
      <c r="F3775">
        <v>20</v>
      </c>
      <c r="G3775">
        <v>5</v>
      </c>
      <c r="H3775">
        <v>20</v>
      </c>
      <c r="I3775">
        <v>5</v>
      </c>
      <c r="J3775" s="40">
        <f t="shared" ref="J3775:J3838" si="60">SUM(H3775:I3775)</f>
        <v>25</v>
      </c>
      <c r="K3775">
        <v>3</v>
      </c>
      <c r="L3775">
        <v>5</v>
      </c>
      <c r="M3775">
        <v>0</v>
      </c>
    </row>
    <row r="3776" spans="1:14" x14ac:dyDescent="0.25">
      <c r="A3776">
        <v>2014</v>
      </c>
      <c r="B3776" t="s">
        <v>1165</v>
      </c>
      <c r="D3776">
        <v>5</v>
      </c>
      <c r="E3776" t="s">
        <v>1223</v>
      </c>
      <c r="F3776">
        <v>5</v>
      </c>
      <c r="G3776">
        <v>5</v>
      </c>
      <c r="H3776">
        <v>30</v>
      </c>
      <c r="I3776">
        <v>5</v>
      </c>
      <c r="J3776" s="40">
        <f t="shared" si="60"/>
        <v>35</v>
      </c>
      <c r="K3776">
        <v>4</v>
      </c>
      <c r="L3776">
        <v>3</v>
      </c>
      <c r="M3776">
        <v>0</v>
      </c>
    </row>
    <row r="3777" spans="1:16" x14ac:dyDescent="0.25">
      <c r="A3777">
        <v>2014</v>
      </c>
      <c r="B3777" t="s">
        <v>1165</v>
      </c>
      <c r="C3777">
        <v>2</v>
      </c>
      <c r="D3777">
        <v>1</v>
      </c>
      <c r="E3777" t="s">
        <v>1223</v>
      </c>
      <c r="F3777">
        <v>5</v>
      </c>
      <c r="G3777">
        <v>15</v>
      </c>
      <c r="H3777">
        <v>50</v>
      </c>
      <c r="I3777">
        <v>10</v>
      </c>
      <c r="J3777" s="40">
        <f t="shared" si="60"/>
        <v>60</v>
      </c>
      <c r="K3777">
        <v>4</v>
      </c>
      <c r="L3777">
        <v>6</v>
      </c>
      <c r="M3777">
        <v>3</v>
      </c>
      <c r="N3777" t="s">
        <v>436</v>
      </c>
      <c r="O3777" t="s">
        <v>393</v>
      </c>
      <c r="P3777" t="s">
        <v>393</v>
      </c>
    </row>
    <row r="3778" spans="1:16" x14ac:dyDescent="0.25">
      <c r="A3778">
        <v>2014</v>
      </c>
      <c r="B3778" t="s">
        <v>1165</v>
      </c>
      <c r="D3778">
        <v>2</v>
      </c>
      <c r="E3778" t="s">
        <v>1223</v>
      </c>
      <c r="F3778">
        <v>10</v>
      </c>
      <c r="G3778">
        <v>5</v>
      </c>
      <c r="H3778">
        <v>30</v>
      </c>
      <c r="I3778">
        <v>2</v>
      </c>
      <c r="J3778" s="40">
        <f t="shared" si="60"/>
        <v>32</v>
      </c>
      <c r="K3778">
        <v>4</v>
      </c>
      <c r="L3778">
        <v>3</v>
      </c>
      <c r="M3778">
        <v>1</v>
      </c>
      <c r="N3778" t="s">
        <v>390</v>
      </c>
    </row>
    <row r="3779" spans="1:16" x14ac:dyDescent="0.25">
      <c r="A3779">
        <v>2014</v>
      </c>
      <c r="B3779" t="s">
        <v>1165</v>
      </c>
      <c r="D3779">
        <v>3</v>
      </c>
      <c r="E3779" t="s">
        <v>1223</v>
      </c>
      <c r="F3779">
        <v>5</v>
      </c>
      <c r="G3779">
        <v>5</v>
      </c>
      <c r="H3779">
        <v>50</v>
      </c>
      <c r="I3779">
        <v>5</v>
      </c>
      <c r="J3779" s="40">
        <f t="shared" si="60"/>
        <v>55</v>
      </c>
      <c r="K3779">
        <v>5</v>
      </c>
      <c r="L3779">
        <v>5</v>
      </c>
      <c r="M3779">
        <v>0</v>
      </c>
    </row>
    <row r="3780" spans="1:16" x14ac:dyDescent="0.25">
      <c r="A3780">
        <v>2014</v>
      </c>
      <c r="B3780" t="s">
        <v>1165</v>
      </c>
      <c r="D3780">
        <v>4</v>
      </c>
      <c r="E3780" t="s">
        <v>1223</v>
      </c>
      <c r="F3780">
        <v>5</v>
      </c>
      <c r="G3780">
        <v>10</v>
      </c>
      <c r="H3780">
        <v>30</v>
      </c>
      <c r="I3780">
        <v>1</v>
      </c>
      <c r="J3780" s="40">
        <f t="shared" si="60"/>
        <v>31</v>
      </c>
      <c r="K3780">
        <v>4</v>
      </c>
      <c r="L3780">
        <v>3</v>
      </c>
      <c r="M3780">
        <v>0</v>
      </c>
    </row>
    <row r="3781" spans="1:16" x14ac:dyDescent="0.25">
      <c r="A3781">
        <v>2014</v>
      </c>
      <c r="B3781" t="s">
        <v>1165</v>
      </c>
      <c r="D3781">
        <v>5</v>
      </c>
      <c r="E3781" t="s">
        <v>1223</v>
      </c>
      <c r="F3781">
        <v>15</v>
      </c>
      <c r="G3781">
        <v>10</v>
      </c>
      <c r="H3781">
        <v>70</v>
      </c>
      <c r="I3781">
        <v>0</v>
      </c>
      <c r="J3781" s="40">
        <f t="shared" si="60"/>
        <v>70</v>
      </c>
      <c r="K3781">
        <v>3</v>
      </c>
      <c r="L3781">
        <v>0</v>
      </c>
      <c r="M3781">
        <v>1</v>
      </c>
      <c r="N3781" t="s">
        <v>393</v>
      </c>
    </row>
    <row r="3782" spans="1:16" x14ac:dyDescent="0.25">
      <c r="A3782">
        <v>2014</v>
      </c>
      <c r="B3782" t="s">
        <v>1165</v>
      </c>
      <c r="C3782">
        <v>3</v>
      </c>
      <c r="D3782">
        <v>1</v>
      </c>
      <c r="E3782" t="s">
        <v>1223</v>
      </c>
      <c r="F3782">
        <v>10</v>
      </c>
      <c r="G3782">
        <v>0</v>
      </c>
      <c r="H3782">
        <v>70</v>
      </c>
      <c r="I3782">
        <v>5</v>
      </c>
      <c r="J3782" s="40">
        <f t="shared" si="60"/>
        <v>75</v>
      </c>
      <c r="K3782">
        <v>5</v>
      </c>
      <c r="L3782">
        <v>3</v>
      </c>
      <c r="M3782">
        <v>0</v>
      </c>
    </row>
    <row r="3783" spans="1:16" x14ac:dyDescent="0.25">
      <c r="A3783">
        <v>2014</v>
      </c>
      <c r="B3783" t="s">
        <v>1165</v>
      </c>
      <c r="D3783">
        <v>2</v>
      </c>
      <c r="E3783" t="s">
        <v>1223</v>
      </c>
      <c r="F3783">
        <v>0</v>
      </c>
      <c r="G3783">
        <v>5</v>
      </c>
      <c r="H3783">
        <v>30</v>
      </c>
      <c r="I3783">
        <v>10</v>
      </c>
      <c r="J3783" s="40">
        <f t="shared" si="60"/>
        <v>40</v>
      </c>
      <c r="K3783">
        <v>3</v>
      </c>
      <c r="L3783">
        <v>3</v>
      </c>
      <c r="M3783">
        <v>0</v>
      </c>
    </row>
    <row r="3784" spans="1:16" x14ac:dyDescent="0.25">
      <c r="A3784">
        <v>2014</v>
      </c>
      <c r="B3784" t="s">
        <v>1165</v>
      </c>
      <c r="D3784">
        <v>3</v>
      </c>
      <c r="E3784" t="s">
        <v>1223</v>
      </c>
      <c r="F3784">
        <v>5</v>
      </c>
      <c r="G3784">
        <v>5</v>
      </c>
      <c r="H3784">
        <v>25</v>
      </c>
      <c r="I3784">
        <v>5</v>
      </c>
      <c r="J3784" s="40">
        <f t="shared" si="60"/>
        <v>30</v>
      </c>
      <c r="K3784">
        <v>3</v>
      </c>
      <c r="L3784">
        <v>3</v>
      </c>
      <c r="M3784">
        <v>0</v>
      </c>
    </row>
    <row r="3785" spans="1:16" x14ac:dyDescent="0.25">
      <c r="A3785">
        <v>2014</v>
      </c>
      <c r="B3785" t="s">
        <v>1165</v>
      </c>
      <c r="D3785">
        <v>4</v>
      </c>
      <c r="E3785" t="s">
        <v>1223</v>
      </c>
      <c r="F3785">
        <v>5</v>
      </c>
      <c r="G3785">
        <v>5</v>
      </c>
      <c r="H3785">
        <v>40</v>
      </c>
      <c r="I3785">
        <v>5</v>
      </c>
      <c r="J3785" s="40">
        <f t="shared" si="60"/>
        <v>45</v>
      </c>
      <c r="K3785">
        <v>4</v>
      </c>
      <c r="L3785">
        <v>3</v>
      </c>
      <c r="M3785">
        <v>1</v>
      </c>
      <c r="N3785" t="s">
        <v>390</v>
      </c>
    </row>
    <row r="3786" spans="1:16" x14ac:dyDescent="0.25">
      <c r="A3786">
        <v>2014</v>
      </c>
      <c r="B3786" t="s">
        <v>1165</v>
      </c>
      <c r="D3786">
        <v>5</v>
      </c>
      <c r="E3786" t="s">
        <v>1223</v>
      </c>
      <c r="F3786">
        <v>5</v>
      </c>
      <c r="G3786">
        <v>5</v>
      </c>
      <c r="H3786">
        <v>35</v>
      </c>
      <c r="I3786">
        <v>5</v>
      </c>
      <c r="J3786" s="40">
        <f t="shared" si="60"/>
        <v>40</v>
      </c>
      <c r="K3786">
        <v>5</v>
      </c>
      <c r="L3786">
        <v>6</v>
      </c>
      <c r="M3786">
        <v>0</v>
      </c>
    </row>
    <row r="3787" spans="1:16" x14ac:dyDescent="0.25">
      <c r="A3787">
        <v>2014</v>
      </c>
      <c r="B3787" t="s">
        <v>1165</v>
      </c>
      <c r="C3787">
        <v>4</v>
      </c>
      <c r="D3787">
        <v>1</v>
      </c>
      <c r="E3787" t="s">
        <v>1223</v>
      </c>
      <c r="F3787">
        <v>3</v>
      </c>
      <c r="G3787">
        <v>40</v>
      </c>
      <c r="H3787">
        <v>42</v>
      </c>
      <c r="I3787">
        <v>5</v>
      </c>
      <c r="J3787" s="40">
        <f t="shared" si="60"/>
        <v>47</v>
      </c>
      <c r="K3787" t="s">
        <v>713</v>
      </c>
      <c r="L3787">
        <v>3</v>
      </c>
      <c r="M3787">
        <v>0</v>
      </c>
    </row>
    <row r="3788" spans="1:16" x14ac:dyDescent="0.25">
      <c r="A3788">
        <v>2014</v>
      </c>
      <c r="B3788" t="s">
        <v>1165</v>
      </c>
      <c r="D3788">
        <v>2</v>
      </c>
      <c r="E3788" t="s">
        <v>1223</v>
      </c>
      <c r="F3788">
        <v>0</v>
      </c>
      <c r="G3788">
        <v>50</v>
      </c>
      <c r="H3788">
        <v>25</v>
      </c>
      <c r="I3788">
        <v>5</v>
      </c>
      <c r="J3788" s="40">
        <f t="shared" si="60"/>
        <v>30</v>
      </c>
      <c r="K3788" t="s">
        <v>713</v>
      </c>
      <c r="L3788">
        <v>4</v>
      </c>
      <c r="M3788">
        <v>0</v>
      </c>
    </row>
    <row r="3789" spans="1:16" x14ac:dyDescent="0.25">
      <c r="A3789">
        <v>2014</v>
      </c>
      <c r="B3789" t="s">
        <v>1165</v>
      </c>
      <c r="D3789">
        <v>3</v>
      </c>
      <c r="E3789" t="s">
        <v>1223</v>
      </c>
      <c r="F3789">
        <v>0</v>
      </c>
      <c r="G3789">
        <v>20</v>
      </c>
      <c r="H3789">
        <v>15</v>
      </c>
      <c r="I3789">
        <v>5</v>
      </c>
      <c r="J3789" s="40">
        <f t="shared" si="60"/>
        <v>20</v>
      </c>
      <c r="K3789" t="s">
        <v>713</v>
      </c>
      <c r="L3789">
        <v>2</v>
      </c>
      <c r="M3789">
        <v>1</v>
      </c>
      <c r="N3789" t="s">
        <v>393</v>
      </c>
    </row>
    <row r="3790" spans="1:16" x14ac:dyDescent="0.25">
      <c r="A3790">
        <v>2014</v>
      </c>
      <c r="B3790" t="s">
        <v>1165</v>
      </c>
      <c r="D3790">
        <v>4</v>
      </c>
      <c r="E3790" t="s">
        <v>1223</v>
      </c>
      <c r="F3790">
        <v>0</v>
      </c>
      <c r="G3790">
        <v>80</v>
      </c>
      <c r="H3790">
        <v>15</v>
      </c>
      <c r="I3790">
        <v>5</v>
      </c>
      <c r="J3790" s="40">
        <f t="shared" si="60"/>
        <v>20</v>
      </c>
      <c r="K3790" t="s">
        <v>713</v>
      </c>
      <c r="L3790">
        <v>4</v>
      </c>
      <c r="M3790">
        <v>0</v>
      </c>
    </row>
    <row r="3791" spans="1:16" x14ac:dyDescent="0.25">
      <c r="A3791">
        <v>2014</v>
      </c>
      <c r="B3791" t="s">
        <v>1165</v>
      </c>
      <c r="D3791">
        <v>5</v>
      </c>
      <c r="E3791" t="s">
        <v>1223</v>
      </c>
      <c r="F3791">
        <v>5</v>
      </c>
      <c r="G3791">
        <v>80</v>
      </c>
      <c r="H3791">
        <v>0</v>
      </c>
      <c r="I3791">
        <v>0</v>
      </c>
      <c r="J3791" s="40">
        <f t="shared" si="60"/>
        <v>0</v>
      </c>
      <c r="K3791" t="s">
        <v>713</v>
      </c>
      <c r="L3791">
        <v>0</v>
      </c>
      <c r="M3791">
        <v>1</v>
      </c>
      <c r="N3791" t="s">
        <v>393</v>
      </c>
    </row>
    <row r="3792" spans="1:16" x14ac:dyDescent="0.25">
      <c r="A3792">
        <v>2014</v>
      </c>
      <c r="B3792" t="s">
        <v>1165</v>
      </c>
      <c r="C3792">
        <v>5</v>
      </c>
      <c r="D3792">
        <v>1</v>
      </c>
      <c r="E3792" t="s">
        <v>1223</v>
      </c>
      <c r="F3792">
        <v>0</v>
      </c>
      <c r="G3792">
        <v>100</v>
      </c>
      <c r="H3792">
        <v>0</v>
      </c>
      <c r="I3792">
        <v>0</v>
      </c>
      <c r="J3792" s="40">
        <f t="shared" si="60"/>
        <v>0</v>
      </c>
      <c r="K3792" t="s">
        <v>713</v>
      </c>
      <c r="L3792">
        <v>0</v>
      </c>
      <c r="M3792">
        <v>1</v>
      </c>
      <c r="N3792" t="s">
        <v>728</v>
      </c>
    </row>
    <row r="3793" spans="1:16" x14ac:dyDescent="0.25">
      <c r="A3793">
        <v>2014</v>
      </c>
      <c r="B3793" t="s">
        <v>1165</v>
      </c>
      <c r="D3793">
        <v>2</v>
      </c>
      <c r="E3793" t="s">
        <v>1223</v>
      </c>
      <c r="F3793">
        <v>0</v>
      </c>
      <c r="G3793">
        <v>40</v>
      </c>
      <c r="H3793">
        <v>15</v>
      </c>
      <c r="I3793">
        <v>5</v>
      </c>
      <c r="J3793" s="40">
        <f t="shared" si="60"/>
        <v>20</v>
      </c>
      <c r="K3793" t="s">
        <v>713</v>
      </c>
      <c r="L3793">
        <v>2</v>
      </c>
      <c r="M3793">
        <v>0</v>
      </c>
    </row>
    <row r="3794" spans="1:16" x14ac:dyDescent="0.25">
      <c r="A3794">
        <v>2014</v>
      </c>
      <c r="B3794" t="s">
        <v>1165</v>
      </c>
      <c r="D3794">
        <v>3</v>
      </c>
      <c r="E3794" t="s">
        <v>1223</v>
      </c>
      <c r="F3794">
        <v>50</v>
      </c>
      <c r="G3794">
        <v>40</v>
      </c>
      <c r="H3794">
        <v>5</v>
      </c>
      <c r="I3794">
        <v>5</v>
      </c>
      <c r="J3794" s="40">
        <f t="shared" si="60"/>
        <v>10</v>
      </c>
      <c r="K3794" t="s">
        <v>713</v>
      </c>
      <c r="L3794">
        <v>3</v>
      </c>
      <c r="M3794">
        <v>0</v>
      </c>
    </row>
    <row r="3795" spans="1:16" x14ac:dyDescent="0.25">
      <c r="A3795">
        <v>2014</v>
      </c>
      <c r="B3795" t="s">
        <v>1165</v>
      </c>
      <c r="D3795">
        <v>4</v>
      </c>
      <c r="E3795" t="s">
        <v>1223</v>
      </c>
      <c r="F3795">
        <v>0</v>
      </c>
      <c r="G3795">
        <v>40</v>
      </c>
      <c r="H3795">
        <v>45</v>
      </c>
      <c r="I3795">
        <v>5</v>
      </c>
      <c r="J3795" s="40">
        <f t="shared" si="60"/>
        <v>50</v>
      </c>
      <c r="K3795" t="s">
        <v>713</v>
      </c>
      <c r="L3795">
        <v>2</v>
      </c>
      <c r="M3795">
        <v>1</v>
      </c>
      <c r="N3795" t="s">
        <v>728</v>
      </c>
    </row>
    <row r="3796" spans="1:16" x14ac:dyDescent="0.25">
      <c r="A3796">
        <v>2014</v>
      </c>
      <c r="B3796" t="s">
        <v>1165</v>
      </c>
      <c r="D3796">
        <v>5</v>
      </c>
      <c r="E3796" t="s">
        <v>1223</v>
      </c>
      <c r="F3796">
        <v>0</v>
      </c>
      <c r="G3796">
        <v>50</v>
      </c>
      <c r="H3796">
        <v>45</v>
      </c>
      <c r="I3796">
        <v>5</v>
      </c>
      <c r="J3796" s="40">
        <f t="shared" si="60"/>
        <v>50</v>
      </c>
      <c r="K3796" t="s">
        <v>713</v>
      </c>
      <c r="L3796">
        <v>4</v>
      </c>
      <c r="M3796">
        <v>1</v>
      </c>
      <c r="N3796" t="s">
        <v>390</v>
      </c>
    </row>
    <row r="3797" spans="1:16" x14ac:dyDescent="0.25">
      <c r="A3797">
        <v>2014</v>
      </c>
      <c r="B3797" t="s">
        <v>1165</v>
      </c>
      <c r="C3797">
        <v>6</v>
      </c>
      <c r="D3797">
        <v>1</v>
      </c>
      <c r="E3797" t="s">
        <v>1223</v>
      </c>
      <c r="F3797">
        <v>0</v>
      </c>
      <c r="G3797">
        <v>80</v>
      </c>
      <c r="H3797">
        <v>5</v>
      </c>
      <c r="I3797">
        <v>5</v>
      </c>
      <c r="J3797" s="40">
        <f t="shared" si="60"/>
        <v>10</v>
      </c>
      <c r="K3797" t="s">
        <v>713</v>
      </c>
      <c r="L3797">
        <v>2</v>
      </c>
      <c r="M3797">
        <v>0</v>
      </c>
    </row>
    <row r="3798" spans="1:16" x14ac:dyDescent="0.25">
      <c r="A3798">
        <v>2014</v>
      </c>
      <c r="B3798" t="s">
        <v>1165</v>
      </c>
      <c r="D3798">
        <v>2</v>
      </c>
      <c r="E3798" t="s">
        <v>1223</v>
      </c>
      <c r="F3798">
        <v>20</v>
      </c>
      <c r="G3798">
        <v>60</v>
      </c>
      <c r="H3798">
        <v>15</v>
      </c>
      <c r="I3798">
        <v>5</v>
      </c>
      <c r="J3798" s="40">
        <f t="shared" si="60"/>
        <v>20</v>
      </c>
      <c r="K3798" t="s">
        <v>713</v>
      </c>
      <c r="L3798">
        <v>4</v>
      </c>
      <c r="M3798">
        <v>0</v>
      </c>
    </row>
    <row r="3799" spans="1:16" x14ac:dyDescent="0.25">
      <c r="A3799">
        <v>2014</v>
      </c>
      <c r="B3799" t="s">
        <v>1165</v>
      </c>
      <c r="D3799">
        <v>3</v>
      </c>
      <c r="E3799" t="s">
        <v>1223</v>
      </c>
      <c r="F3799">
        <v>5</v>
      </c>
      <c r="G3799">
        <v>60</v>
      </c>
      <c r="H3799">
        <v>10</v>
      </c>
      <c r="I3799">
        <v>5</v>
      </c>
      <c r="J3799" s="40">
        <f t="shared" si="60"/>
        <v>15</v>
      </c>
      <c r="K3799" t="s">
        <v>713</v>
      </c>
      <c r="L3799">
        <v>3</v>
      </c>
      <c r="M3799">
        <v>1</v>
      </c>
      <c r="N3799" t="s">
        <v>393</v>
      </c>
    </row>
    <row r="3800" spans="1:16" x14ac:dyDescent="0.25">
      <c r="A3800">
        <v>2014</v>
      </c>
      <c r="B3800" t="s">
        <v>1165</v>
      </c>
      <c r="D3800">
        <v>4</v>
      </c>
      <c r="E3800" t="s">
        <v>1223</v>
      </c>
      <c r="F3800">
        <v>0</v>
      </c>
      <c r="G3800">
        <v>0</v>
      </c>
      <c r="H3800">
        <v>20</v>
      </c>
      <c r="I3800">
        <v>5</v>
      </c>
      <c r="J3800" s="40">
        <f t="shared" si="60"/>
        <v>25</v>
      </c>
      <c r="K3800" t="s">
        <v>713</v>
      </c>
      <c r="L3800">
        <v>1</v>
      </c>
      <c r="M3800">
        <v>2</v>
      </c>
      <c r="N3800" t="s">
        <v>393</v>
      </c>
      <c r="O3800" t="s">
        <v>420</v>
      </c>
    </row>
    <row r="3801" spans="1:16" x14ac:dyDescent="0.25">
      <c r="A3801">
        <v>2014</v>
      </c>
      <c r="B3801" t="s">
        <v>1165</v>
      </c>
      <c r="D3801">
        <v>5</v>
      </c>
      <c r="E3801" t="s">
        <v>1223</v>
      </c>
      <c r="F3801">
        <v>0</v>
      </c>
      <c r="G3801">
        <v>0</v>
      </c>
      <c r="H3801">
        <v>95</v>
      </c>
      <c r="I3801">
        <v>5</v>
      </c>
      <c r="J3801" s="40">
        <f t="shared" si="60"/>
        <v>100</v>
      </c>
      <c r="K3801" t="s">
        <v>713</v>
      </c>
      <c r="L3801">
        <v>6</v>
      </c>
      <c r="M3801">
        <v>0</v>
      </c>
    </row>
    <row r="3802" spans="1:16" x14ac:dyDescent="0.25">
      <c r="A3802">
        <v>2014</v>
      </c>
      <c r="B3802" t="s">
        <v>1165</v>
      </c>
      <c r="C3802">
        <v>7</v>
      </c>
      <c r="D3802">
        <v>1</v>
      </c>
      <c r="E3802" t="s">
        <v>1223</v>
      </c>
      <c r="F3802">
        <v>0</v>
      </c>
      <c r="G3802">
        <v>0</v>
      </c>
      <c r="H3802">
        <v>75</v>
      </c>
      <c r="I3802">
        <v>10</v>
      </c>
      <c r="J3802" s="40">
        <f t="shared" si="60"/>
        <v>85</v>
      </c>
      <c r="K3802">
        <v>4</v>
      </c>
      <c r="L3802">
        <v>5</v>
      </c>
      <c r="M3802">
        <v>0</v>
      </c>
    </row>
    <row r="3803" spans="1:16" x14ac:dyDescent="0.25">
      <c r="A3803">
        <v>2014</v>
      </c>
      <c r="B3803" t="s">
        <v>1165</v>
      </c>
      <c r="D3803">
        <v>2</v>
      </c>
      <c r="E3803" t="s">
        <v>1223</v>
      </c>
      <c r="F3803">
        <v>0</v>
      </c>
      <c r="G3803">
        <v>10</v>
      </c>
      <c r="H3803">
        <v>40</v>
      </c>
      <c r="I3803">
        <v>5</v>
      </c>
      <c r="J3803" s="40">
        <f t="shared" si="60"/>
        <v>45</v>
      </c>
      <c r="K3803">
        <v>5</v>
      </c>
      <c r="L3803">
        <v>3</v>
      </c>
      <c r="M3803">
        <v>0</v>
      </c>
    </row>
    <row r="3804" spans="1:16" x14ac:dyDescent="0.25">
      <c r="A3804">
        <v>2014</v>
      </c>
      <c r="B3804" t="s">
        <v>1165</v>
      </c>
      <c r="D3804">
        <v>3</v>
      </c>
      <c r="E3804" t="s">
        <v>1223</v>
      </c>
      <c r="F3804">
        <v>5</v>
      </c>
      <c r="G3804">
        <v>5</v>
      </c>
      <c r="H3804">
        <v>80</v>
      </c>
      <c r="I3804">
        <v>5</v>
      </c>
      <c r="J3804" s="40">
        <f t="shared" si="60"/>
        <v>85</v>
      </c>
      <c r="K3804">
        <v>6</v>
      </c>
      <c r="L3804">
        <v>4</v>
      </c>
      <c r="M3804">
        <v>0</v>
      </c>
    </row>
    <row r="3805" spans="1:16" x14ac:dyDescent="0.25">
      <c r="A3805">
        <v>2014</v>
      </c>
      <c r="B3805" t="s">
        <v>1165</v>
      </c>
      <c r="D3805">
        <v>4</v>
      </c>
      <c r="E3805" t="s">
        <v>1223</v>
      </c>
      <c r="F3805">
        <v>10</v>
      </c>
      <c r="G3805">
        <v>10</v>
      </c>
      <c r="H3805">
        <v>70</v>
      </c>
      <c r="I3805">
        <v>5</v>
      </c>
      <c r="J3805" s="40">
        <f t="shared" si="60"/>
        <v>75</v>
      </c>
      <c r="K3805">
        <v>6</v>
      </c>
      <c r="L3805">
        <v>6</v>
      </c>
      <c r="M3805">
        <v>2</v>
      </c>
      <c r="N3805" t="s">
        <v>390</v>
      </c>
      <c r="O3805" t="s">
        <v>390</v>
      </c>
    </row>
    <row r="3806" spans="1:16" x14ac:dyDescent="0.25">
      <c r="A3806">
        <v>2014</v>
      </c>
      <c r="B3806" t="s">
        <v>1165</v>
      </c>
      <c r="D3806">
        <v>5</v>
      </c>
      <c r="E3806" t="s">
        <v>1223</v>
      </c>
      <c r="F3806">
        <v>2</v>
      </c>
      <c r="G3806">
        <v>5</v>
      </c>
      <c r="H3806">
        <v>60</v>
      </c>
      <c r="I3806">
        <v>8</v>
      </c>
      <c r="J3806" s="40">
        <f t="shared" si="60"/>
        <v>68</v>
      </c>
      <c r="K3806">
        <v>5</v>
      </c>
      <c r="L3806">
        <v>7</v>
      </c>
      <c r="M3806">
        <v>0</v>
      </c>
    </row>
    <row r="3807" spans="1:16" x14ac:dyDescent="0.25">
      <c r="A3807">
        <v>2014</v>
      </c>
      <c r="B3807" t="s">
        <v>1165</v>
      </c>
      <c r="C3807">
        <v>8</v>
      </c>
      <c r="D3807">
        <v>1</v>
      </c>
      <c r="E3807" t="s">
        <v>1223</v>
      </c>
      <c r="F3807">
        <v>5</v>
      </c>
      <c r="G3807">
        <v>5</v>
      </c>
      <c r="H3807">
        <v>60</v>
      </c>
      <c r="I3807">
        <v>1</v>
      </c>
      <c r="J3807" s="40">
        <f t="shared" si="60"/>
        <v>61</v>
      </c>
      <c r="K3807">
        <v>6</v>
      </c>
      <c r="L3807">
        <v>3</v>
      </c>
      <c r="M3807">
        <v>3</v>
      </c>
      <c r="N3807" t="s">
        <v>390</v>
      </c>
      <c r="O3807" t="s">
        <v>390</v>
      </c>
      <c r="P3807" t="s">
        <v>393</v>
      </c>
    </row>
    <row r="3808" spans="1:16" x14ac:dyDescent="0.25">
      <c r="A3808">
        <v>2014</v>
      </c>
      <c r="B3808" t="s">
        <v>1165</v>
      </c>
      <c r="D3808">
        <v>2</v>
      </c>
      <c r="E3808" t="s">
        <v>1223</v>
      </c>
      <c r="F3808">
        <v>0</v>
      </c>
      <c r="G3808">
        <v>10</v>
      </c>
      <c r="H3808">
        <v>50</v>
      </c>
      <c r="I3808">
        <v>10</v>
      </c>
      <c r="J3808" s="40">
        <f t="shared" si="60"/>
        <v>60</v>
      </c>
      <c r="K3808">
        <v>5</v>
      </c>
      <c r="L3808">
        <v>4</v>
      </c>
      <c r="M3808">
        <v>1</v>
      </c>
      <c r="N3808" t="s">
        <v>393</v>
      </c>
    </row>
    <row r="3809" spans="1:15" x14ac:dyDescent="0.25">
      <c r="A3809">
        <v>2014</v>
      </c>
      <c r="B3809" t="s">
        <v>1165</v>
      </c>
      <c r="D3809">
        <v>3</v>
      </c>
      <c r="E3809" t="s">
        <v>1223</v>
      </c>
      <c r="F3809">
        <v>5</v>
      </c>
      <c r="G3809">
        <v>0</v>
      </c>
      <c r="H3809">
        <v>40</v>
      </c>
      <c r="I3809">
        <v>15</v>
      </c>
      <c r="J3809" s="40">
        <f t="shared" si="60"/>
        <v>55</v>
      </c>
      <c r="K3809">
        <v>8</v>
      </c>
      <c r="L3809">
        <v>5</v>
      </c>
      <c r="M3809">
        <v>0</v>
      </c>
    </row>
    <row r="3810" spans="1:15" x14ac:dyDescent="0.25">
      <c r="A3810">
        <v>2014</v>
      </c>
      <c r="B3810" t="s">
        <v>1165</v>
      </c>
      <c r="D3810">
        <v>4</v>
      </c>
      <c r="E3810" t="s">
        <v>1223</v>
      </c>
      <c r="F3810">
        <v>5</v>
      </c>
      <c r="G3810">
        <v>10</v>
      </c>
      <c r="H3810">
        <v>60</v>
      </c>
      <c r="I3810">
        <v>1</v>
      </c>
      <c r="J3810" s="40">
        <f t="shared" si="60"/>
        <v>61</v>
      </c>
      <c r="K3810">
        <v>4</v>
      </c>
      <c r="L3810">
        <v>2</v>
      </c>
      <c r="M3810">
        <v>0</v>
      </c>
    </row>
    <row r="3811" spans="1:15" x14ac:dyDescent="0.25">
      <c r="A3811">
        <v>2014</v>
      </c>
      <c r="B3811" t="s">
        <v>1165</v>
      </c>
      <c r="D3811">
        <v>5</v>
      </c>
      <c r="E3811" t="s">
        <v>1223</v>
      </c>
      <c r="F3811">
        <v>5</v>
      </c>
      <c r="G3811">
        <v>5</v>
      </c>
      <c r="H3811">
        <v>65</v>
      </c>
      <c r="I3811">
        <v>5</v>
      </c>
      <c r="J3811" s="40">
        <f t="shared" si="60"/>
        <v>70</v>
      </c>
      <c r="K3811">
        <v>8</v>
      </c>
      <c r="L3811">
        <v>6</v>
      </c>
      <c r="M3811">
        <v>0</v>
      </c>
    </row>
    <row r="3812" spans="1:15" x14ac:dyDescent="0.25">
      <c r="A3812">
        <v>2014</v>
      </c>
      <c r="B3812" t="s">
        <v>1162</v>
      </c>
      <c r="C3812">
        <v>1</v>
      </c>
      <c r="D3812">
        <v>1</v>
      </c>
      <c r="E3812" t="s">
        <v>1223</v>
      </c>
      <c r="F3812">
        <v>50</v>
      </c>
      <c r="G3812">
        <v>0</v>
      </c>
      <c r="H3812">
        <v>12</v>
      </c>
      <c r="I3812">
        <v>5</v>
      </c>
      <c r="J3812" s="40">
        <f t="shared" si="60"/>
        <v>17</v>
      </c>
      <c r="K3812" t="s">
        <v>713</v>
      </c>
      <c r="L3812" t="s">
        <v>713</v>
      </c>
      <c r="M3812">
        <v>0</v>
      </c>
    </row>
    <row r="3813" spans="1:15" x14ac:dyDescent="0.25">
      <c r="A3813">
        <v>2014</v>
      </c>
      <c r="B3813" t="s">
        <v>1162</v>
      </c>
      <c r="D3813">
        <v>2</v>
      </c>
      <c r="E3813" t="s">
        <v>1223</v>
      </c>
      <c r="F3813">
        <v>25</v>
      </c>
      <c r="G3813">
        <v>15</v>
      </c>
      <c r="H3813">
        <v>20</v>
      </c>
      <c r="I3813">
        <v>6</v>
      </c>
      <c r="J3813" s="40">
        <f t="shared" si="60"/>
        <v>26</v>
      </c>
      <c r="K3813" t="s">
        <v>713</v>
      </c>
      <c r="L3813" t="s">
        <v>713</v>
      </c>
      <c r="M3813">
        <v>0</v>
      </c>
    </row>
    <row r="3814" spans="1:15" x14ac:dyDescent="0.25">
      <c r="A3814">
        <v>2014</v>
      </c>
      <c r="B3814" t="s">
        <v>1162</v>
      </c>
      <c r="D3814">
        <v>3</v>
      </c>
      <c r="E3814" t="s">
        <v>1223</v>
      </c>
      <c r="F3814">
        <v>10</v>
      </c>
      <c r="G3814">
        <v>0</v>
      </c>
      <c r="H3814">
        <v>45</v>
      </c>
      <c r="I3814">
        <v>7</v>
      </c>
      <c r="J3814" s="40">
        <f t="shared" si="60"/>
        <v>52</v>
      </c>
      <c r="K3814" t="s">
        <v>713</v>
      </c>
      <c r="L3814" t="s">
        <v>713</v>
      </c>
      <c r="M3814">
        <v>0</v>
      </c>
    </row>
    <row r="3815" spans="1:15" x14ac:dyDescent="0.25">
      <c r="A3815">
        <v>2014</v>
      </c>
      <c r="B3815" t="s">
        <v>1162</v>
      </c>
      <c r="D3815">
        <v>4</v>
      </c>
      <c r="E3815" t="s">
        <v>1223</v>
      </c>
      <c r="F3815">
        <v>5</v>
      </c>
      <c r="G3815">
        <v>0</v>
      </c>
      <c r="H3815">
        <v>54</v>
      </c>
      <c r="I3815">
        <v>5</v>
      </c>
      <c r="J3815" s="40">
        <f t="shared" si="60"/>
        <v>59</v>
      </c>
      <c r="K3815" t="s">
        <v>713</v>
      </c>
      <c r="L3815" t="s">
        <v>713</v>
      </c>
      <c r="M3815">
        <v>0</v>
      </c>
    </row>
    <row r="3816" spans="1:15" x14ac:dyDescent="0.25">
      <c r="A3816">
        <v>2014</v>
      </c>
      <c r="B3816" t="s">
        <v>1162</v>
      </c>
      <c r="D3816">
        <v>5</v>
      </c>
      <c r="E3816" t="s">
        <v>1223</v>
      </c>
      <c r="F3816">
        <v>3</v>
      </c>
      <c r="G3816">
        <v>0</v>
      </c>
      <c r="H3816">
        <v>28</v>
      </c>
      <c r="I3816">
        <v>5</v>
      </c>
      <c r="J3816" s="40">
        <f t="shared" si="60"/>
        <v>33</v>
      </c>
      <c r="K3816" t="s">
        <v>713</v>
      </c>
      <c r="L3816" t="s">
        <v>713</v>
      </c>
      <c r="M3816">
        <v>0</v>
      </c>
    </row>
    <row r="3817" spans="1:15" x14ac:dyDescent="0.25">
      <c r="A3817">
        <v>2014</v>
      </c>
      <c r="B3817" t="s">
        <v>1162</v>
      </c>
      <c r="C3817">
        <v>2</v>
      </c>
      <c r="D3817">
        <v>1</v>
      </c>
      <c r="E3817" t="s">
        <v>1223</v>
      </c>
      <c r="F3817">
        <v>5</v>
      </c>
      <c r="G3817">
        <v>0</v>
      </c>
      <c r="H3817">
        <v>45</v>
      </c>
      <c r="I3817">
        <v>10</v>
      </c>
      <c r="J3817" s="40">
        <f t="shared" si="60"/>
        <v>55</v>
      </c>
      <c r="K3817" t="s">
        <v>713</v>
      </c>
      <c r="L3817" t="s">
        <v>713</v>
      </c>
      <c r="M3817">
        <v>0</v>
      </c>
    </row>
    <row r="3818" spans="1:15" x14ac:dyDescent="0.25">
      <c r="A3818">
        <v>2014</v>
      </c>
      <c r="B3818" t="s">
        <v>1162</v>
      </c>
      <c r="D3818">
        <v>2</v>
      </c>
      <c r="E3818" t="s">
        <v>1223</v>
      </c>
      <c r="F3818">
        <v>10</v>
      </c>
      <c r="G3818">
        <v>0</v>
      </c>
      <c r="H3818">
        <v>25</v>
      </c>
      <c r="I3818">
        <v>25</v>
      </c>
      <c r="J3818" s="40">
        <f t="shared" si="60"/>
        <v>50</v>
      </c>
      <c r="K3818" t="s">
        <v>713</v>
      </c>
      <c r="L3818" t="s">
        <v>713</v>
      </c>
      <c r="M3818">
        <v>1</v>
      </c>
      <c r="N3818" t="s">
        <v>420</v>
      </c>
    </row>
    <row r="3819" spans="1:15" x14ac:dyDescent="0.25">
      <c r="A3819">
        <v>2014</v>
      </c>
      <c r="B3819" t="s">
        <v>1162</v>
      </c>
      <c r="D3819">
        <v>3</v>
      </c>
      <c r="E3819" t="s">
        <v>1223</v>
      </c>
      <c r="F3819">
        <v>10</v>
      </c>
      <c r="G3819">
        <v>10</v>
      </c>
      <c r="H3819">
        <v>65</v>
      </c>
      <c r="I3819">
        <v>0</v>
      </c>
      <c r="J3819" s="40">
        <f t="shared" si="60"/>
        <v>65</v>
      </c>
      <c r="K3819" t="s">
        <v>713</v>
      </c>
      <c r="L3819" t="s">
        <v>713</v>
      </c>
      <c r="M3819">
        <v>0</v>
      </c>
    </row>
    <row r="3820" spans="1:15" x14ac:dyDescent="0.25">
      <c r="A3820">
        <v>2014</v>
      </c>
      <c r="B3820" t="s">
        <v>1162</v>
      </c>
      <c r="D3820">
        <v>4</v>
      </c>
      <c r="E3820" t="s">
        <v>1223</v>
      </c>
      <c r="F3820">
        <v>10</v>
      </c>
      <c r="G3820">
        <v>0</v>
      </c>
      <c r="H3820">
        <v>70</v>
      </c>
      <c r="I3820">
        <v>5</v>
      </c>
      <c r="J3820" s="40">
        <f t="shared" si="60"/>
        <v>75</v>
      </c>
      <c r="K3820" t="s">
        <v>713</v>
      </c>
      <c r="L3820" t="s">
        <v>713</v>
      </c>
      <c r="M3820">
        <v>0</v>
      </c>
    </row>
    <row r="3821" spans="1:15" x14ac:dyDescent="0.25">
      <c r="A3821">
        <v>2014</v>
      </c>
      <c r="B3821" t="s">
        <v>1162</v>
      </c>
      <c r="D3821">
        <v>5</v>
      </c>
      <c r="E3821" t="s">
        <v>1223</v>
      </c>
      <c r="F3821">
        <v>10</v>
      </c>
      <c r="G3821">
        <v>0</v>
      </c>
      <c r="H3821">
        <v>30</v>
      </c>
      <c r="I3821">
        <v>0</v>
      </c>
      <c r="J3821" s="40">
        <f t="shared" si="60"/>
        <v>30</v>
      </c>
      <c r="K3821" t="s">
        <v>713</v>
      </c>
      <c r="L3821" t="s">
        <v>713</v>
      </c>
      <c r="M3821">
        <v>1</v>
      </c>
      <c r="N3821" t="s">
        <v>390</v>
      </c>
    </row>
    <row r="3822" spans="1:15" x14ac:dyDescent="0.25">
      <c r="A3822">
        <v>2014</v>
      </c>
      <c r="B3822" t="s">
        <v>1162</v>
      </c>
      <c r="C3822">
        <v>3</v>
      </c>
      <c r="D3822">
        <v>1</v>
      </c>
      <c r="E3822" t="s">
        <v>1223</v>
      </c>
      <c r="F3822">
        <v>5</v>
      </c>
      <c r="G3822">
        <v>0</v>
      </c>
      <c r="H3822">
        <v>1</v>
      </c>
      <c r="I3822">
        <v>5</v>
      </c>
      <c r="J3822" s="40">
        <f t="shared" si="60"/>
        <v>6</v>
      </c>
      <c r="K3822" t="s">
        <v>713</v>
      </c>
      <c r="L3822" t="s">
        <v>713</v>
      </c>
      <c r="M3822">
        <v>2</v>
      </c>
      <c r="N3822" t="s">
        <v>390</v>
      </c>
      <c r="O3822" t="s">
        <v>390</v>
      </c>
    </row>
    <row r="3823" spans="1:15" x14ac:dyDescent="0.25">
      <c r="A3823">
        <v>2014</v>
      </c>
      <c r="B3823" t="s">
        <v>1162</v>
      </c>
      <c r="D3823">
        <v>2</v>
      </c>
      <c r="E3823" t="s">
        <v>1223</v>
      </c>
      <c r="F3823">
        <v>5</v>
      </c>
      <c r="G3823">
        <v>0</v>
      </c>
      <c r="H3823">
        <v>35</v>
      </c>
      <c r="I3823">
        <v>0</v>
      </c>
      <c r="J3823" s="40">
        <f t="shared" si="60"/>
        <v>35</v>
      </c>
      <c r="K3823" t="s">
        <v>713</v>
      </c>
      <c r="L3823" t="s">
        <v>713</v>
      </c>
      <c r="M3823">
        <v>0</v>
      </c>
    </row>
    <row r="3824" spans="1:15" x14ac:dyDescent="0.25">
      <c r="A3824">
        <v>2014</v>
      </c>
      <c r="B3824" t="s">
        <v>1162</v>
      </c>
      <c r="D3824">
        <v>3</v>
      </c>
      <c r="E3824" t="s">
        <v>1223</v>
      </c>
      <c r="F3824">
        <v>10</v>
      </c>
      <c r="G3824">
        <v>0</v>
      </c>
      <c r="H3824">
        <v>15</v>
      </c>
      <c r="I3824">
        <v>10</v>
      </c>
      <c r="J3824" s="40">
        <f t="shared" si="60"/>
        <v>25</v>
      </c>
      <c r="K3824" t="s">
        <v>713</v>
      </c>
      <c r="L3824" t="s">
        <v>713</v>
      </c>
      <c r="M3824">
        <v>0</v>
      </c>
    </row>
    <row r="3825" spans="1:13" x14ac:dyDescent="0.25">
      <c r="A3825">
        <v>2014</v>
      </c>
      <c r="B3825" t="s">
        <v>1162</v>
      </c>
      <c r="D3825">
        <v>4</v>
      </c>
      <c r="E3825" t="s">
        <v>1223</v>
      </c>
      <c r="F3825">
        <v>0</v>
      </c>
      <c r="G3825">
        <v>10</v>
      </c>
      <c r="H3825">
        <v>30</v>
      </c>
      <c r="I3825">
        <v>5</v>
      </c>
      <c r="J3825" s="40">
        <f t="shared" si="60"/>
        <v>35</v>
      </c>
      <c r="K3825" t="s">
        <v>713</v>
      </c>
      <c r="L3825" t="s">
        <v>713</v>
      </c>
      <c r="M3825">
        <v>0</v>
      </c>
    </row>
    <row r="3826" spans="1:13" x14ac:dyDescent="0.25">
      <c r="A3826">
        <v>2014</v>
      </c>
      <c r="B3826" t="s">
        <v>1162</v>
      </c>
      <c r="D3826">
        <v>5</v>
      </c>
      <c r="E3826" t="s">
        <v>1223</v>
      </c>
      <c r="F3826">
        <v>5</v>
      </c>
      <c r="G3826">
        <v>5</v>
      </c>
      <c r="H3826">
        <v>25</v>
      </c>
      <c r="I3826">
        <v>5</v>
      </c>
      <c r="J3826" s="40">
        <f t="shared" si="60"/>
        <v>30</v>
      </c>
      <c r="K3826" t="s">
        <v>713</v>
      </c>
      <c r="L3826" t="s">
        <v>713</v>
      </c>
      <c r="M3826">
        <v>0</v>
      </c>
    </row>
    <row r="3827" spans="1:13" x14ac:dyDescent="0.25">
      <c r="A3827">
        <v>2014</v>
      </c>
      <c r="B3827" t="s">
        <v>1162</v>
      </c>
      <c r="C3827">
        <v>4</v>
      </c>
      <c r="D3827">
        <v>1</v>
      </c>
      <c r="E3827" t="s">
        <v>1223</v>
      </c>
      <c r="F3827">
        <v>10</v>
      </c>
      <c r="G3827">
        <v>10</v>
      </c>
      <c r="H3827">
        <v>5</v>
      </c>
      <c r="I3827">
        <v>5</v>
      </c>
      <c r="J3827" s="40">
        <f t="shared" si="60"/>
        <v>10</v>
      </c>
      <c r="K3827" t="s">
        <v>713</v>
      </c>
      <c r="L3827">
        <v>2</v>
      </c>
      <c r="M3827">
        <v>0</v>
      </c>
    </row>
    <row r="3828" spans="1:13" x14ac:dyDescent="0.25">
      <c r="A3828">
        <v>2014</v>
      </c>
      <c r="B3828" t="s">
        <v>1162</v>
      </c>
      <c r="D3828">
        <v>2</v>
      </c>
      <c r="E3828" t="s">
        <v>1223</v>
      </c>
      <c r="F3828">
        <v>0</v>
      </c>
      <c r="G3828">
        <v>0</v>
      </c>
      <c r="H3828">
        <v>0</v>
      </c>
      <c r="I3828">
        <v>0</v>
      </c>
      <c r="J3828" s="40">
        <f t="shared" si="60"/>
        <v>0</v>
      </c>
      <c r="K3828" t="s">
        <v>713</v>
      </c>
      <c r="L3828">
        <v>0</v>
      </c>
      <c r="M3828">
        <v>0</v>
      </c>
    </row>
    <row r="3829" spans="1:13" x14ac:dyDescent="0.25">
      <c r="A3829">
        <v>2014</v>
      </c>
      <c r="B3829" t="s">
        <v>1162</v>
      </c>
      <c r="D3829">
        <v>3</v>
      </c>
      <c r="E3829" t="s">
        <v>1223</v>
      </c>
      <c r="F3829">
        <v>100</v>
      </c>
      <c r="G3829">
        <v>0</v>
      </c>
      <c r="H3829">
        <v>0</v>
      </c>
      <c r="I3829">
        <v>0</v>
      </c>
      <c r="J3829" s="40">
        <f t="shared" si="60"/>
        <v>0</v>
      </c>
      <c r="K3829" t="s">
        <v>713</v>
      </c>
      <c r="L3829">
        <v>0</v>
      </c>
      <c r="M3829">
        <v>0</v>
      </c>
    </row>
    <row r="3830" spans="1:13" x14ac:dyDescent="0.25">
      <c r="A3830">
        <v>2014</v>
      </c>
      <c r="B3830" t="s">
        <v>1162</v>
      </c>
      <c r="D3830">
        <v>4</v>
      </c>
      <c r="E3830" t="s">
        <v>1223</v>
      </c>
      <c r="F3830">
        <v>0</v>
      </c>
      <c r="G3830">
        <v>0</v>
      </c>
      <c r="H3830">
        <v>85</v>
      </c>
      <c r="I3830">
        <v>5</v>
      </c>
      <c r="J3830" s="40">
        <f t="shared" si="60"/>
        <v>90</v>
      </c>
      <c r="K3830" t="s">
        <v>713</v>
      </c>
      <c r="L3830">
        <v>0</v>
      </c>
      <c r="M3830">
        <v>0</v>
      </c>
    </row>
    <row r="3831" spans="1:13" x14ac:dyDescent="0.25">
      <c r="A3831">
        <v>2014</v>
      </c>
      <c r="B3831" t="s">
        <v>1162</v>
      </c>
      <c r="D3831">
        <v>5</v>
      </c>
      <c r="E3831" t="s">
        <v>1223</v>
      </c>
      <c r="F3831">
        <v>0</v>
      </c>
      <c r="G3831">
        <v>0</v>
      </c>
      <c r="H3831">
        <v>0</v>
      </c>
      <c r="I3831">
        <v>0</v>
      </c>
      <c r="J3831" s="40">
        <f t="shared" si="60"/>
        <v>0</v>
      </c>
      <c r="K3831" t="s">
        <v>713</v>
      </c>
      <c r="L3831">
        <v>0</v>
      </c>
      <c r="M3831">
        <v>0</v>
      </c>
    </row>
    <row r="3832" spans="1:13" x14ac:dyDescent="0.25">
      <c r="A3832">
        <v>2014</v>
      </c>
      <c r="B3832" t="s">
        <v>1162</v>
      </c>
      <c r="C3832">
        <v>5</v>
      </c>
      <c r="D3832">
        <v>1</v>
      </c>
      <c r="E3832" t="s">
        <v>1223</v>
      </c>
      <c r="F3832">
        <v>0</v>
      </c>
      <c r="G3832">
        <v>0</v>
      </c>
      <c r="H3832">
        <v>0</v>
      </c>
      <c r="I3832">
        <v>0</v>
      </c>
      <c r="J3832" s="40">
        <f t="shared" si="60"/>
        <v>0</v>
      </c>
      <c r="K3832" t="s">
        <v>713</v>
      </c>
      <c r="L3832">
        <v>0</v>
      </c>
      <c r="M3832">
        <v>0</v>
      </c>
    </row>
    <row r="3833" spans="1:13" x14ac:dyDescent="0.25">
      <c r="A3833">
        <v>2014</v>
      </c>
      <c r="B3833" t="s">
        <v>1162</v>
      </c>
      <c r="D3833">
        <v>2</v>
      </c>
      <c r="E3833" t="s">
        <v>1223</v>
      </c>
      <c r="F3833">
        <v>20</v>
      </c>
      <c r="G3833">
        <v>0</v>
      </c>
      <c r="H3833">
        <v>50</v>
      </c>
      <c r="I3833">
        <v>5</v>
      </c>
      <c r="J3833" s="40">
        <f t="shared" si="60"/>
        <v>55</v>
      </c>
      <c r="K3833" t="s">
        <v>713</v>
      </c>
      <c r="L3833">
        <v>2</v>
      </c>
      <c r="M3833">
        <v>0</v>
      </c>
    </row>
    <row r="3834" spans="1:13" x14ac:dyDescent="0.25">
      <c r="A3834">
        <v>2014</v>
      </c>
      <c r="B3834" t="s">
        <v>1162</v>
      </c>
      <c r="D3834">
        <v>3</v>
      </c>
      <c r="E3834" t="s">
        <v>1223</v>
      </c>
      <c r="F3834">
        <v>0</v>
      </c>
      <c r="G3834">
        <v>0</v>
      </c>
      <c r="H3834">
        <v>0</v>
      </c>
      <c r="I3834">
        <v>0</v>
      </c>
      <c r="J3834" s="40">
        <f t="shared" si="60"/>
        <v>0</v>
      </c>
      <c r="K3834" t="s">
        <v>713</v>
      </c>
      <c r="L3834">
        <v>0</v>
      </c>
      <c r="M3834">
        <v>0</v>
      </c>
    </row>
    <row r="3835" spans="1:13" x14ac:dyDescent="0.25">
      <c r="A3835">
        <v>2014</v>
      </c>
      <c r="B3835" t="s">
        <v>1162</v>
      </c>
      <c r="D3835">
        <v>4</v>
      </c>
      <c r="E3835" t="s">
        <v>1223</v>
      </c>
      <c r="F3835">
        <v>20</v>
      </c>
      <c r="G3835">
        <v>0</v>
      </c>
      <c r="H3835">
        <v>55</v>
      </c>
      <c r="I3835">
        <v>5</v>
      </c>
      <c r="J3835" s="40">
        <f t="shared" si="60"/>
        <v>60</v>
      </c>
      <c r="K3835" t="s">
        <v>713</v>
      </c>
      <c r="L3835">
        <v>1</v>
      </c>
      <c r="M3835">
        <v>0</v>
      </c>
    </row>
    <row r="3836" spans="1:13" x14ac:dyDescent="0.25">
      <c r="A3836">
        <v>2014</v>
      </c>
      <c r="B3836" t="s">
        <v>1162</v>
      </c>
      <c r="D3836">
        <v>5</v>
      </c>
      <c r="E3836" t="s">
        <v>1223</v>
      </c>
      <c r="F3836">
        <v>70</v>
      </c>
      <c r="G3836">
        <v>0</v>
      </c>
      <c r="H3836">
        <v>25</v>
      </c>
      <c r="I3836">
        <v>5</v>
      </c>
      <c r="J3836" s="40">
        <f t="shared" si="60"/>
        <v>30</v>
      </c>
      <c r="K3836" t="s">
        <v>713</v>
      </c>
      <c r="L3836">
        <v>1</v>
      </c>
      <c r="M3836">
        <v>0</v>
      </c>
    </row>
    <row r="3837" spans="1:13" x14ac:dyDescent="0.25">
      <c r="A3837">
        <v>2014</v>
      </c>
      <c r="B3837" t="s">
        <v>1162</v>
      </c>
      <c r="C3837">
        <v>6</v>
      </c>
      <c r="D3837">
        <v>1</v>
      </c>
      <c r="E3837" t="s">
        <v>1223</v>
      </c>
      <c r="F3837">
        <v>0</v>
      </c>
      <c r="G3837">
        <v>0</v>
      </c>
      <c r="H3837">
        <v>0</v>
      </c>
      <c r="I3837">
        <v>0</v>
      </c>
      <c r="J3837" s="40">
        <f t="shared" si="60"/>
        <v>0</v>
      </c>
      <c r="K3837" t="s">
        <v>713</v>
      </c>
      <c r="L3837">
        <v>0</v>
      </c>
      <c r="M3837">
        <v>0</v>
      </c>
    </row>
    <row r="3838" spans="1:13" x14ac:dyDescent="0.25">
      <c r="A3838">
        <v>2014</v>
      </c>
      <c r="B3838" t="s">
        <v>1162</v>
      </c>
      <c r="D3838">
        <v>2</v>
      </c>
      <c r="E3838" t="s">
        <v>1223</v>
      </c>
      <c r="F3838">
        <v>0</v>
      </c>
      <c r="G3838">
        <v>0</v>
      </c>
      <c r="H3838">
        <v>0</v>
      </c>
      <c r="I3838">
        <v>0</v>
      </c>
      <c r="J3838" s="40">
        <f t="shared" si="60"/>
        <v>0</v>
      </c>
      <c r="K3838" t="s">
        <v>713</v>
      </c>
      <c r="L3838">
        <v>0</v>
      </c>
      <c r="M3838">
        <v>0</v>
      </c>
    </row>
    <row r="3839" spans="1:13" x14ac:dyDescent="0.25">
      <c r="A3839">
        <v>2014</v>
      </c>
      <c r="B3839" t="s">
        <v>1162</v>
      </c>
      <c r="D3839">
        <v>3</v>
      </c>
      <c r="E3839" t="s">
        <v>1223</v>
      </c>
      <c r="F3839">
        <v>10</v>
      </c>
      <c r="G3839">
        <v>0</v>
      </c>
      <c r="H3839">
        <v>0</v>
      </c>
      <c r="I3839">
        <v>0</v>
      </c>
      <c r="J3839" s="40">
        <f t="shared" ref="J3839:J3902" si="61">SUM(H3839:I3839)</f>
        <v>0</v>
      </c>
      <c r="K3839" t="s">
        <v>713</v>
      </c>
      <c r="L3839">
        <v>0</v>
      </c>
      <c r="M3839">
        <v>0</v>
      </c>
    </row>
    <row r="3840" spans="1:13" x14ac:dyDescent="0.25">
      <c r="A3840">
        <v>2014</v>
      </c>
      <c r="B3840" t="s">
        <v>1162</v>
      </c>
      <c r="D3840">
        <v>4</v>
      </c>
      <c r="E3840" t="s">
        <v>1223</v>
      </c>
      <c r="F3840">
        <v>30</v>
      </c>
      <c r="G3840">
        <v>0</v>
      </c>
      <c r="H3840">
        <v>60</v>
      </c>
      <c r="I3840">
        <v>10</v>
      </c>
      <c r="J3840" s="40">
        <f t="shared" si="61"/>
        <v>70</v>
      </c>
      <c r="K3840" t="s">
        <v>713</v>
      </c>
      <c r="L3840">
        <v>3</v>
      </c>
      <c r="M3840">
        <v>0</v>
      </c>
    </row>
    <row r="3841" spans="1:15" x14ac:dyDescent="0.25">
      <c r="A3841">
        <v>2014</v>
      </c>
      <c r="B3841" t="s">
        <v>1162</v>
      </c>
      <c r="D3841">
        <v>5</v>
      </c>
      <c r="E3841" t="s">
        <v>1223</v>
      </c>
      <c r="F3841">
        <v>10</v>
      </c>
      <c r="G3841">
        <v>10</v>
      </c>
      <c r="H3841">
        <v>15</v>
      </c>
      <c r="I3841">
        <v>5</v>
      </c>
      <c r="J3841" s="40">
        <f t="shared" si="61"/>
        <v>20</v>
      </c>
      <c r="K3841" t="s">
        <v>713</v>
      </c>
      <c r="L3841">
        <v>3</v>
      </c>
      <c r="M3841">
        <v>0</v>
      </c>
    </row>
    <row r="3842" spans="1:15" x14ac:dyDescent="0.25">
      <c r="A3842">
        <v>2014</v>
      </c>
      <c r="B3842" t="s">
        <v>1162</v>
      </c>
      <c r="C3842">
        <v>7</v>
      </c>
      <c r="D3842">
        <v>1</v>
      </c>
      <c r="E3842" t="s">
        <v>1223</v>
      </c>
      <c r="F3842">
        <v>0</v>
      </c>
      <c r="G3842">
        <v>20</v>
      </c>
      <c r="H3842">
        <v>65</v>
      </c>
      <c r="I3842">
        <v>10</v>
      </c>
      <c r="J3842" s="40">
        <f t="shared" si="61"/>
        <v>75</v>
      </c>
      <c r="K3842">
        <v>4</v>
      </c>
      <c r="L3842">
        <v>6</v>
      </c>
      <c r="M3842">
        <v>2</v>
      </c>
      <c r="N3842" t="s">
        <v>390</v>
      </c>
      <c r="O3842" t="s">
        <v>390</v>
      </c>
    </row>
    <row r="3843" spans="1:15" x14ac:dyDescent="0.25">
      <c r="A3843">
        <v>2014</v>
      </c>
      <c r="B3843" t="s">
        <v>1162</v>
      </c>
      <c r="D3843">
        <v>2</v>
      </c>
      <c r="E3843" t="s">
        <v>1223</v>
      </c>
      <c r="F3843">
        <v>0</v>
      </c>
      <c r="G3843">
        <v>10</v>
      </c>
      <c r="H3843">
        <v>75</v>
      </c>
      <c r="I3843">
        <v>10</v>
      </c>
      <c r="J3843" s="40">
        <f t="shared" si="61"/>
        <v>85</v>
      </c>
      <c r="K3843">
        <v>3</v>
      </c>
      <c r="L3843">
        <v>5</v>
      </c>
      <c r="M3843">
        <v>0</v>
      </c>
    </row>
    <row r="3844" spans="1:15" x14ac:dyDescent="0.25">
      <c r="A3844">
        <v>2014</v>
      </c>
      <c r="B3844" t="s">
        <v>1162</v>
      </c>
      <c r="D3844">
        <v>3</v>
      </c>
      <c r="E3844" t="s">
        <v>1223</v>
      </c>
      <c r="F3844">
        <v>0</v>
      </c>
      <c r="G3844">
        <v>10</v>
      </c>
      <c r="H3844">
        <v>40</v>
      </c>
      <c r="I3844">
        <v>15</v>
      </c>
      <c r="J3844" s="40">
        <f t="shared" si="61"/>
        <v>55</v>
      </c>
      <c r="K3844">
        <v>6</v>
      </c>
      <c r="L3844">
        <v>7</v>
      </c>
      <c r="M3844">
        <v>0</v>
      </c>
    </row>
    <row r="3845" spans="1:15" x14ac:dyDescent="0.25">
      <c r="A3845">
        <v>2014</v>
      </c>
      <c r="B3845" t="s">
        <v>1162</v>
      </c>
      <c r="D3845">
        <v>4</v>
      </c>
      <c r="E3845" t="s">
        <v>1223</v>
      </c>
      <c r="F3845">
        <v>0</v>
      </c>
      <c r="G3845">
        <v>5</v>
      </c>
      <c r="H3845">
        <v>70</v>
      </c>
      <c r="I3845">
        <v>10</v>
      </c>
      <c r="J3845" s="40">
        <f t="shared" si="61"/>
        <v>80</v>
      </c>
      <c r="K3845">
        <v>4</v>
      </c>
      <c r="L3845">
        <v>8</v>
      </c>
      <c r="M3845">
        <v>0</v>
      </c>
    </row>
    <row r="3846" spans="1:15" x14ac:dyDescent="0.25">
      <c r="A3846">
        <v>2014</v>
      </c>
      <c r="B3846" t="s">
        <v>1162</v>
      </c>
      <c r="D3846">
        <v>5</v>
      </c>
      <c r="E3846" t="s">
        <v>1223</v>
      </c>
      <c r="F3846">
        <v>5</v>
      </c>
      <c r="G3846">
        <v>15</v>
      </c>
      <c r="H3846">
        <v>70</v>
      </c>
      <c r="I3846">
        <v>5</v>
      </c>
      <c r="J3846" s="40">
        <f t="shared" si="61"/>
        <v>75</v>
      </c>
      <c r="K3846">
        <v>5</v>
      </c>
      <c r="L3846">
        <v>7</v>
      </c>
      <c r="M3846">
        <v>0</v>
      </c>
    </row>
    <row r="3847" spans="1:15" x14ac:dyDescent="0.25">
      <c r="A3847">
        <v>2014</v>
      </c>
      <c r="B3847" t="s">
        <v>1162</v>
      </c>
      <c r="C3847">
        <v>8</v>
      </c>
      <c r="D3847">
        <v>1</v>
      </c>
      <c r="E3847" t="s">
        <v>1223</v>
      </c>
      <c r="F3847">
        <v>30</v>
      </c>
      <c r="G3847">
        <v>30</v>
      </c>
      <c r="H3847">
        <v>10</v>
      </c>
      <c r="I3847">
        <v>10</v>
      </c>
      <c r="J3847" s="40">
        <f t="shared" si="61"/>
        <v>20</v>
      </c>
      <c r="K3847">
        <v>4</v>
      </c>
      <c r="L3847">
        <v>5</v>
      </c>
      <c r="M3847">
        <v>1</v>
      </c>
      <c r="N3847" t="s">
        <v>393</v>
      </c>
    </row>
    <row r="3848" spans="1:15" x14ac:dyDescent="0.25">
      <c r="A3848">
        <v>2014</v>
      </c>
      <c r="B3848" t="s">
        <v>1162</v>
      </c>
      <c r="D3848">
        <v>2</v>
      </c>
      <c r="E3848" t="s">
        <v>1223</v>
      </c>
      <c r="F3848">
        <v>30</v>
      </c>
      <c r="G3848">
        <v>20</v>
      </c>
      <c r="H3848">
        <v>30</v>
      </c>
      <c r="I3848">
        <v>10</v>
      </c>
      <c r="J3848" s="40">
        <f t="shared" si="61"/>
        <v>40</v>
      </c>
      <c r="K3848">
        <v>8</v>
      </c>
      <c r="L3848">
        <v>6</v>
      </c>
      <c r="M3848">
        <v>0</v>
      </c>
    </row>
    <row r="3849" spans="1:15" x14ac:dyDescent="0.25">
      <c r="A3849">
        <v>2014</v>
      </c>
      <c r="B3849" t="s">
        <v>1162</v>
      </c>
      <c r="D3849">
        <v>3</v>
      </c>
      <c r="E3849" t="s">
        <v>1223</v>
      </c>
      <c r="F3849">
        <v>25</v>
      </c>
      <c r="G3849">
        <v>10</v>
      </c>
      <c r="H3849">
        <v>50</v>
      </c>
      <c r="I3849">
        <v>10</v>
      </c>
      <c r="J3849" s="40">
        <f t="shared" si="61"/>
        <v>60</v>
      </c>
      <c r="K3849">
        <v>2</v>
      </c>
      <c r="L3849">
        <v>5</v>
      </c>
      <c r="M3849">
        <v>2</v>
      </c>
      <c r="N3849" t="s">
        <v>393</v>
      </c>
      <c r="O3849" t="s">
        <v>390</v>
      </c>
    </row>
    <row r="3850" spans="1:15" x14ac:dyDescent="0.25">
      <c r="A3850">
        <v>2014</v>
      </c>
      <c r="B3850" t="s">
        <v>1162</v>
      </c>
      <c r="D3850">
        <v>4</v>
      </c>
      <c r="E3850" t="s">
        <v>1223</v>
      </c>
      <c r="F3850">
        <v>0</v>
      </c>
      <c r="G3850">
        <v>10</v>
      </c>
      <c r="H3850">
        <v>75</v>
      </c>
      <c r="I3850">
        <v>10</v>
      </c>
      <c r="J3850" s="40">
        <f t="shared" si="61"/>
        <v>85</v>
      </c>
      <c r="K3850">
        <v>5</v>
      </c>
      <c r="L3850">
        <v>5</v>
      </c>
      <c r="M3850">
        <v>0</v>
      </c>
    </row>
    <row r="3851" spans="1:15" x14ac:dyDescent="0.25">
      <c r="A3851">
        <v>2014</v>
      </c>
      <c r="B3851" t="s">
        <v>1162</v>
      </c>
      <c r="D3851">
        <v>5</v>
      </c>
      <c r="E3851" t="s">
        <v>1223</v>
      </c>
      <c r="F3851">
        <v>10</v>
      </c>
      <c r="G3851">
        <v>5</v>
      </c>
      <c r="H3851">
        <v>40</v>
      </c>
      <c r="I3851">
        <v>15</v>
      </c>
      <c r="J3851" s="40">
        <f t="shared" si="61"/>
        <v>55</v>
      </c>
      <c r="K3851">
        <v>4</v>
      </c>
      <c r="L3851">
        <v>6</v>
      </c>
      <c r="M3851">
        <v>1</v>
      </c>
      <c r="N3851" t="s">
        <v>393</v>
      </c>
    </row>
    <row r="3852" spans="1:15" x14ac:dyDescent="0.25">
      <c r="A3852">
        <v>2014</v>
      </c>
      <c r="B3852" t="s">
        <v>1162</v>
      </c>
      <c r="C3852">
        <v>9</v>
      </c>
      <c r="D3852">
        <v>1</v>
      </c>
      <c r="E3852" t="s">
        <v>1223</v>
      </c>
      <c r="F3852">
        <v>15</v>
      </c>
      <c r="G3852">
        <v>5</v>
      </c>
      <c r="H3852">
        <v>65</v>
      </c>
      <c r="I3852">
        <v>10</v>
      </c>
      <c r="J3852" s="40">
        <f t="shared" si="61"/>
        <v>75</v>
      </c>
      <c r="K3852">
        <v>3</v>
      </c>
      <c r="L3852">
        <v>5</v>
      </c>
      <c r="M3852">
        <v>0</v>
      </c>
    </row>
    <row r="3853" spans="1:15" x14ac:dyDescent="0.25">
      <c r="A3853">
        <v>2014</v>
      </c>
      <c r="B3853" t="s">
        <v>1162</v>
      </c>
      <c r="D3853">
        <v>2</v>
      </c>
      <c r="E3853" t="s">
        <v>1223</v>
      </c>
      <c r="F3853">
        <v>0</v>
      </c>
      <c r="G3853">
        <v>30</v>
      </c>
      <c r="H3853">
        <v>20</v>
      </c>
      <c r="I3853">
        <v>5</v>
      </c>
      <c r="J3853" s="40">
        <f t="shared" si="61"/>
        <v>25</v>
      </c>
      <c r="K3853">
        <v>4</v>
      </c>
      <c r="L3853">
        <v>7</v>
      </c>
      <c r="M3853">
        <v>1</v>
      </c>
      <c r="N3853" t="s">
        <v>393</v>
      </c>
    </row>
    <row r="3854" spans="1:15" x14ac:dyDescent="0.25">
      <c r="A3854">
        <v>2014</v>
      </c>
      <c r="B3854" t="s">
        <v>1162</v>
      </c>
      <c r="D3854">
        <v>3</v>
      </c>
      <c r="E3854" t="s">
        <v>1223</v>
      </c>
      <c r="F3854">
        <v>5</v>
      </c>
      <c r="G3854">
        <v>20</v>
      </c>
      <c r="H3854">
        <v>60</v>
      </c>
      <c r="I3854">
        <v>10</v>
      </c>
      <c r="J3854" s="40">
        <f t="shared" si="61"/>
        <v>70</v>
      </c>
      <c r="K3854">
        <v>3</v>
      </c>
      <c r="L3854">
        <v>8</v>
      </c>
      <c r="M3854">
        <v>0</v>
      </c>
    </row>
    <row r="3855" spans="1:15" x14ac:dyDescent="0.25">
      <c r="A3855">
        <v>2014</v>
      </c>
      <c r="B3855" t="s">
        <v>1162</v>
      </c>
      <c r="D3855">
        <v>4</v>
      </c>
      <c r="E3855" t="s">
        <v>1223</v>
      </c>
      <c r="F3855">
        <v>2</v>
      </c>
      <c r="G3855">
        <v>5</v>
      </c>
      <c r="H3855">
        <v>80</v>
      </c>
      <c r="I3855">
        <v>3</v>
      </c>
      <c r="J3855" s="40">
        <f t="shared" si="61"/>
        <v>83</v>
      </c>
      <c r="K3855">
        <v>4</v>
      </c>
      <c r="L3855">
        <v>6</v>
      </c>
      <c r="M3855">
        <v>0</v>
      </c>
    </row>
    <row r="3856" spans="1:15" x14ac:dyDescent="0.25">
      <c r="A3856">
        <v>2014</v>
      </c>
      <c r="B3856" t="s">
        <v>1162</v>
      </c>
      <c r="D3856">
        <v>5</v>
      </c>
      <c r="E3856" t="s">
        <v>1223</v>
      </c>
      <c r="F3856">
        <v>0</v>
      </c>
      <c r="G3856">
        <v>85</v>
      </c>
      <c r="H3856">
        <v>0</v>
      </c>
      <c r="I3856">
        <v>10</v>
      </c>
      <c r="J3856" s="40">
        <f t="shared" si="61"/>
        <v>10</v>
      </c>
      <c r="K3856">
        <v>0</v>
      </c>
      <c r="L3856">
        <v>6</v>
      </c>
      <c r="M3856">
        <v>0</v>
      </c>
    </row>
    <row r="3857" spans="1:14" x14ac:dyDescent="0.25">
      <c r="A3857">
        <v>2014</v>
      </c>
      <c r="B3857" t="s">
        <v>1162</v>
      </c>
      <c r="C3857">
        <v>10</v>
      </c>
      <c r="D3857">
        <v>1</v>
      </c>
      <c r="E3857" t="s">
        <v>1223</v>
      </c>
      <c r="F3857">
        <v>0</v>
      </c>
      <c r="G3857">
        <v>0</v>
      </c>
      <c r="H3857">
        <v>20</v>
      </c>
      <c r="I3857">
        <v>5</v>
      </c>
      <c r="J3857" s="40">
        <f t="shared" si="61"/>
        <v>25</v>
      </c>
      <c r="K3857">
        <v>3</v>
      </c>
      <c r="L3857">
        <v>4</v>
      </c>
      <c r="M3857">
        <v>1</v>
      </c>
      <c r="N3857" t="s">
        <v>390</v>
      </c>
    </row>
    <row r="3858" spans="1:14" x14ac:dyDescent="0.25">
      <c r="A3858">
        <v>2014</v>
      </c>
      <c r="B3858" t="s">
        <v>1162</v>
      </c>
      <c r="D3858">
        <v>2</v>
      </c>
      <c r="E3858" t="s">
        <v>1223</v>
      </c>
      <c r="F3858">
        <v>5</v>
      </c>
      <c r="G3858">
        <v>15</v>
      </c>
      <c r="H3858">
        <v>40</v>
      </c>
      <c r="I3858">
        <v>5</v>
      </c>
      <c r="J3858" s="40">
        <f t="shared" si="61"/>
        <v>45</v>
      </c>
      <c r="K3858">
        <v>4</v>
      </c>
      <c r="L3858">
        <v>5</v>
      </c>
      <c r="M3858">
        <v>0</v>
      </c>
    </row>
    <row r="3859" spans="1:14" x14ac:dyDescent="0.25">
      <c r="A3859">
        <v>2014</v>
      </c>
      <c r="B3859" t="s">
        <v>1162</v>
      </c>
      <c r="D3859">
        <v>3</v>
      </c>
      <c r="E3859" t="s">
        <v>1223</v>
      </c>
      <c r="F3859">
        <v>0</v>
      </c>
      <c r="G3859">
        <v>10</v>
      </c>
      <c r="H3859">
        <v>50</v>
      </c>
      <c r="I3859">
        <v>1</v>
      </c>
      <c r="J3859" s="40">
        <f t="shared" si="61"/>
        <v>51</v>
      </c>
      <c r="K3859">
        <v>7</v>
      </c>
      <c r="L3859">
        <v>3</v>
      </c>
      <c r="M3859">
        <v>0</v>
      </c>
    </row>
    <row r="3860" spans="1:14" x14ac:dyDescent="0.25">
      <c r="A3860">
        <v>2014</v>
      </c>
      <c r="B3860" t="s">
        <v>1162</v>
      </c>
      <c r="D3860">
        <v>4</v>
      </c>
      <c r="E3860" t="s">
        <v>1223</v>
      </c>
      <c r="F3860">
        <v>5</v>
      </c>
      <c r="G3860">
        <v>10</v>
      </c>
      <c r="H3860">
        <v>30</v>
      </c>
      <c r="I3860">
        <v>10</v>
      </c>
      <c r="J3860" s="40">
        <f t="shared" si="61"/>
        <v>40</v>
      </c>
      <c r="K3860">
        <v>5</v>
      </c>
      <c r="L3860">
        <v>6</v>
      </c>
      <c r="M3860">
        <v>1</v>
      </c>
      <c r="N3860" t="s">
        <v>390</v>
      </c>
    </row>
    <row r="3861" spans="1:14" x14ac:dyDescent="0.25">
      <c r="A3861">
        <v>2014</v>
      </c>
      <c r="B3861" t="s">
        <v>1162</v>
      </c>
      <c r="D3861">
        <v>5</v>
      </c>
      <c r="E3861" t="s">
        <v>1223</v>
      </c>
      <c r="F3861">
        <v>5</v>
      </c>
      <c r="G3861">
        <v>10</v>
      </c>
      <c r="H3861">
        <v>50</v>
      </c>
      <c r="I3861">
        <v>5</v>
      </c>
      <c r="J3861" s="40">
        <f t="shared" si="61"/>
        <v>55</v>
      </c>
      <c r="K3861">
        <v>7</v>
      </c>
      <c r="L3861">
        <v>2</v>
      </c>
      <c r="M3861">
        <v>0</v>
      </c>
    </row>
    <row r="3862" spans="1:14" x14ac:dyDescent="0.25">
      <c r="A3862">
        <v>2014</v>
      </c>
      <c r="B3862" t="s">
        <v>1161</v>
      </c>
      <c r="C3862">
        <v>1</v>
      </c>
      <c r="D3862">
        <v>1</v>
      </c>
      <c r="E3862" t="s">
        <v>1223</v>
      </c>
      <c r="F3862">
        <v>0</v>
      </c>
      <c r="G3862">
        <v>10</v>
      </c>
      <c r="H3862">
        <v>20</v>
      </c>
      <c r="I3862">
        <v>0</v>
      </c>
      <c r="J3862" s="40">
        <f t="shared" si="61"/>
        <v>20</v>
      </c>
      <c r="K3862">
        <v>2</v>
      </c>
      <c r="L3862">
        <v>0</v>
      </c>
      <c r="M3862">
        <v>0</v>
      </c>
    </row>
    <row r="3863" spans="1:14" x14ac:dyDescent="0.25">
      <c r="A3863">
        <v>2014</v>
      </c>
      <c r="B3863" t="s">
        <v>1161</v>
      </c>
      <c r="D3863">
        <v>2</v>
      </c>
      <c r="E3863" t="s">
        <v>1223</v>
      </c>
      <c r="F3863">
        <v>10</v>
      </c>
      <c r="G3863">
        <v>5</v>
      </c>
      <c r="H3863">
        <v>35</v>
      </c>
      <c r="I3863">
        <v>10</v>
      </c>
      <c r="J3863" s="40">
        <f t="shared" si="61"/>
        <v>45</v>
      </c>
      <c r="K3863">
        <v>20</v>
      </c>
      <c r="L3863">
        <v>2</v>
      </c>
      <c r="M3863">
        <v>0</v>
      </c>
    </row>
    <row r="3864" spans="1:14" x14ac:dyDescent="0.25">
      <c r="A3864">
        <v>2014</v>
      </c>
      <c r="B3864" t="s">
        <v>1161</v>
      </c>
      <c r="D3864">
        <v>3</v>
      </c>
      <c r="E3864" t="s">
        <v>1223</v>
      </c>
      <c r="F3864">
        <v>5</v>
      </c>
      <c r="G3864">
        <v>5</v>
      </c>
      <c r="H3864">
        <v>15</v>
      </c>
      <c r="I3864">
        <v>0</v>
      </c>
      <c r="J3864" s="40">
        <f t="shared" si="61"/>
        <v>15</v>
      </c>
      <c r="K3864">
        <v>5</v>
      </c>
      <c r="L3864">
        <v>0</v>
      </c>
      <c r="M3864">
        <v>1</v>
      </c>
      <c r="N3864" t="s">
        <v>420</v>
      </c>
    </row>
    <row r="3865" spans="1:14" x14ac:dyDescent="0.25">
      <c r="A3865">
        <v>2014</v>
      </c>
      <c r="B3865" t="s">
        <v>1161</v>
      </c>
      <c r="D3865">
        <v>4</v>
      </c>
      <c r="E3865" t="s">
        <v>1223</v>
      </c>
      <c r="F3865">
        <v>0</v>
      </c>
      <c r="G3865">
        <v>5</v>
      </c>
      <c r="H3865">
        <v>25</v>
      </c>
      <c r="I3865">
        <v>1</v>
      </c>
      <c r="J3865" s="40">
        <f t="shared" si="61"/>
        <v>26</v>
      </c>
      <c r="K3865">
        <v>2</v>
      </c>
      <c r="L3865">
        <v>1</v>
      </c>
      <c r="M3865">
        <v>0</v>
      </c>
    </row>
    <row r="3866" spans="1:14" x14ac:dyDescent="0.25">
      <c r="A3866">
        <v>2014</v>
      </c>
      <c r="B3866" t="s">
        <v>1161</v>
      </c>
      <c r="D3866">
        <v>5</v>
      </c>
      <c r="E3866" t="s">
        <v>1223</v>
      </c>
      <c r="F3866">
        <v>0</v>
      </c>
      <c r="G3866">
        <v>20</v>
      </c>
      <c r="H3866">
        <v>30</v>
      </c>
      <c r="I3866">
        <v>0</v>
      </c>
      <c r="J3866" s="40">
        <f t="shared" si="61"/>
        <v>30</v>
      </c>
      <c r="K3866">
        <v>2</v>
      </c>
      <c r="L3866">
        <v>0</v>
      </c>
      <c r="M3866">
        <v>0</v>
      </c>
    </row>
    <row r="3867" spans="1:14" x14ac:dyDescent="0.25">
      <c r="A3867">
        <v>2014</v>
      </c>
      <c r="B3867" t="s">
        <v>1161</v>
      </c>
      <c r="C3867">
        <v>2</v>
      </c>
      <c r="D3867">
        <v>1</v>
      </c>
      <c r="E3867" t="s">
        <v>1223</v>
      </c>
      <c r="F3867">
        <v>5</v>
      </c>
      <c r="G3867">
        <v>0</v>
      </c>
      <c r="H3867">
        <v>15</v>
      </c>
      <c r="I3867">
        <v>0</v>
      </c>
      <c r="J3867" s="40">
        <f t="shared" si="61"/>
        <v>15</v>
      </c>
      <c r="K3867">
        <v>12</v>
      </c>
      <c r="L3867">
        <v>0</v>
      </c>
      <c r="M3867">
        <v>0</v>
      </c>
    </row>
    <row r="3868" spans="1:14" x14ac:dyDescent="0.25">
      <c r="A3868">
        <v>2014</v>
      </c>
      <c r="B3868" t="s">
        <v>1161</v>
      </c>
      <c r="D3868">
        <v>2</v>
      </c>
      <c r="E3868" t="s">
        <v>1223</v>
      </c>
      <c r="F3868">
        <v>0</v>
      </c>
      <c r="G3868">
        <v>5</v>
      </c>
      <c r="H3868">
        <v>20</v>
      </c>
      <c r="I3868">
        <v>5</v>
      </c>
      <c r="J3868" s="40">
        <f t="shared" si="61"/>
        <v>25</v>
      </c>
      <c r="K3868">
        <v>3</v>
      </c>
      <c r="L3868">
        <v>2</v>
      </c>
      <c r="M3868">
        <v>0</v>
      </c>
    </row>
    <row r="3869" spans="1:14" x14ac:dyDescent="0.25">
      <c r="A3869">
        <v>2014</v>
      </c>
      <c r="B3869" t="s">
        <v>1161</v>
      </c>
      <c r="D3869">
        <v>3</v>
      </c>
      <c r="E3869" t="s">
        <v>1223</v>
      </c>
      <c r="F3869">
        <v>5</v>
      </c>
      <c r="G3869">
        <v>5</v>
      </c>
      <c r="H3869">
        <v>30</v>
      </c>
      <c r="I3869">
        <v>0</v>
      </c>
      <c r="J3869" s="40">
        <f t="shared" si="61"/>
        <v>30</v>
      </c>
      <c r="K3869">
        <v>20</v>
      </c>
      <c r="L3869">
        <v>0</v>
      </c>
      <c r="M3869">
        <v>0</v>
      </c>
    </row>
    <row r="3870" spans="1:14" x14ac:dyDescent="0.25">
      <c r="A3870">
        <v>2014</v>
      </c>
      <c r="B3870" t="s">
        <v>1161</v>
      </c>
      <c r="D3870">
        <v>4</v>
      </c>
      <c r="E3870" t="s">
        <v>1223</v>
      </c>
      <c r="F3870">
        <v>30</v>
      </c>
      <c r="G3870">
        <v>30</v>
      </c>
      <c r="H3870">
        <v>15</v>
      </c>
      <c r="I3870">
        <v>0</v>
      </c>
      <c r="J3870" s="40">
        <f t="shared" si="61"/>
        <v>15</v>
      </c>
      <c r="K3870">
        <v>3</v>
      </c>
      <c r="L3870">
        <v>0</v>
      </c>
      <c r="M3870">
        <v>0</v>
      </c>
    </row>
    <row r="3871" spans="1:14" x14ac:dyDescent="0.25">
      <c r="A3871">
        <v>2014</v>
      </c>
      <c r="B3871" t="s">
        <v>1161</v>
      </c>
      <c r="D3871">
        <v>5</v>
      </c>
      <c r="E3871" t="s">
        <v>1223</v>
      </c>
      <c r="F3871">
        <v>0</v>
      </c>
      <c r="G3871">
        <v>0</v>
      </c>
      <c r="H3871">
        <v>25</v>
      </c>
      <c r="I3871">
        <v>5</v>
      </c>
      <c r="J3871" s="40">
        <f t="shared" si="61"/>
        <v>30</v>
      </c>
      <c r="K3871">
        <v>3</v>
      </c>
      <c r="L3871">
        <v>4</v>
      </c>
      <c r="M3871">
        <v>0</v>
      </c>
    </row>
    <row r="3872" spans="1:14" x14ac:dyDescent="0.25">
      <c r="A3872">
        <v>2014</v>
      </c>
      <c r="B3872" t="s">
        <v>1161</v>
      </c>
      <c r="C3872">
        <v>3</v>
      </c>
      <c r="D3872">
        <v>1</v>
      </c>
      <c r="E3872" t="s">
        <v>1223</v>
      </c>
      <c r="F3872">
        <v>5</v>
      </c>
      <c r="G3872">
        <v>10</v>
      </c>
      <c r="H3872">
        <v>35</v>
      </c>
      <c r="I3872">
        <v>1</v>
      </c>
      <c r="J3872" s="40">
        <f t="shared" si="61"/>
        <v>36</v>
      </c>
      <c r="K3872">
        <v>20</v>
      </c>
      <c r="L3872">
        <v>2</v>
      </c>
      <c r="M3872">
        <v>0</v>
      </c>
    </row>
    <row r="3873" spans="1:15" x14ac:dyDescent="0.25">
      <c r="A3873">
        <v>2014</v>
      </c>
      <c r="B3873" t="s">
        <v>1161</v>
      </c>
      <c r="D3873">
        <v>2</v>
      </c>
      <c r="E3873" t="s">
        <v>1223</v>
      </c>
      <c r="F3873">
        <v>5</v>
      </c>
      <c r="G3873">
        <v>1</v>
      </c>
      <c r="H3873">
        <v>30</v>
      </c>
      <c r="I3873">
        <v>1</v>
      </c>
      <c r="J3873" s="40">
        <f t="shared" si="61"/>
        <v>31</v>
      </c>
      <c r="K3873">
        <v>3</v>
      </c>
      <c r="L3873">
        <v>3</v>
      </c>
      <c r="M3873">
        <v>1</v>
      </c>
      <c r="N3873" t="s">
        <v>390</v>
      </c>
    </row>
    <row r="3874" spans="1:15" x14ac:dyDescent="0.25">
      <c r="A3874">
        <v>2014</v>
      </c>
      <c r="B3874" t="s">
        <v>1161</v>
      </c>
      <c r="D3874">
        <v>3</v>
      </c>
      <c r="E3874" t="s">
        <v>1223</v>
      </c>
      <c r="F3874">
        <v>2</v>
      </c>
      <c r="G3874">
        <v>2</v>
      </c>
      <c r="H3874">
        <v>30</v>
      </c>
      <c r="I3874">
        <v>2</v>
      </c>
      <c r="J3874" s="40">
        <f t="shared" si="61"/>
        <v>32</v>
      </c>
      <c r="K3874">
        <v>15</v>
      </c>
      <c r="L3874">
        <v>2</v>
      </c>
      <c r="M3874">
        <v>0</v>
      </c>
    </row>
    <row r="3875" spans="1:15" x14ac:dyDescent="0.25">
      <c r="A3875">
        <v>2014</v>
      </c>
      <c r="B3875" t="s">
        <v>1161</v>
      </c>
      <c r="D3875">
        <v>4</v>
      </c>
      <c r="E3875" t="s">
        <v>1223</v>
      </c>
      <c r="F3875">
        <v>0</v>
      </c>
      <c r="G3875">
        <v>0</v>
      </c>
      <c r="H3875">
        <v>25</v>
      </c>
      <c r="I3875">
        <v>0</v>
      </c>
      <c r="J3875" s="40">
        <f t="shared" si="61"/>
        <v>25</v>
      </c>
      <c r="K3875">
        <v>12</v>
      </c>
      <c r="L3875">
        <v>0</v>
      </c>
      <c r="M3875">
        <v>0</v>
      </c>
    </row>
    <row r="3876" spans="1:15" x14ac:dyDescent="0.25">
      <c r="A3876">
        <v>2014</v>
      </c>
      <c r="B3876" t="s">
        <v>1161</v>
      </c>
      <c r="D3876">
        <v>5</v>
      </c>
      <c r="E3876" t="s">
        <v>1223</v>
      </c>
      <c r="F3876">
        <v>2</v>
      </c>
      <c r="G3876">
        <v>0</v>
      </c>
      <c r="H3876">
        <v>10</v>
      </c>
      <c r="I3876">
        <v>0</v>
      </c>
      <c r="J3876" s="40">
        <f t="shared" si="61"/>
        <v>10</v>
      </c>
      <c r="K3876">
        <v>12</v>
      </c>
      <c r="L3876">
        <v>0</v>
      </c>
      <c r="M3876">
        <v>2</v>
      </c>
      <c r="N3876" t="s">
        <v>390</v>
      </c>
      <c r="O3876" t="s">
        <v>420</v>
      </c>
    </row>
    <row r="3877" spans="1:15" x14ac:dyDescent="0.25">
      <c r="A3877">
        <v>2014</v>
      </c>
      <c r="B3877" t="s">
        <v>1161</v>
      </c>
      <c r="C3877">
        <v>4</v>
      </c>
      <c r="D3877">
        <v>1</v>
      </c>
      <c r="E3877" t="s">
        <v>1223</v>
      </c>
      <c r="F3877">
        <v>0</v>
      </c>
      <c r="G3877">
        <v>20</v>
      </c>
      <c r="H3877">
        <v>5</v>
      </c>
      <c r="I3877">
        <v>5</v>
      </c>
      <c r="J3877" s="40">
        <f t="shared" si="61"/>
        <v>10</v>
      </c>
      <c r="K3877" t="s">
        <v>713</v>
      </c>
      <c r="L3877">
        <v>2</v>
      </c>
      <c r="M3877">
        <v>0</v>
      </c>
    </row>
    <row r="3878" spans="1:15" x14ac:dyDescent="0.25">
      <c r="A3878">
        <v>2014</v>
      </c>
      <c r="B3878" t="s">
        <v>1161</v>
      </c>
      <c r="D3878">
        <v>2</v>
      </c>
      <c r="E3878" t="s">
        <v>1223</v>
      </c>
      <c r="F3878">
        <v>0</v>
      </c>
      <c r="G3878">
        <v>10</v>
      </c>
      <c r="H3878">
        <v>25</v>
      </c>
      <c r="I3878">
        <v>5</v>
      </c>
      <c r="J3878" s="40">
        <f t="shared" si="61"/>
        <v>30</v>
      </c>
      <c r="K3878" t="s">
        <v>713</v>
      </c>
      <c r="L3878">
        <v>3</v>
      </c>
      <c r="M3878">
        <v>0</v>
      </c>
    </row>
    <row r="3879" spans="1:15" x14ac:dyDescent="0.25">
      <c r="A3879">
        <v>2014</v>
      </c>
      <c r="B3879" t="s">
        <v>1161</v>
      </c>
      <c r="D3879">
        <v>3</v>
      </c>
      <c r="E3879" t="s">
        <v>1223</v>
      </c>
      <c r="F3879">
        <v>0</v>
      </c>
      <c r="G3879">
        <v>10</v>
      </c>
      <c r="H3879">
        <v>20</v>
      </c>
      <c r="I3879">
        <v>10</v>
      </c>
      <c r="J3879" s="40">
        <f t="shared" si="61"/>
        <v>30</v>
      </c>
      <c r="K3879" t="s">
        <v>713</v>
      </c>
      <c r="L3879">
        <v>2</v>
      </c>
      <c r="M3879">
        <v>0</v>
      </c>
    </row>
    <row r="3880" spans="1:15" x14ac:dyDescent="0.25">
      <c r="A3880">
        <v>2014</v>
      </c>
      <c r="B3880" t="s">
        <v>1161</v>
      </c>
      <c r="D3880">
        <v>4</v>
      </c>
      <c r="E3880" t="s">
        <v>1223</v>
      </c>
      <c r="F3880">
        <v>0</v>
      </c>
      <c r="G3880">
        <v>20</v>
      </c>
      <c r="H3880">
        <v>75</v>
      </c>
      <c r="I3880">
        <v>5</v>
      </c>
      <c r="J3880" s="40">
        <f t="shared" si="61"/>
        <v>80</v>
      </c>
      <c r="K3880" t="s">
        <v>713</v>
      </c>
      <c r="L3880">
        <v>2</v>
      </c>
      <c r="M3880">
        <v>0</v>
      </c>
    </row>
    <row r="3881" spans="1:15" x14ac:dyDescent="0.25">
      <c r="A3881">
        <v>2014</v>
      </c>
      <c r="B3881" t="s">
        <v>1161</v>
      </c>
      <c r="D3881">
        <v>5</v>
      </c>
      <c r="E3881" t="s">
        <v>1223</v>
      </c>
      <c r="F3881">
        <v>0</v>
      </c>
      <c r="G3881">
        <v>5</v>
      </c>
      <c r="H3881">
        <v>5</v>
      </c>
      <c r="I3881">
        <v>0</v>
      </c>
      <c r="J3881" s="40">
        <f t="shared" si="61"/>
        <v>5</v>
      </c>
      <c r="K3881" t="s">
        <v>713</v>
      </c>
      <c r="L3881">
        <v>1</v>
      </c>
      <c r="M3881">
        <v>0</v>
      </c>
    </row>
    <row r="3882" spans="1:15" x14ac:dyDescent="0.25">
      <c r="A3882">
        <v>2014</v>
      </c>
      <c r="B3882" t="s">
        <v>1161</v>
      </c>
      <c r="C3882">
        <v>5</v>
      </c>
      <c r="D3882">
        <v>1</v>
      </c>
      <c r="E3882" t="s">
        <v>1223</v>
      </c>
      <c r="F3882">
        <v>5</v>
      </c>
      <c r="G3882">
        <v>10</v>
      </c>
      <c r="H3882">
        <v>15</v>
      </c>
      <c r="I3882">
        <v>5</v>
      </c>
      <c r="J3882" s="40">
        <f t="shared" si="61"/>
        <v>20</v>
      </c>
      <c r="K3882" t="s">
        <v>713</v>
      </c>
      <c r="L3882">
        <v>2</v>
      </c>
      <c r="M3882">
        <v>0</v>
      </c>
    </row>
    <row r="3883" spans="1:15" x14ac:dyDescent="0.25">
      <c r="A3883">
        <v>2014</v>
      </c>
      <c r="B3883" t="s">
        <v>1161</v>
      </c>
      <c r="D3883">
        <v>2</v>
      </c>
      <c r="E3883" t="s">
        <v>1223</v>
      </c>
      <c r="F3883">
        <v>0</v>
      </c>
      <c r="G3883">
        <v>25</v>
      </c>
      <c r="H3883">
        <v>20</v>
      </c>
      <c r="I3883">
        <v>5</v>
      </c>
      <c r="J3883" s="40">
        <f t="shared" si="61"/>
        <v>25</v>
      </c>
      <c r="K3883" t="s">
        <v>713</v>
      </c>
      <c r="L3883">
        <v>3</v>
      </c>
      <c r="M3883">
        <v>0</v>
      </c>
    </row>
    <row r="3884" spans="1:15" x14ac:dyDescent="0.25">
      <c r="A3884">
        <v>2014</v>
      </c>
      <c r="B3884" t="s">
        <v>1161</v>
      </c>
      <c r="D3884">
        <v>3</v>
      </c>
      <c r="E3884" t="s">
        <v>1223</v>
      </c>
      <c r="F3884">
        <v>0</v>
      </c>
      <c r="G3884">
        <v>50</v>
      </c>
      <c r="H3884">
        <v>45</v>
      </c>
      <c r="I3884">
        <v>5</v>
      </c>
      <c r="J3884" s="40">
        <f t="shared" si="61"/>
        <v>50</v>
      </c>
      <c r="K3884" t="s">
        <v>713</v>
      </c>
      <c r="L3884">
        <v>2</v>
      </c>
      <c r="M3884">
        <v>0</v>
      </c>
    </row>
    <row r="3885" spans="1:15" x14ac:dyDescent="0.25">
      <c r="A3885">
        <v>2014</v>
      </c>
      <c r="B3885" t="s">
        <v>1161</v>
      </c>
      <c r="D3885">
        <v>4</v>
      </c>
      <c r="E3885" t="s">
        <v>1223</v>
      </c>
      <c r="F3885">
        <v>0</v>
      </c>
      <c r="G3885">
        <v>25</v>
      </c>
      <c r="H3885">
        <v>45</v>
      </c>
      <c r="I3885">
        <v>5</v>
      </c>
      <c r="J3885" s="40">
        <f t="shared" si="61"/>
        <v>50</v>
      </c>
      <c r="K3885" t="s">
        <v>713</v>
      </c>
      <c r="L3885">
        <v>3</v>
      </c>
      <c r="M3885">
        <v>0</v>
      </c>
    </row>
    <row r="3886" spans="1:15" x14ac:dyDescent="0.25">
      <c r="A3886">
        <v>2014</v>
      </c>
      <c r="B3886" t="s">
        <v>1161</v>
      </c>
      <c r="D3886">
        <v>5</v>
      </c>
      <c r="E3886" t="s">
        <v>1223</v>
      </c>
      <c r="F3886">
        <v>0</v>
      </c>
      <c r="G3886">
        <v>0</v>
      </c>
      <c r="H3886">
        <v>45</v>
      </c>
      <c r="I3886">
        <v>5</v>
      </c>
      <c r="J3886" s="40">
        <f t="shared" si="61"/>
        <v>50</v>
      </c>
      <c r="K3886" t="s">
        <v>713</v>
      </c>
      <c r="L3886">
        <v>0</v>
      </c>
      <c r="M3886">
        <v>0</v>
      </c>
    </row>
    <row r="3887" spans="1:15" x14ac:dyDescent="0.25">
      <c r="A3887">
        <v>2014</v>
      </c>
      <c r="B3887" t="s">
        <v>1161</v>
      </c>
      <c r="C3887">
        <v>6</v>
      </c>
      <c r="D3887">
        <v>1</v>
      </c>
      <c r="E3887" t="s">
        <v>1223</v>
      </c>
      <c r="F3887">
        <v>0</v>
      </c>
      <c r="G3887">
        <v>0</v>
      </c>
      <c r="H3887">
        <v>65</v>
      </c>
      <c r="I3887">
        <v>5</v>
      </c>
      <c r="J3887" s="40">
        <f t="shared" si="61"/>
        <v>70</v>
      </c>
      <c r="K3887" t="s">
        <v>713</v>
      </c>
      <c r="L3887">
        <v>1</v>
      </c>
      <c r="M3887">
        <v>0</v>
      </c>
    </row>
    <row r="3888" spans="1:15" x14ac:dyDescent="0.25">
      <c r="A3888">
        <v>2014</v>
      </c>
      <c r="B3888" t="s">
        <v>1161</v>
      </c>
      <c r="D3888">
        <v>2</v>
      </c>
      <c r="E3888" t="s">
        <v>1223</v>
      </c>
      <c r="F3888">
        <v>0</v>
      </c>
      <c r="G3888">
        <v>0</v>
      </c>
      <c r="H3888">
        <v>25</v>
      </c>
      <c r="I3888">
        <v>5</v>
      </c>
      <c r="J3888" s="40">
        <f t="shared" si="61"/>
        <v>30</v>
      </c>
      <c r="K3888" t="s">
        <v>713</v>
      </c>
      <c r="L3888">
        <v>0</v>
      </c>
      <c r="M3888">
        <v>0</v>
      </c>
    </row>
    <row r="3889" spans="1:14" x14ac:dyDescent="0.25">
      <c r="A3889">
        <v>2014</v>
      </c>
      <c r="B3889" t="s">
        <v>1161</v>
      </c>
      <c r="D3889">
        <v>3</v>
      </c>
      <c r="E3889" t="s">
        <v>1223</v>
      </c>
      <c r="F3889">
        <v>0</v>
      </c>
      <c r="G3889">
        <v>0</v>
      </c>
      <c r="H3889">
        <v>80</v>
      </c>
      <c r="I3889">
        <v>0</v>
      </c>
      <c r="J3889" s="40">
        <f t="shared" si="61"/>
        <v>80</v>
      </c>
      <c r="K3889" t="s">
        <v>713</v>
      </c>
      <c r="L3889">
        <v>0</v>
      </c>
      <c r="M3889">
        <v>0</v>
      </c>
    </row>
    <row r="3890" spans="1:14" x14ac:dyDescent="0.25">
      <c r="A3890">
        <v>2014</v>
      </c>
      <c r="B3890" t="s">
        <v>1161</v>
      </c>
      <c r="D3890">
        <v>4</v>
      </c>
      <c r="E3890" t="s">
        <v>1223</v>
      </c>
      <c r="F3890">
        <v>0</v>
      </c>
      <c r="G3890">
        <v>10</v>
      </c>
      <c r="H3890">
        <v>50</v>
      </c>
      <c r="I3890">
        <v>5</v>
      </c>
      <c r="J3890" s="40">
        <f t="shared" si="61"/>
        <v>55</v>
      </c>
      <c r="K3890" t="s">
        <v>713</v>
      </c>
      <c r="L3890">
        <v>2</v>
      </c>
      <c r="M3890">
        <v>0</v>
      </c>
    </row>
    <row r="3891" spans="1:14" x14ac:dyDescent="0.25">
      <c r="A3891">
        <v>2014</v>
      </c>
      <c r="B3891" t="s">
        <v>1161</v>
      </c>
      <c r="D3891">
        <v>5</v>
      </c>
      <c r="E3891" t="s">
        <v>1223</v>
      </c>
      <c r="F3891">
        <v>0</v>
      </c>
      <c r="G3891">
        <v>10</v>
      </c>
      <c r="H3891">
        <v>15</v>
      </c>
      <c r="I3891">
        <v>5</v>
      </c>
      <c r="J3891" s="40">
        <f t="shared" si="61"/>
        <v>20</v>
      </c>
      <c r="K3891" t="s">
        <v>713</v>
      </c>
      <c r="L3891">
        <v>3</v>
      </c>
      <c r="M3891">
        <v>0</v>
      </c>
    </row>
    <row r="3892" spans="1:14" x14ac:dyDescent="0.25">
      <c r="A3892">
        <v>2014</v>
      </c>
      <c r="B3892" t="s">
        <v>1161</v>
      </c>
      <c r="C3892">
        <v>7</v>
      </c>
      <c r="D3892">
        <v>1</v>
      </c>
      <c r="E3892" t="s">
        <v>1223</v>
      </c>
      <c r="F3892">
        <v>2</v>
      </c>
      <c r="G3892">
        <v>15</v>
      </c>
      <c r="H3892">
        <v>70</v>
      </c>
      <c r="I3892">
        <v>8</v>
      </c>
      <c r="J3892" s="40">
        <f t="shared" si="61"/>
        <v>78</v>
      </c>
      <c r="K3892">
        <v>3</v>
      </c>
      <c r="L3892">
        <v>3</v>
      </c>
      <c r="M3892">
        <v>0</v>
      </c>
    </row>
    <row r="3893" spans="1:14" x14ac:dyDescent="0.25">
      <c r="A3893">
        <v>2014</v>
      </c>
      <c r="B3893" t="s">
        <v>1161</v>
      </c>
      <c r="D3893">
        <v>2</v>
      </c>
      <c r="E3893" t="s">
        <v>1223</v>
      </c>
      <c r="F3893">
        <v>0</v>
      </c>
      <c r="G3893">
        <v>20</v>
      </c>
      <c r="H3893">
        <v>50</v>
      </c>
      <c r="I3893">
        <v>10</v>
      </c>
      <c r="J3893" s="40">
        <f t="shared" si="61"/>
        <v>60</v>
      </c>
      <c r="K3893">
        <v>4</v>
      </c>
      <c r="L3893">
        <v>5</v>
      </c>
      <c r="M3893">
        <v>0</v>
      </c>
    </row>
    <row r="3894" spans="1:14" x14ac:dyDescent="0.25">
      <c r="A3894">
        <v>2014</v>
      </c>
      <c r="B3894" t="s">
        <v>1161</v>
      </c>
      <c r="D3894">
        <v>3</v>
      </c>
      <c r="E3894" t="s">
        <v>1223</v>
      </c>
      <c r="F3894">
        <v>10</v>
      </c>
      <c r="G3894">
        <v>0</v>
      </c>
      <c r="H3894">
        <v>35</v>
      </c>
      <c r="I3894">
        <v>5</v>
      </c>
      <c r="J3894" s="40">
        <f t="shared" si="61"/>
        <v>40</v>
      </c>
      <c r="K3894">
        <v>4</v>
      </c>
      <c r="L3894">
        <v>4</v>
      </c>
      <c r="M3894">
        <v>0</v>
      </c>
    </row>
    <row r="3895" spans="1:14" x14ac:dyDescent="0.25">
      <c r="A3895">
        <v>2014</v>
      </c>
      <c r="B3895" t="s">
        <v>1161</v>
      </c>
      <c r="D3895">
        <v>4</v>
      </c>
      <c r="E3895" t="s">
        <v>1223</v>
      </c>
      <c r="F3895">
        <v>5</v>
      </c>
      <c r="G3895">
        <v>0</v>
      </c>
      <c r="H3895">
        <v>50</v>
      </c>
      <c r="I3895">
        <v>8</v>
      </c>
      <c r="J3895" s="40">
        <f t="shared" si="61"/>
        <v>58</v>
      </c>
      <c r="K3895">
        <v>20</v>
      </c>
      <c r="L3895">
        <v>3</v>
      </c>
      <c r="M3895">
        <v>0</v>
      </c>
    </row>
    <row r="3896" spans="1:14" x14ac:dyDescent="0.25">
      <c r="A3896">
        <v>2014</v>
      </c>
      <c r="B3896" t="s">
        <v>1161</v>
      </c>
      <c r="D3896">
        <v>5</v>
      </c>
      <c r="E3896" t="s">
        <v>1223</v>
      </c>
      <c r="F3896">
        <v>5</v>
      </c>
      <c r="G3896">
        <v>0</v>
      </c>
      <c r="H3896">
        <v>65</v>
      </c>
      <c r="I3896">
        <v>10</v>
      </c>
      <c r="J3896" s="40">
        <f t="shared" si="61"/>
        <v>75</v>
      </c>
      <c r="K3896">
        <v>5</v>
      </c>
      <c r="L3896">
        <v>6</v>
      </c>
      <c r="M3896">
        <v>0</v>
      </c>
    </row>
    <row r="3897" spans="1:14" x14ac:dyDescent="0.25">
      <c r="A3897">
        <v>2014</v>
      </c>
      <c r="B3897" t="s">
        <v>1161</v>
      </c>
      <c r="C3897">
        <v>8</v>
      </c>
      <c r="D3897">
        <v>1</v>
      </c>
      <c r="E3897" t="s">
        <v>1223</v>
      </c>
      <c r="F3897">
        <v>2</v>
      </c>
      <c r="G3897">
        <v>5</v>
      </c>
      <c r="H3897">
        <v>40</v>
      </c>
      <c r="I3897">
        <v>5</v>
      </c>
      <c r="J3897" s="40">
        <f t="shared" si="61"/>
        <v>45</v>
      </c>
      <c r="K3897">
        <v>4</v>
      </c>
      <c r="L3897">
        <v>5</v>
      </c>
      <c r="M3897">
        <v>0</v>
      </c>
    </row>
    <row r="3898" spans="1:14" x14ac:dyDescent="0.25">
      <c r="A3898">
        <v>2014</v>
      </c>
      <c r="B3898" t="s">
        <v>1161</v>
      </c>
      <c r="D3898">
        <v>2</v>
      </c>
      <c r="E3898" t="s">
        <v>1223</v>
      </c>
      <c r="F3898">
        <v>2</v>
      </c>
      <c r="G3898">
        <v>15</v>
      </c>
      <c r="H3898">
        <v>80</v>
      </c>
      <c r="I3898">
        <v>5</v>
      </c>
      <c r="J3898" s="40">
        <f t="shared" si="61"/>
        <v>85</v>
      </c>
      <c r="K3898">
        <v>3</v>
      </c>
      <c r="L3898">
        <v>2</v>
      </c>
      <c r="M3898">
        <v>0</v>
      </c>
    </row>
    <row r="3899" spans="1:14" x14ac:dyDescent="0.25">
      <c r="A3899">
        <v>2014</v>
      </c>
      <c r="B3899" t="s">
        <v>1161</v>
      </c>
      <c r="D3899">
        <v>3</v>
      </c>
      <c r="E3899" t="s">
        <v>1223</v>
      </c>
      <c r="F3899">
        <v>0</v>
      </c>
      <c r="G3899">
        <v>0</v>
      </c>
      <c r="H3899">
        <v>25</v>
      </c>
      <c r="I3899">
        <v>10</v>
      </c>
      <c r="J3899" s="40">
        <f t="shared" si="61"/>
        <v>35</v>
      </c>
      <c r="K3899">
        <v>3</v>
      </c>
      <c r="L3899">
        <v>3</v>
      </c>
      <c r="M3899">
        <v>0</v>
      </c>
    </row>
    <row r="3900" spans="1:14" x14ac:dyDescent="0.25">
      <c r="A3900">
        <v>2014</v>
      </c>
      <c r="B3900" t="s">
        <v>1161</v>
      </c>
      <c r="D3900">
        <v>4</v>
      </c>
      <c r="E3900" t="s">
        <v>1223</v>
      </c>
      <c r="F3900">
        <v>8</v>
      </c>
      <c r="G3900">
        <v>10</v>
      </c>
      <c r="H3900">
        <v>20</v>
      </c>
      <c r="I3900">
        <v>5</v>
      </c>
      <c r="J3900" s="40">
        <f t="shared" si="61"/>
        <v>25</v>
      </c>
      <c r="K3900">
        <v>4</v>
      </c>
      <c r="L3900">
        <v>3</v>
      </c>
      <c r="M3900">
        <v>0</v>
      </c>
    </row>
    <row r="3901" spans="1:14" x14ac:dyDescent="0.25">
      <c r="A3901">
        <v>2014</v>
      </c>
      <c r="B3901" t="s">
        <v>1161</v>
      </c>
      <c r="D3901">
        <v>5</v>
      </c>
      <c r="E3901" t="s">
        <v>1223</v>
      </c>
      <c r="F3901">
        <v>5</v>
      </c>
      <c r="G3901">
        <v>0</v>
      </c>
      <c r="H3901">
        <v>60</v>
      </c>
      <c r="I3901">
        <v>3</v>
      </c>
      <c r="J3901" s="40">
        <f t="shared" si="61"/>
        <v>63</v>
      </c>
      <c r="K3901">
        <v>7</v>
      </c>
      <c r="L3901">
        <v>2</v>
      </c>
      <c r="M3901">
        <v>0</v>
      </c>
    </row>
    <row r="3902" spans="1:14" x14ac:dyDescent="0.25">
      <c r="A3902">
        <v>2014</v>
      </c>
      <c r="B3902" t="s">
        <v>1161</v>
      </c>
      <c r="C3902">
        <v>9</v>
      </c>
      <c r="D3902">
        <v>1</v>
      </c>
      <c r="E3902" t="s">
        <v>1223</v>
      </c>
      <c r="F3902">
        <v>0</v>
      </c>
      <c r="G3902">
        <v>0</v>
      </c>
      <c r="H3902">
        <v>100</v>
      </c>
      <c r="I3902">
        <v>0</v>
      </c>
      <c r="J3902" s="40">
        <f t="shared" si="61"/>
        <v>100</v>
      </c>
      <c r="K3902">
        <v>3</v>
      </c>
      <c r="L3902">
        <v>0</v>
      </c>
      <c r="M3902">
        <v>1</v>
      </c>
      <c r="N3902" t="s">
        <v>390</v>
      </c>
    </row>
    <row r="3903" spans="1:14" x14ac:dyDescent="0.25">
      <c r="A3903">
        <v>2014</v>
      </c>
      <c r="B3903" t="s">
        <v>1161</v>
      </c>
      <c r="D3903">
        <v>2</v>
      </c>
      <c r="E3903" t="s">
        <v>1223</v>
      </c>
      <c r="F3903">
        <v>0</v>
      </c>
      <c r="G3903">
        <v>0</v>
      </c>
      <c r="H3903">
        <v>80</v>
      </c>
      <c r="I3903">
        <v>3</v>
      </c>
      <c r="J3903" s="40">
        <f t="shared" ref="J3903:J3966" si="62">SUM(H3903:I3903)</f>
        <v>83</v>
      </c>
      <c r="K3903">
        <v>2</v>
      </c>
      <c r="L3903">
        <v>2</v>
      </c>
      <c r="M3903">
        <v>0</v>
      </c>
    </row>
    <row r="3904" spans="1:14" x14ac:dyDescent="0.25">
      <c r="A3904">
        <v>2014</v>
      </c>
      <c r="B3904" t="s">
        <v>1161</v>
      </c>
      <c r="D3904">
        <v>3</v>
      </c>
      <c r="E3904" t="s">
        <v>1223</v>
      </c>
      <c r="F3904">
        <v>0</v>
      </c>
      <c r="G3904">
        <v>0</v>
      </c>
      <c r="H3904">
        <v>100</v>
      </c>
      <c r="I3904">
        <v>0</v>
      </c>
      <c r="J3904" s="40">
        <f t="shared" si="62"/>
        <v>100</v>
      </c>
      <c r="K3904">
        <v>6</v>
      </c>
      <c r="L3904">
        <v>0</v>
      </c>
      <c r="M3904">
        <v>0</v>
      </c>
    </row>
    <row r="3905" spans="1:15" x14ac:dyDescent="0.25">
      <c r="A3905">
        <v>2014</v>
      </c>
      <c r="B3905" t="s">
        <v>1161</v>
      </c>
      <c r="D3905">
        <v>4</v>
      </c>
      <c r="E3905" t="s">
        <v>1223</v>
      </c>
      <c r="F3905">
        <v>0</v>
      </c>
      <c r="G3905">
        <v>30</v>
      </c>
      <c r="H3905">
        <v>30</v>
      </c>
      <c r="I3905">
        <v>2</v>
      </c>
      <c r="J3905" s="40">
        <f t="shared" si="62"/>
        <v>32</v>
      </c>
      <c r="K3905">
        <v>3</v>
      </c>
      <c r="L3905">
        <v>1</v>
      </c>
      <c r="M3905">
        <v>0</v>
      </c>
    </row>
    <row r="3906" spans="1:15" x14ac:dyDescent="0.25">
      <c r="A3906">
        <v>2014</v>
      </c>
      <c r="B3906" t="s">
        <v>1161</v>
      </c>
      <c r="D3906">
        <v>5</v>
      </c>
      <c r="E3906" t="s">
        <v>1223</v>
      </c>
      <c r="F3906">
        <v>5</v>
      </c>
      <c r="G3906">
        <v>0</v>
      </c>
      <c r="H3906">
        <v>45</v>
      </c>
      <c r="I3906">
        <v>5</v>
      </c>
      <c r="J3906" s="40">
        <f t="shared" si="62"/>
        <v>50</v>
      </c>
      <c r="K3906">
        <v>2</v>
      </c>
      <c r="L3906">
        <v>3</v>
      </c>
      <c r="M3906">
        <v>0</v>
      </c>
    </row>
    <row r="3907" spans="1:15" x14ac:dyDescent="0.25">
      <c r="A3907">
        <v>2014</v>
      </c>
      <c r="B3907" t="s">
        <v>1161</v>
      </c>
      <c r="C3907">
        <v>10</v>
      </c>
      <c r="D3907">
        <v>1</v>
      </c>
      <c r="E3907" t="s">
        <v>1223</v>
      </c>
      <c r="F3907">
        <v>3</v>
      </c>
      <c r="G3907">
        <v>25</v>
      </c>
      <c r="H3907">
        <v>25</v>
      </c>
      <c r="I3907">
        <v>3</v>
      </c>
      <c r="J3907" s="40">
        <f t="shared" si="62"/>
        <v>28</v>
      </c>
      <c r="K3907">
        <v>2</v>
      </c>
      <c r="L3907">
        <v>2</v>
      </c>
      <c r="M3907">
        <v>0</v>
      </c>
    </row>
    <row r="3908" spans="1:15" x14ac:dyDescent="0.25">
      <c r="A3908">
        <v>2014</v>
      </c>
      <c r="B3908" t="s">
        <v>1161</v>
      </c>
      <c r="D3908">
        <v>2</v>
      </c>
      <c r="E3908" t="s">
        <v>1223</v>
      </c>
      <c r="F3908">
        <v>0</v>
      </c>
      <c r="G3908">
        <v>0</v>
      </c>
      <c r="H3908">
        <v>100</v>
      </c>
      <c r="I3908">
        <v>0</v>
      </c>
      <c r="J3908" s="40">
        <f t="shared" si="62"/>
        <v>100</v>
      </c>
      <c r="K3908">
        <v>6</v>
      </c>
      <c r="L3908">
        <v>0</v>
      </c>
      <c r="M3908">
        <v>0</v>
      </c>
    </row>
    <row r="3909" spans="1:15" x14ac:dyDescent="0.25">
      <c r="A3909">
        <v>2014</v>
      </c>
      <c r="B3909" t="s">
        <v>1161</v>
      </c>
      <c r="D3909">
        <v>3</v>
      </c>
      <c r="E3909" t="s">
        <v>1223</v>
      </c>
      <c r="F3909">
        <v>0</v>
      </c>
      <c r="G3909">
        <v>0</v>
      </c>
      <c r="H3909">
        <v>80</v>
      </c>
      <c r="I3909">
        <v>1</v>
      </c>
      <c r="J3909" s="40">
        <f t="shared" si="62"/>
        <v>81</v>
      </c>
      <c r="K3909">
        <v>5</v>
      </c>
      <c r="L3909">
        <v>1</v>
      </c>
      <c r="M3909">
        <v>0</v>
      </c>
    </row>
    <row r="3910" spans="1:15" x14ac:dyDescent="0.25">
      <c r="A3910">
        <v>2014</v>
      </c>
      <c r="B3910" t="s">
        <v>1161</v>
      </c>
      <c r="D3910">
        <v>4</v>
      </c>
      <c r="E3910" t="s">
        <v>1223</v>
      </c>
      <c r="F3910">
        <v>0</v>
      </c>
      <c r="G3910">
        <v>10</v>
      </c>
      <c r="H3910">
        <v>75</v>
      </c>
      <c r="I3910">
        <v>2</v>
      </c>
      <c r="J3910" s="40">
        <f t="shared" si="62"/>
        <v>77</v>
      </c>
      <c r="K3910">
        <v>6</v>
      </c>
      <c r="L3910">
        <v>3</v>
      </c>
      <c r="M3910">
        <v>0</v>
      </c>
    </row>
    <row r="3911" spans="1:15" x14ac:dyDescent="0.25">
      <c r="A3911">
        <v>2014</v>
      </c>
      <c r="B3911" t="s">
        <v>1161</v>
      </c>
      <c r="D3911">
        <v>5</v>
      </c>
      <c r="E3911" t="s">
        <v>1223</v>
      </c>
      <c r="F3911">
        <v>0</v>
      </c>
      <c r="G3911">
        <v>5</v>
      </c>
      <c r="H3911">
        <v>25</v>
      </c>
      <c r="I3911">
        <v>2</v>
      </c>
      <c r="J3911" s="40">
        <f t="shared" si="62"/>
        <v>27</v>
      </c>
      <c r="K3911">
        <v>3</v>
      </c>
      <c r="L3911">
        <v>3</v>
      </c>
      <c r="M3911">
        <v>2</v>
      </c>
      <c r="N3911" t="s">
        <v>390</v>
      </c>
      <c r="O3911" t="s">
        <v>420</v>
      </c>
    </row>
    <row r="3912" spans="1:15" x14ac:dyDescent="0.25">
      <c r="A3912">
        <v>2014</v>
      </c>
      <c r="B3912" t="s">
        <v>1163</v>
      </c>
      <c r="C3912">
        <v>1</v>
      </c>
      <c r="D3912">
        <v>1</v>
      </c>
      <c r="E3912" t="s">
        <v>1223</v>
      </c>
      <c r="F3912">
        <v>5</v>
      </c>
      <c r="G3912">
        <v>0</v>
      </c>
      <c r="H3912">
        <v>50</v>
      </c>
      <c r="I3912">
        <v>5</v>
      </c>
      <c r="J3912" s="40">
        <f t="shared" si="62"/>
        <v>55</v>
      </c>
      <c r="K3912">
        <v>3</v>
      </c>
      <c r="L3912">
        <v>4</v>
      </c>
      <c r="M3912">
        <v>0</v>
      </c>
    </row>
    <row r="3913" spans="1:15" x14ac:dyDescent="0.25">
      <c r="A3913">
        <v>2014</v>
      </c>
      <c r="B3913" t="s">
        <v>1163</v>
      </c>
      <c r="D3913">
        <v>2</v>
      </c>
      <c r="E3913" t="s">
        <v>1223</v>
      </c>
      <c r="F3913">
        <v>10</v>
      </c>
      <c r="G3913">
        <v>5</v>
      </c>
      <c r="H3913">
        <v>40</v>
      </c>
      <c r="I3913">
        <v>10</v>
      </c>
      <c r="J3913" s="40">
        <f t="shared" si="62"/>
        <v>50</v>
      </c>
      <c r="K3913">
        <v>4</v>
      </c>
      <c r="L3913">
        <v>5</v>
      </c>
      <c r="M3913">
        <v>0</v>
      </c>
    </row>
    <row r="3914" spans="1:15" x14ac:dyDescent="0.25">
      <c r="A3914">
        <v>2014</v>
      </c>
      <c r="B3914" t="s">
        <v>1163</v>
      </c>
      <c r="D3914">
        <v>3</v>
      </c>
      <c r="E3914" t="s">
        <v>1223</v>
      </c>
      <c r="F3914">
        <v>10</v>
      </c>
      <c r="G3914">
        <v>15</v>
      </c>
      <c r="H3914">
        <v>40</v>
      </c>
      <c r="I3914">
        <v>10</v>
      </c>
      <c r="J3914" s="40">
        <f t="shared" si="62"/>
        <v>50</v>
      </c>
      <c r="K3914">
        <v>4</v>
      </c>
      <c r="L3914">
        <v>5</v>
      </c>
      <c r="M3914">
        <v>0</v>
      </c>
    </row>
    <row r="3915" spans="1:15" x14ac:dyDescent="0.25">
      <c r="A3915">
        <v>2014</v>
      </c>
      <c r="B3915" t="s">
        <v>1163</v>
      </c>
      <c r="D3915">
        <v>4</v>
      </c>
      <c r="E3915" t="s">
        <v>1223</v>
      </c>
      <c r="F3915">
        <v>5</v>
      </c>
      <c r="G3915">
        <v>10</v>
      </c>
      <c r="H3915">
        <v>45</v>
      </c>
      <c r="I3915">
        <v>2</v>
      </c>
      <c r="J3915" s="40">
        <f t="shared" si="62"/>
        <v>47</v>
      </c>
      <c r="K3915">
        <v>4</v>
      </c>
      <c r="L3915">
        <v>3</v>
      </c>
      <c r="M3915">
        <v>0</v>
      </c>
    </row>
    <row r="3916" spans="1:15" x14ac:dyDescent="0.25">
      <c r="A3916">
        <v>2014</v>
      </c>
      <c r="B3916" t="s">
        <v>1163</v>
      </c>
      <c r="D3916">
        <v>5</v>
      </c>
      <c r="E3916" t="s">
        <v>1223</v>
      </c>
      <c r="F3916">
        <v>5</v>
      </c>
      <c r="G3916">
        <v>0</v>
      </c>
      <c r="H3916">
        <v>70</v>
      </c>
      <c r="I3916">
        <v>10</v>
      </c>
      <c r="J3916" s="40">
        <f t="shared" si="62"/>
        <v>80</v>
      </c>
      <c r="K3916">
        <v>4</v>
      </c>
      <c r="L3916">
        <v>4</v>
      </c>
      <c r="M3916">
        <v>1</v>
      </c>
      <c r="N3916" t="s">
        <v>760</v>
      </c>
    </row>
    <row r="3917" spans="1:15" x14ac:dyDescent="0.25">
      <c r="A3917">
        <v>2014</v>
      </c>
      <c r="B3917" t="s">
        <v>1163</v>
      </c>
      <c r="C3917">
        <v>2</v>
      </c>
      <c r="D3917">
        <v>1</v>
      </c>
      <c r="E3917" t="s">
        <v>1223</v>
      </c>
      <c r="F3917">
        <v>5</v>
      </c>
      <c r="G3917">
        <v>60</v>
      </c>
      <c r="H3917">
        <v>15</v>
      </c>
      <c r="I3917">
        <v>0</v>
      </c>
      <c r="J3917" s="40">
        <f t="shared" si="62"/>
        <v>15</v>
      </c>
      <c r="K3917">
        <v>3</v>
      </c>
      <c r="L3917">
        <v>0</v>
      </c>
      <c r="M3917">
        <v>0</v>
      </c>
    </row>
    <row r="3918" spans="1:15" x14ac:dyDescent="0.25">
      <c r="A3918">
        <v>2014</v>
      </c>
      <c r="B3918" t="s">
        <v>1163</v>
      </c>
      <c r="D3918">
        <v>2</v>
      </c>
      <c r="E3918" t="s">
        <v>1223</v>
      </c>
      <c r="F3918">
        <v>5</v>
      </c>
      <c r="G3918">
        <v>15</v>
      </c>
      <c r="H3918">
        <v>35</v>
      </c>
      <c r="I3918">
        <v>5</v>
      </c>
      <c r="J3918" s="40">
        <f t="shared" si="62"/>
        <v>40</v>
      </c>
      <c r="K3918">
        <v>2</v>
      </c>
      <c r="L3918">
        <v>4</v>
      </c>
      <c r="M3918">
        <v>1</v>
      </c>
      <c r="N3918" t="s">
        <v>390</v>
      </c>
    </row>
    <row r="3919" spans="1:15" x14ac:dyDescent="0.25">
      <c r="A3919">
        <v>2014</v>
      </c>
      <c r="B3919" t="s">
        <v>1163</v>
      </c>
      <c r="D3919">
        <v>3</v>
      </c>
      <c r="E3919" t="s">
        <v>1223</v>
      </c>
      <c r="F3919">
        <v>10</v>
      </c>
      <c r="G3919">
        <v>5</v>
      </c>
      <c r="H3919">
        <v>15</v>
      </c>
      <c r="I3919">
        <v>3</v>
      </c>
      <c r="J3919" s="40">
        <f t="shared" si="62"/>
        <v>18</v>
      </c>
      <c r="K3919">
        <v>4</v>
      </c>
      <c r="L3919">
        <v>3</v>
      </c>
      <c r="M3919">
        <v>1</v>
      </c>
      <c r="N3919" t="s">
        <v>390</v>
      </c>
    </row>
    <row r="3920" spans="1:15" x14ac:dyDescent="0.25">
      <c r="A3920">
        <v>2014</v>
      </c>
      <c r="B3920" t="s">
        <v>1163</v>
      </c>
      <c r="D3920">
        <v>4</v>
      </c>
      <c r="E3920" t="s">
        <v>1223</v>
      </c>
      <c r="F3920">
        <v>0</v>
      </c>
      <c r="G3920">
        <v>10</v>
      </c>
      <c r="H3920">
        <v>55</v>
      </c>
      <c r="I3920">
        <v>10</v>
      </c>
      <c r="J3920" s="40">
        <f t="shared" si="62"/>
        <v>65</v>
      </c>
      <c r="K3920">
        <v>3</v>
      </c>
      <c r="L3920">
        <v>4</v>
      </c>
      <c r="M3920">
        <v>0</v>
      </c>
    </row>
    <row r="3921" spans="1:14" x14ac:dyDescent="0.25">
      <c r="A3921">
        <v>2014</v>
      </c>
      <c r="B3921" t="s">
        <v>1163</v>
      </c>
      <c r="D3921">
        <v>5</v>
      </c>
      <c r="E3921" t="s">
        <v>1223</v>
      </c>
      <c r="F3921">
        <v>5</v>
      </c>
      <c r="G3921">
        <v>10</v>
      </c>
      <c r="H3921">
        <v>65</v>
      </c>
      <c r="I3921">
        <v>15</v>
      </c>
      <c r="J3921" s="40">
        <f t="shared" si="62"/>
        <v>80</v>
      </c>
      <c r="K3921">
        <v>6</v>
      </c>
      <c r="L3921">
        <v>5</v>
      </c>
      <c r="M3921">
        <v>1</v>
      </c>
      <c r="N3921" t="s">
        <v>790</v>
      </c>
    </row>
    <row r="3922" spans="1:14" x14ac:dyDescent="0.25">
      <c r="A3922">
        <v>2014</v>
      </c>
      <c r="B3922" t="s">
        <v>1163</v>
      </c>
      <c r="C3922">
        <v>3</v>
      </c>
      <c r="D3922">
        <v>1</v>
      </c>
      <c r="E3922" t="s">
        <v>1223</v>
      </c>
      <c r="F3922">
        <v>5</v>
      </c>
      <c r="G3922">
        <v>10</v>
      </c>
      <c r="H3922">
        <v>25</v>
      </c>
      <c r="I3922">
        <v>5</v>
      </c>
      <c r="J3922" s="40">
        <f t="shared" si="62"/>
        <v>30</v>
      </c>
      <c r="K3922">
        <v>3</v>
      </c>
      <c r="L3922">
        <v>1</v>
      </c>
      <c r="M3922">
        <v>0</v>
      </c>
    </row>
    <row r="3923" spans="1:14" x14ac:dyDescent="0.25">
      <c r="A3923">
        <v>2014</v>
      </c>
      <c r="B3923" t="s">
        <v>1163</v>
      </c>
      <c r="D3923">
        <v>2</v>
      </c>
      <c r="E3923" t="s">
        <v>1223</v>
      </c>
      <c r="F3923">
        <v>5</v>
      </c>
      <c r="G3923">
        <v>10</v>
      </c>
      <c r="H3923">
        <v>40</v>
      </c>
      <c r="I3923">
        <v>20</v>
      </c>
      <c r="J3923" s="40">
        <f t="shared" si="62"/>
        <v>60</v>
      </c>
      <c r="K3923">
        <v>4</v>
      </c>
      <c r="L3923">
        <v>5</v>
      </c>
      <c r="M3923">
        <v>0</v>
      </c>
    </row>
    <row r="3924" spans="1:14" x14ac:dyDescent="0.25">
      <c r="A3924">
        <v>2014</v>
      </c>
      <c r="B3924" t="s">
        <v>1163</v>
      </c>
      <c r="D3924">
        <v>3</v>
      </c>
      <c r="E3924" t="s">
        <v>1223</v>
      </c>
      <c r="F3924">
        <v>5</v>
      </c>
      <c r="G3924">
        <v>15</v>
      </c>
      <c r="H3924">
        <v>70</v>
      </c>
      <c r="I3924">
        <v>5</v>
      </c>
      <c r="J3924" s="40">
        <f t="shared" si="62"/>
        <v>75</v>
      </c>
      <c r="K3924">
        <v>4</v>
      </c>
      <c r="L3924">
        <v>3</v>
      </c>
      <c r="M3924">
        <v>0</v>
      </c>
    </row>
    <row r="3925" spans="1:14" x14ac:dyDescent="0.25">
      <c r="A3925">
        <v>2014</v>
      </c>
      <c r="B3925" t="s">
        <v>1163</v>
      </c>
      <c r="D3925">
        <v>4</v>
      </c>
      <c r="E3925" t="s">
        <v>1223</v>
      </c>
      <c r="F3925">
        <v>5</v>
      </c>
      <c r="G3925">
        <v>5</v>
      </c>
      <c r="H3925">
        <v>60</v>
      </c>
      <c r="I3925">
        <v>15</v>
      </c>
      <c r="J3925" s="40">
        <f t="shared" si="62"/>
        <v>75</v>
      </c>
      <c r="K3925">
        <v>6</v>
      </c>
      <c r="L3925">
        <v>7</v>
      </c>
      <c r="M3925">
        <v>0</v>
      </c>
    </row>
    <row r="3926" spans="1:14" x14ac:dyDescent="0.25">
      <c r="A3926">
        <v>2014</v>
      </c>
      <c r="B3926" t="s">
        <v>1163</v>
      </c>
      <c r="D3926">
        <v>5</v>
      </c>
      <c r="E3926" t="s">
        <v>1223</v>
      </c>
      <c r="F3926">
        <v>10</v>
      </c>
      <c r="G3926">
        <v>15</v>
      </c>
      <c r="H3926">
        <v>30</v>
      </c>
      <c r="I3926">
        <v>5</v>
      </c>
      <c r="J3926" s="40">
        <f t="shared" si="62"/>
        <v>35</v>
      </c>
      <c r="K3926">
        <v>3</v>
      </c>
      <c r="L3926">
        <v>5</v>
      </c>
      <c r="M3926">
        <v>0</v>
      </c>
    </row>
    <row r="3927" spans="1:14" x14ac:dyDescent="0.25">
      <c r="A3927">
        <v>2014</v>
      </c>
      <c r="B3927" t="s">
        <v>1163</v>
      </c>
      <c r="C3927">
        <v>4</v>
      </c>
      <c r="D3927">
        <v>1</v>
      </c>
      <c r="E3927" t="s">
        <v>1223</v>
      </c>
      <c r="F3927">
        <v>10</v>
      </c>
      <c r="G3927">
        <v>80</v>
      </c>
      <c r="H3927">
        <v>10</v>
      </c>
      <c r="I3927">
        <v>0</v>
      </c>
      <c r="J3927" s="40">
        <f t="shared" si="62"/>
        <v>10</v>
      </c>
      <c r="K3927" t="s">
        <v>713</v>
      </c>
      <c r="L3927">
        <v>3</v>
      </c>
      <c r="M3927">
        <v>0</v>
      </c>
    </row>
    <row r="3928" spans="1:14" x14ac:dyDescent="0.25">
      <c r="A3928">
        <v>2014</v>
      </c>
      <c r="B3928" t="s">
        <v>1163</v>
      </c>
      <c r="D3928">
        <v>2</v>
      </c>
      <c r="E3928" t="s">
        <v>1223</v>
      </c>
      <c r="F3928">
        <v>0</v>
      </c>
      <c r="G3928">
        <v>40</v>
      </c>
      <c r="H3928">
        <v>25</v>
      </c>
      <c r="I3928">
        <v>5</v>
      </c>
      <c r="J3928" s="40">
        <f t="shared" si="62"/>
        <v>30</v>
      </c>
      <c r="K3928" t="s">
        <v>713</v>
      </c>
      <c r="L3928">
        <v>4</v>
      </c>
      <c r="M3928">
        <v>1</v>
      </c>
      <c r="N3928" t="s">
        <v>393</v>
      </c>
    </row>
    <row r="3929" spans="1:14" x14ac:dyDescent="0.25">
      <c r="A3929">
        <v>2014</v>
      </c>
      <c r="B3929" t="s">
        <v>1163</v>
      </c>
      <c r="D3929">
        <v>3</v>
      </c>
      <c r="E3929" t="s">
        <v>1223</v>
      </c>
      <c r="F3929">
        <v>0</v>
      </c>
      <c r="G3929">
        <v>40</v>
      </c>
      <c r="H3929">
        <v>5</v>
      </c>
      <c r="I3929">
        <v>0</v>
      </c>
      <c r="J3929" s="40">
        <f t="shared" si="62"/>
        <v>5</v>
      </c>
      <c r="K3929" t="s">
        <v>713</v>
      </c>
      <c r="L3929">
        <v>2</v>
      </c>
      <c r="M3929">
        <v>0</v>
      </c>
    </row>
    <row r="3930" spans="1:14" x14ac:dyDescent="0.25">
      <c r="A3930">
        <v>2014</v>
      </c>
      <c r="B3930" t="s">
        <v>1163</v>
      </c>
      <c r="D3930">
        <v>4</v>
      </c>
      <c r="E3930" t="s">
        <v>1223</v>
      </c>
      <c r="F3930">
        <v>0</v>
      </c>
      <c r="G3930">
        <v>20</v>
      </c>
      <c r="H3930">
        <v>55</v>
      </c>
      <c r="I3930">
        <v>5</v>
      </c>
      <c r="J3930" s="40">
        <f t="shared" si="62"/>
        <v>60</v>
      </c>
      <c r="K3930" t="s">
        <v>713</v>
      </c>
      <c r="L3930">
        <v>4</v>
      </c>
      <c r="M3930">
        <v>0</v>
      </c>
    </row>
    <row r="3931" spans="1:14" x14ac:dyDescent="0.25">
      <c r="A3931">
        <v>2014</v>
      </c>
      <c r="B3931" t="s">
        <v>1163</v>
      </c>
      <c r="D3931">
        <v>5</v>
      </c>
      <c r="E3931" t="s">
        <v>1223</v>
      </c>
      <c r="F3931">
        <v>0</v>
      </c>
      <c r="G3931">
        <v>5</v>
      </c>
      <c r="H3931">
        <v>25</v>
      </c>
      <c r="I3931">
        <v>5</v>
      </c>
      <c r="J3931" s="40">
        <f t="shared" si="62"/>
        <v>30</v>
      </c>
      <c r="K3931" t="s">
        <v>713</v>
      </c>
      <c r="L3931">
        <v>2</v>
      </c>
      <c r="M3931">
        <v>0</v>
      </c>
    </row>
    <row r="3932" spans="1:14" x14ac:dyDescent="0.25">
      <c r="A3932">
        <v>2014</v>
      </c>
      <c r="B3932" t="s">
        <v>1163</v>
      </c>
      <c r="C3932">
        <v>5</v>
      </c>
      <c r="D3932">
        <v>1</v>
      </c>
      <c r="E3932" t="s">
        <v>1223</v>
      </c>
      <c r="F3932">
        <v>5</v>
      </c>
      <c r="G3932">
        <v>0</v>
      </c>
      <c r="H3932">
        <v>5</v>
      </c>
      <c r="I3932">
        <v>0</v>
      </c>
      <c r="J3932" s="40">
        <f t="shared" si="62"/>
        <v>5</v>
      </c>
      <c r="K3932" t="s">
        <v>713</v>
      </c>
      <c r="L3932">
        <v>2</v>
      </c>
      <c r="M3932">
        <v>0</v>
      </c>
    </row>
    <row r="3933" spans="1:14" x14ac:dyDescent="0.25">
      <c r="A3933">
        <v>2014</v>
      </c>
      <c r="B3933" t="s">
        <v>1163</v>
      </c>
      <c r="D3933">
        <v>2</v>
      </c>
      <c r="E3933" t="s">
        <v>1223</v>
      </c>
      <c r="F3933">
        <v>0</v>
      </c>
      <c r="G3933">
        <v>5</v>
      </c>
      <c r="H3933">
        <v>10</v>
      </c>
      <c r="I3933">
        <v>5</v>
      </c>
      <c r="J3933" s="40">
        <f t="shared" si="62"/>
        <v>15</v>
      </c>
      <c r="K3933" t="s">
        <v>713</v>
      </c>
      <c r="L3933">
        <v>2</v>
      </c>
      <c r="M3933">
        <v>0</v>
      </c>
    </row>
    <row r="3934" spans="1:14" x14ac:dyDescent="0.25">
      <c r="A3934">
        <v>2014</v>
      </c>
      <c r="B3934" t="s">
        <v>1163</v>
      </c>
      <c r="D3934">
        <v>3</v>
      </c>
      <c r="E3934" t="s">
        <v>1223</v>
      </c>
      <c r="F3934">
        <v>15</v>
      </c>
      <c r="G3934">
        <v>0</v>
      </c>
      <c r="H3934">
        <v>15</v>
      </c>
      <c r="I3934">
        <v>5</v>
      </c>
      <c r="J3934" s="40">
        <f t="shared" si="62"/>
        <v>20</v>
      </c>
      <c r="K3934" t="s">
        <v>713</v>
      </c>
      <c r="L3934">
        <v>3</v>
      </c>
      <c r="M3934">
        <v>1</v>
      </c>
      <c r="N3934" t="s">
        <v>390</v>
      </c>
    </row>
    <row r="3935" spans="1:14" x14ac:dyDescent="0.25">
      <c r="A3935">
        <v>2014</v>
      </c>
      <c r="B3935" t="s">
        <v>1163</v>
      </c>
      <c r="D3935">
        <v>4</v>
      </c>
      <c r="E3935" t="s">
        <v>1223</v>
      </c>
      <c r="F3935">
        <v>0</v>
      </c>
      <c r="G3935">
        <v>40</v>
      </c>
      <c r="H3935">
        <v>0</v>
      </c>
      <c r="I3935">
        <v>0</v>
      </c>
      <c r="J3935" s="40">
        <f t="shared" si="62"/>
        <v>0</v>
      </c>
      <c r="K3935" t="s">
        <v>713</v>
      </c>
      <c r="L3935">
        <v>0</v>
      </c>
      <c r="M3935">
        <v>0</v>
      </c>
    </row>
    <row r="3936" spans="1:14" x14ac:dyDescent="0.25">
      <c r="A3936">
        <v>2014</v>
      </c>
      <c r="B3936" t="s">
        <v>1163</v>
      </c>
      <c r="D3936">
        <v>5</v>
      </c>
      <c r="E3936" t="s">
        <v>1223</v>
      </c>
      <c r="F3936">
        <v>5</v>
      </c>
      <c r="G3936">
        <v>80</v>
      </c>
      <c r="H3936">
        <v>10</v>
      </c>
      <c r="I3936">
        <v>5</v>
      </c>
      <c r="J3936" s="40">
        <f t="shared" si="62"/>
        <v>15</v>
      </c>
      <c r="K3936" t="s">
        <v>713</v>
      </c>
      <c r="L3936">
        <v>4</v>
      </c>
      <c r="M3936">
        <v>0</v>
      </c>
    </row>
    <row r="3937" spans="1:14" x14ac:dyDescent="0.25">
      <c r="A3937">
        <v>2014</v>
      </c>
      <c r="B3937" t="s">
        <v>1163</v>
      </c>
      <c r="C3937">
        <v>6</v>
      </c>
      <c r="D3937">
        <v>1</v>
      </c>
      <c r="E3937" t="s">
        <v>1223</v>
      </c>
      <c r="F3937">
        <v>0</v>
      </c>
      <c r="G3937">
        <v>30</v>
      </c>
      <c r="H3937">
        <v>5</v>
      </c>
      <c r="I3937">
        <v>5</v>
      </c>
      <c r="J3937" s="40">
        <f t="shared" si="62"/>
        <v>10</v>
      </c>
      <c r="K3937" t="s">
        <v>713</v>
      </c>
      <c r="L3937">
        <v>2</v>
      </c>
      <c r="M3937">
        <v>1</v>
      </c>
      <c r="N3937" t="s">
        <v>393</v>
      </c>
    </row>
    <row r="3938" spans="1:14" x14ac:dyDescent="0.25">
      <c r="A3938">
        <v>2014</v>
      </c>
      <c r="B3938" t="s">
        <v>1163</v>
      </c>
      <c r="D3938">
        <v>2</v>
      </c>
      <c r="E3938" t="s">
        <v>1223</v>
      </c>
      <c r="F3938">
        <v>0</v>
      </c>
      <c r="G3938">
        <v>75</v>
      </c>
      <c r="H3938">
        <v>5</v>
      </c>
      <c r="I3938">
        <v>5</v>
      </c>
      <c r="J3938" s="40">
        <f t="shared" si="62"/>
        <v>10</v>
      </c>
      <c r="K3938" t="s">
        <v>713</v>
      </c>
      <c r="L3938">
        <v>2</v>
      </c>
      <c r="M3938">
        <v>0</v>
      </c>
    </row>
    <row r="3939" spans="1:14" x14ac:dyDescent="0.25">
      <c r="A3939">
        <v>2014</v>
      </c>
      <c r="B3939" t="s">
        <v>1163</v>
      </c>
      <c r="D3939">
        <v>3</v>
      </c>
      <c r="E3939" t="s">
        <v>1223</v>
      </c>
      <c r="F3939">
        <v>0</v>
      </c>
      <c r="G3939">
        <v>20</v>
      </c>
      <c r="H3939">
        <v>10</v>
      </c>
      <c r="I3939">
        <v>5</v>
      </c>
      <c r="J3939" s="40">
        <f t="shared" si="62"/>
        <v>15</v>
      </c>
      <c r="K3939" t="s">
        <v>713</v>
      </c>
      <c r="L3939">
        <v>0</v>
      </c>
      <c r="M3939">
        <v>1</v>
      </c>
      <c r="N3939" t="s">
        <v>393</v>
      </c>
    </row>
    <row r="3940" spans="1:14" x14ac:dyDescent="0.25">
      <c r="A3940">
        <v>2014</v>
      </c>
      <c r="B3940" t="s">
        <v>1163</v>
      </c>
      <c r="D3940">
        <v>4</v>
      </c>
      <c r="E3940" t="s">
        <v>1223</v>
      </c>
      <c r="F3940">
        <v>0</v>
      </c>
      <c r="G3940">
        <v>35</v>
      </c>
      <c r="H3940">
        <v>10</v>
      </c>
      <c r="I3940">
        <v>5</v>
      </c>
      <c r="J3940" s="40">
        <f t="shared" si="62"/>
        <v>15</v>
      </c>
      <c r="K3940" t="s">
        <v>713</v>
      </c>
      <c r="L3940">
        <v>2</v>
      </c>
      <c r="M3940">
        <v>0</v>
      </c>
    </row>
    <row r="3941" spans="1:14" x14ac:dyDescent="0.25">
      <c r="A3941">
        <v>2014</v>
      </c>
      <c r="B3941" t="s">
        <v>1163</v>
      </c>
      <c r="D3941">
        <v>5</v>
      </c>
      <c r="E3941" t="s">
        <v>1223</v>
      </c>
      <c r="F3941">
        <v>5</v>
      </c>
      <c r="G3941">
        <v>0</v>
      </c>
      <c r="H3941">
        <v>15</v>
      </c>
      <c r="I3941">
        <v>5</v>
      </c>
      <c r="J3941" s="40">
        <f t="shared" si="62"/>
        <v>20</v>
      </c>
      <c r="K3941" t="s">
        <v>713</v>
      </c>
      <c r="L3941">
        <v>3</v>
      </c>
      <c r="M3941">
        <v>0</v>
      </c>
    </row>
    <row r="3942" spans="1:14" x14ac:dyDescent="0.25">
      <c r="A3942">
        <v>2014</v>
      </c>
      <c r="B3942" t="s">
        <v>1166</v>
      </c>
      <c r="C3942">
        <v>1</v>
      </c>
      <c r="D3942">
        <v>1</v>
      </c>
      <c r="E3942" t="s">
        <v>1223</v>
      </c>
      <c r="F3942">
        <v>5</v>
      </c>
      <c r="G3942">
        <v>35</v>
      </c>
      <c r="H3942">
        <v>35</v>
      </c>
      <c r="I3942">
        <v>8</v>
      </c>
      <c r="J3942" s="40">
        <f t="shared" si="62"/>
        <v>43</v>
      </c>
      <c r="K3942">
        <v>8</v>
      </c>
      <c r="L3942">
        <v>5</v>
      </c>
      <c r="M3942">
        <v>0</v>
      </c>
    </row>
    <row r="3943" spans="1:14" x14ac:dyDescent="0.25">
      <c r="A3943">
        <v>2014</v>
      </c>
      <c r="B3943" t="s">
        <v>1166</v>
      </c>
      <c r="D3943">
        <v>2</v>
      </c>
      <c r="E3943" t="s">
        <v>1223</v>
      </c>
      <c r="F3943">
        <v>10</v>
      </c>
      <c r="G3943">
        <v>60</v>
      </c>
      <c r="H3943">
        <v>20</v>
      </c>
      <c r="I3943">
        <v>5</v>
      </c>
      <c r="J3943" s="40">
        <f t="shared" si="62"/>
        <v>25</v>
      </c>
      <c r="K3943">
        <v>5</v>
      </c>
      <c r="L3943">
        <v>5</v>
      </c>
      <c r="M3943">
        <v>0</v>
      </c>
    </row>
    <row r="3944" spans="1:14" x14ac:dyDescent="0.25">
      <c r="A3944">
        <v>2014</v>
      </c>
      <c r="B3944" t="s">
        <v>1166</v>
      </c>
      <c r="D3944">
        <v>3</v>
      </c>
      <c r="E3944" t="s">
        <v>1223</v>
      </c>
      <c r="F3944">
        <v>10</v>
      </c>
      <c r="G3944">
        <v>20</v>
      </c>
      <c r="H3944">
        <v>40</v>
      </c>
      <c r="I3944">
        <v>20</v>
      </c>
      <c r="J3944" s="40">
        <f t="shared" si="62"/>
        <v>60</v>
      </c>
      <c r="K3944">
        <v>6</v>
      </c>
      <c r="L3944">
        <v>6</v>
      </c>
      <c r="M3944">
        <v>0</v>
      </c>
    </row>
    <row r="3945" spans="1:14" x14ac:dyDescent="0.25">
      <c r="A3945">
        <v>2014</v>
      </c>
      <c r="B3945" t="s">
        <v>1166</v>
      </c>
      <c r="D3945">
        <v>4</v>
      </c>
      <c r="E3945" t="s">
        <v>1223</v>
      </c>
      <c r="F3945">
        <v>10</v>
      </c>
      <c r="G3945">
        <v>15</v>
      </c>
      <c r="H3945">
        <v>40</v>
      </c>
      <c r="I3945">
        <v>10</v>
      </c>
      <c r="J3945" s="40">
        <f t="shared" si="62"/>
        <v>50</v>
      </c>
      <c r="K3945">
        <v>5</v>
      </c>
      <c r="L3945">
        <v>3</v>
      </c>
      <c r="M3945">
        <v>0</v>
      </c>
    </row>
    <row r="3946" spans="1:14" x14ac:dyDescent="0.25">
      <c r="A3946">
        <v>2014</v>
      </c>
      <c r="B3946" t="s">
        <v>1166</v>
      </c>
      <c r="D3946">
        <v>5</v>
      </c>
      <c r="E3946" t="s">
        <v>1223</v>
      </c>
      <c r="F3946">
        <v>10</v>
      </c>
      <c r="G3946">
        <v>45</v>
      </c>
      <c r="H3946">
        <v>20</v>
      </c>
      <c r="I3946">
        <v>10</v>
      </c>
      <c r="J3946" s="40">
        <f t="shared" si="62"/>
        <v>30</v>
      </c>
      <c r="K3946">
        <v>6</v>
      </c>
      <c r="L3946">
        <v>4</v>
      </c>
      <c r="M3946">
        <v>0</v>
      </c>
    </row>
    <row r="3947" spans="1:14" x14ac:dyDescent="0.25">
      <c r="A3947">
        <v>2014</v>
      </c>
      <c r="B3947" t="s">
        <v>1166</v>
      </c>
      <c r="C3947">
        <v>2</v>
      </c>
      <c r="D3947">
        <v>1</v>
      </c>
      <c r="E3947" t="s">
        <v>1223</v>
      </c>
      <c r="F3947">
        <v>2</v>
      </c>
      <c r="G3947">
        <v>25</v>
      </c>
      <c r="H3947">
        <v>50</v>
      </c>
      <c r="I3947">
        <v>15</v>
      </c>
      <c r="J3947" s="40">
        <f t="shared" si="62"/>
        <v>65</v>
      </c>
      <c r="K3947">
        <v>5</v>
      </c>
      <c r="L3947">
        <v>4</v>
      </c>
      <c r="M3947">
        <v>1</v>
      </c>
      <c r="N3947" t="s">
        <v>390</v>
      </c>
    </row>
    <row r="3948" spans="1:14" x14ac:dyDescent="0.25">
      <c r="A3948">
        <v>2014</v>
      </c>
      <c r="B3948" t="s">
        <v>1166</v>
      </c>
      <c r="D3948">
        <v>2</v>
      </c>
      <c r="E3948" t="s">
        <v>1223</v>
      </c>
      <c r="F3948">
        <v>0</v>
      </c>
      <c r="G3948">
        <v>70</v>
      </c>
      <c r="H3948">
        <v>10</v>
      </c>
      <c r="I3948">
        <v>2</v>
      </c>
      <c r="J3948" s="40">
        <f t="shared" si="62"/>
        <v>12</v>
      </c>
      <c r="K3948">
        <v>5</v>
      </c>
      <c r="L3948">
        <v>3</v>
      </c>
      <c r="M3948">
        <v>1</v>
      </c>
      <c r="N3948" t="s">
        <v>393</v>
      </c>
    </row>
    <row r="3949" spans="1:14" x14ac:dyDescent="0.25">
      <c r="A3949">
        <v>2014</v>
      </c>
      <c r="B3949" t="s">
        <v>1166</v>
      </c>
      <c r="D3949">
        <v>3</v>
      </c>
      <c r="E3949" t="s">
        <v>1223</v>
      </c>
      <c r="F3949">
        <v>10</v>
      </c>
      <c r="G3949">
        <v>30</v>
      </c>
      <c r="H3949">
        <v>30</v>
      </c>
      <c r="I3949">
        <v>5</v>
      </c>
      <c r="J3949" s="40">
        <f t="shared" si="62"/>
        <v>35</v>
      </c>
      <c r="K3949">
        <v>7</v>
      </c>
      <c r="L3949">
        <v>6</v>
      </c>
      <c r="M3949">
        <v>0</v>
      </c>
    </row>
    <row r="3950" spans="1:14" x14ac:dyDescent="0.25">
      <c r="A3950">
        <v>2014</v>
      </c>
      <c r="B3950" t="s">
        <v>1166</v>
      </c>
      <c r="D3950">
        <v>4</v>
      </c>
      <c r="E3950" t="s">
        <v>1223</v>
      </c>
      <c r="F3950">
        <v>10</v>
      </c>
      <c r="G3950">
        <v>20</v>
      </c>
      <c r="H3950">
        <v>50</v>
      </c>
      <c r="I3950">
        <v>20</v>
      </c>
      <c r="J3950" s="40">
        <f t="shared" si="62"/>
        <v>70</v>
      </c>
      <c r="K3950">
        <v>5</v>
      </c>
      <c r="L3950">
        <v>6</v>
      </c>
      <c r="M3950">
        <v>0</v>
      </c>
    </row>
    <row r="3951" spans="1:14" x14ac:dyDescent="0.25">
      <c r="A3951">
        <v>2014</v>
      </c>
      <c r="B3951" t="s">
        <v>1166</v>
      </c>
      <c r="D3951">
        <v>5</v>
      </c>
      <c r="E3951" t="s">
        <v>1223</v>
      </c>
      <c r="F3951">
        <v>0</v>
      </c>
      <c r="G3951">
        <v>40</v>
      </c>
      <c r="H3951">
        <v>40</v>
      </c>
      <c r="I3951">
        <v>2</v>
      </c>
      <c r="J3951" s="40">
        <f t="shared" si="62"/>
        <v>42</v>
      </c>
      <c r="K3951">
        <v>7</v>
      </c>
      <c r="L3951">
        <v>4</v>
      </c>
      <c r="M3951">
        <v>1</v>
      </c>
      <c r="N3951" t="s">
        <v>390</v>
      </c>
    </row>
    <row r="3952" spans="1:14" x14ac:dyDescent="0.25">
      <c r="A3952">
        <v>2014</v>
      </c>
      <c r="B3952" t="s">
        <v>1166</v>
      </c>
      <c r="C3952">
        <v>3</v>
      </c>
      <c r="D3952">
        <v>1</v>
      </c>
      <c r="E3952" t="s">
        <v>1223</v>
      </c>
      <c r="F3952">
        <v>0</v>
      </c>
      <c r="G3952">
        <v>30</v>
      </c>
      <c r="H3952">
        <v>35</v>
      </c>
      <c r="I3952">
        <v>5</v>
      </c>
      <c r="J3952" s="40">
        <f t="shared" si="62"/>
        <v>40</v>
      </c>
      <c r="K3952">
        <v>6</v>
      </c>
      <c r="L3952">
        <v>3</v>
      </c>
      <c r="M3952">
        <v>0</v>
      </c>
    </row>
    <row r="3953" spans="1:14" x14ac:dyDescent="0.25">
      <c r="A3953">
        <v>2014</v>
      </c>
      <c r="B3953" t="s">
        <v>1166</v>
      </c>
      <c r="D3953">
        <v>2</v>
      </c>
      <c r="E3953" t="s">
        <v>1223</v>
      </c>
      <c r="F3953">
        <v>5</v>
      </c>
      <c r="G3953">
        <v>50</v>
      </c>
      <c r="H3953">
        <v>15</v>
      </c>
      <c r="I3953">
        <v>8</v>
      </c>
      <c r="J3953" s="40">
        <f t="shared" si="62"/>
        <v>23</v>
      </c>
      <c r="K3953">
        <v>45</v>
      </c>
      <c r="L3953">
        <v>6</v>
      </c>
      <c r="M3953">
        <v>0</v>
      </c>
    </row>
    <row r="3954" spans="1:14" x14ac:dyDescent="0.25">
      <c r="A3954">
        <v>2014</v>
      </c>
      <c r="B3954" t="s">
        <v>1166</v>
      </c>
      <c r="D3954">
        <v>3</v>
      </c>
      <c r="E3954" t="s">
        <v>1223</v>
      </c>
      <c r="F3954">
        <v>5</v>
      </c>
      <c r="G3954">
        <v>5</v>
      </c>
      <c r="H3954">
        <v>80</v>
      </c>
      <c r="I3954">
        <v>1</v>
      </c>
      <c r="J3954" s="40">
        <f t="shared" si="62"/>
        <v>81</v>
      </c>
      <c r="K3954">
        <v>5</v>
      </c>
      <c r="L3954">
        <v>2</v>
      </c>
      <c r="M3954">
        <v>0</v>
      </c>
    </row>
    <row r="3955" spans="1:14" x14ac:dyDescent="0.25">
      <c r="A3955">
        <v>2014</v>
      </c>
      <c r="B3955" t="s">
        <v>1166</v>
      </c>
      <c r="D3955">
        <v>4</v>
      </c>
      <c r="E3955" t="s">
        <v>1223</v>
      </c>
      <c r="F3955">
        <v>0</v>
      </c>
      <c r="G3955">
        <v>15</v>
      </c>
      <c r="H3955">
        <v>70</v>
      </c>
      <c r="I3955">
        <v>10</v>
      </c>
      <c r="J3955" s="40">
        <f t="shared" si="62"/>
        <v>80</v>
      </c>
      <c r="K3955">
        <v>5</v>
      </c>
      <c r="L3955">
        <v>5</v>
      </c>
      <c r="M3955">
        <v>0</v>
      </c>
    </row>
    <row r="3956" spans="1:14" x14ac:dyDescent="0.25">
      <c r="A3956">
        <v>2014</v>
      </c>
      <c r="B3956" t="s">
        <v>1166</v>
      </c>
      <c r="D3956">
        <v>5</v>
      </c>
      <c r="E3956" t="s">
        <v>1223</v>
      </c>
      <c r="F3956">
        <v>10</v>
      </c>
      <c r="G3956">
        <v>25</v>
      </c>
      <c r="H3956">
        <v>45</v>
      </c>
      <c r="I3956">
        <v>15</v>
      </c>
      <c r="J3956" s="40">
        <f t="shared" si="62"/>
        <v>60</v>
      </c>
      <c r="K3956">
        <v>7</v>
      </c>
      <c r="L3956">
        <v>6</v>
      </c>
      <c r="M3956">
        <v>0</v>
      </c>
    </row>
    <row r="3957" spans="1:14" x14ac:dyDescent="0.25">
      <c r="A3957">
        <v>2014</v>
      </c>
      <c r="B3957" t="s">
        <v>1166</v>
      </c>
      <c r="C3957">
        <v>4</v>
      </c>
      <c r="D3957">
        <v>1</v>
      </c>
      <c r="E3957" t="s">
        <v>1223</v>
      </c>
      <c r="F3957">
        <v>0</v>
      </c>
      <c r="G3957">
        <v>50</v>
      </c>
      <c r="H3957">
        <v>10</v>
      </c>
      <c r="I3957">
        <v>5</v>
      </c>
      <c r="J3957" s="40">
        <f t="shared" si="62"/>
        <v>15</v>
      </c>
      <c r="K3957" t="s">
        <v>713</v>
      </c>
      <c r="L3957">
        <v>1</v>
      </c>
      <c r="M3957">
        <v>0</v>
      </c>
    </row>
    <row r="3958" spans="1:14" x14ac:dyDescent="0.25">
      <c r="A3958">
        <v>2014</v>
      </c>
      <c r="B3958" t="s">
        <v>1166</v>
      </c>
      <c r="D3958">
        <v>2</v>
      </c>
      <c r="E3958" t="s">
        <v>1223</v>
      </c>
      <c r="F3958">
        <v>0</v>
      </c>
      <c r="G3958">
        <v>50</v>
      </c>
      <c r="H3958">
        <v>5</v>
      </c>
      <c r="I3958">
        <v>1</v>
      </c>
      <c r="J3958" s="40">
        <f t="shared" si="62"/>
        <v>6</v>
      </c>
      <c r="K3958" t="s">
        <v>713</v>
      </c>
      <c r="L3958">
        <v>1</v>
      </c>
      <c r="M3958">
        <v>0</v>
      </c>
    </row>
    <row r="3959" spans="1:14" x14ac:dyDescent="0.25">
      <c r="A3959">
        <v>2014</v>
      </c>
      <c r="B3959" t="s">
        <v>1166</v>
      </c>
      <c r="D3959">
        <v>3</v>
      </c>
      <c r="E3959" t="s">
        <v>1223</v>
      </c>
      <c r="F3959">
        <v>0</v>
      </c>
      <c r="G3959">
        <v>0</v>
      </c>
      <c r="H3959">
        <v>95</v>
      </c>
      <c r="I3959">
        <v>5</v>
      </c>
      <c r="J3959" s="40">
        <f t="shared" si="62"/>
        <v>100</v>
      </c>
      <c r="K3959" t="s">
        <v>713</v>
      </c>
      <c r="L3959">
        <v>2</v>
      </c>
      <c r="M3959">
        <v>1</v>
      </c>
      <c r="N3959" t="s">
        <v>393</v>
      </c>
    </row>
    <row r="3960" spans="1:14" x14ac:dyDescent="0.25">
      <c r="A3960">
        <v>2014</v>
      </c>
      <c r="B3960" t="s">
        <v>1166</v>
      </c>
      <c r="D3960">
        <v>4</v>
      </c>
      <c r="E3960" t="s">
        <v>1223</v>
      </c>
      <c r="F3960">
        <v>5</v>
      </c>
      <c r="G3960">
        <v>25</v>
      </c>
      <c r="H3960">
        <v>15</v>
      </c>
      <c r="I3960">
        <v>5</v>
      </c>
      <c r="J3960" s="40">
        <f t="shared" si="62"/>
        <v>20</v>
      </c>
      <c r="K3960" t="s">
        <v>713</v>
      </c>
      <c r="L3960">
        <v>1</v>
      </c>
      <c r="M3960">
        <v>0</v>
      </c>
    </row>
    <row r="3961" spans="1:14" x14ac:dyDescent="0.25">
      <c r="A3961">
        <v>2014</v>
      </c>
      <c r="B3961" t="s">
        <v>1166</v>
      </c>
      <c r="D3961">
        <v>5</v>
      </c>
      <c r="E3961" t="s">
        <v>1223</v>
      </c>
      <c r="F3961">
        <v>0</v>
      </c>
      <c r="G3961">
        <v>40</v>
      </c>
      <c r="H3961">
        <v>45</v>
      </c>
      <c r="I3961">
        <v>5</v>
      </c>
      <c r="J3961" s="40">
        <f t="shared" si="62"/>
        <v>50</v>
      </c>
      <c r="K3961" t="s">
        <v>713</v>
      </c>
      <c r="L3961">
        <v>2</v>
      </c>
      <c r="M3961">
        <v>0</v>
      </c>
    </row>
    <row r="3962" spans="1:14" x14ac:dyDescent="0.25">
      <c r="A3962">
        <v>2014</v>
      </c>
      <c r="B3962" t="s">
        <v>1166</v>
      </c>
      <c r="C3962">
        <v>5</v>
      </c>
      <c r="D3962">
        <v>1</v>
      </c>
      <c r="E3962" t="s">
        <v>1223</v>
      </c>
      <c r="F3962">
        <v>0</v>
      </c>
      <c r="G3962">
        <v>50</v>
      </c>
      <c r="H3962">
        <v>5</v>
      </c>
      <c r="I3962">
        <v>5</v>
      </c>
      <c r="J3962" s="40">
        <f t="shared" si="62"/>
        <v>10</v>
      </c>
      <c r="K3962" t="s">
        <v>713</v>
      </c>
      <c r="L3962">
        <v>1</v>
      </c>
      <c r="M3962">
        <v>0</v>
      </c>
    </row>
    <row r="3963" spans="1:14" x14ac:dyDescent="0.25">
      <c r="A3963">
        <v>2014</v>
      </c>
      <c r="B3963" t="s">
        <v>1166</v>
      </c>
      <c r="D3963">
        <v>2</v>
      </c>
      <c r="E3963" t="s">
        <v>1223</v>
      </c>
      <c r="F3963">
        <v>0</v>
      </c>
      <c r="G3963">
        <v>0</v>
      </c>
      <c r="H3963">
        <v>40</v>
      </c>
      <c r="I3963">
        <v>0</v>
      </c>
      <c r="J3963" s="40">
        <f t="shared" si="62"/>
        <v>40</v>
      </c>
      <c r="K3963" t="s">
        <v>713</v>
      </c>
      <c r="L3963">
        <v>0</v>
      </c>
      <c r="M3963">
        <v>0</v>
      </c>
    </row>
    <row r="3964" spans="1:14" x14ac:dyDescent="0.25">
      <c r="A3964">
        <v>2014</v>
      </c>
      <c r="B3964" t="s">
        <v>1166</v>
      </c>
      <c r="D3964">
        <v>3</v>
      </c>
      <c r="E3964" t="s">
        <v>1223</v>
      </c>
      <c r="F3964">
        <v>0</v>
      </c>
      <c r="G3964">
        <v>0</v>
      </c>
      <c r="H3964">
        <v>75</v>
      </c>
      <c r="I3964">
        <v>5</v>
      </c>
      <c r="J3964" s="40">
        <f t="shared" si="62"/>
        <v>80</v>
      </c>
      <c r="K3964" t="s">
        <v>713</v>
      </c>
      <c r="L3964">
        <v>0</v>
      </c>
      <c r="M3964">
        <v>0</v>
      </c>
    </row>
    <row r="3965" spans="1:14" x14ac:dyDescent="0.25">
      <c r="A3965">
        <v>2014</v>
      </c>
      <c r="B3965" t="s">
        <v>1166</v>
      </c>
      <c r="D3965">
        <v>4</v>
      </c>
      <c r="E3965" t="s">
        <v>1223</v>
      </c>
      <c r="F3965">
        <v>0</v>
      </c>
      <c r="G3965">
        <v>0</v>
      </c>
      <c r="H3965">
        <v>40</v>
      </c>
      <c r="I3965">
        <v>0</v>
      </c>
      <c r="J3965" s="40">
        <f t="shared" si="62"/>
        <v>40</v>
      </c>
      <c r="K3965" t="s">
        <v>713</v>
      </c>
      <c r="L3965">
        <v>0</v>
      </c>
      <c r="M3965">
        <v>0</v>
      </c>
    </row>
    <row r="3966" spans="1:14" x14ac:dyDescent="0.25">
      <c r="A3966">
        <v>2014</v>
      </c>
      <c r="B3966" t="s">
        <v>1166</v>
      </c>
      <c r="D3966">
        <v>5</v>
      </c>
      <c r="E3966" t="s">
        <v>1223</v>
      </c>
      <c r="F3966">
        <v>0</v>
      </c>
      <c r="G3966">
        <v>0</v>
      </c>
      <c r="H3966">
        <v>40</v>
      </c>
      <c r="I3966">
        <v>0</v>
      </c>
      <c r="J3966" s="40">
        <f t="shared" si="62"/>
        <v>40</v>
      </c>
      <c r="K3966" t="s">
        <v>713</v>
      </c>
      <c r="L3966">
        <v>0</v>
      </c>
      <c r="M3966">
        <v>0</v>
      </c>
    </row>
    <row r="3967" spans="1:14" x14ac:dyDescent="0.25">
      <c r="A3967">
        <v>2014</v>
      </c>
      <c r="B3967" t="s">
        <v>1166</v>
      </c>
      <c r="C3967">
        <v>6</v>
      </c>
      <c r="D3967">
        <v>1</v>
      </c>
      <c r="E3967" t="s">
        <v>1223</v>
      </c>
      <c r="F3967">
        <v>0</v>
      </c>
      <c r="G3967">
        <v>90</v>
      </c>
      <c r="H3967">
        <v>5</v>
      </c>
      <c r="I3967">
        <v>0</v>
      </c>
      <c r="J3967" s="40">
        <f t="shared" ref="J3967:J4006" si="63">SUM(H3967:I3967)</f>
        <v>5</v>
      </c>
      <c r="K3967" t="s">
        <v>713</v>
      </c>
      <c r="L3967">
        <v>2</v>
      </c>
      <c r="M3967">
        <v>0</v>
      </c>
    </row>
    <row r="3968" spans="1:14" x14ac:dyDescent="0.25">
      <c r="A3968">
        <v>2014</v>
      </c>
      <c r="B3968" t="s">
        <v>1166</v>
      </c>
      <c r="D3968">
        <v>2</v>
      </c>
      <c r="E3968" t="s">
        <v>1223</v>
      </c>
      <c r="F3968">
        <v>5</v>
      </c>
      <c r="G3968">
        <v>50</v>
      </c>
      <c r="H3968">
        <v>45</v>
      </c>
      <c r="I3968">
        <v>5</v>
      </c>
      <c r="J3968" s="40">
        <f t="shared" si="63"/>
        <v>50</v>
      </c>
      <c r="K3968" t="s">
        <v>713</v>
      </c>
      <c r="L3968">
        <v>3</v>
      </c>
      <c r="M3968">
        <v>0</v>
      </c>
    </row>
    <row r="3969" spans="1:14" x14ac:dyDescent="0.25">
      <c r="A3969">
        <v>2014</v>
      </c>
      <c r="B3969" t="s">
        <v>1166</v>
      </c>
      <c r="D3969">
        <v>3</v>
      </c>
      <c r="E3969" t="s">
        <v>1223</v>
      </c>
      <c r="F3969">
        <v>0</v>
      </c>
      <c r="G3969">
        <v>20</v>
      </c>
      <c r="H3969">
        <v>35</v>
      </c>
      <c r="I3969">
        <v>5</v>
      </c>
      <c r="J3969" s="40">
        <f t="shared" si="63"/>
        <v>40</v>
      </c>
      <c r="K3969" t="s">
        <v>713</v>
      </c>
      <c r="L3969">
        <v>2</v>
      </c>
      <c r="M3969">
        <v>0</v>
      </c>
    </row>
    <row r="3970" spans="1:14" x14ac:dyDescent="0.25">
      <c r="A3970">
        <v>2014</v>
      </c>
      <c r="B3970" t="s">
        <v>1166</v>
      </c>
      <c r="D3970">
        <v>4</v>
      </c>
      <c r="E3970" t="s">
        <v>1223</v>
      </c>
      <c r="F3970">
        <v>0</v>
      </c>
      <c r="G3970">
        <v>20</v>
      </c>
      <c r="H3970">
        <v>20</v>
      </c>
      <c r="I3970">
        <v>0</v>
      </c>
      <c r="J3970" s="40">
        <f t="shared" si="63"/>
        <v>20</v>
      </c>
      <c r="K3970" t="s">
        <v>713</v>
      </c>
      <c r="L3970">
        <v>0</v>
      </c>
      <c r="M3970">
        <v>0</v>
      </c>
    </row>
    <row r="3971" spans="1:14" x14ac:dyDescent="0.25">
      <c r="A3971">
        <v>2014</v>
      </c>
      <c r="B3971" t="s">
        <v>1166</v>
      </c>
      <c r="D3971">
        <v>5</v>
      </c>
      <c r="E3971" t="s">
        <v>1223</v>
      </c>
      <c r="F3971">
        <v>0</v>
      </c>
      <c r="G3971">
        <v>40</v>
      </c>
      <c r="H3971">
        <v>40</v>
      </c>
      <c r="I3971">
        <v>0</v>
      </c>
      <c r="J3971" s="40">
        <f t="shared" si="63"/>
        <v>40</v>
      </c>
      <c r="K3971" t="s">
        <v>713</v>
      </c>
      <c r="L3971">
        <v>0</v>
      </c>
      <c r="M3971">
        <v>0</v>
      </c>
    </row>
    <row r="3972" spans="1:14" x14ac:dyDescent="0.25">
      <c r="A3972">
        <v>2014</v>
      </c>
      <c r="B3972" t="s">
        <v>1167</v>
      </c>
      <c r="C3972">
        <v>1</v>
      </c>
      <c r="D3972">
        <v>1</v>
      </c>
      <c r="E3972" t="s">
        <v>1223</v>
      </c>
      <c r="F3972">
        <v>0</v>
      </c>
      <c r="G3972">
        <v>0</v>
      </c>
      <c r="H3972">
        <v>75</v>
      </c>
      <c r="I3972">
        <v>5</v>
      </c>
      <c r="J3972" s="40">
        <f t="shared" si="63"/>
        <v>80</v>
      </c>
      <c r="K3972" t="s">
        <v>713</v>
      </c>
      <c r="L3972">
        <v>2</v>
      </c>
      <c r="M3972">
        <v>0</v>
      </c>
    </row>
    <row r="3973" spans="1:14" x14ac:dyDescent="0.25">
      <c r="A3973">
        <v>2014</v>
      </c>
      <c r="B3973" t="s">
        <v>1167</v>
      </c>
      <c r="D3973">
        <v>2</v>
      </c>
      <c r="E3973" t="s">
        <v>1223</v>
      </c>
      <c r="F3973">
        <v>0</v>
      </c>
      <c r="G3973">
        <v>0</v>
      </c>
      <c r="H3973">
        <v>65</v>
      </c>
      <c r="I3973">
        <v>5</v>
      </c>
      <c r="J3973" s="40">
        <f t="shared" si="63"/>
        <v>70</v>
      </c>
      <c r="K3973" t="s">
        <v>713</v>
      </c>
      <c r="L3973">
        <v>2</v>
      </c>
      <c r="M3973">
        <v>0</v>
      </c>
    </row>
    <row r="3974" spans="1:14" x14ac:dyDescent="0.25">
      <c r="A3974">
        <v>2014</v>
      </c>
      <c r="B3974" t="s">
        <v>1167</v>
      </c>
      <c r="D3974">
        <v>3</v>
      </c>
      <c r="E3974" t="s">
        <v>1223</v>
      </c>
      <c r="F3974">
        <v>0</v>
      </c>
      <c r="G3974">
        <v>0</v>
      </c>
      <c r="H3974">
        <v>45</v>
      </c>
      <c r="I3974">
        <v>5</v>
      </c>
      <c r="J3974" s="40">
        <f t="shared" si="63"/>
        <v>50</v>
      </c>
      <c r="K3974" t="s">
        <v>713</v>
      </c>
      <c r="L3974">
        <v>6</v>
      </c>
      <c r="M3974">
        <v>1</v>
      </c>
      <c r="N3974" t="s">
        <v>393</v>
      </c>
    </row>
    <row r="3975" spans="1:14" x14ac:dyDescent="0.25">
      <c r="A3975">
        <v>2014</v>
      </c>
      <c r="B3975" t="s">
        <v>1167</v>
      </c>
      <c r="D3975">
        <v>4</v>
      </c>
      <c r="E3975" t="s">
        <v>1223</v>
      </c>
      <c r="F3975">
        <v>10</v>
      </c>
      <c r="G3975">
        <v>10</v>
      </c>
      <c r="H3975">
        <v>45</v>
      </c>
      <c r="I3975">
        <v>5</v>
      </c>
      <c r="J3975" s="40">
        <f t="shared" si="63"/>
        <v>50</v>
      </c>
      <c r="K3975" t="s">
        <v>713</v>
      </c>
      <c r="L3975">
        <v>4</v>
      </c>
      <c r="M3975">
        <v>0</v>
      </c>
    </row>
    <row r="3976" spans="1:14" x14ac:dyDescent="0.25">
      <c r="A3976">
        <v>2014</v>
      </c>
      <c r="B3976" t="s">
        <v>1167</v>
      </c>
      <c r="D3976">
        <v>5</v>
      </c>
      <c r="E3976" t="s">
        <v>1223</v>
      </c>
      <c r="F3976">
        <v>10</v>
      </c>
      <c r="G3976">
        <v>10</v>
      </c>
      <c r="H3976">
        <v>5</v>
      </c>
      <c r="I3976">
        <v>5</v>
      </c>
      <c r="J3976" s="40">
        <f t="shared" si="63"/>
        <v>10</v>
      </c>
      <c r="K3976" t="s">
        <v>713</v>
      </c>
      <c r="L3976">
        <v>3</v>
      </c>
      <c r="M3976">
        <v>0</v>
      </c>
    </row>
    <row r="3977" spans="1:14" x14ac:dyDescent="0.25">
      <c r="A3977">
        <v>2014</v>
      </c>
      <c r="B3977" t="s">
        <v>1167</v>
      </c>
      <c r="C3977">
        <v>2</v>
      </c>
      <c r="D3977">
        <v>1</v>
      </c>
      <c r="E3977" t="s">
        <v>1223</v>
      </c>
      <c r="F3977">
        <v>20</v>
      </c>
      <c r="G3977">
        <v>30</v>
      </c>
      <c r="H3977">
        <v>35</v>
      </c>
      <c r="I3977">
        <v>5</v>
      </c>
      <c r="J3977" s="40">
        <f t="shared" si="63"/>
        <v>40</v>
      </c>
      <c r="K3977" t="s">
        <v>713</v>
      </c>
      <c r="L3977">
        <v>4</v>
      </c>
      <c r="M3977">
        <v>0</v>
      </c>
    </row>
    <row r="3978" spans="1:14" x14ac:dyDescent="0.25">
      <c r="A3978">
        <v>2014</v>
      </c>
      <c r="B3978" t="s">
        <v>1167</v>
      </c>
      <c r="D3978">
        <v>2</v>
      </c>
      <c r="E3978" t="s">
        <v>1223</v>
      </c>
      <c r="F3978">
        <v>10</v>
      </c>
      <c r="G3978">
        <v>0</v>
      </c>
      <c r="H3978">
        <v>45</v>
      </c>
      <c r="I3978">
        <v>5</v>
      </c>
      <c r="J3978" s="40">
        <f t="shared" si="63"/>
        <v>50</v>
      </c>
      <c r="K3978" t="s">
        <v>713</v>
      </c>
      <c r="L3978">
        <v>3</v>
      </c>
      <c r="M3978">
        <v>1</v>
      </c>
      <c r="N3978" t="s">
        <v>393</v>
      </c>
    </row>
    <row r="3979" spans="1:14" x14ac:dyDescent="0.25">
      <c r="A3979">
        <v>2014</v>
      </c>
      <c r="B3979" t="s">
        <v>1167</v>
      </c>
      <c r="D3979">
        <v>3</v>
      </c>
      <c r="E3979" t="s">
        <v>1223</v>
      </c>
      <c r="F3979">
        <v>0</v>
      </c>
      <c r="G3979">
        <v>10</v>
      </c>
      <c r="H3979">
        <v>85</v>
      </c>
      <c r="I3979">
        <v>5</v>
      </c>
      <c r="J3979" s="40">
        <f t="shared" si="63"/>
        <v>90</v>
      </c>
      <c r="K3979" t="s">
        <v>713</v>
      </c>
      <c r="L3979">
        <v>4</v>
      </c>
      <c r="M3979">
        <v>0</v>
      </c>
    </row>
    <row r="3980" spans="1:14" x14ac:dyDescent="0.25">
      <c r="A3980">
        <v>2014</v>
      </c>
      <c r="B3980" t="s">
        <v>1167</v>
      </c>
      <c r="D3980">
        <v>4</v>
      </c>
      <c r="E3980" t="s">
        <v>1223</v>
      </c>
      <c r="F3980">
        <v>0</v>
      </c>
      <c r="G3980">
        <v>0</v>
      </c>
      <c r="H3980">
        <v>95</v>
      </c>
      <c r="I3980">
        <v>5</v>
      </c>
      <c r="J3980" s="40">
        <f t="shared" si="63"/>
        <v>100</v>
      </c>
      <c r="K3980" t="s">
        <v>713</v>
      </c>
      <c r="L3980">
        <v>3</v>
      </c>
      <c r="M3980">
        <v>0</v>
      </c>
    </row>
    <row r="3981" spans="1:14" x14ac:dyDescent="0.25">
      <c r="A3981">
        <v>2014</v>
      </c>
      <c r="B3981" t="s">
        <v>1167</v>
      </c>
      <c r="D3981">
        <v>5</v>
      </c>
      <c r="E3981" t="s">
        <v>1223</v>
      </c>
      <c r="F3981">
        <v>5</v>
      </c>
      <c r="G3981">
        <v>10</v>
      </c>
      <c r="H3981">
        <v>60</v>
      </c>
      <c r="I3981">
        <v>10</v>
      </c>
      <c r="J3981" s="40">
        <f t="shared" si="63"/>
        <v>70</v>
      </c>
      <c r="K3981" t="s">
        <v>713</v>
      </c>
      <c r="L3981">
        <v>3</v>
      </c>
      <c r="M3981">
        <v>0</v>
      </c>
    </row>
    <row r="3982" spans="1:14" x14ac:dyDescent="0.25">
      <c r="A3982">
        <v>2014</v>
      </c>
      <c r="B3982" t="s">
        <v>1167</v>
      </c>
      <c r="C3982">
        <v>3</v>
      </c>
      <c r="D3982">
        <v>1</v>
      </c>
      <c r="E3982" t="s">
        <v>1223</v>
      </c>
      <c r="F3982">
        <v>0</v>
      </c>
      <c r="G3982">
        <v>0</v>
      </c>
      <c r="H3982">
        <v>80</v>
      </c>
      <c r="I3982">
        <v>5</v>
      </c>
      <c r="J3982" s="40">
        <f t="shared" si="63"/>
        <v>85</v>
      </c>
      <c r="K3982" t="s">
        <v>713</v>
      </c>
      <c r="L3982">
        <v>4</v>
      </c>
      <c r="M3982">
        <v>1</v>
      </c>
      <c r="N3982" t="s">
        <v>390</v>
      </c>
    </row>
    <row r="3983" spans="1:14" x14ac:dyDescent="0.25">
      <c r="A3983">
        <v>2014</v>
      </c>
      <c r="B3983" t="s">
        <v>1167</v>
      </c>
      <c r="D3983">
        <v>2</v>
      </c>
      <c r="E3983" t="s">
        <v>1223</v>
      </c>
      <c r="F3983">
        <v>0</v>
      </c>
      <c r="G3983">
        <v>60</v>
      </c>
      <c r="H3983">
        <v>15</v>
      </c>
      <c r="I3983">
        <v>5</v>
      </c>
      <c r="J3983" s="40">
        <f t="shared" si="63"/>
        <v>20</v>
      </c>
      <c r="K3983" t="s">
        <v>713</v>
      </c>
      <c r="L3983">
        <v>2</v>
      </c>
      <c r="M3983">
        <v>0</v>
      </c>
    </row>
    <row r="3984" spans="1:14" x14ac:dyDescent="0.25">
      <c r="A3984">
        <v>2014</v>
      </c>
      <c r="B3984" t="s">
        <v>1167</v>
      </c>
      <c r="D3984">
        <v>3</v>
      </c>
      <c r="E3984" t="s">
        <v>1223</v>
      </c>
      <c r="F3984">
        <v>0</v>
      </c>
      <c r="G3984">
        <v>20</v>
      </c>
      <c r="H3984">
        <v>40</v>
      </c>
      <c r="I3984">
        <v>5</v>
      </c>
      <c r="J3984" s="40">
        <f t="shared" si="63"/>
        <v>45</v>
      </c>
      <c r="K3984" t="s">
        <v>713</v>
      </c>
      <c r="L3984">
        <v>3</v>
      </c>
      <c r="M3984">
        <v>0</v>
      </c>
    </row>
    <row r="3985" spans="1:15" x14ac:dyDescent="0.25">
      <c r="A3985">
        <v>2014</v>
      </c>
      <c r="B3985" t="s">
        <v>1167</v>
      </c>
      <c r="D3985">
        <v>4</v>
      </c>
      <c r="E3985" t="s">
        <v>1223</v>
      </c>
      <c r="F3985">
        <v>0</v>
      </c>
      <c r="G3985">
        <v>30</v>
      </c>
      <c r="H3985">
        <v>25</v>
      </c>
      <c r="I3985">
        <v>5</v>
      </c>
      <c r="J3985" s="40">
        <f t="shared" si="63"/>
        <v>30</v>
      </c>
      <c r="K3985" t="s">
        <v>713</v>
      </c>
      <c r="L3985">
        <v>2</v>
      </c>
      <c r="M3985">
        <v>1</v>
      </c>
      <c r="N3985" t="s">
        <v>390</v>
      </c>
    </row>
    <row r="3986" spans="1:15" x14ac:dyDescent="0.25">
      <c r="A3986">
        <v>2014</v>
      </c>
      <c r="B3986" t="s">
        <v>1167</v>
      </c>
      <c r="D3986">
        <v>5</v>
      </c>
      <c r="E3986" t="s">
        <v>1223</v>
      </c>
      <c r="F3986">
        <v>0</v>
      </c>
      <c r="G3986">
        <v>20</v>
      </c>
      <c r="H3986">
        <v>75</v>
      </c>
      <c r="I3986">
        <v>5</v>
      </c>
      <c r="J3986" s="40">
        <f t="shared" si="63"/>
        <v>80</v>
      </c>
      <c r="K3986" t="s">
        <v>713</v>
      </c>
      <c r="L3986">
        <v>4</v>
      </c>
      <c r="M3986">
        <v>0</v>
      </c>
    </row>
    <row r="3987" spans="1:15" x14ac:dyDescent="0.25">
      <c r="A3987">
        <v>2014</v>
      </c>
      <c r="B3987" t="s">
        <v>1167</v>
      </c>
      <c r="C3987">
        <v>4</v>
      </c>
      <c r="D3987">
        <v>1</v>
      </c>
      <c r="E3987" t="s">
        <v>1223</v>
      </c>
      <c r="F3987">
        <v>5</v>
      </c>
      <c r="G3987">
        <v>0</v>
      </c>
      <c r="H3987">
        <v>15</v>
      </c>
      <c r="I3987">
        <v>5</v>
      </c>
      <c r="J3987" s="40">
        <f t="shared" si="63"/>
        <v>20</v>
      </c>
      <c r="K3987" t="s">
        <v>713</v>
      </c>
      <c r="L3987">
        <v>3</v>
      </c>
      <c r="M3987">
        <v>1</v>
      </c>
      <c r="N3987" t="s">
        <v>420</v>
      </c>
    </row>
    <row r="3988" spans="1:15" x14ac:dyDescent="0.25">
      <c r="A3988">
        <v>2014</v>
      </c>
      <c r="B3988" t="s">
        <v>1167</v>
      </c>
      <c r="D3988">
        <v>2</v>
      </c>
      <c r="E3988" t="s">
        <v>1223</v>
      </c>
      <c r="F3988">
        <v>10</v>
      </c>
      <c r="G3988">
        <v>5</v>
      </c>
      <c r="H3988">
        <v>55</v>
      </c>
      <c r="I3988">
        <v>5</v>
      </c>
      <c r="J3988" s="40">
        <f t="shared" si="63"/>
        <v>60</v>
      </c>
      <c r="K3988" t="s">
        <v>713</v>
      </c>
      <c r="L3988">
        <v>4</v>
      </c>
      <c r="M3988">
        <v>0</v>
      </c>
    </row>
    <row r="3989" spans="1:15" x14ac:dyDescent="0.25">
      <c r="A3989">
        <v>2014</v>
      </c>
      <c r="B3989" t="s">
        <v>1167</v>
      </c>
      <c r="D3989">
        <v>3</v>
      </c>
      <c r="E3989" t="s">
        <v>1223</v>
      </c>
      <c r="F3989">
        <v>0</v>
      </c>
      <c r="G3989">
        <v>0</v>
      </c>
      <c r="H3989">
        <v>95</v>
      </c>
      <c r="I3989">
        <v>5</v>
      </c>
      <c r="J3989" s="40">
        <f t="shared" si="63"/>
        <v>100</v>
      </c>
      <c r="K3989" t="s">
        <v>713</v>
      </c>
      <c r="L3989">
        <v>4</v>
      </c>
      <c r="M3989">
        <v>0</v>
      </c>
    </row>
    <row r="3990" spans="1:15" x14ac:dyDescent="0.25">
      <c r="A3990">
        <v>2014</v>
      </c>
      <c r="B3990" t="s">
        <v>1167</v>
      </c>
      <c r="D3990">
        <v>4</v>
      </c>
      <c r="E3990" t="s">
        <v>1223</v>
      </c>
      <c r="F3990">
        <v>0</v>
      </c>
      <c r="G3990">
        <v>0</v>
      </c>
      <c r="H3990">
        <v>45</v>
      </c>
      <c r="I3990">
        <v>5</v>
      </c>
      <c r="J3990" s="40">
        <f t="shared" si="63"/>
        <v>50</v>
      </c>
      <c r="K3990" t="s">
        <v>713</v>
      </c>
      <c r="L3990">
        <v>2</v>
      </c>
      <c r="M3990">
        <v>0</v>
      </c>
    </row>
    <row r="3991" spans="1:15" x14ac:dyDescent="0.25">
      <c r="A3991">
        <v>2014</v>
      </c>
      <c r="B3991" t="s">
        <v>1167</v>
      </c>
      <c r="D3991">
        <v>5</v>
      </c>
      <c r="E3991" t="s">
        <v>1223</v>
      </c>
      <c r="F3991">
        <v>0</v>
      </c>
      <c r="G3991">
        <v>5</v>
      </c>
      <c r="H3991">
        <v>55</v>
      </c>
      <c r="I3991">
        <v>5</v>
      </c>
      <c r="J3991" s="40">
        <f t="shared" si="63"/>
        <v>60</v>
      </c>
      <c r="K3991" t="s">
        <v>713</v>
      </c>
      <c r="L3991">
        <v>2</v>
      </c>
      <c r="M3991">
        <v>0</v>
      </c>
    </row>
    <row r="3992" spans="1:15" x14ac:dyDescent="0.25">
      <c r="A3992">
        <v>2014</v>
      </c>
      <c r="B3992" t="s">
        <v>1167</v>
      </c>
      <c r="C3992">
        <v>5</v>
      </c>
      <c r="D3992">
        <v>1</v>
      </c>
      <c r="E3992" t="s">
        <v>1223</v>
      </c>
      <c r="F3992">
        <v>5</v>
      </c>
      <c r="G3992">
        <v>30</v>
      </c>
      <c r="H3992">
        <v>40</v>
      </c>
      <c r="I3992">
        <v>20</v>
      </c>
      <c r="J3992" s="40">
        <f t="shared" si="63"/>
        <v>60</v>
      </c>
      <c r="K3992">
        <v>7</v>
      </c>
      <c r="L3992">
        <v>5</v>
      </c>
      <c r="M3992">
        <v>1</v>
      </c>
      <c r="N3992" t="s">
        <v>393</v>
      </c>
    </row>
    <row r="3993" spans="1:15" x14ac:dyDescent="0.25">
      <c r="A3993">
        <v>2014</v>
      </c>
      <c r="B3993" t="s">
        <v>1167</v>
      </c>
      <c r="D3993">
        <v>2</v>
      </c>
      <c r="E3993" t="s">
        <v>1223</v>
      </c>
      <c r="F3993">
        <v>10</v>
      </c>
      <c r="G3993">
        <v>15</v>
      </c>
      <c r="H3993">
        <v>40</v>
      </c>
      <c r="I3993">
        <v>20</v>
      </c>
      <c r="J3993" s="40">
        <f t="shared" si="63"/>
        <v>60</v>
      </c>
      <c r="K3993">
        <v>4</v>
      </c>
      <c r="L3993">
        <v>8</v>
      </c>
      <c r="M3993">
        <v>0</v>
      </c>
    </row>
    <row r="3994" spans="1:15" x14ac:dyDescent="0.25">
      <c r="A3994">
        <v>2014</v>
      </c>
      <c r="B3994" t="s">
        <v>1167</v>
      </c>
      <c r="D3994">
        <v>3</v>
      </c>
      <c r="E3994" t="s">
        <v>1223</v>
      </c>
      <c r="F3994">
        <v>5</v>
      </c>
      <c r="G3994">
        <v>20</v>
      </c>
      <c r="H3994">
        <v>40</v>
      </c>
      <c r="I3994">
        <v>10</v>
      </c>
      <c r="J3994" s="40">
        <f t="shared" si="63"/>
        <v>50</v>
      </c>
      <c r="K3994">
        <v>7</v>
      </c>
      <c r="L3994">
        <v>6</v>
      </c>
      <c r="M3994">
        <v>0</v>
      </c>
    </row>
    <row r="3995" spans="1:15" x14ac:dyDescent="0.25">
      <c r="A3995">
        <v>2014</v>
      </c>
      <c r="B3995" t="s">
        <v>1167</v>
      </c>
      <c r="D3995">
        <v>4</v>
      </c>
      <c r="E3995" t="s">
        <v>1223</v>
      </c>
      <c r="F3995">
        <v>10</v>
      </c>
      <c r="G3995">
        <v>30</v>
      </c>
      <c r="H3995">
        <v>50</v>
      </c>
      <c r="I3995">
        <v>10</v>
      </c>
      <c r="J3995" s="40">
        <f t="shared" si="63"/>
        <v>60</v>
      </c>
      <c r="K3995">
        <v>8</v>
      </c>
      <c r="L3995">
        <v>7</v>
      </c>
      <c r="M3995">
        <v>0</v>
      </c>
    </row>
    <row r="3996" spans="1:15" x14ac:dyDescent="0.25">
      <c r="A3996">
        <v>2014</v>
      </c>
      <c r="B3996" t="s">
        <v>1167</v>
      </c>
      <c r="D3996">
        <v>5</v>
      </c>
      <c r="E3996" t="s">
        <v>1223</v>
      </c>
      <c r="F3996">
        <v>5</v>
      </c>
      <c r="G3996">
        <v>45</v>
      </c>
      <c r="H3996">
        <v>25</v>
      </c>
      <c r="I3996">
        <v>20</v>
      </c>
      <c r="J3996" s="40">
        <f t="shared" si="63"/>
        <v>45</v>
      </c>
      <c r="K3996">
        <v>8</v>
      </c>
      <c r="L3996">
        <v>6</v>
      </c>
      <c r="M3996">
        <v>2</v>
      </c>
      <c r="N3996" t="s">
        <v>393</v>
      </c>
      <c r="O3996" t="s">
        <v>393</v>
      </c>
    </row>
    <row r="3997" spans="1:15" x14ac:dyDescent="0.25">
      <c r="A3997">
        <v>2014</v>
      </c>
      <c r="B3997" t="s">
        <v>1167</v>
      </c>
      <c r="C3997">
        <v>6</v>
      </c>
      <c r="D3997">
        <v>1</v>
      </c>
      <c r="E3997" t="s">
        <v>1223</v>
      </c>
      <c r="F3997">
        <v>15</v>
      </c>
      <c r="G3997">
        <v>55</v>
      </c>
      <c r="H3997">
        <v>20</v>
      </c>
      <c r="I3997">
        <v>8</v>
      </c>
      <c r="J3997" s="40">
        <f t="shared" si="63"/>
        <v>28</v>
      </c>
      <c r="K3997">
        <v>5</v>
      </c>
      <c r="L3997">
        <v>7</v>
      </c>
      <c r="M3997">
        <v>0</v>
      </c>
    </row>
    <row r="3998" spans="1:15" x14ac:dyDescent="0.25">
      <c r="A3998">
        <v>2014</v>
      </c>
      <c r="B3998" t="s">
        <v>1167</v>
      </c>
      <c r="D3998">
        <v>2</v>
      </c>
      <c r="E3998" t="s">
        <v>1223</v>
      </c>
      <c r="F3998">
        <v>10</v>
      </c>
      <c r="G3998">
        <v>10</v>
      </c>
      <c r="H3998">
        <v>30</v>
      </c>
      <c r="I3998">
        <v>20</v>
      </c>
      <c r="J3998" s="40">
        <f t="shared" si="63"/>
        <v>50</v>
      </c>
      <c r="K3998">
        <v>6</v>
      </c>
      <c r="L3998">
        <v>7</v>
      </c>
      <c r="M3998">
        <v>0</v>
      </c>
    </row>
    <row r="3999" spans="1:15" x14ac:dyDescent="0.25">
      <c r="A3999">
        <v>2014</v>
      </c>
      <c r="B3999" t="s">
        <v>1167</v>
      </c>
      <c r="D3999">
        <v>3</v>
      </c>
      <c r="E3999" t="s">
        <v>1223</v>
      </c>
      <c r="F3999">
        <v>0</v>
      </c>
      <c r="G3999">
        <v>25</v>
      </c>
      <c r="H3999">
        <v>60</v>
      </c>
      <c r="I3999">
        <v>15</v>
      </c>
      <c r="J3999" s="40">
        <f t="shared" si="63"/>
        <v>75</v>
      </c>
      <c r="K3999">
        <v>5</v>
      </c>
      <c r="L3999">
        <v>4</v>
      </c>
      <c r="M3999">
        <v>0</v>
      </c>
    </row>
    <row r="4000" spans="1:15" x14ac:dyDescent="0.25">
      <c r="A4000">
        <v>2014</v>
      </c>
      <c r="B4000" t="s">
        <v>1167</v>
      </c>
      <c r="D4000">
        <v>4</v>
      </c>
      <c r="E4000" t="s">
        <v>1223</v>
      </c>
      <c r="F4000">
        <v>15</v>
      </c>
      <c r="G4000">
        <v>10</v>
      </c>
      <c r="H4000">
        <v>20</v>
      </c>
      <c r="I4000">
        <v>5</v>
      </c>
      <c r="J4000" s="40">
        <f t="shared" si="63"/>
        <v>25</v>
      </c>
      <c r="K4000">
        <v>4</v>
      </c>
      <c r="L4000">
        <v>7</v>
      </c>
      <c r="M4000">
        <v>0</v>
      </c>
    </row>
    <row r="4001" spans="1:15" x14ac:dyDescent="0.25">
      <c r="A4001">
        <v>2014</v>
      </c>
      <c r="B4001" t="s">
        <v>1167</v>
      </c>
      <c r="D4001">
        <v>5</v>
      </c>
      <c r="E4001" t="s">
        <v>1223</v>
      </c>
      <c r="F4001">
        <v>0</v>
      </c>
      <c r="G4001">
        <v>50</v>
      </c>
      <c r="H4001">
        <v>30</v>
      </c>
      <c r="I4001">
        <v>8</v>
      </c>
      <c r="J4001" s="40">
        <f t="shared" si="63"/>
        <v>38</v>
      </c>
      <c r="K4001">
        <v>7</v>
      </c>
      <c r="L4001">
        <v>4</v>
      </c>
      <c r="M4001">
        <v>0</v>
      </c>
    </row>
    <row r="4002" spans="1:15" x14ac:dyDescent="0.25">
      <c r="A4002">
        <v>2014</v>
      </c>
      <c r="B4002" t="s">
        <v>1167</v>
      </c>
      <c r="C4002">
        <v>7</v>
      </c>
      <c r="D4002">
        <v>1</v>
      </c>
      <c r="E4002" t="s">
        <v>1223</v>
      </c>
      <c r="F4002">
        <v>0</v>
      </c>
      <c r="G4002">
        <v>40</v>
      </c>
      <c r="H4002">
        <v>30</v>
      </c>
      <c r="I4002">
        <v>10</v>
      </c>
      <c r="J4002" s="40">
        <f t="shared" si="63"/>
        <v>40</v>
      </c>
      <c r="K4002">
        <v>6</v>
      </c>
      <c r="L4002">
        <v>6</v>
      </c>
      <c r="M4002">
        <v>0</v>
      </c>
    </row>
    <row r="4003" spans="1:15" x14ac:dyDescent="0.25">
      <c r="A4003">
        <v>2014</v>
      </c>
      <c r="B4003" t="s">
        <v>1167</v>
      </c>
      <c r="D4003">
        <v>2</v>
      </c>
      <c r="E4003" t="s">
        <v>1223</v>
      </c>
      <c r="F4003">
        <v>0</v>
      </c>
      <c r="G4003">
        <v>20</v>
      </c>
      <c r="H4003">
        <v>60</v>
      </c>
      <c r="I4003">
        <v>15</v>
      </c>
      <c r="J4003" s="40">
        <f t="shared" si="63"/>
        <v>75</v>
      </c>
      <c r="K4003">
        <v>5</v>
      </c>
      <c r="L4003">
        <v>6</v>
      </c>
      <c r="M4003">
        <v>1</v>
      </c>
      <c r="N4003" t="s">
        <v>393</v>
      </c>
    </row>
    <row r="4004" spans="1:15" x14ac:dyDescent="0.25">
      <c r="A4004">
        <v>2014</v>
      </c>
      <c r="B4004" t="s">
        <v>1167</v>
      </c>
      <c r="D4004">
        <v>3</v>
      </c>
      <c r="E4004" t="s">
        <v>1223</v>
      </c>
      <c r="F4004">
        <v>0</v>
      </c>
      <c r="G4004">
        <v>30</v>
      </c>
      <c r="H4004">
        <v>25</v>
      </c>
      <c r="I4004">
        <v>10</v>
      </c>
      <c r="J4004" s="40">
        <f t="shared" si="63"/>
        <v>35</v>
      </c>
      <c r="K4004">
        <v>5</v>
      </c>
      <c r="L4004">
        <v>6</v>
      </c>
      <c r="M4004">
        <v>0</v>
      </c>
    </row>
    <row r="4005" spans="1:15" x14ac:dyDescent="0.25">
      <c r="A4005">
        <v>2014</v>
      </c>
      <c r="B4005" t="s">
        <v>1167</v>
      </c>
      <c r="D4005">
        <v>4</v>
      </c>
      <c r="E4005" t="s">
        <v>1223</v>
      </c>
      <c r="F4005">
        <v>0</v>
      </c>
      <c r="G4005">
        <v>10</v>
      </c>
      <c r="H4005">
        <v>50</v>
      </c>
      <c r="I4005">
        <v>15</v>
      </c>
      <c r="J4005" s="40">
        <f t="shared" si="63"/>
        <v>65</v>
      </c>
      <c r="K4005">
        <v>5</v>
      </c>
      <c r="L4005">
        <v>5</v>
      </c>
      <c r="M4005">
        <v>0</v>
      </c>
    </row>
    <row r="4006" spans="1:15" ht="15.75" thickBot="1" x14ac:dyDescent="0.3">
      <c r="A4006">
        <v>2014</v>
      </c>
      <c r="B4006" t="s">
        <v>1167</v>
      </c>
      <c r="D4006">
        <v>5</v>
      </c>
      <c r="E4006" t="s">
        <v>1223</v>
      </c>
      <c r="F4006">
        <v>5</v>
      </c>
      <c r="G4006">
        <v>15</v>
      </c>
      <c r="H4006">
        <v>50</v>
      </c>
      <c r="I4006">
        <v>8</v>
      </c>
      <c r="J4006" s="40">
        <f t="shared" si="63"/>
        <v>58</v>
      </c>
      <c r="K4006">
        <v>4</v>
      </c>
      <c r="L4006">
        <v>6</v>
      </c>
      <c r="M4006">
        <v>1</v>
      </c>
      <c r="N4006" t="s">
        <v>390</v>
      </c>
    </row>
    <row r="4007" spans="1:15" x14ac:dyDescent="0.25">
      <c r="A4007">
        <v>2015</v>
      </c>
      <c r="B4007" t="s">
        <v>71</v>
      </c>
      <c r="C4007">
        <v>1</v>
      </c>
      <c r="D4007">
        <v>1</v>
      </c>
      <c r="E4007" t="s">
        <v>1225</v>
      </c>
      <c r="F4007">
        <v>0</v>
      </c>
      <c r="G4007">
        <v>10</v>
      </c>
      <c r="H4007">
        <v>40</v>
      </c>
      <c r="I4007">
        <v>1</v>
      </c>
      <c r="J4007" s="41">
        <f>SUM(H4007:I4007)</f>
        <v>41</v>
      </c>
      <c r="K4007">
        <v>4</v>
      </c>
      <c r="L4007">
        <v>1</v>
      </c>
      <c r="M4007">
        <v>0</v>
      </c>
    </row>
    <row r="4008" spans="1:15" x14ac:dyDescent="0.25">
      <c r="A4008">
        <v>2015</v>
      </c>
      <c r="B4008" t="s">
        <v>71</v>
      </c>
      <c r="D4008">
        <v>2</v>
      </c>
      <c r="E4008" t="s">
        <v>1225</v>
      </c>
      <c r="F4008">
        <v>0</v>
      </c>
      <c r="G4008">
        <v>20</v>
      </c>
      <c r="H4008">
        <v>50</v>
      </c>
      <c r="I4008">
        <v>5</v>
      </c>
      <c r="J4008" s="42">
        <f t="shared" ref="J4008:J4071" si="64">SUM(H4008:I4008)</f>
        <v>55</v>
      </c>
      <c r="K4008">
        <v>5</v>
      </c>
      <c r="L4008">
        <v>5</v>
      </c>
      <c r="M4008">
        <v>0</v>
      </c>
    </row>
    <row r="4009" spans="1:15" x14ac:dyDescent="0.25">
      <c r="A4009">
        <v>2015</v>
      </c>
      <c r="B4009" t="s">
        <v>71</v>
      </c>
      <c r="D4009">
        <v>3</v>
      </c>
      <c r="E4009" t="s">
        <v>1225</v>
      </c>
      <c r="F4009">
        <v>0</v>
      </c>
      <c r="G4009">
        <v>20</v>
      </c>
      <c r="H4009">
        <v>30</v>
      </c>
      <c r="I4009">
        <v>2</v>
      </c>
      <c r="J4009" s="42">
        <f t="shared" si="64"/>
        <v>32</v>
      </c>
      <c r="K4009">
        <v>3</v>
      </c>
      <c r="L4009">
        <v>4</v>
      </c>
      <c r="M4009">
        <v>0</v>
      </c>
    </row>
    <row r="4010" spans="1:15" x14ac:dyDescent="0.25">
      <c r="A4010">
        <v>2015</v>
      </c>
      <c r="B4010" t="s">
        <v>71</v>
      </c>
      <c r="D4010">
        <v>4</v>
      </c>
      <c r="E4010" t="s">
        <v>1225</v>
      </c>
      <c r="F4010">
        <v>0</v>
      </c>
      <c r="G4010">
        <v>15</v>
      </c>
      <c r="H4010">
        <v>40</v>
      </c>
      <c r="I4010">
        <v>0</v>
      </c>
      <c r="J4010" s="42">
        <f t="shared" si="64"/>
        <v>40</v>
      </c>
      <c r="K4010">
        <v>6</v>
      </c>
      <c r="L4010">
        <v>0</v>
      </c>
      <c r="M4010">
        <v>0</v>
      </c>
    </row>
    <row r="4011" spans="1:15" x14ac:dyDescent="0.25">
      <c r="A4011">
        <v>2015</v>
      </c>
      <c r="B4011" t="s">
        <v>71</v>
      </c>
      <c r="D4011">
        <v>5</v>
      </c>
      <c r="E4011" t="s">
        <v>1225</v>
      </c>
      <c r="F4011">
        <v>0</v>
      </c>
      <c r="G4011">
        <v>20</v>
      </c>
      <c r="H4011">
        <v>30</v>
      </c>
      <c r="I4011">
        <v>10</v>
      </c>
      <c r="J4011" s="42">
        <f t="shared" si="64"/>
        <v>40</v>
      </c>
      <c r="K4011">
        <v>5</v>
      </c>
      <c r="L4011">
        <v>6</v>
      </c>
      <c r="M4011">
        <v>2</v>
      </c>
      <c r="N4011" t="s">
        <v>800</v>
      </c>
      <c r="O4011" t="s">
        <v>799</v>
      </c>
    </row>
    <row r="4012" spans="1:15" x14ac:dyDescent="0.25">
      <c r="A4012">
        <v>2015</v>
      </c>
      <c r="B4012" t="s">
        <v>71</v>
      </c>
      <c r="C4012">
        <v>2</v>
      </c>
      <c r="D4012">
        <v>1</v>
      </c>
      <c r="E4012" t="s">
        <v>1225</v>
      </c>
      <c r="F4012">
        <v>0</v>
      </c>
      <c r="G4012">
        <v>10</v>
      </c>
      <c r="H4012">
        <v>20</v>
      </c>
      <c r="I4012">
        <v>10</v>
      </c>
      <c r="J4012" s="42">
        <f t="shared" si="64"/>
        <v>30</v>
      </c>
      <c r="K4012">
        <v>4</v>
      </c>
      <c r="L4012">
        <v>5</v>
      </c>
      <c r="M4012">
        <v>1</v>
      </c>
      <c r="N4012" t="s">
        <v>803</v>
      </c>
    </row>
    <row r="4013" spans="1:15" x14ac:dyDescent="0.25">
      <c r="A4013">
        <v>2015</v>
      </c>
      <c r="B4013" t="s">
        <v>71</v>
      </c>
      <c r="D4013">
        <v>2</v>
      </c>
      <c r="E4013" t="s">
        <v>1225</v>
      </c>
      <c r="F4013">
        <v>5</v>
      </c>
      <c r="G4013">
        <v>10</v>
      </c>
      <c r="H4013">
        <v>60</v>
      </c>
      <c r="I4013">
        <v>5</v>
      </c>
      <c r="J4013" s="42">
        <f t="shared" si="64"/>
        <v>65</v>
      </c>
      <c r="K4013">
        <v>5</v>
      </c>
      <c r="L4013">
        <v>7</v>
      </c>
      <c r="M4013">
        <v>1</v>
      </c>
      <c r="N4013" t="s">
        <v>799</v>
      </c>
    </row>
    <row r="4014" spans="1:15" x14ac:dyDescent="0.25">
      <c r="A4014">
        <v>2015</v>
      </c>
      <c r="B4014" t="s">
        <v>71</v>
      </c>
      <c r="D4014">
        <v>3</v>
      </c>
      <c r="E4014" t="s">
        <v>1225</v>
      </c>
      <c r="F4014">
        <v>0</v>
      </c>
      <c r="G4014">
        <v>3</v>
      </c>
      <c r="H4014">
        <v>30</v>
      </c>
      <c r="I4014">
        <v>1</v>
      </c>
      <c r="J4014" s="42">
        <f t="shared" si="64"/>
        <v>31</v>
      </c>
      <c r="K4014">
        <v>6</v>
      </c>
      <c r="L4014">
        <v>3</v>
      </c>
      <c r="M4014">
        <v>1</v>
      </c>
      <c r="N4014" t="s">
        <v>799</v>
      </c>
    </row>
    <row r="4015" spans="1:15" x14ac:dyDescent="0.25">
      <c r="A4015">
        <v>2015</v>
      </c>
      <c r="B4015" t="s">
        <v>71</v>
      </c>
      <c r="D4015">
        <v>4</v>
      </c>
      <c r="E4015" t="s">
        <v>1225</v>
      </c>
      <c r="F4015">
        <v>15</v>
      </c>
      <c r="G4015">
        <v>20</v>
      </c>
      <c r="H4015">
        <v>20</v>
      </c>
      <c r="I4015">
        <v>3</v>
      </c>
      <c r="J4015" s="42">
        <f t="shared" si="64"/>
        <v>23</v>
      </c>
      <c r="K4015">
        <v>3</v>
      </c>
      <c r="L4015">
        <v>4</v>
      </c>
      <c r="M4015">
        <v>0</v>
      </c>
    </row>
    <row r="4016" spans="1:15" x14ac:dyDescent="0.25">
      <c r="A4016">
        <v>2015</v>
      </c>
      <c r="B4016" t="s">
        <v>71</v>
      </c>
      <c r="D4016">
        <v>5</v>
      </c>
      <c r="E4016" t="s">
        <v>1225</v>
      </c>
      <c r="F4016">
        <v>10</v>
      </c>
      <c r="G4016">
        <v>5</v>
      </c>
      <c r="H4016">
        <v>30</v>
      </c>
      <c r="I4016">
        <v>5</v>
      </c>
      <c r="J4016" s="42">
        <f t="shared" si="64"/>
        <v>35</v>
      </c>
      <c r="K4016">
        <v>6</v>
      </c>
      <c r="L4016">
        <v>3</v>
      </c>
      <c r="M4016">
        <v>1</v>
      </c>
      <c r="N4016" t="s">
        <v>803</v>
      </c>
    </row>
    <row r="4017" spans="1:15" x14ac:dyDescent="0.25">
      <c r="A4017">
        <v>2015</v>
      </c>
      <c r="B4017" t="s">
        <v>71</v>
      </c>
      <c r="C4017">
        <v>3</v>
      </c>
      <c r="D4017">
        <v>1</v>
      </c>
      <c r="E4017" t="s">
        <v>1225</v>
      </c>
      <c r="F4017">
        <v>20</v>
      </c>
      <c r="G4017">
        <v>10</v>
      </c>
      <c r="H4017">
        <v>60</v>
      </c>
      <c r="I4017">
        <v>5</v>
      </c>
      <c r="J4017" s="42">
        <f t="shared" si="64"/>
        <v>65</v>
      </c>
      <c r="K4017">
        <v>5</v>
      </c>
      <c r="L4017">
        <v>5</v>
      </c>
      <c r="M4017">
        <v>0</v>
      </c>
    </row>
    <row r="4018" spans="1:15" x14ac:dyDescent="0.25">
      <c r="A4018">
        <v>2015</v>
      </c>
      <c r="B4018" t="s">
        <v>71</v>
      </c>
      <c r="D4018">
        <v>2</v>
      </c>
      <c r="E4018" t="s">
        <v>1225</v>
      </c>
      <c r="F4018">
        <v>0</v>
      </c>
      <c r="G4018">
        <v>10</v>
      </c>
      <c r="H4018">
        <v>80</v>
      </c>
      <c r="I4018">
        <v>3</v>
      </c>
      <c r="J4018" s="42">
        <f t="shared" si="64"/>
        <v>83</v>
      </c>
      <c r="K4018">
        <v>5</v>
      </c>
      <c r="L4018">
        <v>6</v>
      </c>
      <c r="M4018">
        <v>0</v>
      </c>
    </row>
    <row r="4019" spans="1:15" x14ac:dyDescent="0.25">
      <c r="A4019">
        <v>2015</v>
      </c>
      <c r="B4019" t="s">
        <v>71</v>
      </c>
      <c r="D4019">
        <v>3</v>
      </c>
      <c r="E4019" t="s">
        <v>1225</v>
      </c>
      <c r="F4019">
        <v>15</v>
      </c>
      <c r="G4019">
        <v>5</v>
      </c>
      <c r="H4019">
        <v>40</v>
      </c>
      <c r="I4019">
        <v>5</v>
      </c>
      <c r="J4019" s="42">
        <f t="shared" si="64"/>
        <v>45</v>
      </c>
      <c r="K4019">
        <v>9</v>
      </c>
      <c r="L4019">
        <v>6</v>
      </c>
      <c r="M4019">
        <v>0</v>
      </c>
    </row>
    <row r="4020" spans="1:15" x14ac:dyDescent="0.25">
      <c r="A4020">
        <v>2015</v>
      </c>
      <c r="B4020" t="s">
        <v>71</v>
      </c>
      <c r="D4020">
        <v>4</v>
      </c>
      <c r="E4020" t="s">
        <v>1225</v>
      </c>
      <c r="F4020">
        <v>10</v>
      </c>
      <c r="G4020">
        <v>50</v>
      </c>
      <c r="H4020">
        <v>10</v>
      </c>
      <c r="I4020">
        <v>10</v>
      </c>
      <c r="J4020" s="42">
        <f t="shared" si="64"/>
        <v>20</v>
      </c>
      <c r="K4020">
        <v>2</v>
      </c>
      <c r="L4020">
        <v>8</v>
      </c>
      <c r="M4020">
        <v>0</v>
      </c>
    </row>
    <row r="4021" spans="1:15" x14ac:dyDescent="0.25">
      <c r="A4021">
        <v>2015</v>
      </c>
      <c r="B4021" t="s">
        <v>71</v>
      </c>
      <c r="D4021">
        <v>5</v>
      </c>
      <c r="E4021" t="s">
        <v>1225</v>
      </c>
      <c r="F4021">
        <v>5</v>
      </c>
      <c r="G4021">
        <v>0</v>
      </c>
      <c r="H4021">
        <v>30</v>
      </c>
      <c r="I4021">
        <v>5</v>
      </c>
      <c r="J4021" s="42">
        <f t="shared" si="64"/>
        <v>35</v>
      </c>
      <c r="K4021">
        <v>4</v>
      </c>
      <c r="L4021">
        <v>6</v>
      </c>
      <c r="M4021">
        <v>0</v>
      </c>
    </row>
    <row r="4022" spans="1:15" x14ac:dyDescent="0.25">
      <c r="A4022">
        <v>2015</v>
      </c>
      <c r="B4022" t="s">
        <v>71</v>
      </c>
      <c r="C4022">
        <v>4</v>
      </c>
      <c r="D4022">
        <v>1</v>
      </c>
      <c r="E4022" t="s">
        <v>1225</v>
      </c>
      <c r="F4022">
        <v>5</v>
      </c>
      <c r="G4022">
        <v>15</v>
      </c>
      <c r="H4022">
        <v>50</v>
      </c>
      <c r="I4022">
        <v>5</v>
      </c>
      <c r="J4022" s="42">
        <f t="shared" si="64"/>
        <v>55</v>
      </c>
      <c r="K4022">
        <v>3</v>
      </c>
      <c r="L4022">
        <v>6</v>
      </c>
      <c r="M4022">
        <v>1</v>
      </c>
      <c r="N4022" t="s">
        <v>803</v>
      </c>
    </row>
    <row r="4023" spans="1:15" x14ac:dyDescent="0.25">
      <c r="A4023">
        <v>2015</v>
      </c>
      <c r="B4023" t="s">
        <v>71</v>
      </c>
      <c r="D4023">
        <v>2</v>
      </c>
      <c r="E4023" t="s">
        <v>1225</v>
      </c>
      <c r="F4023">
        <v>15</v>
      </c>
      <c r="G4023">
        <v>0</v>
      </c>
      <c r="H4023">
        <v>65</v>
      </c>
      <c r="I4023">
        <v>10</v>
      </c>
      <c r="J4023" s="42">
        <f t="shared" si="64"/>
        <v>75</v>
      </c>
      <c r="K4023">
        <v>3</v>
      </c>
      <c r="L4023">
        <v>4</v>
      </c>
      <c r="M4023">
        <v>0</v>
      </c>
    </row>
    <row r="4024" spans="1:15" x14ac:dyDescent="0.25">
      <c r="A4024">
        <v>2015</v>
      </c>
      <c r="B4024" t="s">
        <v>71</v>
      </c>
      <c r="D4024">
        <v>3</v>
      </c>
      <c r="E4024" t="s">
        <v>1225</v>
      </c>
      <c r="F4024">
        <v>0</v>
      </c>
      <c r="G4024">
        <v>40</v>
      </c>
      <c r="H4024">
        <v>20</v>
      </c>
      <c r="I4024">
        <v>1</v>
      </c>
      <c r="J4024" s="42">
        <f t="shared" si="64"/>
        <v>21</v>
      </c>
      <c r="K4024">
        <v>4</v>
      </c>
      <c r="L4024">
        <v>3</v>
      </c>
      <c r="M4024">
        <v>0</v>
      </c>
    </row>
    <row r="4025" spans="1:15" x14ac:dyDescent="0.25">
      <c r="A4025">
        <v>2015</v>
      </c>
      <c r="B4025" t="s">
        <v>71</v>
      </c>
      <c r="D4025">
        <v>4</v>
      </c>
      <c r="E4025" t="s">
        <v>1225</v>
      </c>
      <c r="F4025">
        <v>0</v>
      </c>
      <c r="G4025">
        <v>20</v>
      </c>
      <c r="H4025">
        <v>60</v>
      </c>
      <c r="I4025">
        <v>5</v>
      </c>
      <c r="J4025" s="42">
        <f t="shared" si="64"/>
        <v>65</v>
      </c>
      <c r="K4025">
        <v>4</v>
      </c>
      <c r="L4025">
        <v>4</v>
      </c>
      <c r="M4025">
        <v>0</v>
      </c>
    </row>
    <row r="4026" spans="1:15" x14ac:dyDescent="0.25">
      <c r="A4026">
        <v>2015</v>
      </c>
      <c r="B4026" t="s">
        <v>71</v>
      </c>
      <c r="D4026">
        <v>5</v>
      </c>
      <c r="E4026" t="s">
        <v>1225</v>
      </c>
      <c r="F4026">
        <v>5</v>
      </c>
      <c r="G4026">
        <v>10</v>
      </c>
      <c r="H4026">
        <v>75</v>
      </c>
      <c r="I4026">
        <v>1</v>
      </c>
      <c r="J4026" s="42">
        <f t="shared" si="64"/>
        <v>76</v>
      </c>
      <c r="K4026">
        <v>5</v>
      </c>
      <c r="L4026">
        <v>3</v>
      </c>
      <c r="M4026">
        <v>1</v>
      </c>
      <c r="N4026" t="s">
        <v>803</v>
      </c>
    </row>
    <row r="4027" spans="1:15" x14ac:dyDescent="0.25">
      <c r="A4027">
        <v>2015</v>
      </c>
      <c r="B4027" t="s">
        <v>71</v>
      </c>
      <c r="C4027">
        <v>5</v>
      </c>
      <c r="D4027">
        <v>1</v>
      </c>
      <c r="E4027" t="s">
        <v>1223</v>
      </c>
      <c r="F4027">
        <v>5</v>
      </c>
      <c r="G4027">
        <v>0</v>
      </c>
      <c r="H4027">
        <v>15</v>
      </c>
      <c r="I4027">
        <v>5</v>
      </c>
      <c r="J4027" s="42">
        <f t="shared" si="64"/>
        <v>20</v>
      </c>
      <c r="K4027">
        <v>3</v>
      </c>
      <c r="L4027">
        <v>4</v>
      </c>
      <c r="M4027">
        <v>0</v>
      </c>
    </row>
    <row r="4028" spans="1:15" x14ac:dyDescent="0.25">
      <c r="A4028">
        <v>2015</v>
      </c>
      <c r="B4028" t="s">
        <v>71</v>
      </c>
      <c r="D4028">
        <v>2</v>
      </c>
      <c r="E4028" t="s">
        <v>1223</v>
      </c>
      <c r="F4028">
        <v>5</v>
      </c>
      <c r="G4028">
        <v>5</v>
      </c>
      <c r="H4028">
        <v>20</v>
      </c>
      <c r="I4028">
        <v>10</v>
      </c>
      <c r="J4028" s="42">
        <f t="shared" si="64"/>
        <v>30</v>
      </c>
      <c r="K4028">
        <v>3</v>
      </c>
      <c r="L4028">
        <v>5</v>
      </c>
      <c r="M4028">
        <v>0</v>
      </c>
    </row>
    <row r="4029" spans="1:15" x14ac:dyDescent="0.25">
      <c r="A4029">
        <v>2015</v>
      </c>
      <c r="B4029" t="s">
        <v>71</v>
      </c>
      <c r="D4029">
        <v>3</v>
      </c>
      <c r="E4029" t="s">
        <v>1223</v>
      </c>
      <c r="F4029">
        <v>50</v>
      </c>
      <c r="G4029">
        <v>0</v>
      </c>
      <c r="H4029">
        <v>10</v>
      </c>
      <c r="I4029">
        <v>2</v>
      </c>
      <c r="J4029" s="42">
        <f t="shared" si="64"/>
        <v>12</v>
      </c>
      <c r="K4029">
        <v>6</v>
      </c>
      <c r="L4029">
        <v>2</v>
      </c>
      <c r="M4029">
        <v>0</v>
      </c>
    </row>
    <row r="4030" spans="1:15" x14ac:dyDescent="0.25">
      <c r="A4030">
        <v>2015</v>
      </c>
      <c r="B4030" t="s">
        <v>71</v>
      </c>
      <c r="D4030">
        <v>4</v>
      </c>
      <c r="E4030" t="s">
        <v>1223</v>
      </c>
      <c r="F4030">
        <v>30</v>
      </c>
      <c r="G4030">
        <v>0</v>
      </c>
      <c r="H4030">
        <v>10</v>
      </c>
      <c r="I4030">
        <v>2</v>
      </c>
      <c r="J4030" s="42">
        <f t="shared" si="64"/>
        <v>12</v>
      </c>
      <c r="K4030">
        <v>5</v>
      </c>
      <c r="L4030">
        <v>2</v>
      </c>
      <c r="M4030">
        <v>2</v>
      </c>
      <c r="N4030" t="s">
        <v>799</v>
      </c>
      <c r="O4030" t="s">
        <v>807</v>
      </c>
    </row>
    <row r="4031" spans="1:15" x14ac:dyDescent="0.25">
      <c r="A4031">
        <v>2015</v>
      </c>
      <c r="B4031" t="s">
        <v>71</v>
      </c>
      <c r="D4031">
        <v>5</v>
      </c>
      <c r="E4031" t="s">
        <v>1223</v>
      </c>
      <c r="F4031">
        <v>5</v>
      </c>
      <c r="G4031">
        <v>0</v>
      </c>
      <c r="H4031">
        <v>10</v>
      </c>
      <c r="I4031">
        <v>2</v>
      </c>
      <c r="J4031" s="42">
        <f t="shared" si="64"/>
        <v>12</v>
      </c>
      <c r="K4031">
        <v>2</v>
      </c>
      <c r="L4031">
        <v>2</v>
      </c>
      <c r="M4031">
        <v>0</v>
      </c>
    </row>
    <row r="4032" spans="1:15" x14ac:dyDescent="0.25">
      <c r="A4032">
        <v>2015</v>
      </c>
      <c r="B4032" t="s">
        <v>71</v>
      </c>
      <c r="C4032">
        <v>6</v>
      </c>
      <c r="D4032">
        <v>1</v>
      </c>
      <c r="E4032" t="s">
        <v>1223</v>
      </c>
      <c r="F4032">
        <v>50</v>
      </c>
      <c r="G4032">
        <v>5</v>
      </c>
      <c r="H4032">
        <v>30</v>
      </c>
      <c r="I4032">
        <v>5</v>
      </c>
      <c r="J4032" s="42">
        <f t="shared" si="64"/>
        <v>35</v>
      </c>
      <c r="K4032">
        <v>2</v>
      </c>
      <c r="L4032">
        <v>3</v>
      </c>
      <c r="M4032">
        <v>1</v>
      </c>
      <c r="N4032" t="s">
        <v>799</v>
      </c>
    </row>
    <row r="4033" spans="1:14" x14ac:dyDescent="0.25">
      <c r="A4033">
        <v>2015</v>
      </c>
      <c r="B4033" t="s">
        <v>71</v>
      </c>
      <c r="D4033">
        <v>2</v>
      </c>
      <c r="E4033" t="s">
        <v>1223</v>
      </c>
      <c r="F4033">
        <v>5</v>
      </c>
      <c r="G4033">
        <v>0</v>
      </c>
      <c r="H4033">
        <v>40</v>
      </c>
      <c r="I4033">
        <v>10</v>
      </c>
      <c r="J4033" s="42">
        <f t="shared" si="64"/>
        <v>50</v>
      </c>
      <c r="K4033">
        <v>2</v>
      </c>
      <c r="L4033">
        <v>5</v>
      </c>
      <c r="M4033">
        <v>0</v>
      </c>
    </row>
    <row r="4034" spans="1:14" x14ac:dyDescent="0.25">
      <c r="A4034">
        <v>2015</v>
      </c>
      <c r="B4034" t="s">
        <v>71</v>
      </c>
      <c r="D4034">
        <v>3</v>
      </c>
      <c r="E4034" t="s">
        <v>1223</v>
      </c>
      <c r="F4034">
        <v>60</v>
      </c>
      <c r="G4034">
        <v>0</v>
      </c>
      <c r="H4034">
        <v>20</v>
      </c>
      <c r="I4034">
        <v>5</v>
      </c>
      <c r="J4034" s="42">
        <f t="shared" si="64"/>
        <v>25</v>
      </c>
      <c r="K4034">
        <v>3</v>
      </c>
      <c r="L4034">
        <v>1</v>
      </c>
      <c r="M4034">
        <v>0</v>
      </c>
    </row>
    <row r="4035" spans="1:14" x14ac:dyDescent="0.25">
      <c r="A4035">
        <v>2015</v>
      </c>
      <c r="B4035" t="s">
        <v>71</v>
      </c>
      <c r="D4035">
        <v>4</v>
      </c>
      <c r="E4035" t="s">
        <v>1223</v>
      </c>
      <c r="F4035">
        <v>20</v>
      </c>
      <c r="G4035">
        <v>5</v>
      </c>
      <c r="H4035">
        <v>35</v>
      </c>
      <c r="I4035">
        <v>10</v>
      </c>
      <c r="J4035" s="42">
        <f t="shared" si="64"/>
        <v>45</v>
      </c>
      <c r="K4035">
        <v>4</v>
      </c>
      <c r="L4035">
        <v>6</v>
      </c>
      <c r="M4035">
        <v>1</v>
      </c>
      <c r="N4035" t="s">
        <v>803</v>
      </c>
    </row>
    <row r="4036" spans="1:14" x14ac:dyDescent="0.25">
      <c r="A4036">
        <v>2015</v>
      </c>
      <c r="B4036" t="s">
        <v>71</v>
      </c>
      <c r="D4036">
        <v>5</v>
      </c>
      <c r="E4036" t="s">
        <v>1223</v>
      </c>
      <c r="F4036">
        <v>5</v>
      </c>
      <c r="G4036">
        <v>0</v>
      </c>
      <c r="H4036">
        <v>20</v>
      </c>
      <c r="I4036">
        <v>1</v>
      </c>
      <c r="J4036" s="42">
        <f t="shared" si="64"/>
        <v>21</v>
      </c>
      <c r="K4036">
        <v>4</v>
      </c>
      <c r="L4036">
        <v>2</v>
      </c>
      <c r="M4036">
        <v>0</v>
      </c>
    </row>
    <row r="4037" spans="1:14" x14ac:dyDescent="0.25">
      <c r="A4037">
        <v>2015</v>
      </c>
      <c r="B4037" t="s">
        <v>1166</v>
      </c>
      <c r="C4037">
        <v>1</v>
      </c>
      <c r="D4037">
        <v>1</v>
      </c>
      <c r="E4037" t="s">
        <v>1225</v>
      </c>
      <c r="F4037">
        <v>0</v>
      </c>
      <c r="G4037">
        <v>100</v>
      </c>
      <c r="H4037">
        <v>0</v>
      </c>
      <c r="I4037">
        <v>0</v>
      </c>
      <c r="J4037" s="42">
        <f t="shared" si="64"/>
        <v>0</v>
      </c>
      <c r="K4037">
        <v>0</v>
      </c>
      <c r="L4037">
        <v>0</v>
      </c>
      <c r="M4037">
        <v>0</v>
      </c>
    </row>
    <row r="4038" spans="1:14" x14ac:dyDescent="0.25">
      <c r="A4038">
        <v>2015</v>
      </c>
      <c r="B4038" t="s">
        <v>1166</v>
      </c>
      <c r="D4038">
        <v>2</v>
      </c>
      <c r="E4038" t="s">
        <v>1225</v>
      </c>
      <c r="F4038">
        <v>5</v>
      </c>
      <c r="G4038">
        <v>10</v>
      </c>
      <c r="H4038">
        <v>80</v>
      </c>
      <c r="I4038">
        <v>15</v>
      </c>
      <c r="J4038" s="42">
        <f t="shared" si="64"/>
        <v>95</v>
      </c>
      <c r="K4038">
        <v>7</v>
      </c>
      <c r="L4038">
        <v>5</v>
      </c>
      <c r="M4038">
        <v>0</v>
      </c>
    </row>
    <row r="4039" spans="1:14" x14ac:dyDescent="0.25">
      <c r="A4039">
        <v>2015</v>
      </c>
      <c r="B4039" t="s">
        <v>1166</v>
      </c>
      <c r="D4039">
        <v>3</v>
      </c>
      <c r="E4039" t="s">
        <v>1225</v>
      </c>
      <c r="F4039">
        <v>5</v>
      </c>
      <c r="G4039">
        <v>5</v>
      </c>
      <c r="H4039">
        <v>80</v>
      </c>
      <c r="I4039">
        <v>5</v>
      </c>
      <c r="J4039" s="42">
        <f t="shared" si="64"/>
        <v>85</v>
      </c>
      <c r="K4039">
        <v>6</v>
      </c>
      <c r="L4039">
        <v>8</v>
      </c>
      <c r="M4039">
        <v>1</v>
      </c>
      <c r="N4039" t="s">
        <v>799</v>
      </c>
    </row>
    <row r="4040" spans="1:14" x14ac:dyDescent="0.25">
      <c r="A4040">
        <v>2015</v>
      </c>
      <c r="B4040" t="s">
        <v>1166</v>
      </c>
      <c r="D4040">
        <v>4</v>
      </c>
      <c r="E4040" t="s">
        <v>1225</v>
      </c>
      <c r="F4040">
        <v>1</v>
      </c>
      <c r="G4040">
        <v>20</v>
      </c>
      <c r="H4040">
        <v>70</v>
      </c>
      <c r="I4040">
        <v>5</v>
      </c>
      <c r="J4040" s="42">
        <f t="shared" si="64"/>
        <v>75</v>
      </c>
      <c r="K4040">
        <v>7</v>
      </c>
      <c r="L4040">
        <v>4</v>
      </c>
      <c r="M4040">
        <v>0</v>
      </c>
    </row>
    <row r="4041" spans="1:14" x14ac:dyDescent="0.25">
      <c r="A4041">
        <v>2015</v>
      </c>
      <c r="B4041" t="s">
        <v>1166</v>
      </c>
      <c r="D4041">
        <v>5</v>
      </c>
      <c r="E4041" t="s">
        <v>1225</v>
      </c>
      <c r="F4041">
        <v>10</v>
      </c>
      <c r="G4041">
        <v>30</v>
      </c>
      <c r="H4041">
        <v>30</v>
      </c>
      <c r="I4041">
        <v>5</v>
      </c>
      <c r="J4041" s="42">
        <f t="shared" si="64"/>
        <v>35</v>
      </c>
      <c r="K4041">
        <v>6</v>
      </c>
      <c r="L4041">
        <v>4</v>
      </c>
      <c r="M4041">
        <v>1</v>
      </c>
      <c r="N4041" t="s">
        <v>799</v>
      </c>
    </row>
    <row r="4042" spans="1:14" x14ac:dyDescent="0.25">
      <c r="A4042">
        <v>2015</v>
      </c>
      <c r="B4042" t="s">
        <v>1166</v>
      </c>
      <c r="C4042">
        <v>2</v>
      </c>
      <c r="D4042">
        <v>1</v>
      </c>
      <c r="E4042" t="s">
        <v>1225</v>
      </c>
      <c r="F4042">
        <v>10</v>
      </c>
      <c r="G4042">
        <v>20</v>
      </c>
      <c r="H4042">
        <v>30</v>
      </c>
      <c r="I4042">
        <v>1</v>
      </c>
      <c r="J4042" s="42">
        <f t="shared" si="64"/>
        <v>31</v>
      </c>
      <c r="K4042">
        <v>5</v>
      </c>
      <c r="L4042">
        <v>5</v>
      </c>
      <c r="M4042">
        <v>0</v>
      </c>
    </row>
    <row r="4043" spans="1:14" x14ac:dyDescent="0.25">
      <c r="A4043">
        <v>2015</v>
      </c>
      <c r="B4043" t="s">
        <v>1166</v>
      </c>
      <c r="D4043">
        <v>2</v>
      </c>
      <c r="E4043" t="s">
        <v>1225</v>
      </c>
      <c r="F4043">
        <v>2</v>
      </c>
      <c r="G4043">
        <v>5</v>
      </c>
      <c r="H4043">
        <v>70</v>
      </c>
      <c r="I4043">
        <v>10</v>
      </c>
      <c r="J4043" s="42">
        <f t="shared" si="64"/>
        <v>80</v>
      </c>
      <c r="K4043">
        <v>4</v>
      </c>
      <c r="L4043">
        <v>7</v>
      </c>
      <c r="M4043">
        <v>0</v>
      </c>
    </row>
    <row r="4044" spans="1:14" x14ac:dyDescent="0.25">
      <c r="A4044">
        <v>2015</v>
      </c>
      <c r="B4044" t="s">
        <v>1166</v>
      </c>
      <c r="D4044">
        <v>3</v>
      </c>
      <c r="E4044" t="s">
        <v>1225</v>
      </c>
      <c r="F4044">
        <v>10</v>
      </c>
      <c r="G4044">
        <v>30</v>
      </c>
      <c r="H4044">
        <v>25</v>
      </c>
      <c r="I4044">
        <v>1</v>
      </c>
      <c r="J4044" s="42">
        <f t="shared" si="64"/>
        <v>26</v>
      </c>
      <c r="K4044">
        <v>6</v>
      </c>
      <c r="L4044">
        <v>3</v>
      </c>
      <c r="M4044">
        <v>0</v>
      </c>
    </row>
    <row r="4045" spans="1:14" x14ac:dyDescent="0.25">
      <c r="A4045">
        <v>2015</v>
      </c>
      <c r="B4045" t="s">
        <v>1166</v>
      </c>
      <c r="D4045">
        <v>4</v>
      </c>
      <c r="E4045" t="s">
        <v>1225</v>
      </c>
      <c r="F4045">
        <v>0</v>
      </c>
      <c r="G4045">
        <v>10</v>
      </c>
      <c r="H4045">
        <v>30</v>
      </c>
      <c r="I4045">
        <v>5</v>
      </c>
      <c r="J4045" s="42">
        <f t="shared" si="64"/>
        <v>35</v>
      </c>
      <c r="K4045">
        <v>5</v>
      </c>
      <c r="L4045">
        <v>6</v>
      </c>
      <c r="M4045">
        <v>0</v>
      </c>
    </row>
    <row r="4046" spans="1:14" x14ac:dyDescent="0.25">
      <c r="A4046">
        <v>2015</v>
      </c>
      <c r="B4046" t="s">
        <v>1166</v>
      </c>
      <c r="D4046">
        <v>5</v>
      </c>
      <c r="E4046" t="s">
        <v>1225</v>
      </c>
      <c r="F4046">
        <v>0</v>
      </c>
      <c r="G4046">
        <v>10</v>
      </c>
      <c r="H4046">
        <v>60</v>
      </c>
      <c r="I4046">
        <v>10</v>
      </c>
      <c r="J4046" s="42">
        <f t="shared" si="64"/>
        <v>70</v>
      </c>
      <c r="K4046">
        <v>5</v>
      </c>
      <c r="L4046">
        <v>6</v>
      </c>
      <c r="M4046">
        <v>1</v>
      </c>
      <c r="N4046" t="s">
        <v>803</v>
      </c>
    </row>
    <row r="4047" spans="1:14" x14ac:dyDescent="0.25">
      <c r="A4047">
        <v>2015</v>
      </c>
      <c r="B4047" t="s">
        <v>1166</v>
      </c>
      <c r="C4047">
        <v>3</v>
      </c>
      <c r="D4047">
        <v>1</v>
      </c>
      <c r="E4047" t="s">
        <v>1225</v>
      </c>
      <c r="F4047">
        <v>5</v>
      </c>
      <c r="G4047">
        <v>0</v>
      </c>
      <c r="H4047">
        <v>70</v>
      </c>
      <c r="I4047">
        <v>5</v>
      </c>
      <c r="J4047" s="42">
        <f t="shared" si="64"/>
        <v>75</v>
      </c>
      <c r="K4047">
        <v>2</v>
      </c>
      <c r="L4047">
        <v>5</v>
      </c>
      <c r="M4047">
        <v>0</v>
      </c>
    </row>
    <row r="4048" spans="1:14" x14ac:dyDescent="0.25">
      <c r="A4048">
        <v>2015</v>
      </c>
      <c r="B4048" t="s">
        <v>1166</v>
      </c>
      <c r="D4048">
        <v>2</v>
      </c>
      <c r="E4048" t="s">
        <v>1225</v>
      </c>
      <c r="F4048">
        <v>0</v>
      </c>
      <c r="G4048">
        <v>20</v>
      </c>
      <c r="H4048">
        <v>25</v>
      </c>
      <c r="I4048">
        <v>10</v>
      </c>
      <c r="J4048" s="42">
        <f t="shared" si="64"/>
        <v>35</v>
      </c>
      <c r="K4048">
        <v>7</v>
      </c>
      <c r="L4048">
        <v>6</v>
      </c>
      <c r="M4048">
        <v>0</v>
      </c>
    </row>
    <row r="4049" spans="1:15" x14ac:dyDescent="0.25">
      <c r="A4049">
        <v>2015</v>
      </c>
      <c r="B4049" t="s">
        <v>1166</v>
      </c>
      <c r="D4049">
        <v>3</v>
      </c>
      <c r="E4049" t="s">
        <v>1225</v>
      </c>
      <c r="F4049">
        <v>10</v>
      </c>
      <c r="G4049">
        <v>15</v>
      </c>
      <c r="H4049">
        <v>35</v>
      </c>
      <c r="I4049">
        <v>10</v>
      </c>
      <c r="J4049" s="42">
        <f t="shared" si="64"/>
        <v>45</v>
      </c>
      <c r="K4049">
        <v>6</v>
      </c>
      <c r="L4049">
        <v>5</v>
      </c>
      <c r="M4049">
        <v>2</v>
      </c>
      <c r="N4049" t="s">
        <v>803</v>
      </c>
      <c r="O4049" t="s">
        <v>799</v>
      </c>
    </row>
    <row r="4050" spans="1:15" x14ac:dyDescent="0.25">
      <c r="A4050">
        <v>2015</v>
      </c>
      <c r="B4050" t="s">
        <v>1166</v>
      </c>
      <c r="D4050">
        <v>4</v>
      </c>
      <c r="E4050" t="s">
        <v>1225</v>
      </c>
      <c r="F4050">
        <v>15</v>
      </c>
      <c r="G4050">
        <v>25</v>
      </c>
      <c r="H4050">
        <v>30</v>
      </c>
      <c r="I4050">
        <v>15</v>
      </c>
      <c r="J4050" s="42">
        <f t="shared" si="64"/>
        <v>45</v>
      </c>
      <c r="K4050">
        <v>6</v>
      </c>
      <c r="L4050">
        <v>8</v>
      </c>
      <c r="M4050">
        <v>0</v>
      </c>
    </row>
    <row r="4051" spans="1:15" x14ac:dyDescent="0.25">
      <c r="A4051">
        <v>2015</v>
      </c>
      <c r="B4051" t="s">
        <v>1166</v>
      </c>
      <c r="D4051">
        <v>5</v>
      </c>
      <c r="E4051" t="s">
        <v>1225</v>
      </c>
      <c r="F4051">
        <v>0</v>
      </c>
      <c r="G4051">
        <v>10</v>
      </c>
      <c r="H4051">
        <v>20</v>
      </c>
      <c r="I4051">
        <v>10</v>
      </c>
      <c r="J4051" s="42">
        <f t="shared" si="64"/>
        <v>30</v>
      </c>
      <c r="K4051">
        <v>4</v>
      </c>
      <c r="L4051">
        <v>6</v>
      </c>
      <c r="M4051">
        <v>0</v>
      </c>
    </row>
    <row r="4052" spans="1:15" x14ac:dyDescent="0.25">
      <c r="A4052">
        <v>2015</v>
      </c>
      <c r="B4052" t="s">
        <v>1166</v>
      </c>
      <c r="C4052">
        <v>4</v>
      </c>
      <c r="D4052">
        <v>1</v>
      </c>
      <c r="E4052" t="s">
        <v>1225</v>
      </c>
      <c r="F4052">
        <v>5</v>
      </c>
      <c r="G4052">
        <v>10</v>
      </c>
      <c r="H4052">
        <v>40</v>
      </c>
      <c r="I4052">
        <v>2</v>
      </c>
      <c r="J4052" s="42">
        <f t="shared" si="64"/>
        <v>42</v>
      </c>
      <c r="K4052">
        <v>7</v>
      </c>
      <c r="L4052">
        <v>3</v>
      </c>
      <c r="M4052">
        <v>0</v>
      </c>
    </row>
    <row r="4053" spans="1:15" x14ac:dyDescent="0.25">
      <c r="A4053">
        <v>2015</v>
      </c>
      <c r="B4053" t="s">
        <v>1166</v>
      </c>
      <c r="D4053">
        <v>2</v>
      </c>
      <c r="E4053" t="s">
        <v>1225</v>
      </c>
      <c r="F4053">
        <v>0</v>
      </c>
      <c r="G4053">
        <v>20</v>
      </c>
      <c r="H4053">
        <v>60</v>
      </c>
      <c r="I4053">
        <v>5</v>
      </c>
      <c r="J4053" s="42">
        <f t="shared" si="64"/>
        <v>65</v>
      </c>
      <c r="K4053">
        <v>6</v>
      </c>
      <c r="L4053">
        <v>5</v>
      </c>
      <c r="M4053">
        <v>0</v>
      </c>
    </row>
    <row r="4054" spans="1:15" x14ac:dyDescent="0.25">
      <c r="A4054">
        <v>2015</v>
      </c>
      <c r="B4054" t="s">
        <v>1166</v>
      </c>
      <c r="D4054">
        <v>3</v>
      </c>
      <c r="E4054" t="s">
        <v>1225</v>
      </c>
      <c r="F4054">
        <v>5</v>
      </c>
      <c r="G4054">
        <v>10</v>
      </c>
      <c r="H4054">
        <v>50</v>
      </c>
      <c r="I4054">
        <v>10</v>
      </c>
      <c r="J4054" s="42">
        <f t="shared" si="64"/>
        <v>60</v>
      </c>
      <c r="K4054">
        <v>6</v>
      </c>
      <c r="L4054">
        <v>4</v>
      </c>
      <c r="M4054">
        <v>0</v>
      </c>
    </row>
    <row r="4055" spans="1:15" x14ac:dyDescent="0.25">
      <c r="A4055">
        <v>2015</v>
      </c>
      <c r="B4055" t="s">
        <v>1166</v>
      </c>
      <c r="D4055">
        <v>4</v>
      </c>
      <c r="E4055" t="s">
        <v>1225</v>
      </c>
      <c r="F4055">
        <v>5</v>
      </c>
      <c r="G4055">
        <v>20</v>
      </c>
      <c r="H4055">
        <v>30</v>
      </c>
      <c r="I4055">
        <v>2</v>
      </c>
      <c r="J4055" s="42">
        <f t="shared" si="64"/>
        <v>32</v>
      </c>
      <c r="K4055">
        <v>7</v>
      </c>
      <c r="L4055">
        <v>3</v>
      </c>
      <c r="M4055">
        <v>0</v>
      </c>
    </row>
    <row r="4056" spans="1:15" x14ac:dyDescent="0.25">
      <c r="A4056">
        <v>2015</v>
      </c>
      <c r="B4056" t="s">
        <v>1166</v>
      </c>
      <c r="D4056">
        <v>5</v>
      </c>
      <c r="E4056" t="s">
        <v>1225</v>
      </c>
      <c r="F4056">
        <v>0</v>
      </c>
      <c r="G4056">
        <v>5</v>
      </c>
      <c r="H4056">
        <v>50</v>
      </c>
      <c r="I4056">
        <v>1</v>
      </c>
      <c r="J4056" s="42">
        <f t="shared" si="64"/>
        <v>51</v>
      </c>
      <c r="K4056">
        <v>4</v>
      </c>
      <c r="L4056">
        <v>3</v>
      </c>
      <c r="M4056">
        <v>0</v>
      </c>
    </row>
    <row r="4057" spans="1:15" x14ac:dyDescent="0.25">
      <c r="A4057">
        <v>2015</v>
      </c>
      <c r="B4057" t="s">
        <v>1166</v>
      </c>
      <c r="C4057">
        <v>5</v>
      </c>
      <c r="D4057">
        <v>1</v>
      </c>
      <c r="E4057" t="s">
        <v>1223</v>
      </c>
      <c r="F4057">
        <v>5</v>
      </c>
      <c r="G4057">
        <v>5</v>
      </c>
      <c r="H4057">
        <v>35</v>
      </c>
      <c r="I4057">
        <v>5</v>
      </c>
      <c r="J4057" s="42">
        <f t="shared" si="64"/>
        <v>40</v>
      </c>
      <c r="K4057">
        <v>3</v>
      </c>
      <c r="L4057">
        <v>4</v>
      </c>
      <c r="M4057">
        <v>3</v>
      </c>
      <c r="N4057" t="s">
        <v>1226</v>
      </c>
      <c r="O4057" t="s">
        <v>1227</v>
      </c>
    </row>
    <row r="4058" spans="1:15" x14ac:dyDescent="0.25">
      <c r="A4058">
        <v>2015</v>
      </c>
      <c r="B4058" t="s">
        <v>1166</v>
      </c>
      <c r="D4058">
        <v>2</v>
      </c>
      <c r="E4058" t="s">
        <v>1223</v>
      </c>
      <c r="F4058">
        <v>20</v>
      </c>
      <c r="G4058">
        <v>0</v>
      </c>
      <c r="H4058">
        <v>30</v>
      </c>
      <c r="I4058">
        <v>2</v>
      </c>
      <c r="J4058" s="42">
        <f t="shared" si="64"/>
        <v>32</v>
      </c>
      <c r="K4058">
        <v>2</v>
      </c>
      <c r="L4058">
        <v>2</v>
      </c>
      <c r="M4058">
        <v>0</v>
      </c>
    </row>
    <row r="4059" spans="1:15" x14ac:dyDescent="0.25">
      <c r="A4059">
        <v>2015</v>
      </c>
      <c r="B4059" t="s">
        <v>1166</v>
      </c>
      <c r="D4059">
        <v>3</v>
      </c>
      <c r="E4059" t="s">
        <v>1223</v>
      </c>
      <c r="F4059">
        <v>40</v>
      </c>
      <c r="G4059">
        <v>0</v>
      </c>
      <c r="H4059">
        <v>40</v>
      </c>
      <c r="I4059">
        <v>5</v>
      </c>
      <c r="J4059" s="42">
        <f t="shared" si="64"/>
        <v>45</v>
      </c>
      <c r="K4059">
        <v>2</v>
      </c>
      <c r="L4059">
        <v>3</v>
      </c>
      <c r="M4059">
        <v>0</v>
      </c>
    </row>
    <row r="4060" spans="1:15" x14ac:dyDescent="0.25">
      <c r="A4060">
        <v>2015</v>
      </c>
      <c r="B4060" t="s">
        <v>1166</v>
      </c>
      <c r="D4060">
        <v>4</v>
      </c>
      <c r="E4060" t="s">
        <v>1223</v>
      </c>
      <c r="F4060">
        <v>0</v>
      </c>
      <c r="G4060">
        <v>20</v>
      </c>
      <c r="H4060">
        <v>0</v>
      </c>
      <c r="I4060">
        <v>5</v>
      </c>
      <c r="J4060" s="42">
        <f t="shared" si="64"/>
        <v>5</v>
      </c>
      <c r="K4060">
        <v>0</v>
      </c>
      <c r="L4060">
        <v>2</v>
      </c>
      <c r="M4060">
        <v>0</v>
      </c>
    </row>
    <row r="4061" spans="1:15" x14ac:dyDescent="0.25">
      <c r="A4061">
        <v>2015</v>
      </c>
      <c r="B4061" t="s">
        <v>1166</v>
      </c>
      <c r="D4061">
        <v>5</v>
      </c>
      <c r="E4061" t="s">
        <v>1223</v>
      </c>
      <c r="F4061">
        <v>50</v>
      </c>
      <c r="G4061">
        <v>5</v>
      </c>
      <c r="H4061">
        <v>20</v>
      </c>
      <c r="I4061">
        <v>2</v>
      </c>
      <c r="J4061" s="42">
        <f t="shared" si="64"/>
        <v>22</v>
      </c>
      <c r="K4061">
        <v>3</v>
      </c>
      <c r="L4061">
        <v>2</v>
      </c>
      <c r="M4061">
        <v>1</v>
      </c>
      <c r="N4061" t="s">
        <v>803</v>
      </c>
    </row>
    <row r="4062" spans="1:15" x14ac:dyDescent="0.25">
      <c r="A4062">
        <v>2015</v>
      </c>
      <c r="B4062" t="s">
        <v>1166</v>
      </c>
      <c r="C4062">
        <v>6</v>
      </c>
      <c r="D4062">
        <v>1</v>
      </c>
      <c r="E4062" t="s">
        <v>1223</v>
      </c>
      <c r="F4062">
        <v>5</v>
      </c>
      <c r="G4062">
        <v>0</v>
      </c>
      <c r="H4062">
        <v>40</v>
      </c>
      <c r="I4062">
        <v>10</v>
      </c>
      <c r="J4062" s="42">
        <f t="shared" si="64"/>
        <v>50</v>
      </c>
      <c r="K4062">
        <v>3</v>
      </c>
      <c r="L4062">
        <v>6</v>
      </c>
      <c r="M4062">
        <v>0</v>
      </c>
    </row>
    <row r="4063" spans="1:15" x14ac:dyDescent="0.25">
      <c r="A4063">
        <v>2015</v>
      </c>
      <c r="B4063" t="s">
        <v>1166</v>
      </c>
      <c r="D4063">
        <v>2</v>
      </c>
      <c r="E4063" t="s">
        <v>1223</v>
      </c>
      <c r="F4063">
        <v>5</v>
      </c>
      <c r="G4063">
        <v>0</v>
      </c>
      <c r="H4063">
        <v>90</v>
      </c>
      <c r="I4063">
        <v>5</v>
      </c>
      <c r="J4063" s="42">
        <f t="shared" si="64"/>
        <v>95</v>
      </c>
      <c r="K4063">
        <v>1</v>
      </c>
      <c r="L4063">
        <v>3</v>
      </c>
      <c r="M4063">
        <v>0</v>
      </c>
    </row>
    <row r="4064" spans="1:15" x14ac:dyDescent="0.25">
      <c r="A4064">
        <v>2015</v>
      </c>
      <c r="B4064" t="s">
        <v>1166</v>
      </c>
      <c r="D4064">
        <v>3</v>
      </c>
      <c r="E4064" t="s">
        <v>1223</v>
      </c>
      <c r="F4064">
        <v>20</v>
      </c>
      <c r="G4064">
        <v>0</v>
      </c>
      <c r="H4064">
        <v>50</v>
      </c>
      <c r="I4064">
        <v>5</v>
      </c>
      <c r="J4064" s="42">
        <f t="shared" si="64"/>
        <v>55</v>
      </c>
      <c r="K4064">
        <v>5</v>
      </c>
      <c r="L4064">
        <v>3</v>
      </c>
      <c r="M4064">
        <v>0</v>
      </c>
    </row>
    <row r="4065" spans="1:15" x14ac:dyDescent="0.25">
      <c r="A4065">
        <v>2015</v>
      </c>
      <c r="B4065" t="s">
        <v>1166</v>
      </c>
      <c r="D4065">
        <v>4</v>
      </c>
      <c r="E4065" t="s">
        <v>1223</v>
      </c>
      <c r="F4065">
        <v>25</v>
      </c>
      <c r="G4065">
        <v>0</v>
      </c>
      <c r="H4065">
        <v>40</v>
      </c>
      <c r="I4065">
        <v>10</v>
      </c>
      <c r="J4065" s="42">
        <f t="shared" si="64"/>
        <v>50</v>
      </c>
      <c r="K4065">
        <v>3</v>
      </c>
      <c r="L4065">
        <v>6</v>
      </c>
      <c r="M4065">
        <v>0</v>
      </c>
    </row>
    <row r="4066" spans="1:15" x14ac:dyDescent="0.25">
      <c r="A4066">
        <v>2015</v>
      </c>
      <c r="B4066" t="s">
        <v>1166</v>
      </c>
      <c r="D4066">
        <v>5</v>
      </c>
      <c r="E4066" t="s">
        <v>1223</v>
      </c>
      <c r="F4066">
        <v>30</v>
      </c>
      <c r="G4066">
        <v>0</v>
      </c>
      <c r="H4066">
        <v>40</v>
      </c>
      <c r="I4066">
        <v>5</v>
      </c>
      <c r="J4066" s="42">
        <f t="shared" si="64"/>
        <v>45</v>
      </c>
      <c r="K4066">
        <v>2</v>
      </c>
      <c r="L4066">
        <v>2</v>
      </c>
      <c r="M4066">
        <v>3</v>
      </c>
      <c r="N4066" t="s">
        <v>1228</v>
      </c>
      <c r="O4066" t="s">
        <v>1227</v>
      </c>
    </row>
    <row r="4067" spans="1:15" x14ac:dyDescent="0.25">
      <c r="A4067">
        <v>2015</v>
      </c>
      <c r="B4067" t="s">
        <v>1163</v>
      </c>
      <c r="C4067">
        <v>1</v>
      </c>
      <c r="D4067">
        <v>1</v>
      </c>
      <c r="E4067" t="s">
        <v>1223</v>
      </c>
      <c r="F4067">
        <v>0</v>
      </c>
      <c r="G4067">
        <v>20</v>
      </c>
      <c r="H4067">
        <v>40</v>
      </c>
      <c r="I4067">
        <v>0</v>
      </c>
      <c r="J4067" s="42">
        <f t="shared" si="64"/>
        <v>40</v>
      </c>
      <c r="K4067">
        <v>3</v>
      </c>
      <c r="L4067">
        <v>0</v>
      </c>
      <c r="M4067">
        <v>0</v>
      </c>
    </row>
    <row r="4068" spans="1:15" x14ac:dyDescent="0.25">
      <c r="A4068">
        <v>2015</v>
      </c>
      <c r="B4068" t="s">
        <v>1163</v>
      </c>
      <c r="D4068">
        <v>2</v>
      </c>
      <c r="E4068" t="s">
        <v>1223</v>
      </c>
      <c r="F4068">
        <v>0</v>
      </c>
      <c r="G4068">
        <v>5</v>
      </c>
      <c r="H4068">
        <v>60</v>
      </c>
      <c r="I4068">
        <v>5</v>
      </c>
      <c r="J4068" s="42">
        <f t="shared" si="64"/>
        <v>65</v>
      </c>
      <c r="K4068">
        <v>5</v>
      </c>
      <c r="L4068">
        <v>4</v>
      </c>
      <c r="M4068">
        <v>0</v>
      </c>
    </row>
    <row r="4069" spans="1:15" x14ac:dyDescent="0.25">
      <c r="A4069">
        <v>2015</v>
      </c>
      <c r="B4069" t="s">
        <v>1163</v>
      </c>
      <c r="D4069">
        <v>3</v>
      </c>
      <c r="E4069" t="s">
        <v>1223</v>
      </c>
      <c r="F4069">
        <v>0</v>
      </c>
      <c r="G4069">
        <v>20</v>
      </c>
      <c r="H4069">
        <v>40</v>
      </c>
      <c r="I4069">
        <v>5</v>
      </c>
      <c r="J4069" s="42">
        <f t="shared" si="64"/>
        <v>45</v>
      </c>
      <c r="K4069">
        <v>4</v>
      </c>
      <c r="L4069">
        <v>2</v>
      </c>
      <c r="M4069">
        <v>0</v>
      </c>
    </row>
    <row r="4070" spans="1:15" x14ac:dyDescent="0.25">
      <c r="A4070">
        <v>2015</v>
      </c>
      <c r="B4070" t="s">
        <v>1163</v>
      </c>
      <c r="D4070">
        <v>4</v>
      </c>
      <c r="E4070" t="s">
        <v>1223</v>
      </c>
      <c r="F4070">
        <v>5</v>
      </c>
      <c r="G4070">
        <v>10</v>
      </c>
      <c r="H4070">
        <v>65</v>
      </c>
      <c r="I4070">
        <v>5</v>
      </c>
      <c r="J4070" s="42">
        <f t="shared" si="64"/>
        <v>70</v>
      </c>
      <c r="K4070">
        <v>4</v>
      </c>
      <c r="L4070">
        <v>6</v>
      </c>
      <c r="M4070">
        <v>0</v>
      </c>
    </row>
    <row r="4071" spans="1:15" x14ac:dyDescent="0.25">
      <c r="A4071">
        <v>2015</v>
      </c>
      <c r="B4071" t="s">
        <v>1163</v>
      </c>
      <c r="D4071">
        <v>5</v>
      </c>
      <c r="E4071" t="s">
        <v>1223</v>
      </c>
      <c r="F4071">
        <v>0</v>
      </c>
      <c r="G4071">
        <v>30</v>
      </c>
      <c r="H4071">
        <v>35</v>
      </c>
      <c r="I4071">
        <v>1</v>
      </c>
      <c r="J4071" s="42">
        <f t="shared" si="64"/>
        <v>36</v>
      </c>
      <c r="K4071">
        <v>3</v>
      </c>
      <c r="L4071">
        <v>2</v>
      </c>
      <c r="M4071">
        <v>0</v>
      </c>
    </row>
    <row r="4072" spans="1:15" x14ac:dyDescent="0.25">
      <c r="A4072">
        <v>2015</v>
      </c>
      <c r="B4072" t="s">
        <v>1163</v>
      </c>
      <c r="C4072">
        <v>2</v>
      </c>
      <c r="D4072">
        <v>1</v>
      </c>
      <c r="E4072" t="s">
        <v>1223</v>
      </c>
      <c r="F4072">
        <v>0</v>
      </c>
      <c r="G4072">
        <v>0</v>
      </c>
      <c r="H4072">
        <v>30</v>
      </c>
      <c r="I4072">
        <v>5</v>
      </c>
      <c r="J4072" s="42">
        <f t="shared" ref="J4072:J4135" si="65">SUM(H4072:I4072)</f>
        <v>35</v>
      </c>
      <c r="K4072">
        <v>3</v>
      </c>
      <c r="L4072">
        <v>2</v>
      </c>
      <c r="M4072">
        <v>0</v>
      </c>
    </row>
    <row r="4073" spans="1:15" x14ac:dyDescent="0.25">
      <c r="A4073">
        <v>2015</v>
      </c>
      <c r="B4073" t="s">
        <v>1163</v>
      </c>
      <c r="D4073">
        <v>2</v>
      </c>
      <c r="E4073" t="s">
        <v>1223</v>
      </c>
      <c r="F4073">
        <v>0</v>
      </c>
      <c r="G4073">
        <v>20</v>
      </c>
      <c r="H4073">
        <v>50</v>
      </c>
      <c r="I4073">
        <v>10</v>
      </c>
      <c r="J4073" s="42">
        <f t="shared" si="65"/>
        <v>60</v>
      </c>
      <c r="K4073">
        <v>4</v>
      </c>
      <c r="L4073">
        <v>4</v>
      </c>
      <c r="M4073">
        <v>0</v>
      </c>
    </row>
    <row r="4074" spans="1:15" x14ac:dyDescent="0.25">
      <c r="A4074">
        <v>2015</v>
      </c>
      <c r="B4074" t="s">
        <v>1163</v>
      </c>
      <c r="D4074">
        <v>3</v>
      </c>
      <c r="E4074" t="s">
        <v>1223</v>
      </c>
      <c r="F4074">
        <v>0</v>
      </c>
      <c r="G4074">
        <v>20</v>
      </c>
      <c r="H4074">
        <v>60</v>
      </c>
      <c r="I4074">
        <v>1</v>
      </c>
      <c r="J4074" s="42">
        <f t="shared" si="65"/>
        <v>61</v>
      </c>
      <c r="K4074">
        <v>3</v>
      </c>
      <c r="L4074">
        <v>2</v>
      </c>
      <c r="M4074">
        <v>0</v>
      </c>
    </row>
    <row r="4075" spans="1:15" x14ac:dyDescent="0.25">
      <c r="A4075">
        <v>2015</v>
      </c>
      <c r="B4075" t="s">
        <v>1163</v>
      </c>
      <c r="D4075">
        <v>4</v>
      </c>
      <c r="E4075" t="s">
        <v>1223</v>
      </c>
      <c r="F4075">
        <v>0</v>
      </c>
      <c r="G4075">
        <v>15</v>
      </c>
      <c r="H4075">
        <v>30</v>
      </c>
      <c r="I4075">
        <v>5</v>
      </c>
      <c r="J4075" s="42">
        <f t="shared" si="65"/>
        <v>35</v>
      </c>
      <c r="K4075">
        <v>3</v>
      </c>
      <c r="L4075">
        <v>4</v>
      </c>
      <c r="M4075">
        <v>0</v>
      </c>
    </row>
    <row r="4076" spans="1:15" x14ac:dyDescent="0.25">
      <c r="A4076">
        <v>2015</v>
      </c>
      <c r="B4076" t="s">
        <v>1163</v>
      </c>
      <c r="D4076">
        <v>5</v>
      </c>
      <c r="E4076" t="s">
        <v>1223</v>
      </c>
      <c r="F4076">
        <v>5</v>
      </c>
      <c r="G4076">
        <v>10</v>
      </c>
      <c r="H4076">
        <v>45</v>
      </c>
      <c r="I4076">
        <v>1</v>
      </c>
      <c r="J4076" s="42">
        <f t="shared" si="65"/>
        <v>46</v>
      </c>
      <c r="K4076">
        <v>3</v>
      </c>
      <c r="L4076">
        <v>3</v>
      </c>
      <c r="M4076">
        <v>0</v>
      </c>
    </row>
    <row r="4077" spans="1:15" x14ac:dyDescent="0.25">
      <c r="A4077">
        <v>2015</v>
      </c>
      <c r="B4077" t="s">
        <v>1163</v>
      </c>
      <c r="C4077">
        <v>3</v>
      </c>
      <c r="D4077">
        <v>1</v>
      </c>
      <c r="E4077" t="s">
        <v>1223</v>
      </c>
      <c r="F4077">
        <v>1</v>
      </c>
      <c r="G4077">
        <v>10</v>
      </c>
      <c r="H4077">
        <v>70</v>
      </c>
      <c r="I4077">
        <v>5</v>
      </c>
      <c r="J4077" s="42">
        <f t="shared" si="65"/>
        <v>75</v>
      </c>
      <c r="K4077">
        <v>3</v>
      </c>
      <c r="L4077">
        <v>4</v>
      </c>
      <c r="M4077">
        <v>0</v>
      </c>
    </row>
    <row r="4078" spans="1:15" x14ac:dyDescent="0.25">
      <c r="A4078">
        <v>2015</v>
      </c>
      <c r="B4078" t="s">
        <v>1163</v>
      </c>
      <c r="D4078">
        <v>2</v>
      </c>
      <c r="E4078" t="s">
        <v>1223</v>
      </c>
      <c r="F4078">
        <v>0</v>
      </c>
      <c r="G4078">
        <v>15</v>
      </c>
      <c r="H4078">
        <v>50</v>
      </c>
      <c r="I4078">
        <v>0</v>
      </c>
      <c r="J4078" s="42">
        <f t="shared" si="65"/>
        <v>50</v>
      </c>
      <c r="K4078">
        <v>2</v>
      </c>
      <c r="L4078">
        <v>0</v>
      </c>
      <c r="M4078">
        <v>1</v>
      </c>
      <c r="N4078" t="s">
        <v>799</v>
      </c>
    </row>
    <row r="4079" spans="1:15" x14ac:dyDescent="0.25">
      <c r="A4079">
        <v>2015</v>
      </c>
      <c r="B4079" t="s">
        <v>1163</v>
      </c>
      <c r="D4079">
        <v>3</v>
      </c>
      <c r="E4079" t="s">
        <v>1223</v>
      </c>
      <c r="F4079">
        <v>1</v>
      </c>
      <c r="G4079">
        <v>15</v>
      </c>
      <c r="H4079">
        <v>30</v>
      </c>
      <c r="I4079">
        <v>1</v>
      </c>
      <c r="J4079" s="42">
        <f t="shared" si="65"/>
        <v>31</v>
      </c>
      <c r="K4079">
        <v>4</v>
      </c>
      <c r="L4079">
        <v>2</v>
      </c>
      <c r="M4079">
        <v>0</v>
      </c>
    </row>
    <row r="4080" spans="1:15" x14ac:dyDescent="0.25">
      <c r="A4080">
        <v>2015</v>
      </c>
      <c r="B4080" t="s">
        <v>1163</v>
      </c>
      <c r="D4080">
        <v>4</v>
      </c>
      <c r="E4080" t="s">
        <v>1223</v>
      </c>
      <c r="F4080">
        <v>0</v>
      </c>
      <c r="G4080">
        <v>10</v>
      </c>
      <c r="H4080">
        <v>20</v>
      </c>
      <c r="I4080">
        <v>5</v>
      </c>
      <c r="J4080" s="42">
        <f t="shared" si="65"/>
        <v>25</v>
      </c>
      <c r="K4080">
        <v>3</v>
      </c>
      <c r="L4080">
        <v>4</v>
      </c>
      <c r="M4080">
        <v>1</v>
      </c>
      <c r="N4080" t="s">
        <v>803</v>
      </c>
    </row>
    <row r="4081" spans="1:15" x14ac:dyDescent="0.25">
      <c r="A4081">
        <v>2015</v>
      </c>
      <c r="B4081" t="s">
        <v>1163</v>
      </c>
      <c r="D4081">
        <v>5</v>
      </c>
      <c r="E4081" t="s">
        <v>1223</v>
      </c>
      <c r="F4081">
        <v>0</v>
      </c>
      <c r="G4081">
        <v>5</v>
      </c>
      <c r="H4081">
        <v>30</v>
      </c>
      <c r="I4081">
        <v>5</v>
      </c>
      <c r="J4081" s="42">
        <f t="shared" si="65"/>
        <v>35</v>
      </c>
      <c r="K4081">
        <v>2</v>
      </c>
      <c r="L4081">
        <v>4</v>
      </c>
      <c r="M4081">
        <v>1</v>
      </c>
      <c r="N4081" t="s">
        <v>803</v>
      </c>
    </row>
    <row r="4082" spans="1:15" x14ac:dyDescent="0.25">
      <c r="A4082">
        <v>2015</v>
      </c>
      <c r="B4082" t="s">
        <v>1163</v>
      </c>
      <c r="C4082">
        <v>4</v>
      </c>
      <c r="D4082">
        <v>1</v>
      </c>
      <c r="E4082" t="s">
        <v>1223</v>
      </c>
      <c r="F4082">
        <v>0</v>
      </c>
      <c r="G4082">
        <v>5</v>
      </c>
      <c r="H4082">
        <v>70</v>
      </c>
      <c r="I4082">
        <v>5</v>
      </c>
      <c r="J4082" s="42">
        <f t="shared" si="65"/>
        <v>75</v>
      </c>
      <c r="K4082">
        <v>2</v>
      </c>
      <c r="L4082">
        <v>3</v>
      </c>
      <c r="M4082">
        <v>1</v>
      </c>
      <c r="N4082" t="s">
        <v>799</v>
      </c>
    </row>
    <row r="4083" spans="1:15" x14ac:dyDescent="0.25">
      <c r="A4083">
        <v>2015</v>
      </c>
      <c r="B4083" t="s">
        <v>1163</v>
      </c>
      <c r="D4083">
        <v>2</v>
      </c>
      <c r="E4083" t="s">
        <v>1223</v>
      </c>
      <c r="F4083">
        <v>0</v>
      </c>
      <c r="G4083">
        <v>20</v>
      </c>
      <c r="H4083">
        <v>70</v>
      </c>
      <c r="I4083">
        <v>1</v>
      </c>
      <c r="J4083" s="42">
        <f t="shared" si="65"/>
        <v>71</v>
      </c>
      <c r="K4083">
        <v>5</v>
      </c>
      <c r="L4083">
        <v>3</v>
      </c>
      <c r="M4083">
        <v>1</v>
      </c>
      <c r="N4083" t="s">
        <v>799</v>
      </c>
    </row>
    <row r="4084" spans="1:15" x14ac:dyDescent="0.25">
      <c r="A4084">
        <v>2015</v>
      </c>
      <c r="B4084" t="s">
        <v>1163</v>
      </c>
      <c r="D4084">
        <v>3</v>
      </c>
      <c r="E4084" t="s">
        <v>1223</v>
      </c>
      <c r="F4084">
        <v>0</v>
      </c>
      <c r="G4084">
        <v>0</v>
      </c>
      <c r="H4084">
        <v>45</v>
      </c>
      <c r="I4084">
        <v>1</v>
      </c>
      <c r="J4084" s="42">
        <f t="shared" si="65"/>
        <v>46</v>
      </c>
      <c r="K4084">
        <v>4</v>
      </c>
      <c r="L4084">
        <v>2</v>
      </c>
      <c r="M4084">
        <v>0</v>
      </c>
    </row>
    <row r="4085" spans="1:15" x14ac:dyDescent="0.25">
      <c r="A4085">
        <v>2015</v>
      </c>
      <c r="B4085" t="s">
        <v>1163</v>
      </c>
      <c r="D4085">
        <v>4</v>
      </c>
      <c r="E4085" t="s">
        <v>1223</v>
      </c>
      <c r="F4085">
        <v>0</v>
      </c>
      <c r="G4085">
        <v>0</v>
      </c>
      <c r="H4085">
        <v>50</v>
      </c>
      <c r="I4085">
        <v>1</v>
      </c>
      <c r="J4085" s="42">
        <f t="shared" si="65"/>
        <v>51</v>
      </c>
      <c r="K4085">
        <v>10</v>
      </c>
      <c r="L4085">
        <v>2</v>
      </c>
      <c r="M4085">
        <v>1</v>
      </c>
      <c r="N4085" t="s">
        <v>803</v>
      </c>
    </row>
    <row r="4086" spans="1:15" x14ac:dyDescent="0.25">
      <c r="A4086">
        <v>2015</v>
      </c>
      <c r="B4086" t="s">
        <v>1163</v>
      </c>
      <c r="D4086">
        <v>5</v>
      </c>
      <c r="E4086" t="s">
        <v>1223</v>
      </c>
      <c r="F4086">
        <v>0</v>
      </c>
      <c r="G4086">
        <v>15</v>
      </c>
      <c r="H4086">
        <v>35</v>
      </c>
      <c r="I4086">
        <v>5</v>
      </c>
      <c r="J4086" s="42">
        <f t="shared" si="65"/>
        <v>40</v>
      </c>
      <c r="K4086">
        <v>3</v>
      </c>
      <c r="L4086">
        <v>3</v>
      </c>
      <c r="M4086">
        <v>0</v>
      </c>
    </row>
    <row r="4087" spans="1:15" x14ac:dyDescent="0.25">
      <c r="A4087">
        <v>2015</v>
      </c>
      <c r="B4087" t="s">
        <v>1163</v>
      </c>
      <c r="C4087">
        <v>5</v>
      </c>
      <c r="D4087">
        <v>1</v>
      </c>
      <c r="E4087" t="s">
        <v>1223</v>
      </c>
      <c r="F4087">
        <v>0</v>
      </c>
      <c r="G4087">
        <v>0</v>
      </c>
      <c r="H4087">
        <v>10</v>
      </c>
      <c r="I4087">
        <v>5</v>
      </c>
      <c r="J4087" s="42">
        <f t="shared" si="65"/>
        <v>15</v>
      </c>
      <c r="K4087">
        <v>2</v>
      </c>
      <c r="L4087">
        <v>2</v>
      </c>
      <c r="M4087">
        <v>0</v>
      </c>
    </row>
    <row r="4088" spans="1:15" x14ac:dyDescent="0.25">
      <c r="A4088">
        <v>2015</v>
      </c>
      <c r="B4088" t="s">
        <v>1163</v>
      </c>
      <c r="D4088">
        <v>2</v>
      </c>
      <c r="E4088" t="s">
        <v>1223</v>
      </c>
      <c r="F4088">
        <v>0</v>
      </c>
      <c r="G4088">
        <v>0</v>
      </c>
      <c r="H4088">
        <v>20</v>
      </c>
      <c r="I4088">
        <v>0</v>
      </c>
      <c r="J4088" s="42">
        <f t="shared" si="65"/>
        <v>20</v>
      </c>
      <c r="K4088">
        <v>3</v>
      </c>
      <c r="L4088">
        <v>0</v>
      </c>
      <c r="M4088">
        <v>0</v>
      </c>
    </row>
    <row r="4089" spans="1:15" x14ac:dyDescent="0.25">
      <c r="A4089">
        <v>2015</v>
      </c>
      <c r="B4089" t="s">
        <v>1163</v>
      </c>
      <c r="D4089">
        <v>3</v>
      </c>
      <c r="E4089" t="s">
        <v>1223</v>
      </c>
      <c r="F4089">
        <v>25</v>
      </c>
      <c r="G4089">
        <v>10</v>
      </c>
      <c r="H4089">
        <v>30</v>
      </c>
      <c r="I4089">
        <v>0</v>
      </c>
      <c r="J4089" s="42">
        <f t="shared" si="65"/>
        <v>30</v>
      </c>
      <c r="K4089">
        <v>3</v>
      </c>
      <c r="L4089">
        <v>0</v>
      </c>
      <c r="M4089">
        <v>0</v>
      </c>
    </row>
    <row r="4090" spans="1:15" x14ac:dyDescent="0.25">
      <c r="A4090">
        <v>2015</v>
      </c>
      <c r="B4090" t="s">
        <v>1163</v>
      </c>
      <c r="D4090">
        <v>4</v>
      </c>
      <c r="E4090" t="s">
        <v>1223</v>
      </c>
      <c r="F4090">
        <v>0</v>
      </c>
      <c r="G4090">
        <v>0</v>
      </c>
      <c r="H4090">
        <v>10</v>
      </c>
      <c r="I4090">
        <v>5</v>
      </c>
      <c r="J4090" s="42">
        <f t="shared" si="65"/>
        <v>15</v>
      </c>
      <c r="K4090">
        <v>4</v>
      </c>
      <c r="L4090">
        <v>7</v>
      </c>
      <c r="M4090">
        <v>0</v>
      </c>
    </row>
    <row r="4091" spans="1:15" x14ac:dyDescent="0.25">
      <c r="A4091">
        <v>2015</v>
      </c>
      <c r="B4091" t="s">
        <v>1163</v>
      </c>
      <c r="D4091">
        <v>5</v>
      </c>
      <c r="E4091" t="s">
        <v>1223</v>
      </c>
      <c r="F4091">
        <v>0</v>
      </c>
      <c r="G4091">
        <v>0</v>
      </c>
      <c r="H4091">
        <v>15</v>
      </c>
      <c r="I4091">
        <v>10</v>
      </c>
      <c r="J4091" s="42">
        <f t="shared" si="65"/>
        <v>25</v>
      </c>
      <c r="K4091">
        <v>2</v>
      </c>
      <c r="L4091">
        <v>4</v>
      </c>
      <c r="M4091">
        <v>0</v>
      </c>
    </row>
    <row r="4092" spans="1:15" x14ac:dyDescent="0.25">
      <c r="A4092">
        <v>2015</v>
      </c>
      <c r="B4092" t="s">
        <v>1163</v>
      </c>
      <c r="C4092">
        <v>6</v>
      </c>
      <c r="D4092">
        <v>1</v>
      </c>
      <c r="E4092" t="s">
        <v>1223</v>
      </c>
      <c r="F4092">
        <v>50</v>
      </c>
      <c r="G4092">
        <v>0</v>
      </c>
      <c r="H4092">
        <v>60</v>
      </c>
      <c r="I4092">
        <v>5</v>
      </c>
      <c r="J4092" s="42">
        <f t="shared" si="65"/>
        <v>65</v>
      </c>
      <c r="K4092">
        <v>5</v>
      </c>
      <c r="L4092">
        <v>4</v>
      </c>
      <c r="M4092">
        <v>2</v>
      </c>
      <c r="N4092" t="s">
        <v>803</v>
      </c>
      <c r="O4092" t="s">
        <v>803</v>
      </c>
    </row>
    <row r="4093" spans="1:15" x14ac:dyDescent="0.25">
      <c r="A4093">
        <v>2015</v>
      </c>
      <c r="B4093" t="s">
        <v>1163</v>
      </c>
      <c r="D4093">
        <v>2</v>
      </c>
      <c r="E4093" t="s">
        <v>1223</v>
      </c>
      <c r="F4093">
        <v>25</v>
      </c>
      <c r="G4093">
        <v>0</v>
      </c>
      <c r="H4093">
        <v>35</v>
      </c>
      <c r="I4093">
        <v>5</v>
      </c>
      <c r="J4093" s="42">
        <f t="shared" si="65"/>
        <v>40</v>
      </c>
      <c r="K4093">
        <v>7</v>
      </c>
      <c r="L4093">
        <v>2</v>
      </c>
      <c r="M4093">
        <v>2</v>
      </c>
      <c r="N4093" t="s">
        <v>807</v>
      </c>
      <c r="O4093" t="s">
        <v>830</v>
      </c>
    </row>
    <row r="4094" spans="1:15" x14ac:dyDescent="0.25">
      <c r="A4094">
        <v>2015</v>
      </c>
      <c r="B4094" t="s">
        <v>1163</v>
      </c>
      <c r="D4094">
        <v>3</v>
      </c>
      <c r="E4094" t="s">
        <v>1223</v>
      </c>
      <c r="F4094">
        <v>0</v>
      </c>
      <c r="G4094">
        <v>0</v>
      </c>
      <c r="H4094">
        <v>25</v>
      </c>
      <c r="I4094">
        <v>5</v>
      </c>
      <c r="J4094" s="42">
        <f t="shared" si="65"/>
        <v>30</v>
      </c>
      <c r="K4094">
        <v>4</v>
      </c>
      <c r="L4094">
        <v>6</v>
      </c>
      <c r="M4094">
        <v>2</v>
      </c>
      <c r="N4094" t="s">
        <v>807</v>
      </c>
      <c r="O4094" t="s">
        <v>830</v>
      </c>
    </row>
    <row r="4095" spans="1:15" x14ac:dyDescent="0.25">
      <c r="A4095">
        <v>2015</v>
      </c>
      <c r="B4095" t="s">
        <v>1163</v>
      </c>
      <c r="D4095">
        <v>4</v>
      </c>
      <c r="E4095" t="s">
        <v>1223</v>
      </c>
      <c r="F4095">
        <v>60</v>
      </c>
      <c r="G4095">
        <v>0</v>
      </c>
      <c r="H4095">
        <v>40</v>
      </c>
      <c r="I4095">
        <v>0</v>
      </c>
      <c r="J4095" s="42">
        <f t="shared" si="65"/>
        <v>40</v>
      </c>
      <c r="K4095">
        <v>3</v>
      </c>
      <c r="L4095">
        <v>0</v>
      </c>
      <c r="M4095">
        <v>1</v>
      </c>
      <c r="N4095" t="s">
        <v>803</v>
      </c>
    </row>
    <row r="4096" spans="1:15" x14ac:dyDescent="0.25">
      <c r="A4096">
        <v>2015</v>
      </c>
      <c r="B4096" t="s">
        <v>1163</v>
      </c>
      <c r="D4096">
        <v>5</v>
      </c>
      <c r="E4096" t="s">
        <v>1223</v>
      </c>
      <c r="F4096">
        <v>5</v>
      </c>
      <c r="G4096">
        <v>0</v>
      </c>
      <c r="H4096">
        <v>15</v>
      </c>
      <c r="I4096">
        <v>5</v>
      </c>
      <c r="J4096" s="42">
        <f t="shared" si="65"/>
        <v>20</v>
      </c>
      <c r="K4096">
        <v>2</v>
      </c>
      <c r="L4096">
        <v>3</v>
      </c>
      <c r="M4096">
        <v>0</v>
      </c>
    </row>
    <row r="4097" spans="1:14" x14ac:dyDescent="0.25">
      <c r="A4097">
        <v>2015</v>
      </c>
      <c r="B4097" t="s">
        <v>75</v>
      </c>
      <c r="C4097">
        <v>1</v>
      </c>
      <c r="D4097">
        <v>1</v>
      </c>
      <c r="E4097" t="s">
        <v>1223</v>
      </c>
      <c r="F4097">
        <v>1</v>
      </c>
      <c r="G4097">
        <v>35</v>
      </c>
      <c r="H4097">
        <v>5</v>
      </c>
      <c r="I4097">
        <v>5</v>
      </c>
      <c r="J4097" s="42">
        <f t="shared" si="65"/>
        <v>10</v>
      </c>
      <c r="K4097">
        <v>3</v>
      </c>
      <c r="L4097">
        <v>5</v>
      </c>
      <c r="M4097">
        <v>0</v>
      </c>
    </row>
    <row r="4098" spans="1:14" x14ac:dyDescent="0.25">
      <c r="A4098">
        <v>2015</v>
      </c>
      <c r="B4098" t="s">
        <v>75</v>
      </c>
      <c r="D4098">
        <v>2</v>
      </c>
      <c r="E4098" t="s">
        <v>1223</v>
      </c>
      <c r="F4098">
        <v>1</v>
      </c>
      <c r="G4098">
        <v>10</v>
      </c>
      <c r="H4098">
        <v>20</v>
      </c>
      <c r="I4098">
        <v>10</v>
      </c>
      <c r="J4098" s="42">
        <f t="shared" si="65"/>
        <v>30</v>
      </c>
      <c r="K4098">
        <v>8</v>
      </c>
      <c r="L4098">
        <v>3</v>
      </c>
      <c r="M4098">
        <v>1</v>
      </c>
      <c r="N4098" t="s">
        <v>799</v>
      </c>
    </row>
    <row r="4099" spans="1:14" x14ac:dyDescent="0.25">
      <c r="A4099">
        <v>2015</v>
      </c>
      <c r="B4099" t="s">
        <v>75</v>
      </c>
      <c r="D4099">
        <v>3</v>
      </c>
      <c r="E4099" t="s">
        <v>1223</v>
      </c>
      <c r="F4099">
        <v>5</v>
      </c>
      <c r="G4099">
        <v>10</v>
      </c>
      <c r="H4099">
        <v>40</v>
      </c>
      <c r="I4099">
        <v>1</v>
      </c>
      <c r="J4099" s="42">
        <f t="shared" si="65"/>
        <v>41</v>
      </c>
      <c r="K4099">
        <v>2</v>
      </c>
      <c r="L4099">
        <v>3</v>
      </c>
      <c r="M4099">
        <v>1</v>
      </c>
      <c r="N4099" t="s">
        <v>799</v>
      </c>
    </row>
    <row r="4100" spans="1:14" x14ac:dyDescent="0.25">
      <c r="A4100">
        <v>2015</v>
      </c>
      <c r="B4100" t="s">
        <v>75</v>
      </c>
      <c r="D4100">
        <v>4</v>
      </c>
      <c r="E4100" t="s">
        <v>1223</v>
      </c>
      <c r="F4100">
        <v>0</v>
      </c>
      <c r="G4100">
        <v>98</v>
      </c>
      <c r="H4100">
        <v>0</v>
      </c>
      <c r="I4100">
        <v>0</v>
      </c>
      <c r="J4100" s="42">
        <f t="shared" si="65"/>
        <v>0</v>
      </c>
      <c r="K4100">
        <v>0</v>
      </c>
      <c r="L4100">
        <v>0</v>
      </c>
      <c r="M4100">
        <v>1</v>
      </c>
      <c r="N4100" t="s">
        <v>799</v>
      </c>
    </row>
    <row r="4101" spans="1:14" x14ac:dyDescent="0.25">
      <c r="A4101">
        <v>2015</v>
      </c>
      <c r="B4101" t="s">
        <v>75</v>
      </c>
      <c r="D4101">
        <v>5</v>
      </c>
      <c r="E4101" t="s">
        <v>1223</v>
      </c>
      <c r="F4101">
        <v>0</v>
      </c>
      <c r="G4101">
        <v>65</v>
      </c>
      <c r="H4101">
        <v>25</v>
      </c>
      <c r="I4101">
        <v>5</v>
      </c>
      <c r="J4101" s="42">
        <f t="shared" si="65"/>
        <v>30</v>
      </c>
      <c r="K4101">
        <v>3</v>
      </c>
      <c r="L4101">
        <v>3</v>
      </c>
      <c r="M4101">
        <v>1</v>
      </c>
      <c r="N4101" t="s">
        <v>799</v>
      </c>
    </row>
    <row r="4102" spans="1:14" x14ac:dyDescent="0.25">
      <c r="A4102">
        <v>2015</v>
      </c>
      <c r="B4102" t="s">
        <v>75</v>
      </c>
      <c r="C4102">
        <v>2</v>
      </c>
      <c r="D4102">
        <v>1</v>
      </c>
      <c r="E4102" t="s">
        <v>1223</v>
      </c>
      <c r="F4102">
        <v>0</v>
      </c>
      <c r="G4102">
        <v>25</v>
      </c>
      <c r="H4102">
        <v>20</v>
      </c>
      <c r="I4102">
        <v>10</v>
      </c>
      <c r="J4102" s="42">
        <f t="shared" si="65"/>
        <v>30</v>
      </c>
      <c r="K4102">
        <v>3</v>
      </c>
      <c r="L4102">
        <v>6</v>
      </c>
      <c r="M4102">
        <v>0</v>
      </c>
    </row>
    <row r="4103" spans="1:14" x14ac:dyDescent="0.25">
      <c r="A4103">
        <v>2015</v>
      </c>
      <c r="B4103" t="s">
        <v>75</v>
      </c>
      <c r="D4103">
        <v>2</v>
      </c>
      <c r="E4103" t="s">
        <v>1223</v>
      </c>
      <c r="F4103">
        <v>15</v>
      </c>
      <c r="G4103">
        <v>10</v>
      </c>
      <c r="H4103">
        <v>20</v>
      </c>
      <c r="I4103">
        <v>5</v>
      </c>
      <c r="J4103" s="42">
        <f t="shared" si="65"/>
        <v>25</v>
      </c>
      <c r="K4103">
        <v>4</v>
      </c>
      <c r="L4103">
        <v>2</v>
      </c>
      <c r="M4103">
        <v>0</v>
      </c>
    </row>
    <row r="4104" spans="1:14" x14ac:dyDescent="0.25">
      <c r="A4104">
        <v>2015</v>
      </c>
      <c r="B4104" t="s">
        <v>75</v>
      </c>
      <c r="D4104">
        <v>3</v>
      </c>
      <c r="E4104" t="s">
        <v>1223</v>
      </c>
      <c r="F4104">
        <v>10</v>
      </c>
      <c r="G4104">
        <v>75</v>
      </c>
      <c r="H4104">
        <v>10</v>
      </c>
      <c r="I4104">
        <v>0</v>
      </c>
      <c r="J4104" s="42">
        <f t="shared" si="65"/>
        <v>10</v>
      </c>
      <c r="K4104">
        <v>2</v>
      </c>
      <c r="L4104">
        <v>0</v>
      </c>
      <c r="M4104">
        <v>0</v>
      </c>
    </row>
    <row r="4105" spans="1:14" x14ac:dyDescent="0.25">
      <c r="A4105">
        <v>2015</v>
      </c>
      <c r="B4105" t="s">
        <v>75</v>
      </c>
      <c r="D4105">
        <v>4</v>
      </c>
      <c r="E4105" t="s">
        <v>1223</v>
      </c>
      <c r="F4105">
        <v>0</v>
      </c>
      <c r="G4105">
        <v>20</v>
      </c>
      <c r="H4105">
        <v>15</v>
      </c>
      <c r="I4105">
        <v>5</v>
      </c>
      <c r="J4105" s="42">
        <f t="shared" si="65"/>
        <v>20</v>
      </c>
      <c r="K4105">
        <v>3</v>
      </c>
      <c r="L4105">
        <v>2</v>
      </c>
      <c r="M4105">
        <v>1</v>
      </c>
      <c r="N4105" t="s">
        <v>799</v>
      </c>
    </row>
    <row r="4106" spans="1:14" x14ac:dyDescent="0.25">
      <c r="A4106">
        <v>2015</v>
      </c>
      <c r="B4106" t="s">
        <v>75</v>
      </c>
      <c r="D4106">
        <v>5</v>
      </c>
      <c r="E4106" t="s">
        <v>1223</v>
      </c>
      <c r="F4106">
        <v>5</v>
      </c>
      <c r="G4106">
        <v>30</v>
      </c>
      <c r="H4106">
        <v>1</v>
      </c>
      <c r="I4106">
        <v>5</v>
      </c>
      <c r="J4106" s="42">
        <f t="shared" si="65"/>
        <v>6</v>
      </c>
      <c r="K4106">
        <v>2</v>
      </c>
      <c r="L4106">
        <v>3</v>
      </c>
      <c r="M4106">
        <v>0</v>
      </c>
    </row>
    <row r="4107" spans="1:14" x14ac:dyDescent="0.25">
      <c r="A4107">
        <v>2015</v>
      </c>
      <c r="B4107" t="s">
        <v>75</v>
      </c>
      <c r="C4107">
        <v>3</v>
      </c>
      <c r="D4107">
        <v>1</v>
      </c>
      <c r="E4107" t="s">
        <v>1223</v>
      </c>
      <c r="F4107">
        <v>5</v>
      </c>
      <c r="G4107">
        <v>40</v>
      </c>
      <c r="H4107">
        <v>0</v>
      </c>
      <c r="I4107">
        <v>10</v>
      </c>
      <c r="J4107" s="42">
        <f t="shared" si="65"/>
        <v>10</v>
      </c>
      <c r="K4107">
        <v>0</v>
      </c>
      <c r="L4107">
        <v>5</v>
      </c>
      <c r="M4107">
        <v>0</v>
      </c>
    </row>
    <row r="4108" spans="1:14" x14ac:dyDescent="0.25">
      <c r="A4108">
        <v>2015</v>
      </c>
      <c r="B4108" t="s">
        <v>75</v>
      </c>
      <c r="D4108">
        <v>2</v>
      </c>
      <c r="E4108" t="s">
        <v>1223</v>
      </c>
      <c r="F4108">
        <v>5</v>
      </c>
      <c r="G4108">
        <v>70</v>
      </c>
      <c r="H4108">
        <v>10</v>
      </c>
      <c r="I4108">
        <v>5</v>
      </c>
      <c r="J4108" s="42">
        <f t="shared" si="65"/>
        <v>15</v>
      </c>
      <c r="K4108">
        <v>4</v>
      </c>
      <c r="L4108">
        <v>3</v>
      </c>
      <c r="M4108">
        <v>0</v>
      </c>
    </row>
    <row r="4109" spans="1:14" x14ac:dyDescent="0.25">
      <c r="A4109">
        <v>2015</v>
      </c>
      <c r="B4109" t="s">
        <v>75</v>
      </c>
      <c r="D4109">
        <v>3</v>
      </c>
      <c r="E4109" t="s">
        <v>1223</v>
      </c>
      <c r="F4109">
        <v>20</v>
      </c>
      <c r="G4109">
        <v>40</v>
      </c>
      <c r="H4109">
        <v>15</v>
      </c>
      <c r="I4109">
        <v>2</v>
      </c>
      <c r="J4109" s="42">
        <f t="shared" si="65"/>
        <v>17</v>
      </c>
      <c r="K4109">
        <v>2</v>
      </c>
      <c r="L4109">
        <v>2</v>
      </c>
      <c r="M4109">
        <v>1</v>
      </c>
      <c r="N4109" t="s">
        <v>803</v>
      </c>
    </row>
    <row r="4110" spans="1:14" x14ac:dyDescent="0.25">
      <c r="A4110">
        <v>2015</v>
      </c>
      <c r="B4110" t="s">
        <v>75</v>
      </c>
      <c r="D4110">
        <v>4</v>
      </c>
      <c r="E4110" t="s">
        <v>1223</v>
      </c>
      <c r="F4110">
        <v>5</v>
      </c>
      <c r="G4110">
        <v>65</v>
      </c>
      <c r="H4110">
        <v>0</v>
      </c>
      <c r="I4110">
        <v>0</v>
      </c>
      <c r="J4110" s="42">
        <f t="shared" si="65"/>
        <v>0</v>
      </c>
      <c r="K4110">
        <v>0</v>
      </c>
      <c r="L4110">
        <v>0</v>
      </c>
      <c r="M4110">
        <v>0</v>
      </c>
    </row>
    <row r="4111" spans="1:14" x14ac:dyDescent="0.25">
      <c r="A4111">
        <v>2015</v>
      </c>
      <c r="B4111" t="s">
        <v>75</v>
      </c>
      <c r="D4111">
        <v>5</v>
      </c>
      <c r="E4111" t="s">
        <v>1223</v>
      </c>
      <c r="F4111">
        <v>10</v>
      </c>
      <c r="G4111">
        <v>90</v>
      </c>
      <c r="H4111">
        <v>0</v>
      </c>
      <c r="I4111">
        <v>0</v>
      </c>
      <c r="J4111" s="42">
        <f t="shared" si="65"/>
        <v>0</v>
      </c>
      <c r="K4111">
        <v>0</v>
      </c>
      <c r="L4111">
        <v>0</v>
      </c>
      <c r="M4111">
        <v>0</v>
      </c>
    </row>
    <row r="4112" spans="1:14" x14ac:dyDescent="0.25">
      <c r="A4112">
        <v>2015</v>
      </c>
      <c r="B4112" t="s">
        <v>75</v>
      </c>
      <c r="C4112">
        <v>4</v>
      </c>
      <c r="D4112">
        <v>1</v>
      </c>
      <c r="E4112" t="s">
        <v>1223</v>
      </c>
      <c r="F4112">
        <v>0</v>
      </c>
      <c r="G4112">
        <v>90</v>
      </c>
      <c r="H4112">
        <v>0</v>
      </c>
      <c r="I4112">
        <v>0</v>
      </c>
      <c r="J4112" s="42">
        <f t="shared" si="65"/>
        <v>0</v>
      </c>
      <c r="K4112">
        <v>0</v>
      </c>
      <c r="L4112">
        <v>0</v>
      </c>
      <c r="M4112">
        <v>0</v>
      </c>
    </row>
    <row r="4113" spans="1:15" x14ac:dyDescent="0.25">
      <c r="A4113">
        <v>2015</v>
      </c>
      <c r="B4113" t="s">
        <v>75</v>
      </c>
      <c r="D4113">
        <v>2</v>
      </c>
      <c r="E4113" t="s">
        <v>1223</v>
      </c>
      <c r="F4113">
        <v>2</v>
      </c>
      <c r="G4113">
        <v>60</v>
      </c>
      <c r="H4113">
        <v>0</v>
      </c>
      <c r="I4113">
        <v>1</v>
      </c>
      <c r="J4113" s="42">
        <f t="shared" si="65"/>
        <v>1</v>
      </c>
      <c r="K4113">
        <v>0</v>
      </c>
      <c r="L4113">
        <v>2</v>
      </c>
      <c r="M4113">
        <v>0</v>
      </c>
    </row>
    <row r="4114" spans="1:15" x14ac:dyDescent="0.25">
      <c r="A4114">
        <v>2015</v>
      </c>
      <c r="B4114" t="s">
        <v>75</v>
      </c>
      <c r="D4114">
        <v>3</v>
      </c>
      <c r="E4114" t="s">
        <v>1223</v>
      </c>
      <c r="F4114">
        <v>5</v>
      </c>
      <c r="G4114">
        <v>50</v>
      </c>
      <c r="H4114">
        <v>1</v>
      </c>
      <c r="I4114">
        <v>0</v>
      </c>
      <c r="J4114" s="42">
        <f t="shared" si="65"/>
        <v>1</v>
      </c>
      <c r="K4114">
        <v>2</v>
      </c>
      <c r="L4114">
        <v>0</v>
      </c>
      <c r="M4114">
        <v>1</v>
      </c>
      <c r="N4114" t="s">
        <v>803</v>
      </c>
    </row>
    <row r="4115" spans="1:15" x14ac:dyDescent="0.25">
      <c r="A4115">
        <v>2015</v>
      </c>
      <c r="B4115" t="s">
        <v>75</v>
      </c>
      <c r="D4115">
        <v>4</v>
      </c>
      <c r="E4115" t="s">
        <v>1223</v>
      </c>
      <c r="F4115">
        <v>0</v>
      </c>
      <c r="G4115">
        <v>80</v>
      </c>
      <c r="H4115">
        <v>2</v>
      </c>
      <c r="I4115">
        <v>0</v>
      </c>
      <c r="J4115" s="42">
        <f t="shared" si="65"/>
        <v>2</v>
      </c>
      <c r="K4115">
        <v>2</v>
      </c>
      <c r="L4115">
        <v>0</v>
      </c>
      <c r="M4115">
        <v>0</v>
      </c>
    </row>
    <row r="4116" spans="1:15" x14ac:dyDescent="0.25">
      <c r="A4116">
        <v>2015</v>
      </c>
      <c r="B4116" t="s">
        <v>75</v>
      </c>
      <c r="D4116">
        <v>5</v>
      </c>
      <c r="E4116" t="s">
        <v>1223</v>
      </c>
      <c r="F4116">
        <v>0</v>
      </c>
      <c r="G4116">
        <v>70</v>
      </c>
      <c r="H4116">
        <v>25</v>
      </c>
      <c r="I4116">
        <v>0</v>
      </c>
      <c r="J4116" s="42">
        <f t="shared" si="65"/>
        <v>25</v>
      </c>
      <c r="K4116">
        <v>2</v>
      </c>
      <c r="L4116">
        <v>0</v>
      </c>
      <c r="M4116">
        <v>0</v>
      </c>
    </row>
    <row r="4117" spans="1:15" x14ac:dyDescent="0.25">
      <c r="A4117">
        <v>2015</v>
      </c>
      <c r="B4117" t="s">
        <v>75</v>
      </c>
      <c r="C4117">
        <v>5</v>
      </c>
      <c r="D4117">
        <v>1</v>
      </c>
      <c r="E4117" t="s">
        <v>1223</v>
      </c>
      <c r="F4117">
        <v>20</v>
      </c>
      <c r="G4117">
        <v>20</v>
      </c>
      <c r="H4117">
        <v>0</v>
      </c>
      <c r="I4117">
        <v>10</v>
      </c>
      <c r="J4117" s="42">
        <f t="shared" si="65"/>
        <v>10</v>
      </c>
      <c r="K4117">
        <v>0</v>
      </c>
      <c r="L4117">
        <v>3</v>
      </c>
      <c r="M4117">
        <v>2</v>
      </c>
      <c r="N4117" t="s">
        <v>799</v>
      </c>
      <c r="O4117" t="s">
        <v>799</v>
      </c>
    </row>
    <row r="4118" spans="1:15" x14ac:dyDescent="0.25">
      <c r="A4118">
        <v>2015</v>
      </c>
      <c r="B4118" t="s">
        <v>75</v>
      </c>
      <c r="D4118">
        <v>2</v>
      </c>
      <c r="E4118" t="s">
        <v>1223</v>
      </c>
      <c r="F4118">
        <v>40</v>
      </c>
      <c r="G4118">
        <v>0</v>
      </c>
      <c r="H4118">
        <v>5</v>
      </c>
      <c r="I4118">
        <v>5</v>
      </c>
      <c r="J4118" s="42">
        <f t="shared" si="65"/>
        <v>10</v>
      </c>
      <c r="K4118">
        <v>5</v>
      </c>
      <c r="L4118">
        <v>2</v>
      </c>
      <c r="M4118">
        <v>0</v>
      </c>
    </row>
    <row r="4119" spans="1:15" x14ac:dyDescent="0.25">
      <c r="A4119">
        <v>2015</v>
      </c>
      <c r="B4119" t="s">
        <v>75</v>
      </c>
      <c r="D4119">
        <v>3</v>
      </c>
      <c r="E4119" t="s">
        <v>1223</v>
      </c>
      <c r="F4119">
        <v>25</v>
      </c>
      <c r="G4119">
        <v>0</v>
      </c>
      <c r="H4119">
        <v>15</v>
      </c>
      <c r="I4119">
        <v>5</v>
      </c>
      <c r="J4119" s="42">
        <f t="shared" si="65"/>
        <v>20</v>
      </c>
      <c r="K4119">
        <v>2</v>
      </c>
      <c r="L4119">
        <v>3</v>
      </c>
      <c r="M4119">
        <v>0</v>
      </c>
    </row>
    <row r="4120" spans="1:15" x14ac:dyDescent="0.25">
      <c r="A4120">
        <v>2015</v>
      </c>
      <c r="B4120" t="s">
        <v>75</v>
      </c>
      <c r="D4120">
        <v>4</v>
      </c>
      <c r="E4120" t="s">
        <v>1223</v>
      </c>
      <c r="F4120">
        <v>70</v>
      </c>
      <c r="G4120">
        <v>0</v>
      </c>
      <c r="H4120">
        <v>5</v>
      </c>
      <c r="I4120">
        <v>5</v>
      </c>
      <c r="J4120" s="42">
        <f t="shared" si="65"/>
        <v>10</v>
      </c>
      <c r="K4120">
        <v>5</v>
      </c>
      <c r="L4120">
        <v>3</v>
      </c>
      <c r="M4120">
        <v>0</v>
      </c>
    </row>
    <row r="4121" spans="1:15" x14ac:dyDescent="0.25">
      <c r="A4121">
        <v>2015</v>
      </c>
      <c r="B4121" t="s">
        <v>75</v>
      </c>
      <c r="D4121">
        <v>5</v>
      </c>
      <c r="E4121" t="s">
        <v>1223</v>
      </c>
      <c r="F4121">
        <v>0</v>
      </c>
      <c r="G4121">
        <v>40</v>
      </c>
      <c r="H4121">
        <v>0</v>
      </c>
      <c r="I4121">
        <v>10</v>
      </c>
      <c r="J4121" s="42">
        <f t="shared" si="65"/>
        <v>10</v>
      </c>
      <c r="K4121">
        <v>0</v>
      </c>
      <c r="L4121">
        <v>1</v>
      </c>
      <c r="M4121">
        <v>0</v>
      </c>
    </row>
    <row r="4122" spans="1:15" x14ac:dyDescent="0.25">
      <c r="A4122">
        <v>2015</v>
      </c>
      <c r="B4122" t="s">
        <v>75</v>
      </c>
      <c r="C4122">
        <v>6</v>
      </c>
      <c r="D4122">
        <v>1</v>
      </c>
      <c r="E4122" t="s">
        <v>1223</v>
      </c>
      <c r="F4122">
        <v>0</v>
      </c>
      <c r="G4122">
        <v>40</v>
      </c>
      <c r="H4122">
        <v>0</v>
      </c>
      <c r="I4122">
        <v>10</v>
      </c>
      <c r="J4122" s="42">
        <f t="shared" si="65"/>
        <v>10</v>
      </c>
      <c r="K4122">
        <v>0</v>
      </c>
      <c r="L4122">
        <v>1</v>
      </c>
      <c r="M4122">
        <v>0</v>
      </c>
    </row>
    <row r="4123" spans="1:15" x14ac:dyDescent="0.25">
      <c r="A4123">
        <v>2015</v>
      </c>
      <c r="B4123" t="s">
        <v>75</v>
      </c>
      <c r="D4123">
        <v>2</v>
      </c>
      <c r="E4123" t="s">
        <v>1223</v>
      </c>
      <c r="F4123">
        <v>5</v>
      </c>
      <c r="G4123">
        <v>0</v>
      </c>
      <c r="H4123">
        <v>15</v>
      </c>
      <c r="I4123">
        <v>5</v>
      </c>
      <c r="J4123" s="42">
        <f t="shared" si="65"/>
        <v>20</v>
      </c>
      <c r="K4123">
        <v>4</v>
      </c>
      <c r="L4123">
        <v>3</v>
      </c>
      <c r="M4123">
        <v>0</v>
      </c>
    </row>
    <row r="4124" spans="1:15" x14ac:dyDescent="0.25">
      <c r="A4124">
        <v>2015</v>
      </c>
      <c r="B4124" t="s">
        <v>75</v>
      </c>
      <c r="D4124">
        <v>3</v>
      </c>
      <c r="E4124" t="s">
        <v>1223</v>
      </c>
      <c r="F4124">
        <v>10</v>
      </c>
      <c r="G4124">
        <v>0</v>
      </c>
      <c r="H4124">
        <v>40</v>
      </c>
      <c r="I4124">
        <v>0</v>
      </c>
      <c r="J4124" s="42">
        <f t="shared" si="65"/>
        <v>40</v>
      </c>
      <c r="K4124">
        <v>3</v>
      </c>
      <c r="L4124">
        <v>0</v>
      </c>
      <c r="M4124">
        <v>0</v>
      </c>
    </row>
    <row r="4125" spans="1:15" x14ac:dyDescent="0.25">
      <c r="A4125">
        <v>2015</v>
      </c>
      <c r="B4125" t="s">
        <v>75</v>
      </c>
      <c r="D4125">
        <v>4</v>
      </c>
      <c r="E4125" t="s">
        <v>1223</v>
      </c>
      <c r="F4125">
        <v>25</v>
      </c>
      <c r="G4125">
        <v>0</v>
      </c>
      <c r="H4125">
        <v>10</v>
      </c>
      <c r="I4125">
        <v>5</v>
      </c>
      <c r="J4125" s="42">
        <f t="shared" si="65"/>
        <v>15</v>
      </c>
      <c r="K4125">
        <v>4</v>
      </c>
      <c r="L4125">
        <v>1</v>
      </c>
      <c r="M4125">
        <v>0</v>
      </c>
    </row>
    <row r="4126" spans="1:15" x14ac:dyDescent="0.25">
      <c r="A4126">
        <v>2015</v>
      </c>
      <c r="B4126" t="s">
        <v>75</v>
      </c>
      <c r="D4126">
        <v>5</v>
      </c>
      <c r="E4126" t="s">
        <v>1223</v>
      </c>
      <c r="F4126">
        <v>10</v>
      </c>
      <c r="G4126">
        <v>0</v>
      </c>
      <c r="H4126">
        <v>40</v>
      </c>
      <c r="I4126">
        <v>5</v>
      </c>
      <c r="J4126" s="42">
        <f t="shared" si="65"/>
        <v>45</v>
      </c>
      <c r="K4126">
        <v>3</v>
      </c>
      <c r="L4126">
        <v>1</v>
      </c>
      <c r="M4126">
        <v>1</v>
      </c>
      <c r="N4126" t="s">
        <v>799</v>
      </c>
    </row>
    <row r="4127" spans="1:15" x14ac:dyDescent="0.25">
      <c r="A4127">
        <v>2015</v>
      </c>
      <c r="B4127" t="s">
        <v>1161</v>
      </c>
      <c r="C4127">
        <v>1</v>
      </c>
      <c r="D4127">
        <v>1</v>
      </c>
      <c r="E4127" t="s">
        <v>1229</v>
      </c>
      <c r="F4127">
        <v>0</v>
      </c>
      <c r="G4127">
        <v>2</v>
      </c>
      <c r="H4127">
        <v>50</v>
      </c>
      <c r="I4127">
        <v>0</v>
      </c>
      <c r="J4127" s="42">
        <f t="shared" si="65"/>
        <v>50</v>
      </c>
      <c r="K4127">
        <v>3</v>
      </c>
      <c r="L4127">
        <v>0</v>
      </c>
      <c r="M4127">
        <v>0</v>
      </c>
    </row>
    <row r="4128" spans="1:15" x14ac:dyDescent="0.25">
      <c r="A4128">
        <v>2015</v>
      </c>
      <c r="B4128" t="s">
        <v>1161</v>
      </c>
      <c r="D4128">
        <v>2</v>
      </c>
      <c r="E4128" t="s">
        <v>1229</v>
      </c>
      <c r="F4128">
        <v>0</v>
      </c>
      <c r="G4128">
        <v>3</v>
      </c>
      <c r="H4128">
        <v>40</v>
      </c>
      <c r="I4128">
        <v>0</v>
      </c>
      <c r="J4128" s="42">
        <f t="shared" si="65"/>
        <v>40</v>
      </c>
      <c r="K4128">
        <v>2</v>
      </c>
      <c r="L4128">
        <v>0</v>
      </c>
      <c r="M4128">
        <v>0</v>
      </c>
    </row>
    <row r="4129" spans="1:14" x14ac:dyDescent="0.25">
      <c r="A4129">
        <v>2015</v>
      </c>
      <c r="B4129" t="s">
        <v>1161</v>
      </c>
      <c r="D4129">
        <v>3</v>
      </c>
      <c r="E4129" t="s">
        <v>1229</v>
      </c>
      <c r="F4129">
        <v>0</v>
      </c>
      <c r="G4129">
        <v>15</v>
      </c>
      <c r="H4129">
        <v>30</v>
      </c>
      <c r="I4129">
        <v>0</v>
      </c>
      <c r="J4129" s="42">
        <f t="shared" si="65"/>
        <v>30</v>
      </c>
      <c r="K4129">
        <v>5</v>
      </c>
      <c r="L4129">
        <v>0</v>
      </c>
      <c r="M4129">
        <v>0</v>
      </c>
    </row>
    <row r="4130" spans="1:14" x14ac:dyDescent="0.25">
      <c r="A4130">
        <v>2015</v>
      </c>
      <c r="B4130" t="s">
        <v>1161</v>
      </c>
      <c r="D4130">
        <v>4</v>
      </c>
      <c r="E4130" t="s">
        <v>1229</v>
      </c>
      <c r="F4130">
        <v>0</v>
      </c>
      <c r="G4130">
        <v>10</v>
      </c>
      <c r="H4130">
        <v>25</v>
      </c>
      <c r="I4130">
        <v>0</v>
      </c>
      <c r="J4130" s="42">
        <f t="shared" si="65"/>
        <v>25</v>
      </c>
      <c r="K4130">
        <v>2</v>
      </c>
      <c r="L4130">
        <v>0</v>
      </c>
      <c r="M4130">
        <v>0</v>
      </c>
    </row>
    <row r="4131" spans="1:14" x14ac:dyDescent="0.25">
      <c r="A4131">
        <v>2015</v>
      </c>
      <c r="B4131" t="s">
        <v>1161</v>
      </c>
      <c r="D4131">
        <v>5</v>
      </c>
      <c r="E4131" t="s">
        <v>1229</v>
      </c>
      <c r="F4131">
        <v>2</v>
      </c>
      <c r="G4131">
        <v>0</v>
      </c>
      <c r="H4131">
        <v>25</v>
      </c>
      <c r="I4131">
        <v>0</v>
      </c>
      <c r="J4131" s="42">
        <f t="shared" si="65"/>
        <v>25</v>
      </c>
      <c r="K4131">
        <v>2</v>
      </c>
      <c r="L4131">
        <v>0</v>
      </c>
      <c r="M4131">
        <v>0</v>
      </c>
    </row>
    <row r="4132" spans="1:14" x14ac:dyDescent="0.25">
      <c r="A4132">
        <v>2015</v>
      </c>
      <c r="B4132" t="s">
        <v>1161</v>
      </c>
      <c r="C4132">
        <v>2</v>
      </c>
      <c r="D4132">
        <v>1</v>
      </c>
      <c r="E4132" t="s">
        <v>1159</v>
      </c>
      <c r="F4132">
        <v>5</v>
      </c>
      <c r="G4132">
        <v>5</v>
      </c>
      <c r="H4132">
        <v>75</v>
      </c>
      <c r="I4132">
        <v>5</v>
      </c>
      <c r="J4132" s="42">
        <f t="shared" si="65"/>
        <v>80</v>
      </c>
      <c r="K4132">
        <v>3</v>
      </c>
      <c r="L4132">
        <v>5</v>
      </c>
      <c r="M4132">
        <v>0</v>
      </c>
    </row>
    <row r="4133" spans="1:14" x14ac:dyDescent="0.25">
      <c r="A4133">
        <v>2015</v>
      </c>
      <c r="B4133" t="s">
        <v>1161</v>
      </c>
      <c r="D4133">
        <v>2</v>
      </c>
      <c r="E4133" t="s">
        <v>1159</v>
      </c>
      <c r="F4133">
        <v>5</v>
      </c>
      <c r="G4133">
        <v>2</v>
      </c>
      <c r="H4133">
        <v>90</v>
      </c>
      <c r="I4133">
        <v>1</v>
      </c>
      <c r="J4133" s="42">
        <f t="shared" si="65"/>
        <v>91</v>
      </c>
      <c r="K4133">
        <v>5</v>
      </c>
      <c r="L4133">
        <v>2</v>
      </c>
      <c r="M4133">
        <v>0</v>
      </c>
    </row>
    <row r="4134" spans="1:14" x14ac:dyDescent="0.25">
      <c r="A4134">
        <v>2015</v>
      </c>
      <c r="B4134" t="s">
        <v>1161</v>
      </c>
      <c r="D4134">
        <v>3</v>
      </c>
      <c r="E4134" t="s">
        <v>1159</v>
      </c>
      <c r="F4134">
        <v>2</v>
      </c>
      <c r="G4134">
        <v>2</v>
      </c>
      <c r="H4134">
        <v>90</v>
      </c>
      <c r="I4134">
        <v>5</v>
      </c>
      <c r="J4134" s="42">
        <f t="shared" si="65"/>
        <v>95</v>
      </c>
      <c r="K4134">
        <v>3</v>
      </c>
      <c r="L4134">
        <v>6</v>
      </c>
      <c r="M4134">
        <v>0</v>
      </c>
    </row>
    <row r="4135" spans="1:14" x14ac:dyDescent="0.25">
      <c r="A4135">
        <v>2015</v>
      </c>
      <c r="B4135" t="s">
        <v>1161</v>
      </c>
      <c r="D4135">
        <v>4</v>
      </c>
      <c r="E4135" t="s">
        <v>1159</v>
      </c>
      <c r="F4135">
        <v>0</v>
      </c>
      <c r="G4135">
        <v>0</v>
      </c>
      <c r="H4135">
        <v>30</v>
      </c>
      <c r="I4135">
        <v>5</v>
      </c>
      <c r="J4135" s="42">
        <f t="shared" si="65"/>
        <v>35</v>
      </c>
      <c r="K4135">
        <v>4</v>
      </c>
      <c r="L4135">
        <v>3</v>
      </c>
      <c r="M4135">
        <v>1</v>
      </c>
      <c r="N4135" t="s">
        <v>803</v>
      </c>
    </row>
    <row r="4136" spans="1:14" x14ac:dyDescent="0.25">
      <c r="A4136">
        <v>2015</v>
      </c>
      <c r="B4136" t="s">
        <v>1161</v>
      </c>
      <c r="D4136">
        <v>5</v>
      </c>
      <c r="E4136" t="s">
        <v>1159</v>
      </c>
      <c r="F4136">
        <v>0</v>
      </c>
      <c r="G4136">
        <v>5</v>
      </c>
      <c r="H4136">
        <v>85</v>
      </c>
      <c r="I4136">
        <v>10</v>
      </c>
      <c r="J4136" s="42">
        <f t="shared" ref="J4136:J4199" si="66">SUM(H4136:I4136)</f>
        <v>95</v>
      </c>
      <c r="K4136">
        <v>5</v>
      </c>
      <c r="L4136">
        <v>3</v>
      </c>
      <c r="M4136">
        <v>0</v>
      </c>
    </row>
    <row r="4137" spans="1:14" x14ac:dyDescent="0.25">
      <c r="A4137">
        <v>2015</v>
      </c>
      <c r="B4137" t="s">
        <v>1161</v>
      </c>
      <c r="C4137">
        <v>3</v>
      </c>
      <c r="D4137">
        <v>1</v>
      </c>
      <c r="E4137" t="s">
        <v>1159</v>
      </c>
      <c r="F4137">
        <v>0</v>
      </c>
      <c r="G4137">
        <v>10</v>
      </c>
      <c r="H4137">
        <v>35</v>
      </c>
      <c r="I4137">
        <v>5</v>
      </c>
      <c r="J4137" s="42">
        <f t="shared" si="66"/>
        <v>40</v>
      </c>
      <c r="K4137">
        <v>3</v>
      </c>
      <c r="L4137">
        <v>3</v>
      </c>
      <c r="M4137">
        <v>0</v>
      </c>
    </row>
    <row r="4138" spans="1:14" x14ac:dyDescent="0.25">
      <c r="A4138">
        <v>2015</v>
      </c>
      <c r="B4138" t="s">
        <v>1161</v>
      </c>
      <c r="D4138">
        <v>2</v>
      </c>
      <c r="E4138" t="s">
        <v>1159</v>
      </c>
      <c r="F4138">
        <v>0</v>
      </c>
      <c r="G4138">
        <v>15</v>
      </c>
      <c r="H4138">
        <v>20</v>
      </c>
      <c r="I4138">
        <v>0</v>
      </c>
      <c r="J4138" s="42">
        <f t="shared" si="66"/>
        <v>20</v>
      </c>
      <c r="K4138">
        <v>3</v>
      </c>
      <c r="L4138">
        <v>0</v>
      </c>
      <c r="M4138">
        <v>0</v>
      </c>
    </row>
    <row r="4139" spans="1:14" x14ac:dyDescent="0.25">
      <c r="A4139">
        <v>2015</v>
      </c>
      <c r="B4139" t="s">
        <v>1161</v>
      </c>
      <c r="D4139">
        <v>3</v>
      </c>
      <c r="E4139" t="s">
        <v>1159</v>
      </c>
      <c r="F4139">
        <v>0</v>
      </c>
      <c r="G4139">
        <v>10</v>
      </c>
      <c r="H4139">
        <v>50</v>
      </c>
      <c r="I4139">
        <v>0</v>
      </c>
      <c r="J4139" s="42">
        <f t="shared" si="66"/>
        <v>50</v>
      </c>
      <c r="K4139">
        <v>4</v>
      </c>
      <c r="L4139">
        <v>0</v>
      </c>
      <c r="M4139">
        <v>0</v>
      </c>
    </row>
    <row r="4140" spans="1:14" x14ac:dyDescent="0.25">
      <c r="A4140">
        <v>2015</v>
      </c>
      <c r="B4140" t="s">
        <v>1161</v>
      </c>
      <c r="D4140">
        <v>4</v>
      </c>
      <c r="E4140" t="s">
        <v>1159</v>
      </c>
      <c r="F4140">
        <v>0</v>
      </c>
      <c r="G4140">
        <v>5</v>
      </c>
      <c r="H4140">
        <v>40</v>
      </c>
      <c r="I4140">
        <v>0</v>
      </c>
      <c r="J4140" s="42">
        <f t="shared" si="66"/>
        <v>40</v>
      </c>
      <c r="K4140">
        <v>4</v>
      </c>
      <c r="L4140">
        <v>0</v>
      </c>
      <c r="M4140">
        <v>0</v>
      </c>
    </row>
    <row r="4141" spans="1:14" x14ac:dyDescent="0.25">
      <c r="A4141">
        <v>2015</v>
      </c>
      <c r="B4141" t="s">
        <v>1161</v>
      </c>
      <c r="D4141">
        <v>5</v>
      </c>
      <c r="E4141" t="s">
        <v>1159</v>
      </c>
      <c r="F4141">
        <v>2</v>
      </c>
      <c r="G4141">
        <v>5</v>
      </c>
      <c r="H4141">
        <v>10</v>
      </c>
      <c r="I4141">
        <v>1</v>
      </c>
      <c r="J4141" s="42">
        <f t="shared" si="66"/>
        <v>11</v>
      </c>
      <c r="K4141">
        <v>3</v>
      </c>
      <c r="L4141">
        <v>2</v>
      </c>
      <c r="M4141">
        <v>0</v>
      </c>
    </row>
    <row r="4142" spans="1:14" x14ac:dyDescent="0.25">
      <c r="A4142">
        <v>2015</v>
      </c>
      <c r="B4142" t="s">
        <v>1161</v>
      </c>
      <c r="C4142">
        <v>4</v>
      </c>
      <c r="D4142">
        <v>1</v>
      </c>
      <c r="E4142" t="s">
        <v>1159</v>
      </c>
      <c r="F4142">
        <v>0</v>
      </c>
      <c r="G4142">
        <v>10</v>
      </c>
      <c r="H4142">
        <v>25</v>
      </c>
      <c r="I4142">
        <v>5</v>
      </c>
      <c r="J4142" s="42">
        <f t="shared" si="66"/>
        <v>30</v>
      </c>
      <c r="K4142">
        <v>3</v>
      </c>
      <c r="L4142">
        <v>4</v>
      </c>
      <c r="M4142">
        <v>0</v>
      </c>
    </row>
    <row r="4143" spans="1:14" x14ac:dyDescent="0.25">
      <c r="A4143">
        <v>2015</v>
      </c>
      <c r="B4143" t="s">
        <v>1161</v>
      </c>
      <c r="D4143">
        <v>2</v>
      </c>
      <c r="E4143" t="s">
        <v>1159</v>
      </c>
      <c r="F4143">
        <v>0</v>
      </c>
      <c r="G4143">
        <v>5</v>
      </c>
      <c r="H4143">
        <v>70</v>
      </c>
      <c r="I4143">
        <v>1</v>
      </c>
      <c r="J4143" s="42">
        <f t="shared" si="66"/>
        <v>71</v>
      </c>
      <c r="K4143">
        <v>4</v>
      </c>
      <c r="L4143">
        <v>3</v>
      </c>
      <c r="M4143">
        <v>0</v>
      </c>
    </row>
    <row r="4144" spans="1:14" x14ac:dyDescent="0.25">
      <c r="A4144">
        <v>2015</v>
      </c>
      <c r="B4144" t="s">
        <v>1161</v>
      </c>
      <c r="D4144">
        <v>3</v>
      </c>
      <c r="E4144" t="s">
        <v>1159</v>
      </c>
      <c r="F4144">
        <v>0</v>
      </c>
      <c r="G4144">
        <v>5</v>
      </c>
      <c r="H4144">
        <v>20</v>
      </c>
      <c r="I4144">
        <v>5</v>
      </c>
      <c r="J4144" s="42">
        <f t="shared" si="66"/>
        <v>25</v>
      </c>
      <c r="K4144">
        <v>2</v>
      </c>
      <c r="L4144">
        <v>3</v>
      </c>
      <c r="M4144">
        <v>0</v>
      </c>
    </row>
    <row r="4145" spans="1:14" x14ac:dyDescent="0.25">
      <c r="A4145">
        <v>2015</v>
      </c>
      <c r="B4145" t="s">
        <v>1161</v>
      </c>
      <c r="D4145">
        <v>4</v>
      </c>
      <c r="E4145" t="s">
        <v>1159</v>
      </c>
      <c r="F4145">
        <v>0</v>
      </c>
      <c r="G4145">
        <v>10</v>
      </c>
      <c r="H4145">
        <v>70</v>
      </c>
      <c r="I4145">
        <v>2</v>
      </c>
      <c r="J4145" s="42">
        <f t="shared" si="66"/>
        <v>72</v>
      </c>
      <c r="K4145">
        <v>3</v>
      </c>
      <c r="L4145">
        <v>3</v>
      </c>
      <c r="M4145">
        <v>0</v>
      </c>
    </row>
    <row r="4146" spans="1:14" x14ac:dyDescent="0.25">
      <c r="A4146">
        <v>2015</v>
      </c>
      <c r="B4146" t="s">
        <v>1161</v>
      </c>
      <c r="D4146">
        <v>5</v>
      </c>
      <c r="E4146" t="s">
        <v>1159</v>
      </c>
      <c r="F4146">
        <v>0</v>
      </c>
      <c r="G4146">
        <v>5</v>
      </c>
      <c r="H4146">
        <v>70</v>
      </c>
      <c r="I4146">
        <v>5</v>
      </c>
      <c r="J4146" s="42">
        <f t="shared" si="66"/>
        <v>75</v>
      </c>
      <c r="K4146">
        <v>4</v>
      </c>
      <c r="L4146">
        <v>3</v>
      </c>
      <c r="M4146">
        <v>0</v>
      </c>
    </row>
    <row r="4147" spans="1:14" x14ac:dyDescent="0.25">
      <c r="A4147">
        <v>2015</v>
      </c>
      <c r="B4147" t="s">
        <v>1161</v>
      </c>
      <c r="C4147">
        <v>5</v>
      </c>
      <c r="D4147">
        <v>1</v>
      </c>
      <c r="E4147" t="s">
        <v>1229</v>
      </c>
      <c r="F4147">
        <v>5</v>
      </c>
      <c r="G4147">
        <v>5</v>
      </c>
      <c r="H4147">
        <v>80</v>
      </c>
      <c r="I4147">
        <v>0</v>
      </c>
      <c r="J4147" s="42">
        <f t="shared" si="66"/>
        <v>80</v>
      </c>
      <c r="K4147">
        <v>3</v>
      </c>
      <c r="L4147">
        <v>0</v>
      </c>
      <c r="M4147">
        <v>0</v>
      </c>
    </row>
    <row r="4148" spans="1:14" x14ac:dyDescent="0.25">
      <c r="A4148">
        <v>2015</v>
      </c>
      <c r="B4148" t="s">
        <v>1161</v>
      </c>
      <c r="D4148">
        <v>2</v>
      </c>
      <c r="E4148" t="s">
        <v>1229</v>
      </c>
      <c r="F4148">
        <v>0</v>
      </c>
      <c r="G4148">
        <v>10</v>
      </c>
      <c r="H4148">
        <v>35</v>
      </c>
      <c r="I4148">
        <v>5</v>
      </c>
      <c r="J4148" s="42">
        <f t="shared" si="66"/>
        <v>40</v>
      </c>
      <c r="K4148">
        <v>4</v>
      </c>
      <c r="L4148">
        <v>4</v>
      </c>
      <c r="M4148">
        <v>0</v>
      </c>
    </row>
    <row r="4149" spans="1:14" x14ac:dyDescent="0.25">
      <c r="A4149">
        <v>2015</v>
      </c>
      <c r="B4149" t="s">
        <v>1161</v>
      </c>
      <c r="D4149">
        <v>3</v>
      </c>
      <c r="E4149" t="s">
        <v>1229</v>
      </c>
      <c r="F4149">
        <v>0</v>
      </c>
      <c r="G4149">
        <v>10</v>
      </c>
      <c r="H4149">
        <v>70</v>
      </c>
      <c r="I4149">
        <v>0</v>
      </c>
      <c r="J4149" s="42">
        <f t="shared" si="66"/>
        <v>70</v>
      </c>
      <c r="K4149">
        <v>3</v>
      </c>
      <c r="L4149">
        <v>0</v>
      </c>
      <c r="M4149">
        <v>0</v>
      </c>
    </row>
    <row r="4150" spans="1:14" x14ac:dyDescent="0.25">
      <c r="A4150">
        <v>2015</v>
      </c>
      <c r="B4150" t="s">
        <v>1161</v>
      </c>
      <c r="D4150">
        <v>4</v>
      </c>
      <c r="E4150" t="s">
        <v>1229</v>
      </c>
      <c r="F4150">
        <v>0</v>
      </c>
      <c r="G4150">
        <v>20</v>
      </c>
      <c r="H4150">
        <v>30</v>
      </c>
      <c r="I4150">
        <v>5</v>
      </c>
      <c r="J4150" s="42">
        <f t="shared" si="66"/>
        <v>35</v>
      </c>
      <c r="K4150">
        <v>5</v>
      </c>
      <c r="L4150">
        <v>2</v>
      </c>
      <c r="M4150">
        <v>0</v>
      </c>
    </row>
    <row r="4151" spans="1:14" x14ac:dyDescent="0.25">
      <c r="A4151">
        <v>2015</v>
      </c>
      <c r="B4151" t="s">
        <v>1161</v>
      </c>
      <c r="D4151">
        <v>5</v>
      </c>
      <c r="E4151" t="s">
        <v>1229</v>
      </c>
      <c r="F4151">
        <v>5</v>
      </c>
      <c r="G4151">
        <v>15</v>
      </c>
      <c r="H4151">
        <v>25</v>
      </c>
      <c r="I4151">
        <v>5</v>
      </c>
      <c r="J4151" s="42">
        <f t="shared" si="66"/>
        <v>30</v>
      </c>
      <c r="K4151">
        <v>3</v>
      </c>
      <c r="L4151">
        <v>5</v>
      </c>
      <c r="M4151">
        <v>0</v>
      </c>
    </row>
    <row r="4152" spans="1:14" x14ac:dyDescent="0.25">
      <c r="A4152">
        <v>2015</v>
      </c>
      <c r="B4152" t="s">
        <v>20</v>
      </c>
      <c r="C4152">
        <v>1</v>
      </c>
      <c r="D4152">
        <v>1</v>
      </c>
      <c r="E4152" t="s">
        <v>1223</v>
      </c>
      <c r="F4152">
        <v>10</v>
      </c>
      <c r="G4152">
        <v>10</v>
      </c>
      <c r="H4152">
        <v>70</v>
      </c>
      <c r="I4152">
        <v>5</v>
      </c>
      <c r="J4152" s="42">
        <f t="shared" si="66"/>
        <v>75</v>
      </c>
      <c r="K4152">
        <v>3</v>
      </c>
      <c r="L4152">
        <v>6</v>
      </c>
      <c r="M4152">
        <v>0</v>
      </c>
    </row>
    <row r="4153" spans="1:14" x14ac:dyDescent="0.25">
      <c r="A4153">
        <v>2015</v>
      </c>
      <c r="B4153" t="s">
        <v>20</v>
      </c>
      <c r="D4153">
        <v>2</v>
      </c>
      <c r="E4153" t="s">
        <v>1223</v>
      </c>
      <c r="F4153">
        <v>5</v>
      </c>
      <c r="G4153">
        <v>0</v>
      </c>
      <c r="H4153">
        <v>80</v>
      </c>
      <c r="I4153">
        <v>0</v>
      </c>
      <c r="J4153" s="42">
        <f t="shared" si="66"/>
        <v>80</v>
      </c>
      <c r="K4153">
        <v>5</v>
      </c>
      <c r="L4153">
        <v>0</v>
      </c>
      <c r="M4153">
        <v>1</v>
      </c>
      <c r="N4153" t="s">
        <v>803</v>
      </c>
    </row>
    <row r="4154" spans="1:14" x14ac:dyDescent="0.25">
      <c r="A4154">
        <v>2015</v>
      </c>
      <c r="B4154" t="s">
        <v>20</v>
      </c>
      <c r="D4154">
        <v>3</v>
      </c>
      <c r="E4154" t="s">
        <v>1223</v>
      </c>
      <c r="F4154">
        <v>35</v>
      </c>
      <c r="G4154">
        <v>30</v>
      </c>
      <c r="H4154">
        <v>10</v>
      </c>
      <c r="I4154">
        <v>0</v>
      </c>
      <c r="J4154" s="42">
        <f t="shared" si="66"/>
        <v>10</v>
      </c>
      <c r="K4154">
        <v>2</v>
      </c>
      <c r="L4154">
        <v>0</v>
      </c>
      <c r="M4154">
        <v>0</v>
      </c>
    </row>
    <row r="4155" spans="1:14" x14ac:dyDescent="0.25">
      <c r="A4155">
        <v>2015</v>
      </c>
      <c r="B4155" t="s">
        <v>20</v>
      </c>
      <c r="D4155">
        <v>4</v>
      </c>
      <c r="E4155" t="s">
        <v>1223</v>
      </c>
      <c r="F4155">
        <v>5</v>
      </c>
      <c r="G4155">
        <v>10</v>
      </c>
      <c r="H4155">
        <v>70</v>
      </c>
      <c r="I4155">
        <v>1</v>
      </c>
      <c r="J4155" s="42">
        <f t="shared" si="66"/>
        <v>71</v>
      </c>
      <c r="K4155">
        <v>3</v>
      </c>
      <c r="L4155">
        <v>5</v>
      </c>
      <c r="M4155">
        <v>0</v>
      </c>
    </row>
    <row r="4156" spans="1:14" x14ac:dyDescent="0.25">
      <c r="A4156">
        <v>2015</v>
      </c>
      <c r="B4156" t="s">
        <v>20</v>
      </c>
      <c r="D4156">
        <v>5</v>
      </c>
      <c r="E4156" t="s">
        <v>1223</v>
      </c>
      <c r="F4156">
        <v>60</v>
      </c>
      <c r="G4156">
        <v>5</v>
      </c>
      <c r="H4156">
        <v>10</v>
      </c>
      <c r="I4156">
        <v>15</v>
      </c>
      <c r="J4156" s="42">
        <f t="shared" si="66"/>
        <v>25</v>
      </c>
      <c r="K4156">
        <v>2</v>
      </c>
      <c r="L4156">
        <v>9</v>
      </c>
      <c r="M4156">
        <v>0</v>
      </c>
    </row>
    <row r="4157" spans="1:14" x14ac:dyDescent="0.25">
      <c r="A4157">
        <v>2015</v>
      </c>
      <c r="B4157" t="s">
        <v>20</v>
      </c>
      <c r="C4157">
        <v>2</v>
      </c>
      <c r="D4157">
        <v>1</v>
      </c>
      <c r="E4157" t="s">
        <v>1223</v>
      </c>
      <c r="F4157">
        <v>15</v>
      </c>
      <c r="G4157">
        <v>20</v>
      </c>
      <c r="H4157">
        <v>60</v>
      </c>
      <c r="I4157">
        <v>1</v>
      </c>
      <c r="J4157" s="42">
        <f t="shared" si="66"/>
        <v>61</v>
      </c>
      <c r="K4157">
        <v>3</v>
      </c>
      <c r="L4157">
        <v>2</v>
      </c>
      <c r="M4157">
        <v>0</v>
      </c>
    </row>
    <row r="4158" spans="1:14" x14ac:dyDescent="0.25">
      <c r="A4158">
        <v>2015</v>
      </c>
      <c r="B4158" t="s">
        <v>20</v>
      </c>
      <c r="D4158">
        <v>2</v>
      </c>
      <c r="E4158" t="s">
        <v>1223</v>
      </c>
      <c r="F4158">
        <v>5</v>
      </c>
      <c r="G4158">
        <v>50</v>
      </c>
      <c r="H4158">
        <v>10</v>
      </c>
      <c r="I4158">
        <v>10</v>
      </c>
      <c r="J4158" s="42">
        <f t="shared" si="66"/>
        <v>20</v>
      </c>
      <c r="K4158">
        <v>2</v>
      </c>
      <c r="L4158">
        <v>2</v>
      </c>
      <c r="M4158">
        <v>0</v>
      </c>
    </row>
    <row r="4159" spans="1:14" x14ac:dyDescent="0.25">
      <c r="A4159">
        <v>2015</v>
      </c>
      <c r="B4159" t="s">
        <v>20</v>
      </c>
      <c r="D4159">
        <v>3</v>
      </c>
      <c r="E4159" t="s">
        <v>1223</v>
      </c>
      <c r="F4159">
        <v>15</v>
      </c>
      <c r="G4159">
        <v>0</v>
      </c>
      <c r="H4159">
        <v>85</v>
      </c>
      <c r="I4159">
        <v>0</v>
      </c>
      <c r="J4159" s="42">
        <f t="shared" si="66"/>
        <v>85</v>
      </c>
      <c r="K4159">
        <v>2</v>
      </c>
      <c r="L4159">
        <v>0</v>
      </c>
      <c r="M4159">
        <v>0</v>
      </c>
    </row>
    <row r="4160" spans="1:14" x14ac:dyDescent="0.25">
      <c r="A4160">
        <v>2015</v>
      </c>
      <c r="B4160" t="s">
        <v>20</v>
      </c>
      <c r="D4160">
        <v>4</v>
      </c>
      <c r="E4160" t="s">
        <v>1223</v>
      </c>
      <c r="F4160">
        <v>50</v>
      </c>
      <c r="G4160">
        <v>5</v>
      </c>
      <c r="H4160">
        <v>15</v>
      </c>
      <c r="I4160">
        <v>0</v>
      </c>
      <c r="J4160" s="42">
        <f t="shared" si="66"/>
        <v>15</v>
      </c>
      <c r="K4160">
        <v>2</v>
      </c>
      <c r="L4160">
        <v>0</v>
      </c>
      <c r="M4160">
        <v>0</v>
      </c>
    </row>
    <row r="4161" spans="1:14" x14ac:dyDescent="0.25">
      <c r="A4161">
        <v>2015</v>
      </c>
      <c r="B4161" t="s">
        <v>20</v>
      </c>
      <c r="D4161">
        <v>5</v>
      </c>
      <c r="E4161" t="s">
        <v>1223</v>
      </c>
      <c r="F4161">
        <v>60</v>
      </c>
      <c r="G4161">
        <v>5</v>
      </c>
      <c r="H4161">
        <v>10</v>
      </c>
      <c r="I4161">
        <v>1</v>
      </c>
      <c r="J4161" s="42">
        <f t="shared" si="66"/>
        <v>11</v>
      </c>
      <c r="K4161">
        <v>4</v>
      </c>
      <c r="L4161">
        <v>2</v>
      </c>
      <c r="M4161">
        <v>0</v>
      </c>
    </row>
    <row r="4162" spans="1:14" x14ac:dyDescent="0.25">
      <c r="A4162">
        <v>2015</v>
      </c>
      <c r="B4162" t="s">
        <v>20</v>
      </c>
      <c r="C4162">
        <v>3</v>
      </c>
      <c r="D4162">
        <v>1</v>
      </c>
      <c r="E4162" t="s">
        <v>1223</v>
      </c>
      <c r="F4162">
        <v>0</v>
      </c>
      <c r="G4162">
        <v>10</v>
      </c>
      <c r="H4162">
        <v>50</v>
      </c>
      <c r="I4162">
        <v>10</v>
      </c>
      <c r="J4162" s="42">
        <f t="shared" si="66"/>
        <v>60</v>
      </c>
      <c r="K4162">
        <v>2</v>
      </c>
      <c r="L4162">
        <v>6</v>
      </c>
      <c r="M4162">
        <v>0</v>
      </c>
    </row>
    <row r="4163" spans="1:14" x14ac:dyDescent="0.25">
      <c r="A4163">
        <v>2015</v>
      </c>
      <c r="B4163" t="s">
        <v>20</v>
      </c>
      <c r="D4163">
        <v>2</v>
      </c>
      <c r="E4163" t="s">
        <v>1223</v>
      </c>
      <c r="F4163">
        <v>5</v>
      </c>
      <c r="G4163">
        <v>20</v>
      </c>
      <c r="H4163">
        <v>40</v>
      </c>
      <c r="I4163">
        <v>10</v>
      </c>
      <c r="J4163" s="42">
        <f t="shared" si="66"/>
        <v>50</v>
      </c>
      <c r="K4163">
        <v>2</v>
      </c>
      <c r="L4163">
        <v>6</v>
      </c>
      <c r="M4163">
        <v>0</v>
      </c>
    </row>
    <row r="4164" spans="1:14" x14ac:dyDescent="0.25">
      <c r="A4164">
        <v>2015</v>
      </c>
      <c r="B4164" t="s">
        <v>20</v>
      </c>
      <c r="D4164">
        <v>3</v>
      </c>
      <c r="E4164" t="s">
        <v>1223</v>
      </c>
      <c r="F4164">
        <v>0</v>
      </c>
      <c r="G4164">
        <v>5</v>
      </c>
      <c r="H4164">
        <v>80</v>
      </c>
      <c r="I4164">
        <v>5</v>
      </c>
      <c r="J4164" s="42">
        <f t="shared" si="66"/>
        <v>85</v>
      </c>
      <c r="K4164">
        <v>3</v>
      </c>
      <c r="L4164">
        <v>6</v>
      </c>
      <c r="M4164">
        <v>1</v>
      </c>
      <c r="N4164" t="s">
        <v>840</v>
      </c>
    </row>
    <row r="4165" spans="1:14" x14ac:dyDescent="0.25">
      <c r="A4165">
        <v>2015</v>
      </c>
      <c r="B4165" t="s">
        <v>20</v>
      </c>
      <c r="D4165">
        <v>4</v>
      </c>
      <c r="E4165" t="s">
        <v>1223</v>
      </c>
      <c r="F4165">
        <v>0</v>
      </c>
      <c r="G4165">
        <v>5</v>
      </c>
      <c r="H4165">
        <v>90</v>
      </c>
      <c r="I4165">
        <v>0</v>
      </c>
      <c r="J4165" s="42">
        <f t="shared" si="66"/>
        <v>90</v>
      </c>
      <c r="K4165">
        <v>3</v>
      </c>
      <c r="L4165">
        <v>0</v>
      </c>
      <c r="M4165">
        <v>0</v>
      </c>
    </row>
    <row r="4166" spans="1:14" x14ac:dyDescent="0.25">
      <c r="A4166">
        <v>2015</v>
      </c>
      <c r="B4166" t="s">
        <v>20</v>
      </c>
      <c r="D4166">
        <v>5</v>
      </c>
      <c r="E4166" t="s">
        <v>1223</v>
      </c>
      <c r="F4166">
        <v>50</v>
      </c>
      <c r="G4166">
        <v>10</v>
      </c>
      <c r="H4166">
        <v>30</v>
      </c>
      <c r="I4166">
        <v>0</v>
      </c>
      <c r="J4166" s="42">
        <f t="shared" si="66"/>
        <v>30</v>
      </c>
      <c r="K4166">
        <v>2</v>
      </c>
      <c r="L4166">
        <v>0</v>
      </c>
      <c r="M4166">
        <v>0</v>
      </c>
    </row>
    <row r="4167" spans="1:14" x14ac:dyDescent="0.25">
      <c r="A4167">
        <v>2015</v>
      </c>
      <c r="B4167" t="s">
        <v>20</v>
      </c>
      <c r="C4167">
        <v>4</v>
      </c>
      <c r="D4167">
        <v>1</v>
      </c>
      <c r="E4167" t="s">
        <v>1223</v>
      </c>
      <c r="F4167">
        <v>0</v>
      </c>
      <c r="G4167">
        <v>30</v>
      </c>
      <c r="H4167">
        <v>20</v>
      </c>
      <c r="I4167">
        <v>0</v>
      </c>
      <c r="J4167" s="42">
        <f t="shared" si="66"/>
        <v>20</v>
      </c>
      <c r="K4167">
        <v>2</v>
      </c>
      <c r="L4167">
        <v>0</v>
      </c>
      <c r="M4167">
        <v>0</v>
      </c>
    </row>
    <row r="4168" spans="1:14" x14ac:dyDescent="0.25">
      <c r="A4168">
        <v>2015</v>
      </c>
      <c r="B4168" t="s">
        <v>20</v>
      </c>
      <c r="D4168">
        <v>2</v>
      </c>
      <c r="E4168" t="s">
        <v>1223</v>
      </c>
      <c r="F4168">
        <v>5</v>
      </c>
      <c r="G4168">
        <v>20</v>
      </c>
      <c r="H4168">
        <v>30</v>
      </c>
      <c r="I4168">
        <v>5</v>
      </c>
      <c r="J4168" s="42">
        <f t="shared" si="66"/>
        <v>35</v>
      </c>
      <c r="K4168">
        <v>3</v>
      </c>
      <c r="L4168">
        <v>4</v>
      </c>
      <c r="M4168">
        <v>0</v>
      </c>
    </row>
    <row r="4169" spans="1:14" x14ac:dyDescent="0.25">
      <c r="A4169">
        <v>2015</v>
      </c>
      <c r="B4169" t="s">
        <v>20</v>
      </c>
      <c r="D4169">
        <v>3</v>
      </c>
      <c r="E4169" t="s">
        <v>1223</v>
      </c>
      <c r="F4169">
        <v>0</v>
      </c>
      <c r="G4169">
        <v>20</v>
      </c>
      <c r="H4169">
        <v>40</v>
      </c>
      <c r="I4169">
        <v>10</v>
      </c>
      <c r="J4169" s="42">
        <f t="shared" si="66"/>
        <v>50</v>
      </c>
      <c r="K4169">
        <v>3</v>
      </c>
      <c r="L4169">
        <v>5</v>
      </c>
      <c r="M4169">
        <v>0</v>
      </c>
    </row>
    <row r="4170" spans="1:14" x14ac:dyDescent="0.25">
      <c r="A4170">
        <v>2015</v>
      </c>
      <c r="B4170" t="s">
        <v>20</v>
      </c>
      <c r="D4170">
        <v>4</v>
      </c>
      <c r="E4170" t="s">
        <v>1223</v>
      </c>
      <c r="F4170">
        <v>0</v>
      </c>
      <c r="G4170">
        <v>5</v>
      </c>
      <c r="H4170">
        <v>70</v>
      </c>
      <c r="I4170">
        <v>0</v>
      </c>
      <c r="J4170" s="42">
        <f t="shared" si="66"/>
        <v>70</v>
      </c>
      <c r="K4170">
        <v>3</v>
      </c>
      <c r="L4170">
        <v>0</v>
      </c>
      <c r="M4170">
        <v>1</v>
      </c>
      <c r="N4170" t="s">
        <v>803</v>
      </c>
    </row>
    <row r="4171" spans="1:14" x14ac:dyDescent="0.25">
      <c r="A4171">
        <v>2015</v>
      </c>
      <c r="B4171" t="s">
        <v>20</v>
      </c>
      <c r="D4171">
        <v>5</v>
      </c>
      <c r="E4171" t="s">
        <v>1223</v>
      </c>
      <c r="F4171">
        <v>75</v>
      </c>
      <c r="G4171">
        <v>5</v>
      </c>
      <c r="H4171">
        <v>5</v>
      </c>
      <c r="I4171">
        <v>5</v>
      </c>
      <c r="J4171" s="42">
        <f t="shared" si="66"/>
        <v>10</v>
      </c>
      <c r="K4171">
        <v>2</v>
      </c>
      <c r="L4171">
        <v>2</v>
      </c>
      <c r="M4171">
        <v>0</v>
      </c>
    </row>
    <row r="4172" spans="1:14" x14ac:dyDescent="0.25">
      <c r="A4172">
        <v>2015</v>
      </c>
      <c r="B4172" t="s">
        <v>20</v>
      </c>
      <c r="C4172">
        <v>5</v>
      </c>
      <c r="D4172">
        <v>1</v>
      </c>
      <c r="E4172" t="s">
        <v>1229</v>
      </c>
      <c r="F4172">
        <v>0</v>
      </c>
      <c r="G4172">
        <v>3</v>
      </c>
      <c r="H4172">
        <v>20</v>
      </c>
      <c r="I4172">
        <v>0</v>
      </c>
      <c r="J4172" s="42">
        <f t="shared" si="66"/>
        <v>20</v>
      </c>
      <c r="K4172">
        <v>3</v>
      </c>
      <c r="L4172">
        <v>0</v>
      </c>
      <c r="M4172">
        <v>0</v>
      </c>
    </row>
    <row r="4173" spans="1:14" x14ac:dyDescent="0.25">
      <c r="A4173">
        <v>2015</v>
      </c>
      <c r="B4173" t="s">
        <v>20</v>
      </c>
      <c r="D4173">
        <v>2</v>
      </c>
      <c r="E4173" t="s">
        <v>1229</v>
      </c>
      <c r="F4173">
        <v>0</v>
      </c>
      <c r="G4173">
        <v>0</v>
      </c>
      <c r="H4173">
        <v>10</v>
      </c>
      <c r="I4173">
        <v>0</v>
      </c>
      <c r="J4173" s="42">
        <f t="shared" si="66"/>
        <v>10</v>
      </c>
      <c r="K4173">
        <v>20</v>
      </c>
      <c r="L4173">
        <v>0</v>
      </c>
      <c r="M4173">
        <v>0</v>
      </c>
    </row>
    <row r="4174" spans="1:14" x14ac:dyDescent="0.25">
      <c r="A4174">
        <v>2015</v>
      </c>
      <c r="B4174" t="s">
        <v>20</v>
      </c>
      <c r="D4174">
        <v>3</v>
      </c>
      <c r="E4174" t="s">
        <v>1229</v>
      </c>
      <c r="F4174">
        <v>0</v>
      </c>
      <c r="G4174">
        <v>0</v>
      </c>
      <c r="H4174">
        <v>20</v>
      </c>
      <c r="I4174">
        <v>0</v>
      </c>
      <c r="J4174" s="42">
        <f t="shared" si="66"/>
        <v>20</v>
      </c>
      <c r="K4174">
        <v>4</v>
      </c>
      <c r="L4174">
        <v>0</v>
      </c>
      <c r="M4174">
        <v>0</v>
      </c>
    </row>
    <row r="4175" spans="1:14" x14ac:dyDescent="0.25">
      <c r="A4175">
        <v>2015</v>
      </c>
      <c r="B4175" t="s">
        <v>20</v>
      </c>
      <c r="D4175">
        <v>4</v>
      </c>
      <c r="E4175" t="s">
        <v>1229</v>
      </c>
      <c r="F4175">
        <v>1</v>
      </c>
      <c r="G4175">
        <v>0</v>
      </c>
      <c r="H4175">
        <v>25</v>
      </c>
      <c r="I4175">
        <v>0</v>
      </c>
      <c r="J4175" s="42">
        <f t="shared" si="66"/>
        <v>25</v>
      </c>
      <c r="K4175">
        <v>5</v>
      </c>
      <c r="L4175">
        <v>0</v>
      </c>
      <c r="M4175">
        <v>0</v>
      </c>
    </row>
    <row r="4176" spans="1:14" x14ac:dyDescent="0.25">
      <c r="A4176">
        <v>2015</v>
      </c>
      <c r="B4176" t="s">
        <v>20</v>
      </c>
      <c r="D4176">
        <v>5</v>
      </c>
      <c r="E4176" t="s">
        <v>1229</v>
      </c>
      <c r="F4176">
        <v>5</v>
      </c>
      <c r="G4176">
        <v>0</v>
      </c>
      <c r="H4176">
        <v>25</v>
      </c>
      <c r="I4176">
        <v>0</v>
      </c>
      <c r="J4176" s="42">
        <f t="shared" si="66"/>
        <v>25</v>
      </c>
      <c r="K4176">
        <v>5</v>
      </c>
      <c r="L4176">
        <v>0</v>
      </c>
      <c r="M4176">
        <v>0</v>
      </c>
    </row>
    <row r="4177" spans="1:14" x14ac:dyDescent="0.25">
      <c r="A4177">
        <v>2015</v>
      </c>
      <c r="B4177" t="s">
        <v>20</v>
      </c>
      <c r="C4177">
        <v>6</v>
      </c>
      <c r="D4177">
        <v>1</v>
      </c>
      <c r="E4177" t="s">
        <v>1229</v>
      </c>
      <c r="F4177">
        <v>5</v>
      </c>
      <c r="G4177">
        <v>20</v>
      </c>
      <c r="H4177">
        <v>15</v>
      </c>
      <c r="I4177">
        <v>0</v>
      </c>
      <c r="J4177" s="42">
        <f t="shared" si="66"/>
        <v>15</v>
      </c>
      <c r="K4177">
        <v>6</v>
      </c>
      <c r="L4177">
        <v>0</v>
      </c>
      <c r="M4177">
        <v>0</v>
      </c>
    </row>
    <row r="4178" spans="1:14" x14ac:dyDescent="0.25">
      <c r="A4178">
        <v>2015</v>
      </c>
      <c r="B4178" t="s">
        <v>20</v>
      </c>
      <c r="D4178">
        <v>2</v>
      </c>
      <c r="E4178" t="s">
        <v>1229</v>
      </c>
      <c r="F4178">
        <v>5</v>
      </c>
      <c r="G4178">
        <v>0</v>
      </c>
      <c r="H4178">
        <v>30</v>
      </c>
      <c r="I4178">
        <v>0</v>
      </c>
      <c r="J4178" s="42">
        <f t="shared" si="66"/>
        <v>30</v>
      </c>
      <c r="K4178">
        <v>5</v>
      </c>
      <c r="L4178">
        <v>0</v>
      </c>
      <c r="M4178">
        <v>0</v>
      </c>
    </row>
    <row r="4179" spans="1:14" x14ac:dyDescent="0.25">
      <c r="A4179">
        <v>2015</v>
      </c>
      <c r="B4179" t="s">
        <v>20</v>
      </c>
      <c r="D4179">
        <v>3</v>
      </c>
      <c r="E4179" t="s">
        <v>1229</v>
      </c>
      <c r="F4179">
        <v>5</v>
      </c>
      <c r="G4179">
        <v>5</v>
      </c>
      <c r="H4179">
        <v>25</v>
      </c>
      <c r="I4179">
        <v>0</v>
      </c>
      <c r="J4179" s="42">
        <f t="shared" si="66"/>
        <v>25</v>
      </c>
      <c r="K4179">
        <v>10</v>
      </c>
      <c r="L4179">
        <v>0</v>
      </c>
      <c r="M4179">
        <v>0</v>
      </c>
    </row>
    <row r="4180" spans="1:14" x14ac:dyDescent="0.25">
      <c r="A4180">
        <v>2015</v>
      </c>
      <c r="B4180" t="s">
        <v>20</v>
      </c>
      <c r="D4180">
        <v>4</v>
      </c>
      <c r="E4180" t="s">
        <v>1229</v>
      </c>
      <c r="F4180">
        <v>1</v>
      </c>
      <c r="G4180">
        <v>20</v>
      </c>
      <c r="H4180">
        <v>10</v>
      </c>
      <c r="I4180">
        <v>0</v>
      </c>
      <c r="J4180" s="42">
        <f t="shared" si="66"/>
        <v>10</v>
      </c>
      <c r="K4180">
        <v>5</v>
      </c>
      <c r="L4180">
        <v>0</v>
      </c>
      <c r="M4180">
        <v>0</v>
      </c>
    </row>
    <row r="4181" spans="1:14" x14ac:dyDescent="0.25">
      <c r="A4181">
        <v>2015</v>
      </c>
      <c r="B4181" t="s">
        <v>20</v>
      </c>
      <c r="D4181">
        <v>5</v>
      </c>
      <c r="E4181" t="s">
        <v>1229</v>
      </c>
      <c r="F4181">
        <v>0</v>
      </c>
      <c r="G4181">
        <v>0</v>
      </c>
      <c r="H4181">
        <v>75</v>
      </c>
      <c r="I4181">
        <v>0</v>
      </c>
      <c r="J4181" s="42">
        <f t="shared" si="66"/>
        <v>75</v>
      </c>
      <c r="K4181">
        <v>3</v>
      </c>
      <c r="L4181">
        <v>0</v>
      </c>
      <c r="M4181">
        <v>0</v>
      </c>
    </row>
    <row r="4182" spans="1:14" x14ac:dyDescent="0.25">
      <c r="A4182">
        <v>2015</v>
      </c>
      <c r="B4182" t="s">
        <v>1162</v>
      </c>
      <c r="C4182">
        <v>1</v>
      </c>
      <c r="D4182">
        <v>1</v>
      </c>
      <c r="E4182" t="s">
        <v>1159</v>
      </c>
      <c r="F4182">
        <v>1</v>
      </c>
      <c r="G4182">
        <v>60</v>
      </c>
      <c r="H4182">
        <v>30</v>
      </c>
      <c r="I4182">
        <v>5</v>
      </c>
      <c r="J4182" s="42">
        <f t="shared" si="66"/>
        <v>35</v>
      </c>
      <c r="K4182">
        <v>3</v>
      </c>
      <c r="L4182">
        <v>6</v>
      </c>
      <c r="M4182">
        <v>0</v>
      </c>
    </row>
    <row r="4183" spans="1:14" x14ac:dyDescent="0.25">
      <c r="A4183">
        <v>2015</v>
      </c>
      <c r="B4183" t="s">
        <v>1162</v>
      </c>
      <c r="D4183">
        <v>2</v>
      </c>
      <c r="E4183" t="s">
        <v>1159</v>
      </c>
      <c r="F4183">
        <v>2</v>
      </c>
      <c r="G4183">
        <v>30</v>
      </c>
      <c r="H4183">
        <v>50</v>
      </c>
      <c r="I4183">
        <v>5</v>
      </c>
      <c r="J4183" s="42">
        <f t="shared" si="66"/>
        <v>55</v>
      </c>
      <c r="K4183">
        <v>5</v>
      </c>
      <c r="L4183">
        <v>6</v>
      </c>
      <c r="M4183">
        <v>0</v>
      </c>
    </row>
    <row r="4184" spans="1:14" x14ac:dyDescent="0.25">
      <c r="A4184">
        <v>2015</v>
      </c>
      <c r="B4184" t="s">
        <v>1162</v>
      </c>
      <c r="D4184">
        <v>3</v>
      </c>
      <c r="E4184" t="s">
        <v>1159</v>
      </c>
      <c r="F4184">
        <v>20</v>
      </c>
      <c r="G4184">
        <v>30</v>
      </c>
      <c r="H4184">
        <v>25</v>
      </c>
      <c r="I4184">
        <v>10</v>
      </c>
      <c r="J4184" s="42">
        <f t="shared" si="66"/>
        <v>35</v>
      </c>
      <c r="K4184">
        <v>5</v>
      </c>
      <c r="L4184">
        <v>5</v>
      </c>
      <c r="M4184">
        <v>0</v>
      </c>
    </row>
    <row r="4185" spans="1:14" x14ac:dyDescent="0.25">
      <c r="A4185">
        <v>2015</v>
      </c>
      <c r="B4185" t="s">
        <v>1162</v>
      </c>
      <c r="D4185">
        <v>4</v>
      </c>
      <c r="E4185" t="s">
        <v>1159</v>
      </c>
      <c r="F4185">
        <v>50</v>
      </c>
      <c r="G4185">
        <v>15</v>
      </c>
      <c r="H4185">
        <v>20</v>
      </c>
      <c r="I4185">
        <v>1</v>
      </c>
      <c r="J4185" s="42">
        <f t="shared" si="66"/>
        <v>21</v>
      </c>
      <c r="K4185">
        <v>2</v>
      </c>
      <c r="L4185">
        <v>4</v>
      </c>
      <c r="M4185">
        <v>0</v>
      </c>
    </row>
    <row r="4186" spans="1:14" x14ac:dyDescent="0.25">
      <c r="A4186">
        <v>2015</v>
      </c>
      <c r="B4186" t="s">
        <v>1162</v>
      </c>
      <c r="D4186">
        <v>5</v>
      </c>
      <c r="E4186" t="s">
        <v>1159</v>
      </c>
      <c r="F4186">
        <v>20</v>
      </c>
      <c r="G4186">
        <v>20</v>
      </c>
      <c r="H4186">
        <v>15</v>
      </c>
      <c r="I4186">
        <v>5</v>
      </c>
      <c r="J4186" s="42">
        <f t="shared" si="66"/>
        <v>20</v>
      </c>
      <c r="K4186">
        <v>2</v>
      </c>
      <c r="L4186">
        <v>6</v>
      </c>
      <c r="M4186">
        <v>0</v>
      </c>
    </row>
    <row r="4187" spans="1:14" x14ac:dyDescent="0.25">
      <c r="A4187">
        <v>2015</v>
      </c>
      <c r="B4187" t="s">
        <v>1162</v>
      </c>
      <c r="C4187">
        <v>2</v>
      </c>
      <c r="D4187">
        <v>1</v>
      </c>
      <c r="E4187" t="s">
        <v>1159</v>
      </c>
      <c r="F4187">
        <v>0</v>
      </c>
      <c r="G4187">
        <v>10</v>
      </c>
      <c r="H4187">
        <v>40</v>
      </c>
      <c r="I4187">
        <v>5</v>
      </c>
      <c r="J4187" s="42">
        <f t="shared" si="66"/>
        <v>45</v>
      </c>
      <c r="K4187">
        <v>2</v>
      </c>
      <c r="L4187">
        <v>4</v>
      </c>
      <c r="M4187">
        <v>0</v>
      </c>
    </row>
    <row r="4188" spans="1:14" x14ac:dyDescent="0.25">
      <c r="A4188">
        <v>2015</v>
      </c>
      <c r="B4188" t="s">
        <v>1162</v>
      </c>
      <c r="D4188">
        <v>2</v>
      </c>
      <c r="E4188" t="s">
        <v>1159</v>
      </c>
      <c r="F4188">
        <v>10</v>
      </c>
      <c r="G4188">
        <v>15</v>
      </c>
      <c r="H4188">
        <v>60</v>
      </c>
      <c r="I4188">
        <v>1</v>
      </c>
      <c r="J4188" s="42">
        <f t="shared" si="66"/>
        <v>61</v>
      </c>
      <c r="K4188">
        <v>4</v>
      </c>
      <c r="L4188">
        <v>3</v>
      </c>
      <c r="M4188">
        <v>0</v>
      </c>
    </row>
    <row r="4189" spans="1:14" x14ac:dyDescent="0.25">
      <c r="A4189">
        <v>2015</v>
      </c>
      <c r="B4189" t="s">
        <v>1162</v>
      </c>
      <c r="D4189">
        <v>3</v>
      </c>
      <c r="E4189" t="s">
        <v>1159</v>
      </c>
      <c r="F4189">
        <v>20</v>
      </c>
      <c r="G4189">
        <v>10</v>
      </c>
      <c r="H4189">
        <v>65</v>
      </c>
      <c r="I4189">
        <v>1</v>
      </c>
      <c r="J4189" s="42">
        <f t="shared" si="66"/>
        <v>66</v>
      </c>
      <c r="K4189">
        <v>2</v>
      </c>
      <c r="L4189">
        <v>1</v>
      </c>
      <c r="M4189">
        <v>0</v>
      </c>
    </row>
    <row r="4190" spans="1:14" x14ac:dyDescent="0.25">
      <c r="A4190">
        <v>2015</v>
      </c>
      <c r="B4190" t="s">
        <v>1162</v>
      </c>
      <c r="D4190">
        <v>4</v>
      </c>
      <c r="E4190" t="s">
        <v>1159</v>
      </c>
      <c r="F4190">
        <v>5</v>
      </c>
      <c r="G4190">
        <v>10</v>
      </c>
      <c r="H4190">
        <v>55</v>
      </c>
      <c r="I4190">
        <v>15</v>
      </c>
      <c r="J4190" s="42">
        <f t="shared" si="66"/>
        <v>70</v>
      </c>
      <c r="K4190">
        <v>3</v>
      </c>
      <c r="L4190">
        <v>6</v>
      </c>
      <c r="M4190">
        <v>0</v>
      </c>
    </row>
    <row r="4191" spans="1:14" x14ac:dyDescent="0.25">
      <c r="A4191">
        <v>2015</v>
      </c>
      <c r="B4191" t="s">
        <v>1162</v>
      </c>
      <c r="D4191">
        <v>5</v>
      </c>
      <c r="E4191" t="s">
        <v>1159</v>
      </c>
      <c r="F4191">
        <v>5</v>
      </c>
      <c r="G4191">
        <v>10</v>
      </c>
      <c r="H4191">
        <v>70</v>
      </c>
      <c r="I4191">
        <v>10</v>
      </c>
      <c r="J4191" s="42">
        <f t="shared" si="66"/>
        <v>80</v>
      </c>
      <c r="K4191">
        <v>4</v>
      </c>
      <c r="L4191">
        <v>7</v>
      </c>
      <c r="M4191">
        <v>0</v>
      </c>
    </row>
    <row r="4192" spans="1:14" x14ac:dyDescent="0.25">
      <c r="A4192">
        <v>2015</v>
      </c>
      <c r="B4192" t="s">
        <v>1162</v>
      </c>
      <c r="C4192">
        <v>3</v>
      </c>
      <c r="D4192">
        <v>1</v>
      </c>
      <c r="E4192" t="s">
        <v>1230</v>
      </c>
      <c r="F4192">
        <v>2</v>
      </c>
      <c r="G4192">
        <v>25</v>
      </c>
      <c r="H4192">
        <v>5</v>
      </c>
      <c r="I4192">
        <v>5</v>
      </c>
      <c r="J4192" s="42">
        <f t="shared" si="66"/>
        <v>10</v>
      </c>
      <c r="K4192">
        <v>3</v>
      </c>
      <c r="L4192">
        <v>5</v>
      </c>
      <c r="M4192">
        <v>1</v>
      </c>
      <c r="N4192" t="s">
        <v>807</v>
      </c>
    </row>
    <row r="4193" spans="1:16" x14ac:dyDescent="0.25">
      <c r="A4193">
        <v>2015</v>
      </c>
      <c r="B4193" t="s">
        <v>1162</v>
      </c>
      <c r="D4193">
        <v>2</v>
      </c>
      <c r="E4193" t="s">
        <v>1230</v>
      </c>
      <c r="F4193">
        <v>0</v>
      </c>
      <c r="G4193">
        <v>60</v>
      </c>
      <c r="H4193">
        <v>20</v>
      </c>
      <c r="I4193">
        <v>5</v>
      </c>
      <c r="J4193" s="42">
        <f t="shared" si="66"/>
        <v>25</v>
      </c>
      <c r="K4193">
        <v>0</v>
      </c>
      <c r="L4193">
        <v>10</v>
      </c>
      <c r="M4193">
        <v>0</v>
      </c>
    </row>
    <row r="4194" spans="1:16" x14ac:dyDescent="0.25">
      <c r="A4194">
        <v>2015</v>
      </c>
      <c r="B4194" t="s">
        <v>1162</v>
      </c>
      <c r="D4194">
        <v>3</v>
      </c>
      <c r="E4194" t="s">
        <v>1229</v>
      </c>
      <c r="F4194">
        <v>20</v>
      </c>
      <c r="G4194">
        <v>0</v>
      </c>
      <c r="H4194">
        <v>5</v>
      </c>
      <c r="I4194">
        <v>2</v>
      </c>
      <c r="J4194" s="42">
        <f t="shared" si="66"/>
        <v>7</v>
      </c>
      <c r="K4194">
        <v>2</v>
      </c>
      <c r="L4194">
        <v>5</v>
      </c>
      <c r="M4194">
        <v>3</v>
      </c>
      <c r="N4194" t="s">
        <v>828</v>
      </c>
      <c r="O4194" t="s">
        <v>830</v>
      </c>
      <c r="P4194" t="s">
        <v>830</v>
      </c>
    </row>
    <row r="4195" spans="1:16" x14ac:dyDescent="0.25">
      <c r="A4195">
        <v>2015</v>
      </c>
      <c r="B4195" t="s">
        <v>1162</v>
      </c>
      <c r="D4195">
        <v>4</v>
      </c>
      <c r="E4195" t="s">
        <v>1229</v>
      </c>
      <c r="F4195">
        <v>10</v>
      </c>
      <c r="G4195">
        <v>0</v>
      </c>
      <c r="H4195">
        <v>90</v>
      </c>
      <c r="I4195">
        <v>5</v>
      </c>
      <c r="J4195" s="42">
        <f t="shared" si="66"/>
        <v>95</v>
      </c>
      <c r="K4195">
        <v>5</v>
      </c>
      <c r="L4195">
        <v>10</v>
      </c>
      <c r="M4195">
        <v>1</v>
      </c>
      <c r="N4195" t="s">
        <v>803</v>
      </c>
    </row>
    <row r="4196" spans="1:16" x14ac:dyDescent="0.25">
      <c r="A4196">
        <v>2015</v>
      </c>
      <c r="B4196" t="s">
        <v>1162</v>
      </c>
      <c r="D4196">
        <v>5</v>
      </c>
      <c r="E4196" t="s">
        <v>1229</v>
      </c>
      <c r="F4196">
        <v>50</v>
      </c>
      <c r="G4196">
        <v>0</v>
      </c>
      <c r="H4196">
        <v>10</v>
      </c>
      <c r="I4196">
        <v>2</v>
      </c>
      <c r="J4196" s="42">
        <f t="shared" si="66"/>
        <v>12</v>
      </c>
      <c r="K4196">
        <v>2</v>
      </c>
      <c r="L4196">
        <v>5</v>
      </c>
      <c r="M4196">
        <v>1</v>
      </c>
      <c r="N4196" t="s">
        <v>807</v>
      </c>
    </row>
    <row r="4197" spans="1:16" x14ac:dyDescent="0.25">
      <c r="A4197">
        <v>2015</v>
      </c>
      <c r="B4197" t="s">
        <v>1162</v>
      </c>
      <c r="C4197">
        <v>4</v>
      </c>
      <c r="D4197">
        <v>1</v>
      </c>
      <c r="E4197" t="s">
        <v>1229</v>
      </c>
      <c r="F4197">
        <v>5</v>
      </c>
      <c r="G4197">
        <v>0</v>
      </c>
      <c r="H4197">
        <v>75</v>
      </c>
      <c r="I4197">
        <v>1</v>
      </c>
      <c r="J4197" s="42">
        <f t="shared" si="66"/>
        <v>76</v>
      </c>
      <c r="K4197">
        <v>5</v>
      </c>
      <c r="L4197">
        <v>5</v>
      </c>
      <c r="M4197">
        <v>1</v>
      </c>
      <c r="N4197" t="s">
        <v>803</v>
      </c>
    </row>
    <row r="4198" spans="1:16" x14ac:dyDescent="0.25">
      <c r="A4198">
        <v>2015</v>
      </c>
      <c r="B4198" t="s">
        <v>1162</v>
      </c>
      <c r="D4198">
        <v>2</v>
      </c>
      <c r="E4198" t="s">
        <v>1229</v>
      </c>
      <c r="F4198">
        <v>10</v>
      </c>
      <c r="G4198">
        <v>0</v>
      </c>
      <c r="H4198">
        <v>70</v>
      </c>
      <c r="I4198">
        <v>0</v>
      </c>
      <c r="J4198" s="42">
        <f t="shared" si="66"/>
        <v>70</v>
      </c>
      <c r="K4198">
        <v>5</v>
      </c>
      <c r="L4198">
        <v>0</v>
      </c>
      <c r="M4198">
        <v>3</v>
      </c>
      <c r="N4198" t="s">
        <v>803</v>
      </c>
      <c r="O4198" t="s">
        <v>803</v>
      </c>
      <c r="P4198" t="s">
        <v>799</v>
      </c>
    </row>
    <row r="4199" spans="1:16" x14ac:dyDescent="0.25">
      <c r="A4199">
        <v>2015</v>
      </c>
      <c r="B4199" t="s">
        <v>1162</v>
      </c>
      <c r="D4199">
        <v>3</v>
      </c>
      <c r="E4199" t="s">
        <v>1229</v>
      </c>
      <c r="F4199">
        <v>10</v>
      </c>
      <c r="G4199">
        <v>10</v>
      </c>
      <c r="H4199">
        <v>70</v>
      </c>
      <c r="I4199">
        <v>2</v>
      </c>
      <c r="J4199" s="42">
        <f t="shared" si="66"/>
        <v>72</v>
      </c>
      <c r="K4199">
        <v>5</v>
      </c>
      <c r="L4199">
        <v>5</v>
      </c>
      <c r="M4199">
        <v>1</v>
      </c>
      <c r="N4199" t="s">
        <v>803</v>
      </c>
    </row>
    <row r="4200" spans="1:16" x14ac:dyDescent="0.25">
      <c r="A4200">
        <v>2015</v>
      </c>
      <c r="B4200" t="s">
        <v>1162</v>
      </c>
      <c r="D4200">
        <v>4</v>
      </c>
      <c r="E4200" t="s">
        <v>1223</v>
      </c>
      <c r="F4200">
        <v>20</v>
      </c>
      <c r="G4200">
        <v>0</v>
      </c>
      <c r="H4200">
        <v>80</v>
      </c>
      <c r="I4200">
        <v>5</v>
      </c>
      <c r="J4200" s="42">
        <f t="shared" ref="J4200:J4263" si="67">SUM(H4200:I4200)</f>
        <v>85</v>
      </c>
      <c r="K4200">
        <v>3</v>
      </c>
      <c r="L4200">
        <v>5</v>
      </c>
      <c r="M4200">
        <v>1</v>
      </c>
      <c r="N4200" t="s">
        <v>803</v>
      </c>
    </row>
    <row r="4201" spans="1:16" x14ac:dyDescent="0.25">
      <c r="A4201">
        <v>2015</v>
      </c>
      <c r="B4201" t="s">
        <v>1162</v>
      </c>
      <c r="D4201">
        <v>5</v>
      </c>
      <c r="E4201" t="s">
        <v>1223</v>
      </c>
      <c r="F4201">
        <v>60</v>
      </c>
      <c r="G4201">
        <v>10</v>
      </c>
      <c r="H4201">
        <v>20</v>
      </c>
      <c r="I4201">
        <v>2</v>
      </c>
      <c r="J4201" s="42">
        <f t="shared" si="67"/>
        <v>22</v>
      </c>
      <c r="K4201">
        <v>5</v>
      </c>
      <c r="L4201">
        <v>5</v>
      </c>
      <c r="M4201">
        <v>2</v>
      </c>
      <c r="N4201" t="s">
        <v>799</v>
      </c>
      <c r="O4201" t="s">
        <v>799</v>
      </c>
    </row>
    <row r="4202" spans="1:16" x14ac:dyDescent="0.25">
      <c r="A4202">
        <v>2015</v>
      </c>
      <c r="B4202" t="s">
        <v>1162</v>
      </c>
      <c r="C4202">
        <v>5</v>
      </c>
      <c r="D4202">
        <v>1</v>
      </c>
      <c r="E4202" t="s">
        <v>1223</v>
      </c>
      <c r="F4202">
        <v>55</v>
      </c>
      <c r="G4202">
        <v>0</v>
      </c>
      <c r="H4202">
        <v>10</v>
      </c>
      <c r="I4202">
        <v>2</v>
      </c>
      <c r="J4202" s="42">
        <f t="shared" si="67"/>
        <v>12</v>
      </c>
      <c r="K4202">
        <v>10</v>
      </c>
      <c r="L4202">
        <v>3</v>
      </c>
      <c r="M4202">
        <v>0</v>
      </c>
    </row>
    <row r="4203" spans="1:16" x14ac:dyDescent="0.25">
      <c r="A4203">
        <v>2015</v>
      </c>
      <c r="B4203" t="s">
        <v>1162</v>
      </c>
      <c r="D4203">
        <v>2</v>
      </c>
      <c r="E4203" t="s">
        <v>1223</v>
      </c>
      <c r="F4203">
        <v>10</v>
      </c>
      <c r="G4203">
        <v>0</v>
      </c>
      <c r="H4203">
        <v>15</v>
      </c>
      <c r="I4203">
        <v>25</v>
      </c>
      <c r="J4203" s="42">
        <f t="shared" si="67"/>
        <v>40</v>
      </c>
      <c r="K4203">
        <v>2</v>
      </c>
      <c r="L4203">
        <v>6</v>
      </c>
      <c r="M4203">
        <v>0</v>
      </c>
    </row>
    <row r="4204" spans="1:16" x14ac:dyDescent="0.25">
      <c r="A4204">
        <v>2015</v>
      </c>
      <c r="B4204" t="s">
        <v>1162</v>
      </c>
      <c r="D4204">
        <v>3</v>
      </c>
      <c r="E4204" t="s">
        <v>1223</v>
      </c>
      <c r="F4204">
        <v>10</v>
      </c>
      <c r="G4204">
        <v>0</v>
      </c>
      <c r="H4204">
        <v>50</v>
      </c>
      <c r="I4204">
        <v>5</v>
      </c>
      <c r="J4204" s="42">
        <f t="shared" si="67"/>
        <v>55</v>
      </c>
      <c r="K4204">
        <v>2</v>
      </c>
      <c r="L4204">
        <v>2</v>
      </c>
      <c r="M4204">
        <v>0</v>
      </c>
    </row>
    <row r="4205" spans="1:16" x14ac:dyDescent="0.25">
      <c r="A4205">
        <v>2015</v>
      </c>
      <c r="B4205" t="s">
        <v>1162</v>
      </c>
      <c r="D4205">
        <v>4</v>
      </c>
      <c r="E4205" t="s">
        <v>1223</v>
      </c>
      <c r="F4205">
        <v>50</v>
      </c>
      <c r="G4205">
        <v>0</v>
      </c>
      <c r="H4205">
        <v>15</v>
      </c>
      <c r="I4205">
        <v>5</v>
      </c>
      <c r="J4205" s="42">
        <f t="shared" si="67"/>
        <v>20</v>
      </c>
      <c r="K4205">
        <v>2</v>
      </c>
      <c r="L4205">
        <v>7</v>
      </c>
      <c r="M4205">
        <v>2</v>
      </c>
      <c r="N4205" t="s">
        <v>803</v>
      </c>
      <c r="O4205" t="s">
        <v>799</v>
      </c>
    </row>
    <row r="4206" spans="1:16" x14ac:dyDescent="0.25">
      <c r="A4206">
        <v>2015</v>
      </c>
      <c r="B4206" t="s">
        <v>1162</v>
      </c>
      <c r="D4206">
        <v>5</v>
      </c>
      <c r="E4206" t="s">
        <v>1223</v>
      </c>
      <c r="F4206">
        <v>40</v>
      </c>
      <c r="G4206">
        <v>0</v>
      </c>
      <c r="H4206">
        <v>10</v>
      </c>
      <c r="I4206">
        <v>5</v>
      </c>
      <c r="J4206" s="42">
        <f t="shared" si="67"/>
        <v>15</v>
      </c>
      <c r="K4206">
        <v>3</v>
      </c>
      <c r="L4206">
        <v>2</v>
      </c>
      <c r="M4206">
        <v>0</v>
      </c>
    </row>
    <row r="4207" spans="1:16" x14ac:dyDescent="0.25">
      <c r="A4207">
        <v>2015</v>
      </c>
      <c r="B4207" t="s">
        <v>1162</v>
      </c>
      <c r="C4207">
        <v>6</v>
      </c>
      <c r="D4207">
        <v>1</v>
      </c>
      <c r="E4207" t="s">
        <v>1223</v>
      </c>
      <c r="F4207">
        <v>25</v>
      </c>
      <c r="G4207">
        <v>5</v>
      </c>
      <c r="H4207">
        <v>15</v>
      </c>
      <c r="I4207">
        <v>5</v>
      </c>
      <c r="J4207" s="42">
        <f t="shared" si="67"/>
        <v>20</v>
      </c>
      <c r="K4207">
        <v>2</v>
      </c>
      <c r="L4207">
        <v>2</v>
      </c>
      <c r="M4207">
        <v>1</v>
      </c>
      <c r="N4207" t="s">
        <v>807</v>
      </c>
    </row>
    <row r="4208" spans="1:16" x14ac:dyDescent="0.25">
      <c r="A4208">
        <v>2015</v>
      </c>
      <c r="B4208" t="s">
        <v>1162</v>
      </c>
      <c r="D4208">
        <v>2</v>
      </c>
      <c r="E4208" t="s">
        <v>1223</v>
      </c>
      <c r="F4208">
        <v>25</v>
      </c>
      <c r="G4208">
        <v>5</v>
      </c>
      <c r="H4208">
        <v>15</v>
      </c>
      <c r="I4208">
        <v>5</v>
      </c>
      <c r="J4208" s="42">
        <f t="shared" si="67"/>
        <v>20</v>
      </c>
      <c r="K4208">
        <v>2</v>
      </c>
      <c r="L4208">
        <v>3</v>
      </c>
      <c r="M4208">
        <v>1</v>
      </c>
      <c r="N4208" t="s">
        <v>807</v>
      </c>
    </row>
    <row r="4209" spans="1:17" x14ac:dyDescent="0.25">
      <c r="A4209">
        <v>2015</v>
      </c>
      <c r="B4209" t="s">
        <v>1162</v>
      </c>
      <c r="D4209">
        <v>3</v>
      </c>
      <c r="E4209" t="s">
        <v>1223</v>
      </c>
      <c r="F4209">
        <v>10</v>
      </c>
      <c r="G4209">
        <v>0</v>
      </c>
      <c r="H4209">
        <v>10</v>
      </c>
      <c r="I4209">
        <v>5</v>
      </c>
      <c r="J4209" s="42">
        <f t="shared" si="67"/>
        <v>15</v>
      </c>
      <c r="K4209">
        <v>3</v>
      </c>
      <c r="L4209">
        <v>4</v>
      </c>
      <c r="M4209">
        <v>0</v>
      </c>
    </row>
    <row r="4210" spans="1:17" x14ac:dyDescent="0.25">
      <c r="A4210">
        <v>2015</v>
      </c>
      <c r="B4210" t="s">
        <v>1162</v>
      </c>
      <c r="D4210">
        <v>4</v>
      </c>
      <c r="E4210" t="s">
        <v>1223</v>
      </c>
      <c r="F4210">
        <v>10</v>
      </c>
      <c r="G4210">
        <v>0</v>
      </c>
      <c r="H4210">
        <v>75</v>
      </c>
      <c r="I4210">
        <v>2</v>
      </c>
      <c r="J4210" s="42">
        <f t="shared" si="67"/>
        <v>77</v>
      </c>
      <c r="K4210">
        <v>3</v>
      </c>
      <c r="L4210">
        <v>2</v>
      </c>
      <c r="M4210">
        <v>0</v>
      </c>
    </row>
    <row r="4211" spans="1:17" x14ac:dyDescent="0.25">
      <c r="A4211">
        <v>2015</v>
      </c>
      <c r="B4211" t="s">
        <v>1162</v>
      </c>
      <c r="D4211">
        <v>5</v>
      </c>
      <c r="E4211" t="s">
        <v>1223</v>
      </c>
      <c r="F4211">
        <v>10</v>
      </c>
      <c r="G4211">
        <v>5</v>
      </c>
      <c r="H4211">
        <v>25</v>
      </c>
      <c r="I4211">
        <v>5</v>
      </c>
      <c r="J4211" s="42">
        <f t="shared" si="67"/>
        <v>30</v>
      </c>
      <c r="K4211">
        <v>3</v>
      </c>
      <c r="L4211">
        <v>5</v>
      </c>
      <c r="M4211">
        <v>1</v>
      </c>
      <c r="N4211" t="s">
        <v>803</v>
      </c>
    </row>
    <row r="4212" spans="1:17" x14ac:dyDescent="0.25">
      <c r="A4212">
        <v>2015</v>
      </c>
      <c r="B4212" t="s">
        <v>776</v>
      </c>
      <c r="C4212">
        <v>1</v>
      </c>
      <c r="D4212">
        <v>1</v>
      </c>
      <c r="E4212" t="s">
        <v>1223</v>
      </c>
      <c r="F4212">
        <v>0</v>
      </c>
      <c r="G4212">
        <v>10</v>
      </c>
      <c r="H4212">
        <v>40</v>
      </c>
      <c r="I4212">
        <v>5</v>
      </c>
      <c r="J4212" s="42">
        <f t="shared" si="67"/>
        <v>45</v>
      </c>
      <c r="K4212">
        <v>4</v>
      </c>
      <c r="L4212">
        <v>3</v>
      </c>
      <c r="M4212">
        <v>0</v>
      </c>
    </row>
    <row r="4213" spans="1:17" x14ac:dyDescent="0.25">
      <c r="A4213">
        <v>2015</v>
      </c>
      <c r="B4213" t="s">
        <v>776</v>
      </c>
      <c r="D4213">
        <v>2</v>
      </c>
      <c r="E4213" t="s">
        <v>1223</v>
      </c>
      <c r="F4213">
        <v>0</v>
      </c>
      <c r="G4213">
        <v>0</v>
      </c>
      <c r="H4213">
        <v>10</v>
      </c>
      <c r="I4213">
        <v>10</v>
      </c>
      <c r="J4213" s="42">
        <f t="shared" si="67"/>
        <v>20</v>
      </c>
      <c r="K4213">
        <v>5</v>
      </c>
      <c r="L4213">
        <v>2</v>
      </c>
      <c r="M4213">
        <v>0</v>
      </c>
    </row>
    <row r="4214" spans="1:17" x14ac:dyDescent="0.25">
      <c r="A4214">
        <v>2015</v>
      </c>
      <c r="B4214" t="s">
        <v>776</v>
      </c>
      <c r="D4214">
        <v>3</v>
      </c>
      <c r="E4214" t="s">
        <v>1223</v>
      </c>
      <c r="F4214">
        <v>15</v>
      </c>
      <c r="G4214">
        <v>0</v>
      </c>
      <c r="H4214">
        <v>40</v>
      </c>
      <c r="I4214">
        <v>5</v>
      </c>
      <c r="J4214" s="42">
        <f t="shared" si="67"/>
        <v>45</v>
      </c>
      <c r="K4214">
        <v>4</v>
      </c>
      <c r="L4214">
        <v>3</v>
      </c>
      <c r="M4214">
        <v>0</v>
      </c>
    </row>
    <row r="4215" spans="1:17" x14ac:dyDescent="0.25">
      <c r="A4215">
        <v>2015</v>
      </c>
      <c r="B4215" t="s">
        <v>776</v>
      </c>
      <c r="D4215">
        <v>4</v>
      </c>
      <c r="E4215" t="s">
        <v>1223</v>
      </c>
      <c r="F4215">
        <v>0</v>
      </c>
      <c r="G4215">
        <v>10</v>
      </c>
      <c r="H4215">
        <v>20</v>
      </c>
      <c r="I4215">
        <v>0</v>
      </c>
      <c r="J4215" s="42">
        <f t="shared" si="67"/>
        <v>20</v>
      </c>
      <c r="K4215">
        <v>5</v>
      </c>
      <c r="L4215">
        <v>0</v>
      </c>
      <c r="M4215">
        <v>0</v>
      </c>
    </row>
    <row r="4216" spans="1:17" x14ac:dyDescent="0.25">
      <c r="A4216">
        <v>2015</v>
      </c>
      <c r="B4216" t="s">
        <v>776</v>
      </c>
      <c r="D4216">
        <v>5</v>
      </c>
      <c r="E4216" t="s">
        <v>1223</v>
      </c>
      <c r="F4216">
        <v>0</v>
      </c>
      <c r="G4216">
        <v>10</v>
      </c>
      <c r="H4216">
        <v>25</v>
      </c>
      <c r="I4216">
        <v>5</v>
      </c>
      <c r="J4216" s="42">
        <f t="shared" si="67"/>
        <v>30</v>
      </c>
      <c r="K4216">
        <v>2</v>
      </c>
      <c r="L4216">
        <v>3</v>
      </c>
      <c r="M4216">
        <v>0</v>
      </c>
    </row>
    <row r="4217" spans="1:17" x14ac:dyDescent="0.25">
      <c r="A4217">
        <v>2015</v>
      </c>
      <c r="B4217" t="s">
        <v>776</v>
      </c>
      <c r="C4217">
        <v>2</v>
      </c>
      <c r="D4217">
        <v>1</v>
      </c>
      <c r="E4217" t="s">
        <v>1223</v>
      </c>
      <c r="F4217">
        <v>5</v>
      </c>
      <c r="G4217">
        <v>40</v>
      </c>
      <c r="H4217">
        <v>20</v>
      </c>
      <c r="I4217">
        <v>10</v>
      </c>
      <c r="J4217" s="42">
        <f t="shared" si="67"/>
        <v>30</v>
      </c>
      <c r="K4217">
        <v>3</v>
      </c>
      <c r="L4217">
        <v>3</v>
      </c>
      <c r="M4217">
        <v>1</v>
      </c>
      <c r="N4217" t="s">
        <v>803</v>
      </c>
    </row>
    <row r="4218" spans="1:17" x14ac:dyDescent="0.25">
      <c r="A4218">
        <v>2015</v>
      </c>
      <c r="B4218" t="s">
        <v>776</v>
      </c>
      <c r="D4218">
        <v>2</v>
      </c>
      <c r="E4218" t="s">
        <v>1223</v>
      </c>
      <c r="F4218">
        <v>10</v>
      </c>
      <c r="G4218">
        <v>0</v>
      </c>
      <c r="H4218">
        <v>20</v>
      </c>
      <c r="I4218">
        <v>0</v>
      </c>
      <c r="J4218" s="42">
        <f t="shared" si="67"/>
        <v>20</v>
      </c>
      <c r="K4218">
        <v>3</v>
      </c>
      <c r="L4218">
        <v>0</v>
      </c>
      <c r="M4218">
        <v>2</v>
      </c>
      <c r="N4218" t="s">
        <v>830</v>
      </c>
      <c r="O4218" t="s">
        <v>799</v>
      </c>
    </row>
    <row r="4219" spans="1:17" x14ac:dyDescent="0.25">
      <c r="A4219">
        <v>2015</v>
      </c>
      <c r="B4219" t="s">
        <v>776</v>
      </c>
      <c r="D4219">
        <v>3</v>
      </c>
      <c r="E4219" t="s">
        <v>1223</v>
      </c>
      <c r="F4219">
        <v>15</v>
      </c>
      <c r="G4219">
        <v>0</v>
      </c>
      <c r="H4219">
        <v>40</v>
      </c>
      <c r="I4219">
        <v>0</v>
      </c>
      <c r="J4219" s="42">
        <f t="shared" si="67"/>
        <v>40</v>
      </c>
      <c r="K4219">
        <v>4</v>
      </c>
      <c r="L4219">
        <v>0</v>
      </c>
      <c r="M4219">
        <v>1</v>
      </c>
      <c r="N4219" t="s">
        <v>799</v>
      </c>
    </row>
    <row r="4220" spans="1:17" x14ac:dyDescent="0.25">
      <c r="A4220">
        <v>2015</v>
      </c>
      <c r="B4220" t="s">
        <v>776</v>
      </c>
      <c r="D4220">
        <v>4</v>
      </c>
      <c r="E4220" t="s">
        <v>1223</v>
      </c>
      <c r="F4220">
        <v>0</v>
      </c>
      <c r="G4220">
        <v>5</v>
      </c>
      <c r="H4220">
        <v>15</v>
      </c>
      <c r="I4220">
        <v>15</v>
      </c>
      <c r="J4220" s="42">
        <f t="shared" si="67"/>
        <v>30</v>
      </c>
      <c r="K4220">
        <v>1</v>
      </c>
      <c r="L4220">
        <v>5</v>
      </c>
      <c r="M4220">
        <v>0</v>
      </c>
    </row>
    <row r="4221" spans="1:17" x14ac:dyDescent="0.25">
      <c r="A4221">
        <v>2015</v>
      </c>
      <c r="B4221" t="s">
        <v>776</v>
      </c>
      <c r="D4221">
        <v>5</v>
      </c>
      <c r="E4221" t="s">
        <v>1223</v>
      </c>
      <c r="F4221">
        <v>20</v>
      </c>
      <c r="G4221">
        <v>0</v>
      </c>
      <c r="H4221">
        <v>30</v>
      </c>
      <c r="I4221">
        <v>15</v>
      </c>
      <c r="J4221" s="42">
        <f t="shared" si="67"/>
        <v>45</v>
      </c>
      <c r="K4221">
        <v>3</v>
      </c>
      <c r="L4221">
        <v>4</v>
      </c>
      <c r="M4221">
        <v>4</v>
      </c>
      <c r="N4221" t="s">
        <v>799</v>
      </c>
      <c r="O4221" t="s">
        <v>799</v>
      </c>
      <c r="P4221" t="s">
        <v>829</v>
      </c>
      <c r="Q4221" t="s">
        <v>803</v>
      </c>
    </row>
    <row r="4222" spans="1:17" x14ac:dyDescent="0.25">
      <c r="A4222">
        <v>2015</v>
      </c>
      <c r="B4222" t="s">
        <v>776</v>
      </c>
      <c r="C4222">
        <v>3</v>
      </c>
      <c r="D4222">
        <v>1</v>
      </c>
      <c r="E4222" t="s">
        <v>1223</v>
      </c>
      <c r="F4222">
        <v>10</v>
      </c>
      <c r="G4222">
        <v>10</v>
      </c>
      <c r="H4222">
        <v>1</v>
      </c>
      <c r="I4222">
        <v>1</v>
      </c>
      <c r="J4222" s="42">
        <f t="shared" si="67"/>
        <v>2</v>
      </c>
      <c r="K4222">
        <v>2</v>
      </c>
      <c r="L4222">
        <v>2</v>
      </c>
      <c r="M4222">
        <v>0</v>
      </c>
    </row>
    <row r="4223" spans="1:17" x14ac:dyDescent="0.25">
      <c r="A4223">
        <v>2015</v>
      </c>
      <c r="B4223" t="s">
        <v>776</v>
      </c>
      <c r="D4223">
        <v>2</v>
      </c>
      <c r="E4223" t="s">
        <v>1223</v>
      </c>
      <c r="F4223">
        <v>40</v>
      </c>
      <c r="G4223">
        <v>1</v>
      </c>
      <c r="H4223">
        <v>50</v>
      </c>
      <c r="I4223">
        <v>1</v>
      </c>
      <c r="J4223" s="42">
        <f t="shared" si="67"/>
        <v>51</v>
      </c>
      <c r="K4223">
        <v>2</v>
      </c>
      <c r="L4223">
        <v>2</v>
      </c>
      <c r="M4223">
        <v>0</v>
      </c>
    </row>
    <row r="4224" spans="1:17" x14ac:dyDescent="0.25">
      <c r="A4224">
        <v>2015</v>
      </c>
      <c r="B4224" t="s">
        <v>776</v>
      </c>
      <c r="D4224">
        <v>3</v>
      </c>
      <c r="E4224" t="s">
        <v>1223</v>
      </c>
      <c r="F4224">
        <v>10</v>
      </c>
      <c r="G4224">
        <v>10</v>
      </c>
      <c r="H4224">
        <v>40</v>
      </c>
      <c r="I4224">
        <v>3</v>
      </c>
      <c r="J4224" s="42">
        <f t="shared" si="67"/>
        <v>43</v>
      </c>
      <c r="K4224">
        <v>4</v>
      </c>
      <c r="L4224">
        <v>4</v>
      </c>
      <c r="M4224">
        <v>2</v>
      </c>
      <c r="N4224" t="s">
        <v>799</v>
      </c>
      <c r="O4224" t="s">
        <v>799</v>
      </c>
    </row>
    <row r="4225" spans="1:17" x14ac:dyDescent="0.25">
      <c r="A4225">
        <v>2015</v>
      </c>
      <c r="B4225" t="s">
        <v>776</v>
      </c>
      <c r="D4225">
        <v>4</v>
      </c>
      <c r="E4225" t="s">
        <v>1223</v>
      </c>
      <c r="F4225">
        <v>10</v>
      </c>
      <c r="G4225">
        <v>0</v>
      </c>
      <c r="H4225">
        <v>40</v>
      </c>
      <c r="I4225">
        <v>2</v>
      </c>
      <c r="J4225" s="42">
        <f t="shared" si="67"/>
        <v>42</v>
      </c>
      <c r="K4225">
        <v>5</v>
      </c>
      <c r="L4225">
        <v>3</v>
      </c>
      <c r="M4225">
        <v>0</v>
      </c>
    </row>
    <row r="4226" spans="1:17" x14ac:dyDescent="0.25">
      <c r="A4226">
        <v>2015</v>
      </c>
      <c r="B4226" t="s">
        <v>776</v>
      </c>
      <c r="D4226">
        <v>5</v>
      </c>
      <c r="E4226" t="s">
        <v>1223</v>
      </c>
      <c r="F4226">
        <v>5</v>
      </c>
      <c r="G4226">
        <v>5</v>
      </c>
      <c r="H4226">
        <v>5</v>
      </c>
      <c r="I4226">
        <v>3</v>
      </c>
      <c r="J4226" s="42">
        <f t="shared" si="67"/>
        <v>8</v>
      </c>
      <c r="K4226">
        <v>2</v>
      </c>
      <c r="L4226">
        <v>5</v>
      </c>
      <c r="M4226">
        <v>2</v>
      </c>
      <c r="N4226" t="s">
        <v>799</v>
      </c>
      <c r="O4226" t="s">
        <v>799</v>
      </c>
    </row>
    <row r="4227" spans="1:17" x14ac:dyDescent="0.25">
      <c r="A4227">
        <v>2015</v>
      </c>
      <c r="B4227" t="s">
        <v>776</v>
      </c>
      <c r="C4227">
        <v>4</v>
      </c>
      <c r="D4227">
        <v>1</v>
      </c>
      <c r="E4227" t="s">
        <v>1223</v>
      </c>
      <c r="F4227">
        <v>10</v>
      </c>
      <c r="G4227">
        <v>0</v>
      </c>
      <c r="H4227">
        <v>70</v>
      </c>
      <c r="I4227">
        <v>5</v>
      </c>
      <c r="J4227" s="42">
        <f t="shared" si="67"/>
        <v>75</v>
      </c>
      <c r="K4227">
        <v>4</v>
      </c>
      <c r="L4227">
        <v>4</v>
      </c>
      <c r="M4227">
        <v>2</v>
      </c>
      <c r="N4227" t="s">
        <v>799</v>
      </c>
      <c r="O4227" t="s">
        <v>799</v>
      </c>
    </row>
    <row r="4228" spans="1:17" x14ac:dyDescent="0.25">
      <c r="A4228">
        <v>2015</v>
      </c>
      <c r="B4228" t="s">
        <v>776</v>
      </c>
      <c r="D4228">
        <v>2</v>
      </c>
      <c r="E4228" t="s">
        <v>1223</v>
      </c>
      <c r="F4228">
        <v>0</v>
      </c>
      <c r="G4228">
        <v>5</v>
      </c>
      <c r="H4228">
        <v>50</v>
      </c>
      <c r="I4228">
        <v>10</v>
      </c>
      <c r="J4228" s="42">
        <f t="shared" si="67"/>
        <v>60</v>
      </c>
      <c r="K4228">
        <v>4</v>
      </c>
      <c r="L4228">
        <v>4</v>
      </c>
      <c r="M4228">
        <v>4</v>
      </c>
      <c r="N4228" t="s">
        <v>799</v>
      </c>
      <c r="O4228" t="s">
        <v>799</v>
      </c>
      <c r="P4228" t="s">
        <v>799</v>
      </c>
      <c r="Q4228" t="s">
        <v>807</v>
      </c>
    </row>
    <row r="4229" spans="1:17" x14ac:dyDescent="0.25">
      <c r="A4229">
        <v>2015</v>
      </c>
      <c r="B4229" t="s">
        <v>776</v>
      </c>
      <c r="D4229">
        <v>3</v>
      </c>
      <c r="E4229" t="s">
        <v>1223</v>
      </c>
      <c r="F4229">
        <v>5</v>
      </c>
      <c r="G4229">
        <v>2</v>
      </c>
      <c r="H4229">
        <v>5</v>
      </c>
      <c r="I4229">
        <v>5</v>
      </c>
      <c r="J4229" s="42">
        <f t="shared" si="67"/>
        <v>10</v>
      </c>
      <c r="K4229">
        <v>5</v>
      </c>
      <c r="L4229">
        <v>6</v>
      </c>
      <c r="M4229">
        <v>6</v>
      </c>
      <c r="N4229" t="s">
        <v>1231</v>
      </c>
    </row>
    <row r="4230" spans="1:17" x14ac:dyDescent="0.25">
      <c r="A4230">
        <v>2015</v>
      </c>
      <c r="B4230" t="s">
        <v>776</v>
      </c>
      <c r="D4230">
        <v>4</v>
      </c>
      <c r="E4230" t="s">
        <v>1223</v>
      </c>
      <c r="F4230">
        <v>50</v>
      </c>
      <c r="G4230">
        <v>0</v>
      </c>
      <c r="H4230">
        <v>30</v>
      </c>
      <c r="I4230">
        <v>3</v>
      </c>
      <c r="J4230" s="42">
        <f t="shared" si="67"/>
        <v>33</v>
      </c>
      <c r="K4230">
        <v>6</v>
      </c>
      <c r="L4230">
        <v>6</v>
      </c>
      <c r="M4230">
        <v>0</v>
      </c>
    </row>
    <row r="4231" spans="1:17" x14ac:dyDescent="0.25">
      <c r="A4231">
        <v>2015</v>
      </c>
      <c r="B4231" t="s">
        <v>776</v>
      </c>
      <c r="D4231">
        <v>5</v>
      </c>
      <c r="E4231" t="s">
        <v>1223</v>
      </c>
      <c r="F4231">
        <v>10</v>
      </c>
      <c r="G4231">
        <v>5</v>
      </c>
      <c r="H4231">
        <v>30</v>
      </c>
      <c r="I4231">
        <v>5</v>
      </c>
      <c r="J4231" s="42">
        <f t="shared" si="67"/>
        <v>35</v>
      </c>
      <c r="K4231">
        <v>3</v>
      </c>
      <c r="L4231">
        <v>4</v>
      </c>
      <c r="M4231">
        <v>0</v>
      </c>
    </row>
    <row r="4232" spans="1:17" x14ac:dyDescent="0.25">
      <c r="A4232">
        <v>2015</v>
      </c>
      <c r="B4232" t="s">
        <v>776</v>
      </c>
      <c r="C4232">
        <v>5</v>
      </c>
      <c r="D4232">
        <v>1</v>
      </c>
      <c r="E4232" t="s">
        <v>1223</v>
      </c>
      <c r="F4232">
        <v>25</v>
      </c>
      <c r="G4232">
        <v>5</v>
      </c>
      <c r="H4232">
        <v>10</v>
      </c>
      <c r="I4232">
        <v>5</v>
      </c>
      <c r="J4232" s="42">
        <f t="shared" si="67"/>
        <v>15</v>
      </c>
      <c r="K4232">
        <v>3</v>
      </c>
      <c r="L4232">
        <v>5</v>
      </c>
      <c r="M4232">
        <v>1</v>
      </c>
      <c r="N4232" t="s">
        <v>799</v>
      </c>
    </row>
    <row r="4233" spans="1:17" x14ac:dyDescent="0.25">
      <c r="A4233">
        <v>2015</v>
      </c>
      <c r="B4233" t="s">
        <v>776</v>
      </c>
      <c r="D4233">
        <v>2</v>
      </c>
      <c r="E4233" t="s">
        <v>1223</v>
      </c>
      <c r="F4233">
        <v>20</v>
      </c>
      <c r="G4233">
        <v>0</v>
      </c>
      <c r="H4233">
        <v>15</v>
      </c>
      <c r="I4233">
        <v>5</v>
      </c>
      <c r="J4233" s="42">
        <f t="shared" si="67"/>
        <v>20</v>
      </c>
      <c r="K4233">
        <v>2</v>
      </c>
      <c r="L4233">
        <v>7</v>
      </c>
      <c r="M4233">
        <v>2</v>
      </c>
      <c r="N4233" t="s">
        <v>799</v>
      </c>
      <c r="O4233" t="s">
        <v>830</v>
      </c>
    </row>
    <row r="4234" spans="1:17" x14ac:dyDescent="0.25">
      <c r="A4234">
        <v>2015</v>
      </c>
      <c r="B4234" t="s">
        <v>776</v>
      </c>
      <c r="D4234">
        <v>3</v>
      </c>
      <c r="E4234" t="s">
        <v>1223</v>
      </c>
      <c r="F4234">
        <v>20</v>
      </c>
      <c r="G4234">
        <v>0</v>
      </c>
      <c r="H4234">
        <v>40</v>
      </c>
      <c r="I4234">
        <v>5</v>
      </c>
      <c r="J4234" s="42">
        <f t="shared" si="67"/>
        <v>45</v>
      </c>
      <c r="K4234">
        <v>4</v>
      </c>
      <c r="L4234">
        <v>6</v>
      </c>
      <c r="M4234">
        <v>2</v>
      </c>
      <c r="N4234" t="s">
        <v>822</v>
      </c>
      <c r="O4234" t="s">
        <v>816</v>
      </c>
    </row>
    <row r="4235" spans="1:17" x14ac:dyDescent="0.25">
      <c r="A4235">
        <v>2015</v>
      </c>
      <c r="B4235" t="s">
        <v>776</v>
      </c>
      <c r="D4235">
        <v>4</v>
      </c>
      <c r="E4235" t="s">
        <v>1223</v>
      </c>
      <c r="F4235">
        <v>20</v>
      </c>
      <c r="G4235">
        <v>0</v>
      </c>
      <c r="H4235">
        <v>30</v>
      </c>
      <c r="I4235">
        <v>15</v>
      </c>
      <c r="J4235" s="42">
        <f t="shared" si="67"/>
        <v>45</v>
      </c>
      <c r="K4235">
        <v>3</v>
      </c>
      <c r="L4235">
        <v>3</v>
      </c>
      <c r="M4235">
        <v>0</v>
      </c>
    </row>
    <row r="4236" spans="1:17" x14ac:dyDescent="0.25">
      <c r="A4236">
        <v>2015</v>
      </c>
      <c r="B4236" t="s">
        <v>776</v>
      </c>
      <c r="D4236">
        <v>5</v>
      </c>
      <c r="E4236" t="s">
        <v>1223</v>
      </c>
      <c r="F4236">
        <v>35</v>
      </c>
      <c r="G4236">
        <v>0</v>
      </c>
      <c r="H4236">
        <v>55</v>
      </c>
      <c r="I4236">
        <v>10</v>
      </c>
      <c r="J4236" s="42">
        <f t="shared" si="67"/>
        <v>65</v>
      </c>
      <c r="K4236">
        <v>4</v>
      </c>
      <c r="L4236">
        <v>4</v>
      </c>
      <c r="M4236">
        <v>0</v>
      </c>
    </row>
    <row r="4237" spans="1:17" x14ac:dyDescent="0.25">
      <c r="A4237">
        <v>2015</v>
      </c>
      <c r="B4237" t="s">
        <v>776</v>
      </c>
      <c r="C4237">
        <v>6</v>
      </c>
      <c r="D4237">
        <v>1</v>
      </c>
      <c r="E4237" t="s">
        <v>1223</v>
      </c>
      <c r="F4237">
        <v>5</v>
      </c>
      <c r="G4237">
        <v>0</v>
      </c>
      <c r="H4237">
        <v>20</v>
      </c>
      <c r="I4237">
        <v>5</v>
      </c>
      <c r="J4237" s="42">
        <f t="shared" si="67"/>
        <v>25</v>
      </c>
      <c r="K4237">
        <v>2</v>
      </c>
      <c r="L4237">
        <v>5</v>
      </c>
      <c r="M4237">
        <v>0</v>
      </c>
    </row>
    <row r="4238" spans="1:17" x14ac:dyDescent="0.25">
      <c r="A4238">
        <v>2015</v>
      </c>
      <c r="B4238" t="s">
        <v>776</v>
      </c>
      <c r="D4238">
        <v>2</v>
      </c>
      <c r="E4238" t="s">
        <v>1223</v>
      </c>
      <c r="F4238">
        <v>15</v>
      </c>
      <c r="G4238">
        <v>0</v>
      </c>
      <c r="H4238">
        <v>30</v>
      </c>
      <c r="I4238">
        <v>5</v>
      </c>
      <c r="J4238" s="42">
        <f t="shared" si="67"/>
        <v>35</v>
      </c>
      <c r="K4238">
        <v>5</v>
      </c>
      <c r="L4238">
        <v>3</v>
      </c>
      <c r="M4238">
        <v>1</v>
      </c>
      <c r="N4238" t="s">
        <v>803</v>
      </c>
    </row>
    <row r="4239" spans="1:17" x14ac:dyDescent="0.25">
      <c r="A4239">
        <v>2015</v>
      </c>
      <c r="B4239" t="s">
        <v>776</v>
      </c>
      <c r="D4239">
        <v>3</v>
      </c>
      <c r="E4239" t="s">
        <v>1230</v>
      </c>
      <c r="F4239">
        <v>30</v>
      </c>
      <c r="G4239">
        <v>5</v>
      </c>
      <c r="H4239">
        <v>30</v>
      </c>
      <c r="I4239">
        <v>0</v>
      </c>
      <c r="J4239" s="42">
        <f t="shared" si="67"/>
        <v>30</v>
      </c>
      <c r="K4239">
        <v>3</v>
      </c>
      <c r="L4239">
        <v>0</v>
      </c>
      <c r="M4239">
        <v>2</v>
      </c>
      <c r="N4239" t="s">
        <v>803</v>
      </c>
      <c r="O4239" t="s">
        <v>802</v>
      </c>
    </row>
    <row r="4240" spans="1:17" x14ac:dyDescent="0.25">
      <c r="A4240">
        <v>2015</v>
      </c>
      <c r="B4240" t="s">
        <v>776</v>
      </c>
      <c r="D4240">
        <v>4</v>
      </c>
      <c r="E4240" t="s">
        <v>1223</v>
      </c>
      <c r="F4240">
        <v>10</v>
      </c>
      <c r="G4240">
        <v>0</v>
      </c>
      <c r="H4240">
        <v>15</v>
      </c>
      <c r="I4240">
        <v>5</v>
      </c>
      <c r="J4240" s="42">
        <f t="shared" si="67"/>
        <v>20</v>
      </c>
      <c r="K4240">
        <v>3</v>
      </c>
      <c r="L4240">
        <v>6</v>
      </c>
      <c r="M4240">
        <v>1</v>
      </c>
      <c r="N4240" t="s">
        <v>803</v>
      </c>
    </row>
    <row r="4241" spans="1:17" x14ac:dyDescent="0.25">
      <c r="A4241">
        <v>2015</v>
      </c>
      <c r="B4241" t="s">
        <v>776</v>
      </c>
      <c r="D4241">
        <v>5</v>
      </c>
      <c r="E4241" t="s">
        <v>1223</v>
      </c>
      <c r="F4241">
        <v>15</v>
      </c>
      <c r="G4241">
        <v>0</v>
      </c>
      <c r="H4241">
        <v>25</v>
      </c>
      <c r="I4241">
        <v>5</v>
      </c>
      <c r="J4241" s="42">
        <f t="shared" si="67"/>
        <v>30</v>
      </c>
      <c r="K4241">
        <v>5</v>
      </c>
      <c r="L4241">
        <v>4</v>
      </c>
      <c r="M4241">
        <v>0</v>
      </c>
    </row>
    <row r="4242" spans="1:17" x14ac:dyDescent="0.25">
      <c r="A4242">
        <v>2015</v>
      </c>
      <c r="B4242" t="s">
        <v>1165</v>
      </c>
      <c r="C4242">
        <v>1</v>
      </c>
      <c r="D4242">
        <v>1</v>
      </c>
      <c r="E4242" t="s">
        <v>1223</v>
      </c>
      <c r="F4242">
        <v>15</v>
      </c>
      <c r="G4242">
        <v>0</v>
      </c>
      <c r="H4242">
        <v>35</v>
      </c>
      <c r="I4242">
        <v>0</v>
      </c>
      <c r="J4242" s="42">
        <f t="shared" si="67"/>
        <v>35</v>
      </c>
      <c r="K4242">
        <v>4</v>
      </c>
      <c r="L4242">
        <v>0</v>
      </c>
      <c r="M4242">
        <v>2</v>
      </c>
      <c r="N4242" t="s">
        <v>799</v>
      </c>
      <c r="O4242" t="s">
        <v>799</v>
      </c>
    </row>
    <row r="4243" spans="1:17" x14ac:dyDescent="0.25">
      <c r="A4243">
        <v>2015</v>
      </c>
      <c r="B4243" t="s">
        <v>1165</v>
      </c>
      <c r="D4243">
        <v>2</v>
      </c>
      <c r="E4243" t="s">
        <v>1223</v>
      </c>
      <c r="F4243">
        <v>20</v>
      </c>
      <c r="G4243">
        <v>0</v>
      </c>
      <c r="H4243">
        <v>35</v>
      </c>
      <c r="I4243">
        <v>5</v>
      </c>
      <c r="J4243" s="42">
        <f t="shared" si="67"/>
        <v>40</v>
      </c>
      <c r="K4243">
        <v>3</v>
      </c>
      <c r="L4243">
        <v>5</v>
      </c>
      <c r="M4243">
        <v>0</v>
      </c>
    </row>
    <row r="4244" spans="1:17" x14ac:dyDescent="0.25">
      <c r="A4244">
        <v>2015</v>
      </c>
      <c r="B4244" t="s">
        <v>1165</v>
      </c>
      <c r="D4244">
        <v>3</v>
      </c>
      <c r="E4244" t="s">
        <v>1223</v>
      </c>
      <c r="F4244">
        <v>20</v>
      </c>
      <c r="G4244">
        <v>0</v>
      </c>
      <c r="H4244">
        <v>25</v>
      </c>
      <c r="I4244">
        <v>5</v>
      </c>
      <c r="J4244" s="42">
        <f t="shared" si="67"/>
        <v>30</v>
      </c>
      <c r="K4244">
        <v>2</v>
      </c>
      <c r="L4244">
        <v>6</v>
      </c>
      <c r="M4244">
        <v>1</v>
      </c>
      <c r="N4244" t="s">
        <v>803</v>
      </c>
    </row>
    <row r="4245" spans="1:17" x14ac:dyDescent="0.25">
      <c r="A4245">
        <v>2015</v>
      </c>
      <c r="B4245" t="s">
        <v>1165</v>
      </c>
      <c r="D4245">
        <v>4</v>
      </c>
      <c r="E4245" t="s">
        <v>1223</v>
      </c>
      <c r="F4245">
        <v>50</v>
      </c>
      <c r="G4245">
        <v>0</v>
      </c>
      <c r="H4245">
        <v>20</v>
      </c>
      <c r="I4245">
        <v>1</v>
      </c>
      <c r="J4245" s="42">
        <f t="shared" si="67"/>
        <v>21</v>
      </c>
      <c r="K4245">
        <v>3</v>
      </c>
      <c r="L4245">
        <v>2</v>
      </c>
      <c r="M4245">
        <v>0</v>
      </c>
    </row>
    <row r="4246" spans="1:17" x14ac:dyDescent="0.25">
      <c r="A4246">
        <v>2015</v>
      </c>
      <c r="B4246" t="s">
        <v>1165</v>
      </c>
      <c r="D4246">
        <v>5</v>
      </c>
      <c r="E4246" t="s">
        <v>1223</v>
      </c>
      <c r="F4246">
        <v>30</v>
      </c>
      <c r="G4246">
        <v>0</v>
      </c>
      <c r="H4246">
        <v>25</v>
      </c>
      <c r="I4246">
        <v>15</v>
      </c>
      <c r="J4246" s="42">
        <f t="shared" si="67"/>
        <v>40</v>
      </c>
      <c r="K4246">
        <v>3</v>
      </c>
      <c r="L4246">
        <v>5</v>
      </c>
      <c r="M4246">
        <v>2</v>
      </c>
      <c r="N4246" t="s">
        <v>799</v>
      </c>
      <c r="O4246" t="s">
        <v>803</v>
      </c>
    </row>
    <row r="4247" spans="1:17" x14ac:dyDescent="0.25">
      <c r="A4247">
        <v>2015</v>
      </c>
      <c r="B4247" t="s">
        <v>1165</v>
      </c>
      <c r="C4247">
        <v>2</v>
      </c>
      <c r="D4247">
        <v>1</v>
      </c>
      <c r="E4247" t="s">
        <v>1223</v>
      </c>
      <c r="F4247">
        <v>60</v>
      </c>
      <c r="G4247">
        <v>0</v>
      </c>
      <c r="H4247">
        <v>10</v>
      </c>
      <c r="I4247">
        <v>5</v>
      </c>
      <c r="J4247" s="42">
        <f t="shared" si="67"/>
        <v>15</v>
      </c>
      <c r="K4247">
        <v>4</v>
      </c>
      <c r="L4247">
        <v>3</v>
      </c>
      <c r="M4247">
        <v>1</v>
      </c>
      <c r="N4247" t="s">
        <v>806</v>
      </c>
    </row>
    <row r="4248" spans="1:17" x14ac:dyDescent="0.25">
      <c r="A4248">
        <v>2015</v>
      </c>
      <c r="B4248" t="s">
        <v>1165</v>
      </c>
      <c r="D4248">
        <v>2</v>
      </c>
      <c r="E4248" t="s">
        <v>1223</v>
      </c>
      <c r="F4248">
        <v>15</v>
      </c>
      <c r="G4248">
        <v>0</v>
      </c>
      <c r="H4248">
        <v>25</v>
      </c>
      <c r="I4248">
        <v>15</v>
      </c>
      <c r="J4248" s="42">
        <f t="shared" si="67"/>
        <v>40</v>
      </c>
      <c r="K4248">
        <v>4</v>
      </c>
      <c r="L4248">
        <v>5</v>
      </c>
      <c r="M4248">
        <v>1</v>
      </c>
      <c r="N4248" t="s">
        <v>799</v>
      </c>
    </row>
    <row r="4249" spans="1:17" x14ac:dyDescent="0.25">
      <c r="A4249">
        <v>2015</v>
      </c>
      <c r="B4249" t="s">
        <v>1165</v>
      </c>
      <c r="D4249">
        <v>3</v>
      </c>
      <c r="E4249" t="s">
        <v>1223</v>
      </c>
      <c r="F4249">
        <v>0</v>
      </c>
      <c r="G4249">
        <v>0</v>
      </c>
      <c r="H4249">
        <v>35</v>
      </c>
      <c r="I4249">
        <v>15</v>
      </c>
      <c r="J4249" s="42">
        <f t="shared" si="67"/>
        <v>50</v>
      </c>
      <c r="K4249">
        <v>5</v>
      </c>
      <c r="L4249">
        <v>5</v>
      </c>
      <c r="M4249">
        <v>1</v>
      </c>
      <c r="N4249" t="s">
        <v>799</v>
      </c>
    </row>
    <row r="4250" spans="1:17" x14ac:dyDescent="0.25">
      <c r="A4250">
        <v>2015</v>
      </c>
      <c r="B4250" t="s">
        <v>1165</v>
      </c>
      <c r="D4250">
        <v>4</v>
      </c>
      <c r="E4250" t="s">
        <v>1223</v>
      </c>
      <c r="F4250">
        <v>15</v>
      </c>
      <c r="G4250">
        <v>10</v>
      </c>
      <c r="H4250">
        <v>15</v>
      </c>
      <c r="I4250">
        <v>25</v>
      </c>
      <c r="J4250" s="42">
        <f t="shared" si="67"/>
        <v>40</v>
      </c>
      <c r="K4250">
        <v>2</v>
      </c>
      <c r="L4250">
        <v>3</v>
      </c>
      <c r="M4250">
        <v>0</v>
      </c>
    </row>
    <row r="4251" spans="1:17" x14ac:dyDescent="0.25">
      <c r="A4251">
        <v>2015</v>
      </c>
      <c r="B4251" t="s">
        <v>1165</v>
      </c>
      <c r="D4251">
        <v>5</v>
      </c>
      <c r="E4251" t="s">
        <v>1223</v>
      </c>
      <c r="F4251">
        <v>5</v>
      </c>
      <c r="G4251">
        <v>0</v>
      </c>
      <c r="H4251">
        <v>40</v>
      </c>
      <c r="I4251">
        <v>5</v>
      </c>
      <c r="J4251" s="42">
        <f t="shared" si="67"/>
        <v>45</v>
      </c>
      <c r="K4251">
        <v>3</v>
      </c>
      <c r="L4251">
        <v>5</v>
      </c>
      <c r="M4251">
        <v>1</v>
      </c>
      <c r="N4251" t="s">
        <v>803</v>
      </c>
    </row>
    <row r="4252" spans="1:17" x14ac:dyDescent="0.25">
      <c r="A4252">
        <v>2015</v>
      </c>
      <c r="B4252" t="s">
        <v>1165</v>
      </c>
      <c r="C4252">
        <v>3</v>
      </c>
      <c r="D4252">
        <v>1</v>
      </c>
      <c r="E4252" t="s">
        <v>1223</v>
      </c>
      <c r="F4252">
        <v>35</v>
      </c>
      <c r="G4252">
        <v>0</v>
      </c>
      <c r="H4252">
        <v>25</v>
      </c>
      <c r="I4252">
        <v>1</v>
      </c>
      <c r="J4252" s="42">
        <f t="shared" si="67"/>
        <v>26</v>
      </c>
      <c r="K4252">
        <v>3</v>
      </c>
      <c r="L4252">
        <v>2</v>
      </c>
      <c r="M4252">
        <v>2</v>
      </c>
      <c r="N4252" t="s">
        <v>803</v>
      </c>
      <c r="O4252" t="s">
        <v>803</v>
      </c>
    </row>
    <row r="4253" spans="1:17" x14ac:dyDescent="0.25">
      <c r="A4253">
        <v>2015</v>
      </c>
      <c r="B4253" t="s">
        <v>1165</v>
      </c>
      <c r="D4253">
        <v>2</v>
      </c>
      <c r="E4253" t="s">
        <v>1223</v>
      </c>
      <c r="F4253">
        <v>55</v>
      </c>
      <c r="G4253">
        <v>0</v>
      </c>
      <c r="H4253">
        <v>30</v>
      </c>
      <c r="I4253">
        <v>0</v>
      </c>
      <c r="J4253" s="42">
        <f t="shared" si="67"/>
        <v>30</v>
      </c>
      <c r="K4253">
        <v>3</v>
      </c>
      <c r="L4253">
        <v>0</v>
      </c>
      <c r="M4253">
        <v>1</v>
      </c>
      <c r="N4253" t="s">
        <v>806</v>
      </c>
    </row>
    <row r="4254" spans="1:17" x14ac:dyDescent="0.25">
      <c r="A4254">
        <v>2015</v>
      </c>
      <c r="B4254" t="s">
        <v>1165</v>
      </c>
      <c r="D4254">
        <v>3</v>
      </c>
      <c r="E4254" t="s">
        <v>1223</v>
      </c>
      <c r="F4254">
        <v>20</v>
      </c>
      <c r="G4254">
        <v>0</v>
      </c>
      <c r="H4254">
        <v>35</v>
      </c>
      <c r="I4254">
        <v>15</v>
      </c>
      <c r="J4254" s="42">
        <f t="shared" si="67"/>
        <v>50</v>
      </c>
      <c r="K4254">
        <v>6</v>
      </c>
      <c r="L4254">
        <v>6</v>
      </c>
      <c r="M4254">
        <v>0</v>
      </c>
    </row>
    <row r="4255" spans="1:17" x14ac:dyDescent="0.25">
      <c r="A4255">
        <v>2015</v>
      </c>
      <c r="B4255" t="s">
        <v>1165</v>
      </c>
      <c r="D4255">
        <v>4</v>
      </c>
      <c r="E4255" t="s">
        <v>1223</v>
      </c>
      <c r="F4255">
        <v>40</v>
      </c>
      <c r="G4255">
        <v>0</v>
      </c>
      <c r="H4255">
        <v>15</v>
      </c>
      <c r="I4255">
        <v>20</v>
      </c>
      <c r="J4255" s="42">
        <f t="shared" si="67"/>
        <v>35</v>
      </c>
      <c r="K4255">
        <v>4</v>
      </c>
      <c r="L4255">
        <v>6</v>
      </c>
      <c r="M4255">
        <v>0</v>
      </c>
    </row>
    <row r="4256" spans="1:17" x14ac:dyDescent="0.25">
      <c r="A4256">
        <v>2015</v>
      </c>
      <c r="B4256" t="s">
        <v>1165</v>
      </c>
      <c r="D4256">
        <v>5</v>
      </c>
      <c r="E4256" t="s">
        <v>1223</v>
      </c>
      <c r="F4256">
        <v>15</v>
      </c>
      <c r="G4256">
        <v>15</v>
      </c>
      <c r="H4256">
        <v>10</v>
      </c>
      <c r="I4256">
        <v>2</v>
      </c>
      <c r="J4256" s="42">
        <f t="shared" si="67"/>
        <v>12</v>
      </c>
      <c r="K4256">
        <v>2</v>
      </c>
      <c r="L4256">
        <v>3</v>
      </c>
      <c r="M4256">
        <v>0</v>
      </c>
      <c r="N4256" t="s">
        <v>803</v>
      </c>
      <c r="O4256" t="s">
        <v>803</v>
      </c>
      <c r="P4256" t="s">
        <v>799</v>
      </c>
      <c r="Q4256" t="s">
        <v>799</v>
      </c>
    </row>
    <row r="4257" spans="1:17" x14ac:dyDescent="0.25">
      <c r="A4257">
        <v>2015</v>
      </c>
      <c r="B4257" t="s">
        <v>1165</v>
      </c>
      <c r="C4257">
        <v>4</v>
      </c>
      <c r="D4257">
        <v>1</v>
      </c>
      <c r="E4257" t="s">
        <v>1223</v>
      </c>
      <c r="F4257">
        <v>30</v>
      </c>
      <c r="G4257">
        <v>15</v>
      </c>
      <c r="H4257">
        <v>30</v>
      </c>
      <c r="I4257">
        <v>15</v>
      </c>
      <c r="J4257" s="42">
        <f t="shared" si="67"/>
        <v>45</v>
      </c>
      <c r="K4257">
        <v>4</v>
      </c>
      <c r="L4257">
        <v>4</v>
      </c>
      <c r="M4257">
        <v>4</v>
      </c>
      <c r="N4257" t="s">
        <v>803</v>
      </c>
      <c r="O4257" t="s">
        <v>803</v>
      </c>
      <c r="P4257" t="s">
        <v>799</v>
      </c>
      <c r="Q4257" t="s">
        <v>799</v>
      </c>
    </row>
    <row r="4258" spans="1:17" x14ac:dyDescent="0.25">
      <c r="A4258">
        <v>2015</v>
      </c>
      <c r="B4258" t="s">
        <v>1165</v>
      </c>
      <c r="D4258">
        <v>2</v>
      </c>
      <c r="E4258" t="s">
        <v>1223</v>
      </c>
      <c r="F4258">
        <v>20</v>
      </c>
      <c r="G4258">
        <v>10</v>
      </c>
      <c r="H4258">
        <v>20</v>
      </c>
      <c r="I4258">
        <v>10</v>
      </c>
      <c r="J4258" s="42">
        <f t="shared" si="67"/>
        <v>30</v>
      </c>
      <c r="K4258">
        <v>3</v>
      </c>
      <c r="L4258">
        <v>3</v>
      </c>
      <c r="M4258">
        <v>1</v>
      </c>
      <c r="N4258" t="s">
        <v>803</v>
      </c>
    </row>
    <row r="4259" spans="1:17" x14ac:dyDescent="0.25">
      <c r="A4259">
        <v>2015</v>
      </c>
      <c r="B4259" t="s">
        <v>1165</v>
      </c>
      <c r="D4259">
        <v>3</v>
      </c>
      <c r="E4259" t="s">
        <v>1223</v>
      </c>
      <c r="F4259">
        <v>10</v>
      </c>
      <c r="G4259">
        <v>0</v>
      </c>
      <c r="H4259">
        <v>70</v>
      </c>
      <c r="I4259">
        <v>10</v>
      </c>
      <c r="J4259" s="42">
        <f t="shared" si="67"/>
        <v>80</v>
      </c>
      <c r="K4259">
        <v>4</v>
      </c>
      <c r="L4259">
        <v>3</v>
      </c>
      <c r="M4259">
        <v>1</v>
      </c>
      <c r="N4259" t="s">
        <v>799</v>
      </c>
    </row>
    <row r="4260" spans="1:17" x14ac:dyDescent="0.25">
      <c r="A4260">
        <v>2015</v>
      </c>
      <c r="B4260" t="s">
        <v>1165</v>
      </c>
      <c r="D4260">
        <v>4</v>
      </c>
      <c r="E4260" t="s">
        <v>1223</v>
      </c>
      <c r="F4260">
        <v>15</v>
      </c>
      <c r="G4260">
        <v>0</v>
      </c>
      <c r="H4260">
        <v>20</v>
      </c>
      <c r="I4260">
        <v>10</v>
      </c>
      <c r="J4260" s="42">
        <f t="shared" si="67"/>
        <v>30</v>
      </c>
      <c r="K4260">
        <v>3</v>
      </c>
      <c r="L4260">
        <v>6</v>
      </c>
      <c r="M4260">
        <v>7</v>
      </c>
      <c r="N4260" t="s">
        <v>829</v>
      </c>
      <c r="O4260" t="s">
        <v>830</v>
      </c>
      <c r="P4260" t="s">
        <v>806</v>
      </c>
      <c r="Q4260" t="s">
        <v>1232</v>
      </c>
    </row>
    <row r="4261" spans="1:17" x14ac:dyDescent="0.25">
      <c r="A4261">
        <v>2015</v>
      </c>
      <c r="B4261" t="s">
        <v>1165</v>
      </c>
      <c r="D4261">
        <v>5</v>
      </c>
      <c r="E4261" t="s">
        <v>1223</v>
      </c>
      <c r="F4261">
        <v>20</v>
      </c>
      <c r="G4261">
        <v>0</v>
      </c>
      <c r="H4261">
        <v>15</v>
      </c>
      <c r="I4261">
        <v>10</v>
      </c>
      <c r="J4261" s="42">
        <f t="shared" si="67"/>
        <v>25</v>
      </c>
      <c r="K4261">
        <v>3</v>
      </c>
      <c r="L4261">
        <v>6</v>
      </c>
      <c r="M4261">
        <v>0</v>
      </c>
    </row>
    <row r="4262" spans="1:17" x14ac:dyDescent="0.25">
      <c r="A4262">
        <v>2015</v>
      </c>
      <c r="B4262" t="s">
        <v>1165</v>
      </c>
      <c r="C4262">
        <v>5</v>
      </c>
      <c r="D4262">
        <v>1</v>
      </c>
      <c r="E4262" t="s">
        <v>1223</v>
      </c>
      <c r="F4262">
        <v>0</v>
      </c>
      <c r="G4262">
        <v>0</v>
      </c>
      <c r="H4262">
        <v>85</v>
      </c>
      <c r="I4262">
        <v>5</v>
      </c>
      <c r="J4262" s="42">
        <f t="shared" si="67"/>
        <v>90</v>
      </c>
      <c r="K4262">
        <v>1</v>
      </c>
      <c r="L4262">
        <v>3</v>
      </c>
      <c r="M4262">
        <v>0</v>
      </c>
    </row>
    <row r="4263" spans="1:17" x14ac:dyDescent="0.25">
      <c r="A4263">
        <v>2015</v>
      </c>
      <c r="B4263" t="s">
        <v>1165</v>
      </c>
      <c r="D4263">
        <v>2</v>
      </c>
      <c r="E4263" t="s">
        <v>1223</v>
      </c>
      <c r="F4263">
        <v>15</v>
      </c>
      <c r="G4263">
        <v>0</v>
      </c>
      <c r="H4263">
        <v>10</v>
      </c>
      <c r="I4263">
        <v>5</v>
      </c>
      <c r="J4263" s="42">
        <f t="shared" si="67"/>
        <v>15</v>
      </c>
      <c r="K4263">
        <v>3</v>
      </c>
      <c r="L4263">
        <v>5</v>
      </c>
      <c r="M4263">
        <v>3</v>
      </c>
      <c r="N4263" t="s">
        <v>799</v>
      </c>
      <c r="O4263" t="s">
        <v>799</v>
      </c>
      <c r="P4263" t="s">
        <v>803</v>
      </c>
    </row>
    <row r="4264" spans="1:17" x14ac:dyDescent="0.25">
      <c r="A4264">
        <v>2015</v>
      </c>
      <c r="B4264" t="s">
        <v>1165</v>
      </c>
      <c r="D4264">
        <v>3</v>
      </c>
      <c r="E4264" t="s">
        <v>1223</v>
      </c>
      <c r="F4264">
        <v>40</v>
      </c>
      <c r="G4264">
        <v>0</v>
      </c>
      <c r="H4264">
        <v>10</v>
      </c>
      <c r="I4264">
        <v>5</v>
      </c>
      <c r="J4264" s="42">
        <f t="shared" ref="J4264:J4301" si="68">SUM(H4264:I4264)</f>
        <v>15</v>
      </c>
      <c r="K4264">
        <v>1</v>
      </c>
      <c r="L4264">
        <v>3</v>
      </c>
      <c r="M4264">
        <v>1</v>
      </c>
      <c r="N4264" t="s">
        <v>803</v>
      </c>
    </row>
    <row r="4265" spans="1:17" x14ac:dyDescent="0.25">
      <c r="A4265">
        <v>2015</v>
      </c>
      <c r="B4265" t="s">
        <v>1165</v>
      </c>
      <c r="D4265">
        <v>4</v>
      </c>
      <c r="E4265" t="s">
        <v>1223</v>
      </c>
      <c r="F4265">
        <v>40</v>
      </c>
      <c r="G4265">
        <v>0</v>
      </c>
      <c r="H4265">
        <v>50</v>
      </c>
      <c r="I4265">
        <v>10</v>
      </c>
      <c r="J4265" s="42">
        <f t="shared" si="68"/>
        <v>60</v>
      </c>
      <c r="K4265">
        <v>4</v>
      </c>
      <c r="L4265">
        <v>5</v>
      </c>
      <c r="M4265">
        <v>3</v>
      </c>
      <c r="N4265" t="s">
        <v>818</v>
      </c>
      <c r="O4265" t="s">
        <v>803</v>
      </c>
      <c r="P4265" t="s">
        <v>840</v>
      </c>
    </row>
    <row r="4266" spans="1:17" x14ac:dyDescent="0.25">
      <c r="A4266">
        <v>2015</v>
      </c>
      <c r="B4266" t="s">
        <v>1165</v>
      </c>
      <c r="D4266">
        <v>5</v>
      </c>
      <c r="E4266" t="s">
        <v>1223</v>
      </c>
      <c r="F4266">
        <v>10</v>
      </c>
      <c r="G4266">
        <v>5</v>
      </c>
      <c r="H4266">
        <v>20</v>
      </c>
      <c r="I4266">
        <v>10</v>
      </c>
      <c r="J4266" s="42">
        <f t="shared" si="68"/>
        <v>30</v>
      </c>
      <c r="K4266">
        <v>5</v>
      </c>
      <c r="L4266">
        <v>10</v>
      </c>
      <c r="M4266">
        <v>0</v>
      </c>
    </row>
    <row r="4267" spans="1:17" x14ac:dyDescent="0.25">
      <c r="A4267">
        <v>2015</v>
      </c>
      <c r="B4267" t="s">
        <v>1165</v>
      </c>
      <c r="C4267">
        <v>6</v>
      </c>
      <c r="D4267">
        <v>1</v>
      </c>
      <c r="E4267" t="s">
        <v>1223</v>
      </c>
      <c r="F4267">
        <v>10</v>
      </c>
      <c r="G4267">
        <v>10</v>
      </c>
      <c r="H4267">
        <v>60</v>
      </c>
      <c r="I4267">
        <v>5</v>
      </c>
      <c r="J4267" s="42">
        <f t="shared" si="68"/>
        <v>65</v>
      </c>
      <c r="K4267">
        <v>4</v>
      </c>
      <c r="L4267">
        <v>5</v>
      </c>
      <c r="M4267">
        <v>4</v>
      </c>
      <c r="N4267" t="s">
        <v>803</v>
      </c>
      <c r="O4267" t="s">
        <v>803</v>
      </c>
      <c r="P4267" t="s">
        <v>806</v>
      </c>
      <c r="Q4267" t="s">
        <v>806</v>
      </c>
    </row>
    <row r="4268" spans="1:17" x14ac:dyDescent="0.25">
      <c r="A4268">
        <v>2015</v>
      </c>
      <c r="B4268" t="s">
        <v>1165</v>
      </c>
      <c r="D4268">
        <v>2</v>
      </c>
      <c r="E4268" t="s">
        <v>1223</v>
      </c>
      <c r="F4268">
        <v>20</v>
      </c>
      <c r="G4268">
        <v>0</v>
      </c>
      <c r="H4268">
        <v>20</v>
      </c>
      <c r="I4268">
        <v>0</v>
      </c>
      <c r="J4268" s="42">
        <f t="shared" si="68"/>
        <v>20</v>
      </c>
      <c r="K4268">
        <v>3</v>
      </c>
      <c r="L4268">
        <v>0</v>
      </c>
      <c r="M4268">
        <v>2</v>
      </c>
      <c r="N4268" t="s">
        <v>799</v>
      </c>
      <c r="O4268" t="s">
        <v>799</v>
      </c>
    </row>
    <row r="4269" spans="1:17" x14ac:dyDescent="0.25">
      <c r="A4269">
        <v>2015</v>
      </c>
      <c r="B4269" t="s">
        <v>1165</v>
      </c>
      <c r="D4269">
        <v>3</v>
      </c>
      <c r="E4269" t="s">
        <v>1223</v>
      </c>
      <c r="F4269">
        <v>60</v>
      </c>
      <c r="G4269">
        <v>0</v>
      </c>
      <c r="H4269">
        <v>10</v>
      </c>
      <c r="I4269">
        <v>5</v>
      </c>
      <c r="J4269" s="42">
        <f t="shared" si="68"/>
        <v>15</v>
      </c>
      <c r="K4269">
        <v>3</v>
      </c>
      <c r="L4269">
        <v>2</v>
      </c>
      <c r="M4269">
        <v>2</v>
      </c>
      <c r="N4269" t="s">
        <v>803</v>
      </c>
      <c r="O4269" t="s">
        <v>799</v>
      </c>
    </row>
    <row r="4270" spans="1:17" x14ac:dyDescent="0.25">
      <c r="A4270">
        <v>2015</v>
      </c>
      <c r="B4270" t="s">
        <v>1165</v>
      </c>
      <c r="D4270">
        <v>4</v>
      </c>
      <c r="E4270" t="s">
        <v>1223</v>
      </c>
      <c r="F4270">
        <v>5</v>
      </c>
      <c r="G4270">
        <v>20</v>
      </c>
      <c r="H4270">
        <v>20</v>
      </c>
      <c r="I4270">
        <v>0</v>
      </c>
      <c r="J4270" s="42">
        <f t="shared" si="68"/>
        <v>20</v>
      </c>
      <c r="K4270">
        <v>3</v>
      </c>
      <c r="L4270">
        <v>0</v>
      </c>
      <c r="M4270">
        <v>0</v>
      </c>
    </row>
    <row r="4271" spans="1:17" x14ac:dyDescent="0.25">
      <c r="A4271">
        <v>2015</v>
      </c>
      <c r="B4271" t="s">
        <v>1165</v>
      </c>
      <c r="D4271">
        <v>5</v>
      </c>
      <c r="E4271" t="s">
        <v>1223</v>
      </c>
      <c r="F4271">
        <v>30</v>
      </c>
      <c r="G4271">
        <v>5</v>
      </c>
      <c r="H4271">
        <v>10</v>
      </c>
      <c r="I4271">
        <v>10</v>
      </c>
      <c r="J4271" s="42">
        <f t="shared" si="68"/>
        <v>20</v>
      </c>
      <c r="K4271">
        <v>2</v>
      </c>
      <c r="L4271">
        <v>2</v>
      </c>
      <c r="M4271">
        <v>0</v>
      </c>
    </row>
    <row r="4272" spans="1:17" x14ac:dyDescent="0.25">
      <c r="A4272">
        <v>2015</v>
      </c>
      <c r="B4272" t="s">
        <v>1167</v>
      </c>
      <c r="C4272">
        <v>1</v>
      </c>
      <c r="D4272">
        <v>1</v>
      </c>
      <c r="E4272" t="s">
        <v>1223</v>
      </c>
      <c r="F4272">
        <v>0</v>
      </c>
      <c r="G4272">
        <v>0</v>
      </c>
      <c r="H4272">
        <v>20</v>
      </c>
      <c r="I4272">
        <v>10</v>
      </c>
      <c r="J4272" s="42">
        <f t="shared" si="68"/>
        <v>30</v>
      </c>
      <c r="K4272">
        <v>4</v>
      </c>
      <c r="L4272">
        <v>4</v>
      </c>
      <c r="M4272">
        <v>0</v>
      </c>
    </row>
    <row r="4273" spans="1:15" x14ac:dyDescent="0.25">
      <c r="A4273">
        <v>2015</v>
      </c>
      <c r="B4273" t="s">
        <v>1167</v>
      </c>
      <c r="D4273">
        <v>2</v>
      </c>
      <c r="E4273" t="s">
        <v>1223</v>
      </c>
      <c r="F4273">
        <v>10</v>
      </c>
      <c r="G4273">
        <v>10</v>
      </c>
      <c r="H4273">
        <v>50</v>
      </c>
      <c r="I4273">
        <v>20</v>
      </c>
      <c r="J4273" s="42">
        <f t="shared" si="68"/>
        <v>70</v>
      </c>
      <c r="K4273">
        <v>5</v>
      </c>
      <c r="L4273">
        <v>4</v>
      </c>
      <c r="M4273">
        <v>1</v>
      </c>
      <c r="N4273" t="s">
        <v>799</v>
      </c>
    </row>
    <row r="4274" spans="1:15" x14ac:dyDescent="0.25">
      <c r="A4274">
        <v>2015</v>
      </c>
      <c r="B4274" t="s">
        <v>1167</v>
      </c>
      <c r="D4274">
        <v>3</v>
      </c>
      <c r="E4274" t="s">
        <v>1233</v>
      </c>
      <c r="F4274">
        <v>10</v>
      </c>
      <c r="G4274">
        <v>10</v>
      </c>
      <c r="H4274">
        <v>50</v>
      </c>
      <c r="I4274">
        <v>50</v>
      </c>
      <c r="J4274" s="42">
        <f t="shared" si="68"/>
        <v>100</v>
      </c>
      <c r="K4274">
        <v>1</v>
      </c>
      <c r="L4274">
        <v>3</v>
      </c>
      <c r="M4274">
        <v>0</v>
      </c>
    </row>
    <row r="4275" spans="1:15" x14ac:dyDescent="0.25">
      <c r="A4275">
        <v>2015</v>
      </c>
      <c r="B4275" t="s">
        <v>1167</v>
      </c>
      <c r="D4275">
        <v>4</v>
      </c>
      <c r="E4275" t="s">
        <v>1223</v>
      </c>
      <c r="F4275">
        <v>0</v>
      </c>
      <c r="G4275">
        <v>0</v>
      </c>
      <c r="H4275">
        <v>0</v>
      </c>
      <c r="I4275">
        <v>10</v>
      </c>
      <c r="J4275" s="42">
        <f t="shared" si="68"/>
        <v>10</v>
      </c>
      <c r="K4275">
        <v>0</v>
      </c>
      <c r="L4275">
        <v>4</v>
      </c>
      <c r="M4275">
        <v>0</v>
      </c>
    </row>
    <row r="4276" spans="1:15" x14ac:dyDescent="0.25">
      <c r="A4276">
        <v>2015</v>
      </c>
      <c r="B4276" t="s">
        <v>1167</v>
      </c>
      <c r="D4276">
        <v>5</v>
      </c>
      <c r="E4276" t="s">
        <v>1223</v>
      </c>
      <c r="F4276">
        <v>50</v>
      </c>
      <c r="G4276">
        <v>0</v>
      </c>
      <c r="H4276">
        <v>20</v>
      </c>
      <c r="I4276">
        <v>20</v>
      </c>
      <c r="J4276" s="42">
        <f t="shared" si="68"/>
        <v>40</v>
      </c>
      <c r="K4276">
        <v>3</v>
      </c>
      <c r="L4276">
        <v>4</v>
      </c>
      <c r="M4276">
        <v>1</v>
      </c>
      <c r="N4276" t="s">
        <v>799</v>
      </c>
    </row>
    <row r="4277" spans="1:15" x14ac:dyDescent="0.25">
      <c r="A4277">
        <v>2015</v>
      </c>
      <c r="B4277" t="s">
        <v>1167</v>
      </c>
      <c r="C4277">
        <v>2</v>
      </c>
      <c r="D4277">
        <v>1</v>
      </c>
      <c r="E4277" t="s">
        <v>1223</v>
      </c>
      <c r="F4277">
        <v>10</v>
      </c>
      <c r="G4277">
        <v>50</v>
      </c>
      <c r="H4277">
        <v>20</v>
      </c>
      <c r="I4277">
        <v>10</v>
      </c>
      <c r="J4277" s="42">
        <f t="shared" si="68"/>
        <v>30</v>
      </c>
      <c r="K4277">
        <v>2</v>
      </c>
      <c r="L4277">
        <v>3</v>
      </c>
      <c r="M4277">
        <v>0</v>
      </c>
    </row>
    <row r="4278" spans="1:15" x14ac:dyDescent="0.25">
      <c r="A4278">
        <v>2015</v>
      </c>
      <c r="B4278" t="s">
        <v>1167</v>
      </c>
      <c r="D4278">
        <v>2</v>
      </c>
      <c r="E4278" t="s">
        <v>1223</v>
      </c>
      <c r="F4278">
        <v>0</v>
      </c>
      <c r="G4278">
        <v>0</v>
      </c>
      <c r="H4278">
        <v>30</v>
      </c>
      <c r="I4278">
        <v>30</v>
      </c>
      <c r="J4278" s="42">
        <f t="shared" si="68"/>
        <v>60</v>
      </c>
      <c r="K4278">
        <v>3</v>
      </c>
      <c r="L4278">
        <v>4</v>
      </c>
      <c r="M4278">
        <v>0</v>
      </c>
    </row>
    <row r="4279" spans="1:15" x14ac:dyDescent="0.25">
      <c r="A4279">
        <v>2015</v>
      </c>
      <c r="B4279" t="s">
        <v>1167</v>
      </c>
      <c r="D4279">
        <v>3</v>
      </c>
      <c r="E4279" t="s">
        <v>1223</v>
      </c>
      <c r="F4279">
        <v>0</v>
      </c>
      <c r="G4279">
        <v>20</v>
      </c>
      <c r="H4279">
        <v>60</v>
      </c>
      <c r="I4279">
        <v>5</v>
      </c>
      <c r="J4279" s="42">
        <f t="shared" si="68"/>
        <v>65</v>
      </c>
      <c r="K4279">
        <v>2</v>
      </c>
      <c r="L4279">
        <v>3</v>
      </c>
      <c r="M4279">
        <v>0</v>
      </c>
    </row>
    <row r="4280" spans="1:15" x14ac:dyDescent="0.25">
      <c r="A4280">
        <v>2015</v>
      </c>
      <c r="B4280" t="s">
        <v>1167</v>
      </c>
      <c r="D4280">
        <v>4</v>
      </c>
      <c r="E4280" t="s">
        <v>1223</v>
      </c>
      <c r="F4280">
        <v>0</v>
      </c>
      <c r="G4280">
        <v>60</v>
      </c>
      <c r="H4280">
        <v>30</v>
      </c>
      <c r="I4280">
        <v>10</v>
      </c>
      <c r="J4280" s="42">
        <f t="shared" si="68"/>
        <v>40</v>
      </c>
      <c r="K4280">
        <v>4</v>
      </c>
      <c r="L4280">
        <v>3</v>
      </c>
      <c r="M4280">
        <v>0</v>
      </c>
    </row>
    <row r="4281" spans="1:15" x14ac:dyDescent="0.25">
      <c r="A4281">
        <v>2015</v>
      </c>
      <c r="B4281" t="s">
        <v>1167</v>
      </c>
      <c r="D4281">
        <v>5</v>
      </c>
      <c r="E4281" t="s">
        <v>1223</v>
      </c>
      <c r="F4281">
        <v>0</v>
      </c>
      <c r="G4281">
        <v>0</v>
      </c>
      <c r="H4281">
        <v>10</v>
      </c>
      <c r="I4281">
        <v>5</v>
      </c>
      <c r="J4281" s="42">
        <f t="shared" si="68"/>
        <v>15</v>
      </c>
      <c r="K4281">
        <v>1</v>
      </c>
      <c r="L4281">
        <v>6</v>
      </c>
      <c r="M4281">
        <v>0</v>
      </c>
    </row>
    <row r="4282" spans="1:15" x14ac:dyDescent="0.25">
      <c r="A4282">
        <v>2015</v>
      </c>
      <c r="B4282" t="s">
        <v>1167</v>
      </c>
      <c r="C4282">
        <v>3</v>
      </c>
      <c r="D4282">
        <v>1</v>
      </c>
      <c r="E4282" t="s">
        <v>1223</v>
      </c>
      <c r="F4282">
        <v>0</v>
      </c>
      <c r="G4282">
        <v>50</v>
      </c>
      <c r="H4282">
        <v>20</v>
      </c>
      <c r="I4282">
        <v>1</v>
      </c>
      <c r="J4282" s="42">
        <f t="shared" si="68"/>
        <v>21</v>
      </c>
      <c r="K4282">
        <v>4</v>
      </c>
      <c r="L4282">
        <v>3</v>
      </c>
      <c r="M4282">
        <v>1</v>
      </c>
      <c r="N4282" t="s">
        <v>799</v>
      </c>
    </row>
    <row r="4283" spans="1:15" x14ac:dyDescent="0.25">
      <c r="A4283">
        <v>2015</v>
      </c>
      <c r="B4283" t="s">
        <v>1167</v>
      </c>
      <c r="D4283">
        <v>2</v>
      </c>
      <c r="E4283" t="s">
        <v>1223</v>
      </c>
      <c r="F4283">
        <v>0</v>
      </c>
      <c r="G4283">
        <v>30</v>
      </c>
      <c r="H4283">
        <v>20</v>
      </c>
      <c r="I4283">
        <v>0</v>
      </c>
      <c r="J4283" s="42">
        <f t="shared" si="68"/>
        <v>20</v>
      </c>
      <c r="K4283">
        <v>1</v>
      </c>
      <c r="L4283">
        <v>0</v>
      </c>
      <c r="M4283">
        <v>0</v>
      </c>
    </row>
    <row r="4284" spans="1:15" x14ac:dyDescent="0.25">
      <c r="A4284">
        <v>2015</v>
      </c>
      <c r="B4284" t="s">
        <v>1167</v>
      </c>
      <c r="D4284">
        <v>3</v>
      </c>
      <c r="E4284" t="s">
        <v>1223</v>
      </c>
      <c r="F4284">
        <v>0</v>
      </c>
      <c r="G4284">
        <v>70</v>
      </c>
      <c r="H4284">
        <v>1</v>
      </c>
      <c r="I4284">
        <v>5</v>
      </c>
      <c r="J4284" s="42">
        <f t="shared" si="68"/>
        <v>6</v>
      </c>
      <c r="K4284">
        <v>2</v>
      </c>
      <c r="L4284">
        <v>4</v>
      </c>
      <c r="M4284">
        <v>0</v>
      </c>
    </row>
    <row r="4285" spans="1:15" x14ac:dyDescent="0.25">
      <c r="A4285">
        <v>2015</v>
      </c>
      <c r="B4285" t="s">
        <v>1167</v>
      </c>
      <c r="D4285">
        <v>4</v>
      </c>
      <c r="E4285" t="s">
        <v>1223</v>
      </c>
      <c r="F4285">
        <v>10</v>
      </c>
      <c r="G4285">
        <v>60</v>
      </c>
      <c r="H4285">
        <v>5</v>
      </c>
      <c r="I4285">
        <v>10</v>
      </c>
      <c r="J4285" s="42">
        <f t="shared" si="68"/>
        <v>15</v>
      </c>
      <c r="K4285">
        <v>4</v>
      </c>
      <c r="L4285">
        <v>6</v>
      </c>
      <c r="M4285">
        <v>0</v>
      </c>
    </row>
    <row r="4286" spans="1:15" x14ac:dyDescent="0.25">
      <c r="A4286">
        <v>2015</v>
      </c>
      <c r="B4286" t="s">
        <v>1167</v>
      </c>
      <c r="D4286">
        <v>5</v>
      </c>
      <c r="E4286" t="s">
        <v>1223</v>
      </c>
      <c r="F4286">
        <v>50</v>
      </c>
      <c r="G4286">
        <v>30</v>
      </c>
      <c r="H4286">
        <v>0</v>
      </c>
      <c r="I4286">
        <v>10</v>
      </c>
      <c r="J4286" s="42">
        <f t="shared" si="68"/>
        <v>10</v>
      </c>
      <c r="K4286">
        <v>0</v>
      </c>
      <c r="L4286">
        <v>3</v>
      </c>
      <c r="M4286">
        <v>0</v>
      </c>
    </row>
    <row r="4287" spans="1:15" x14ac:dyDescent="0.25">
      <c r="A4287">
        <v>2015</v>
      </c>
      <c r="B4287" t="s">
        <v>1167</v>
      </c>
      <c r="C4287">
        <v>4</v>
      </c>
      <c r="D4287">
        <v>1</v>
      </c>
      <c r="E4287" t="s">
        <v>1223</v>
      </c>
      <c r="F4287">
        <v>0</v>
      </c>
      <c r="G4287">
        <v>70</v>
      </c>
      <c r="H4287">
        <v>20</v>
      </c>
      <c r="I4287">
        <v>5</v>
      </c>
      <c r="J4287" s="42">
        <f t="shared" si="68"/>
        <v>25</v>
      </c>
      <c r="K4287">
        <v>6</v>
      </c>
      <c r="L4287">
        <v>3</v>
      </c>
      <c r="M4287">
        <v>2</v>
      </c>
      <c r="N4287" t="s">
        <v>799</v>
      </c>
      <c r="O4287" t="s">
        <v>803</v>
      </c>
    </row>
    <row r="4288" spans="1:15" x14ac:dyDescent="0.25">
      <c r="A4288">
        <v>2015</v>
      </c>
      <c r="B4288" t="s">
        <v>1167</v>
      </c>
      <c r="D4288">
        <v>2</v>
      </c>
      <c r="E4288" t="s">
        <v>1223</v>
      </c>
      <c r="F4288">
        <v>5</v>
      </c>
      <c r="G4288">
        <v>80</v>
      </c>
      <c r="H4288">
        <v>5</v>
      </c>
      <c r="I4288">
        <v>10</v>
      </c>
      <c r="J4288" s="42">
        <f t="shared" si="68"/>
        <v>15</v>
      </c>
      <c r="K4288">
        <v>2</v>
      </c>
      <c r="L4288">
        <v>4</v>
      </c>
      <c r="M4288">
        <v>1</v>
      </c>
      <c r="N4288" t="s">
        <v>799</v>
      </c>
    </row>
    <row r="4289" spans="1:20" x14ac:dyDescent="0.25">
      <c r="A4289">
        <v>2015</v>
      </c>
      <c r="B4289" t="s">
        <v>1167</v>
      </c>
      <c r="D4289">
        <v>3</v>
      </c>
      <c r="E4289" t="s">
        <v>1223</v>
      </c>
      <c r="F4289">
        <v>0</v>
      </c>
      <c r="G4289">
        <v>60</v>
      </c>
      <c r="H4289">
        <v>30</v>
      </c>
      <c r="I4289">
        <v>5</v>
      </c>
      <c r="J4289" s="42">
        <f t="shared" si="68"/>
        <v>35</v>
      </c>
      <c r="K4289">
        <v>3</v>
      </c>
      <c r="L4289">
        <v>4</v>
      </c>
      <c r="M4289">
        <v>0</v>
      </c>
    </row>
    <row r="4290" spans="1:20" x14ac:dyDescent="0.25">
      <c r="A4290">
        <v>2015</v>
      </c>
      <c r="B4290" t="s">
        <v>1167</v>
      </c>
      <c r="D4290">
        <v>4</v>
      </c>
      <c r="E4290" t="s">
        <v>1223</v>
      </c>
      <c r="F4290">
        <v>0</v>
      </c>
      <c r="G4290">
        <v>70</v>
      </c>
      <c r="H4290">
        <v>20</v>
      </c>
      <c r="I4290">
        <v>5</v>
      </c>
      <c r="J4290" s="42">
        <f t="shared" si="68"/>
        <v>25</v>
      </c>
      <c r="K4290">
        <v>4</v>
      </c>
      <c r="L4290">
        <v>3</v>
      </c>
      <c r="M4290">
        <v>1</v>
      </c>
      <c r="N4290" t="s">
        <v>799</v>
      </c>
    </row>
    <row r="4291" spans="1:20" x14ac:dyDescent="0.25">
      <c r="A4291">
        <v>2015</v>
      </c>
      <c r="B4291" t="s">
        <v>1167</v>
      </c>
      <c r="D4291">
        <v>5</v>
      </c>
      <c r="E4291" t="s">
        <v>1223</v>
      </c>
      <c r="F4291">
        <v>5</v>
      </c>
      <c r="G4291">
        <v>40</v>
      </c>
      <c r="H4291">
        <v>20</v>
      </c>
      <c r="I4291">
        <v>5</v>
      </c>
      <c r="J4291" s="42">
        <f t="shared" si="68"/>
        <v>25</v>
      </c>
      <c r="K4291">
        <v>3</v>
      </c>
      <c r="L4291">
        <v>5</v>
      </c>
      <c r="M4291">
        <v>0</v>
      </c>
    </row>
    <row r="4292" spans="1:20" x14ac:dyDescent="0.25">
      <c r="A4292">
        <v>2015</v>
      </c>
      <c r="B4292" t="s">
        <v>1167</v>
      </c>
      <c r="C4292">
        <v>5</v>
      </c>
      <c r="D4292">
        <v>1</v>
      </c>
      <c r="E4292" t="s">
        <v>1223</v>
      </c>
      <c r="F4292">
        <v>20</v>
      </c>
      <c r="G4292">
        <v>60</v>
      </c>
      <c r="H4292">
        <v>5</v>
      </c>
      <c r="I4292">
        <v>5</v>
      </c>
      <c r="J4292" s="42">
        <f t="shared" si="68"/>
        <v>10</v>
      </c>
      <c r="K4292">
        <v>3</v>
      </c>
      <c r="L4292">
        <v>2</v>
      </c>
      <c r="M4292">
        <v>0</v>
      </c>
    </row>
    <row r="4293" spans="1:20" x14ac:dyDescent="0.25">
      <c r="A4293">
        <v>2015</v>
      </c>
      <c r="B4293" t="s">
        <v>1167</v>
      </c>
      <c r="D4293">
        <v>2</v>
      </c>
      <c r="E4293" t="s">
        <v>1223</v>
      </c>
      <c r="F4293">
        <v>15</v>
      </c>
      <c r="G4293">
        <v>70</v>
      </c>
      <c r="H4293">
        <v>5</v>
      </c>
      <c r="I4293">
        <v>5</v>
      </c>
      <c r="J4293" s="42">
        <f t="shared" si="68"/>
        <v>10</v>
      </c>
      <c r="K4293">
        <v>5</v>
      </c>
      <c r="L4293">
        <v>5</v>
      </c>
      <c r="M4293">
        <v>0</v>
      </c>
    </row>
    <row r="4294" spans="1:20" x14ac:dyDescent="0.25">
      <c r="A4294">
        <v>2015</v>
      </c>
      <c r="B4294" t="s">
        <v>1167</v>
      </c>
      <c r="D4294">
        <v>3</v>
      </c>
      <c r="E4294" t="s">
        <v>1223</v>
      </c>
      <c r="F4294">
        <v>0</v>
      </c>
      <c r="G4294">
        <v>50</v>
      </c>
      <c r="H4294">
        <v>10</v>
      </c>
      <c r="I4294">
        <v>10</v>
      </c>
      <c r="J4294" s="42">
        <f t="shared" si="68"/>
        <v>20</v>
      </c>
      <c r="K4294">
        <v>3</v>
      </c>
      <c r="L4294">
        <v>2</v>
      </c>
      <c r="M4294">
        <v>0</v>
      </c>
    </row>
    <row r="4295" spans="1:20" x14ac:dyDescent="0.25">
      <c r="A4295">
        <v>2015</v>
      </c>
      <c r="B4295" t="s">
        <v>1167</v>
      </c>
      <c r="D4295">
        <v>4</v>
      </c>
      <c r="E4295" t="s">
        <v>1223</v>
      </c>
      <c r="F4295">
        <v>5</v>
      </c>
      <c r="G4295">
        <v>70</v>
      </c>
      <c r="H4295">
        <v>10</v>
      </c>
      <c r="I4295">
        <v>0</v>
      </c>
      <c r="J4295" s="42">
        <f t="shared" si="68"/>
        <v>10</v>
      </c>
      <c r="K4295">
        <v>3</v>
      </c>
      <c r="L4295">
        <v>0</v>
      </c>
      <c r="M4295">
        <v>0</v>
      </c>
    </row>
    <row r="4296" spans="1:20" x14ac:dyDescent="0.25">
      <c r="A4296">
        <v>2015</v>
      </c>
      <c r="B4296" t="s">
        <v>1167</v>
      </c>
      <c r="D4296">
        <v>5</v>
      </c>
      <c r="E4296" t="s">
        <v>1223</v>
      </c>
      <c r="F4296">
        <v>0</v>
      </c>
      <c r="G4296">
        <v>60</v>
      </c>
      <c r="H4296">
        <v>20</v>
      </c>
      <c r="I4296">
        <v>10</v>
      </c>
      <c r="J4296" s="42">
        <f t="shared" si="68"/>
        <v>30</v>
      </c>
      <c r="K4296">
        <v>5</v>
      </c>
      <c r="L4296">
        <v>5</v>
      </c>
      <c r="M4296">
        <v>0</v>
      </c>
    </row>
    <row r="4297" spans="1:20" x14ac:dyDescent="0.25">
      <c r="A4297">
        <v>2015</v>
      </c>
      <c r="B4297" t="s">
        <v>1167</v>
      </c>
      <c r="C4297">
        <v>6</v>
      </c>
      <c r="D4297">
        <v>1</v>
      </c>
      <c r="E4297" t="s">
        <v>1223</v>
      </c>
      <c r="F4297">
        <v>0</v>
      </c>
      <c r="G4297">
        <v>70</v>
      </c>
      <c r="H4297">
        <v>5</v>
      </c>
      <c r="I4297">
        <v>5</v>
      </c>
      <c r="J4297" s="42">
        <f t="shared" si="68"/>
        <v>10</v>
      </c>
      <c r="K4297">
        <v>3</v>
      </c>
      <c r="L4297">
        <v>4</v>
      </c>
      <c r="M4297">
        <v>0</v>
      </c>
    </row>
    <row r="4298" spans="1:20" x14ac:dyDescent="0.25">
      <c r="A4298">
        <v>2015</v>
      </c>
      <c r="B4298" t="s">
        <v>1167</v>
      </c>
      <c r="D4298">
        <v>2</v>
      </c>
      <c r="E4298" t="s">
        <v>1223</v>
      </c>
      <c r="F4298">
        <v>0</v>
      </c>
      <c r="G4298">
        <v>50</v>
      </c>
      <c r="H4298">
        <v>20</v>
      </c>
      <c r="I4298">
        <v>10</v>
      </c>
      <c r="J4298" s="42">
        <f t="shared" si="68"/>
        <v>30</v>
      </c>
      <c r="K4298">
        <v>5</v>
      </c>
      <c r="L4298">
        <v>4</v>
      </c>
      <c r="M4298">
        <v>1</v>
      </c>
      <c r="N4298" t="s">
        <v>803</v>
      </c>
    </row>
    <row r="4299" spans="1:20" x14ac:dyDescent="0.25">
      <c r="A4299">
        <v>2015</v>
      </c>
      <c r="B4299" t="s">
        <v>1167</v>
      </c>
      <c r="D4299">
        <v>3</v>
      </c>
      <c r="E4299" t="s">
        <v>1223</v>
      </c>
      <c r="F4299">
        <v>0</v>
      </c>
      <c r="G4299">
        <v>70</v>
      </c>
      <c r="H4299">
        <v>20</v>
      </c>
      <c r="I4299">
        <v>5</v>
      </c>
      <c r="J4299" s="42">
        <f t="shared" si="68"/>
        <v>25</v>
      </c>
      <c r="K4299">
        <v>3</v>
      </c>
      <c r="L4299">
        <v>3</v>
      </c>
      <c r="M4299">
        <v>0</v>
      </c>
    </row>
    <row r="4300" spans="1:20" x14ac:dyDescent="0.25">
      <c r="A4300">
        <v>2015</v>
      </c>
      <c r="B4300" t="s">
        <v>1167</v>
      </c>
      <c r="D4300">
        <v>4</v>
      </c>
      <c r="E4300" t="s">
        <v>1223</v>
      </c>
      <c r="F4300">
        <v>5</v>
      </c>
      <c r="G4300">
        <v>65</v>
      </c>
      <c r="H4300">
        <v>15</v>
      </c>
      <c r="I4300">
        <v>10</v>
      </c>
      <c r="J4300" s="42">
        <f t="shared" si="68"/>
        <v>25</v>
      </c>
      <c r="K4300">
        <v>4</v>
      </c>
      <c r="L4300">
        <v>6</v>
      </c>
      <c r="M4300">
        <v>1</v>
      </c>
      <c r="N4300" t="s">
        <v>799</v>
      </c>
    </row>
    <row r="4301" spans="1:20" ht="15.75" thickBot="1" x14ac:dyDescent="0.3">
      <c r="A4301">
        <v>2015</v>
      </c>
      <c r="B4301" t="s">
        <v>1167</v>
      </c>
      <c r="D4301">
        <v>5</v>
      </c>
      <c r="E4301" t="s">
        <v>1223</v>
      </c>
      <c r="F4301">
        <v>5</v>
      </c>
      <c r="G4301">
        <v>60</v>
      </c>
      <c r="H4301">
        <v>10</v>
      </c>
      <c r="I4301">
        <v>15</v>
      </c>
      <c r="J4301" s="43">
        <f t="shared" si="68"/>
        <v>25</v>
      </c>
      <c r="K4301">
        <v>3</v>
      </c>
      <c r="L4301">
        <v>3</v>
      </c>
      <c r="M4301">
        <v>0</v>
      </c>
    </row>
    <row r="4302" spans="1:20" x14ac:dyDescent="0.25">
      <c r="A4302">
        <v>2017</v>
      </c>
      <c r="B4302" t="s">
        <v>1163</v>
      </c>
      <c r="C4302" s="44">
        <v>1</v>
      </c>
      <c r="D4302">
        <v>1</v>
      </c>
      <c r="E4302" s="44" t="s">
        <v>1234</v>
      </c>
      <c r="F4302" s="44">
        <v>5</v>
      </c>
      <c r="G4302" s="44"/>
      <c r="H4302" s="45">
        <v>5</v>
      </c>
      <c r="I4302" s="46">
        <v>10</v>
      </c>
      <c r="J4302" s="44">
        <v>10</v>
      </c>
      <c r="K4302" s="44">
        <f>SUM(H4302:I4302)</f>
        <v>15</v>
      </c>
      <c r="L4302" s="44"/>
      <c r="M4302" s="44"/>
      <c r="N4302" s="44"/>
      <c r="O4302" s="44"/>
      <c r="P4302" s="44"/>
      <c r="Q4302" s="44"/>
      <c r="R4302" s="44"/>
      <c r="S4302" s="44"/>
      <c r="T4302" s="44"/>
    </row>
    <row r="4303" spans="1:20" x14ac:dyDescent="0.25">
      <c r="A4303">
        <v>2017</v>
      </c>
      <c r="B4303" t="s">
        <v>1163</v>
      </c>
      <c r="C4303" s="44">
        <v>1</v>
      </c>
      <c r="D4303">
        <v>2</v>
      </c>
      <c r="E4303" s="44" t="s">
        <v>1234</v>
      </c>
      <c r="F4303" s="44">
        <v>5</v>
      </c>
      <c r="G4303" s="44"/>
      <c r="H4303" s="47">
        <v>20</v>
      </c>
      <c r="I4303" s="48">
        <v>5</v>
      </c>
      <c r="J4303" s="44">
        <v>10</v>
      </c>
      <c r="K4303" s="44">
        <f t="shared" ref="K4303:K4366" si="69">SUM(H4303:I4303)</f>
        <v>25</v>
      </c>
      <c r="L4303" s="44"/>
      <c r="M4303" s="44"/>
      <c r="N4303" s="44"/>
      <c r="O4303" s="44"/>
      <c r="P4303" s="44"/>
      <c r="Q4303" s="44"/>
      <c r="R4303" s="44"/>
      <c r="S4303" s="44"/>
      <c r="T4303" s="44"/>
    </row>
    <row r="4304" spans="1:20" x14ac:dyDescent="0.25">
      <c r="A4304">
        <v>2017</v>
      </c>
      <c r="B4304" t="s">
        <v>1163</v>
      </c>
      <c r="C4304" s="44">
        <v>1</v>
      </c>
      <c r="D4304">
        <v>3</v>
      </c>
      <c r="E4304" s="44" t="s">
        <v>157</v>
      </c>
      <c r="F4304" s="44">
        <v>1</v>
      </c>
      <c r="G4304" s="44"/>
      <c r="H4304" s="47">
        <v>5</v>
      </c>
      <c r="I4304" s="48">
        <v>1</v>
      </c>
      <c r="J4304" s="44">
        <v>5</v>
      </c>
      <c r="K4304" s="44">
        <f t="shared" si="69"/>
        <v>6</v>
      </c>
      <c r="L4304" s="44"/>
      <c r="M4304" s="44"/>
      <c r="N4304" s="44"/>
      <c r="O4304" s="44"/>
      <c r="P4304" s="44"/>
      <c r="Q4304" s="44"/>
      <c r="R4304" s="44"/>
      <c r="S4304" s="44"/>
      <c r="T4304" s="44"/>
    </row>
    <row r="4305" spans="1:20" x14ac:dyDescent="0.25">
      <c r="A4305">
        <v>2017</v>
      </c>
      <c r="B4305" t="s">
        <v>1163</v>
      </c>
      <c r="C4305" s="44">
        <v>1</v>
      </c>
      <c r="D4305">
        <v>4</v>
      </c>
      <c r="E4305" s="44" t="s">
        <v>1208</v>
      </c>
      <c r="F4305" s="44">
        <v>1</v>
      </c>
      <c r="G4305" s="44"/>
      <c r="H4305" s="47">
        <v>10</v>
      </c>
      <c r="I4305" s="48">
        <v>10</v>
      </c>
      <c r="J4305" s="44">
        <v>5</v>
      </c>
      <c r="K4305" s="44">
        <f t="shared" si="69"/>
        <v>20</v>
      </c>
      <c r="L4305" s="44"/>
      <c r="M4305" s="44"/>
      <c r="N4305" s="44"/>
      <c r="O4305" s="44"/>
      <c r="P4305" s="44"/>
      <c r="Q4305" s="44"/>
      <c r="R4305" s="44"/>
      <c r="S4305" s="44"/>
      <c r="T4305" s="44"/>
    </row>
    <row r="4306" spans="1:20" x14ac:dyDescent="0.25">
      <c r="A4306">
        <v>2017</v>
      </c>
      <c r="B4306" t="s">
        <v>1163</v>
      </c>
      <c r="C4306" s="44">
        <v>1</v>
      </c>
      <c r="D4306">
        <v>5</v>
      </c>
      <c r="E4306" s="44" t="s">
        <v>1234</v>
      </c>
      <c r="F4306" s="44">
        <v>10</v>
      </c>
      <c r="G4306" s="44"/>
      <c r="H4306" s="47">
        <v>1</v>
      </c>
      <c r="I4306" s="48">
        <v>1</v>
      </c>
      <c r="J4306" s="44">
        <v>10</v>
      </c>
      <c r="K4306" s="44">
        <f t="shared" si="69"/>
        <v>2</v>
      </c>
      <c r="L4306" s="44"/>
      <c r="M4306" s="44"/>
      <c r="N4306" s="44"/>
      <c r="O4306" s="44"/>
      <c r="P4306" s="44"/>
      <c r="Q4306" s="44"/>
      <c r="R4306" s="44"/>
      <c r="S4306" s="44"/>
      <c r="T4306" s="44"/>
    </row>
    <row r="4307" spans="1:20" x14ac:dyDescent="0.25">
      <c r="A4307">
        <v>2017</v>
      </c>
      <c r="B4307" t="s">
        <v>1163</v>
      </c>
      <c r="C4307" s="44">
        <v>2</v>
      </c>
      <c r="D4307">
        <v>1</v>
      </c>
      <c r="E4307" s="44" t="s">
        <v>1234</v>
      </c>
      <c r="F4307" s="44">
        <v>10</v>
      </c>
      <c r="G4307" s="44"/>
      <c r="H4307" s="47">
        <v>5</v>
      </c>
      <c r="I4307" s="48">
        <v>10</v>
      </c>
      <c r="J4307" s="44">
        <v>10</v>
      </c>
      <c r="K4307" s="44">
        <f t="shared" si="69"/>
        <v>15</v>
      </c>
      <c r="L4307" s="44"/>
      <c r="M4307" s="44"/>
      <c r="N4307" s="44"/>
      <c r="O4307" s="44"/>
      <c r="P4307" s="44"/>
      <c r="Q4307" s="44"/>
      <c r="R4307" s="44"/>
      <c r="S4307" s="44"/>
      <c r="T4307" s="44"/>
    </row>
    <row r="4308" spans="1:20" x14ac:dyDescent="0.25">
      <c r="A4308">
        <v>2017</v>
      </c>
      <c r="B4308" t="s">
        <v>1163</v>
      </c>
      <c r="C4308" s="44">
        <v>2</v>
      </c>
      <c r="D4308">
        <v>2</v>
      </c>
      <c r="E4308" s="44" t="s">
        <v>1234</v>
      </c>
      <c r="F4308" s="44">
        <v>10</v>
      </c>
      <c r="G4308" s="44"/>
      <c r="H4308" s="47">
        <v>5</v>
      </c>
      <c r="I4308" s="48">
        <v>10</v>
      </c>
      <c r="J4308" s="44">
        <v>15</v>
      </c>
      <c r="K4308" s="44">
        <f t="shared" si="69"/>
        <v>15</v>
      </c>
      <c r="L4308" s="44"/>
      <c r="M4308" s="44"/>
      <c r="N4308" s="44"/>
      <c r="O4308" s="44"/>
      <c r="P4308" s="44"/>
      <c r="Q4308" s="44"/>
      <c r="R4308" s="44"/>
      <c r="S4308" s="44"/>
      <c r="T4308" s="44"/>
    </row>
    <row r="4309" spans="1:20" x14ac:dyDescent="0.25">
      <c r="A4309">
        <v>2017</v>
      </c>
      <c r="B4309" t="s">
        <v>1163</v>
      </c>
      <c r="C4309" s="44">
        <v>2</v>
      </c>
      <c r="D4309">
        <v>3</v>
      </c>
      <c r="E4309" s="44" t="s">
        <v>1234</v>
      </c>
      <c r="F4309" s="44">
        <v>5</v>
      </c>
      <c r="G4309" s="44"/>
      <c r="H4309" s="47">
        <v>5</v>
      </c>
      <c r="I4309" s="48">
        <v>10</v>
      </c>
      <c r="J4309" s="44">
        <v>10</v>
      </c>
      <c r="K4309" s="44">
        <f t="shared" si="69"/>
        <v>15</v>
      </c>
      <c r="L4309" s="44"/>
      <c r="M4309" s="44"/>
      <c r="N4309" s="44"/>
      <c r="O4309" s="44"/>
      <c r="P4309" s="44"/>
      <c r="Q4309" s="44"/>
      <c r="R4309" s="44"/>
      <c r="S4309" s="44"/>
      <c r="T4309" s="44"/>
    </row>
    <row r="4310" spans="1:20" x14ac:dyDescent="0.25">
      <c r="A4310">
        <v>2017</v>
      </c>
      <c r="B4310" t="s">
        <v>1163</v>
      </c>
      <c r="C4310" s="44">
        <v>2</v>
      </c>
      <c r="D4310">
        <v>4</v>
      </c>
      <c r="E4310" s="44" t="s">
        <v>1234</v>
      </c>
      <c r="F4310" s="44">
        <v>1</v>
      </c>
      <c r="G4310" s="44"/>
      <c r="H4310" s="47">
        <v>50</v>
      </c>
      <c r="I4310" s="48">
        <v>5</v>
      </c>
      <c r="J4310" s="44">
        <v>1</v>
      </c>
      <c r="K4310" s="44">
        <f t="shared" si="69"/>
        <v>55</v>
      </c>
      <c r="L4310" s="44"/>
      <c r="M4310" s="44"/>
      <c r="N4310" s="44"/>
      <c r="O4310" s="44"/>
      <c r="P4310" s="44"/>
      <c r="Q4310" s="44"/>
      <c r="R4310" s="44"/>
      <c r="S4310" s="44"/>
      <c r="T4310" s="44"/>
    </row>
    <row r="4311" spans="1:20" x14ac:dyDescent="0.25">
      <c r="A4311">
        <v>2017</v>
      </c>
      <c r="B4311" t="s">
        <v>1163</v>
      </c>
      <c r="C4311" s="44">
        <v>2</v>
      </c>
      <c r="D4311">
        <v>5</v>
      </c>
      <c r="E4311" s="44" t="s">
        <v>1234</v>
      </c>
      <c r="F4311" s="44">
        <v>1</v>
      </c>
      <c r="G4311" s="44"/>
      <c r="H4311" s="47">
        <v>75</v>
      </c>
      <c r="I4311" s="48">
        <v>1</v>
      </c>
      <c r="J4311" s="44">
        <v>5</v>
      </c>
      <c r="K4311" s="44">
        <f t="shared" si="69"/>
        <v>76</v>
      </c>
      <c r="L4311" s="44"/>
      <c r="M4311" s="44"/>
      <c r="N4311" s="44"/>
      <c r="O4311" s="44"/>
      <c r="P4311" s="44"/>
      <c r="Q4311" s="44"/>
      <c r="R4311" s="44"/>
      <c r="S4311" s="44"/>
      <c r="T4311" s="44"/>
    </row>
    <row r="4312" spans="1:20" x14ac:dyDescent="0.25">
      <c r="A4312">
        <v>2017</v>
      </c>
      <c r="B4312" t="s">
        <v>1163</v>
      </c>
      <c r="C4312" s="44">
        <v>3</v>
      </c>
      <c r="D4312">
        <v>1</v>
      </c>
      <c r="E4312" s="44" t="s">
        <v>1234</v>
      </c>
      <c r="F4312" s="44">
        <v>0</v>
      </c>
      <c r="G4312" s="44"/>
      <c r="H4312" s="47">
        <v>1</v>
      </c>
      <c r="I4312" s="48">
        <v>1</v>
      </c>
      <c r="J4312" s="44">
        <v>5</v>
      </c>
      <c r="K4312" s="44">
        <f t="shared" si="69"/>
        <v>2</v>
      </c>
      <c r="L4312" s="44"/>
      <c r="M4312" s="44"/>
      <c r="N4312" s="44"/>
      <c r="O4312" s="44"/>
      <c r="P4312" s="44"/>
      <c r="Q4312" s="44"/>
      <c r="R4312" s="44"/>
      <c r="S4312" s="44"/>
      <c r="T4312" s="44"/>
    </row>
    <row r="4313" spans="1:20" x14ac:dyDescent="0.25">
      <c r="A4313">
        <v>2017</v>
      </c>
      <c r="B4313" t="s">
        <v>1163</v>
      </c>
      <c r="C4313" s="44">
        <v>3</v>
      </c>
      <c r="D4313">
        <v>2</v>
      </c>
      <c r="E4313" s="44" t="s">
        <v>1208</v>
      </c>
      <c r="F4313" s="44">
        <v>5</v>
      </c>
      <c r="G4313" s="44"/>
      <c r="H4313" s="47">
        <v>50</v>
      </c>
      <c r="I4313" s="48">
        <v>5</v>
      </c>
      <c r="J4313" s="44">
        <v>5</v>
      </c>
      <c r="K4313" s="44">
        <f t="shared" si="69"/>
        <v>55</v>
      </c>
      <c r="L4313" s="44"/>
      <c r="M4313" s="44"/>
      <c r="N4313" s="44"/>
      <c r="O4313" s="44"/>
      <c r="P4313" s="44"/>
      <c r="Q4313" s="44"/>
      <c r="R4313" s="44"/>
      <c r="S4313" s="44"/>
      <c r="T4313" s="44"/>
    </row>
    <row r="4314" spans="1:20" x14ac:dyDescent="0.25">
      <c r="A4314">
        <v>2017</v>
      </c>
      <c r="B4314" t="s">
        <v>1163</v>
      </c>
      <c r="C4314" s="44">
        <v>3</v>
      </c>
      <c r="D4314">
        <v>3</v>
      </c>
      <c r="E4314" s="44" t="s">
        <v>1234</v>
      </c>
      <c r="F4314" s="44">
        <v>5</v>
      </c>
      <c r="G4314" s="44"/>
      <c r="H4314" s="47">
        <v>10</v>
      </c>
      <c r="I4314" s="48">
        <v>5</v>
      </c>
      <c r="J4314" s="44">
        <v>5</v>
      </c>
      <c r="K4314" s="44">
        <f t="shared" si="69"/>
        <v>15</v>
      </c>
      <c r="L4314" s="44"/>
      <c r="M4314" s="44"/>
      <c r="N4314" s="44"/>
      <c r="O4314" s="44"/>
      <c r="P4314" s="44"/>
      <c r="Q4314" s="44"/>
      <c r="R4314" s="44"/>
      <c r="S4314" s="44"/>
      <c r="T4314" s="44"/>
    </row>
    <row r="4315" spans="1:20" x14ac:dyDescent="0.25">
      <c r="A4315">
        <v>2017</v>
      </c>
      <c r="B4315" t="s">
        <v>1163</v>
      </c>
      <c r="C4315" s="44">
        <v>3</v>
      </c>
      <c r="D4315">
        <v>4</v>
      </c>
      <c r="E4315" s="44" t="s">
        <v>1208</v>
      </c>
      <c r="F4315" s="44">
        <v>5</v>
      </c>
      <c r="G4315" s="44"/>
      <c r="H4315" s="47">
        <v>15</v>
      </c>
      <c r="I4315" s="48">
        <v>5</v>
      </c>
      <c r="J4315" s="44">
        <v>10</v>
      </c>
      <c r="K4315" s="44">
        <f t="shared" si="69"/>
        <v>20</v>
      </c>
      <c r="L4315" s="44"/>
      <c r="M4315" s="44"/>
      <c r="N4315" s="44"/>
      <c r="O4315" s="44"/>
      <c r="P4315" s="44"/>
      <c r="Q4315" s="44"/>
      <c r="R4315" s="44"/>
      <c r="S4315" s="44"/>
      <c r="T4315" s="44"/>
    </row>
    <row r="4316" spans="1:20" x14ac:dyDescent="0.25">
      <c r="A4316">
        <v>2017</v>
      </c>
      <c r="B4316" t="s">
        <v>1163</v>
      </c>
      <c r="C4316" s="44">
        <v>3</v>
      </c>
      <c r="D4316">
        <v>5</v>
      </c>
      <c r="E4316" s="44" t="s">
        <v>1208</v>
      </c>
      <c r="F4316" s="44">
        <v>20</v>
      </c>
      <c r="G4316" s="44"/>
      <c r="H4316" s="47">
        <v>20</v>
      </c>
      <c r="I4316" s="48">
        <v>10</v>
      </c>
      <c r="J4316" s="44">
        <v>10</v>
      </c>
      <c r="K4316" s="44">
        <f t="shared" si="69"/>
        <v>30</v>
      </c>
      <c r="L4316" s="44"/>
      <c r="M4316" s="44"/>
      <c r="N4316" s="44"/>
      <c r="O4316" s="44"/>
      <c r="P4316" s="44"/>
      <c r="Q4316" s="44"/>
      <c r="R4316" s="44"/>
      <c r="S4316" s="44"/>
      <c r="T4316" s="44"/>
    </row>
    <row r="4317" spans="1:20" x14ac:dyDescent="0.25">
      <c r="A4317">
        <v>2017</v>
      </c>
      <c r="B4317" t="s">
        <v>1163</v>
      </c>
      <c r="C4317" s="44">
        <v>4</v>
      </c>
      <c r="D4317">
        <v>1</v>
      </c>
      <c r="E4317" s="44" t="s">
        <v>1234</v>
      </c>
      <c r="F4317" s="44">
        <v>5</v>
      </c>
      <c r="G4317" s="44"/>
      <c r="H4317" s="47">
        <v>10</v>
      </c>
      <c r="I4317" s="48">
        <v>10</v>
      </c>
      <c r="J4317" s="44">
        <v>5</v>
      </c>
      <c r="K4317" s="44">
        <f t="shared" si="69"/>
        <v>20</v>
      </c>
      <c r="L4317" s="44"/>
      <c r="M4317" s="44"/>
      <c r="N4317" s="44"/>
      <c r="O4317" s="44"/>
      <c r="P4317" s="44"/>
      <c r="Q4317" s="44"/>
      <c r="R4317" s="44"/>
      <c r="S4317" s="44"/>
      <c r="T4317" s="44"/>
    </row>
    <row r="4318" spans="1:20" x14ac:dyDescent="0.25">
      <c r="A4318">
        <v>2017</v>
      </c>
      <c r="B4318" t="s">
        <v>1163</v>
      </c>
      <c r="C4318" s="44">
        <v>4</v>
      </c>
      <c r="D4318">
        <v>2</v>
      </c>
      <c r="E4318" s="44" t="s">
        <v>1234</v>
      </c>
      <c r="F4318" s="44">
        <v>5</v>
      </c>
      <c r="G4318" s="44"/>
      <c r="H4318" s="47">
        <v>10</v>
      </c>
      <c r="I4318" s="48">
        <v>5</v>
      </c>
      <c r="J4318" s="44">
        <v>10</v>
      </c>
      <c r="K4318" s="44">
        <f t="shared" si="69"/>
        <v>15</v>
      </c>
      <c r="L4318" s="44"/>
      <c r="M4318" s="44"/>
      <c r="N4318" s="44"/>
      <c r="O4318" s="44"/>
      <c r="P4318" s="44"/>
      <c r="Q4318" s="44"/>
      <c r="R4318" s="44"/>
      <c r="S4318" s="44"/>
      <c r="T4318" s="44"/>
    </row>
    <row r="4319" spans="1:20" x14ac:dyDescent="0.25">
      <c r="A4319">
        <v>2017</v>
      </c>
      <c r="B4319" t="s">
        <v>1163</v>
      </c>
      <c r="C4319" s="44">
        <v>4</v>
      </c>
      <c r="D4319">
        <v>3</v>
      </c>
      <c r="E4319" s="44" t="s">
        <v>1234</v>
      </c>
      <c r="F4319" s="44">
        <v>10</v>
      </c>
      <c r="G4319" s="44"/>
      <c r="H4319" s="47">
        <v>5</v>
      </c>
      <c r="I4319" s="48">
        <v>5</v>
      </c>
      <c r="J4319" s="44">
        <v>5</v>
      </c>
      <c r="K4319" s="44">
        <f t="shared" si="69"/>
        <v>10</v>
      </c>
      <c r="L4319" s="44"/>
      <c r="M4319" s="44"/>
      <c r="N4319" s="44"/>
      <c r="O4319" s="44"/>
      <c r="P4319" s="44"/>
      <c r="Q4319" s="44"/>
      <c r="R4319" s="44"/>
      <c r="S4319" s="44"/>
      <c r="T4319" s="44"/>
    </row>
    <row r="4320" spans="1:20" x14ac:dyDescent="0.25">
      <c r="A4320">
        <v>2017</v>
      </c>
      <c r="B4320" t="s">
        <v>1163</v>
      </c>
      <c r="C4320" s="44">
        <v>4</v>
      </c>
      <c r="D4320">
        <v>4</v>
      </c>
      <c r="E4320" s="44" t="s">
        <v>1234</v>
      </c>
      <c r="F4320" s="44">
        <v>5</v>
      </c>
      <c r="G4320" s="44"/>
      <c r="H4320" s="47">
        <v>1</v>
      </c>
      <c r="I4320" s="48">
        <v>5</v>
      </c>
      <c r="J4320" s="44">
        <v>5</v>
      </c>
      <c r="K4320" s="44">
        <f t="shared" si="69"/>
        <v>6</v>
      </c>
      <c r="L4320" s="44"/>
      <c r="M4320" s="44"/>
      <c r="N4320" s="44"/>
      <c r="O4320" s="44"/>
      <c r="P4320" s="44"/>
      <c r="Q4320" s="44"/>
      <c r="R4320" s="44"/>
      <c r="S4320" s="44"/>
      <c r="T4320" s="44"/>
    </row>
    <row r="4321" spans="1:20" x14ac:dyDescent="0.25">
      <c r="A4321">
        <v>2017</v>
      </c>
      <c r="B4321" t="s">
        <v>1163</v>
      </c>
      <c r="C4321" s="44">
        <v>4</v>
      </c>
      <c r="D4321">
        <v>5</v>
      </c>
      <c r="E4321" s="44" t="s">
        <v>1234</v>
      </c>
      <c r="F4321" s="44">
        <v>10</v>
      </c>
      <c r="G4321" s="44"/>
      <c r="H4321" s="47">
        <v>40</v>
      </c>
      <c r="I4321" s="48">
        <v>1</v>
      </c>
      <c r="J4321" s="44">
        <v>5</v>
      </c>
      <c r="K4321" s="44">
        <f t="shared" si="69"/>
        <v>41</v>
      </c>
      <c r="L4321" s="44"/>
      <c r="M4321" s="44"/>
      <c r="N4321" s="44"/>
      <c r="O4321" s="44"/>
      <c r="P4321" s="44"/>
      <c r="Q4321" s="44"/>
      <c r="R4321" s="44"/>
      <c r="S4321" s="44"/>
      <c r="T4321" s="44"/>
    </row>
    <row r="4322" spans="1:20" x14ac:dyDescent="0.25">
      <c r="A4322">
        <v>2017</v>
      </c>
      <c r="B4322" t="s">
        <v>75</v>
      </c>
      <c r="C4322" s="44">
        <v>1</v>
      </c>
      <c r="D4322">
        <v>1</v>
      </c>
      <c r="E4322" s="44" t="s">
        <v>1208</v>
      </c>
      <c r="F4322" s="44">
        <v>0</v>
      </c>
      <c r="G4322" s="44"/>
      <c r="H4322" s="47">
        <v>40</v>
      </c>
      <c r="I4322" s="48">
        <v>5</v>
      </c>
      <c r="J4322" s="44">
        <v>10</v>
      </c>
      <c r="K4322" s="44">
        <f t="shared" si="69"/>
        <v>45</v>
      </c>
      <c r="L4322" s="44"/>
      <c r="M4322" s="44"/>
      <c r="N4322" s="44"/>
      <c r="O4322" s="44"/>
      <c r="P4322" s="44"/>
      <c r="Q4322" s="44"/>
      <c r="R4322" s="44"/>
      <c r="S4322" s="44"/>
      <c r="T4322" s="44"/>
    </row>
    <row r="4323" spans="1:20" x14ac:dyDescent="0.25">
      <c r="A4323">
        <v>2017</v>
      </c>
      <c r="B4323" t="s">
        <v>75</v>
      </c>
      <c r="C4323" s="44">
        <v>1</v>
      </c>
      <c r="D4323">
        <v>2</v>
      </c>
      <c r="E4323" s="44" t="s">
        <v>1208</v>
      </c>
      <c r="F4323" s="44">
        <v>5</v>
      </c>
      <c r="G4323" s="44"/>
      <c r="H4323" s="47">
        <v>10</v>
      </c>
      <c r="I4323" s="48">
        <v>1</v>
      </c>
      <c r="J4323" s="44">
        <v>1</v>
      </c>
      <c r="K4323" s="44">
        <f t="shared" si="69"/>
        <v>11</v>
      </c>
      <c r="L4323" s="44"/>
      <c r="M4323" s="44"/>
      <c r="N4323" s="44"/>
      <c r="O4323" s="44"/>
      <c r="P4323" s="44"/>
      <c r="Q4323" s="44"/>
      <c r="R4323" s="44"/>
      <c r="S4323" s="44"/>
      <c r="T4323" s="44"/>
    </row>
    <row r="4324" spans="1:20" x14ac:dyDescent="0.25">
      <c r="A4324">
        <v>2017</v>
      </c>
      <c r="B4324" t="s">
        <v>75</v>
      </c>
      <c r="C4324" s="44">
        <v>1</v>
      </c>
      <c r="D4324">
        <v>3</v>
      </c>
      <c r="E4324" s="44" t="s">
        <v>1208</v>
      </c>
      <c r="F4324" s="44">
        <v>10</v>
      </c>
      <c r="G4324" s="44"/>
      <c r="H4324" s="47">
        <v>5</v>
      </c>
      <c r="I4324" s="48">
        <v>1</v>
      </c>
      <c r="J4324" s="44">
        <v>20</v>
      </c>
      <c r="K4324" s="44">
        <f t="shared" si="69"/>
        <v>6</v>
      </c>
      <c r="L4324" s="44"/>
      <c r="M4324" s="44"/>
      <c r="N4324" s="44"/>
      <c r="O4324" s="44"/>
      <c r="P4324" s="44"/>
      <c r="Q4324" s="44"/>
      <c r="R4324" s="44"/>
      <c r="S4324" s="44"/>
      <c r="T4324" s="44"/>
    </row>
    <row r="4325" spans="1:20" x14ac:dyDescent="0.25">
      <c r="A4325">
        <v>2017</v>
      </c>
      <c r="B4325" t="s">
        <v>75</v>
      </c>
      <c r="C4325" s="44">
        <v>1</v>
      </c>
      <c r="D4325">
        <v>4</v>
      </c>
      <c r="E4325" s="44" t="s">
        <v>1208</v>
      </c>
      <c r="F4325" s="44">
        <v>0</v>
      </c>
      <c r="G4325" s="44"/>
      <c r="H4325" s="47">
        <v>25</v>
      </c>
      <c r="I4325" s="48">
        <v>1</v>
      </c>
      <c r="J4325" s="44">
        <v>5</v>
      </c>
      <c r="K4325" s="44">
        <f t="shared" si="69"/>
        <v>26</v>
      </c>
      <c r="L4325" s="44"/>
      <c r="M4325" s="44"/>
      <c r="N4325" s="44"/>
      <c r="O4325" s="44"/>
      <c r="P4325" s="44"/>
      <c r="Q4325" s="44"/>
      <c r="R4325" s="44"/>
      <c r="S4325" s="44"/>
      <c r="T4325" s="44"/>
    </row>
    <row r="4326" spans="1:20" x14ac:dyDescent="0.25">
      <c r="A4326">
        <v>2017</v>
      </c>
      <c r="B4326" t="s">
        <v>75</v>
      </c>
      <c r="C4326" s="44">
        <v>1</v>
      </c>
      <c r="D4326">
        <v>5</v>
      </c>
      <c r="E4326" s="44" t="s">
        <v>1208</v>
      </c>
      <c r="F4326" s="44">
        <v>0</v>
      </c>
      <c r="G4326" s="44"/>
      <c r="H4326" s="47">
        <v>15</v>
      </c>
      <c r="I4326" s="48">
        <v>1</v>
      </c>
      <c r="J4326" s="44">
        <v>10</v>
      </c>
      <c r="K4326" s="44">
        <f t="shared" si="69"/>
        <v>16</v>
      </c>
      <c r="L4326" s="44"/>
      <c r="M4326" s="44"/>
      <c r="N4326" s="44"/>
      <c r="O4326" s="44"/>
      <c r="P4326" s="44"/>
      <c r="Q4326" s="44"/>
      <c r="R4326" s="44"/>
      <c r="S4326" s="44"/>
      <c r="T4326" s="44"/>
    </row>
    <row r="4327" spans="1:20" x14ac:dyDescent="0.25">
      <c r="A4327">
        <v>2017</v>
      </c>
      <c r="B4327" t="s">
        <v>75</v>
      </c>
      <c r="C4327" s="44">
        <v>2</v>
      </c>
      <c r="D4327">
        <v>1</v>
      </c>
      <c r="E4327" s="44" t="s">
        <v>1208</v>
      </c>
      <c r="F4327" s="44">
        <v>5</v>
      </c>
      <c r="G4327" s="44"/>
      <c r="H4327" s="47">
        <v>15</v>
      </c>
      <c r="I4327" s="48">
        <v>5</v>
      </c>
      <c r="J4327" s="44">
        <v>5</v>
      </c>
      <c r="K4327" s="44">
        <f t="shared" si="69"/>
        <v>20</v>
      </c>
      <c r="L4327" s="44"/>
      <c r="M4327" s="44"/>
      <c r="N4327" s="44"/>
      <c r="O4327" s="44"/>
      <c r="P4327" s="44"/>
      <c r="Q4327" s="44"/>
      <c r="R4327" s="44"/>
      <c r="S4327" s="44"/>
      <c r="T4327" s="44"/>
    </row>
    <row r="4328" spans="1:20" x14ac:dyDescent="0.25">
      <c r="A4328">
        <v>2017</v>
      </c>
      <c r="B4328" t="s">
        <v>75</v>
      </c>
      <c r="C4328" s="44">
        <v>2</v>
      </c>
      <c r="D4328">
        <v>2</v>
      </c>
      <c r="E4328" s="44" t="s">
        <v>1208</v>
      </c>
      <c r="F4328" s="44">
        <v>10</v>
      </c>
      <c r="G4328" s="44"/>
      <c r="H4328" s="47">
        <v>1</v>
      </c>
      <c r="I4328" s="48">
        <v>1</v>
      </c>
      <c r="J4328" s="44">
        <v>10</v>
      </c>
      <c r="K4328" s="44">
        <f t="shared" si="69"/>
        <v>2</v>
      </c>
      <c r="L4328" s="44"/>
      <c r="M4328" s="44"/>
      <c r="N4328" s="44"/>
      <c r="O4328" s="44"/>
      <c r="P4328" s="44"/>
      <c r="Q4328" s="44"/>
      <c r="R4328" s="44"/>
      <c r="S4328" s="44"/>
      <c r="T4328" s="44"/>
    </row>
    <row r="4329" spans="1:20" x14ac:dyDescent="0.25">
      <c r="A4329">
        <v>2017</v>
      </c>
      <c r="B4329" t="s">
        <v>75</v>
      </c>
      <c r="C4329" s="44">
        <v>2</v>
      </c>
      <c r="D4329">
        <v>3</v>
      </c>
      <c r="E4329" s="44" t="s">
        <v>1208</v>
      </c>
      <c r="F4329" s="44">
        <v>0</v>
      </c>
      <c r="G4329" s="44"/>
      <c r="H4329" s="47">
        <v>75</v>
      </c>
      <c r="I4329" s="48">
        <v>0</v>
      </c>
      <c r="J4329" s="44">
        <v>5</v>
      </c>
      <c r="K4329" s="44">
        <f t="shared" si="69"/>
        <v>75</v>
      </c>
      <c r="L4329" s="44"/>
      <c r="M4329" s="44"/>
      <c r="N4329" s="44"/>
      <c r="O4329" s="44"/>
      <c r="P4329" s="44"/>
      <c r="Q4329" s="44"/>
      <c r="R4329" s="44"/>
      <c r="S4329" s="44"/>
      <c r="T4329" s="44"/>
    </row>
    <row r="4330" spans="1:20" x14ac:dyDescent="0.25">
      <c r="A4330">
        <v>2017</v>
      </c>
      <c r="B4330" t="s">
        <v>75</v>
      </c>
      <c r="C4330" s="44">
        <v>2</v>
      </c>
      <c r="D4330">
        <v>4</v>
      </c>
      <c r="E4330" s="44" t="s">
        <v>1208</v>
      </c>
      <c r="F4330" s="44">
        <v>1</v>
      </c>
      <c r="G4330" s="44"/>
      <c r="H4330" s="47">
        <v>50</v>
      </c>
      <c r="I4330" s="48">
        <v>5</v>
      </c>
      <c r="J4330" s="44">
        <v>1</v>
      </c>
      <c r="K4330" s="44">
        <f t="shared" si="69"/>
        <v>55</v>
      </c>
      <c r="L4330" s="44"/>
      <c r="M4330" s="44"/>
      <c r="N4330" s="44"/>
      <c r="O4330" s="44"/>
      <c r="P4330" s="44"/>
      <c r="Q4330" s="44"/>
      <c r="R4330" s="44"/>
      <c r="S4330" s="44"/>
      <c r="T4330" s="44"/>
    </row>
    <row r="4331" spans="1:20" x14ac:dyDescent="0.25">
      <c r="A4331">
        <v>2017</v>
      </c>
      <c r="B4331" t="s">
        <v>75</v>
      </c>
      <c r="C4331" s="44">
        <v>2</v>
      </c>
      <c r="D4331">
        <v>5</v>
      </c>
      <c r="E4331" s="44" t="s">
        <v>1208</v>
      </c>
      <c r="F4331" s="44">
        <v>5</v>
      </c>
      <c r="G4331" s="44"/>
      <c r="H4331" s="47">
        <v>50</v>
      </c>
      <c r="I4331" s="48">
        <v>1</v>
      </c>
      <c r="J4331" s="44">
        <v>5</v>
      </c>
      <c r="K4331" s="44">
        <f t="shared" si="69"/>
        <v>51</v>
      </c>
      <c r="L4331" s="44"/>
      <c r="M4331" s="44"/>
      <c r="N4331" s="44"/>
      <c r="O4331" s="44"/>
      <c r="P4331" s="44"/>
      <c r="Q4331" s="44"/>
      <c r="R4331" s="44"/>
      <c r="S4331" s="44"/>
      <c r="T4331" s="44"/>
    </row>
    <row r="4332" spans="1:20" x14ac:dyDescent="0.25">
      <c r="A4332">
        <v>2017</v>
      </c>
      <c r="B4332" t="s">
        <v>776</v>
      </c>
      <c r="C4332" s="44">
        <v>1</v>
      </c>
      <c r="D4332">
        <v>1</v>
      </c>
      <c r="E4332" s="44" t="s">
        <v>1208</v>
      </c>
      <c r="F4332" s="44">
        <v>10</v>
      </c>
      <c r="G4332" s="44"/>
      <c r="H4332" s="47">
        <v>10</v>
      </c>
      <c r="I4332" s="48">
        <v>0</v>
      </c>
      <c r="J4332" s="44">
        <v>10</v>
      </c>
      <c r="K4332" s="44">
        <f t="shared" si="69"/>
        <v>10</v>
      </c>
      <c r="L4332" s="44"/>
      <c r="M4332" s="44"/>
      <c r="N4332" s="44"/>
      <c r="O4332" s="44"/>
      <c r="P4332" s="44"/>
      <c r="Q4332" s="44"/>
      <c r="R4332" s="44"/>
      <c r="S4332" s="44"/>
      <c r="T4332" s="44"/>
    </row>
    <row r="4333" spans="1:20" x14ac:dyDescent="0.25">
      <c r="A4333">
        <v>2017</v>
      </c>
      <c r="B4333" t="s">
        <v>776</v>
      </c>
      <c r="C4333" s="44">
        <v>1</v>
      </c>
      <c r="D4333">
        <v>2</v>
      </c>
      <c r="E4333" s="44" t="s">
        <v>1208</v>
      </c>
      <c r="F4333" s="44">
        <v>1</v>
      </c>
      <c r="G4333" s="44"/>
      <c r="H4333" s="47">
        <v>15</v>
      </c>
      <c r="I4333" s="48">
        <v>5</v>
      </c>
      <c r="J4333" s="44">
        <v>5</v>
      </c>
      <c r="K4333" s="44">
        <f t="shared" si="69"/>
        <v>20</v>
      </c>
      <c r="L4333" s="44"/>
      <c r="M4333" s="44"/>
      <c r="N4333" s="44"/>
      <c r="O4333" s="44"/>
      <c r="P4333" s="44"/>
      <c r="Q4333" s="44"/>
      <c r="R4333" s="44"/>
      <c r="S4333" s="44"/>
      <c r="T4333" s="44"/>
    </row>
    <row r="4334" spans="1:20" x14ac:dyDescent="0.25">
      <c r="A4334">
        <v>2017</v>
      </c>
      <c r="B4334" t="s">
        <v>776</v>
      </c>
      <c r="C4334" s="44">
        <v>1</v>
      </c>
      <c r="D4334">
        <v>3</v>
      </c>
      <c r="E4334" s="44" t="s">
        <v>1234</v>
      </c>
      <c r="F4334" s="44">
        <v>5</v>
      </c>
      <c r="G4334" s="44"/>
      <c r="H4334" s="47">
        <v>10</v>
      </c>
      <c r="I4334" s="48">
        <v>1</v>
      </c>
      <c r="J4334" s="44">
        <v>10</v>
      </c>
      <c r="K4334" s="44">
        <f t="shared" si="69"/>
        <v>11</v>
      </c>
      <c r="L4334" s="44"/>
      <c r="M4334" s="44"/>
      <c r="N4334" s="44"/>
      <c r="O4334" s="44"/>
      <c r="P4334" s="44"/>
      <c r="Q4334" s="44"/>
      <c r="R4334" s="44"/>
      <c r="S4334" s="44"/>
      <c r="T4334" s="44"/>
    </row>
    <row r="4335" spans="1:20" x14ac:dyDescent="0.25">
      <c r="A4335">
        <v>2017</v>
      </c>
      <c r="B4335" t="s">
        <v>776</v>
      </c>
      <c r="C4335" s="44">
        <v>1</v>
      </c>
      <c r="D4335">
        <v>4</v>
      </c>
      <c r="E4335" s="44" t="s">
        <v>1234</v>
      </c>
      <c r="F4335" s="44">
        <v>0</v>
      </c>
      <c r="G4335" s="44"/>
      <c r="H4335" s="47">
        <v>10</v>
      </c>
      <c r="I4335" s="48">
        <v>1</v>
      </c>
      <c r="J4335" s="44">
        <v>10</v>
      </c>
      <c r="K4335" s="44">
        <f t="shared" si="69"/>
        <v>11</v>
      </c>
      <c r="L4335" s="44"/>
      <c r="M4335" s="44"/>
      <c r="N4335" s="44"/>
      <c r="O4335" s="44"/>
      <c r="P4335" s="44"/>
      <c r="Q4335" s="44"/>
      <c r="R4335" s="44"/>
      <c r="S4335" s="44"/>
      <c r="T4335" s="44"/>
    </row>
    <row r="4336" spans="1:20" x14ac:dyDescent="0.25">
      <c r="A4336">
        <v>2017</v>
      </c>
      <c r="B4336" t="s">
        <v>776</v>
      </c>
      <c r="C4336" s="44">
        <v>1</v>
      </c>
      <c r="D4336">
        <v>5</v>
      </c>
      <c r="E4336" s="44" t="s">
        <v>1208</v>
      </c>
      <c r="F4336" s="44">
        <v>5</v>
      </c>
      <c r="G4336" s="44"/>
      <c r="H4336" s="47">
        <v>25</v>
      </c>
      <c r="I4336" s="48">
        <v>1</v>
      </c>
      <c r="J4336" s="44">
        <v>5</v>
      </c>
      <c r="K4336" s="44">
        <f t="shared" si="69"/>
        <v>26</v>
      </c>
      <c r="L4336" s="44"/>
      <c r="M4336" s="44"/>
      <c r="N4336" s="44"/>
      <c r="O4336" s="44"/>
      <c r="P4336" s="44"/>
      <c r="Q4336" s="44"/>
      <c r="R4336" s="44"/>
      <c r="S4336" s="44"/>
      <c r="T4336" s="44"/>
    </row>
    <row r="4337" spans="1:20" x14ac:dyDescent="0.25">
      <c r="A4337">
        <v>2017</v>
      </c>
      <c r="B4337" t="s">
        <v>776</v>
      </c>
      <c r="C4337" s="44">
        <v>2</v>
      </c>
      <c r="D4337">
        <v>1</v>
      </c>
      <c r="E4337" s="44" t="s">
        <v>1234</v>
      </c>
      <c r="F4337" s="44">
        <v>5</v>
      </c>
      <c r="G4337" s="44"/>
      <c r="H4337" s="47">
        <v>25</v>
      </c>
      <c r="I4337" s="48">
        <v>5</v>
      </c>
      <c r="J4337" s="44">
        <v>5</v>
      </c>
      <c r="K4337" s="44">
        <f t="shared" si="69"/>
        <v>30</v>
      </c>
      <c r="L4337" s="44"/>
      <c r="M4337" s="44"/>
      <c r="N4337" s="44"/>
      <c r="O4337" s="44"/>
      <c r="P4337" s="44"/>
      <c r="Q4337" s="44"/>
      <c r="R4337" s="44"/>
      <c r="S4337" s="44"/>
      <c r="T4337" s="44"/>
    </row>
    <row r="4338" spans="1:20" x14ac:dyDescent="0.25">
      <c r="A4338">
        <v>2017</v>
      </c>
      <c r="B4338" t="s">
        <v>776</v>
      </c>
      <c r="C4338" s="44">
        <v>2</v>
      </c>
      <c r="D4338">
        <v>2</v>
      </c>
      <c r="E4338" s="44" t="s">
        <v>1208</v>
      </c>
      <c r="F4338" s="44">
        <v>1</v>
      </c>
      <c r="G4338" s="44"/>
      <c r="H4338" s="47">
        <v>10</v>
      </c>
      <c r="I4338" s="48">
        <v>10</v>
      </c>
      <c r="J4338" s="44">
        <v>10</v>
      </c>
      <c r="K4338" s="44">
        <f t="shared" si="69"/>
        <v>20</v>
      </c>
      <c r="L4338" s="44"/>
      <c r="M4338" s="44"/>
      <c r="N4338" s="44"/>
      <c r="O4338" s="44"/>
      <c r="P4338" s="44"/>
      <c r="Q4338" s="44"/>
      <c r="R4338" s="44"/>
      <c r="S4338" s="44"/>
      <c r="T4338" s="44"/>
    </row>
    <row r="4339" spans="1:20" x14ac:dyDescent="0.25">
      <c r="A4339">
        <v>2017</v>
      </c>
      <c r="B4339" t="s">
        <v>776</v>
      </c>
      <c r="C4339" s="44">
        <v>2</v>
      </c>
      <c r="D4339">
        <v>3</v>
      </c>
      <c r="E4339" s="44" t="s">
        <v>1208</v>
      </c>
      <c r="F4339" s="44">
        <v>1</v>
      </c>
      <c r="G4339" s="44"/>
      <c r="H4339" s="47">
        <v>5</v>
      </c>
      <c r="I4339" s="48">
        <v>5</v>
      </c>
      <c r="J4339" s="44">
        <v>15</v>
      </c>
      <c r="K4339" s="44">
        <f t="shared" si="69"/>
        <v>10</v>
      </c>
      <c r="L4339" s="44"/>
      <c r="M4339" s="44"/>
      <c r="N4339" s="44"/>
      <c r="O4339" s="44"/>
      <c r="P4339" s="44"/>
      <c r="Q4339" s="44"/>
      <c r="R4339" s="44"/>
      <c r="S4339" s="44"/>
      <c r="T4339" s="44"/>
    </row>
    <row r="4340" spans="1:20" x14ac:dyDescent="0.25">
      <c r="A4340">
        <v>2017</v>
      </c>
      <c r="B4340" t="s">
        <v>776</v>
      </c>
      <c r="C4340" s="44">
        <v>2</v>
      </c>
      <c r="D4340">
        <v>4</v>
      </c>
      <c r="E4340" s="44" t="s">
        <v>1234</v>
      </c>
      <c r="F4340" s="44">
        <v>20</v>
      </c>
      <c r="G4340" s="44"/>
      <c r="H4340" s="47">
        <v>10</v>
      </c>
      <c r="I4340" s="48">
        <v>1</v>
      </c>
      <c r="J4340" s="44">
        <v>5</v>
      </c>
      <c r="K4340" s="44">
        <f t="shared" si="69"/>
        <v>11</v>
      </c>
      <c r="L4340" s="44"/>
      <c r="M4340" s="44"/>
      <c r="N4340" s="44"/>
      <c r="O4340" s="44"/>
      <c r="P4340" s="44"/>
      <c r="Q4340" s="44"/>
      <c r="R4340" s="44"/>
      <c r="S4340" s="44"/>
      <c r="T4340" s="44"/>
    </row>
    <row r="4341" spans="1:20" x14ac:dyDescent="0.25">
      <c r="A4341">
        <v>2017</v>
      </c>
      <c r="B4341" t="s">
        <v>776</v>
      </c>
      <c r="C4341" s="44">
        <v>2</v>
      </c>
      <c r="D4341">
        <v>5</v>
      </c>
      <c r="E4341" s="44" t="s">
        <v>1234</v>
      </c>
      <c r="F4341" s="44">
        <v>5</v>
      </c>
      <c r="G4341" s="44"/>
      <c r="H4341" s="47">
        <v>15</v>
      </c>
      <c r="I4341" s="48">
        <v>5</v>
      </c>
      <c r="J4341" s="44">
        <v>5</v>
      </c>
      <c r="K4341" s="44">
        <f t="shared" si="69"/>
        <v>20</v>
      </c>
      <c r="L4341" s="44"/>
      <c r="M4341" s="44"/>
      <c r="N4341" s="44"/>
      <c r="O4341" s="44"/>
      <c r="P4341" s="44"/>
      <c r="Q4341" s="44"/>
      <c r="R4341" s="44"/>
      <c r="S4341" s="44"/>
      <c r="T4341" s="44"/>
    </row>
    <row r="4342" spans="1:20" x14ac:dyDescent="0.25">
      <c r="A4342">
        <v>2017</v>
      </c>
      <c r="B4342" t="s">
        <v>776</v>
      </c>
      <c r="C4342" s="44">
        <v>3</v>
      </c>
      <c r="D4342">
        <v>1</v>
      </c>
      <c r="E4342" s="44" t="s">
        <v>1234</v>
      </c>
      <c r="F4342" s="44">
        <v>1</v>
      </c>
      <c r="G4342" s="44"/>
      <c r="H4342" s="47">
        <v>20</v>
      </c>
      <c r="I4342" s="48">
        <v>0</v>
      </c>
      <c r="J4342" s="44">
        <v>5</v>
      </c>
      <c r="K4342" s="44">
        <f t="shared" si="69"/>
        <v>20</v>
      </c>
      <c r="L4342" s="44"/>
      <c r="M4342" s="44"/>
      <c r="N4342" s="44"/>
      <c r="O4342" s="44"/>
      <c r="P4342" s="44"/>
      <c r="Q4342" s="44"/>
      <c r="R4342" s="44"/>
      <c r="S4342" s="44"/>
      <c r="T4342" s="44"/>
    </row>
    <row r="4343" spans="1:20" x14ac:dyDescent="0.25">
      <c r="A4343">
        <v>2017</v>
      </c>
      <c r="B4343" t="s">
        <v>776</v>
      </c>
      <c r="C4343" s="44">
        <v>3</v>
      </c>
      <c r="D4343">
        <v>2</v>
      </c>
      <c r="E4343" s="44" t="s">
        <v>1234</v>
      </c>
      <c r="F4343" s="44">
        <v>10</v>
      </c>
      <c r="G4343" s="44"/>
      <c r="H4343" s="47">
        <v>15</v>
      </c>
      <c r="I4343" s="48">
        <v>0</v>
      </c>
      <c r="J4343" s="44">
        <v>10</v>
      </c>
      <c r="K4343" s="44">
        <f t="shared" si="69"/>
        <v>15</v>
      </c>
      <c r="L4343" s="44"/>
      <c r="M4343" s="44"/>
      <c r="N4343" s="44"/>
      <c r="O4343" s="44"/>
      <c r="P4343" s="44"/>
      <c r="Q4343" s="44"/>
      <c r="R4343" s="44"/>
      <c r="S4343" s="44"/>
      <c r="T4343" s="44"/>
    </row>
    <row r="4344" spans="1:20" x14ac:dyDescent="0.25">
      <c r="A4344">
        <v>2017</v>
      </c>
      <c r="B4344" t="s">
        <v>776</v>
      </c>
      <c r="C4344" s="44">
        <v>3</v>
      </c>
      <c r="D4344">
        <v>3</v>
      </c>
      <c r="E4344" s="44" t="s">
        <v>1234</v>
      </c>
      <c r="F4344" s="44">
        <v>10</v>
      </c>
      <c r="G4344" s="44"/>
      <c r="H4344" s="47">
        <v>5</v>
      </c>
      <c r="I4344" s="48">
        <v>1</v>
      </c>
      <c r="J4344" s="44">
        <v>5</v>
      </c>
      <c r="K4344" s="44">
        <f t="shared" si="69"/>
        <v>6</v>
      </c>
      <c r="L4344" s="44"/>
      <c r="M4344" s="44"/>
      <c r="N4344" s="44"/>
      <c r="O4344" s="44"/>
      <c r="P4344" s="44"/>
      <c r="Q4344" s="44"/>
      <c r="R4344" s="44"/>
      <c r="S4344" s="44"/>
      <c r="T4344" s="44"/>
    </row>
    <row r="4345" spans="1:20" x14ac:dyDescent="0.25">
      <c r="A4345">
        <v>2017</v>
      </c>
      <c r="B4345" t="s">
        <v>776</v>
      </c>
      <c r="C4345" s="44">
        <v>3</v>
      </c>
      <c r="D4345">
        <v>4</v>
      </c>
      <c r="E4345" s="44" t="s">
        <v>1234</v>
      </c>
      <c r="F4345" s="44">
        <v>5</v>
      </c>
      <c r="G4345" s="44"/>
      <c r="H4345" s="47">
        <v>10</v>
      </c>
      <c r="I4345" s="48">
        <v>5</v>
      </c>
      <c r="J4345" s="44">
        <v>1</v>
      </c>
      <c r="K4345" s="44">
        <f t="shared" si="69"/>
        <v>15</v>
      </c>
      <c r="L4345" s="44"/>
      <c r="M4345" s="44"/>
      <c r="N4345" s="44"/>
      <c r="O4345" s="44"/>
      <c r="P4345" s="44"/>
      <c r="Q4345" s="44"/>
      <c r="R4345" s="44"/>
      <c r="S4345" s="44"/>
      <c r="T4345" s="44"/>
    </row>
    <row r="4346" spans="1:20" x14ac:dyDescent="0.25">
      <c r="A4346">
        <v>2017</v>
      </c>
      <c r="B4346" t="s">
        <v>776</v>
      </c>
      <c r="C4346" s="44">
        <v>3</v>
      </c>
      <c r="D4346">
        <v>5</v>
      </c>
      <c r="E4346" s="44" t="s">
        <v>1234</v>
      </c>
      <c r="F4346" s="44">
        <v>5</v>
      </c>
      <c r="G4346" s="44"/>
      <c r="H4346" s="47">
        <v>10</v>
      </c>
      <c r="I4346" s="48">
        <v>15</v>
      </c>
      <c r="J4346" s="44">
        <v>5</v>
      </c>
      <c r="K4346" s="44">
        <f t="shared" si="69"/>
        <v>25</v>
      </c>
      <c r="L4346" s="44"/>
      <c r="M4346" s="44"/>
      <c r="N4346" s="44"/>
      <c r="O4346" s="44"/>
      <c r="P4346" s="44"/>
      <c r="Q4346" s="44"/>
      <c r="R4346" s="44"/>
      <c r="S4346" s="44"/>
      <c r="T4346" s="44"/>
    </row>
    <row r="4347" spans="1:20" x14ac:dyDescent="0.25">
      <c r="A4347">
        <v>2017</v>
      </c>
      <c r="B4347" s="44" t="s">
        <v>1166</v>
      </c>
      <c r="C4347" s="44">
        <v>1</v>
      </c>
      <c r="D4347">
        <v>1</v>
      </c>
      <c r="E4347" s="44" t="s">
        <v>1208</v>
      </c>
      <c r="F4347" s="44">
        <v>1</v>
      </c>
      <c r="G4347" s="44"/>
      <c r="H4347" s="47">
        <v>10</v>
      </c>
      <c r="I4347" s="48">
        <v>1</v>
      </c>
      <c r="J4347" s="44">
        <v>5</v>
      </c>
      <c r="K4347" s="44">
        <f t="shared" si="69"/>
        <v>11</v>
      </c>
      <c r="L4347" s="44"/>
      <c r="M4347" s="44"/>
      <c r="N4347" s="44"/>
      <c r="O4347" s="44"/>
      <c r="P4347" s="44"/>
      <c r="Q4347" s="44"/>
      <c r="R4347" s="44"/>
      <c r="S4347" s="44"/>
      <c r="T4347" s="44"/>
    </row>
    <row r="4348" spans="1:20" x14ac:dyDescent="0.25">
      <c r="A4348">
        <v>2017</v>
      </c>
      <c r="B4348" s="44" t="s">
        <v>1166</v>
      </c>
      <c r="C4348" s="44">
        <v>1</v>
      </c>
      <c r="D4348">
        <v>2</v>
      </c>
      <c r="E4348" s="44" t="s">
        <v>1234</v>
      </c>
      <c r="F4348" s="44">
        <v>5</v>
      </c>
      <c r="G4348" s="44"/>
      <c r="H4348" s="47">
        <v>5</v>
      </c>
      <c r="I4348" s="48">
        <v>20</v>
      </c>
      <c r="J4348" s="44">
        <v>1</v>
      </c>
      <c r="K4348" s="44">
        <f t="shared" si="69"/>
        <v>25</v>
      </c>
      <c r="L4348" s="44"/>
      <c r="M4348" s="44"/>
      <c r="N4348" s="44"/>
      <c r="O4348" s="44"/>
      <c r="P4348" s="44"/>
      <c r="Q4348" s="44"/>
      <c r="R4348" s="44"/>
      <c r="S4348" s="44"/>
      <c r="T4348" s="44"/>
    </row>
    <row r="4349" spans="1:20" x14ac:dyDescent="0.25">
      <c r="A4349">
        <v>2017</v>
      </c>
      <c r="B4349" s="44" t="s">
        <v>1166</v>
      </c>
      <c r="C4349" s="44">
        <v>1</v>
      </c>
      <c r="D4349">
        <v>3</v>
      </c>
      <c r="E4349" s="44" t="s">
        <v>1208</v>
      </c>
      <c r="F4349" s="44">
        <v>1</v>
      </c>
      <c r="G4349" s="44"/>
      <c r="H4349" s="47">
        <v>55</v>
      </c>
      <c r="I4349" s="48">
        <v>5</v>
      </c>
      <c r="J4349" s="44">
        <v>5</v>
      </c>
      <c r="K4349" s="44">
        <f t="shared" si="69"/>
        <v>60</v>
      </c>
      <c r="L4349" s="44"/>
      <c r="M4349" s="44"/>
      <c r="N4349" s="44"/>
      <c r="O4349" s="44"/>
      <c r="P4349" s="44"/>
      <c r="Q4349" s="44"/>
      <c r="R4349" s="44"/>
      <c r="S4349" s="44"/>
      <c r="T4349" s="44"/>
    </row>
    <row r="4350" spans="1:20" x14ac:dyDescent="0.25">
      <c r="A4350">
        <v>2017</v>
      </c>
      <c r="B4350" s="44" t="s">
        <v>1166</v>
      </c>
      <c r="C4350" s="44">
        <v>1</v>
      </c>
      <c r="D4350">
        <v>4</v>
      </c>
      <c r="E4350" s="44" t="s">
        <v>1208</v>
      </c>
      <c r="F4350" s="44">
        <v>5</v>
      </c>
      <c r="G4350" s="44"/>
      <c r="H4350" s="47">
        <v>20</v>
      </c>
      <c r="I4350" s="48">
        <v>5</v>
      </c>
      <c r="J4350" s="44">
        <v>5</v>
      </c>
      <c r="K4350" s="44">
        <f t="shared" si="69"/>
        <v>25</v>
      </c>
      <c r="L4350" s="44"/>
      <c r="M4350" s="44"/>
      <c r="N4350" s="44"/>
      <c r="O4350" s="44"/>
      <c r="P4350" s="44"/>
      <c r="Q4350" s="44"/>
      <c r="R4350" s="44"/>
      <c r="S4350" s="44"/>
      <c r="T4350" s="44"/>
    </row>
    <row r="4351" spans="1:20" x14ac:dyDescent="0.25">
      <c r="A4351">
        <v>2017</v>
      </c>
      <c r="B4351" s="44" t="s">
        <v>1166</v>
      </c>
      <c r="C4351" s="44">
        <v>1</v>
      </c>
      <c r="D4351">
        <v>5</v>
      </c>
      <c r="E4351" s="44" t="s">
        <v>1208</v>
      </c>
      <c r="F4351" s="44">
        <v>0</v>
      </c>
      <c r="G4351" s="44"/>
      <c r="H4351" s="47">
        <v>20</v>
      </c>
      <c r="I4351" s="48">
        <v>1</v>
      </c>
      <c r="J4351" s="44">
        <v>5</v>
      </c>
      <c r="K4351" s="44">
        <f t="shared" si="69"/>
        <v>21</v>
      </c>
      <c r="L4351" s="44"/>
      <c r="M4351" s="44"/>
      <c r="N4351" s="44"/>
      <c r="O4351" s="44"/>
      <c r="P4351" s="44"/>
      <c r="Q4351" s="44"/>
      <c r="R4351" s="44"/>
      <c r="S4351" s="44"/>
      <c r="T4351" s="44"/>
    </row>
    <row r="4352" spans="1:20" x14ac:dyDescent="0.25">
      <c r="A4352">
        <v>2017</v>
      </c>
      <c r="B4352" s="44" t="s">
        <v>1166</v>
      </c>
      <c r="C4352" s="44">
        <v>2</v>
      </c>
      <c r="D4352">
        <v>1</v>
      </c>
      <c r="E4352" s="44" t="s">
        <v>1208</v>
      </c>
      <c r="F4352" s="44">
        <v>5</v>
      </c>
      <c r="G4352" s="44"/>
      <c r="H4352" s="47">
        <v>10</v>
      </c>
      <c r="I4352" s="48">
        <v>5</v>
      </c>
      <c r="J4352" s="44">
        <v>5</v>
      </c>
      <c r="K4352" s="44">
        <f t="shared" si="69"/>
        <v>15</v>
      </c>
      <c r="L4352" s="44"/>
      <c r="M4352" s="44"/>
      <c r="N4352" s="44"/>
      <c r="O4352" s="44"/>
      <c r="P4352" s="44"/>
      <c r="Q4352" s="44"/>
      <c r="R4352" s="44"/>
      <c r="S4352" s="44"/>
      <c r="T4352" s="44"/>
    </row>
    <row r="4353" spans="1:20" x14ac:dyDescent="0.25">
      <c r="A4353">
        <v>2017</v>
      </c>
      <c r="B4353" s="44" t="s">
        <v>1166</v>
      </c>
      <c r="C4353" s="44">
        <v>2</v>
      </c>
      <c r="D4353">
        <v>2</v>
      </c>
      <c r="E4353" s="44" t="s">
        <v>1234</v>
      </c>
      <c r="F4353" s="44">
        <v>5</v>
      </c>
      <c r="G4353" s="44"/>
      <c r="H4353" s="47">
        <v>50</v>
      </c>
      <c r="I4353" s="48">
        <v>5</v>
      </c>
      <c r="J4353" s="44">
        <v>5</v>
      </c>
      <c r="K4353" s="44">
        <f t="shared" si="69"/>
        <v>55</v>
      </c>
      <c r="L4353" s="44"/>
      <c r="M4353" s="44"/>
      <c r="N4353" s="44"/>
      <c r="O4353" s="44"/>
      <c r="P4353" s="44"/>
      <c r="Q4353" s="44"/>
      <c r="R4353" s="44"/>
      <c r="S4353" s="44"/>
      <c r="T4353" s="44"/>
    </row>
    <row r="4354" spans="1:20" x14ac:dyDescent="0.25">
      <c r="A4354">
        <v>2017</v>
      </c>
      <c r="B4354" s="44" t="s">
        <v>1166</v>
      </c>
      <c r="C4354" s="44">
        <v>2</v>
      </c>
      <c r="D4354">
        <v>3</v>
      </c>
      <c r="E4354" s="44" t="s">
        <v>1207</v>
      </c>
      <c r="F4354" s="44">
        <v>0</v>
      </c>
      <c r="G4354" s="44"/>
      <c r="H4354" s="47">
        <v>5</v>
      </c>
      <c r="I4354" s="48">
        <v>0</v>
      </c>
      <c r="J4354" s="44">
        <v>0</v>
      </c>
      <c r="K4354" s="44">
        <f t="shared" si="69"/>
        <v>5</v>
      </c>
      <c r="L4354" s="44"/>
      <c r="M4354" s="44"/>
      <c r="N4354" s="44"/>
      <c r="O4354" s="44"/>
      <c r="P4354" s="44"/>
      <c r="Q4354" s="44"/>
      <c r="R4354" s="44"/>
      <c r="S4354" s="44"/>
      <c r="T4354" s="44"/>
    </row>
    <row r="4355" spans="1:20" x14ac:dyDescent="0.25">
      <c r="A4355">
        <v>2017</v>
      </c>
      <c r="B4355" s="44" t="s">
        <v>1166</v>
      </c>
      <c r="C4355" s="44">
        <v>2</v>
      </c>
      <c r="D4355">
        <v>4</v>
      </c>
      <c r="E4355" s="44" t="s">
        <v>1234</v>
      </c>
      <c r="F4355" s="44">
        <v>5</v>
      </c>
      <c r="G4355" s="44"/>
      <c r="H4355" s="47">
        <v>25</v>
      </c>
      <c r="I4355" s="48">
        <v>10</v>
      </c>
      <c r="J4355" s="44">
        <v>1</v>
      </c>
      <c r="K4355" s="44">
        <f t="shared" si="69"/>
        <v>35</v>
      </c>
      <c r="L4355" s="44"/>
      <c r="M4355" s="44"/>
      <c r="N4355" s="44"/>
      <c r="O4355" s="44"/>
      <c r="P4355" s="44"/>
      <c r="Q4355" s="44"/>
      <c r="R4355" s="44"/>
      <c r="S4355" s="44"/>
      <c r="T4355" s="44"/>
    </row>
    <row r="4356" spans="1:20" x14ac:dyDescent="0.25">
      <c r="A4356">
        <v>2017</v>
      </c>
      <c r="B4356" s="44" t="s">
        <v>1166</v>
      </c>
      <c r="C4356" s="44">
        <v>2</v>
      </c>
      <c r="D4356">
        <v>5</v>
      </c>
      <c r="E4356" s="44" t="s">
        <v>1234</v>
      </c>
      <c r="F4356" s="44">
        <v>5</v>
      </c>
      <c r="G4356" s="44"/>
      <c r="H4356" s="47">
        <v>5</v>
      </c>
      <c r="I4356" s="48">
        <v>1</v>
      </c>
      <c r="J4356" s="44">
        <v>5</v>
      </c>
      <c r="K4356" s="44">
        <f t="shared" si="69"/>
        <v>6</v>
      </c>
      <c r="L4356" s="44"/>
      <c r="M4356" s="44"/>
      <c r="N4356" s="44"/>
      <c r="O4356" s="44"/>
      <c r="P4356" s="44"/>
      <c r="Q4356" s="44"/>
      <c r="R4356" s="44"/>
      <c r="S4356" s="44"/>
      <c r="T4356" s="44"/>
    </row>
    <row r="4357" spans="1:20" x14ac:dyDescent="0.25">
      <c r="A4357">
        <v>2017</v>
      </c>
      <c r="B4357" s="44" t="s">
        <v>1166</v>
      </c>
      <c r="C4357" s="44">
        <v>3</v>
      </c>
      <c r="D4357">
        <v>1</v>
      </c>
      <c r="E4357" s="44" t="s">
        <v>1207</v>
      </c>
      <c r="F4357" s="44">
        <v>1</v>
      </c>
      <c r="G4357" s="44"/>
      <c r="H4357" s="47">
        <v>5</v>
      </c>
      <c r="I4357" s="48">
        <v>10</v>
      </c>
      <c r="J4357" s="44">
        <v>5</v>
      </c>
      <c r="K4357" s="44">
        <f t="shared" si="69"/>
        <v>15</v>
      </c>
      <c r="L4357" s="44"/>
      <c r="M4357" s="44"/>
      <c r="N4357" s="44"/>
      <c r="O4357" s="44"/>
      <c r="P4357" s="44"/>
      <c r="Q4357" s="44"/>
      <c r="R4357" s="44"/>
      <c r="S4357" s="44"/>
      <c r="T4357" s="44"/>
    </row>
    <row r="4358" spans="1:20" x14ac:dyDescent="0.25">
      <c r="A4358">
        <v>2017</v>
      </c>
      <c r="B4358" s="44" t="s">
        <v>1166</v>
      </c>
      <c r="C4358" s="44">
        <v>3</v>
      </c>
      <c r="D4358">
        <v>2</v>
      </c>
      <c r="E4358" s="44" t="s">
        <v>1234</v>
      </c>
      <c r="F4358" s="44">
        <v>1</v>
      </c>
      <c r="G4358" s="44"/>
      <c r="H4358" s="47">
        <v>15</v>
      </c>
      <c r="I4358" s="48">
        <v>1</v>
      </c>
      <c r="J4358" s="44">
        <v>5</v>
      </c>
      <c r="K4358" s="44">
        <f t="shared" si="69"/>
        <v>16</v>
      </c>
      <c r="L4358" s="44"/>
      <c r="M4358" s="44"/>
      <c r="N4358" s="44"/>
      <c r="O4358" s="44"/>
      <c r="P4358" s="44"/>
      <c r="Q4358" s="44"/>
      <c r="R4358" s="44"/>
      <c r="S4358" s="44"/>
      <c r="T4358" s="44"/>
    </row>
    <row r="4359" spans="1:20" x14ac:dyDescent="0.25">
      <c r="A4359">
        <v>2017</v>
      </c>
      <c r="B4359" s="44" t="s">
        <v>1166</v>
      </c>
      <c r="C4359" s="44">
        <v>3</v>
      </c>
      <c r="D4359">
        <v>3</v>
      </c>
      <c r="E4359" s="44" t="s">
        <v>1207</v>
      </c>
      <c r="F4359" s="44">
        <v>10</v>
      </c>
      <c r="G4359" s="44"/>
      <c r="H4359" s="47">
        <v>20</v>
      </c>
      <c r="I4359" s="48">
        <v>5</v>
      </c>
      <c r="J4359" s="44">
        <v>1</v>
      </c>
      <c r="K4359" s="44">
        <f t="shared" si="69"/>
        <v>25</v>
      </c>
      <c r="L4359" s="44"/>
      <c r="M4359" s="44"/>
      <c r="N4359" s="44"/>
      <c r="O4359" s="44"/>
      <c r="P4359" s="44"/>
      <c r="Q4359" s="44"/>
      <c r="R4359" s="44"/>
      <c r="S4359" s="44"/>
      <c r="T4359" s="44"/>
    </row>
    <row r="4360" spans="1:20" x14ac:dyDescent="0.25">
      <c r="A4360">
        <v>2017</v>
      </c>
      <c r="B4360" s="44" t="s">
        <v>1166</v>
      </c>
      <c r="C4360" s="44">
        <v>3</v>
      </c>
      <c r="D4360">
        <v>4</v>
      </c>
      <c r="E4360" s="44" t="s">
        <v>1234</v>
      </c>
      <c r="F4360" s="44">
        <v>20</v>
      </c>
      <c r="G4360" s="44"/>
      <c r="H4360" s="47">
        <v>5</v>
      </c>
      <c r="I4360" s="48">
        <v>5</v>
      </c>
      <c r="J4360" s="44">
        <v>5</v>
      </c>
      <c r="K4360" s="44">
        <f t="shared" si="69"/>
        <v>10</v>
      </c>
      <c r="L4360" s="44"/>
      <c r="M4360" s="44"/>
      <c r="N4360" s="44"/>
      <c r="O4360" s="44"/>
      <c r="P4360" s="44"/>
      <c r="Q4360" s="44"/>
      <c r="R4360" s="44"/>
      <c r="S4360" s="44"/>
      <c r="T4360" s="44"/>
    </row>
    <row r="4361" spans="1:20" x14ac:dyDescent="0.25">
      <c r="A4361">
        <v>2017</v>
      </c>
      <c r="B4361" s="44" t="s">
        <v>1166</v>
      </c>
      <c r="C4361" s="44">
        <v>3</v>
      </c>
      <c r="D4361">
        <v>5</v>
      </c>
      <c r="E4361" s="44" t="s">
        <v>1234</v>
      </c>
      <c r="F4361" s="44">
        <v>1</v>
      </c>
      <c r="G4361" s="44"/>
      <c r="H4361" s="47">
        <v>25</v>
      </c>
      <c r="I4361" s="48">
        <v>5</v>
      </c>
      <c r="J4361" s="44">
        <v>5</v>
      </c>
      <c r="K4361" s="44">
        <f t="shared" si="69"/>
        <v>30</v>
      </c>
      <c r="L4361" s="44"/>
      <c r="M4361" s="44"/>
      <c r="N4361" s="44"/>
      <c r="O4361" s="44"/>
      <c r="P4361" s="44"/>
      <c r="Q4361" s="44"/>
      <c r="R4361" s="44"/>
      <c r="S4361" s="44"/>
      <c r="T4361" s="44"/>
    </row>
    <row r="4362" spans="1:20" x14ac:dyDescent="0.25">
      <c r="A4362">
        <v>2017</v>
      </c>
      <c r="B4362" t="s">
        <v>1165</v>
      </c>
      <c r="C4362" s="44">
        <v>1</v>
      </c>
      <c r="D4362">
        <v>1</v>
      </c>
      <c r="E4362" s="44" t="s">
        <v>1208</v>
      </c>
      <c r="F4362" s="44">
        <v>1</v>
      </c>
      <c r="G4362" s="44"/>
      <c r="H4362" s="47">
        <v>40</v>
      </c>
      <c r="I4362" s="48">
        <v>1</v>
      </c>
      <c r="J4362" s="44">
        <v>1</v>
      </c>
      <c r="K4362" s="44">
        <f t="shared" si="69"/>
        <v>41</v>
      </c>
      <c r="L4362" s="44"/>
      <c r="M4362" s="44"/>
      <c r="N4362" s="44"/>
      <c r="O4362" s="44"/>
      <c r="P4362" s="44"/>
      <c r="Q4362" s="44"/>
      <c r="R4362" s="44"/>
      <c r="S4362" s="44"/>
      <c r="T4362" s="44"/>
    </row>
    <row r="4363" spans="1:20" x14ac:dyDescent="0.25">
      <c r="A4363">
        <v>2017</v>
      </c>
      <c r="B4363" t="s">
        <v>1165</v>
      </c>
      <c r="C4363" s="44">
        <v>1</v>
      </c>
      <c r="D4363">
        <v>2</v>
      </c>
      <c r="E4363" s="44" t="s">
        <v>1208</v>
      </c>
      <c r="F4363" s="44">
        <v>1</v>
      </c>
      <c r="G4363" s="44"/>
      <c r="H4363" s="47">
        <v>5</v>
      </c>
      <c r="I4363" s="48">
        <v>10</v>
      </c>
      <c r="J4363" s="44">
        <v>5</v>
      </c>
      <c r="K4363" s="44">
        <f t="shared" si="69"/>
        <v>15</v>
      </c>
      <c r="L4363" s="44"/>
      <c r="M4363" s="44"/>
      <c r="N4363" s="44"/>
      <c r="O4363" s="44"/>
      <c r="P4363" s="44"/>
      <c r="Q4363" s="44"/>
      <c r="R4363" s="44"/>
      <c r="S4363" s="44"/>
      <c r="T4363" s="44"/>
    </row>
    <row r="4364" spans="1:20" x14ac:dyDescent="0.25">
      <c r="A4364">
        <v>2017</v>
      </c>
      <c r="B4364" t="s">
        <v>1165</v>
      </c>
      <c r="C4364" s="44">
        <v>1</v>
      </c>
      <c r="D4364">
        <v>3</v>
      </c>
      <c r="E4364" s="44" t="s">
        <v>1208</v>
      </c>
      <c r="F4364" s="44">
        <v>1</v>
      </c>
      <c r="G4364" s="44"/>
      <c r="H4364" s="47">
        <v>10</v>
      </c>
      <c r="I4364" s="48">
        <v>1</v>
      </c>
      <c r="J4364" s="44">
        <v>5</v>
      </c>
      <c r="K4364" s="44">
        <f t="shared" si="69"/>
        <v>11</v>
      </c>
      <c r="L4364" s="44"/>
      <c r="M4364" s="44"/>
      <c r="N4364" s="44"/>
      <c r="O4364" s="44"/>
      <c r="P4364" s="44"/>
      <c r="Q4364" s="44"/>
      <c r="R4364" s="44"/>
      <c r="S4364" s="44"/>
      <c r="T4364" s="44"/>
    </row>
    <row r="4365" spans="1:20" x14ac:dyDescent="0.25">
      <c r="A4365">
        <v>2017</v>
      </c>
      <c r="B4365" t="s">
        <v>1165</v>
      </c>
      <c r="C4365" s="44">
        <v>1</v>
      </c>
      <c r="D4365">
        <v>4</v>
      </c>
      <c r="E4365" s="44" t="s">
        <v>1234</v>
      </c>
      <c r="F4365" s="44">
        <v>5</v>
      </c>
      <c r="G4365" s="44"/>
      <c r="H4365" s="47">
        <v>5</v>
      </c>
      <c r="I4365" s="48">
        <v>10</v>
      </c>
      <c r="J4365" s="44">
        <v>10</v>
      </c>
      <c r="K4365" s="44">
        <f t="shared" si="69"/>
        <v>15</v>
      </c>
      <c r="L4365" s="44"/>
      <c r="M4365" s="44"/>
      <c r="N4365" s="44"/>
      <c r="O4365" s="44"/>
      <c r="P4365" s="44"/>
      <c r="Q4365" s="44"/>
      <c r="R4365" s="44"/>
      <c r="S4365" s="44"/>
      <c r="T4365" s="44"/>
    </row>
    <row r="4366" spans="1:20" x14ac:dyDescent="0.25">
      <c r="A4366">
        <v>2017</v>
      </c>
      <c r="B4366" t="s">
        <v>1165</v>
      </c>
      <c r="C4366" s="44">
        <v>1</v>
      </c>
      <c r="D4366">
        <v>5</v>
      </c>
      <c r="E4366" s="44" t="s">
        <v>1208</v>
      </c>
      <c r="F4366" s="44">
        <v>0</v>
      </c>
      <c r="G4366" s="44"/>
      <c r="H4366" s="47">
        <v>10</v>
      </c>
      <c r="I4366" s="48">
        <v>1</v>
      </c>
      <c r="J4366" s="44">
        <v>10</v>
      </c>
      <c r="K4366" s="44">
        <f t="shared" si="69"/>
        <v>11</v>
      </c>
      <c r="L4366" s="44"/>
      <c r="M4366" s="44"/>
      <c r="N4366" s="44"/>
      <c r="O4366" s="44"/>
      <c r="P4366" s="44"/>
      <c r="Q4366" s="44"/>
      <c r="R4366" s="44"/>
      <c r="S4366" s="44"/>
      <c r="T4366" s="44"/>
    </row>
    <row r="4367" spans="1:20" x14ac:dyDescent="0.25">
      <c r="A4367">
        <v>2017</v>
      </c>
      <c r="B4367" t="s">
        <v>1165</v>
      </c>
      <c r="C4367" s="44">
        <v>2</v>
      </c>
      <c r="D4367">
        <v>1</v>
      </c>
      <c r="E4367" s="44" t="s">
        <v>1234</v>
      </c>
      <c r="F4367" s="44">
        <v>5</v>
      </c>
      <c r="G4367" s="44"/>
      <c r="H4367" s="47">
        <v>15</v>
      </c>
      <c r="I4367" s="48">
        <v>1</v>
      </c>
      <c r="J4367" s="44">
        <v>5</v>
      </c>
      <c r="K4367" s="44">
        <f t="shared" ref="K4367:K4430" si="70">SUM(H4367:I4367)</f>
        <v>16</v>
      </c>
      <c r="L4367" s="44"/>
      <c r="M4367" s="44"/>
      <c r="N4367" s="44"/>
      <c r="O4367" s="44"/>
      <c r="P4367" s="44"/>
      <c r="Q4367" s="44"/>
      <c r="R4367" s="44"/>
      <c r="S4367" s="44"/>
      <c r="T4367" s="44"/>
    </row>
    <row r="4368" spans="1:20" x14ac:dyDescent="0.25">
      <c r="A4368">
        <v>2017</v>
      </c>
      <c r="B4368" t="s">
        <v>1165</v>
      </c>
      <c r="C4368" s="44">
        <v>2</v>
      </c>
      <c r="D4368">
        <v>2</v>
      </c>
      <c r="E4368" s="44" t="s">
        <v>1208</v>
      </c>
      <c r="F4368" s="44">
        <v>0</v>
      </c>
      <c r="G4368" s="44"/>
      <c r="H4368" s="47">
        <v>50</v>
      </c>
      <c r="I4368" s="48">
        <v>5</v>
      </c>
      <c r="J4368" s="44">
        <v>5</v>
      </c>
      <c r="K4368" s="44">
        <f t="shared" si="70"/>
        <v>55</v>
      </c>
      <c r="L4368" s="44"/>
      <c r="M4368" s="44"/>
      <c r="N4368" s="44"/>
      <c r="O4368" s="44"/>
      <c r="P4368" s="44"/>
      <c r="Q4368" s="44"/>
      <c r="R4368" s="44"/>
      <c r="S4368" s="44"/>
      <c r="T4368" s="44"/>
    </row>
    <row r="4369" spans="1:20" x14ac:dyDescent="0.25">
      <c r="A4369">
        <v>2017</v>
      </c>
      <c r="B4369" t="s">
        <v>1165</v>
      </c>
      <c r="C4369" s="44">
        <v>2</v>
      </c>
      <c r="D4369">
        <v>3</v>
      </c>
      <c r="E4369" s="44" t="s">
        <v>1208</v>
      </c>
      <c r="F4369" s="44">
        <v>5</v>
      </c>
      <c r="G4369" s="44"/>
      <c r="H4369" s="47">
        <v>15</v>
      </c>
      <c r="I4369" s="48">
        <v>10</v>
      </c>
      <c r="J4369" s="44">
        <v>5</v>
      </c>
      <c r="K4369" s="44">
        <f t="shared" si="70"/>
        <v>25</v>
      </c>
      <c r="L4369" s="44"/>
      <c r="M4369" s="44"/>
      <c r="N4369" s="44"/>
      <c r="O4369" s="44"/>
      <c r="P4369" s="44"/>
      <c r="Q4369" s="44"/>
      <c r="R4369" s="44"/>
      <c r="S4369" s="44"/>
      <c r="T4369" s="44"/>
    </row>
    <row r="4370" spans="1:20" x14ac:dyDescent="0.25">
      <c r="A4370">
        <v>2017</v>
      </c>
      <c r="B4370" t="s">
        <v>1165</v>
      </c>
      <c r="C4370" s="44">
        <v>2</v>
      </c>
      <c r="D4370">
        <v>4</v>
      </c>
      <c r="E4370" s="44" t="s">
        <v>1208</v>
      </c>
      <c r="F4370" s="44">
        <v>5</v>
      </c>
      <c r="G4370" s="44"/>
      <c r="H4370" s="47">
        <v>10</v>
      </c>
      <c r="I4370" s="48">
        <v>0</v>
      </c>
      <c r="J4370" s="44">
        <v>15</v>
      </c>
      <c r="K4370" s="44">
        <f t="shared" si="70"/>
        <v>10</v>
      </c>
      <c r="L4370" s="44"/>
      <c r="M4370" s="44"/>
      <c r="N4370" s="44"/>
      <c r="O4370" s="44"/>
      <c r="P4370" s="44"/>
      <c r="Q4370" s="44"/>
      <c r="R4370" s="44"/>
      <c r="S4370" s="44"/>
      <c r="T4370" s="44"/>
    </row>
    <row r="4371" spans="1:20" x14ac:dyDescent="0.25">
      <c r="A4371">
        <v>2017</v>
      </c>
      <c r="B4371" t="s">
        <v>1165</v>
      </c>
      <c r="C4371" s="44">
        <v>2</v>
      </c>
      <c r="D4371">
        <v>5</v>
      </c>
      <c r="E4371" s="44" t="s">
        <v>1208</v>
      </c>
      <c r="F4371" s="44">
        <v>1</v>
      </c>
      <c r="G4371" s="44"/>
      <c r="H4371" s="47">
        <v>25</v>
      </c>
      <c r="I4371" s="48">
        <v>1</v>
      </c>
      <c r="J4371" s="44">
        <v>5</v>
      </c>
      <c r="K4371" s="44">
        <f t="shared" si="70"/>
        <v>26</v>
      </c>
      <c r="L4371" s="44"/>
      <c r="M4371" s="44"/>
      <c r="N4371" s="44"/>
      <c r="O4371" s="44"/>
      <c r="P4371" s="44"/>
      <c r="Q4371" s="44"/>
      <c r="R4371" s="44"/>
      <c r="S4371" s="44"/>
      <c r="T4371" s="44"/>
    </row>
    <row r="4372" spans="1:20" x14ac:dyDescent="0.25">
      <c r="A4372">
        <v>2017</v>
      </c>
      <c r="B4372" t="s">
        <v>1167</v>
      </c>
      <c r="C4372" s="44">
        <v>1</v>
      </c>
      <c r="D4372">
        <v>1</v>
      </c>
      <c r="E4372" s="44" t="s">
        <v>1208</v>
      </c>
      <c r="F4372" s="44">
        <v>5</v>
      </c>
      <c r="G4372" s="44"/>
      <c r="H4372" s="47">
        <v>10</v>
      </c>
      <c r="I4372" s="48">
        <v>10</v>
      </c>
      <c r="J4372" s="44">
        <v>10</v>
      </c>
      <c r="K4372" s="44">
        <f t="shared" si="70"/>
        <v>20</v>
      </c>
      <c r="L4372" s="44"/>
      <c r="M4372" s="44"/>
      <c r="N4372" s="44"/>
      <c r="O4372" s="44"/>
      <c r="P4372" s="44"/>
      <c r="Q4372" s="44"/>
      <c r="R4372" s="44"/>
      <c r="S4372" s="44"/>
      <c r="T4372" s="44"/>
    </row>
    <row r="4373" spans="1:20" x14ac:dyDescent="0.25">
      <c r="A4373">
        <v>2017</v>
      </c>
      <c r="B4373" t="s">
        <v>1167</v>
      </c>
      <c r="C4373" s="44">
        <v>1</v>
      </c>
      <c r="D4373">
        <v>2</v>
      </c>
      <c r="E4373" s="44" t="s">
        <v>1207</v>
      </c>
      <c r="F4373" s="44">
        <v>0</v>
      </c>
      <c r="G4373" s="44"/>
      <c r="H4373" s="47">
        <v>1</v>
      </c>
      <c r="I4373" s="48">
        <v>5</v>
      </c>
      <c r="J4373" s="44">
        <v>5</v>
      </c>
      <c r="K4373" s="44">
        <f t="shared" si="70"/>
        <v>6</v>
      </c>
      <c r="L4373" s="44"/>
      <c r="M4373" s="44"/>
      <c r="N4373" s="44"/>
      <c r="O4373" s="44"/>
      <c r="P4373" s="44"/>
      <c r="Q4373" s="44"/>
      <c r="R4373" s="44"/>
      <c r="S4373" s="44"/>
      <c r="T4373" s="44"/>
    </row>
    <row r="4374" spans="1:20" x14ac:dyDescent="0.25">
      <c r="A4374">
        <v>2017</v>
      </c>
      <c r="B4374" t="s">
        <v>1167</v>
      </c>
      <c r="C4374" s="44">
        <v>1</v>
      </c>
      <c r="D4374">
        <v>3</v>
      </c>
      <c r="E4374" s="44" t="s">
        <v>1208</v>
      </c>
      <c r="F4374" s="44">
        <v>1</v>
      </c>
      <c r="G4374" s="44"/>
      <c r="H4374" s="47">
        <v>20</v>
      </c>
      <c r="I4374" s="48">
        <v>1</v>
      </c>
      <c r="J4374" s="44">
        <v>15</v>
      </c>
      <c r="K4374" s="44">
        <f t="shared" si="70"/>
        <v>21</v>
      </c>
      <c r="L4374" s="44"/>
      <c r="M4374" s="44"/>
      <c r="N4374" s="44"/>
      <c r="O4374" s="44"/>
      <c r="P4374" s="44"/>
      <c r="Q4374" s="44"/>
      <c r="R4374" s="44"/>
      <c r="S4374" s="44"/>
      <c r="T4374" s="44"/>
    </row>
    <row r="4375" spans="1:20" x14ac:dyDescent="0.25">
      <c r="A4375">
        <v>2017</v>
      </c>
      <c r="B4375" t="s">
        <v>1167</v>
      </c>
      <c r="C4375" s="44">
        <v>1</v>
      </c>
      <c r="D4375">
        <v>4</v>
      </c>
      <c r="E4375" s="44" t="s">
        <v>1208</v>
      </c>
      <c r="F4375" s="44">
        <v>5</v>
      </c>
      <c r="G4375" s="44"/>
      <c r="H4375" s="47">
        <v>25</v>
      </c>
      <c r="I4375" s="48">
        <v>20</v>
      </c>
      <c r="J4375" s="44">
        <v>5</v>
      </c>
      <c r="K4375" s="44">
        <f t="shared" si="70"/>
        <v>45</v>
      </c>
      <c r="L4375" s="44"/>
      <c r="M4375" s="44"/>
      <c r="N4375" s="44"/>
      <c r="O4375" s="44"/>
      <c r="P4375" s="44"/>
      <c r="Q4375" s="44"/>
      <c r="R4375" s="44"/>
      <c r="S4375" s="44"/>
      <c r="T4375" s="44"/>
    </row>
    <row r="4376" spans="1:20" x14ac:dyDescent="0.25">
      <c r="A4376">
        <v>2017</v>
      </c>
      <c r="B4376" t="s">
        <v>1167</v>
      </c>
      <c r="C4376" s="44">
        <v>1</v>
      </c>
      <c r="D4376">
        <v>5</v>
      </c>
      <c r="E4376" s="44" t="s">
        <v>1208</v>
      </c>
      <c r="F4376" s="44">
        <v>1</v>
      </c>
      <c r="G4376" s="44"/>
      <c r="H4376" s="47">
        <v>30</v>
      </c>
      <c r="I4376" s="48">
        <v>25</v>
      </c>
      <c r="J4376" s="44">
        <v>1</v>
      </c>
      <c r="K4376" s="44">
        <f t="shared" si="70"/>
        <v>55</v>
      </c>
      <c r="L4376" s="44"/>
      <c r="M4376" s="44"/>
      <c r="N4376" s="44"/>
      <c r="O4376" s="44"/>
      <c r="P4376" s="44"/>
      <c r="Q4376" s="44"/>
      <c r="R4376" s="44"/>
      <c r="S4376" s="44"/>
      <c r="T4376" s="44"/>
    </row>
    <row r="4377" spans="1:20" x14ac:dyDescent="0.25">
      <c r="A4377">
        <v>2017</v>
      </c>
      <c r="B4377" t="s">
        <v>1167</v>
      </c>
      <c r="C4377" s="44">
        <v>2</v>
      </c>
      <c r="D4377">
        <v>1</v>
      </c>
      <c r="E4377" s="44" t="s">
        <v>1234</v>
      </c>
      <c r="F4377" s="44">
        <v>0</v>
      </c>
      <c r="G4377" s="44"/>
      <c r="H4377" s="47">
        <v>75</v>
      </c>
      <c r="I4377" s="48">
        <v>1</v>
      </c>
      <c r="J4377" s="44">
        <v>0</v>
      </c>
      <c r="K4377" s="44">
        <f t="shared" si="70"/>
        <v>76</v>
      </c>
      <c r="L4377" s="44"/>
      <c r="M4377" s="44"/>
      <c r="N4377" s="44"/>
      <c r="O4377" s="44"/>
      <c r="P4377" s="44"/>
      <c r="Q4377" s="44"/>
      <c r="R4377" s="44"/>
      <c r="S4377" s="44"/>
      <c r="T4377" s="44"/>
    </row>
    <row r="4378" spans="1:20" x14ac:dyDescent="0.25">
      <c r="A4378">
        <v>2017</v>
      </c>
      <c r="B4378" t="s">
        <v>1167</v>
      </c>
      <c r="C4378" s="44">
        <v>2</v>
      </c>
      <c r="D4378">
        <v>2</v>
      </c>
      <c r="E4378" s="44" t="s">
        <v>1208</v>
      </c>
      <c r="F4378" s="44">
        <v>1</v>
      </c>
      <c r="G4378" s="44"/>
      <c r="H4378" s="47">
        <v>25</v>
      </c>
      <c r="I4378" s="48">
        <v>1</v>
      </c>
      <c r="J4378" s="44">
        <v>5</v>
      </c>
      <c r="K4378" s="44">
        <f t="shared" si="70"/>
        <v>26</v>
      </c>
      <c r="L4378" s="44"/>
      <c r="M4378" s="44"/>
      <c r="N4378" s="44"/>
      <c r="O4378" s="44"/>
      <c r="P4378" s="44"/>
      <c r="Q4378" s="44"/>
      <c r="R4378" s="44"/>
      <c r="S4378" s="44"/>
      <c r="T4378" s="44"/>
    </row>
    <row r="4379" spans="1:20" x14ac:dyDescent="0.25">
      <c r="A4379">
        <v>2017</v>
      </c>
      <c r="B4379" t="s">
        <v>1167</v>
      </c>
      <c r="C4379" s="44">
        <v>2</v>
      </c>
      <c r="D4379">
        <v>3</v>
      </c>
      <c r="E4379" s="44" t="s">
        <v>1234</v>
      </c>
      <c r="F4379" s="44">
        <v>1</v>
      </c>
      <c r="G4379" s="44"/>
      <c r="H4379" s="47">
        <v>20</v>
      </c>
      <c r="I4379" s="48">
        <v>5</v>
      </c>
      <c r="J4379" s="44">
        <v>1</v>
      </c>
      <c r="K4379" s="44">
        <f t="shared" si="70"/>
        <v>25</v>
      </c>
      <c r="L4379" s="44"/>
      <c r="M4379" s="44"/>
      <c r="N4379" s="44"/>
      <c r="O4379" s="44"/>
      <c r="P4379" s="44"/>
      <c r="Q4379" s="44"/>
      <c r="R4379" s="44"/>
      <c r="S4379" s="44"/>
      <c r="T4379" s="44"/>
    </row>
    <row r="4380" spans="1:20" x14ac:dyDescent="0.25">
      <c r="A4380">
        <v>2017</v>
      </c>
      <c r="B4380" t="s">
        <v>1167</v>
      </c>
      <c r="C4380" s="44">
        <v>2</v>
      </c>
      <c r="D4380">
        <v>4</v>
      </c>
      <c r="E4380" s="44" t="s">
        <v>1234</v>
      </c>
      <c r="F4380" s="44">
        <v>5</v>
      </c>
      <c r="G4380" s="44"/>
      <c r="H4380" s="47">
        <v>30</v>
      </c>
      <c r="I4380" s="48">
        <v>1</v>
      </c>
      <c r="J4380" s="44">
        <v>10</v>
      </c>
      <c r="K4380" s="44">
        <f t="shared" si="70"/>
        <v>31</v>
      </c>
      <c r="L4380" s="44"/>
      <c r="M4380" s="44"/>
      <c r="N4380" s="44"/>
      <c r="O4380" s="44"/>
      <c r="P4380" s="44"/>
      <c r="Q4380" s="44"/>
      <c r="R4380" s="44"/>
      <c r="S4380" s="44"/>
      <c r="T4380" s="44"/>
    </row>
    <row r="4381" spans="1:20" x14ac:dyDescent="0.25">
      <c r="A4381">
        <v>2017</v>
      </c>
      <c r="B4381" t="s">
        <v>1167</v>
      </c>
      <c r="C4381" s="44">
        <v>2</v>
      </c>
      <c r="D4381">
        <v>5</v>
      </c>
      <c r="E4381" s="44" t="s">
        <v>1207</v>
      </c>
      <c r="F4381" s="44">
        <v>5</v>
      </c>
      <c r="G4381" s="44"/>
      <c r="H4381" s="47">
        <v>5</v>
      </c>
      <c r="I4381" s="48">
        <v>10</v>
      </c>
      <c r="J4381" s="44">
        <v>5</v>
      </c>
      <c r="K4381" s="44">
        <f t="shared" si="70"/>
        <v>15</v>
      </c>
      <c r="L4381" s="44"/>
      <c r="M4381" s="44"/>
      <c r="N4381" s="44"/>
      <c r="O4381" s="44"/>
      <c r="P4381" s="44"/>
      <c r="Q4381" s="44"/>
      <c r="R4381" s="44"/>
      <c r="S4381" s="44"/>
      <c r="T4381" s="44"/>
    </row>
    <row r="4382" spans="1:20" x14ac:dyDescent="0.25">
      <c r="A4382">
        <v>2017</v>
      </c>
      <c r="B4382" t="s">
        <v>1161</v>
      </c>
      <c r="C4382" s="44">
        <v>1</v>
      </c>
      <c r="D4382">
        <v>1</v>
      </c>
      <c r="E4382" s="44" t="s">
        <v>1208</v>
      </c>
      <c r="F4382" s="44">
        <v>10</v>
      </c>
      <c r="G4382" s="44"/>
      <c r="H4382" s="47">
        <v>10</v>
      </c>
      <c r="I4382" s="48">
        <v>15</v>
      </c>
      <c r="J4382" s="44">
        <v>10</v>
      </c>
      <c r="K4382" s="44">
        <f t="shared" si="70"/>
        <v>25</v>
      </c>
      <c r="L4382" s="44"/>
      <c r="M4382" s="44"/>
      <c r="N4382" s="44"/>
      <c r="O4382" s="44"/>
      <c r="P4382" s="44"/>
      <c r="Q4382" s="44"/>
      <c r="R4382" s="44"/>
      <c r="S4382" s="44"/>
      <c r="T4382" s="44"/>
    </row>
    <row r="4383" spans="1:20" x14ac:dyDescent="0.25">
      <c r="A4383">
        <v>2017</v>
      </c>
      <c r="B4383" t="s">
        <v>1161</v>
      </c>
      <c r="C4383" s="44">
        <v>1</v>
      </c>
      <c r="D4383">
        <v>2</v>
      </c>
      <c r="E4383" s="44" t="s">
        <v>1208</v>
      </c>
      <c r="F4383" s="44">
        <v>0</v>
      </c>
      <c r="G4383" s="44"/>
      <c r="H4383" s="47">
        <v>30</v>
      </c>
      <c r="I4383" s="48">
        <v>5</v>
      </c>
      <c r="J4383" s="44">
        <v>1</v>
      </c>
      <c r="K4383" s="44">
        <f t="shared" si="70"/>
        <v>35</v>
      </c>
      <c r="L4383" s="44"/>
      <c r="M4383" s="44"/>
      <c r="N4383" s="44"/>
      <c r="O4383" s="44"/>
      <c r="P4383" s="44"/>
      <c r="Q4383" s="44"/>
      <c r="R4383" s="44"/>
      <c r="S4383" s="44"/>
      <c r="T4383" s="44"/>
    </row>
    <row r="4384" spans="1:20" x14ac:dyDescent="0.25">
      <c r="A4384">
        <v>2017</v>
      </c>
      <c r="B4384" t="s">
        <v>1161</v>
      </c>
      <c r="C4384" s="44">
        <v>1</v>
      </c>
      <c r="D4384">
        <v>3</v>
      </c>
      <c r="E4384" s="44" t="s">
        <v>1207</v>
      </c>
      <c r="F4384" s="44">
        <v>0</v>
      </c>
      <c r="G4384" s="44"/>
      <c r="H4384" s="47">
        <v>10</v>
      </c>
      <c r="I4384" s="48">
        <v>5</v>
      </c>
      <c r="J4384" s="44">
        <v>5</v>
      </c>
      <c r="K4384" s="44">
        <f t="shared" si="70"/>
        <v>15</v>
      </c>
      <c r="L4384" s="44"/>
      <c r="M4384" s="44"/>
      <c r="N4384" s="44"/>
      <c r="O4384" s="44"/>
      <c r="P4384" s="44"/>
      <c r="Q4384" s="44"/>
      <c r="R4384" s="44"/>
      <c r="S4384" s="44"/>
      <c r="T4384" s="44"/>
    </row>
    <row r="4385" spans="1:20" x14ac:dyDescent="0.25">
      <c r="A4385">
        <v>2017</v>
      </c>
      <c r="B4385" t="s">
        <v>1161</v>
      </c>
      <c r="C4385" s="44">
        <v>1</v>
      </c>
      <c r="D4385">
        <v>4</v>
      </c>
      <c r="E4385" s="44" t="s">
        <v>1207</v>
      </c>
      <c r="F4385" s="44">
        <v>0</v>
      </c>
      <c r="G4385" s="44"/>
      <c r="H4385" s="47">
        <v>10</v>
      </c>
      <c r="I4385" s="48">
        <v>0</v>
      </c>
      <c r="J4385" s="44">
        <v>5</v>
      </c>
      <c r="K4385" s="44">
        <f t="shared" si="70"/>
        <v>10</v>
      </c>
      <c r="L4385" s="44"/>
      <c r="M4385" s="44"/>
      <c r="N4385" s="44"/>
      <c r="O4385" s="44"/>
      <c r="P4385" s="44"/>
      <c r="Q4385" s="44"/>
      <c r="R4385" s="44"/>
      <c r="S4385" s="44"/>
      <c r="T4385" s="44"/>
    </row>
    <row r="4386" spans="1:20" x14ac:dyDescent="0.25">
      <c r="A4386">
        <v>2017</v>
      </c>
      <c r="B4386" t="s">
        <v>1161</v>
      </c>
      <c r="C4386" s="44">
        <v>1</v>
      </c>
      <c r="D4386">
        <v>5</v>
      </c>
      <c r="E4386" s="44" t="s">
        <v>1208</v>
      </c>
      <c r="F4386" s="44">
        <v>5</v>
      </c>
      <c r="G4386" s="44"/>
      <c r="H4386" s="47">
        <v>30</v>
      </c>
      <c r="I4386" s="48">
        <v>1</v>
      </c>
      <c r="J4386" s="44">
        <v>1</v>
      </c>
      <c r="K4386" s="44">
        <f t="shared" si="70"/>
        <v>31</v>
      </c>
      <c r="L4386" s="44"/>
      <c r="M4386" s="44"/>
      <c r="N4386" s="44"/>
      <c r="O4386" s="44"/>
      <c r="P4386" s="44"/>
      <c r="Q4386" s="44"/>
      <c r="R4386" s="44"/>
      <c r="S4386" s="44"/>
      <c r="T4386" s="44"/>
    </row>
    <row r="4387" spans="1:20" x14ac:dyDescent="0.25">
      <c r="A4387">
        <v>2017</v>
      </c>
      <c r="B4387" t="s">
        <v>1161</v>
      </c>
      <c r="C4387" s="44">
        <v>2</v>
      </c>
      <c r="D4387">
        <v>1</v>
      </c>
      <c r="E4387" s="44" t="s">
        <v>1207</v>
      </c>
      <c r="F4387" s="44">
        <v>1</v>
      </c>
      <c r="G4387" s="44"/>
      <c r="H4387" s="47">
        <v>25</v>
      </c>
      <c r="I4387" s="48">
        <v>0</v>
      </c>
      <c r="J4387" s="44">
        <v>0</v>
      </c>
      <c r="K4387" s="44">
        <f t="shared" si="70"/>
        <v>25</v>
      </c>
      <c r="L4387" s="44"/>
      <c r="M4387" s="44"/>
      <c r="N4387" s="44"/>
      <c r="O4387" s="44"/>
      <c r="P4387" s="44"/>
      <c r="Q4387" s="44"/>
      <c r="R4387" s="44"/>
      <c r="S4387" s="44"/>
      <c r="T4387" s="44"/>
    </row>
    <row r="4388" spans="1:20" x14ac:dyDescent="0.25">
      <c r="A4388">
        <v>2017</v>
      </c>
      <c r="B4388" t="s">
        <v>1161</v>
      </c>
      <c r="C4388" s="44">
        <v>2</v>
      </c>
      <c r="D4388">
        <v>2</v>
      </c>
      <c r="E4388" s="44" t="s">
        <v>1208</v>
      </c>
      <c r="F4388" s="44">
        <v>10</v>
      </c>
      <c r="G4388" s="44"/>
      <c r="H4388" s="47">
        <v>30</v>
      </c>
      <c r="I4388" s="48">
        <v>1</v>
      </c>
      <c r="J4388" s="44">
        <v>1</v>
      </c>
      <c r="K4388" s="44">
        <f t="shared" si="70"/>
        <v>31</v>
      </c>
      <c r="L4388" s="44"/>
      <c r="M4388" s="44"/>
      <c r="N4388" s="44"/>
      <c r="O4388" s="44"/>
      <c r="P4388" s="44"/>
      <c r="Q4388" s="44"/>
      <c r="R4388" s="44"/>
      <c r="S4388" s="44"/>
      <c r="T4388" s="44"/>
    </row>
    <row r="4389" spans="1:20" x14ac:dyDescent="0.25">
      <c r="A4389">
        <v>2017</v>
      </c>
      <c r="B4389" t="s">
        <v>1161</v>
      </c>
      <c r="C4389" s="44">
        <v>2</v>
      </c>
      <c r="D4389">
        <v>3</v>
      </c>
      <c r="E4389" s="44" t="s">
        <v>1208</v>
      </c>
      <c r="F4389" s="44">
        <v>1</v>
      </c>
      <c r="G4389" s="44"/>
      <c r="H4389" s="47">
        <v>70</v>
      </c>
      <c r="I4389" s="48">
        <v>0</v>
      </c>
      <c r="J4389" s="44">
        <v>1</v>
      </c>
      <c r="K4389" s="44">
        <f t="shared" si="70"/>
        <v>70</v>
      </c>
      <c r="L4389" s="44"/>
      <c r="M4389" s="44"/>
      <c r="N4389" s="44"/>
      <c r="O4389" s="44"/>
      <c r="P4389" s="44"/>
      <c r="Q4389" s="44"/>
      <c r="R4389" s="44"/>
      <c r="S4389" s="44"/>
      <c r="T4389" s="44"/>
    </row>
    <row r="4390" spans="1:20" x14ac:dyDescent="0.25">
      <c r="A4390">
        <v>2017</v>
      </c>
      <c r="B4390" t="s">
        <v>1161</v>
      </c>
      <c r="C4390" s="44">
        <v>2</v>
      </c>
      <c r="D4390">
        <v>4</v>
      </c>
      <c r="E4390" s="44" t="s">
        <v>1208</v>
      </c>
      <c r="F4390" s="44">
        <v>10</v>
      </c>
      <c r="G4390" s="44"/>
      <c r="H4390" s="47">
        <v>15</v>
      </c>
      <c r="I4390" s="48">
        <v>1</v>
      </c>
      <c r="J4390" s="44">
        <v>10</v>
      </c>
      <c r="K4390" s="44">
        <f t="shared" si="70"/>
        <v>16</v>
      </c>
      <c r="L4390" s="44"/>
      <c r="M4390" s="44"/>
      <c r="N4390" s="44"/>
      <c r="O4390" s="44"/>
      <c r="P4390" s="44"/>
      <c r="Q4390" s="44"/>
      <c r="R4390" s="44"/>
      <c r="S4390" s="44"/>
      <c r="T4390" s="44"/>
    </row>
    <row r="4391" spans="1:20" x14ac:dyDescent="0.25">
      <c r="A4391">
        <v>2017</v>
      </c>
      <c r="B4391" t="s">
        <v>1161</v>
      </c>
      <c r="C4391" s="44">
        <v>2</v>
      </c>
      <c r="D4391">
        <v>5</v>
      </c>
      <c r="E4391" s="44" t="s">
        <v>1208</v>
      </c>
      <c r="F4391" s="44">
        <v>0</v>
      </c>
      <c r="G4391" s="44"/>
      <c r="H4391" s="47">
        <v>20</v>
      </c>
      <c r="I4391" s="48">
        <v>10</v>
      </c>
      <c r="J4391" s="44">
        <v>1</v>
      </c>
      <c r="K4391" s="44">
        <f t="shared" si="70"/>
        <v>30</v>
      </c>
      <c r="L4391" s="44"/>
      <c r="M4391" s="44"/>
      <c r="N4391" s="44"/>
      <c r="O4391" s="44"/>
      <c r="P4391" s="44"/>
      <c r="Q4391" s="44"/>
      <c r="R4391" s="44"/>
      <c r="S4391" s="44"/>
      <c r="T4391" s="44"/>
    </row>
    <row r="4392" spans="1:20" x14ac:dyDescent="0.25">
      <c r="A4392">
        <v>2017</v>
      </c>
      <c r="B4392" s="44" t="s">
        <v>1235</v>
      </c>
      <c r="C4392" s="44">
        <v>1</v>
      </c>
      <c r="D4392">
        <v>1</v>
      </c>
      <c r="E4392" s="44" t="s">
        <v>1207</v>
      </c>
      <c r="F4392" s="44">
        <v>10</v>
      </c>
      <c r="G4392" s="44"/>
      <c r="H4392" s="47">
        <v>5</v>
      </c>
      <c r="I4392" s="48">
        <v>5</v>
      </c>
      <c r="J4392" s="44">
        <v>5</v>
      </c>
      <c r="K4392" s="44">
        <f t="shared" si="70"/>
        <v>10</v>
      </c>
      <c r="L4392" s="44"/>
      <c r="M4392" s="44"/>
      <c r="N4392" s="44"/>
      <c r="O4392" s="44"/>
      <c r="P4392" s="44"/>
      <c r="Q4392" s="44"/>
      <c r="R4392" s="44"/>
      <c r="S4392" s="44"/>
      <c r="T4392" s="44"/>
    </row>
    <row r="4393" spans="1:20" x14ac:dyDescent="0.25">
      <c r="A4393">
        <v>2017</v>
      </c>
      <c r="B4393" s="44" t="s">
        <v>1235</v>
      </c>
      <c r="C4393" s="44">
        <v>1</v>
      </c>
      <c r="D4393">
        <v>2</v>
      </c>
      <c r="E4393" s="44" t="s">
        <v>1208</v>
      </c>
      <c r="F4393" s="44">
        <v>1</v>
      </c>
      <c r="G4393" s="44"/>
      <c r="H4393" s="47">
        <v>40</v>
      </c>
      <c r="I4393" s="48">
        <v>10</v>
      </c>
      <c r="J4393" s="44">
        <v>10</v>
      </c>
      <c r="K4393" s="44">
        <f t="shared" si="70"/>
        <v>50</v>
      </c>
      <c r="L4393" s="44"/>
      <c r="M4393" s="44"/>
      <c r="N4393" s="44"/>
      <c r="O4393" s="44"/>
      <c r="P4393" s="44"/>
      <c r="Q4393" s="44"/>
      <c r="R4393" s="44"/>
      <c r="S4393" s="44"/>
      <c r="T4393" s="44"/>
    </row>
    <row r="4394" spans="1:20" x14ac:dyDescent="0.25">
      <c r="A4394">
        <v>2017</v>
      </c>
      <c r="B4394" s="44" t="s">
        <v>1235</v>
      </c>
      <c r="C4394" s="44">
        <v>1</v>
      </c>
      <c r="D4394">
        <v>3</v>
      </c>
      <c r="E4394" s="44" t="s">
        <v>1208</v>
      </c>
      <c r="F4394" s="44">
        <v>0</v>
      </c>
      <c r="G4394" s="44"/>
      <c r="H4394" s="47">
        <v>15</v>
      </c>
      <c r="I4394" s="48">
        <v>10</v>
      </c>
      <c r="J4394" s="44">
        <v>10</v>
      </c>
      <c r="K4394" s="44">
        <f t="shared" si="70"/>
        <v>25</v>
      </c>
      <c r="L4394" s="44"/>
      <c r="M4394" s="44"/>
      <c r="N4394" s="44"/>
      <c r="O4394" s="44"/>
      <c r="P4394" s="44"/>
      <c r="Q4394" s="44"/>
      <c r="R4394" s="44"/>
      <c r="S4394" s="44"/>
      <c r="T4394" s="44"/>
    </row>
    <row r="4395" spans="1:20" x14ac:dyDescent="0.25">
      <c r="A4395">
        <v>2017</v>
      </c>
      <c r="B4395" s="44" t="s">
        <v>1235</v>
      </c>
      <c r="C4395" s="44">
        <v>1</v>
      </c>
      <c r="D4395">
        <v>4</v>
      </c>
      <c r="E4395" s="44" t="s">
        <v>1208</v>
      </c>
      <c r="F4395" s="44">
        <v>5</v>
      </c>
      <c r="G4395" s="44"/>
      <c r="H4395" s="47">
        <v>10</v>
      </c>
      <c r="I4395" s="48">
        <v>15</v>
      </c>
      <c r="J4395" s="44">
        <v>5</v>
      </c>
      <c r="K4395" s="44">
        <f t="shared" si="70"/>
        <v>25</v>
      </c>
      <c r="L4395" s="44"/>
      <c r="M4395" s="44"/>
      <c r="N4395" s="44"/>
      <c r="O4395" s="44"/>
      <c r="P4395" s="44"/>
      <c r="Q4395" s="44"/>
      <c r="R4395" s="44"/>
      <c r="S4395" s="44"/>
      <c r="T4395" s="44"/>
    </row>
    <row r="4396" spans="1:20" x14ac:dyDescent="0.25">
      <c r="A4396">
        <v>2017</v>
      </c>
      <c r="B4396" s="44" t="s">
        <v>1235</v>
      </c>
      <c r="C4396" s="44">
        <v>1</v>
      </c>
      <c r="D4396">
        <v>5</v>
      </c>
      <c r="E4396" s="44" t="s">
        <v>1208</v>
      </c>
      <c r="F4396" s="44">
        <v>10</v>
      </c>
      <c r="G4396" s="44"/>
      <c r="H4396" s="47">
        <v>10</v>
      </c>
      <c r="I4396" s="48">
        <v>5</v>
      </c>
      <c r="J4396" s="44">
        <v>20</v>
      </c>
      <c r="K4396" s="44">
        <f t="shared" si="70"/>
        <v>15</v>
      </c>
      <c r="L4396" s="44"/>
      <c r="M4396" s="44"/>
      <c r="N4396" s="44"/>
      <c r="O4396" s="44"/>
      <c r="P4396" s="44"/>
      <c r="Q4396" s="44"/>
      <c r="R4396" s="44"/>
      <c r="S4396" s="44"/>
      <c r="T4396" s="44"/>
    </row>
    <row r="4397" spans="1:20" x14ac:dyDescent="0.25">
      <c r="A4397">
        <v>2017</v>
      </c>
      <c r="B4397" s="44" t="s">
        <v>1235</v>
      </c>
      <c r="C4397" s="44">
        <v>2</v>
      </c>
      <c r="D4397">
        <v>1</v>
      </c>
      <c r="E4397" s="44" t="s">
        <v>1208</v>
      </c>
      <c r="F4397" s="44">
        <v>5</v>
      </c>
      <c r="G4397" s="44"/>
      <c r="H4397" s="47">
        <v>10</v>
      </c>
      <c r="I4397" s="48">
        <v>10</v>
      </c>
      <c r="J4397" s="44">
        <v>10</v>
      </c>
      <c r="K4397" s="44">
        <f t="shared" si="70"/>
        <v>20</v>
      </c>
      <c r="L4397" s="44"/>
      <c r="M4397" s="44"/>
      <c r="N4397" s="44"/>
      <c r="O4397" s="44"/>
      <c r="P4397" s="44"/>
      <c r="Q4397" s="44"/>
      <c r="R4397" s="44"/>
      <c r="S4397" s="44"/>
      <c r="T4397" s="44"/>
    </row>
    <row r="4398" spans="1:20" x14ac:dyDescent="0.25">
      <c r="A4398">
        <v>2017</v>
      </c>
      <c r="B4398" s="44" t="s">
        <v>1235</v>
      </c>
      <c r="C4398" s="44">
        <v>2</v>
      </c>
      <c r="D4398">
        <v>2</v>
      </c>
      <c r="E4398" s="44" t="s">
        <v>1208</v>
      </c>
      <c r="F4398" s="44">
        <v>1</v>
      </c>
      <c r="G4398" s="44"/>
      <c r="H4398" s="47">
        <v>25</v>
      </c>
      <c r="I4398" s="48">
        <v>1</v>
      </c>
      <c r="J4398" s="44">
        <v>20</v>
      </c>
      <c r="K4398" s="44">
        <f t="shared" si="70"/>
        <v>26</v>
      </c>
      <c r="L4398" s="44"/>
      <c r="M4398" s="44"/>
      <c r="N4398" s="44"/>
      <c r="O4398" s="44"/>
      <c r="P4398" s="44"/>
      <c r="Q4398" s="44"/>
      <c r="R4398" s="44"/>
      <c r="S4398" s="44"/>
      <c r="T4398" s="44"/>
    </row>
    <row r="4399" spans="1:20" x14ac:dyDescent="0.25">
      <c r="A4399">
        <v>2017</v>
      </c>
      <c r="B4399" s="44" t="s">
        <v>1235</v>
      </c>
      <c r="C4399" s="44">
        <v>2</v>
      </c>
      <c r="D4399">
        <v>3</v>
      </c>
      <c r="E4399" s="44" t="s">
        <v>1208</v>
      </c>
      <c r="F4399" s="44">
        <v>15</v>
      </c>
      <c r="G4399" s="44"/>
      <c r="H4399" s="47">
        <v>10</v>
      </c>
      <c r="I4399" s="48">
        <v>5</v>
      </c>
      <c r="J4399" s="44">
        <v>5</v>
      </c>
      <c r="K4399" s="44">
        <f t="shared" si="70"/>
        <v>15</v>
      </c>
      <c r="L4399" s="44"/>
      <c r="M4399" s="44"/>
      <c r="N4399" s="44"/>
      <c r="O4399" s="44"/>
      <c r="P4399" s="44"/>
      <c r="Q4399" s="44"/>
      <c r="R4399" s="44"/>
      <c r="S4399" s="44"/>
      <c r="T4399" s="44"/>
    </row>
    <row r="4400" spans="1:20" x14ac:dyDescent="0.25">
      <c r="A4400">
        <v>2017</v>
      </c>
      <c r="B4400" s="44" t="s">
        <v>1235</v>
      </c>
      <c r="C4400" s="44">
        <v>2</v>
      </c>
      <c r="D4400">
        <v>4</v>
      </c>
      <c r="E4400" s="44" t="s">
        <v>1208</v>
      </c>
      <c r="F4400" s="44">
        <v>5</v>
      </c>
      <c r="G4400" s="44"/>
      <c r="H4400" s="47">
        <v>10</v>
      </c>
      <c r="I4400" s="48">
        <v>5</v>
      </c>
      <c r="J4400" s="44">
        <v>20</v>
      </c>
      <c r="K4400" s="44">
        <f t="shared" si="70"/>
        <v>15</v>
      </c>
      <c r="L4400" s="44"/>
      <c r="M4400" s="44"/>
      <c r="N4400" s="44"/>
      <c r="O4400" s="44"/>
      <c r="P4400" s="44"/>
      <c r="Q4400" s="44"/>
      <c r="R4400" s="44"/>
      <c r="S4400" s="44"/>
      <c r="T4400" s="44"/>
    </row>
    <row r="4401" spans="1:20" x14ac:dyDescent="0.25">
      <c r="A4401">
        <v>2017</v>
      </c>
      <c r="B4401" s="44" t="s">
        <v>1235</v>
      </c>
      <c r="C4401" s="44">
        <v>2</v>
      </c>
      <c r="D4401">
        <v>5</v>
      </c>
      <c r="E4401" s="44" t="s">
        <v>1208</v>
      </c>
      <c r="F4401" s="44">
        <v>5</v>
      </c>
      <c r="G4401" s="44"/>
      <c r="H4401" s="47">
        <v>25</v>
      </c>
      <c r="I4401" s="48">
        <v>5</v>
      </c>
      <c r="J4401" s="44">
        <v>15</v>
      </c>
      <c r="K4401" s="44">
        <f t="shared" si="70"/>
        <v>30</v>
      </c>
      <c r="L4401" s="44"/>
      <c r="M4401" s="44"/>
      <c r="N4401" s="44"/>
      <c r="O4401" s="44"/>
      <c r="P4401" s="44"/>
      <c r="Q4401" s="44"/>
      <c r="R4401" s="44"/>
      <c r="S4401" s="44"/>
      <c r="T4401" s="44"/>
    </row>
    <row r="4402" spans="1:20" x14ac:dyDescent="0.25">
      <c r="A4402">
        <v>2017</v>
      </c>
      <c r="B4402" t="s">
        <v>1161</v>
      </c>
      <c r="C4402" s="44">
        <v>1</v>
      </c>
      <c r="D4402">
        <v>1</v>
      </c>
      <c r="E4402" s="44" t="s">
        <v>1234</v>
      </c>
      <c r="F4402" s="44">
        <v>0</v>
      </c>
      <c r="G4402" s="44"/>
      <c r="H4402" s="47">
        <v>15</v>
      </c>
      <c r="I4402" s="48">
        <v>0</v>
      </c>
      <c r="J4402" s="44">
        <v>25</v>
      </c>
      <c r="K4402" s="44">
        <f t="shared" si="70"/>
        <v>15</v>
      </c>
      <c r="L4402" s="44"/>
      <c r="M4402" s="44"/>
      <c r="N4402" s="44"/>
      <c r="O4402" s="44"/>
      <c r="P4402" s="44"/>
      <c r="Q4402" s="44"/>
      <c r="R4402" s="44"/>
      <c r="S4402" s="44"/>
      <c r="T4402" s="44"/>
    </row>
    <row r="4403" spans="1:20" x14ac:dyDescent="0.25">
      <c r="A4403">
        <v>2017</v>
      </c>
      <c r="B4403" t="s">
        <v>1161</v>
      </c>
      <c r="C4403" s="44">
        <v>1</v>
      </c>
      <c r="D4403">
        <v>2</v>
      </c>
      <c r="E4403" s="44" t="s">
        <v>1234</v>
      </c>
      <c r="F4403" s="44">
        <v>0</v>
      </c>
      <c r="G4403" s="44"/>
      <c r="H4403" s="47">
        <v>30</v>
      </c>
      <c r="I4403" s="48">
        <v>1</v>
      </c>
      <c r="J4403" s="44">
        <v>25</v>
      </c>
      <c r="K4403" s="44">
        <f t="shared" si="70"/>
        <v>31</v>
      </c>
      <c r="L4403" s="44"/>
      <c r="M4403" s="44"/>
      <c r="N4403" s="44"/>
      <c r="O4403" s="44"/>
      <c r="P4403" s="44"/>
      <c r="Q4403" s="44"/>
      <c r="R4403" s="44"/>
      <c r="S4403" s="44"/>
      <c r="T4403" s="44"/>
    </row>
    <row r="4404" spans="1:20" x14ac:dyDescent="0.25">
      <c r="A4404">
        <v>2017</v>
      </c>
      <c r="B4404" t="s">
        <v>1161</v>
      </c>
      <c r="C4404" s="44">
        <v>1</v>
      </c>
      <c r="D4404">
        <v>3</v>
      </c>
      <c r="E4404" s="44" t="s">
        <v>1234</v>
      </c>
      <c r="F4404" s="44">
        <v>0</v>
      </c>
      <c r="G4404" s="44"/>
      <c r="H4404" s="47">
        <v>50</v>
      </c>
      <c r="I4404" s="48">
        <v>1</v>
      </c>
      <c r="J4404" s="44">
        <v>10</v>
      </c>
      <c r="K4404" s="44">
        <f t="shared" si="70"/>
        <v>51</v>
      </c>
      <c r="L4404" s="44"/>
      <c r="M4404" s="44"/>
      <c r="N4404" s="44"/>
      <c r="O4404" s="44"/>
      <c r="P4404" s="44"/>
      <c r="Q4404" s="44"/>
      <c r="R4404" s="44"/>
      <c r="S4404" s="44"/>
      <c r="T4404" s="44"/>
    </row>
    <row r="4405" spans="1:20" x14ac:dyDescent="0.25">
      <c r="A4405">
        <v>2017</v>
      </c>
      <c r="B4405" t="s">
        <v>1161</v>
      </c>
      <c r="C4405" s="44">
        <v>1</v>
      </c>
      <c r="D4405">
        <v>4</v>
      </c>
      <c r="E4405" s="44" t="s">
        <v>1208</v>
      </c>
      <c r="F4405" s="44">
        <v>1</v>
      </c>
      <c r="G4405" s="44"/>
      <c r="H4405" s="47">
        <v>35</v>
      </c>
      <c r="I4405" s="48">
        <v>5</v>
      </c>
      <c r="J4405" s="44">
        <v>5</v>
      </c>
      <c r="K4405" s="44">
        <f t="shared" si="70"/>
        <v>40</v>
      </c>
      <c r="L4405" s="44"/>
      <c r="M4405" s="44"/>
      <c r="N4405" s="44"/>
      <c r="O4405" s="44"/>
      <c r="P4405" s="44"/>
      <c r="Q4405" s="44"/>
      <c r="R4405" s="44"/>
      <c r="S4405" s="44"/>
      <c r="T4405" s="44"/>
    </row>
    <row r="4406" spans="1:20" x14ac:dyDescent="0.25">
      <c r="A4406">
        <v>2017</v>
      </c>
      <c r="B4406" t="s">
        <v>1161</v>
      </c>
      <c r="C4406" s="44">
        <v>1</v>
      </c>
      <c r="D4406">
        <v>5</v>
      </c>
      <c r="E4406" s="44" t="s">
        <v>1207</v>
      </c>
      <c r="F4406" s="44">
        <v>0</v>
      </c>
      <c r="G4406" s="44"/>
      <c r="H4406" s="47">
        <v>5</v>
      </c>
      <c r="I4406" s="48">
        <v>1</v>
      </c>
      <c r="J4406" s="44">
        <v>5</v>
      </c>
      <c r="K4406" s="44">
        <f t="shared" si="70"/>
        <v>6</v>
      </c>
      <c r="L4406" s="44"/>
      <c r="M4406" s="44"/>
      <c r="N4406" s="44"/>
      <c r="O4406" s="44"/>
      <c r="P4406" s="44"/>
      <c r="Q4406" s="44"/>
      <c r="R4406" s="44"/>
      <c r="S4406" s="44"/>
      <c r="T4406" s="44"/>
    </row>
    <row r="4407" spans="1:20" x14ac:dyDescent="0.25">
      <c r="A4407">
        <v>2017</v>
      </c>
      <c r="B4407" t="s">
        <v>1161</v>
      </c>
      <c r="C4407" s="44">
        <v>2</v>
      </c>
      <c r="D4407">
        <v>1</v>
      </c>
      <c r="E4407" s="44" t="s">
        <v>1234</v>
      </c>
      <c r="F4407" s="44">
        <v>1</v>
      </c>
      <c r="G4407" s="44"/>
      <c r="H4407" s="47">
        <v>25</v>
      </c>
      <c r="I4407" s="48">
        <v>1</v>
      </c>
      <c r="J4407" s="44">
        <v>5</v>
      </c>
      <c r="K4407" s="44">
        <f t="shared" si="70"/>
        <v>26</v>
      </c>
      <c r="L4407" s="44"/>
      <c r="M4407" s="44"/>
      <c r="N4407" s="44"/>
      <c r="O4407" s="44"/>
      <c r="P4407" s="44"/>
      <c r="Q4407" s="44"/>
      <c r="R4407" s="44"/>
      <c r="S4407" s="44"/>
      <c r="T4407" s="44"/>
    </row>
    <row r="4408" spans="1:20" x14ac:dyDescent="0.25">
      <c r="A4408">
        <v>2017</v>
      </c>
      <c r="B4408" t="s">
        <v>1161</v>
      </c>
      <c r="C4408" s="44">
        <v>2</v>
      </c>
      <c r="D4408">
        <v>2</v>
      </c>
      <c r="E4408" s="44" t="s">
        <v>1234</v>
      </c>
      <c r="F4408" s="44">
        <v>1</v>
      </c>
      <c r="G4408" s="44"/>
      <c r="H4408" s="47">
        <v>55</v>
      </c>
      <c r="I4408" s="48">
        <v>5</v>
      </c>
      <c r="J4408" s="44">
        <v>10</v>
      </c>
      <c r="K4408" s="44">
        <f t="shared" si="70"/>
        <v>60</v>
      </c>
      <c r="L4408" s="44"/>
      <c r="M4408" s="44"/>
      <c r="N4408" s="44"/>
      <c r="O4408" s="44"/>
      <c r="P4408" s="44"/>
      <c r="Q4408" s="44"/>
      <c r="R4408" s="44"/>
      <c r="S4408" s="44"/>
      <c r="T4408" s="44"/>
    </row>
    <row r="4409" spans="1:20" x14ac:dyDescent="0.25">
      <c r="A4409">
        <v>2017</v>
      </c>
      <c r="B4409" t="s">
        <v>1161</v>
      </c>
      <c r="C4409" s="44">
        <v>2</v>
      </c>
      <c r="D4409">
        <v>3</v>
      </c>
      <c r="E4409" s="44" t="s">
        <v>1234</v>
      </c>
      <c r="F4409" s="44">
        <v>5</v>
      </c>
      <c r="G4409" s="44"/>
      <c r="H4409" s="47">
        <v>50</v>
      </c>
      <c r="I4409" s="48">
        <v>0</v>
      </c>
      <c r="J4409" s="44">
        <v>5</v>
      </c>
      <c r="K4409" s="44">
        <f t="shared" si="70"/>
        <v>50</v>
      </c>
      <c r="L4409" s="44"/>
      <c r="M4409" s="44"/>
      <c r="N4409" s="44"/>
      <c r="O4409" s="44"/>
      <c r="P4409" s="44"/>
      <c r="Q4409" s="44"/>
      <c r="R4409" s="44"/>
      <c r="S4409" s="44"/>
      <c r="T4409" s="44"/>
    </row>
    <row r="4410" spans="1:20" x14ac:dyDescent="0.25">
      <c r="A4410">
        <v>2017</v>
      </c>
      <c r="B4410" t="s">
        <v>1161</v>
      </c>
      <c r="C4410" s="44">
        <v>2</v>
      </c>
      <c r="D4410">
        <v>4</v>
      </c>
      <c r="E4410" s="44" t="s">
        <v>1234</v>
      </c>
      <c r="F4410" s="44">
        <v>0</v>
      </c>
      <c r="G4410" s="44"/>
      <c r="H4410" s="47">
        <v>90</v>
      </c>
      <c r="I4410" s="48">
        <v>1</v>
      </c>
      <c r="J4410" s="44">
        <v>0</v>
      </c>
      <c r="K4410" s="44">
        <f t="shared" si="70"/>
        <v>91</v>
      </c>
      <c r="L4410" s="44"/>
      <c r="M4410" s="44"/>
      <c r="N4410" s="44"/>
      <c r="O4410" s="44"/>
      <c r="P4410" s="44"/>
      <c r="Q4410" s="44"/>
      <c r="R4410" s="44"/>
      <c r="S4410" s="44"/>
      <c r="T4410" s="44"/>
    </row>
    <row r="4411" spans="1:20" x14ac:dyDescent="0.25">
      <c r="A4411">
        <v>2017</v>
      </c>
      <c r="B4411" t="s">
        <v>1161</v>
      </c>
      <c r="C4411" s="44">
        <v>2</v>
      </c>
      <c r="D4411">
        <v>5</v>
      </c>
      <c r="E4411" s="44" t="s">
        <v>1234</v>
      </c>
      <c r="F4411" s="44">
        <v>5</v>
      </c>
      <c r="G4411" s="44"/>
      <c r="H4411" s="47">
        <v>25</v>
      </c>
      <c r="I4411" s="48">
        <v>0</v>
      </c>
      <c r="J4411" s="44">
        <v>25</v>
      </c>
      <c r="K4411" s="44">
        <f t="shared" si="70"/>
        <v>25</v>
      </c>
      <c r="L4411" s="44"/>
      <c r="M4411" s="44"/>
      <c r="N4411" s="44"/>
      <c r="O4411" s="44"/>
      <c r="P4411" s="44"/>
      <c r="Q4411" s="44"/>
      <c r="R4411" s="44"/>
      <c r="S4411" s="44"/>
      <c r="T4411" s="44"/>
    </row>
    <row r="4412" spans="1:20" x14ac:dyDescent="0.25">
      <c r="A4412">
        <v>2017</v>
      </c>
      <c r="B4412" t="s">
        <v>20</v>
      </c>
      <c r="C4412" s="44">
        <v>1</v>
      </c>
      <c r="D4412">
        <v>1</v>
      </c>
      <c r="E4412" s="44" t="s">
        <v>1208</v>
      </c>
      <c r="F4412" s="44">
        <v>10</v>
      </c>
      <c r="G4412" s="44"/>
      <c r="H4412" s="47">
        <v>5</v>
      </c>
      <c r="I4412" s="48">
        <v>10</v>
      </c>
      <c r="J4412" s="44">
        <v>15</v>
      </c>
      <c r="K4412" s="44">
        <f t="shared" si="70"/>
        <v>15</v>
      </c>
      <c r="L4412" s="44"/>
      <c r="M4412" s="44"/>
      <c r="N4412" s="44"/>
      <c r="O4412" s="44"/>
      <c r="P4412" s="44"/>
      <c r="Q4412" s="44"/>
      <c r="R4412" s="44"/>
      <c r="S4412" s="44"/>
      <c r="T4412" s="44"/>
    </row>
    <row r="4413" spans="1:20" x14ac:dyDescent="0.25">
      <c r="A4413">
        <v>2017</v>
      </c>
      <c r="B4413" t="s">
        <v>20</v>
      </c>
      <c r="C4413" s="44">
        <v>1</v>
      </c>
      <c r="D4413">
        <v>2</v>
      </c>
      <c r="E4413" s="44" t="s">
        <v>1207</v>
      </c>
      <c r="F4413" s="44">
        <v>5</v>
      </c>
      <c r="G4413" s="44"/>
      <c r="H4413" s="47">
        <v>5</v>
      </c>
      <c r="I4413" s="48">
        <v>10</v>
      </c>
      <c r="J4413" s="44">
        <v>5</v>
      </c>
      <c r="K4413" s="44">
        <f t="shared" si="70"/>
        <v>15</v>
      </c>
      <c r="L4413" s="44"/>
      <c r="M4413" s="44"/>
      <c r="N4413" s="44"/>
      <c r="O4413" s="44"/>
      <c r="P4413" s="44"/>
      <c r="Q4413" s="44"/>
      <c r="R4413" s="44"/>
      <c r="S4413" s="44"/>
      <c r="T4413" s="44"/>
    </row>
    <row r="4414" spans="1:20" x14ac:dyDescent="0.25">
      <c r="A4414">
        <v>2017</v>
      </c>
      <c r="B4414" t="s">
        <v>20</v>
      </c>
      <c r="C4414" s="44">
        <v>1</v>
      </c>
      <c r="D4414">
        <v>3</v>
      </c>
      <c r="E4414" s="44" t="s">
        <v>1207</v>
      </c>
      <c r="F4414" s="44">
        <v>0</v>
      </c>
      <c r="G4414" s="44"/>
      <c r="H4414" s="47">
        <v>5</v>
      </c>
      <c r="I4414" s="48">
        <v>1</v>
      </c>
      <c r="J4414" s="44">
        <v>0</v>
      </c>
      <c r="K4414" s="44">
        <f t="shared" si="70"/>
        <v>6</v>
      </c>
      <c r="L4414" s="44"/>
      <c r="M4414" s="44"/>
      <c r="N4414" s="44"/>
      <c r="O4414" s="44"/>
      <c r="P4414" s="44"/>
      <c r="Q4414" s="44"/>
      <c r="R4414" s="44"/>
      <c r="S4414" s="44"/>
      <c r="T4414" s="44"/>
    </row>
    <row r="4415" spans="1:20" x14ac:dyDescent="0.25">
      <c r="A4415">
        <v>2017</v>
      </c>
      <c r="B4415" t="s">
        <v>20</v>
      </c>
      <c r="C4415" s="44">
        <v>1</v>
      </c>
      <c r="D4415">
        <v>4</v>
      </c>
      <c r="E4415" s="44" t="s">
        <v>1207</v>
      </c>
      <c r="F4415" s="44">
        <v>5</v>
      </c>
      <c r="G4415" s="44"/>
      <c r="H4415" s="47">
        <v>10</v>
      </c>
      <c r="I4415" s="48">
        <v>20</v>
      </c>
      <c r="J4415" s="44">
        <v>0</v>
      </c>
      <c r="K4415" s="44">
        <f t="shared" si="70"/>
        <v>30</v>
      </c>
      <c r="L4415" s="44"/>
      <c r="M4415" s="44"/>
      <c r="N4415" s="44"/>
      <c r="O4415" s="44"/>
      <c r="P4415" s="44"/>
      <c r="Q4415" s="44"/>
      <c r="R4415" s="44"/>
      <c r="S4415" s="44"/>
      <c r="T4415" s="44"/>
    </row>
    <row r="4416" spans="1:20" x14ac:dyDescent="0.25">
      <c r="A4416">
        <v>2017</v>
      </c>
      <c r="B4416" t="s">
        <v>20</v>
      </c>
      <c r="C4416" s="44">
        <v>1</v>
      </c>
      <c r="D4416">
        <v>5</v>
      </c>
      <c r="E4416" s="44" t="s">
        <v>1207</v>
      </c>
      <c r="F4416" s="44">
        <v>0</v>
      </c>
      <c r="G4416" s="44"/>
      <c r="H4416" s="47">
        <v>0</v>
      </c>
      <c r="I4416" s="48">
        <v>0</v>
      </c>
      <c r="J4416" s="44">
        <v>0</v>
      </c>
      <c r="K4416" s="44">
        <f t="shared" si="70"/>
        <v>0</v>
      </c>
      <c r="L4416" s="44"/>
      <c r="M4416" s="44"/>
      <c r="N4416" s="44"/>
      <c r="O4416" s="44"/>
      <c r="P4416" s="44"/>
      <c r="Q4416" s="44"/>
      <c r="R4416" s="44"/>
      <c r="S4416" s="44"/>
      <c r="T4416" s="44"/>
    </row>
    <row r="4417" spans="1:20" x14ac:dyDescent="0.25">
      <c r="A4417">
        <v>2017</v>
      </c>
      <c r="B4417" t="s">
        <v>20</v>
      </c>
      <c r="C4417" s="44">
        <v>2</v>
      </c>
      <c r="D4417">
        <v>1</v>
      </c>
      <c r="E4417" s="44" t="s">
        <v>1208</v>
      </c>
      <c r="F4417" s="44">
        <v>0</v>
      </c>
      <c r="G4417" s="44"/>
      <c r="H4417" s="47">
        <v>15</v>
      </c>
      <c r="I4417" s="48">
        <v>1</v>
      </c>
      <c r="J4417" s="44">
        <v>5</v>
      </c>
      <c r="K4417" s="44">
        <f t="shared" si="70"/>
        <v>16</v>
      </c>
      <c r="L4417" s="44"/>
      <c r="M4417" s="44"/>
      <c r="N4417" s="44"/>
      <c r="O4417" s="44"/>
      <c r="P4417" s="44"/>
      <c r="Q4417" s="44"/>
      <c r="R4417" s="44"/>
      <c r="S4417" s="44"/>
      <c r="T4417" s="44"/>
    </row>
    <row r="4418" spans="1:20" x14ac:dyDescent="0.25">
      <c r="A4418">
        <v>2017</v>
      </c>
      <c r="B4418" t="s">
        <v>20</v>
      </c>
      <c r="C4418" s="44">
        <v>2</v>
      </c>
      <c r="D4418">
        <v>2</v>
      </c>
      <c r="E4418" s="44" t="s">
        <v>1208</v>
      </c>
      <c r="F4418" s="44">
        <v>15</v>
      </c>
      <c r="G4418" s="44"/>
      <c r="H4418" s="47">
        <v>0</v>
      </c>
      <c r="I4418" s="48">
        <v>5</v>
      </c>
      <c r="J4418" s="44">
        <v>25</v>
      </c>
      <c r="K4418" s="44">
        <f t="shared" si="70"/>
        <v>5</v>
      </c>
      <c r="L4418" s="44"/>
      <c r="M4418" s="44"/>
      <c r="N4418" s="44"/>
      <c r="O4418" s="44"/>
      <c r="P4418" s="44"/>
      <c r="Q4418" s="44"/>
      <c r="R4418" s="44"/>
      <c r="S4418" s="44"/>
      <c r="T4418" s="44"/>
    </row>
    <row r="4419" spans="1:20" x14ac:dyDescent="0.25">
      <c r="A4419">
        <v>2017</v>
      </c>
      <c r="B4419" t="s">
        <v>20</v>
      </c>
      <c r="C4419" s="44">
        <v>2</v>
      </c>
      <c r="D4419">
        <v>3</v>
      </c>
      <c r="E4419" s="44" t="s">
        <v>1207</v>
      </c>
      <c r="F4419" s="44">
        <v>0</v>
      </c>
      <c r="G4419" s="44"/>
      <c r="H4419" s="47">
        <v>0</v>
      </c>
      <c r="I4419" s="48">
        <v>0</v>
      </c>
      <c r="J4419" s="44">
        <v>0</v>
      </c>
      <c r="K4419" s="44">
        <f t="shared" si="70"/>
        <v>0</v>
      </c>
      <c r="L4419" s="44"/>
      <c r="M4419" s="44"/>
      <c r="N4419" s="44"/>
      <c r="O4419" s="44"/>
      <c r="P4419" s="44"/>
      <c r="Q4419" s="44"/>
      <c r="R4419" s="44"/>
      <c r="S4419" s="44"/>
      <c r="T4419" s="44"/>
    </row>
    <row r="4420" spans="1:20" x14ac:dyDescent="0.25">
      <c r="A4420">
        <v>2017</v>
      </c>
      <c r="B4420" t="s">
        <v>20</v>
      </c>
      <c r="C4420" s="44">
        <v>2</v>
      </c>
      <c r="D4420">
        <v>4</v>
      </c>
      <c r="E4420" s="44" t="s">
        <v>1207</v>
      </c>
      <c r="F4420" s="44">
        <v>0</v>
      </c>
      <c r="G4420" s="44"/>
      <c r="H4420" s="47">
        <v>0</v>
      </c>
      <c r="I4420" s="48">
        <v>0</v>
      </c>
      <c r="J4420" s="44">
        <v>0</v>
      </c>
      <c r="K4420" s="44">
        <f t="shared" si="70"/>
        <v>0</v>
      </c>
      <c r="L4420" s="44"/>
      <c r="M4420" s="44"/>
      <c r="N4420" s="44"/>
      <c r="O4420" s="44"/>
      <c r="P4420" s="44"/>
      <c r="Q4420" s="44"/>
      <c r="R4420" s="44"/>
      <c r="S4420" s="44"/>
      <c r="T4420" s="44"/>
    </row>
    <row r="4421" spans="1:20" x14ac:dyDescent="0.25">
      <c r="A4421">
        <v>2017</v>
      </c>
      <c r="B4421" t="s">
        <v>20</v>
      </c>
      <c r="C4421" s="44">
        <v>2</v>
      </c>
      <c r="D4421">
        <v>5</v>
      </c>
      <c r="E4421" s="44" t="s">
        <v>1208</v>
      </c>
      <c r="F4421" s="44">
        <v>15</v>
      </c>
      <c r="G4421" s="44"/>
      <c r="H4421" s="47">
        <v>0</v>
      </c>
      <c r="I4421" s="48">
        <v>5</v>
      </c>
      <c r="J4421" s="44">
        <v>15</v>
      </c>
      <c r="K4421" s="44">
        <f t="shared" si="70"/>
        <v>5</v>
      </c>
      <c r="L4421" s="44"/>
      <c r="M4421" s="44"/>
      <c r="N4421" s="44"/>
      <c r="O4421" s="44"/>
      <c r="P4421" s="44"/>
      <c r="Q4421" s="44"/>
      <c r="R4421" s="44"/>
      <c r="S4421" s="44"/>
      <c r="T4421" s="44"/>
    </row>
    <row r="4422" spans="1:20" x14ac:dyDescent="0.25">
      <c r="A4422">
        <v>2017</v>
      </c>
      <c r="B4422" s="44" t="s">
        <v>1162</v>
      </c>
      <c r="C4422" s="44">
        <v>1</v>
      </c>
      <c r="D4422">
        <v>1</v>
      </c>
      <c r="E4422" s="44" t="s">
        <v>1234</v>
      </c>
      <c r="F4422" s="44">
        <v>5</v>
      </c>
      <c r="G4422" s="44"/>
      <c r="H4422" s="47">
        <v>75</v>
      </c>
      <c r="I4422" s="48">
        <v>5</v>
      </c>
      <c r="J4422" s="44">
        <v>5</v>
      </c>
      <c r="K4422" s="44">
        <f t="shared" si="70"/>
        <v>80</v>
      </c>
      <c r="L4422" s="44"/>
      <c r="M4422" s="44"/>
      <c r="N4422" s="44"/>
      <c r="O4422" s="44"/>
      <c r="P4422" s="44"/>
      <c r="Q4422" s="44"/>
      <c r="R4422" s="44"/>
      <c r="S4422" s="44"/>
      <c r="T4422" s="44"/>
    </row>
    <row r="4423" spans="1:20" x14ac:dyDescent="0.25">
      <c r="A4423">
        <v>2017</v>
      </c>
      <c r="B4423" s="44" t="s">
        <v>1162</v>
      </c>
      <c r="C4423" s="44">
        <v>1</v>
      </c>
      <c r="D4423">
        <v>2</v>
      </c>
      <c r="E4423" s="44" t="s">
        <v>1207</v>
      </c>
      <c r="F4423" s="44">
        <v>0</v>
      </c>
      <c r="G4423" s="44"/>
      <c r="H4423" s="47">
        <v>1</v>
      </c>
      <c r="I4423" s="48">
        <v>1</v>
      </c>
      <c r="J4423" s="44">
        <v>5</v>
      </c>
      <c r="K4423" s="44">
        <f t="shared" si="70"/>
        <v>2</v>
      </c>
      <c r="L4423" s="44"/>
      <c r="M4423" s="44"/>
      <c r="N4423" s="44"/>
      <c r="O4423" s="44"/>
      <c r="P4423" s="44"/>
      <c r="Q4423" s="44"/>
      <c r="R4423" s="44"/>
      <c r="S4423" s="44"/>
      <c r="T4423" s="44"/>
    </row>
    <row r="4424" spans="1:20" x14ac:dyDescent="0.25">
      <c r="A4424">
        <v>2017</v>
      </c>
      <c r="B4424" s="44" t="s">
        <v>1162</v>
      </c>
      <c r="C4424" s="44">
        <v>1</v>
      </c>
      <c r="D4424">
        <v>3</v>
      </c>
      <c r="E4424" s="44" t="s">
        <v>1234</v>
      </c>
      <c r="F4424" s="44">
        <v>5</v>
      </c>
      <c r="G4424" s="44"/>
      <c r="H4424" s="47">
        <v>15</v>
      </c>
      <c r="I4424" s="48">
        <v>5</v>
      </c>
      <c r="J4424" s="44">
        <v>15</v>
      </c>
      <c r="K4424" s="44">
        <f t="shared" si="70"/>
        <v>20</v>
      </c>
      <c r="L4424" s="44"/>
      <c r="M4424" s="44"/>
      <c r="N4424" s="44"/>
      <c r="O4424" s="44"/>
      <c r="P4424" s="44"/>
      <c r="Q4424" s="44"/>
      <c r="R4424" s="44"/>
      <c r="S4424" s="44"/>
      <c r="T4424" s="44"/>
    </row>
    <row r="4425" spans="1:20" x14ac:dyDescent="0.25">
      <c r="A4425">
        <v>2017</v>
      </c>
      <c r="B4425" s="44" t="s">
        <v>1162</v>
      </c>
      <c r="C4425" s="44">
        <v>1</v>
      </c>
      <c r="D4425">
        <v>4</v>
      </c>
      <c r="E4425" s="44" t="s">
        <v>1207</v>
      </c>
      <c r="F4425" s="44">
        <v>0</v>
      </c>
      <c r="G4425" s="44"/>
      <c r="H4425" s="47">
        <v>1</v>
      </c>
      <c r="I4425" s="48">
        <v>1</v>
      </c>
      <c r="J4425" s="44">
        <v>1</v>
      </c>
      <c r="K4425" s="44">
        <f t="shared" si="70"/>
        <v>2</v>
      </c>
      <c r="L4425" s="44"/>
      <c r="M4425" s="44"/>
      <c r="N4425" s="44"/>
      <c r="O4425" s="44"/>
      <c r="P4425" s="44"/>
      <c r="Q4425" s="44"/>
      <c r="R4425" s="44"/>
      <c r="S4425" s="44"/>
      <c r="T4425" s="44"/>
    </row>
    <row r="4426" spans="1:20" x14ac:dyDescent="0.25">
      <c r="A4426">
        <v>2017</v>
      </c>
      <c r="B4426" s="44" t="s">
        <v>1162</v>
      </c>
      <c r="C4426" s="44">
        <v>1</v>
      </c>
      <c r="D4426">
        <v>5</v>
      </c>
      <c r="E4426" s="44" t="s">
        <v>1207</v>
      </c>
      <c r="F4426" s="44">
        <v>0</v>
      </c>
      <c r="G4426" s="44"/>
      <c r="H4426" s="47">
        <v>1</v>
      </c>
      <c r="I4426" s="48">
        <v>1</v>
      </c>
      <c r="J4426" s="44">
        <v>5</v>
      </c>
      <c r="K4426" s="44">
        <f t="shared" si="70"/>
        <v>2</v>
      </c>
      <c r="L4426" s="44"/>
      <c r="M4426" s="44"/>
      <c r="N4426" s="44"/>
      <c r="O4426" s="44"/>
      <c r="P4426" s="44"/>
      <c r="Q4426" s="44"/>
      <c r="R4426" s="44"/>
      <c r="S4426" s="44"/>
      <c r="T4426" s="44"/>
    </row>
    <row r="4427" spans="1:20" x14ac:dyDescent="0.25">
      <c r="A4427">
        <v>2017</v>
      </c>
      <c r="B4427" s="44" t="s">
        <v>1162</v>
      </c>
      <c r="C4427" s="44">
        <v>2</v>
      </c>
      <c r="D4427">
        <v>1</v>
      </c>
      <c r="E4427" s="44" t="s">
        <v>1208</v>
      </c>
      <c r="F4427" s="44">
        <v>5</v>
      </c>
      <c r="G4427" s="44"/>
      <c r="H4427" s="47">
        <v>25</v>
      </c>
      <c r="I4427" s="48">
        <v>5</v>
      </c>
      <c r="J4427" s="44">
        <v>1</v>
      </c>
      <c r="K4427" s="44">
        <f t="shared" si="70"/>
        <v>30</v>
      </c>
      <c r="L4427" s="44"/>
      <c r="M4427" s="44"/>
      <c r="N4427" s="44"/>
      <c r="O4427" s="44"/>
      <c r="P4427" s="44"/>
      <c r="Q4427" s="44"/>
      <c r="R4427" s="44"/>
      <c r="S4427" s="44"/>
      <c r="T4427" s="44"/>
    </row>
    <row r="4428" spans="1:20" x14ac:dyDescent="0.25">
      <c r="A4428">
        <v>2017</v>
      </c>
      <c r="B4428" s="44" t="s">
        <v>1162</v>
      </c>
      <c r="C4428" s="44">
        <v>2</v>
      </c>
      <c r="D4428">
        <v>2</v>
      </c>
      <c r="E4428" s="44" t="s">
        <v>1208</v>
      </c>
      <c r="F4428" s="44">
        <v>5</v>
      </c>
      <c r="G4428" s="44"/>
      <c r="H4428" s="47">
        <v>25</v>
      </c>
      <c r="I4428" s="48">
        <v>10</v>
      </c>
      <c r="J4428" s="44">
        <v>5</v>
      </c>
      <c r="K4428" s="44">
        <f t="shared" si="70"/>
        <v>35</v>
      </c>
      <c r="L4428" s="44"/>
      <c r="M4428" s="44"/>
      <c r="N4428" s="44"/>
      <c r="O4428" s="44"/>
      <c r="P4428" s="44"/>
      <c r="Q4428" s="44"/>
      <c r="R4428" s="44"/>
      <c r="S4428" s="44"/>
      <c r="T4428" s="44"/>
    </row>
    <row r="4429" spans="1:20" x14ac:dyDescent="0.25">
      <c r="A4429">
        <v>2017</v>
      </c>
      <c r="B4429" s="44" t="s">
        <v>1162</v>
      </c>
      <c r="C4429" s="44">
        <v>2</v>
      </c>
      <c r="D4429">
        <v>3</v>
      </c>
      <c r="E4429" s="44" t="s">
        <v>1208</v>
      </c>
      <c r="F4429" s="44">
        <v>1</v>
      </c>
      <c r="G4429" s="44"/>
      <c r="H4429" s="47">
        <v>20</v>
      </c>
      <c r="I4429" s="48">
        <v>15</v>
      </c>
      <c r="J4429" s="44">
        <v>5</v>
      </c>
      <c r="K4429" s="44">
        <f t="shared" si="70"/>
        <v>35</v>
      </c>
      <c r="L4429" s="44"/>
      <c r="M4429" s="44"/>
      <c r="N4429" s="44"/>
      <c r="O4429" s="44"/>
      <c r="P4429" s="44"/>
      <c r="Q4429" s="44"/>
      <c r="R4429" s="44"/>
      <c r="S4429" s="44"/>
      <c r="T4429" s="44"/>
    </row>
    <row r="4430" spans="1:20" x14ac:dyDescent="0.25">
      <c r="A4430">
        <v>2017</v>
      </c>
      <c r="B4430" s="44" t="s">
        <v>1162</v>
      </c>
      <c r="C4430" s="44">
        <v>2</v>
      </c>
      <c r="D4430">
        <v>4</v>
      </c>
      <c r="E4430" s="44" t="s">
        <v>1208</v>
      </c>
      <c r="F4430" s="44">
        <v>1</v>
      </c>
      <c r="G4430" s="44"/>
      <c r="H4430" s="47">
        <v>1</v>
      </c>
      <c r="I4430" s="48">
        <v>20</v>
      </c>
      <c r="J4430" s="44">
        <v>10</v>
      </c>
      <c r="K4430" s="44">
        <f t="shared" si="70"/>
        <v>21</v>
      </c>
      <c r="L4430" s="44"/>
      <c r="M4430" s="44"/>
      <c r="N4430" s="44"/>
      <c r="O4430" s="44"/>
      <c r="P4430" s="44"/>
      <c r="Q4430" s="44"/>
      <c r="R4430" s="44"/>
      <c r="S4430" s="44"/>
      <c r="T4430" s="44"/>
    </row>
    <row r="4431" spans="1:20" x14ac:dyDescent="0.25">
      <c r="A4431">
        <v>2017</v>
      </c>
      <c r="B4431" s="44" t="s">
        <v>1162</v>
      </c>
      <c r="C4431" s="44">
        <v>2</v>
      </c>
      <c r="D4431">
        <v>5</v>
      </c>
      <c r="E4431" s="44" t="s">
        <v>1234</v>
      </c>
      <c r="F4431" s="44">
        <v>0</v>
      </c>
      <c r="G4431" s="44"/>
      <c r="H4431" s="47">
        <v>10</v>
      </c>
      <c r="I4431" s="48">
        <v>50</v>
      </c>
      <c r="J4431" s="44">
        <v>10</v>
      </c>
      <c r="K4431" s="44">
        <f t="shared" ref="K4431:K4494" si="71">SUM(H4431:I4431)</f>
        <v>60</v>
      </c>
      <c r="L4431" s="44"/>
      <c r="M4431" s="44"/>
      <c r="N4431" s="44"/>
      <c r="O4431" s="44"/>
      <c r="P4431" s="44"/>
      <c r="Q4431" s="44"/>
      <c r="R4431" s="44"/>
      <c r="S4431" s="44"/>
      <c r="T4431" s="44"/>
    </row>
    <row r="4432" spans="1:20" x14ac:dyDescent="0.25">
      <c r="A4432">
        <v>2017</v>
      </c>
      <c r="B4432" t="s">
        <v>1163</v>
      </c>
      <c r="C4432" s="44">
        <v>1</v>
      </c>
      <c r="D4432">
        <v>1</v>
      </c>
      <c r="E4432" s="44" t="s">
        <v>1234</v>
      </c>
      <c r="F4432" s="44">
        <v>10</v>
      </c>
      <c r="G4432" s="44"/>
      <c r="H4432" s="47">
        <v>25</v>
      </c>
      <c r="I4432" s="48">
        <v>5</v>
      </c>
      <c r="J4432" s="44">
        <v>5</v>
      </c>
      <c r="K4432" s="44">
        <f t="shared" si="71"/>
        <v>30</v>
      </c>
      <c r="L4432" s="44"/>
      <c r="M4432" s="44"/>
      <c r="N4432" s="44"/>
      <c r="O4432" s="44"/>
      <c r="P4432" s="44"/>
      <c r="Q4432" s="44"/>
      <c r="R4432" s="44"/>
      <c r="S4432" s="44"/>
      <c r="T4432" s="44"/>
    </row>
    <row r="4433" spans="1:20" x14ac:dyDescent="0.25">
      <c r="A4433">
        <v>2017</v>
      </c>
      <c r="B4433" t="s">
        <v>1163</v>
      </c>
      <c r="C4433" s="44">
        <v>1</v>
      </c>
      <c r="D4433">
        <v>2</v>
      </c>
      <c r="E4433" s="44" t="s">
        <v>1234</v>
      </c>
      <c r="F4433" s="44">
        <v>10</v>
      </c>
      <c r="G4433" s="44"/>
      <c r="H4433" s="47">
        <v>15</v>
      </c>
      <c r="I4433" s="48">
        <v>10</v>
      </c>
      <c r="J4433" s="44">
        <v>15</v>
      </c>
      <c r="K4433" s="44">
        <f t="shared" si="71"/>
        <v>25</v>
      </c>
      <c r="L4433" s="44"/>
      <c r="M4433" s="44"/>
      <c r="N4433" s="44"/>
      <c r="O4433" s="44"/>
      <c r="P4433" s="44"/>
      <c r="Q4433" s="44"/>
      <c r="R4433" s="44"/>
      <c r="S4433" s="44"/>
      <c r="T4433" s="44"/>
    </row>
    <row r="4434" spans="1:20" x14ac:dyDescent="0.25">
      <c r="A4434">
        <v>2017</v>
      </c>
      <c r="B4434" t="s">
        <v>1163</v>
      </c>
      <c r="C4434" s="44">
        <v>1</v>
      </c>
      <c r="D4434">
        <v>3</v>
      </c>
      <c r="E4434" s="44" t="s">
        <v>1234</v>
      </c>
      <c r="F4434" s="44">
        <v>5</v>
      </c>
      <c r="G4434" s="44"/>
      <c r="H4434" s="47">
        <v>15</v>
      </c>
      <c r="I4434" s="48">
        <v>25</v>
      </c>
      <c r="J4434" s="44">
        <v>15</v>
      </c>
      <c r="K4434" s="44">
        <f t="shared" si="71"/>
        <v>40</v>
      </c>
      <c r="L4434" s="44"/>
      <c r="M4434" s="44"/>
      <c r="N4434" s="44"/>
      <c r="O4434" s="44"/>
      <c r="P4434" s="44"/>
      <c r="Q4434" s="44"/>
      <c r="R4434" s="44"/>
      <c r="S4434" s="44"/>
      <c r="T4434" s="44"/>
    </row>
    <row r="4435" spans="1:20" x14ac:dyDescent="0.25">
      <c r="A4435">
        <v>2017</v>
      </c>
      <c r="B4435" t="s">
        <v>1163</v>
      </c>
      <c r="C4435" s="44">
        <v>1</v>
      </c>
      <c r="D4435">
        <v>4</v>
      </c>
      <c r="E4435" s="44" t="s">
        <v>1234</v>
      </c>
      <c r="F4435" s="44">
        <v>10</v>
      </c>
      <c r="G4435" s="44"/>
      <c r="H4435" s="47">
        <v>25</v>
      </c>
      <c r="I4435" s="48">
        <v>0</v>
      </c>
      <c r="J4435" s="44">
        <v>0</v>
      </c>
      <c r="K4435" s="44">
        <f t="shared" si="71"/>
        <v>25</v>
      </c>
      <c r="L4435" s="44"/>
      <c r="M4435" s="44"/>
      <c r="N4435" s="44"/>
      <c r="O4435" s="44"/>
      <c r="P4435" s="44"/>
      <c r="Q4435" s="44"/>
      <c r="R4435" s="44"/>
      <c r="S4435" s="44"/>
      <c r="T4435" s="44"/>
    </row>
    <row r="4436" spans="1:20" x14ac:dyDescent="0.25">
      <c r="A4436">
        <v>2017</v>
      </c>
      <c r="B4436" t="s">
        <v>1163</v>
      </c>
      <c r="C4436" s="44">
        <v>1</v>
      </c>
      <c r="D4436">
        <v>5</v>
      </c>
      <c r="E4436" s="44" t="s">
        <v>1234</v>
      </c>
      <c r="F4436" s="44">
        <v>5</v>
      </c>
      <c r="G4436" s="44"/>
      <c r="H4436" s="47">
        <v>30</v>
      </c>
      <c r="I4436" s="48">
        <v>1</v>
      </c>
      <c r="J4436" s="44">
        <v>0</v>
      </c>
      <c r="K4436" s="44">
        <f t="shared" si="71"/>
        <v>31</v>
      </c>
      <c r="L4436" s="44"/>
      <c r="M4436" s="44"/>
      <c r="N4436" s="44"/>
      <c r="O4436" s="44"/>
      <c r="P4436" s="44"/>
      <c r="Q4436" s="44"/>
      <c r="R4436" s="44"/>
      <c r="S4436" s="44"/>
      <c r="T4436" s="44"/>
    </row>
    <row r="4437" spans="1:20" x14ac:dyDescent="0.25">
      <c r="A4437">
        <v>2017</v>
      </c>
      <c r="B4437" t="s">
        <v>1163</v>
      </c>
      <c r="C4437" s="44">
        <v>2</v>
      </c>
      <c r="D4437">
        <v>1</v>
      </c>
      <c r="E4437" s="44" t="s">
        <v>1234</v>
      </c>
      <c r="F4437" s="44">
        <v>5</v>
      </c>
      <c r="G4437" s="44"/>
      <c r="H4437" s="47">
        <v>45</v>
      </c>
      <c r="I4437" s="48">
        <v>5</v>
      </c>
      <c r="J4437" s="44">
        <v>10</v>
      </c>
      <c r="K4437" s="44">
        <f t="shared" si="71"/>
        <v>50</v>
      </c>
      <c r="L4437" s="44"/>
      <c r="M4437" s="44"/>
      <c r="N4437" s="44"/>
      <c r="O4437" s="44"/>
      <c r="P4437" s="44"/>
      <c r="Q4437" s="44"/>
      <c r="R4437" s="44"/>
      <c r="S4437" s="44"/>
      <c r="T4437" s="44"/>
    </row>
    <row r="4438" spans="1:20" x14ac:dyDescent="0.25">
      <c r="A4438">
        <v>2017</v>
      </c>
      <c r="B4438" t="s">
        <v>1163</v>
      </c>
      <c r="C4438" s="44">
        <v>2</v>
      </c>
      <c r="D4438">
        <v>2</v>
      </c>
      <c r="E4438" s="44" t="s">
        <v>1234</v>
      </c>
      <c r="F4438" s="44">
        <v>5</v>
      </c>
      <c r="G4438" s="44"/>
      <c r="H4438" s="47">
        <v>10</v>
      </c>
      <c r="I4438" s="48">
        <v>5</v>
      </c>
      <c r="J4438" s="44">
        <v>0</v>
      </c>
      <c r="K4438" s="44">
        <f t="shared" si="71"/>
        <v>15</v>
      </c>
      <c r="L4438" s="44"/>
      <c r="M4438" s="44"/>
      <c r="N4438" s="44"/>
      <c r="O4438" s="44"/>
      <c r="P4438" s="44"/>
      <c r="Q4438" s="44"/>
      <c r="R4438" s="44"/>
      <c r="S4438" s="44"/>
      <c r="T4438" s="44"/>
    </row>
    <row r="4439" spans="1:20" x14ac:dyDescent="0.25">
      <c r="A4439">
        <v>2017</v>
      </c>
      <c r="B4439" t="s">
        <v>1163</v>
      </c>
      <c r="C4439" s="44">
        <v>2</v>
      </c>
      <c r="D4439">
        <v>3</v>
      </c>
      <c r="E4439" s="44" t="s">
        <v>1234</v>
      </c>
      <c r="F4439" s="44">
        <v>5</v>
      </c>
      <c r="G4439" s="44"/>
      <c r="H4439" s="47">
        <v>20</v>
      </c>
      <c r="I4439" s="48">
        <v>10</v>
      </c>
      <c r="J4439" s="44">
        <v>5</v>
      </c>
      <c r="K4439" s="44">
        <f t="shared" si="71"/>
        <v>30</v>
      </c>
      <c r="L4439" s="44"/>
      <c r="M4439" s="44"/>
      <c r="N4439" s="44"/>
      <c r="O4439" s="44"/>
      <c r="P4439" s="44"/>
      <c r="Q4439" s="44"/>
      <c r="R4439" s="44"/>
      <c r="S4439" s="44"/>
      <c r="T4439" s="44"/>
    </row>
    <row r="4440" spans="1:20" x14ac:dyDescent="0.25">
      <c r="A4440">
        <v>2017</v>
      </c>
      <c r="B4440" t="s">
        <v>1163</v>
      </c>
      <c r="C4440" s="44">
        <v>2</v>
      </c>
      <c r="D4440">
        <v>4</v>
      </c>
      <c r="E4440" s="44" t="s">
        <v>1234</v>
      </c>
      <c r="F4440" s="44">
        <v>15</v>
      </c>
      <c r="G4440" s="44"/>
      <c r="H4440" s="47">
        <v>10</v>
      </c>
      <c r="I4440" s="48">
        <v>15</v>
      </c>
      <c r="J4440" s="44">
        <v>10</v>
      </c>
      <c r="K4440" s="44">
        <f t="shared" si="71"/>
        <v>25</v>
      </c>
      <c r="L4440" s="44"/>
      <c r="M4440" s="44"/>
      <c r="N4440" s="44"/>
      <c r="O4440" s="44"/>
      <c r="P4440" s="44"/>
      <c r="Q4440" s="44"/>
      <c r="R4440" s="44"/>
      <c r="S4440" s="44"/>
      <c r="T4440" s="44"/>
    </row>
    <row r="4441" spans="1:20" x14ac:dyDescent="0.25">
      <c r="A4441">
        <v>2017</v>
      </c>
      <c r="B4441" t="s">
        <v>1163</v>
      </c>
      <c r="C4441" s="44">
        <v>2</v>
      </c>
      <c r="D4441">
        <v>5</v>
      </c>
      <c r="E4441" s="44" t="s">
        <v>1234</v>
      </c>
      <c r="F4441" s="44">
        <v>0</v>
      </c>
      <c r="G4441" s="44"/>
      <c r="H4441" s="47">
        <v>25</v>
      </c>
      <c r="I4441" s="48">
        <v>5</v>
      </c>
      <c r="J4441" s="44">
        <v>0</v>
      </c>
      <c r="K4441" s="44">
        <f t="shared" si="71"/>
        <v>30</v>
      </c>
      <c r="L4441" s="44"/>
      <c r="M4441" s="44"/>
      <c r="N4441" s="44"/>
      <c r="O4441" s="44"/>
      <c r="P4441" s="44"/>
      <c r="Q4441" s="44"/>
      <c r="R4441" s="44"/>
      <c r="S4441" s="44"/>
      <c r="T4441" s="44"/>
    </row>
    <row r="4442" spans="1:20" x14ac:dyDescent="0.25">
      <c r="A4442">
        <v>2017</v>
      </c>
      <c r="B4442" t="s">
        <v>1163</v>
      </c>
      <c r="C4442" s="44">
        <v>3</v>
      </c>
      <c r="D4442">
        <v>1</v>
      </c>
      <c r="E4442" s="44" t="s">
        <v>1234</v>
      </c>
      <c r="F4442" s="44">
        <v>20</v>
      </c>
      <c r="G4442" s="44"/>
      <c r="H4442" s="47">
        <v>25</v>
      </c>
      <c r="I4442" s="48">
        <v>0</v>
      </c>
      <c r="J4442" s="44">
        <v>0</v>
      </c>
      <c r="K4442" s="44">
        <f t="shared" si="71"/>
        <v>25</v>
      </c>
      <c r="L4442" s="44"/>
      <c r="M4442" s="44"/>
      <c r="N4442" s="44"/>
      <c r="O4442" s="44"/>
      <c r="P4442" s="44"/>
      <c r="Q4442" s="44"/>
      <c r="R4442" s="44"/>
      <c r="S4442" s="44"/>
      <c r="T4442" s="44"/>
    </row>
    <row r="4443" spans="1:20" x14ac:dyDescent="0.25">
      <c r="A4443">
        <v>2017</v>
      </c>
      <c r="B4443" t="s">
        <v>1163</v>
      </c>
      <c r="C4443" s="44">
        <v>3</v>
      </c>
      <c r="D4443">
        <v>2</v>
      </c>
      <c r="E4443" s="44" t="s">
        <v>1234</v>
      </c>
      <c r="F4443" s="44">
        <v>5</v>
      </c>
      <c r="G4443" s="44"/>
      <c r="H4443" s="47">
        <v>25</v>
      </c>
      <c r="I4443" s="48">
        <v>0</v>
      </c>
      <c r="J4443" s="44">
        <v>2</v>
      </c>
      <c r="K4443" s="44">
        <f t="shared" si="71"/>
        <v>25</v>
      </c>
      <c r="L4443" s="44"/>
      <c r="M4443" s="44"/>
      <c r="N4443" s="44"/>
      <c r="O4443" s="44"/>
      <c r="P4443" s="44"/>
      <c r="Q4443" s="44"/>
      <c r="R4443" s="44"/>
      <c r="S4443" s="44"/>
      <c r="T4443" s="44"/>
    </row>
    <row r="4444" spans="1:20" x14ac:dyDescent="0.25">
      <c r="A4444">
        <v>2017</v>
      </c>
      <c r="B4444" t="s">
        <v>1163</v>
      </c>
      <c r="C4444" s="44">
        <v>3</v>
      </c>
      <c r="D4444">
        <v>3</v>
      </c>
      <c r="E4444" s="44" t="s">
        <v>1234</v>
      </c>
      <c r="F4444" s="44">
        <v>2</v>
      </c>
      <c r="G4444" s="44"/>
      <c r="H4444" s="47">
        <v>5</v>
      </c>
      <c r="I4444" s="48">
        <v>25</v>
      </c>
      <c r="J4444" s="44">
        <v>2</v>
      </c>
      <c r="K4444" s="44">
        <f t="shared" si="71"/>
        <v>30</v>
      </c>
      <c r="L4444" s="44"/>
      <c r="M4444" s="44"/>
      <c r="N4444" s="44"/>
      <c r="O4444" s="44"/>
      <c r="P4444" s="44"/>
      <c r="Q4444" s="44"/>
      <c r="R4444" s="44"/>
      <c r="S4444" s="44"/>
      <c r="T4444" s="44"/>
    </row>
    <row r="4445" spans="1:20" x14ac:dyDescent="0.25">
      <c r="A4445">
        <v>2017</v>
      </c>
      <c r="B4445" t="s">
        <v>1163</v>
      </c>
      <c r="C4445" s="44">
        <v>3</v>
      </c>
      <c r="D4445">
        <v>4</v>
      </c>
      <c r="E4445" s="44" t="s">
        <v>1234</v>
      </c>
      <c r="F4445" s="44">
        <v>15</v>
      </c>
      <c r="G4445" s="44"/>
      <c r="H4445" s="47">
        <v>15</v>
      </c>
      <c r="I4445" s="48">
        <v>0</v>
      </c>
      <c r="J4445" s="44">
        <v>2</v>
      </c>
      <c r="K4445" s="44">
        <f t="shared" si="71"/>
        <v>15</v>
      </c>
      <c r="L4445" s="44"/>
      <c r="M4445" s="44"/>
      <c r="N4445" s="44"/>
      <c r="O4445" s="44"/>
      <c r="P4445" s="44"/>
      <c r="Q4445" s="44"/>
      <c r="R4445" s="44"/>
      <c r="S4445" s="44"/>
      <c r="T4445" s="44"/>
    </row>
    <row r="4446" spans="1:20" x14ac:dyDescent="0.25">
      <c r="A4446">
        <v>2017</v>
      </c>
      <c r="B4446" t="s">
        <v>1163</v>
      </c>
      <c r="C4446" s="44">
        <v>3</v>
      </c>
      <c r="D4446">
        <v>5</v>
      </c>
      <c r="E4446" s="44" t="s">
        <v>1234</v>
      </c>
      <c r="F4446" s="44">
        <v>5</v>
      </c>
      <c r="G4446" s="44"/>
      <c r="H4446" s="47">
        <v>5</v>
      </c>
      <c r="I4446" s="48">
        <v>0</v>
      </c>
      <c r="J4446" s="44">
        <v>0</v>
      </c>
      <c r="K4446" s="44">
        <f t="shared" si="71"/>
        <v>5</v>
      </c>
      <c r="L4446" s="44"/>
      <c r="M4446" s="44"/>
      <c r="N4446" s="44"/>
      <c r="O4446" s="44"/>
      <c r="P4446" s="44"/>
      <c r="Q4446" s="44"/>
      <c r="R4446" s="44"/>
      <c r="S4446" s="44"/>
      <c r="T4446" s="44"/>
    </row>
    <row r="4447" spans="1:20" x14ac:dyDescent="0.25">
      <c r="A4447">
        <v>2017</v>
      </c>
      <c r="B4447" t="s">
        <v>75</v>
      </c>
      <c r="C4447" s="44">
        <v>1</v>
      </c>
      <c r="D4447">
        <v>1</v>
      </c>
      <c r="E4447" s="44" t="s">
        <v>1234</v>
      </c>
      <c r="F4447" s="44">
        <v>0</v>
      </c>
      <c r="G4447" s="44"/>
      <c r="H4447" s="47">
        <v>45</v>
      </c>
      <c r="I4447" s="48">
        <v>0</v>
      </c>
      <c r="J4447" s="44">
        <v>2</v>
      </c>
      <c r="K4447" s="44">
        <f t="shared" si="71"/>
        <v>45</v>
      </c>
      <c r="L4447" s="44"/>
      <c r="M4447" s="44"/>
      <c r="N4447" s="44"/>
      <c r="O4447" s="44"/>
      <c r="P4447" s="44"/>
      <c r="Q4447" s="44"/>
      <c r="R4447" s="44"/>
      <c r="S4447" s="44"/>
      <c r="T4447" s="44"/>
    </row>
    <row r="4448" spans="1:20" x14ac:dyDescent="0.25">
      <c r="A4448">
        <v>2017</v>
      </c>
      <c r="B4448" t="s">
        <v>75</v>
      </c>
      <c r="C4448" s="44">
        <v>1</v>
      </c>
      <c r="D4448">
        <v>2</v>
      </c>
      <c r="E4448" s="44" t="s">
        <v>1234</v>
      </c>
      <c r="F4448" s="44">
        <v>3</v>
      </c>
      <c r="G4448" s="44"/>
      <c r="H4448" s="47">
        <v>50</v>
      </c>
      <c r="I4448" s="48">
        <v>0</v>
      </c>
      <c r="J4448" s="44">
        <v>0</v>
      </c>
      <c r="K4448" s="44">
        <f t="shared" si="71"/>
        <v>50</v>
      </c>
      <c r="L4448" s="44"/>
      <c r="M4448" s="44"/>
      <c r="N4448" s="44"/>
      <c r="O4448" s="44"/>
      <c r="P4448" s="44"/>
      <c r="Q4448" s="44"/>
      <c r="R4448" s="44"/>
      <c r="S4448" s="44"/>
      <c r="T4448" s="44"/>
    </row>
    <row r="4449" spans="1:20" x14ac:dyDescent="0.25">
      <c r="A4449">
        <v>2017</v>
      </c>
      <c r="B4449" t="s">
        <v>75</v>
      </c>
      <c r="C4449" s="44">
        <v>1</v>
      </c>
      <c r="D4449">
        <v>3</v>
      </c>
      <c r="E4449" s="44" t="s">
        <v>1234</v>
      </c>
      <c r="F4449" s="44">
        <v>0</v>
      </c>
      <c r="G4449" s="44"/>
      <c r="H4449" s="47">
        <v>25</v>
      </c>
      <c r="I4449" s="48">
        <v>0</v>
      </c>
      <c r="J4449" s="44">
        <v>15</v>
      </c>
      <c r="K4449" s="44">
        <f t="shared" si="71"/>
        <v>25</v>
      </c>
      <c r="L4449" s="44"/>
      <c r="M4449" s="44"/>
      <c r="N4449" s="44"/>
      <c r="O4449" s="44"/>
      <c r="P4449" s="44"/>
      <c r="Q4449" s="44"/>
      <c r="R4449" s="44"/>
      <c r="S4449" s="44"/>
      <c r="T4449" s="44"/>
    </row>
    <row r="4450" spans="1:20" x14ac:dyDescent="0.25">
      <c r="A4450">
        <v>2017</v>
      </c>
      <c r="B4450" t="s">
        <v>75</v>
      </c>
      <c r="C4450" s="44">
        <v>1</v>
      </c>
      <c r="D4450">
        <v>4</v>
      </c>
      <c r="E4450" s="44" t="s">
        <v>1234</v>
      </c>
      <c r="F4450" s="44">
        <v>0</v>
      </c>
      <c r="G4450" s="44"/>
      <c r="H4450" s="47">
        <v>40</v>
      </c>
      <c r="I4450" s="48">
        <v>5</v>
      </c>
      <c r="J4450" s="44">
        <v>0</v>
      </c>
      <c r="K4450" s="44">
        <f t="shared" si="71"/>
        <v>45</v>
      </c>
      <c r="L4450" s="44"/>
      <c r="M4450" s="44"/>
      <c r="N4450" s="44"/>
      <c r="O4450" s="44"/>
      <c r="P4450" s="44"/>
      <c r="Q4450" s="44"/>
      <c r="R4450" s="44"/>
      <c r="S4450" s="44"/>
      <c r="T4450" s="44"/>
    </row>
    <row r="4451" spans="1:20" x14ac:dyDescent="0.25">
      <c r="A4451">
        <v>2017</v>
      </c>
      <c r="B4451" t="s">
        <v>75</v>
      </c>
      <c r="C4451" s="44">
        <v>1</v>
      </c>
      <c r="D4451">
        <v>5</v>
      </c>
      <c r="E4451" s="44" t="s">
        <v>1234</v>
      </c>
      <c r="F4451" s="44">
        <v>0</v>
      </c>
      <c r="G4451" s="44"/>
      <c r="H4451" s="47">
        <v>20</v>
      </c>
      <c r="I4451" s="48">
        <v>0</v>
      </c>
      <c r="J4451" s="44">
        <v>20</v>
      </c>
      <c r="K4451" s="44">
        <f t="shared" si="71"/>
        <v>20</v>
      </c>
      <c r="L4451" s="44"/>
      <c r="M4451" s="44"/>
      <c r="N4451" s="44"/>
      <c r="O4451" s="44"/>
      <c r="P4451" s="44"/>
      <c r="Q4451" s="44"/>
      <c r="R4451" s="44"/>
      <c r="S4451" s="44"/>
      <c r="T4451" s="44"/>
    </row>
    <row r="4452" spans="1:20" x14ac:dyDescent="0.25">
      <c r="A4452">
        <v>2017</v>
      </c>
      <c r="B4452" t="s">
        <v>75</v>
      </c>
      <c r="C4452" s="44">
        <v>2</v>
      </c>
      <c r="D4452">
        <v>1</v>
      </c>
      <c r="E4452" s="44" t="s">
        <v>1234</v>
      </c>
      <c r="F4452" s="44">
        <v>3</v>
      </c>
      <c r="G4452" s="44"/>
      <c r="H4452" s="47">
        <v>60</v>
      </c>
      <c r="I4452" s="48">
        <v>2</v>
      </c>
      <c r="J4452" s="44">
        <v>2</v>
      </c>
      <c r="K4452" s="44">
        <f t="shared" si="71"/>
        <v>62</v>
      </c>
      <c r="L4452" s="44"/>
      <c r="M4452" s="44"/>
      <c r="N4452" s="44"/>
      <c r="O4452" s="44"/>
      <c r="P4452" s="44"/>
      <c r="Q4452" s="44"/>
      <c r="R4452" s="44"/>
      <c r="S4452" s="44"/>
      <c r="T4452" s="44"/>
    </row>
    <row r="4453" spans="1:20" x14ac:dyDescent="0.25">
      <c r="A4453">
        <v>2017</v>
      </c>
      <c r="B4453" t="s">
        <v>75</v>
      </c>
      <c r="C4453" s="44">
        <v>2</v>
      </c>
      <c r="D4453">
        <v>2</v>
      </c>
      <c r="E4453" s="44" t="s">
        <v>1234</v>
      </c>
      <c r="F4453" s="44">
        <v>0</v>
      </c>
      <c r="G4453" s="44"/>
      <c r="H4453" s="47">
        <v>10</v>
      </c>
      <c r="I4453" s="48">
        <v>0</v>
      </c>
      <c r="J4453" s="44">
        <v>3</v>
      </c>
      <c r="K4453" s="44">
        <f t="shared" si="71"/>
        <v>10</v>
      </c>
      <c r="L4453" s="44"/>
      <c r="M4453" s="44"/>
      <c r="N4453" s="44"/>
      <c r="O4453" s="44"/>
      <c r="P4453" s="44"/>
      <c r="Q4453" s="44"/>
      <c r="R4453" s="44"/>
      <c r="S4453" s="44"/>
      <c r="T4453" s="44"/>
    </row>
    <row r="4454" spans="1:20" x14ac:dyDescent="0.25">
      <c r="A4454">
        <v>2017</v>
      </c>
      <c r="B4454" t="s">
        <v>75</v>
      </c>
      <c r="C4454" s="44">
        <v>2</v>
      </c>
      <c r="D4454">
        <v>3</v>
      </c>
      <c r="E4454" s="44" t="s">
        <v>1234</v>
      </c>
      <c r="F4454" s="44">
        <v>5</v>
      </c>
      <c r="G4454" s="44"/>
      <c r="H4454" s="47">
        <v>60</v>
      </c>
      <c r="I4454" s="48">
        <v>5</v>
      </c>
      <c r="J4454" s="44">
        <v>3</v>
      </c>
      <c r="K4454" s="44">
        <f t="shared" si="71"/>
        <v>65</v>
      </c>
      <c r="L4454" s="44"/>
      <c r="M4454" s="44"/>
      <c r="N4454" s="44"/>
      <c r="O4454" s="44"/>
      <c r="P4454" s="44"/>
      <c r="Q4454" s="44"/>
      <c r="R4454" s="44"/>
      <c r="S4454" s="44"/>
      <c r="T4454" s="44"/>
    </row>
    <row r="4455" spans="1:20" x14ac:dyDescent="0.25">
      <c r="A4455">
        <v>2017</v>
      </c>
      <c r="B4455" t="s">
        <v>75</v>
      </c>
      <c r="C4455" s="44">
        <v>2</v>
      </c>
      <c r="D4455">
        <v>4</v>
      </c>
      <c r="E4455" s="44" t="s">
        <v>1234</v>
      </c>
      <c r="F4455" s="44">
        <v>3</v>
      </c>
      <c r="G4455" s="44"/>
      <c r="H4455" s="47">
        <v>25</v>
      </c>
      <c r="I4455" s="48">
        <v>0</v>
      </c>
      <c r="J4455" s="44">
        <v>15</v>
      </c>
      <c r="K4455" s="44">
        <f t="shared" si="71"/>
        <v>25</v>
      </c>
      <c r="L4455" s="44"/>
      <c r="M4455" s="44"/>
      <c r="N4455" s="44"/>
      <c r="O4455" s="44"/>
      <c r="P4455" s="44"/>
      <c r="Q4455" s="44"/>
      <c r="R4455" s="44"/>
      <c r="S4455" s="44"/>
      <c r="T4455" s="44"/>
    </row>
    <row r="4456" spans="1:20" x14ac:dyDescent="0.25">
      <c r="A4456">
        <v>2017</v>
      </c>
      <c r="B4456" t="s">
        <v>75</v>
      </c>
      <c r="C4456" s="44">
        <v>2</v>
      </c>
      <c r="D4456">
        <v>5</v>
      </c>
      <c r="E4456" s="44" t="s">
        <v>1234</v>
      </c>
      <c r="F4456" s="44">
        <v>20</v>
      </c>
      <c r="G4456" s="44"/>
      <c r="H4456" s="47">
        <v>45</v>
      </c>
      <c r="I4456" s="48">
        <v>0</v>
      </c>
      <c r="J4456" s="44">
        <v>3</v>
      </c>
      <c r="K4456" s="44">
        <f t="shared" si="71"/>
        <v>45</v>
      </c>
      <c r="L4456" s="44"/>
      <c r="M4456" s="44"/>
      <c r="N4456" s="44"/>
      <c r="O4456" s="44"/>
      <c r="P4456" s="44"/>
      <c r="Q4456" s="44"/>
      <c r="R4456" s="44"/>
      <c r="S4456" s="44"/>
      <c r="T4456" s="44"/>
    </row>
    <row r="4457" spans="1:20" x14ac:dyDescent="0.25">
      <c r="A4457">
        <v>2017</v>
      </c>
      <c r="B4457" t="s">
        <v>75</v>
      </c>
      <c r="C4457" s="44">
        <v>3</v>
      </c>
      <c r="D4457">
        <v>1</v>
      </c>
      <c r="E4457" s="44" t="s">
        <v>1234</v>
      </c>
      <c r="F4457" s="44">
        <v>0</v>
      </c>
      <c r="G4457" s="44"/>
      <c r="H4457" s="47">
        <v>35</v>
      </c>
      <c r="I4457" s="48">
        <v>0</v>
      </c>
      <c r="J4457" s="44">
        <v>3</v>
      </c>
      <c r="K4457" s="44">
        <f t="shared" si="71"/>
        <v>35</v>
      </c>
      <c r="L4457" s="44"/>
      <c r="M4457" s="44"/>
      <c r="N4457" s="44"/>
      <c r="O4457" s="44"/>
      <c r="P4457" s="44"/>
      <c r="Q4457" s="44"/>
      <c r="R4457" s="44"/>
      <c r="S4457" s="44"/>
      <c r="T4457" s="44"/>
    </row>
    <row r="4458" spans="1:20" x14ac:dyDescent="0.25">
      <c r="A4458">
        <v>2017</v>
      </c>
      <c r="B4458" t="s">
        <v>75</v>
      </c>
      <c r="C4458" s="44">
        <v>3</v>
      </c>
      <c r="D4458">
        <v>2</v>
      </c>
      <c r="E4458" s="44" t="s">
        <v>1234</v>
      </c>
      <c r="F4458" s="44">
        <v>0</v>
      </c>
      <c r="G4458" s="44"/>
      <c r="H4458" s="47">
        <v>10</v>
      </c>
      <c r="I4458" s="48">
        <v>5</v>
      </c>
      <c r="J4458" s="44">
        <v>3</v>
      </c>
      <c r="K4458" s="44">
        <f t="shared" si="71"/>
        <v>15</v>
      </c>
      <c r="L4458" s="44"/>
      <c r="M4458" s="44"/>
      <c r="N4458" s="44"/>
      <c r="O4458" s="44"/>
      <c r="P4458" s="44"/>
      <c r="Q4458" s="44"/>
      <c r="R4458" s="44"/>
      <c r="S4458" s="44"/>
      <c r="T4458" s="44"/>
    </row>
    <row r="4459" spans="1:20" x14ac:dyDescent="0.25">
      <c r="A4459">
        <v>2017</v>
      </c>
      <c r="B4459" t="s">
        <v>75</v>
      </c>
      <c r="C4459" s="44">
        <v>3</v>
      </c>
      <c r="D4459">
        <v>3</v>
      </c>
      <c r="E4459" s="44" t="s">
        <v>1234</v>
      </c>
      <c r="F4459" s="44">
        <v>10</v>
      </c>
      <c r="G4459" s="44"/>
      <c r="H4459" s="47">
        <v>25</v>
      </c>
      <c r="I4459" s="48">
        <v>5</v>
      </c>
      <c r="J4459" s="44">
        <v>2</v>
      </c>
      <c r="K4459" s="44">
        <f t="shared" si="71"/>
        <v>30</v>
      </c>
      <c r="L4459" s="44"/>
      <c r="M4459" s="44"/>
      <c r="N4459" s="44"/>
      <c r="O4459" s="44"/>
      <c r="P4459" s="44"/>
      <c r="Q4459" s="44"/>
      <c r="R4459" s="44"/>
      <c r="S4459" s="44"/>
      <c r="T4459" s="44"/>
    </row>
    <row r="4460" spans="1:20" x14ac:dyDescent="0.25">
      <c r="A4460">
        <v>2017</v>
      </c>
      <c r="B4460" t="s">
        <v>75</v>
      </c>
      <c r="C4460" s="44">
        <v>3</v>
      </c>
      <c r="D4460">
        <v>4</v>
      </c>
      <c r="E4460" s="44" t="s">
        <v>1234</v>
      </c>
      <c r="F4460" s="44">
        <v>5</v>
      </c>
      <c r="G4460" s="44"/>
      <c r="H4460" s="47">
        <v>15</v>
      </c>
      <c r="I4460" s="48">
        <v>0</v>
      </c>
      <c r="J4460" s="44">
        <v>15</v>
      </c>
      <c r="K4460" s="44">
        <f t="shared" si="71"/>
        <v>15</v>
      </c>
      <c r="L4460" s="44"/>
      <c r="M4460" s="44"/>
      <c r="N4460" s="44"/>
      <c r="O4460" s="44"/>
      <c r="P4460" s="44"/>
      <c r="Q4460" s="44"/>
      <c r="R4460" s="44"/>
      <c r="S4460" s="44"/>
      <c r="T4460" s="44"/>
    </row>
    <row r="4461" spans="1:20" x14ac:dyDescent="0.25">
      <c r="A4461">
        <v>2017</v>
      </c>
      <c r="B4461" t="s">
        <v>75</v>
      </c>
      <c r="C4461" s="44">
        <v>3</v>
      </c>
      <c r="D4461">
        <v>5</v>
      </c>
      <c r="E4461" s="44" t="s">
        <v>1234</v>
      </c>
      <c r="F4461" s="44">
        <v>5</v>
      </c>
      <c r="G4461" s="44"/>
      <c r="H4461" s="47">
        <v>15</v>
      </c>
      <c r="I4461" s="48">
        <v>5</v>
      </c>
      <c r="J4461" s="44">
        <v>5</v>
      </c>
      <c r="K4461" s="44">
        <f t="shared" si="71"/>
        <v>20</v>
      </c>
      <c r="L4461" s="44"/>
      <c r="M4461" s="44"/>
      <c r="N4461" s="44"/>
      <c r="O4461" s="44"/>
      <c r="P4461" s="44"/>
      <c r="Q4461" s="44"/>
      <c r="R4461" s="44"/>
      <c r="S4461" s="44"/>
      <c r="T4461" s="44"/>
    </row>
    <row r="4462" spans="1:20" x14ac:dyDescent="0.25">
      <c r="A4462">
        <v>2017</v>
      </c>
      <c r="B4462" t="s">
        <v>776</v>
      </c>
      <c r="C4462" s="44">
        <v>1</v>
      </c>
      <c r="D4462">
        <v>1</v>
      </c>
      <c r="E4462" s="44" t="s">
        <v>1234</v>
      </c>
      <c r="F4462" s="44">
        <v>0</v>
      </c>
      <c r="G4462" s="44"/>
      <c r="H4462" s="47">
        <v>20</v>
      </c>
      <c r="I4462" s="48">
        <v>5</v>
      </c>
      <c r="J4462" s="44">
        <v>5</v>
      </c>
      <c r="K4462" s="44">
        <f t="shared" si="71"/>
        <v>25</v>
      </c>
      <c r="L4462" s="44"/>
      <c r="M4462" s="44"/>
      <c r="N4462" s="44"/>
      <c r="O4462" s="44"/>
      <c r="P4462" s="44"/>
      <c r="Q4462" s="44"/>
      <c r="R4462" s="44"/>
      <c r="S4462" s="44"/>
      <c r="T4462" s="44"/>
    </row>
    <row r="4463" spans="1:20" x14ac:dyDescent="0.25">
      <c r="A4463">
        <v>2017</v>
      </c>
      <c r="B4463" t="s">
        <v>776</v>
      </c>
      <c r="C4463" s="44">
        <v>1</v>
      </c>
      <c r="D4463">
        <v>2</v>
      </c>
      <c r="E4463" s="44" t="s">
        <v>1234</v>
      </c>
      <c r="F4463" s="44">
        <v>10</v>
      </c>
      <c r="G4463" s="44"/>
      <c r="H4463" s="47">
        <v>10</v>
      </c>
      <c r="I4463" s="48">
        <v>3</v>
      </c>
      <c r="J4463" s="44">
        <v>5</v>
      </c>
      <c r="K4463" s="44">
        <f t="shared" si="71"/>
        <v>13</v>
      </c>
      <c r="L4463" s="44"/>
      <c r="M4463" s="44"/>
      <c r="N4463" s="44"/>
      <c r="O4463" s="44"/>
      <c r="P4463" s="44"/>
      <c r="Q4463" s="44"/>
      <c r="R4463" s="44"/>
      <c r="S4463" s="44"/>
      <c r="T4463" s="44"/>
    </row>
    <row r="4464" spans="1:20" x14ac:dyDescent="0.25">
      <c r="A4464">
        <v>2017</v>
      </c>
      <c r="B4464" t="s">
        <v>776</v>
      </c>
      <c r="C4464" s="44">
        <v>1</v>
      </c>
      <c r="D4464">
        <v>3</v>
      </c>
      <c r="E4464" s="44" t="s">
        <v>1234</v>
      </c>
      <c r="F4464" s="44">
        <v>0</v>
      </c>
      <c r="G4464" s="44"/>
      <c r="H4464" s="47">
        <v>60</v>
      </c>
      <c r="I4464" s="48">
        <v>0</v>
      </c>
      <c r="J4464" s="44">
        <v>10</v>
      </c>
      <c r="K4464" s="44">
        <f t="shared" si="71"/>
        <v>60</v>
      </c>
      <c r="L4464" s="44"/>
      <c r="M4464" s="44"/>
      <c r="N4464" s="44"/>
      <c r="O4464" s="44"/>
      <c r="P4464" s="44"/>
      <c r="Q4464" s="44"/>
      <c r="R4464" s="44"/>
      <c r="S4464" s="44"/>
      <c r="T4464" s="44"/>
    </row>
    <row r="4465" spans="1:20" x14ac:dyDescent="0.25">
      <c r="A4465">
        <v>2017</v>
      </c>
      <c r="B4465" t="s">
        <v>776</v>
      </c>
      <c r="C4465" s="44">
        <v>1</v>
      </c>
      <c r="D4465">
        <v>4</v>
      </c>
      <c r="E4465" s="44" t="s">
        <v>1234</v>
      </c>
      <c r="F4465" s="44">
        <v>10</v>
      </c>
      <c r="G4465" s="44"/>
      <c r="H4465" s="47">
        <v>50</v>
      </c>
      <c r="I4465" s="48">
        <v>10</v>
      </c>
      <c r="J4465" s="44">
        <v>2</v>
      </c>
      <c r="K4465" s="44">
        <f t="shared" si="71"/>
        <v>60</v>
      </c>
      <c r="L4465" s="44"/>
      <c r="M4465" s="44"/>
      <c r="N4465" s="44"/>
      <c r="O4465" s="44"/>
      <c r="P4465" s="44"/>
      <c r="Q4465" s="44"/>
      <c r="R4465" s="44"/>
      <c r="S4465" s="44"/>
      <c r="T4465" s="44"/>
    </row>
    <row r="4466" spans="1:20" x14ac:dyDescent="0.25">
      <c r="A4466">
        <v>2017</v>
      </c>
      <c r="B4466" t="s">
        <v>776</v>
      </c>
      <c r="C4466" s="44">
        <v>1</v>
      </c>
      <c r="D4466">
        <v>5</v>
      </c>
      <c r="E4466" s="44" t="s">
        <v>1234</v>
      </c>
      <c r="F4466" s="44">
        <v>10</v>
      </c>
      <c r="G4466" s="44"/>
      <c r="H4466" s="47">
        <v>75</v>
      </c>
      <c r="I4466" s="48">
        <v>0</v>
      </c>
      <c r="J4466" s="44">
        <v>2</v>
      </c>
      <c r="K4466" s="44">
        <f t="shared" si="71"/>
        <v>75</v>
      </c>
      <c r="L4466" s="44"/>
      <c r="M4466" s="44"/>
      <c r="N4466" s="44"/>
      <c r="O4466" s="44"/>
      <c r="P4466" s="44"/>
      <c r="Q4466" s="44"/>
      <c r="R4466" s="44"/>
      <c r="S4466" s="44"/>
      <c r="T4466" s="44"/>
    </row>
    <row r="4467" spans="1:20" x14ac:dyDescent="0.25">
      <c r="A4467">
        <v>2017</v>
      </c>
      <c r="B4467" t="s">
        <v>776</v>
      </c>
      <c r="C4467" s="44">
        <v>2</v>
      </c>
      <c r="D4467">
        <v>1</v>
      </c>
      <c r="E4467" s="44" t="s">
        <v>1234</v>
      </c>
      <c r="F4467" s="44">
        <v>20</v>
      </c>
      <c r="G4467" s="44"/>
      <c r="H4467" s="47">
        <v>15</v>
      </c>
      <c r="I4467" s="48">
        <v>3</v>
      </c>
      <c r="J4467" s="44">
        <v>0</v>
      </c>
      <c r="K4467" s="44">
        <f t="shared" si="71"/>
        <v>18</v>
      </c>
      <c r="L4467" s="44"/>
      <c r="M4467" s="44"/>
      <c r="N4467" s="44"/>
      <c r="O4467" s="44"/>
      <c r="P4467" s="44"/>
      <c r="Q4467" s="44"/>
      <c r="R4467" s="44"/>
      <c r="S4467" s="44"/>
      <c r="T4467" s="44"/>
    </row>
    <row r="4468" spans="1:20" x14ac:dyDescent="0.25">
      <c r="A4468">
        <v>2017</v>
      </c>
      <c r="B4468" t="s">
        <v>776</v>
      </c>
      <c r="C4468" s="44">
        <v>2</v>
      </c>
      <c r="D4468">
        <v>2</v>
      </c>
      <c r="E4468" s="44" t="s">
        <v>1234</v>
      </c>
      <c r="F4468" s="44">
        <v>5</v>
      </c>
      <c r="G4468" s="44"/>
      <c r="H4468" s="47">
        <v>70</v>
      </c>
      <c r="I4468" s="48">
        <v>5</v>
      </c>
      <c r="J4468" s="44">
        <v>3</v>
      </c>
      <c r="K4468" s="44">
        <f t="shared" si="71"/>
        <v>75</v>
      </c>
      <c r="L4468" s="44"/>
      <c r="M4468" s="44"/>
      <c r="N4468" s="44"/>
      <c r="O4468" s="44"/>
      <c r="P4468" s="44"/>
      <c r="Q4468" s="44"/>
      <c r="R4468" s="44"/>
      <c r="S4468" s="44"/>
      <c r="T4468" s="44"/>
    </row>
    <row r="4469" spans="1:20" x14ac:dyDescent="0.25">
      <c r="A4469">
        <v>2017</v>
      </c>
      <c r="B4469" t="s">
        <v>776</v>
      </c>
      <c r="C4469" s="44">
        <v>2</v>
      </c>
      <c r="D4469">
        <v>3</v>
      </c>
      <c r="E4469" s="44" t="s">
        <v>1234</v>
      </c>
      <c r="F4469" s="44">
        <v>10</v>
      </c>
      <c r="G4469" s="44"/>
      <c r="H4469" s="47">
        <v>15</v>
      </c>
      <c r="I4469" s="48">
        <v>1</v>
      </c>
      <c r="J4469" s="44">
        <v>5</v>
      </c>
      <c r="K4469" s="44">
        <f t="shared" si="71"/>
        <v>16</v>
      </c>
      <c r="L4469" s="44"/>
      <c r="M4469" s="44"/>
      <c r="N4469" s="44"/>
      <c r="O4469" s="44"/>
      <c r="P4469" s="44"/>
      <c r="Q4469" s="44"/>
      <c r="R4469" s="44"/>
      <c r="S4469" s="44"/>
      <c r="T4469" s="44"/>
    </row>
    <row r="4470" spans="1:20" x14ac:dyDescent="0.25">
      <c r="A4470">
        <v>2017</v>
      </c>
      <c r="B4470" t="s">
        <v>776</v>
      </c>
      <c r="C4470" s="44">
        <v>2</v>
      </c>
      <c r="D4470">
        <v>4</v>
      </c>
      <c r="E4470" s="44" t="s">
        <v>1234</v>
      </c>
      <c r="F4470" s="44">
        <v>5</v>
      </c>
      <c r="G4470" s="44"/>
      <c r="H4470" s="47">
        <v>75</v>
      </c>
      <c r="I4470" s="48">
        <v>0</v>
      </c>
      <c r="J4470" s="44">
        <v>0</v>
      </c>
      <c r="K4470" s="44">
        <f t="shared" si="71"/>
        <v>75</v>
      </c>
      <c r="L4470" s="44"/>
      <c r="M4470" s="44"/>
      <c r="N4470" s="44"/>
      <c r="O4470" s="44"/>
      <c r="P4470" s="44"/>
      <c r="Q4470" s="44"/>
      <c r="R4470" s="44"/>
      <c r="S4470" s="44"/>
      <c r="T4470" s="44"/>
    </row>
    <row r="4471" spans="1:20" x14ac:dyDescent="0.25">
      <c r="A4471">
        <v>2017</v>
      </c>
      <c r="B4471" t="s">
        <v>776</v>
      </c>
      <c r="C4471" s="44">
        <v>2</v>
      </c>
      <c r="D4471">
        <v>5</v>
      </c>
      <c r="E4471" s="44" t="s">
        <v>1234</v>
      </c>
      <c r="F4471" s="44">
        <v>5</v>
      </c>
      <c r="G4471" s="44"/>
      <c r="H4471" s="47">
        <v>50</v>
      </c>
      <c r="I4471" s="48">
        <v>0</v>
      </c>
      <c r="J4471" s="44">
        <v>5</v>
      </c>
      <c r="K4471" s="44">
        <f t="shared" si="71"/>
        <v>50</v>
      </c>
      <c r="L4471" s="44"/>
      <c r="M4471" s="44"/>
      <c r="N4471" s="44"/>
      <c r="O4471" s="44"/>
      <c r="P4471" s="44"/>
      <c r="Q4471" s="44"/>
      <c r="R4471" s="44"/>
      <c r="S4471" s="44"/>
      <c r="T4471" s="44"/>
    </row>
    <row r="4472" spans="1:20" x14ac:dyDescent="0.25">
      <c r="A4472">
        <v>2017</v>
      </c>
      <c r="B4472" t="s">
        <v>776</v>
      </c>
      <c r="C4472" s="44">
        <v>3</v>
      </c>
      <c r="D4472">
        <v>1</v>
      </c>
      <c r="E4472" s="44" t="s">
        <v>1234</v>
      </c>
      <c r="F4472" s="44">
        <v>5</v>
      </c>
      <c r="G4472" s="44"/>
      <c r="H4472" s="47">
        <v>50</v>
      </c>
      <c r="I4472" s="48">
        <v>0</v>
      </c>
      <c r="J4472" s="44">
        <v>5</v>
      </c>
      <c r="K4472" s="44">
        <f t="shared" si="71"/>
        <v>50</v>
      </c>
      <c r="L4472" s="44"/>
      <c r="M4472" s="44"/>
      <c r="N4472" s="44"/>
      <c r="O4472" s="44"/>
      <c r="P4472" s="44"/>
      <c r="Q4472" s="44"/>
      <c r="R4472" s="44"/>
      <c r="S4472" s="44"/>
      <c r="T4472" s="44"/>
    </row>
    <row r="4473" spans="1:20" x14ac:dyDescent="0.25">
      <c r="A4473">
        <v>2017</v>
      </c>
      <c r="B4473" t="s">
        <v>776</v>
      </c>
      <c r="C4473" s="44">
        <v>3</v>
      </c>
      <c r="D4473">
        <v>2</v>
      </c>
      <c r="E4473" s="44" t="s">
        <v>1234</v>
      </c>
      <c r="F4473" s="44">
        <v>35</v>
      </c>
      <c r="G4473" s="44"/>
      <c r="H4473" s="47">
        <v>5</v>
      </c>
      <c r="I4473" s="48">
        <v>2</v>
      </c>
      <c r="J4473" s="44">
        <v>3</v>
      </c>
      <c r="K4473" s="44">
        <f t="shared" si="71"/>
        <v>7</v>
      </c>
      <c r="L4473" s="44"/>
      <c r="M4473" s="44"/>
      <c r="N4473" s="44"/>
      <c r="O4473" s="44"/>
      <c r="P4473" s="44"/>
      <c r="Q4473" s="44"/>
      <c r="R4473" s="44"/>
      <c r="S4473" s="44"/>
      <c r="T4473" s="44"/>
    </row>
    <row r="4474" spans="1:20" x14ac:dyDescent="0.25">
      <c r="A4474">
        <v>2017</v>
      </c>
      <c r="B4474" t="s">
        <v>776</v>
      </c>
      <c r="C4474" s="44">
        <v>3</v>
      </c>
      <c r="D4474">
        <v>3</v>
      </c>
      <c r="E4474" s="44" t="s">
        <v>1234</v>
      </c>
      <c r="F4474" s="44">
        <v>5</v>
      </c>
      <c r="G4474" s="44"/>
      <c r="H4474" s="47">
        <v>20</v>
      </c>
      <c r="I4474" s="48">
        <v>0</v>
      </c>
      <c r="J4474" s="44">
        <v>10</v>
      </c>
      <c r="K4474" s="44">
        <f t="shared" si="71"/>
        <v>20</v>
      </c>
      <c r="L4474" s="44"/>
      <c r="M4474" s="44"/>
      <c r="N4474" s="44"/>
      <c r="O4474" s="44"/>
      <c r="P4474" s="44"/>
      <c r="Q4474" s="44"/>
      <c r="R4474" s="44"/>
      <c r="S4474" s="44"/>
      <c r="T4474" s="44"/>
    </row>
    <row r="4475" spans="1:20" x14ac:dyDescent="0.25">
      <c r="A4475">
        <v>2017</v>
      </c>
      <c r="B4475" t="s">
        <v>776</v>
      </c>
      <c r="C4475" s="44">
        <v>3</v>
      </c>
      <c r="D4475">
        <v>4</v>
      </c>
      <c r="E4475" s="44" t="s">
        <v>1234</v>
      </c>
      <c r="F4475" s="44">
        <v>1</v>
      </c>
      <c r="G4475" s="44"/>
      <c r="H4475" s="47">
        <v>80</v>
      </c>
      <c r="I4475" s="48">
        <v>10</v>
      </c>
      <c r="J4475" s="44">
        <v>0</v>
      </c>
      <c r="K4475" s="44">
        <f t="shared" si="71"/>
        <v>90</v>
      </c>
      <c r="L4475" s="44"/>
      <c r="M4475" s="44"/>
      <c r="N4475" s="44"/>
      <c r="O4475" s="44"/>
      <c r="P4475" s="44"/>
      <c r="Q4475" s="44"/>
      <c r="R4475" s="44"/>
      <c r="S4475" s="44"/>
      <c r="T4475" s="44"/>
    </row>
    <row r="4476" spans="1:20" x14ac:dyDescent="0.25">
      <c r="A4476">
        <v>2017</v>
      </c>
      <c r="B4476" t="s">
        <v>776</v>
      </c>
      <c r="C4476" s="44">
        <v>3</v>
      </c>
      <c r="D4476">
        <v>5</v>
      </c>
      <c r="E4476" s="44" t="s">
        <v>1234</v>
      </c>
      <c r="F4476" s="44">
        <v>10</v>
      </c>
      <c r="G4476" s="44"/>
      <c r="H4476" s="47">
        <v>75</v>
      </c>
      <c r="I4476" s="48">
        <v>3</v>
      </c>
      <c r="J4476" s="44">
        <v>3</v>
      </c>
      <c r="K4476" s="44">
        <f t="shared" si="71"/>
        <v>78</v>
      </c>
      <c r="L4476" s="44"/>
      <c r="M4476" s="44"/>
      <c r="N4476" s="44"/>
      <c r="O4476" s="44"/>
      <c r="P4476" s="44"/>
      <c r="Q4476" s="44"/>
      <c r="R4476" s="44"/>
      <c r="S4476" s="44"/>
      <c r="T4476" s="44"/>
    </row>
    <row r="4477" spans="1:20" x14ac:dyDescent="0.25">
      <c r="A4477">
        <v>2017</v>
      </c>
      <c r="B4477" s="44" t="s">
        <v>1166</v>
      </c>
      <c r="C4477" s="44">
        <v>1</v>
      </c>
      <c r="D4477">
        <v>1</v>
      </c>
      <c r="E4477" s="44" t="s">
        <v>1234</v>
      </c>
      <c r="F4477" s="44">
        <v>3</v>
      </c>
      <c r="G4477" s="44"/>
      <c r="H4477" s="47">
        <v>35</v>
      </c>
      <c r="I4477" s="48">
        <v>2</v>
      </c>
      <c r="J4477" s="44">
        <v>0</v>
      </c>
      <c r="K4477" s="44">
        <f t="shared" si="71"/>
        <v>37</v>
      </c>
      <c r="L4477" s="44"/>
      <c r="M4477" s="44"/>
      <c r="N4477" s="44"/>
      <c r="O4477" s="44"/>
      <c r="P4477" s="44"/>
      <c r="Q4477" s="44"/>
      <c r="R4477" s="44"/>
      <c r="S4477" s="44"/>
      <c r="T4477" s="44"/>
    </row>
    <row r="4478" spans="1:20" x14ac:dyDescent="0.25">
      <c r="A4478">
        <v>2017</v>
      </c>
      <c r="B4478" s="44" t="s">
        <v>1166</v>
      </c>
      <c r="C4478" s="44">
        <v>1</v>
      </c>
      <c r="D4478">
        <v>2</v>
      </c>
      <c r="E4478" s="44" t="s">
        <v>1234</v>
      </c>
      <c r="F4478" s="44">
        <v>5</v>
      </c>
      <c r="G4478" s="44"/>
      <c r="H4478" s="47">
        <v>40</v>
      </c>
      <c r="I4478" s="48">
        <v>2</v>
      </c>
      <c r="J4478" s="44">
        <v>3</v>
      </c>
      <c r="K4478" s="44">
        <f t="shared" si="71"/>
        <v>42</v>
      </c>
      <c r="L4478" s="44"/>
      <c r="M4478" s="44"/>
      <c r="N4478" s="44"/>
      <c r="O4478" s="44"/>
      <c r="P4478" s="44"/>
      <c r="Q4478" s="44"/>
      <c r="R4478" s="44"/>
      <c r="S4478" s="44"/>
      <c r="T4478" s="44"/>
    </row>
    <row r="4479" spans="1:20" x14ac:dyDescent="0.25">
      <c r="A4479">
        <v>2017</v>
      </c>
      <c r="B4479" s="44" t="s">
        <v>1166</v>
      </c>
      <c r="C4479" s="44">
        <v>1</v>
      </c>
      <c r="D4479">
        <v>3</v>
      </c>
      <c r="E4479" s="44" t="s">
        <v>1234</v>
      </c>
      <c r="F4479" s="44">
        <v>2</v>
      </c>
      <c r="G4479" s="44"/>
      <c r="H4479" s="47">
        <v>75</v>
      </c>
      <c r="I4479" s="48">
        <v>5</v>
      </c>
      <c r="J4479" s="44">
        <v>3</v>
      </c>
      <c r="K4479" s="44">
        <f t="shared" si="71"/>
        <v>80</v>
      </c>
      <c r="L4479" s="44"/>
      <c r="M4479" s="44"/>
      <c r="N4479" s="44"/>
      <c r="O4479" s="44"/>
      <c r="P4479" s="44"/>
      <c r="Q4479" s="44"/>
      <c r="R4479" s="44"/>
      <c r="S4479" s="44"/>
      <c r="T4479" s="44"/>
    </row>
    <row r="4480" spans="1:20" x14ac:dyDescent="0.25">
      <c r="A4480">
        <v>2017</v>
      </c>
      <c r="B4480" s="44" t="s">
        <v>1166</v>
      </c>
      <c r="C4480" s="44">
        <v>1</v>
      </c>
      <c r="D4480">
        <v>4</v>
      </c>
      <c r="E4480" s="44" t="s">
        <v>1234</v>
      </c>
      <c r="F4480" s="44">
        <v>15</v>
      </c>
      <c r="G4480" s="44"/>
      <c r="H4480" s="47">
        <v>60</v>
      </c>
      <c r="I4480" s="48">
        <v>0</v>
      </c>
      <c r="J4480" s="44">
        <v>5</v>
      </c>
      <c r="K4480" s="44">
        <f t="shared" si="71"/>
        <v>60</v>
      </c>
      <c r="L4480" s="44"/>
      <c r="M4480" s="44"/>
      <c r="N4480" s="44"/>
      <c r="O4480" s="44"/>
      <c r="P4480" s="44"/>
      <c r="Q4480" s="44"/>
      <c r="R4480" s="44"/>
      <c r="S4480" s="44"/>
      <c r="T4480" s="44"/>
    </row>
    <row r="4481" spans="1:20" x14ac:dyDescent="0.25">
      <c r="A4481">
        <v>2017</v>
      </c>
      <c r="B4481" s="44" t="s">
        <v>1166</v>
      </c>
      <c r="C4481" s="44">
        <v>1</v>
      </c>
      <c r="D4481">
        <v>5</v>
      </c>
      <c r="E4481" s="44" t="s">
        <v>1234</v>
      </c>
      <c r="F4481" s="44">
        <v>0</v>
      </c>
      <c r="G4481" s="44"/>
      <c r="H4481" s="47">
        <v>35</v>
      </c>
      <c r="I4481" s="48">
        <v>15</v>
      </c>
      <c r="J4481" s="44">
        <v>0</v>
      </c>
      <c r="K4481" s="44">
        <f t="shared" si="71"/>
        <v>50</v>
      </c>
      <c r="L4481" s="44"/>
      <c r="M4481" s="44"/>
      <c r="N4481" s="44"/>
      <c r="O4481" s="44"/>
      <c r="P4481" s="44"/>
      <c r="Q4481" s="44"/>
      <c r="R4481" s="44"/>
      <c r="S4481" s="44"/>
      <c r="T4481" s="44"/>
    </row>
    <row r="4482" spans="1:20" x14ac:dyDescent="0.25">
      <c r="A4482">
        <v>2017</v>
      </c>
      <c r="B4482" s="44" t="s">
        <v>1166</v>
      </c>
      <c r="C4482" s="44">
        <v>2</v>
      </c>
      <c r="D4482">
        <v>1</v>
      </c>
      <c r="E4482" s="44" t="s">
        <v>1234</v>
      </c>
      <c r="F4482" s="44">
        <v>15</v>
      </c>
      <c r="G4482" s="44"/>
      <c r="H4482" s="47">
        <v>30</v>
      </c>
      <c r="I4482" s="48">
        <v>3</v>
      </c>
      <c r="J4482" s="44">
        <v>4</v>
      </c>
      <c r="K4482" s="44">
        <f t="shared" si="71"/>
        <v>33</v>
      </c>
      <c r="L4482" s="44"/>
      <c r="M4482" s="44"/>
      <c r="N4482" s="44"/>
      <c r="O4482" s="44"/>
      <c r="P4482" s="44"/>
      <c r="Q4482" s="44"/>
      <c r="R4482" s="44"/>
      <c r="S4482" s="44"/>
      <c r="T4482" s="44"/>
    </row>
    <row r="4483" spans="1:20" x14ac:dyDescent="0.25">
      <c r="A4483">
        <v>2017</v>
      </c>
      <c r="B4483" s="44" t="s">
        <v>1166</v>
      </c>
      <c r="C4483" s="44">
        <v>2</v>
      </c>
      <c r="D4483">
        <v>2</v>
      </c>
      <c r="E4483" s="44" t="s">
        <v>1234</v>
      </c>
      <c r="F4483" s="44">
        <v>0</v>
      </c>
      <c r="G4483" s="44"/>
      <c r="H4483" s="47">
        <v>20</v>
      </c>
      <c r="I4483" s="48">
        <v>3</v>
      </c>
      <c r="J4483" s="44">
        <v>2</v>
      </c>
      <c r="K4483" s="44">
        <f t="shared" si="71"/>
        <v>23</v>
      </c>
      <c r="L4483" s="44"/>
      <c r="M4483" s="44"/>
      <c r="N4483" s="44"/>
      <c r="O4483" s="44"/>
      <c r="P4483" s="44"/>
      <c r="Q4483" s="44"/>
      <c r="R4483" s="44"/>
      <c r="S4483" s="44"/>
      <c r="T4483" s="44"/>
    </row>
    <row r="4484" spans="1:20" x14ac:dyDescent="0.25">
      <c r="A4484">
        <v>2017</v>
      </c>
      <c r="B4484" s="44" t="s">
        <v>1166</v>
      </c>
      <c r="C4484" s="44">
        <v>2</v>
      </c>
      <c r="D4484">
        <v>3</v>
      </c>
      <c r="E4484" s="44" t="s">
        <v>1234</v>
      </c>
      <c r="F4484" s="44">
        <v>5</v>
      </c>
      <c r="G4484" s="44"/>
      <c r="H4484" s="47">
        <v>30</v>
      </c>
      <c r="I4484" s="48">
        <v>5</v>
      </c>
      <c r="J4484" s="44">
        <v>3</v>
      </c>
      <c r="K4484" s="44">
        <f t="shared" si="71"/>
        <v>35</v>
      </c>
      <c r="L4484" s="44"/>
      <c r="M4484" s="44"/>
      <c r="N4484" s="44"/>
      <c r="O4484" s="44"/>
      <c r="P4484" s="44"/>
      <c r="Q4484" s="44"/>
      <c r="R4484" s="44"/>
      <c r="S4484" s="44"/>
      <c r="T4484" s="44"/>
    </row>
    <row r="4485" spans="1:20" x14ac:dyDescent="0.25">
      <c r="A4485">
        <v>2017</v>
      </c>
      <c r="B4485" s="44" t="s">
        <v>1166</v>
      </c>
      <c r="C4485" s="44">
        <v>2</v>
      </c>
      <c r="D4485">
        <v>4</v>
      </c>
      <c r="E4485" s="44" t="s">
        <v>1234</v>
      </c>
      <c r="F4485" s="44">
        <v>10</v>
      </c>
      <c r="G4485" s="44"/>
      <c r="H4485" s="47">
        <v>15</v>
      </c>
      <c r="I4485" s="48">
        <v>0</v>
      </c>
      <c r="J4485" s="44">
        <v>0</v>
      </c>
      <c r="K4485" s="44">
        <f t="shared" si="71"/>
        <v>15</v>
      </c>
      <c r="L4485" s="44"/>
      <c r="M4485" s="44"/>
      <c r="N4485" s="44"/>
      <c r="O4485" s="44"/>
      <c r="P4485" s="44"/>
      <c r="Q4485" s="44"/>
      <c r="R4485" s="44"/>
      <c r="S4485" s="44"/>
      <c r="T4485" s="44"/>
    </row>
    <row r="4486" spans="1:20" x14ac:dyDescent="0.25">
      <c r="A4486">
        <v>2017</v>
      </c>
      <c r="B4486" s="44" t="s">
        <v>1166</v>
      </c>
      <c r="C4486" s="44">
        <v>2</v>
      </c>
      <c r="D4486">
        <v>5</v>
      </c>
      <c r="E4486" s="44" t="s">
        <v>1234</v>
      </c>
      <c r="F4486" s="44">
        <v>15</v>
      </c>
      <c r="G4486" s="44"/>
      <c r="H4486" s="47">
        <v>15</v>
      </c>
      <c r="I4486" s="48">
        <v>1</v>
      </c>
      <c r="J4486" s="44">
        <v>2</v>
      </c>
      <c r="K4486" s="44">
        <f t="shared" si="71"/>
        <v>16</v>
      </c>
      <c r="L4486" s="44"/>
      <c r="M4486" s="44"/>
      <c r="N4486" s="44"/>
      <c r="O4486" s="44"/>
      <c r="P4486" s="44"/>
      <c r="Q4486" s="44"/>
      <c r="R4486" s="44"/>
      <c r="S4486" s="44"/>
      <c r="T4486" s="44"/>
    </row>
    <row r="4487" spans="1:20" x14ac:dyDescent="0.25">
      <c r="A4487">
        <v>2017</v>
      </c>
      <c r="B4487" s="44" t="s">
        <v>1166</v>
      </c>
      <c r="C4487" s="44">
        <v>3</v>
      </c>
      <c r="D4487">
        <v>1</v>
      </c>
      <c r="E4487" s="44" t="s">
        <v>1234</v>
      </c>
      <c r="F4487" s="44">
        <v>5</v>
      </c>
      <c r="G4487" s="44"/>
      <c r="H4487" s="47">
        <v>3</v>
      </c>
      <c r="I4487" s="48">
        <v>5</v>
      </c>
      <c r="J4487" s="44">
        <v>15</v>
      </c>
      <c r="K4487" s="44">
        <f t="shared" si="71"/>
        <v>8</v>
      </c>
      <c r="L4487" s="44"/>
      <c r="M4487" s="44"/>
      <c r="N4487" s="44"/>
      <c r="O4487" s="44"/>
      <c r="P4487" s="44"/>
      <c r="Q4487" s="44"/>
      <c r="R4487" s="44"/>
      <c r="S4487" s="44"/>
      <c r="T4487" s="44"/>
    </row>
    <row r="4488" spans="1:20" x14ac:dyDescent="0.25">
      <c r="A4488">
        <v>2017</v>
      </c>
      <c r="B4488" s="44" t="s">
        <v>1166</v>
      </c>
      <c r="C4488" s="44">
        <v>3</v>
      </c>
      <c r="D4488">
        <v>2</v>
      </c>
      <c r="E4488" s="44" t="s">
        <v>1234</v>
      </c>
      <c r="F4488" s="44">
        <v>5</v>
      </c>
      <c r="G4488" s="44"/>
      <c r="H4488" s="47">
        <v>35</v>
      </c>
      <c r="I4488" s="48">
        <v>1</v>
      </c>
      <c r="J4488" s="44">
        <v>2</v>
      </c>
      <c r="K4488" s="44">
        <f t="shared" si="71"/>
        <v>36</v>
      </c>
      <c r="L4488" s="44"/>
      <c r="M4488" s="44"/>
      <c r="N4488" s="44"/>
      <c r="O4488" s="44"/>
      <c r="P4488" s="44"/>
      <c r="Q4488" s="44"/>
      <c r="R4488" s="44"/>
      <c r="S4488" s="44"/>
      <c r="T4488" s="44"/>
    </row>
    <row r="4489" spans="1:20" x14ac:dyDescent="0.25">
      <c r="A4489">
        <v>2017</v>
      </c>
      <c r="B4489" s="44" t="s">
        <v>1166</v>
      </c>
      <c r="C4489" s="44">
        <v>3</v>
      </c>
      <c r="D4489">
        <v>3</v>
      </c>
      <c r="E4489" s="44" t="s">
        <v>1234</v>
      </c>
      <c r="F4489" s="44">
        <v>3</v>
      </c>
      <c r="G4489" s="44"/>
      <c r="H4489" s="47">
        <v>10</v>
      </c>
      <c r="I4489" s="48">
        <v>5</v>
      </c>
      <c r="J4489" s="44">
        <v>2</v>
      </c>
      <c r="K4489" s="44">
        <f t="shared" si="71"/>
        <v>15</v>
      </c>
      <c r="L4489" s="44"/>
      <c r="M4489" s="44"/>
      <c r="N4489" s="44"/>
      <c r="O4489" s="44"/>
      <c r="P4489" s="44"/>
      <c r="Q4489" s="44"/>
      <c r="R4489" s="44"/>
      <c r="S4489" s="44"/>
      <c r="T4489" s="44"/>
    </row>
    <row r="4490" spans="1:20" x14ac:dyDescent="0.25">
      <c r="A4490">
        <v>2017</v>
      </c>
      <c r="B4490" s="44" t="s">
        <v>1166</v>
      </c>
      <c r="C4490" s="44">
        <v>3</v>
      </c>
      <c r="D4490">
        <v>4</v>
      </c>
      <c r="E4490" s="44" t="s">
        <v>1234</v>
      </c>
      <c r="F4490" s="44">
        <v>15</v>
      </c>
      <c r="G4490" s="44"/>
      <c r="H4490" s="47">
        <v>25</v>
      </c>
      <c r="I4490" s="48">
        <v>3</v>
      </c>
      <c r="J4490" s="44">
        <v>3</v>
      </c>
      <c r="K4490" s="44">
        <f t="shared" si="71"/>
        <v>28</v>
      </c>
      <c r="L4490" s="44"/>
      <c r="M4490" s="44"/>
      <c r="N4490" s="44"/>
      <c r="O4490" s="44"/>
      <c r="P4490" s="44"/>
      <c r="Q4490" s="44"/>
      <c r="R4490" s="44"/>
      <c r="S4490" s="44"/>
      <c r="T4490" s="44"/>
    </row>
    <row r="4491" spans="1:20" x14ac:dyDescent="0.25">
      <c r="A4491">
        <v>2017</v>
      </c>
      <c r="B4491" s="44" t="s">
        <v>1166</v>
      </c>
      <c r="C4491" s="44">
        <v>3</v>
      </c>
      <c r="D4491">
        <v>5</v>
      </c>
      <c r="E4491" s="44" t="s">
        <v>1234</v>
      </c>
      <c r="F4491" s="44">
        <v>15</v>
      </c>
      <c r="G4491" s="44"/>
      <c r="H4491" s="47">
        <v>15</v>
      </c>
      <c r="I4491" s="48">
        <v>2</v>
      </c>
      <c r="J4491" s="44">
        <v>5</v>
      </c>
      <c r="K4491" s="44">
        <f t="shared" si="71"/>
        <v>17</v>
      </c>
      <c r="L4491" s="44"/>
      <c r="M4491" s="44"/>
      <c r="N4491" s="44"/>
      <c r="O4491" s="44"/>
      <c r="P4491" s="44"/>
      <c r="Q4491" s="44"/>
      <c r="R4491" s="44"/>
      <c r="S4491" s="44"/>
      <c r="T4491" s="44"/>
    </row>
    <row r="4492" spans="1:20" x14ac:dyDescent="0.25">
      <c r="A4492">
        <v>2017</v>
      </c>
      <c r="B4492" t="s">
        <v>1165</v>
      </c>
      <c r="C4492" s="44">
        <v>1</v>
      </c>
      <c r="D4492">
        <v>1</v>
      </c>
      <c r="E4492" s="44" t="s">
        <v>1234</v>
      </c>
      <c r="F4492" s="44">
        <v>15</v>
      </c>
      <c r="G4492" s="44"/>
      <c r="H4492" s="47">
        <v>25</v>
      </c>
      <c r="I4492" s="48">
        <v>7</v>
      </c>
      <c r="J4492" s="44">
        <v>0</v>
      </c>
      <c r="K4492" s="44">
        <f t="shared" si="71"/>
        <v>32</v>
      </c>
      <c r="L4492" s="44"/>
      <c r="M4492" s="44"/>
      <c r="N4492" s="44"/>
      <c r="O4492" s="44"/>
      <c r="P4492" s="44"/>
      <c r="Q4492" s="44"/>
      <c r="R4492" s="44"/>
      <c r="S4492" s="44"/>
      <c r="T4492" s="44"/>
    </row>
    <row r="4493" spans="1:20" x14ac:dyDescent="0.25">
      <c r="A4493">
        <v>2017</v>
      </c>
      <c r="B4493" t="s">
        <v>1165</v>
      </c>
      <c r="C4493" s="44">
        <v>1</v>
      </c>
      <c r="D4493">
        <v>2</v>
      </c>
      <c r="E4493" s="44" t="s">
        <v>1234</v>
      </c>
      <c r="F4493" s="44">
        <v>20</v>
      </c>
      <c r="G4493" s="44"/>
      <c r="H4493" s="47">
        <v>25</v>
      </c>
      <c r="I4493" s="48">
        <v>0</v>
      </c>
      <c r="J4493" s="44">
        <v>5</v>
      </c>
      <c r="K4493" s="44">
        <f t="shared" si="71"/>
        <v>25</v>
      </c>
      <c r="L4493" s="44"/>
      <c r="M4493" s="44"/>
      <c r="N4493" s="44"/>
      <c r="O4493" s="44"/>
      <c r="P4493" s="44"/>
      <c r="Q4493" s="44"/>
      <c r="R4493" s="44"/>
      <c r="S4493" s="44"/>
      <c r="T4493" s="44"/>
    </row>
    <row r="4494" spans="1:20" x14ac:dyDescent="0.25">
      <c r="A4494">
        <v>2017</v>
      </c>
      <c r="B4494" t="s">
        <v>1165</v>
      </c>
      <c r="C4494" s="44">
        <v>1</v>
      </c>
      <c r="D4494">
        <v>3</v>
      </c>
      <c r="E4494" s="44" t="s">
        <v>1234</v>
      </c>
      <c r="F4494" s="44">
        <v>5</v>
      </c>
      <c r="G4494" s="44"/>
      <c r="H4494" s="47">
        <v>80</v>
      </c>
      <c r="I4494" s="48">
        <v>5</v>
      </c>
      <c r="J4494" s="44">
        <v>0</v>
      </c>
      <c r="K4494" s="44">
        <f t="shared" si="71"/>
        <v>85</v>
      </c>
      <c r="L4494" s="44"/>
      <c r="M4494" s="44"/>
      <c r="N4494" s="44"/>
      <c r="O4494" s="44"/>
      <c r="P4494" s="44"/>
      <c r="Q4494" s="44"/>
      <c r="R4494" s="44"/>
      <c r="S4494" s="44"/>
      <c r="T4494" s="44"/>
    </row>
    <row r="4495" spans="1:20" x14ac:dyDescent="0.25">
      <c r="A4495">
        <v>2017</v>
      </c>
      <c r="B4495" t="s">
        <v>1165</v>
      </c>
      <c r="C4495" s="44">
        <v>1</v>
      </c>
      <c r="D4495">
        <v>4</v>
      </c>
      <c r="E4495" s="44" t="s">
        <v>1234</v>
      </c>
      <c r="F4495" s="44">
        <v>3</v>
      </c>
      <c r="G4495" s="44"/>
      <c r="H4495" s="47">
        <v>15</v>
      </c>
      <c r="I4495" s="48">
        <v>0</v>
      </c>
      <c r="J4495" s="44">
        <v>0</v>
      </c>
      <c r="K4495" s="44">
        <f t="shared" ref="K4495:K4558" si="72">SUM(H4495:I4495)</f>
        <v>15</v>
      </c>
      <c r="L4495" s="44"/>
      <c r="M4495" s="44"/>
      <c r="N4495" s="44"/>
      <c r="O4495" s="44"/>
      <c r="P4495" s="44"/>
      <c r="Q4495" s="44"/>
      <c r="R4495" s="44"/>
      <c r="S4495" s="44"/>
      <c r="T4495" s="44"/>
    </row>
    <row r="4496" spans="1:20" x14ac:dyDescent="0.25">
      <c r="A4496">
        <v>2017</v>
      </c>
      <c r="B4496" t="s">
        <v>1165</v>
      </c>
      <c r="C4496" s="44">
        <v>1</v>
      </c>
      <c r="D4496">
        <v>5</v>
      </c>
      <c r="E4496" s="44" t="s">
        <v>1234</v>
      </c>
      <c r="F4496" s="44">
        <v>10</v>
      </c>
      <c r="G4496" s="44"/>
      <c r="H4496" s="47">
        <v>70</v>
      </c>
      <c r="I4496" s="48">
        <v>0</v>
      </c>
      <c r="J4496" s="44">
        <v>0</v>
      </c>
      <c r="K4496" s="44">
        <f t="shared" si="72"/>
        <v>70</v>
      </c>
      <c r="L4496" s="44"/>
      <c r="M4496" s="44"/>
      <c r="N4496" s="44"/>
      <c r="O4496" s="44"/>
      <c r="P4496" s="44"/>
      <c r="Q4496" s="44"/>
      <c r="R4496" s="44"/>
      <c r="S4496" s="44"/>
      <c r="T4496" s="44"/>
    </row>
    <row r="4497" spans="1:20" x14ac:dyDescent="0.25">
      <c r="A4497">
        <v>2017</v>
      </c>
      <c r="B4497" t="s">
        <v>1165</v>
      </c>
      <c r="C4497" s="44">
        <v>2</v>
      </c>
      <c r="D4497">
        <v>1</v>
      </c>
      <c r="E4497" s="44" t="s">
        <v>1234</v>
      </c>
      <c r="F4497" s="44">
        <v>0</v>
      </c>
      <c r="G4497" s="44"/>
      <c r="H4497" s="47">
        <v>50</v>
      </c>
      <c r="I4497" s="48">
        <v>7</v>
      </c>
      <c r="J4497" s="44">
        <v>0</v>
      </c>
      <c r="K4497" s="44">
        <f t="shared" si="72"/>
        <v>57</v>
      </c>
      <c r="L4497" s="44"/>
      <c r="M4497" s="44"/>
      <c r="N4497" s="44"/>
      <c r="O4497" s="44"/>
      <c r="P4497" s="44"/>
      <c r="Q4497" s="44"/>
      <c r="R4497" s="44"/>
      <c r="S4497" s="44"/>
      <c r="T4497" s="44"/>
    </row>
    <row r="4498" spans="1:20" x14ac:dyDescent="0.25">
      <c r="A4498">
        <v>2017</v>
      </c>
      <c r="B4498" t="s">
        <v>1165</v>
      </c>
      <c r="C4498" s="44">
        <v>2</v>
      </c>
      <c r="D4498">
        <v>2</v>
      </c>
      <c r="E4498" s="44" t="s">
        <v>1234</v>
      </c>
      <c r="F4498" s="44">
        <v>3</v>
      </c>
      <c r="G4498" s="44"/>
      <c r="H4498" s="47">
        <v>50</v>
      </c>
      <c r="I4498" s="48">
        <v>0</v>
      </c>
      <c r="J4498" s="44">
        <v>0</v>
      </c>
      <c r="K4498" s="44">
        <f t="shared" si="72"/>
        <v>50</v>
      </c>
      <c r="L4498" s="44"/>
      <c r="M4498" s="44"/>
      <c r="N4498" s="44"/>
      <c r="O4498" s="44"/>
      <c r="P4498" s="44"/>
      <c r="Q4498" s="44"/>
      <c r="R4498" s="44"/>
      <c r="S4498" s="44"/>
      <c r="T4498" s="44"/>
    </row>
    <row r="4499" spans="1:20" x14ac:dyDescent="0.25">
      <c r="A4499">
        <v>2017</v>
      </c>
      <c r="B4499" t="s">
        <v>1165</v>
      </c>
      <c r="C4499" s="44">
        <v>2</v>
      </c>
      <c r="D4499">
        <v>3</v>
      </c>
      <c r="E4499" s="44" t="s">
        <v>1234</v>
      </c>
      <c r="F4499" s="44">
        <v>0</v>
      </c>
      <c r="G4499" s="44"/>
      <c r="H4499" s="47">
        <v>60</v>
      </c>
      <c r="I4499" s="48">
        <v>2</v>
      </c>
      <c r="J4499" s="44">
        <v>15</v>
      </c>
      <c r="K4499" s="44">
        <f t="shared" si="72"/>
        <v>62</v>
      </c>
      <c r="L4499" s="44"/>
      <c r="M4499" s="44"/>
      <c r="N4499" s="44"/>
      <c r="O4499" s="44"/>
      <c r="P4499" s="44"/>
      <c r="Q4499" s="44"/>
      <c r="R4499" s="44"/>
      <c r="S4499" s="44"/>
      <c r="T4499" s="44"/>
    </row>
    <row r="4500" spans="1:20" x14ac:dyDescent="0.25">
      <c r="A4500">
        <v>2017</v>
      </c>
      <c r="B4500" t="s">
        <v>1165</v>
      </c>
      <c r="C4500" s="44">
        <v>2</v>
      </c>
      <c r="D4500">
        <v>4</v>
      </c>
      <c r="E4500" s="44" t="s">
        <v>1234</v>
      </c>
      <c r="F4500" s="44">
        <v>5</v>
      </c>
      <c r="G4500" s="44"/>
      <c r="H4500" s="47">
        <v>80</v>
      </c>
      <c r="I4500" s="48">
        <v>3</v>
      </c>
      <c r="J4500" s="44">
        <v>2</v>
      </c>
      <c r="K4500" s="44">
        <f t="shared" si="72"/>
        <v>83</v>
      </c>
      <c r="L4500" s="44"/>
      <c r="M4500" s="44"/>
      <c r="N4500" s="44"/>
      <c r="O4500" s="44"/>
      <c r="P4500" s="44"/>
      <c r="Q4500" s="44"/>
      <c r="R4500" s="44"/>
      <c r="S4500" s="44"/>
      <c r="T4500" s="44"/>
    </row>
    <row r="4501" spans="1:20" x14ac:dyDescent="0.25">
      <c r="A4501">
        <v>2017</v>
      </c>
      <c r="B4501" t="s">
        <v>1165</v>
      </c>
      <c r="C4501" s="44">
        <v>2</v>
      </c>
      <c r="D4501">
        <v>5</v>
      </c>
      <c r="E4501" s="44" t="s">
        <v>1234</v>
      </c>
      <c r="F4501" s="44">
        <v>15</v>
      </c>
      <c r="G4501" s="44"/>
      <c r="H4501" s="47">
        <v>15</v>
      </c>
      <c r="I4501" s="48">
        <v>0</v>
      </c>
      <c r="J4501" s="44">
        <v>4</v>
      </c>
      <c r="K4501" s="44">
        <f t="shared" si="72"/>
        <v>15</v>
      </c>
      <c r="L4501" s="44"/>
      <c r="M4501" s="44"/>
      <c r="N4501" s="44"/>
      <c r="O4501" s="44"/>
      <c r="P4501" s="44"/>
      <c r="Q4501" s="44"/>
      <c r="R4501" s="44"/>
      <c r="S4501" s="44"/>
      <c r="T4501" s="44"/>
    </row>
    <row r="4502" spans="1:20" x14ac:dyDescent="0.25">
      <c r="A4502">
        <v>2017</v>
      </c>
      <c r="B4502" t="s">
        <v>1167</v>
      </c>
      <c r="C4502" s="44">
        <v>1</v>
      </c>
      <c r="D4502">
        <v>1</v>
      </c>
      <c r="E4502" s="44" t="s">
        <v>1234</v>
      </c>
      <c r="F4502" s="44">
        <v>3</v>
      </c>
      <c r="G4502" s="44"/>
      <c r="H4502" s="47">
        <v>25</v>
      </c>
      <c r="I4502" s="48">
        <v>4</v>
      </c>
      <c r="J4502" s="44">
        <v>3</v>
      </c>
      <c r="K4502" s="44">
        <f t="shared" si="72"/>
        <v>29</v>
      </c>
      <c r="L4502" s="44"/>
      <c r="M4502" s="44"/>
      <c r="N4502" s="44"/>
      <c r="O4502" s="44"/>
      <c r="P4502" s="44"/>
      <c r="Q4502" s="44"/>
      <c r="R4502" s="44"/>
      <c r="S4502" s="44"/>
      <c r="T4502" s="44"/>
    </row>
    <row r="4503" spans="1:20" x14ac:dyDescent="0.25">
      <c r="A4503">
        <v>2017</v>
      </c>
      <c r="B4503" t="s">
        <v>1167</v>
      </c>
      <c r="C4503" s="44">
        <v>1</v>
      </c>
      <c r="D4503">
        <v>2</v>
      </c>
      <c r="E4503" s="44" t="s">
        <v>1234</v>
      </c>
      <c r="F4503" s="44">
        <v>0</v>
      </c>
      <c r="G4503" s="44"/>
      <c r="H4503" s="47">
        <v>25</v>
      </c>
      <c r="I4503" s="48">
        <v>2</v>
      </c>
      <c r="J4503" s="44">
        <v>15</v>
      </c>
      <c r="K4503" s="44">
        <f t="shared" si="72"/>
        <v>27</v>
      </c>
      <c r="L4503" s="44"/>
      <c r="M4503" s="44"/>
      <c r="N4503" s="44"/>
      <c r="O4503" s="44"/>
      <c r="P4503" s="44"/>
      <c r="Q4503" s="44"/>
      <c r="R4503" s="44"/>
      <c r="S4503" s="44"/>
      <c r="T4503" s="44"/>
    </row>
    <row r="4504" spans="1:20" x14ac:dyDescent="0.25">
      <c r="A4504">
        <v>2017</v>
      </c>
      <c r="B4504" t="s">
        <v>1167</v>
      </c>
      <c r="C4504" s="44">
        <v>1</v>
      </c>
      <c r="D4504">
        <v>3</v>
      </c>
      <c r="E4504" s="44" t="s">
        <v>1234</v>
      </c>
      <c r="F4504" s="44">
        <v>3</v>
      </c>
      <c r="G4504" s="44"/>
      <c r="H4504" s="47">
        <v>55</v>
      </c>
      <c r="I4504" s="48">
        <v>6</v>
      </c>
      <c r="J4504" s="44">
        <v>2</v>
      </c>
      <c r="K4504" s="44">
        <f t="shared" si="72"/>
        <v>61</v>
      </c>
      <c r="L4504" s="44"/>
      <c r="M4504" s="44"/>
      <c r="N4504" s="44"/>
      <c r="O4504" s="44"/>
      <c r="P4504" s="44"/>
      <c r="Q4504" s="44"/>
      <c r="R4504" s="44"/>
      <c r="S4504" s="44"/>
      <c r="T4504" s="44"/>
    </row>
    <row r="4505" spans="1:20" x14ac:dyDescent="0.25">
      <c r="A4505">
        <v>2017</v>
      </c>
      <c r="B4505" t="s">
        <v>1167</v>
      </c>
      <c r="C4505" s="44">
        <v>1</v>
      </c>
      <c r="D4505">
        <v>4</v>
      </c>
      <c r="E4505" s="44" t="s">
        <v>1234</v>
      </c>
      <c r="F4505" s="44">
        <v>5</v>
      </c>
      <c r="G4505" s="44"/>
      <c r="H4505" s="47">
        <v>15</v>
      </c>
      <c r="I4505" s="48">
        <v>5</v>
      </c>
      <c r="J4505" s="44">
        <v>3</v>
      </c>
      <c r="K4505" s="44">
        <f t="shared" si="72"/>
        <v>20</v>
      </c>
      <c r="L4505" s="44"/>
      <c r="M4505" s="44"/>
      <c r="N4505" s="44"/>
      <c r="O4505" s="44"/>
      <c r="P4505" s="44"/>
      <c r="Q4505" s="44"/>
      <c r="R4505" s="44"/>
      <c r="S4505" s="44"/>
      <c r="T4505" s="44"/>
    </row>
    <row r="4506" spans="1:20" x14ac:dyDescent="0.25">
      <c r="A4506">
        <v>2017</v>
      </c>
      <c r="B4506" t="s">
        <v>1167</v>
      </c>
      <c r="C4506" s="44">
        <v>1</v>
      </c>
      <c r="D4506">
        <v>5</v>
      </c>
      <c r="E4506" s="44" t="s">
        <v>1234</v>
      </c>
      <c r="F4506" s="44">
        <v>0</v>
      </c>
      <c r="G4506" s="44"/>
      <c r="H4506" s="47">
        <v>50</v>
      </c>
      <c r="I4506" s="48">
        <v>3</v>
      </c>
      <c r="J4506" s="44">
        <v>3</v>
      </c>
      <c r="K4506" s="44">
        <f t="shared" si="72"/>
        <v>53</v>
      </c>
      <c r="L4506" s="44"/>
      <c r="M4506" s="44"/>
      <c r="N4506" s="44"/>
      <c r="O4506" s="44"/>
      <c r="P4506" s="44"/>
      <c r="Q4506" s="44"/>
      <c r="R4506" s="44"/>
      <c r="S4506" s="44"/>
      <c r="T4506" s="44"/>
    </row>
    <row r="4507" spans="1:20" x14ac:dyDescent="0.25">
      <c r="A4507">
        <v>2017</v>
      </c>
      <c r="B4507" t="s">
        <v>1167</v>
      </c>
      <c r="C4507" s="44">
        <v>2</v>
      </c>
      <c r="D4507">
        <v>1</v>
      </c>
      <c r="E4507" s="44" t="s">
        <v>1234</v>
      </c>
      <c r="F4507" s="44">
        <v>0</v>
      </c>
      <c r="G4507" s="44"/>
      <c r="H4507" s="47">
        <v>0</v>
      </c>
      <c r="I4507" s="48">
        <v>25</v>
      </c>
      <c r="J4507" s="44">
        <v>0</v>
      </c>
      <c r="K4507" s="44">
        <f t="shared" si="72"/>
        <v>25</v>
      </c>
      <c r="L4507" s="44"/>
      <c r="M4507" s="44"/>
      <c r="N4507" s="44"/>
      <c r="O4507" s="44"/>
      <c r="P4507" s="44"/>
      <c r="Q4507" s="44"/>
      <c r="R4507" s="44"/>
      <c r="S4507" s="44"/>
      <c r="T4507" s="44"/>
    </row>
    <row r="4508" spans="1:20" x14ac:dyDescent="0.25">
      <c r="A4508">
        <v>2017</v>
      </c>
      <c r="B4508" t="s">
        <v>1167</v>
      </c>
      <c r="C4508" s="44">
        <v>2</v>
      </c>
      <c r="D4508">
        <v>2</v>
      </c>
      <c r="E4508" s="44" t="s">
        <v>1234</v>
      </c>
      <c r="F4508" s="44">
        <v>3</v>
      </c>
      <c r="G4508" s="44"/>
      <c r="H4508" s="47">
        <v>40</v>
      </c>
      <c r="I4508" s="48">
        <v>20</v>
      </c>
      <c r="J4508" s="44">
        <v>0</v>
      </c>
      <c r="K4508" s="44">
        <f t="shared" si="72"/>
        <v>60</v>
      </c>
      <c r="L4508" s="44"/>
      <c r="M4508" s="44"/>
      <c r="N4508" s="44"/>
      <c r="O4508" s="44"/>
      <c r="P4508" s="44"/>
      <c r="Q4508" s="44"/>
      <c r="R4508" s="44"/>
      <c r="S4508" s="44"/>
      <c r="T4508" s="44"/>
    </row>
    <row r="4509" spans="1:20" x14ac:dyDescent="0.25">
      <c r="A4509">
        <v>2017</v>
      </c>
      <c r="B4509" t="s">
        <v>1167</v>
      </c>
      <c r="C4509" s="44">
        <v>2</v>
      </c>
      <c r="D4509">
        <v>3</v>
      </c>
      <c r="E4509" s="44" t="s">
        <v>1234</v>
      </c>
      <c r="F4509" s="44">
        <v>0</v>
      </c>
      <c r="G4509" s="44"/>
      <c r="H4509" s="47">
        <v>15</v>
      </c>
      <c r="I4509" s="48">
        <v>10</v>
      </c>
      <c r="J4509" s="44">
        <v>0</v>
      </c>
      <c r="K4509" s="44">
        <f t="shared" si="72"/>
        <v>25</v>
      </c>
      <c r="L4509" s="44"/>
      <c r="M4509" s="44"/>
      <c r="N4509" s="44"/>
      <c r="O4509" s="44"/>
      <c r="P4509" s="44"/>
      <c r="Q4509" s="44"/>
      <c r="R4509" s="44"/>
      <c r="S4509" s="44"/>
      <c r="T4509" s="44"/>
    </row>
    <row r="4510" spans="1:20" x14ac:dyDescent="0.25">
      <c r="A4510">
        <v>2017</v>
      </c>
      <c r="B4510" t="s">
        <v>1167</v>
      </c>
      <c r="C4510" s="44">
        <v>2</v>
      </c>
      <c r="D4510">
        <v>4</v>
      </c>
      <c r="E4510" s="44" t="s">
        <v>1234</v>
      </c>
      <c r="F4510" s="44">
        <v>5</v>
      </c>
      <c r="G4510" s="44"/>
      <c r="H4510" s="47">
        <v>35</v>
      </c>
      <c r="I4510" s="48">
        <v>5</v>
      </c>
      <c r="J4510" s="44">
        <v>0</v>
      </c>
      <c r="K4510" s="44">
        <f t="shared" si="72"/>
        <v>40</v>
      </c>
      <c r="L4510" s="44"/>
      <c r="M4510" s="44"/>
      <c r="N4510" s="44"/>
      <c r="O4510" s="44"/>
      <c r="P4510" s="44"/>
      <c r="Q4510" s="44"/>
      <c r="R4510" s="44"/>
      <c r="S4510" s="44"/>
      <c r="T4510" s="44"/>
    </row>
    <row r="4511" spans="1:20" x14ac:dyDescent="0.25">
      <c r="A4511">
        <v>2017</v>
      </c>
      <c r="B4511" t="s">
        <v>1167</v>
      </c>
      <c r="C4511" s="44">
        <v>2</v>
      </c>
      <c r="D4511">
        <v>5</v>
      </c>
      <c r="E4511" s="44" t="s">
        <v>1234</v>
      </c>
      <c r="F4511" s="44">
        <v>0</v>
      </c>
      <c r="G4511" s="44"/>
      <c r="H4511" s="47">
        <v>25</v>
      </c>
      <c r="I4511" s="48">
        <v>3</v>
      </c>
      <c r="J4511" s="44">
        <v>0</v>
      </c>
      <c r="K4511" s="44">
        <f t="shared" si="72"/>
        <v>28</v>
      </c>
      <c r="L4511" s="44"/>
      <c r="M4511" s="44"/>
      <c r="N4511" s="44"/>
      <c r="O4511" s="44"/>
      <c r="P4511" s="44"/>
      <c r="Q4511" s="44"/>
      <c r="R4511" s="44"/>
      <c r="S4511" s="44"/>
      <c r="T4511" s="44"/>
    </row>
    <row r="4512" spans="1:20" x14ac:dyDescent="0.25">
      <c r="A4512">
        <v>2017</v>
      </c>
      <c r="B4512" t="s">
        <v>1161</v>
      </c>
      <c r="C4512" s="44">
        <v>1</v>
      </c>
      <c r="D4512">
        <v>1</v>
      </c>
      <c r="E4512" s="44" t="s">
        <v>1234</v>
      </c>
      <c r="F4512" s="44">
        <v>15</v>
      </c>
      <c r="G4512" s="44"/>
      <c r="H4512" s="47">
        <v>0</v>
      </c>
      <c r="I4512" s="48">
        <v>15</v>
      </c>
      <c r="J4512" s="44">
        <v>0</v>
      </c>
      <c r="K4512" s="44">
        <f t="shared" si="72"/>
        <v>15</v>
      </c>
      <c r="L4512" s="44"/>
      <c r="M4512" s="44"/>
      <c r="N4512" s="44"/>
      <c r="O4512" s="44"/>
      <c r="P4512" s="44"/>
      <c r="Q4512" s="44"/>
      <c r="R4512" s="44"/>
      <c r="S4512" s="44"/>
      <c r="T4512" s="44"/>
    </row>
    <row r="4513" spans="1:20" x14ac:dyDescent="0.25">
      <c r="A4513">
        <v>2017</v>
      </c>
      <c r="B4513" t="s">
        <v>1161</v>
      </c>
      <c r="C4513" s="44">
        <v>1</v>
      </c>
      <c r="D4513">
        <v>2</v>
      </c>
      <c r="E4513" s="44" t="s">
        <v>1234</v>
      </c>
      <c r="F4513" s="44">
        <v>15</v>
      </c>
      <c r="G4513" s="44"/>
      <c r="H4513" s="47">
        <v>5</v>
      </c>
      <c r="I4513" s="48">
        <v>25</v>
      </c>
      <c r="J4513" s="44">
        <v>0</v>
      </c>
      <c r="K4513" s="44">
        <f t="shared" si="72"/>
        <v>30</v>
      </c>
      <c r="L4513" s="44"/>
      <c r="M4513" s="44"/>
      <c r="N4513" s="44"/>
      <c r="O4513" s="44"/>
      <c r="P4513" s="44"/>
      <c r="Q4513" s="44"/>
      <c r="R4513" s="44"/>
      <c r="S4513" s="44"/>
      <c r="T4513" s="44"/>
    </row>
    <row r="4514" spans="1:20" x14ac:dyDescent="0.25">
      <c r="A4514">
        <v>2017</v>
      </c>
      <c r="B4514" t="s">
        <v>1161</v>
      </c>
      <c r="C4514" s="44">
        <v>1</v>
      </c>
      <c r="D4514">
        <v>3</v>
      </c>
      <c r="E4514" s="44" t="s">
        <v>1234</v>
      </c>
      <c r="F4514" s="44">
        <v>5</v>
      </c>
      <c r="G4514" s="44"/>
      <c r="H4514" s="47">
        <v>15</v>
      </c>
      <c r="I4514" s="48">
        <v>25</v>
      </c>
      <c r="J4514" s="44">
        <v>0</v>
      </c>
      <c r="K4514" s="44">
        <f t="shared" si="72"/>
        <v>40</v>
      </c>
      <c r="L4514" s="44"/>
      <c r="M4514" s="44"/>
      <c r="N4514" s="44"/>
      <c r="O4514" s="44"/>
      <c r="P4514" s="44"/>
      <c r="Q4514" s="44"/>
      <c r="R4514" s="44"/>
      <c r="S4514" s="44"/>
      <c r="T4514" s="44"/>
    </row>
    <row r="4515" spans="1:20" x14ac:dyDescent="0.25">
      <c r="A4515">
        <v>2017</v>
      </c>
      <c r="B4515" t="s">
        <v>1161</v>
      </c>
      <c r="C4515" s="44">
        <v>1</v>
      </c>
      <c r="D4515">
        <v>4</v>
      </c>
      <c r="E4515" s="44" t="s">
        <v>1234</v>
      </c>
      <c r="F4515" s="44">
        <v>25</v>
      </c>
      <c r="G4515" s="44"/>
      <c r="H4515" s="47">
        <v>10</v>
      </c>
      <c r="I4515" s="48">
        <v>0</v>
      </c>
      <c r="J4515" s="44">
        <v>3</v>
      </c>
      <c r="K4515" s="44">
        <f t="shared" si="72"/>
        <v>10</v>
      </c>
      <c r="L4515" s="44"/>
      <c r="M4515" s="44"/>
      <c r="N4515" s="44"/>
      <c r="O4515" s="44"/>
      <c r="P4515" s="44"/>
      <c r="Q4515" s="44"/>
      <c r="R4515" s="44"/>
      <c r="S4515" s="44"/>
      <c r="T4515" s="44"/>
    </row>
    <row r="4516" spans="1:20" x14ac:dyDescent="0.25">
      <c r="A4516">
        <v>2017</v>
      </c>
      <c r="B4516" t="s">
        <v>1161</v>
      </c>
      <c r="C4516" s="44">
        <v>1</v>
      </c>
      <c r="D4516">
        <v>5</v>
      </c>
      <c r="E4516" s="44" t="s">
        <v>1234</v>
      </c>
      <c r="F4516" s="44">
        <v>5</v>
      </c>
      <c r="G4516" s="44"/>
      <c r="H4516" s="47">
        <v>75</v>
      </c>
      <c r="I4516" s="48">
        <v>0</v>
      </c>
      <c r="J4516" s="44">
        <v>5</v>
      </c>
      <c r="K4516" s="44">
        <f t="shared" si="72"/>
        <v>75</v>
      </c>
      <c r="L4516" s="44"/>
      <c r="M4516" s="44"/>
      <c r="N4516" s="44"/>
      <c r="O4516" s="44"/>
      <c r="P4516" s="44"/>
      <c r="Q4516" s="44"/>
      <c r="R4516" s="44"/>
      <c r="S4516" s="44"/>
      <c r="T4516" s="44"/>
    </row>
    <row r="4517" spans="1:20" x14ac:dyDescent="0.25">
      <c r="A4517">
        <v>2017</v>
      </c>
      <c r="B4517" t="s">
        <v>1161</v>
      </c>
      <c r="C4517" s="44">
        <v>2</v>
      </c>
      <c r="D4517">
        <v>1</v>
      </c>
      <c r="E4517" s="44" t="s">
        <v>1234</v>
      </c>
      <c r="F4517" s="44">
        <v>10</v>
      </c>
      <c r="G4517" s="44"/>
      <c r="H4517" s="47">
        <v>50</v>
      </c>
      <c r="I4517" s="48">
        <v>3</v>
      </c>
      <c r="J4517" s="44">
        <v>0</v>
      </c>
      <c r="K4517" s="44">
        <f t="shared" si="72"/>
        <v>53</v>
      </c>
      <c r="L4517" s="44"/>
      <c r="M4517" s="44"/>
      <c r="N4517" s="44"/>
      <c r="O4517" s="44"/>
      <c r="P4517" s="44"/>
      <c r="Q4517" s="44"/>
      <c r="R4517" s="44"/>
      <c r="S4517" s="44"/>
      <c r="T4517" s="44"/>
    </row>
    <row r="4518" spans="1:20" x14ac:dyDescent="0.25">
      <c r="A4518">
        <v>2017</v>
      </c>
      <c r="B4518" t="s">
        <v>1161</v>
      </c>
      <c r="C4518" s="44">
        <v>2</v>
      </c>
      <c r="D4518">
        <v>2</v>
      </c>
      <c r="E4518" s="44" t="s">
        <v>1234</v>
      </c>
      <c r="F4518" s="44">
        <v>50</v>
      </c>
      <c r="G4518" s="44"/>
      <c r="H4518" s="47">
        <v>5</v>
      </c>
      <c r="I4518" s="48">
        <v>10</v>
      </c>
      <c r="J4518" s="44">
        <v>3</v>
      </c>
      <c r="K4518" s="44">
        <f t="shared" si="72"/>
        <v>15</v>
      </c>
      <c r="L4518" s="44"/>
      <c r="M4518" s="44"/>
      <c r="N4518" s="44"/>
      <c r="O4518" s="44"/>
      <c r="P4518" s="44"/>
      <c r="Q4518" s="44"/>
      <c r="R4518" s="44"/>
      <c r="S4518" s="44"/>
      <c r="T4518" s="44"/>
    </row>
    <row r="4519" spans="1:20" x14ac:dyDescent="0.25">
      <c r="A4519">
        <v>2017</v>
      </c>
      <c r="B4519" t="s">
        <v>1161</v>
      </c>
      <c r="C4519" s="44">
        <v>2</v>
      </c>
      <c r="D4519">
        <v>3</v>
      </c>
      <c r="E4519" s="44" t="s">
        <v>1234</v>
      </c>
      <c r="F4519" s="44">
        <v>0</v>
      </c>
      <c r="G4519" s="44"/>
      <c r="H4519" s="47">
        <v>20</v>
      </c>
      <c r="I4519" s="48">
        <v>0</v>
      </c>
      <c r="J4519" s="44">
        <v>10</v>
      </c>
      <c r="K4519" s="44">
        <f t="shared" si="72"/>
        <v>20</v>
      </c>
      <c r="L4519" s="44"/>
      <c r="M4519" s="44"/>
      <c r="N4519" s="44"/>
      <c r="O4519" s="44"/>
      <c r="P4519" s="44"/>
      <c r="Q4519" s="44"/>
      <c r="R4519" s="44"/>
      <c r="S4519" s="44"/>
      <c r="T4519" s="44"/>
    </row>
    <row r="4520" spans="1:20" x14ac:dyDescent="0.25">
      <c r="A4520">
        <v>2017</v>
      </c>
      <c r="B4520" t="s">
        <v>1161</v>
      </c>
      <c r="C4520" s="44">
        <v>2</v>
      </c>
      <c r="D4520">
        <v>4</v>
      </c>
      <c r="E4520" s="44" t="s">
        <v>1234</v>
      </c>
      <c r="F4520" s="44">
        <v>10</v>
      </c>
      <c r="G4520" s="44"/>
      <c r="H4520" s="47">
        <v>10</v>
      </c>
      <c r="I4520" s="48">
        <v>10</v>
      </c>
      <c r="J4520" s="44">
        <v>2</v>
      </c>
      <c r="K4520" s="44">
        <f t="shared" si="72"/>
        <v>20</v>
      </c>
      <c r="L4520" s="44"/>
      <c r="M4520" s="44"/>
      <c r="N4520" s="44"/>
      <c r="O4520" s="44"/>
      <c r="P4520" s="44"/>
      <c r="Q4520" s="44"/>
      <c r="R4520" s="44"/>
      <c r="S4520" s="44"/>
      <c r="T4520" s="44"/>
    </row>
    <row r="4521" spans="1:20" x14ac:dyDescent="0.25">
      <c r="A4521">
        <v>2017</v>
      </c>
      <c r="B4521" t="s">
        <v>1161</v>
      </c>
      <c r="C4521" s="44">
        <v>2</v>
      </c>
      <c r="D4521">
        <v>5</v>
      </c>
      <c r="E4521" s="44" t="s">
        <v>1234</v>
      </c>
      <c r="F4521" s="44">
        <v>7</v>
      </c>
      <c r="G4521" s="44"/>
      <c r="H4521" s="47">
        <v>25</v>
      </c>
      <c r="I4521" s="48">
        <v>2</v>
      </c>
      <c r="J4521" s="44">
        <v>2</v>
      </c>
      <c r="K4521" s="44">
        <f t="shared" si="72"/>
        <v>27</v>
      </c>
      <c r="L4521" s="44"/>
      <c r="M4521" s="44"/>
      <c r="N4521" s="44"/>
      <c r="O4521" s="44"/>
      <c r="P4521" s="44"/>
      <c r="Q4521" s="44"/>
      <c r="R4521" s="44"/>
      <c r="S4521" s="44"/>
      <c r="T4521" s="44"/>
    </row>
    <row r="4522" spans="1:20" x14ac:dyDescent="0.25">
      <c r="A4522">
        <v>2017</v>
      </c>
      <c r="B4522" s="44" t="s">
        <v>71</v>
      </c>
      <c r="C4522" s="44">
        <v>1</v>
      </c>
      <c r="D4522">
        <v>1</v>
      </c>
      <c r="E4522" s="44" t="s">
        <v>1234</v>
      </c>
      <c r="F4522" s="44">
        <v>0</v>
      </c>
      <c r="G4522" s="44"/>
      <c r="H4522" s="47">
        <v>10</v>
      </c>
      <c r="I4522" s="48">
        <v>2</v>
      </c>
      <c r="J4522" s="44">
        <v>15</v>
      </c>
      <c r="K4522" s="44">
        <f t="shared" si="72"/>
        <v>12</v>
      </c>
      <c r="L4522" s="44"/>
      <c r="M4522" s="44"/>
      <c r="N4522" s="44"/>
      <c r="O4522" s="44"/>
      <c r="P4522" s="44"/>
      <c r="Q4522" s="44"/>
      <c r="R4522" s="44"/>
      <c r="S4522" s="44"/>
      <c r="T4522" s="44"/>
    </row>
    <row r="4523" spans="1:20" x14ac:dyDescent="0.25">
      <c r="A4523">
        <v>2017</v>
      </c>
      <c r="B4523" s="44" t="s">
        <v>71</v>
      </c>
      <c r="C4523" s="44">
        <v>1</v>
      </c>
      <c r="D4523">
        <v>2</v>
      </c>
      <c r="E4523" s="44" t="s">
        <v>1234</v>
      </c>
      <c r="F4523" s="44">
        <v>4</v>
      </c>
      <c r="G4523" s="44"/>
      <c r="H4523" s="47">
        <v>40</v>
      </c>
      <c r="I4523" s="48">
        <v>5</v>
      </c>
      <c r="J4523" s="44">
        <v>2</v>
      </c>
      <c r="K4523" s="44">
        <f t="shared" si="72"/>
        <v>45</v>
      </c>
      <c r="L4523" s="44"/>
      <c r="M4523" s="44"/>
      <c r="N4523" s="44"/>
      <c r="O4523" s="44"/>
      <c r="P4523" s="44"/>
      <c r="Q4523" s="44"/>
      <c r="R4523" s="44"/>
      <c r="S4523" s="44"/>
      <c r="T4523" s="44"/>
    </row>
    <row r="4524" spans="1:20" x14ac:dyDescent="0.25">
      <c r="A4524">
        <v>2017</v>
      </c>
      <c r="B4524" s="44" t="s">
        <v>71</v>
      </c>
      <c r="C4524" s="44">
        <v>1</v>
      </c>
      <c r="D4524">
        <v>3</v>
      </c>
      <c r="E4524" s="44" t="s">
        <v>1234</v>
      </c>
      <c r="F4524" s="44">
        <v>4</v>
      </c>
      <c r="G4524" s="44"/>
      <c r="H4524" s="47">
        <v>35</v>
      </c>
      <c r="I4524" s="48">
        <v>3</v>
      </c>
      <c r="J4524" s="44">
        <v>15</v>
      </c>
      <c r="K4524" s="44">
        <f t="shared" si="72"/>
        <v>38</v>
      </c>
      <c r="L4524" s="44"/>
      <c r="M4524" s="44"/>
      <c r="N4524" s="44"/>
      <c r="O4524" s="44"/>
      <c r="P4524" s="44"/>
      <c r="Q4524" s="44"/>
      <c r="R4524" s="44"/>
      <c r="S4524" s="44"/>
      <c r="T4524" s="44"/>
    </row>
    <row r="4525" spans="1:20" x14ac:dyDescent="0.25">
      <c r="A4525">
        <v>2017</v>
      </c>
      <c r="B4525" s="44" t="s">
        <v>71</v>
      </c>
      <c r="C4525" s="44">
        <v>1</v>
      </c>
      <c r="D4525">
        <v>4</v>
      </c>
      <c r="E4525" s="44" t="s">
        <v>1234</v>
      </c>
      <c r="F4525" s="44">
        <v>4</v>
      </c>
      <c r="G4525" s="44"/>
      <c r="H4525" s="47">
        <v>25</v>
      </c>
      <c r="I4525" s="48">
        <v>15</v>
      </c>
      <c r="J4525" s="44">
        <v>3</v>
      </c>
      <c r="K4525" s="44">
        <f t="shared" si="72"/>
        <v>40</v>
      </c>
      <c r="L4525" s="44"/>
      <c r="M4525" s="44"/>
      <c r="N4525" s="44"/>
      <c r="O4525" s="44"/>
      <c r="P4525" s="44"/>
      <c r="Q4525" s="44"/>
      <c r="R4525" s="44"/>
      <c r="S4525" s="44"/>
      <c r="T4525" s="44"/>
    </row>
    <row r="4526" spans="1:20" x14ac:dyDescent="0.25">
      <c r="A4526">
        <v>2017</v>
      </c>
      <c r="B4526" s="44" t="s">
        <v>71</v>
      </c>
      <c r="C4526" s="44">
        <v>1</v>
      </c>
      <c r="D4526">
        <v>5</v>
      </c>
      <c r="E4526" s="44" t="s">
        <v>1234</v>
      </c>
      <c r="F4526" s="44">
        <v>5</v>
      </c>
      <c r="G4526" s="44"/>
      <c r="H4526" s="47">
        <v>45</v>
      </c>
      <c r="I4526" s="48">
        <v>15</v>
      </c>
      <c r="J4526" s="44">
        <v>10</v>
      </c>
      <c r="K4526" s="44">
        <f t="shared" si="72"/>
        <v>60</v>
      </c>
      <c r="L4526" s="44"/>
      <c r="M4526" s="44"/>
      <c r="N4526" s="44"/>
      <c r="O4526" s="44"/>
      <c r="P4526" s="44"/>
      <c r="Q4526" s="44"/>
      <c r="R4526" s="44"/>
      <c r="S4526" s="44"/>
      <c r="T4526" s="44"/>
    </row>
    <row r="4527" spans="1:20" x14ac:dyDescent="0.25">
      <c r="A4527">
        <v>2017</v>
      </c>
      <c r="B4527" s="44" t="s">
        <v>71</v>
      </c>
      <c r="C4527" s="44">
        <v>2</v>
      </c>
      <c r="D4527">
        <v>1</v>
      </c>
      <c r="E4527" s="44" t="s">
        <v>1234</v>
      </c>
      <c r="F4527" s="44">
        <v>10</v>
      </c>
      <c r="G4527" s="44"/>
      <c r="H4527" s="47">
        <v>10</v>
      </c>
      <c r="I4527" s="48">
        <v>0</v>
      </c>
      <c r="J4527" s="44">
        <v>40</v>
      </c>
      <c r="K4527" s="44">
        <f t="shared" si="72"/>
        <v>10</v>
      </c>
      <c r="L4527" s="44"/>
      <c r="M4527" s="44"/>
      <c r="N4527" s="44"/>
      <c r="O4527" s="44"/>
      <c r="P4527" s="44"/>
      <c r="Q4527" s="44"/>
      <c r="R4527" s="44"/>
      <c r="S4527" s="44"/>
      <c r="T4527" s="44"/>
    </row>
    <row r="4528" spans="1:20" x14ac:dyDescent="0.25">
      <c r="A4528">
        <v>2017</v>
      </c>
      <c r="B4528" s="44" t="s">
        <v>71</v>
      </c>
      <c r="C4528" s="44">
        <v>2</v>
      </c>
      <c r="D4528">
        <v>2</v>
      </c>
      <c r="E4528" s="44" t="s">
        <v>1234</v>
      </c>
      <c r="F4528" s="44">
        <v>10</v>
      </c>
      <c r="G4528" s="44"/>
      <c r="H4528" s="47">
        <v>15</v>
      </c>
      <c r="I4528" s="48">
        <v>5</v>
      </c>
      <c r="J4528" s="44">
        <v>20</v>
      </c>
      <c r="K4528" s="44">
        <f t="shared" si="72"/>
        <v>20</v>
      </c>
      <c r="L4528" s="44"/>
      <c r="M4528" s="44"/>
      <c r="N4528" s="44"/>
      <c r="O4528" s="44"/>
      <c r="P4528" s="44"/>
      <c r="Q4528" s="44"/>
      <c r="R4528" s="44"/>
      <c r="S4528" s="44"/>
      <c r="T4528" s="44"/>
    </row>
    <row r="4529" spans="1:20" x14ac:dyDescent="0.25">
      <c r="A4529">
        <v>2017</v>
      </c>
      <c r="B4529" s="44" t="s">
        <v>71</v>
      </c>
      <c r="C4529" s="44">
        <v>2</v>
      </c>
      <c r="D4529">
        <v>3</v>
      </c>
      <c r="E4529" s="44" t="s">
        <v>1234</v>
      </c>
      <c r="F4529" s="44">
        <v>5</v>
      </c>
      <c r="G4529" s="44"/>
      <c r="H4529" s="47">
        <v>70</v>
      </c>
      <c r="I4529" s="48">
        <v>5</v>
      </c>
      <c r="J4529" s="44">
        <v>5</v>
      </c>
      <c r="K4529" s="44">
        <f t="shared" si="72"/>
        <v>75</v>
      </c>
      <c r="L4529" s="44"/>
      <c r="M4529" s="44"/>
      <c r="N4529" s="44"/>
      <c r="O4529" s="44"/>
      <c r="P4529" s="44"/>
      <c r="Q4529" s="44"/>
      <c r="R4529" s="44"/>
      <c r="S4529" s="44"/>
      <c r="T4529" s="44"/>
    </row>
    <row r="4530" spans="1:20" x14ac:dyDescent="0.25">
      <c r="A4530">
        <v>2017</v>
      </c>
      <c r="B4530" s="44" t="s">
        <v>71</v>
      </c>
      <c r="C4530" s="44">
        <v>2</v>
      </c>
      <c r="D4530">
        <v>4</v>
      </c>
      <c r="E4530" s="44" t="s">
        <v>1234</v>
      </c>
      <c r="F4530" s="44">
        <v>0</v>
      </c>
      <c r="G4530" s="44"/>
      <c r="H4530" s="47">
        <v>75</v>
      </c>
      <c r="I4530" s="48">
        <v>0</v>
      </c>
      <c r="J4530" s="44">
        <v>0</v>
      </c>
      <c r="K4530" s="44">
        <f t="shared" si="72"/>
        <v>75</v>
      </c>
      <c r="L4530" s="44"/>
      <c r="M4530" s="44"/>
      <c r="N4530" s="44"/>
      <c r="O4530" s="44"/>
      <c r="P4530" s="44"/>
      <c r="Q4530" s="44"/>
      <c r="R4530" s="44"/>
      <c r="S4530" s="44"/>
      <c r="T4530" s="44"/>
    </row>
    <row r="4531" spans="1:20" x14ac:dyDescent="0.25">
      <c r="A4531">
        <v>2017</v>
      </c>
      <c r="B4531" s="44" t="s">
        <v>71</v>
      </c>
      <c r="C4531" s="44">
        <v>2</v>
      </c>
      <c r="D4531">
        <v>5</v>
      </c>
      <c r="E4531" s="44" t="s">
        <v>1234</v>
      </c>
      <c r="F4531" s="44">
        <v>0</v>
      </c>
      <c r="G4531" s="44"/>
      <c r="H4531" s="47">
        <v>40</v>
      </c>
      <c r="I4531" s="48">
        <v>3</v>
      </c>
      <c r="J4531" s="44">
        <v>15</v>
      </c>
      <c r="K4531" s="44">
        <f t="shared" si="72"/>
        <v>43</v>
      </c>
      <c r="L4531" s="44"/>
      <c r="M4531" s="44"/>
      <c r="N4531" s="44"/>
      <c r="O4531" s="44"/>
      <c r="P4531" s="44"/>
      <c r="Q4531" s="44"/>
      <c r="R4531" s="44"/>
      <c r="S4531" s="44"/>
      <c r="T4531" s="44"/>
    </row>
    <row r="4532" spans="1:20" x14ac:dyDescent="0.25">
      <c r="A4532">
        <v>2017</v>
      </c>
      <c r="B4532" t="s">
        <v>1161</v>
      </c>
      <c r="C4532" s="44">
        <v>1</v>
      </c>
      <c r="D4532">
        <v>1</v>
      </c>
      <c r="E4532" s="44" t="s">
        <v>1234</v>
      </c>
      <c r="F4532" s="44">
        <v>0</v>
      </c>
      <c r="G4532" s="44"/>
      <c r="H4532" s="47">
        <v>5</v>
      </c>
      <c r="I4532" s="48">
        <v>60</v>
      </c>
      <c r="J4532" s="44">
        <v>10</v>
      </c>
      <c r="K4532" s="44">
        <f t="shared" si="72"/>
        <v>65</v>
      </c>
      <c r="L4532" s="44"/>
      <c r="M4532" s="44"/>
      <c r="N4532" s="44"/>
      <c r="O4532" s="44"/>
      <c r="P4532" s="44"/>
      <c r="Q4532" s="44"/>
      <c r="R4532" s="44"/>
      <c r="S4532" s="44"/>
      <c r="T4532" s="44"/>
    </row>
    <row r="4533" spans="1:20" x14ac:dyDescent="0.25">
      <c r="A4533">
        <v>2017</v>
      </c>
      <c r="B4533" t="s">
        <v>1161</v>
      </c>
      <c r="C4533" s="44">
        <v>1</v>
      </c>
      <c r="D4533">
        <v>2</v>
      </c>
      <c r="E4533" s="44" t="s">
        <v>1234</v>
      </c>
      <c r="F4533" s="44">
        <v>0</v>
      </c>
      <c r="G4533" s="44"/>
      <c r="H4533" s="47">
        <v>0</v>
      </c>
      <c r="I4533" s="48">
        <v>65</v>
      </c>
      <c r="J4533" s="44">
        <v>15</v>
      </c>
      <c r="K4533" s="44">
        <f t="shared" si="72"/>
        <v>65</v>
      </c>
      <c r="L4533" s="44"/>
      <c r="M4533" s="44"/>
      <c r="N4533" s="44"/>
      <c r="O4533" s="44"/>
      <c r="P4533" s="44"/>
      <c r="Q4533" s="44"/>
      <c r="R4533" s="44"/>
      <c r="S4533" s="44"/>
      <c r="T4533" s="44"/>
    </row>
    <row r="4534" spans="1:20" x14ac:dyDescent="0.25">
      <c r="A4534">
        <v>2017</v>
      </c>
      <c r="B4534" t="s">
        <v>1161</v>
      </c>
      <c r="C4534" s="44">
        <v>1</v>
      </c>
      <c r="D4534">
        <v>3</v>
      </c>
      <c r="E4534" s="44" t="s">
        <v>1234</v>
      </c>
      <c r="F4534" s="44">
        <v>0</v>
      </c>
      <c r="G4534" s="44"/>
      <c r="H4534" s="47">
        <v>5</v>
      </c>
      <c r="I4534" s="48">
        <v>50</v>
      </c>
      <c r="J4534" s="44">
        <v>3</v>
      </c>
      <c r="K4534" s="44">
        <f t="shared" si="72"/>
        <v>55</v>
      </c>
      <c r="L4534" s="44"/>
      <c r="M4534" s="44"/>
      <c r="N4534" s="44"/>
      <c r="O4534" s="44"/>
      <c r="P4534" s="44"/>
      <c r="Q4534" s="44"/>
      <c r="R4534" s="44"/>
      <c r="S4534" s="44"/>
      <c r="T4534" s="44"/>
    </row>
    <row r="4535" spans="1:20" x14ac:dyDescent="0.25">
      <c r="A4535">
        <v>2017</v>
      </c>
      <c r="B4535" t="s">
        <v>1161</v>
      </c>
      <c r="C4535" s="44">
        <v>1</v>
      </c>
      <c r="D4535">
        <v>4</v>
      </c>
      <c r="E4535" s="44" t="s">
        <v>1234</v>
      </c>
      <c r="F4535" s="44">
        <v>0</v>
      </c>
      <c r="G4535" s="44"/>
      <c r="H4535" s="47">
        <v>0</v>
      </c>
      <c r="I4535" s="48">
        <v>30</v>
      </c>
      <c r="J4535" s="44">
        <v>5</v>
      </c>
      <c r="K4535" s="44">
        <f t="shared" si="72"/>
        <v>30</v>
      </c>
      <c r="L4535" s="44"/>
      <c r="M4535" s="44"/>
      <c r="N4535" s="44"/>
      <c r="O4535" s="44"/>
      <c r="P4535" s="44"/>
      <c r="Q4535" s="44"/>
      <c r="R4535" s="44"/>
      <c r="S4535" s="44"/>
      <c r="T4535" s="44"/>
    </row>
    <row r="4536" spans="1:20" x14ac:dyDescent="0.25">
      <c r="A4536">
        <v>2017</v>
      </c>
      <c r="B4536" t="s">
        <v>1161</v>
      </c>
      <c r="C4536" s="44">
        <v>1</v>
      </c>
      <c r="D4536">
        <v>5</v>
      </c>
      <c r="E4536" s="44" t="s">
        <v>1234</v>
      </c>
      <c r="F4536" s="44">
        <v>0</v>
      </c>
      <c r="G4536" s="44"/>
      <c r="H4536" s="47">
        <v>10</v>
      </c>
      <c r="I4536" s="48">
        <v>20</v>
      </c>
      <c r="J4536" s="44">
        <v>2</v>
      </c>
      <c r="K4536" s="44">
        <f t="shared" si="72"/>
        <v>30</v>
      </c>
      <c r="L4536" s="44"/>
      <c r="M4536" s="44"/>
      <c r="N4536" s="44"/>
      <c r="O4536" s="44"/>
      <c r="P4536" s="44"/>
      <c r="Q4536" s="44"/>
      <c r="R4536" s="44"/>
      <c r="S4536" s="44"/>
      <c r="T4536" s="44"/>
    </row>
    <row r="4537" spans="1:20" x14ac:dyDescent="0.25">
      <c r="A4537">
        <v>2017</v>
      </c>
      <c r="B4537" t="s">
        <v>1161</v>
      </c>
      <c r="C4537" s="44">
        <v>2</v>
      </c>
      <c r="D4537">
        <v>1</v>
      </c>
      <c r="E4537" s="44" t="s">
        <v>1234</v>
      </c>
      <c r="F4537" s="44">
        <v>0</v>
      </c>
      <c r="G4537" s="44"/>
      <c r="H4537" s="47">
        <v>0</v>
      </c>
      <c r="I4537" s="48">
        <v>15</v>
      </c>
      <c r="J4537" s="44">
        <v>0</v>
      </c>
      <c r="K4537" s="44">
        <f t="shared" si="72"/>
        <v>15</v>
      </c>
      <c r="L4537" s="44"/>
      <c r="M4537" s="44"/>
      <c r="N4537" s="44"/>
      <c r="O4537" s="44"/>
      <c r="P4537" s="44"/>
      <c r="Q4537" s="44"/>
      <c r="R4537" s="44"/>
      <c r="S4537" s="44"/>
      <c r="T4537" s="44"/>
    </row>
    <row r="4538" spans="1:20" x14ac:dyDescent="0.25">
      <c r="A4538">
        <v>2017</v>
      </c>
      <c r="B4538" t="s">
        <v>1161</v>
      </c>
      <c r="C4538" s="44">
        <v>2</v>
      </c>
      <c r="D4538">
        <v>2</v>
      </c>
      <c r="E4538" s="44" t="s">
        <v>1234</v>
      </c>
      <c r="F4538" s="44">
        <v>0</v>
      </c>
      <c r="G4538" s="44"/>
      <c r="H4538" s="47">
        <v>3</v>
      </c>
      <c r="I4538" s="48">
        <v>65</v>
      </c>
      <c r="J4538" s="44">
        <v>10</v>
      </c>
      <c r="K4538" s="44">
        <f t="shared" si="72"/>
        <v>68</v>
      </c>
      <c r="L4538" s="44"/>
      <c r="M4538" s="44"/>
      <c r="N4538" s="44"/>
      <c r="O4538" s="44"/>
      <c r="P4538" s="44"/>
      <c r="Q4538" s="44"/>
      <c r="R4538" s="44"/>
      <c r="S4538" s="44"/>
      <c r="T4538" s="44"/>
    </row>
    <row r="4539" spans="1:20" x14ac:dyDescent="0.25">
      <c r="A4539">
        <v>2017</v>
      </c>
      <c r="B4539" t="s">
        <v>1161</v>
      </c>
      <c r="C4539" s="44">
        <v>2</v>
      </c>
      <c r="D4539">
        <v>3</v>
      </c>
      <c r="E4539" s="44" t="s">
        <v>1234</v>
      </c>
      <c r="F4539" s="44">
        <v>0</v>
      </c>
      <c r="G4539" s="44"/>
      <c r="H4539" s="47">
        <v>0</v>
      </c>
      <c r="I4539" s="48">
        <v>40</v>
      </c>
      <c r="J4539" s="44">
        <v>5</v>
      </c>
      <c r="K4539" s="44">
        <f t="shared" si="72"/>
        <v>40</v>
      </c>
      <c r="L4539" s="44"/>
      <c r="M4539" s="44"/>
      <c r="N4539" s="44"/>
      <c r="O4539" s="44"/>
      <c r="P4539" s="44"/>
      <c r="Q4539" s="44"/>
      <c r="R4539" s="44"/>
      <c r="S4539" s="44"/>
      <c r="T4539" s="44"/>
    </row>
    <row r="4540" spans="1:20" x14ac:dyDescent="0.25">
      <c r="A4540">
        <v>2017</v>
      </c>
      <c r="B4540" t="s">
        <v>1161</v>
      </c>
      <c r="C4540" s="44">
        <v>2</v>
      </c>
      <c r="D4540">
        <v>4</v>
      </c>
      <c r="E4540" s="44" t="s">
        <v>1234</v>
      </c>
      <c r="F4540" s="44">
        <v>0</v>
      </c>
      <c r="G4540" s="44"/>
      <c r="H4540" s="47">
        <v>0</v>
      </c>
      <c r="I4540" s="48">
        <v>75</v>
      </c>
      <c r="J4540" s="44">
        <v>0</v>
      </c>
      <c r="K4540" s="44">
        <f t="shared" si="72"/>
        <v>75</v>
      </c>
      <c r="L4540" s="44"/>
      <c r="M4540" s="44"/>
      <c r="N4540" s="44"/>
      <c r="O4540" s="44"/>
      <c r="P4540" s="44"/>
      <c r="Q4540" s="44"/>
      <c r="R4540" s="44"/>
      <c r="S4540" s="44"/>
      <c r="T4540" s="44"/>
    </row>
    <row r="4541" spans="1:20" x14ac:dyDescent="0.25">
      <c r="A4541">
        <v>2017</v>
      </c>
      <c r="B4541" t="s">
        <v>1161</v>
      </c>
      <c r="C4541" s="44">
        <v>2</v>
      </c>
      <c r="D4541">
        <v>5</v>
      </c>
      <c r="E4541" s="44" t="s">
        <v>1234</v>
      </c>
      <c r="F4541" s="44">
        <v>0</v>
      </c>
      <c r="G4541" s="44"/>
      <c r="H4541" s="47">
        <v>5</v>
      </c>
      <c r="I4541" s="48">
        <v>15</v>
      </c>
      <c r="J4541" s="44">
        <v>3</v>
      </c>
      <c r="K4541" s="44">
        <f t="shared" si="72"/>
        <v>20</v>
      </c>
      <c r="L4541" s="44"/>
      <c r="M4541" s="44"/>
      <c r="N4541" s="44"/>
      <c r="O4541" s="44"/>
      <c r="P4541" s="44"/>
      <c r="Q4541" s="44"/>
      <c r="R4541" s="44"/>
      <c r="S4541" s="44"/>
      <c r="T4541" s="44"/>
    </row>
    <row r="4542" spans="1:20" x14ac:dyDescent="0.25">
      <c r="A4542">
        <v>2017</v>
      </c>
      <c r="B4542" t="s">
        <v>20</v>
      </c>
      <c r="C4542" s="44">
        <v>1</v>
      </c>
      <c r="D4542">
        <v>1</v>
      </c>
      <c r="E4542" s="44" t="s">
        <v>1234</v>
      </c>
      <c r="F4542" s="44">
        <v>0</v>
      </c>
      <c r="G4542" s="44"/>
      <c r="H4542" s="47">
        <v>40</v>
      </c>
      <c r="I4542" s="48">
        <v>5</v>
      </c>
      <c r="J4542" s="44">
        <v>30</v>
      </c>
      <c r="K4542" s="44">
        <f t="shared" si="72"/>
        <v>45</v>
      </c>
      <c r="L4542" s="44"/>
      <c r="M4542" s="44"/>
      <c r="N4542" s="44"/>
      <c r="O4542" s="44"/>
      <c r="P4542" s="44"/>
      <c r="Q4542" s="44"/>
      <c r="R4542" s="44"/>
      <c r="S4542" s="44"/>
      <c r="T4542" s="44"/>
    </row>
    <row r="4543" spans="1:20" x14ac:dyDescent="0.25">
      <c r="A4543">
        <v>2017</v>
      </c>
      <c r="B4543" t="s">
        <v>20</v>
      </c>
      <c r="C4543" s="44">
        <v>1</v>
      </c>
      <c r="D4543">
        <v>2</v>
      </c>
      <c r="E4543" s="44" t="s">
        <v>1234</v>
      </c>
      <c r="F4543" s="44">
        <v>0</v>
      </c>
      <c r="G4543" s="44"/>
      <c r="H4543" s="47">
        <v>45</v>
      </c>
      <c r="I4543" s="48">
        <v>0</v>
      </c>
      <c r="J4543" s="44">
        <v>20</v>
      </c>
      <c r="K4543" s="44">
        <f t="shared" si="72"/>
        <v>45</v>
      </c>
      <c r="L4543" s="44"/>
      <c r="M4543" s="44"/>
      <c r="N4543" s="44"/>
      <c r="O4543" s="44"/>
      <c r="P4543" s="44"/>
      <c r="Q4543" s="44"/>
      <c r="R4543" s="44"/>
      <c r="S4543" s="44"/>
      <c r="T4543" s="44"/>
    </row>
    <row r="4544" spans="1:20" x14ac:dyDescent="0.25">
      <c r="A4544">
        <v>2017</v>
      </c>
      <c r="B4544" t="s">
        <v>20</v>
      </c>
      <c r="C4544" s="44">
        <v>1</v>
      </c>
      <c r="D4544">
        <v>3</v>
      </c>
      <c r="E4544" s="44" t="s">
        <v>1234</v>
      </c>
      <c r="F4544" s="44">
        <v>0</v>
      </c>
      <c r="G4544" s="44"/>
      <c r="H4544" s="47">
        <v>20</v>
      </c>
      <c r="I4544" s="48">
        <v>10</v>
      </c>
      <c r="J4544" s="44">
        <v>10</v>
      </c>
      <c r="K4544" s="44">
        <f t="shared" si="72"/>
        <v>30</v>
      </c>
      <c r="L4544" s="44"/>
      <c r="M4544" s="44"/>
      <c r="N4544" s="44"/>
      <c r="O4544" s="44"/>
      <c r="P4544" s="44"/>
      <c r="Q4544" s="44"/>
      <c r="R4544" s="44"/>
      <c r="S4544" s="44"/>
      <c r="T4544" s="44"/>
    </row>
    <row r="4545" spans="1:20" x14ac:dyDescent="0.25">
      <c r="A4545">
        <v>2017</v>
      </c>
      <c r="B4545" t="s">
        <v>20</v>
      </c>
      <c r="C4545" s="44">
        <v>1</v>
      </c>
      <c r="D4545">
        <v>4</v>
      </c>
      <c r="E4545" s="44" t="s">
        <v>1234</v>
      </c>
      <c r="F4545" s="44">
        <v>0</v>
      </c>
      <c r="G4545" s="44"/>
      <c r="H4545" s="47">
        <v>85</v>
      </c>
      <c r="I4545" s="48">
        <v>15</v>
      </c>
      <c r="J4545" s="44">
        <v>3</v>
      </c>
      <c r="K4545" s="44">
        <f t="shared" si="72"/>
        <v>100</v>
      </c>
      <c r="L4545" s="44"/>
      <c r="M4545" s="44"/>
      <c r="N4545" s="44"/>
      <c r="O4545" s="44"/>
      <c r="P4545" s="44"/>
      <c r="Q4545" s="44"/>
      <c r="R4545" s="44"/>
      <c r="S4545" s="44"/>
      <c r="T4545" s="44"/>
    </row>
    <row r="4546" spans="1:20" x14ac:dyDescent="0.25">
      <c r="A4546">
        <v>2017</v>
      </c>
      <c r="B4546" t="s">
        <v>20</v>
      </c>
      <c r="C4546" s="44">
        <v>1</v>
      </c>
      <c r="D4546">
        <v>5</v>
      </c>
      <c r="E4546" s="44" t="s">
        <v>1234</v>
      </c>
      <c r="F4546" s="44">
        <v>25</v>
      </c>
      <c r="G4546" s="44"/>
      <c r="H4546" s="47">
        <v>25</v>
      </c>
      <c r="I4546" s="48">
        <v>10</v>
      </c>
      <c r="J4546" s="44">
        <v>5</v>
      </c>
      <c r="K4546" s="44">
        <f t="shared" si="72"/>
        <v>35</v>
      </c>
      <c r="L4546" s="44"/>
      <c r="M4546" s="44"/>
      <c r="N4546" s="44"/>
      <c r="O4546" s="44"/>
      <c r="P4546" s="44"/>
      <c r="Q4546" s="44"/>
      <c r="R4546" s="44"/>
      <c r="S4546" s="44"/>
      <c r="T4546" s="44"/>
    </row>
    <row r="4547" spans="1:20" x14ac:dyDescent="0.25">
      <c r="A4547">
        <v>2017</v>
      </c>
      <c r="B4547" t="s">
        <v>20</v>
      </c>
      <c r="C4547" s="44">
        <v>2</v>
      </c>
      <c r="D4547">
        <v>1</v>
      </c>
      <c r="E4547" s="44" t="s">
        <v>1234</v>
      </c>
      <c r="F4547" s="44">
        <v>0</v>
      </c>
      <c r="G4547" s="44"/>
      <c r="H4547" s="47">
        <v>0</v>
      </c>
      <c r="I4547" s="48">
        <v>0</v>
      </c>
      <c r="J4547" s="44">
        <v>15</v>
      </c>
      <c r="K4547" s="44">
        <f t="shared" si="72"/>
        <v>0</v>
      </c>
      <c r="L4547" s="44"/>
      <c r="M4547" s="44"/>
      <c r="N4547" s="44"/>
      <c r="O4547" s="44"/>
      <c r="P4547" s="44"/>
      <c r="Q4547" s="44"/>
      <c r="R4547" s="44"/>
      <c r="S4547" s="44"/>
      <c r="T4547" s="44"/>
    </row>
    <row r="4548" spans="1:20" x14ac:dyDescent="0.25">
      <c r="A4548">
        <v>2017</v>
      </c>
      <c r="B4548" t="s">
        <v>20</v>
      </c>
      <c r="C4548" s="44">
        <v>2</v>
      </c>
      <c r="D4548">
        <v>2</v>
      </c>
      <c r="E4548" s="44" t="s">
        <v>1234</v>
      </c>
      <c r="F4548" s="44">
        <v>0</v>
      </c>
      <c r="G4548" s="44"/>
      <c r="H4548" s="47">
        <v>50</v>
      </c>
      <c r="I4548" s="48">
        <v>0</v>
      </c>
      <c r="J4548" s="44">
        <v>15</v>
      </c>
      <c r="K4548" s="44">
        <f t="shared" si="72"/>
        <v>50</v>
      </c>
      <c r="L4548" s="44"/>
      <c r="M4548" s="44"/>
      <c r="N4548" s="44"/>
      <c r="O4548" s="44"/>
      <c r="P4548" s="44"/>
      <c r="Q4548" s="44"/>
      <c r="R4548" s="44"/>
      <c r="S4548" s="44"/>
      <c r="T4548" s="44"/>
    </row>
    <row r="4549" spans="1:20" x14ac:dyDescent="0.25">
      <c r="A4549">
        <v>2017</v>
      </c>
      <c r="B4549" t="s">
        <v>20</v>
      </c>
      <c r="C4549" s="44">
        <v>2</v>
      </c>
      <c r="D4549">
        <v>3</v>
      </c>
      <c r="E4549" s="44" t="s">
        <v>1234</v>
      </c>
      <c r="F4549" s="44">
        <v>0</v>
      </c>
      <c r="G4549" s="44"/>
      <c r="H4549" s="47">
        <v>25</v>
      </c>
      <c r="I4549" s="48">
        <v>0</v>
      </c>
      <c r="J4549" s="44">
        <v>25</v>
      </c>
      <c r="K4549" s="44">
        <f t="shared" si="72"/>
        <v>25</v>
      </c>
      <c r="L4549" s="44"/>
      <c r="M4549" s="44"/>
      <c r="N4549" s="44"/>
      <c r="O4549" s="44"/>
      <c r="P4549" s="44"/>
      <c r="Q4549" s="44"/>
      <c r="R4549" s="44"/>
      <c r="S4549" s="44"/>
      <c r="T4549" s="44"/>
    </row>
    <row r="4550" spans="1:20" x14ac:dyDescent="0.25">
      <c r="A4550">
        <v>2017</v>
      </c>
      <c r="B4550" t="s">
        <v>20</v>
      </c>
      <c r="C4550" s="44">
        <v>2</v>
      </c>
      <c r="D4550">
        <v>4</v>
      </c>
      <c r="E4550" s="44" t="s">
        <v>1234</v>
      </c>
      <c r="F4550" s="44">
        <v>5</v>
      </c>
      <c r="G4550" s="44"/>
      <c r="H4550" s="47">
        <v>30</v>
      </c>
      <c r="I4550" s="48">
        <v>5</v>
      </c>
      <c r="J4550" s="44">
        <v>0</v>
      </c>
      <c r="K4550" s="44">
        <f t="shared" si="72"/>
        <v>35</v>
      </c>
      <c r="L4550" s="44"/>
      <c r="M4550" s="44"/>
      <c r="N4550" s="44"/>
      <c r="O4550" s="44"/>
      <c r="P4550" s="44"/>
      <c r="Q4550" s="44"/>
      <c r="R4550" s="44"/>
      <c r="S4550" s="44"/>
      <c r="T4550" s="44"/>
    </row>
    <row r="4551" spans="1:20" x14ac:dyDescent="0.25">
      <c r="A4551">
        <v>2017</v>
      </c>
      <c r="B4551" t="s">
        <v>20</v>
      </c>
      <c r="C4551" s="44">
        <v>2</v>
      </c>
      <c r="D4551">
        <v>5</v>
      </c>
      <c r="E4551" s="44" t="s">
        <v>1234</v>
      </c>
      <c r="F4551" s="44">
        <v>3</v>
      </c>
      <c r="G4551" s="44"/>
      <c r="H4551" s="47">
        <v>25</v>
      </c>
      <c r="I4551" s="48">
        <v>5</v>
      </c>
      <c r="J4551" s="44">
        <v>0</v>
      </c>
      <c r="K4551" s="44">
        <f t="shared" si="72"/>
        <v>30</v>
      </c>
      <c r="L4551" s="44"/>
      <c r="M4551" s="44"/>
      <c r="N4551" s="44"/>
      <c r="O4551" s="44"/>
      <c r="P4551" s="44"/>
      <c r="Q4551" s="44"/>
      <c r="R4551" s="44"/>
      <c r="S4551" s="44"/>
      <c r="T4551" s="44"/>
    </row>
    <row r="4552" spans="1:20" x14ac:dyDescent="0.25">
      <c r="A4552">
        <v>2017</v>
      </c>
      <c r="B4552" s="44" t="s">
        <v>1162</v>
      </c>
      <c r="C4552" s="44">
        <v>1</v>
      </c>
      <c r="D4552">
        <v>1</v>
      </c>
      <c r="E4552" s="44" t="s">
        <v>1234</v>
      </c>
      <c r="F4552" s="44">
        <v>0</v>
      </c>
      <c r="G4552" s="44"/>
      <c r="H4552" s="47">
        <v>25</v>
      </c>
      <c r="I4552" s="48">
        <v>10</v>
      </c>
      <c r="J4552" s="44">
        <v>10</v>
      </c>
      <c r="K4552" s="44">
        <f t="shared" si="72"/>
        <v>35</v>
      </c>
      <c r="L4552" s="44"/>
      <c r="M4552" s="44"/>
      <c r="N4552" s="44"/>
      <c r="O4552" s="44"/>
      <c r="P4552" s="44"/>
      <c r="Q4552" s="44"/>
      <c r="R4552" s="44"/>
      <c r="S4552" s="44"/>
      <c r="T4552" s="44"/>
    </row>
    <row r="4553" spans="1:20" x14ac:dyDescent="0.25">
      <c r="A4553">
        <v>2017</v>
      </c>
      <c r="B4553" s="44" t="s">
        <v>1162</v>
      </c>
      <c r="C4553" s="44">
        <v>1</v>
      </c>
      <c r="D4553">
        <v>2</v>
      </c>
      <c r="E4553" s="44" t="s">
        <v>1234</v>
      </c>
      <c r="F4553" s="44">
        <v>5</v>
      </c>
      <c r="G4553" s="44"/>
      <c r="H4553" s="47">
        <v>15</v>
      </c>
      <c r="I4553" s="48">
        <v>3</v>
      </c>
      <c r="J4553" s="44">
        <v>3</v>
      </c>
      <c r="K4553" s="44">
        <f t="shared" si="72"/>
        <v>18</v>
      </c>
      <c r="L4553" s="44"/>
      <c r="M4553" s="44"/>
      <c r="N4553" s="44"/>
      <c r="O4553" s="44"/>
      <c r="P4553" s="44"/>
      <c r="Q4553" s="44"/>
      <c r="R4553" s="44"/>
      <c r="S4553" s="44"/>
      <c r="T4553" s="44"/>
    </row>
    <row r="4554" spans="1:20" x14ac:dyDescent="0.25">
      <c r="A4554">
        <v>2017</v>
      </c>
      <c r="B4554" s="44" t="s">
        <v>1162</v>
      </c>
      <c r="C4554" s="44">
        <v>1</v>
      </c>
      <c r="D4554">
        <v>3</v>
      </c>
      <c r="E4554" s="44" t="s">
        <v>1234</v>
      </c>
      <c r="F4554" s="44">
        <v>15</v>
      </c>
      <c r="G4554" s="44"/>
      <c r="H4554" s="47">
        <v>25</v>
      </c>
      <c r="I4554" s="48">
        <v>10</v>
      </c>
      <c r="J4554" s="44">
        <v>5</v>
      </c>
      <c r="K4554" s="44">
        <f t="shared" si="72"/>
        <v>35</v>
      </c>
      <c r="L4554" s="44"/>
      <c r="M4554" s="44"/>
      <c r="N4554" s="44"/>
      <c r="O4554" s="44"/>
      <c r="P4554" s="44"/>
      <c r="Q4554" s="44"/>
      <c r="R4554" s="44"/>
      <c r="S4554" s="44"/>
      <c r="T4554" s="44"/>
    </row>
    <row r="4555" spans="1:20" x14ac:dyDescent="0.25">
      <c r="A4555">
        <v>2017</v>
      </c>
      <c r="B4555" s="44" t="s">
        <v>1162</v>
      </c>
      <c r="C4555" s="44">
        <v>1</v>
      </c>
      <c r="D4555">
        <v>4</v>
      </c>
      <c r="E4555" s="44" t="s">
        <v>1234</v>
      </c>
      <c r="F4555" s="44">
        <v>5</v>
      </c>
      <c r="G4555" s="44"/>
      <c r="H4555" s="47">
        <v>15</v>
      </c>
      <c r="I4555" s="48">
        <v>5</v>
      </c>
      <c r="J4555" s="44">
        <v>10</v>
      </c>
      <c r="K4555" s="44">
        <f t="shared" si="72"/>
        <v>20</v>
      </c>
      <c r="L4555" s="44"/>
      <c r="M4555" s="44"/>
      <c r="N4555" s="44"/>
      <c r="O4555" s="44"/>
      <c r="P4555" s="44"/>
      <c r="Q4555" s="44"/>
      <c r="R4555" s="44"/>
      <c r="S4555" s="44"/>
      <c r="T4555" s="44"/>
    </row>
    <row r="4556" spans="1:20" x14ac:dyDescent="0.25">
      <c r="A4556">
        <v>2017</v>
      </c>
      <c r="B4556" s="44" t="s">
        <v>1162</v>
      </c>
      <c r="C4556" s="44">
        <v>1</v>
      </c>
      <c r="D4556">
        <v>5</v>
      </c>
      <c r="E4556" s="44" t="s">
        <v>1234</v>
      </c>
      <c r="F4556" s="44">
        <v>5</v>
      </c>
      <c r="G4556" s="44"/>
      <c r="H4556" s="47">
        <v>40</v>
      </c>
      <c r="I4556" s="48">
        <v>10</v>
      </c>
      <c r="J4556" s="44">
        <v>5</v>
      </c>
      <c r="K4556" s="44">
        <f t="shared" si="72"/>
        <v>50</v>
      </c>
      <c r="L4556" s="44"/>
      <c r="M4556" s="44"/>
      <c r="N4556" s="44"/>
      <c r="O4556" s="44"/>
      <c r="P4556" s="44"/>
      <c r="Q4556" s="44"/>
      <c r="R4556" s="44"/>
      <c r="S4556" s="44"/>
      <c r="T4556" s="44"/>
    </row>
    <row r="4557" spans="1:20" x14ac:dyDescent="0.25">
      <c r="A4557">
        <v>2017</v>
      </c>
      <c r="B4557" s="44" t="s">
        <v>1162</v>
      </c>
      <c r="C4557" s="44">
        <v>2</v>
      </c>
      <c r="D4557">
        <v>1</v>
      </c>
      <c r="E4557" s="44" t="s">
        <v>1234</v>
      </c>
      <c r="F4557" s="44">
        <v>2</v>
      </c>
      <c r="G4557" s="44"/>
      <c r="H4557" s="47">
        <v>80</v>
      </c>
      <c r="I4557" s="48">
        <v>5</v>
      </c>
      <c r="J4557" s="44">
        <v>0</v>
      </c>
      <c r="K4557" s="44">
        <f t="shared" si="72"/>
        <v>85</v>
      </c>
      <c r="L4557" s="44"/>
      <c r="M4557" s="44"/>
      <c r="N4557" s="44"/>
      <c r="O4557" s="44"/>
      <c r="P4557" s="44"/>
      <c r="Q4557" s="44"/>
      <c r="R4557" s="44"/>
      <c r="S4557" s="44"/>
      <c r="T4557" s="44"/>
    </row>
    <row r="4558" spans="1:20" x14ac:dyDescent="0.25">
      <c r="A4558">
        <v>2017</v>
      </c>
      <c r="B4558" s="44" t="s">
        <v>1162</v>
      </c>
      <c r="C4558" s="44">
        <v>2</v>
      </c>
      <c r="D4558">
        <v>2</v>
      </c>
      <c r="E4558" s="44" t="s">
        <v>1234</v>
      </c>
      <c r="F4558" s="44">
        <v>10</v>
      </c>
      <c r="G4558" s="44"/>
      <c r="H4558" s="47">
        <v>10</v>
      </c>
      <c r="I4558" s="48">
        <v>20</v>
      </c>
      <c r="J4558" s="44">
        <v>0</v>
      </c>
      <c r="K4558" s="44">
        <f t="shared" si="72"/>
        <v>30</v>
      </c>
      <c r="L4558" s="44"/>
      <c r="M4558" s="44"/>
      <c r="N4558" s="44"/>
      <c r="O4558" s="44"/>
      <c r="P4558" s="44"/>
      <c r="Q4558" s="44"/>
      <c r="R4558" s="44"/>
      <c r="S4558" s="44"/>
      <c r="T4558" s="44"/>
    </row>
    <row r="4559" spans="1:20" x14ac:dyDescent="0.25">
      <c r="A4559">
        <v>2017</v>
      </c>
      <c r="B4559" s="44" t="s">
        <v>1162</v>
      </c>
      <c r="C4559" s="44">
        <v>2</v>
      </c>
      <c r="D4559">
        <v>3</v>
      </c>
      <c r="E4559" s="44" t="s">
        <v>1234</v>
      </c>
      <c r="F4559" s="44">
        <v>15</v>
      </c>
      <c r="G4559" s="44"/>
      <c r="H4559" s="47">
        <v>0</v>
      </c>
      <c r="I4559" s="48">
        <v>30</v>
      </c>
      <c r="J4559" s="44">
        <v>0</v>
      </c>
      <c r="K4559" s="44">
        <f t="shared" ref="K4559:K4622" si="73">SUM(H4559:I4559)</f>
        <v>30</v>
      </c>
      <c r="L4559" s="44"/>
      <c r="M4559" s="44"/>
      <c r="N4559" s="44"/>
      <c r="O4559" s="44"/>
      <c r="P4559" s="44"/>
      <c r="Q4559" s="44"/>
      <c r="R4559" s="44"/>
      <c r="S4559" s="44"/>
      <c r="T4559" s="44"/>
    </row>
    <row r="4560" spans="1:20" x14ac:dyDescent="0.25">
      <c r="A4560">
        <v>2017</v>
      </c>
      <c r="B4560" s="44" t="s">
        <v>1162</v>
      </c>
      <c r="C4560" s="44">
        <v>2</v>
      </c>
      <c r="D4560">
        <v>4</v>
      </c>
      <c r="E4560" s="44" t="s">
        <v>1234</v>
      </c>
      <c r="F4560" s="44">
        <v>0</v>
      </c>
      <c r="G4560" s="44"/>
      <c r="H4560" s="47">
        <v>25</v>
      </c>
      <c r="I4560" s="48">
        <v>20</v>
      </c>
      <c r="J4560" s="44">
        <v>0</v>
      </c>
      <c r="K4560" s="44">
        <f t="shared" si="73"/>
        <v>45</v>
      </c>
      <c r="L4560" s="44"/>
      <c r="M4560" s="44"/>
      <c r="N4560" s="44"/>
      <c r="O4560" s="44"/>
      <c r="P4560" s="44"/>
      <c r="Q4560" s="44"/>
      <c r="R4560" s="44"/>
      <c r="S4560" s="44"/>
      <c r="T4560" s="44"/>
    </row>
    <row r="4561" spans="1:20" x14ac:dyDescent="0.25">
      <c r="A4561">
        <v>2017</v>
      </c>
      <c r="B4561" s="44" t="s">
        <v>1162</v>
      </c>
      <c r="C4561" s="44">
        <v>2</v>
      </c>
      <c r="D4561">
        <v>5</v>
      </c>
      <c r="E4561" s="44" t="s">
        <v>1234</v>
      </c>
      <c r="F4561" s="44">
        <v>25</v>
      </c>
      <c r="G4561" s="44"/>
      <c r="H4561" s="47">
        <v>15</v>
      </c>
      <c r="I4561" s="48">
        <v>35</v>
      </c>
      <c r="J4561" s="44">
        <v>15</v>
      </c>
      <c r="K4561" s="44">
        <f t="shared" si="73"/>
        <v>50</v>
      </c>
      <c r="L4561" s="44"/>
      <c r="M4561" s="44"/>
      <c r="N4561" s="44"/>
      <c r="O4561" s="44"/>
      <c r="P4561" s="44"/>
      <c r="Q4561" s="44"/>
      <c r="R4561" s="44"/>
      <c r="S4561" s="44"/>
      <c r="T4561" s="44"/>
    </row>
    <row r="4562" spans="1:20" x14ac:dyDescent="0.25">
      <c r="A4562">
        <v>2017</v>
      </c>
      <c r="B4562" t="s">
        <v>75</v>
      </c>
      <c r="C4562" s="44">
        <v>1</v>
      </c>
      <c r="D4562">
        <v>1</v>
      </c>
      <c r="E4562" s="44" t="s">
        <v>1208</v>
      </c>
      <c r="F4562" s="44">
        <v>5</v>
      </c>
      <c r="G4562" s="44"/>
      <c r="H4562" s="47">
        <v>30</v>
      </c>
      <c r="I4562" s="48">
        <v>25</v>
      </c>
      <c r="J4562" s="44">
        <v>10</v>
      </c>
      <c r="K4562" s="44">
        <f t="shared" si="73"/>
        <v>55</v>
      </c>
      <c r="L4562" s="44"/>
      <c r="M4562" s="44"/>
      <c r="N4562" s="44"/>
      <c r="O4562" s="44"/>
      <c r="P4562" s="44"/>
      <c r="Q4562" s="44"/>
      <c r="R4562" s="44"/>
      <c r="S4562" s="44"/>
      <c r="T4562" s="44"/>
    </row>
    <row r="4563" spans="1:20" x14ac:dyDescent="0.25">
      <c r="A4563">
        <v>2017</v>
      </c>
      <c r="B4563" t="s">
        <v>75</v>
      </c>
      <c r="C4563" s="44">
        <v>1</v>
      </c>
      <c r="D4563">
        <v>2</v>
      </c>
      <c r="E4563" s="44" t="s">
        <v>1208</v>
      </c>
      <c r="F4563" s="44">
        <v>0</v>
      </c>
      <c r="G4563" s="44"/>
      <c r="H4563" s="47">
        <v>40</v>
      </c>
      <c r="I4563" s="48">
        <v>0</v>
      </c>
      <c r="J4563" s="44">
        <v>0</v>
      </c>
      <c r="K4563" s="44">
        <f t="shared" si="73"/>
        <v>40</v>
      </c>
      <c r="L4563" s="44"/>
      <c r="M4563" s="44"/>
      <c r="N4563" s="44"/>
      <c r="O4563" s="44"/>
      <c r="P4563" s="44"/>
      <c r="Q4563" s="44"/>
      <c r="R4563" s="44"/>
      <c r="S4563" s="44"/>
      <c r="T4563" s="44"/>
    </row>
    <row r="4564" spans="1:20" x14ac:dyDescent="0.25">
      <c r="A4564">
        <v>2017</v>
      </c>
      <c r="B4564" t="s">
        <v>75</v>
      </c>
      <c r="C4564" s="44">
        <v>1</v>
      </c>
      <c r="D4564">
        <v>3</v>
      </c>
      <c r="E4564" s="44" t="s">
        <v>1208</v>
      </c>
      <c r="F4564" s="44">
        <v>0</v>
      </c>
      <c r="G4564" s="44"/>
      <c r="H4564" s="47">
        <v>15</v>
      </c>
      <c r="I4564" s="48">
        <v>15</v>
      </c>
      <c r="J4564" s="44">
        <v>0</v>
      </c>
      <c r="K4564" s="44">
        <f t="shared" si="73"/>
        <v>30</v>
      </c>
      <c r="L4564" s="44"/>
      <c r="M4564" s="44"/>
      <c r="N4564" s="44"/>
      <c r="O4564" s="44"/>
      <c r="P4564" s="44"/>
      <c r="Q4564" s="44"/>
      <c r="R4564" s="44"/>
      <c r="S4564" s="44"/>
      <c r="T4564" s="44"/>
    </row>
    <row r="4565" spans="1:20" x14ac:dyDescent="0.25">
      <c r="A4565">
        <v>2017</v>
      </c>
      <c r="B4565" t="s">
        <v>75</v>
      </c>
      <c r="C4565" s="44">
        <v>1</v>
      </c>
      <c r="D4565">
        <v>4</v>
      </c>
      <c r="E4565" s="44" t="s">
        <v>1236</v>
      </c>
      <c r="F4565" s="44">
        <v>0</v>
      </c>
      <c r="G4565" s="44"/>
      <c r="H4565" s="47">
        <v>15</v>
      </c>
      <c r="I4565" s="48">
        <v>15</v>
      </c>
      <c r="J4565" s="44">
        <v>0</v>
      </c>
      <c r="K4565" s="44">
        <f t="shared" si="73"/>
        <v>30</v>
      </c>
      <c r="L4565" s="44"/>
      <c r="M4565" s="44"/>
      <c r="N4565" s="44"/>
      <c r="O4565" s="44"/>
      <c r="P4565" s="44"/>
      <c r="Q4565" s="44"/>
      <c r="R4565" s="44"/>
      <c r="S4565" s="44"/>
      <c r="T4565" s="44"/>
    </row>
    <row r="4566" spans="1:20" x14ac:dyDescent="0.25">
      <c r="A4566">
        <v>2017</v>
      </c>
      <c r="B4566" t="s">
        <v>75</v>
      </c>
      <c r="C4566" s="44">
        <v>1</v>
      </c>
      <c r="D4566">
        <v>5</v>
      </c>
      <c r="E4566" s="44" t="s">
        <v>1236</v>
      </c>
      <c r="F4566" s="44">
        <v>10</v>
      </c>
      <c r="G4566" s="44"/>
      <c r="H4566" s="47">
        <v>20</v>
      </c>
      <c r="I4566" s="48">
        <v>0</v>
      </c>
      <c r="J4566" s="44">
        <v>0</v>
      </c>
      <c r="K4566" s="44">
        <f t="shared" si="73"/>
        <v>20</v>
      </c>
      <c r="L4566" s="44"/>
      <c r="M4566" s="44"/>
      <c r="N4566" s="44"/>
      <c r="O4566" s="44"/>
      <c r="P4566" s="44"/>
      <c r="Q4566" s="44"/>
      <c r="R4566" s="44"/>
      <c r="S4566" s="44"/>
      <c r="T4566" s="44"/>
    </row>
    <row r="4567" spans="1:20" x14ac:dyDescent="0.25">
      <c r="A4567">
        <v>2017</v>
      </c>
      <c r="B4567" t="s">
        <v>75</v>
      </c>
      <c r="C4567" s="44">
        <v>2</v>
      </c>
      <c r="D4567">
        <v>1</v>
      </c>
      <c r="E4567" s="44" t="s">
        <v>1234</v>
      </c>
      <c r="F4567" s="44">
        <v>10</v>
      </c>
      <c r="G4567" s="44"/>
      <c r="H4567" s="47">
        <v>50</v>
      </c>
      <c r="I4567" s="48">
        <v>1</v>
      </c>
      <c r="J4567" s="44">
        <v>10</v>
      </c>
      <c r="K4567" s="44">
        <f t="shared" si="73"/>
        <v>51</v>
      </c>
      <c r="L4567" s="44"/>
      <c r="M4567" s="44"/>
      <c r="N4567" s="44"/>
      <c r="O4567" s="44"/>
      <c r="P4567" s="44"/>
      <c r="Q4567" s="44"/>
      <c r="R4567" s="44"/>
      <c r="S4567" s="44"/>
      <c r="T4567" s="44"/>
    </row>
    <row r="4568" spans="1:20" x14ac:dyDescent="0.25">
      <c r="A4568">
        <v>2017</v>
      </c>
      <c r="B4568" t="s">
        <v>75</v>
      </c>
      <c r="C4568" s="44">
        <v>2</v>
      </c>
      <c r="D4568">
        <v>2</v>
      </c>
      <c r="E4568" s="44" t="s">
        <v>1234</v>
      </c>
      <c r="F4568" s="44">
        <v>5</v>
      </c>
      <c r="G4568" s="44"/>
      <c r="H4568" s="47">
        <v>10</v>
      </c>
      <c r="I4568" s="48">
        <v>5</v>
      </c>
      <c r="J4568" s="44">
        <v>20</v>
      </c>
      <c r="K4568" s="44">
        <f t="shared" si="73"/>
        <v>15</v>
      </c>
      <c r="L4568" s="44"/>
      <c r="M4568" s="44"/>
      <c r="N4568" s="44"/>
      <c r="O4568" s="44"/>
      <c r="P4568" s="44"/>
      <c r="Q4568" s="44"/>
      <c r="R4568" s="44"/>
      <c r="S4568" s="44"/>
      <c r="T4568" s="44"/>
    </row>
    <row r="4569" spans="1:20" x14ac:dyDescent="0.25">
      <c r="A4569">
        <v>2017</v>
      </c>
      <c r="B4569" t="s">
        <v>75</v>
      </c>
      <c r="C4569" s="44">
        <v>2</v>
      </c>
      <c r="D4569">
        <v>3</v>
      </c>
      <c r="E4569" s="44" t="s">
        <v>1234</v>
      </c>
      <c r="F4569" s="44">
        <v>1</v>
      </c>
      <c r="G4569" s="44"/>
      <c r="H4569" s="47">
        <v>5</v>
      </c>
      <c r="I4569" s="48">
        <v>5</v>
      </c>
      <c r="J4569" s="44">
        <v>15</v>
      </c>
      <c r="K4569" s="44">
        <f t="shared" si="73"/>
        <v>10</v>
      </c>
      <c r="L4569" s="44"/>
      <c r="M4569" s="44"/>
      <c r="N4569" s="44"/>
      <c r="O4569" s="44"/>
      <c r="P4569" s="44"/>
      <c r="Q4569" s="44"/>
      <c r="R4569" s="44"/>
      <c r="S4569" s="44"/>
      <c r="T4569" s="44"/>
    </row>
    <row r="4570" spans="1:20" x14ac:dyDescent="0.25">
      <c r="A4570">
        <v>2017</v>
      </c>
      <c r="B4570" t="s">
        <v>75</v>
      </c>
      <c r="C4570" s="44">
        <v>2</v>
      </c>
      <c r="D4570">
        <v>4</v>
      </c>
      <c r="E4570" s="44" t="s">
        <v>1234</v>
      </c>
      <c r="F4570" s="44">
        <v>5</v>
      </c>
      <c r="G4570" s="44"/>
      <c r="H4570" s="47">
        <v>5</v>
      </c>
      <c r="I4570" s="48">
        <v>5</v>
      </c>
      <c r="J4570" s="44">
        <v>15</v>
      </c>
      <c r="K4570" s="44">
        <f t="shared" si="73"/>
        <v>10</v>
      </c>
      <c r="L4570" s="44"/>
      <c r="M4570" s="44"/>
      <c r="N4570" s="44"/>
      <c r="O4570" s="44"/>
      <c r="P4570" s="44"/>
      <c r="Q4570" s="44"/>
      <c r="R4570" s="44"/>
      <c r="S4570" s="44"/>
      <c r="T4570" s="44"/>
    </row>
    <row r="4571" spans="1:20" x14ac:dyDescent="0.25">
      <c r="A4571">
        <v>2017</v>
      </c>
      <c r="B4571" t="s">
        <v>75</v>
      </c>
      <c r="C4571" s="44">
        <v>2</v>
      </c>
      <c r="D4571">
        <v>5</v>
      </c>
      <c r="E4571" s="44" t="s">
        <v>1234</v>
      </c>
      <c r="F4571" s="44">
        <v>5</v>
      </c>
      <c r="G4571" s="44"/>
      <c r="H4571" s="47">
        <v>20</v>
      </c>
      <c r="I4571" s="48">
        <v>10</v>
      </c>
      <c r="J4571" s="44">
        <v>10</v>
      </c>
      <c r="K4571" s="44">
        <f t="shared" si="73"/>
        <v>30</v>
      </c>
      <c r="L4571" s="44"/>
      <c r="M4571" s="44"/>
      <c r="N4571" s="44"/>
      <c r="O4571" s="44"/>
      <c r="P4571" s="44"/>
      <c r="Q4571" s="44"/>
      <c r="R4571" s="44"/>
      <c r="S4571" s="44"/>
      <c r="T4571" s="44"/>
    </row>
    <row r="4572" spans="1:20" x14ac:dyDescent="0.25">
      <c r="A4572">
        <v>2017</v>
      </c>
      <c r="B4572" t="s">
        <v>1163</v>
      </c>
      <c r="C4572" s="44">
        <v>1</v>
      </c>
      <c r="D4572">
        <v>1</v>
      </c>
      <c r="E4572" s="44" t="s">
        <v>1207</v>
      </c>
      <c r="F4572" s="44">
        <v>15</v>
      </c>
      <c r="G4572" s="44"/>
      <c r="H4572" s="47">
        <v>25</v>
      </c>
      <c r="I4572" s="48">
        <v>5</v>
      </c>
      <c r="J4572" s="44">
        <v>5</v>
      </c>
      <c r="K4572" s="44">
        <f t="shared" si="73"/>
        <v>30</v>
      </c>
      <c r="L4572" s="44"/>
      <c r="M4572" s="44"/>
      <c r="N4572" s="44"/>
      <c r="O4572" s="44"/>
      <c r="P4572" s="44"/>
      <c r="Q4572" s="44"/>
      <c r="R4572" s="44"/>
      <c r="S4572" s="44"/>
      <c r="T4572" s="44"/>
    </row>
    <row r="4573" spans="1:20" x14ac:dyDescent="0.25">
      <c r="A4573">
        <v>2017</v>
      </c>
      <c r="B4573" t="s">
        <v>1163</v>
      </c>
      <c r="C4573" s="44">
        <v>1</v>
      </c>
      <c r="D4573">
        <v>2</v>
      </c>
      <c r="E4573" s="44" t="s">
        <v>1207</v>
      </c>
      <c r="F4573" s="44">
        <v>5</v>
      </c>
      <c r="G4573" s="44"/>
      <c r="H4573" s="47">
        <v>25</v>
      </c>
      <c r="I4573" s="48">
        <v>12</v>
      </c>
      <c r="J4573" s="44">
        <v>10</v>
      </c>
      <c r="K4573" s="44">
        <f t="shared" si="73"/>
        <v>37</v>
      </c>
      <c r="L4573" s="44"/>
      <c r="M4573" s="44"/>
      <c r="N4573" s="44"/>
      <c r="O4573" s="44"/>
      <c r="P4573" s="44"/>
      <c r="Q4573" s="44"/>
      <c r="R4573" s="44"/>
      <c r="S4573" s="44"/>
      <c r="T4573" s="44"/>
    </row>
    <row r="4574" spans="1:20" x14ac:dyDescent="0.25">
      <c r="A4574">
        <v>2017</v>
      </c>
      <c r="B4574" t="s">
        <v>1163</v>
      </c>
      <c r="C4574" s="44">
        <v>1</v>
      </c>
      <c r="D4574">
        <v>3</v>
      </c>
      <c r="E4574" s="44" t="s">
        <v>1207</v>
      </c>
      <c r="F4574" s="44">
        <v>0</v>
      </c>
      <c r="G4574" s="44"/>
      <c r="H4574" s="47">
        <v>80</v>
      </c>
      <c r="I4574" s="48">
        <v>5</v>
      </c>
      <c r="J4574" s="44">
        <v>5</v>
      </c>
      <c r="K4574" s="44">
        <f t="shared" si="73"/>
        <v>85</v>
      </c>
      <c r="L4574" s="44"/>
      <c r="M4574" s="44"/>
      <c r="N4574" s="44"/>
      <c r="O4574" s="44"/>
      <c r="P4574" s="44"/>
      <c r="Q4574" s="44"/>
      <c r="R4574" s="44"/>
      <c r="S4574" s="44"/>
      <c r="T4574" s="44"/>
    </row>
    <row r="4575" spans="1:20" x14ac:dyDescent="0.25">
      <c r="A4575">
        <v>2017</v>
      </c>
      <c r="B4575" t="s">
        <v>1163</v>
      </c>
      <c r="C4575" s="44">
        <v>1</v>
      </c>
      <c r="D4575">
        <v>4</v>
      </c>
      <c r="E4575" s="44" t="s">
        <v>1207</v>
      </c>
      <c r="F4575" s="44">
        <v>2</v>
      </c>
      <c r="G4575" s="44"/>
      <c r="H4575" s="47">
        <v>10</v>
      </c>
      <c r="I4575" s="48">
        <v>0</v>
      </c>
      <c r="J4575" s="44">
        <v>0</v>
      </c>
      <c r="K4575" s="44">
        <f t="shared" si="73"/>
        <v>10</v>
      </c>
      <c r="L4575" s="44"/>
      <c r="M4575" s="44"/>
      <c r="N4575" s="44"/>
      <c r="O4575" s="44"/>
      <c r="P4575" s="44"/>
      <c r="Q4575" s="44"/>
      <c r="R4575" s="44"/>
      <c r="S4575" s="44"/>
      <c r="T4575" s="44"/>
    </row>
    <row r="4576" spans="1:20" x14ac:dyDescent="0.25">
      <c r="A4576">
        <v>2017</v>
      </c>
      <c r="B4576" t="s">
        <v>1163</v>
      </c>
      <c r="C4576" s="44">
        <v>1</v>
      </c>
      <c r="D4576">
        <v>5</v>
      </c>
      <c r="E4576" s="44" t="s">
        <v>1207</v>
      </c>
      <c r="F4576" s="44">
        <v>2</v>
      </c>
      <c r="G4576" s="44"/>
      <c r="H4576" s="47">
        <v>5</v>
      </c>
      <c r="I4576" s="48">
        <v>35</v>
      </c>
      <c r="J4576" s="44">
        <v>20</v>
      </c>
      <c r="K4576" s="44">
        <f t="shared" si="73"/>
        <v>40</v>
      </c>
      <c r="L4576" s="44"/>
      <c r="M4576" s="44"/>
      <c r="N4576" s="44"/>
      <c r="O4576" s="44"/>
      <c r="P4576" s="44"/>
      <c r="Q4576" s="44"/>
      <c r="R4576" s="44"/>
      <c r="S4576" s="44"/>
      <c r="T4576" s="44"/>
    </row>
    <row r="4577" spans="1:20" x14ac:dyDescent="0.25">
      <c r="A4577">
        <v>2017</v>
      </c>
      <c r="B4577" t="s">
        <v>1165</v>
      </c>
      <c r="C4577" s="44">
        <v>1</v>
      </c>
      <c r="D4577">
        <v>1</v>
      </c>
      <c r="E4577" s="44" t="s">
        <v>1237</v>
      </c>
      <c r="F4577" s="44">
        <v>1</v>
      </c>
      <c r="G4577" s="44"/>
      <c r="H4577" s="47">
        <v>15</v>
      </c>
      <c r="I4577" s="48">
        <v>5</v>
      </c>
      <c r="J4577" s="44">
        <v>10</v>
      </c>
      <c r="K4577" s="44">
        <f t="shared" si="73"/>
        <v>20</v>
      </c>
      <c r="L4577" s="44"/>
      <c r="M4577" s="44"/>
      <c r="N4577" s="44"/>
      <c r="O4577" s="44"/>
      <c r="P4577" s="44"/>
      <c r="Q4577" s="44"/>
      <c r="R4577" s="44"/>
      <c r="S4577" s="44"/>
      <c r="T4577" s="44"/>
    </row>
    <row r="4578" spans="1:20" x14ac:dyDescent="0.25">
      <c r="A4578">
        <v>2017</v>
      </c>
      <c r="B4578" t="s">
        <v>1165</v>
      </c>
      <c r="C4578" s="44">
        <v>1</v>
      </c>
      <c r="D4578">
        <v>2</v>
      </c>
      <c r="E4578" s="44" t="s">
        <v>1208</v>
      </c>
      <c r="F4578" s="44">
        <v>1</v>
      </c>
      <c r="G4578" s="44"/>
      <c r="H4578" s="47">
        <v>60</v>
      </c>
      <c r="I4578" s="48">
        <v>15</v>
      </c>
      <c r="J4578" s="44">
        <v>1</v>
      </c>
      <c r="K4578" s="44">
        <f t="shared" si="73"/>
        <v>75</v>
      </c>
      <c r="L4578" s="44"/>
      <c r="M4578" s="44"/>
      <c r="N4578" s="44"/>
      <c r="O4578" s="44"/>
      <c r="P4578" s="44"/>
      <c r="Q4578" s="44"/>
      <c r="R4578" s="44"/>
      <c r="S4578" s="44"/>
      <c r="T4578" s="44"/>
    </row>
    <row r="4579" spans="1:20" x14ac:dyDescent="0.25">
      <c r="A4579">
        <v>2017</v>
      </c>
      <c r="B4579" t="s">
        <v>1165</v>
      </c>
      <c r="C4579" s="44">
        <v>1</v>
      </c>
      <c r="D4579">
        <v>3</v>
      </c>
      <c r="E4579" s="44" t="s">
        <v>1237</v>
      </c>
      <c r="F4579" s="44">
        <v>5</v>
      </c>
      <c r="G4579" s="44"/>
      <c r="H4579" s="47">
        <v>60</v>
      </c>
      <c r="I4579" s="48">
        <v>0</v>
      </c>
      <c r="J4579" s="44">
        <v>10</v>
      </c>
      <c r="K4579" s="44">
        <f t="shared" si="73"/>
        <v>60</v>
      </c>
      <c r="L4579" s="44"/>
      <c r="M4579" s="44"/>
      <c r="N4579" s="44"/>
      <c r="O4579" s="44"/>
      <c r="P4579" s="44"/>
      <c r="Q4579" s="44"/>
      <c r="R4579" s="44"/>
      <c r="S4579" s="44"/>
      <c r="T4579" s="44"/>
    </row>
    <row r="4580" spans="1:20" x14ac:dyDescent="0.25">
      <c r="A4580">
        <v>2017</v>
      </c>
      <c r="B4580" t="s">
        <v>1165</v>
      </c>
      <c r="C4580" s="44">
        <v>1</v>
      </c>
      <c r="D4580">
        <v>4</v>
      </c>
      <c r="E4580" s="44" t="s">
        <v>1237</v>
      </c>
      <c r="F4580" s="44">
        <v>5</v>
      </c>
      <c r="G4580" s="44"/>
      <c r="H4580" s="47">
        <v>80</v>
      </c>
      <c r="I4580" s="48">
        <v>0</v>
      </c>
      <c r="J4580" s="44">
        <v>1</v>
      </c>
      <c r="K4580" s="44">
        <f t="shared" si="73"/>
        <v>80</v>
      </c>
      <c r="L4580" s="44"/>
      <c r="M4580" s="44"/>
      <c r="N4580" s="44"/>
      <c r="O4580" s="44"/>
      <c r="P4580" s="44"/>
      <c r="Q4580" s="44"/>
      <c r="R4580" s="44"/>
      <c r="S4580" s="44"/>
      <c r="T4580" s="44"/>
    </row>
    <row r="4581" spans="1:20" x14ac:dyDescent="0.25">
      <c r="A4581">
        <v>2017</v>
      </c>
      <c r="B4581" t="s">
        <v>1165</v>
      </c>
      <c r="C4581" s="44">
        <v>1</v>
      </c>
      <c r="D4581">
        <v>5</v>
      </c>
      <c r="E4581" s="44" t="s">
        <v>1237</v>
      </c>
      <c r="F4581" s="44">
        <v>1</v>
      </c>
      <c r="G4581" s="44"/>
      <c r="H4581" s="47">
        <v>70</v>
      </c>
      <c r="I4581" s="48">
        <v>5</v>
      </c>
      <c r="J4581" s="44">
        <v>1</v>
      </c>
      <c r="K4581" s="44">
        <f t="shared" si="73"/>
        <v>75</v>
      </c>
      <c r="L4581" s="44"/>
      <c r="M4581" s="44"/>
      <c r="N4581" s="44"/>
      <c r="O4581" s="44"/>
      <c r="P4581" s="44"/>
      <c r="Q4581" s="44"/>
      <c r="R4581" s="44"/>
      <c r="S4581" s="44"/>
      <c r="T4581" s="44"/>
    </row>
    <row r="4582" spans="1:20" x14ac:dyDescent="0.25">
      <c r="A4582">
        <v>2017</v>
      </c>
      <c r="B4582" t="s">
        <v>1165</v>
      </c>
      <c r="C4582" s="44">
        <v>2</v>
      </c>
      <c r="D4582">
        <v>1</v>
      </c>
      <c r="E4582" s="44" t="s">
        <v>1237</v>
      </c>
      <c r="F4582" s="44">
        <v>1</v>
      </c>
      <c r="G4582" s="44"/>
      <c r="H4582" s="47">
        <v>10</v>
      </c>
      <c r="I4582" s="48">
        <v>20</v>
      </c>
      <c r="J4582" s="44">
        <v>1</v>
      </c>
      <c r="K4582" s="44">
        <f t="shared" si="73"/>
        <v>30</v>
      </c>
      <c r="L4582" s="44"/>
      <c r="M4582" s="44"/>
      <c r="N4582" s="44"/>
      <c r="O4582" s="44"/>
      <c r="P4582" s="44"/>
      <c r="Q4582" s="44"/>
      <c r="R4582" s="44"/>
      <c r="S4582" s="44"/>
      <c r="T4582" s="44"/>
    </row>
    <row r="4583" spans="1:20" x14ac:dyDescent="0.25">
      <c r="A4583">
        <v>2017</v>
      </c>
      <c r="B4583" t="s">
        <v>1165</v>
      </c>
      <c r="C4583" s="44">
        <v>2</v>
      </c>
      <c r="D4583">
        <v>2</v>
      </c>
      <c r="E4583" s="44" t="s">
        <v>1234</v>
      </c>
      <c r="F4583" s="44">
        <v>1</v>
      </c>
      <c r="G4583" s="44"/>
      <c r="H4583" s="47">
        <v>20</v>
      </c>
      <c r="I4583" s="48">
        <v>5</v>
      </c>
      <c r="J4583" s="44">
        <v>20</v>
      </c>
      <c r="K4583" s="44">
        <f t="shared" si="73"/>
        <v>25</v>
      </c>
      <c r="L4583" s="44"/>
      <c r="M4583" s="44"/>
      <c r="N4583" s="44"/>
      <c r="O4583" s="44"/>
      <c r="P4583" s="44"/>
      <c r="Q4583" s="44"/>
      <c r="R4583" s="44"/>
      <c r="S4583" s="44"/>
      <c r="T4583" s="44"/>
    </row>
    <row r="4584" spans="1:20" x14ac:dyDescent="0.25">
      <c r="A4584">
        <v>2017</v>
      </c>
      <c r="B4584" t="s">
        <v>1165</v>
      </c>
      <c r="C4584" s="44">
        <v>2</v>
      </c>
      <c r="D4584">
        <v>3</v>
      </c>
      <c r="E4584" s="44" t="s">
        <v>1234</v>
      </c>
      <c r="F4584" s="44">
        <v>1</v>
      </c>
      <c r="G4584" s="44"/>
      <c r="H4584" s="47">
        <v>25</v>
      </c>
      <c r="I4584" s="48">
        <v>25</v>
      </c>
      <c r="J4584" s="44">
        <v>1</v>
      </c>
      <c r="K4584" s="44">
        <f t="shared" si="73"/>
        <v>50</v>
      </c>
      <c r="L4584" s="44"/>
      <c r="M4584" s="44"/>
      <c r="N4584" s="44"/>
      <c r="O4584" s="44"/>
      <c r="P4584" s="44"/>
      <c r="Q4584" s="44"/>
      <c r="R4584" s="44"/>
      <c r="S4584" s="44"/>
      <c r="T4584" s="44"/>
    </row>
    <row r="4585" spans="1:20" x14ac:dyDescent="0.25">
      <c r="A4585">
        <v>2017</v>
      </c>
      <c r="B4585" t="s">
        <v>1165</v>
      </c>
      <c r="C4585" s="44">
        <v>2</v>
      </c>
      <c r="D4585">
        <v>4</v>
      </c>
      <c r="E4585" s="44" t="s">
        <v>1237</v>
      </c>
      <c r="F4585" s="44">
        <v>5</v>
      </c>
      <c r="G4585" s="44"/>
      <c r="H4585" s="47">
        <v>25</v>
      </c>
      <c r="I4585" s="48">
        <v>5</v>
      </c>
      <c r="J4585" s="44">
        <v>5</v>
      </c>
      <c r="K4585" s="44">
        <f t="shared" si="73"/>
        <v>30</v>
      </c>
      <c r="L4585" s="44"/>
      <c r="M4585" s="44"/>
      <c r="N4585" s="44"/>
      <c r="O4585" s="44"/>
      <c r="P4585" s="44"/>
      <c r="Q4585" s="44"/>
      <c r="R4585" s="44"/>
      <c r="S4585" s="44"/>
      <c r="T4585" s="44"/>
    </row>
    <row r="4586" spans="1:20" x14ac:dyDescent="0.25">
      <c r="A4586">
        <v>2017</v>
      </c>
      <c r="B4586" t="s">
        <v>1165</v>
      </c>
      <c r="C4586" s="44">
        <v>2</v>
      </c>
      <c r="D4586">
        <v>5</v>
      </c>
      <c r="E4586" s="44" t="s">
        <v>1237</v>
      </c>
      <c r="F4586" s="44">
        <v>10</v>
      </c>
      <c r="G4586" s="44"/>
      <c r="H4586" s="47">
        <v>10</v>
      </c>
      <c r="I4586" s="48">
        <v>1</v>
      </c>
      <c r="J4586" s="44">
        <v>10</v>
      </c>
      <c r="K4586" s="44">
        <f t="shared" si="73"/>
        <v>11</v>
      </c>
      <c r="L4586" s="44"/>
      <c r="M4586" s="44"/>
      <c r="N4586" s="44"/>
      <c r="O4586" s="44"/>
      <c r="P4586" s="44"/>
      <c r="Q4586" s="44"/>
      <c r="R4586" s="44"/>
      <c r="S4586" s="44"/>
      <c r="T4586" s="44"/>
    </row>
    <row r="4587" spans="1:20" x14ac:dyDescent="0.25">
      <c r="A4587">
        <v>2017</v>
      </c>
      <c r="B4587" t="s">
        <v>1167</v>
      </c>
      <c r="C4587" s="44">
        <v>1</v>
      </c>
      <c r="D4587">
        <v>1</v>
      </c>
      <c r="E4587" s="44" t="s">
        <v>1237</v>
      </c>
      <c r="F4587" s="44">
        <v>1</v>
      </c>
      <c r="G4587" s="44"/>
      <c r="H4587" s="47">
        <v>70</v>
      </c>
      <c r="I4587" s="48">
        <v>12</v>
      </c>
      <c r="J4587" s="44">
        <v>5</v>
      </c>
      <c r="K4587" s="44">
        <f t="shared" si="73"/>
        <v>82</v>
      </c>
      <c r="L4587" s="44"/>
      <c r="M4587" s="44"/>
      <c r="N4587" s="44"/>
      <c r="O4587" s="44"/>
      <c r="P4587" s="44"/>
      <c r="Q4587" s="44"/>
      <c r="R4587" s="44"/>
      <c r="S4587" s="44"/>
      <c r="T4587" s="44"/>
    </row>
    <row r="4588" spans="1:20" x14ac:dyDescent="0.25">
      <c r="A4588">
        <v>2017</v>
      </c>
      <c r="B4588" t="s">
        <v>1167</v>
      </c>
      <c r="C4588" s="44">
        <v>1</v>
      </c>
      <c r="D4588">
        <v>2</v>
      </c>
      <c r="E4588" s="44" t="s">
        <v>1234</v>
      </c>
      <c r="F4588" s="44">
        <v>10</v>
      </c>
      <c r="G4588" s="44"/>
      <c r="H4588" s="47">
        <v>5</v>
      </c>
      <c r="I4588" s="48">
        <v>5</v>
      </c>
      <c r="J4588" s="44">
        <v>5</v>
      </c>
      <c r="K4588" s="44">
        <f t="shared" si="73"/>
        <v>10</v>
      </c>
      <c r="L4588" s="44"/>
      <c r="M4588" s="44"/>
      <c r="N4588" s="44"/>
      <c r="O4588" s="44"/>
      <c r="P4588" s="44"/>
      <c r="Q4588" s="44"/>
      <c r="R4588" s="44"/>
      <c r="S4588" s="44"/>
      <c r="T4588" s="44"/>
    </row>
    <row r="4589" spans="1:20" x14ac:dyDescent="0.25">
      <c r="A4589">
        <v>2017</v>
      </c>
      <c r="B4589" t="s">
        <v>1167</v>
      </c>
      <c r="C4589" s="44">
        <v>1</v>
      </c>
      <c r="D4589">
        <v>3</v>
      </c>
      <c r="E4589" s="44" t="s">
        <v>1208</v>
      </c>
      <c r="F4589" s="44">
        <v>10</v>
      </c>
      <c r="G4589" s="44"/>
      <c r="H4589" s="47">
        <v>60</v>
      </c>
      <c r="I4589" s="48">
        <v>5</v>
      </c>
      <c r="J4589" s="44">
        <v>1</v>
      </c>
      <c r="K4589" s="44">
        <f t="shared" si="73"/>
        <v>65</v>
      </c>
      <c r="L4589" s="44"/>
      <c r="M4589" s="44"/>
      <c r="N4589" s="44"/>
      <c r="O4589" s="44"/>
      <c r="P4589" s="44"/>
      <c r="Q4589" s="44"/>
      <c r="R4589" s="44"/>
      <c r="S4589" s="44"/>
      <c r="T4589" s="44"/>
    </row>
    <row r="4590" spans="1:20" x14ac:dyDescent="0.25">
      <c r="A4590">
        <v>2017</v>
      </c>
      <c r="B4590" t="s">
        <v>1167</v>
      </c>
      <c r="C4590" s="44">
        <v>1</v>
      </c>
      <c r="D4590">
        <v>4</v>
      </c>
      <c r="E4590" s="44" t="s">
        <v>1234</v>
      </c>
      <c r="F4590" s="44">
        <v>5</v>
      </c>
      <c r="G4590" s="44"/>
      <c r="H4590" s="47">
        <v>60</v>
      </c>
      <c r="I4590" s="48">
        <v>5</v>
      </c>
      <c r="J4590" s="44">
        <v>1</v>
      </c>
      <c r="K4590" s="44">
        <f t="shared" si="73"/>
        <v>65</v>
      </c>
      <c r="L4590" s="44"/>
      <c r="M4590" s="44"/>
      <c r="N4590" s="44"/>
      <c r="O4590" s="44"/>
      <c r="P4590" s="44"/>
      <c r="Q4590" s="44"/>
      <c r="R4590" s="44"/>
      <c r="S4590" s="44"/>
      <c r="T4590" s="44"/>
    </row>
    <row r="4591" spans="1:20" x14ac:dyDescent="0.25">
      <c r="A4591">
        <v>2017</v>
      </c>
      <c r="B4591" t="s">
        <v>1167</v>
      </c>
      <c r="C4591" s="44">
        <v>1</v>
      </c>
      <c r="D4591">
        <v>5</v>
      </c>
      <c r="E4591" s="44" t="s">
        <v>1208</v>
      </c>
      <c r="F4591" s="44">
        <v>20</v>
      </c>
      <c r="G4591" s="44"/>
      <c r="H4591" s="47">
        <v>50</v>
      </c>
      <c r="I4591" s="48">
        <v>5</v>
      </c>
      <c r="J4591" s="44">
        <v>1</v>
      </c>
      <c r="K4591" s="44">
        <f t="shared" si="73"/>
        <v>55</v>
      </c>
      <c r="L4591" s="44"/>
      <c r="M4591" s="44"/>
      <c r="N4591" s="44"/>
      <c r="O4591" s="44"/>
      <c r="P4591" s="44"/>
      <c r="Q4591" s="44"/>
      <c r="R4591" s="44"/>
      <c r="S4591" s="44"/>
      <c r="T4591" s="44"/>
    </row>
    <row r="4592" spans="1:20" x14ac:dyDescent="0.25">
      <c r="A4592">
        <v>2017</v>
      </c>
      <c r="B4592" t="s">
        <v>1167</v>
      </c>
      <c r="C4592" s="44">
        <v>2</v>
      </c>
      <c r="D4592">
        <v>1</v>
      </c>
      <c r="E4592" s="44" t="s">
        <v>1208</v>
      </c>
      <c r="F4592" s="44">
        <v>5</v>
      </c>
      <c r="G4592" s="44"/>
      <c r="H4592" s="47">
        <v>10</v>
      </c>
      <c r="I4592" s="48">
        <v>1</v>
      </c>
      <c r="J4592" s="44">
        <v>5</v>
      </c>
      <c r="K4592" s="44">
        <f t="shared" si="73"/>
        <v>11</v>
      </c>
      <c r="L4592" s="44"/>
      <c r="M4592" s="44"/>
      <c r="N4592" s="44"/>
      <c r="O4592" s="44"/>
      <c r="P4592" s="44"/>
      <c r="Q4592" s="44"/>
      <c r="R4592" s="44"/>
      <c r="S4592" s="44"/>
      <c r="T4592" s="44"/>
    </row>
    <row r="4593" spans="1:20" x14ac:dyDescent="0.25">
      <c r="A4593">
        <v>2017</v>
      </c>
      <c r="B4593" t="s">
        <v>1167</v>
      </c>
      <c r="C4593" s="44">
        <v>2</v>
      </c>
      <c r="D4593">
        <v>2</v>
      </c>
      <c r="E4593" s="44" t="s">
        <v>1234</v>
      </c>
      <c r="F4593" s="44">
        <v>0</v>
      </c>
      <c r="G4593" s="44"/>
      <c r="H4593" s="47">
        <v>5</v>
      </c>
      <c r="I4593" s="48">
        <v>1</v>
      </c>
      <c r="J4593" s="44">
        <v>5</v>
      </c>
      <c r="K4593" s="44">
        <f t="shared" si="73"/>
        <v>6</v>
      </c>
      <c r="L4593" s="44"/>
      <c r="M4593" s="44"/>
      <c r="N4593" s="44"/>
      <c r="O4593" s="44"/>
      <c r="P4593" s="44"/>
      <c r="Q4593" s="44"/>
      <c r="R4593" s="44"/>
      <c r="S4593" s="44"/>
      <c r="T4593" s="44"/>
    </row>
    <row r="4594" spans="1:20" x14ac:dyDescent="0.25">
      <c r="A4594">
        <v>2017</v>
      </c>
      <c r="B4594" t="s">
        <v>1167</v>
      </c>
      <c r="C4594" s="44">
        <v>2</v>
      </c>
      <c r="D4594">
        <v>3</v>
      </c>
      <c r="E4594" s="44" t="s">
        <v>1234</v>
      </c>
      <c r="F4594" s="44">
        <v>5</v>
      </c>
      <c r="G4594" s="44"/>
      <c r="H4594" s="47">
        <v>10</v>
      </c>
      <c r="I4594" s="48">
        <v>10</v>
      </c>
      <c r="J4594" s="44">
        <v>10</v>
      </c>
      <c r="K4594" s="44">
        <f t="shared" si="73"/>
        <v>20</v>
      </c>
      <c r="L4594" s="44"/>
      <c r="M4594" s="44"/>
      <c r="N4594" s="44"/>
      <c r="O4594" s="44"/>
      <c r="P4594" s="44"/>
      <c r="Q4594" s="44"/>
      <c r="R4594" s="44"/>
      <c r="S4594" s="44"/>
      <c r="T4594" s="44"/>
    </row>
    <row r="4595" spans="1:20" x14ac:dyDescent="0.25">
      <c r="A4595">
        <v>2017</v>
      </c>
      <c r="B4595" t="s">
        <v>1167</v>
      </c>
      <c r="C4595" s="44">
        <v>2</v>
      </c>
      <c r="D4595">
        <v>4</v>
      </c>
      <c r="E4595" s="44" t="s">
        <v>1234</v>
      </c>
      <c r="F4595" s="44">
        <v>1</v>
      </c>
      <c r="G4595" s="44"/>
      <c r="H4595" s="47">
        <v>45</v>
      </c>
      <c r="I4595" s="48">
        <v>10</v>
      </c>
      <c r="J4595" s="44">
        <v>5</v>
      </c>
      <c r="K4595" s="44">
        <f t="shared" si="73"/>
        <v>55</v>
      </c>
      <c r="L4595" s="44"/>
      <c r="M4595" s="44"/>
      <c r="N4595" s="44"/>
      <c r="O4595" s="44"/>
      <c r="P4595" s="44"/>
      <c r="Q4595" s="44"/>
      <c r="R4595" s="44"/>
      <c r="S4595" s="44"/>
      <c r="T4595" s="44"/>
    </row>
    <row r="4596" spans="1:20" x14ac:dyDescent="0.25">
      <c r="A4596">
        <v>2017</v>
      </c>
      <c r="B4596" t="s">
        <v>1167</v>
      </c>
      <c r="C4596" s="44">
        <v>2</v>
      </c>
      <c r="D4596">
        <v>5</v>
      </c>
      <c r="E4596" s="44" t="s">
        <v>1208</v>
      </c>
      <c r="F4596" s="44">
        <v>10</v>
      </c>
      <c r="G4596" s="44"/>
      <c r="H4596" s="47">
        <v>10</v>
      </c>
      <c r="I4596" s="48">
        <v>1</v>
      </c>
      <c r="J4596" s="44">
        <v>20</v>
      </c>
      <c r="K4596" s="44">
        <f t="shared" si="73"/>
        <v>11</v>
      </c>
      <c r="L4596" s="44"/>
      <c r="M4596" s="44"/>
      <c r="N4596" s="44"/>
      <c r="O4596" s="44"/>
      <c r="P4596" s="44"/>
      <c r="Q4596" s="44"/>
      <c r="R4596" s="44"/>
      <c r="S4596" s="44"/>
      <c r="T4596" s="44"/>
    </row>
    <row r="4597" spans="1:20" x14ac:dyDescent="0.25">
      <c r="A4597">
        <v>2017</v>
      </c>
      <c r="B4597" t="s">
        <v>1161</v>
      </c>
      <c r="C4597" s="44">
        <v>1</v>
      </c>
      <c r="D4597">
        <v>1</v>
      </c>
      <c r="E4597" s="44" t="s">
        <v>1237</v>
      </c>
      <c r="F4597" s="44">
        <v>0</v>
      </c>
      <c r="G4597" s="44"/>
      <c r="H4597" s="47">
        <v>80</v>
      </c>
      <c r="I4597" s="48">
        <v>0</v>
      </c>
      <c r="J4597" s="44">
        <v>10</v>
      </c>
      <c r="K4597" s="44">
        <f t="shared" si="73"/>
        <v>80</v>
      </c>
      <c r="L4597" s="44"/>
      <c r="M4597" s="44"/>
      <c r="N4597" s="44"/>
      <c r="O4597" s="44"/>
      <c r="P4597" s="44"/>
      <c r="Q4597" s="44"/>
      <c r="R4597" s="44"/>
      <c r="S4597" s="44"/>
      <c r="T4597" s="44"/>
    </row>
    <row r="4598" spans="1:20" x14ac:dyDescent="0.25">
      <c r="A4598">
        <v>2017</v>
      </c>
      <c r="B4598" t="s">
        <v>1161</v>
      </c>
      <c r="C4598" s="44">
        <v>1</v>
      </c>
      <c r="D4598">
        <v>2</v>
      </c>
      <c r="E4598" s="44" t="s">
        <v>1208</v>
      </c>
      <c r="F4598" s="44">
        <v>5</v>
      </c>
      <c r="G4598" s="44"/>
      <c r="H4598" s="47">
        <v>50</v>
      </c>
      <c r="I4598" s="48">
        <v>20</v>
      </c>
      <c r="J4598" s="44">
        <v>5</v>
      </c>
      <c r="K4598" s="44">
        <f t="shared" si="73"/>
        <v>70</v>
      </c>
      <c r="L4598" s="44"/>
      <c r="M4598" s="44"/>
      <c r="N4598" s="44"/>
      <c r="O4598" s="44"/>
      <c r="P4598" s="44"/>
      <c r="Q4598" s="44"/>
      <c r="R4598" s="44"/>
      <c r="S4598" s="44"/>
      <c r="T4598" s="44"/>
    </row>
    <row r="4599" spans="1:20" x14ac:dyDescent="0.25">
      <c r="A4599">
        <v>2017</v>
      </c>
      <c r="B4599" t="s">
        <v>1161</v>
      </c>
      <c r="C4599" s="44">
        <v>1</v>
      </c>
      <c r="D4599">
        <v>3</v>
      </c>
      <c r="E4599" s="44" t="s">
        <v>1237</v>
      </c>
      <c r="F4599" s="44">
        <v>10</v>
      </c>
      <c r="G4599" s="44"/>
      <c r="H4599" s="47">
        <v>80</v>
      </c>
      <c r="I4599" s="48">
        <v>10</v>
      </c>
      <c r="J4599" s="44">
        <v>0</v>
      </c>
      <c r="K4599" s="44">
        <f t="shared" si="73"/>
        <v>90</v>
      </c>
      <c r="L4599" s="44"/>
      <c r="M4599" s="44"/>
      <c r="N4599" s="44"/>
      <c r="O4599" s="44"/>
      <c r="P4599" s="44"/>
      <c r="Q4599" s="44"/>
      <c r="R4599" s="44"/>
      <c r="S4599" s="44"/>
      <c r="T4599" s="44"/>
    </row>
    <row r="4600" spans="1:20" x14ac:dyDescent="0.25">
      <c r="A4600">
        <v>2017</v>
      </c>
      <c r="B4600" t="s">
        <v>1161</v>
      </c>
      <c r="C4600" s="44">
        <v>1</v>
      </c>
      <c r="D4600">
        <v>4</v>
      </c>
      <c r="E4600" s="44" t="s">
        <v>1208</v>
      </c>
      <c r="F4600" s="44">
        <v>10</v>
      </c>
      <c r="G4600" s="44"/>
      <c r="H4600" s="47">
        <v>80</v>
      </c>
      <c r="I4600" s="48">
        <v>10</v>
      </c>
      <c r="J4600" s="44">
        <v>0</v>
      </c>
      <c r="K4600" s="44">
        <f t="shared" si="73"/>
        <v>90</v>
      </c>
      <c r="L4600" s="44"/>
      <c r="M4600" s="44"/>
      <c r="N4600" s="44"/>
      <c r="O4600" s="44"/>
      <c r="P4600" s="44"/>
      <c r="Q4600" s="44"/>
      <c r="R4600" s="44"/>
      <c r="S4600" s="44"/>
      <c r="T4600" s="44"/>
    </row>
    <row r="4601" spans="1:20" x14ac:dyDescent="0.25">
      <c r="A4601">
        <v>2017</v>
      </c>
      <c r="B4601" t="s">
        <v>1161</v>
      </c>
      <c r="C4601" s="44">
        <v>1</v>
      </c>
      <c r="D4601">
        <v>5</v>
      </c>
      <c r="E4601" s="44" t="s">
        <v>1237</v>
      </c>
      <c r="F4601" s="44">
        <v>0</v>
      </c>
      <c r="G4601" s="44"/>
      <c r="H4601" s="47">
        <v>40</v>
      </c>
      <c r="I4601" s="48">
        <v>20</v>
      </c>
      <c r="J4601" s="44">
        <v>0</v>
      </c>
      <c r="K4601" s="44">
        <f t="shared" si="73"/>
        <v>60</v>
      </c>
      <c r="L4601" s="44"/>
      <c r="M4601" s="44"/>
      <c r="N4601" s="44"/>
      <c r="O4601" s="44"/>
      <c r="P4601" s="44"/>
      <c r="Q4601" s="44"/>
      <c r="R4601" s="44"/>
      <c r="S4601" s="44"/>
      <c r="T4601" s="44"/>
    </row>
    <row r="4602" spans="1:20" x14ac:dyDescent="0.25">
      <c r="A4602">
        <v>2017</v>
      </c>
      <c r="B4602" t="s">
        <v>1161</v>
      </c>
      <c r="C4602" s="44">
        <v>2</v>
      </c>
      <c r="D4602">
        <v>1</v>
      </c>
      <c r="E4602" s="44" t="s">
        <v>1237</v>
      </c>
      <c r="F4602" s="44">
        <v>10</v>
      </c>
      <c r="G4602" s="44"/>
      <c r="H4602" s="47">
        <v>30</v>
      </c>
      <c r="I4602" s="48">
        <v>30</v>
      </c>
      <c r="J4602" s="44">
        <v>0</v>
      </c>
      <c r="K4602" s="44">
        <f t="shared" si="73"/>
        <v>60</v>
      </c>
      <c r="L4602" s="44"/>
      <c r="M4602" s="44"/>
      <c r="N4602" s="44"/>
      <c r="O4602" s="44"/>
      <c r="P4602" s="44"/>
      <c r="Q4602" s="44"/>
      <c r="R4602" s="44"/>
      <c r="S4602" s="44"/>
      <c r="T4602" s="44"/>
    </row>
    <row r="4603" spans="1:20" x14ac:dyDescent="0.25">
      <c r="A4603">
        <v>2017</v>
      </c>
      <c r="B4603" t="s">
        <v>1161</v>
      </c>
      <c r="C4603" s="44">
        <v>2</v>
      </c>
      <c r="D4603">
        <v>2</v>
      </c>
      <c r="E4603" s="44" t="s">
        <v>1234</v>
      </c>
      <c r="F4603" s="44">
        <v>15</v>
      </c>
      <c r="G4603" s="44"/>
      <c r="H4603" s="47">
        <v>30</v>
      </c>
      <c r="I4603" s="48">
        <v>0</v>
      </c>
      <c r="J4603" s="44">
        <v>0</v>
      </c>
      <c r="K4603" s="44">
        <f t="shared" si="73"/>
        <v>30</v>
      </c>
      <c r="L4603" s="44"/>
      <c r="M4603" s="44"/>
      <c r="N4603" s="44"/>
      <c r="O4603" s="44"/>
      <c r="P4603" s="44"/>
      <c r="Q4603" s="44"/>
      <c r="R4603" s="44"/>
      <c r="S4603" s="44"/>
      <c r="T4603" s="44"/>
    </row>
    <row r="4604" spans="1:20" x14ac:dyDescent="0.25">
      <c r="A4604">
        <v>2017</v>
      </c>
      <c r="B4604" t="s">
        <v>1161</v>
      </c>
      <c r="C4604" s="44">
        <v>2</v>
      </c>
      <c r="D4604">
        <v>3</v>
      </c>
      <c r="E4604" s="44" t="s">
        <v>1237</v>
      </c>
      <c r="F4604" s="44">
        <v>10</v>
      </c>
      <c r="G4604" s="44"/>
      <c r="H4604" s="47">
        <v>30</v>
      </c>
      <c r="I4604" s="48">
        <v>15</v>
      </c>
      <c r="J4604" s="44">
        <v>0</v>
      </c>
      <c r="K4604" s="44">
        <f t="shared" si="73"/>
        <v>45</v>
      </c>
      <c r="L4604" s="44"/>
      <c r="M4604" s="44"/>
      <c r="N4604" s="44"/>
      <c r="O4604" s="44"/>
      <c r="P4604" s="44"/>
      <c r="Q4604" s="44"/>
      <c r="R4604" s="44"/>
      <c r="S4604" s="44"/>
      <c r="T4604" s="44"/>
    </row>
    <row r="4605" spans="1:20" x14ac:dyDescent="0.25">
      <c r="A4605">
        <v>2017</v>
      </c>
      <c r="B4605" t="s">
        <v>1161</v>
      </c>
      <c r="C4605" s="44">
        <v>2</v>
      </c>
      <c r="D4605">
        <v>4</v>
      </c>
      <c r="E4605" s="44" t="s">
        <v>1208</v>
      </c>
      <c r="F4605" s="44">
        <v>0</v>
      </c>
      <c r="G4605" s="44"/>
      <c r="H4605" s="47">
        <v>80</v>
      </c>
      <c r="I4605" s="48">
        <v>5</v>
      </c>
      <c r="J4605" s="44">
        <v>10</v>
      </c>
      <c r="K4605" s="44">
        <f t="shared" si="73"/>
        <v>85</v>
      </c>
      <c r="L4605" s="44"/>
      <c r="M4605" s="44"/>
      <c r="N4605" s="44"/>
      <c r="O4605" s="44"/>
      <c r="P4605" s="44"/>
      <c r="Q4605" s="44"/>
      <c r="R4605" s="44"/>
      <c r="S4605" s="44"/>
      <c r="T4605" s="44"/>
    </row>
    <row r="4606" spans="1:20" x14ac:dyDescent="0.25">
      <c r="A4606">
        <v>2017</v>
      </c>
      <c r="B4606" t="s">
        <v>1161</v>
      </c>
      <c r="C4606" s="44">
        <v>2</v>
      </c>
      <c r="D4606">
        <v>5</v>
      </c>
      <c r="E4606" s="44" t="s">
        <v>1237</v>
      </c>
      <c r="F4606" s="44">
        <v>0</v>
      </c>
      <c r="G4606" s="44"/>
      <c r="H4606" s="47">
        <v>40</v>
      </c>
      <c r="I4606" s="48">
        <v>40</v>
      </c>
      <c r="J4606" s="44">
        <v>0</v>
      </c>
      <c r="K4606" s="44">
        <f t="shared" si="73"/>
        <v>80</v>
      </c>
      <c r="L4606" s="44"/>
      <c r="M4606" s="44"/>
      <c r="N4606" s="44"/>
      <c r="O4606" s="44"/>
      <c r="P4606" s="44"/>
      <c r="Q4606" s="44"/>
      <c r="R4606" s="44"/>
      <c r="S4606" s="44"/>
      <c r="T4606" s="44"/>
    </row>
    <row r="4607" spans="1:20" x14ac:dyDescent="0.25">
      <c r="A4607">
        <v>2017</v>
      </c>
      <c r="B4607" s="44" t="s">
        <v>71</v>
      </c>
      <c r="C4607" s="44">
        <v>1</v>
      </c>
      <c r="D4607">
        <v>1</v>
      </c>
      <c r="E4607" s="44" t="s">
        <v>1237</v>
      </c>
      <c r="F4607" s="44">
        <v>1</v>
      </c>
      <c r="G4607" s="44"/>
      <c r="H4607" s="47">
        <v>10</v>
      </c>
      <c r="I4607" s="48">
        <v>5</v>
      </c>
      <c r="J4607" s="44">
        <v>25</v>
      </c>
      <c r="K4607" s="44">
        <f t="shared" si="73"/>
        <v>15</v>
      </c>
      <c r="L4607" s="44"/>
      <c r="M4607" s="44"/>
      <c r="N4607" s="44"/>
      <c r="O4607" s="44"/>
      <c r="P4607" s="44"/>
      <c r="Q4607" s="44"/>
      <c r="R4607" s="44"/>
      <c r="S4607" s="44"/>
      <c r="T4607" s="44"/>
    </row>
    <row r="4608" spans="1:20" x14ac:dyDescent="0.25">
      <c r="A4608">
        <v>2017</v>
      </c>
      <c r="B4608" s="44" t="s">
        <v>71</v>
      </c>
      <c r="C4608" s="44">
        <v>1</v>
      </c>
      <c r="D4608">
        <v>2</v>
      </c>
      <c r="E4608" s="44" t="s">
        <v>1208</v>
      </c>
      <c r="F4608" s="44">
        <v>1</v>
      </c>
      <c r="G4608" s="44"/>
      <c r="H4608" s="47">
        <v>15</v>
      </c>
      <c r="I4608" s="48">
        <v>5</v>
      </c>
      <c r="J4608" s="44">
        <v>1</v>
      </c>
      <c r="K4608" s="44">
        <f t="shared" si="73"/>
        <v>20</v>
      </c>
      <c r="L4608" s="44"/>
      <c r="M4608" s="44"/>
      <c r="N4608" s="44"/>
      <c r="O4608" s="44"/>
      <c r="P4608" s="44"/>
      <c r="Q4608" s="44"/>
      <c r="R4608" s="44"/>
      <c r="S4608" s="44"/>
      <c r="T4608" s="44"/>
    </row>
    <row r="4609" spans="1:20" x14ac:dyDescent="0.25">
      <c r="A4609">
        <v>2017</v>
      </c>
      <c r="B4609" s="44" t="s">
        <v>71</v>
      </c>
      <c r="C4609" s="44">
        <v>1</v>
      </c>
      <c r="D4609">
        <v>3</v>
      </c>
      <c r="E4609" s="44" t="s">
        <v>1207</v>
      </c>
      <c r="F4609" s="44">
        <v>0</v>
      </c>
      <c r="G4609" s="44"/>
      <c r="H4609" s="47">
        <v>5</v>
      </c>
      <c r="I4609" s="48">
        <v>10</v>
      </c>
      <c r="J4609" s="44">
        <v>0</v>
      </c>
      <c r="K4609" s="44">
        <f t="shared" si="73"/>
        <v>15</v>
      </c>
      <c r="L4609" s="44"/>
      <c r="M4609" s="44"/>
      <c r="N4609" s="44"/>
      <c r="O4609" s="44"/>
      <c r="P4609" s="44"/>
      <c r="Q4609" s="44"/>
      <c r="R4609" s="44"/>
      <c r="S4609" s="44"/>
      <c r="T4609" s="44"/>
    </row>
    <row r="4610" spans="1:20" x14ac:dyDescent="0.25">
      <c r="A4610">
        <v>2017</v>
      </c>
      <c r="B4610" s="44" t="s">
        <v>71</v>
      </c>
      <c r="C4610" s="44">
        <v>1</v>
      </c>
      <c r="D4610">
        <v>4</v>
      </c>
      <c r="E4610" s="44" t="s">
        <v>1237</v>
      </c>
      <c r="F4610" s="44">
        <v>5</v>
      </c>
      <c r="G4610" s="44"/>
      <c r="H4610" s="47">
        <v>25</v>
      </c>
      <c r="I4610" s="48">
        <v>5</v>
      </c>
      <c r="J4610" s="44">
        <v>0</v>
      </c>
      <c r="K4610" s="44">
        <f t="shared" si="73"/>
        <v>30</v>
      </c>
      <c r="L4610" s="44"/>
      <c r="M4610" s="44"/>
      <c r="N4610" s="44"/>
      <c r="O4610" s="44"/>
      <c r="P4610" s="44"/>
      <c r="Q4610" s="44"/>
      <c r="R4610" s="44"/>
      <c r="S4610" s="44"/>
      <c r="T4610" s="44"/>
    </row>
    <row r="4611" spans="1:20" x14ac:dyDescent="0.25">
      <c r="A4611">
        <v>2017</v>
      </c>
      <c r="B4611" s="44" t="s">
        <v>71</v>
      </c>
      <c r="C4611" s="44">
        <v>1</v>
      </c>
      <c r="D4611">
        <v>5</v>
      </c>
      <c r="E4611" s="44" t="s">
        <v>1234</v>
      </c>
      <c r="F4611" s="44">
        <v>0</v>
      </c>
      <c r="G4611" s="44"/>
      <c r="H4611" s="47">
        <v>15</v>
      </c>
      <c r="I4611" s="48">
        <v>0</v>
      </c>
      <c r="J4611" s="44">
        <v>5</v>
      </c>
      <c r="K4611" s="44">
        <f t="shared" si="73"/>
        <v>15</v>
      </c>
      <c r="L4611" s="44"/>
      <c r="M4611" s="44"/>
      <c r="N4611" s="44"/>
      <c r="O4611" s="44"/>
      <c r="P4611" s="44"/>
      <c r="Q4611" s="44"/>
      <c r="R4611" s="44"/>
      <c r="S4611" s="44"/>
      <c r="T4611" s="44"/>
    </row>
    <row r="4612" spans="1:20" x14ac:dyDescent="0.25">
      <c r="A4612">
        <v>2017</v>
      </c>
      <c r="B4612" s="44" t="s">
        <v>71</v>
      </c>
      <c r="C4612" s="44">
        <v>2</v>
      </c>
      <c r="D4612">
        <v>1</v>
      </c>
      <c r="E4612" s="44" t="s">
        <v>1208</v>
      </c>
      <c r="F4612" s="44">
        <v>1</v>
      </c>
      <c r="G4612" s="44"/>
      <c r="H4612" s="47">
        <v>75</v>
      </c>
      <c r="I4612" s="48">
        <v>5</v>
      </c>
      <c r="J4612" s="44">
        <v>5</v>
      </c>
      <c r="K4612" s="44">
        <f t="shared" si="73"/>
        <v>80</v>
      </c>
      <c r="L4612" s="44"/>
      <c r="M4612" s="44"/>
      <c r="N4612" s="44"/>
      <c r="O4612" s="44"/>
      <c r="P4612" s="44"/>
      <c r="Q4612" s="44"/>
      <c r="R4612" s="44"/>
      <c r="S4612" s="44"/>
      <c r="T4612" s="44"/>
    </row>
    <row r="4613" spans="1:20" x14ac:dyDescent="0.25">
      <c r="A4613">
        <v>2017</v>
      </c>
      <c r="B4613" s="44" t="s">
        <v>71</v>
      </c>
      <c r="C4613" s="44">
        <v>2</v>
      </c>
      <c r="D4613">
        <v>2</v>
      </c>
      <c r="E4613" s="44" t="s">
        <v>1234</v>
      </c>
      <c r="F4613" s="44">
        <v>1</v>
      </c>
      <c r="G4613" s="44"/>
      <c r="H4613" s="47">
        <v>50</v>
      </c>
      <c r="I4613" s="48">
        <v>5</v>
      </c>
      <c r="J4613" s="44">
        <v>1</v>
      </c>
      <c r="K4613" s="44">
        <f t="shared" si="73"/>
        <v>55</v>
      </c>
      <c r="L4613" s="44"/>
      <c r="M4613" s="44"/>
      <c r="N4613" s="44"/>
      <c r="O4613" s="44"/>
      <c r="P4613" s="44"/>
      <c r="Q4613" s="44"/>
      <c r="R4613" s="44"/>
      <c r="S4613" s="44"/>
      <c r="T4613" s="44"/>
    </row>
    <row r="4614" spans="1:20" x14ac:dyDescent="0.25">
      <c r="A4614">
        <v>2017</v>
      </c>
      <c r="B4614" s="44" t="s">
        <v>71</v>
      </c>
      <c r="C4614" s="44">
        <v>2</v>
      </c>
      <c r="D4614">
        <v>3</v>
      </c>
      <c r="E4614" s="44" t="s">
        <v>1208</v>
      </c>
      <c r="F4614" s="44">
        <v>1</v>
      </c>
      <c r="G4614" s="44"/>
      <c r="H4614" s="47">
        <v>40</v>
      </c>
      <c r="I4614" s="48">
        <v>10</v>
      </c>
      <c r="J4614" s="44">
        <v>1</v>
      </c>
      <c r="K4614" s="44">
        <f t="shared" si="73"/>
        <v>50</v>
      </c>
      <c r="L4614" s="44"/>
      <c r="M4614" s="44"/>
      <c r="N4614" s="44"/>
      <c r="O4614" s="44"/>
      <c r="P4614" s="44"/>
      <c r="Q4614" s="44"/>
      <c r="R4614" s="44"/>
      <c r="S4614" s="44"/>
      <c r="T4614" s="44"/>
    </row>
    <row r="4615" spans="1:20" x14ac:dyDescent="0.25">
      <c r="A4615">
        <v>2017</v>
      </c>
      <c r="B4615" s="44" t="s">
        <v>71</v>
      </c>
      <c r="C4615" s="44">
        <v>2</v>
      </c>
      <c r="D4615">
        <v>4</v>
      </c>
      <c r="E4615" s="44" t="s">
        <v>1237</v>
      </c>
      <c r="F4615" s="44">
        <v>5</v>
      </c>
      <c r="G4615" s="44"/>
      <c r="H4615" s="47">
        <v>30</v>
      </c>
      <c r="I4615" s="48">
        <v>10</v>
      </c>
      <c r="J4615" s="44">
        <v>10</v>
      </c>
      <c r="K4615" s="44">
        <f t="shared" si="73"/>
        <v>40</v>
      </c>
      <c r="L4615" s="44"/>
      <c r="M4615" s="44"/>
      <c r="N4615" s="44"/>
      <c r="O4615" s="44"/>
      <c r="P4615" s="44"/>
      <c r="Q4615" s="44"/>
      <c r="R4615" s="44"/>
      <c r="S4615" s="44"/>
      <c r="T4615" s="44"/>
    </row>
    <row r="4616" spans="1:20" x14ac:dyDescent="0.25">
      <c r="A4616">
        <v>2017</v>
      </c>
      <c r="B4616" s="44" t="s">
        <v>71</v>
      </c>
      <c r="C4616" s="44">
        <v>2</v>
      </c>
      <c r="D4616">
        <v>5</v>
      </c>
      <c r="E4616" s="44" t="s">
        <v>1237</v>
      </c>
      <c r="F4616" s="44">
        <v>1</v>
      </c>
      <c r="G4616" s="44"/>
      <c r="H4616" s="47">
        <v>30</v>
      </c>
      <c r="I4616" s="48">
        <v>5</v>
      </c>
      <c r="J4616" s="44">
        <v>1</v>
      </c>
      <c r="K4616" s="44">
        <f t="shared" si="73"/>
        <v>35</v>
      </c>
      <c r="L4616" s="44"/>
      <c r="M4616" s="44"/>
      <c r="N4616" s="44"/>
      <c r="O4616" s="44"/>
      <c r="P4616" s="44"/>
      <c r="Q4616" s="44"/>
      <c r="R4616" s="44"/>
      <c r="S4616" s="44"/>
      <c r="T4616" s="44"/>
    </row>
    <row r="4617" spans="1:20" x14ac:dyDescent="0.25">
      <c r="A4617">
        <v>2017</v>
      </c>
      <c r="B4617" t="s">
        <v>1161</v>
      </c>
      <c r="C4617" s="44">
        <v>1</v>
      </c>
      <c r="D4617">
        <v>1</v>
      </c>
      <c r="E4617" s="44" t="s">
        <v>1238</v>
      </c>
      <c r="F4617" s="44">
        <v>5</v>
      </c>
      <c r="G4617" s="44"/>
      <c r="H4617" s="47">
        <v>60</v>
      </c>
      <c r="I4617" s="48">
        <v>20</v>
      </c>
      <c r="J4617" s="44">
        <v>0</v>
      </c>
      <c r="K4617" s="44">
        <f t="shared" si="73"/>
        <v>80</v>
      </c>
      <c r="L4617" s="44"/>
      <c r="M4617" s="44"/>
      <c r="N4617" s="44"/>
      <c r="O4617" s="44"/>
      <c r="P4617" s="44"/>
      <c r="Q4617" s="44"/>
      <c r="R4617" s="44"/>
      <c r="S4617" s="44"/>
      <c r="T4617" s="44"/>
    </row>
    <row r="4618" spans="1:20" x14ac:dyDescent="0.25">
      <c r="A4618">
        <v>2017</v>
      </c>
      <c r="B4618" t="s">
        <v>1161</v>
      </c>
      <c r="C4618" s="44">
        <v>1</v>
      </c>
      <c r="D4618">
        <v>2</v>
      </c>
      <c r="E4618" s="44" t="s">
        <v>1237</v>
      </c>
      <c r="F4618" s="44">
        <v>0</v>
      </c>
      <c r="G4618" s="44"/>
      <c r="H4618" s="47">
        <v>20</v>
      </c>
      <c r="I4618" s="48">
        <v>10</v>
      </c>
      <c r="J4618" s="44">
        <v>0</v>
      </c>
      <c r="K4618" s="44">
        <f t="shared" si="73"/>
        <v>30</v>
      </c>
      <c r="L4618" s="44"/>
      <c r="M4618" s="44"/>
      <c r="N4618" s="44"/>
      <c r="O4618" s="44"/>
      <c r="P4618" s="44"/>
      <c r="Q4618" s="44"/>
      <c r="R4618" s="44"/>
      <c r="S4618" s="44"/>
      <c r="T4618" s="44"/>
    </row>
    <row r="4619" spans="1:20" x14ac:dyDescent="0.25">
      <c r="A4619">
        <v>2017</v>
      </c>
      <c r="B4619" t="s">
        <v>1161</v>
      </c>
      <c r="C4619" s="44">
        <v>1</v>
      </c>
      <c r="D4619">
        <v>3</v>
      </c>
      <c r="E4619" s="44" t="s">
        <v>1208</v>
      </c>
      <c r="F4619" s="44">
        <v>0</v>
      </c>
      <c r="G4619" s="44"/>
      <c r="H4619" s="47">
        <v>90</v>
      </c>
      <c r="I4619" s="48">
        <v>5</v>
      </c>
      <c r="J4619" s="44">
        <v>0</v>
      </c>
      <c r="K4619" s="44">
        <f t="shared" si="73"/>
        <v>95</v>
      </c>
      <c r="L4619" s="44"/>
      <c r="M4619" s="44"/>
      <c r="N4619" s="44"/>
      <c r="O4619" s="44"/>
      <c r="P4619" s="44"/>
      <c r="Q4619" s="44"/>
      <c r="R4619" s="44"/>
      <c r="S4619" s="44"/>
      <c r="T4619" s="44"/>
    </row>
    <row r="4620" spans="1:20" x14ac:dyDescent="0.25">
      <c r="A4620">
        <v>2017</v>
      </c>
      <c r="B4620" t="s">
        <v>1161</v>
      </c>
      <c r="C4620" s="44">
        <v>1</v>
      </c>
      <c r="D4620">
        <v>4</v>
      </c>
      <c r="E4620" s="44" t="s">
        <v>1208</v>
      </c>
      <c r="F4620" s="44">
        <v>1</v>
      </c>
      <c r="G4620" s="44"/>
      <c r="H4620" s="47">
        <v>90</v>
      </c>
      <c r="I4620" s="48">
        <v>1</v>
      </c>
      <c r="J4620" s="44">
        <v>0</v>
      </c>
      <c r="K4620" s="44">
        <f t="shared" si="73"/>
        <v>91</v>
      </c>
      <c r="L4620" s="44"/>
      <c r="M4620" s="44"/>
      <c r="N4620" s="44"/>
      <c r="O4620" s="44"/>
      <c r="P4620" s="44"/>
      <c r="Q4620" s="44"/>
      <c r="R4620" s="44"/>
      <c r="S4620" s="44"/>
      <c r="T4620" s="44"/>
    </row>
    <row r="4621" spans="1:20" x14ac:dyDescent="0.25">
      <c r="A4621">
        <v>2017</v>
      </c>
      <c r="B4621" t="s">
        <v>1161</v>
      </c>
      <c r="C4621" s="44">
        <v>1</v>
      </c>
      <c r="D4621">
        <v>5</v>
      </c>
      <c r="E4621" s="44" t="s">
        <v>1234</v>
      </c>
      <c r="F4621" s="44">
        <v>0</v>
      </c>
      <c r="G4621" s="44"/>
      <c r="H4621" s="47">
        <v>80</v>
      </c>
      <c r="I4621" s="48">
        <v>0</v>
      </c>
      <c r="J4621" s="44">
        <v>0</v>
      </c>
      <c r="K4621" s="44">
        <f t="shared" si="73"/>
        <v>80</v>
      </c>
      <c r="L4621" s="44"/>
      <c r="M4621" s="44"/>
      <c r="N4621" s="44"/>
      <c r="O4621" s="44"/>
      <c r="P4621" s="44"/>
      <c r="Q4621" s="44"/>
      <c r="R4621" s="44"/>
      <c r="S4621" s="44"/>
      <c r="T4621" s="44"/>
    </row>
    <row r="4622" spans="1:20" x14ac:dyDescent="0.25">
      <c r="A4622">
        <v>2017</v>
      </c>
      <c r="B4622" t="s">
        <v>1161</v>
      </c>
      <c r="C4622" s="44">
        <v>2</v>
      </c>
      <c r="D4622">
        <v>1</v>
      </c>
      <c r="E4622" s="44" t="s">
        <v>1234</v>
      </c>
      <c r="F4622" s="44">
        <v>10</v>
      </c>
      <c r="G4622" s="44"/>
      <c r="H4622" s="47">
        <v>25</v>
      </c>
      <c r="I4622" s="48">
        <v>0</v>
      </c>
      <c r="J4622" s="44">
        <v>0</v>
      </c>
      <c r="K4622" s="44">
        <f t="shared" si="73"/>
        <v>25</v>
      </c>
      <c r="L4622" s="44"/>
      <c r="M4622" s="44"/>
      <c r="N4622" s="44"/>
      <c r="O4622" s="44"/>
      <c r="P4622" s="44"/>
      <c r="Q4622" s="44"/>
      <c r="R4622" s="44"/>
      <c r="S4622" s="44"/>
      <c r="T4622" s="44"/>
    </row>
    <row r="4623" spans="1:20" x14ac:dyDescent="0.25">
      <c r="A4623">
        <v>2017</v>
      </c>
      <c r="B4623" t="s">
        <v>1161</v>
      </c>
      <c r="C4623" s="44">
        <v>2</v>
      </c>
      <c r="D4623">
        <v>2</v>
      </c>
      <c r="E4623" s="44" t="s">
        <v>1208</v>
      </c>
      <c r="F4623" s="44">
        <v>10</v>
      </c>
      <c r="G4623" s="44"/>
      <c r="H4623" s="47">
        <v>70</v>
      </c>
      <c r="I4623" s="48">
        <v>0</v>
      </c>
      <c r="J4623" s="44">
        <v>0</v>
      </c>
      <c r="K4623" s="44">
        <f t="shared" ref="K4623:K4646" si="74">SUM(H4623:I4623)</f>
        <v>70</v>
      </c>
      <c r="L4623" s="44"/>
      <c r="M4623" s="44"/>
      <c r="N4623" s="44"/>
      <c r="O4623" s="44"/>
      <c r="P4623" s="44"/>
      <c r="Q4623" s="44"/>
      <c r="R4623" s="44"/>
      <c r="S4623" s="44"/>
      <c r="T4623" s="44"/>
    </row>
    <row r="4624" spans="1:20" x14ac:dyDescent="0.25">
      <c r="A4624">
        <v>2017</v>
      </c>
      <c r="B4624" t="s">
        <v>1161</v>
      </c>
      <c r="C4624" s="44">
        <v>2</v>
      </c>
      <c r="D4624">
        <v>3</v>
      </c>
      <c r="E4624" s="44" t="s">
        <v>1234</v>
      </c>
      <c r="F4624" s="44">
        <v>30</v>
      </c>
      <c r="G4624" s="44"/>
      <c r="H4624" s="47">
        <v>0</v>
      </c>
      <c r="I4624" s="48">
        <v>0</v>
      </c>
      <c r="J4624" s="44">
        <v>5</v>
      </c>
      <c r="K4624" s="44">
        <f t="shared" si="74"/>
        <v>0</v>
      </c>
      <c r="L4624" s="44"/>
      <c r="M4624" s="44"/>
      <c r="N4624" s="44"/>
      <c r="O4624" s="44"/>
      <c r="P4624" s="44"/>
      <c r="Q4624" s="44"/>
      <c r="R4624" s="44"/>
      <c r="S4624" s="44"/>
      <c r="T4624" s="44"/>
    </row>
    <row r="4625" spans="1:20" x14ac:dyDescent="0.25">
      <c r="A4625">
        <v>2017</v>
      </c>
      <c r="B4625" t="s">
        <v>1161</v>
      </c>
      <c r="C4625" s="44">
        <v>2</v>
      </c>
      <c r="D4625">
        <v>4</v>
      </c>
      <c r="E4625" s="44" t="s">
        <v>1237</v>
      </c>
      <c r="F4625" s="44">
        <v>5</v>
      </c>
      <c r="G4625" s="44"/>
      <c r="H4625" s="47">
        <v>80</v>
      </c>
      <c r="I4625" s="48">
        <v>0</v>
      </c>
      <c r="J4625" s="44">
        <v>0</v>
      </c>
      <c r="K4625" s="44">
        <f t="shared" si="74"/>
        <v>80</v>
      </c>
      <c r="L4625" s="44"/>
      <c r="M4625" s="44"/>
      <c r="N4625" s="44"/>
      <c r="O4625" s="44"/>
      <c r="P4625" s="44"/>
      <c r="Q4625" s="44"/>
      <c r="R4625" s="44"/>
      <c r="S4625" s="44"/>
      <c r="T4625" s="44"/>
    </row>
    <row r="4626" spans="1:20" x14ac:dyDescent="0.25">
      <c r="A4626">
        <v>2017</v>
      </c>
      <c r="B4626" t="s">
        <v>1161</v>
      </c>
      <c r="C4626" s="44">
        <v>2</v>
      </c>
      <c r="D4626">
        <v>5</v>
      </c>
      <c r="E4626" s="44" t="s">
        <v>1208</v>
      </c>
      <c r="F4626" s="44">
        <v>1</v>
      </c>
      <c r="G4626" s="44"/>
      <c r="H4626" s="47">
        <v>80</v>
      </c>
      <c r="I4626" s="48">
        <v>10</v>
      </c>
      <c r="J4626" s="44">
        <v>0</v>
      </c>
      <c r="K4626" s="44">
        <f t="shared" si="74"/>
        <v>90</v>
      </c>
      <c r="L4626" s="44"/>
      <c r="M4626" s="44"/>
      <c r="N4626" s="44"/>
      <c r="O4626" s="44"/>
      <c r="P4626" s="44"/>
      <c r="Q4626" s="44"/>
      <c r="R4626" s="44"/>
      <c r="S4626" s="44"/>
      <c r="T4626" s="44"/>
    </row>
    <row r="4627" spans="1:20" x14ac:dyDescent="0.25">
      <c r="A4627">
        <v>2017</v>
      </c>
      <c r="B4627" t="s">
        <v>20</v>
      </c>
      <c r="C4627" s="44">
        <v>1</v>
      </c>
      <c r="D4627">
        <v>1</v>
      </c>
      <c r="E4627" s="44" t="s">
        <v>1208</v>
      </c>
      <c r="F4627" s="44">
        <v>10</v>
      </c>
      <c r="G4627" s="44"/>
      <c r="H4627" s="47">
        <v>25</v>
      </c>
      <c r="I4627" s="48">
        <v>0</v>
      </c>
      <c r="J4627" s="44">
        <v>0</v>
      </c>
      <c r="K4627" s="44">
        <f t="shared" si="74"/>
        <v>25</v>
      </c>
      <c r="L4627" s="44"/>
      <c r="M4627" s="44"/>
      <c r="N4627" s="44"/>
      <c r="O4627" s="44"/>
      <c r="P4627" s="44"/>
      <c r="Q4627" s="44"/>
      <c r="R4627" s="44"/>
      <c r="S4627" s="44"/>
      <c r="T4627" s="44"/>
    </row>
    <row r="4628" spans="1:20" x14ac:dyDescent="0.25">
      <c r="A4628">
        <v>2017</v>
      </c>
      <c r="B4628" t="s">
        <v>20</v>
      </c>
      <c r="C4628" s="44">
        <v>1</v>
      </c>
      <c r="D4628">
        <v>2</v>
      </c>
      <c r="E4628" s="44" t="s">
        <v>1207</v>
      </c>
      <c r="F4628" s="44">
        <v>0</v>
      </c>
      <c r="G4628" s="44"/>
      <c r="H4628" s="47">
        <v>5</v>
      </c>
      <c r="I4628" s="48">
        <v>5</v>
      </c>
      <c r="J4628" s="44">
        <v>0</v>
      </c>
      <c r="K4628" s="44">
        <f t="shared" si="74"/>
        <v>10</v>
      </c>
      <c r="L4628" s="44"/>
      <c r="M4628" s="44"/>
      <c r="N4628" s="44"/>
      <c r="O4628" s="44"/>
      <c r="P4628" s="44"/>
      <c r="Q4628" s="44"/>
      <c r="R4628" s="44"/>
      <c r="S4628" s="44"/>
      <c r="T4628" s="44"/>
    </row>
    <row r="4629" spans="1:20" x14ac:dyDescent="0.25">
      <c r="A4629">
        <v>2017</v>
      </c>
      <c r="B4629" t="s">
        <v>20</v>
      </c>
      <c r="C4629" s="44">
        <v>1</v>
      </c>
      <c r="D4629">
        <v>3</v>
      </c>
      <c r="E4629" s="44" t="s">
        <v>1208</v>
      </c>
      <c r="F4629" s="44">
        <v>10</v>
      </c>
      <c r="G4629" s="44"/>
      <c r="H4629" s="47">
        <v>80</v>
      </c>
      <c r="I4629" s="48">
        <v>0</v>
      </c>
      <c r="J4629" s="44">
        <v>10</v>
      </c>
      <c r="K4629" s="44">
        <f t="shared" si="74"/>
        <v>80</v>
      </c>
      <c r="L4629" s="44"/>
      <c r="M4629" s="44"/>
      <c r="N4629" s="44"/>
      <c r="O4629" s="44"/>
      <c r="P4629" s="44"/>
      <c r="Q4629" s="44"/>
      <c r="R4629" s="44"/>
      <c r="S4629" s="44"/>
      <c r="T4629" s="44"/>
    </row>
    <row r="4630" spans="1:20" x14ac:dyDescent="0.25">
      <c r="A4630">
        <v>2017</v>
      </c>
      <c r="B4630" t="s">
        <v>20</v>
      </c>
      <c r="C4630" s="44">
        <v>1</v>
      </c>
      <c r="D4630">
        <v>4</v>
      </c>
      <c r="E4630" s="44" t="s">
        <v>1208</v>
      </c>
      <c r="F4630" s="44">
        <v>0</v>
      </c>
      <c r="G4630" s="44"/>
      <c r="H4630" s="47">
        <v>40</v>
      </c>
      <c r="I4630" s="48">
        <v>5</v>
      </c>
      <c r="J4630" s="44">
        <v>10</v>
      </c>
      <c r="K4630" s="44">
        <f t="shared" si="74"/>
        <v>45</v>
      </c>
      <c r="L4630" s="44"/>
      <c r="M4630" s="44"/>
      <c r="N4630" s="44"/>
      <c r="O4630" s="44"/>
      <c r="P4630" s="44"/>
      <c r="Q4630" s="44"/>
      <c r="R4630" s="44"/>
      <c r="S4630" s="44"/>
      <c r="T4630" s="44"/>
    </row>
    <row r="4631" spans="1:20" x14ac:dyDescent="0.25">
      <c r="A4631">
        <v>2017</v>
      </c>
      <c r="B4631" t="s">
        <v>20</v>
      </c>
      <c r="C4631" s="44">
        <v>1</v>
      </c>
      <c r="D4631">
        <v>5</v>
      </c>
      <c r="E4631" s="44" t="s">
        <v>1237</v>
      </c>
      <c r="F4631" s="44">
        <v>10</v>
      </c>
      <c r="G4631" s="44"/>
      <c r="H4631" s="47">
        <v>60</v>
      </c>
      <c r="I4631" s="48">
        <v>0</v>
      </c>
      <c r="J4631" s="44">
        <v>20</v>
      </c>
      <c r="K4631" s="44">
        <f t="shared" si="74"/>
        <v>60</v>
      </c>
      <c r="L4631" s="44"/>
      <c r="M4631" s="44"/>
      <c r="N4631" s="44"/>
      <c r="O4631" s="44"/>
      <c r="P4631" s="44"/>
      <c r="Q4631" s="44"/>
      <c r="R4631" s="44"/>
      <c r="S4631" s="44"/>
      <c r="T4631" s="44"/>
    </row>
    <row r="4632" spans="1:20" x14ac:dyDescent="0.25">
      <c r="A4632">
        <v>2017</v>
      </c>
      <c r="B4632" t="s">
        <v>20</v>
      </c>
      <c r="C4632" s="44">
        <v>2</v>
      </c>
      <c r="D4632">
        <v>1</v>
      </c>
      <c r="E4632" s="44" t="s">
        <v>1239</v>
      </c>
      <c r="F4632" s="44">
        <v>0</v>
      </c>
      <c r="G4632" s="44"/>
      <c r="H4632" s="47">
        <v>25</v>
      </c>
      <c r="I4632" s="48">
        <v>5</v>
      </c>
      <c r="J4632" s="44">
        <v>10</v>
      </c>
      <c r="K4632" s="44">
        <f t="shared" si="74"/>
        <v>30</v>
      </c>
      <c r="L4632" s="44"/>
      <c r="M4632" s="44"/>
      <c r="N4632" s="44"/>
      <c r="O4632" s="44"/>
      <c r="P4632" s="44"/>
      <c r="Q4632" s="44"/>
      <c r="R4632" s="44"/>
      <c r="S4632" s="44"/>
      <c r="T4632" s="44"/>
    </row>
    <row r="4633" spans="1:20" x14ac:dyDescent="0.25">
      <c r="A4633">
        <v>2017</v>
      </c>
      <c r="B4633" t="s">
        <v>20</v>
      </c>
      <c r="C4633" s="44">
        <v>2</v>
      </c>
      <c r="D4633">
        <v>2</v>
      </c>
      <c r="E4633" s="44" t="s">
        <v>1234</v>
      </c>
      <c r="F4633" s="44">
        <v>0</v>
      </c>
      <c r="G4633" s="44"/>
      <c r="H4633" s="47">
        <v>5</v>
      </c>
      <c r="I4633" s="48">
        <v>5</v>
      </c>
      <c r="J4633" s="44">
        <v>10</v>
      </c>
      <c r="K4633" s="44">
        <f t="shared" si="74"/>
        <v>10</v>
      </c>
      <c r="L4633" s="44"/>
      <c r="M4633" s="44"/>
      <c r="N4633" s="44"/>
      <c r="O4633" s="44"/>
      <c r="P4633" s="44"/>
      <c r="Q4633" s="44"/>
      <c r="R4633" s="44"/>
      <c r="S4633" s="44"/>
      <c r="T4633" s="44"/>
    </row>
    <row r="4634" spans="1:20" x14ac:dyDescent="0.25">
      <c r="A4634">
        <v>2017</v>
      </c>
      <c r="B4634" t="s">
        <v>20</v>
      </c>
      <c r="C4634" s="44">
        <v>2</v>
      </c>
      <c r="D4634">
        <v>3</v>
      </c>
      <c r="E4634" s="44" t="s">
        <v>1234</v>
      </c>
      <c r="F4634" s="44">
        <v>0</v>
      </c>
      <c r="G4634" s="44"/>
      <c r="H4634" s="47">
        <v>10</v>
      </c>
      <c r="I4634" s="48">
        <v>5</v>
      </c>
      <c r="J4634" s="44">
        <v>10</v>
      </c>
      <c r="K4634" s="44">
        <f t="shared" si="74"/>
        <v>15</v>
      </c>
      <c r="L4634" s="44"/>
      <c r="M4634" s="44"/>
      <c r="N4634" s="44"/>
      <c r="O4634" s="44"/>
      <c r="P4634" s="44"/>
      <c r="Q4634" s="44"/>
      <c r="R4634" s="44"/>
      <c r="S4634" s="44"/>
      <c r="T4634" s="44"/>
    </row>
    <row r="4635" spans="1:20" x14ac:dyDescent="0.25">
      <c r="A4635">
        <v>2017</v>
      </c>
      <c r="B4635" t="s">
        <v>20</v>
      </c>
      <c r="C4635" s="44">
        <v>2</v>
      </c>
      <c r="D4635">
        <v>4</v>
      </c>
      <c r="E4635" s="44" t="s">
        <v>1234</v>
      </c>
      <c r="F4635" s="44">
        <v>0</v>
      </c>
      <c r="G4635" s="44"/>
      <c r="H4635" s="47">
        <v>5</v>
      </c>
      <c r="I4635" s="48">
        <v>5</v>
      </c>
      <c r="J4635" s="44">
        <v>10</v>
      </c>
      <c r="K4635" s="44">
        <f t="shared" si="74"/>
        <v>10</v>
      </c>
      <c r="L4635" s="44"/>
      <c r="M4635" s="44"/>
      <c r="N4635" s="44"/>
      <c r="O4635" s="44"/>
      <c r="P4635" s="44"/>
      <c r="Q4635" s="44"/>
      <c r="R4635" s="44"/>
      <c r="S4635" s="44"/>
      <c r="T4635" s="44"/>
    </row>
    <row r="4636" spans="1:20" x14ac:dyDescent="0.25">
      <c r="A4636">
        <v>2017</v>
      </c>
      <c r="B4636" t="s">
        <v>20</v>
      </c>
      <c r="C4636" s="44">
        <v>2</v>
      </c>
      <c r="D4636">
        <v>5</v>
      </c>
      <c r="E4636" s="44" t="s">
        <v>1239</v>
      </c>
      <c r="F4636" s="44">
        <v>0</v>
      </c>
      <c r="G4636" s="44"/>
      <c r="H4636" s="47">
        <v>5</v>
      </c>
      <c r="I4636" s="48">
        <v>5</v>
      </c>
      <c r="J4636" s="44">
        <v>10</v>
      </c>
      <c r="K4636" s="44">
        <f t="shared" si="74"/>
        <v>10</v>
      </c>
      <c r="L4636" s="44"/>
      <c r="M4636" s="44"/>
      <c r="N4636" s="44"/>
      <c r="O4636" s="44"/>
      <c r="P4636" s="44"/>
      <c r="Q4636" s="44"/>
      <c r="R4636" s="44"/>
      <c r="S4636" s="44"/>
      <c r="T4636" s="44"/>
    </row>
    <row r="4637" spans="1:20" x14ac:dyDescent="0.25">
      <c r="A4637">
        <v>2017</v>
      </c>
      <c r="B4637" s="44" t="s">
        <v>1162</v>
      </c>
      <c r="C4637" s="44">
        <v>1</v>
      </c>
      <c r="D4637">
        <v>1</v>
      </c>
      <c r="E4637" s="44" t="s">
        <v>1237</v>
      </c>
      <c r="F4637" s="44">
        <v>0</v>
      </c>
      <c r="G4637" s="44"/>
      <c r="H4637" s="47">
        <v>15</v>
      </c>
      <c r="I4637" s="48">
        <v>25</v>
      </c>
      <c r="J4637" s="44">
        <v>10</v>
      </c>
      <c r="K4637" s="44">
        <f t="shared" si="74"/>
        <v>40</v>
      </c>
      <c r="L4637" s="44"/>
      <c r="M4637" s="44"/>
      <c r="N4637" s="44"/>
      <c r="O4637" s="44"/>
      <c r="P4637" s="44"/>
      <c r="Q4637" s="44"/>
      <c r="R4637" s="44"/>
      <c r="S4637" s="44"/>
      <c r="T4637" s="44"/>
    </row>
    <row r="4638" spans="1:20" x14ac:dyDescent="0.25">
      <c r="A4638">
        <v>2017</v>
      </c>
      <c r="B4638" s="44" t="s">
        <v>1162</v>
      </c>
      <c r="C4638" s="44">
        <v>1</v>
      </c>
      <c r="D4638">
        <v>2</v>
      </c>
      <c r="E4638" s="44" t="s">
        <v>1237</v>
      </c>
      <c r="F4638" s="44">
        <v>1</v>
      </c>
      <c r="G4638" s="44"/>
      <c r="H4638" s="47">
        <v>40</v>
      </c>
      <c r="I4638" s="48">
        <v>10</v>
      </c>
      <c r="J4638" s="44">
        <v>30</v>
      </c>
      <c r="K4638" s="44">
        <f t="shared" si="74"/>
        <v>50</v>
      </c>
      <c r="L4638" s="44"/>
      <c r="M4638" s="44"/>
      <c r="N4638" s="44"/>
      <c r="O4638" s="44"/>
      <c r="P4638" s="44"/>
      <c r="Q4638" s="44"/>
      <c r="R4638" s="44"/>
      <c r="S4638" s="44"/>
      <c r="T4638" s="44"/>
    </row>
    <row r="4639" spans="1:20" x14ac:dyDescent="0.25">
      <c r="A4639">
        <v>2017</v>
      </c>
      <c r="B4639" s="44" t="s">
        <v>1162</v>
      </c>
      <c r="C4639" s="44">
        <v>1</v>
      </c>
      <c r="D4639">
        <v>3</v>
      </c>
      <c r="E4639" s="44" t="s">
        <v>1237</v>
      </c>
      <c r="F4639" s="44">
        <v>0</v>
      </c>
      <c r="G4639" s="44"/>
      <c r="H4639" s="47">
        <v>10</v>
      </c>
      <c r="I4639" s="48">
        <v>5</v>
      </c>
      <c r="J4639" s="44">
        <v>10</v>
      </c>
      <c r="K4639" s="44">
        <f t="shared" si="74"/>
        <v>15</v>
      </c>
      <c r="L4639" s="44"/>
      <c r="M4639" s="44"/>
      <c r="N4639" s="44"/>
      <c r="O4639" s="44"/>
      <c r="P4639" s="44"/>
      <c r="Q4639" s="44"/>
      <c r="R4639" s="44"/>
      <c r="S4639" s="44"/>
      <c r="T4639" s="44"/>
    </row>
    <row r="4640" spans="1:20" x14ac:dyDescent="0.25">
      <c r="A4640">
        <v>2017</v>
      </c>
      <c r="B4640" s="44" t="s">
        <v>1162</v>
      </c>
      <c r="C4640" s="44">
        <v>1</v>
      </c>
      <c r="D4640">
        <v>4</v>
      </c>
      <c r="E4640" s="44" t="s">
        <v>1237</v>
      </c>
      <c r="F4640" s="44">
        <v>10</v>
      </c>
      <c r="G4640" s="44"/>
      <c r="H4640" s="47">
        <v>10</v>
      </c>
      <c r="I4640" s="48">
        <v>30</v>
      </c>
      <c r="J4640" s="44">
        <v>10</v>
      </c>
      <c r="K4640" s="44">
        <f t="shared" si="74"/>
        <v>40</v>
      </c>
      <c r="L4640" s="44"/>
      <c r="M4640" s="44"/>
      <c r="N4640" s="44"/>
      <c r="O4640" s="44"/>
      <c r="P4640" s="44"/>
      <c r="Q4640" s="44"/>
      <c r="R4640" s="44"/>
      <c r="S4640" s="44"/>
      <c r="T4640" s="44"/>
    </row>
    <row r="4641" spans="1:20" x14ac:dyDescent="0.25">
      <c r="A4641">
        <v>2017</v>
      </c>
      <c r="B4641" s="44" t="s">
        <v>1162</v>
      </c>
      <c r="C4641" s="44">
        <v>1</v>
      </c>
      <c r="D4641">
        <v>5</v>
      </c>
      <c r="E4641" s="44" t="s">
        <v>1237</v>
      </c>
      <c r="F4641" s="44">
        <v>0</v>
      </c>
      <c r="G4641" s="44"/>
      <c r="H4641" s="47">
        <v>5</v>
      </c>
      <c r="I4641" s="48">
        <v>0</v>
      </c>
      <c r="J4641" s="44">
        <v>0</v>
      </c>
      <c r="K4641" s="44">
        <f t="shared" si="74"/>
        <v>5</v>
      </c>
      <c r="L4641" s="44"/>
      <c r="M4641" s="44"/>
      <c r="N4641" s="44"/>
      <c r="O4641" s="44"/>
      <c r="P4641" s="44"/>
      <c r="Q4641" s="44"/>
      <c r="R4641" s="44"/>
      <c r="S4641" s="44"/>
      <c r="T4641" s="44"/>
    </row>
    <row r="4642" spans="1:20" x14ac:dyDescent="0.25">
      <c r="A4642">
        <v>2017</v>
      </c>
      <c r="B4642" s="44" t="s">
        <v>1162</v>
      </c>
      <c r="C4642" s="44">
        <v>2</v>
      </c>
      <c r="D4642">
        <v>1</v>
      </c>
      <c r="E4642" s="44" t="s">
        <v>1208</v>
      </c>
      <c r="F4642" s="44">
        <v>15</v>
      </c>
      <c r="G4642" s="44"/>
      <c r="H4642" s="47">
        <v>10</v>
      </c>
      <c r="I4642" s="48">
        <v>5</v>
      </c>
      <c r="J4642" s="44">
        <v>5</v>
      </c>
      <c r="K4642" s="44">
        <f t="shared" si="74"/>
        <v>15</v>
      </c>
      <c r="L4642" s="44"/>
      <c r="M4642" s="44"/>
      <c r="N4642" s="44"/>
      <c r="O4642" s="44"/>
      <c r="P4642" s="44"/>
      <c r="Q4642" s="44"/>
      <c r="R4642" s="44"/>
      <c r="S4642" s="44"/>
      <c r="T4642" s="44"/>
    </row>
    <row r="4643" spans="1:20" x14ac:dyDescent="0.25">
      <c r="A4643">
        <v>2017</v>
      </c>
      <c r="B4643" s="44" t="s">
        <v>1162</v>
      </c>
      <c r="C4643" s="44">
        <v>2</v>
      </c>
      <c r="D4643">
        <v>2</v>
      </c>
      <c r="E4643" s="44" t="s">
        <v>1208</v>
      </c>
      <c r="F4643" s="44">
        <v>1</v>
      </c>
      <c r="G4643" s="44"/>
      <c r="H4643" s="47">
        <v>25</v>
      </c>
      <c r="I4643" s="48">
        <v>5</v>
      </c>
      <c r="J4643" s="44">
        <v>10</v>
      </c>
      <c r="K4643" s="44">
        <f t="shared" si="74"/>
        <v>30</v>
      </c>
      <c r="L4643" s="44"/>
      <c r="M4643" s="44"/>
      <c r="N4643" s="44"/>
      <c r="O4643" s="44"/>
      <c r="P4643" s="44"/>
      <c r="Q4643" s="44"/>
      <c r="R4643" s="44"/>
      <c r="S4643" s="44"/>
      <c r="T4643" s="44"/>
    </row>
    <row r="4644" spans="1:20" x14ac:dyDescent="0.25">
      <c r="A4644">
        <v>2017</v>
      </c>
      <c r="B4644" s="44" t="s">
        <v>1162</v>
      </c>
      <c r="C4644" s="44">
        <v>2</v>
      </c>
      <c r="D4644">
        <v>3</v>
      </c>
      <c r="E4644" s="44" t="s">
        <v>1234</v>
      </c>
      <c r="F4644" s="44">
        <v>5</v>
      </c>
      <c r="G4644" s="44"/>
      <c r="H4644" s="47">
        <v>30</v>
      </c>
      <c r="I4644" s="48">
        <v>5</v>
      </c>
      <c r="J4644" s="44">
        <v>5</v>
      </c>
      <c r="K4644" s="44">
        <f t="shared" si="74"/>
        <v>35</v>
      </c>
      <c r="L4644" s="44"/>
      <c r="M4644" s="44"/>
      <c r="N4644" s="44"/>
      <c r="O4644" s="44"/>
      <c r="P4644" s="44"/>
      <c r="Q4644" s="44"/>
      <c r="R4644" s="44"/>
      <c r="S4644" s="44"/>
      <c r="T4644" s="44"/>
    </row>
    <row r="4645" spans="1:20" x14ac:dyDescent="0.25">
      <c r="A4645">
        <v>2017</v>
      </c>
      <c r="B4645" s="44" t="s">
        <v>1162</v>
      </c>
      <c r="C4645" s="44">
        <v>2</v>
      </c>
      <c r="D4645">
        <v>4</v>
      </c>
      <c r="E4645" s="44" t="s">
        <v>1234</v>
      </c>
      <c r="F4645" s="44">
        <v>0</v>
      </c>
      <c r="G4645" s="44"/>
      <c r="H4645" s="47">
        <v>75</v>
      </c>
      <c r="I4645" s="48">
        <v>1</v>
      </c>
      <c r="J4645" s="44">
        <v>0</v>
      </c>
      <c r="K4645" s="44">
        <f t="shared" si="74"/>
        <v>76</v>
      </c>
      <c r="L4645" s="44"/>
      <c r="M4645" s="44"/>
      <c r="N4645" s="44"/>
      <c r="O4645" s="44"/>
      <c r="P4645" s="44"/>
      <c r="Q4645" s="44"/>
      <c r="R4645" s="44"/>
      <c r="S4645" s="44"/>
      <c r="T4645" s="44"/>
    </row>
    <row r="4646" spans="1:20" x14ac:dyDescent="0.25">
      <c r="A4646">
        <v>2017</v>
      </c>
      <c r="B4646" s="44" t="s">
        <v>1162</v>
      </c>
      <c r="C4646" s="44">
        <v>2</v>
      </c>
      <c r="D4646">
        <v>5</v>
      </c>
      <c r="E4646" s="44" t="s">
        <v>1207</v>
      </c>
      <c r="F4646" s="44">
        <v>1</v>
      </c>
      <c r="G4646" s="44"/>
      <c r="H4646" s="49">
        <v>15</v>
      </c>
      <c r="I4646" s="50">
        <v>5</v>
      </c>
      <c r="J4646" s="44">
        <v>0</v>
      </c>
      <c r="K4646" s="44">
        <f t="shared" si="74"/>
        <v>20</v>
      </c>
      <c r="L4646" s="44"/>
      <c r="M4646" s="44"/>
      <c r="N4646" s="44"/>
      <c r="O4646" s="44"/>
      <c r="P4646" s="44"/>
      <c r="Q4646" s="44"/>
      <c r="R4646" s="44"/>
      <c r="S4646" s="44"/>
      <c r="T4646" s="44"/>
    </row>
    <row r="4647" spans="1:20" x14ac:dyDescent="0.25">
      <c r="A4647">
        <v>2018</v>
      </c>
      <c r="B4647" t="s">
        <v>1240</v>
      </c>
      <c r="C4647">
        <v>1</v>
      </c>
      <c r="D4647">
        <v>1</v>
      </c>
      <c r="E4647" t="s">
        <v>1208</v>
      </c>
      <c r="F4647">
        <v>30</v>
      </c>
      <c r="H4647">
        <v>50</v>
      </c>
      <c r="I4647">
        <v>20</v>
      </c>
      <c r="J4647">
        <v>2</v>
      </c>
      <c r="N4647" s="33"/>
      <c r="O4647" s="33"/>
      <c r="P4647" s="33"/>
      <c r="Q4647" s="33"/>
      <c r="R4647" s="33"/>
      <c r="S4647" s="33"/>
      <c r="T4647" s="33"/>
    </row>
    <row r="4648" spans="1:20" x14ac:dyDescent="0.25">
      <c r="A4648">
        <v>2018</v>
      </c>
      <c r="B4648" t="s">
        <v>1240</v>
      </c>
      <c r="D4648">
        <v>2</v>
      </c>
      <c r="E4648" t="s">
        <v>1208</v>
      </c>
      <c r="F4648">
        <v>10</v>
      </c>
      <c r="H4648">
        <v>20</v>
      </c>
      <c r="I4648">
        <v>80</v>
      </c>
      <c r="J4648">
        <v>1</v>
      </c>
      <c r="N4648" s="33"/>
      <c r="O4648" s="33"/>
      <c r="P4648" s="33"/>
      <c r="Q4648" s="33"/>
      <c r="R4648" s="33"/>
      <c r="S4648" s="33"/>
      <c r="T4648" s="33"/>
    </row>
    <row r="4649" spans="1:20" x14ac:dyDescent="0.25">
      <c r="A4649">
        <v>2018</v>
      </c>
      <c r="B4649" t="s">
        <v>1240</v>
      </c>
      <c r="D4649">
        <v>3</v>
      </c>
      <c r="E4649" t="s">
        <v>1208</v>
      </c>
      <c r="F4649">
        <v>40</v>
      </c>
      <c r="H4649">
        <v>40</v>
      </c>
      <c r="I4649">
        <v>10</v>
      </c>
      <c r="J4649">
        <v>3</v>
      </c>
      <c r="N4649" s="33"/>
      <c r="O4649" s="33"/>
      <c r="P4649" s="33"/>
      <c r="Q4649" s="33"/>
      <c r="R4649" s="33"/>
      <c r="S4649" s="33"/>
      <c r="T4649" s="33"/>
    </row>
    <row r="4650" spans="1:20" x14ac:dyDescent="0.25">
      <c r="A4650">
        <v>2018</v>
      </c>
      <c r="B4650" t="s">
        <v>1240</v>
      </c>
      <c r="D4650">
        <v>4</v>
      </c>
      <c r="E4650" t="s">
        <v>1208</v>
      </c>
      <c r="F4650">
        <v>20</v>
      </c>
      <c r="H4650">
        <v>0</v>
      </c>
      <c r="I4650">
        <v>10</v>
      </c>
      <c r="J4650">
        <v>2</v>
      </c>
      <c r="N4650" s="33"/>
      <c r="O4650" s="33"/>
      <c r="P4650" s="33"/>
      <c r="Q4650" s="33"/>
      <c r="R4650" s="33"/>
      <c r="S4650" s="33"/>
      <c r="T4650" s="33"/>
    </row>
    <row r="4651" spans="1:20" x14ac:dyDescent="0.25">
      <c r="A4651">
        <v>2018</v>
      </c>
      <c r="B4651" t="s">
        <v>1240</v>
      </c>
      <c r="D4651">
        <v>5</v>
      </c>
      <c r="E4651" t="s">
        <v>1208</v>
      </c>
      <c r="F4651">
        <v>10</v>
      </c>
      <c r="H4651">
        <v>50</v>
      </c>
      <c r="I4651">
        <v>20</v>
      </c>
      <c r="J4651">
        <v>3</v>
      </c>
      <c r="N4651" s="33"/>
      <c r="O4651" s="33"/>
      <c r="P4651" s="33"/>
      <c r="Q4651" s="33"/>
      <c r="R4651" s="33"/>
      <c r="S4651" s="33"/>
      <c r="T4651" s="33"/>
    </row>
    <row r="4652" spans="1:20" x14ac:dyDescent="0.25">
      <c r="A4652">
        <v>2018</v>
      </c>
      <c r="B4652" t="s">
        <v>1240</v>
      </c>
      <c r="C4652">
        <v>2</v>
      </c>
      <c r="D4652">
        <v>1</v>
      </c>
      <c r="E4652" t="s">
        <v>1168</v>
      </c>
      <c r="F4652">
        <v>40</v>
      </c>
      <c r="H4652">
        <v>60</v>
      </c>
      <c r="I4652">
        <v>20</v>
      </c>
      <c r="J4652">
        <v>3</v>
      </c>
      <c r="N4652" s="33"/>
      <c r="O4652" s="33"/>
      <c r="P4652" s="33"/>
      <c r="Q4652" s="33"/>
      <c r="R4652" s="33"/>
      <c r="S4652" s="33"/>
      <c r="T4652" s="33"/>
    </row>
    <row r="4653" spans="1:20" x14ac:dyDescent="0.25">
      <c r="A4653">
        <v>2018</v>
      </c>
      <c r="B4653" t="s">
        <v>1240</v>
      </c>
      <c r="D4653">
        <v>2</v>
      </c>
      <c r="E4653" t="s">
        <v>1168</v>
      </c>
      <c r="F4653">
        <v>80</v>
      </c>
      <c r="H4653">
        <v>20</v>
      </c>
      <c r="I4653">
        <v>80</v>
      </c>
      <c r="J4653">
        <v>1</v>
      </c>
      <c r="N4653" s="33"/>
      <c r="O4653" s="33"/>
      <c r="P4653" s="33"/>
      <c r="Q4653" s="33"/>
      <c r="R4653" s="33"/>
      <c r="S4653" s="33"/>
      <c r="T4653" s="33"/>
    </row>
    <row r="4654" spans="1:20" x14ac:dyDescent="0.25">
      <c r="A4654">
        <v>2018</v>
      </c>
      <c r="B4654" t="s">
        <v>1240</v>
      </c>
      <c r="D4654">
        <v>3</v>
      </c>
      <c r="E4654" t="s">
        <v>1168</v>
      </c>
      <c r="F4654">
        <v>60</v>
      </c>
      <c r="H4654">
        <v>40</v>
      </c>
      <c r="I4654">
        <v>10</v>
      </c>
      <c r="J4654">
        <v>2</v>
      </c>
      <c r="N4654" s="33"/>
      <c r="O4654" s="33"/>
      <c r="P4654" s="33"/>
      <c r="Q4654" s="33"/>
      <c r="R4654" s="33"/>
      <c r="S4654" s="33"/>
      <c r="T4654" s="33"/>
    </row>
    <row r="4655" spans="1:20" x14ac:dyDescent="0.25">
      <c r="A4655">
        <v>2018</v>
      </c>
      <c r="B4655" t="s">
        <v>1240</v>
      </c>
      <c r="D4655">
        <v>4</v>
      </c>
      <c r="E4655" t="s">
        <v>1168</v>
      </c>
      <c r="F4655">
        <v>30</v>
      </c>
      <c r="H4655">
        <v>70</v>
      </c>
      <c r="I4655">
        <v>20</v>
      </c>
      <c r="J4655">
        <v>1</v>
      </c>
      <c r="N4655" s="33"/>
      <c r="O4655" s="33"/>
      <c r="P4655" s="33"/>
      <c r="Q4655" s="33"/>
      <c r="R4655" s="33"/>
      <c r="S4655" s="33"/>
      <c r="T4655" s="33"/>
    </row>
    <row r="4656" spans="1:20" x14ac:dyDescent="0.25">
      <c r="A4656">
        <v>2018</v>
      </c>
      <c r="B4656" t="s">
        <v>1240</v>
      </c>
      <c r="D4656">
        <v>5</v>
      </c>
      <c r="E4656" t="s">
        <v>1168</v>
      </c>
      <c r="F4656">
        <v>60</v>
      </c>
      <c r="H4656">
        <v>40</v>
      </c>
      <c r="I4656">
        <v>20</v>
      </c>
      <c r="J4656">
        <v>2</v>
      </c>
      <c r="N4656" s="33"/>
      <c r="O4656" s="33"/>
      <c r="P4656" s="33"/>
      <c r="Q4656" s="33"/>
      <c r="R4656" s="33"/>
      <c r="S4656" s="33"/>
      <c r="T4656" s="33"/>
    </row>
    <row r="4657" spans="1:20" x14ac:dyDescent="0.25">
      <c r="A4657">
        <v>2018</v>
      </c>
      <c r="B4657" t="s">
        <v>1240</v>
      </c>
      <c r="C4657">
        <v>3</v>
      </c>
      <c r="D4657">
        <v>1</v>
      </c>
      <c r="E4657" t="s">
        <v>1168</v>
      </c>
      <c r="F4657">
        <v>80</v>
      </c>
      <c r="H4657">
        <v>80</v>
      </c>
      <c r="I4657">
        <v>20</v>
      </c>
      <c r="J4657">
        <v>3</v>
      </c>
      <c r="N4657" s="33"/>
      <c r="O4657" s="33"/>
      <c r="P4657" s="33"/>
      <c r="Q4657" s="33"/>
      <c r="R4657" s="33"/>
      <c r="S4657" s="33"/>
      <c r="T4657" s="33"/>
    </row>
    <row r="4658" spans="1:20" x14ac:dyDescent="0.25">
      <c r="A4658">
        <v>2018</v>
      </c>
      <c r="B4658" t="s">
        <v>1240</v>
      </c>
      <c r="D4658">
        <v>2</v>
      </c>
      <c r="E4658" t="s">
        <v>1168</v>
      </c>
      <c r="F4658">
        <v>40</v>
      </c>
      <c r="H4658">
        <v>80</v>
      </c>
      <c r="I4658">
        <v>10</v>
      </c>
      <c r="J4658">
        <v>3</v>
      </c>
      <c r="N4658" s="33"/>
      <c r="O4658" s="33"/>
      <c r="P4658" s="33"/>
      <c r="Q4658" s="33"/>
      <c r="R4658" s="33"/>
      <c r="S4658" s="33"/>
      <c r="T4658" s="33"/>
    </row>
    <row r="4659" spans="1:20" x14ac:dyDescent="0.25">
      <c r="A4659">
        <v>2018</v>
      </c>
      <c r="B4659" t="s">
        <v>1240</v>
      </c>
      <c r="D4659">
        <v>3</v>
      </c>
      <c r="E4659" t="s">
        <v>1168</v>
      </c>
      <c r="F4659">
        <v>60</v>
      </c>
      <c r="H4659">
        <v>70</v>
      </c>
      <c r="I4659">
        <v>20</v>
      </c>
      <c r="J4659">
        <v>3</v>
      </c>
      <c r="N4659" s="33"/>
      <c r="O4659" s="33"/>
      <c r="P4659" s="33"/>
      <c r="Q4659" s="33"/>
      <c r="R4659" s="33"/>
      <c r="S4659" s="33"/>
      <c r="T4659" s="33"/>
    </row>
    <row r="4660" spans="1:20" x14ac:dyDescent="0.25">
      <c r="A4660">
        <v>2018</v>
      </c>
      <c r="B4660" t="s">
        <v>1240</v>
      </c>
      <c r="D4660">
        <v>4</v>
      </c>
      <c r="E4660" t="s">
        <v>1208</v>
      </c>
      <c r="F4660">
        <v>60</v>
      </c>
      <c r="H4660">
        <v>60</v>
      </c>
      <c r="I4660">
        <v>20</v>
      </c>
      <c r="J4660">
        <v>2</v>
      </c>
      <c r="N4660" s="33"/>
      <c r="O4660" s="33"/>
      <c r="P4660" s="33"/>
      <c r="Q4660" s="33"/>
      <c r="R4660" s="33"/>
      <c r="S4660" s="33"/>
      <c r="T4660" s="33"/>
    </row>
    <row r="4661" spans="1:20" x14ac:dyDescent="0.25">
      <c r="A4661">
        <v>2018</v>
      </c>
      <c r="B4661" t="s">
        <v>1240</v>
      </c>
      <c r="D4661">
        <v>5</v>
      </c>
      <c r="E4661" t="s">
        <v>1208</v>
      </c>
      <c r="F4661">
        <v>80</v>
      </c>
      <c r="H4661">
        <v>20</v>
      </c>
      <c r="I4661">
        <v>80</v>
      </c>
      <c r="J4661">
        <v>2</v>
      </c>
      <c r="N4661" s="33"/>
      <c r="O4661" s="33"/>
      <c r="P4661" s="33"/>
      <c r="Q4661" s="33"/>
      <c r="R4661" s="33"/>
      <c r="S4661" s="33"/>
      <c r="T4661" s="33"/>
    </row>
    <row r="4662" spans="1:20" x14ac:dyDescent="0.25">
      <c r="A4662">
        <v>2018</v>
      </c>
      <c r="B4662" t="s">
        <v>1240</v>
      </c>
      <c r="C4662">
        <v>1</v>
      </c>
      <c r="D4662">
        <v>1</v>
      </c>
      <c r="E4662" t="s">
        <v>1241</v>
      </c>
      <c r="F4662">
        <v>30</v>
      </c>
      <c r="H4662">
        <v>75</v>
      </c>
      <c r="I4662">
        <v>10</v>
      </c>
      <c r="J4662">
        <v>1</v>
      </c>
      <c r="L4662">
        <v>0</v>
      </c>
      <c r="N4662" s="33"/>
      <c r="O4662" s="33"/>
      <c r="P4662" s="33"/>
      <c r="Q4662" s="33"/>
      <c r="R4662" s="33"/>
      <c r="S4662" s="33"/>
      <c r="T4662" s="33"/>
    </row>
    <row r="4663" spans="1:20" x14ac:dyDescent="0.25">
      <c r="A4663">
        <v>2018</v>
      </c>
      <c r="B4663" t="s">
        <v>1240</v>
      </c>
      <c r="C4663">
        <v>1</v>
      </c>
      <c r="D4663">
        <v>3</v>
      </c>
      <c r="E4663" t="s">
        <v>1241</v>
      </c>
      <c r="F4663">
        <v>20</v>
      </c>
      <c r="H4663">
        <v>80</v>
      </c>
      <c r="I4663">
        <v>5</v>
      </c>
      <c r="J4663">
        <v>2</v>
      </c>
      <c r="L4663">
        <v>0</v>
      </c>
      <c r="N4663" s="33"/>
      <c r="O4663" s="33"/>
      <c r="P4663" s="33"/>
      <c r="Q4663" s="33"/>
      <c r="R4663" s="33"/>
      <c r="S4663" s="33"/>
      <c r="T4663" s="33"/>
    </row>
    <row r="4664" spans="1:20" x14ac:dyDescent="0.25">
      <c r="A4664">
        <v>2018</v>
      </c>
      <c r="B4664" t="s">
        <v>1240</v>
      </c>
      <c r="C4664">
        <v>1</v>
      </c>
      <c r="D4664">
        <v>5</v>
      </c>
      <c r="E4664" t="s">
        <v>1241</v>
      </c>
      <c r="F4664">
        <v>25</v>
      </c>
      <c r="H4664">
        <v>75</v>
      </c>
      <c r="I4664">
        <v>10</v>
      </c>
      <c r="J4664">
        <v>2</v>
      </c>
      <c r="L4664">
        <v>0</v>
      </c>
      <c r="N4664" s="33"/>
      <c r="O4664" s="33"/>
      <c r="P4664" s="33"/>
      <c r="Q4664" s="33"/>
      <c r="R4664" s="33"/>
      <c r="S4664" s="33"/>
      <c r="T4664" s="33"/>
    </row>
    <row r="4665" spans="1:20" x14ac:dyDescent="0.25">
      <c r="A4665">
        <v>2018</v>
      </c>
      <c r="B4665" t="s">
        <v>1240</v>
      </c>
      <c r="C4665">
        <v>1</v>
      </c>
      <c r="D4665">
        <v>7</v>
      </c>
      <c r="E4665" t="s">
        <v>1241</v>
      </c>
      <c r="F4665">
        <v>0</v>
      </c>
      <c r="H4665">
        <v>95</v>
      </c>
      <c r="I4665">
        <v>5</v>
      </c>
      <c r="J4665">
        <v>2</v>
      </c>
      <c r="L4665">
        <v>0</v>
      </c>
      <c r="N4665" s="33"/>
      <c r="O4665" s="33"/>
      <c r="P4665" s="33"/>
      <c r="Q4665" s="33"/>
      <c r="R4665" s="33"/>
      <c r="S4665" s="33"/>
      <c r="T4665" s="33"/>
    </row>
    <row r="4666" spans="1:20" x14ac:dyDescent="0.25">
      <c r="A4666">
        <v>2018</v>
      </c>
      <c r="B4666" t="s">
        <v>1240</v>
      </c>
      <c r="C4666">
        <v>1</v>
      </c>
      <c r="D4666">
        <v>9</v>
      </c>
      <c r="E4666" t="s">
        <v>1241</v>
      </c>
      <c r="F4666">
        <v>25</v>
      </c>
      <c r="H4666">
        <v>90</v>
      </c>
      <c r="I4666">
        <v>10</v>
      </c>
      <c r="J4666">
        <v>2</v>
      </c>
      <c r="L4666">
        <v>0</v>
      </c>
      <c r="N4666" s="33"/>
      <c r="O4666" s="33"/>
      <c r="P4666" s="33"/>
      <c r="Q4666" s="33"/>
      <c r="R4666" s="33"/>
      <c r="S4666" s="33"/>
      <c r="T4666" s="33"/>
    </row>
    <row r="4667" spans="1:20" x14ac:dyDescent="0.25">
      <c r="A4667">
        <v>2018</v>
      </c>
      <c r="B4667" t="s">
        <v>1240</v>
      </c>
      <c r="C4667">
        <v>2</v>
      </c>
      <c r="D4667">
        <v>1</v>
      </c>
      <c r="E4667" t="s">
        <v>1241</v>
      </c>
      <c r="F4667">
        <v>20</v>
      </c>
      <c r="H4667">
        <v>100</v>
      </c>
      <c r="I4667">
        <v>0</v>
      </c>
      <c r="J4667">
        <v>2</v>
      </c>
      <c r="L4667">
        <v>0</v>
      </c>
      <c r="N4667" s="33"/>
      <c r="O4667" s="33"/>
      <c r="P4667" s="33"/>
      <c r="Q4667" s="33"/>
      <c r="R4667" s="33"/>
      <c r="S4667" s="33"/>
      <c r="T4667" s="33"/>
    </row>
    <row r="4668" spans="1:20" x14ac:dyDescent="0.25">
      <c r="A4668">
        <v>2018</v>
      </c>
      <c r="B4668" t="s">
        <v>1240</v>
      </c>
      <c r="C4668">
        <v>2</v>
      </c>
      <c r="D4668">
        <v>3</v>
      </c>
      <c r="E4668" t="s">
        <v>1241</v>
      </c>
      <c r="F4668">
        <v>20</v>
      </c>
      <c r="H4668">
        <v>95</v>
      </c>
      <c r="I4668">
        <v>0</v>
      </c>
      <c r="J4668">
        <v>2</v>
      </c>
      <c r="L4668">
        <v>0</v>
      </c>
      <c r="N4668" s="33"/>
      <c r="O4668" s="33"/>
      <c r="P4668" s="33"/>
      <c r="Q4668" s="33"/>
      <c r="R4668" s="33"/>
      <c r="S4668" s="33"/>
      <c r="T4668" s="33"/>
    </row>
    <row r="4669" spans="1:20" x14ac:dyDescent="0.25">
      <c r="A4669">
        <v>2018</v>
      </c>
      <c r="B4669" t="s">
        <v>1240</v>
      </c>
      <c r="C4669">
        <v>2</v>
      </c>
      <c r="D4669">
        <v>5</v>
      </c>
      <c r="E4669" t="s">
        <v>1241</v>
      </c>
      <c r="F4669">
        <v>10</v>
      </c>
      <c r="H4669">
        <v>10</v>
      </c>
      <c r="I4669">
        <v>0</v>
      </c>
      <c r="J4669">
        <v>3</v>
      </c>
      <c r="L4669">
        <v>0</v>
      </c>
      <c r="N4669" s="33"/>
      <c r="O4669" s="33"/>
      <c r="P4669" s="33"/>
      <c r="Q4669" s="33"/>
      <c r="R4669" s="33"/>
      <c r="S4669" s="33"/>
      <c r="T4669" s="33"/>
    </row>
    <row r="4670" spans="1:20" x14ac:dyDescent="0.25">
      <c r="A4670">
        <v>2018</v>
      </c>
      <c r="B4670" t="s">
        <v>1240</v>
      </c>
      <c r="C4670">
        <v>2</v>
      </c>
      <c r="D4670">
        <v>7</v>
      </c>
      <c r="E4670" t="s">
        <v>1241</v>
      </c>
      <c r="F4670">
        <v>20</v>
      </c>
      <c r="H4670">
        <v>75</v>
      </c>
      <c r="I4670">
        <v>10</v>
      </c>
      <c r="J4670">
        <v>2</v>
      </c>
      <c r="L4670">
        <v>0</v>
      </c>
      <c r="N4670" s="33"/>
      <c r="O4670" s="33"/>
      <c r="P4670" s="33"/>
      <c r="Q4670" s="33"/>
      <c r="R4670" s="33"/>
      <c r="S4670" s="33"/>
      <c r="T4670" s="33"/>
    </row>
    <row r="4671" spans="1:20" x14ac:dyDescent="0.25">
      <c r="A4671">
        <v>2018</v>
      </c>
      <c r="B4671" t="s">
        <v>1240</v>
      </c>
      <c r="C4671">
        <v>2</v>
      </c>
      <c r="D4671">
        <v>9</v>
      </c>
      <c r="E4671" t="s">
        <v>1241</v>
      </c>
      <c r="F4671">
        <v>30</v>
      </c>
      <c r="H4671">
        <v>100</v>
      </c>
      <c r="I4671">
        <v>0</v>
      </c>
      <c r="J4671">
        <v>3</v>
      </c>
      <c r="L4671">
        <v>0</v>
      </c>
      <c r="N4671" s="33"/>
      <c r="O4671" s="33"/>
      <c r="P4671" s="33"/>
      <c r="Q4671" s="33"/>
      <c r="R4671" s="33"/>
      <c r="S4671" s="33"/>
      <c r="T4671" s="33"/>
    </row>
    <row r="4672" spans="1:20" x14ac:dyDescent="0.25">
      <c r="A4672">
        <v>2018</v>
      </c>
      <c r="B4672" t="s">
        <v>1240</v>
      </c>
      <c r="C4672">
        <v>3</v>
      </c>
      <c r="D4672">
        <v>1</v>
      </c>
      <c r="E4672" t="s">
        <v>1241</v>
      </c>
      <c r="F4672">
        <v>20</v>
      </c>
      <c r="H4672">
        <v>100</v>
      </c>
      <c r="I4672">
        <v>0</v>
      </c>
      <c r="J4672">
        <v>2</v>
      </c>
      <c r="N4672" s="33"/>
      <c r="O4672" s="33"/>
      <c r="P4672" s="33"/>
      <c r="Q4672" s="33"/>
      <c r="R4672" s="33"/>
      <c r="S4672" s="33"/>
      <c r="T4672" s="33"/>
    </row>
    <row r="4673" spans="1:20" x14ac:dyDescent="0.25">
      <c r="A4673">
        <v>2018</v>
      </c>
      <c r="B4673" t="s">
        <v>1240</v>
      </c>
      <c r="C4673">
        <v>3</v>
      </c>
      <c r="D4673">
        <v>3</v>
      </c>
      <c r="E4673" t="s">
        <v>1241</v>
      </c>
      <c r="F4673">
        <v>40</v>
      </c>
      <c r="H4673">
        <v>95</v>
      </c>
      <c r="I4673">
        <v>5</v>
      </c>
      <c r="J4673">
        <v>2</v>
      </c>
      <c r="N4673" s="33"/>
      <c r="O4673" s="33"/>
      <c r="P4673" s="33"/>
      <c r="Q4673" s="33"/>
      <c r="R4673" s="33"/>
      <c r="S4673" s="33"/>
      <c r="T4673" s="33"/>
    </row>
    <row r="4674" spans="1:20" x14ac:dyDescent="0.25">
      <c r="A4674">
        <v>2018</v>
      </c>
      <c r="B4674" t="s">
        <v>1240</v>
      </c>
      <c r="C4674">
        <v>3</v>
      </c>
      <c r="D4674">
        <v>5</v>
      </c>
      <c r="E4674" t="s">
        <v>1241</v>
      </c>
      <c r="F4674">
        <v>50</v>
      </c>
      <c r="H4674">
        <v>80</v>
      </c>
      <c r="I4674">
        <v>0</v>
      </c>
      <c r="J4674">
        <v>2</v>
      </c>
      <c r="N4674" s="33"/>
      <c r="O4674" s="33"/>
      <c r="P4674" s="33"/>
      <c r="Q4674" s="33"/>
      <c r="R4674" s="33"/>
      <c r="S4674" s="33"/>
      <c r="T4674" s="33"/>
    </row>
    <row r="4675" spans="1:20" x14ac:dyDescent="0.25">
      <c r="A4675">
        <v>2018</v>
      </c>
      <c r="B4675" t="s">
        <v>1240</v>
      </c>
      <c r="C4675">
        <v>3</v>
      </c>
      <c r="D4675">
        <v>7</v>
      </c>
      <c r="E4675" t="s">
        <v>1241</v>
      </c>
      <c r="F4675">
        <v>30</v>
      </c>
      <c r="H4675">
        <v>60</v>
      </c>
      <c r="I4675">
        <v>0</v>
      </c>
      <c r="J4675">
        <v>2</v>
      </c>
      <c r="N4675" s="33"/>
      <c r="O4675" s="33"/>
      <c r="P4675" s="33"/>
      <c r="Q4675" s="33"/>
      <c r="R4675" s="33"/>
      <c r="S4675" s="33"/>
      <c r="T4675" s="33"/>
    </row>
    <row r="4676" spans="1:20" x14ac:dyDescent="0.25">
      <c r="A4676">
        <v>2018</v>
      </c>
      <c r="B4676" t="s">
        <v>1240</v>
      </c>
      <c r="C4676">
        <v>3</v>
      </c>
      <c r="D4676">
        <v>9</v>
      </c>
      <c r="E4676" t="s">
        <v>1241</v>
      </c>
      <c r="F4676">
        <v>50</v>
      </c>
      <c r="H4676">
        <v>100</v>
      </c>
      <c r="I4676">
        <v>10</v>
      </c>
      <c r="J4676">
        <v>2</v>
      </c>
      <c r="N4676" s="33"/>
      <c r="O4676" s="33"/>
      <c r="P4676" s="33"/>
      <c r="Q4676" s="33"/>
      <c r="R4676" s="33"/>
      <c r="S4676" s="33"/>
      <c r="T4676" s="33"/>
    </row>
    <row r="4677" spans="1:20" x14ac:dyDescent="0.25">
      <c r="A4677">
        <v>2018</v>
      </c>
      <c r="B4677" t="s">
        <v>1240</v>
      </c>
      <c r="C4677">
        <v>1</v>
      </c>
      <c r="D4677">
        <v>1</v>
      </c>
      <c r="E4677" t="s">
        <v>1168</v>
      </c>
      <c r="F4677">
        <v>20</v>
      </c>
      <c r="H4677">
        <v>80</v>
      </c>
      <c r="I4677">
        <v>0</v>
      </c>
      <c r="J4677">
        <v>3</v>
      </c>
      <c r="L4677">
        <v>0</v>
      </c>
      <c r="M4677">
        <v>0</v>
      </c>
      <c r="N4677" s="33"/>
      <c r="O4677" s="33"/>
      <c r="P4677" s="33"/>
      <c r="Q4677" s="33"/>
      <c r="R4677" s="33"/>
      <c r="S4677" s="33"/>
      <c r="T4677" s="33"/>
    </row>
    <row r="4678" spans="1:20" x14ac:dyDescent="0.25">
      <c r="A4678">
        <v>2018</v>
      </c>
      <c r="B4678" t="s">
        <v>1240</v>
      </c>
      <c r="D4678">
        <v>3</v>
      </c>
      <c r="E4678" t="s">
        <v>1168</v>
      </c>
      <c r="F4678">
        <v>10</v>
      </c>
      <c r="H4678">
        <v>90</v>
      </c>
      <c r="I4678">
        <v>0</v>
      </c>
      <c r="J4678">
        <v>2</v>
      </c>
      <c r="L4678">
        <v>0</v>
      </c>
      <c r="M4678">
        <v>0</v>
      </c>
      <c r="N4678" s="33"/>
      <c r="O4678" s="33"/>
      <c r="P4678" s="33"/>
      <c r="Q4678" s="33"/>
      <c r="R4678" s="33"/>
      <c r="S4678" s="33"/>
      <c r="T4678" s="33"/>
    </row>
    <row r="4679" spans="1:20" x14ac:dyDescent="0.25">
      <c r="A4679">
        <v>2018</v>
      </c>
      <c r="B4679" t="s">
        <v>1240</v>
      </c>
      <c r="D4679">
        <v>5</v>
      </c>
      <c r="E4679" t="s">
        <v>1168</v>
      </c>
      <c r="F4679">
        <v>30</v>
      </c>
      <c r="H4679">
        <v>70</v>
      </c>
      <c r="I4679">
        <v>0</v>
      </c>
      <c r="J4679">
        <v>2</v>
      </c>
      <c r="L4679">
        <v>0</v>
      </c>
      <c r="M4679">
        <v>0</v>
      </c>
      <c r="N4679" s="33"/>
      <c r="O4679" s="33"/>
      <c r="P4679" s="33"/>
      <c r="Q4679" s="33"/>
      <c r="R4679" s="33"/>
      <c r="S4679" s="33"/>
      <c r="T4679" s="33"/>
    </row>
    <row r="4680" spans="1:20" x14ac:dyDescent="0.25">
      <c r="A4680">
        <v>2018</v>
      </c>
      <c r="B4680" t="s">
        <v>1240</v>
      </c>
      <c r="D4680">
        <v>7</v>
      </c>
      <c r="E4680" t="s">
        <v>1168</v>
      </c>
      <c r="F4680">
        <v>30</v>
      </c>
      <c r="H4680">
        <v>70</v>
      </c>
      <c r="I4680">
        <v>0</v>
      </c>
      <c r="J4680">
        <v>3</v>
      </c>
      <c r="L4680">
        <v>0</v>
      </c>
      <c r="M4680">
        <v>0</v>
      </c>
      <c r="N4680" s="33"/>
      <c r="O4680" s="33"/>
      <c r="P4680" s="33"/>
      <c r="Q4680" s="33"/>
      <c r="R4680" s="33"/>
      <c r="S4680" s="33"/>
      <c r="T4680" s="33"/>
    </row>
    <row r="4681" spans="1:20" x14ac:dyDescent="0.25">
      <c r="A4681">
        <v>2018</v>
      </c>
      <c r="B4681" t="s">
        <v>1240</v>
      </c>
      <c r="D4681">
        <v>9</v>
      </c>
      <c r="E4681" t="s">
        <v>1168</v>
      </c>
      <c r="F4681">
        <v>10</v>
      </c>
      <c r="H4681">
        <v>90</v>
      </c>
      <c r="I4681">
        <v>0</v>
      </c>
      <c r="J4681">
        <v>3</v>
      </c>
      <c r="L4681">
        <v>0</v>
      </c>
      <c r="M4681">
        <v>0</v>
      </c>
      <c r="N4681" s="33"/>
      <c r="O4681" s="33"/>
      <c r="P4681" s="33"/>
      <c r="Q4681" s="33"/>
      <c r="R4681" s="33"/>
      <c r="S4681" s="33"/>
      <c r="T4681" s="33"/>
    </row>
    <row r="4682" spans="1:20" x14ac:dyDescent="0.25">
      <c r="A4682">
        <v>2018</v>
      </c>
      <c r="B4682" t="s">
        <v>1240</v>
      </c>
      <c r="C4682">
        <v>2</v>
      </c>
      <c r="D4682">
        <v>1</v>
      </c>
      <c r="E4682" t="s">
        <v>1242</v>
      </c>
      <c r="F4682">
        <v>30</v>
      </c>
      <c r="H4682">
        <v>0</v>
      </c>
      <c r="I4682">
        <v>70</v>
      </c>
      <c r="J4682">
        <v>0</v>
      </c>
      <c r="L4682">
        <v>0</v>
      </c>
      <c r="M4682">
        <v>0</v>
      </c>
      <c r="N4682" s="33"/>
      <c r="O4682" s="33"/>
      <c r="P4682" s="33"/>
      <c r="Q4682" s="33"/>
      <c r="R4682" s="33"/>
      <c r="S4682" s="33"/>
      <c r="T4682" s="33"/>
    </row>
    <row r="4683" spans="1:20" x14ac:dyDescent="0.25">
      <c r="A4683">
        <v>2018</v>
      </c>
      <c r="B4683" t="s">
        <v>1240</v>
      </c>
      <c r="D4683">
        <v>3</v>
      </c>
      <c r="E4683" t="s">
        <v>1242</v>
      </c>
      <c r="F4683">
        <v>20</v>
      </c>
      <c r="H4683">
        <v>0</v>
      </c>
      <c r="I4683">
        <v>80</v>
      </c>
      <c r="J4683">
        <v>0</v>
      </c>
      <c r="L4683">
        <v>0</v>
      </c>
      <c r="M4683">
        <v>0</v>
      </c>
      <c r="N4683" s="33"/>
      <c r="O4683" s="33"/>
      <c r="P4683" s="33"/>
      <c r="Q4683" s="33"/>
      <c r="R4683" s="33"/>
      <c r="S4683" s="33"/>
      <c r="T4683" s="33"/>
    </row>
    <row r="4684" spans="1:20" x14ac:dyDescent="0.25">
      <c r="A4684">
        <v>2018</v>
      </c>
      <c r="B4684" t="s">
        <v>1240</v>
      </c>
      <c r="D4684">
        <v>5</v>
      </c>
      <c r="E4684" t="s">
        <v>1168</v>
      </c>
      <c r="F4684">
        <v>10</v>
      </c>
      <c r="H4684">
        <v>90</v>
      </c>
      <c r="I4684">
        <v>0</v>
      </c>
      <c r="J4684">
        <v>2</v>
      </c>
      <c r="L4684">
        <v>0</v>
      </c>
      <c r="M4684">
        <v>0</v>
      </c>
      <c r="N4684" s="33"/>
      <c r="O4684" s="33"/>
      <c r="P4684" s="33"/>
      <c r="Q4684" s="33"/>
      <c r="R4684" s="33"/>
      <c r="S4684" s="33"/>
      <c r="T4684" s="33"/>
    </row>
    <row r="4685" spans="1:20" x14ac:dyDescent="0.25">
      <c r="A4685">
        <v>2018</v>
      </c>
      <c r="B4685" t="s">
        <v>1240</v>
      </c>
      <c r="D4685">
        <v>7</v>
      </c>
      <c r="E4685" t="s">
        <v>1168</v>
      </c>
      <c r="F4685">
        <v>10</v>
      </c>
      <c r="H4685">
        <v>90</v>
      </c>
      <c r="I4685">
        <v>0</v>
      </c>
      <c r="J4685">
        <v>2</v>
      </c>
      <c r="L4685">
        <v>0</v>
      </c>
      <c r="M4685">
        <v>0</v>
      </c>
      <c r="N4685" s="33"/>
      <c r="O4685" s="33"/>
      <c r="P4685" s="33"/>
      <c r="Q4685" s="33"/>
      <c r="R4685" s="33"/>
      <c r="S4685" s="33"/>
      <c r="T4685" s="33"/>
    </row>
    <row r="4686" spans="1:20" x14ac:dyDescent="0.25">
      <c r="A4686">
        <v>2018</v>
      </c>
      <c r="B4686" t="s">
        <v>1240</v>
      </c>
      <c r="D4686">
        <v>9</v>
      </c>
      <c r="E4686" t="s">
        <v>1168</v>
      </c>
      <c r="F4686">
        <v>20</v>
      </c>
      <c r="H4686">
        <v>80</v>
      </c>
      <c r="I4686">
        <v>0</v>
      </c>
      <c r="J4686">
        <v>2</v>
      </c>
      <c r="L4686">
        <v>0</v>
      </c>
      <c r="M4686">
        <v>0</v>
      </c>
      <c r="N4686" s="33"/>
      <c r="O4686" s="33"/>
      <c r="P4686" s="33"/>
      <c r="Q4686" s="33"/>
      <c r="R4686" s="33"/>
      <c r="S4686" s="33"/>
      <c r="T4686" s="33"/>
    </row>
    <row r="4687" spans="1:20" x14ac:dyDescent="0.25">
      <c r="A4687">
        <v>2018</v>
      </c>
      <c r="B4687" t="s">
        <v>1240</v>
      </c>
      <c r="C4687">
        <v>3</v>
      </c>
      <c r="D4687">
        <v>1</v>
      </c>
      <c r="E4687" t="s">
        <v>1168</v>
      </c>
      <c r="F4687">
        <v>10</v>
      </c>
      <c r="H4687">
        <v>90</v>
      </c>
      <c r="I4687">
        <v>0</v>
      </c>
      <c r="J4687">
        <v>2</v>
      </c>
      <c r="L4687">
        <v>0</v>
      </c>
      <c r="M4687">
        <v>0</v>
      </c>
      <c r="N4687" s="33"/>
      <c r="O4687" s="33"/>
      <c r="P4687" s="33"/>
      <c r="Q4687" s="33"/>
      <c r="R4687" s="33"/>
      <c r="S4687" s="33"/>
      <c r="T4687" s="33"/>
    </row>
    <row r="4688" spans="1:20" x14ac:dyDescent="0.25">
      <c r="A4688">
        <v>2018</v>
      </c>
      <c r="B4688" t="s">
        <v>1240</v>
      </c>
      <c r="D4688">
        <v>3</v>
      </c>
      <c r="E4688" t="s">
        <v>1168</v>
      </c>
      <c r="F4688">
        <v>10</v>
      </c>
      <c r="H4688">
        <v>90</v>
      </c>
      <c r="I4688">
        <v>0</v>
      </c>
      <c r="J4688">
        <v>2</v>
      </c>
      <c r="L4688">
        <v>0</v>
      </c>
      <c r="M4688">
        <v>0</v>
      </c>
      <c r="N4688" s="33"/>
      <c r="O4688" s="33"/>
      <c r="P4688" s="33"/>
      <c r="Q4688" s="33"/>
      <c r="R4688" s="33"/>
      <c r="S4688" s="33"/>
      <c r="T4688" s="33"/>
    </row>
    <row r="4689" spans="1:20" x14ac:dyDescent="0.25">
      <c r="A4689">
        <v>2018</v>
      </c>
      <c r="B4689" t="s">
        <v>1240</v>
      </c>
      <c r="D4689">
        <v>5</v>
      </c>
      <c r="E4689" t="s">
        <v>1168</v>
      </c>
      <c r="F4689">
        <v>10</v>
      </c>
      <c r="H4689">
        <v>90</v>
      </c>
      <c r="I4689">
        <v>0</v>
      </c>
      <c r="J4689">
        <v>6</v>
      </c>
      <c r="L4689">
        <v>0</v>
      </c>
      <c r="M4689">
        <v>0</v>
      </c>
      <c r="N4689" s="33"/>
      <c r="O4689" s="33"/>
      <c r="P4689" s="33"/>
      <c r="Q4689" s="33"/>
      <c r="R4689" s="33"/>
      <c r="S4689" s="33"/>
      <c r="T4689" s="33"/>
    </row>
    <row r="4690" spans="1:20" x14ac:dyDescent="0.25">
      <c r="A4690">
        <v>2018</v>
      </c>
      <c r="B4690" t="s">
        <v>1240</v>
      </c>
      <c r="D4690">
        <v>7</v>
      </c>
      <c r="E4690" t="s">
        <v>1168</v>
      </c>
      <c r="F4690">
        <v>20</v>
      </c>
      <c r="H4690">
        <v>80</v>
      </c>
      <c r="I4690">
        <v>0</v>
      </c>
      <c r="J4690">
        <v>2</v>
      </c>
      <c r="L4690">
        <v>0</v>
      </c>
      <c r="M4690">
        <v>0</v>
      </c>
      <c r="N4690" s="33"/>
      <c r="O4690" s="33"/>
      <c r="P4690" s="33"/>
      <c r="Q4690" s="33"/>
      <c r="R4690" s="33"/>
      <c r="S4690" s="33"/>
      <c r="T4690" s="33"/>
    </row>
    <row r="4691" spans="1:20" x14ac:dyDescent="0.25">
      <c r="A4691">
        <v>2018</v>
      </c>
      <c r="B4691" t="s">
        <v>1240</v>
      </c>
      <c r="D4691">
        <v>9</v>
      </c>
      <c r="E4691" t="s">
        <v>1168</v>
      </c>
      <c r="F4691">
        <v>0</v>
      </c>
      <c r="H4691">
        <v>100</v>
      </c>
      <c r="I4691">
        <v>0</v>
      </c>
      <c r="J4691">
        <v>2</v>
      </c>
      <c r="L4691">
        <v>0</v>
      </c>
      <c r="M4691">
        <v>0</v>
      </c>
      <c r="N4691" s="33"/>
      <c r="O4691" s="33"/>
      <c r="P4691" s="33"/>
      <c r="Q4691" s="33"/>
      <c r="R4691" s="33"/>
      <c r="S4691" s="33"/>
      <c r="T4691" s="33"/>
    </row>
    <row r="4692" spans="1:20" x14ac:dyDescent="0.25">
      <c r="A4692">
        <v>2018</v>
      </c>
      <c r="B4692" t="s">
        <v>1240</v>
      </c>
      <c r="C4692">
        <v>4</v>
      </c>
      <c r="D4692">
        <v>1</v>
      </c>
      <c r="E4692" t="s">
        <v>1242</v>
      </c>
      <c r="F4692">
        <v>10</v>
      </c>
      <c r="H4692">
        <v>80</v>
      </c>
      <c r="I4692">
        <v>10</v>
      </c>
      <c r="J4692">
        <v>2</v>
      </c>
      <c r="L4692">
        <v>0</v>
      </c>
      <c r="M4692">
        <v>0</v>
      </c>
      <c r="N4692" s="33"/>
      <c r="O4692" s="33"/>
      <c r="P4692" s="33"/>
      <c r="Q4692" s="33"/>
      <c r="R4692" s="33"/>
      <c r="S4692" s="33"/>
      <c r="T4692" s="33"/>
    </row>
    <row r="4693" spans="1:20" x14ac:dyDescent="0.25">
      <c r="A4693">
        <v>2018</v>
      </c>
      <c r="B4693" t="s">
        <v>1240</v>
      </c>
      <c r="D4693">
        <v>3</v>
      </c>
      <c r="E4693" t="s">
        <v>1242</v>
      </c>
      <c r="F4693">
        <v>0</v>
      </c>
      <c r="H4693">
        <v>70</v>
      </c>
      <c r="I4693">
        <v>30</v>
      </c>
      <c r="J4693">
        <v>2</v>
      </c>
      <c r="L4693">
        <v>0</v>
      </c>
      <c r="M4693">
        <v>0</v>
      </c>
      <c r="N4693" s="33"/>
      <c r="O4693" s="33"/>
      <c r="P4693" s="33"/>
      <c r="Q4693" s="33"/>
      <c r="R4693" s="33"/>
      <c r="S4693" s="33"/>
      <c r="T4693" s="33"/>
    </row>
    <row r="4694" spans="1:20" x14ac:dyDescent="0.25">
      <c r="A4694">
        <v>2018</v>
      </c>
      <c r="B4694" t="s">
        <v>1240</v>
      </c>
      <c r="D4694">
        <v>5</v>
      </c>
      <c r="E4694" t="s">
        <v>1242</v>
      </c>
      <c r="F4694">
        <v>20</v>
      </c>
      <c r="H4694">
        <v>60</v>
      </c>
      <c r="I4694">
        <v>20</v>
      </c>
      <c r="J4694">
        <v>2</v>
      </c>
      <c r="L4694">
        <v>0</v>
      </c>
      <c r="M4694">
        <v>0</v>
      </c>
      <c r="N4694" s="33"/>
      <c r="O4694" s="33"/>
      <c r="P4694" s="33"/>
      <c r="Q4694" s="33"/>
      <c r="R4694" s="33"/>
      <c r="S4694" s="33"/>
      <c r="T4694" s="33"/>
    </row>
    <row r="4695" spans="1:20" x14ac:dyDescent="0.25">
      <c r="A4695">
        <v>2018</v>
      </c>
      <c r="B4695" t="s">
        <v>1240</v>
      </c>
      <c r="D4695">
        <v>7</v>
      </c>
      <c r="E4695" t="s">
        <v>1242</v>
      </c>
      <c r="F4695">
        <v>10</v>
      </c>
      <c r="H4695">
        <v>40</v>
      </c>
      <c r="I4695">
        <v>50</v>
      </c>
      <c r="J4695">
        <v>1</v>
      </c>
      <c r="L4695">
        <v>0</v>
      </c>
      <c r="M4695">
        <v>0</v>
      </c>
      <c r="N4695" s="33"/>
      <c r="O4695" s="33"/>
      <c r="P4695" s="33"/>
      <c r="Q4695" s="33"/>
      <c r="R4695" s="33"/>
      <c r="S4695" s="33"/>
      <c r="T4695" s="33"/>
    </row>
    <row r="4696" spans="1:20" x14ac:dyDescent="0.25">
      <c r="A4696">
        <v>2018</v>
      </c>
      <c r="B4696" t="s">
        <v>1240</v>
      </c>
      <c r="D4696">
        <v>9</v>
      </c>
      <c r="E4696" t="s">
        <v>1242</v>
      </c>
      <c r="F4696">
        <v>0</v>
      </c>
      <c r="H4696">
        <v>80</v>
      </c>
      <c r="I4696">
        <v>20</v>
      </c>
      <c r="J4696">
        <v>2</v>
      </c>
      <c r="L4696">
        <v>0</v>
      </c>
      <c r="M4696">
        <v>0</v>
      </c>
      <c r="N4696" s="33"/>
      <c r="O4696" s="33"/>
      <c r="P4696" s="33"/>
      <c r="Q4696" s="33"/>
      <c r="R4696" s="33"/>
      <c r="S4696" s="33"/>
      <c r="T4696" s="33"/>
    </row>
    <row r="4697" spans="1:20" x14ac:dyDescent="0.25">
      <c r="A4697">
        <v>2018</v>
      </c>
      <c r="B4697" t="s">
        <v>1240</v>
      </c>
      <c r="C4697">
        <v>1</v>
      </c>
      <c r="D4697">
        <v>1</v>
      </c>
      <c r="E4697" t="s">
        <v>1208</v>
      </c>
      <c r="F4697">
        <v>70</v>
      </c>
      <c r="H4697">
        <v>40</v>
      </c>
      <c r="I4697">
        <v>20</v>
      </c>
      <c r="J4697">
        <v>2</v>
      </c>
      <c r="N4697" s="33"/>
      <c r="O4697" s="33"/>
      <c r="P4697" s="33"/>
      <c r="Q4697" s="33"/>
      <c r="R4697" s="33"/>
      <c r="S4697" s="33"/>
      <c r="T4697" s="33"/>
    </row>
    <row r="4698" spans="1:20" x14ac:dyDescent="0.25">
      <c r="A4698">
        <v>2018</v>
      </c>
      <c r="B4698" t="s">
        <v>1240</v>
      </c>
      <c r="D4698">
        <v>2</v>
      </c>
      <c r="E4698" t="s">
        <v>1208</v>
      </c>
      <c r="F4698">
        <v>60</v>
      </c>
      <c r="H4698">
        <v>40</v>
      </c>
      <c r="I4698">
        <v>30</v>
      </c>
      <c r="J4698">
        <v>2</v>
      </c>
      <c r="N4698" s="33"/>
      <c r="O4698" s="33"/>
      <c r="P4698" s="33"/>
      <c r="Q4698" s="33"/>
      <c r="R4698" s="33"/>
      <c r="S4698" s="33"/>
      <c r="T4698" s="33"/>
    </row>
    <row r="4699" spans="1:20" x14ac:dyDescent="0.25">
      <c r="A4699">
        <v>2018</v>
      </c>
      <c r="B4699" t="s">
        <v>1240</v>
      </c>
      <c r="D4699">
        <v>3</v>
      </c>
      <c r="E4699" t="s">
        <v>1168</v>
      </c>
      <c r="F4699">
        <v>60</v>
      </c>
      <c r="H4699">
        <v>60</v>
      </c>
      <c r="I4699">
        <v>20</v>
      </c>
      <c r="J4699">
        <v>2</v>
      </c>
      <c r="N4699" s="33"/>
      <c r="O4699" s="33"/>
      <c r="P4699" s="33"/>
      <c r="Q4699" s="33"/>
      <c r="R4699" s="33"/>
      <c r="S4699" s="33"/>
      <c r="T4699" s="33"/>
    </row>
    <row r="4700" spans="1:20" x14ac:dyDescent="0.25">
      <c r="A4700">
        <v>2018</v>
      </c>
      <c r="B4700" t="s">
        <v>1240</v>
      </c>
      <c r="D4700">
        <v>4</v>
      </c>
      <c r="E4700" t="s">
        <v>1208</v>
      </c>
      <c r="F4700">
        <v>30</v>
      </c>
      <c r="H4700">
        <v>40</v>
      </c>
      <c r="I4700">
        <v>40</v>
      </c>
      <c r="J4700">
        <v>1</v>
      </c>
      <c r="N4700" s="33"/>
      <c r="O4700" s="33"/>
      <c r="P4700" s="33"/>
      <c r="Q4700" s="33"/>
      <c r="R4700" s="33"/>
      <c r="S4700" s="33"/>
      <c r="T4700" s="33"/>
    </row>
    <row r="4701" spans="1:20" x14ac:dyDescent="0.25">
      <c r="A4701">
        <v>2018</v>
      </c>
      <c r="B4701" t="s">
        <v>1240</v>
      </c>
      <c r="D4701">
        <v>5</v>
      </c>
      <c r="E4701" t="s">
        <v>1168</v>
      </c>
      <c r="F4701">
        <v>80</v>
      </c>
      <c r="H4701">
        <v>20</v>
      </c>
      <c r="I4701">
        <v>10</v>
      </c>
      <c r="J4701">
        <v>2</v>
      </c>
      <c r="N4701" s="33"/>
      <c r="O4701" s="33"/>
      <c r="P4701" s="33"/>
      <c r="Q4701" s="33"/>
      <c r="R4701" s="33"/>
      <c r="S4701" s="33"/>
      <c r="T4701" s="33"/>
    </row>
    <row r="4702" spans="1:20" x14ac:dyDescent="0.25">
      <c r="A4702">
        <v>2018</v>
      </c>
      <c r="B4702" t="s">
        <v>1240</v>
      </c>
      <c r="C4702">
        <v>2</v>
      </c>
      <c r="D4702">
        <v>1</v>
      </c>
      <c r="E4702" t="s">
        <v>1168</v>
      </c>
      <c r="F4702">
        <v>30</v>
      </c>
      <c r="H4702">
        <v>60</v>
      </c>
      <c r="I4702">
        <v>30</v>
      </c>
      <c r="J4702">
        <v>2</v>
      </c>
      <c r="L4702">
        <v>1</v>
      </c>
      <c r="M4702" t="s">
        <v>803</v>
      </c>
      <c r="N4702" s="33"/>
      <c r="O4702" s="33"/>
      <c r="P4702" s="33"/>
      <c r="Q4702" s="33"/>
      <c r="R4702" s="33"/>
      <c r="S4702" s="33"/>
      <c r="T4702" s="33"/>
    </row>
    <row r="4703" spans="1:20" x14ac:dyDescent="0.25">
      <c r="A4703">
        <v>2018</v>
      </c>
      <c r="B4703" t="s">
        <v>1240</v>
      </c>
      <c r="D4703">
        <v>2</v>
      </c>
      <c r="E4703" t="s">
        <v>1208</v>
      </c>
      <c r="F4703">
        <v>100</v>
      </c>
      <c r="H4703">
        <v>5</v>
      </c>
      <c r="I4703">
        <v>50</v>
      </c>
      <c r="J4703">
        <v>0.5</v>
      </c>
      <c r="N4703" s="33"/>
      <c r="O4703" s="33"/>
      <c r="P4703" s="33"/>
      <c r="Q4703" s="33"/>
      <c r="R4703" s="33"/>
      <c r="S4703" s="33"/>
      <c r="T4703" s="33"/>
    </row>
    <row r="4704" spans="1:20" x14ac:dyDescent="0.25">
      <c r="A4704">
        <v>2018</v>
      </c>
      <c r="B4704" t="s">
        <v>1240</v>
      </c>
      <c r="D4704">
        <v>3</v>
      </c>
      <c r="E4704" t="s">
        <v>1208</v>
      </c>
      <c r="F4704">
        <v>60</v>
      </c>
      <c r="H4704">
        <v>40</v>
      </c>
      <c r="I4704">
        <v>20</v>
      </c>
      <c r="J4704">
        <v>3</v>
      </c>
      <c r="N4704" s="33"/>
      <c r="O4704" s="33"/>
      <c r="P4704" s="33"/>
      <c r="Q4704" s="33"/>
      <c r="R4704" s="33"/>
      <c r="S4704" s="33"/>
      <c r="T4704" s="33"/>
    </row>
    <row r="4705" spans="1:20" x14ac:dyDescent="0.25">
      <c r="A4705">
        <v>2018</v>
      </c>
      <c r="B4705" t="s">
        <v>1240</v>
      </c>
      <c r="D4705">
        <v>4</v>
      </c>
      <c r="E4705" t="s">
        <v>1168</v>
      </c>
      <c r="F4705">
        <v>80</v>
      </c>
      <c r="H4705">
        <v>20</v>
      </c>
      <c r="I4705">
        <v>40</v>
      </c>
      <c r="J4705">
        <v>3</v>
      </c>
      <c r="L4705">
        <v>1</v>
      </c>
      <c r="M4705" t="s">
        <v>951</v>
      </c>
      <c r="N4705" s="33"/>
      <c r="O4705" s="33"/>
      <c r="P4705" s="33"/>
      <c r="Q4705" s="33"/>
      <c r="R4705" s="33"/>
      <c r="S4705" s="33"/>
      <c r="T4705" s="33"/>
    </row>
    <row r="4706" spans="1:20" x14ac:dyDescent="0.25">
      <c r="A4706">
        <v>2018</v>
      </c>
      <c r="B4706" t="s">
        <v>1240</v>
      </c>
      <c r="D4706">
        <v>5</v>
      </c>
      <c r="E4706" t="s">
        <v>1208</v>
      </c>
      <c r="F4706">
        <v>70</v>
      </c>
      <c r="H4706">
        <v>30</v>
      </c>
      <c r="I4706">
        <v>10</v>
      </c>
      <c r="J4706">
        <v>2</v>
      </c>
      <c r="L4706">
        <v>1</v>
      </c>
      <c r="M4706" t="s">
        <v>807</v>
      </c>
      <c r="N4706" s="33"/>
      <c r="O4706" s="33"/>
      <c r="P4706" s="33"/>
      <c r="Q4706" s="33"/>
      <c r="R4706" s="33"/>
      <c r="S4706" s="33"/>
      <c r="T4706" s="33"/>
    </row>
    <row r="4707" spans="1:20" x14ac:dyDescent="0.25">
      <c r="A4707">
        <v>2018</v>
      </c>
      <c r="B4707" t="s">
        <v>1240</v>
      </c>
      <c r="C4707">
        <v>3</v>
      </c>
      <c r="D4707">
        <v>1</v>
      </c>
      <c r="E4707" t="s">
        <v>1208</v>
      </c>
      <c r="F4707">
        <v>30</v>
      </c>
      <c r="H4707">
        <v>20</v>
      </c>
      <c r="I4707">
        <v>60</v>
      </c>
      <c r="J4707">
        <v>3</v>
      </c>
      <c r="N4707" s="33"/>
      <c r="O4707" s="33"/>
      <c r="P4707" s="33"/>
      <c r="Q4707" s="33"/>
      <c r="R4707" s="33"/>
      <c r="S4707" s="33"/>
      <c r="T4707" s="33"/>
    </row>
    <row r="4708" spans="1:20" x14ac:dyDescent="0.25">
      <c r="A4708">
        <v>2018</v>
      </c>
      <c r="B4708" t="s">
        <v>1240</v>
      </c>
      <c r="D4708">
        <v>2</v>
      </c>
      <c r="E4708" t="s">
        <v>1208</v>
      </c>
      <c r="F4708">
        <v>30</v>
      </c>
      <c r="H4708">
        <v>40</v>
      </c>
      <c r="I4708">
        <v>40</v>
      </c>
      <c r="J4708">
        <v>2</v>
      </c>
      <c r="N4708" s="33"/>
      <c r="O4708" s="33"/>
      <c r="P4708" s="33"/>
      <c r="Q4708" s="33"/>
      <c r="R4708" s="33"/>
      <c r="S4708" s="33"/>
      <c r="T4708" s="33"/>
    </row>
    <row r="4709" spans="1:20" x14ac:dyDescent="0.25">
      <c r="A4709">
        <v>2018</v>
      </c>
      <c r="B4709" t="s">
        <v>1240</v>
      </c>
      <c r="D4709">
        <v>3</v>
      </c>
      <c r="E4709" t="s">
        <v>1168</v>
      </c>
      <c r="H4709">
        <v>100</v>
      </c>
      <c r="I4709">
        <v>20</v>
      </c>
      <c r="J4709">
        <v>3</v>
      </c>
      <c r="N4709" s="33"/>
      <c r="O4709" s="33"/>
      <c r="P4709" s="33"/>
      <c r="Q4709" s="33"/>
      <c r="R4709" s="33"/>
      <c r="S4709" s="33"/>
      <c r="T4709" s="33"/>
    </row>
    <row r="4710" spans="1:20" x14ac:dyDescent="0.25">
      <c r="A4710">
        <v>2018</v>
      </c>
      <c r="B4710" t="s">
        <v>1240</v>
      </c>
      <c r="D4710">
        <v>4</v>
      </c>
      <c r="E4710" t="s">
        <v>1208</v>
      </c>
      <c r="F4710">
        <v>70</v>
      </c>
      <c r="H4710">
        <v>30</v>
      </c>
      <c r="I4710">
        <v>10</v>
      </c>
      <c r="J4710">
        <v>1</v>
      </c>
      <c r="N4710" s="33"/>
      <c r="O4710" s="33"/>
      <c r="P4710" s="33"/>
      <c r="Q4710" s="33"/>
      <c r="R4710" s="33"/>
      <c r="S4710" s="33"/>
      <c r="T4710" s="33"/>
    </row>
    <row r="4711" spans="1:20" x14ac:dyDescent="0.25">
      <c r="A4711">
        <v>2018</v>
      </c>
      <c r="B4711" t="s">
        <v>1240</v>
      </c>
      <c r="D4711">
        <v>5</v>
      </c>
      <c r="E4711" t="s">
        <v>1208</v>
      </c>
      <c r="F4711">
        <v>20</v>
      </c>
      <c r="H4711">
        <v>90</v>
      </c>
      <c r="I4711">
        <v>40</v>
      </c>
      <c r="J4711">
        <v>1</v>
      </c>
      <c r="N4711" s="33"/>
      <c r="O4711" s="33"/>
      <c r="P4711" s="33"/>
      <c r="Q4711" s="33"/>
      <c r="R4711" s="33"/>
      <c r="S4711" s="33"/>
      <c r="T4711" s="33"/>
    </row>
    <row r="4712" spans="1:20" x14ac:dyDescent="0.25">
      <c r="A4712">
        <v>2018</v>
      </c>
      <c r="B4712" t="s">
        <v>1240</v>
      </c>
      <c r="C4712">
        <v>4</v>
      </c>
      <c r="D4712">
        <v>1</v>
      </c>
      <c r="E4712" t="s">
        <v>1168</v>
      </c>
      <c r="F4712">
        <v>30</v>
      </c>
      <c r="H4712">
        <v>70</v>
      </c>
      <c r="I4712">
        <v>20</v>
      </c>
      <c r="J4712">
        <v>2</v>
      </c>
      <c r="L4712">
        <v>1</v>
      </c>
      <c r="M4712" t="s">
        <v>803</v>
      </c>
      <c r="N4712" s="33"/>
      <c r="O4712" s="33"/>
      <c r="P4712" s="33"/>
      <c r="Q4712" s="33"/>
      <c r="R4712" s="33"/>
      <c r="S4712" s="33"/>
      <c r="T4712" s="33"/>
    </row>
    <row r="4713" spans="1:20" x14ac:dyDescent="0.25">
      <c r="A4713">
        <v>2018</v>
      </c>
      <c r="B4713" t="s">
        <v>1240</v>
      </c>
      <c r="D4713">
        <v>2</v>
      </c>
      <c r="E4713" t="s">
        <v>1208</v>
      </c>
      <c r="F4713">
        <v>30</v>
      </c>
      <c r="H4713">
        <v>30</v>
      </c>
      <c r="I4713">
        <v>10</v>
      </c>
      <c r="J4713">
        <v>2</v>
      </c>
      <c r="N4713" s="33"/>
      <c r="O4713" s="33"/>
      <c r="P4713" s="33"/>
      <c r="Q4713" s="33"/>
      <c r="R4713" s="33"/>
      <c r="S4713" s="33"/>
      <c r="T4713" s="33"/>
    </row>
    <row r="4714" spans="1:20" x14ac:dyDescent="0.25">
      <c r="A4714">
        <v>2018</v>
      </c>
      <c r="B4714" t="s">
        <v>1240</v>
      </c>
      <c r="D4714">
        <v>3</v>
      </c>
      <c r="E4714" t="s">
        <v>1168</v>
      </c>
      <c r="F4714">
        <v>40</v>
      </c>
      <c r="H4714">
        <v>60</v>
      </c>
      <c r="I4714">
        <v>20</v>
      </c>
      <c r="J4714">
        <v>2</v>
      </c>
      <c r="N4714" s="33"/>
      <c r="O4714" s="33"/>
      <c r="P4714" s="33"/>
      <c r="Q4714" s="33"/>
      <c r="R4714" s="33"/>
      <c r="S4714" s="33"/>
      <c r="T4714" s="33"/>
    </row>
    <row r="4715" spans="1:20" x14ac:dyDescent="0.25">
      <c r="A4715">
        <v>2018</v>
      </c>
      <c r="B4715" t="s">
        <v>1240</v>
      </c>
      <c r="D4715">
        <v>4</v>
      </c>
      <c r="E4715" t="s">
        <v>1168</v>
      </c>
      <c r="F4715">
        <v>80</v>
      </c>
      <c r="H4715">
        <v>20</v>
      </c>
      <c r="I4715">
        <v>80</v>
      </c>
      <c r="J4715">
        <v>1</v>
      </c>
      <c r="N4715" s="33"/>
      <c r="O4715" s="33"/>
      <c r="P4715" s="33"/>
      <c r="Q4715" s="33"/>
      <c r="R4715" s="33"/>
      <c r="S4715" s="33"/>
      <c r="T4715" s="33"/>
    </row>
    <row r="4716" spans="1:20" x14ac:dyDescent="0.25">
      <c r="A4716">
        <v>2018</v>
      </c>
      <c r="B4716" t="s">
        <v>1240</v>
      </c>
      <c r="D4716">
        <v>5</v>
      </c>
      <c r="E4716" t="s">
        <v>1208</v>
      </c>
      <c r="F4716">
        <v>30</v>
      </c>
      <c r="H4716">
        <v>80</v>
      </c>
      <c r="I4716">
        <v>20</v>
      </c>
      <c r="J4716">
        <v>3</v>
      </c>
      <c r="N4716" s="33"/>
      <c r="O4716" s="33"/>
      <c r="P4716" s="33"/>
      <c r="Q4716" s="33"/>
      <c r="R4716" s="33"/>
      <c r="S4716" s="33"/>
      <c r="T4716" s="33"/>
    </row>
    <row r="4717" spans="1:20" x14ac:dyDescent="0.25">
      <c r="A4717">
        <v>2018</v>
      </c>
      <c r="B4717" t="s">
        <v>1162</v>
      </c>
      <c r="C4717">
        <v>1</v>
      </c>
      <c r="D4717">
        <v>1</v>
      </c>
      <c r="E4717" t="s">
        <v>1241</v>
      </c>
      <c r="F4717">
        <v>40</v>
      </c>
      <c r="H4717">
        <v>60</v>
      </c>
      <c r="I4717">
        <v>10</v>
      </c>
      <c r="J4717">
        <v>2</v>
      </c>
      <c r="L4717">
        <v>0</v>
      </c>
      <c r="N4717" s="33"/>
      <c r="O4717" s="33"/>
      <c r="P4717" s="33"/>
      <c r="Q4717" s="33"/>
      <c r="R4717" s="33"/>
      <c r="S4717" s="33"/>
      <c r="T4717" s="33"/>
    </row>
    <row r="4718" spans="1:20" x14ac:dyDescent="0.25">
      <c r="A4718">
        <v>2018</v>
      </c>
      <c r="B4718" t="s">
        <v>1162</v>
      </c>
      <c r="C4718">
        <v>1</v>
      </c>
      <c r="D4718">
        <v>3</v>
      </c>
      <c r="E4718" t="s">
        <v>1241</v>
      </c>
      <c r="F4718">
        <v>80</v>
      </c>
      <c r="H4718">
        <v>5</v>
      </c>
      <c r="I4718">
        <v>30</v>
      </c>
      <c r="J4718">
        <v>1</v>
      </c>
      <c r="L4718">
        <v>0</v>
      </c>
      <c r="N4718" s="33"/>
      <c r="O4718" s="33"/>
      <c r="P4718" s="33"/>
      <c r="Q4718" s="33"/>
      <c r="R4718" s="33"/>
      <c r="S4718" s="33"/>
      <c r="T4718" s="33"/>
    </row>
    <row r="4719" spans="1:20" x14ac:dyDescent="0.25">
      <c r="A4719">
        <v>2018</v>
      </c>
      <c r="B4719" t="s">
        <v>1162</v>
      </c>
      <c r="C4719">
        <v>1</v>
      </c>
      <c r="D4719">
        <v>5</v>
      </c>
      <c r="E4719" t="s">
        <v>1241</v>
      </c>
      <c r="F4719">
        <v>90</v>
      </c>
      <c r="H4719">
        <v>20</v>
      </c>
      <c r="I4719">
        <v>40</v>
      </c>
      <c r="J4719">
        <v>1</v>
      </c>
      <c r="L4719">
        <v>0</v>
      </c>
      <c r="N4719" s="33"/>
      <c r="O4719" s="33"/>
      <c r="P4719" s="33"/>
      <c r="Q4719" s="33"/>
      <c r="R4719" s="33"/>
      <c r="S4719" s="33"/>
      <c r="T4719" s="33"/>
    </row>
    <row r="4720" spans="1:20" x14ac:dyDescent="0.25">
      <c r="A4720">
        <v>2018</v>
      </c>
      <c r="B4720" t="s">
        <v>1162</v>
      </c>
      <c r="C4720">
        <v>1</v>
      </c>
      <c r="D4720">
        <v>7</v>
      </c>
      <c r="E4720" t="s">
        <v>1241</v>
      </c>
      <c r="F4720">
        <v>25</v>
      </c>
      <c r="H4720">
        <v>80</v>
      </c>
      <c r="I4720">
        <v>10</v>
      </c>
      <c r="J4720">
        <v>3</v>
      </c>
      <c r="L4720">
        <v>0</v>
      </c>
      <c r="N4720" s="33"/>
      <c r="O4720" s="33"/>
      <c r="P4720" s="33"/>
      <c r="Q4720" s="33"/>
      <c r="R4720" s="33"/>
      <c r="S4720" s="33"/>
      <c r="T4720" s="33"/>
    </row>
    <row r="4721" spans="1:20" x14ac:dyDescent="0.25">
      <c r="A4721">
        <v>2018</v>
      </c>
      <c r="B4721" t="s">
        <v>1162</v>
      </c>
      <c r="C4721">
        <v>1</v>
      </c>
      <c r="D4721">
        <v>9</v>
      </c>
      <c r="E4721" t="s">
        <v>1241</v>
      </c>
      <c r="F4721">
        <v>60</v>
      </c>
      <c r="H4721">
        <v>50</v>
      </c>
      <c r="I4721">
        <v>10</v>
      </c>
      <c r="J4721">
        <v>2</v>
      </c>
      <c r="L4721">
        <v>0</v>
      </c>
      <c r="N4721" s="33"/>
      <c r="O4721" s="33"/>
      <c r="P4721" s="33"/>
      <c r="Q4721" s="33"/>
      <c r="R4721" s="33"/>
      <c r="S4721" s="33"/>
      <c r="T4721" s="33"/>
    </row>
    <row r="4722" spans="1:20" x14ac:dyDescent="0.25">
      <c r="A4722">
        <v>2018</v>
      </c>
      <c r="B4722" t="s">
        <v>1162</v>
      </c>
      <c r="C4722">
        <v>2</v>
      </c>
      <c r="D4722">
        <v>1</v>
      </c>
      <c r="E4722" t="s">
        <v>1241</v>
      </c>
      <c r="F4722">
        <v>20</v>
      </c>
      <c r="H4722">
        <v>10</v>
      </c>
      <c r="I4722">
        <v>80</v>
      </c>
      <c r="J4722">
        <v>1</v>
      </c>
      <c r="L4722">
        <v>0</v>
      </c>
      <c r="N4722" s="33"/>
      <c r="O4722" s="33"/>
      <c r="P4722" s="33"/>
      <c r="Q4722" s="33"/>
      <c r="R4722" s="33"/>
      <c r="S4722" s="33"/>
      <c r="T4722" s="33"/>
    </row>
    <row r="4723" spans="1:20" x14ac:dyDescent="0.25">
      <c r="A4723">
        <v>2018</v>
      </c>
      <c r="B4723" t="s">
        <v>1162</v>
      </c>
      <c r="C4723">
        <v>2</v>
      </c>
      <c r="D4723">
        <v>3</v>
      </c>
      <c r="E4723" t="s">
        <v>1241</v>
      </c>
      <c r="F4723">
        <v>20</v>
      </c>
      <c r="H4723">
        <v>25</v>
      </c>
      <c r="I4723">
        <v>90</v>
      </c>
      <c r="J4723">
        <v>2</v>
      </c>
      <c r="L4723">
        <v>1</v>
      </c>
      <c r="M4723" t="s">
        <v>815</v>
      </c>
      <c r="N4723" s="33"/>
      <c r="O4723" s="33"/>
      <c r="P4723" s="33"/>
      <c r="Q4723" s="33"/>
      <c r="R4723" s="33"/>
      <c r="S4723" s="33"/>
      <c r="T4723" s="33"/>
    </row>
    <row r="4724" spans="1:20" x14ac:dyDescent="0.25">
      <c r="A4724">
        <v>2018</v>
      </c>
      <c r="B4724" t="s">
        <v>1162</v>
      </c>
      <c r="C4724">
        <v>2</v>
      </c>
      <c r="D4724">
        <v>5</v>
      </c>
      <c r="E4724" t="s">
        <v>1241</v>
      </c>
      <c r="F4724">
        <v>30</v>
      </c>
      <c r="H4724">
        <v>50</v>
      </c>
      <c r="I4724">
        <v>20</v>
      </c>
      <c r="J4724">
        <v>2</v>
      </c>
      <c r="L4724">
        <v>0</v>
      </c>
      <c r="N4724" s="33"/>
      <c r="O4724" s="33"/>
      <c r="P4724" s="33"/>
      <c r="Q4724" s="33"/>
      <c r="R4724" s="33"/>
      <c r="S4724" s="33"/>
      <c r="T4724" s="33"/>
    </row>
    <row r="4725" spans="1:20" x14ac:dyDescent="0.25">
      <c r="A4725">
        <v>2018</v>
      </c>
      <c r="B4725" t="s">
        <v>1162</v>
      </c>
      <c r="C4725">
        <v>2</v>
      </c>
      <c r="D4725">
        <v>7</v>
      </c>
      <c r="E4725" t="s">
        <v>1243</v>
      </c>
      <c r="F4725">
        <v>30</v>
      </c>
      <c r="H4725">
        <v>80</v>
      </c>
      <c r="I4725">
        <v>10</v>
      </c>
      <c r="J4725">
        <v>2</v>
      </c>
      <c r="L4725">
        <v>0</v>
      </c>
      <c r="N4725" s="33"/>
      <c r="O4725" s="33"/>
      <c r="P4725" s="33"/>
      <c r="Q4725" s="33"/>
      <c r="R4725" s="33"/>
      <c r="S4725" s="33"/>
      <c r="T4725" s="33"/>
    </row>
    <row r="4726" spans="1:20" x14ac:dyDescent="0.25">
      <c r="A4726">
        <v>2018</v>
      </c>
      <c r="B4726" t="s">
        <v>1162</v>
      </c>
      <c r="C4726">
        <v>2</v>
      </c>
      <c r="D4726">
        <v>9</v>
      </c>
      <c r="E4726" t="s">
        <v>1241</v>
      </c>
      <c r="F4726">
        <v>40</v>
      </c>
      <c r="H4726">
        <v>95</v>
      </c>
      <c r="I4726">
        <v>20</v>
      </c>
      <c r="J4726">
        <v>2</v>
      </c>
      <c r="L4726">
        <v>0</v>
      </c>
      <c r="N4726" s="33"/>
      <c r="O4726" s="33"/>
      <c r="P4726" s="33"/>
      <c r="Q4726" s="33"/>
      <c r="R4726" s="33"/>
      <c r="S4726" s="33"/>
      <c r="T4726" s="33"/>
    </row>
    <row r="4727" spans="1:20" x14ac:dyDescent="0.25">
      <c r="A4727">
        <v>2018</v>
      </c>
      <c r="B4727" t="s">
        <v>1162</v>
      </c>
      <c r="C4727">
        <v>3</v>
      </c>
      <c r="D4727">
        <v>1</v>
      </c>
      <c r="E4727" t="s">
        <v>1241</v>
      </c>
      <c r="F4727">
        <v>30</v>
      </c>
      <c r="H4727">
        <v>80</v>
      </c>
      <c r="I4727">
        <v>20</v>
      </c>
      <c r="J4727">
        <v>2</v>
      </c>
      <c r="L4727">
        <v>0</v>
      </c>
      <c r="N4727" s="33"/>
      <c r="O4727" s="33"/>
      <c r="P4727" s="33"/>
      <c r="Q4727" s="33"/>
      <c r="R4727" s="33"/>
      <c r="S4727" s="33"/>
      <c r="T4727" s="33"/>
    </row>
    <row r="4728" spans="1:20" x14ac:dyDescent="0.25">
      <c r="A4728">
        <v>2018</v>
      </c>
      <c r="B4728" t="s">
        <v>1162</v>
      </c>
      <c r="C4728">
        <v>3</v>
      </c>
      <c r="D4728">
        <v>3</v>
      </c>
      <c r="E4728" t="s">
        <v>1241</v>
      </c>
      <c r="F4728">
        <v>30</v>
      </c>
      <c r="H4728">
        <v>25</v>
      </c>
      <c r="I4728">
        <v>10</v>
      </c>
      <c r="J4728">
        <v>1</v>
      </c>
      <c r="L4728">
        <v>0</v>
      </c>
      <c r="N4728" s="33"/>
      <c r="O4728" s="33"/>
      <c r="P4728" s="33"/>
      <c r="Q4728" s="33"/>
      <c r="R4728" s="33"/>
      <c r="S4728" s="33"/>
      <c r="T4728" s="33"/>
    </row>
    <row r="4729" spans="1:20" x14ac:dyDescent="0.25">
      <c r="A4729">
        <v>2018</v>
      </c>
      <c r="B4729" t="s">
        <v>1162</v>
      </c>
      <c r="C4729">
        <v>3</v>
      </c>
      <c r="D4729">
        <v>5</v>
      </c>
      <c r="E4729" t="s">
        <v>1241</v>
      </c>
      <c r="F4729">
        <v>50</v>
      </c>
      <c r="H4729">
        <v>20</v>
      </c>
      <c r="I4729">
        <v>20</v>
      </c>
      <c r="J4729">
        <v>3</v>
      </c>
      <c r="L4729">
        <v>0</v>
      </c>
      <c r="N4729" s="33"/>
      <c r="O4729" s="33"/>
      <c r="P4729" s="33"/>
      <c r="Q4729" s="33"/>
      <c r="R4729" s="33"/>
      <c r="S4729" s="33"/>
      <c r="T4729" s="33"/>
    </row>
    <row r="4730" spans="1:20" x14ac:dyDescent="0.25">
      <c r="A4730">
        <v>2018</v>
      </c>
      <c r="B4730" t="s">
        <v>1162</v>
      </c>
      <c r="C4730">
        <v>3</v>
      </c>
      <c r="D4730">
        <v>7</v>
      </c>
      <c r="E4730" t="s">
        <v>1241</v>
      </c>
      <c r="F4730">
        <v>30</v>
      </c>
      <c r="H4730">
        <v>90</v>
      </c>
      <c r="I4730">
        <v>10</v>
      </c>
      <c r="J4730">
        <v>2</v>
      </c>
      <c r="L4730">
        <v>0</v>
      </c>
      <c r="N4730" s="33"/>
      <c r="O4730" s="33"/>
      <c r="P4730" s="33"/>
      <c r="Q4730" s="33"/>
      <c r="R4730" s="33"/>
      <c r="S4730" s="33"/>
      <c r="T4730" s="33"/>
    </row>
    <row r="4731" spans="1:20" x14ac:dyDescent="0.25">
      <c r="A4731">
        <v>2018</v>
      </c>
      <c r="B4731" t="s">
        <v>1162</v>
      </c>
      <c r="C4731">
        <v>3</v>
      </c>
      <c r="D4731">
        <v>9</v>
      </c>
      <c r="E4731" t="s">
        <v>1241</v>
      </c>
      <c r="F4731">
        <v>20</v>
      </c>
      <c r="H4731">
        <v>100</v>
      </c>
      <c r="I4731">
        <v>0</v>
      </c>
      <c r="J4731">
        <v>3</v>
      </c>
      <c r="L4731">
        <v>0</v>
      </c>
      <c r="N4731" s="33"/>
      <c r="O4731" s="33"/>
      <c r="P4731" s="33"/>
      <c r="Q4731" s="33"/>
      <c r="R4731" s="33"/>
      <c r="S4731" s="33"/>
      <c r="T4731" s="33"/>
    </row>
    <row r="4732" spans="1:20" x14ac:dyDescent="0.25">
      <c r="A4732">
        <v>2018</v>
      </c>
      <c r="B4732" t="s">
        <v>1162</v>
      </c>
      <c r="C4732">
        <v>1</v>
      </c>
      <c r="D4732">
        <v>1</v>
      </c>
      <c r="E4732" t="s">
        <v>1168</v>
      </c>
      <c r="F4732">
        <v>80</v>
      </c>
      <c r="H4732">
        <v>20</v>
      </c>
      <c r="I4732">
        <v>0</v>
      </c>
      <c r="J4732">
        <v>0.5</v>
      </c>
      <c r="L4732">
        <v>0</v>
      </c>
      <c r="M4732">
        <v>0</v>
      </c>
      <c r="N4732" s="33"/>
      <c r="O4732" s="33"/>
      <c r="P4732" s="33"/>
      <c r="Q4732" s="33"/>
      <c r="R4732" s="33"/>
      <c r="S4732" s="33"/>
      <c r="T4732" s="33"/>
    </row>
    <row r="4733" spans="1:20" x14ac:dyDescent="0.25">
      <c r="A4733">
        <v>2018</v>
      </c>
      <c r="B4733" t="s">
        <v>1162</v>
      </c>
      <c r="D4733">
        <v>3</v>
      </c>
      <c r="E4733" t="s">
        <v>1168</v>
      </c>
      <c r="F4733">
        <v>70</v>
      </c>
      <c r="H4733">
        <v>20</v>
      </c>
      <c r="I4733">
        <v>10</v>
      </c>
      <c r="J4733">
        <v>1</v>
      </c>
      <c r="L4733">
        <v>0</v>
      </c>
      <c r="M4733">
        <v>0</v>
      </c>
      <c r="N4733" s="33"/>
      <c r="O4733" s="33"/>
      <c r="P4733" s="33"/>
      <c r="Q4733" s="33"/>
      <c r="R4733" s="33"/>
      <c r="S4733" s="33"/>
      <c r="T4733" s="33"/>
    </row>
    <row r="4734" spans="1:20" x14ac:dyDescent="0.25">
      <c r="A4734">
        <v>2018</v>
      </c>
      <c r="B4734" t="s">
        <v>1162</v>
      </c>
      <c r="D4734">
        <v>5</v>
      </c>
      <c r="E4734" t="s">
        <v>1168</v>
      </c>
      <c r="F4734">
        <v>60</v>
      </c>
      <c r="H4734">
        <v>20</v>
      </c>
      <c r="I4734">
        <v>10</v>
      </c>
      <c r="J4734">
        <v>1</v>
      </c>
      <c r="L4734">
        <v>0</v>
      </c>
      <c r="M4734">
        <v>0</v>
      </c>
      <c r="N4734" s="33"/>
      <c r="O4734" s="33"/>
      <c r="P4734" s="33"/>
      <c r="Q4734" s="33"/>
      <c r="R4734" s="33"/>
      <c r="S4734" s="33"/>
      <c r="T4734" s="33"/>
    </row>
    <row r="4735" spans="1:20" x14ac:dyDescent="0.25">
      <c r="A4735">
        <v>2018</v>
      </c>
      <c r="B4735" t="s">
        <v>1162</v>
      </c>
      <c r="D4735">
        <v>7</v>
      </c>
      <c r="E4735" t="s">
        <v>1168</v>
      </c>
      <c r="F4735">
        <v>90</v>
      </c>
      <c r="H4735">
        <v>10</v>
      </c>
      <c r="I4735">
        <v>0</v>
      </c>
      <c r="J4735">
        <v>0.5</v>
      </c>
      <c r="L4735">
        <v>0</v>
      </c>
      <c r="M4735">
        <v>0</v>
      </c>
      <c r="N4735" s="33"/>
      <c r="O4735" s="33"/>
      <c r="P4735" s="33"/>
      <c r="Q4735" s="33"/>
      <c r="R4735" s="33"/>
      <c r="S4735" s="33"/>
      <c r="T4735" s="33"/>
    </row>
    <row r="4736" spans="1:20" x14ac:dyDescent="0.25">
      <c r="A4736">
        <v>2018</v>
      </c>
      <c r="B4736" t="s">
        <v>1162</v>
      </c>
      <c r="D4736">
        <v>9</v>
      </c>
      <c r="E4736" t="s">
        <v>1168</v>
      </c>
      <c r="F4736">
        <v>30</v>
      </c>
      <c r="H4736">
        <v>10</v>
      </c>
      <c r="I4736">
        <v>60</v>
      </c>
      <c r="J4736">
        <v>0</v>
      </c>
      <c r="L4736">
        <v>0</v>
      </c>
      <c r="M4736">
        <v>0</v>
      </c>
      <c r="N4736" s="33"/>
      <c r="O4736" s="33"/>
      <c r="P4736" s="33"/>
      <c r="Q4736" s="33"/>
      <c r="R4736" s="33"/>
      <c r="S4736" s="33"/>
      <c r="T4736" s="33"/>
    </row>
    <row r="4737" spans="1:20" x14ac:dyDescent="0.25">
      <c r="A4737">
        <v>2018</v>
      </c>
      <c r="B4737" t="s">
        <v>1162</v>
      </c>
      <c r="C4737">
        <v>2</v>
      </c>
      <c r="D4737">
        <v>1</v>
      </c>
      <c r="E4737" t="s">
        <v>1168</v>
      </c>
      <c r="F4737">
        <v>10</v>
      </c>
      <c r="H4737">
        <v>60</v>
      </c>
      <c r="I4737">
        <v>30</v>
      </c>
      <c r="J4737">
        <v>2</v>
      </c>
      <c r="L4737">
        <v>0</v>
      </c>
      <c r="M4737">
        <v>0</v>
      </c>
      <c r="N4737" s="33"/>
      <c r="O4737" s="33"/>
      <c r="P4737" s="33"/>
      <c r="Q4737" s="33"/>
      <c r="R4737" s="33"/>
      <c r="S4737" s="33"/>
      <c r="T4737" s="33"/>
    </row>
    <row r="4738" spans="1:20" x14ac:dyDescent="0.25">
      <c r="A4738">
        <v>2018</v>
      </c>
      <c r="B4738" t="s">
        <v>1162</v>
      </c>
      <c r="D4738">
        <v>3</v>
      </c>
      <c r="E4738" t="s">
        <v>1168</v>
      </c>
      <c r="F4738">
        <v>30</v>
      </c>
      <c r="H4738">
        <v>50</v>
      </c>
      <c r="I4738">
        <v>20</v>
      </c>
      <c r="J4738">
        <v>2</v>
      </c>
      <c r="L4738">
        <v>0</v>
      </c>
      <c r="M4738">
        <v>0</v>
      </c>
      <c r="N4738" s="33"/>
      <c r="O4738" s="33"/>
      <c r="P4738" s="33"/>
      <c r="Q4738" s="33"/>
      <c r="R4738" s="33"/>
      <c r="S4738" s="33"/>
      <c r="T4738" s="33"/>
    </row>
    <row r="4739" spans="1:20" x14ac:dyDescent="0.25">
      <c r="A4739">
        <v>2018</v>
      </c>
      <c r="B4739" t="s">
        <v>1162</v>
      </c>
      <c r="D4739">
        <v>5</v>
      </c>
      <c r="E4739" t="s">
        <v>1168</v>
      </c>
      <c r="F4739">
        <v>10</v>
      </c>
      <c r="H4739">
        <v>70</v>
      </c>
      <c r="I4739">
        <v>20</v>
      </c>
      <c r="J4739">
        <v>3</v>
      </c>
      <c r="L4739">
        <v>0</v>
      </c>
      <c r="M4739">
        <v>0</v>
      </c>
      <c r="N4739" s="33"/>
      <c r="O4739" s="33"/>
      <c r="P4739" s="33"/>
      <c r="Q4739" s="33"/>
      <c r="R4739" s="33"/>
      <c r="S4739" s="33"/>
      <c r="T4739" s="33"/>
    </row>
    <row r="4740" spans="1:20" x14ac:dyDescent="0.25">
      <c r="A4740">
        <v>2018</v>
      </c>
      <c r="B4740" t="s">
        <v>1162</v>
      </c>
      <c r="D4740">
        <v>7</v>
      </c>
      <c r="E4740" t="s">
        <v>1168</v>
      </c>
      <c r="F4740">
        <v>10</v>
      </c>
      <c r="H4740">
        <v>60</v>
      </c>
      <c r="I4740">
        <v>30</v>
      </c>
      <c r="J4740">
        <v>2</v>
      </c>
      <c r="L4740">
        <v>0</v>
      </c>
      <c r="M4740">
        <v>0</v>
      </c>
      <c r="N4740" s="33"/>
      <c r="O4740" s="33"/>
      <c r="P4740" s="33"/>
      <c r="Q4740" s="33"/>
      <c r="R4740" s="33"/>
      <c r="S4740" s="33"/>
      <c r="T4740" s="33"/>
    </row>
    <row r="4741" spans="1:20" x14ac:dyDescent="0.25">
      <c r="A4741">
        <v>2018</v>
      </c>
      <c r="B4741" t="s">
        <v>1162</v>
      </c>
      <c r="D4741">
        <v>9</v>
      </c>
      <c r="E4741" t="s">
        <v>1168</v>
      </c>
      <c r="F4741">
        <v>0</v>
      </c>
      <c r="H4741">
        <v>90</v>
      </c>
      <c r="I4741">
        <v>10</v>
      </c>
      <c r="J4741">
        <v>2</v>
      </c>
      <c r="L4741">
        <v>0</v>
      </c>
      <c r="M4741">
        <v>0</v>
      </c>
      <c r="N4741" s="33"/>
      <c r="O4741" s="33"/>
      <c r="P4741" s="33"/>
      <c r="Q4741" s="33"/>
      <c r="R4741" s="33"/>
      <c r="S4741" s="33"/>
      <c r="T4741" s="33"/>
    </row>
    <row r="4742" spans="1:20" x14ac:dyDescent="0.25">
      <c r="A4742">
        <v>2018</v>
      </c>
      <c r="B4742" t="s">
        <v>1162</v>
      </c>
      <c r="C4742">
        <v>3</v>
      </c>
      <c r="D4742">
        <v>1</v>
      </c>
      <c r="E4742" t="s">
        <v>1168</v>
      </c>
      <c r="F4742">
        <v>10</v>
      </c>
      <c r="H4742">
        <v>90</v>
      </c>
      <c r="I4742">
        <v>0</v>
      </c>
      <c r="J4742">
        <v>2</v>
      </c>
      <c r="L4742">
        <v>0</v>
      </c>
      <c r="M4742">
        <v>0</v>
      </c>
      <c r="N4742" s="33"/>
      <c r="O4742" s="33"/>
      <c r="P4742" s="33"/>
      <c r="Q4742" s="33"/>
      <c r="R4742" s="33"/>
      <c r="S4742" s="33"/>
      <c r="T4742" s="33"/>
    </row>
    <row r="4743" spans="1:20" x14ac:dyDescent="0.25">
      <c r="A4743">
        <v>2018</v>
      </c>
      <c r="B4743" t="s">
        <v>1162</v>
      </c>
      <c r="D4743">
        <v>3</v>
      </c>
      <c r="E4743" t="s">
        <v>1168</v>
      </c>
      <c r="F4743">
        <v>30</v>
      </c>
      <c r="H4743">
        <v>60</v>
      </c>
      <c r="I4743">
        <v>10</v>
      </c>
      <c r="J4743">
        <v>2</v>
      </c>
      <c r="L4743">
        <v>0</v>
      </c>
      <c r="M4743">
        <v>0</v>
      </c>
      <c r="N4743" s="33"/>
      <c r="O4743" s="33"/>
      <c r="P4743" s="33"/>
      <c r="Q4743" s="33"/>
      <c r="R4743" s="33"/>
      <c r="S4743" s="33"/>
      <c r="T4743" s="33"/>
    </row>
    <row r="4744" spans="1:20" x14ac:dyDescent="0.25">
      <c r="A4744">
        <v>2018</v>
      </c>
      <c r="B4744" t="s">
        <v>1162</v>
      </c>
      <c r="D4744">
        <v>5</v>
      </c>
      <c r="E4744" t="s">
        <v>1168</v>
      </c>
      <c r="F4744">
        <v>10</v>
      </c>
      <c r="H4744">
        <v>80</v>
      </c>
      <c r="I4744">
        <v>10</v>
      </c>
      <c r="J4744">
        <v>2</v>
      </c>
      <c r="L4744">
        <v>0</v>
      </c>
      <c r="M4744">
        <v>0</v>
      </c>
      <c r="N4744" s="33"/>
      <c r="O4744" s="33"/>
      <c r="P4744" s="33"/>
      <c r="Q4744" s="33"/>
      <c r="R4744" s="33"/>
      <c r="S4744" s="33"/>
      <c r="T4744" s="33"/>
    </row>
    <row r="4745" spans="1:20" x14ac:dyDescent="0.25">
      <c r="A4745">
        <v>2018</v>
      </c>
      <c r="B4745" t="s">
        <v>1162</v>
      </c>
      <c r="D4745">
        <v>7</v>
      </c>
      <c r="E4745" t="s">
        <v>1168</v>
      </c>
      <c r="F4745">
        <v>10</v>
      </c>
      <c r="H4745">
        <v>40</v>
      </c>
      <c r="I4745">
        <v>50</v>
      </c>
      <c r="J4745">
        <v>1</v>
      </c>
      <c r="L4745">
        <v>0</v>
      </c>
      <c r="M4745">
        <v>0</v>
      </c>
      <c r="N4745" s="33"/>
      <c r="O4745" s="33"/>
      <c r="P4745" s="33"/>
      <c r="Q4745" s="33"/>
      <c r="R4745" s="33"/>
      <c r="S4745" s="33"/>
      <c r="T4745" s="33"/>
    </row>
    <row r="4746" spans="1:20" x14ac:dyDescent="0.25">
      <c r="A4746">
        <v>2018</v>
      </c>
      <c r="B4746" t="s">
        <v>1162</v>
      </c>
      <c r="D4746">
        <v>9</v>
      </c>
      <c r="E4746" t="s">
        <v>1168</v>
      </c>
      <c r="F4746">
        <v>30</v>
      </c>
      <c r="H4746">
        <v>70</v>
      </c>
      <c r="I4746">
        <v>0</v>
      </c>
      <c r="J4746">
        <v>2</v>
      </c>
      <c r="L4746">
        <v>0</v>
      </c>
      <c r="M4746">
        <v>0</v>
      </c>
      <c r="N4746" s="33"/>
      <c r="O4746" s="33"/>
      <c r="P4746" s="33"/>
      <c r="Q4746" s="33"/>
      <c r="R4746" s="33"/>
      <c r="S4746" s="33"/>
      <c r="T4746" s="33"/>
    </row>
    <row r="4747" spans="1:20" x14ac:dyDescent="0.25">
      <c r="A4747">
        <v>2018</v>
      </c>
      <c r="B4747" t="s">
        <v>1162</v>
      </c>
      <c r="C4747">
        <v>4</v>
      </c>
      <c r="D4747">
        <v>1</v>
      </c>
      <c r="E4747" t="s">
        <v>1168</v>
      </c>
      <c r="F4747">
        <v>40</v>
      </c>
      <c r="H4747">
        <v>60</v>
      </c>
      <c r="I4747">
        <v>0</v>
      </c>
      <c r="J4747">
        <v>3</v>
      </c>
      <c r="L4747">
        <v>0</v>
      </c>
      <c r="M4747">
        <v>0</v>
      </c>
      <c r="N4747" s="33"/>
      <c r="O4747" s="33"/>
      <c r="P4747" s="33"/>
      <c r="Q4747" s="33"/>
      <c r="R4747" s="33"/>
      <c r="S4747" s="33"/>
      <c r="T4747" s="33"/>
    </row>
    <row r="4748" spans="1:20" x14ac:dyDescent="0.25">
      <c r="A4748">
        <v>2018</v>
      </c>
      <c r="B4748" t="s">
        <v>1162</v>
      </c>
      <c r="D4748">
        <v>3</v>
      </c>
      <c r="E4748" t="s">
        <v>1168</v>
      </c>
      <c r="F4748">
        <v>40</v>
      </c>
      <c r="H4748">
        <v>60</v>
      </c>
      <c r="I4748">
        <v>0</v>
      </c>
      <c r="J4748">
        <v>3</v>
      </c>
      <c r="L4748">
        <v>0</v>
      </c>
      <c r="M4748">
        <v>0</v>
      </c>
      <c r="N4748" s="33"/>
      <c r="O4748" s="33"/>
      <c r="P4748" s="33"/>
      <c r="Q4748" s="33"/>
      <c r="R4748" s="33"/>
      <c r="S4748" s="33"/>
      <c r="T4748" s="33"/>
    </row>
    <row r="4749" spans="1:20" x14ac:dyDescent="0.25">
      <c r="A4749">
        <v>2018</v>
      </c>
      <c r="B4749" t="s">
        <v>1162</v>
      </c>
      <c r="D4749">
        <v>5</v>
      </c>
      <c r="E4749" t="s">
        <v>1168</v>
      </c>
      <c r="F4749">
        <v>10</v>
      </c>
      <c r="H4749">
        <v>90</v>
      </c>
      <c r="I4749">
        <v>0</v>
      </c>
      <c r="J4749">
        <v>3</v>
      </c>
      <c r="L4749">
        <v>0</v>
      </c>
      <c r="M4749">
        <v>0</v>
      </c>
      <c r="N4749" s="33"/>
      <c r="O4749" s="33"/>
      <c r="P4749" s="33"/>
      <c r="Q4749" s="33"/>
      <c r="R4749" s="33"/>
      <c r="S4749" s="33"/>
      <c r="T4749" s="33"/>
    </row>
    <row r="4750" spans="1:20" x14ac:dyDescent="0.25">
      <c r="A4750">
        <v>2018</v>
      </c>
      <c r="B4750" t="s">
        <v>1162</v>
      </c>
      <c r="D4750">
        <v>7</v>
      </c>
      <c r="E4750" t="s">
        <v>1168</v>
      </c>
      <c r="F4750">
        <v>40</v>
      </c>
      <c r="H4750">
        <v>60</v>
      </c>
      <c r="I4750">
        <v>0</v>
      </c>
      <c r="J4750">
        <v>3</v>
      </c>
      <c r="L4750">
        <v>0</v>
      </c>
      <c r="M4750">
        <v>0</v>
      </c>
      <c r="N4750" s="33"/>
      <c r="O4750" s="33"/>
      <c r="P4750" s="33"/>
      <c r="Q4750" s="33"/>
      <c r="R4750" s="33"/>
      <c r="S4750" s="33"/>
      <c r="T4750" s="33"/>
    </row>
    <row r="4751" spans="1:20" x14ac:dyDescent="0.25">
      <c r="A4751">
        <v>2018</v>
      </c>
      <c r="B4751" t="s">
        <v>1162</v>
      </c>
      <c r="D4751">
        <v>9</v>
      </c>
      <c r="E4751" t="s">
        <v>1168</v>
      </c>
      <c r="F4751">
        <v>30</v>
      </c>
      <c r="H4751">
        <v>70</v>
      </c>
      <c r="I4751">
        <v>0</v>
      </c>
      <c r="J4751">
        <v>2</v>
      </c>
      <c r="L4751">
        <v>0</v>
      </c>
      <c r="M4751">
        <v>0</v>
      </c>
      <c r="N4751" s="33"/>
      <c r="O4751" s="33"/>
      <c r="P4751" s="33"/>
      <c r="Q4751" s="33"/>
      <c r="R4751" s="33"/>
      <c r="S4751" s="33"/>
      <c r="T4751" s="33"/>
    </row>
    <row r="4752" spans="1:20" x14ac:dyDescent="0.25">
      <c r="A4752">
        <v>2018</v>
      </c>
      <c r="B4752" t="s">
        <v>1162</v>
      </c>
      <c r="C4752">
        <v>1</v>
      </c>
      <c r="D4752">
        <v>1</v>
      </c>
      <c r="E4752" t="s">
        <v>1168</v>
      </c>
      <c r="F4752">
        <v>60</v>
      </c>
      <c r="H4752">
        <v>40</v>
      </c>
      <c r="I4752">
        <v>20</v>
      </c>
      <c r="J4752">
        <v>2</v>
      </c>
      <c r="N4752" s="33"/>
      <c r="O4752" s="33"/>
      <c r="P4752" s="33"/>
      <c r="Q4752" s="33"/>
      <c r="R4752" s="33"/>
      <c r="S4752" s="33"/>
      <c r="T4752" s="33"/>
    </row>
    <row r="4753" spans="1:20" x14ac:dyDescent="0.25">
      <c r="A4753">
        <v>2018</v>
      </c>
      <c r="B4753" t="s">
        <v>1162</v>
      </c>
      <c r="D4753">
        <v>2</v>
      </c>
      <c r="E4753" t="s">
        <v>1168</v>
      </c>
      <c r="F4753">
        <v>75</v>
      </c>
      <c r="H4753">
        <v>25</v>
      </c>
      <c r="I4753">
        <v>30</v>
      </c>
      <c r="J4753">
        <v>3</v>
      </c>
      <c r="N4753" s="33"/>
      <c r="O4753" s="33"/>
      <c r="P4753" s="33"/>
      <c r="Q4753" s="33"/>
      <c r="R4753" s="33"/>
      <c r="S4753" s="33"/>
      <c r="T4753" s="33"/>
    </row>
    <row r="4754" spans="1:20" x14ac:dyDescent="0.25">
      <c r="A4754">
        <v>2018</v>
      </c>
      <c r="B4754" t="s">
        <v>1162</v>
      </c>
      <c r="D4754">
        <v>3</v>
      </c>
      <c r="E4754" t="s">
        <v>1168</v>
      </c>
      <c r="F4754">
        <v>80</v>
      </c>
      <c r="H4754">
        <v>30</v>
      </c>
      <c r="I4754">
        <v>10</v>
      </c>
      <c r="J4754">
        <v>3</v>
      </c>
      <c r="N4754" s="33"/>
      <c r="O4754" s="33"/>
      <c r="P4754" s="33"/>
      <c r="Q4754" s="33"/>
      <c r="R4754" s="33"/>
      <c r="S4754" s="33"/>
      <c r="T4754" s="33"/>
    </row>
    <row r="4755" spans="1:20" x14ac:dyDescent="0.25">
      <c r="A4755">
        <v>2018</v>
      </c>
      <c r="B4755" t="s">
        <v>1162</v>
      </c>
      <c r="D4755">
        <v>4</v>
      </c>
      <c r="E4755" t="s">
        <v>1168</v>
      </c>
      <c r="F4755">
        <v>70</v>
      </c>
      <c r="H4755">
        <v>30</v>
      </c>
      <c r="I4755">
        <v>10</v>
      </c>
      <c r="J4755">
        <v>2</v>
      </c>
      <c r="N4755" s="33"/>
      <c r="O4755" s="33"/>
      <c r="P4755" s="33"/>
      <c r="Q4755" s="33"/>
      <c r="R4755" s="33"/>
      <c r="S4755" s="33"/>
      <c r="T4755" s="33"/>
    </row>
    <row r="4756" spans="1:20" x14ac:dyDescent="0.25">
      <c r="A4756">
        <v>2018</v>
      </c>
      <c r="B4756" t="s">
        <v>1162</v>
      </c>
      <c r="D4756">
        <v>5</v>
      </c>
      <c r="E4756" t="s">
        <v>1168</v>
      </c>
      <c r="F4756">
        <v>70</v>
      </c>
      <c r="H4756">
        <v>20</v>
      </c>
      <c r="I4756">
        <v>20</v>
      </c>
      <c r="J4756">
        <v>3</v>
      </c>
      <c r="N4756" s="33"/>
      <c r="O4756" s="33"/>
      <c r="P4756" s="33"/>
      <c r="Q4756" s="33"/>
      <c r="R4756" s="33"/>
      <c r="S4756" s="33"/>
      <c r="T4756" s="33"/>
    </row>
    <row r="4757" spans="1:20" x14ac:dyDescent="0.25">
      <c r="A4757">
        <v>2018</v>
      </c>
      <c r="B4757" t="s">
        <v>1162</v>
      </c>
      <c r="C4757">
        <v>2</v>
      </c>
      <c r="D4757">
        <v>1</v>
      </c>
      <c r="E4757" t="s">
        <v>1168</v>
      </c>
      <c r="F4757">
        <v>60</v>
      </c>
      <c r="H4757">
        <v>40</v>
      </c>
      <c r="I4757">
        <v>20</v>
      </c>
      <c r="J4757">
        <v>3</v>
      </c>
      <c r="N4757" s="33"/>
      <c r="O4757" s="33"/>
      <c r="P4757" s="33"/>
      <c r="Q4757" s="33"/>
      <c r="R4757" s="33"/>
      <c r="S4757" s="33"/>
      <c r="T4757" s="33"/>
    </row>
    <row r="4758" spans="1:20" x14ac:dyDescent="0.25">
      <c r="A4758">
        <v>2018</v>
      </c>
      <c r="B4758" t="s">
        <v>1162</v>
      </c>
      <c r="D4758">
        <v>2</v>
      </c>
      <c r="E4758" t="s">
        <v>1168</v>
      </c>
      <c r="F4758">
        <v>30</v>
      </c>
      <c r="H4758">
        <v>20</v>
      </c>
      <c r="I4758">
        <v>20</v>
      </c>
      <c r="J4758">
        <v>3</v>
      </c>
      <c r="N4758" s="33"/>
      <c r="O4758" s="33"/>
      <c r="P4758" s="33"/>
      <c r="Q4758" s="33"/>
      <c r="R4758" s="33"/>
      <c r="S4758" s="33"/>
      <c r="T4758" s="33"/>
    </row>
    <row r="4759" spans="1:20" x14ac:dyDescent="0.25">
      <c r="A4759">
        <v>2018</v>
      </c>
      <c r="B4759" t="s">
        <v>1162</v>
      </c>
      <c r="D4759">
        <v>3</v>
      </c>
      <c r="E4759" t="s">
        <v>1168</v>
      </c>
      <c r="F4759">
        <v>60</v>
      </c>
      <c r="H4759">
        <v>40</v>
      </c>
      <c r="I4759">
        <v>10</v>
      </c>
      <c r="J4759">
        <v>3</v>
      </c>
      <c r="N4759" s="33"/>
      <c r="O4759" s="33"/>
      <c r="P4759" s="33"/>
      <c r="Q4759" s="33"/>
      <c r="R4759" s="33"/>
      <c r="S4759" s="33"/>
      <c r="T4759" s="33"/>
    </row>
    <row r="4760" spans="1:20" x14ac:dyDescent="0.25">
      <c r="A4760">
        <v>2018</v>
      </c>
      <c r="B4760" t="s">
        <v>1162</v>
      </c>
      <c r="D4760">
        <v>4</v>
      </c>
      <c r="E4760" t="s">
        <v>1168</v>
      </c>
      <c r="F4760">
        <v>20</v>
      </c>
      <c r="H4760">
        <v>80</v>
      </c>
      <c r="I4760">
        <v>10</v>
      </c>
      <c r="J4760">
        <v>3</v>
      </c>
      <c r="N4760" s="33"/>
      <c r="O4760" s="33"/>
      <c r="P4760" s="33"/>
      <c r="Q4760" s="33"/>
      <c r="R4760" s="33"/>
      <c r="S4760" s="33"/>
      <c r="T4760" s="33"/>
    </row>
    <row r="4761" spans="1:20" x14ac:dyDescent="0.25">
      <c r="A4761">
        <v>2018</v>
      </c>
      <c r="B4761" t="s">
        <v>1162</v>
      </c>
      <c r="D4761">
        <v>5</v>
      </c>
      <c r="E4761" t="s">
        <v>1168</v>
      </c>
      <c r="F4761">
        <v>60</v>
      </c>
      <c r="H4761">
        <v>40</v>
      </c>
      <c r="I4761">
        <v>20</v>
      </c>
      <c r="J4761">
        <v>3</v>
      </c>
      <c r="N4761" s="33"/>
      <c r="O4761" s="33"/>
      <c r="P4761" s="33"/>
      <c r="Q4761" s="33"/>
      <c r="R4761" s="33"/>
      <c r="S4761" s="33"/>
      <c r="T4761" s="33"/>
    </row>
    <row r="4762" spans="1:20" x14ac:dyDescent="0.25">
      <c r="A4762">
        <v>2018</v>
      </c>
      <c r="B4762" t="s">
        <v>1162</v>
      </c>
      <c r="E4762" t="s">
        <v>1168</v>
      </c>
      <c r="F4762">
        <v>50</v>
      </c>
      <c r="H4762">
        <v>50</v>
      </c>
      <c r="I4762">
        <v>20</v>
      </c>
      <c r="N4762" s="33"/>
      <c r="O4762" s="33"/>
      <c r="P4762" s="33"/>
      <c r="Q4762" s="33"/>
      <c r="R4762" s="33"/>
      <c r="S4762" s="33"/>
      <c r="T4762" s="33"/>
    </row>
    <row r="4763" spans="1:20" x14ac:dyDescent="0.25">
      <c r="A4763">
        <v>2018</v>
      </c>
      <c r="B4763" t="s">
        <v>1162</v>
      </c>
      <c r="E4763" t="s">
        <v>1168</v>
      </c>
      <c r="F4763">
        <v>20</v>
      </c>
      <c r="H4763">
        <v>80</v>
      </c>
      <c r="I4763">
        <v>10</v>
      </c>
      <c r="N4763" s="33"/>
      <c r="O4763" s="33"/>
      <c r="P4763" s="33"/>
      <c r="Q4763" s="33"/>
      <c r="R4763" s="33"/>
      <c r="S4763" s="33"/>
      <c r="T4763" s="33"/>
    </row>
    <row r="4764" spans="1:20" x14ac:dyDescent="0.25">
      <c r="A4764">
        <v>2018</v>
      </c>
      <c r="B4764" t="s">
        <v>1162</v>
      </c>
      <c r="E4764" t="s">
        <v>1168</v>
      </c>
      <c r="F4764">
        <v>20</v>
      </c>
      <c r="H4764">
        <v>80</v>
      </c>
      <c r="I4764">
        <v>20</v>
      </c>
      <c r="N4764" s="33"/>
      <c r="O4764" s="33"/>
      <c r="P4764" s="33"/>
      <c r="Q4764" s="33"/>
      <c r="R4764" s="33"/>
      <c r="S4764" s="33"/>
      <c r="T4764" s="33"/>
    </row>
    <row r="4765" spans="1:20" x14ac:dyDescent="0.25">
      <c r="A4765">
        <v>2018</v>
      </c>
      <c r="B4765" t="s">
        <v>1162</v>
      </c>
      <c r="E4765" t="s">
        <v>1208</v>
      </c>
      <c r="F4765">
        <v>30</v>
      </c>
      <c r="H4765">
        <v>20</v>
      </c>
      <c r="I4765">
        <v>50</v>
      </c>
      <c r="N4765" s="33"/>
      <c r="O4765" s="33"/>
      <c r="P4765" s="33"/>
      <c r="Q4765" s="33"/>
      <c r="R4765" s="33"/>
      <c r="S4765" s="33"/>
      <c r="T4765" s="33"/>
    </row>
    <row r="4766" spans="1:20" x14ac:dyDescent="0.25">
      <c r="A4766">
        <v>2018</v>
      </c>
      <c r="B4766" t="s">
        <v>1162</v>
      </c>
      <c r="E4766" t="s">
        <v>1168</v>
      </c>
      <c r="F4766">
        <v>60</v>
      </c>
      <c r="H4766">
        <v>20</v>
      </c>
      <c r="I4766">
        <v>30</v>
      </c>
      <c r="N4766" s="33"/>
      <c r="O4766" s="33"/>
      <c r="P4766" s="33"/>
      <c r="Q4766" s="33"/>
      <c r="R4766" s="33"/>
      <c r="S4766" s="33"/>
      <c r="T4766" s="33"/>
    </row>
    <row r="4767" spans="1:20" x14ac:dyDescent="0.25">
      <c r="A4767">
        <v>2018</v>
      </c>
      <c r="B4767" t="s">
        <v>1162</v>
      </c>
      <c r="C4767">
        <v>4</v>
      </c>
      <c r="D4767">
        <v>1</v>
      </c>
      <c r="E4767" t="s">
        <v>1168</v>
      </c>
      <c r="F4767">
        <v>20</v>
      </c>
      <c r="H4767">
        <v>70</v>
      </c>
      <c r="I4767">
        <v>30</v>
      </c>
      <c r="J4767">
        <v>2</v>
      </c>
      <c r="N4767" s="33"/>
      <c r="O4767" s="33"/>
      <c r="P4767" s="33"/>
      <c r="Q4767" s="33"/>
      <c r="R4767" s="33"/>
      <c r="S4767" s="33"/>
      <c r="T4767" s="33"/>
    </row>
    <row r="4768" spans="1:20" x14ac:dyDescent="0.25">
      <c r="A4768">
        <v>2018</v>
      </c>
      <c r="B4768" t="s">
        <v>1162</v>
      </c>
      <c r="D4768">
        <v>2</v>
      </c>
      <c r="E4768" t="s">
        <v>1168</v>
      </c>
      <c r="F4768">
        <v>30</v>
      </c>
      <c r="H4768">
        <v>60</v>
      </c>
      <c r="I4768">
        <v>20</v>
      </c>
      <c r="J4768">
        <v>2</v>
      </c>
      <c r="N4768" s="33"/>
      <c r="O4768" s="33"/>
      <c r="P4768" s="33"/>
      <c r="Q4768" s="33"/>
      <c r="R4768" s="33"/>
      <c r="S4768" s="33"/>
      <c r="T4768" s="33"/>
    </row>
    <row r="4769" spans="1:20" x14ac:dyDescent="0.25">
      <c r="A4769">
        <v>2018</v>
      </c>
      <c r="B4769" t="s">
        <v>1162</v>
      </c>
      <c r="D4769">
        <v>3</v>
      </c>
      <c r="E4769" t="s">
        <v>1168</v>
      </c>
      <c r="F4769">
        <v>20</v>
      </c>
      <c r="H4769">
        <v>80</v>
      </c>
      <c r="I4769">
        <v>10</v>
      </c>
      <c r="J4769">
        <v>3</v>
      </c>
      <c r="N4769" s="33"/>
      <c r="O4769" s="33"/>
      <c r="P4769" s="33"/>
      <c r="Q4769" s="33"/>
      <c r="R4769" s="33"/>
      <c r="S4769" s="33"/>
      <c r="T4769" s="33"/>
    </row>
    <row r="4770" spans="1:20" x14ac:dyDescent="0.25">
      <c r="A4770">
        <v>2018</v>
      </c>
      <c r="B4770" t="s">
        <v>1162</v>
      </c>
      <c r="D4770">
        <v>4</v>
      </c>
      <c r="E4770" t="s">
        <v>1168</v>
      </c>
      <c r="F4770">
        <v>10</v>
      </c>
      <c r="H4770">
        <v>80</v>
      </c>
      <c r="I4770">
        <v>20</v>
      </c>
      <c r="J4770">
        <v>3</v>
      </c>
      <c r="N4770" s="33"/>
      <c r="O4770" s="33"/>
      <c r="P4770" s="33"/>
      <c r="Q4770" s="33"/>
      <c r="R4770" s="33"/>
      <c r="S4770" s="33"/>
      <c r="T4770" s="33"/>
    </row>
    <row r="4771" spans="1:20" x14ac:dyDescent="0.25">
      <c r="A4771">
        <v>2018</v>
      </c>
      <c r="B4771" t="s">
        <v>1162</v>
      </c>
      <c r="D4771">
        <v>5</v>
      </c>
      <c r="E4771" t="s">
        <v>1168</v>
      </c>
      <c r="F4771">
        <v>10</v>
      </c>
      <c r="H4771">
        <v>85</v>
      </c>
      <c r="I4771">
        <v>10</v>
      </c>
      <c r="J4771">
        <v>2</v>
      </c>
      <c r="N4771" s="33"/>
      <c r="O4771" s="33"/>
      <c r="P4771" s="33"/>
      <c r="Q4771" s="33"/>
      <c r="R4771" s="33"/>
      <c r="S4771" s="33"/>
      <c r="T4771" s="33"/>
    </row>
    <row r="4772" spans="1:20" x14ac:dyDescent="0.25">
      <c r="A4772">
        <v>2018</v>
      </c>
      <c r="B4772" t="s">
        <v>1161</v>
      </c>
      <c r="C4772">
        <v>1</v>
      </c>
      <c r="D4772">
        <v>1</v>
      </c>
      <c r="E4772" t="s">
        <v>1241</v>
      </c>
      <c r="F4772">
        <v>20</v>
      </c>
      <c r="H4772">
        <v>60</v>
      </c>
      <c r="I4772">
        <v>40</v>
      </c>
      <c r="J4772">
        <v>5</v>
      </c>
      <c r="L4772">
        <v>0</v>
      </c>
      <c r="N4772" s="33"/>
      <c r="O4772" s="33"/>
      <c r="P4772" s="33"/>
      <c r="Q4772" s="33"/>
      <c r="R4772" s="33"/>
      <c r="S4772" s="33"/>
      <c r="T4772" s="33"/>
    </row>
    <row r="4773" spans="1:20" x14ac:dyDescent="0.25">
      <c r="A4773">
        <v>2018</v>
      </c>
      <c r="B4773" t="s">
        <v>1161</v>
      </c>
      <c r="C4773">
        <v>1</v>
      </c>
      <c r="D4773">
        <v>3</v>
      </c>
      <c r="E4773" t="s">
        <v>1241</v>
      </c>
      <c r="F4773">
        <v>10</v>
      </c>
      <c r="H4773">
        <v>40</v>
      </c>
      <c r="I4773">
        <v>40</v>
      </c>
      <c r="J4773">
        <v>2</v>
      </c>
      <c r="L4773">
        <v>0</v>
      </c>
      <c r="N4773" s="33"/>
      <c r="O4773" s="33"/>
      <c r="P4773" s="33"/>
      <c r="Q4773" s="33"/>
      <c r="R4773" s="33"/>
      <c r="S4773" s="33"/>
      <c r="T4773" s="33"/>
    </row>
    <row r="4774" spans="1:20" x14ac:dyDescent="0.25">
      <c r="A4774">
        <v>2018</v>
      </c>
      <c r="B4774" t="s">
        <v>1161</v>
      </c>
      <c r="C4774">
        <v>1</v>
      </c>
      <c r="D4774">
        <v>5</v>
      </c>
      <c r="E4774" t="s">
        <v>1241</v>
      </c>
      <c r="F4774">
        <v>20</v>
      </c>
      <c r="H4774">
        <v>45</v>
      </c>
      <c r="I4774">
        <v>55</v>
      </c>
      <c r="J4774">
        <v>3</v>
      </c>
      <c r="L4774">
        <v>0</v>
      </c>
      <c r="N4774" s="33"/>
      <c r="O4774" s="33"/>
      <c r="P4774" s="33"/>
      <c r="Q4774" s="33"/>
      <c r="R4774" s="33"/>
      <c r="S4774" s="33"/>
      <c r="T4774" s="33"/>
    </row>
    <row r="4775" spans="1:20" x14ac:dyDescent="0.25">
      <c r="A4775">
        <v>2018</v>
      </c>
      <c r="B4775" t="s">
        <v>1161</v>
      </c>
      <c r="C4775">
        <v>1</v>
      </c>
      <c r="D4775">
        <v>7</v>
      </c>
      <c r="E4775" t="s">
        <v>1241</v>
      </c>
      <c r="F4775">
        <v>90</v>
      </c>
      <c r="H4775">
        <v>15</v>
      </c>
      <c r="I4775">
        <v>20</v>
      </c>
      <c r="J4775">
        <v>2</v>
      </c>
      <c r="L4775">
        <v>0</v>
      </c>
      <c r="N4775" s="33"/>
      <c r="O4775" s="33"/>
      <c r="P4775" s="33"/>
      <c r="Q4775" s="33"/>
      <c r="R4775" s="33"/>
      <c r="S4775" s="33"/>
      <c r="T4775" s="33"/>
    </row>
    <row r="4776" spans="1:20" x14ac:dyDescent="0.25">
      <c r="A4776">
        <v>2018</v>
      </c>
      <c r="B4776" t="s">
        <v>1161</v>
      </c>
      <c r="C4776">
        <v>1</v>
      </c>
      <c r="D4776">
        <v>9</v>
      </c>
      <c r="E4776" t="s">
        <v>1241</v>
      </c>
      <c r="F4776">
        <v>70</v>
      </c>
      <c r="H4776">
        <v>90</v>
      </c>
      <c r="I4776">
        <v>10</v>
      </c>
      <c r="J4776">
        <v>2</v>
      </c>
      <c r="L4776">
        <v>0</v>
      </c>
      <c r="N4776" s="33"/>
      <c r="O4776" s="33"/>
      <c r="P4776" s="33"/>
      <c r="Q4776" s="33"/>
      <c r="R4776" s="33"/>
      <c r="S4776" s="33"/>
      <c r="T4776" s="33"/>
    </row>
    <row r="4777" spans="1:20" x14ac:dyDescent="0.25">
      <c r="A4777">
        <v>2018</v>
      </c>
      <c r="B4777" t="s">
        <v>1161</v>
      </c>
      <c r="C4777">
        <v>2</v>
      </c>
      <c r="D4777">
        <v>1</v>
      </c>
      <c r="E4777" t="s">
        <v>1241</v>
      </c>
      <c r="F4777">
        <v>20</v>
      </c>
      <c r="H4777">
        <v>65</v>
      </c>
      <c r="I4777">
        <v>30</v>
      </c>
      <c r="J4777">
        <v>3</v>
      </c>
      <c r="L4777">
        <v>0</v>
      </c>
      <c r="N4777" s="33"/>
      <c r="O4777" s="33"/>
      <c r="P4777" s="33"/>
      <c r="Q4777" s="33"/>
      <c r="R4777" s="33"/>
      <c r="S4777" s="33"/>
      <c r="T4777" s="33"/>
    </row>
    <row r="4778" spans="1:20" x14ac:dyDescent="0.25">
      <c r="A4778">
        <v>2018</v>
      </c>
      <c r="B4778" t="s">
        <v>1161</v>
      </c>
      <c r="C4778">
        <v>2</v>
      </c>
      <c r="D4778">
        <v>3</v>
      </c>
      <c r="E4778" t="s">
        <v>1241</v>
      </c>
      <c r="F4778">
        <v>80</v>
      </c>
      <c r="H4778">
        <v>55</v>
      </c>
      <c r="I4778">
        <v>25</v>
      </c>
      <c r="J4778">
        <v>4</v>
      </c>
      <c r="L4778">
        <v>0</v>
      </c>
      <c r="N4778" s="33"/>
      <c r="O4778" s="33"/>
      <c r="P4778" s="33"/>
      <c r="Q4778" s="33"/>
      <c r="R4778" s="33"/>
      <c r="S4778" s="33"/>
      <c r="T4778" s="33"/>
    </row>
    <row r="4779" spans="1:20" x14ac:dyDescent="0.25">
      <c r="A4779">
        <v>2018</v>
      </c>
      <c r="B4779" t="s">
        <v>1161</v>
      </c>
      <c r="C4779">
        <v>2</v>
      </c>
      <c r="D4779">
        <v>5</v>
      </c>
      <c r="E4779" t="s">
        <v>1241</v>
      </c>
      <c r="F4779">
        <v>30</v>
      </c>
      <c r="H4779">
        <v>100</v>
      </c>
      <c r="I4779">
        <v>0</v>
      </c>
      <c r="J4779">
        <v>8</v>
      </c>
      <c r="L4779">
        <v>0</v>
      </c>
      <c r="N4779" s="33"/>
      <c r="O4779" s="33"/>
      <c r="P4779" s="33"/>
      <c r="Q4779" s="33"/>
      <c r="R4779" s="33"/>
      <c r="S4779" s="33"/>
      <c r="T4779" s="33"/>
    </row>
    <row r="4780" spans="1:20" x14ac:dyDescent="0.25">
      <c r="A4780">
        <v>2018</v>
      </c>
      <c r="B4780" t="s">
        <v>1161</v>
      </c>
      <c r="C4780">
        <v>2</v>
      </c>
      <c r="D4780">
        <v>7</v>
      </c>
      <c r="E4780" t="s">
        <v>1241</v>
      </c>
      <c r="F4780">
        <v>20</v>
      </c>
      <c r="H4780">
        <v>85</v>
      </c>
      <c r="I4780">
        <v>10</v>
      </c>
      <c r="J4780">
        <v>3</v>
      </c>
      <c r="L4780">
        <v>0</v>
      </c>
      <c r="N4780" s="33"/>
      <c r="O4780" s="33"/>
      <c r="P4780" s="33"/>
      <c r="Q4780" s="33"/>
      <c r="R4780" s="33"/>
      <c r="S4780" s="33"/>
      <c r="T4780" s="33"/>
    </row>
    <row r="4781" spans="1:20" x14ac:dyDescent="0.25">
      <c r="A4781">
        <v>2018</v>
      </c>
      <c r="B4781" t="s">
        <v>1161</v>
      </c>
      <c r="C4781">
        <v>2</v>
      </c>
      <c r="D4781">
        <v>9</v>
      </c>
      <c r="E4781" t="s">
        <v>1241</v>
      </c>
      <c r="F4781">
        <v>40</v>
      </c>
      <c r="H4781">
        <v>95</v>
      </c>
      <c r="I4781">
        <v>5</v>
      </c>
      <c r="J4781">
        <v>2</v>
      </c>
      <c r="L4781">
        <v>0</v>
      </c>
      <c r="N4781" s="33"/>
      <c r="O4781" s="33"/>
      <c r="P4781" s="33"/>
      <c r="Q4781" s="33"/>
      <c r="R4781" s="33"/>
      <c r="S4781" s="33"/>
      <c r="T4781" s="33"/>
    </row>
    <row r="4782" spans="1:20" x14ac:dyDescent="0.25">
      <c r="A4782">
        <v>2018</v>
      </c>
      <c r="B4782" t="s">
        <v>1161</v>
      </c>
      <c r="C4782">
        <v>3</v>
      </c>
      <c r="D4782">
        <v>1</v>
      </c>
      <c r="E4782" t="s">
        <v>1241</v>
      </c>
      <c r="N4782" s="33"/>
      <c r="O4782" s="33"/>
      <c r="P4782" s="33"/>
      <c r="Q4782" s="33"/>
      <c r="R4782" s="33"/>
      <c r="S4782" s="33"/>
      <c r="T4782" s="33"/>
    </row>
    <row r="4783" spans="1:20" x14ac:dyDescent="0.25">
      <c r="A4783">
        <v>2018</v>
      </c>
      <c r="B4783" t="s">
        <v>1161</v>
      </c>
      <c r="C4783">
        <v>3</v>
      </c>
      <c r="D4783">
        <v>3</v>
      </c>
      <c r="E4783" t="s">
        <v>1241</v>
      </c>
      <c r="N4783" s="33"/>
      <c r="O4783" s="33"/>
      <c r="P4783" s="33"/>
      <c r="Q4783" s="33"/>
      <c r="R4783" s="33"/>
      <c r="S4783" s="33"/>
      <c r="T4783" s="33"/>
    </row>
    <row r="4784" spans="1:20" x14ac:dyDescent="0.25">
      <c r="A4784">
        <v>2018</v>
      </c>
      <c r="B4784" t="s">
        <v>1161</v>
      </c>
      <c r="C4784">
        <v>3</v>
      </c>
      <c r="D4784">
        <v>5</v>
      </c>
      <c r="E4784" t="s">
        <v>1241</v>
      </c>
      <c r="N4784" s="33"/>
      <c r="O4784" s="33"/>
      <c r="P4784" s="33"/>
      <c r="Q4784" s="33"/>
      <c r="R4784" s="33"/>
      <c r="S4784" s="33"/>
      <c r="T4784" s="33"/>
    </row>
    <row r="4785" spans="1:20" x14ac:dyDescent="0.25">
      <c r="A4785">
        <v>2018</v>
      </c>
      <c r="B4785" t="s">
        <v>1161</v>
      </c>
      <c r="C4785">
        <v>3</v>
      </c>
      <c r="D4785">
        <v>7</v>
      </c>
      <c r="E4785" t="s">
        <v>1241</v>
      </c>
      <c r="N4785" s="33"/>
      <c r="O4785" s="33"/>
      <c r="P4785" s="33"/>
      <c r="Q4785" s="33"/>
      <c r="R4785" s="33"/>
      <c r="S4785" s="33"/>
      <c r="T4785" s="33"/>
    </row>
    <row r="4786" spans="1:20" x14ac:dyDescent="0.25">
      <c r="A4786">
        <v>2018</v>
      </c>
      <c r="B4786" t="s">
        <v>1161</v>
      </c>
      <c r="C4786">
        <v>3</v>
      </c>
      <c r="D4786">
        <v>9</v>
      </c>
      <c r="E4786" t="s">
        <v>1241</v>
      </c>
      <c r="N4786" s="33"/>
      <c r="O4786" s="33"/>
      <c r="P4786" s="33"/>
      <c r="Q4786" s="33"/>
      <c r="R4786" s="33"/>
      <c r="S4786" s="33"/>
      <c r="T4786" s="33"/>
    </row>
    <row r="4787" spans="1:20" x14ac:dyDescent="0.25">
      <c r="A4787">
        <v>2018</v>
      </c>
      <c r="B4787" t="s">
        <v>1161</v>
      </c>
      <c r="C4787">
        <v>1</v>
      </c>
      <c r="D4787">
        <v>1</v>
      </c>
      <c r="E4787" t="s">
        <v>1242</v>
      </c>
      <c r="F4787">
        <v>0</v>
      </c>
      <c r="H4787">
        <v>30</v>
      </c>
      <c r="I4787">
        <v>70</v>
      </c>
      <c r="J4787">
        <v>1</v>
      </c>
      <c r="L4787">
        <v>0</v>
      </c>
      <c r="M4787">
        <v>0</v>
      </c>
      <c r="N4787" s="33"/>
      <c r="O4787" s="33"/>
      <c r="P4787" s="33"/>
      <c r="Q4787" s="33"/>
      <c r="R4787" s="33"/>
      <c r="S4787" s="33"/>
      <c r="T4787" s="33"/>
    </row>
    <row r="4788" spans="1:20" x14ac:dyDescent="0.25">
      <c r="A4788">
        <v>2018</v>
      </c>
      <c r="B4788" t="s">
        <v>1161</v>
      </c>
      <c r="D4788">
        <v>3</v>
      </c>
      <c r="E4788" t="s">
        <v>1168</v>
      </c>
      <c r="F4788">
        <v>0</v>
      </c>
      <c r="H4788">
        <v>30</v>
      </c>
      <c r="I4788">
        <v>70</v>
      </c>
      <c r="J4788">
        <v>1</v>
      </c>
      <c r="L4788">
        <v>0</v>
      </c>
      <c r="M4788">
        <v>0</v>
      </c>
      <c r="N4788" s="33"/>
      <c r="O4788" s="33"/>
      <c r="P4788" s="33"/>
      <c r="Q4788" s="33"/>
      <c r="R4788" s="33"/>
      <c r="S4788" s="33"/>
      <c r="T4788" s="33"/>
    </row>
    <row r="4789" spans="1:20" x14ac:dyDescent="0.25">
      <c r="A4789">
        <v>2018</v>
      </c>
      <c r="B4789" t="s">
        <v>1161</v>
      </c>
      <c r="D4789">
        <v>5</v>
      </c>
      <c r="E4789" t="s">
        <v>1168</v>
      </c>
      <c r="F4789">
        <v>0</v>
      </c>
      <c r="H4789">
        <v>60</v>
      </c>
      <c r="I4789">
        <v>40</v>
      </c>
      <c r="J4789">
        <v>1</v>
      </c>
      <c r="L4789">
        <v>0</v>
      </c>
      <c r="M4789">
        <v>0</v>
      </c>
      <c r="N4789" s="33"/>
      <c r="O4789" s="33"/>
      <c r="P4789" s="33"/>
      <c r="Q4789" s="33"/>
      <c r="R4789" s="33"/>
      <c r="S4789" s="33"/>
      <c r="T4789" s="33"/>
    </row>
    <row r="4790" spans="1:20" x14ac:dyDescent="0.25">
      <c r="A4790">
        <v>2018</v>
      </c>
      <c r="B4790" t="s">
        <v>1161</v>
      </c>
      <c r="D4790">
        <v>7</v>
      </c>
      <c r="E4790" t="s">
        <v>1168</v>
      </c>
      <c r="F4790">
        <v>0</v>
      </c>
      <c r="H4790">
        <v>90</v>
      </c>
      <c r="I4790">
        <v>10</v>
      </c>
      <c r="J4790">
        <v>2</v>
      </c>
      <c r="L4790">
        <v>0</v>
      </c>
      <c r="M4790">
        <v>0</v>
      </c>
      <c r="N4790" s="33"/>
      <c r="O4790" s="33"/>
      <c r="P4790" s="33"/>
      <c r="Q4790" s="33"/>
      <c r="R4790" s="33"/>
      <c r="S4790" s="33"/>
      <c r="T4790" s="33"/>
    </row>
    <row r="4791" spans="1:20" x14ac:dyDescent="0.25">
      <c r="A4791">
        <v>2018</v>
      </c>
      <c r="B4791" t="s">
        <v>1161</v>
      </c>
      <c r="D4791">
        <v>9</v>
      </c>
      <c r="E4791" t="s">
        <v>1168</v>
      </c>
      <c r="F4791">
        <v>0</v>
      </c>
      <c r="H4791">
        <v>70</v>
      </c>
      <c r="I4791">
        <v>30</v>
      </c>
      <c r="J4791">
        <v>1</v>
      </c>
      <c r="L4791">
        <v>0</v>
      </c>
      <c r="M4791">
        <v>0</v>
      </c>
      <c r="N4791" s="33"/>
      <c r="O4791" s="33"/>
      <c r="P4791" s="33"/>
      <c r="Q4791" s="33"/>
      <c r="R4791" s="33"/>
      <c r="S4791" s="33"/>
      <c r="T4791" s="33"/>
    </row>
    <row r="4792" spans="1:20" x14ac:dyDescent="0.25">
      <c r="A4792">
        <v>2018</v>
      </c>
      <c r="B4792" t="s">
        <v>1161</v>
      </c>
      <c r="C4792">
        <v>2</v>
      </c>
      <c r="D4792">
        <v>1</v>
      </c>
      <c r="E4792" t="s">
        <v>1242</v>
      </c>
      <c r="F4792">
        <v>0</v>
      </c>
      <c r="H4792">
        <v>10</v>
      </c>
      <c r="I4792">
        <v>90</v>
      </c>
      <c r="J4792">
        <v>0</v>
      </c>
      <c r="L4792">
        <v>0</v>
      </c>
      <c r="M4792">
        <v>0</v>
      </c>
      <c r="N4792" s="33"/>
      <c r="O4792" s="33"/>
      <c r="P4792" s="33"/>
      <c r="Q4792" s="33"/>
      <c r="R4792" s="33"/>
      <c r="S4792" s="33"/>
      <c r="T4792" s="33"/>
    </row>
    <row r="4793" spans="1:20" x14ac:dyDescent="0.25">
      <c r="A4793">
        <v>2018</v>
      </c>
      <c r="B4793" t="s">
        <v>1161</v>
      </c>
      <c r="D4793">
        <v>3</v>
      </c>
      <c r="E4793" t="s">
        <v>1242</v>
      </c>
      <c r="F4793">
        <v>10</v>
      </c>
      <c r="H4793">
        <v>10</v>
      </c>
      <c r="I4793">
        <v>80</v>
      </c>
      <c r="J4793">
        <v>0.5</v>
      </c>
      <c r="L4793">
        <v>0</v>
      </c>
      <c r="M4793">
        <v>0</v>
      </c>
      <c r="N4793" s="33"/>
      <c r="O4793" s="33"/>
      <c r="P4793" s="33"/>
      <c r="Q4793" s="33"/>
      <c r="R4793" s="33"/>
      <c r="S4793" s="33"/>
      <c r="T4793" s="33"/>
    </row>
    <row r="4794" spans="1:20" x14ac:dyDescent="0.25">
      <c r="A4794">
        <v>2018</v>
      </c>
      <c r="B4794" t="s">
        <v>1161</v>
      </c>
      <c r="D4794">
        <v>5</v>
      </c>
      <c r="E4794" t="s">
        <v>1242</v>
      </c>
      <c r="F4794">
        <v>0</v>
      </c>
      <c r="H4794">
        <v>20</v>
      </c>
      <c r="I4794">
        <v>80</v>
      </c>
      <c r="J4794">
        <v>0</v>
      </c>
      <c r="L4794">
        <v>0</v>
      </c>
      <c r="M4794">
        <v>0</v>
      </c>
      <c r="N4794" s="33"/>
      <c r="O4794" s="33"/>
      <c r="P4794" s="33"/>
      <c r="Q4794" s="33"/>
      <c r="R4794" s="33"/>
      <c r="S4794" s="33"/>
      <c r="T4794" s="33"/>
    </row>
    <row r="4795" spans="1:20" x14ac:dyDescent="0.25">
      <c r="A4795">
        <v>2018</v>
      </c>
      <c r="B4795" t="s">
        <v>1161</v>
      </c>
      <c r="D4795">
        <v>7</v>
      </c>
      <c r="E4795" t="s">
        <v>1242</v>
      </c>
      <c r="F4795">
        <v>0</v>
      </c>
      <c r="H4795">
        <v>10</v>
      </c>
      <c r="I4795">
        <v>90</v>
      </c>
      <c r="J4795">
        <v>0</v>
      </c>
      <c r="L4795">
        <v>0</v>
      </c>
      <c r="M4795">
        <v>0</v>
      </c>
      <c r="N4795" s="33"/>
      <c r="O4795" s="33"/>
      <c r="P4795" s="33"/>
      <c r="Q4795" s="33"/>
      <c r="R4795" s="33"/>
      <c r="S4795" s="33"/>
      <c r="T4795" s="33"/>
    </row>
    <row r="4796" spans="1:20" x14ac:dyDescent="0.25">
      <c r="A4796">
        <v>2018</v>
      </c>
      <c r="B4796" t="s">
        <v>1161</v>
      </c>
      <c r="D4796">
        <v>9</v>
      </c>
      <c r="E4796" t="s">
        <v>1242</v>
      </c>
      <c r="F4796">
        <v>10</v>
      </c>
      <c r="H4796">
        <v>10</v>
      </c>
      <c r="I4796">
        <v>80</v>
      </c>
      <c r="J4796">
        <v>0.5</v>
      </c>
      <c r="L4796">
        <v>0</v>
      </c>
      <c r="M4796">
        <v>0</v>
      </c>
      <c r="N4796" s="33"/>
      <c r="O4796" s="33"/>
      <c r="P4796" s="33"/>
      <c r="Q4796" s="33"/>
      <c r="R4796" s="33"/>
      <c r="S4796" s="33"/>
      <c r="T4796" s="33"/>
    </row>
    <row r="4797" spans="1:20" x14ac:dyDescent="0.25">
      <c r="A4797">
        <v>2018</v>
      </c>
      <c r="B4797" t="s">
        <v>1161</v>
      </c>
      <c r="C4797">
        <v>3</v>
      </c>
      <c r="D4797">
        <v>1</v>
      </c>
      <c r="E4797" t="s">
        <v>1168</v>
      </c>
      <c r="F4797">
        <v>0</v>
      </c>
      <c r="H4797">
        <v>20</v>
      </c>
      <c r="I4797">
        <v>80</v>
      </c>
      <c r="J4797">
        <v>0.5</v>
      </c>
      <c r="L4797">
        <v>0</v>
      </c>
      <c r="M4797">
        <v>0</v>
      </c>
      <c r="N4797" s="33"/>
      <c r="O4797" s="33"/>
      <c r="P4797" s="33"/>
      <c r="Q4797" s="33"/>
      <c r="R4797" s="33"/>
      <c r="S4797" s="33"/>
      <c r="T4797" s="33"/>
    </row>
    <row r="4798" spans="1:20" x14ac:dyDescent="0.25">
      <c r="A4798">
        <v>2018</v>
      </c>
      <c r="B4798" t="s">
        <v>1161</v>
      </c>
      <c r="D4798">
        <v>3</v>
      </c>
      <c r="E4798" t="s">
        <v>1168</v>
      </c>
      <c r="F4798">
        <v>5</v>
      </c>
      <c r="H4798">
        <v>60</v>
      </c>
      <c r="I4798">
        <v>35</v>
      </c>
      <c r="J4798">
        <v>1</v>
      </c>
      <c r="L4798">
        <v>0</v>
      </c>
      <c r="M4798">
        <v>0</v>
      </c>
      <c r="N4798" s="33"/>
      <c r="O4798" s="33"/>
      <c r="P4798" s="33"/>
      <c r="Q4798" s="33"/>
      <c r="R4798" s="33"/>
      <c r="S4798" s="33"/>
      <c r="T4798" s="33"/>
    </row>
    <row r="4799" spans="1:20" x14ac:dyDescent="0.25">
      <c r="A4799">
        <v>2018</v>
      </c>
      <c r="B4799" t="s">
        <v>1161</v>
      </c>
      <c r="D4799">
        <v>5</v>
      </c>
      <c r="E4799" t="s">
        <v>1242</v>
      </c>
      <c r="F4799">
        <v>0</v>
      </c>
      <c r="H4799">
        <v>0</v>
      </c>
      <c r="I4799">
        <v>100</v>
      </c>
      <c r="J4799">
        <v>0</v>
      </c>
      <c r="L4799">
        <v>0</v>
      </c>
      <c r="M4799">
        <v>0</v>
      </c>
      <c r="N4799" s="33"/>
      <c r="O4799" s="33"/>
      <c r="P4799" s="33"/>
      <c r="Q4799" s="33"/>
      <c r="R4799" s="33"/>
      <c r="S4799" s="33"/>
      <c r="T4799" s="33"/>
    </row>
    <row r="4800" spans="1:20" x14ac:dyDescent="0.25">
      <c r="A4800">
        <v>2018</v>
      </c>
      <c r="B4800" t="s">
        <v>1161</v>
      </c>
      <c r="D4800">
        <v>7</v>
      </c>
      <c r="E4800" t="s">
        <v>1168</v>
      </c>
      <c r="F4800">
        <v>40</v>
      </c>
      <c r="H4800">
        <v>0</v>
      </c>
      <c r="I4800">
        <v>60</v>
      </c>
      <c r="J4800">
        <v>1</v>
      </c>
      <c r="L4800">
        <v>0</v>
      </c>
      <c r="M4800">
        <v>0</v>
      </c>
      <c r="N4800" s="33"/>
      <c r="O4800" s="33"/>
      <c r="P4800" s="33"/>
      <c r="Q4800" s="33"/>
      <c r="R4800" s="33"/>
      <c r="S4800" s="33"/>
      <c r="T4800" s="33"/>
    </row>
    <row r="4801" spans="1:20" x14ac:dyDescent="0.25">
      <c r="A4801">
        <v>2018</v>
      </c>
      <c r="B4801" t="s">
        <v>1161</v>
      </c>
      <c r="D4801">
        <v>9</v>
      </c>
      <c r="E4801" t="s">
        <v>1168</v>
      </c>
      <c r="F4801">
        <v>0</v>
      </c>
      <c r="H4801">
        <v>60</v>
      </c>
      <c r="I4801">
        <v>40</v>
      </c>
      <c r="J4801">
        <v>1</v>
      </c>
      <c r="L4801">
        <v>0</v>
      </c>
      <c r="M4801">
        <v>0</v>
      </c>
      <c r="N4801" s="33"/>
      <c r="O4801" s="33"/>
      <c r="P4801" s="33"/>
      <c r="Q4801" s="33"/>
      <c r="R4801" s="33"/>
      <c r="S4801" s="33"/>
      <c r="T4801" s="33"/>
    </row>
    <row r="4802" spans="1:20" x14ac:dyDescent="0.25">
      <c r="A4802">
        <v>2018</v>
      </c>
      <c r="B4802" t="s">
        <v>1161</v>
      </c>
      <c r="C4802">
        <v>4</v>
      </c>
      <c r="D4802">
        <v>1</v>
      </c>
      <c r="E4802" t="s">
        <v>1168</v>
      </c>
      <c r="F4802">
        <v>0</v>
      </c>
      <c r="H4802">
        <v>60</v>
      </c>
      <c r="I4802">
        <v>40</v>
      </c>
      <c r="J4802">
        <v>2</v>
      </c>
      <c r="L4802">
        <v>0</v>
      </c>
      <c r="M4802">
        <v>0</v>
      </c>
      <c r="N4802" s="33"/>
      <c r="O4802" s="33"/>
      <c r="P4802" s="33"/>
      <c r="Q4802" s="33"/>
      <c r="R4802" s="33"/>
      <c r="S4802" s="33"/>
      <c r="T4802" s="33"/>
    </row>
    <row r="4803" spans="1:20" x14ac:dyDescent="0.25">
      <c r="A4803">
        <v>2018</v>
      </c>
      <c r="B4803" t="s">
        <v>1161</v>
      </c>
      <c r="D4803">
        <v>3</v>
      </c>
      <c r="E4803" t="s">
        <v>1168</v>
      </c>
      <c r="F4803">
        <v>0</v>
      </c>
      <c r="H4803">
        <v>80</v>
      </c>
      <c r="I4803">
        <v>20</v>
      </c>
      <c r="J4803">
        <v>10</v>
      </c>
      <c r="L4803">
        <v>0</v>
      </c>
      <c r="M4803">
        <v>0</v>
      </c>
      <c r="N4803" s="33"/>
      <c r="O4803" s="33"/>
      <c r="P4803" s="33"/>
      <c r="Q4803" s="33"/>
      <c r="R4803" s="33"/>
      <c r="S4803" s="33"/>
      <c r="T4803" s="33"/>
    </row>
    <row r="4804" spans="1:20" x14ac:dyDescent="0.25">
      <c r="A4804">
        <v>2018</v>
      </c>
      <c r="B4804" t="s">
        <v>1161</v>
      </c>
      <c r="D4804">
        <v>5</v>
      </c>
      <c r="E4804" t="s">
        <v>1168</v>
      </c>
      <c r="F4804">
        <v>10</v>
      </c>
      <c r="H4804">
        <v>40</v>
      </c>
      <c r="I4804">
        <v>50</v>
      </c>
      <c r="J4804">
        <v>2</v>
      </c>
      <c r="L4804">
        <v>0</v>
      </c>
      <c r="M4804">
        <v>0</v>
      </c>
      <c r="N4804" s="33"/>
      <c r="O4804" s="33"/>
      <c r="P4804" s="33"/>
      <c r="Q4804" s="33"/>
      <c r="R4804" s="33"/>
      <c r="S4804" s="33"/>
      <c r="T4804" s="33"/>
    </row>
    <row r="4805" spans="1:20" x14ac:dyDescent="0.25">
      <c r="A4805">
        <v>2018</v>
      </c>
      <c r="B4805" t="s">
        <v>1161</v>
      </c>
      <c r="D4805">
        <v>7</v>
      </c>
      <c r="E4805" t="s">
        <v>1242</v>
      </c>
      <c r="F4805">
        <v>0</v>
      </c>
      <c r="H4805">
        <v>10</v>
      </c>
      <c r="I4805">
        <v>90</v>
      </c>
      <c r="J4805">
        <v>0</v>
      </c>
      <c r="L4805">
        <v>0</v>
      </c>
      <c r="M4805">
        <v>0</v>
      </c>
      <c r="N4805" s="33"/>
      <c r="O4805" s="33"/>
      <c r="P4805" s="33"/>
      <c r="Q4805" s="33"/>
      <c r="R4805" s="33"/>
      <c r="S4805" s="33"/>
      <c r="T4805" s="33"/>
    </row>
    <row r="4806" spans="1:20" x14ac:dyDescent="0.25">
      <c r="A4806">
        <v>2018</v>
      </c>
      <c r="B4806" t="s">
        <v>1161</v>
      </c>
      <c r="D4806">
        <v>9</v>
      </c>
      <c r="E4806" t="s">
        <v>1242</v>
      </c>
      <c r="F4806">
        <v>0</v>
      </c>
      <c r="H4806">
        <v>20</v>
      </c>
      <c r="I4806">
        <v>80</v>
      </c>
      <c r="J4806">
        <v>0</v>
      </c>
      <c r="L4806">
        <v>0</v>
      </c>
      <c r="M4806">
        <v>0</v>
      </c>
      <c r="N4806" s="33"/>
      <c r="O4806" s="33"/>
      <c r="P4806" s="33"/>
      <c r="Q4806" s="33"/>
      <c r="R4806" s="33"/>
      <c r="S4806" s="33"/>
      <c r="T4806" s="33"/>
    </row>
    <row r="4807" spans="1:20" x14ac:dyDescent="0.25">
      <c r="A4807">
        <v>2018</v>
      </c>
      <c r="B4807" t="s">
        <v>1161</v>
      </c>
      <c r="C4807">
        <v>1</v>
      </c>
      <c r="D4807">
        <v>1</v>
      </c>
      <c r="E4807" t="s">
        <v>1168</v>
      </c>
      <c r="F4807">
        <v>30</v>
      </c>
      <c r="H4807">
        <v>25</v>
      </c>
      <c r="I4807">
        <v>60</v>
      </c>
      <c r="J4807">
        <v>2</v>
      </c>
      <c r="N4807" s="33"/>
      <c r="O4807" s="33"/>
      <c r="P4807" s="33"/>
      <c r="Q4807" s="33"/>
      <c r="R4807" s="33"/>
      <c r="S4807" s="33"/>
      <c r="T4807" s="33"/>
    </row>
    <row r="4808" spans="1:20" x14ac:dyDescent="0.25">
      <c r="A4808">
        <v>2018</v>
      </c>
      <c r="B4808" t="s">
        <v>1161</v>
      </c>
      <c r="D4808">
        <v>2</v>
      </c>
      <c r="E4808" t="s">
        <v>1208</v>
      </c>
      <c r="F4808">
        <v>10</v>
      </c>
      <c r="H4808">
        <v>40</v>
      </c>
      <c r="I4808">
        <v>80</v>
      </c>
      <c r="J4808">
        <v>1</v>
      </c>
      <c r="L4808">
        <v>1</v>
      </c>
      <c r="M4808" t="s">
        <v>806</v>
      </c>
      <c r="N4808" s="33"/>
      <c r="O4808" s="33"/>
      <c r="P4808" s="33"/>
      <c r="Q4808" s="33"/>
      <c r="R4808" s="33"/>
      <c r="S4808" s="33"/>
      <c r="T4808" s="33"/>
    </row>
    <row r="4809" spans="1:20" x14ac:dyDescent="0.25">
      <c r="A4809">
        <v>2018</v>
      </c>
      <c r="B4809" t="s">
        <v>1161</v>
      </c>
      <c r="D4809">
        <v>3</v>
      </c>
      <c r="E4809" t="s">
        <v>1168</v>
      </c>
      <c r="F4809">
        <v>20</v>
      </c>
      <c r="H4809">
        <v>30</v>
      </c>
      <c r="I4809">
        <v>30</v>
      </c>
      <c r="J4809">
        <v>2</v>
      </c>
      <c r="L4809">
        <v>1</v>
      </c>
      <c r="M4809" t="s">
        <v>830</v>
      </c>
      <c r="N4809" s="33"/>
      <c r="O4809" s="33"/>
      <c r="P4809" s="33"/>
      <c r="Q4809" s="33"/>
      <c r="R4809" s="33"/>
      <c r="S4809" s="33"/>
      <c r="T4809" s="33"/>
    </row>
    <row r="4810" spans="1:20" x14ac:dyDescent="0.25">
      <c r="A4810">
        <v>2018</v>
      </c>
      <c r="B4810" t="s">
        <v>1161</v>
      </c>
      <c r="D4810">
        <v>4</v>
      </c>
      <c r="E4810" t="s">
        <v>1168</v>
      </c>
      <c r="F4810">
        <v>20</v>
      </c>
      <c r="H4810">
        <v>20</v>
      </c>
      <c r="I4810">
        <v>0</v>
      </c>
      <c r="J4810">
        <v>2</v>
      </c>
      <c r="L4810">
        <v>1</v>
      </c>
      <c r="M4810" t="s">
        <v>830</v>
      </c>
      <c r="N4810" s="33"/>
      <c r="O4810" s="33"/>
      <c r="P4810" s="33"/>
      <c r="Q4810" s="33"/>
      <c r="R4810" s="33"/>
      <c r="S4810" s="33"/>
      <c r="T4810" s="33"/>
    </row>
    <row r="4811" spans="1:20" x14ac:dyDescent="0.25">
      <c r="A4811">
        <v>2018</v>
      </c>
      <c r="B4811" t="s">
        <v>1161</v>
      </c>
      <c r="D4811">
        <v>5</v>
      </c>
      <c r="E4811" t="s">
        <v>1208</v>
      </c>
      <c r="F4811">
        <v>30</v>
      </c>
      <c r="H4811">
        <v>60</v>
      </c>
      <c r="I4811">
        <v>20</v>
      </c>
      <c r="J4811">
        <v>2</v>
      </c>
      <c r="N4811" s="33"/>
      <c r="O4811" s="33"/>
      <c r="P4811" s="33"/>
      <c r="Q4811" s="33"/>
      <c r="R4811" s="33"/>
      <c r="S4811" s="33"/>
      <c r="T4811" s="33"/>
    </row>
    <row r="4812" spans="1:20" x14ac:dyDescent="0.25">
      <c r="A4812">
        <v>2018</v>
      </c>
      <c r="B4812" t="s">
        <v>1161</v>
      </c>
      <c r="C4812">
        <v>2</v>
      </c>
      <c r="D4812">
        <v>1</v>
      </c>
      <c r="E4812" t="s">
        <v>1208</v>
      </c>
      <c r="F4812">
        <v>10</v>
      </c>
      <c r="H4812">
        <v>70</v>
      </c>
      <c r="I4812">
        <v>20</v>
      </c>
      <c r="J4812">
        <v>2</v>
      </c>
      <c r="L4812">
        <v>1</v>
      </c>
      <c r="M4812" t="s">
        <v>830</v>
      </c>
      <c r="N4812" s="33"/>
      <c r="O4812" s="33"/>
      <c r="P4812" s="33"/>
      <c r="Q4812" s="33"/>
      <c r="R4812" s="33"/>
      <c r="S4812" s="33"/>
      <c r="T4812" s="33"/>
    </row>
    <row r="4813" spans="1:20" x14ac:dyDescent="0.25">
      <c r="A4813">
        <v>2018</v>
      </c>
      <c r="B4813" t="s">
        <v>1161</v>
      </c>
      <c r="D4813">
        <v>2</v>
      </c>
      <c r="E4813" t="s">
        <v>1208</v>
      </c>
      <c r="F4813">
        <v>10</v>
      </c>
      <c r="H4813">
        <v>10</v>
      </c>
      <c r="I4813">
        <v>80</v>
      </c>
      <c r="J4813">
        <v>1</v>
      </c>
      <c r="N4813" s="33"/>
      <c r="O4813" s="33"/>
      <c r="P4813" s="33"/>
      <c r="Q4813" s="33"/>
      <c r="R4813" s="33"/>
      <c r="S4813" s="33"/>
      <c r="T4813" s="33"/>
    </row>
    <row r="4814" spans="1:20" x14ac:dyDescent="0.25">
      <c r="A4814">
        <v>2018</v>
      </c>
      <c r="B4814" t="s">
        <v>1161</v>
      </c>
      <c r="D4814">
        <v>3</v>
      </c>
      <c r="E4814" t="s">
        <v>1208</v>
      </c>
      <c r="F4814">
        <v>10</v>
      </c>
      <c r="H4814">
        <v>20</v>
      </c>
      <c r="I4814">
        <v>70</v>
      </c>
      <c r="J4814">
        <v>2</v>
      </c>
      <c r="N4814" s="33"/>
      <c r="O4814" s="33"/>
      <c r="P4814" s="33"/>
      <c r="Q4814" s="33"/>
      <c r="R4814" s="33"/>
      <c r="S4814" s="33"/>
      <c r="T4814" s="33"/>
    </row>
    <row r="4815" spans="1:20" x14ac:dyDescent="0.25">
      <c r="A4815">
        <v>2018</v>
      </c>
      <c r="B4815" t="s">
        <v>1161</v>
      </c>
      <c r="D4815">
        <v>4</v>
      </c>
      <c r="E4815" t="s">
        <v>1208</v>
      </c>
      <c r="F4815">
        <v>30</v>
      </c>
      <c r="H4815">
        <v>30</v>
      </c>
      <c r="I4815">
        <v>60</v>
      </c>
      <c r="J4815">
        <v>2</v>
      </c>
      <c r="N4815" s="33"/>
      <c r="O4815" s="33"/>
      <c r="P4815" s="33"/>
      <c r="Q4815" s="33"/>
      <c r="R4815" s="33"/>
      <c r="S4815" s="33"/>
      <c r="T4815" s="33"/>
    </row>
    <row r="4816" spans="1:20" x14ac:dyDescent="0.25">
      <c r="A4816">
        <v>2018</v>
      </c>
      <c r="B4816" t="s">
        <v>1161</v>
      </c>
      <c r="D4816">
        <v>5</v>
      </c>
      <c r="E4816" t="s">
        <v>1208</v>
      </c>
      <c r="F4816">
        <v>20</v>
      </c>
      <c r="H4816">
        <v>30</v>
      </c>
      <c r="I4816">
        <v>60</v>
      </c>
      <c r="J4816">
        <v>2</v>
      </c>
      <c r="N4816" s="33"/>
      <c r="O4816" s="33"/>
      <c r="P4816" s="33"/>
      <c r="Q4816" s="33"/>
      <c r="R4816" s="33"/>
      <c r="S4816" s="33"/>
      <c r="T4816" s="33"/>
    </row>
    <row r="4817" spans="1:20" x14ac:dyDescent="0.25">
      <c r="A4817">
        <v>2018</v>
      </c>
      <c r="B4817" t="s">
        <v>1161</v>
      </c>
      <c r="C4817">
        <v>3</v>
      </c>
      <c r="D4817">
        <v>1</v>
      </c>
      <c r="E4817" t="s">
        <v>1208</v>
      </c>
      <c r="F4817">
        <v>10</v>
      </c>
      <c r="H4817">
        <v>70</v>
      </c>
      <c r="I4817">
        <v>20</v>
      </c>
      <c r="J4817">
        <v>2</v>
      </c>
      <c r="L4817">
        <v>1</v>
      </c>
      <c r="M4817" t="s">
        <v>830</v>
      </c>
      <c r="N4817" s="33"/>
      <c r="O4817" s="33"/>
      <c r="P4817" s="33"/>
      <c r="Q4817" s="33"/>
      <c r="R4817" s="33"/>
      <c r="S4817" s="33"/>
      <c r="T4817" s="33"/>
    </row>
    <row r="4818" spans="1:20" x14ac:dyDescent="0.25">
      <c r="A4818">
        <v>2018</v>
      </c>
      <c r="B4818" t="s">
        <v>1161</v>
      </c>
      <c r="D4818">
        <v>2</v>
      </c>
      <c r="E4818" t="s">
        <v>1208</v>
      </c>
      <c r="F4818">
        <v>10</v>
      </c>
      <c r="H4818">
        <v>10</v>
      </c>
      <c r="I4818">
        <v>80</v>
      </c>
      <c r="J4818">
        <v>1</v>
      </c>
      <c r="N4818" s="33"/>
      <c r="O4818" s="33"/>
      <c r="P4818" s="33"/>
      <c r="Q4818" s="33"/>
      <c r="R4818" s="33"/>
      <c r="S4818" s="33"/>
      <c r="T4818" s="33"/>
    </row>
    <row r="4819" spans="1:20" x14ac:dyDescent="0.25">
      <c r="A4819">
        <v>2018</v>
      </c>
      <c r="B4819" t="s">
        <v>1161</v>
      </c>
      <c r="D4819">
        <v>3</v>
      </c>
      <c r="E4819" t="s">
        <v>1208</v>
      </c>
      <c r="F4819">
        <v>20</v>
      </c>
      <c r="H4819">
        <v>20</v>
      </c>
      <c r="I4819">
        <v>70</v>
      </c>
      <c r="J4819">
        <v>2</v>
      </c>
      <c r="N4819" s="33"/>
      <c r="O4819" s="33"/>
      <c r="P4819" s="33"/>
      <c r="Q4819" s="33"/>
      <c r="R4819" s="33"/>
      <c r="S4819" s="33"/>
      <c r="T4819" s="33"/>
    </row>
    <row r="4820" spans="1:20" x14ac:dyDescent="0.25">
      <c r="A4820">
        <v>2018</v>
      </c>
      <c r="B4820" t="s">
        <v>1161</v>
      </c>
      <c r="D4820">
        <v>4</v>
      </c>
      <c r="E4820" t="s">
        <v>1208</v>
      </c>
      <c r="F4820">
        <v>30</v>
      </c>
      <c r="H4820">
        <v>30</v>
      </c>
      <c r="I4820">
        <v>60</v>
      </c>
      <c r="J4820">
        <v>2</v>
      </c>
      <c r="N4820" s="33"/>
      <c r="O4820" s="33"/>
      <c r="P4820" s="33"/>
      <c r="Q4820" s="33"/>
      <c r="R4820" s="33"/>
      <c r="S4820" s="33"/>
      <c r="T4820" s="33"/>
    </row>
    <row r="4821" spans="1:20" x14ac:dyDescent="0.25">
      <c r="A4821">
        <v>2018</v>
      </c>
      <c r="B4821" t="s">
        <v>1161</v>
      </c>
      <c r="D4821">
        <v>5</v>
      </c>
      <c r="E4821" t="s">
        <v>1208</v>
      </c>
      <c r="F4821">
        <v>30</v>
      </c>
      <c r="H4821">
        <v>30</v>
      </c>
      <c r="I4821">
        <v>60</v>
      </c>
      <c r="J4821">
        <v>2</v>
      </c>
      <c r="L4821">
        <v>1</v>
      </c>
      <c r="M4821" t="s">
        <v>799</v>
      </c>
      <c r="N4821" s="33"/>
      <c r="O4821" s="33"/>
      <c r="P4821" s="33"/>
      <c r="Q4821" s="33"/>
      <c r="R4821" s="33"/>
      <c r="S4821" s="33"/>
      <c r="T4821" s="33"/>
    </row>
    <row r="4822" spans="1:20" x14ac:dyDescent="0.25">
      <c r="A4822">
        <v>2018</v>
      </c>
      <c r="B4822" t="s">
        <v>20</v>
      </c>
      <c r="C4822">
        <v>1</v>
      </c>
      <c r="D4822">
        <v>1</v>
      </c>
      <c r="E4822" t="s">
        <v>1241</v>
      </c>
      <c r="F4822">
        <v>20</v>
      </c>
      <c r="H4822">
        <v>80</v>
      </c>
      <c r="I4822">
        <v>10</v>
      </c>
      <c r="J4822">
        <v>2</v>
      </c>
      <c r="L4822">
        <v>0</v>
      </c>
      <c r="N4822" s="33"/>
      <c r="O4822" s="33"/>
      <c r="P4822" s="33"/>
      <c r="Q4822" s="33"/>
      <c r="R4822" s="33"/>
      <c r="S4822" s="33"/>
      <c r="T4822" s="33"/>
    </row>
    <row r="4823" spans="1:20" x14ac:dyDescent="0.25">
      <c r="A4823">
        <v>2018</v>
      </c>
      <c r="B4823" t="s">
        <v>20</v>
      </c>
      <c r="C4823">
        <v>1</v>
      </c>
      <c r="D4823">
        <v>3</v>
      </c>
      <c r="E4823" t="s">
        <v>1244</v>
      </c>
      <c r="F4823">
        <v>50</v>
      </c>
      <c r="H4823">
        <v>20</v>
      </c>
      <c r="I4823">
        <v>40</v>
      </c>
      <c r="J4823">
        <v>2</v>
      </c>
      <c r="L4823">
        <v>0</v>
      </c>
      <c r="N4823" s="33"/>
      <c r="O4823" s="33"/>
      <c r="P4823" s="33"/>
      <c r="Q4823" s="33"/>
      <c r="R4823" s="33"/>
      <c r="S4823" s="33"/>
      <c r="T4823" s="33"/>
    </row>
    <row r="4824" spans="1:20" x14ac:dyDescent="0.25">
      <c r="A4824">
        <v>2018</v>
      </c>
      <c r="B4824" t="s">
        <v>20</v>
      </c>
      <c r="C4824">
        <v>1</v>
      </c>
      <c r="D4824">
        <v>5</v>
      </c>
      <c r="E4824" t="s">
        <v>1243</v>
      </c>
      <c r="F4824">
        <v>10</v>
      </c>
      <c r="H4824">
        <v>60</v>
      </c>
      <c r="I4824">
        <v>20</v>
      </c>
      <c r="J4824">
        <v>2</v>
      </c>
      <c r="L4824">
        <v>0</v>
      </c>
      <c r="N4824" s="33"/>
      <c r="O4824" s="33"/>
      <c r="P4824" s="33"/>
      <c r="Q4824" s="33"/>
      <c r="R4824" s="33"/>
      <c r="S4824" s="33"/>
      <c r="T4824" s="33"/>
    </row>
    <row r="4825" spans="1:20" x14ac:dyDescent="0.25">
      <c r="A4825">
        <v>2018</v>
      </c>
      <c r="B4825" t="s">
        <v>20</v>
      </c>
      <c r="C4825">
        <v>1</v>
      </c>
      <c r="D4825">
        <v>7</v>
      </c>
      <c r="E4825" t="s">
        <v>1241</v>
      </c>
      <c r="F4825">
        <v>40</v>
      </c>
      <c r="H4825">
        <v>80</v>
      </c>
      <c r="I4825">
        <v>10</v>
      </c>
      <c r="J4825">
        <v>3</v>
      </c>
      <c r="L4825">
        <v>0</v>
      </c>
      <c r="N4825" s="33"/>
      <c r="O4825" s="33"/>
      <c r="P4825" s="33"/>
      <c r="Q4825" s="33"/>
      <c r="R4825" s="33"/>
      <c r="S4825" s="33"/>
      <c r="T4825" s="33"/>
    </row>
    <row r="4826" spans="1:20" x14ac:dyDescent="0.25">
      <c r="A4826">
        <v>2018</v>
      </c>
      <c r="B4826" t="s">
        <v>20</v>
      </c>
      <c r="C4826">
        <v>1</v>
      </c>
      <c r="D4826">
        <v>9</v>
      </c>
      <c r="E4826" t="s">
        <v>1241</v>
      </c>
      <c r="F4826">
        <v>100</v>
      </c>
      <c r="H4826">
        <v>10</v>
      </c>
      <c r="I4826">
        <v>20</v>
      </c>
      <c r="J4826">
        <v>8</v>
      </c>
      <c r="L4826">
        <v>0</v>
      </c>
      <c r="N4826" s="33"/>
      <c r="O4826" s="33"/>
      <c r="P4826" s="33"/>
      <c r="Q4826" s="33"/>
      <c r="R4826" s="33"/>
      <c r="S4826" s="33"/>
      <c r="T4826" s="33"/>
    </row>
    <row r="4827" spans="1:20" x14ac:dyDescent="0.25">
      <c r="A4827">
        <v>2018</v>
      </c>
      <c r="B4827" t="s">
        <v>20</v>
      </c>
      <c r="C4827">
        <v>2</v>
      </c>
      <c r="D4827">
        <v>1</v>
      </c>
      <c r="E4827" t="s">
        <v>1241</v>
      </c>
      <c r="F4827">
        <v>20</v>
      </c>
      <c r="H4827">
        <v>55</v>
      </c>
      <c r="I4827">
        <v>20</v>
      </c>
      <c r="J4827">
        <v>2</v>
      </c>
      <c r="L4827">
        <v>0</v>
      </c>
      <c r="N4827" s="33"/>
      <c r="O4827" s="33"/>
      <c r="P4827" s="33"/>
      <c r="Q4827" s="33"/>
      <c r="R4827" s="33"/>
      <c r="S4827" s="33"/>
      <c r="T4827" s="33"/>
    </row>
    <row r="4828" spans="1:20" x14ac:dyDescent="0.25">
      <c r="A4828">
        <v>2018</v>
      </c>
      <c r="B4828" t="s">
        <v>20</v>
      </c>
      <c r="C4828">
        <v>2</v>
      </c>
      <c r="D4828">
        <v>3</v>
      </c>
      <c r="E4828" t="s">
        <v>1241</v>
      </c>
      <c r="F4828">
        <v>40</v>
      </c>
      <c r="H4828">
        <v>100</v>
      </c>
      <c r="I4828">
        <v>0</v>
      </c>
      <c r="J4828">
        <v>3</v>
      </c>
      <c r="L4828">
        <v>0</v>
      </c>
      <c r="N4828" s="33"/>
      <c r="O4828" s="33"/>
      <c r="P4828" s="33"/>
      <c r="Q4828" s="33"/>
      <c r="R4828" s="33"/>
      <c r="S4828" s="33"/>
      <c r="T4828" s="33"/>
    </row>
    <row r="4829" spans="1:20" x14ac:dyDescent="0.25">
      <c r="A4829">
        <v>2018</v>
      </c>
      <c r="B4829" t="s">
        <v>20</v>
      </c>
      <c r="C4829">
        <v>2</v>
      </c>
      <c r="D4829">
        <v>5</v>
      </c>
      <c r="E4829" t="s">
        <v>1241</v>
      </c>
      <c r="F4829">
        <v>20</v>
      </c>
      <c r="H4829">
        <v>60</v>
      </c>
      <c r="I4829">
        <v>40</v>
      </c>
      <c r="J4829">
        <v>3</v>
      </c>
      <c r="L4829">
        <v>0</v>
      </c>
      <c r="N4829" s="33"/>
      <c r="O4829" s="33"/>
      <c r="P4829" s="33"/>
      <c r="Q4829" s="33"/>
      <c r="R4829" s="33"/>
      <c r="S4829" s="33"/>
      <c r="T4829" s="33"/>
    </row>
    <row r="4830" spans="1:20" x14ac:dyDescent="0.25">
      <c r="A4830">
        <v>2018</v>
      </c>
      <c r="B4830" t="s">
        <v>20</v>
      </c>
      <c r="C4830">
        <v>2</v>
      </c>
      <c r="D4830">
        <v>7</v>
      </c>
      <c r="E4830" t="s">
        <v>1241</v>
      </c>
      <c r="F4830">
        <v>20</v>
      </c>
      <c r="H4830">
        <v>100</v>
      </c>
      <c r="I4830">
        <v>0</v>
      </c>
      <c r="J4830">
        <v>4</v>
      </c>
      <c r="L4830">
        <v>0</v>
      </c>
      <c r="N4830" s="33"/>
      <c r="O4830" s="33"/>
      <c r="P4830" s="33"/>
      <c r="Q4830" s="33"/>
      <c r="R4830" s="33"/>
      <c r="S4830" s="33"/>
      <c r="T4830" s="33"/>
    </row>
    <row r="4831" spans="1:20" x14ac:dyDescent="0.25">
      <c r="A4831">
        <v>2018</v>
      </c>
      <c r="B4831" t="s">
        <v>20</v>
      </c>
      <c r="C4831">
        <v>2</v>
      </c>
      <c r="D4831">
        <v>9</v>
      </c>
      <c r="E4831" t="s">
        <v>1241</v>
      </c>
      <c r="F4831">
        <v>30</v>
      </c>
      <c r="H4831">
        <v>100</v>
      </c>
      <c r="I4831">
        <v>0</v>
      </c>
      <c r="J4831">
        <v>3</v>
      </c>
      <c r="L4831">
        <v>0</v>
      </c>
      <c r="N4831" s="33"/>
      <c r="O4831" s="33"/>
      <c r="P4831" s="33"/>
      <c r="Q4831" s="33"/>
      <c r="R4831" s="33"/>
      <c r="S4831" s="33"/>
      <c r="T4831" s="33"/>
    </row>
    <row r="4832" spans="1:20" x14ac:dyDescent="0.25">
      <c r="A4832">
        <v>2018</v>
      </c>
      <c r="B4832" t="s">
        <v>20</v>
      </c>
      <c r="C4832">
        <v>3</v>
      </c>
      <c r="D4832">
        <v>1</v>
      </c>
      <c r="E4832" t="s">
        <v>1241</v>
      </c>
      <c r="F4832">
        <v>50</v>
      </c>
      <c r="H4832">
        <v>35</v>
      </c>
      <c r="I4832">
        <v>25</v>
      </c>
      <c r="J4832">
        <v>2</v>
      </c>
      <c r="L4832">
        <v>0</v>
      </c>
      <c r="N4832" s="33"/>
      <c r="O4832" s="33"/>
      <c r="P4832" s="33"/>
      <c r="Q4832" s="33"/>
      <c r="R4832" s="33"/>
      <c r="S4832" s="33"/>
      <c r="T4832" s="33"/>
    </row>
    <row r="4833" spans="1:20" x14ac:dyDescent="0.25">
      <c r="A4833">
        <v>2018</v>
      </c>
      <c r="B4833" t="s">
        <v>20</v>
      </c>
      <c r="C4833">
        <v>3</v>
      </c>
      <c r="D4833">
        <v>3</v>
      </c>
      <c r="E4833" t="s">
        <v>1241</v>
      </c>
      <c r="F4833">
        <v>40</v>
      </c>
      <c r="H4833">
        <v>90</v>
      </c>
      <c r="I4833">
        <v>20</v>
      </c>
      <c r="J4833">
        <v>4</v>
      </c>
      <c r="L4833">
        <v>0</v>
      </c>
      <c r="N4833" s="33"/>
      <c r="O4833" s="33"/>
      <c r="P4833" s="33"/>
      <c r="Q4833" s="33"/>
      <c r="R4833" s="33"/>
      <c r="S4833" s="33"/>
      <c r="T4833" s="33"/>
    </row>
    <row r="4834" spans="1:20" x14ac:dyDescent="0.25">
      <c r="A4834">
        <v>2018</v>
      </c>
      <c r="B4834" t="s">
        <v>20</v>
      </c>
      <c r="C4834">
        <v>3</v>
      </c>
      <c r="D4834">
        <v>5</v>
      </c>
      <c r="E4834" t="s">
        <v>1241</v>
      </c>
      <c r="F4834">
        <v>90</v>
      </c>
      <c r="H4834">
        <v>20</v>
      </c>
      <c r="I4834">
        <v>50</v>
      </c>
      <c r="J4834">
        <v>1</v>
      </c>
      <c r="L4834">
        <v>0</v>
      </c>
      <c r="N4834" s="33"/>
      <c r="O4834" s="33"/>
      <c r="P4834" s="33"/>
      <c r="Q4834" s="33"/>
      <c r="R4834" s="33"/>
      <c r="S4834" s="33"/>
      <c r="T4834" s="33"/>
    </row>
    <row r="4835" spans="1:20" x14ac:dyDescent="0.25">
      <c r="A4835">
        <v>2018</v>
      </c>
      <c r="B4835" t="s">
        <v>20</v>
      </c>
      <c r="C4835">
        <v>3</v>
      </c>
      <c r="D4835">
        <v>7</v>
      </c>
      <c r="E4835" t="s">
        <v>1241</v>
      </c>
      <c r="F4835">
        <v>20</v>
      </c>
      <c r="H4835">
        <v>40</v>
      </c>
      <c r="I4835">
        <v>45</v>
      </c>
      <c r="J4835">
        <v>3</v>
      </c>
      <c r="L4835">
        <v>0</v>
      </c>
      <c r="N4835" s="33"/>
      <c r="O4835" s="33"/>
      <c r="P4835" s="33"/>
      <c r="Q4835" s="33"/>
      <c r="R4835" s="33"/>
      <c r="S4835" s="33"/>
      <c r="T4835" s="33"/>
    </row>
    <row r="4836" spans="1:20" x14ac:dyDescent="0.25">
      <c r="A4836">
        <v>2018</v>
      </c>
      <c r="B4836" t="s">
        <v>20</v>
      </c>
      <c r="C4836">
        <v>3</v>
      </c>
      <c r="D4836">
        <v>9</v>
      </c>
      <c r="E4836" t="s">
        <v>1244</v>
      </c>
      <c r="F4836">
        <v>50</v>
      </c>
      <c r="H4836">
        <v>80</v>
      </c>
      <c r="I4836">
        <v>10</v>
      </c>
      <c r="J4836">
        <v>3</v>
      </c>
      <c r="L4836">
        <v>0</v>
      </c>
      <c r="N4836" s="33"/>
      <c r="O4836" s="33"/>
      <c r="P4836" s="33"/>
      <c r="Q4836" s="33"/>
      <c r="R4836" s="33"/>
      <c r="S4836" s="33"/>
      <c r="T4836" s="33"/>
    </row>
    <row r="4837" spans="1:20" x14ac:dyDescent="0.25">
      <c r="A4837">
        <v>2018</v>
      </c>
      <c r="B4837" t="s">
        <v>20</v>
      </c>
      <c r="C4837">
        <v>1</v>
      </c>
      <c r="D4837">
        <v>1</v>
      </c>
      <c r="E4837" t="s">
        <v>1168</v>
      </c>
      <c r="F4837">
        <v>10</v>
      </c>
      <c r="H4837">
        <v>90</v>
      </c>
      <c r="I4837">
        <v>0</v>
      </c>
      <c r="J4837">
        <v>1</v>
      </c>
      <c r="L4837">
        <v>0</v>
      </c>
      <c r="M4837">
        <v>0</v>
      </c>
      <c r="N4837" s="33"/>
      <c r="O4837" s="33"/>
      <c r="P4837" s="33"/>
      <c r="Q4837" s="33"/>
      <c r="R4837" s="33"/>
      <c r="S4837" s="33"/>
      <c r="T4837" s="33"/>
    </row>
    <row r="4838" spans="1:20" x14ac:dyDescent="0.25">
      <c r="A4838">
        <v>2018</v>
      </c>
      <c r="B4838" t="s">
        <v>20</v>
      </c>
      <c r="D4838">
        <v>3</v>
      </c>
      <c r="E4838" t="s">
        <v>1168</v>
      </c>
      <c r="F4838">
        <v>0</v>
      </c>
      <c r="H4838">
        <v>100</v>
      </c>
      <c r="I4838">
        <v>0</v>
      </c>
      <c r="J4838">
        <v>1</v>
      </c>
      <c r="L4838">
        <v>0</v>
      </c>
      <c r="M4838">
        <v>0</v>
      </c>
      <c r="N4838" s="33"/>
      <c r="O4838" s="33"/>
      <c r="P4838" s="33"/>
      <c r="Q4838" s="33"/>
      <c r="R4838" s="33"/>
      <c r="S4838" s="33"/>
      <c r="T4838" s="33"/>
    </row>
    <row r="4839" spans="1:20" x14ac:dyDescent="0.25">
      <c r="A4839">
        <v>2018</v>
      </c>
      <c r="B4839" t="s">
        <v>20</v>
      </c>
      <c r="D4839">
        <v>5</v>
      </c>
      <c r="E4839" t="s">
        <v>1168</v>
      </c>
      <c r="F4839">
        <v>0</v>
      </c>
      <c r="H4839">
        <v>100</v>
      </c>
      <c r="I4839">
        <v>0</v>
      </c>
      <c r="J4839">
        <v>2</v>
      </c>
      <c r="L4839">
        <v>0</v>
      </c>
      <c r="M4839">
        <v>0</v>
      </c>
      <c r="N4839" s="33"/>
      <c r="O4839" s="33"/>
      <c r="P4839" s="33"/>
      <c r="Q4839" s="33"/>
      <c r="R4839" s="33"/>
      <c r="S4839" s="33"/>
      <c r="T4839" s="33"/>
    </row>
    <row r="4840" spans="1:20" x14ac:dyDescent="0.25">
      <c r="A4840">
        <v>2018</v>
      </c>
      <c r="B4840" t="s">
        <v>20</v>
      </c>
      <c r="D4840">
        <v>7</v>
      </c>
      <c r="E4840" t="s">
        <v>1168</v>
      </c>
      <c r="F4840">
        <v>10</v>
      </c>
      <c r="H4840">
        <v>90</v>
      </c>
      <c r="I4840">
        <v>0</v>
      </c>
      <c r="J4840">
        <v>1</v>
      </c>
      <c r="L4840">
        <v>0</v>
      </c>
      <c r="M4840">
        <v>0</v>
      </c>
      <c r="N4840" s="33"/>
      <c r="O4840" s="33"/>
      <c r="P4840" s="33"/>
      <c r="Q4840" s="33"/>
      <c r="R4840" s="33"/>
      <c r="S4840" s="33"/>
      <c r="T4840" s="33"/>
    </row>
    <row r="4841" spans="1:20" x14ac:dyDescent="0.25">
      <c r="A4841">
        <v>2018</v>
      </c>
      <c r="B4841" t="s">
        <v>20</v>
      </c>
      <c r="D4841">
        <v>9</v>
      </c>
      <c r="E4841" t="s">
        <v>1168</v>
      </c>
      <c r="F4841">
        <v>10</v>
      </c>
      <c r="H4841">
        <v>90</v>
      </c>
      <c r="I4841">
        <v>0</v>
      </c>
      <c r="J4841">
        <v>1</v>
      </c>
      <c r="L4841">
        <v>0</v>
      </c>
      <c r="M4841">
        <v>0</v>
      </c>
      <c r="N4841" s="33"/>
      <c r="O4841" s="33"/>
      <c r="P4841" s="33"/>
      <c r="Q4841" s="33"/>
      <c r="R4841" s="33"/>
      <c r="S4841" s="33"/>
      <c r="T4841" s="33"/>
    </row>
    <row r="4842" spans="1:20" x14ac:dyDescent="0.25">
      <c r="A4842">
        <v>2018</v>
      </c>
      <c r="B4842" t="s">
        <v>20</v>
      </c>
      <c r="C4842">
        <v>2</v>
      </c>
      <c r="D4842">
        <v>1</v>
      </c>
      <c r="E4842" t="s">
        <v>1168</v>
      </c>
      <c r="F4842">
        <v>20</v>
      </c>
      <c r="H4842">
        <v>20</v>
      </c>
      <c r="I4842">
        <v>60</v>
      </c>
      <c r="J4842">
        <v>1</v>
      </c>
      <c r="L4842">
        <v>0</v>
      </c>
      <c r="M4842">
        <v>0</v>
      </c>
      <c r="N4842" s="33"/>
      <c r="O4842" s="33"/>
      <c r="P4842" s="33"/>
      <c r="Q4842" s="33"/>
      <c r="R4842" s="33"/>
      <c r="S4842" s="33"/>
      <c r="T4842" s="33"/>
    </row>
    <row r="4843" spans="1:20" x14ac:dyDescent="0.25">
      <c r="A4843">
        <v>2018</v>
      </c>
      <c r="B4843" t="s">
        <v>20</v>
      </c>
      <c r="D4843">
        <v>3</v>
      </c>
      <c r="E4843" t="s">
        <v>1168</v>
      </c>
      <c r="F4843">
        <v>20</v>
      </c>
      <c r="H4843">
        <v>40</v>
      </c>
      <c r="I4843">
        <v>40</v>
      </c>
      <c r="J4843">
        <v>1</v>
      </c>
      <c r="L4843">
        <v>0</v>
      </c>
      <c r="M4843">
        <v>0</v>
      </c>
      <c r="N4843" s="33"/>
      <c r="O4843" s="33"/>
      <c r="P4843" s="33"/>
      <c r="Q4843" s="33"/>
      <c r="R4843" s="33"/>
      <c r="S4843" s="33"/>
      <c r="T4843" s="33"/>
    </row>
    <row r="4844" spans="1:20" x14ac:dyDescent="0.25">
      <c r="A4844">
        <v>2018</v>
      </c>
      <c r="B4844" t="s">
        <v>20</v>
      </c>
      <c r="D4844">
        <v>5</v>
      </c>
      <c r="E4844" t="s">
        <v>1168</v>
      </c>
      <c r="F4844">
        <v>30</v>
      </c>
      <c r="H4844">
        <v>30</v>
      </c>
      <c r="I4844">
        <v>40</v>
      </c>
      <c r="J4844">
        <v>2</v>
      </c>
      <c r="L4844">
        <v>0</v>
      </c>
      <c r="M4844">
        <v>0</v>
      </c>
      <c r="N4844" s="33"/>
      <c r="O4844" s="33"/>
      <c r="P4844" s="33"/>
      <c r="Q4844" s="33"/>
      <c r="R4844" s="33"/>
      <c r="S4844" s="33"/>
      <c r="T4844" s="33"/>
    </row>
    <row r="4845" spans="1:20" x14ac:dyDescent="0.25">
      <c r="A4845">
        <v>2018</v>
      </c>
      <c r="B4845" t="s">
        <v>20</v>
      </c>
      <c r="D4845">
        <v>7</v>
      </c>
      <c r="E4845" t="s">
        <v>1168</v>
      </c>
      <c r="F4845">
        <v>20</v>
      </c>
      <c r="H4845">
        <v>0</v>
      </c>
      <c r="I4845">
        <v>80</v>
      </c>
      <c r="J4845">
        <v>0.5</v>
      </c>
      <c r="L4845">
        <v>0</v>
      </c>
      <c r="M4845">
        <v>0</v>
      </c>
      <c r="N4845" s="33"/>
      <c r="O4845" s="33"/>
      <c r="P4845" s="33"/>
      <c r="Q4845" s="33"/>
      <c r="R4845" s="33"/>
      <c r="S4845" s="33"/>
      <c r="T4845" s="33"/>
    </row>
    <row r="4846" spans="1:20" x14ac:dyDescent="0.25">
      <c r="A4846">
        <v>2018</v>
      </c>
      <c r="B4846" t="s">
        <v>20</v>
      </c>
      <c r="D4846">
        <v>9</v>
      </c>
      <c r="E4846" t="s">
        <v>1168</v>
      </c>
      <c r="F4846">
        <v>10</v>
      </c>
      <c r="H4846">
        <v>30</v>
      </c>
      <c r="I4846">
        <v>60</v>
      </c>
      <c r="J4846">
        <v>1</v>
      </c>
      <c r="L4846">
        <v>0</v>
      </c>
      <c r="M4846">
        <v>0</v>
      </c>
      <c r="N4846" s="33"/>
      <c r="O4846" s="33"/>
      <c r="P4846" s="33"/>
      <c r="Q4846" s="33"/>
      <c r="R4846" s="33"/>
      <c r="S4846" s="33"/>
      <c r="T4846" s="33"/>
    </row>
    <row r="4847" spans="1:20" x14ac:dyDescent="0.25">
      <c r="A4847">
        <v>2018</v>
      </c>
      <c r="B4847" t="s">
        <v>20</v>
      </c>
      <c r="C4847">
        <v>3</v>
      </c>
      <c r="D4847">
        <v>1</v>
      </c>
      <c r="E4847" t="s">
        <v>1168</v>
      </c>
      <c r="F4847">
        <v>0</v>
      </c>
      <c r="H4847">
        <v>50</v>
      </c>
      <c r="I4847">
        <v>50</v>
      </c>
      <c r="J4847">
        <v>0.5</v>
      </c>
      <c r="L4847">
        <v>0</v>
      </c>
      <c r="M4847">
        <v>0</v>
      </c>
      <c r="N4847" s="33"/>
      <c r="O4847" s="33"/>
      <c r="P4847" s="33"/>
      <c r="Q4847" s="33"/>
      <c r="R4847" s="33"/>
      <c r="S4847" s="33"/>
      <c r="T4847" s="33"/>
    </row>
    <row r="4848" spans="1:20" x14ac:dyDescent="0.25">
      <c r="A4848">
        <v>2018</v>
      </c>
      <c r="B4848" t="s">
        <v>20</v>
      </c>
      <c r="D4848">
        <v>3</v>
      </c>
      <c r="E4848" t="s">
        <v>1168</v>
      </c>
      <c r="F4848">
        <v>0</v>
      </c>
      <c r="H4848">
        <v>40</v>
      </c>
      <c r="I4848">
        <v>60</v>
      </c>
      <c r="J4848">
        <v>1</v>
      </c>
      <c r="L4848">
        <v>0</v>
      </c>
      <c r="M4848">
        <v>0</v>
      </c>
      <c r="N4848" s="33"/>
      <c r="O4848" s="33"/>
      <c r="P4848" s="33"/>
      <c r="Q4848" s="33"/>
      <c r="R4848" s="33"/>
      <c r="S4848" s="33"/>
      <c r="T4848" s="33"/>
    </row>
    <row r="4849" spans="1:20" x14ac:dyDescent="0.25">
      <c r="A4849">
        <v>2018</v>
      </c>
      <c r="B4849" t="s">
        <v>20</v>
      </c>
      <c r="D4849">
        <v>5</v>
      </c>
      <c r="E4849" t="s">
        <v>1168</v>
      </c>
      <c r="F4849">
        <v>0</v>
      </c>
      <c r="H4849">
        <v>60</v>
      </c>
      <c r="I4849">
        <v>40</v>
      </c>
      <c r="J4849">
        <v>1</v>
      </c>
      <c r="L4849">
        <v>0</v>
      </c>
      <c r="M4849">
        <v>0</v>
      </c>
      <c r="N4849" s="33"/>
      <c r="O4849" s="33"/>
      <c r="P4849" s="33"/>
      <c r="Q4849" s="33"/>
      <c r="R4849" s="33"/>
      <c r="S4849" s="33"/>
      <c r="T4849" s="33"/>
    </row>
    <row r="4850" spans="1:20" x14ac:dyDescent="0.25">
      <c r="A4850">
        <v>2018</v>
      </c>
      <c r="B4850" t="s">
        <v>20</v>
      </c>
      <c r="D4850">
        <v>7</v>
      </c>
      <c r="E4850" t="s">
        <v>1168</v>
      </c>
      <c r="F4850">
        <v>0</v>
      </c>
      <c r="H4850">
        <v>80</v>
      </c>
      <c r="I4850">
        <v>20</v>
      </c>
      <c r="J4850">
        <v>2</v>
      </c>
      <c r="L4850">
        <v>0</v>
      </c>
      <c r="M4850">
        <v>0</v>
      </c>
      <c r="N4850" s="33"/>
      <c r="O4850" s="33"/>
      <c r="P4850" s="33"/>
      <c r="Q4850" s="33"/>
      <c r="R4850" s="33"/>
      <c r="S4850" s="33"/>
      <c r="T4850" s="33"/>
    </row>
    <row r="4851" spans="1:20" x14ac:dyDescent="0.25">
      <c r="A4851">
        <v>2018</v>
      </c>
      <c r="B4851" t="s">
        <v>20</v>
      </c>
      <c r="D4851">
        <v>9</v>
      </c>
      <c r="E4851" t="s">
        <v>1168</v>
      </c>
      <c r="F4851">
        <v>0</v>
      </c>
      <c r="H4851">
        <v>80</v>
      </c>
      <c r="I4851">
        <v>20</v>
      </c>
      <c r="J4851">
        <v>2</v>
      </c>
      <c r="L4851">
        <v>0</v>
      </c>
      <c r="M4851">
        <v>0</v>
      </c>
      <c r="N4851" s="33"/>
      <c r="O4851" s="33"/>
      <c r="P4851" s="33"/>
      <c r="Q4851" s="33"/>
      <c r="R4851" s="33"/>
      <c r="S4851" s="33"/>
      <c r="T4851" s="33"/>
    </row>
    <row r="4852" spans="1:20" x14ac:dyDescent="0.25">
      <c r="A4852">
        <v>2018</v>
      </c>
      <c r="B4852" t="s">
        <v>20</v>
      </c>
      <c r="C4852">
        <v>4</v>
      </c>
      <c r="D4852">
        <v>1</v>
      </c>
      <c r="E4852" t="s">
        <v>1168</v>
      </c>
      <c r="F4852">
        <v>0</v>
      </c>
      <c r="H4852">
        <v>15</v>
      </c>
      <c r="I4852">
        <v>85</v>
      </c>
      <c r="J4852">
        <v>0.5</v>
      </c>
      <c r="L4852">
        <v>0</v>
      </c>
      <c r="M4852">
        <v>0</v>
      </c>
      <c r="N4852" s="33"/>
      <c r="O4852" s="33"/>
      <c r="P4852" s="33"/>
      <c r="Q4852" s="33"/>
      <c r="R4852" s="33"/>
      <c r="S4852" s="33"/>
      <c r="T4852" s="33"/>
    </row>
    <row r="4853" spans="1:20" x14ac:dyDescent="0.25">
      <c r="A4853">
        <v>2018</v>
      </c>
      <c r="B4853" t="s">
        <v>20</v>
      </c>
      <c r="D4853">
        <v>3</v>
      </c>
      <c r="E4853" t="s">
        <v>1168</v>
      </c>
      <c r="F4853">
        <v>0</v>
      </c>
      <c r="H4853">
        <v>10</v>
      </c>
      <c r="I4853">
        <v>90</v>
      </c>
      <c r="J4853">
        <v>0.5</v>
      </c>
      <c r="L4853">
        <v>0</v>
      </c>
      <c r="M4853">
        <v>0</v>
      </c>
      <c r="N4853" s="33"/>
      <c r="O4853" s="33"/>
      <c r="P4853" s="33"/>
      <c r="Q4853" s="33"/>
      <c r="R4853" s="33"/>
      <c r="S4853" s="33"/>
      <c r="T4853" s="33"/>
    </row>
    <row r="4854" spans="1:20" x14ac:dyDescent="0.25">
      <c r="A4854">
        <v>2018</v>
      </c>
      <c r="B4854" t="s">
        <v>20</v>
      </c>
      <c r="D4854">
        <v>5</v>
      </c>
      <c r="E4854" t="s">
        <v>1168</v>
      </c>
      <c r="F4854">
        <v>0</v>
      </c>
      <c r="H4854">
        <v>10</v>
      </c>
      <c r="I4854">
        <v>90</v>
      </c>
      <c r="J4854">
        <v>0.5</v>
      </c>
      <c r="L4854">
        <v>0</v>
      </c>
      <c r="M4854">
        <v>0</v>
      </c>
      <c r="N4854" s="33"/>
      <c r="O4854" s="33"/>
      <c r="P4854" s="33"/>
      <c r="Q4854" s="33"/>
      <c r="R4854" s="33"/>
      <c r="S4854" s="33"/>
      <c r="T4854" s="33"/>
    </row>
    <row r="4855" spans="1:20" x14ac:dyDescent="0.25">
      <c r="A4855">
        <v>2018</v>
      </c>
      <c r="B4855" t="s">
        <v>20</v>
      </c>
      <c r="D4855">
        <v>7</v>
      </c>
      <c r="E4855" t="s">
        <v>1168</v>
      </c>
      <c r="F4855">
        <v>0</v>
      </c>
      <c r="H4855">
        <v>50</v>
      </c>
      <c r="I4855">
        <v>50</v>
      </c>
      <c r="J4855">
        <v>1</v>
      </c>
      <c r="L4855">
        <v>0</v>
      </c>
      <c r="M4855">
        <v>0</v>
      </c>
      <c r="N4855" s="33"/>
      <c r="O4855" s="33"/>
      <c r="P4855" s="33"/>
      <c r="Q4855" s="33"/>
      <c r="R4855" s="33"/>
      <c r="S4855" s="33"/>
      <c r="T4855" s="33"/>
    </row>
    <row r="4856" spans="1:20" x14ac:dyDescent="0.25">
      <c r="A4856">
        <v>2018</v>
      </c>
      <c r="B4856" t="s">
        <v>20</v>
      </c>
      <c r="D4856">
        <v>9</v>
      </c>
      <c r="E4856" t="s">
        <v>1168</v>
      </c>
      <c r="F4856">
        <v>0</v>
      </c>
      <c r="H4856">
        <v>30</v>
      </c>
      <c r="I4856">
        <v>70</v>
      </c>
      <c r="J4856">
        <v>0.5</v>
      </c>
      <c r="L4856">
        <v>0</v>
      </c>
      <c r="M4856">
        <v>0</v>
      </c>
      <c r="N4856" s="33"/>
      <c r="O4856" s="33"/>
      <c r="P4856" s="33"/>
      <c r="Q4856" s="33"/>
      <c r="R4856" s="33"/>
      <c r="S4856" s="33"/>
      <c r="T4856" s="33"/>
    </row>
    <row r="4857" spans="1:20" x14ac:dyDescent="0.25">
      <c r="A4857">
        <v>2018</v>
      </c>
      <c r="B4857" t="s">
        <v>20</v>
      </c>
      <c r="C4857">
        <v>1</v>
      </c>
      <c r="D4857">
        <v>1</v>
      </c>
      <c r="E4857" t="s">
        <v>1168</v>
      </c>
      <c r="F4857">
        <v>60</v>
      </c>
      <c r="H4857">
        <v>30</v>
      </c>
      <c r="I4857">
        <v>30</v>
      </c>
      <c r="J4857" s="51">
        <v>2</v>
      </c>
      <c r="K4857" s="51"/>
      <c r="N4857" s="33"/>
      <c r="O4857" s="33"/>
      <c r="P4857" s="33"/>
      <c r="Q4857" s="33"/>
      <c r="R4857" s="33"/>
      <c r="S4857" s="33"/>
      <c r="T4857" s="33"/>
    </row>
    <row r="4858" spans="1:20" x14ac:dyDescent="0.25">
      <c r="A4858">
        <v>2018</v>
      </c>
      <c r="B4858" t="s">
        <v>20</v>
      </c>
      <c r="D4858">
        <v>2</v>
      </c>
      <c r="E4858" t="s">
        <v>1208</v>
      </c>
      <c r="F4858">
        <v>10</v>
      </c>
      <c r="H4858">
        <v>90</v>
      </c>
      <c r="I4858">
        <v>20</v>
      </c>
      <c r="J4858">
        <v>3</v>
      </c>
      <c r="N4858" s="33"/>
      <c r="O4858" s="33"/>
      <c r="P4858" s="33"/>
      <c r="Q4858" s="33"/>
      <c r="R4858" s="33"/>
      <c r="S4858" s="33"/>
      <c r="T4858" s="33"/>
    </row>
    <row r="4859" spans="1:20" x14ac:dyDescent="0.25">
      <c r="A4859">
        <v>2018</v>
      </c>
      <c r="B4859" t="s">
        <v>20</v>
      </c>
      <c r="D4859">
        <v>3</v>
      </c>
      <c r="E4859" t="s">
        <v>1168</v>
      </c>
      <c r="F4859">
        <v>20</v>
      </c>
      <c r="H4859">
        <v>85</v>
      </c>
      <c r="I4859">
        <v>10</v>
      </c>
      <c r="J4859">
        <v>5</v>
      </c>
      <c r="N4859" s="33"/>
      <c r="O4859" s="33"/>
      <c r="P4859" s="33"/>
      <c r="Q4859" s="33"/>
      <c r="R4859" s="33"/>
      <c r="S4859" s="33"/>
      <c r="T4859" s="33"/>
    </row>
    <row r="4860" spans="1:20" x14ac:dyDescent="0.25">
      <c r="A4860">
        <v>2018</v>
      </c>
      <c r="B4860" t="s">
        <v>20</v>
      </c>
      <c r="D4860">
        <v>4</v>
      </c>
      <c r="E4860" t="s">
        <v>1208</v>
      </c>
      <c r="F4860">
        <v>20</v>
      </c>
      <c r="H4860">
        <v>60</v>
      </c>
      <c r="I4860">
        <v>30</v>
      </c>
      <c r="J4860">
        <v>2</v>
      </c>
      <c r="N4860" s="33"/>
      <c r="O4860" s="33"/>
      <c r="P4860" s="33"/>
      <c r="Q4860" s="33"/>
      <c r="R4860" s="33"/>
      <c r="S4860" s="33"/>
      <c r="T4860" s="33"/>
    </row>
    <row r="4861" spans="1:20" x14ac:dyDescent="0.25">
      <c r="A4861">
        <v>2018</v>
      </c>
      <c r="B4861" t="s">
        <v>20</v>
      </c>
      <c r="D4861">
        <v>5</v>
      </c>
      <c r="E4861" t="s">
        <v>1208</v>
      </c>
      <c r="F4861">
        <v>20</v>
      </c>
      <c r="H4861">
        <v>70</v>
      </c>
      <c r="I4861">
        <v>20</v>
      </c>
      <c r="J4861">
        <v>3</v>
      </c>
      <c r="N4861" s="33"/>
      <c r="O4861" s="33"/>
      <c r="P4861" s="33"/>
      <c r="Q4861" s="33"/>
      <c r="R4861" s="33"/>
      <c r="S4861" s="33"/>
      <c r="T4861" s="33"/>
    </row>
    <row r="4862" spans="1:20" x14ac:dyDescent="0.25">
      <c r="A4862">
        <v>2018</v>
      </c>
      <c r="B4862" t="s">
        <v>20</v>
      </c>
      <c r="N4862" s="33"/>
      <c r="O4862" s="33"/>
      <c r="P4862" s="33"/>
      <c r="Q4862" s="33"/>
      <c r="R4862" s="33"/>
      <c r="S4862" s="33"/>
      <c r="T4862" s="33"/>
    </row>
    <row r="4863" spans="1:20" x14ac:dyDescent="0.25">
      <c r="A4863">
        <v>2018</v>
      </c>
      <c r="B4863" t="s">
        <v>20</v>
      </c>
      <c r="C4863">
        <v>2</v>
      </c>
      <c r="D4863">
        <v>1</v>
      </c>
      <c r="E4863" t="s">
        <v>1208</v>
      </c>
      <c r="F4863">
        <v>40</v>
      </c>
      <c r="H4863">
        <v>50</v>
      </c>
      <c r="I4863">
        <v>20</v>
      </c>
      <c r="J4863">
        <v>2</v>
      </c>
      <c r="N4863" s="33"/>
      <c r="O4863" s="33"/>
      <c r="P4863" s="33"/>
      <c r="Q4863" s="33"/>
      <c r="R4863" s="33"/>
      <c r="S4863" s="33"/>
      <c r="T4863" s="33"/>
    </row>
    <row r="4864" spans="1:20" x14ac:dyDescent="0.25">
      <c r="A4864">
        <v>2018</v>
      </c>
      <c r="B4864" t="s">
        <v>20</v>
      </c>
      <c r="D4864">
        <v>2</v>
      </c>
      <c r="E4864" t="s">
        <v>1168</v>
      </c>
      <c r="F4864">
        <v>30</v>
      </c>
      <c r="H4864">
        <v>80</v>
      </c>
      <c r="I4864">
        <v>20</v>
      </c>
      <c r="J4864">
        <v>2</v>
      </c>
      <c r="N4864" s="33"/>
      <c r="O4864" s="33"/>
      <c r="P4864" s="33"/>
      <c r="Q4864" s="33"/>
      <c r="R4864" s="33"/>
      <c r="S4864" s="33"/>
      <c r="T4864" s="33"/>
    </row>
    <row r="4865" spans="1:20" x14ac:dyDescent="0.25">
      <c r="A4865">
        <v>2018</v>
      </c>
      <c r="B4865" t="s">
        <v>20</v>
      </c>
      <c r="D4865">
        <v>3</v>
      </c>
      <c r="E4865" t="s">
        <v>1168</v>
      </c>
      <c r="F4865">
        <v>60</v>
      </c>
      <c r="H4865">
        <v>30</v>
      </c>
      <c r="I4865">
        <v>20</v>
      </c>
      <c r="J4865">
        <v>2</v>
      </c>
      <c r="N4865" s="33"/>
      <c r="O4865" s="33"/>
      <c r="P4865" s="33"/>
      <c r="Q4865" s="33"/>
      <c r="R4865" s="33"/>
      <c r="S4865" s="33"/>
      <c r="T4865" s="33"/>
    </row>
    <row r="4866" spans="1:20" x14ac:dyDescent="0.25">
      <c r="A4866">
        <v>2018</v>
      </c>
      <c r="B4866" t="s">
        <v>20</v>
      </c>
      <c r="D4866">
        <v>4</v>
      </c>
      <c r="E4866" t="s">
        <v>1208</v>
      </c>
      <c r="F4866">
        <v>30</v>
      </c>
      <c r="H4866">
        <v>60</v>
      </c>
      <c r="I4866">
        <v>20</v>
      </c>
      <c r="J4866">
        <v>3</v>
      </c>
      <c r="N4866" s="33"/>
      <c r="O4866" s="33"/>
      <c r="P4866" s="33"/>
      <c r="Q4866" s="33"/>
      <c r="R4866" s="33"/>
      <c r="S4866" s="33"/>
      <c r="T4866" s="33"/>
    </row>
    <row r="4867" spans="1:20" x14ac:dyDescent="0.25">
      <c r="A4867">
        <v>2018</v>
      </c>
      <c r="B4867" t="s">
        <v>20</v>
      </c>
      <c r="D4867">
        <v>5</v>
      </c>
      <c r="E4867" t="s">
        <v>1208</v>
      </c>
      <c r="F4867">
        <v>10</v>
      </c>
      <c r="H4867">
        <v>90</v>
      </c>
      <c r="I4867">
        <v>20</v>
      </c>
      <c r="J4867">
        <v>3</v>
      </c>
      <c r="N4867" s="33"/>
      <c r="O4867" s="33"/>
      <c r="P4867" s="33"/>
      <c r="Q4867" s="33"/>
      <c r="R4867" s="33"/>
      <c r="S4867" s="33"/>
      <c r="T4867" s="33"/>
    </row>
    <row r="4868" spans="1:20" x14ac:dyDescent="0.25">
      <c r="A4868">
        <v>2018</v>
      </c>
      <c r="B4868" t="s">
        <v>20</v>
      </c>
      <c r="C4868">
        <v>4</v>
      </c>
      <c r="D4868">
        <v>1</v>
      </c>
      <c r="E4868" t="s">
        <v>1168</v>
      </c>
      <c r="F4868">
        <v>20</v>
      </c>
      <c r="H4868">
        <v>80</v>
      </c>
      <c r="I4868">
        <v>30</v>
      </c>
      <c r="J4868">
        <v>2</v>
      </c>
      <c r="N4868" s="33"/>
      <c r="O4868" s="33"/>
      <c r="P4868" s="33"/>
      <c r="Q4868" s="33"/>
      <c r="R4868" s="33"/>
      <c r="S4868" s="33"/>
      <c r="T4868" s="33"/>
    </row>
    <row r="4869" spans="1:20" x14ac:dyDescent="0.25">
      <c r="A4869">
        <v>2018</v>
      </c>
      <c r="B4869" t="s">
        <v>20</v>
      </c>
      <c r="D4869">
        <v>2</v>
      </c>
      <c r="E4869" t="s">
        <v>1208</v>
      </c>
      <c r="F4869">
        <v>20</v>
      </c>
      <c r="H4869">
        <v>40</v>
      </c>
      <c r="I4869">
        <v>10</v>
      </c>
      <c r="J4869">
        <v>2</v>
      </c>
      <c r="N4869" s="33"/>
      <c r="O4869" s="33"/>
      <c r="P4869" s="33"/>
      <c r="Q4869" s="33"/>
      <c r="R4869" s="33"/>
      <c r="S4869" s="33"/>
      <c r="T4869" s="33"/>
    </row>
    <row r="4870" spans="1:20" x14ac:dyDescent="0.25">
      <c r="A4870">
        <v>2018</v>
      </c>
      <c r="B4870" t="s">
        <v>20</v>
      </c>
      <c r="D4870">
        <v>3</v>
      </c>
      <c r="E4870" t="s">
        <v>1208</v>
      </c>
      <c r="F4870">
        <v>40</v>
      </c>
      <c r="H4870">
        <v>60</v>
      </c>
      <c r="I4870">
        <v>20</v>
      </c>
      <c r="J4870">
        <v>3</v>
      </c>
      <c r="N4870" s="33"/>
      <c r="O4870" s="33"/>
      <c r="P4870" s="33"/>
      <c r="Q4870" s="33"/>
      <c r="R4870" s="33"/>
      <c r="S4870" s="33"/>
      <c r="T4870" s="33"/>
    </row>
    <row r="4871" spans="1:20" x14ac:dyDescent="0.25">
      <c r="A4871">
        <v>2018</v>
      </c>
      <c r="B4871" t="s">
        <v>20</v>
      </c>
      <c r="D4871">
        <v>4</v>
      </c>
      <c r="E4871" t="s">
        <v>1168</v>
      </c>
      <c r="F4871">
        <v>20</v>
      </c>
      <c r="H4871">
        <v>80</v>
      </c>
      <c r="I4871">
        <v>20</v>
      </c>
      <c r="J4871">
        <v>3</v>
      </c>
      <c r="N4871" s="33"/>
      <c r="O4871" s="33"/>
      <c r="P4871" s="33"/>
      <c r="Q4871" s="33"/>
      <c r="R4871" s="33"/>
      <c r="S4871" s="33"/>
      <c r="T4871" s="33"/>
    </row>
    <row r="4872" spans="1:20" x14ac:dyDescent="0.25">
      <c r="A4872">
        <v>2018</v>
      </c>
      <c r="B4872" t="s">
        <v>20</v>
      </c>
      <c r="D4872">
        <v>5</v>
      </c>
      <c r="E4872" t="s">
        <v>1208</v>
      </c>
      <c r="F4872">
        <v>30</v>
      </c>
      <c r="H4872">
        <v>20</v>
      </c>
      <c r="I4872">
        <v>20</v>
      </c>
      <c r="J4872">
        <v>2</v>
      </c>
      <c r="N4872" s="33"/>
      <c r="O4872" s="33"/>
      <c r="P4872" s="33"/>
      <c r="Q4872" s="33"/>
      <c r="R4872" s="33"/>
      <c r="S4872" s="33"/>
      <c r="T4872" s="33"/>
    </row>
    <row r="4873" spans="1:20" x14ac:dyDescent="0.25">
      <c r="A4873">
        <v>2018</v>
      </c>
      <c r="B4873" t="s">
        <v>20</v>
      </c>
      <c r="C4873">
        <v>3</v>
      </c>
      <c r="D4873">
        <v>1</v>
      </c>
      <c r="E4873" t="s">
        <v>1168</v>
      </c>
      <c r="F4873">
        <v>40</v>
      </c>
      <c r="H4873">
        <v>50</v>
      </c>
      <c r="I4873">
        <v>20</v>
      </c>
      <c r="J4873">
        <v>40</v>
      </c>
      <c r="L4873">
        <v>2</v>
      </c>
      <c r="N4873" s="33"/>
      <c r="O4873" s="33"/>
      <c r="P4873" s="33"/>
      <c r="Q4873" s="33"/>
      <c r="R4873" s="33"/>
      <c r="S4873" s="33"/>
      <c r="T4873" s="33"/>
    </row>
    <row r="4874" spans="1:20" x14ac:dyDescent="0.25">
      <c r="A4874">
        <v>2018</v>
      </c>
      <c r="B4874" t="s">
        <v>20</v>
      </c>
      <c r="D4874">
        <v>2</v>
      </c>
      <c r="E4874" t="s">
        <v>1208</v>
      </c>
      <c r="F4874">
        <v>10</v>
      </c>
      <c r="H4874">
        <v>90</v>
      </c>
      <c r="I4874">
        <v>20</v>
      </c>
      <c r="J4874">
        <v>10</v>
      </c>
      <c r="L4874">
        <v>3</v>
      </c>
      <c r="N4874" s="33"/>
      <c r="O4874" s="33"/>
      <c r="P4874" s="33"/>
      <c r="Q4874" s="33"/>
      <c r="R4874" s="33"/>
      <c r="S4874" s="33"/>
      <c r="T4874" s="33"/>
    </row>
    <row r="4875" spans="1:20" x14ac:dyDescent="0.25">
      <c r="A4875">
        <v>2018</v>
      </c>
      <c r="B4875" t="s">
        <v>20</v>
      </c>
      <c r="D4875">
        <v>3</v>
      </c>
      <c r="E4875" t="s">
        <v>1168</v>
      </c>
      <c r="H4875">
        <v>100</v>
      </c>
      <c r="L4875">
        <v>2</v>
      </c>
      <c r="N4875" s="33"/>
      <c r="O4875" s="33"/>
      <c r="P4875" s="33"/>
      <c r="Q4875" s="33"/>
      <c r="R4875" s="33"/>
      <c r="S4875" s="33"/>
      <c r="T4875" s="33"/>
    </row>
    <row r="4876" spans="1:20" x14ac:dyDescent="0.25">
      <c r="A4876">
        <v>2018</v>
      </c>
      <c r="B4876" t="s">
        <v>20</v>
      </c>
      <c r="D4876">
        <v>4</v>
      </c>
      <c r="E4876" t="s">
        <v>1168</v>
      </c>
      <c r="F4876">
        <v>20</v>
      </c>
      <c r="H4876">
        <v>90</v>
      </c>
      <c r="I4876">
        <v>10</v>
      </c>
      <c r="J4876">
        <v>20</v>
      </c>
      <c r="L4876">
        <v>3</v>
      </c>
      <c r="N4876" s="33"/>
      <c r="O4876" s="33"/>
      <c r="P4876" s="33"/>
      <c r="Q4876" s="33"/>
      <c r="R4876" s="33"/>
      <c r="S4876" s="33"/>
      <c r="T4876" s="33"/>
    </row>
    <row r="4877" spans="1:20" x14ac:dyDescent="0.25">
      <c r="A4877">
        <v>2018</v>
      </c>
      <c r="B4877" t="s">
        <v>20</v>
      </c>
      <c r="D4877">
        <v>5</v>
      </c>
      <c r="E4877" t="s">
        <v>1208</v>
      </c>
      <c r="F4877">
        <v>20</v>
      </c>
      <c r="H4877">
        <v>70</v>
      </c>
      <c r="I4877">
        <v>10</v>
      </c>
      <c r="J4877">
        <v>20</v>
      </c>
      <c r="L4877">
        <v>2</v>
      </c>
      <c r="N4877" s="33"/>
      <c r="O4877" s="33"/>
      <c r="P4877" s="33"/>
      <c r="Q4877" s="33"/>
      <c r="R4877" s="33"/>
      <c r="S4877" s="33"/>
      <c r="T4877" s="33"/>
    </row>
    <row r="4878" spans="1:20" x14ac:dyDescent="0.25">
      <c r="A4878">
        <v>2018</v>
      </c>
      <c r="B4878" t="s">
        <v>20</v>
      </c>
      <c r="C4878">
        <v>1</v>
      </c>
      <c r="D4878">
        <v>1</v>
      </c>
      <c r="E4878" t="s">
        <v>1241</v>
      </c>
      <c r="F4878">
        <v>20</v>
      </c>
      <c r="H4878">
        <v>100</v>
      </c>
      <c r="I4878">
        <v>0</v>
      </c>
      <c r="J4878">
        <v>4</v>
      </c>
      <c r="L4878">
        <v>0</v>
      </c>
      <c r="N4878" s="33"/>
      <c r="O4878" s="33"/>
      <c r="P4878" s="33"/>
      <c r="Q4878" s="33"/>
      <c r="R4878" s="33"/>
      <c r="S4878" s="33"/>
      <c r="T4878" s="33"/>
    </row>
    <row r="4879" spans="1:20" x14ac:dyDescent="0.25">
      <c r="A4879">
        <v>2018</v>
      </c>
      <c r="B4879" t="s">
        <v>20</v>
      </c>
      <c r="C4879">
        <v>1</v>
      </c>
      <c r="D4879">
        <v>3</v>
      </c>
      <c r="E4879" t="s">
        <v>1243</v>
      </c>
      <c r="F4879">
        <v>15</v>
      </c>
      <c r="H4879">
        <v>85</v>
      </c>
      <c r="I4879">
        <v>10</v>
      </c>
      <c r="J4879">
        <v>5</v>
      </c>
      <c r="L4879">
        <v>0</v>
      </c>
      <c r="N4879" s="33"/>
      <c r="O4879" s="33"/>
      <c r="P4879" s="33"/>
      <c r="Q4879" s="33"/>
      <c r="R4879" s="33"/>
      <c r="S4879" s="33"/>
      <c r="T4879" s="33"/>
    </row>
    <row r="4880" spans="1:20" x14ac:dyDescent="0.25">
      <c r="A4880">
        <v>2018</v>
      </c>
      <c r="B4880" t="s">
        <v>20</v>
      </c>
      <c r="C4880">
        <v>1</v>
      </c>
      <c r="D4880">
        <v>5</v>
      </c>
      <c r="E4880" t="s">
        <v>1243</v>
      </c>
      <c r="F4880">
        <v>65</v>
      </c>
      <c r="H4880">
        <v>45</v>
      </c>
      <c r="I4880">
        <v>20</v>
      </c>
      <c r="J4880">
        <v>5</v>
      </c>
      <c r="L4880">
        <v>0</v>
      </c>
      <c r="N4880" s="33"/>
      <c r="O4880" s="33"/>
      <c r="P4880" s="33"/>
      <c r="Q4880" s="33"/>
      <c r="R4880" s="33"/>
      <c r="S4880" s="33"/>
      <c r="T4880" s="33"/>
    </row>
    <row r="4881" spans="1:20" x14ac:dyDescent="0.25">
      <c r="A4881">
        <v>2018</v>
      </c>
      <c r="B4881" t="s">
        <v>20</v>
      </c>
      <c r="C4881">
        <v>1</v>
      </c>
      <c r="D4881">
        <v>7</v>
      </c>
      <c r="E4881" t="s">
        <v>1241</v>
      </c>
      <c r="F4881">
        <v>80</v>
      </c>
      <c r="H4881">
        <v>40</v>
      </c>
      <c r="I4881">
        <v>40</v>
      </c>
      <c r="J4881">
        <v>4</v>
      </c>
      <c r="L4881">
        <v>0</v>
      </c>
      <c r="N4881" s="33"/>
      <c r="O4881" s="33"/>
      <c r="P4881" s="33"/>
      <c r="Q4881" s="33"/>
      <c r="R4881" s="33"/>
      <c r="S4881" s="33"/>
      <c r="T4881" s="33"/>
    </row>
    <row r="4882" spans="1:20" x14ac:dyDescent="0.25">
      <c r="A4882">
        <v>2018</v>
      </c>
      <c r="B4882" t="s">
        <v>20</v>
      </c>
      <c r="C4882">
        <v>1</v>
      </c>
      <c r="D4882">
        <v>9</v>
      </c>
      <c r="E4882" t="s">
        <v>1241</v>
      </c>
      <c r="F4882">
        <v>50</v>
      </c>
      <c r="H4882">
        <v>95</v>
      </c>
      <c r="I4882">
        <v>10</v>
      </c>
      <c r="J4882">
        <v>5</v>
      </c>
      <c r="L4882">
        <v>0</v>
      </c>
      <c r="N4882" s="33"/>
      <c r="O4882" s="33"/>
      <c r="P4882" s="33"/>
      <c r="Q4882" s="33"/>
      <c r="R4882" s="33"/>
      <c r="S4882" s="33"/>
      <c r="T4882" s="33"/>
    </row>
    <row r="4883" spans="1:20" x14ac:dyDescent="0.25">
      <c r="A4883">
        <v>2018</v>
      </c>
      <c r="B4883" t="s">
        <v>20</v>
      </c>
      <c r="C4883">
        <v>2</v>
      </c>
      <c r="D4883">
        <v>1</v>
      </c>
      <c r="E4883" t="s">
        <v>1241</v>
      </c>
      <c r="F4883">
        <v>50</v>
      </c>
      <c r="H4883">
        <v>75</v>
      </c>
      <c r="I4883">
        <v>10</v>
      </c>
      <c r="J4883">
        <v>3</v>
      </c>
      <c r="L4883">
        <v>0</v>
      </c>
      <c r="N4883" s="33"/>
      <c r="O4883" s="33"/>
      <c r="P4883" s="33"/>
      <c r="Q4883" s="33"/>
      <c r="R4883" s="33"/>
      <c r="S4883" s="33"/>
      <c r="T4883" s="33"/>
    </row>
    <row r="4884" spans="1:20" x14ac:dyDescent="0.25">
      <c r="A4884">
        <v>2018</v>
      </c>
      <c r="B4884" t="s">
        <v>1245</v>
      </c>
      <c r="C4884">
        <v>2</v>
      </c>
      <c r="D4884">
        <v>3</v>
      </c>
      <c r="E4884" t="s">
        <v>1241</v>
      </c>
      <c r="F4884">
        <v>80</v>
      </c>
      <c r="H4884">
        <v>30</v>
      </c>
      <c r="I4884">
        <v>25</v>
      </c>
      <c r="J4884">
        <v>4</v>
      </c>
      <c r="L4884">
        <v>0</v>
      </c>
      <c r="N4884" s="33"/>
      <c r="O4884" s="33"/>
      <c r="P4884" s="33"/>
      <c r="Q4884" s="33"/>
      <c r="R4884" s="33"/>
      <c r="S4884" s="33"/>
      <c r="T4884" s="33"/>
    </row>
    <row r="4885" spans="1:20" x14ac:dyDescent="0.25">
      <c r="A4885">
        <v>2018</v>
      </c>
      <c r="B4885" t="s">
        <v>1245</v>
      </c>
      <c r="C4885">
        <v>2</v>
      </c>
      <c r="D4885">
        <v>5</v>
      </c>
      <c r="E4885" t="s">
        <v>1241</v>
      </c>
      <c r="F4885">
        <v>55</v>
      </c>
      <c r="H4885">
        <v>95</v>
      </c>
      <c r="I4885">
        <v>10</v>
      </c>
      <c r="J4885">
        <v>3</v>
      </c>
      <c r="L4885">
        <v>0</v>
      </c>
      <c r="N4885" s="33"/>
      <c r="O4885" s="33"/>
      <c r="P4885" s="33"/>
      <c r="Q4885" s="33"/>
      <c r="R4885" s="33"/>
      <c r="S4885" s="33"/>
      <c r="T4885" s="33"/>
    </row>
    <row r="4886" spans="1:20" x14ac:dyDescent="0.25">
      <c r="A4886">
        <v>2018</v>
      </c>
      <c r="B4886" t="s">
        <v>1245</v>
      </c>
      <c r="C4886">
        <v>2</v>
      </c>
      <c r="D4886">
        <v>7</v>
      </c>
      <c r="E4886" t="s">
        <v>1243</v>
      </c>
      <c r="F4886">
        <v>30</v>
      </c>
      <c r="H4886">
        <v>20</v>
      </c>
      <c r="I4886">
        <v>90</v>
      </c>
      <c r="J4886">
        <v>4</v>
      </c>
      <c r="L4886">
        <v>0</v>
      </c>
      <c r="N4886" s="33"/>
      <c r="O4886" s="33"/>
      <c r="P4886" s="33"/>
      <c r="Q4886" s="33"/>
      <c r="R4886" s="33"/>
      <c r="S4886" s="33"/>
      <c r="T4886" s="33"/>
    </row>
    <row r="4887" spans="1:20" x14ac:dyDescent="0.25">
      <c r="A4887">
        <v>2018</v>
      </c>
      <c r="B4887" t="s">
        <v>1245</v>
      </c>
      <c r="C4887">
        <v>2</v>
      </c>
      <c r="D4887">
        <v>9</v>
      </c>
      <c r="E4887" t="s">
        <v>1241</v>
      </c>
      <c r="F4887">
        <v>45</v>
      </c>
      <c r="H4887">
        <v>85</v>
      </c>
      <c r="I4887">
        <v>20</v>
      </c>
      <c r="J4887">
        <v>5</v>
      </c>
      <c r="L4887">
        <v>0</v>
      </c>
      <c r="N4887" s="33"/>
      <c r="O4887" s="33"/>
      <c r="P4887" s="33"/>
      <c r="Q4887" s="33"/>
      <c r="R4887" s="33"/>
      <c r="S4887" s="33"/>
      <c r="T4887" s="33"/>
    </row>
    <row r="4888" spans="1:20" x14ac:dyDescent="0.25">
      <c r="A4888">
        <v>2018</v>
      </c>
      <c r="B4888" t="s">
        <v>1245</v>
      </c>
      <c r="C4888">
        <v>3</v>
      </c>
      <c r="D4888">
        <v>1</v>
      </c>
      <c r="E4888" t="s">
        <v>1241</v>
      </c>
      <c r="F4888">
        <v>20</v>
      </c>
      <c r="H4888">
        <v>95</v>
      </c>
      <c r="I4888">
        <v>10</v>
      </c>
      <c r="J4888">
        <v>3</v>
      </c>
      <c r="L4888">
        <v>0</v>
      </c>
      <c r="N4888" s="33"/>
      <c r="O4888" s="33"/>
      <c r="P4888" s="33"/>
      <c r="Q4888" s="33"/>
      <c r="R4888" s="33"/>
      <c r="S4888" s="33"/>
      <c r="T4888" s="33"/>
    </row>
    <row r="4889" spans="1:20" x14ac:dyDescent="0.25">
      <c r="A4889">
        <v>2018</v>
      </c>
      <c r="B4889" t="s">
        <v>1245</v>
      </c>
      <c r="C4889">
        <v>3</v>
      </c>
      <c r="D4889">
        <v>3</v>
      </c>
      <c r="E4889" t="s">
        <v>1241</v>
      </c>
      <c r="F4889">
        <v>90</v>
      </c>
      <c r="H4889">
        <v>95</v>
      </c>
      <c r="I4889">
        <v>10</v>
      </c>
      <c r="J4889">
        <v>4</v>
      </c>
      <c r="L4889">
        <v>0</v>
      </c>
      <c r="N4889" s="33"/>
      <c r="O4889" s="33"/>
      <c r="P4889" s="33"/>
      <c r="Q4889" s="33"/>
      <c r="R4889" s="33"/>
      <c r="S4889" s="33"/>
      <c r="T4889" s="33"/>
    </row>
    <row r="4890" spans="1:20" x14ac:dyDescent="0.25">
      <c r="A4890">
        <v>2018</v>
      </c>
      <c r="B4890" t="s">
        <v>1245</v>
      </c>
      <c r="C4890">
        <v>3</v>
      </c>
      <c r="D4890">
        <v>5</v>
      </c>
      <c r="E4890" t="s">
        <v>1243</v>
      </c>
      <c r="F4890">
        <v>35</v>
      </c>
      <c r="H4890">
        <v>100</v>
      </c>
      <c r="I4890">
        <v>0</v>
      </c>
      <c r="J4890">
        <v>5</v>
      </c>
      <c r="L4890">
        <v>0</v>
      </c>
      <c r="N4890" s="33"/>
      <c r="O4890" s="33"/>
      <c r="P4890" s="33"/>
      <c r="Q4890" s="33"/>
      <c r="R4890" s="33"/>
      <c r="S4890" s="33"/>
      <c r="T4890" s="33"/>
    </row>
    <row r="4891" spans="1:20" x14ac:dyDescent="0.25">
      <c r="A4891">
        <v>2018</v>
      </c>
      <c r="B4891" t="s">
        <v>1245</v>
      </c>
      <c r="C4891">
        <v>3</v>
      </c>
      <c r="D4891">
        <v>7</v>
      </c>
      <c r="E4891" t="s">
        <v>1241</v>
      </c>
      <c r="F4891">
        <v>95</v>
      </c>
      <c r="H4891">
        <v>25</v>
      </c>
      <c r="I4891">
        <v>10</v>
      </c>
      <c r="J4891">
        <v>4</v>
      </c>
      <c r="L4891">
        <v>0</v>
      </c>
      <c r="N4891" s="33"/>
      <c r="O4891" s="33"/>
      <c r="P4891" s="33"/>
      <c r="Q4891" s="33"/>
      <c r="R4891" s="33"/>
      <c r="S4891" s="33"/>
      <c r="T4891" s="33"/>
    </row>
    <row r="4892" spans="1:20" x14ac:dyDescent="0.25">
      <c r="A4892">
        <v>2018</v>
      </c>
      <c r="B4892" t="s">
        <v>1245</v>
      </c>
      <c r="C4892">
        <v>1</v>
      </c>
      <c r="D4892">
        <v>1</v>
      </c>
      <c r="E4892" t="s">
        <v>1242</v>
      </c>
      <c r="F4892">
        <v>0</v>
      </c>
      <c r="H4892">
        <v>50</v>
      </c>
      <c r="I4892">
        <v>50</v>
      </c>
      <c r="J4892">
        <v>2</v>
      </c>
      <c r="L4892">
        <v>0</v>
      </c>
      <c r="M4892">
        <v>0</v>
      </c>
      <c r="N4892" s="33"/>
      <c r="O4892" s="33"/>
      <c r="P4892" s="33"/>
      <c r="Q4892" s="33"/>
      <c r="R4892" s="33"/>
      <c r="S4892" s="33"/>
      <c r="T4892" s="33"/>
    </row>
    <row r="4893" spans="1:20" x14ac:dyDescent="0.25">
      <c r="A4893">
        <v>2018</v>
      </c>
      <c r="B4893" t="s">
        <v>1245</v>
      </c>
      <c r="D4893">
        <v>3</v>
      </c>
      <c r="E4893" t="s">
        <v>1168</v>
      </c>
      <c r="F4893">
        <v>0</v>
      </c>
      <c r="H4893">
        <v>60</v>
      </c>
      <c r="I4893">
        <v>40</v>
      </c>
      <c r="J4893">
        <v>2</v>
      </c>
      <c r="L4893">
        <v>2</v>
      </c>
      <c r="M4893" t="s">
        <v>830</v>
      </c>
      <c r="N4893" s="33"/>
      <c r="O4893" s="33"/>
      <c r="P4893" s="33"/>
      <c r="Q4893" s="33"/>
      <c r="R4893" s="33"/>
      <c r="S4893" s="33"/>
      <c r="T4893" s="33"/>
    </row>
    <row r="4894" spans="1:20" x14ac:dyDescent="0.25">
      <c r="A4894">
        <v>2018</v>
      </c>
      <c r="B4894" t="s">
        <v>1245</v>
      </c>
      <c r="D4894">
        <v>5</v>
      </c>
      <c r="E4894" t="s">
        <v>1168</v>
      </c>
      <c r="F4894">
        <v>0</v>
      </c>
      <c r="H4894">
        <v>60</v>
      </c>
      <c r="I4894">
        <v>40</v>
      </c>
      <c r="J4894">
        <v>2</v>
      </c>
      <c r="L4894">
        <v>0</v>
      </c>
      <c r="M4894">
        <v>0</v>
      </c>
      <c r="N4894" s="33"/>
      <c r="O4894" s="33"/>
      <c r="P4894" s="33"/>
      <c r="Q4894" s="33"/>
      <c r="R4894" s="33"/>
      <c r="S4894" s="33"/>
      <c r="T4894" s="33"/>
    </row>
    <row r="4895" spans="1:20" x14ac:dyDescent="0.25">
      <c r="A4895">
        <v>2018</v>
      </c>
      <c r="B4895" t="s">
        <v>1245</v>
      </c>
      <c r="D4895">
        <v>7</v>
      </c>
      <c r="E4895" t="s">
        <v>1168</v>
      </c>
      <c r="F4895">
        <v>0</v>
      </c>
      <c r="H4895">
        <v>70</v>
      </c>
      <c r="I4895">
        <v>30</v>
      </c>
      <c r="J4895">
        <v>2.5</v>
      </c>
      <c r="L4895">
        <v>0</v>
      </c>
      <c r="M4895">
        <v>0</v>
      </c>
      <c r="N4895" s="33"/>
      <c r="O4895" s="33"/>
      <c r="P4895" s="33"/>
      <c r="Q4895" s="33"/>
      <c r="R4895" s="33"/>
      <c r="S4895" s="33"/>
      <c r="T4895" s="33"/>
    </row>
    <row r="4896" spans="1:20" x14ac:dyDescent="0.25">
      <c r="A4896">
        <v>2018</v>
      </c>
      <c r="B4896" t="s">
        <v>1245</v>
      </c>
      <c r="D4896">
        <v>9</v>
      </c>
      <c r="E4896" t="s">
        <v>1168</v>
      </c>
      <c r="F4896">
        <v>10</v>
      </c>
      <c r="H4896">
        <v>90</v>
      </c>
      <c r="I4896">
        <v>10</v>
      </c>
      <c r="J4896">
        <v>2.5</v>
      </c>
      <c r="L4896">
        <v>0</v>
      </c>
      <c r="M4896">
        <v>0</v>
      </c>
      <c r="N4896" s="33"/>
      <c r="O4896" s="33"/>
      <c r="P4896" s="33"/>
      <c r="Q4896" s="33"/>
      <c r="R4896" s="33"/>
      <c r="S4896" s="33"/>
      <c r="T4896" s="33"/>
    </row>
    <row r="4897" spans="1:20" x14ac:dyDescent="0.25">
      <c r="A4897">
        <v>2018</v>
      </c>
      <c r="B4897" t="s">
        <v>1245</v>
      </c>
      <c r="C4897">
        <v>2</v>
      </c>
      <c r="D4897">
        <v>1</v>
      </c>
      <c r="E4897" t="s">
        <v>1168</v>
      </c>
      <c r="F4897">
        <v>0</v>
      </c>
      <c r="H4897">
        <v>70</v>
      </c>
      <c r="I4897">
        <v>30</v>
      </c>
      <c r="J4897">
        <v>1.5</v>
      </c>
      <c r="L4897">
        <v>0</v>
      </c>
      <c r="M4897">
        <v>0</v>
      </c>
      <c r="N4897" s="33"/>
      <c r="O4897" s="33"/>
      <c r="P4897" s="33"/>
      <c r="Q4897" s="33"/>
      <c r="R4897" s="33"/>
      <c r="S4897" s="33"/>
      <c r="T4897" s="33"/>
    </row>
    <row r="4898" spans="1:20" x14ac:dyDescent="0.25">
      <c r="A4898">
        <v>2018</v>
      </c>
      <c r="B4898" t="s">
        <v>1245</v>
      </c>
      <c r="D4898">
        <v>3</v>
      </c>
      <c r="E4898" t="s">
        <v>1168</v>
      </c>
      <c r="F4898">
        <v>0</v>
      </c>
      <c r="H4898">
        <v>70</v>
      </c>
      <c r="I4898">
        <v>30</v>
      </c>
      <c r="J4898">
        <v>1</v>
      </c>
      <c r="L4898">
        <v>0</v>
      </c>
      <c r="M4898">
        <v>0</v>
      </c>
      <c r="N4898" s="33"/>
      <c r="O4898" s="33"/>
      <c r="P4898" s="33"/>
      <c r="Q4898" s="33"/>
      <c r="R4898" s="33"/>
      <c r="S4898" s="33"/>
      <c r="T4898" s="33"/>
    </row>
    <row r="4899" spans="1:20" x14ac:dyDescent="0.25">
      <c r="A4899">
        <v>2018</v>
      </c>
      <c r="B4899" t="s">
        <v>1245</v>
      </c>
      <c r="D4899">
        <v>5</v>
      </c>
      <c r="E4899" t="s">
        <v>1168</v>
      </c>
      <c r="F4899">
        <v>0</v>
      </c>
      <c r="H4899">
        <v>60</v>
      </c>
      <c r="I4899">
        <v>40</v>
      </c>
      <c r="J4899">
        <v>1</v>
      </c>
      <c r="L4899">
        <v>0</v>
      </c>
      <c r="M4899">
        <v>0</v>
      </c>
      <c r="N4899" s="33"/>
      <c r="O4899" s="33"/>
      <c r="P4899" s="33"/>
      <c r="Q4899" s="33"/>
      <c r="R4899" s="33"/>
      <c r="S4899" s="33"/>
      <c r="T4899" s="33"/>
    </row>
    <row r="4900" spans="1:20" x14ac:dyDescent="0.25">
      <c r="A4900">
        <v>2018</v>
      </c>
      <c r="B4900" t="s">
        <v>1245</v>
      </c>
      <c r="D4900">
        <v>7</v>
      </c>
      <c r="E4900" t="s">
        <v>1168</v>
      </c>
      <c r="F4900">
        <v>0</v>
      </c>
      <c r="H4900">
        <v>70</v>
      </c>
      <c r="I4900">
        <v>30</v>
      </c>
      <c r="J4900">
        <v>1</v>
      </c>
      <c r="L4900">
        <v>0</v>
      </c>
      <c r="M4900">
        <v>0</v>
      </c>
      <c r="N4900" s="33"/>
      <c r="O4900" s="33"/>
      <c r="P4900" s="33"/>
      <c r="Q4900" s="33"/>
      <c r="R4900" s="33"/>
      <c r="S4900" s="33"/>
      <c r="T4900" s="33"/>
    </row>
    <row r="4901" spans="1:20" x14ac:dyDescent="0.25">
      <c r="A4901">
        <v>2018</v>
      </c>
      <c r="B4901" t="s">
        <v>1245</v>
      </c>
      <c r="D4901">
        <v>9</v>
      </c>
      <c r="E4901" t="s">
        <v>1168</v>
      </c>
      <c r="F4901">
        <v>0</v>
      </c>
      <c r="H4901">
        <v>40</v>
      </c>
      <c r="I4901">
        <v>60</v>
      </c>
      <c r="J4901">
        <v>2</v>
      </c>
      <c r="L4901">
        <v>0</v>
      </c>
      <c r="M4901">
        <v>0</v>
      </c>
      <c r="N4901" s="33"/>
      <c r="O4901" s="33"/>
      <c r="P4901" s="33"/>
      <c r="Q4901" s="33"/>
      <c r="R4901" s="33"/>
      <c r="S4901" s="33"/>
      <c r="T4901" s="33"/>
    </row>
    <row r="4902" spans="1:20" x14ac:dyDescent="0.25">
      <c r="A4902">
        <v>2018</v>
      </c>
      <c r="B4902" t="s">
        <v>1245</v>
      </c>
      <c r="C4902">
        <v>3</v>
      </c>
      <c r="D4902">
        <v>1</v>
      </c>
      <c r="E4902" t="s">
        <v>1168</v>
      </c>
      <c r="F4902">
        <v>10</v>
      </c>
      <c r="H4902">
        <v>90</v>
      </c>
      <c r="I4902">
        <v>10</v>
      </c>
      <c r="J4902">
        <v>3</v>
      </c>
      <c r="L4902">
        <v>0</v>
      </c>
      <c r="M4902">
        <v>0</v>
      </c>
    </row>
    <row r="4903" spans="1:20" x14ac:dyDescent="0.25">
      <c r="A4903">
        <v>2018</v>
      </c>
      <c r="B4903" t="s">
        <v>1245</v>
      </c>
      <c r="D4903">
        <v>3</v>
      </c>
      <c r="E4903" t="s">
        <v>1168</v>
      </c>
      <c r="F4903">
        <v>0</v>
      </c>
      <c r="H4903">
        <v>80</v>
      </c>
      <c r="I4903">
        <v>20</v>
      </c>
      <c r="J4903">
        <v>2.5</v>
      </c>
      <c r="L4903">
        <v>0</v>
      </c>
      <c r="M4903">
        <v>0</v>
      </c>
    </row>
    <row r="4904" spans="1:20" x14ac:dyDescent="0.25">
      <c r="A4904">
        <v>2018</v>
      </c>
      <c r="B4904" t="s">
        <v>1245</v>
      </c>
      <c r="D4904">
        <v>5</v>
      </c>
      <c r="E4904" t="s">
        <v>1168</v>
      </c>
      <c r="F4904">
        <v>0</v>
      </c>
      <c r="H4904">
        <v>80</v>
      </c>
      <c r="I4904">
        <v>20</v>
      </c>
      <c r="J4904">
        <v>3</v>
      </c>
      <c r="L4904">
        <v>1</v>
      </c>
      <c r="M4904" t="s">
        <v>814</v>
      </c>
    </row>
    <row r="4905" spans="1:20" x14ac:dyDescent="0.25">
      <c r="A4905">
        <v>2018</v>
      </c>
      <c r="B4905" t="s">
        <v>1245</v>
      </c>
      <c r="D4905">
        <v>7</v>
      </c>
      <c r="E4905" t="s">
        <v>1168</v>
      </c>
      <c r="F4905">
        <v>10</v>
      </c>
      <c r="H4905">
        <v>90</v>
      </c>
      <c r="I4905">
        <v>10</v>
      </c>
      <c r="J4905">
        <v>3</v>
      </c>
      <c r="L4905">
        <v>0</v>
      </c>
      <c r="M4905">
        <v>0</v>
      </c>
    </row>
    <row r="4906" spans="1:20" x14ac:dyDescent="0.25">
      <c r="A4906">
        <v>2018</v>
      </c>
      <c r="B4906" t="s">
        <v>1245</v>
      </c>
      <c r="D4906">
        <v>9</v>
      </c>
      <c r="E4906" t="s">
        <v>1168</v>
      </c>
      <c r="F4906">
        <v>5</v>
      </c>
      <c r="H4906">
        <v>70</v>
      </c>
      <c r="I4906">
        <v>30</v>
      </c>
      <c r="J4906">
        <v>2</v>
      </c>
      <c r="L4906">
        <v>0</v>
      </c>
      <c r="M4906">
        <v>0</v>
      </c>
    </row>
    <row r="4907" spans="1:20" x14ac:dyDescent="0.25">
      <c r="A4907">
        <v>2018</v>
      </c>
      <c r="B4907" t="s">
        <v>1245</v>
      </c>
      <c r="C4907">
        <v>4</v>
      </c>
      <c r="D4907">
        <v>1</v>
      </c>
      <c r="E4907" t="s">
        <v>1168</v>
      </c>
      <c r="F4907">
        <v>10</v>
      </c>
      <c r="H4907">
        <v>60</v>
      </c>
      <c r="I4907">
        <v>40</v>
      </c>
      <c r="J4907">
        <v>1</v>
      </c>
      <c r="L4907">
        <v>0</v>
      </c>
      <c r="M4907">
        <v>0</v>
      </c>
    </row>
    <row r="4908" spans="1:20" x14ac:dyDescent="0.25">
      <c r="A4908">
        <v>2018</v>
      </c>
      <c r="B4908" t="s">
        <v>1245</v>
      </c>
      <c r="D4908">
        <v>3</v>
      </c>
      <c r="E4908" t="s">
        <v>1168</v>
      </c>
      <c r="F4908">
        <v>0</v>
      </c>
      <c r="H4908">
        <v>60</v>
      </c>
      <c r="I4908">
        <v>40</v>
      </c>
      <c r="J4908">
        <v>1</v>
      </c>
      <c r="L4908">
        <v>0</v>
      </c>
      <c r="M4908">
        <v>0</v>
      </c>
    </row>
    <row r="4909" spans="1:20" x14ac:dyDescent="0.25">
      <c r="A4909">
        <v>2018</v>
      </c>
      <c r="B4909" t="s">
        <v>1245</v>
      </c>
      <c r="D4909">
        <v>5</v>
      </c>
      <c r="E4909" t="s">
        <v>1168</v>
      </c>
      <c r="F4909">
        <v>0</v>
      </c>
      <c r="H4909">
        <v>40</v>
      </c>
      <c r="I4909">
        <v>60</v>
      </c>
      <c r="J4909">
        <v>0.5</v>
      </c>
      <c r="L4909">
        <v>0</v>
      </c>
      <c r="M4909">
        <v>0</v>
      </c>
    </row>
    <row r="4910" spans="1:20" x14ac:dyDescent="0.25">
      <c r="A4910">
        <v>2018</v>
      </c>
      <c r="B4910" t="s">
        <v>1245</v>
      </c>
      <c r="D4910">
        <v>7</v>
      </c>
      <c r="E4910" t="s">
        <v>1168</v>
      </c>
      <c r="F4910">
        <v>0</v>
      </c>
      <c r="H4910">
        <v>40</v>
      </c>
      <c r="I4910">
        <v>60</v>
      </c>
      <c r="J4910">
        <v>0.5</v>
      </c>
      <c r="L4910">
        <v>0</v>
      </c>
      <c r="M4910">
        <v>0</v>
      </c>
    </row>
    <row r="4911" spans="1:20" x14ac:dyDescent="0.25">
      <c r="A4911">
        <v>2018</v>
      </c>
      <c r="B4911" t="s">
        <v>1245</v>
      </c>
      <c r="D4911">
        <v>9</v>
      </c>
      <c r="E4911" t="s">
        <v>1168</v>
      </c>
      <c r="F4911">
        <v>5</v>
      </c>
      <c r="H4911">
        <v>40</v>
      </c>
      <c r="I4911">
        <v>60</v>
      </c>
      <c r="J4911">
        <v>0.5</v>
      </c>
      <c r="L4911">
        <v>0</v>
      </c>
      <c r="M4911">
        <v>0</v>
      </c>
    </row>
    <row r="4912" spans="1:20" x14ac:dyDescent="0.25">
      <c r="A4912">
        <v>2018</v>
      </c>
      <c r="B4912" t="s">
        <v>1245</v>
      </c>
      <c r="C4912">
        <v>1</v>
      </c>
      <c r="D4912">
        <v>1</v>
      </c>
      <c r="E4912" t="s">
        <v>1208</v>
      </c>
      <c r="F4912">
        <v>40</v>
      </c>
      <c r="H4912">
        <v>20</v>
      </c>
      <c r="I4912">
        <v>90</v>
      </c>
      <c r="J4912">
        <v>1</v>
      </c>
    </row>
    <row r="4913" spans="1:12" x14ac:dyDescent="0.25">
      <c r="A4913">
        <v>2018</v>
      </c>
      <c r="B4913" t="s">
        <v>1245</v>
      </c>
      <c r="D4913">
        <v>2</v>
      </c>
      <c r="E4913" t="s">
        <v>1208</v>
      </c>
      <c r="F4913">
        <v>20</v>
      </c>
      <c r="H4913">
        <v>20</v>
      </c>
      <c r="I4913">
        <v>80</v>
      </c>
      <c r="J4913">
        <v>2</v>
      </c>
    </row>
    <row r="4914" spans="1:12" x14ac:dyDescent="0.25">
      <c r="A4914">
        <v>2018</v>
      </c>
      <c r="B4914" t="s">
        <v>1245</v>
      </c>
      <c r="D4914">
        <v>3</v>
      </c>
      <c r="E4914" t="s">
        <v>1208</v>
      </c>
      <c r="H4914">
        <v>20</v>
      </c>
      <c r="I4914">
        <v>100</v>
      </c>
      <c r="J4914">
        <v>1</v>
      </c>
    </row>
    <row r="4915" spans="1:12" x14ac:dyDescent="0.25">
      <c r="A4915">
        <v>2018</v>
      </c>
      <c r="B4915" t="s">
        <v>1245</v>
      </c>
      <c r="D4915">
        <v>4</v>
      </c>
      <c r="E4915" t="s">
        <v>1208</v>
      </c>
      <c r="F4915">
        <v>40</v>
      </c>
      <c r="H4915">
        <v>10</v>
      </c>
      <c r="I4915">
        <v>60</v>
      </c>
      <c r="J4915">
        <v>1</v>
      </c>
    </row>
    <row r="4916" spans="1:12" x14ac:dyDescent="0.25">
      <c r="A4916">
        <v>2018</v>
      </c>
      <c r="B4916" t="s">
        <v>1245</v>
      </c>
      <c r="D4916">
        <v>5</v>
      </c>
      <c r="E4916" t="s">
        <v>1208</v>
      </c>
      <c r="F4916">
        <v>30</v>
      </c>
      <c r="H4916">
        <v>30</v>
      </c>
      <c r="I4916">
        <v>50</v>
      </c>
      <c r="J4916">
        <v>1</v>
      </c>
    </row>
    <row r="4917" spans="1:12" x14ac:dyDescent="0.25">
      <c r="A4917">
        <v>2018</v>
      </c>
      <c r="B4917" t="s">
        <v>1245</v>
      </c>
      <c r="C4917">
        <v>2</v>
      </c>
      <c r="D4917">
        <v>1</v>
      </c>
      <c r="E4917" t="s">
        <v>1208</v>
      </c>
      <c r="F4917">
        <v>20</v>
      </c>
      <c r="H4917">
        <v>60</v>
      </c>
      <c r="I4917">
        <v>40</v>
      </c>
      <c r="J4917">
        <v>3</v>
      </c>
    </row>
    <row r="4918" spans="1:12" x14ac:dyDescent="0.25">
      <c r="A4918">
        <v>2018</v>
      </c>
      <c r="B4918" t="s">
        <v>1245</v>
      </c>
      <c r="D4918">
        <v>2</v>
      </c>
      <c r="E4918" t="s">
        <v>1208</v>
      </c>
      <c r="F4918">
        <v>30</v>
      </c>
      <c r="H4918">
        <v>5</v>
      </c>
      <c r="I4918">
        <v>100</v>
      </c>
      <c r="J4918">
        <v>2</v>
      </c>
    </row>
    <row r="4919" spans="1:12" x14ac:dyDescent="0.25">
      <c r="A4919">
        <v>2018</v>
      </c>
      <c r="B4919" t="s">
        <v>1245</v>
      </c>
      <c r="D4919">
        <v>3</v>
      </c>
      <c r="E4919" t="s">
        <v>1208</v>
      </c>
      <c r="F4919">
        <v>40</v>
      </c>
      <c r="H4919">
        <v>10</v>
      </c>
      <c r="I4919">
        <v>90</v>
      </c>
      <c r="J4919">
        <v>1</v>
      </c>
    </row>
    <row r="4920" spans="1:12" x14ac:dyDescent="0.25">
      <c r="A4920">
        <v>2018</v>
      </c>
      <c r="B4920" t="s">
        <v>1245</v>
      </c>
      <c r="D4920">
        <v>4</v>
      </c>
      <c r="E4920" t="s">
        <v>1208</v>
      </c>
      <c r="F4920">
        <v>10</v>
      </c>
      <c r="H4920">
        <v>30</v>
      </c>
      <c r="I4920">
        <v>70</v>
      </c>
      <c r="J4920">
        <v>1</v>
      </c>
    </row>
    <row r="4921" spans="1:12" x14ac:dyDescent="0.25">
      <c r="A4921">
        <v>2018</v>
      </c>
      <c r="B4921" t="s">
        <v>1245</v>
      </c>
      <c r="D4921">
        <v>5</v>
      </c>
      <c r="E4921" t="s">
        <v>1208</v>
      </c>
      <c r="F4921">
        <v>30</v>
      </c>
      <c r="H4921">
        <v>10</v>
      </c>
      <c r="I4921">
        <v>80</v>
      </c>
      <c r="J4921">
        <v>1</v>
      </c>
    </row>
    <row r="4922" spans="1:12" x14ac:dyDescent="0.25">
      <c r="A4922">
        <v>2018</v>
      </c>
      <c r="B4922" t="s">
        <v>75</v>
      </c>
      <c r="C4922">
        <v>1</v>
      </c>
      <c r="D4922">
        <v>1</v>
      </c>
      <c r="E4922" t="s">
        <v>1241</v>
      </c>
      <c r="F4922">
        <v>55</v>
      </c>
      <c r="H4922">
        <v>5</v>
      </c>
      <c r="I4922">
        <v>60</v>
      </c>
      <c r="J4922">
        <v>3</v>
      </c>
      <c r="L4922">
        <v>0</v>
      </c>
    </row>
    <row r="4923" spans="1:12" x14ac:dyDescent="0.25">
      <c r="A4923">
        <v>2018</v>
      </c>
      <c r="B4923" t="s">
        <v>75</v>
      </c>
      <c r="C4923">
        <v>1</v>
      </c>
      <c r="D4923">
        <v>3</v>
      </c>
      <c r="E4923" t="s">
        <v>1241</v>
      </c>
      <c r="F4923">
        <v>40</v>
      </c>
      <c r="H4923">
        <v>80</v>
      </c>
      <c r="I4923">
        <v>20</v>
      </c>
      <c r="J4923">
        <v>4</v>
      </c>
      <c r="L4923">
        <v>0</v>
      </c>
    </row>
    <row r="4924" spans="1:12" x14ac:dyDescent="0.25">
      <c r="A4924">
        <v>2018</v>
      </c>
      <c r="B4924" t="s">
        <v>75</v>
      </c>
      <c r="C4924">
        <v>1</v>
      </c>
      <c r="D4924">
        <v>5</v>
      </c>
      <c r="E4924" t="s">
        <v>1241</v>
      </c>
      <c r="F4924">
        <v>50</v>
      </c>
      <c r="H4924">
        <v>75</v>
      </c>
      <c r="I4924">
        <v>20</v>
      </c>
      <c r="J4924">
        <v>3</v>
      </c>
      <c r="L4924">
        <v>0</v>
      </c>
    </row>
    <row r="4925" spans="1:12" x14ac:dyDescent="0.25">
      <c r="A4925">
        <v>2018</v>
      </c>
      <c r="B4925" t="s">
        <v>75</v>
      </c>
      <c r="C4925">
        <v>1</v>
      </c>
      <c r="D4925">
        <v>7</v>
      </c>
      <c r="E4925" t="s">
        <v>1241</v>
      </c>
      <c r="F4925">
        <v>35</v>
      </c>
      <c r="H4925">
        <v>65</v>
      </c>
      <c r="I4925">
        <v>40</v>
      </c>
      <c r="J4925">
        <v>5</v>
      </c>
      <c r="L4925">
        <v>0</v>
      </c>
    </row>
    <row r="4926" spans="1:12" x14ac:dyDescent="0.25">
      <c r="A4926">
        <v>2018</v>
      </c>
      <c r="B4926" t="s">
        <v>75</v>
      </c>
      <c r="C4926">
        <v>1</v>
      </c>
      <c r="D4926">
        <v>9</v>
      </c>
      <c r="E4926" t="s">
        <v>1241</v>
      </c>
      <c r="F4926">
        <v>90</v>
      </c>
      <c r="H4926">
        <v>45</v>
      </c>
      <c r="I4926">
        <v>40</v>
      </c>
      <c r="J4926">
        <v>2</v>
      </c>
      <c r="L4926">
        <v>0</v>
      </c>
    </row>
    <row r="4927" spans="1:12" x14ac:dyDescent="0.25">
      <c r="A4927">
        <v>2018</v>
      </c>
      <c r="B4927" t="s">
        <v>75</v>
      </c>
      <c r="C4927">
        <v>2</v>
      </c>
      <c r="D4927">
        <v>1</v>
      </c>
      <c r="E4927" t="s">
        <v>1241</v>
      </c>
      <c r="F4927">
        <v>90</v>
      </c>
      <c r="H4927">
        <v>10</v>
      </c>
      <c r="I4927">
        <v>30</v>
      </c>
      <c r="J4927">
        <v>6</v>
      </c>
      <c r="L4927">
        <v>0</v>
      </c>
    </row>
    <row r="4928" spans="1:12" x14ac:dyDescent="0.25">
      <c r="A4928">
        <v>2018</v>
      </c>
      <c r="B4928" t="s">
        <v>75</v>
      </c>
      <c r="C4928">
        <v>2</v>
      </c>
      <c r="D4928">
        <v>3</v>
      </c>
      <c r="E4928" t="s">
        <v>1241</v>
      </c>
      <c r="F4928">
        <v>25</v>
      </c>
      <c r="H4928">
        <v>5</v>
      </c>
      <c r="I4928">
        <v>90</v>
      </c>
      <c r="J4928">
        <v>2</v>
      </c>
      <c r="L4928">
        <v>0</v>
      </c>
    </row>
    <row r="4929" spans="1:13" x14ac:dyDescent="0.25">
      <c r="A4929">
        <v>2018</v>
      </c>
      <c r="B4929" t="s">
        <v>75</v>
      </c>
      <c r="C4929">
        <v>2</v>
      </c>
      <c r="D4929">
        <v>5</v>
      </c>
      <c r="E4929" t="s">
        <v>1241</v>
      </c>
      <c r="F4929">
        <v>30</v>
      </c>
      <c r="H4929">
        <v>40</v>
      </c>
      <c r="I4929">
        <v>20</v>
      </c>
      <c r="J4929">
        <v>4</v>
      </c>
      <c r="L4929">
        <v>0</v>
      </c>
    </row>
    <row r="4930" spans="1:13" x14ac:dyDescent="0.25">
      <c r="A4930">
        <v>2018</v>
      </c>
      <c r="B4930" t="s">
        <v>75</v>
      </c>
      <c r="C4930">
        <v>2</v>
      </c>
      <c r="D4930">
        <v>7</v>
      </c>
      <c r="E4930" t="s">
        <v>1241</v>
      </c>
      <c r="F4930">
        <v>40</v>
      </c>
      <c r="H4930">
        <v>35</v>
      </c>
      <c r="I4930">
        <v>55</v>
      </c>
      <c r="J4930">
        <v>4</v>
      </c>
      <c r="L4930">
        <v>0</v>
      </c>
    </row>
    <row r="4931" spans="1:13" x14ac:dyDescent="0.25">
      <c r="A4931">
        <v>2018</v>
      </c>
      <c r="B4931" t="s">
        <v>75</v>
      </c>
      <c r="C4931">
        <v>2</v>
      </c>
      <c r="D4931">
        <v>9</v>
      </c>
      <c r="E4931" t="s">
        <v>1241</v>
      </c>
      <c r="F4931">
        <v>60</v>
      </c>
      <c r="H4931">
        <v>25</v>
      </c>
      <c r="I4931">
        <v>35</v>
      </c>
      <c r="J4931">
        <v>3</v>
      </c>
      <c r="L4931">
        <v>0</v>
      </c>
    </row>
    <row r="4932" spans="1:13" x14ac:dyDescent="0.25">
      <c r="A4932">
        <v>2018</v>
      </c>
      <c r="B4932" t="s">
        <v>75</v>
      </c>
      <c r="C4932">
        <v>2</v>
      </c>
      <c r="D4932">
        <v>1</v>
      </c>
      <c r="E4932" t="s">
        <v>1241</v>
      </c>
      <c r="F4932">
        <v>40</v>
      </c>
      <c r="H4932">
        <v>45</v>
      </c>
      <c r="I4932">
        <v>15</v>
      </c>
      <c r="J4932">
        <v>4</v>
      </c>
      <c r="L4932">
        <v>0</v>
      </c>
    </row>
    <row r="4933" spans="1:13" x14ac:dyDescent="0.25">
      <c r="A4933">
        <v>2018</v>
      </c>
      <c r="B4933" t="s">
        <v>75</v>
      </c>
      <c r="C4933">
        <v>2</v>
      </c>
      <c r="D4933">
        <v>3</v>
      </c>
      <c r="E4933" t="s">
        <v>1241</v>
      </c>
      <c r="F4933">
        <v>35</v>
      </c>
      <c r="H4933">
        <v>65</v>
      </c>
      <c r="I4933">
        <v>20</v>
      </c>
      <c r="J4933">
        <v>5</v>
      </c>
      <c r="L4933">
        <v>0</v>
      </c>
    </row>
    <row r="4934" spans="1:13" x14ac:dyDescent="0.25">
      <c r="A4934">
        <v>2018</v>
      </c>
      <c r="B4934" t="s">
        <v>75</v>
      </c>
      <c r="C4934">
        <v>2</v>
      </c>
      <c r="D4934">
        <v>5</v>
      </c>
      <c r="E4934" t="s">
        <v>1243</v>
      </c>
      <c r="F4934">
        <v>50</v>
      </c>
      <c r="H4934">
        <v>15</v>
      </c>
      <c r="I4934">
        <v>40</v>
      </c>
      <c r="J4934">
        <v>3</v>
      </c>
      <c r="L4934">
        <v>0</v>
      </c>
    </row>
    <row r="4935" spans="1:13" x14ac:dyDescent="0.25">
      <c r="A4935">
        <v>2018</v>
      </c>
      <c r="B4935" t="s">
        <v>75</v>
      </c>
      <c r="C4935">
        <v>2</v>
      </c>
      <c r="D4935">
        <v>7</v>
      </c>
      <c r="E4935" t="s">
        <v>1241</v>
      </c>
      <c r="F4935">
        <v>80</v>
      </c>
      <c r="H4935">
        <v>60</v>
      </c>
      <c r="I4935">
        <v>20</v>
      </c>
      <c r="J4935">
        <v>5</v>
      </c>
      <c r="L4935">
        <v>0</v>
      </c>
    </row>
    <row r="4936" spans="1:13" x14ac:dyDescent="0.25">
      <c r="A4936">
        <v>2018</v>
      </c>
      <c r="B4936" t="s">
        <v>75</v>
      </c>
      <c r="C4936">
        <v>2</v>
      </c>
      <c r="D4936">
        <v>9</v>
      </c>
      <c r="E4936" t="s">
        <v>1243</v>
      </c>
      <c r="F4936">
        <v>50</v>
      </c>
      <c r="H4936">
        <v>35</v>
      </c>
      <c r="I4936">
        <v>40</v>
      </c>
      <c r="J4936">
        <v>4</v>
      </c>
      <c r="L4936">
        <v>0</v>
      </c>
    </row>
    <row r="4937" spans="1:13" x14ac:dyDescent="0.25">
      <c r="A4937">
        <v>2018</v>
      </c>
      <c r="B4937" t="s">
        <v>75</v>
      </c>
      <c r="C4937">
        <v>1</v>
      </c>
      <c r="D4937">
        <v>1</v>
      </c>
      <c r="E4937" t="s">
        <v>1168</v>
      </c>
      <c r="F4937">
        <v>0</v>
      </c>
      <c r="H4937">
        <v>0</v>
      </c>
      <c r="I4937">
        <v>100</v>
      </c>
      <c r="J4937">
        <v>0</v>
      </c>
      <c r="L4937">
        <v>0</v>
      </c>
      <c r="M4937">
        <v>0</v>
      </c>
    </row>
    <row r="4938" spans="1:13" x14ac:dyDescent="0.25">
      <c r="A4938">
        <v>2018</v>
      </c>
      <c r="B4938" t="s">
        <v>75</v>
      </c>
      <c r="D4938">
        <v>3</v>
      </c>
      <c r="E4938" t="s">
        <v>1168</v>
      </c>
      <c r="F4938">
        <v>0</v>
      </c>
      <c r="H4938">
        <v>0</v>
      </c>
      <c r="I4938">
        <v>100</v>
      </c>
      <c r="J4938">
        <v>0</v>
      </c>
      <c r="L4938">
        <v>0</v>
      </c>
      <c r="M4938">
        <v>0</v>
      </c>
    </row>
    <row r="4939" spans="1:13" x14ac:dyDescent="0.25">
      <c r="A4939">
        <v>2018</v>
      </c>
      <c r="B4939" t="s">
        <v>75</v>
      </c>
      <c r="D4939">
        <v>5</v>
      </c>
      <c r="E4939" t="s">
        <v>1168</v>
      </c>
      <c r="F4939">
        <v>0</v>
      </c>
      <c r="H4939">
        <v>10</v>
      </c>
      <c r="I4939">
        <v>90</v>
      </c>
      <c r="J4939">
        <v>1</v>
      </c>
      <c r="L4939">
        <v>0</v>
      </c>
      <c r="M4939">
        <v>0</v>
      </c>
    </row>
    <row r="4940" spans="1:13" x14ac:dyDescent="0.25">
      <c r="A4940">
        <v>2018</v>
      </c>
      <c r="B4940" t="s">
        <v>75</v>
      </c>
      <c r="D4940">
        <v>7</v>
      </c>
      <c r="E4940" t="s">
        <v>1168</v>
      </c>
      <c r="F4940">
        <v>0</v>
      </c>
      <c r="H4940">
        <v>10</v>
      </c>
      <c r="I4940">
        <v>90</v>
      </c>
      <c r="J4940">
        <v>1</v>
      </c>
      <c r="L4940">
        <v>0</v>
      </c>
      <c r="M4940">
        <v>0</v>
      </c>
    </row>
    <row r="4941" spans="1:13" x14ac:dyDescent="0.25">
      <c r="A4941">
        <v>2018</v>
      </c>
      <c r="B4941" t="s">
        <v>75</v>
      </c>
      <c r="D4941">
        <v>9</v>
      </c>
      <c r="E4941" t="s">
        <v>1168</v>
      </c>
      <c r="F4941">
        <v>0</v>
      </c>
      <c r="H4941">
        <v>0</v>
      </c>
      <c r="I4941">
        <v>100</v>
      </c>
      <c r="J4941">
        <v>0</v>
      </c>
      <c r="L4941">
        <v>0</v>
      </c>
      <c r="M4941">
        <v>0</v>
      </c>
    </row>
    <row r="4942" spans="1:13" x14ac:dyDescent="0.25">
      <c r="A4942">
        <v>2018</v>
      </c>
      <c r="B4942" t="s">
        <v>75</v>
      </c>
      <c r="C4942">
        <v>2</v>
      </c>
      <c r="D4942">
        <v>1</v>
      </c>
      <c r="E4942" t="s">
        <v>1168</v>
      </c>
      <c r="F4942">
        <v>0</v>
      </c>
      <c r="H4942">
        <v>30</v>
      </c>
      <c r="I4942">
        <v>70</v>
      </c>
      <c r="J4942">
        <v>1</v>
      </c>
      <c r="L4942">
        <v>0</v>
      </c>
      <c r="M4942">
        <v>0</v>
      </c>
    </row>
    <row r="4943" spans="1:13" x14ac:dyDescent="0.25">
      <c r="A4943">
        <v>2018</v>
      </c>
      <c r="B4943" t="s">
        <v>75</v>
      </c>
      <c r="D4943">
        <v>3</v>
      </c>
      <c r="E4943" t="s">
        <v>1168</v>
      </c>
      <c r="F4943">
        <v>0</v>
      </c>
      <c r="H4943">
        <v>30</v>
      </c>
      <c r="I4943">
        <v>70</v>
      </c>
      <c r="J4943">
        <v>1</v>
      </c>
      <c r="L4943">
        <v>0</v>
      </c>
      <c r="M4943">
        <v>0</v>
      </c>
    </row>
    <row r="4944" spans="1:13" x14ac:dyDescent="0.25">
      <c r="A4944">
        <v>2018</v>
      </c>
      <c r="B4944" t="s">
        <v>75</v>
      </c>
      <c r="D4944">
        <v>5</v>
      </c>
      <c r="E4944" t="s">
        <v>1168</v>
      </c>
      <c r="F4944">
        <v>0</v>
      </c>
      <c r="H4944">
        <v>0</v>
      </c>
      <c r="I4944">
        <v>100</v>
      </c>
      <c r="J4944">
        <v>0</v>
      </c>
      <c r="L4944">
        <v>0</v>
      </c>
      <c r="M4944">
        <v>0</v>
      </c>
    </row>
    <row r="4945" spans="1:13" x14ac:dyDescent="0.25">
      <c r="A4945">
        <v>2018</v>
      </c>
      <c r="B4945" t="s">
        <v>75</v>
      </c>
      <c r="D4945">
        <v>7</v>
      </c>
      <c r="E4945" t="s">
        <v>1168</v>
      </c>
      <c r="F4945">
        <v>0</v>
      </c>
      <c r="H4945">
        <v>40</v>
      </c>
      <c r="I4945">
        <v>60</v>
      </c>
      <c r="J4945">
        <v>1.5</v>
      </c>
      <c r="L4945">
        <v>0</v>
      </c>
      <c r="M4945">
        <v>0</v>
      </c>
    </row>
    <row r="4946" spans="1:13" x14ac:dyDescent="0.25">
      <c r="A4946">
        <v>2018</v>
      </c>
      <c r="B4946" t="s">
        <v>75</v>
      </c>
      <c r="D4946">
        <v>9</v>
      </c>
      <c r="E4946" t="s">
        <v>1168</v>
      </c>
      <c r="F4946">
        <v>0</v>
      </c>
      <c r="H4946">
        <v>30</v>
      </c>
      <c r="I4946">
        <v>70</v>
      </c>
      <c r="J4946">
        <v>1</v>
      </c>
      <c r="L4946">
        <v>0</v>
      </c>
      <c r="M4946">
        <v>0</v>
      </c>
    </row>
    <row r="4947" spans="1:13" x14ac:dyDescent="0.25">
      <c r="A4947">
        <v>2018</v>
      </c>
      <c r="B4947" t="s">
        <v>75</v>
      </c>
      <c r="C4947">
        <v>3</v>
      </c>
      <c r="D4947">
        <v>1</v>
      </c>
      <c r="E4947" t="s">
        <v>1168</v>
      </c>
      <c r="F4947">
        <v>0</v>
      </c>
      <c r="H4947">
        <v>10</v>
      </c>
      <c r="I4947">
        <v>90</v>
      </c>
      <c r="J4947">
        <v>0.5</v>
      </c>
      <c r="L4947">
        <v>0</v>
      </c>
      <c r="M4947">
        <v>0</v>
      </c>
    </row>
    <row r="4948" spans="1:13" x14ac:dyDescent="0.25">
      <c r="A4948">
        <v>2018</v>
      </c>
      <c r="B4948" t="s">
        <v>75</v>
      </c>
      <c r="D4948">
        <v>3</v>
      </c>
      <c r="E4948" t="s">
        <v>1168</v>
      </c>
      <c r="F4948">
        <v>0</v>
      </c>
      <c r="H4948">
        <v>15</v>
      </c>
      <c r="I4948">
        <v>85</v>
      </c>
      <c r="J4948">
        <v>0.5</v>
      </c>
      <c r="L4948">
        <v>0</v>
      </c>
      <c r="M4948">
        <v>0</v>
      </c>
    </row>
    <row r="4949" spans="1:13" x14ac:dyDescent="0.25">
      <c r="A4949">
        <v>2018</v>
      </c>
      <c r="B4949" t="s">
        <v>75</v>
      </c>
      <c r="D4949">
        <v>5</v>
      </c>
      <c r="E4949" t="s">
        <v>1168</v>
      </c>
      <c r="F4949">
        <v>0</v>
      </c>
      <c r="H4949">
        <v>15</v>
      </c>
      <c r="I4949">
        <v>85</v>
      </c>
      <c r="J4949">
        <v>0.5</v>
      </c>
      <c r="L4949">
        <v>0</v>
      </c>
      <c r="M4949">
        <v>0</v>
      </c>
    </row>
    <row r="4950" spans="1:13" x14ac:dyDescent="0.25">
      <c r="A4950">
        <v>2018</v>
      </c>
      <c r="B4950" t="s">
        <v>75</v>
      </c>
      <c r="D4950">
        <v>7</v>
      </c>
      <c r="E4950" t="s">
        <v>1168</v>
      </c>
      <c r="F4950">
        <v>0</v>
      </c>
      <c r="H4950">
        <v>10</v>
      </c>
      <c r="I4950">
        <v>90</v>
      </c>
      <c r="J4950">
        <v>0.5</v>
      </c>
      <c r="L4950">
        <v>0</v>
      </c>
      <c r="M4950">
        <v>0</v>
      </c>
    </row>
    <row r="4951" spans="1:13" x14ac:dyDescent="0.25">
      <c r="A4951">
        <v>2018</v>
      </c>
      <c r="B4951" t="s">
        <v>75</v>
      </c>
      <c r="D4951">
        <v>9</v>
      </c>
      <c r="E4951" t="s">
        <v>1168</v>
      </c>
      <c r="F4951">
        <v>0</v>
      </c>
      <c r="H4951">
        <v>0</v>
      </c>
      <c r="I4951">
        <v>100</v>
      </c>
      <c r="J4951">
        <v>0</v>
      </c>
      <c r="L4951">
        <v>0</v>
      </c>
      <c r="M4951">
        <v>0</v>
      </c>
    </row>
    <row r="4952" spans="1:13" x14ac:dyDescent="0.25">
      <c r="A4952">
        <v>2018</v>
      </c>
      <c r="B4952" t="s">
        <v>75</v>
      </c>
      <c r="C4952">
        <v>4</v>
      </c>
      <c r="D4952">
        <v>1</v>
      </c>
      <c r="E4952" t="s">
        <v>1168</v>
      </c>
      <c r="F4952">
        <v>0</v>
      </c>
      <c r="H4952">
        <v>20</v>
      </c>
      <c r="I4952">
        <v>80</v>
      </c>
      <c r="J4952">
        <v>1.5</v>
      </c>
      <c r="L4952">
        <v>0</v>
      </c>
      <c r="M4952">
        <v>0</v>
      </c>
    </row>
    <row r="4953" spans="1:13" x14ac:dyDescent="0.25">
      <c r="A4953">
        <v>2018</v>
      </c>
      <c r="B4953" t="s">
        <v>75</v>
      </c>
      <c r="D4953">
        <v>3</v>
      </c>
      <c r="E4953" t="s">
        <v>1168</v>
      </c>
      <c r="F4953">
        <v>0</v>
      </c>
      <c r="H4953">
        <v>30</v>
      </c>
      <c r="I4953">
        <v>70</v>
      </c>
      <c r="J4953">
        <v>2</v>
      </c>
      <c r="L4953">
        <v>0</v>
      </c>
      <c r="M4953">
        <v>0</v>
      </c>
    </row>
    <row r="4954" spans="1:13" x14ac:dyDescent="0.25">
      <c r="A4954">
        <v>2018</v>
      </c>
      <c r="B4954" t="s">
        <v>75</v>
      </c>
      <c r="D4954">
        <v>5</v>
      </c>
      <c r="E4954" t="s">
        <v>1168</v>
      </c>
      <c r="F4954">
        <v>0</v>
      </c>
      <c r="H4954">
        <v>20</v>
      </c>
      <c r="I4954">
        <v>80</v>
      </c>
      <c r="J4954">
        <v>1</v>
      </c>
      <c r="L4954">
        <v>0</v>
      </c>
      <c r="M4954">
        <v>0</v>
      </c>
    </row>
    <row r="4955" spans="1:13" x14ac:dyDescent="0.25">
      <c r="A4955">
        <v>2018</v>
      </c>
      <c r="B4955" t="s">
        <v>75</v>
      </c>
      <c r="D4955">
        <v>7</v>
      </c>
      <c r="E4955" t="s">
        <v>1168</v>
      </c>
      <c r="F4955">
        <v>0</v>
      </c>
      <c r="H4955">
        <v>10</v>
      </c>
      <c r="I4955">
        <v>90</v>
      </c>
      <c r="J4955">
        <v>1</v>
      </c>
      <c r="L4955">
        <v>0</v>
      </c>
      <c r="M4955">
        <v>0</v>
      </c>
    </row>
    <row r="4956" spans="1:13" x14ac:dyDescent="0.25">
      <c r="A4956">
        <v>2018</v>
      </c>
      <c r="B4956" t="s">
        <v>75</v>
      </c>
      <c r="D4956">
        <v>9</v>
      </c>
      <c r="E4956" t="s">
        <v>1168</v>
      </c>
      <c r="F4956">
        <v>0</v>
      </c>
      <c r="H4956">
        <v>30</v>
      </c>
      <c r="I4956">
        <v>70</v>
      </c>
      <c r="J4956">
        <v>1</v>
      </c>
      <c r="L4956">
        <v>0</v>
      </c>
      <c r="M4956">
        <v>0</v>
      </c>
    </row>
    <row r="4957" spans="1:13" x14ac:dyDescent="0.25">
      <c r="A4957">
        <v>2018</v>
      </c>
      <c r="B4957" t="s">
        <v>75</v>
      </c>
      <c r="C4957">
        <v>1</v>
      </c>
      <c r="D4957">
        <v>1</v>
      </c>
      <c r="F4957">
        <v>30</v>
      </c>
      <c r="H4957">
        <v>70</v>
      </c>
      <c r="I4957">
        <v>20</v>
      </c>
      <c r="J4957">
        <v>3</v>
      </c>
    </row>
    <row r="4958" spans="1:13" x14ac:dyDescent="0.25">
      <c r="A4958">
        <v>2018</v>
      </c>
      <c r="B4958" t="s">
        <v>75</v>
      </c>
      <c r="D4958">
        <v>2</v>
      </c>
      <c r="E4958" t="s">
        <v>1168</v>
      </c>
      <c r="F4958">
        <v>10</v>
      </c>
      <c r="H4958">
        <v>90</v>
      </c>
      <c r="I4958">
        <v>30</v>
      </c>
      <c r="J4958">
        <v>4</v>
      </c>
    </row>
    <row r="4959" spans="1:13" x14ac:dyDescent="0.25">
      <c r="A4959">
        <v>2018</v>
      </c>
      <c r="B4959" t="s">
        <v>75</v>
      </c>
      <c r="D4959">
        <v>3</v>
      </c>
      <c r="E4959" t="s">
        <v>1168</v>
      </c>
      <c r="F4959">
        <v>30</v>
      </c>
      <c r="H4959">
        <v>30</v>
      </c>
      <c r="I4959">
        <v>40</v>
      </c>
      <c r="J4959">
        <v>5</v>
      </c>
    </row>
    <row r="4960" spans="1:13" x14ac:dyDescent="0.25">
      <c r="A4960">
        <v>2018</v>
      </c>
      <c r="B4960" t="s">
        <v>75</v>
      </c>
      <c r="D4960">
        <v>4</v>
      </c>
      <c r="E4960" t="s">
        <v>1208</v>
      </c>
      <c r="F4960">
        <v>20</v>
      </c>
      <c r="H4960">
        <v>80</v>
      </c>
      <c r="I4960">
        <v>30</v>
      </c>
      <c r="J4960">
        <v>3</v>
      </c>
    </row>
    <row r="4961" spans="1:13" x14ac:dyDescent="0.25">
      <c r="A4961">
        <v>2018</v>
      </c>
      <c r="B4961" t="s">
        <v>75</v>
      </c>
      <c r="D4961">
        <v>5</v>
      </c>
      <c r="E4961" t="s">
        <v>1208</v>
      </c>
      <c r="F4961">
        <v>20</v>
      </c>
      <c r="H4961">
        <v>10</v>
      </c>
      <c r="I4961">
        <v>90</v>
      </c>
      <c r="J4961">
        <v>2</v>
      </c>
    </row>
    <row r="4962" spans="1:13" x14ac:dyDescent="0.25">
      <c r="A4962">
        <v>2018</v>
      </c>
      <c r="B4962" t="s">
        <v>75</v>
      </c>
      <c r="C4962">
        <v>2</v>
      </c>
      <c r="D4962">
        <v>1</v>
      </c>
      <c r="E4962" t="s">
        <v>1208</v>
      </c>
      <c r="F4962">
        <v>20</v>
      </c>
      <c r="H4962">
        <v>80</v>
      </c>
      <c r="I4962">
        <v>30</v>
      </c>
      <c r="J4962">
        <v>3</v>
      </c>
    </row>
    <row r="4963" spans="1:13" x14ac:dyDescent="0.25">
      <c r="A4963">
        <v>2018</v>
      </c>
      <c r="B4963" t="s">
        <v>75</v>
      </c>
      <c r="D4963">
        <v>2</v>
      </c>
      <c r="E4963" t="s">
        <v>1168</v>
      </c>
      <c r="F4963">
        <v>30</v>
      </c>
      <c r="H4963">
        <v>70</v>
      </c>
      <c r="I4963">
        <v>20</v>
      </c>
      <c r="J4963">
        <v>2</v>
      </c>
    </row>
    <row r="4964" spans="1:13" x14ac:dyDescent="0.25">
      <c r="A4964">
        <v>2018</v>
      </c>
      <c r="B4964" t="s">
        <v>75</v>
      </c>
      <c r="D4964">
        <v>3</v>
      </c>
      <c r="E4964" t="s">
        <v>1168</v>
      </c>
      <c r="F4964">
        <v>50</v>
      </c>
      <c r="H4964">
        <v>50</v>
      </c>
      <c r="I4964">
        <v>30</v>
      </c>
      <c r="J4964">
        <v>2</v>
      </c>
    </row>
    <row r="4965" spans="1:13" x14ac:dyDescent="0.25">
      <c r="A4965">
        <v>2018</v>
      </c>
      <c r="B4965" t="s">
        <v>75</v>
      </c>
      <c r="D4965">
        <v>4</v>
      </c>
      <c r="E4965" t="s">
        <v>1168</v>
      </c>
      <c r="F4965">
        <v>20</v>
      </c>
      <c r="H4965">
        <v>90</v>
      </c>
      <c r="I4965">
        <v>20</v>
      </c>
      <c r="J4965">
        <v>2</v>
      </c>
    </row>
    <row r="4966" spans="1:13" x14ac:dyDescent="0.25">
      <c r="A4966">
        <v>2018</v>
      </c>
      <c r="B4966" t="s">
        <v>75</v>
      </c>
      <c r="D4966">
        <v>5</v>
      </c>
      <c r="E4966" t="s">
        <v>1168</v>
      </c>
      <c r="F4966">
        <v>20</v>
      </c>
      <c r="H4966">
        <v>80</v>
      </c>
      <c r="I4966">
        <v>20</v>
      </c>
      <c r="J4966">
        <v>3</v>
      </c>
    </row>
    <row r="4967" spans="1:13" x14ac:dyDescent="0.25">
      <c r="A4967">
        <v>2018</v>
      </c>
      <c r="B4967" t="s">
        <v>75</v>
      </c>
      <c r="C4967">
        <v>3</v>
      </c>
      <c r="D4967">
        <v>1</v>
      </c>
      <c r="E4967" t="s">
        <v>1208</v>
      </c>
      <c r="F4967">
        <v>50</v>
      </c>
      <c r="H4967">
        <v>10</v>
      </c>
      <c r="I4967">
        <v>70</v>
      </c>
      <c r="J4967">
        <v>2</v>
      </c>
    </row>
    <row r="4968" spans="1:13" x14ac:dyDescent="0.25">
      <c r="A4968">
        <v>2018</v>
      </c>
      <c r="B4968" t="s">
        <v>75</v>
      </c>
      <c r="D4968">
        <v>2</v>
      </c>
      <c r="E4968" t="s">
        <v>1168</v>
      </c>
      <c r="F4968">
        <v>20</v>
      </c>
      <c r="H4968">
        <v>80</v>
      </c>
      <c r="I4968">
        <v>20</v>
      </c>
      <c r="J4968">
        <v>2</v>
      </c>
    </row>
    <row r="4969" spans="1:13" x14ac:dyDescent="0.25">
      <c r="A4969">
        <v>2018</v>
      </c>
      <c r="B4969" t="s">
        <v>75</v>
      </c>
      <c r="D4969">
        <v>3</v>
      </c>
      <c r="E4969" t="s">
        <v>1168</v>
      </c>
      <c r="F4969">
        <v>20</v>
      </c>
      <c r="H4969">
        <v>70</v>
      </c>
      <c r="I4969">
        <v>20</v>
      </c>
      <c r="J4969">
        <v>3</v>
      </c>
      <c r="L4969">
        <v>2</v>
      </c>
      <c r="M4969" t="s">
        <v>1246</v>
      </c>
    </row>
    <row r="4970" spans="1:13" x14ac:dyDescent="0.25">
      <c r="A4970">
        <v>2018</v>
      </c>
      <c r="B4970" t="s">
        <v>75</v>
      </c>
      <c r="D4970">
        <v>4</v>
      </c>
      <c r="E4970" t="s">
        <v>1208</v>
      </c>
      <c r="F4970">
        <v>30</v>
      </c>
      <c r="H4970">
        <v>10</v>
      </c>
      <c r="I4970">
        <v>90</v>
      </c>
      <c r="J4970">
        <v>2</v>
      </c>
    </row>
    <row r="4971" spans="1:13" x14ac:dyDescent="0.25">
      <c r="A4971">
        <v>2018</v>
      </c>
      <c r="B4971" t="s">
        <v>75</v>
      </c>
      <c r="D4971">
        <v>5</v>
      </c>
      <c r="E4971" t="s">
        <v>1208</v>
      </c>
      <c r="F4971">
        <v>20</v>
      </c>
      <c r="H4971">
        <v>80</v>
      </c>
      <c r="I4971">
        <v>20</v>
      </c>
      <c r="J4971">
        <v>3</v>
      </c>
    </row>
    <row r="4972" spans="1:13" x14ac:dyDescent="0.25">
      <c r="A4972">
        <v>2018</v>
      </c>
      <c r="B4972" t="s">
        <v>71</v>
      </c>
      <c r="C4972">
        <v>1</v>
      </c>
      <c r="D4972">
        <v>1</v>
      </c>
      <c r="E4972" t="s">
        <v>1241</v>
      </c>
      <c r="F4972">
        <v>20</v>
      </c>
      <c r="H4972">
        <v>85</v>
      </c>
      <c r="I4972">
        <v>10</v>
      </c>
      <c r="J4972">
        <v>4</v>
      </c>
      <c r="L4972">
        <v>0</v>
      </c>
    </row>
    <row r="4973" spans="1:13" x14ac:dyDescent="0.25">
      <c r="A4973">
        <v>2018</v>
      </c>
      <c r="B4973" t="s">
        <v>71</v>
      </c>
      <c r="C4973">
        <v>1</v>
      </c>
      <c r="D4973">
        <v>3</v>
      </c>
      <c r="E4973" t="s">
        <v>1241</v>
      </c>
      <c r="F4973">
        <v>40</v>
      </c>
      <c r="H4973">
        <v>75</v>
      </c>
      <c r="I4973">
        <v>10</v>
      </c>
      <c r="J4973">
        <v>5</v>
      </c>
      <c r="L4973">
        <v>0</v>
      </c>
    </row>
    <row r="4974" spans="1:13" x14ac:dyDescent="0.25">
      <c r="A4974">
        <v>2018</v>
      </c>
      <c r="B4974" t="s">
        <v>71</v>
      </c>
      <c r="C4974">
        <v>1</v>
      </c>
      <c r="D4974">
        <v>5</v>
      </c>
      <c r="E4974" t="s">
        <v>1241</v>
      </c>
      <c r="F4974">
        <v>35</v>
      </c>
      <c r="H4974">
        <v>90</v>
      </c>
      <c r="I4974">
        <v>15</v>
      </c>
      <c r="J4974">
        <v>4</v>
      </c>
      <c r="L4974">
        <v>0</v>
      </c>
    </row>
    <row r="4975" spans="1:13" x14ac:dyDescent="0.25">
      <c r="A4975">
        <v>2018</v>
      </c>
      <c r="B4975" t="s">
        <v>71</v>
      </c>
      <c r="C4975">
        <v>1</v>
      </c>
      <c r="D4975">
        <v>7</v>
      </c>
      <c r="E4975" t="s">
        <v>1241</v>
      </c>
      <c r="F4975">
        <v>100</v>
      </c>
      <c r="H4975">
        <v>20</v>
      </c>
      <c r="I4975">
        <v>55</v>
      </c>
      <c r="J4975">
        <v>3</v>
      </c>
      <c r="L4975">
        <v>0</v>
      </c>
    </row>
    <row r="4976" spans="1:13" x14ac:dyDescent="0.25">
      <c r="A4976">
        <v>2018</v>
      </c>
      <c r="B4976" t="s">
        <v>71</v>
      </c>
      <c r="C4976">
        <v>1</v>
      </c>
      <c r="D4976">
        <v>9</v>
      </c>
      <c r="E4976" t="s">
        <v>1241</v>
      </c>
      <c r="F4976">
        <v>95</v>
      </c>
      <c r="H4976">
        <v>95</v>
      </c>
      <c r="I4976">
        <v>15</v>
      </c>
      <c r="J4976">
        <v>6</v>
      </c>
      <c r="L4976">
        <v>0</v>
      </c>
    </row>
    <row r="4977" spans="1:13" x14ac:dyDescent="0.25">
      <c r="A4977">
        <v>2018</v>
      </c>
      <c r="B4977" t="s">
        <v>71</v>
      </c>
      <c r="C4977">
        <v>2</v>
      </c>
      <c r="D4977">
        <v>1</v>
      </c>
      <c r="E4977" t="s">
        <v>1241</v>
      </c>
      <c r="F4977">
        <v>25</v>
      </c>
      <c r="H4977">
        <v>75</v>
      </c>
      <c r="I4977">
        <v>15</v>
      </c>
      <c r="J4977">
        <v>5</v>
      </c>
      <c r="L4977">
        <v>0</v>
      </c>
    </row>
    <row r="4978" spans="1:13" x14ac:dyDescent="0.25">
      <c r="A4978">
        <v>2018</v>
      </c>
      <c r="B4978" t="s">
        <v>71</v>
      </c>
      <c r="C4978">
        <v>2</v>
      </c>
      <c r="D4978">
        <v>3</v>
      </c>
      <c r="E4978" t="s">
        <v>1241</v>
      </c>
      <c r="F4978">
        <v>35</v>
      </c>
      <c r="H4978">
        <v>90</v>
      </c>
      <c r="I4978">
        <v>20</v>
      </c>
      <c r="J4978">
        <v>4</v>
      </c>
      <c r="L4978">
        <v>0</v>
      </c>
    </row>
    <row r="4979" spans="1:13" x14ac:dyDescent="0.25">
      <c r="A4979">
        <v>2018</v>
      </c>
      <c r="B4979" t="s">
        <v>71</v>
      </c>
      <c r="C4979">
        <v>2</v>
      </c>
      <c r="D4979">
        <v>5</v>
      </c>
      <c r="E4979" t="s">
        <v>1241</v>
      </c>
      <c r="F4979">
        <v>30</v>
      </c>
      <c r="H4979">
        <v>85</v>
      </c>
      <c r="I4979">
        <v>40</v>
      </c>
      <c r="J4979">
        <v>5</v>
      </c>
      <c r="L4979">
        <v>0</v>
      </c>
    </row>
    <row r="4980" spans="1:13" x14ac:dyDescent="0.25">
      <c r="A4980">
        <v>2018</v>
      </c>
      <c r="B4980" t="s">
        <v>71</v>
      </c>
      <c r="C4980">
        <v>2</v>
      </c>
      <c r="D4980">
        <v>7</v>
      </c>
      <c r="E4980" t="s">
        <v>1241</v>
      </c>
      <c r="F4980">
        <v>85</v>
      </c>
      <c r="H4980">
        <v>15</v>
      </c>
      <c r="I4980">
        <v>55</v>
      </c>
      <c r="J4980">
        <v>3</v>
      </c>
      <c r="L4980">
        <v>0</v>
      </c>
    </row>
    <row r="4981" spans="1:13" x14ac:dyDescent="0.25">
      <c r="A4981">
        <v>2018</v>
      </c>
      <c r="B4981" t="s">
        <v>71</v>
      </c>
      <c r="C4981">
        <v>2</v>
      </c>
      <c r="D4981">
        <v>9</v>
      </c>
      <c r="E4981" t="s">
        <v>1243</v>
      </c>
      <c r="F4981">
        <v>50</v>
      </c>
      <c r="H4981">
        <v>35</v>
      </c>
      <c r="I4981">
        <v>50</v>
      </c>
      <c r="J4981">
        <v>4</v>
      </c>
      <c r="L4981">
        <v>0</v>
      </c>
    </row>
    <row r="4982" spans="1:13" x14ac:dyDescent="0.25">
      <c r="A4982">
        <v>2018</v>
      </c>
      <c r="B4982" t="s">
        <v>71</v>
      </c>
      <c r="C4982">
        <v>3</v>
      </c>
      <c r="D4982">
        <v>1</v>
      </c>
      <c r="E4982" t="s">
        <v>1241</v>
      </c>
      <c r="F4982">
        <v>45</v>
      </c>
      <c r="H4982">
        <v>85</v>
      </c>
      <c r="I4982">
        <v>10</v>
      </c>
      <c r="J4982">
        <v>4</v>
      </c>
      <c r="L4982">
        <v>0</v>
      </c>
    </row>
    <row r="4983" spans="1:13" x14ac:dyDescent="0.25">
      <c r="A4983">
        <v>2018</v>
      </c>
      <c r="B4983" t="s">
        <v>71</v>
      </c>
      <c r="C4983">
        <v>3</v>
      </c>
      <c r="D4983">
        <v>3</v>
      </c>
      <c r="E4983" t="s">
        <v>1241</v>
      </c>
      <c r="F4983">
        <v>40</v>
      </c>
      <c r="H4983">
        <v>70</v>
      </c>
      <c r="I4983">
        <v>25</v>
      </c>
      <c r="J4983">
        <v>5</v>
      </c>
      <c r="L4983">
        <v>0</v>
      </c>
    </row>
    <row r="4984" spans="1:13" x14ac:dyDescent="0.25">
      <c r="A4984">
        <v>2018</v>
      </c>
      <c r="B4984" t="s">
        <v>71</v>
      </c>
      <c r="C4984">
        <v>3</v>
      </c>
      <c r="D4984">
        <v>5</v>
      </c>
      <c r="E4984" t="s">
        <v>1241</v>
      </c>
      <c r="F4984">
        <v>95</v>
      </c>
      <c r="H4984">
        <v>25</v>
      </c>
      <c r="I4984">
        <v>40</v>
      </c>
      <c r="J4984">
        <v>3</v>
      </c>
      <c r="L4984">
        <v>0</v>
      </c>
    </row>
    <row r="4985" spans="1:13" x14ac:dyDescent="0.25">
      <c r="A4985">
        <v>2018</v>
      </c>
      <c r="B4985" t="s">
        <v>71</v>
      </c>
      <c r="C4985">
        <v>3</v>
      </c>
      <c r="D4985">
        <v>7</v>
      </c>
      <c r="E4985" t="s">
        <v>1241</v>
      </c>
      <c r="F4985">
        <v>80</v>
      </c>
      <c r="H4985">
        <v>85</v>
      </c>
      <c r="I4985">
        <v>40</v>
      </c>
      <c r="J4985">
        <v>6</v>
      </c>
      <c r="L4985">
        <v>0</v>
      </c>
    </row>
    <row r="4986" spans="1:13" x14ac:dyDescent="0.25">
      <c r="A4986">
        <v>2018</v>
      </c>
      <c r="B4986" t="s">
        <v>71</v>
      </c>
      <c r="C4986">
        <v>3</v>
      </c>
      <c r="D4986">
        <v>9</v>
      </c>
      <c r="E4986" t="s">
        <v>1241</v>
      </c>
      <c r="F4986">
        <v>75</v>
      </c>
      <c r="H4986">
        <v>100</v>
      </c>
      <c r="I4986">
        <v>15</v>
      </c>
      <c r="J4986">
        <v>5</v>
      </c>
      <c r="L4986">
        <v>0</v>
      </c>
    </row>
    <row r="4987" spans="1:13" x14ac:dyDescent="0.25">
      <c r="A4987">
        <v>2018</v>
      </c>
      <c r="B4987" t="s">
        <v>71</v>
      </c>
      <c r="C4987">
        <v>1</v>
      </c>
      <c r="D4987">
        <v>1</v>
      </c>
      <c r="E4987" t="s">
        <v>1168</v>
      </c>
      <c r="F4987">
        <v>80</v>
      </c>
      <c r="H4987">
        <v>0</v>
      </c>
      <c r="I4987">
        <v>20</v>
      </c>
      <c r="J4987">
        <v>0</v>
      </c>
      <c r="L4987">
        <v>0</v>
      </c>
      <c r="M4987">
        <v>0</v>
      </c>
    </row>
    <row r="4988" spans="1:13" x14ac:dyDescent="0.25">
      <c r="A4988">
        <v>2018</v>
      </c>
      <c r="B4988" t="s">
        <v>71</v>
      </c>
      <c r="D4988">
        <v>3</v>
      </c>
      <c r="E4988" t="s">
        <v>1168</v>
      </c>
      <c r="F4988">
        <v>90</v>
      </c>
      <c r="H4988">
        <v>10</v>
      </c>
      <c r="I4988">
        <v>0</v>
      </c>
      <c r="J4988">
        <v>2</v>
      </c>
      <c r="L4988">
        <v>0</v>
      </c>
      <c r="M4988">
        <v>0</v>
      </c>
    </row>
    <row r="4989" spans="1:13" x14ac:dyDescent="0.25">
      <c r="A4989">
        <v>2018</v>
      </c>
      <c r="B4989" t="s">
        <v>71</v>
      </c>
      <c r="D4989">
        <v>5</v>
      </c>
      <c r="E4989" t="s">
        <v>1168</v>
      </c>
      <c r="F4989">
        <v>90</v>
      </c>
      <c r="H4989">
        <v>0</v>
      </c>
      <c r="I4989">
        <v>10</v>
      </c>
      <c r="J4989">
        <v>0</v>
      </c>
      <c r="L4989">
        <v>0</v>
      </c>
      <c r="M4989">
        <v>0</v>
      </c>
    </row>
    <row r="4990" spans="1:13" x14ac:dyDescent="0.25">
      <c r="A4990">
        <v>2018</v>
      </c>
      <c r="B4990" t="s">
        <v>71</v>
      </c>
      <c r="D4990">
        <v>7</v>
      </c>
      <c r="E4990" t="s">
        <v>1168</v>
      </c>
      <c r="F4990">
        <v>60</v>
      </c>
      <c r="H4990">
        <v>30</v>
      </c>
      <c r="I4990">
        <v>10</v>
      </c>
      <c r="J4990">
        <v>3.5</v>
      </c>
      <c r="L4990">
        <v>0</v>
      </c>
      <c r="M4990">
        <v>0</v>
      </c>
    </row>
    <row r="4991" spans="1:13" x14ac:dyDescent="0.25">
      <c r="A4991">
        <v>2018</v>
      </c>
      <c r="B4991" t="s">
        <v>71</v>
      </c>
      <c r="D4991">
        <v>9</v>
      </c>
      <c r="E4991" t="s">
        <v>1168</v>
      </c>
      <c r="F4991">
        <v>50</v>
      </c>
      <c r="H4991">
        <v>30</v>
      </c>
      <c r="I4991">
        <v>10</v>
      </c>
      <c r="J4991">
        <v>3</v>
      </c>
      <c r="L4991">
        <v>0</v>
      </c>
      <c r="M4991">
        <v>0</v>
      </c>
    </row>
    <row r="4992" spans="1:13" x14ac:dyDescent="0.25">
      <c r="A4992">
        <v>2018</v>
      </c>
      <c r="B4992" t="s">
        <v>71</v>
      </c>
      <c r="C4992">
        <v>2</v>
      </c>
      <c r="D4992">
        <v>1</v>
      </c>
      <c r="E4992" t="s">
        <v>1168</v>
      </c>
      <c r="F4992">
        <v>20</v>
      </c>
      <c r="H4992">
        <v>75</v>
      </c>
      <c r="I4992">
        <v>5</v>
      </c>
      <c r="J4992">
        <v>2</v>
      </c>
      <c r="L4992">
        <v>0</v>
      </c>
      <c r="M4992">
        <v>0</v>
      </c>
    </row>
    <row r="4993" spans="1:13" x14ac:dyDescent="0.25">
      <c r="A4993">
        <v>2018</v>
      </c>
      <c r="B4993" t="s">
        <v>71</v>
      </c>
      <c r="D4993">
        <v>3</v>
      </c>
      <c r="E4993" t="s">
        <v>1168</v>
      </c>
      <c r="F4993">
        <v>30</v>
      </c>
      <c r="H4993">
        <v>70</v>
      </c>
      <c r="I4993">
        <v>0</v>
      </c>
      <c r="J4993">
        <v>2</v>
      </c>
      <c r="L4993">
        <v>0</v>
      </c>
      <c r="M4993">
        <v>0</v>
      </c>
    </row>
    <row r="4994" spans="1:13" x14ac:dyDescent="0.25">
      <c r="A4994">
        <v>2018</v>
      </c>
      <c r="B4994" t="s">
        <v>71</v>
      </c>
      <c r="D4994">
        <v>5</v>
      </c>
      <c r="E4994" t="s">
        <v>1168</v>
      </c>
      <c r="F4994">
        <v>20</v>
      </c>
      <c r="H4994">
        <v>75</v>
      </c>
      <c r="I4994">
        <v>5</v>
      </c>
      <c r="J4994">
        <v>4</v>
      </c>
      <c r="L4994">
        <v>0</v>
      </c>
      <c r="M4994">
        <v>0</v>
      </c>
    </row>
    <row r="4995" spans="1:13" x14ac:dyDescent="0.25">
      <c r="A4995">
        <v>2018</v>
      </c>
      <c r="B4995" t="s">
        <v>71</v>
      </c>
      <c r="D4995">
        <v>7</v>
      </c>
      <c r="E4995" t="s">
        <v>1168</v>
      </c>
      <c r="F4995">
        <v>30</v>
      </c>
      <c r="H4995">
        <v>60</v>
      </c>
      <c r="I4995">
        <v>10</v>
      </c>
      <c r="J4995">
        <v>1</v>
      </c>
      <c r="L4995">
        <v>0</v>
      </c>
      <c r="M4995">
        <v>0</v>
      </c>
    </row>
    <row r="4996" spans="1:13" x14ac:dyDescent="0.25">
      <c r="A4996">
        <v>2018</v>
      </c>
      <c r="B4996" t="s">
        <v>71</v>
      </c>
      <c r="D4996">
        <v>9</v>
      </c>
      <c r="E4996" t="s">
        <v>1168</v>
      </c>
      <c r="F4996">
        <v>10</v>
      </c>
      <c r="H4996">
        <v>85</v>
      </c>
      <c r="I4996">
        <v>5</v>
      </c>
      <c r="J4996">
        <v>2</v>
      </c>
      <c r="L4996">
        <v>0</v>
      </c>
      <c r="M4996">
        <v>0</v>
      </c>
    </row>
    <row r="4997" spans="1:13" x14ac:dyDescent="0.25">
      <c r="A4997">
        <v>2018</v>
      </c>
      <c r="B4997" t="s">
        <v>71</v>
      </c>
      <c r="C4997">
        <v>3</v>
      </c>
      <c r="D4997">
        <v>1</v>
      </c>
      <c r="E4997" t="s">
        <v>1168</v>
      </c>
      <c r="F4997">
        <v>90</v>
      </c>
      <c r="H4997">
        <v>0</v>
      </c>
      <c r="I4997">
        <v>10</v>
      </c>
      <c r="L4997">
        <v>0</v>
      </c>
      <c r="M4997">
        <v>0</v>
      </c>
    </row>
    <row r="4998" spans="1:13" x14ac:dyDescent="0.25">
      <c r="A4998">
        <v>2018</v>
      </c>
      <c r="B4998" t="s">
        <v>71</v>
      </c>
      <c r="D4998">
        <v>3</v>
      </c>
      <c r="E4998" t="s">
        <v>1168</v>
      </c>
      <c r="F4998">
        <v>80</v>
      </c>
      <c r="H4998">
        <v>15</v>
      </c>
      <c r="I4998">
        <v>5</v>
      </c>
      <c r="L4998">
        <v>0</v>
      </c>
      <c r="M4998">
        <v>0</v>
      </c>
    </row>
    <row r="4999" spans="1:13" x14ac:dyDescent="0.25">
      <c r="A4999">
        <v>2018</v>
      </c>
      <c r="B4999" t="s">
        <v>71</v>
      </c>
      <c r="D4999">
        <v>5</v>
      </c>
      <c r="E4999" t="s">
        <v>1168</v>
      </c>
      <c r="F4999">
        <v>70</v>
      </c>
      <c r="H4999">
        <v>30</v>
      </c>
      <c r="I4999">
        <v>0</v>
      </c>
      <c r="L4999">
        <v>0</v>
      </c>
      <c r="M4999">
        <v>0</v>
      </c>
    </row>
    <row r="5000" spans="1:13" x14ac:dyDescent="0.25">
      <c r="A5000">
        <v>2018</v>
      </c>
      <c r="B5000" t="s">
        <v>71</v>
      </c>
      <c r="D5000">
        <v>7</v>
      </c>
      <c r="E5000" t="s">
        <v>1168</v>
      </c>
      <c r="F5000">
        <v>10</v>
      </c>
      <c r="H5000">
        <v>90</v>
      </c>
      <c r="I5000">
        <v>0</v>
      </c>
      <c r="L5000">
        <v>0</v>
      </c>
      <c r="M5000">
        <v>0</v>
      </c>
    </row>
    <row r="5001" spans="1:13" x14ac:dyDescent="0.25">
      <c r="A5001">
        <v>2018</v>
      </c>
      <c r="B5001" t="s">
        <v>71</v>
      </c>
      <c r="D5001">
        <v>9</v>
      </c>
      <c r="E5001" t="s">
        <v>1168</v>
      </c>
      <c r="F5001">
        <v>0</v>
      </c>
      <c r="H5001">
        <v>100</v>
      </c>
      <c r="I5001">
        <v>0</v>
      </c>
      <c r="L5001">
        <v>0</v>
      </c>
      <c r="M5001">
        <v>0</v>
      </c>
    </row>
    <row r="5002" spans="1:13" x14ac:dyDescent="0.25">
      <c r="A5002">
        <v>2018</v>
      </c>
      <c r="B5002" t="s">
        <v>71</v>
      </c>
      <c r="C5002">
        <v>4</v>
      </c>
      <c r="D5002">
        <v>1</v>
      </c>
      <c r="E5002" t="s">
        <v>1168</v>
      </c>
      <c r="F5002">
        <v>0</v>
      </c>
      <c r="H5002">
        <v>90</v>
      </c>
      <c r="I5002">
        <v>10</v>
      </c>
      <c r="J5002">
        <v>0</v>
      </c>
      <c r="L5002">
        <v>0</v>
      </c>
      <c r="M5002">
        <v>0</v>
      </c>
    </row>
    <row r="5003" spans="1:13" x14ac:dyDescent="0.25">
      <c r="A5003">
        <v>2018</v>
      </c>
      <c r="B5003" t="s">
        <v>71</v>
      </c>
      <c r="D5003">
        <v>3</v>
      </c>
      <c r="E5003" t="s">
        <v>1168</v>
      </c>
      <c r="F5003">
        <v>10</v>
      </c>
      <c r="H5003">
        <v>85</v>
      </c>
      <c r="I5003">
        <v>5</v>
      </c>
      <c r="J5003">
        <v>3</v>
      </c>
      <c r="L5003">
        <v>0</v>
      </c>
      <c r="M5003">
        <v>0</v>
      </c>
    </row>
    <row r="5004" spans="1:13" x14ac:dyDescent="0.25">
      <c r="A5004">
        <v>2018</v>
      </c>
      <c r="B5004" t="s">
        <v>71</v>
      </c>
      <c r="D5004">
        <v>5</v>
      </c>
      <c r="E5004" t="s">
        <v>1247</v>
      </c>
      <c r="F5004">
        <v>0</v>
      </c>
      <c r="H5004">
        <v>0</v>
      </c>
      <c r="I5004">
        <v>0</v>
      </c>
      <c r="J5004">
        <v>0</v>
      </c>
      <c r="L5004">
        <v>0</v>
      </c>
      <c r="M5004">
        <v>0</v>
      </c>
    </row>
    <row r="5005" spans="1:13" x14ac:dyDescent="0.25">
      <c r="A5005">
        <v>2018</v>
      </c>
      <c r="B5005" t="s">
        <v>71</v>
      </c>
      <c r="D5005">
        <v>7</v>
      </c>
      <c r="E5005" t="s">
        <v>1168</v>
      </c>
      <c r="F5005">
        <v>5</v>
      </c>
      <c r="H5005">
        <v>95</v>
      </c>
      <c r="I5005">
        <v>0</v>
      </c>
      <c r="J5005">
        <v>2.5</v>
      </c>
      <c r="L5005">
        <v>0</v>
      </c>
      <c r="M5005">
        <v>0</v>
      </c>
    </row>
    <row r="5006" spans="1:13" x14ac:dyDescent="0.25">
      <c r="A5006">
        <v>2018</v>
      </c>
      <c r="B5006" t="s">
        <v>71</v>
      </c>
      <c r="D5006">
        <v>9</v>
      </c>
      <c r="E5006" t="s">
        <v>1168</v>
      </c>
      <c r="F5006">
        <v>15</v>
      </c>
      <c r="H5006">
        <v>85</v>
      </c>
      <c r="I5006">
        <v>0</v>
      </c>
      <c r="J5006">
        <v>2</v>
      </c>
      <c r="L5006">
        <v>0</v>
      </c>
      <c r="M5006">
        <v>0</v>
      </c>
    </row>
    <row r="5007" spans="1:13" x14ac:dyDescent="0.25">
      <c r="A5007">
        <v>2018</v>
      </c>
      <c r="B5007" t="s">
        <v>95</v>
      </c>
      <c r="C5007">
        <v>1</v>
      </c>
      <c r="D5007">
        <v>1</v>
      </c>
      <c r="E5007" t="s">
        <v>1241</v>
      </c>
      <c r="F5007">
        <v>60</v>
      </c>
      <c r="H5007">
        <v>35</v>
      </c>
      <c r="I5007">
        <v>20</v>
      </c>
      <c r="J5007">
        <v>3</v>
      </c>
      <c r="L5007">
        <v>0</v>
      </c>
    </row>
    <row r="5008" spans="1:13" x14ac:dyDescent="0.25">
      <c r="A5008">
        <v>2018</v>
      </c>
      <c r="B5008" t="s">
        <v>95</v>
      </c>
      <c r="C5008">
        <v>1</v>
      </c>
      <c r="D5008">
        <v>3</v>
      </c>
      <c r="E5008" t="s">
        <v>1241</v>
      </c>
      <c r="F5008">
        <v>100</v>
      </c>
      <c r="H5008">
        <v>65</v>
      </c>
      <c r="I5008">
        <v>20</v>
      </c>
      <c r="J5008">
        <v>3</v>
      </c>
      <c r="L5008">
        <v>0</v>
      </c>
    </row>
    <row r="5009" spans="1:13" x14ac:dyDescent="0.25">
      <c r="A5009">
        <v>2018</v>
      </c>
      <c r="B5009" t="s">
        <v>95</v>
      </c>
      <c r="C5009">
        <v>1</v>
      </c>
      <c r="D5009">
        <v>5</v>
      </c>
      <c r="E5009" t="s">
        <v>1241</v>
      </c>
      <c r="F5009">
        <v>95</v>
      </c>
      <c r="H5009">
        <v>60</v>
      </c>
      <c r="I5009">
        <v>25</v>
      </c>
      <c r="J5009">
        <v>5</v>
      </c>
      <c r="L5009">
        <v>0</v>
      </c>
    </row>
    <row r="5010" spans="1:13" x14ac:dyDescent="0.25">
      <c r="A5010">
        <v>2018</v>
      </c>
      <c r="B5010" t="s">
        <v>95</v>
      </c>
      <c r="C5010">
        <v>1</v>
      </c>
      <c r="D5010">
        <v>7</v>
      </c>
      <c r="E5010" t="s">
        <v>1241</v>
      </c>
      <c r="F5010">
        <v>80</v>
      </c>
      <c r="H5010">
        <v>85</v>
      </c>
      <c r="I5010">
        <v>20</v>
      </c>
      <c r="J5010">
        <v>4</v>
      </c>
      <c r="L5010">
        <v>0</v>
      </c>
    </row>
    <row r="5011" spans="1:13" x14ac:dyDescent="0.25">
      <c r="A5011">
        <v>2018</v>
      </c>
      <c r="B5011" t="s">
        <v>95</v>
      </c>
      <c r="C5011">
        <v>1</v>
      </c>
      <c r="D5011">
        <v>9</v>
      </c>
      <c r="E5011" t="s">
        <v>1241</v>
      </c>
      <c r="F5011">
        <v>100</v>
      </c>
      <c r="H5011">
        <v>30</v>
      </c>
      <c r="I5011">
        <v>40</v>
      </c>
      <c r="J5011">
        <v>3</v>
      </c>
      <c r="L5011">
        <v>0</v>
      </c>
    </row>
    <row r="5012" spans="1:13" x14ac:dyDescent="0.25">
      <c r="A5012">
        <v>2018</v>
      </c>
      <c r="B5012" t="s">
        <v>95</v>
      </c>
      <c r="C5012">
        <v>2</v>
      </c>
      <c r="D5012">
        <v>1</v>
      </c>
      <c r="E5012" t="s">
        <v>1241</v>
      </c>
      <c r="F5012">
        <v>90</v>
      </c>
      <c r="H5012">
        <v>55</v>
      </c>
      <c r="I5012">
        <v>40</v>
      </c>
      <c r="J5012">
        <v>5</v>
      </c>
      <c r="L5012">
        <v>0</v>
      </c>
    </row>
    <row r="5013" spans="1:13" x14ac:dyDescent="0.25">
      <c r="A5013">
        <v>2018</v>
      </c>
      <c r="B5013" t="s">
        <v>95</v>
      </c>
      <c r="C5013">
        <v>2</v>
      </c>
      <c r="D5013">
        <v>3</v>
      </c>
      <c r="E5013" t="s">
        <v>1241</v>
      </c>
      <c r="F5013">
        <v>85</v>
      </c>
      <c r="H5013">
        <v>60</v>
      </c>
      <c r="I5013">
        <v>50</v>
      </c>
      <c r="J5013">
        <v>4</v>
      </c>
      <c r="L5013">
        <v>0</v>
      </c>
    </row>
    <row r="5014" spans="1:13" x14ac:dyDescent="0.25">
      <c r="A5014">
        <v>2018</v>
      </c>
      <c r="B5014" t="s">
        <v>95</v>
      </c>
      <c r="C5014">
        <v>2</v>
      </c>
      <c r="D5014">
        <v>5</v>
      </c>
      <c r="E5014" t="s">
        <v>1241</v>
      </c>
      <c r="F5014">
        <v>90</v>
      </c>
      <c r="H5014">
        <v>100</v>
      </c>
      <c r="I5014">
        <v>10</v>
      </c>
      <c r="J5014">
        <v>5</v>
      </c>
      <c r="L5014">
        <v>0</v>
      </c>
    </row>
    <row r="5015" spans="1:13" x14ac:dyDescent="0.25">
      <c r="A5015">
        <v>2018</v>
      </c>
      <c r="B5015" t="s">
        <v>95</v>
      </c>
      <c r="C5015">
        <v>2</v>
      </c>
      <c r="D5015">
        <v>7</v>
      </c>
      <c r="E5015" t="s">
        <v>1241</v>
      </c>
      <c r="F5015">
        <v>75</v>
      </c>
      <c r="H5015">
        <v>65</v>
      </c>
      <c r="I5015">
        <v>40</v>
      </c>
      <c r="J5015">
        <v>6</v>
      </c>
      <c r="L5015">
        <v>0</v>
      </c>
    </row>
    <row r="5016" spans="1:13" x14ac:dyDescent="0.25">
      <c r="A5016">
        <v>2018</v>
      </c>
      <c r="B5016" t="s">
        <v>95</v>
      </c>
      <c r="C5016">
        <v>2</v>
      </c>
      <c r="D5016">
        <v>9</v>
      </c>
      <c r="E5016" t="s">
        <v>1241</v>
      </c>
      <c r="F5016">
        <v>100</v>
      </c>
      <c r="H5016">
        <v>15</v>
      </c>
      <c r="I5016">
        <v>40</v>
      </c>
      <c r="J5016">
        <v>3</v>
      </c>
      <c r="L5016">
        <v>1</v>
      </c>
      <c r="M5016" t="s">
        <v>829</v>
      </c>
    </row>
    <row r="5017" spans="1:13" x14ac:dyDescent="0.25">
      <c r="A5017">
        <v>2018</v>
      </c>
      <c r="B5017" t="s">
        <v>95</v>
      </c>
      <c r="C5017">
        <v>3</v>
      </c>
      <c r="D5017">
        <v>1</v>
      </c>
      <c r="E5017" t="s">
        <v>1241</v>
      </c>
      <c r="F5017">
        <v>85</v>
      </c>
      <c r="H5017">
        <v>60</v>
      </c>
      <c r="I5017">
        <v>25</v>
      </c>
      <c r="J5017">
        <v>3</v>
      </c>
      <c r="L5017">
        <v>0</v>
      </c>
    </row>
    <row r="5018" spans="1:13" x14ac:dyDescent="0.25">
      <c r="A5018">
        <v>2018</v>
      </c>
      <c r="B5018" t="s">
        <v>95</v>
      </c>
      <c r="C5018">
        <v>3</v>
      </c>
      <c r="D5018">
        <v>3</v>
      </c>
      <c r="E5018" t="s">
        <v>1241</v>
      </c>
      <c r="F5018">
        <v>90</v>
      </c>
      <c r="H5018">
        <v>100</v>
      </c>
      <c r="I5018">
        <v>15</v>
      </c>
      <c r="J5018">
        <v>4</v>
      </c>
      <c r="L5018">
        <v>0</v>
      </c>
    </row>
    <row r="5019" spans="1:13" x14ac:dyDescent="0.25">
      <c r="A5019">
        <v>2018</v>
      </c>
      <c r="B5019" t="s">
        <v>95</v>
      </c>
      <c r="C5019">
        <v>3</v>
      </c>
      <c r="D5019">
        <v>5</v>
      </c>
      <c r="E5019" t="s">
        <v>1241</v>
      </c>
      <c r="F5019">
        <v>100</v>
      </c>
      <c r="H5019">
        <v>35</v>
      </c>
      <c r="I5019">
        <v>45</v>
      </c>
      <c r="J5019">
        <v>3</v>
      </c>
      <c r="L5019">
        <v>0</v>
      </c>
    </row>
    <row r="5020" spans="1:13" x14ac:dyDescent="0.25">
      <c r="A5020">
        <v>2018</v>
      </c>
      <c r="B5020" t="s">
        <v>95</v>
      </c>
      <c r="C5020">
        <v>3</v>
      </c>
      <c r="D5020">
        <v>7</v>
      </c>
      <c r="E5020" t="s">
        <v>1241</v>
      </c>
      <c r="F5020">
        <v>95</v>
      </c>
      <c r="H5020">
        <v>45</v>
      </c>
      <c r="I5020">
        <v>65</v>
      </c>
      <c r="J5020">
        <v>4</v>
      </c>
      <c r="L5020">
        <v>0</v>
      </c>
    </row>
    <row r="5021" spans="1:13" x14ac:dyDescent="0.25">
      <c r="A5021">
        <v>2018</v>
      </c>
      <c r="B5021" t="s">
        <v>95</v>
      </c>
      <c r="C5021">
        <v>3</v>
      </c>
      <c r="D5021">
        <v>9</v>
      </c>
      <c r="E5021" t="s">
        <v>1241</v>
      </c>
      <c r="F5021">
        <v>85</v>
      </c>
      <c r="H5021">
        <v>95</v>
      </c>
      <c r="I5021">
        <v>10</v>
      </c>
      <c r="J5021">
        <v>5</v>
      </c>
      <c r="L5021">
        <v>0</v>
      </c>
    </row>
    <row r="5022" spans="1:13" x14ac:dyDescent="0.25">
      <c r="A5022">
        <v>2018</v>
      </c>
      <c r="B5022" t="s">
        <v>95</v>
      </c>
      <c r="C5022">
        <v>1</v>
      </c>
      <c r="D5022">
        <v>1</v>
      </c>
      <c r="E5022" t="s">
        <v>1242</v>
      </c>
      <c r="F5022">
        <v>15</v>
      </c>
      <c r="H5022">
        <v>0</v>
      </c>
      <c r="I5022">
        <v>85</v>
      </c>
      <c r="J5022">
        <v>0</v>
      </c>
      <c r="L5022">
        <v>0</v>
      </c>
      <c r="M5022">
        <v>0</v>
      </c>
    </row>
    <row r="5023" spans="1:13" x14ac:dyDescent="0.25">
      <c r="A5023">
        <v>2018</v>
      </c>
      <c r="B5023" t="s">
        <v>95</v>
      </c>
      <c r="D5023">
        <v>3</v>
      </c>
      <c r="E5023" t="s">
        <v>1242</v>
      </c>
      <c r="F5023">
        <v>10</v>
      </c>
      <c r="H5023">
        <v>0</v>
      </c>
      <c r="I5023">
        <v>90</v>
      </c>
      <c r="J5023">
        <v>0</v>
      </c>
      <c r="L5023">
        <v>0</v>
      </c>
      <c r="M5023">
        <v>0</v>
      </c>
    </row>
    <row r="5024" spans="1:13" x14ac:dyDescent="0.25">
      <c r="A5024">
        <v>2018</v>
      </c>
      <c r="B5024" t="s">
        <v>95</v>
      </c>
      <c r="D5024">
        <v>5</v>
      </c>
      <c r="E5024" t="s">
        <v>1242</v>
      </c>
      <c r="F5024">
        <v>10</v>
      </c>
      <c r="H5024">
        <v>0</v>
      </c>
      <c r="I5024">
        <v>90</v>
      </c>
      <c r="J5024">
        <v>0</v>
      </c>
      <c r="L5024">
        <v>0</v>
      </c>
      <c r="M5024">
        <v>0</v>
      </c>
    </row>
    <row r="5025" spans="1:13" x14ac:dyDescent="0.25">
      <c r="A5025">
        <v>2018</v>
      </c>
      <c r="B5025" t="s">
        <v>95</v>
      </c>
      <c r="D5025">
        <v>7</v>
      </c>
      <c r="E5025" t="s">
        <v>1242</v>
      </c>
      <c r="F5025">
        <v>10</v>
      </c>
      <c r="H5025">
        <v>10</v>
      </c>
      <c r="I5025">
        <v>80</v>
      </c>
      <c r="J5025">
        <v>0.5</v>
      </c>
      <c r="L5025">
        <v>0</v>
      </c>
      <c r="M5025">
        <v>0</v>
      </c>
    </row>
    <row r="5026" spans="1:13" x14ac:dyDescent="0.25">
      <c r="A5026">
        <v>2018</v>
      </c>
      <c r="B5026" t="s">
        <v>95</v>
      </c>
      <c r="D5026">
        <v>9</v>
      </c>
      <c r="E5026" t="s">
        <v>1168</v>
      </c>
      <c r="F5026">
        <v>20</v>
      </c>
      <c r="H5026">
        <v>10</v>
      </c>
      <c r="I5026">
        <v>70</v>
      </c>
      <c r="J5026">
        <v>0.5</v>
      </c>
      <c r="L5026">
        <v>0</v>
      </c>
      <c r="M5026">
        <v>0</v>
      </c>
    </row>
    <row r="5027" spans="1:13" x14ac:dyDescent="0.25">
      <c r="A5027">
        <v>2018</v>
      </c>
      <c r="B5027" t="s">
        <v>95</v>
      </c>
      <c r="C5027">
        <v>2</v>
      </c>
      <c r="D5027">
        <v>1</v>
      </c>
      <c r="E5027" t="s">
        <v>1242</v>
      </c>
      <c r="F5027">
        <v>40</v>
      </c>
      <c r="H5027">
        <v>0</v>
      </c>
      <c r="I5027">
        <v>60</v>
      </c>
      <c r="J5027">
        <v>0</v>
      </c>
      <c r="L5027">
        <v>0</v>
      </c>
      <c r="M5027">
        <v>0</v>
      </c>
    </row>
    <row r="5028" spans="1:13" x14ac:dyDescent="0.25">
      <c r="A5028">
        <v>2018</v>
      </c>
      <c r="B5028" t="s">
        <v>95</v>
      </c>
      <c r="D5028">
        <v>3</v>
      </c>
      <c r="E5028" t="s">
        <v>1242</v>
      </c>
      <c r="F5028">
        <v>30</v>
      </c>
      <c r="H5028">
        <v>10</v>
      </c>
      <c r="I5028">
        <v>60</v>
      </c>
      <c r="J5028">
        <v>1</v>
      </c>
      <c r="L5028">
        <v>0</v>
      </c>
      <c r="M5028">
        <v>0</v>
      </c>
    </row>
    <row r="5029" spans="1:13" x14ac:dyDescent="0.25">
      <c r="A5029">
        <v>2018</v>
      </c>
      <c r="B5029" t="s">
        <v>95</v>
      </c>
      <c r="D5029">
        <v>5</v>
      </c>
      <c r="E5029" t="s">
        <v>1168</v>
      </c>
      <c r="F5029">
        <v>10</v>
      </c>
      <c r="H5029">
        <v>60</v>
      </c>
      <c r="I5029">
        <v>30</v>
      </c>
      <c r="J5029">
        <v>1</v>
      </c>
      <c r="L5029">
        <v>1</v>
      </c>
      <c r="M5029" t="s">
        <v>829</v>
      </c>
    </row>
    <row r="5030" spans="1:13" x14ac:dyDescent="0.25">
      <c r="A5030">
        <v>2018</v>
      </c>
      <c r="B5030" t="s">
        <v>95</v>
      </c>
      <c r="D5030">
        <v>7</v>
      </c>
      <c r="E5030" t="s">
        <v>1168</v>
      </c>
      <c r="F5030">
        <v>30</v>
      </c>
      <c r="H5030">
        <v>20</v>
      </c>
      <c r="I5030">
        <v>50</v>
      </c>
      <c r="J5030">
        <v>1</v>
      </c>
      <c r="L5030">
        <v>0</v>
      </c>
      <c r="M5030">
        <v>0</v>
      </c>
    </row>
    <row r="5031" spans="1:13" x14ac:dyDescent="0.25">
      <c r="A5031">
        <v>2018</v>
      </c>
      <c r="B5031" t="s">
        <v>95</v>
      </c>
      <c r="D5031">
        <v>9</v>
      </c>
      <c r="E5031" t="s">
        <v>1168</v>
      </c>
      <c r="F5031">
        <v>20</v>
      </c>
      <c r="H5031">
        <v>10</v>
      </c>
      <c r="I5031">
        <v>70</v>
      </c>
      <c r="J5031">
        <v>1.5</v>
      </c>
      <c r="L5031">
        <v>0</v>
      </c>
      <c r="M5031">
        <v>0</v>
      </c>
    </row>
    <row r="5032" spans="1:13" x14ac:dyDescent="0.25">
      <c r="A5032">
        <v>2018</v>
      </c>
      <c r="B5032" t="s">
        <v>95</v>
      </c>
      <c r="C5032">
        <v>3</v>
      </c>
      <c r="D5032">
        <v>1</v>
      </c>
      <c r="E5032" t="s">
        <v>1168</v>
      </c>
      <c r="F5032">
        <v>20</v>
      </c>
      <c r="H5032">
        <v>65</v>
      </c>
      <c r="I5032">
        <v>15</v>
      </c>
      <c r="J5032">
        <v>2</v>
      </c>
      <c r="L5032">
        <v>0</v>
      </c>
      <c r="M5032">
        <v>0</v>
      </c>
    </row>
    <row r="5033" spans="1:13" x14ac:dyDescent="0.25">
      <c r="A5033">
        <v>2018</v>
      </c>
      <c r="B5033" t="s">
        <v>95</v>
      </c>
      <c r="D5033">
        <v>3</v>
      </c>
      <c r="E5033" t="s">
        <v>1168</v>
      </c>
      <c r="F5033">
        <v>10</v>
      </c>
      <c r="H5033">
        <v>80</v>
      </c>
      <c r="I5033">
        <v>10</v>
      </c>
      <c r="J5033">
        <v>1.5</v>
      </c>
      <c r="L5033">
        <v>0</v>
      </c>
      <c r="M5033">
        <v>0</v>
      </c>
    </row>
    <row r="5034" spans="1:13" x14ac:dyDescent="0.25">
      <c r="A5034">
        <v>2018</v>
      </c>
      <c r="B5034" t="s">
        <v>95</v>
      </c>
      <c r="D5034">
        <v>5</v>
      </c>
      <c r="E5034" t="s">
        <v>1168</v>
      </c>
      <c r="F5034">
        <v>15</v>
      </c>
      <c r="H5034">
        <v>80</v>
      </c>
      <c r="I5034">
        <v>5</v>
      </c>
      <c r="J5034">
        <v>2</v>
      </c>
      <c r="L5034">
        <v>0</v>
      </c>
      <c r="M5034">
        <v>0</v>
      </c>
    </row>
    <row r="5035" spans="1:13" x14ac:dyDescent="0.25">
      <c r="A5035">
        <v>2018</v>
      </c>
      <c r="B5035" t="s">
        <v>95</v>
      </c>
      <c r="D5035">
        <v>7</v>
      </c>
      <c r="E5035" t="s">
        <v>1168</v>
      </c>
      <c r="F5035">
        <v>15</v>
      </c>
      <c r="H5035">
        <v>70</v>
      </c>
      <c r="I5035">
        <v>15</v>
      </c>
      <c r="J5035">
        <v>2.5</v>
      </c>
      <c r="L5035">
        <v>0</v>
      </c>
      <c r="M5035">
        <v>0</v>
      </c>
    </row>
    <row r="5036" spans="1:13" x14ac:dyDescent="0.25">
      <c r="A5036">
        <v>2018</v>
      </c>
      <c r="B5036" t="s">
        <v>95</v>
      </c>
      <c r="D5036">
        <v>9</v>
      </c>
      <c r="E5036" t="s">
        <v>1168</v>
      </c>
      <c r="F5036">
        <v>20</v>
      </c>
      <c r="H5036">
        <v>70</v>
      </c>
      <c r="I5036">
        <v>10</v>
      </c>
      <c r="J5036">
        <v>2</v>
      </c>
      <c r="L5036">
        <v>0</v>
      </c>
      <c r="M5036">
        <v>0</v>
      </c>
    </row>
    <row r="5037" spans="1:13" x14ac:dyDescent="0.25">
      <c r="A5037">
        <v>2018</v>
      </c>
      <c r="B5037" t="s">
        <v>95</v>
      </c>
      <c r="C5037">
        <v>4</v>
      </c>
      <c r="D5037">
        <v>1</v>
      </c>
      <c r="E5037" t="s">
        <v>1168</v>
      </c>
      <c r="F5037">
        <v>10</v>
      </c>
      <c r="H5037">
        <v>90</v>
      </c>
      <c r="I5037">
        <v>0</v>
      </c>
      <c r="J5037">
        <v>2</v>
      </c>
      <c r="L5037">
        <v>0</v>
      </c>
      <c r="M5037">
        <v>0</v>
      </c>
    </row>
    <row r="5038" spans="1:13" x14ac:dyDescent="0.25">
      <c r="A5038">
        <v>2018</v>
      </c>
      <c r="B5038" t="s">
        <v>95</v>
      </c>
      <c r="D5038">
        <v>3</v>
      </c>
      <c r="E5038" t="s">
        <v>1168</v>
      </c>
      <c r="F5038">
        <v>0</v>
      </c>
      <c r="H5038">
        <v>100</v>
      </c>
      <c r="I5038">
        <v>0</v>
      </c>
      <c r="J5038">
        <v>2.5</v>
      </c>
      <c r="L5038">
        <v>0</v>
      </c>
      <c r="M5038">
        <v>0</v>
      </c>
    </row>
    <row r="5039" spans="1:13" x14ac:dyDescent="0.25">
      <c r="A5039">
        <v>2018</v>
      </c>
      <c r="B5039" t="s">
        <v>95</v>
      </c>
      <c r="D5039">
        <v>5</v>
      </c>
      <c r="E5039" t="s">
        <v>1168</v>
      </c>
      <c r="F5039">
        <v>0</v>
      </c>
      <c r="H5039">
        <v>90</v>
      </c>
      <c r="I5039">
        <v>10</v>
      </c>
      <c r="J5039">
        <v>2</v>
      </c>
      <c r="L5039">
        <v>0</v>
      </c>
      <c r="M5039">
        <v>0</v>
      </c>
    </row>
    <row r="5040" spans="1:13" x14ac:dyDescent="0.25">
      <c r="A5040">
        <v>2018</v>
      </c>
      <c r="B5040" t="s">
        <v>95</v>
      </c>
      <c r="D5040">
        <v>7</v>
      </c>
      <c r="E5040" t="s">
        <v>1168</v>
      </c>
      <c r="F5040">
        <v>10</v>
      </c>
      <c r="H5040">
        <v>90</v>
      </c>
      <c r="I5040">
        <v>0</v>
      </c>
      <c r="J5040">
        <v>2</v>
      </c>
      <c r="L5040">
        <v>0</v>
      </c>
      <c r="M5040">
        <v>0</v>
      </c>
    </row>
    <row r="5041" spans="1:21" x14ac:dyDescent="0.25">
      <c r="A5041">
        <v>2018</v>
      </c>
      <c r="B5041" t="s">
        <v>95</v>
      </c>
      <c r="D5041">
        <v>9</v>
      </c>
      <c r="E5041" t="s">
        <v>1168</v>
      </c>
      <c r="F5041">
        <v>30</v>
      </c>
      <c r="H5041">
        <v>70</v>
      </c>
      <c r="I5041">
        <v>0</v>
      </c>
      <c r="J5041">
        <v>3</v>
      </c>
      <c r="L5041">
        <v>0</v>
      </c>
      <c r="M5041">
        <v>0</v>
      </c>
    </row>
    <row r="5042" spans="1:21" x14ac:dyDescent="0.25">
      <c r="A5042">
        <v>2019</v>
      </c>
      <c r="B5042" t="s">
        <v>776</v>
      </c>
      <c r="C5042" s="10">
        <v>1</v>
      </c>
      <c r="D5042" s="10">
        <v>1</v>
      </c>
      <c r="E5042" s="10" t="s">
        <v>1223</v>
      </c>
      <c r="F5042" s="10">
        <v>40</v>
      </c>
      <c r="G5042" s="10">
        <v>0</v>
      </c>
      <c r="H5042" s="10">
        <v>2</v>
      </c>
      <c r="I5042" s="10">
        <v>1</v>
      </c>
      <c r="J5042" s="10">
        <f>SUM(F5042:I5042)</f>
        <v>43</v>
      </c>
      <c r="K5042" s="10">
        <f>SUM(H5042:I5042)</f>
        <v>3</v>
      </c>
      <c r="L5042" s="10">
        <v>2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</row>
    <row r="5043" spans="1:21" x14ac:dyDescent="0.25">
      <c r="A5043">
        <v>2019</v>
      </c>
      <c r="B5043" t="s">
        <v>776</v>
      </c>
      <c r="C5043" s="10">
        <v>1</v>
      </c>
      <c r="D5043" s="10">
        <v>2</v>
      </c>
      <c r="E5043" s="10" t="s">
        <v>1223</v>
      </c>
      <c r="F5043" s="10">
        <v>23</v>
      </c>
      <c r="G5043" s="10">
        <v>0</v>
      </c>
      <c r="H5043" s="10">
        <v>10</v>
      </c>
      <c r="I5043" s="10">
        <v>1</v>
      </c>
      <c r="J5043" s="10">
        <f t="shared" ref="J5043:J5076" si="75">SUM(F5043:I5043)</f>
        <v>34</v>
      </c>
      <c r="K5043" s="10">
        <f t="shared" ref="K5043:K5106" si="76">SUM(H5043:I5043)</f>
        <v>11</v>
      </c>
      <c r="L5043" s="10">
        <v>1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</row>
    <row r="5044" spans="1:21" x14ac:dyDescent="0.25">
      <c r="A5044">
        <v>2019</v>
      </c>
      <c r="B5044" t="s">
        <v>776</v>
      </c>
      <c r="C5044" s="10">
        <v>1</v>
      </c>
      <c r="D5044" s="10">
        <v>3</v>
      </c>
      <c r="E5044" s="10" t="s">
        <v>1223</v>
      </c>
      <c r="F5044" s="10">
        <v>0</v>
      </c>
      <c r="G5044" s="10">
        <v>0</v>
      </c>
      <c r="H5044" s="10">
        <v>20</v>
      </c>
      <c r="I5044" s="10">
        <v>0</v>
      </c>
      <c r="J5044" s="10">
        <f t="shared" si="75"/>
        <v>20</v>
      </c>
      <c r="K5044" s="10">
        <f t="shared" si="76"/>
        <v>20</v>
      </c>
      <c r="L5044" s="10">
        <v>0</v>
      </c>
      <c r="M5044" s="10">
        <v>1</v>
      </c>
      <c r="N5044" s="10" t="s">
        <v>830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</row>
    <row r="5045" spans="1:21" x14ac:dyDescent="0.25">
      <c r="A5045">
        <v>2019</v>
      </c>
      <c r="B5045" t="s">
        <v>776</v>
      </c>
      <c r="C5045" s="10">
        <v>1</v>
      </c>
      <c r="D5045" s="10">
        <v>4</v>
      </c>
      <c r="E5045" s="10" t="s">
        <v>1223</v>
      </c>
      <c r="F5045" s="10">
        <v>20</v>
      </c>
      <c r="G5045" s="10">
        <v>0</v>
      </c>
      <c r="H5045" s="10">
        <v>5</v>
      </c>
      <c r="I5045" s="10">
        <v>5</v>
      </c>
      <c r="J5045" s="10">
        <f t="shared" si="75"/>
        <v>30</v>
      </c>
      <c r="K5045" s="10">
        <f t="shared" si="76"/>
        <v>10</v>
      </c>
      <c r="L5045" s="10">
        <v>5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</row>
    <row r="5046" spans="1:21" x14ac:dyDescent="0.25">
      <c r="A5046">
        <v>2019</v>
      </c>
      <c r="B5046" t="s">
        <v>776</v>
      </c>
      <c r="C5046" s="10">
        <v>1</v>
      </c>
      <c r="D5046" s="10">
        <v>5</v>
      </c>
      <c r="E5046" s="10" t="s">
        <v>1223</v>
      </c>
      <c r="F5046" s="10">
        <v>30</v>
      </c>
      <c r="G5046" s="10">
        <v>1</v>
      </c>
      <c r="H5046" s="10">
        <v>3</v>
      </c>
      <c r="I5046" s="10">
        <v>5</v>
      </c>
      <c r="J5046" s="10">
        <f t="shared" si="75"/>
        <v>39</v>
      </c>
      <c r="K5046" s="10">
        <f t="shared" si="76"/>
        <v>8</v>
      </c>
      <c r="L5046" s="10">
        <v>4</v>
      </c>
      <c r="M5046" s="10">
        <v>3</v>
      </c>
      <c r="N5046" s="10" t="s">
        <v>803</v>
      </c>
      <c r="O5046" s="10" t="s">
        <v>803</v>
      </c>
      <c r="P5046" s="10" t="s">
        <v>803</v>
      </c>
      <c r="Q5046" s="10">
        <v>0</v>
      </c>
      <c r="R5046" s="10">
        <v>0</v>
      </c>
      <c r="S5046" s="10">
        <v>0</v>
      </c>
      <c r="T5046" s="10">
        <v>0</v>
      </c>
      <c r="U5046" s="10">
        <v>0</v>
      </c>
    </row>
    <row r="5047" spans="1:21" x14ac:dyDescent="0.25">
      <c r="A5047">
        <v>2019</v>
      </c>
      <c r="B5047" t="s">
        <v>776</v>
      </c>
      <c r="C5047" s="10">
        <v>2</v>
      </c>
      <c r="D5047" s="10">
        <v>1</v>
      </c>
      <c r="E5047" s="10" t="s">
        <v>1223</v>
      </c>
      <c r="F5047" s="10" t="s">
        <v>459</v>
      </c>
      <c r="G5047" s="10" t="s">
        <v>459</v>
      </c>
      <c r="H5047" s="10" t="s">
        <v>459</v>
      </c>
      <c r="I5047" s="10" t="s">
        <v>459</v>
      </c>
      <c r="J5047" s="10">
        <f t="shared" si="75"/>
        <v>0</v>
      </c>
      <c r="K5047" s="10">
        <f t="shared" si="76"/>
        <v>0</v>
      </c>
      <c r="L5047" s="10" t="s">
        <v>459</v>
      </c>
      <c r="M5047" s="10" t="s">
        <v>459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</row>
    <row r="5048" spans="1:21" x14ac:dyDescent="0.25">
      <c r="A5048">
        <v>2019</v>
      </c>
      <c r="B5048" t="s">
        <v>776</v>
      </c>
      <c r="C5048" s="10">
        <v>2</v>
      </c>
      <c r="D5048" s="10">
        <v>2</v>
      </c>
      <c r="E5048" s="10" t="s">
        <v>1223</v>
      </c>
      <c r="F5048" s="10">
        <v>5</v>
      </c>
      <c r="G5048" s="10">
        <v>0</v>
      </c>
      <c r="H5048" s="10">
        <v>5</v>
      </c>
      <c r="I5048" s="10">
        <v>2</v>
      </c>
      <c r="J5048" s="10">
        <f t="shared" si="75"/>
        <v>12</v>
      </c>
      <c r="K5048" s="10">
        <f t="shared" si="76"/>
        <v>7</v>
      </c>
      <c r="L5048" s="10">
        <v>2</v>
      </c>
      <c r="M5048" s="10">
        <v>1</v>
      </c>
      <c r="N5048" s="10" t="s">
        <v>830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</row>
    <row r="5049" spans="1:21" x14ac:dyDescent="0.25">
      <c r="A5049">
        <v>2019</v>
      </c>
      <c r="B5049" t="s">
        <v>776</v>
      </c>
      <c r="C5049" s="10">
        <v>2</v>
      </c>
      <c r="D5049" s="10">
        <v>3</v>
      </c>
      <c r="E5049" s="10" t="s">
        <v>1223</v>
      </c>
      <c r="F5049" s="10">
        <v>10</v>
      </c>
      <c r="G5049" s="10">
        <v>5</v>
      </c>
      <c r="H5049" s="10">
        <v>5</v>
      </c>
      <c r="I5049" s="10">
        <v>10</v>
      </c>
      <c r="J5049" s="10">
        <f t="shared" si="75"/>
        <v>30</v>
      </c>
      <c r="K5049" s="10">
        <f t="shared" si="76"/>
        <v>15</v>
      </c>
      <c r="L5049" s="10">
        <v>1</v>
      </c>
      <c r="M5049" s="10">
        <v>3</v>
      </c>
      <c r="N5049" s="10" t="s">
        <v>803</v>
      </c>
      <c r="O5049" s="10" t="s">
        <v>803</v>
      </c>
      <c r="P5049" s="10" t="s">
        <v>830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</row>
    <row r="5050" spans="1:21" x14ac:dyDescent="0.25">
      <c r="A5050">
        <v>2019</v>
      </c>
      <c r="B5050" t="s">
        <v>776</v>
      </c>
      <c r="C5050" s="10">
        <v>2</v>
      </c>
      <c r="D5050" s="10">
        <v>4</v>
      </c>
      <c r="E5050" s="10" t="s">
        <v>1223</v>
      </c>
      <c r="F5050" s="10">
        <v>5</v>
      </c>
      <c r="G5050" s="10">
        <v>5</v>
      </c>
      <c r="H5050" s="10">
        <v>20</v>
      </c>
      <c r="I5050" s="10">
        <v>10</v>
      </c>
      <c r="J5050" s="10">
        <f t="shared" si="75"/>
        <v>40</v>
      </c>
      <c r="K5050" s="10">
        <f t="shared" si="76"/>
        <v>30</v>
      </c>
      <c r="L5050" s="10">
        <v>3</v>
      </c>
      <c r="M5050" s="10">
        <v>0</v>
      </c>
      <c r="N5050" s="10">
        <v>0</v>
      </c>
      <c r="O5050" s="10">
        <v>0</v>
      </c>
      <c r="P5050" s="10">
        <v>0</v>
      </c>
      <c r="Q5050" s="10">
        <v>0</v>
      </c>
      <c r="R5050" s="10">
        <v>0</v>
      </c>
      <c r="S5050" s="10">
        <v>0</v>
      </c>
      <c r="T5050" s="10">
        <v>0</v>
      </c>
      <c r="U5050" s="10">
        <v>0</v>
      </c>
    </row>
    <row r="5051" spans="1:21" x14ac:dyDescent="0.25">
      <c r="A5051">
        <v>2019</v>
      </c>
      <c r="B5051" t="s">
        <v>776</v>
      </c>
      <c r="C5051" s="10">
        <v>2</v>
      </c>
      <c r="D5051" s="10">
        <v>5</v>
      </c>
      <c r="E5051" s="10" t="s">
        <v>1223</v>
      </c>
      <c r="F5051" s="10">
        <v>20</v>
      </c>
      <c r="G5051" s="10">
        <v>10</v>
      </c>
      <c r="H5051" s="10">
        <v>10</v>
      </c>
      <c r="I5051" s="10">
        <v>5</v>
      </c>
      <c r="J5051" s="10">
        <f t="shared" si="75"/>
        <v>45</v>
      </c>
      <c r="K5051" s="10">
        <f t="shared" si="76"/>
        <v>15</v>
      </c>
      <c r="L5051" s="10">
        <v>3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</row>
    <row r="5052" spans="1:21" x14ac:dyDescent="0.25">
      <c r="A5052">
        <v>2019</v>
      </c>
      <c r="B5052" t="s">
        <v>776</v>
      </c>
      <c r="C5052" s="10">
        <v>3</v>
      </c>
      <c r="D5052" s="10">
        <v>1</v>
      </c>
      <c r="E5052" s="10" t="s">
        <v>1223</v>
      </c>
      <c r="F5052" s="10">
        <v>20</v>
      </c>
      <c r="G5052" s="10">
        <v>0</v>
      </c>
      <c r="H5052" s="10">
        <v>0</v>
      </c>
      <c r="I5052" s="10">
        <v>0</v>
      </c>
      <c r="J5052" s="10">
        <f t="shared" si="75"/>
        <v>20</v>
      </c>
      <c r="K5052" s="10">
        <f t="shared" si="76"/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0</v>
      </c>
      <c r="Q5052" s="10">
        <v>0</v>
      </c>
      <c r="R5052" s="10">
        <v>0</v>
      </c>
      <c r="S5052" s="10">
        <v>0</v>
      </c>
      <c r="T5052" s="10">
        <v>0</v>
      </c>
      <c r="U5052" s="10">
        <v>0</v>
      </c>
    </row>
    <row r="5053" spans="1:21" x14ac:dyDescent="0.25">
      <c r="A5053">
        <v>2019</v>
      </c>
      <c r="B5053" t="s">
        <v>776</v>
      </c>
      <c r="C5053" s="10">
        <v>3</v>
      </c>
      <c r="D5053" s="10">
        <v>2</v>
      </c>
      <c r="E5053" s="10" t="s">
        <v>1223</v>
      </c>
      <c r="F5053" s="10">
        <v>10</v>
      </c>
      <c r="G5053" s="10">
        <v>0</v>
      </c>
      <c r="H5053" s="10">
        <v>5</v>
      </c>
      <c r="I5053" s="10">
        <v>5</v>
      </c>
      <c r="J5053" s="10">
        <f t="shared" si="75"/>
        <v>20</v>
      </c>
      <c r="K5053" s="10">
        <f t="shared" si="76"/>
        <v>10</v>
      </c>
      <c r="L5053" s="10">
        <v>3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</row>
    <row r="5054" spans="1:21" x14ac:dyDescent="0.25">
      <c r="A5054">
        <v>2019</v>
      </c>
      <c r="B5054" t="s">
        <v>776</v>
      </c>
      <c r="C5054" s="10">
        <v>3</v>
      </c>
      <c r="D5054" s="10">
        <v>3</v>
      </c>
      <c r="E5054" s="10" t="s">
        <v>1223</v>
      </c>
      <c r="F5054" s="10">
        <v>20</v>
      </c>
      <c r="G5054" s="10">
        <v>0</v>
      </c>
      <c r="H5054" s="10">
        <v>2</v>
      </c>
      <c r="I5054" s="10">
        <v>5</v>
      </c>
      <c r="J5054" s="10">
        <f t="shared" si="75"/>
        <v>27</v>
      </c>
      <c r="K5054" s="10">
        <f t="shared" si="76"/>
        <v>7</v>
      </c>
      <c r="L5054" s="10">
        <v>1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</row>
    <row r="5055" spans="1:21" x14ac:dyDescent="0.25">
      <c r="A5055">
        <v>2019</v>
      </c>
      <c r="B5055" t="s">
        <v>776</v>
      </c>
      <c r="C5055" s="10">
        <v>3</v>
      </c>
      <c r="D5055" s="10">
        <v>4</v>
      </c>
      <c r="E5055" s="10" t="s">
        <v>1223</v>
      </c>
      <c r="F5055" s="10">
        <v>0</v>
      </c>
      <c r="G5055" s="10">
        <v>0</v>
      </c>
      <c r="H5055" s="10">
        <v>25</v>
      </c>
      <c r="I5055" s="10">
        <v>0</v>
      </c>
      <c r="J5055" s="10">
        <f t="shared" si="75"/>
        <v>25</v>
      </c>
      <c r="K5055" s="10">
        <f t="shared" si="76"/>
        <v>25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</row>
    <row r="5056" spans="1:21" x14ac:dyDescent="0.25">
      <c r="A5056">
        <v>2019</v>
      </c>
      <c r="B5056" t="s">
        <v>776</v>
      </c>
      <c r="C5056" s="10">
        <v>3</v>
      </c>
      <c r="D5056" s="10">
        <v>5</v>
      </c>
      <c r="E5056" s="10" t="s">
        <v>1223</v>
      </c>
      <c r="F5056" s="10">
        <v>0</v>
      </c>
      <c r="G5056" s="10">
        <v>5</v>
      </c>
      <c r="H5056" s="10">
        <v>50</v>
      </c>
      <c r="I5056" s="10">
        <v>10</v>
      </c>
      <c r="J5056" s="10">
        <f t="shared" si="75"/>
        <v>65</v>
      </c>
      <c r="K5056" s="10">
        <f t="shared" si="76"/>
        <v>60</v>
      </c>
      <c r="L5056" s="10">
        <v>2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</row>
    <row r="5057" spans="1:21" x14ac:dyDescent="0.25">
      <c r="A5057">
        <v>2019</v>
      </c>
      <c r="B5057" t="s">
        <v>776</v>
      </c>
      <c r="C5057" s="10">
        <v>4</v>
      </c>
      <c r="D5057" s="10">
        <v>1</v>
      </c>
      <c r="E5057" s="10" t="s">
        <v>1223</v>
      </c>
      <c r="F5057" s="10">
        <v>0</v>
      </c>
      <c r="G5057" s="10">
        <v>0</v>
      </c>
      <c r="H5057" s="10">
        <v>1</v>
      </c>
      <c r="I5057" s="10">
        <v>20</v>
      </c>
      <c r="J5057" s="10">
        <f t="shared" si="75"/>
        <v>21</v>
      </c>
      <c r="K5057" s="10">
        <f t="shared" si="76"/>
        <v>21</v>
      </c>
      <c r="L5057" s="10">
        <v>5</v>
      </c>
      <c r="M5057" s="10">
        <v>1</v>
      </c>
      <c r="N5057" s="10" t="s">
        <v>841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</row>
    <row r="5058" spans="1:21" x14ac:dyDescent="0.25">
      <c r="A5058">
        <v>2019</v>
      </c>
      <c r="B5058" t="s">
        <v>776</v>
      </c>
      <c r="C5058" s="10">
        <v>4</v>
      </c>
      <c r="D5058" s="10">
        <v>2</v>
      </c>
      <c r="E5058" s="10" t="s">
        <v>1223</v>
      </c>
      <c r="F5058" s="10">
        <v>0</v>
      </c>
      <c r="G5058" s="10">
        <v>60</v>
      </c>
      <c r="H5058" s="10">
        <v>10</v>
      </c>
      <c r="I5058" s="10">
        <v>5</v>
      </c>
      <c r="J5058" s="10">
        <f t="shared" si="75"/>
        <v>75</v>
      </c>
      <c r="K5058" s="10">
        <f t="shared" si="76"/>
        <v>15</v>
      </c>
      <c r="L5058" s="10">
        <v>3</v>
      </c>
      <c r="M5058" s="10">
        <v>0</v>
      </c>
      <c r="N5058" s="10">
        <v>0</v>
      </c>
      <c r="O5058" s="10">
        <v>0</v>
      </c>
      <c r="P5058" s="10">
        <v>0</v>
      </c>
      <c r="Q5058" s="10">
        <v>0</v>
      </c>
      <c r="R5058" s="10">
        <v>0</v>
      </c>
      <c r="S5058" s="10">
        <v>0</v>
      </c>
      <c r="T5058" s="10">
        <v>0</v>
      </c>
      <c r="U5058" s="10">
        <v>0</v>
      </c>
    </row>
    <row r="5059" spans="1:21" x14ac:dyDescent="0.25">
      <c r="A5059">
        <v>2019</v>
      </c>
      <c r="B5059" t="s">
        <v>776</v>
      </c>
      <c r="C5059" s="10">
        <v>4</v>
      </c>
      <c r="D5059" s="10">
        <v>3</v>
      </c>
      <c r="E5059" s="10" t="s">
        <v>1223</v>
      </c>
      <c r="F5059" s="10">
        <v>0</v>
      </c>
      <c r="G5059" s="10">
        <v>0</v>
      </c>
      <c r="H5059" s="10">
        <v>8</v>
      </c>
      <c r="I5059" s="10">
        <v>2</v>
      </c>
      <c r="J5059" s="10">
        <f t="shared" si="75"/>
        <v>10</v>
      </c>
      <c r="K5059" s="10">
        <f t="shared" si="76"/>
        <v>10</v>
      </c>
      <c r="L5059" s="10">
        <v>5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</row>
    <row r="5060" spans="1:21" x14ac:dyDescent="0.25">
      <c r="A5060">
        <v>2019</v>
      </c>
      <c r="B5060" t="s">
        <v>776</v>
      </c>
      <c r="C5060" s="10">
        <v>4</v>
      </c>
      <c r="D5060" s="10">
        <v>4</v>
      </c>
      <c r="E5060" s="10" t="s">
        <v>1223</v>
      </c>
      <c r="F5060" s="10">
        <v>0</v>
      </c>
      <c r="G5060" s="10">
        <v>0</v>
      </c>
      <c r="H5060" s="10">
        <v>10</v>
      </c>
      <c r="I5060" s="10">
        <v>0</v>
      </c>
      <c r="J5060" s="10">
        <f t="shared" si="75"/>
        <v>10</v>
      </c>
      <c r="K5060" s="10">
        <f t="shared" si="76"/>
        <v>10</v>
      </c>
      <c r="L5060" s="10">
        <v>0</v>
      </c>
      <c r="M5060" s="10">
        <v>0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</row>
    <row r="5061" spans="1:21" x14ac:dyDescent="0.25">
      <c r="A5061">
        <v>2019</v>
      </c>
      <c r="B5061" t="s">
        <v>776</v>
      </c>
      <c r="C5061" s="10">
        <v>4</v>
      </c>
      <c r="D5061" s="10">
        <v>5</v>
      </c>
      <c r="E5061" s="10" t="s">
        <v>1223</v>
      </c>
      <c r="F5061" s="10">
        <v>20</v>
      </c>
      <c r="G5061" s="10">
        <v>10</v>
      </c>
      <c r="H5061" s="10">
        <v>10</v>
      </c>
      <c r="I5061" s="10">
        <v>0</v>
      </c>
      <c r="J5061" s="10">
        <f t="shared" si="75"/>
        <v>40</v>
      </c>
      <c r="K5061" s="10">
        <f t="shared" si="76"/>
        <v>10</v>
      </c>
      <c r="L5061" s="10">
        <v>0</v>
      </c>
      <c r="M5061" s="10">
        <v>1</v>
      </c>
      <c r="N5061" s="10" t="s">
        <v>803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</row>
    <row r="5062" spans="1:21" x14ac:dyDescent="0.25">
      <c r="A5062">
        <v>2019</v>
      </c>
      <c r="B5062" t="s">
        <v>776</v>
      </c>
      <c r="C5062" s="10">
        <v>5</v>
      </c>
      <c r="D5062" s="10">
        <v>1</v>
      </c>
      <c r="E5062" s="10" t="s">
        <v>1223</v>
      </c>
      <c r="F5062" s="10">
        <v>0</v>
      </c>
      <c r="G5062" s="10">
        <v>2</v>
      </c>
      <c r="H5062" s="10">
        <v>10</v>
      </c>
      <c r="I5062" s="10">
        <v>10</v>
      </c>
      <c r="J5062" s="10">
        <f t="shared" si="75"/>
        <v>22</v>
      </c>
      <c r="K5062" s="10">
        <f t="shared" si="76"/>
        <v>20</v>
      </c>
      <c r="L5062" s="10">
        <v>3</v>
      </c>
      <c r="M5062" s="10">
        <v>2</v>
      </c>
      <c r="N5062" s="10" t="s">
        <v>803</v>
      </c>
      <c r="O5062" s="10" t="s">
        <v>830</v>
      </c>
      <c r="P5062" s="10">
        <v>0</v>
      </c>
      <c r="Q5062" s="10">
        <v>0</v>
      </c>
      <c r="R5062" s="10">
        <v>0</v>
      </c>
      <c r="S5062" s="10">
        <v>0</v>
      </c>
      <c r="T5062" s="10">
        <v>0</v>
      </c>
      <c r="U5062" s="10">
        <v>0</v>
      </c>
    </row>
    <row r="5063" spans="1:21" x14ac:dyDescent="0.25">
      <c r="A5063">
        <v>2019</v>
      </c>
      <c r="B5063" t="s">
        <v>776</v>
      </c>
      <c r="C5063" s="10">
        <v>5</v>
      </c>
      <c r="D5063" s="10">
        <v>2</v>
      </c>
      <c r="E5063" s="10" t="s">
        <v>1223</v>
      </c>
      <c r="F5063" s="10">
        <v>10</v>
      </c>
      <c r="G5063" s="10">
        <v>0</v>
      </c>
      <c r="H5063" s="10">
        <v>10</v>
      </c>
      <c r="I5063" s="10">
        <v>0</v>
      </c>
      <c r="J5063" s="10">
        <f t="shared" si="75"/>
        <v>20</v>
      </c>
      <c r="K5063" s="10">
        <f t="shared" si="76"/>
        <v>10</v>
      </c>
      <c r="L5063" s="10">
        <v>0</v>
      </c>
      <c r="M5063" s="10">
        <v>1</v>
      </c>
      <c r="N5063" s="10" t="s">
        <v>799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</row>
    <row r="5064" spans="1:21" x14ac:dyDescent="0.25">
      <c r="A5064">
        <v>2019</v>
      </c>
      <c r="B5064" t="s">
        <v>776</v>
      </c>
      <c r="C5064" s="10">
        <v>5</v>
      </c>
      <c r="D5064" s="10">
        <v>3</v>
      </c>
      <c r="E5064" s="10" t="s">
        <v>1223</v>
      </c>
      <c r="F5064" s="10">
        <v>0</v>
      </c>
      <c r="G5064" s="10">
        <v>0</v>
      </c>
      <c r="H5064" s="10">
        <v>5</v>
      </c>
      <c r="I5064" s="10">
        <v>5</v>
      </c>
      <c r="J5064" s="10">
        <f t="shared" si="75"/>
        <v>10</v>
      </c>
      <c r="K5064" s="10">
        <f t="shared" si="76"/>
        <v>10</v>
      </c>
      <c r="L5064" s="10">
        <v>8</v>
      </c>
      <c r="M5064" s="10">
        <v>1</v>
      </c>
      <c r="N5064" s="10" t="s">
        <v>830</v>
      </c>
      <c r="O5064" s="10">
        <v>0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</row>
    <row r="5065" spans="1:21" x14ac:dyDescent="0.25">
      <c r="A5065">
        <v>2019</v>
      </c>
      <c r="B5065" t="s">
        <v>776</v>
      </c>
      <c r="C5065" s="10">
        <v>5</v>
      </c>
      <c r="D5065" s="10">
        <v>4</v>
      </c>
      <c r="E5065" s="10" t="s">
        <v>1223</v>
      </c>
      <c r="F5065" s="10">
        <v>0</v>
      </c>
      <c r="G5065" s="10">
        <v>0</v>
      </c>
      <c r="H5065" s="10">
        <v>20</v>
      </c>
      <c r="I5065" s="10">
        <v>0</v>
      </c>
      <c r="J5065" s="10">
        <f t="shared" si="75"/>
        <v>20</v>
      </c>
      <c r="K5065" s="10">
        <f t="shared" si="76"/>
        <v>20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</row>
    <row r="5066" spans="1:21" x14ac:dyDescent="0.25">
      <c r="A5066">
        <v>2019</v>
      </c>
      <c r="B5066" t="s">
        <v>776</v>
      </c>
      <c r="C5066" s="10">
        <v>5</v>
      </c>
      <c r="D5066" s="10">
        <v>5</v>
      </c>
      <c r="E5066" s="10" t="s">
        <v>1223</v>
      </c>
      <c r="F5066" s="10">
        <v>5</v>
      </c>
      <c r="G5066" s="10">
        <v>30</v>
      </c>
      <c r="H5066" s="10">
        <v>5</v>
      </c>
      <c r="I5066" s="10">
        <v>0</v>
      </c>
      <c r="J5066" s="10">
        <f t="shared" si="75"/>
        <v>40</v>
      </c>
      <c r="K5066" s="10">
        <f t="shared" si="76"/>
        <v>5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</row>
    <row r="5067" spans="1:21" x14ac:dyDescent="0.25">
      <c r="A5067">
        <v>2019</v>
      </c>
      <c r="B5067" t="s">
        <v>776</v>
      </c>
      <c r="C5067" s="10">
        <v>6</v>
      </c>
      <c r="D5067" s="10">
        <v>1</v>
      </c>
      <c r="E5067" s="10" t="s">
        <v>1223</v>
      </c>
      <c r="F5067" s="10">
        <v>50</v>
      </c>
      <c r="G5067" s="10">
        <v>0</v>
      </c>
      <c r="H5067" s="10">
        <v>45</v>
      </c>
      <c r="I5067" s="10">
        <v>8</v>
      </c>
      <c r="J5067" s="10">
        <f t="shared" si="75"/>
        <v>103</v>
      </c>
      <c r="K5067" s="10">
        <f t="shared" si="76"/>
        <v>53</v>
      </c>
      <c r="L5067" s="10">
        <v>3</v>
      </c>
      <c r="M5067" s="10">
        <v>1</v>
      </c>
      <c r="N5067" s="10" t="s">
        <v>830</v>
      </c>
      <c r="O5067" s="10">
        <v>0</v>
      </c>
      <c r="P5067" s="10">
        <v>0</v>
      </c>
      <c r="Q5067" s="10">
        <v>0</v>
      </c>
      <c r="R5067" s="10">
        <v>0</v>
      </c>
      <c r="S5067" s="10"/>
      <c r="T5067" s="10">
        <v>0</v>
      </c>
      <c r="U5067" s="10">
        <v>0</v>
      </c>
    </row>
    <row r="5068" spans="1:21" x14ac:dyDescent="0.25">
      <c r="A5068">
        <v>2019</v>
      </c>
      <c r="B5068" t="s">
        <v>776</v>
      </c>
      <c r="C5068" s="10">
        <v>6</v>
      </c>
      <c r="D5068" s="10">
        <v>2</v>
      </c>
      <c r="E5068" s="10" t="s">
        <v>1223</v>
      </c>
      <c r="F5068" s="10">
        <v>25</v>
      </c>
      <c r="G5068" s="10">
        <v>0</v>
      </c>
      <c r="H5068" s="10">
        <v>15</v>
      </c>
      <c r="I5068" s="10">
        <v>3</v>
      </c>
      <c r="J5068" s="10">
        <f t="shared" si="75"/>
        <v>43</v>
      </c>
      <c r="K5068" s="10">
        <f t="shared" si="76"/>
        <v>18</v>
      </c>
      <c r="L5068" s="10">
        <v>1</v>
      </c>
      <c r="M5068" s="10">
        <v>1</v>
      </c>
      <c r="N5068" s="10" t="s">
        <v>980</v>
      </c>
      <c r="O5068" s="10">
        <v>0</v>
      </c>
      <c r="P5068" s="10">
        <v>0</v>
      </c>
      <c r="Q5068" s="10">
        <v>0</v>
      </c>
      <c r="R5068" s="10"/>
      <c r="S5068" s="10">
        <v>0</v>
      </c>
      <c r="T5068" s="10">
        <v>0</v>
      </c>
      <c r="U5068" s="10">
        <v>0</v>
      </c>
    </row>
    <row r="5069" spans="1:21" x14ac:dyDescent="0.25">
      <c r="A5069">
        <v>2019</v>
      </c>
      <c r="B5069" t="s">
        <v>776</v>
      </c>
      <c r="C5069" s="10">
        <v>6</v>
      </c>
      <c r="D5069" s="10">
        <v>3</v>
      </c>
      <c r="E5069" s="10" t="s">
        <v>1223</v>
      </c>
      <c r="F5069" s="10">
        <v>80</v>
      </c>
      <c r="G5069" s="10">
        <v>5</v>
      </c>
      <c r="H5069" s="10">
        <v>40</v>
      </c>
      <c r="I5069" s="10">
        <v>0</v>
      </c>
      <c r="J5069" s="10">
        <f t="shared" si="75"/>
        <v>125</v>
      </c>
      <c r="K5069" s="10">
        <f t="shared" si="76"/>
        <v>40</v>
      </c>
      <c r="L5069" s="10">
        <v>0</v>
      </c>
      <c r="M5069" s="10">
        <v>1</v>
      </c>
      <c r="N5069" s="10" t="s">
        <v>803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</row>
    <row r="5070" spans="1:21" x14ac:dyDescent="0.25">
      <c r="A5070">
        <v>2019</v>
      </c>
      <c r="B5070" t="s">
        <v>776</v>
      </c>
      <c r="C5070" s="10">
        <v>6</v>
      </c>
      <c r="D5070" s="10">
        <v>4</v>
      </c>
      <c r="E5070" s="10" t="s">
        <v>1223</v>
      </c>
      <c r="F5070" s="10">
        <v>100</v>
      </c>
      <c r="G5070" s="10">
        <v>6</v>
      </c>
      <c r="H5070" s="10">
        <v>25</v>
      </c>
      <c r="I5070" s="10">
        <v>10</v>
      </c>
      <c r="J5070" s="10">
        <f t="shared" si="75"/>
        <v>141</v>
      </c>
      <c r="K5070" s="10">
        <f t="shared" si="76"/>
        <v>35</v>
      </c>
      <c r="L5070" s="10">
        <v>8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</row>
    <row r="5071" spans="1:21" x14ac:dyDescent="0.25">
      <c r="A5071">
        <v>2019</v>
      </c>
      <c r="B5071" t="s">
        <v>776</v>
      </c>
      <c r="C5071" s="10">
        <v>6</v>
      </c>
      <c r="D5071" s="10">
        <v>5</v>
      </c>
      <c r="E5071" s="10" t="s">
        <v>1223</v>
      </c>
      <c r="F5071" s="10">
        <v>30</v>
      </c>
      <c r="G5071" s="10">
        <v>0</v>
      </c>
      <c r="H5071" s="10">
        <v>25</v>
      </c>
      <c r="I5071" s="10">
        <v>10</v>
      </c>
      <c r="J5071" s="10">
        <f t="shared" si="75"/>
        <v>65</v>
      </c>
      <c r="K5071" s="10">
        <f t="shared" si="76"/>
        <v>35</v>
      </c>
      <c r="L5071" s="10">
        <v>4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</row>
    <row r="5072" spans="1:21" x14ac:dyDescent="0.25">
      <c r="A5072">
        <v>2019</v>
      </c>
      <c r="B5072" t="s">
        <v>776</v>
      </c>
      <c r="C5072" s="10">
        <v>7</v>
      </c>
      <c r="D5072" s="10">
        <v>1</v>
      </c>
      <c r="E5072" s="10" t="s">
        <v>1223</v>
      </c>
      <c r="F5072" s="10">
        <v>0</v>
      </c>
      <c r="G5072" s="10">
        <v>5</v>
      </c>
      <c r="H5072" s="10">
        <v>10</v>
      </c>
      <c r="I5072" s="10">
        <v>5</v>
      </c>
      <c r="J5072" s="10">
        <f t="shared" si="75"/>
        <v>20</v>
      </c>
      <c r="K5072" s="10">
        <f t="shared" si="76"/>
        <v>15</v>
      </c>
      <c r="L5072" s="10">
        <v>3</v>
      </c>
      <c r="M5072" s="10">
        <v>1</v>
      </c>
      <c r="N5072" s="10" t="s">
        <v>799</v>
      </c>
      <c r="O5072" s="10"/>
      <c r="P5072" s="10"/>
      <c r="Q5072" s="10"/>
      <c r="R5072" s="10"/>
      <c r="S5072" s="10"/>
      <c r="T5072" s="10"/>
      <c r="U5072" s="10">
        <v>0</v>
      </c>
    </row>
    <row r="5073" spans="1:21" x14ac:dyDescent="0.25">
      <c r="A5073">
        <v>2019</v>
      </c>
      <c r="B5073" t="s">
        <v>776</v>
      </c>
      <c r="C5073" s="10">
        <v>7</v>
      </c>
      <c r="D5073" s="10">
        <v>2</v>
      </c>
      <c r="E5073" s="10" t="s">
        <v>1223</v>
      </c>
      <c r="F5073" s="10">
        <v>20</v>
      </c>
      <c r="G5073" s="10">
        <v>0</v>
      </c>
      <c r="H5073" s="10">
        <v>10</v>
      </c>
      <c r="I5073" s="10">
        <v>5</v>
      </c>
      <c r="J5073" s="10">
        <f t="shared" si="75"/>
        <v>35</v>
      </c>
      <c r="K5073" s="10">
        <f t="shared" si="76"/>
        <v>15</v>
      </c>
      <c r="L5073" s="10">
        <v>3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</row>
    <row r="5074" spans="1:21" x14ac:dyDescent="0.25">
      <c r="A5074">
        <v>2019</v>
      </c>
      <c r="B5074" t="s">
        <v>776</v>
      </c>
      <c r="C5074" s="10">
        <v>7</v>
      </c>
      <c r="D5074" s="10">
        <v>3</v>
      </c>
      <c r="E5074" s="10" t="s">
        <v>1223</v>
      </c>
      <c r="F5074" s="10">
        <v>5</v>
      </c>
      <c r="G5074" s="10">
        <v>2</v>
      </c>
      <c r="H5074" s="10">
        <v>5</v>
      </c>
      <c r="I5074" s="10">
        <v>5</v>
      </c>
      <c r="J5074" s="10">
        <f t="shared" si="75"/>
        <v>17</v>
      </c>
      <c r="K5074" s="10">
        <f t="shared" si="76"/>
        <v>10</v>
      </c>
      <c r="L5074" s="10">
        <v>2</v>
      </c>
      <c r="M5074" s="10">
        <v>4</v>
      </c>
      <c r="N5074" s="10" t="s">
        <v>799</v>
      </c>
      <c r="O5074" s="10" t="s">
        <v>846</v>
      </c>
      <c r="P5074" s="10" t="s">
        <v>830</v>
      </c>
      <c r="Q5074" s="10" t="s">
        <v>803</v>
      </c>
      <c r="R5074" s="10"/>
      <c r="S5074" s="10"/>
      <c r="T5074" s="10"/>
      <c r="U5074" s="10">
        <v>0</v>
      </c>
    </row>
    <row r="5075" spans="1:21" x14ac:dyDescent="0.25">
      <c r="A5075">
        <v>2019</v>
      </c>
      <c r="B5075" t="s">
        <v>776</v>
      </c>
      <c r="C5075" s="10">
        <v>7</v>
      </c>
      <c r="D5075" s="10">
        <v>4</v>
      </c>
      <c r="E5075" s="10" t="s">
        <v>1223</v>
      </c>
      <c r="F5075" s="10">
        <v>25</v>
      </c>
      <c r="G5075" s="10">
        <v>0</v>
      </c>
      <c r="H5075" s="10">
        <v>5</v>
      </c>
      <c r="I5075" s="10">
        <v>5</v>
      </c>
      <c r="J5075" s="10">
        <f t="shared" si="75"/>
        <v>35</v>
      </c>
      <c r="K5075" s="10">
        <f t="shared" si="76"/>
        <v>10</v>
      </c>
      <c r="L5075" s="10">
        <v>5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</row>
    <row r="5076" spans="1:21" x14ac:dyDescent="0.25">
      <c r="A5076">
        <v>2019</v>
      </c>
      <c r="B5076" t="s">
        <v>776</v>
      </c>
      <c r="C5076" s="10">
        <v>7</v>
      </c>
      <c r="D5076" s="10">
        <v>5</v>
      </c>
      <c r="E5076" s="10" t="s">
        <v>1223</v>
      </c>
      <c r="F5076" s="10">
        <v>30</v>
      </c>
      <c r="G5076" s="10">
        <v>0</v>
      </c>
      <c r="H5076" s="10">
        <v>40</v>
      </c>
      <c r="I5076" s="10">
        <v>2</v>
      </c>
      <c r="J5076" s="10">
        <f t="shared" si="75"/>
        <v>72</v>
      </c>
      <c r="K5076" s="10">
        <f t="shared" si="76"/>
        <v>42</v>
      </c>
      <c r="L5076" s="10">
        <v>2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</row>
    <row r="5077" spans="1:21" x14ac:dyDescent="0.25">
      <c r="A5077">
        <v>2019</v>
      </c>
      <c r="B5077" t="s">
        <v>776</v>
      </c>
      <c r="C5077" s="10">
        <v>8</v>
      </c>
      <c r="D5077" s="10">
        <v>1</v>
      </c>
      <c r="E5077" s="10" t="s">
        <v>1168</v>
      </c>
      <c r="F5077" s="10">
        <v>15</v>
      </c>
      <c r="G5077" s="10">
        <v>15</v>
      </c>
      <c r="H5077" s="10">
        <v>5</v>
      </c>
      <c r="I5077" s="10">
        <v>1</v>
      </c>
      <c r="J5077" s="10">
        <f>SUM(F5077:I5077)</f>
        <v>36</v>
      </c>
      <c r="K5077" s="10">
        <f t="shared" si="76"/>
        <v>6</v>
      </c>
      <c r="L5077" s="10">
        <v>2</v>
      </c>
      <c r="M5077" s="10">
        <v>1</v>
      </c>
      <c r="N5077" s="10" t="s">
        <v>1001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</row>
    <row r="5078" spans="1:21" x14ac:dyDescent="0.25">
      <c r="A5078">
        <v>2019</v>
      </c>
      <c r="B5078" t="s">
        <v>776</v>
      </c>
      <c r="C5078" s="10">
        <v>8</v>
      </c>
      <c r="D5078" s="10">
        <v>2</v>
      </c>
      <c r="E5078" s="10" t="s">
        <v>1168</v>
      </c>
      <c r="F5078" s="10">
        <v>5</v>
      </c>
      <c r="G5078" s="10">
        <v>25</v>
      </c>
      <c r="H5078" s="10">
        <v>10</v>
      </c>
      <c r="I5078" s="10">
        <v>5</v>
      </c>
      <c r="J5078" s="10">
        <f t="shared" ref="J5078:J5086" si="77">SUM(F5078:I5078)</f>
        <v>45</v>
      </c>
      <c r="K5078" s="10">
        <f t="shared" si="76"/>
        <v>15</v>
      </c>
      <c r="L5078" s="10">
        <v>3</v>
      </c>
      <c r="M5078" s="10">
        <v>2</v>
      </c>
      <c r="N5078" s="10" t="s">
        <v>803</v>
      </c>
      <c r="O5078" s="10" t="s">
        <v>799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</row>
    <row r="5079" spans="1:21" x14ac:dyDescent="0.25">
      <c r="A5079">
        <v>2019</v>
      </c>
      <c r="B5079" t="s">
        <v>776</v>
      </c>
      <c r="C5079" s="10">
        <v>8</v>
      </c>
      <c r="D5079" s="10">
        <v>3</v>
      </c>
      <c r="E5079" s="10" t="s">
        <v>1168</v>
      </c>
      <c r="F5079" s="10">
        <v>20</v>
      </c>
      <c r="G5079" s="10">
        <v>1</v>
      </c>
      <c r="H5079" s="10">
        <v>10</v>
      </c>
      <c r="I5079" s="10">
        <v>5</v>
      </c>
      <c r="J5079" s="10">
        <f t="shared" si="77"/>
        <v>36</v>
      </c>
      <c r="K5079" s="10">
        <f t="shared" si="76"/>
        <v>15</v>
      </c>
      <c r="L5079" s="10">
        <v>3.5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</row>
    <row r="5080" spans="1:21" x14ac:dyDescent="0.25">
      <c r="A5080">
        <v>2019</v>
      </c>
      <c r="B5080" t="s">
        <v>776</v>
      </c>
      <c r="C5080" s="10">
        <v>8</v>
      </c>
      <c r="D5080" s="10">
        <v>4</v>
      </c>
      <c r="E5080" s="10" t="s">
        <v>1168</v>
      </c>
      <c r="F5080" s="10">
        <v>5</v>
      </c>
      <c r="G5080" s="10">
        <v>1</v>
      </c>
      <c r="H5080" s="10">
        <v>25</v>
      </c>
      <c r="I5080" s="10">
        <v>2</v>
      </c>
      <c r="J5080" s="10">
        <f t="shared" si="77"/>
        <v>33</v>
      </c>
      <c r="K5080" s="10">
        <f t="shared" si="76"/>
        <v>27</v>
      </c>
      <c r="L5080" s="10">
        <v>5</v>
      </c>
      <c r="M5080" s="10">
        <v>2</v>
      </c>
      <c r="N5080" s="10" t="s">
        <v>799</v>
      </c>
      <c r="O5080" s="10" t="s">
        <v>799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0</v>
      </c>
    </row>
    <row r="5081" spans="1:21" x14ac:dyDescent="0.25">
      <c r="A5081">
        <v>2019</v>
      </c>
      <c r="B5081" t="s">
        <v>776</v>
      </c>
      <c r="C5081" s="10">
        <v>8</v>
      </c>
      <c r="D5081" s="10">
        <v>5</v>
      </c>
      <c r="E5081" s="10" t="s">
        <v>1237</v>
      </c>
      <c r="F5081" s="10">
        <v>1</v>
      </c>
      <c r="G5081" s="10">
        <v>10</v>
      </c>
      <c r="H5081" s="10">
        <v>5</v>
      </c>
      <c r="I5081" s="10">
        <v>10</v>
      </c>
      <c r="J5081" s="10">
        <f t="shared" si="77"/>
        <v>26</v>
      </c>
      <c r="K5081" s="10">
        <f t="shared" si="76"/>
        <v>15</v>
      </c>
      <c r="L5081" s="10">
        <v>4.5</v>
      </c>
      <c r="M5081" s="10">
        <v>4</v>
      </c>
      <c r="N5081" s="10" t="s">
        <v>799</v>
      </c>
      <c r="O5081" s="10" t="s">
        <v>799</v>
      </c>
      <c r="P5081" s="10" t="s">
        <v>799</v>
      </c>
      <c r="Q5081" s="10" t="s">
        <v>803</v>
      </c>
      <c r="R5081" s="10">
        <v>0</v>
      </c>
      <c r="S5081" s="10">
        <v>0</v>
      </c>
      <c r="T5081" s="10">
        <v>0</v>
      </c>
      <c r="U5081" s="10">
        <v>0</v>
      </c>
    </row>
    <row r="5082" spans="1:21" x14ac:dyDescent="0.25">
      <c r="A5082">
        <v>2019</v>
      </c>
      <c r="B5082" t="s">
        <v>776</v>
      </c>
      <c r="C5082" s="10">
        <v>9</v>
      </c>
      <c r="D5082" s="10">
        <v>1</v>
      </c>
      <c r="E5082" s="10" t="s">
        <v>1237</v>
      </c>
      <c r="F5082" s="10">
        <v>1</v>
      </c>
      <c r="G5082" s="10">
        <v>5</v>
      </c>
      <c r="H5082" s="10">
        <v>8</v>
      </c>
      <c r="I5082" s="10">
        <v>5</v>
      </c>
      <c r="J5082" s="10">
        <f t="shared" si="77"/>
        <v>19</v>
      </c>
      <c r="K5082" s="10">
        <f t="shared" si="76"/>
        <v>13</v>
      </c>
      <c r="L5082" s="10">
        <v>1</v>
      </c>
      <c r="M5082" s="10">
        <v>2</v>
      </c>
      <c r="N5082" s="10" t="s">
        <v>799</v>
      </c>
      <c r="O5082" s="10" t="s">
        <v>803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</row>
    <row r="5083" spans="1:21" x14ac:dyDescent="0.25">
      <c r="A5083">
        <v>2019</v>
      </c>
      <c r="B5083" t="s">
        <v>776</v>
      </c>
      <c r="C5083" s="10">
        <v>9</v>
      </c>
      <c r="D5083" s="10">
        <v>2</v>
      </c>
      <c r="E5083" s="10" t="s">
        <v>1168</v>
      </c>
      <c r="F5083" s="10">
        <v>0</v>
      </c>
      <c r="G5083" s="10">
        <v>1</v>
      </c>
      <c r="H5083" s="10">
        <v>3</v>
      </c>
      <c r="I5083" s="10">
        <v>55</v>
      </c>
      <c r="J5083" s="10">
        <f t="shared" si="77"/>
        <v>59</v>
      </c>
      <c r="K5083" s="10">
        <f t="shared" si="76"/>
        <v>58</v>
      </c>
      <c r="L5083" s="10">
        <v>4</v>
      </c>
      <c r="M5083" s="10">
        <v>3</v>
      </c>
      <c r="N5083" s="10" t="s">
        <v>822</v>
      </c>
      <c r="O5083" s="10" t="s">
        <v>830</v>
      </c>
      <c r="P5083" s="10" t="s">
        <v>830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</row>
    <row r="5084" spans="1:21" x14ac:dyDescent="0.25">
      <c r="A5084">
        <v>2019</v>
      </c>
      <c r="B5084" t="s">
        <v>776</v>
      </c>
      <c r="C5084" s="10">
        <v>9</v>
      </c>
      <c r="D5084" s="10">
        <v>3</v>
      </c>
      <c r="E5084" s="10" t="s">
        <v>1168</v>
      </c>
      <c r="F5084" s="10">
        <v>10</v>
      </c>
      <c r="G5084" s="10">
        <v>5</v>
      </c>
      <c r="H5084" s="10">
        <v>4</v>
      </c>
      <c r="I5084" s="10">
        <v>1</v>
      </c>
      <c r="J5084" s="10">
        <f t="shared" si="77"/>
        <v>20</v>
      </c>
      <c r="K5084" s="10">
        <f t="shared" si="76"/>
        <v>5</v>
      </c>
      <c r="L5084" s="10">
        <v>2</v>
      </c>
      <c r="M5084" s="10">
        <v>3</v>
      </c>
      <c r="N5084" s="10" t="s">
        <v>803</v>
      </c>
      <c r="O5084" s="10" t="s">
        <v>803</v>
      </c>
      <c r="P5084" s="10" t="s">
        <v>803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</row>
    <row r="5085" spans="1:21" x14ac:dyDescent="0.25">
      <c r="A5085">
        <v>2019</v>
      </c>
      <c r="B5085" t="s">
        <v>776</v>
      </c>
      <c r="C5085" s="10">
        <v>9</v>
      </c>
      <c r="D5085" s="10">
        <v>4</v>
      </c>
      <c r="E5085" s="10" t="s">
        <v>1208</v>
      </c>
      <c r="F5085" s="10">
        <v>10</v>
      </c>
      <c r="G5085" s="10">
        <v>15</v>
      </c>
      <c r="H5085" s="10">
        <v>1</v>
      </c>
      <c r="I5085" s="10">
        <v>10</v>
      </c>
      <c r="J5085" s="10">
        <f t="shared" si="77"/>
        <v>36</v>
      </c>
      <c r="K5085" s="10">
        <f t="shared" si="76"/>
        <v>11</v>
      </c>
      <c r="L5085" s="10">
        <v>9</v>
      </c>
      <c r="M5085" s="10">
        <v>1</v>
      </c>
      <c r="N5085" s="10" t="s">
        <v>799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</row>
    <row r="5086" spans="1:21" x14ac:dyDescent="0.25">
      <c r="A5086">
        <v>2019</v>
      </c>
      <c r="B5086" t="s">
        <v>776</v>
      </c>
      <c r="C5086" s="10">
        <v>9</v>
      </c>
      <c r="D5086" s="10">
        <v>5</v>
      </c>
      <c r="E5086" s="10" t="s">
        <v>1208</v>
      </c>
      <c r="F5086" s="10">
        <v>1</v>
      </c>
      <c r="G5086" s="10">
        <v>10</v>
      </c>
      <c r="H5086" s="10">
        <v>2</v>
      </c>
      <c r="I5086" s="10">
        <v>10</v>
      </c>
      <c r="J5086" s="10">
        <f t="shared" si="77"/>
        <v>23</v>
      </c>
      <c r="K5086" s="10">
        <f t="shared" si="76"/>
        <v>12</v>
      </c>
      <c r="L5086" s="10">
        <v>5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0</v>
      </c>
    </row>
    <row r="5087" spans="1:21" x14ac:dyDescent="0.25">
      <c r="A5087">
        <v>2019</v>
      </c>
      <c r="B5087" t="s">
        <v>75</v>
      </c>
      <c r="C5087">
        <v>1</v>
      </c>
      <c r="D5087">
        <v>1</v>
      </c>
      <c r="E5087" t="s">
        <v>1248</v>
      </c>
      <c r="F5087">
        <v>50</v>
      </c>
      <c r="G5087">
        <v>0</v>
      </c>
      <c r="H5087">
        <v>15</v>
      </c>
      <c r="I5087">
        <v>0</v>
      </c>
      <c r="J5087">
        <f>SUM(G5087:I5087)</f>
        <v>15</v>
      </c>
      <c r="K5087" s="10">
        <f t="shared" si="76"/>
        <v>15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2019</v>
      </c>
      <c r="B5088" t="s">
        <v>75</v>
      </c>
      <c r="C5088">
        <v>1</v>
      </c>
      <c r="D5088">
        <v>2</v>
      </c>
      <c r="E5088" t="s">
        <v>1248</v>
      </c>
      <c r="F5088">
        <v>20</v>
      </c>
      <c r="G5088">
        <v>25</v>
      </c>
      <c r="H5088">
        <v>25</v>
      </c>
      <c r="I5088">
        <v>10</v>
      </c>
      <c r="J5088">
        <f t="shared" ref="J5088:J5091" si="78">SUM(G5088:I5088)</f>
        <v>60</v>
      </c>
      <c r="K5088" s="10">
        <f t="shared" si="76"/>
        <v>35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1" x14ac:dyDescent="0.25">
      <c r="A5089">
        <v>2019</v>
      </c>
      <c r="B5089" t="s">
        <v>75</v>
      </c>
      <c r="C5089">
        <v>1</v>
      </c>
      <c r="D5089">
        <v>3</v>
      </c>
      <c r="E5089" t="s">
        <v>1248</v>
      </c>
      <c r="F5089">
        <v>0</v>
      </c>
      <c r="G5089">
        <v>0</v>
      </c>
      <c r="H5089">
        <v>30</v>
      </c>
      <c r="I5089">
        <v>5</v>
      </c>
      <c r="J5089">
        <f t="shared" si="78"/>
        <v>35</v>
      </c>
      <c r="K5089" s="10">
        <f t="shared" si="76"/>
        <v>35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1" x14ac:dyDescent="0.25">
      <c r="A5090">
        <v>2019</v>
      </c>
      <c r="B5090" t="s">
        <v>75</v>
      </c>
      <c r="C5090">
        <v>1</v>
      </c>
      <c r="D5090">
        <v>4</v>
      </c>
      <c r="E5090" t="s">
        <v>1248</v>
      </c>
      <c r="F5090">
        <v>5</v>
      </c>
      <c r="G5090">
        <v>0</v>
      </c>
      <c r="H5090">
        <v>20</v>
      </c>
      <c r="I5090">
        <v>10</v>
      </c>
      <c r="J5090">
        <f t="shared" si="78"/>
        <v>30</v>
      </c>
      <c r="K5090" s="10">
        <f t="shared" si="76"/>
        <v>30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1" x14ac:dyDescent="0.25">
      <c r="A5091">
        <v>2019</v>
      </c>
      <c r="B5091" t="s">
        <v>75</v>
      </c>
      <c r="C5091">
        <v>1</v>
      </c>
      <c r="D5091">
        <v>5</v>
      </c>
      <c r="E5091" t="s">
        <v>1248</v>
      </c>
      <c r="F5091">
        <v>0</v>
      </c>
      <c r="G5091">
        <v>0</v>
      </c>
      <c r="H5091">
        <v>20</v>
      </c>
      <c r="I5091">
        <v>15</v>
      </c>
      <c r="J5091">
        <f t="shared" si="78"/>
        <v>35</v>
      </c>
      <c r="K5091" s="10">
        <f t="shared" si="76"/>
        <v>35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1" x14ac:dyDescent="0.25">
      <c r="A5092">
        <v>2019</v>
      </c>
      <c r="B5092" t="s">
        <v>75</v>
      </c>
      <c r="C5092" s="10">
        <v>2</v>
      </c>
      <c r="D5092" s="10">
        <v>1</v>
      </c>
      <c r="E5092" s="10" t="s">
        <v>1223</v>
      </c>
      <c r="F5092" s="10">
        <v>10</v>
      </c>
      <c r="G5092" s="10">
        <v>5</v>
      </c>
      <c r="H5092" s="10">
        <v>20</v>
      </c>
      <c r="I5092" s="10">
        <v>7</v>
      </c>
      <c r="J5092" s="10">
        <f t="shared" ref="J5092:J5116" si="79">SUM(F5092:I5092)</f>
        <v>42</v>
      </c>
      <c r="K5092" s="10">
        <f t="shared" si="76"/>
        <v>27</v>
      </c>
      <c r="L5092" s="10">
        <v>6</v>
      </c>
      <c r="M5092" s="10">
        <v>1</v>
      </c>
      <c r="N5092" s="10" t="s">
        <v>799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s="10"/>
    </row>
    <row r="5093" spans="1:21" x14ac:dyDescent="0.25">
      <c r="A5093">
        <v>2019</v>
      </c>
      <c r="B5093" t="s">
        <v>75</v>
      </c>
      <c r="C5093" s="10">
        <v>2</v>
      </c>
      <c r="D5093" s="10">
        <v>2</v>
      </c>
      <c r="E5093" s="10" t="s">
        <v>1223</v>
      </c>
      <c r="F5093" s="10">
        <v>10</v>
      </c>
      <c r="G5093" s="10">
        <v>0</v>
      </c>
      <c r="H5093" s="10">
        <v>10</v>
      </c>
      <c r="I5093" s="10">
        <v>5</v>
      </c>
      <c r="J5093" s="10">
        <f t="shared" si="79"/>
        <v>25</v>
      </c>
      <c r="K5093" s="10">
        <f t="shared" si="76"/>
        <v>15</v>
      </c>
      <c r="L5093" s="10">
        <v>5</v>
      </c>
      <c r="M5093" s="10">
        <v>0</v>
      </c>
      <c r="N5093" s="10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s="10">
        <v>0</v>
      </c>
    </row>
    <row r="5094" spans="1:21" x14ac:dyDescent="0.25">
      <c r="A5094">
        <v>2019</v>
      </c>
      <c r="B5094" t="s">
        <v>75</v>
      </c>
      <c r="C5094" s="10">
        <v>2</v>
      </c>
      <c r="D5094" s="10">
        <v>3</v>
      </c>
      <c r="E5094" s="10" t="s">
        <v>1223</v>
      </c>
      <c r="F5094" s="10">
        <v>5</v>
      </c>
      <c r="G5094" s="10">
        <v>0</v>
      </c>
      <c r="H5094" s="10">
        <v>20</v>
      </c>
      <c r="I5094" s="10">
        <v>10</v>
      </c>
      <c r="J5094" s="10">
        <f t="shared" si="79"/>
        <v>35</v>
      </c>
      <c r="K5094" s="10">
        <f t="shared" si="76"/>
        <v>30</v>
      </c>
      <c r="L5094" s="10">
        <v>3</v>
      </c>
      <c r="M5094" s="10">
        <v>1</v>
      </c>
      <c r="N5094" s="10" t="s">
        <v>802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s="10"/>
    </row>
    <row r="5095" spans="1:21" x14ac:dyDescent="0.25">
      <c r="A5095">
        <v>2019</v>
      </c>
      <c r="B5095" t="s">
        <v>75</v>
      </c>
      <c r="C5095" s="10">
        <v>2</v>
      </c>
      <c r="D5095" s="10">
        <v>4</v>
      </c>
      <c r="E5095" s="10" t="s">
        <v>1223</v>
      </c>
      <c r="F5095" s="10">
        <v>10</v>
      </c>
      <c r="G5095" s="10">
        <v>0</v>
      </c>
      <c r="H5095" s="10">
        <v>15</v>
      </c>
      <c r="I5095" s="10">
        <v>0</v>
      </c>
      <c r="J5095" s="10">
        <f t="shared" si="79"/>
        <v>25</v>
      </c>
      <c r="K5095" s="10">
        <f t="shared" si="76"/>
        <v>15</v>
      </c>
      <c r="L5095" s="10">
        <v>0</v>
      </c>
      <c r="M5095" s="10">
        <v>0</v>
      </c>
      <c r="N5095" s="10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s="10"/>
    </row>
    <row r="5096" spans="1:21" x14ac:dyDescent="0.25">
      <c r="A5096">
        <v>2019</v>
      </c>
      <c r="B5096" t="s">
        <v>75</v>
      </c>
      <c r="C5096" s="10">
        <v>2</v>
      </c>
      <c r="D5096" s="10">
        <v>5</v>
      </c>
      <c r="E5096" s="10" t="s">
        <v>1223</v>
      </c>
      <c r="F5096" s="10">
        <v>20</v>
      </c>
      <c r="G5096" s="10">
        <v>0</v>
      </c>
      <c r="H5096" s="10">
        <v>5</v>
      </c>
      <c r="I5096" s="10">
        <v>0</v>
      </c>
      <c r="J5096" s="10">
        <f t="shared" si="79"/>
        <v>25</v>
      </c>
      <c r="K5096" s="10">
        <f t="shared" si="76"/>
        <v>5</v>
      </c>
      <c r="L5096" s="10">
        <v>0</v>
      </c>
      <c r="M5096" s="10">
        <v>2</v>
      </c>
      <c r="N5096" s="10" t="s">
        <v>799</v>
      </c>
      <c r="O5096" s="10" t="s">
        <v>799</v>
      </c>
      <c r="P5096">
        <v>0</v>
      </c>
      <c r="Q5096">
        <v>0</v>
      </c>
      <c r="R5096">
        <v>0</v>
      </c>
      <c r="S5096">
        <v>0</v>
      </c>
      <c r="T5096">
        <v>0</v>
      </c>
      <c r="U5096" s="10"/>
    </row>
    <row r="5097" spans="1:21" x14ac:dyDescent="0.25">
      <c r="A5097">
        <v>2019</v>
      </c>
      <c r="B5097" t="s">
        <v>75</v>
      </c>
      <c r="C5097" s="10">
        <v>3</v>
      </c>
      <c r="D5097" s="10">
        <v>1</v>
      </c>
      <c r="E5097" s="10" t="s">
        <v>1223</v>
      </c>
      <c r="F5097" s="10">
        <v>15</v>
      </c>
      <c r="G5097" s="10">
        <v>5</v>
      </c>
      <c r="H5097" s="10">
        <v>15</v>
      </c>
      <c r="I5097" s="10">
        <v>20</v>
      </c>
      <c r="J5097" s="10">
        <f t="shared" si="79"/>
        <v>55</v>
      </c>
      <c r="K5097" s="10">
        <f t="shared" si="76"/>
        <v>35</v>
      </c>
      <c r="L5097" s="10">
        <v>0</v>
      </c>
      <c r="M5097" s="10">
        <v>1</v>
      </c>
      <c r="N5097" s="10" t="s">
        <v>799</v>
      </c>
      <c r="O5097" s="10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s="10">
        <v>0</v>
      </c>
    </row>
    <row r="5098" spans="1:21" x14ac:dyDescent="0.25">
      <c r="A5098">
        <v>2019</v>
      </c>
      <c r="B5098" t="s">
        <v>75</v>
      </c>
      <c r="C5098" s="10">
        <v>3</v>
      </c>
      <c r="D5098" s="10">
        <v>2</v>
      </c>
      <c r="E5098" s="10" t="s">
        <v>1223</v>
      </c>
      <c r="F5098" s="10">
        <v>7</v>
      </c>
      <c r="G5098" s="10">
        <v>0</v>
      </c>
      <c r="H5098" s="10">
        <v>0</v>
      </c>
      <c r="I5098" s="10">
        <v>0</v>
      </c>
      <c r="J5098" s="10">
        <f t="shared" si="79"/>
        <v>7</v>
      </c>
      <c r="K5098" s="10">
        <f t="shared" si="76"/>
        <v>0</v>
      </c>
      <c r="L5098" s="10">
        <v>0</v>
      </c>
      <c r="M5098" s="10">
        <v>0</v>
      </c>
      <c r="N5098" s="10">
        <v>0</v>
      </c>
      <c r="O5098" s="10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s="10"/>
    </row>
    <row r="5099" spans="1:21" x14ac:dyDescent="0.25">
      <c r="A5099">
        <v>2019</v>
      </c>
      <c r="B5099" t="s">
        <v>75</v>
      </c>
      <c r="C5099" s="10">
        <v>3</v>
      </c>
      <c r="D5099" s="10">
        <v>3</v>
      </c>
      <c r="E5099" s="10" t="s">
        <v>1223</v>
      </c>
      <c r="F5099" s="10">
        <v>5</v>
      </c>
      <c r="G5099" s="10">
        <v>0</v>
      </c>
      <c r="H5099" s="10">
        <v>2</v>
      </c>
      <c r="I5099" s="10">
        <v>0</v>
      </c>
      <c r="J5099" s="10">
        <f t="shared" si="79"/>
        <v>7</v>
      </c>
      <c r="K5099" s="10">
        <f t="shared" si="76"/>
        <v>2</v>
      </c>
      <c r="L5099" s="10">
        <v>3</v>
      </c>
      <c r="M5099" s="10">
        <v>1</v>
      </c>
      <c r="N5099" s="10" t="s">
        <v>803</v>
      </c>
      <c r="O5099" s="10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s="10"/>
    </row>
    <row r="5100" spans="1:21" x14ac:dyDescent="0.25">
      <c r="A5100">
        <v>2019</v>
      </c>
      <c r="B5100" t="s">
        <v>75</v>
      </c>
      <c r="C5100" s="10">
        <v>3</v>
      </c>
      <c r="D5100" s="10">
        <v>4</v>
      </c>
      <c r="E5100" s="10" t="s">
        <v>1223</v>
      </c>
      <c r="F5100" s="10">
        <v>5</v>
      </c>
      <c r="G5100" s="10">
        <v>5</v>
      </c>
      <c r="H5100" s="10">
        <v>40</v>
      </c>
      <c r="I5100" s="10">
        <v>15</v>
      </c>
      <c r="J5100" s="10">
        <f t="shared" si="79"/>
        <v>65</v>
      </c>
      <c r="K5100" s="10">
        <f t="shared" si="76"/>
        <v>55</v>
      </c>
      <c r="L5100" s="10">
        <v>0</v>
      </c>
      <c r="M5100" s="10">
        <v>0</v>
      </c>
      <c r="N5100" s="10">
        <v>0</v>
      </c>
      <c r="O5100" s="1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s="10"/>
    </row>
    <row r="5101" spans="1:21" x14ac:dyDescent="0.25">
      <c r="A5101">
        <v>2019</v>
      </c>
      <c r="B5101" t="s">
        <v>75</v>
      </c>
      <c r="C5101" s="10">
        <v>3</v>
      </c>
      <c r="D5101" s="10">
        <v>5</v>
      </c>
      <c r="E5101" s="10" t="s">
        <v>1223</v>
      </c>
      <c r="F5101" s="10">
        <v>5</v>
      </c>
      <c r="G5101" s="10">
        <v>0</v>
      </c>
      <c r="H5101" s="10">
        <v>5</v>
      </c>
      <c r="I5101" s="10">
        <v>0</v>
      </c>
      <c r="J5101" s="10">
        <f t="shared" si="79"/>
        <v>10</v>
      </c>
      <c r="K5101" s="10">
        <f t="shared" si="76"/>
        <v>5</v>
      </c>
      <c r="L5101" s="10">
        <v>0</v>
      </c>
      <c r="M5101" s="10">
        <v>1</v>
      </c>
      <c r="N5101" s="10" t="s">
        <v>803</v>
      </c>
      <c r="O5101" s="10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s="10"/>
    </row>
    <row r="5102" spans="1:21" x14ac:dyDescent="0.25">
      <c r="A5102">
        <v>2019</v>
      </c>
      <c r="B5102" t="s">
        <v>75</v>
      </c>
      <c r="C5102" s="10">
        <v>4</v>
      </c>
      <c r="D5102" s="10">
        <v>1</v>
      </c>
      <c r="E5102" s="10" t="s">
        <v>1249</v>
      </c>
      <c r="F5102" s="10">
        <v>0</v>
      </c>
      <c r="G5102" s="10">
        <v>0</v>
      </c>
      <c r="H5102" s="10">
        <v>25</v>
      </c>
      <c r="I5102" s="10">
        <v>5</v>
      </c>
      <c r="J5102" s="10">
        <f t="shared" si="79"/>
        <v>30</v>
      </c>
      <c r="K5102" s="10">
        <f t="shared" si="76"/>
        <v>30</v>
      </c>
      <c r="L5102" s="10">
        <v>5</v>
      </c>
      <c r="M5102" s="10">
        <v>0</v>
      </c>
      <c r="N5102" s="10">
        <v>0</v>
      </c>
      <c r="O5102" s="10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s="10">
        <v>1</v>
      </c>
    </row>
    <row r="5103" spans="1:21" x14ac:dyDescent="0.25">
      <c r="A5103">
        <v>2019</v>
      </c>
      <c r="B5103" t="s">
        <v>75</v>
      </c>
      <c r="C5103" s="10">
        <v>4</v>
      </c>
      <c r="D5103" s="10">
        <v>2</v>
      </c>
      <c r="E5103" s="10" t="s">
        <v>1249</v>
      </c>
      <c r="F5103" s="10">
        <v>0</v>
      </c>
      <c r="G5103" s="10">
        <v>0</v>
      </c>
      <c r="H5103" s="10">
        <v>40</v>
      </c>
      <c r="I5103" s="10">
        <v>0</v>
      </c>
      <c r="J5103" s="10">
        <f t="shared" si="79"/>
        <v>40</v>
      </c>
      <c r="K5103" s="10">
        <f t="shared" si="76"/>
        <v>40</v>
      </c>
      <c r="L5103" s="10">
        <v>0</v>
      </c>
      <c r="M5103" s="10">
        <v>3</v>
      </c>
      <c r="N5103" s="10" t="s">
        <v>980</v>
      </c>
      <c r="O5103" s="10" t="s">
        <v>980</v>
      </c>
      <c r="P5103" s="10" t="s">
        <v>980</v>
      </c>
      <c r="Q5103">
        <v>0</v>
      </c>
      <c r="R5103">
        <v>0</v>
      </c>
      <c r="S5103">
        <v>0</v>
      </c>
      <c r="T5103">
        <v>0</v>
      </c>
      <c r="U5103" s="10"/>
    </row>
    <row r="5104" spans="1:21" x14ac:dyDescent="0.25">
      <c r="A5104">
        <v>2019</v>
      </c>
      <c r="B5104" t="s">
        <v>75</v>
      </c>
      <c r="C5104" s="10">
        <v>4</v>
      </c>
      <c r="D5104" s="10">
        <v>3</v>
      </c>
      <c r="E5104" s="10" t="s">
        <v>1249</v>
      </c>
      <c r="F5104" s="10">
        <v>5</v>
      </c>
      <c r="G5104" s="10">
        <v>15</v>
      </c>
      <c r="H5104" s="10">
        <v>30</v>
      </c>
      <c r="I5104" s="10">
        <v>5</v>
      </c>
      <c r="J5104" s="10">
        <f t="shared" si="79"/>
        <v>55</v>
      </c>
      <c r="K5104" s="10">
        <f t="shared" si="76"/>
        <v>35</v>
      </c>
      <c r="L5104" s="10">
        <v>3</v>
      </c>
      <c r="M5104" s="10">
        <v>3</v>
      </c>
      <c r="N5104" s="10" t="s">
        <v>980</v>
      </c>
      <c r="O5104" s="10" t="s">
        <v>799</v>
      </c>
      <c r="P5104" s="10" t="s">
        <v>803</v>
      </c>
      <c r="Q5104">
        <v>0</v>
      </c>
      <c r="R5104">
        <v>0</v>
      </c>
      <c r="S5104">
        <v>0</v>
      </c>
      <c r="T5104">
        <v>0</v>
      </c>
      <c r="U5104" s="10"/>
    </row>
    <row r="5105" spans="1:21" x14ac:dyDescent="0.25">
      <c r="A5105">
        <v>2019</v>
      </c>
      <c r="B5105" t="s">
        <v>75</v>
      </c>
      <c r="C5105" s="10">
        <v>4</v>
      </c>
      <c r="D5105" s="10">
        <v>4</v>
      </c>
      <c r="E5105" s="10" t="s">
        <v>1249</v>
      </c>
      <c r="F5105" s="10">
        <v>25</v>
      </c>
      <c r="G5105" s="10">
        <v>7</v>
      </c>
      <c r="H5105" s="10">
        <v>15</v>
      </c>
      <c r="I5105" s="10">
        <v>10</v>
      </c>
      <c r="J5105" s="10">
        <f t="shared" si="79"/>
        <v>57</v>
      </c>
      <c r="K5105" s="10">
        <f t="shared" si="76"/>
        <v>25</v>
      </c>
      <c r="L5105" s="10">
        <v>3</v>
      </c>
      <c r="M5105" s="10">
        <v>1</v>
      </c>
      <c r="N5105" s="10" t="s">
        <v>980</v>
      </c>
      <c r="O5105" s="10">
        <v>0</v>
      </c>
      <c r="P5105" s="10">
        <v>0</v>
      </c>
      <c r="Q5105">
        <v>0</v>
      </c>
      <c r="R5105">
        <v>0</v>
      </c>
      <c r="S5105">
        <v>0</v>
      </c>
      <c r="T5105">
        <v>0</v>
      </c>
      <c r="U5105" s="10"/>
    </row>
    <row r="5106" spans="1:21" x14ac:dyDescent="0.25">
      <c r="A5106">
        <v>2019</v>
      </c>
      <c r="B5106" t="s">
        <v>75</v>
      </c>
      <c r="C5106" s="10">
        <v>4</v>
      </c>
      <c r="D5106" s="10">
        <v>5</v>
      </c>
      <c r="E5106" s="10" t="s">
        <v>1249</v>
      </c>
      <c r="F5106" s="10">
        <v>0</v>
      </c>
      <c r="G5106" s="10">
        <v>5</v>
      </c>
      <c r="H5106" s="10">
        <v>15</v>
      </c>
      <c r="I5106" s="10">
        <v>5</v>
      </c>
      <c r="J5106" s="10">
        <f t="shared" si="79"/>
        <v>25</v>
      </c>
      <c r="K5106" s="10">
        <f t="shared" si="76"/>
        <v>20</v>
      </c>
      <c r="L5106" s="10">
        <v>5</v>
      </c>
      <c r="M5106" s="10">
        <v>2</v>
      </c>
      <c r="N5106" s="10" t="s">
        <v>980</v>
      </c>
      <c r="O5106" s="10" t="s">
        <v>814</v>
      </c>
      <c r="P5106" s="10">
        <v>0</v>
      </c>
      <c r="Q5106">
        <v>0</v>
      </c>
      <c r="R5106">
        <v>0</v>
      </c>
      <c r="S5106">
        <v>0</v>
      </c>
      <c r="T5106">
        <v>0</v>
      </c>
      <c r="U5106" s="10"/>
    </row>
    <row r="5107" spans="1:21" x14ac:dyDescent="0.25">
      <c r="A5107">
        <v>2019</v>
      </c>
      <c r="B5107" t="s">
        <v>75</v>
      </c>
      <c r="C5107" s="10">
        <v>5</v>
      </c>
      <c r="D5107" s="10">
        <v>1</v>
      </c>
      <c r="E5107" s="10" t="s">
        <v>1249</v>
      </c>
      <c r="F5107" s="10">
        <v>0</v>
      </c>
      <c r="G5107" s="10">
        <v>15</v>
      </c>
      <c r="H5107" s="10">
        <v>5</v>
      </c>
      <c r="I5107" s="10">
        <v>0</v>
      </c>
      <c r="J5107" s="10">
        <f t="shared" si="79"/>
        <v>20</v>
      </c>
      <c r="K5107" s="10">
        <f t="shared" ref="K5107:K5170" si="80">SUM(H5107:I5107)</f>
        <v>5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>
        <v>0</v>
      </c>
      <c r="R5107">
        <v>0</v>
      </c>
      <c r="S5107">
        <v>0</v>
      </c>
      <c r="T5107">
        <v>0</v>
      </c>
      <c r="U5107" s="10">
        <v>1</v>
      </c>
    </row>
    <row r="5108" spans="1:21" x14ac:dyDescent="0.25">
      <c r="A5108">
        <v>2019</v>
      </c>
      <c r="B5108" t="s">
        <v>75</v>
      </c>
      <c r="C5108" s="10">
        <v>5</v>
      </c>
      <c r="D5108" s="10">
        <v>2</v>
      </c>
      <c r="E5108" s="10" t="s">
        <v>1249</v>
      </c>
      <c r="F5108" s="10">
        <v>0</v>
      </c>
      <c r="G5108" s="10">
        <v>95</v>
      </c>
      <c r="H5108" s="10">
        <v>5</v>
      </c>
      <c r="I5108" s="10">
        <v>0</v>
      </c>
      <c r="J5108" s="10">
        <f t="shared" si="79"/>
        <v>100</v>
      </c>
      <c r="K5108" s="10">
        <f t="shared" si="80"/>
        <v>5</v>
      </c>
      <c r="L5108" s="10">
        <v>0</v>
      </c>
      <c r="M5108" s="10">
        <v>1</v>
      </c>
      <c r="N5108" s="10" t="s">
        <v>980</v>
      </c>
      <c r="O5108" s="10">
        <v>0</v>
      </c>
      <c r="P5108" s="10">
        <v>0</v>
      </c>
      <c r="Q5108">
        <v>0</v>
      </c>
      <c r="R5108">
        <v>0</v>
      </c>
      <c r="S5108">
        <v>0</v>
      </c>
      <c r="T5108">
        <v>0</v>
      </c>
      <c r="U5108" s="10"/>
    </row>
    <row r="5109" spans="1:21" x14ac:dyDescent="0.25">
      <c r="A5109">
        <v>2019</v>
      </c>
      <c r="B5109" t="s">
        <v>75</v>
      </c>
      <c r="C5109" s="10">
        <v>5</v>
      </c>
      <c r="D5109" s="10">
        <v>3</v>
      </c>
      <c r="E5109" s="10" t="s">
        <v>1249</v>
      </c>
      <c r="F5109" s="10">
        <v>0</v>
      </c>
      <c r="G5109" s="10">
        <v>5</v>
      </c>
      <c r="H5109" s="10">
        <v>70</v>
      </c>
      <c r="I5109" s="10">
        <v>5</v>
      </c>
      <c r="J5109" s="10">
        <f t="shared" si="79"/>
        <v>80</v>
      </c>
      <c r="K5109" s="10">
        <f t="shared" si="80"/>
        <v>75</v>
      </c>
      <c r="L5109" s="10">
        <v>5</v>
      </c>
      <c r="M5109" s="10">
        <v>1</v>
      </c>
      <c r="N5109" s="10" t="s">
        <v>799</v>
      </c>
      <c r="O5109" s="10">
        <v>0</v>
      </c>
      <c r="P5109" s="10">
        <v>0</v>
      </c>
      <c r="Q5109">
        <v>0</v>
      </c>
      <c r="R5109">
        <v>0</v>
      </c>
      <c r="S5109">
        <v>0</v>
      </c>
      <c r="T5109">
        <v>0</v>
      </c>
      <c r="U5109" s="10"/>
    </row>
    <row r="5110" spans="1:21" x14ac:dyDescent="0.25">
      <c r="A5110">
        <v>2019</v>
      </c>
      <c r="B5110" t="s">
        <v>75</v>
      </c>
      <c r="C5110" s="10">
        <v>5</v>
      </c>
      <c r="D5110" s="10">
        <v>4</v>
      </c>
      <c r="E5110" s="10" t="s">
        <v>1249</v>
      </c>
      <c r="F5110" s="10">
        <v>0</v>
      </c>
      <c r="G5110" s="10">
        <v>5</v>
      </c>
      <c r="H5110" s="10">
        <v>25</v>
      </c>
      <c r="I5110" s="10">
        <v>1</v>
      </c>
      <c r="J5110" s="10">
        <f t="shared" si="79"/>
        <v>31</v>
      </c>
      <c r="K5110" s="10">
        <f t="shared" si="80"/>
        <v>26</v>
      </c>
      <c r="L5110" s="10">
        <v>1</v>
      </c>
      <c r="M5110" s="10">
        <v>1</v>
      </c>
      <c r="N5110" s="10" t="s">
        <v>803</v>
      </c>
      <c r="O5110" s="10">
        <v>0</v>
      </c>
      <c r="P5110" s="10">
        <v>0</v>
      </c>
      <c r="Q5110">
        <v>0</v>
      </c>
      <c r="R5110">
        <v>0</v>
      </c>
      <c r="S5110">
        <v>0</v>
      </c>
      <c r="T5110">
        <v>0</v>
      </c>
      <c r="U5110" s="10"/>
    </row>
    <row r="5111" spans="1:21" x14ac:dyDescent="0.25">
      <c r="A5111">
        <v>2019</v>
      </c>
      <c r="B5111" t="s">
        <v>75</v>
      </c>
      <c r="C5111" s="10">
        <v>5</v>
      </c>
      <c r="D5111" s="10">
        <v>5</v>
      </c>
      <c r="E5111" s="10" t="s">
        <v>1249</v>
      </c>
      <c r="F5111" s="10">
        <v>0</v>
      </c>
      <c r="G5111" s="10">
        <v>10</v>
      </c>
      <c r="H5111" s="10">
        <v>15</v>
      </c>
      <c r="I5111" s="10">
        <v>5</v>
      </c>
      <c r="J5111" s="10">
        <f t="shared" si="79"/>
        <v>30</v>
      </c>
      <c r="K5111" s="10">
        <f t="shared" si="80"/>
        <v>20</v>
      </c>
      <c r="L5111" s="10">
        <v>3</v>
      </c>
      <c r="M5111" s="10">
        <v>0</v>
      </c>
      <c r="N5111" s="10">
        <v>0</v>
      </c>
      <c r="O5111" s="10">
        <v>0</v>
      </c>
      <c r="P5111" s="10">
        <v>0</v>
      </c>
      <c r="Q5111">
        <v>0</v>
      </c>
      <c r="R5111">
        <v>0</v>
      </c>
      <c r="S5111">
        <v>0</v>
      </c>
      <c r="T5111">
        <v>0</v>
      </c>
      <c r="U5111" s="10"/>
    </row>
    <row r="5112" spans="1:21" x14ac:dyDescent="0.25">
      <c r="A5112">
        <v>2019</v>
      </c>
      <c r="B5112" t="s">
        <v>75</v>
      </c>
      <c r="C5112" s="10">
        <v>6</v>
      </c>
      <c r="D5112" s="10">
        <v>1</v>
      </c>
      <c r="E5112" s="10" t="s">
        <v>1249</v>
      </c>
      <c r="F5112" s="10">
        <v>0</v>
      </c>
      <c r="G5112" s="10">
        <v>0</v>
      </c>
      <c r="H5112" s="10">
        <v>15</v>
      </c>
      <c r="I5112" s="10">
        <v>25</v>
      </c>
      <c r="J5112" s="10">
        <f t="shared" si="79"/>
        <v>40</v>
      </c>
      <c r="K5112" s="10">
        <f t="shared" si="80"/>
        <v>40</v>
      </c>
      <c r="L5112" s="10">
        <v>10</v>
      </c>
      <c r="M5112" s="10">
        <v>1</v>
      </c>
      <c r="N5112" s="10" t="s">
        <v>799</v>
      </c>
      <c r="O5112" s="10">
        <v>0</v>
      </c>
      <c r="P5112" s="10">
        <v>0</v>
      </c>
      <c r="Q5112">
        <v>0</v>
      </c>
      <c r="R5112">
        <v>0</v>
      </c>
      <c r="S5112">
        <v>0</v>
      </c>
      <c r="T5112">
        <v>0</v>
      </c>
      <c r="U5112" s="10">
        <v>0</v>
      </c>
    </row>
    <row r="5113" spans="1:21" x14ac:dyDescent="0.25">
      <c r="A5113">
        <v>2019</v>
      </c>
      <c r="B5113" t="s">
        <v>75</v>
      </c>
      <c r="C5113" s="10">
        <v>6</v>
      </c>
      <c r="D5113" s="10">
        <v>2</v>
      </c>
      <c r="E5113" s="10" t="s">
        <v>1249</v>
      </c>
      <c r="F5113" s="10">
        <v>0</v>
      </c>
      <c r="G5113" s="10">
        <v>0</v>
      </c>
      <c r="H5113" s="10">
        <v>15</v>
      </c>
      <c r="I5113" s="10">
        <v>0</v>
      </c>
      <c r="J5113" s="10">
        <f t="shared" si="79"/>
        <v>15</v>
      </c>
      <c r="K5113" s="10">
        <f t="shared" si="80"/>
        <v>15</v>
      </c>
      <c r="L5113" s="10">
        <v>0</v>
      </c>
      <c r="M5113" s="10">
        <v>1</v>
      </c>
      <c r="N5113" s="10" t="s">
        <v>800</v>
      </c>
      <c r="O5113" s="10">
        <v>0</v>
      </c>
      <c r="P5113" s="10">
        <v>0</v>
      </c>
      <c r="Q5113">
        <v>0</v>
      </c>
      <c r="R5113">
        <v>0</v>
      </c>
      <c r="S5113">
        <v>0</v>
      </c>
      <c r="T5113">
        <v>0</v>
      </c>
      <c r="U5113" s="10"/>
    </row>
    <row r="5114" spans="1:21" x14ac:dyDescent="0.25">
      <c r="A5114">
        <v>2019</v>
      </c>
      <c r="B5114" t="s">
        <v>75</v>
      </c>
      <c r="C5114" s="10">
        <v>6</v>
      </c>
      <c r="D5114" s="10">
        <v>3</v>
      </c>
      <c r="E5114" s="10" t="s">
        <v>1249</v>
      </c>
      <c r="F5114" s="10">
        <v>0</v>
      </c>
      <c r="G5114" s="10">
        <v>0</v>
      </c>
      <c r="H5114" s="10">
        <v>25</v>
      </c>
      <c r="I5114" s="10">
        <v>5</v>
      </c>
      <c r="J5114" s="10">
        <f t="shared" si="79"/>
        <v>30</v>
      </c>
      <c r="K5114" s="10">
        <f t="shared" si="80"/>
        <v>30</v>
      </c>
      <c r="L5114" s="10">
        <v>3</v>
      </c>
      <c r="M5114" s="10">
        <v>1</v>
      </c>
      <c r="N5114" s="10" t="s">
        <v>803</v>
      </c>
      <c r="O5114" s="10">
        <v>0</v>
      </c>
      <c r="P5114" s="10">
        <v>0</v>
      </c>
      <c r="Q5114">
        <v>0</v>
      </c>
      <c r="R5114">
        <v>0</v>
      </c>
      <c r="S5114">
        <v>0</v>
      </c>
      <c r="T5114">
        <v>0</v>
      </c>
      <c r="U5114" s="10"/>
    </row>
    <row r="5115" spans="1:21" x14ac:dyDescent="0.25">
      <c r="A5115">
        <v>2019</v>
      </c>
      <c r="B5115" t="s">
        <v>75</v>
      </c>
      <c r="C5115" s="10">
        <v>6</v>
      </c>
      <c r="D5115" s="10">
        <v>4</v>
      </c>
      <c r="E5115" s="10" t="s">
        <v>1249</v>
      </c>
      <c r="F5115" s="10">
        <v>0</v>
      </c>
      <c r="G5115" s="10">
        <v>0</v>
      </c>
      <c r="H5115" s="10">
        <v>20</v>
      </c>
      <c r="I5115" s="10">
        <v>5</v>
      </c>
      <c r="J5115" s="10">
        <f t="shared" si="79"/>
        <v>25</v>
      </c>
      <c r="K5115" s="10">
        <f t="shared" si="80"/>
        <v>25</v>
      </c>
      <c r="L5115" s="10">
        <v>3</v>
      </c>
      <c r="M5115" s="10">
        <v>0</v>
      </c>
      <c r="N5115" s="10">
        <v>0</v>
      </c>
      <c r="O5115" s="10">
        <v>0</v>
      </c>
      <c r="P5115" s="10">
        <v>0</v>
      </c>
      <c r="Q5115">
        <v>0</v>
      </c>
      <c r="R5115">
        <v>0</v>
      </c>
      <c r="S5115">
        <v>0</v>
      </c>
      <c r="T5115">
        <v>0</v>
      </c>
      <c r="U5115" s="10"/>
    </row>
    <row r="5116" spans="1:21" x14ac:dyDescent="0.25">
      <c r="A5116">
        <v>2019</v>
      </c>
      <c r="B5116" t="s">
        <v>75</v>
      </c>
      <c r="C5116" s="10">
        <v>6</v>
      </c>
      <c r="D5116" s="10">
        <v>5</v>
      </c>
      <c r="E5116" s="10" t="s">
        <v>1249</v>
      </c>
      <c r="F5116" s="10">
        <v>0</v>
      </c>
      <c r="G5116" s="10">
        <v>0</v>
      </c>
      <c r="H5116" s="10">
        <v>5</v>
      </c>
      <c r="I5116" s="10">
        <v>30</v>
      </c>
      <c r="J5116" s="10">
        <f t="shared" si="79"/>
        <v>35</v>
      </c>
      <c r="K5116" s="10">
        <f t="shared" si="80"/>
        <v>35</v>
      </c>
      <c r="L5116" s="10">
        <v>5</v>
      </c>
      <c r="M5116" s="10">
        <v>0</v>
      </c>
      <c r="N5116" s="10">
        <v>0</v>
      </c>
      <c r="O5116" s="10">
        <v>0</v>
      </c>
      <c r="P5116" s="10">
        <v>0</v>
      </c>
      <c r="Q5116">
        <v>0</v>
      </c>
      <c r="R5116">
        <v>0</v>
      </c>
      <c r="S5116">
        <v>0</v>
      </c>
      <c r="T5116">
        <v>0</v>
      </c>
      <c r="U5116" s="10"/>
    </row>
    <row r="5117" spans="1:21" x14ac:dyDescent="0.25">
      <c r="A5117">
        <v>2019</v>
      </c>
      <c r="B5117" t="s">
        <v>75</v>
      </c>
      <c r="C5117" s="10">
        <v>7</v>
      </c>
      <c r="D5117" s="10">
        <v>1</v>
      </c>
      <c r="E5117" s="10" t="s">
        <v>1237</v>
      </c>
      <c r="F5117" s="10">
        <v>5</v>
      </c>
      <c r="G5117" s="10">
        <v>25</v>
      </c>
      <c r="H5117" s="10">
        <v>5</v>
      </c>
      <c r="I5117" s="10">
        <v>5</v>
      </c>
      <c r="J5117" s="10">
        <f t="shared" ref="J5117:J5126" si="81">SUM(F5117:I5117)</f>
        <v>40</v>
      </c>
      <c r="K5117" s="10">
        <f t="shared" si="80"/>
        <v>10</v>
      </c>
      <c r="L5117" s="10">
        <v>2</v>
      </c>
      <c r="M5117" s="10">
        <v>2</v>
      </c>
      <c r="N5117" s="10" t="s">
        <v>1001</v>
      </c>
      <c r="O5117" s="10" t="s">
        <v>799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</row>
    <row r="5118" spans="1:21" x14ac:dyDescent="0.25">
      <c r="A5118">
        <v>2019</v>
      </c>
      <c r="B5118" t="s">
        <v>75</v>
      </c>
      <c r="C5118" s="10">
        <v>7</v>
      </c>
      <c r="D5118" s="10">
        <v>2</v>
      </c>
      <c r="E5118" s="10" t="s">
        <v>1237</v>
      </c>
      <c r="F5118" s="10">
        <v>5</v>
      </c>
      <c r="G5118" s="10">
        <v>1</v>
      </c>
      <c r="H5118" s="10">
        <v>10</v>
      </c>
      <c r="I5118" s="10">
        <v>10</v>
      </c>
      <c r="J5118" s="10">
        <f t="shared" si="81"/>
        <v>26</v>
      </c>
      <c r="K5118" s="10">
        <f t="shared" si="80"/>
        <v>20</v>
      </c>
      <c r="L5118" s="10">
        <v>4.5</v>
      </c>
      <c r="M5118" s="10">
        <v>3</v>
      </c>
      <c r="N5118" s="10" t="s">
        <v>803</v>
      </c>
      <c r="O5118" s="10" t="s">
        <v>866</v>
      </c>
      <c r="P5118" s="10" t="s">
        <v>799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</row>
    <row r="5119" spans="1:21" x14ac:dyDescent="0.25">
      <c r="A5119">
        <v>2019</v>
      </c>
      <c r="B5119" t="s">
        <v>75</v>
      </c>
      <c r="C5119" s="10">
        <v>7</v>
      </c>
      <c r="D5119" s="10">
        <v>3</v>
      </c>
      <c r="E5119" s="10" t="s">
        <v>1168</v>
      </c>
      <c r="F5119" s="10">
        <v>10</v>
      </c>
      <c r="G5119" s="10">
        <v>10</v>
      </c>
      <c r="H5119" s="10">
        <v>15</v>
      </c>
      <c r="I5119" s="10">
        <v>5</v>
      </c>
      <c r="J5119" s="10">
        <f t="shared" si="81"/>
        <v>40</v>
      </c>
      <c r="K5119" s="10">
        <f t="shared" si="80"/>
        <v>20</v>
      </c>
      <c r="L5119" s="10">
        <v>1</v>
      </c>
      <c r="M5119" s="10">
        <v>3</v>
      </c>
      <c r="N5119" s="10" t="s">
        <v>799</v>
      </c>
      <c r="O5119" s="10" t="s">
        <v>802</v>
      </c>
      <c r="P5119" s="10" t="s">
        <v>866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</row>
    <row r="5120" spans="1:21" x14ac:dyDescent="0.25">
      <c r="A5120">
        <v>2019</v>
      </c>
      <c r="B5120" t="s">
        <v>75</v>
      </c>
      <c r="C5120" s="10">
        <v>7</v>
      </c>
      <c r="D5120" s="10">
        <v>4</v>
      </c>
      <c r="E5120" s="10" t="s">
        <v>1237</v>
      </c>
      <c r="F5120" s="10">
        <v>5</v>
      </c>
      <c r="G5120" s="10">
        <v>5</v>
      </c>
      <c r="H5120" s="10">
        <v>15</v>
      </c>
      <c r="I5120" s="10">
        <v>10</v>
      </c>
      <c r="J5120" s="10">
        <f t="shared" si="81"/>
        <v>35</v>
      </c>
      <c r="K5120" s="10">
        <f t="shared" si="80"/>
        <v>25</v>
      </c>
      <c r="L5120" s="10">
        <v>2.5</v>
      </c>
      <c r="M5120" s="10">
        <v>2</v>
      </c>
      <c r="N5120" s="10" t="s">
        <v>803</v>
      </c>
      <c r="O5120" s="10" t="s">
        <v>799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</row>
    <row r="5121" spans="1:21" x14ac:dyDescent="0.25">
      <c r="A5121">
        <v>2019</v>
      </c>
      <c r="B5121" t="s">
        <v>75</v>
      </c>
      <c r="C5121" s="10">
        <v>7</v>
      </c>
      <c r="D5121" s="10">
        <v>5</v>
      </c>
      <c r="E5121" s="10" t="s">
        <v>1168</v>
      </c>
      <c r="F5121" s="10">
        <v>10</v>
      </c>
      <c r="G5121" s="10">
        <v>10</v>
      </c>
      <c r="H5121" s="10">
        <v>1</v>
      </c>
      <c r="I5121" s="10">
        <v>5</v>
      </c>
      <c r="J5121" s="10">
        <f t="shared" si="81"/>
        <v>26</v>
      </c>
      <c r="K5121" s="10">
        <f t="shared" si="80"/>
        <v>6</v>
      </c>
      <c r="L5121" s="10">
        <v>8.5</v>
      </c>
      <c r="M5121" s="10">
        <v>3</v>
      </c>
      <c r="N5121" s="10" t="s">
        <v>799</v>
      </c>
      <c r="O5121" s="10" t="s">
        <v>979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1</v>
      </c>
    </row>
    <row r="5122" spans="1:21" x14ac:dyDescent="0.25">
      <c r="A5122">
        <v>2019</v>
      </c>
      <c r="B5122" t="s">
        <v>75</v>
      </c>
      <c r="C5122" s="10">
        <v>8</v>
      </c>
      <c r="D5122" s="10">
        <v>1</v>
      </c>
      <c r="E5122" s="10" t="s">
        <v>1168</v>
      </c>
      <c r="F5122" s="10">
        <v>1</v>
      </c>
      <c r="G5122" s="10">
        <v>10</v>
      </c>
      <c r="H5122" s="10">
        <v>5</v>
      </c>
      <c r="I5122" s="10">
        <v>5</v>
      </c>
      <c r="J5122" s="10">
        <f t="shared" si="81"/>
        <v>21</v>
      </c>
      <c r="K5122" s="10">
        <f t="shared" si="80"/>
        <v>10</v>
      </c>
      <c r="L5122" s="10">
        <v>6.5</v>
      </c>
      <c r="M5122" s="10">
        <v>0</v>
      </c>
      <c r="N5122" s="10">
        <v>0</v>
      </c>
      <c r="O5122" s="10">
        <v>0</v>
      </c>
      <c r="P5122" s="10">
        <v>0</v>
      </c>
      <c r="Q5122" s="10">
        <v>0</v>
      </c>
      <c r="R5122" s="10">
        <v>0</v>
      </c>
      <c r="S5122" s="10">
        <v>0</v>
      </c>
      <c r="T5122" s="10">
        <v>0</v>
      </c>
      <c r="U5122" s="10">
        <v>0</v>
      </c>
    </row>
    <row r="5123" spans="1:21" x14ac:dyDescent="0.25">
      <c r="A5123">
        <v>2019</v>
      </c>
      <c r="B5123" t="s">
        <v>75</v>
      </c>
      <c r="C5123" s="10">
        <v>8</v>
      </c>
      <c r="D5123" s="10">
        <v>2</v>
      </c>
      <c r="E5123" s="10" t="s">
        <v>1168</v>
      </c>
      <c r="F5123" s="10">
        <v>1</v>
      </c>
      <c r="G5123" s="10">
        <v>25</v>
      </c>
      <c r="H5123" s="10">
        <v>1</v>
      </c>
      <c r="I5123" s="10">
        <v>1</v>
      </c>
      <c r="J5123" s="10">
        <f t="shared" si="81"/>
        <v>28</v>
      </c>
      <c r="K5123" s="10">
        <f t="shared" si="80"/>
        <v>2</v>
      </c>
      <c r="L5123" s="10">
        <v>1</v>
      </c>
      <c r="M5123" s="10">
        <v>3</v>
      </c>
      <c r="N5123" s="10" t="s">
        <v>799</v>
      </c>
      <c r="O5123" s="10" t="s">
        <v>803</v>
      </c>
      <c r="P5123" s="10" t="s">
        <v>803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</row>
    <row r="5124" spans="1:21" x14ac:dyDescent="0.25">
      <c r="A5124">
        <v>2019</v>
      </c>
      <c r="B5124" t="s">
        <v>75</v>
      </c>
      <c r="C5124" s="10">
        <v>8</v>
      </c>
      <c r="D5124" s="10">
        <v>3</v>
      </c>
      <c r="E5124" s="10" t="s">
        <v>1168</v>
      </c>
      <c r="F5124" s="10">
        <v>5</v>
      </c>
      <c r="G5124" s="10">
        <v>5</v>
      </c>
      <c r="H5124" s="10">
        <v>20</v>
      </c>
      <c r="I5124" s="10">
        <v>5</v>
      </c>
      <c r="J5124" s="10">
        <f t="shared" si="81"/>
        <v>35</v>
      </c>
      <c r="K5124" s="10">
        <f t="shared" si="80"/>
        <v>25</v>
      </c>
      <c r="L5124" s="10">
        <v>9</v>
      </c>
      <c r="M5124" s="10">
        <v>1</v>
      </c>
      <c r="N5124" s="10" t="s">
        <v>803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</row>
    <row r="5125" spans="1:21" x14ac:dyDescent="0.25">
      <c r="A5125">
        <v>2019</v>
      </c>
      <c r="B5125" t="s">
        <v>75</v>
      </c>
      <c r="C5125" s="10">
        <v>8</v>
      </c>
      <c r="D5125" s="10">
        <v>4</v>
      </c>
      <c r="E5125" s="10" t="s">
        <v>1237</v>
      </c>
      <c r="F5125" s="10">
        <v>5</v>
      </c>
      <c r="G5125" s="10">
        <v>1</v>
      </c>
      <c r="H5125" s="10">
        <v>25</v>
      </c>
      <c r="I5125" s="10">
        <v>25</v>
      </c>
      <c r="J5125" s="10">
        <f>SUM(F5125:I5125)</f>
        <v>56</v>
      </c>
      <c r="K5125" s="10">
        <f t="shared" si="80"/>
        <v>50</v>
      </c>
      <c r="L5125" s="21">
        <v>9.5</v>
      </c>
      <c r="M5125" s="10">
        <v>1</v>
      </c>
      <c r="N5125" s="10" t="s">
        <v>866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</row>
    <row r="5126" spans="1:21" x14ac:dyDescent="0.25">
      <c r="A5126">
        <v>2019</v>
      </c>
      <c r="B5126" t="s">
        <v>75</v>
      </c>
      <c r="C5126" s="10">
        <v>8</v>
      </c>
      <c r="D5126" s="10">
        <v>5</v>
      </c>
      <c r="E5126" s="10" t="s">
        <v>1237</v>
      </c>
      <c r="F5126" s="10">
        <v>5</v>
      </c>
      <c r="G5126" s="10">
        <v>1</v>
      </c>
      <c r="H5126" s="10">
        <v>1</v>
      </c>
      <c r="I5126" s="10">
        <v>5</v>
      </c>
      <c r="J5126" s="10">
        <f t="shared" si="81"/>
        <v>12</v>
      </c>
      <c r="K5126" s="10">
        <f t="shared" si="80"/>
        <v>6</v>
      </c>
      <c r="L5126" s="10">
        <v>6.5</v>
      </c>
      <c r="M5126" s="10">
        <v>3</v>
      </c>
      <c r="N5126" s="10" t="s">
        <v>799</v>
      </c>
      <c r="O5126" s="10" t="s">
        <v>799</v>
      </c>
      <c r="P5126" s="10" t="s">
        <v>852</v>
      </c>
      <c r="Q5126" s="10">
        <v>0</v>
      </c>
      <c r="R5126" s="10">
        <v>0</v>
      </c>
      <c r="S5126" s="10">
        <v>0</v>
      </c>
      <c r="T5126" s="10">
        <v>0</v>
      </c>
      <c r="U5126" s="10">
        <v>1</v>
      </c>
    </row>
    <row r="5127" spans="1:21" x14ac:dyDescent="0.25">
      <c r="A5127">
        <v>2019</v>
      </c>
      <c r="B5127" t="s">
        <v>1161</v>
      </c>
      <c r="C5127" s="10">
        <v>1</v>
      </c>
      <c r="D5127" s="10">
        <v>2</v>
      </c>
      <c r="E5127" s="10" t="s">
        <v>1223</v>
      </c>
      <c r="F5127" s="10">
        <v>60</v>
      </c>
      <c r="G5127" s="10">
        <v>5</v>
      </c>
      <c r="H5127" s="10">
        <v>5</v>
      </c>
      <c r="I5127" s="10">
        <v>10</v>
      </c>
      <c r="J5127" s="10">
        <f t="shared" ref="J5127:J5180" si="82">SUM(F5127:I5127)</f>
        <v>80</v>
      </c>
      <c r="K5127" s="10">
        <f t="shared" si="80"/>
        <v>15</v>
      </c>
      <c r="L5127" s="10">
        <v>1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</row>
    <row r="5128" spans="1:21" x14ac:dyDescent="0.25">
      <c r="A5128">
        <v>2019</v>
      </c>
      <c r="B5128" t="s">
        <v>1161</v>
      </c>
      <c r="C5128" s="10">
        <v>1</v>
      </c>
      <c r="D5128" s="10">
        <v>3</v>
      </c>
      <c r="E5128" s="10" t="s">
        <v>1223</v>
      </c>
      <c r="F5128" s="10">
        <v>0</v>
      </c>
      <c r="G5128" s="10">
        <v>90</v>
      </c>
      <c r="H5128" s="10">
        <v>0</v>
      </c>
      <c r="I5128" s="10">
        <v>5</v>
      </c>
      <c r="J5128" s="10">
        <f t="shared" si="82"/>
        <v>95</v>
      </c>
      <c r="K5128" s="10">
        <f t="shared" si="80"/>
        <v>5</v>
      </c>
      <c r="L5128" s="10">
        <v>3</v>
      </c>
      <c r="M5128" s="10">
        <v>0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</row>
    <row r="5129" spans="1:21" x14ac:dyDescent="0.25">
      <c r="A5129">
        <v>2019</v>
      </c>
      <c r="B5129" t="s">
        <v>1161</v>
      </c>
      <c r="C5129" s="10">
        <v>1</v>
      </c>
      <c r="D5129" s="10">
        <v>4</v>
      </c>
      <c r="E5129" s="10" t="s">
        <v>1223</v>
      </c>
      <c r="F5129" s="10">
        <v>30</v>
      </c>
      <c r="G5129" s="10">
        <v>0</v>
      </c>
      <c r="H5129" s="10">
        <v>7</v>
      </c>
      <c r="I5129" s="10">
        <v>5</v>
      </c>
      <c r="J5129" s="10">
        <f t="shared" si="82"/>
        <v>42</v>
      </c>
      <c r="K5129" s="10">
        <f t="shared" si="80"/>
        <v>12</v>
      </c>
      <c r="L5129" s="10">
        <v>3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</row>
    <row r="5130" spans="1:21" x14ac:dyDescent="0.25">
      <c r="A5130">
        <v>2019</v>
      </c>
      <c r="B5130" t="s">
        <v>1161</v>
      </c>
      <c r="C5130" s="10">
        <v>1</v>
      </c>
      <c r="D5130" s="10">
        <v>5</v>
      </c>
      <c r="E5130" s="10" t="s">
        <v>1223</v>
      </c>
      <c r="F5130" s="10">
        <v>5</v>
      </c>
      <c r="G5130" s="10">
        <v>5</v>
      </c>
      <c r="H5130" s="10">
        <v>40</v>
      </c>
      <c r="I5130" s="10">
        <v>0</v>
      </c>
      <c r="J5130" s="10">
        <f t="shared" si="82"/>
        <v>50</v>
      </c>
      <c r="K5130" s="10">
        <f t="shared" si="80"/>
        <v>40</v>
      </c>
      <c r="L5130" s="10">
        <v>9</v>
      </c>
      <c r="M5130" s="10">
        <v>0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0</v>
      </c>
    </row>
    <row r="5131" spans="1:21" x14ac:dyDescent="0.25">
      <c r="A5131">
        <v>2019</v>
      </c>
      <c r="B5131" t="s">
        <v>1161</v>
      </c>
      <c r="C5131" s="10">
        <v>2</v>
      </c>
      <c r="D5131" s="10">
        <v>1</v>
      </c>
      <c r="E5131" s="10" t="s">
        <v>1223</v>
      </c>
      <c r="F5131" s="10">
        <v>10</v>
      </c>
      <c r="G5131" s="10">
        <v>5</v>
      </c>
      <c r="H5131" s="10">
        <v>0</v>
      </c>
      <c r="I5131" s="10">
        <v>10</v>
      </c>
      <c r="J5131" s="10">
        <f t="shared" si="82"/>
        <v>25</v>
      </c>
      <c r="K5131" s="10">
        <f t="shared" si="80"/>
        <v>10</v>
      </c>
      <c r="L5131" s="10">
        <v>5</v>
      </c>
      <c r="M5131" s="10">
        <v>1</v>
      </c>
      <c r="N5131" s="10" t="s">
        <v>803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</row>
    <row r="5132" spans="1:21" x14ac:dyDescent="0.25">
      <c r="A5132">
        <v>2019</v>
      </c>
      <c r="B5132" t="s">
        <v>1161</v>
      </c>
      <c r="C5132" s="10">
        <v>2</v>
      </c>
      <c r="D5132" s="10">
        <v>2</v>
      </c>
      <c r="E5132" s="10" t="s">
        <v>1223</v>
      </c>
      <c r="F5132" s="10">
        <v>20</v>
      </c>
      <c r="G5132" s="10">
        <v>5</v>
      </c>
      <c r="H5132" s="10">
        <v>1</v>
      </c>
      <c r="I5132" s="10">
        <v>0</v>
      </c>
      <c r="J5132" s="10">
        <f t="shared" si="82"/>
        <v>26</v>
      </c>
      <c r="K5132" s="10">
        <f t="shared" si="80"/>
        <v>1</v>
      </c>
      <c r="L5132" s="10">
        <v>0</v>
      </c>
      <c r="M5132" s="10">
        <v>1</v>
      </c>
      <c r="N5132" s="10" t="s">
        <v>840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</row>
    <row r="5133" spans="1:21" x14ac:dyDescent="0.25">
      <c r="A5133">
        <v>2019</v>
      </c>
      <c r="B5133" t="s">
        <v>1161</v>
      </c>
      <c r="C5133" s="10">
        <v>2</v>
      </c>
      <c r="D5133" s="10">
        <v>3</v>
      </c>
      <c r="E5133" s="10" t="s">
        <v>1223</v>
      </c>
      <c r="F5133" s="10">
        <v>20</v>
      </c>
      <c r="G5133" s="10">
        <v>2</v>
      </c>
      <c r="H5133" s="10">
        <v>15</v>
      </c>
      <c r="I5133" s="10">
        <v>1</v>
      </c>
      <c r="J5133" s="10">
        <f t="shared" si="82"/>
        <v>38</v>
      </c>
      <c r="K5133" s="10">
        <f t="shared" si="80"/>
        <v>16</v>
      </c>
      <c r="L5133" s="10">
        <v>1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</row>
    <row r="5134" spans="1:21" x14ac:dyDescent="0.25">
      <c r="A5134">
        <v>2019</v>
      </c>
      <c r="B5134" t="s">
        <v>1161</v>
      </c>
      <c r="C5134" s="10">
        <v>2</v>
      </c>
      <c r="D5134" s="10">
        <v>4</v>
      </c>
      <c r="E5134" s="10" t="s">
        <v>1223</v>
      </c>
      <c r="F5134" s="10">
        <v>10</v>
      </c>
      <c r="G5134" s="10">
        <v>50</v>
      </c>
      <c r="H5134" s="10">
        <v>5</v>
      </c>
      <c r="I5134" s="10">
        <v>7</v>
      </c>
      <c r="J5134" s="10">
        <f t="shared" si="82"/>
        <v>72</v>
      </c>
      <c r="K5134" s="10">
        <f t="shared" si="80"/>
        <v>12</v>
      </c>
      <c r="L5134" s="10">
        <v>4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0</v>
      </c>
    </row>
    <row r="5135" spans="1:21" x14ac:dyDescent="0.25">
      <c r="A5135">
        <v>2019</v>
      </c>
      <c r="B5135" t="s">
        <v>1161</v>
      </c>
      <c r="C5135" s="10">
        <v>2</v>
      </c>
      <c r="D5135" s="10">
        <v>5</v>
      </c>
      <c r="E5135" s="10" t="s">
        <v>1223</v>
      </c>
      <c r="F5135" s="10">
        <v>40</v>
      </c>
      <c r="G5135" s="10">
        <v>0</v>
      </c>
      <c r="H5135" s="10">
        <v>5</v>
      </c>
      <c r="I5135" s="10">
        <v>20</v>
      </c>
      <c r="J5135" s="10">
        <f t="shared" si="82"/>
        <v>65</v>
      </c>
      <c r="K5135" s="10">
        <f t="shared" si="80"/>
        <v>25</v>
      </c>
      <c r="L5135" s="10">
        <v>4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</row>
    <row r="5136" spans="1:21" x14ac:dyDescent="0.25">
      <c r="A5136">
        <v>2019</v>
      </c>
      <c r="B5136" t="s">
        <v>1161</v>
      </c>
      <c r="C5136">
        <v>3</v>
      </c>
      <c r="D5136">
        <v>1</v>
      </c>
      <c r="E5136" t="s">
        <v>1249</v>
      </c>
      <c r="F5136">
        <v>0</v>
      </c>
      <c r="G5136">
        <v>0</v>
      </c>
      <c r="H5136">
        <v>50</v>
      </c>
      <c r="I5136">
        <v>5</v>
      </c>
      <c r="J5136" s="10">
        <f t="shared" si="82"/>
        <v>55</v>
      </c>
      <c r="K5136" s="10">
        <f t="shared" si="80"/>
        <v>55</v>
      </c>
      <c r="L5136">
        <v>4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0</v>
      </c>
    </row>
    <row r="5137" spans="1:19" x14ac:dyDescent="0.25">
      <c r="A5137">
        <v>2019</v>
      </c>
      <c r="B5137" t="s">
        <v>1161</v>
      </c>
      <c r="C5137">
        <v>3</v>
      </c>
      <c r="D5137">
        <v>2</v>
      </c>
      <c r="E5137" t="s">
        <v>1249</v>
      </c>
      <c r="F5137">
        <v>0</v>
      </c>
      <c r="G5137">
        <v>0</v>
      </c>
      <c r="H5137">
        <v>20</v>
      </c>
      <c r="I5137">
        <v>10</v>
      </c>
      <c r="J5137" s="10">
        <f t="shared" si="82"/>
        <v>30</v>
      </c>
      <c r="K5137" s="10">
        <f t="shared" si="80"/>
        <v>30</v>
      </c>
      <c r="L5137">
        <v>10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</row>
    <row r="5138" spans="1:19" x14ac:dyDescent="0.25">
      <c r="A5138">
        <v>2019</v>
      </c>
      <c r="B5138" t="s">
        <v>1161</v>
      </c>
      <c r="C5138">
        <v>3</v>
      </c>
      <c r="D5138">
        <v>3</v>
      </c>
      <c r="E5138" t="s">
        <v>1249</v>
      </c>
      <c r="F5138">
        <v>0</v>
      </c>
      <c r="G5138">
        <v>50</v>
      </c>
      <c r="H5138">
        <v>20</v>
      </c>
      <c r="I5138">
        <v>20</v>
      </c>
      <c r="J5138" s="10">
        <f t="shared" si="82"/>
        <v>90</v>
      </c>
      <c r="K5138" s="10">
        <f t="shared" si="80"/>
        <v>40</v>
      </c>
      <c r="L5138">
        <v>5</v>
      </c>
      <c r="M5138" s="10">
        <v>0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0</v>
      </c>
    </row>
    <row r="5139" spans="1:19" x14ac:dyDescent="0.25">
      <c r="A5139">
        <v>2019</v>
      </c>
      <c r="B5139" t="s">
        <v>1161</v>
      </c>
      <c r="C5139">
        <v>3</v>
      </c>
      <c r="D5139">
        <v>4</v>
      </c>
      <c r="E5139" t="s">
        <v>1249</v>
      </c>
      <c r="F5139">
        <v>0</v>
      </c>
      <c r="G5139">
        <v>0</v>
      </c>
      <c r="H5139">
        <v>25</v>
      </c>
      <c r="I5139">
        <v>0</v>
      </c>
      <c r="J5139" s="10">
        <f t="shared" si="82"/>
        <v>25</v>
      </c>
      <c r="K5139" s="10">
        <f t="shared" si="80"/>
        <v>25</v>
      </c>
      <c r="L5139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</row>
    <row r="5140" spans="1:19" x14ac:dyDescent="0.25">
      <c r="A5140">
        <v>2019</v>
      </c>
      <c r="B5140" t="s">
        <v>1161</v>
      </c>
      <c r="C5140">
        <v>3</v>
      </c>
      <c r="D5140">
        <v>5</v>
      </c>
      <c r="E5140" t="s">
        <v>1249</v>
      </c>
      <c r="F5140">
        <v>0</v>
      </c>
      <c r="G5140">
        <v>0</v>
      </c>
      <c r="H5140">
        <v>15</v>
      </c>
      <c r="I5140">
        <v>0</v>
      </c>
      <c r="J5140" s="10">
        <f t="shared" si="82"/>
        <v>15</v>
      </c>
      <c r="K5140" s="10">
        <f t="shared" si="80"/>
        <v>15</v>
      </c>
      <c r="L514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</row>
    <row r="5141" spans="1:19" x14ac:dyDescent="0.25">
      <c r="A5141">
        <v>2019</v>
      </c>
      <c r="B5141" t="s">
        <v>1161</v>
      </c>
      <c r="C5141" s="10">
        <v>4</v>
      </c>
      <c r="D5141" s="10">
        <v>1</v>
      </c>
      <c r="E5141" s="10" t="s">
        <v>1249</v>
      </c>
      <c r="F5141" s="10">
        <v>5</v>
      </c>
      <c r="G5141" s="10">
        <v>0</v>
      </c>
      <c r="H5141" s="10">
        <v>25</v>
      </c>
      <c r="I5141" s="10">
        <v>10</v>
      </c>
      <c r="J5141" s="10">
        <f t="shared" si="82"/>
        <v>40</v>
      </c>
      <c r="K5141" s="10">
        <f t="shared" si="80"/>
        <v>35</v>
      </c>
      <c r="L5141" s="10">
        <v>12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</row>
    <row r="5142" spans="1:19" x14ac:dyDescent="0.25">
      <c r="A5142">
        <v>2019</v>
      </c>
      <c r="B5142" t="s">
        <v>1161</v>
      </c>
      <c r="C5142" s="10">
        <v>4</v>
      </c>
      <c r="D5142" s="10">
        <v>2</v>
      </c>
      <c r="E5142" s="10" t="s">
        <v>1249</v>
      </c>
      <c r="F5142" s="10">
        <v>50</v>
      </c>
      <c r="G5142" s="10">
        <v>0</v>
      </c>
      <c r="H5142" s="10">
        <v>65</v>
      </c>
      <c r="I5142" s="10">
        <v>0</v>
      </c>
      <c r="J5142" s="10">
        <f t="shared" si="82"/>
        <v>115</v>
      </c>
      <c r="K5142" s="10">
        <f t="shared" si="80"/>
        <v>65</v>
      </c>
      <c r="L5142" s="10">
        <v>0</v>
      </c>
      <c r="M5142" s="10">
        <v>1</v>
      </c>
      <c r="N5142" s="10" t="s">
        <v>803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</row>
    <row r="5143" spans="1:19" x14ac:dyDescent="0.25">
      <c r="A5143">
        <v>2019</v>
      </c>
      <c r="B5143" t="s">
        <v>1161</v>
      </c>
      <c r="C5143" s="10">
        <v>4</v>
      </c>
      <c r="D5143" s="10">
        <v>3</v>
      </c>
      <c r="E5143" s="10" t="s">
        <v>1249</v>
      </c>
      <c r="F5143" s="10">
        <v>30</v>
      </c>
      <c r="G5143" s="10">
        <v>20</v>
      </c>
      <c r="H5143" s="10">
        <v>0</v>
      </c>
      <c r="I5143" s="10">
        <v>10</v>
      </c>
      <c r="J5143" s="10">
        <f t="shared" si="82"/>
        <v>60</v>
      </c>
      <c r="K5143" s="10">
        <f t="shared" si="80"/>
        <v>10</v>
      </c>
      <c r="L5143" s="10">
        <v>15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</row>
    <row r="5144" spans="1:19" x14ac:dyDescent="0.25">
      <c r="A5144">
        <v>2019</v>
      </c>
      <c r="B5144" t="s">
        <v>1161</v>
      </c>
      <c r="C5144" s="10">
        <v>4</v>
      </c>
      <c r="D5144" s="10">
        <v>4</v>
      </c>
      <c r="E5144" s="10" t="s">
        <v>1249</v>
      </c>
      <c r="F5144" s="10">
        <v>0</v>
      </c>
      <c r="G5144" s="10">
        <v>0</v>
      </c>
      <c r="H5144" s="10">
        <v>70</v>
      </c>
      <c r="I5144" s="10">
        <v>10</v>
      </c>
      <c r="J5144" s="10">
        <f t="shared" si="82"/>
        <v>80</v>
      </c>
      <c r="K5144" s="10">
        <f t="shared" si="80"/>
        <v>80</v>
      </c>
      <c r="L5144" s="10">
        <v>10</v>
      </c>
      <c r="M5144" s="10">
        <v>1</v>
      </c>
      <c r="N5144" s="10" t="s">
        <v>980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</row>
    <row r="5145" spans="1:19" x14ac:dyDescent="0.25">
      <c r="A5145">
        <v>2019</v>
      </c>
      <c r="B5145" t="s">
        <v>1161</v>
      </c>
      <c r="C5145" s="10">
        <v>4</v>
      </c>
      <c r="D5145" s="10">
        <v>5</v>
      </c>
      <c r="E5145" s="10" t="s">
        <v>1249</v>
      </c>
      <c r="F5145" s="10">
        <v>0</v>
      </c>
      <c r="G5145" s="10">
        <v>30</v>
      </c>
      <c r="H5145" s="10">
        <v>0</v>
      </c>
      <c r="I5145" s="10">
        <v>20</v>
      </c>
      <c r="J5145" s="10">
        <f t="shared" si="82"/>
        <v>50</v>
      </c>
      <c r="K5145" s="10">
        <f t="shared" si="80"/>
        <v>20</v>
      </c>
      <c r="L5145" s="10">
        <v>8</v>
      </c>
      <c r="M5145" s="10"/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</row>
    <row r="5146" spans="1:19" x14ac:dyDescent="0.25">
      <c r="A5146">
        <v>2019</v>
      </c>
      <c r="B5146" t="s">
        <v>1161</v>
      </c>
      <c r="C5146" s="10">
        <v>6</v>
      </c>
      <c r="D5146" s="10">
        <v>1</v>
      </c>
      <c r="E5146" s="10" t="s">
        <v>1237</v>
      </c>
      <c r="F5146" s="10">
        <v>1</v>
      </c>
      <c r="G5146" s="10">
        <v>5</v>
      </c>
      <c r="H5146" s="10">
        <v>15</v>
      </c>
      <c r="I5146" s="10">
        <v>20</v>
      </c>
      <c r="J5146" s="10">
        <f t="shared" si="82"/>
        <v>41</v>
      </c>
      <c r="K5146" s="10">
        <f t="shared" si="80"/>
        <v>35</v>
      </c>
      <c r="L5146" s="10">
        <v>10.5</v>
      </c>
      <c r="M5146" s="10">
        <v>2</v>
      </c>
      <c r="N5146" s="10" t="s">
        <v>816</v>
      </c>
      <c r="O5146" s="10" t="s">
        <v>979</v>
      </c>
      <c r="P5146" s="10">
        <v>0</v>
      </c>
      <c r="Q5146" s="10">
        <v>0</v>
      </c>
      <c r="R5146" s="10">
        <v>0</v>
      </c>
      <c r="S5146" s="10">
        <v>0</v>
      </c>
    </row>
    <row r="5147" spans="1:19" x14ac:dyDescent="0.25">
      <c r="A5147">
        <v>2019</v>
      </c>
      <c r="B5147" t="s">
        <v>1161</v>
      </c>
      <c r="C5147" s="10">
        <v>6</v>
      </c>
      <c r="D5147" s="10">
        <v>2</v>
      </c>
      <c r="E5147" s="10" t="s">
        <v>1237</v>
      </c>
      <c r="F5147" s="10">
        <v>1</v>
      </c>
      <c r="G5147" s="10">
        <v>5</v>
      </c>
      <c r="H5147" s="10">
        <v>25</v>
      </c>
      <c r="I5147" s="10">
        <v>5</v>
      </c>
      <c r="J5147" s="10">
        <f t="shared" si="82"/>
        <v>36</v>
      </c>
      <c r="K5147" s="10">
        <f t="shared" si="80"/>
        <v>30</v>
      </c>
      <c r="L5147" s="10">
        <v>10</v>
      </c>
      <c r="M5147" s="10">
        <v>3</v>
      </c>
      <c r="N5147" s="10" t="s">
        <v>799</v>
      </c>
      <c r="O5147" s="10" t="s">
        <v>806</v>
      </c>
      <c r="P5147" s="10" t="s">
        <v>799</v>
      </c>
      <c r="Q5147" s="10">
        <v>0</v>
      </c>
      <c r="R5147" s="10">
        <v>0</v>
      </c>
      <c r="S5147" s="10">
        <v>0</v>
      </c>
    </row>
    <row r="5148" spans="1:19" x14ac:dyDescent="0.25">
      <c r="A5148">
        <v>2019</v>
      </c>
      <c r="B5148" t="s">
        <v>1161</v>
      </c>
      <c r="C5148" s="10">
        <v>6</v>
      </c>
      <c r="D5148" s="10">
        <v>3</v>
      </c>
      <c r="E5148" s="10" t="s">
        <v>1237</v>
      </c>
      <c r="F5148" s="10">
        <v>0</v>
      </c>
      <c r="G5148" s="10">
        <v>1</v>
      </c>
      <c r="H5148" s="10">
        <v>75</v>
      </c>
      <c r="I5148" s="10">
        <v>5</v>
      </c>
      <c r="J5148" s="10">
        <f t="shared" si="82"/>
        <v>81</v>
      </c>
      <c r="K5148" s="10">
        <f t="shared" si="80"/>
        <v>80</v>
      </c>
      <c r="L5148" s="10">
        <v>1</v>
      </c>
      <c r="M5148" s="10">
        <v>0</v>
      </c>
      <c r="N5148" s="10">
        <v>0</v>
      </c>
      <c r="O5148" s="10">
        <v>0</v>
      </c>
      <c r="P5148" s="10">
        <v>0</v>
      </c>
      <c r="Q5148" s="10">
        <v>0</v>
      </c>
      <c r="R5148" s="10">
        <v>0</v>
      </c>
      <c r="S5148" s="10">
        <v>0</v>
      </c>
    </row>
    <row r="5149" spans="1:19" x14ac:dyDescent="0.25">
      <c r="A5149">
        <v>2019</v>
      </c>
      <c r="B5149" t="s">
        <v>1161</v>
      </c>
      <c r="C5149" s="10">
        <v>6</v>
      </c>
      <c r="D5149" s="10">
        <v>4</v>
      </c>
      <c r="E5149" s="10" t="s">
        <v>1237</v>
      </c>
      <c r="F5149" s="10">
        <v>5</v>
      </c>
      <c r="G5149" s="10">
        <v>5</v>
      </c>
      <c r="H5149" s="10">
        <v>15</v>
      </c>
      <c r="I5149" s="10">
        <v>5</v>
      </c>
      <c r="J5149" s="10">
        <f t="shared" si="82"/>
        <v>30</v>
      </c>
      <c r="K5149" s="10">
        <f t="shared" si="80"/>
        <v>20</v>
      </c>
      <c r="L5149" s="10">
        <v>7.5</v>
      </c>
      <c r="M5149" s="10">
        <v>1</v>
      </c>
      <c r="N5149" s="10" t="s">
        <v>852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</row>
    <row r="5150" spans="1:19" x14ac:dyDescent="0.25">
      <c r="A5150">
        <v>2019</v>
      </c>
      <c r="B5150" t="s">
        <v>1161</v>
      </c>
      <c r="C5150" s="10">
        <v>6</v>
      </c>
      <c r="D5150" s="10">
        <v>5</v>
      </c>
      <c r="E5150" s="10" t="s">
        <v>1237</v>
      </c>
      <c r="F5150" s="10">
        <v>10</v>
      </c>
      <c r="G5150" s="10">
        <v>5</v>
      </c>
      <c r="H5150" s="10">
        <v>5</v>
      </c>
      <c r="I5150" s="10">
        <v>10</v>
      </c>
      <c r="J5150" s="10">
        <f t="shared" si="82"/>
        <v>30</v>
      </c>
      <c r="K5150" s="10">
        <f t="shared" si="80"/>
        <v>15</v>
      </c>
      <c r="L5150" s="10">
        <v>1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</row>
    <row r="5151" spans="1:19" x14ac:dyDescent="0.25">
      <c r="A5151">
        <v>2019</v>
      </c>
      <c r="B5151" t="s">
        <v>1161</v>
      </c>
      <c r="C5151" s="10">
        <v>7</v>
      </c>
      <c r="D5151" s="10">
        <v>1</v>
      </c>
      <c r="E5151" s="10" t="s">
        <v>1237</v>
      </c>
      <c r="F5151" s="10">
        <v>1</v>
      </c>
      <c r="G5151" s="10">
        <v>10</v>
      </c>
      <c r="H5151" s="10">
        <v>5</v>
      </c>
      <c r="I5151" s="10">
        <v>1</v>
      </c>
      <c r="J5151" s="10">
        <f t="shared" si="82"/>
        <v>17</v>
      </c>
      <c r="K5151" s="10">
        <f t="shared" si="80"/>
        <v>6</v>
      </c>
      <c r="L5151" s="10">
        <v>1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</row>
    <row r="5152" spans="1:19" x14ac:dyDescent="0.25">
      <c r="A5152">
        <v>2019</v>
      </c>
      <c r="B5152" t="s">
        <v>1161</v>
      </c>
      <c r="C5152" s="10">
        <v>7</v>
      </c>
      <c r="D5152" s="10">
        <v>2</v>
      </c>
      <c r="E5152" s="10" t="s">
        <v>1237</v>
      </c>
      <c r="F5152" s="10">
        <v>1</v>
      </c>
      <c r="G5152" s="10">
        <v>5</v>
      </c>
      <c r="H5152" s="10">
        <v>10</v>
      </c>
      <c r="I5152" s="10">
        <v>10</v>
      </c>
      <c r="J5152" s="10">
        <f t="shared" si="82"/>
        <v>26</v>
      </c>
      <c r="K5152" s="10">
        <f t="shared" si="80"/>
        <v>20</v>
      </c>
      <c r="L5152" s="10">
        <v>4</v>
      </c>
      <c r="M5152" s="10">
        <v>2</v>
      </c>
      <c r="N5152" s="10" t="s">
        <v>799</v>
      </c>
      <c r="O5152" s="10" t="s">
        <v>799</v>
      </c>
      <c r="P5152" s="10">
        <v>0</v>
      </c>
      <c r="Q5152" s="10">
        <v>0</v>
      </c>
      <c r="R5152" s="10">
        <v>0</v>
      </c>
      <c r="S5152" s="10">
        <v>0</v>
      </c>
    </row>
    <row r="5153" spans="1:21" x14ac:dyDescent="0.25">
      <c r="A5153">
        <v>2019</v>
      </c>
      <c r="B5153" t="s">
        <v>1161</v>
      </c>
      <c r="C5153" s="10">
        <v>7</v>
      </c>
      <c r="D5153" s="10">
        <v>3</v>
      </c>
      <c r="E5153" s="10" t="s">
        <v>1168</v>
      </c>
      <c r="F5153" s="10">
        <v>1</v>
      </c>
      <c r="G5153" s="10">
        <v>5</v>
      </c>
      <c r="H5153" s="10">
        <v>5</v>
      </c>
      <c r="I5153" s="10">
        <v>15</v>
      </c>
      <c r="J5153" s="10">
        <f t="shared" si="82"/>
        <v>26</v>
      </c>
      <c r="K5153" s="10">
        <f t="shared" si="80"/>
        <v>20</v>
      </c>
      <c r="L5153" s="10">
        <v>5</v>
      </c>
      <c r="M5153" s="10">
        <v>1</v>
      </c>
      <c r="N5153" s="10" t="s">
        <v>803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</row>
    <row r="5154" spans="1:21" x14ac:dyDescent="0.25">
      <c r="A5154">
        <v>2019</v>
      </c>
      <c r="B5154" t="s">
        <v>1161</v>
      </c>
      <c r="C5154" s="10">
        <v>7</v>
      </c>
      <c r="D5154" s="10">
        <v>4</v>
      </c>
      <c r="E5154" s="10" t="s">
        <v>1237</v>
      </c>
      <c r="F5154" s="10">
        <v>1</v>
      </c>
      <c r="G5154" s="10">
        <v>5</v>
      </c>
      <c r="H5154" s="10">
        <v>1</v>
      </c>
      <c r="I5154" s="10">
        <v>20</v>
      </c>
      <c r="J5154" s="10">
        <f t="shared" si="82"/>
        <v>27</v>
      </c>
      <c r="K5154" s="10">
        <f t="shared" si="80"/>
        <v>21</v>
      </c>
      <c r="L5154" s="10">
        <v>8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0</v>
      </c>
    </row>
    <row r="5155" spans="1:21" x14ac:dyDescent="0.25">
      <c r="A5155">
        <v>2019</v>
      </c>
      <c r="B5155" t="s">
        <v>1161</v>
      </c>
      <c r="C5155" s="10">
        <v>7</v>
      </c>
      <c r="D5155" s="10">
        <v>5</v>
      </c>
      <c r="E5155" s="10" t="s">
        <v>1237</v>
      </c>
      <c r="F5155" s="10">
        <v>1</v>
      </c>
      <c r="G5155" s="10">
        <v>5</v>
      </c>
      <c r="H5155" s="10">
        <v>5</v>
      </c>
      <c r="I5155" s="10">
        <v>10</v>
      </c>
      <c r="J5155" s="10">
        <f t="shared" si="82"/>
        <v>21</v>
      </c>
      <c r="K5155" s="10">
        <f t="shared" si="80"/>
        <v>15</v>
      </c>
      <c r="L5155" s="10">
        <v>6.5</v>
      </c>
      <c r="M5155" s="10">
        <v>1</v>
      </c>
      <c r="N5155" s="10" t="s">
        <v>799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</row>
    <row r="5156" spans="1:21" x14ac:dyDescent="0.25">
      <c r="A5156">
        <v>2019</v>
      </c>
      <c r="B5156" s="10" t="s">
        <v>1250</v>
      </c>
      <c r="C5156" s="10">
        <v>1</v>
      </c>
      <c r="D5156" s="10">
        <v>1</v>
      </c>
      <c r="E5156" s="10" t="s">
        <v>1223</v>
      </c>
      <c r="F5156" s="10">
        <v>5</v>
      </c>
      <c r="G5156" s="10">
        <v>15</v>
      </c>
      <c r="H5156" s="10">
        <v>20</v>
      </c>
      <c r="I5156" s="10">
        <v>2</v>
      </c>
      <c r="J5156" s="10">
        <f t="shared" si="82"/>
        <v>42</v>
      </c>
      <c r="K5156" s="10">
        <f t="shared" si="80"/>
        <v>22</v>
      </c>
      <c r="L5156" s="10">
        <v>3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</row>
    <row r="5157" spans="1:21" x14ac:dyDescent="0.25">
      <c r="A5157">
        <v>2019</v>
      </c>
      <c r="B5157" s="10" t="s">
        <v>1250</v>
      </c>
      <c r="C5157" s="10">
        <v>1</v>
      </c>
      <c r="D5157" s="10">
        <v>2</v>
      </c>
      <c r="E5157" s="10" t="s">
        <v>1223</v>
      </c>
      <c r="F5157" s="10">
        <v>5</v>
      </c>
      <c r="G5157" s="10">
        <v>20</v>
      </c>
      <c r="H5157" s="10">
        <v>20</v>
      </c>
      <c r="I5157" s="10">
        <v>10</v>
      </c>
      <c r="J5157" s="10">
        <f t="shared" si="82"/>
        <v>55</v>
      </c>
      <c r="K5157" s="10">
        <f t="shared" si="80"/>
        <v>30</v>
      </c>
      <c r="L5157" s="10">
        <v>2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</row>
    <row r="5158" spans="1:21" x14ac:dyDescent="0.25">
      <c r="A5158">
        <v>2019</v>
      </c>
      <c r="B5158" s="10" t="s">
        <v>1250</v>
      </c>
      <c r="C5158" s="10">
        <v>1</v>
      </c>
      <c r="D5158" s="10">
        <v>3</v>
      </c>
      <c r="E5158" s="10" t="s">
        <v>1223</v>
      </c>
      <c r="F5158" s="10">
        <v>25</v>
      </c>
      <c r="G5158" s="10">
        <v>5</v>
      </c>
      <c r="H5158" s="10">
        <v>15</v>
      </c>
      <c r="I5158" s="10">
        <v>10</v>
      </c>
      <c r="J5158" s="10">
        <f t="shared" si="82"/>
        <v>55</v>
      </c>
      <c r="K5158" s="10">
        <f t="shared" si="80"/>
        <v>25</v>
      </c>
      <c r="L5158" s="10">
        <v>4</v>
      </c>
      <c r="M5158" s="10">
        <v>1</v>
      </c>
      <c r="N5158" s="10" t="s">
        <v>807</v>
      </c>
      <c r="O5158" s="10">
        <v>0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</row>
    <row r="5159" spans="1:21" x14ac:dyDescent="0.25">
      <c r="A5159">
        <v>2019</v>
      </c>
      <c r="B5159" s="10" t="s">
        <v>1250</v>
      </c>
      <c r="C5159" s="10">
        <v>1</v>
      </c>
      <c r="D5159" s="10">
        <v>4</v>
      </c>
      <c r="E5159" s="10" t="s">
        <v>1223</v>
      </c>
      <c r="F5159" s="10">
        <v>20</v>
      </c>
      <c r="G5159" s="10">
        <v>0</v>
      </c>
      <c r="H5159" s="10">
        <v>40</v>
      </c>
      <c r="I5159" s="10">
        <v>10</v>
      </c>
      <c r="J5159" s="10">
        <f t="shared" si="82"/>
        <v>70</v>
      </c>
      <c r="K5159" s="10">
        <f t="shared" si="80"/>
        <v>50</v>
      </c>
      <c r="L5159" s="10">
        <v>4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</row>
    <row r="5160" spans="1:21" x14ac:dyDescent="0.25">
      <c r="A5160">
        <v>2019</v>
      </c>
      <c r="B5160" s="10" t="s">
        <v>1250</v>
      </c>
      <c r="C5160" s="10">
        <v>1</v>
      </c>
      <c r="D5160" s="10">
        <v>5</v>
      </c>
      <c r="E5160" s="10" t="s">
        <v>1223</v>
      </c>
      <c r="F5160" s="10">
        <v>15</v>
      </c>
      <c r="G5160" s="10">
        <v>0</v>
      </c>
      <c r="H5160" s="10">
        <v>25</v>
      </c>
      <c r="I5160" s="10">
        <v>35</v>
      </c>
      <c r="J5160" s="10">
        <f t="shared" si="82"/>
        <v>75</v>
      </c>
      <c r="K5160" s="10">
        <f t="shared" si="80"/>
        <v>60</v>
      </c>
      <c r="L5160" s="10">
        <v>2.5</v>
      </c>
      <c r="M5160" s="10">
        <v>1</v>
      </c>
      <c r="N5160" s="10" t="s">
        <v>803</v>
      </c>
      <c r="O5160" s="10">
        <v>0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</row>
    <row r="5161" spans="1:21" x14ac:dyDescent="0.25">
      <c r="A5161">
        <v>2019</v>
      </c>
      <c r="B5161" s="10" t="s">
        <v>1250</v>
      </c>
      <c r="C5161" s="10">
        <v>2</v>
      </c>
      <c r="D5161" s="10">
        <v>1</v>
      </c>
      <c r="E5161" s="10" t="s">
        <v>1223</v>
      </c>
      <c r="F5161" s="10">
        <v>5</v>
      </c>
      <c r="G5161" s="10">
        <v>0</v>
      </c>
      <c r="H5161" s="10">
        <v>15</v>
      </c>
      <c r="I5161" s="10">
        <v>5</v>
      </c>
      <c r="J5161" s="10">
        <f t="shared" si="82"/>
        <v>25</v>
      </c>
      <c r="K5161" s="10">
        <f t="shared" si="80"/>
        <v>20</v>
      </c>
      <c r="L5161" s="10">
        <v>3</v>
      </c>
      <c r="M5161" s="10">
        <v>1</v>
      </c>
      <c r="N5161" s="10" t="s">
        <v>846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</row>
    <row r="5162" spans="1:21" x14ac:dyDescent="0.25">
      <c r="A5162">
        <v>2019</v>
      </c>
      <c r="B5162" s="10" t="s">
        <v>1250</v>
      </c>
      <c r="C5162" s="10">
        <v>2</v>
      </c>
      <c r="D5162" s="10">
        <v>2</v>
      </c>
      <c r="E5162" s="10" t="s">
        <v>1223</v>
      </c>
      <c r="F5162" s="10">
        <v>0</v>
      </c>
      <c r="G5162" s="10">
        <v>0</v>
      </c>
      <c r="H5162" s="10">
        <v>20</v>
      </c>
      <c r="I5162" s="10">
        <v>3</v>
      </c>
      <c r="J5162" s="10">
        <f t="shared" si="82"/>
        <v>23</v>
      </c>
      <c r="K5162" s="10">
        <f t="shared" si="80"/>
        <v>23</v>
      </c>
      <c r="L5162" s="10">
        <v>2</v>
      </c>
      <c r="M5162" s="10">
        <v>0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</row>
    <row r="5163" spans="1:21" x14ac:dyDescent="0.25">
      <c r="A5163">
        <v>2019</v>
      </c>
      <c r="B5163" s="10" t="s">
        <v>1250</v>
      </c>
      <c r="C5163" s="10">
        <v>2</v>
      </c>
      <c r="D5163" s="10">
        <v>3</v>
      </c>
      <c r="E5163" s="10" t="s">
        <v>1223</v>
      </c>
      <c r="F5163" s="10">
        <v>25</v>
      </c>
      <c r="G5163" s="10">
        <v>0</v>
      </c>
      <c r="H5163" s="10">
        <v>10</v>
      </c>
      <c r="I5163" s="10">
        <v>2</v>
      </c>
      <c r="J5163" s="10">
        <f t="shared" si="82"/>
        <v>37</v>
      </c>
      <c r="K5163" s="10">
        <f t="shared" si="80"/>
        <v>12</v>
      </c>
      <c r="L5163" s="10">
        <v>2</v>
      </c>
      <c r="M5163" s="10">
        <v>2</v>
      </c>
      <c r="N5163" s="10" t="s">
        <v>803</v>
      </c>
      <c r="O5163" s="10" t="s">
        <v>1251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</row>
    <row r="5164" spans="1:21" x14ac:dyDescent="0.25">
      <c r="A5164">
        <v>2019</v>
      </c>
      <c r="B5164" s="10" t="s">
        <v>1250</v>
      </c>
      <c r="C5164" s="10">
        <v>2</v>
      </c>
      <c r="D5164" s="10">
        <v>4</v>
      </c>
      <c r="E5164" s="10" t="s">
        <v>1223</v>
      </c>
      <c r="F5164" s="10">
        <v>5</v>
      </c>
      <c r="G5164" s="10">
        <v>0</v>
      </c>
      <c r="H5164" s="10">
        <v>20</v>
      </c>
      <c r="I5164" s="10">
        <v>20</v>
      </c>
      <c r="J5164" s="10">
        <f t="shared" si="82"/>
        <v>45</v>
      </c>
      <c r="K5164" s="10">
        <f t="shared" si="80"/>
        <v>40</v>
      </c>
      <c r="L5164" s="10">
        <v>5</v>
      </c>
      <c r="M5164" s="10">
        <v>0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</row>
    <row r="5165" spans="1:21" x14ac:dyDescent="0.25">
      <c r="A5165">
        <v>2019</v>
      </c>
      <c r="B5165" s="10" t="s">
        <v>1250</v>
      </c>
      <c r="C5165" s="10">
        <v>2</v>
      </c>
      <c r="D5165" s="10">
        <v>5</v>
      </c>
      <c r="E5165" s="10" t="s">
        <v>1223</v>
      </c>
      <c r="F5165" s="10">
        <v>10</v>
      </c>
      <c r="G5165" s="10">
        <v>10</v>
      </c>
      <c r="H5165" s="10">
        <v>15</v>
      </c>
      <c r="I5165" s="10">
        <v>0</v>
      </c>
      <c r="J5165" s="10">
        <f t="shared" si="82"/>
        <v>35</v>
      </c>
      <c r="K5165" s="10">
        <f t="shared" si="80"/>
        <v>15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</row>
    <row r="5166" spans="1:21" x14ac:dyDescent="0.25">
      <c r="A5166">
        <v>2019</v>
      </c>
      <c r="B5166" s="10" t="s">
        <v>1250</v>
      </c>
      <c r="C5166">
        <v>3</v>
      </c>
      <c r="D5166">
        <v>1</v>
      </c>
      <c r="E5166" t="s">
        <v>1249</v>
      </c>
      <c r="F5166">
        <v>0</v>
      </c>
      <c r="G5166">
        <v>0</v>
      </c>
      <c r="H5166">
        <v>10</v>
      </c>
      <c r="I5166">
        <v>10</v>
      </c>
      <c r="J5166" s="10">
        <f t="shared" si="82"/>
        <v>20</v>
      </c>
      <c r="K5166" s="10">
        <f t="shared" si="80"/>
        <v>20</v>
      </c>
      <c r="L5166">
        <v>15</v>
      </c>
      <c r="M5166" s="10">
        <v>0</v>
      </c>
      <c r="N5166" s="10">
        <v>0</v>
      </c>
      <c r="O5166" s="10">
        <v>0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</row>
    <row r="5167" spans="1:21" x14ac:dyDescent="0.25">
      <c r="A5167">
        <v>2019</v>
      </c>
      <c r="B5167" s="10" t="s">
        <v>1250</v>
      </c>
      <c r="C5167">
        <v>3</v>
      </c>
      <c r="D5167">
        <v>2</v>
      </c>
      <c r="E5167" t="s">
        <v>1249</v>
      </c>
      <c r="F5167">
        <v>0</v>
      </c>
      <c r="G5167">
        <v>0</v>
      </c>
      <c r="H5167">
        <v>55</v>
      </c>
      <c r="I5167">
        <v>10</v>
      </c>
      <c r="J5167" s="10">
        <f t="shared" si="82"/>
        <v>65</v>
      </c>
      <c r="K5167" s="10">
        <f t="shared" si="80"/>
        <v>65</v>
      </c>
      <c r="L5167">
        <v>5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</row>
    <row r="5168" spans="1:21" x14ac:dyDescent="0.25">
      <c r="A5168">
        <v>2019</v>
      </c>
      <c r="B5168" s="10" t="s">
        <v>1250</v>
      </c>
      <c r="C5168">
        <v>3</v>
      </c>
      <c r="D5168">
        <v>3</v>
      </c>
      <c r="E5168" t="s">
        <v>1249</v>
      </c>
      <c r="F5168">
        <v>0</v>
      </c>
      <c r="G5168">
        <v>0</v>
      </c>
      <c r="H5168">
        <v>0</v>
      </c>
      <c r="I5168">
        <v>0</v>
      </c>
      <c r="J5168" s="10">
        <f t="shared" si="82"/>
        <v>0</v>
      </c>
      <c r="K5168" s="10">
        <f t="shared" si="80"/>
        <v>0</v>
      </c>
      <c r="L5168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</row>
    <row r="5169" spans="1:21" x14ac:dyDescent="0.25">
      <c r="A5169">
        <v>2019</v>
      </c>
      <c r="B5169" s="10" t="s">
        <v>1250</v>
      </c>
      <c r="C5169">
        <v>3</v>
      </c>
      <c r="D5169">
        <v>4</v>
      </c>
      <c r="E5169" t="s">
        <v>1249</v>
      </c>
      <c r="F5169">
        <v>10</v>
      </c>
      <c r="G5169">
        <v>0</v>
      </c>
      <c r="H5169">
        <v>40</v>
      </c>
      <c r="I5169">
        <v>10</v>
      </c>
      <c r="J5169" s="10">
        <f t="shared" si="82"/>
        <v>60</v>
      </c>
      <c r="K5169" s="10">
        <f t="shared" si="80"/>
        <v>50</v>
      </c>
      <c r="L5169">
        <v>10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</row>
    <row r="5170" spans="1:21" x14ac:dyDescent="0.25">
      <c r="A5170">
        <v>2019</v>
      </c>
      <c r="B5170" s="10" t="s">
        <v>1250</v>
      </c>
      <c r="C5170">
        <v>3</v>
      </c>
      <c r="D5170">
        <v>5</v>
      </c>
      <c r="E5170" t="s">
        <v>1249</v>
      </c>
      <c r="F5170">
        <v>0</v>
      </c>
      <c r="G5170">
        <v>0</v>
      </c>
      <c r="H5170">
        <v>25</v>
      </c>
      <c r="I5170">
        <v>5</v>
      </c>
      <c r="J5170" s="10">
        <f t="shared" si="82"/>
        <v>30</v>
      </c>
      <c r="K5170" s="10">
        <f t="shared" si="80"/>
        <v>30</v>
      </c>
      <c r="L5170">
        <v>5</v>
      </c>
      <c r="M5170" s="10">
        <v>0</v>
      </c>
      <c r="N5170" s="10">
        <v>0</v>
      </c>
      <c r="O5170" s="10">
        <v>0</v>
      </c>
      <c r="P5170" s="10">
        <v>0</v>
      </c>
      <c r="Q5170" s="10">
        <v>0</v>
      </c>
      <c r="R5170" s="10">
        <v>0</v>
      </c>
      <c r="S5170" s="10">
        <v>0</v>
      </c>
      <c r="T5170" s="10">
        <v>0</v>
      </c>
      <c r="U5170" s="10">
        <v>0</v>
      </c>
    </row>
    <row r="5171" spans="1:21" x14ac:dyDescent="0.25">
      <c r="A5171">
        <v>2019</v>
      </c>
      <c r="B5171" s="10" t="s">
        <v>1250</v>
      </c>
      <c r="C5171">
        <v>4</v>
      </c>
      <c r="D5171">
        <v>1</v>
      </c>
      <c r="E5171" t="s">
        <v>1249</v>
      </c>
      <c r="F5171">
        <v>0</v>
      </c>
      <c r="G5171">
        <v>0</v>
      </c>
      <c r="H5171">
        <v>30</v>
      </c>
      <c r="I5171">
        <v>5</v>
      </c>
      <c r="J5171" s="10">
        <f t="shared" si="82"/>
        <v>35</v>
      </c>
      <c r="K5171" s="10">
        <f t="shared" ref="K5171:K5234" si="83">SUM(H5171:I5171)</f>
        <v>35</v>
      </c>
      <c r="L5171">
        <v>5</v>
      </c>
      <c r="M5171">
        <v>1</v>
      </c>
      <c r="N5171" t="s">
        <v>806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</row>
    <row r="5172" spans="1:21" x14ac:dyDescent="0.25">
      <c r="A5172">
        <v>2019</v>
      </c>
      <c r="B5172" s="10" t="s">
        <v>1250</v>
      </c>
      <c r="C5172">
        <v>4</v>
      </c>
      <c r="D5172">
        <v>2</v>
      </c>
      <c r="E5172" t="s">
        <v>1249</v>
      </c>
      <c r="F5172">
        <v>0</v>
      </c>
      <c r="G5172">
        <v>15</v>
      </c>
      <c r="H5172">
        <v>30</v>
      </c>
      <c r="I5172">
        <v>5</v>
      </c>
      <c r="J5172" s="10">
        <f t="shared" si="82"/>
        <v>50</v>
      </c>
      <c r="K5172" s="10">
        <f t="shared" si="83"/>
        <v>35</v>
      </c>
      <c r="L5172">
        <v>5</v>
      </c>
      <c r="M5172">
        <v>2</v>
      </c>
      <c r="N5172" t="s">
        <v>806</v>
      </c>
      <c r="O5172" t="s">
        <v>980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</row>
    <row r="5173" spans="1:21" x14ac:dyDescent="0.25">
      <c r="A5173">
        <v>2019</v>
      </c>
      <c r="B5173" s="10" t="s">
        <v>1250</v>
      </c>
      <c r="C5173">
        <v>4</v>
      </c>
      <c r="D5173">
        <v>3</v>
      </c>
      <c r="E5173" t="s">
        <v>1249</v>
      </c>
      <c r="F5173">
        <v>25</v>
      </c>
      <c r="G5173">
        <v>0</v>
      </c>
      <c r="H5173">
        <v>20</v>
      </c>
      <c r="I5173">
        <v>0</v>
      </c>
      <c r="J5173" s="10">
        <f t="shared" si="82"/>
        <v>45</v>
      </c>
      <c r="K5173" s="10">
        <f t="shared" si="83"/>
        <v>20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s="10">
        <v>0</v>
      </c>
    </row>
    <row r="5174" spans="1:21" x14ac:dyDescent="0.25">
      <c r="A5174">
        <v>2019</v>
      </c>
      <c r="B5174" s="10" t="s">
        <v>1250</v>
      </c>
      <c r="C5174">
        <v>4</v>
      </c>
      <c r="D5174">
        <v>4</v>
      </c>
      <c r="E5174" t="s">
        <v>1249</v>
      </c>
      <c r="F5174">
        <v>80</v>
      </c>
      <c r="G5174">
        <v>0</v>
      </c>
      <c r="H5174">
        <v>30</v>
      </c>
      <c r="I5174">
        <v>5</v>
      </c>
      <c r="J5174" s="10">
        <f t="shared" si="82"/>
        <v>115</v>
      </c>
      <c r="K5174" s="10">
        <f t="shared" si="83"/>
        <v>35</v>
      </c>
      <c r="L5174">
        <v>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s="10">
        <v>0</v>
      </c>
    </row>
    <row r="5175" spans="1:21" x14ac:dyDescent="0.25">
      <c r="A5175">
        <v>2019</v>
      </c>
      <c r="B5175" s="10" t="s">
        <v>1250</v>
      </c>
      <c r="C5175">
        <v>4</v>
      </c>
      <c r="D5175">
        <v>5</v>
      </c>
      <c r="E5175" t="s">
        <v>1249</v>
      </c>
      <c r="F5175">
        <v>15</v>
      </c>
      <c r="G5175">
        <v>0</v>
      </c>
      <c r="H5175">
        <v>25</v>
      </c>
      <c r="I5175">
        <v>0</v>
      </c>
      <c r="J5175" s="10">
        <f t="shared" si="82"/>
        <v>40</v>
      </c>
      <c r="K5175" s="10">
        <f t="shared" si="83"/>
        <v>25</v>
      </c>
      <c r="L5175">
        <v>0</v>
      </c>
      <c r="M5175">
        <v>1</v>
      </c>
      <c r="N5175" t="s">
        <v>803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s="10">
        <v>0</v>
      </c>
    </row>
    <row r="5176" spans="1:21" x14ac:dyDescent="0.25">
      <c r="A5176">
        <v>2019</v>
      </c>
      <c r="B5176" s="10" t="s">
        <v>1250</v>
      </c>
      <c r="C5176">
        <v>5</v>
      </c>
      <c r="D5176">
        <v>1</v>
      </c>
      <c r="E5176" t="s">
        <v>1249</v>
      </c>
      <c r="F5176">
        <v>0</v>
      </c>
      <c r="G5176">
        <v>0</v>
      </c>
      <c r="H5176">
        <v>25</v>
      </c>
      <c r="I5176">
        <v>10</v>
      </c>
      <c r="J5176" s="10">
        <f t="shared" si="82"/>
        <v>35</v>
      </c>
      <c r="K5176" s="10">
        <f t="shared" si="83"/>
        <v>35</v>
      </c>
      <c r="L5176">
        <v>4</v>
      </c>
      <c r="M5176">
        <v>2</v>
      </c>
      <c r="N5176" t="s">
        <v>841</v>
      </c>
      <c r="O5176" t="s">
        <v>814</v>
      </c>
      <c r="P5176">
        <v>0</v>
      </c>
      <c r="Q5176">
        <v>0</v>
      </c>
      <c r="R5176">
        <v>0</v>
      </c>
      <c r="S5176">
        <v>0</v>
      </c>
      <c r="T5176">
        <v>0</v>
      </c>
      <c r="U5176" s="10">
        <v>0</v>
      </c>
    </row>
    <row r="5177" spans="1:21" x14ac:dyDescent="0.25">
      <c r="A5177">
        <v>2019</v>
      </c>
      <c r="B5177" s="10" t="s">
        <v>1250</v>
      </c>
      <c r="C5177">
        <v>5</v>
      </c>
      <c r="D5177">
        <v>2</v>
      </c>
      <c r="E5177" t="s">
        <v>1249</v>
      </c>
      <c r="F5177">
        <v>0</v>
      </c>
      <c r="G5177">
        <v>5</v>
      </c>
      <c r="H5177">
        <v>80</v>
      </c>
      <c r="I5177">
        <v>10</v>
      </c>
      <c r="J5177" s="10">
        <f t="shared" si="82"/>
        <v>95</v>
      </c>
      <c r="K5177" s="10">
        <f t="shared" si="83"/>
        <v>90</v>
      </c>
      <c r="L5177">
        <v>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s="10">
        <v>0</v>
      </c>
    </row>
    <row r="5178" spans="1:21" x14ac:dyDescent="0.25">
      <c r="A5178">
        <v>2019</v>
      </c>
      <c r="B5178" s="10" t="s">
        <v>1250</v>
      </c>
      <c r="C5178">
        <v>5</v>
      </c>
      <c r="D5178">
        <v>3</v>
      </c>
      <c r="E5178" t="s">
        <v>1249</v>
      </c>
      <c r="F5178">
        <v>0</v>
      </c>
      <c r="G5178">
        <v>0</v>
      </c>
      <c r="H5178">
        <v>80</v>
      </c>
      <c r="I5178">
        <v>5</v>
      </c>
      <c r="J5178" s="10">
        <f t="shared" si="82"/>
        <v>85</v>
      </c>
      <c r="K5178" s="10">
        <f t="shared" si="83"/>
        <v>85</v>
      </c>
      <c r="L5178">
        <v>3</v>
      </c>
      <c r="M5178">
        <v>1</v>
      </c>
      <c r="N5178" t="s">
        <v>803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s="10">
        <v>0</v>
      </c>
    </row>
    <row r="5179" spans="1:21" x14ac:dyDescent="0.25">
      <c r="A5179">
        <v>2019</v>
      </c>
      <c r="B5179" s="10" t="s">
        <v>1250</v>
      </c>
      <c r="C5179">
        <v>5</v>
      </c>
      <c r="D5179">
        <v>4</v>
      </c>
      <c r="E5179" t="s">
        <v>1249</v>
      </c>
      <c r="F5179">
        <v>20</v>
      </c>
      <c r="G5179">
        <v>0</v>
      </c>
      <c r="H5179">
        <v>20</v>
      </c>
      <c r="I5179">
        <v>10</v>
      </c>
      <c r="J5179" s="10">
        <f t="shared" si="82"/>
        <v>50</v>
      </c>
      <c r="K5179" s="10">
        <f t="shared" si="83"/>
        <v>30</v>
      </c>
      <c r="L5179">
        <v>5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s="10">
        <v>0</v>
      </c>
    </row>
    <row r="5180" spans="1:21" x14ac:dyDescent="0.25">
      <c r="A5180">
        <v>2019</v>
      </c>
      <c r="B5180" s="10" t="s">
        <v>1250</v>
      </c>
      <c r="C5180">
        <v>5</v>
      </c>
      <c r="D5180">
        <v>5</v>
      </c>
      <c r="E5180" t="s">
        <v>1249</v>
      </c>
      <c r="F5180">
        <v>0</v>
      </c>
      <c r="G5180">
        <v>0</v>
      </c>
      <c r="H5180">
        <v>30</v>
      </c>
      <c r="I5180">
        <v>5</v>
      </c>
      <c r="J5180" s="10">
        <f t="shared" si="82"/>
        <v>35</v>
      </c>
      <c r="K5180" s="10">
        <f t="shared" si="83"/>
        <v>35</v>
      </c>
      <c r="L5180">
        <v>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s="10">
        <v>0</v>
      </c>
    </row>
    <row r="5181" spans="1:21" x14ac:dyDescent="0.25">
      <c r="A5181">
        <v>2019</v>
      </c>
      <c r="B5181" s="10" t="s">
        <v>1250</v>
      </c>
      <c r="C5181" s="10">
        <v>6</v>
      </c>
      <c r="D5181" s="10">
        <v>1</v>
      </c>
      <c r="E5181" s="10" t="s">
        <v>1168</v>
      </c>
      <c r="F5181" s="10">
        <v>1</v>
      </c>
      <c r="G5181" s="10">
        <v>1</v>
      </c>
      <c r="H5181" s="10">
        <v>50</v>
      </c>
      <c r="I5181" s="10">
        <v>5</v>
      </c>
      <c r="J5181" s="10">
        <f t="shared" ref="J5181:J5235" si="84">SUM(F5181:I5181)</f>
        <v>57</v>
      </c>
      <c r="K5181" s="10">
        <f t="shared" si="83"/>
        <v>55</v>
      </c>
      <c r="L5181" s="10">
        <v>9.5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</row>
    <row r="5182" spans="1:21" x14ac:dyDescent="0.25">
      <c r="A5182">
        <v>2019</v>
      </c>
      <c r="B5182" s="10" t="s">
        <v>1250</v>
      </c>
      <c r="C5182" s="10">
        <v>6</v>
      </c>
      <c r="D5182" s="10">
        <v>2</v>
      </c>
      <c r="E5182" s="10" t="s">
        <v>1168</v>
      </c>
      <c r="F5182" s="10">
        <v>1</v>
      </c>
      <c r="G5182" s="10">
        <v>25</v>
      </c>
      <c r="H5182" s="10">
        <v>10</v>
      </c>
      <c r="I5182" s="10">
        <v>5</v>
      </c>
      <c r="J5182" s="10">
        <f t="shared" si="84"/>
        <v>41</v>
      </c>
      <c r="K5182" s="10">
        <f t="shared" si="83"/>
        <v>15</v>
      </c>
      <c r="L5182" s="10">
        <v>4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</row>
    <row r="5183" spans="1:21" x14ac:dyDescent="0.25">
      <c r="A5183">
        <v>2019</v>
      </c>
      <c r="B5183" s="10" t="s">
        <v>1250</v>
      </c>
      <c r="C5183" s="10">
        <v>6</v>
      </c>
      <c r="D5183" s="10">
        <v>3</v>
      </c>
      <c r="E5183" s="10" t="s">
        <v>1168</v>
      </c>
      <c r="F5183" s="10">
        <v>1</v>
      </c>
      <c r="G5183" s="10">
        <v>20</v>
      </c>
      <c r="H5183" s="10">
        <v>1</v>
      </c>
      <c r="I5183" s="10">
        <v>10</v>
      </c>
      <c r="J5183" s="10">
        <f t="shared" si="84"/>
        <v>32</v>
      </c>
      <c r="K5183" s="10">
        <f t="shared" si="83"/>
        <v>11</v>
      </c>
      <c r="L5183" s="10">
        <v>8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</row>
    <row r="5184" spans="1:21" x14ac:dyDescent="0.25">
      <c r="A5184">
        <v>2019</v>
      </c>
      <c r="B5184" s="10" t="s">
        <v>1250</v>
      </c>
      <c r="C5184" s="10">
        <v>6</v>
      </c>
      <c r="D5184" s="10">
        <v>4</v>
      </c>
      <c r="E5184" s="10" t="s">
        <v>1168</v>
      </c>
      <c r="F5184" s="10">
        <v>1</v>
      </c>
      <c r="G5184" s="10">
        <v>5</v>
      </c>
      <c r="H5184" s="10">
        <v>30</v>
      </c>
      <c r="I5184" s="10">
        <v>5</v>
      </c>
      <c r="J5184" s="10">
        <f t="shared" si="84"/>
        <v>41</v>
      </c>
      <c r="K5184" s="10">
        <f t="shared" si="83"/>
        <v>35</v>
      </c>
      <c r="L5184" s="10">
        <v>4</v>
      </c>
      <c r="M5184" s="10">
        <v>1</v>
      </c>
      <c r="N5184" s="10" t="s">
        <v>803</v>
      </c>
      <c r="O5184" s="10">
        <v>0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</row>
    <row r="5185" spans="1:21" x14ac:dyDescent="0.25">
      <c r="A5185">
        <v>2019</v>
      </c>
      <c r="B5185" s="10" t="s">
        <v>1250</v>
      </c>
      <c r="C5185" s="10">
        <v>6</v>
      </c>
      <c r="D5185" s="10">
        <v>5</v>
      </c>
      <c r="E5185" s="10" t="s">
        <v>1237</v>
      </c>
      <c r="F5185" s="10">
        <v>1</v>
      </c>
      <c r="G5185" s="10">
        <v>25</v>
      </c>
      <c r="H5185" s="10">
        <v>1</v>
      </c>
      <c r="I5185" s="10">
        <v>5</v>
      </c>
      <c r="J5185" s="10">
        <f t="shared" si="84"/>
        <v>32</v>
      </c>
      <c r="K5185" s="10">
        <f t="shared" si="83"/>
        <v>6</v>
      </c>
      <c r="L5185" s="10">
        <v>7.5</v>
      </c>
      <c r="M5185" s="10">
        <v>2</v>
      </c>
      <c r="N5185" s="10" t="s">
        <v>799</v>
      </c>
      <c r="O5185" s="10" t="s">
        <v>799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</row>
    <row r="5186" spans="1:21" x14ac:dyDescent="0.25">
      <c r="A5186">
        <v>2019</v>
      </c>
      <c r="B5186" s="10" t="s">
        <v>1250</v>
      </c>
      <c r="C5186" s="10">
        <v>7</v>
      </c>
      <c r="D5186" s="10">
        <v>1</v>
      </c>
      <c r="E5186" s="10" t="s">
        <v>1168</v>
      </c>
      <c r="F5186" s="10">
        <v>5</v>
      </c>
      <c r="G5186" s="10">
        <v>5</v>
      </c>
      <c r="H5186" s="10">
        <v>20</v>
      </c>
      <c r="I5186" s="10">
        <v>10</v>
      </c>
      <c r="J5186" s="10">
        <f t="shared" si="84"/>
        <v>40</v>
      </c>
      <c r="K5186" s="10">
        <f t="shared" si="83"/>
        <v>30</v>
      </c>
      <c r="L5186" s="10">
        <v>6.5</v>
      </c>
      <c r="M5186" s="10">
        <v>2</v>
      </c>
      <c r="N5186" s="10" t="s">
        <v>799</v>
      </c>
      <c r="O5186" s="10" t="s">
        <v>803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</row>
    <row r="5187" spans="1:21" x14ac:dyDescent="0.25">
      <c r="A5187">
        <v>2019</v>
      </c>
      <c r="B5187" s="10" t="s">
        <v>1250</v>
      </c>
      <c r="C5187" s="10">
        <v>7</v>
      </c>
      <c r="D5187" s="10">
        <v>2</v>
      </c>
      <c r="E5187" s="10" t="s">
        <v>1168</v>
      </c>
      <c r="F5187" s="10">
        <v>1</v>
      </c>
      <c r="G5187" s="10">
        <v>10</v>
      </c>
      <c r="H5187" s="10">
        <v>5</v>
      </c>
      <c r="I5187" s="10">
        <v>20</v>
      </c>
      <c r="J5187" s="10">
        <f t="shared" si="84"/>
        <v>36</v>
      </c>
      <c r="K5187" s="10">
        <f t="shared" si="83"/>
        <v>25</v>
      </c>
      <c r="L5187" s="10">
        <v>2</v>
      </c>
      <c r="M5187" s="10">
        <v>4</v>
      </c>
      <c r="N5187" s="10" t="s">
        <v>799</v>
      </c>
      <c r="O5187" s="10" t="s">
        <v>803</v>
      </c>
      <c r="P5187" s="10" t="s">
        <v>799</v>
      </c>
      <c r="Q5187" s="10" t="s">
        <v>802</v>
      </c>
      <c r="R5187" s="10">
        <v>0</v>
      </c>
      <c r="S5187" s="10">
        <v>0</v>
      </c>
      <c r="T5187" s="10">
        <v>0</v>
      </c>
      <c r="U5187" s="10">
        <v>0</v>
      </c>
    </row>
    <row r="5188" spans="1:21" x14ac:dyDescent="0.25">
      <c r="A5188">
        <v>2019</v>
      </c>
      <c r="B5188" s="10" t="s">
        <v>1250</v>
      </c>
      <c r="C5188" s="10">
        <v>7</v>
      </c>
      <c r="D5188" s="10">
        <v>3</v>
      </c>
      <c r="E5188" s="10" t="s">
        <v>1168</v>
      </c>
      <c r="F5188" s="10">
        <v>1</v>
      </c>
      <c r="G5188" s="10">
        <v>5</v>
      </c>
      <c r="H5188" s="10">
        <v>10</v>
      </c>
      <c r="I5188" s="10">
        <v>10</v>
      </c>
      <c r="J5188" s="10">
        <f t="shared" si="84"/>
        <v>26</v>
      </c>
      <c r="K5188" s="10">
        <f t="shared" si="83"/>
        <v>20</v>
      </c>
      <c r="L5188" s="10">
        <v>7</v>
      </c>
      <c r="M5188" s="10">
        <v>1</v>
      </c>
      <c r="N5188" s="10" t="s">
        <v>866</v>
      </c>
      <c r="O5188" s="10">
        <v>0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</row>
    <row r="5189" spans="1:21" x14ac:dyDescent="0.25">
      <c r="A5189">
        <v>2019</v>
      </c>
      <c r="B5189" s="10" t="s">
        <v>1250</v>
      </c>
      <c r="C5189" s="10">
        <v>7</v>
      </c>
      <c r="D5189" s="10">
        <v>4</v>
      </c>
      <c r="E5189" s="10" t="s">
        <v>1168</v>
      </c>
      <c r="F5189" s="10">
        <v>1</v>
      </c>
      <c r="G5189" s="10">
        <v>1</v>
      </c>
      <c r="H5189" s="10">
        <v>10</v>
      </c>
      <c r="I5189" s="10">
        <v>50</v>
      </c>
      <c r="J5189" s="10">
        <f t="shared" si="84"/>
        <v>62</v>
      </c>
      <c r="K5189" s="10">
        <f t="shared" si="83"/>
        <v>60</v>
      </c>
      <c r="L5189" s="10">
        <v>3</v>
      </c>
      <c r="M5189" s="10">
        <v>3</v>
      </c>
      <c r="N5189" s="10" t="s">
        <v>806</v>
      </c>
      <c r="O5189" s="10" t="s">
        <v>799</v>
      </c>
      <c r="P5189" s="10" t="s">
        <v>799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</row>
    <row r="5190" spans="1:21" x14ac:dyDescent="0.25">
      <c r="A5190">
        <v>2019</v>
      </c>
      <c r="B5190" s="10" t="s">
        <v>1250</v>
      </c>
      <c r="C5190" s="10">
        <v>7</v>
      </c>
      <c r="D5190" s="10">
        <v>5</v>
      </c>
      <c r="E5190" s="10" t="s">
        <v>1168</v>
      </c>
      <c r="F5190" s="10">
        <v>1</v>
      </c>
      <c r="G5190" s="10">
        <v>1</v>
      </c>
      <c r="H5190" s="10">
        <v>50</v>
      </c>
      <c r="I5190" s="10">
        <v>5</v>
      </c>
      <c r="J5190" s="10">
        <f t="shared" si="84"/>
        <v>57</v>
      </c>
      <c r="K5190" s="10">
        <f t="shared" si="83"/>
        <v>55</v>
      </c>
      <c r="L5190" s="10">
        <v>4</v>
      </c>
      <c r="M5190" s="10">
        <v>1</v>
      </c>
      <c r="N5190" s="10" t="s">
        <v>866</v>
      </c>
      <c r="O5190" s="10">
        <v>0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</row>
    <row r="5191" spans="1:21" x14ac:dyDescent="0.25">
      <c r="A5191">
        <v>2019</v>
      </c>
      <c r="B5191" s="10" t="s">
        <v>1250</v>
      </c>
      <c r="C5191" s="10">
        <v>8</v>
      </c>
      <c r="D5191" s="10">
        <v>1</v>
      </c>
      <c r="E5191" s="10" t="s">
        <v>1249</v>
      </c>
      <c r="F5191" s="10">
        <v>0</v>
      </c>
      <c r="G5191" s="10">
        <v>0</v>
      </c>
      <c r="H5191" s="10">
        <v>20</v>
      </c>
      <c r="I5191" s="10">
        <v>5</v>
      </c>
      <c r="J5191" s="10">
        <f t="shared" si="84"/>
        <v>25</v>
      </c>
      <c r="K5191" s="10">
        <f t="shared" si="83"/>
        <v>25</v>
      </c>
      <c r="L5191" s="10">
        <v>8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</row>
    <row r="5192" spans="1:21" x14ac:dyDescent="0.25">
      <c r="A5192">
        <v>2019</v>
      </c>
      <c r="B5192" s="10" t="s">
        <v>1250</v>
      </c>
      <c r="C5192" s="10">
        <v>8</v>
      </c>
      <c r="D5192" s="10">
        <v>2</v>
      </c>
      <c r="E5192" s="10" t="s">
        <v>1249</v>
      </c>
      <c r="F5192" s="10">
        <v>10</v>
      </c>
      <c r="G5192" s="10">
        <v>15</v>
      </c>
      <c r="H5192" s="10">
        <v>50</v>
      </c>
      <c r="I5192" s="10">
        <v>5</v>
      </c>
      <c r="J5192" s="10">
        <f t="shared" si="84"/>
        <v>80</v>
      </c>
      <c r="K5192" s="10">
        <f t="shared" si="83"/>
        <v>55</v>
      </c>
      <c r="L5192" s="10">
        <v>5</v>
      </c>
      <c r="M5192" s="10">
        <v>0</v>
      </c>
      <c r="N5192" s="10">
        <v>0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</row>
    <row r="5193" spans="1:21" x14ac:dyDescent="0.25">
      <c r="A5193">
        <v>2019</v>
      </c>
      <c r="B5193" s="10" t="s">
        <v>1250</v>
      </c>
      <c r="C5193" s="10">
        <v>8</v>
      </c>
      <c r="D5193" s="10">
        <v>3</v>
      </c>
      <c r="E5193" s="10" t="s">
        <v>1249</v>
      </c>
      <c r="F5193" s="10">
        <v>0</v>
      </c>
      <c r="G5193" s="10">
        <v>20</v>
      </c>
      <c r="H5193" s="10">
        <v>80</v>
      </c>
      <c r="I5193" s="10">
        <v>5</v>
      </c>
      <c r="J5193" s="10">
        <f t="shared" si="84"/>
        <v>105</v>
      </c>
      <c r="K5193" s="10">
        <f t="shared" si="83"/>
        <v>85</v>
      </c>
      <c r="L5193" s="10">
        <v>5</v>
      </c>
      <c r="M5193" s="10" t="s">
        <v>803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</row>
    <row r="5194" spans="1:21" x14ac:dyDescent="0.25">
      <c r="A5194">
        <v>2019</v>
      </c>
      <c r="B5194" s="10" t="s">
        <v>1250</v>
      </c>
      <c r="C5194" s="10">
        <v>8</v>
      </c>
      <c r="D5194" s="10">
        <v>4</v>
      </c>
      <c r="E5194" s="10" t="s">
        <v>1249</v>
      </c>
      <c r="F5194" s="10">
        <v>0</v>
      </c>
      <c r="G5194" s="10">
        <v>20</v>
      </c>
      <c r="H5194" s="10">
        <v>80</v>
      </c>
      <c r="I5194" s="10">
        <v>0</v>
      </c>
      <c r="J5194" s="10">
        <f t="shared" si="84"/>
        <v>100</v>
      </c>
      <c r="K5194" s="10">
        <f t="shared" si="83"/>
        <v>80</v>
      </c>
      <c r="L5194" s="10">
        <v>0</v>
      </c>
      <c r="M5194" s="10" t="s">
        <v>803</v>
      </c>
      <c r="N5194" s="10" t="s">
        <v>803</v>
      </c>
      <c r="O5194" s="10">
        <v>0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</row>
    <row r="5195" spans="1:21" x14ac:dyDescent="0.25">
      <c r="A5195">
        <v>2019</v>
      </c>
      <c r="B5195" s="10" t="s">
        <v>1250</v>
      </c>
      <c r="C5195" s="10">
        <v>8</v>
      </c>
      <c r="D5195" s="10">
        <v>5</v>
      </c>
      <c r="E5195" s="10" t="s">
        <v>1249</v>
      </c>
      <c r="F5195" s="10">
        <v>0</v>
      </c>
      <c r="G5195" s="10">
        <v>0</v>
      </c>
      <c r="H5195" s="10">
        <v>80</v>
      </c>
      <c r="I5195" s="10">
        <v>0</v>
      </c>
      <c r="J5195" s="10">
        <f t="shared" si="84"/>
        <v>80</v>
      </c>
      <c r="K5195" s="10">
        <f t="shared" si="83"/>
        <v>80</v>
      </c>
      <c r="L5195" s="10">
        <v>0</v>
      </c>
      <c r="M5195" s="10" t="s">
        <v>816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</row>
    <row r="5196" spans="1:21" x14ac:dyDescent="0.25">
      <c r="A5196">
        <v>2019</v>
      </c>
      <c r="B5196" t="s">
        <v>1163</v>
      </c>
      <c r="C5196" s="10">
        <v>1</v>
      </c>
      <c r="D5196" s="10">
        <v>1</v>
      </c>
      <c r="E5196" s="10" t="s">
        <v>1223</v>
      </c>
      <c r="F5196" s="10">
        <v>25</v>
      </c>
      <c r="G5196" s="10">
        <v>15</v>
      </c>
      <c r="H5196" s="10">
        <v>15</v>
      </c>
      <c r="I5196" s="10">
        <v>5</v>
      </c>
      <c r="J5196" s="10">
        <f t="shared" si="84"/>
        <v>60</v>
      </c>
      <c r="K5196" s="10">
        <f t="shared" si="83"/>
        <v>20</v>
      </c>
      <c r="L5196" s="10">
        <v>2.5</v>
      </c>
      <c r="M5196" s="10">
        <v>1</v>
      </c>
      <c r="N5196" s="10" t="s">
        <v>807</v>
      </c>
      <c r="O5196" s="10">
        <v>0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1</v>
      </c>
    </row>
    <row r="5197" spans="1:21" x14ac:dyDescent="0.25">
      <c r="A5197">
        <v>2019</v>
      </c>
      <c r="B5197" t="s">
        <v>1163</v>
      </c>
      <c r="C5197" s="10">
        <v>1</v>
      </c>
      <c r="D5197" s="10">
        <v>2</v>
      </c>
      <c r="E5197" s="10" t="s">
        <v>1223</v>
      </c>
      <c r="F5197" s="10">
        <v>20</v>
      </c>
      <c r="G5197" s="10">
        <v>5</v>
      </c>
      <c r="H5197" s="10">
        <v>7</v>
      </c>
      <c r="I5197" s="10">
        <v>5</v>
      </c>
      <c r="J5197" s="10">
        <f t="shared" si="84"/>
        <v>37</v>
      </c>
      <c r="K5197" s="10">
        <f t="shared" si="83"/>
        <v>12</v>
      </c>
      <c r="L5197" s="10">
        <v>1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</row>
    <row r="5198" spans="1:21" x14ac:dyDescent="0.25">
      <c r="A5198">
        <v>2019</v>
      </c>
      <c r="B5198" t="s">
        <v>1163</v>
      </c>
      <c r="C5198" s="10">
        <v>1</v>
      </c>
      <c r="D5198" s="10">
        <v>3</v>
      </c>
      <c r="E5198" s="10" t="s">
        <v>1223</v>
      </c>
      <c r="F5198" s="10">
        <v>60</v>
      </c>
      <c r="G5198" s="10">
        <v>5</v>
      </c>
      <c r="H5198" s="10">
        <v>15</v>
      </c>
      <c r="I5198" s="10">
        <v>7</v>
      </c>
      <c r="J5198" s="10">
        <f t="shared" si="84"/>
        <v>87</v>
      </c>
      <c r="K5198" s="10">
        <f t="shared" si="83"/>
        <v>22</v>
      </c>
      <c r="L5198" s="10">
        <v>2</v>
      </c>
      <c r="M5198" s="10">
        <v>1</v>
      </c>
      <c r="N5198" s="10" t="s">
        <v>979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</row>
    <row r="5199" spans="1:21" x14ac:dyDescent="0.25">
      <c r="A5199">
        <v>2019</v>
      </c>
      <c r="B5199" t="s">
        <v>1163</v>
      </c>
      <c r="C5199" s="10">
        <v>1</v>
      </c>
      <c r="D5199" s="10">
        <v>4</v>
      </c>
      <c r="E5199" s="10" t="s">
        <v>1223</v>
      </c>
      <c r="F5199" s="10">
        <v>5</v>
      </c>
      <c r="G5199" s="10">
        <v>10</v>
      </c>
      <c r="H5199" s="10">
        <v>3</v>
      </c>
      <c r="I5199" s="10">
        <v>5</v>
      </c>
      <c r="J5199" s="10">
        <f t="shared" si="84"/>
        <v>23</v>
      </c>
      <c r="K5199" s="10">
        <f t="shared" si="83"/>
        <v>8</v>
      </c>
      <c r="L5199" s="10">
        <v>2.5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</row>
    <row r="5200" spans="1:21" x14ac:dyDescent="0.25">
      <c r="A5200">
        <v>2019</v>
      </c>
      <c r="B5200" t="s">
        <v>1163</v>
      </c>
      <c r="C5200" s="10">
        <v>1</v>
      </c>
      <c r="D5200" s="10">
        <v>5</v>
      </c>
      <c r="E5200" s="10" t="s">
        <v>1223</v>
      </c>
      <c r="F5200" s="10">
        <v>15</v>
      </c>
      <c r="G5200" s="10">
        <v>0</v>
      </c>
      <c r="H5200" s="10">
        <v>3</v>
      </c>
      <c r="I5200" s="10">
        <v>10</v>
      </c>
      <c r="J5200" s="10">
        <f t="shared" si="84"/>
        <v>28</v>
      </c>
      <c r="K5200" s="10">
        <f t="shared" si="83"/>
        <v>13</v>
      </c>
      <c r="L5200" s="10">
        <v>2</v>
      </c>
      <c r="M5200" s="10">
        <v>0</v>
      </c>
      <c r="N5200" s="10">
        <v>0</v>
      </c>
      <c r="O5200" s="10">
        <v>0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</row>
    <row r="5201" spans="1:21" x14ac:dyDescent="0.25">
      <c r="A5201">
        <v>2019</v>
      </c>
      <c r="B5201" t="s">
        <v>1163</v>
      </c>
      <c r="C5201" s="10">
        <v>2</v>
      </c>
      <c r="D5201" s="10">
        <v>1</v>
      </c>
      <c r="E5201" s="10" t="s">
        <v>1223</v>
      </c>
      <c r="F5201" s="10">
        <v>40</v>
      </c>
      <c r="G5201" s="10">
        <v>0</v>
      </c>
      <c r="H5201" s="10">
        <v>2</v>
      </c>
      <c r="I5201" s="10">
        <v>2</v>
      </c>
      <c r="J5201" s="10">
        <f t="shared" si="84"/>
        <v>44</v>
      </c>
      <c r="K5201" s="10">
        <f t="shared" si="83"/>
        <v>4</v>
      </c>
      <c r="L5201" s="10">
        <v>2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2</v>
      </c>
    </row>
    <row r="5202" spans="1:21" x14ac:dyDescent="0.25">
      <c r="A5202">
        <v>2019</v>
      </c>
      <c r="B5202" t="s">
        <v>1163</v>
      </c>
      <c r="C5202" s="10">
        <v>2</v>
      </c>
      <c r="D5202" s="10">
        <v>2</v>
      </c>
      <c r="E5202" s="10" t="s">
        <v>1223</v>
      </c>
      <c r="F5202" s="10">
        <v>15</v>
      </c>
      <c r="G5202" s="10">
        <v>0</v>
      </c>
      <c r="H5202" s="10">
        <v>5</v>
      </c>
      <c r="I5202" s="10">
        <v>10</v>
      </c>
      <c r="J5202" s="10">
        <f t="shared" si="84"/>
        <v>30</v>
      </c>
      <c r="K5202" s="10">
        <f t="shared" si="83"/>
        <v>15</v>
      </c>
      <c r="L5202" s="10">
        <v>2.5</v>
      </c>
      <c r="M5202" s="10">
        <v>0</v>
      </c>
      <c r="N5202" s="10">
        <v>0</v>
      </c>
      <c r="O5202" s="10">
        <v>0</v>
      </c>
      <c r="P5202" s="10">
        <v>0</v>
      </c>
      <c r="Q5202" s="10">
        <v>0</v>
      </c>
      <c r="R5202" s="10">
        <v>0</v>
      </c>
      <c r="S5202" s="10">
        <v>0</v>
      </c>
      <c r="T5202" s="10">
        <v>0</v>
      </c>
      <c r="U5202" s="10">
        <v>0</v>
      </c>
    </row>
    <row r="5203" spans="1:21" x14ac:dyDescent="0.25">
      <c r="A5203">
        <v>2019</v>
      </c>
      <c r="B5203" t="s">
        <v>1163</v>
      </c>
      <c r="C5203" s="10">
        <v>2</v>
      </c>
      <c r="D5203" s="10">
        <v>3</v>
      </c>
      <c r="E5203" s="10" t="s">
        <v>1223</v>
      </c>
      <c r="F5203" s="10">
        <v>4</v>
      </c>
      <c r="G5203" s="10">
        <v>20</v>
      </c>
      <c r="H5203" s="10">
        <v>3</v>
      </c>
      <c r="I5203" s="10">
        <v>0</v>
      </c>
      <c r="J5203" s="10">
        <f t="shared" si="84"/>
        <v>27</v>
      </c>
      <c r="K5203" s="10">
        <f t="shared" si="83"/>
        <v>3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</row>
    <row r="5204" spans="1:21" x14ac:dyDescent="0.25">
      <c r="A5204">
        <v>2019</v>
      </c>
      <c r="B5204" t="s">
        <v>1163</v>
      </c>
      <c r="C5204" s="10">
        <v>2</v>
      </c>
      <c r="D5204" s="10">
        <v>4</v>
      </c>
      <c r="E5204" s="10" t="s">
        <v>1223</v>
      </c>
      <c r="F5204" s="10">
        <v>15</v>
      </c>
      <c r="G5204" s="10">
        <v>10</v>
      </c>
      <c r="H5204" s="10">
        <v>2</v>
      </c>
      <c r="I5204" s="10">
        <v>10</v>
      </c>
      <c r="J5204" s="10">
        <f t="shared" si="84"/>
        <v>37</v>
      </c>
      <c r="K5204" s="10">
        <f t="shared" si="83"/>
        <v>12</v>
      </c>
      <c r="L5204" s="10">
        <v>4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</row>
    <row r="5205" spans="1:21" x14ac:dyDescent="0.25">
      <c r="A5205">
        <v>2019</v>
      </c>
      <c r="B5205" t="s">
        <v>1163</v>
      </c>
      <c r="C5205" s="10">
        <v>2</v>
      </c>
      <c r="D5205" s="10">
        <v>5</v>
      </c>
      <c r="E5205" s="10" t="s">
        <v>1223</v>
      </c>
      <c r="F5205" s="10">
        <v>20</v>
      </c>
      <c r="G5205" s="10">
        <v>0</v>
      </c>
      <c r="H5205" s="10">
        <v>20</v>
      </c>
      <c r="I5205" s="10">
        <v>35</v>
      </c>
      <c r="J5205" s="10">
        <f t="shared" si="84"/>
        <v>75</v>
      </c>
      <c r="K5205" s="10">
        <f t="shared" si="83"/>
        <v>55</v>
      </c>
      <c r="L5205" s="10">
        <v>5</v>
      </c>
      <c r="M5205" s="10">
        <v>1</v>
      </c>
      <c r="N5205" s="10" t="s">
        <v>807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</row>
    <row r="5206" spans="1:21" x14ac:dyDescent="0.25">
      <c r="A5206">
        <v>2019</v>
      </c>
      <c r="B5206" t="s">
        <v>1163</v>
      </c>
      <c r="C5206" s="10">
        <v>3</v>
      </c>
      <c r="D5206" s="10">
        <v>1</v>
      </c>
      <c r="E5206" s="10" t="s">
        <v>1208</v>
      </c>
      <c r="F5206" s="10">
        <v>15</v>
      </c>
      <c r="G5206" s="10">
        <v>10</v>
      </c>
      <c r="H5206" s="10">
        <v>0</v>
      </c>
      <c r="I5206" s="10">
        <v>15</v>
      </c>
      <c r="J5206" s="10">
        <f t="shared" si="84"/>
        <v>40</v>
      </c>
      <c r="K5206" s="10">
        <f t="shared" si="83"/>
        <v>15</v>
      </c>
      <c r="L5206" s="10">
        <v>1</v>
      </c>
      <c r="M5206" s="10">
        <v>0</v>
      </c>
      <c r="N5206" s="10">
        <v>0</v>
      </c>
      <c r="O5206" s="10">
        <v>0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</row>
    <row r="5207" spans="1:21" x14ac:dyDescent="0.25">
      <c r="A5207">
        <v>2019</v>
      </c>
      <c r="B5207" t="s">
        <v>1163</v>
      </c>
      <c r="C5207" s="10">
        <v>3</v>
      </c>
      <c r="D5207" s="10">
        <v>2</v>
      </c>
      <c r="E5207" s="10" t="s">
        <v>1168</v>
      </c>
      <c r="F5207" s="10">
        <v>0</v>
      </c>
      <c r="G5207" s="10">
        <v>0</v>
      </c>
      <c r="H5207" s="10">
        <v>10</v>
      </c>
      <c r="I5207" s="10">
        <v>20</v>
      </c>
      <c r="J5207" s="10">
        <f t="shared" si="84"/>
        <v>30</v>
      </c>
      <c r="K5207" s="10">
        <f t="shared" si="83"/>
        <v>30</v>
      </c>
      <c r="L5207" s="10">
        <v>4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</row>
    <row r="5208" spans="1:21" x14ac:dyDescent="0.25">
      <c r="A5208">
        <v>2019</v>
      </c>
      <c r="B5208" t="s">
        <v>1163</v>
      </c>
      <c r="C5208" s="10">
        <v>3</v>
      </c>
      <c r="D5208" s="10">
        <v>3</v>
      </c>
      <c r="E5208" s="10" t="s">
        <v>1208</v>
      </c>
      <c r="F5208" s="10">
        <v>10</v>
      </c>
      <c r="G5208" s="10">
        <v>0</v>
      </c>
      <c r="H5208" s="10">
        <v>0</v>
      </c>
      <c r="I5208" s="10">
        <v>10</v>
      </c>
      <c r="J5208" s="10">
        <f t="shared" si="84"/>
        <v>20</v>
      </c>
      <c r="K5208" s="10">
        <f t="shared" si="83"/>
        <v>10</v>
      </c>
      <c r="L5208" s="10">
        <v>2</v>
      </c>
      <c r="M5208" s="10">
        <v>1</v>
      </c>
      <c r="N5208" s="10" t="s">
        <v>830</v>
      </c>
      <c r="O5208" s="10">
        <v>0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</row>
    <row r="5209" spans="1:21" x14ac:dyDescent="0.25">
      <c r="A5209">
        <v>2019</v>
      </c>
      <c r="B5209" t="s">
        <v>1163</v>
      </c>
      <c r="C5209" s="10">
        <v>3</v>
      </c>
      <c r="D5209" s="10">
        <v>4</v>
      </c>
      <c r="E5209" s="10" t="s">
        <v>1208</v>
      </c>
      <c r="F5209" s="10">
        <v>0</v>
      </c>
      <c r="G5209" s="10">
        <v>0</v>
      </c>
      <c r="H5209" s="10">
        <v>10</v>
      </c>
      <c r="I5209" s="10">
        <v>20</v>
      </c>
      <c r="J5209" s="10">
        <f t="shared" si="84"/>
        <v>30</v>
      </c>
      <c r="K5209" s="10">
        <f t="shared" si="83"/>
        <v>30</v>
      </c>
      <c r="L5209" s="10">
        <v>9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</row>
    <row r="5210" spans="1:21" x14ac:dyDescent="0.25">
      <c r="A5210">
        <v>2019</v>
      </c>
      <c r="B5210" t="s">
        <v>1163</v>
      </c>
      <c r="C5210" s="10">
        <v>3</v>
      </c>
      <c r="D5210" s="10">
        <v>5</v>
      </c>
      <c r="E5210" s="10" t="s">
        <v>1208</v>
      </c>
      <c r="F5210" s="10">
        <v>0</v>
      </c>
      <c r="G5210" s="10">
        <v>10</v>
      </c>
      <c r="H5210" s="10">
        <v>0</v>
      </c>
      <c r="I5210" s="10">
        <v>25</v>
      </c>
      <c r="J5210" s="10">
        <f t="shared" si="84"/>
        <v>35</v>
      </c>
      <c r="K5210" s="10">
        <f t="shared" si="83"/>
        <v>25</v>
      </c>
      <c r="L5210" s="10">
        <v>5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</row>
    <row r="5211" spans="1:21" x14ac:dyDescent="0.25">
      <c r="A5211">
        <v>2019</v>
      </c>
      <c r="B5211" t="s">
        <v>1163</v>
      </c>
      <c r="C5211">
        <v>4</v>
      </c>
      <c r="D5211">
        <v>1</v>
      </c>
      <c r="E5211" t="s">
        <v>1249</v>
      </c>
      <c r="F5211">
        <v>50</v>
      </c>
      <c r="G5211">
        <v>0</v>
      </c>
      <c r="H5211">
        <v>30</v>
      </c>
      <c r="I5211">
        <v>5</v>
      </c>
      <c r="J5211" s="10">
        <f t="shared" si="84"/>
        <v>85</v>
      </c>
      <c r="K5211" s="10">
        <f t="shared" si="83"/>
        <v>35</v>
      </c>
      <c r="L5211">
        <v>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2019</v>
      </c>
      <c r="B5212" t="s">
        <v>1163</v>
      </c>
      <c r="C5212">
        <v>4</v>
      </c>
      <c r="D5212">
        <v>2</v>
      </c>
      <c r="E5212" t="s">
        <v>1249</v>
      </c>
      <c r="F5212">
        <v>5</v>
      </c>
      <c r="G5212">
        <v>0</v>
      </c>
      <c r="H5212">
        <v>20</v>
      </c>
      <c r="I5212">
        <v>15</v>
      </c>
      <c r="J5212" s="10">
        <f t="shared" si="84"/>
        <v>40</v>
      </c>
      <c r="K5212" s="10">
        <f t="shared" si="83"/>
        <v>35</v>
      </c>
      <c r="L5212">
        <v>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2019</v>
      </c>
      <c r="B5213" t="s">
        <v>1163</v>
      </c>
      <c r="C5213">
        <v>4</v>
      </c>
      <c r="D5213">
        <v>3</v>
      </c>
      <c r="E5213" t="s">
        <v>1249</v>
      </c>
      <c r="F5213">
        <v>0</v>
      </c>
      <c r="G5213">
        <v>0</v>
      </c>
      <c r="H5213">
        <v>40</v>
      </c>
      <c r="I5213">
        <v>10</v>
      </c>
      <c r="J5213" s="10">
        <f t="shared" si="84"/>
        <v>50</v>
      </c>
      <c r="K5213" s="10">
        <f t="shared" si="83"/>
        <v>50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2019</v>
      </c>
      <c r="B5214" t="s">
        <v>1163</v>
      </c>
      <c r="C5214">
        <v>4</v>
      </c>
      <c r="D5214">
        <v>4</v>
      </c>
      <c r="E5214" t="s">
        <v>1249</v>
      </c>
      <c r="F5214">
        <v>10</v>
      </c>
      <c r="G5214">
        <v>10</v>
      </c>
      <c r="H5214">
        <v>5</v>
      </c>
      <c r="I5214">
        <v>3</v>
      </c>
      <c r="J5214" s="10">
        <f t="shared" si="84"/>
        <v>28</v>
      </c>
      <c r="K5214" s="10">
        <f t="shared" si="83"/>
        <v>8</v>
      </c>
      <c r="L5214">
        <v>3</v>
      </c>
      <c r="M5214">
        <v>1</v>
      </c>
      <c r="N5214" t="s">
        <v>814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2019</v>
      </c>
      <c r="B5215" t="s">
        <v>1163</v>
      </c>
      <c r="C5215">
        <v>4</v>
      </c>
      <c r="D5215">
        <v>5</v>
      </c>
      <c r="E5215" t="s">
        <v>1249</v>
      </c>
      <c r="F5215">
        <v>10</v>
      </c>
      <c r="G5215">
        <v>0</v>
      </c>
      <c r="H5215">
        <v>10</v>
      </c>
      <c r="I5215">
        <v>15</v>
      </c>
      <c r="J5215" s="10">
        <f t="shared" si="84"/>
        <v>35</v>
      </c>
      <c r="K5215" s="10">
        <f t="shared" si="83"/>
        <v>25</v>
      </c>
      <c r="L5215">
        <v>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2019</v>
      </c>
      <c r="B5216" t="s">
        <v>1163</v>
      </c>
      <c r="C5216">
        <v>5</v>
      </c>
      <c r="D5216">
        <v>1</v>
      </c>
      <c r="E5216" t="s">
        <v>1249</v>
      </c>
      <c r="F5216">
        <v>0</v>
      </c>
      <c r="G5216">
        <v>0</v>
      </c>
      <c r="H5216">
        <v>3</v>
      </c>
      <c r="I5216">
        <v>5</v>
      </c>
      <c r="J5216" s="10">
        <f t="shared" si="84"/>
        <v>8</v>
      </c>
      <c r="K5216" s="10">
        <f t="shared" si="83"/>
        <v>8</v>
      </c>
      <c r="L5216">
        <v>4</v>
      </c>
      <c r="M5216">
        <v>1</v>
      </c>
      <c r="N5216" t="s">
        <v>803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2019</v>
      </c>
      <c r="B5217" t="s">
        <v>1163</v>
      </c>
      <c r="C5217">
        <v>5</v>
      </c>
      <c r="D5217">
        <v>2</v>
      </c>
      <c r="E5217" t="s">
        <v>1249</v>
      </c>
      <c r="F5217">
        <v>80</v>
      </c>
      <c r="G5217">
        <v>0</v>
      </c>
      <c r="H5217">
        <v>0</v>
      </c>
      <c r="I5217">
        <v>3</v>
      </c>
      <c r="J5217" s="10">
        <f t="shared" si="84"/>
        <v>83</v>
      </c>
      <c r="K5217" s="10">
        <f t="shared" si="83"/>
        <v>3</v>
      </c>
      <c r="L5217">
        <v>3</v>
      </c>
      <c r="M5217">
        <v>2</v>
      </c>
      <c r="N5217" t="s">
        <v>803</v>
      </c>
      <c r="O5217" t="s">
        <v>803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2019</v>
      </c>
      <c r="B5218" t="s">
        <v>1163</v>
      </c>
      <c r="C5218">
        <v>5</v>
      </c>
      <c r="D5218">
        <v>3</v>
      </c>
      <c r="E5218" t="s">
        <v>1249</v>
      </c>
      <c r="F5218">
        <v>0</v>
      </c>
      <c r="G5218">
        <v>10</v>
      </c>
      <c r="H5218">
        <v>2</v>
      </c>
      <c r="I5218">
        <v>0</v>
      </c>
      <c r="J5218" s="10">
        <f t="shared" si="84"/>
        <v>12</v>
      </c>
      <c r="K5218" s="10">
        <f t="shared" si="83"/>
        <v>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2019</v>
      </c>
      <c r="B5219" t="s">
        <v>1163</v>
      </c>
      <c r="C5219">
        <v>5</v>
      </c>
      <c r="D5219">
        <v>4</v>
      </c>
      <c r="E5219" t="s">
        <v>1249</v>
      </c>
      <c r="F5219">
        <v>0</v>
      </c>
      <c r="G5219">
        <v>0</v>
      </c>
      <c r="H5219">
        <v>5</v>
      </c>
      <c r="I5219">
        <v>0</v>
      </c>
      <c r="J5219" s="10">
        <f t="shared" si="84"/>
        <v>5</v>
      </c>
      <c r="K5219" s="10">
        <f t="shared" si="83"/>
        <v>5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2019</v>
      </c>
      <c r="B5220" t="s">
        <v>1163</v>
      </c>
      <c r="C5220">
        <v>5</v>
      </c>
      <c r="D5220">
        <v>5</v>
      </c>
      <c r="E5220" t="s">
        <v>1249</v>
      </c>
      <c r="F5220">
        <v>0</v>
      </c>
      <c r="G5220">
        <v>0</v>
      </c>
      <c r="H5220">
        <v>25</v>
      </c>
      <c r="I5220">
        <v>0</v>
      </c>
      <c r="J5220" s="10">
        <f t="shared" si="84"/>
        <v>25</v>
      </c>
      <c r="K5220" s="10">
        <f t="shared" si="83"/>
        <v>25</v>
      </c>
      <c r="L5220">
        <v>0</v>
      </c>
      <c r="M5220">
        <v>1</v>
      </c>
      <c r="N5220" t="s">
        <v>803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2019</v>
      </c>
      <c r="B5221" t="s">
        <v>1163</v>
      </c>
      <c r="C5221">
        <v>6</v>
      </c>
      <c r="D5221">
        <v>1</v>
      </c>
      <c r="E5221" t="s">
        <v>1249</v>
      </c>
      <c r="F5221">
        <v>0</v>
      </c>
      <c r="G5221">
        <v>0</v>
      </c>
      <c r="H5221">
        <v>25</v>
      </c>
      <c r="I5221">
        <v>0</v>
      </c>
      <c r="J5221" s="10">
        <f t="shared" si="84"/>
        <v>25</v>
      </c>
      <c r="K5221" s="10">
        <f t="shared" si="83"/>
        <v>25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2019</v>
      </c>
      <c r="B5222" t="s">
        <v>1163</v>
      </c>
      <c r="C5222">
        <v>6</v>
      </c>
      <c r="D5222">
        <v>2</v>
      </c>
      <c r="E5222" t="s">
        <v>1249</v>
      </c>
      <c r="F5222">
        <v>0</v>
      </c>
      <c r="G5222">
        <v>0</v>
      </c>
      <c r="H5222">
        <v>30</v>
      </c>
      <c r="I5222">
        <v>5</v>
      </c>
      <c r="J5222" s="10">
        <f t="shared" si="84"/>
        <v>35</v>
      </c>
      <c r="K5222" s="10">
        <f t="shared" si="83"/>
        <v>35</v>
      </c>
      <c r="L5222">
        <v>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2019</v>
      </c>
      <c r="B5223" t="s">
        <v>1163</v>
      </c>
      <c r="C5223">
        <v>6</v>
      </c>
      <c r="D5223">
        <v>3</v>
      </c>
      <c r="E5223" t="s">
        <v>1249</v>
      </c>
      <c r="F5223">
        <v>0</v>
      </c>
      <c r="G5223">
        <v>0</v>
      </c>
      <c r="H5223">
        <v>30</v>
      </c>
      <c r="I5223">
        <v>20</v>
      </c>
      <c r="J5223" s="10">
        <f t="shared" si="84"/>
        <v>50</v>
      </c>
      <c r="K5223" s="10">
        <f t="shared" si="83"/>
        <v>50</v>
      </c>
      <c r="L5223">
        <v>5</v>
      </c>
      <c r="M5223">
        <v>2</v>
      </c>
      <c r="N5223" t="s">
        <v>846</v>
      </c>
      <c r="O5223" t="s">
        <v>799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2019</v>
      </c>
      <c r="B5224" t="s">
        <v>1163</v>
      </c>
      <c r="C5224">
        <v>6</v>
      </c>
      <c r="D5224">
        <v>4</v>
      </c>
      <c r="E5224" t="s">
        <v>1249</v>
      </c>
      <c r="F5224">
        <v>50</v>
      </c>
      <c r="G5224">
        <v>0</v>
      </c>
      <c r="H5224">
        <v>10</v>
      </c>
      <c r="I5224">
        <v>20</v>
      </c>
      <c r="J5224" s="10">
        <f t="shared" si="84"/>
        <v>80</v>
      </c>
      <c r="K5224" s="10">
        <f t="shared" si="83"/>
        <v>30</v>
      </c>
      <c r="L5224">
        <v>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2019</v>
      </c>
      <c r="B5225" t="s">
        <v>1163</v>
      </c>
      <c r="C5225">
        <v>6</v>
      </c>
      <c r="D5225">
        <v>5</v>
      </c>
      <c r="E5225" t="s">
        <v>1249</v>
      </c>
      <c r="F5225">
        <v>0</v>
      </c>
      <c r="G5225">
        <v>0</v>
      </c>
      <c r="H5225">
        <v>2</v>
      </c>
      <c r="I5225">
        <v>10</v>
      </c>
      <c r="J5225" s="10">
        <f t="shared" si="84"/>
        <v>12</v>
      </c>
      <c r="K5225" s="10">
        <f t="shared" si="83"/>
        <v>12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2019</v>
      </c>
      <c r="B5226" t="s">
        <v>1163</v>
      </c>
      <c r="C5226" s="10">
        <v>7</v>
      </c>
      <c r="D5226" s="10">
        <v>1</v>
      </c>
      <c r="E5226" s="10" t="s">
        <v>1168</v>
      </c>
      <c r="F5226" s="10">
        <v>1</v>
      </c>
      <c r="G5226" s="10">
        <v>5</v>
      </c>
      <c r="H5226" s="10">
        <v>5</v>
      </c>
      <c r="I5226" s="10">
        <v>1</v>
      </c>
      <c r="J5226" s="10">
        <f t="shared" si="84"/>
        <v>12</v>
      </c>
      <c r="K5226" s="10">
        <f t="shared" si="83"/>
        <v>6</v>
      </c>
      <c r="L5226" s="10">
        <v>4</v>
      </c>
      <c r="M5226" s="10">
        <v>2</v>
      </c>
      <c r="N5226" s="10" t="s">
        <v>799</v>
      </c>
      <c r="O5226" s="10" t="s">
        <v>803</v>
      </c>
      <c r="P5226" s="10">
        <v>0</v>
      </c>
      <c r="Q5226" s="10">
        <v>0</v>
      </c>
      <c r="R5226" s="10">
        <v>0</v>
      </c>
      <c r="S5226" s="10">
        <v>0</v>
      </c>
      <c r="T5226" s="10">
        <v>0</v>
      </c>
      <c r="U5226" s="10">
        <v>0</v>
      </c>
    </row>
    <row r="5227" spans="1:21" x14ac:dyDescent="0.25">
      <c r="A5227">
        <v>2019</v>
      </c>
      <c r="B5227" t="s">
        <v>1163</v>
      </c>
      <c r="C5227" s="10">
        <v>7</v>
      </c>
      <c r="D5227" s="10">
        <v>2</v>
      </c>
      <c r="E5227" s="10" t="s">
        <v>1237</v>
      </c>
      <c r="F5227" s="10">
        <v>5</v>
      </c>
      <c r="G5227" s="10">
        <v>15</v>
      </c>
      <c r="H5227" s="10">
        <v>1</v>
      </c>
      <c r="I5227" s="10">
        <v>15</v>
      </c>
      <c r="J5227" s="10">
        <f t="shared" si="84"/>
        <v>36</v>
      </c>
      <c r="K5227" s="10">
        <f t="shared" si="83"/>
        <v>16</v>
      </c>
      <c r="L5227" s="10">
        <v>4</v>
      </c>
      <c r="M5227" s="10">
        <v>1</v>
      </c>
      <c r="N5227" s="10" t="s">
        <v>816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2</v>
      </c>
    </row>
    <row r="5228" spans="1:21" x14ac:dyDescent="0.25">
      <c r="A5228">
        <v>2019</v>
      </c>
      <c r="B5228" t="s">
        <v>1163</v>
      </c>
      <c r="C5228" s="10">
        <v>7</v>
      </c>
      <c r="D5228" s="10">
        <v>3</v>
      </c>
      <c r="E5228" s="10" t="s">
        <v>1208</v>
      </c>
      <c r="F5228" s="10">
        <v>1</v>
      </c>
      <c r="G5228" s="10">
        <v>1</v>
      </c>
      <c r="H5228" s="10">
        <v>5</v>
      </c>
      <c r="I5228" s="10">
        <v>10</v>
      </c>
      <c r="J5228" s="10">
        <f t="shared" si="84"/>
        <v>17</v>
      </c>
      <c r="K5228" s="10">
        <f t="shared" si="83"/>
        <v>15</v>
      </c>
      <c r="L5228" s="10">
        <v>5.5</v>
      </c>
      <c r="M5228" s="10">
        <v>1</v>
      </c>
      <c r="N5228" s="10" t="s">
        <v>799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</row>
    <row r="5229" spans="1:21" x14ac:dyDescent="0.25">
      <c r="A5229">
        <v>2019</v>
      </c>
      <c r="B5229" t="s">
        <v>1163</v>
      </c>
      <c r="C5229" s="10">
        <v>7</v>
      </c>
      <c r="D5229" s="10">
        <v>4</v>
      </c>
      <c r="E5229" s="10" t="s">
        <v>1208</v>
      </c>
      <c r="F5229" s="10">
        <v>1</v>
      </c>
      <c r="G5229" s="10">
        <v>1</v>
      </c>
      <c r="H5229" s="10">
        <v>5</v>
      </c>
      <c r="I5229" s="10">
        <v>5</v>
      </c>
      <c r="J5229" s="10">
        <f t="shared" si="84"/>
        <v>12</v>
      </c>
      <c r="K5229" s="10">
        <f t="shared" si="83"/>
        <v>10</v>
      </c>
      <c r="L5229" s="10">
        <v>3.5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1</v>
      </c>
    </row>
    <row r="5230" spans="1:21" x14ac:dyDescent="0.25">
      <c r="A5230">
        <v>2019</v>
      </c>
      <c r="B5230" t="s">
        <v>1163</v>
      </c>
      <c r="C5230" s="10">
        <v>7</v>
      </c>
      <c r="D5230" s="10">
        <v>5</v>
      </c>
      <c r="E5230" s="10" t="s">
        <v>1237</v>
      </c>
      <c r="F5230" s="10">
        <v>5</v>
      </c>
      <c r="G5230" s="10">
        <v>1</v>
      </c>
      <c r="H5230" s="10">
        <v>1</v>
      </c>
      <c r="I5230" s="10">
        <v>5</v>
      </c>
      <c r="J5230" s="10">
        <f t="shared" si="84"/>
        <v>12</v>
      </c>
      <c r="K5230" s="10">
        <f t="shared" si="83"/>
        <v>6</v>
      </c>
      <c r="L5230" s="10">
        <v>2</v>
      </c>
      <c r="M5230" s="10">
        <v>3</v>
      </c>
      <c r="N5230" s="10" t="s">
        <v>1024</v>
      </c>
      <c r="O5230" s="10" t="s">
        <v>979</v>
      </c>
      <c r="P5230" s="10" t="s">
        <v>803</v>
      </c>
      <c r="Q5230" s="10">
        <v>0</v>
      </c>
      <c r="R5230" s="10">
        <v>0</v>
      </c>
      <c r="S5230" s="10">
        <v>0</v>
      </c>
      <c r="T5230" s="10">
        <v>0</v>
      </c>
      <c r="U5230" s="10">
        <v>0</v>
      </c>
    </row>
    <row r="5231" spans="1:21" x14ac:dyDescent="0.25">
      <c r="A5231">
        <v>2019</v>
      </c>
      <c r="B5231" t="s">
        <v>1163</v>
      </c>
      <c r="C5231" s="10">
        <v>8</v>
      </c>
      <c r="D5231" s="10">
        <v>1</v>
      </c>
      <c r="E5231" s="10" t="s">
        <v>1208</v>
      </c>
      <c r="F5231" s="10">
        <v>40</v>
      </c>
      <c r="G5231" s="10">
        <v>5</v>
      </c>
      <c r="H5231" s="10">
        <v>1</v>
      </c>
      <c r="I5231" s="10">
        <v>5</v>
      </c>
      <c r="J5231" s="10">
        <f t="shared" si="84"/>
        <v>51</v>
      </c>
      <c r="K5231" s="10">
        <f t="shared" si="83"/>
        <v>6</v>
      </c>
      <c r="L5231" s="10">
        <v>4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</row>
    <row r="5232" spans="1:21" x14ac:dyDescent="0.25">
      <c r="A5232">
        <v>2019</v>
      </c>
      <c r="B5232" t="s">
        <v>1163</v>
      </c>
      <c r="C5232" s="10">
        <v>8</v>
      </c>
      <c r="D5232" s="10">
        <v>2</v>
      </c>
      <c r="E5232" s="10" t="s">
        <v>1208</v>
      </c>
      <c r="F5232" s="10">
        <v>0</v>
      </c>
      <c r="G5232" s="10">
        <v>1</v>
      </c>
      <c r="H5232" s="10">
        <v>1</v>
      </c>
      <c r="I5232" s="10">
        <v>15</v>
      </c>
      <c r="J5232" s="10">
        <f t="shared" si="84"/>
        <v>17</v>
      </c>
      <c r="K5232" s="10">
        <f t="shared" si="83"/>
        <v>16</v>
      </c>
      <c r="L5232" s="10">
        <v>3.5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R5232" s="10">
        <v>0</v>
      </c>
      <c r="S5232" s="10">
        <v>0</v>
      </c>
      <c r="T5232" s="10">
        <v>0</v>
      </c>
      <c r="U5232" s="10">
        <v>0</v>
      </c>
    </row>
    <row r="5233" spans="1:21" x14ac:dyDescent="0.25">
      <c r="A5233">
        <v>2019</v>
      </c>
      <c r="B5233" t="s">
        <v>1163</v>
      </c>
      <c r="C5233" s="10">
        <v>8</v>
      </c>
      <c r="D5233" s="10">
        <v>3</v>
      </c>
      <c r="E5233" s="10" t="s">
        <v>1208</v>
      </c>
      <c r="F5233" s="10">
        <v>5</v>
      </c>
      <c r="G5233" s="10">
        <v>1</v>
      </c>
      <c r="H5233" s="10">
        <v>25</v>
      </c>
      <c r="I5233" s="10">
        <v>1</v>
      </c>
      <c r="J5233" s="10">
        <f t="shared" si="84"/>
        <v>32</v>
      </c>
      <c r="K5233" s="10">
        <f t="shared" si="83"/>
        <v>26</v>
      </c>
      <c r="L5233" s="10">
        <v>4.5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</row>
    <row r="5234" spans="1:21" x14ac:dyDescent="0.25">
      <c r="A5234">
        <v>2019</v>
      </c>
      <c r="B5234" t="s">
        <v>1163</v>
      </c>
      <c r="C5234" s="10">
        <v>8</v>
      </c>
      <c r="D5234" s="10">
        <v>4</v>
      </c>
      <c r="E5234" s="10" t="s">
        <v>1168</v>
      </c>
      <c r="F5234" s="10">
        <v>1</v>
      </c>
      <c r="G5234" s="10">
        <v>20</v>
      </c>
      <c r="H5234" s="10">
        <v>5</v>
      </c>
      <c r="I5234" s="10">
        <v>10</v>
      </c>
      <c r="J5234" s="10">
        <f t="shared" si="84"/>
        <v>36</v>
      </c>
      <c r="K5234" s="10">
        <f t="shared" si="83"/>
        <v>15</v>
      </c>
      <c r="L5234" s="10">
        <v>2</v>
      </c>
      <c r="M5234" s="10">
        <v>1</v>
      </c>
      <c r="N5234" s="10" t="s">
        <v>802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</row>
    <row r="5235" spans="1:21" x14ac:dyDescent="0.25">
      <c r="A5235">
        <v>2019</v>
      </c>
      <c r="B5235" t="s">
        <v>1163</v>
      </c>
      <c r="C5235" s="10">
        <v>8</v>
      </c>
      <c r="D5235" s="10">
        <v>5</v>
      </c>
      <c r="E5235" s="10" t="s">
        <v>1168</v>
      </c>
      <c r="F5235" s="10">
        <v>1</v>
      </c>
      <c r="G5235" s="10">
        <v>1</v>
      </c>
      <c r="H5235" s="10">
        <v>10</v>
      </c>
      <c r="I5235" s="10">
        <v>5</v>
      </c>
      <c r="J5235" s="10">
        <f t="shared" si="84"/>
        <v>17</v>
      </c>
      <c r="K5235" s="10">
        <f t="shared" ref="K5235:K5298" si="85">SUM(H5235:I5235)</f>
        <v>15</v>
      </c>
      <c r="L5235" s="10">
        <v>3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</row>
    <row r="5236" spans="1:21" x14ac:dyDescent="0.25">
      <c r="A5236">
        <v>2019</v>
      </c>
      <c r="B5236" t="s">
        <v>1165</v>
      </c>
      <c r="C5236" s="10">
        <v>1</v>
      </c>
      <c r="D5236" s="10">
        <v>1</v>
      </c>
      <c r="E5236" s="10" t="s">
        <v>1252</v>
      </c>
      <c r="F5236" s="10">
        <v>15</v>
      </c>
      <c r="G5236" s="10">
        <v>15</v>
      </c>
      <c r="H5236" s="10">
        <v>10</v>
      </c>
      <c r="I5236" s="10">
        <v>0</v>
      </c>
      <c r="J5236" s="10">
        <f>SUM(F5236:I5236)</f>
        <v>40</v>
      </c>
      <c r="K5236" s="10">
        <f t="shared" si="85"/>
        <v>10</v>
      </c>
      <c r="L5236" s="10">
        <v>0</v>
      </c>
      <c r="M5236" s="10">
        <v>3</v>
      </c>
      <c r="N5236" s="10" t="s">
        <v>1253</v>
      </c>
      <c r="O5236" s="10" t="s">
        <v>807</v>
      </c>
      <c r="P5236" s="10" t="s">
        <v>799</v>
      </c>
      <c r="Q5236" s="10">
        <v>0</v>
      </c>
      <c r="R5236" s="10">
        <v>0</v>
      </c>
      <c r="S5236" s="10">
        <v>0</v>
      </c>
      <c r="T5236" s="10">
        <v>0</v>
      </c>
      <c r="U5236" s="10">
        <v>0</v>
      </c>
    </row>
    <row r="5237" spans="1:21" x14ac:dyDescent="0.25">
      <c r="A5237">
        <v>2019</v>
      </c>
      <c r="B5237" t="s">
        <v>1165</v>
      </c>
      <c r="C5237" s="10">
        <v>1</v>
      </c>
      <c r="D5237" s="10">
        <v>2</v>
      </c>
      <c r="E5237" s="10" t="s">
        <v>1252</v>
      </c>
      <c r="F5237" s="10">
        <v>20</v>
      </c>
      <c r="G5237" s="10">
        <v>5</v>
      </c>
      <c r="H5237" s="10">
        <v>40</v>
      </c>
      <c r="I5237" s="10">
        <v>5</v>
      </c>
      <c r="J5237" s="10">
        <f>SUM(F5237:I5237)</f>
        <v>70</v>
      </c>
      <c r="K5237" s="10">
        <f t="shared" si="85"/>
        <v>45</v>
      </c>
      <c r="L5237" s="10">
        <v>2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</row>
    <row r="5238" spans="1:21" x14ac:dyDescent="0.25">
      <c r="A5238">
        <v>2019</v>
      </c>
      <c r="B5238" t="s">
        <v>1165</v>
      </c>
      <c r="C5238" s="10">
        <v>1</v>
      </c>
      <c r="D5238" s="10">
        <v>3</v>
      </c>
      <c r="E5238" s="10" t="s">
        <v>1252</v>
      </c>
      <c r="F5238" s="10">
        <v>40</v>
      </c>
      <c r="G5238" s="10">
        <v>0</v>
      </c>
      <c r="H5238" s="10">
        <v>30</v>
      </c>
      <c r="I5238" s="10">
        <v>15</v>
      </c>
      <c r="J5238" s="10">
        <f>SUM(F5238:I5238)</f>
        <v>85</v>
      </c>
      <c r="K5238" s="10">
        <f t="shared" si="85"/>
        <v>45</v>
      </c>
      <c r="L5238" s="10">
        <v>3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  <c r="T5238" s="10">
        <v>0</v>
      </c>
      <c r="U5238" s="10">
        <v>0</v>
      </c>
    </row>
    <row r="5239" spans="1:21" x14ac:dyDescent="0.25">
      <c r="A5239">
        <v>2019</v>
      </c>
      <c r="B5239" t="s">
        <v>1165</v>
      </c>
      <c r="C5239" s="10">
        <v>1</v>
      </c>
      <c r="D5239" s="10">
        <v>4</v>
      </c>
      <c r="E5239" s="10" t="s">
        <v>1252</v>
      </c>
      <c r="F5239" s="10">
        <v>10</v>
      </c>
      <c r="G5239" s="10">
        <v>5</v>
      </c>
      <c r="H5239" s="10">
        <v>5</v>
      </c>
      <c r="I5239" s="10">
        <v>5</v>
      </c>
      <c r="J5239" s="10">
        <f>SUM(F5239:I5239)</f>
        <v>25</v>
      </c>
      <c r="K5239" s="10">
        <f t="shared" si="85"/>
        <v>10</v>
      </c>
      <c r="L5239" s="10">
        <v>3.5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</row>
    <row r="5240" spans="1:21" x14ac:dyDescent="0.25">
      <c r="A5240">
        <v>2019</v>
      </c>
      <c r="B5240" t="s">
        <v>1165</v>
      </c>
      <c r="C5240" s="10">
        <v>1</v>
      </c>
      <c r="D5240" s="10">
        <v>5</v>
      </c>
      <c r="E5240" s="10" t="s">
        <v>1252</v>
      </c>
      <c r="F5240" s="10">
        <v>30</v>
      </c>
      <c r="G5240" s="10">
        <v>5</v>
      </c>
      <c r="H5240" s="10">
        <v>5</v>
      </c>
      <c r="I5240" s="10">
        <v>15</v>
      </c>
      <c r="J5240" s="10">
        <f>SUM(F5240:I5240)</f>
        <v>55</v>
      </c>
      <c r="K5240" s="10">
        <f t="shared" si="85"/>
        <v>20</v>
      </c>
      <c r="L5240" s="10">
        <v>4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</row>
    <row r="5241" spans="1:21" x14ac:dyDescent="0.25">
      <c r="A5241">
        <v>2019</v>
      </c>
      <c r="B5241" t="s">
        <v>1165</v>
      </c>
      <c r="C5241" s="10">
        <v>2</v>
      </c>
      <c r="D5241" s="10">
        <v>1</v>
      </c>
      <c r="E5241" s="10" t="s">
        <v>1252</v>
      </c>
      <c r="F5241" s="10">
        <v>20</v>
      </c>
      <c r="G5241" s="10">
        <v>10</v>
      </c>
      <c r="H5241" s="10">
        <v>35</v>
      </c>
      <c r="I5241" s="10">
        <v>10</v>
      </c>
      <c r="J5241" s="10">
        <f t="shared" ref="J5241:J5245" si="86">SUM(F5241:I5241)</f>
        <v>75</v>
      </c>
      <c r="K5241" s="10">
        <f t="shared" si="85"/>
        <v>45</v>
      </c>
      <c r="L5241" s="10">
        <v>4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</row>
    <row r="5242" spans="1:21" x14ac:dyDescent="0.25">
      <c r="A5242">
        <v>2019</v>
      </c>
      <c r="B5242" t="s">
        <v>1165</v>
      </c>
      <c r="C5242" s="10">
        <v>2</v>
      </c>
      <c r="D5242" s="10">
        <v>2</v>
      </c>
      <c r="E5242" s="10" t="s">
        <v>1252</v>
      </c>
      <c r="F5242" s="10">
        <v>10</v>
      </c>
      <c r="G5242" s="10">
        <v>10</v>
      </c>
      <c r="H5242" s="10">
        <v>5</v>
      </c>
      <c r="I5242" s="10">
        <v>20</v>
      </c>
      <c r="J5242" s="10">
        <f t="shared" si="86"/>
        <v>45</v>
      </c>
      <c r="K5242" s="10">
        <f t="shared" si="85"/>
        <v>25</v>
      </c>
      <c r="L5242" s="10">
        <v>3</v>
      </c>
      <c r="M5242" s="10">
        <v>0</v>
      </c>
      <c r="N5242" s="10">
        <v>0</v>
      </c>
      <c r="O5242" s="10">
        <v>0</v>
      </c>
      <c r="P5242" s="10">
        <v>0</v>
      </c>
      <c r="Q5242" s="10">
        <v>0</v>
      </c>
      <c r="R5242" s="10">
        <v>0</v>
      </c>
      <c r="S5242" s="10">
        <v>0</v>
      </c>
      <c r="T5242" s="10">
        <v>0</v>
      </c>
      <c r="U5242" s="10">
        <v>2</v>
      </c>
    </row>
    <row r="5243" spans="1:21" x14ac:dyDescent="0.25">
      <c r="A5243">
        <v>2019</v>
      </c>
      <c r="B5243" t="s">
        <v>1165</v>
      </c>
      <c r="C5243" s="10">
        <v>2</v>
      </c>
      <c r="D5243" s="10">
        <v>3</v>
      </c>
      <c r="E5243" s="10" t="s">
        <v>1252</v>
      </c>
      <c r="F5243" s="10">
        <v>5</v>
      </c>
      <c r="G5243" s="10">
        <v>30</v>
      </c>
      <c r="H5243" s="10">
        <v>10</v>
      </c>
      <c r="I5243" s="10">
        <v>10</v>
      </c>
      <c r="J5243" s="10">
        <f t="shared" si="86"/>
        <v>55</v>
      </c>
      <c r="K5243" s="10">
        <f t="shared" si="85"/>
        <v>20</v>
      </c>
      <c r="L5243" s="10">
        <v>4</v>
      </c>
      <c r="M5243" s="10">
        <v>1</v>
      </c>
      <c r="N5243" s="10" t="s">
        <v>803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</row>
    <row r="5244" spans="1:21" x14ac:dyDescent="0.25">
      <c r="A5244">
        <v>2019</v>
      </c>
      <c r="B5244" t="s">
        <v>1165</v>
      </c>
      <c r="C5244" s="10">
        <v>2</v>
      </c>
      <c r="D5244" s="10">
        <v>4</v>
      </c>
      <c r="E5244" s="10" t="s">
        <v>1252</v>
      </c>
      <c r="F5244" s="10">
        <v>20</v>
      </c>
      <c r="G5244" s="10">
        <v>3</v>
      </c>
      <c r="H5244" s="10">
        <v>12</v>
      </c>
      <c r="I5244" s="10">
        <v>5</v>
      </c>
      <c r="J5244" s="10">
        <f t="shared" si="86"/>
        <v>40</v>
      </c>
      <c r="K5244" s="10">
        <f t="shared" si="85"/>
        <v>17</v>
      </c>
      <c r="L5244" s="10">
        <v>3.5</v>
      </c>
      <c r="M5244" s="10">
        <v>1</v>
      </c>
      <c r="N5244" s="10" t="s">
        <v>840</v>
      </c>
      <c r="O5244" s="10">
        <v>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</row>
    <row r="5245" spans="1:21" x14ac:dyDescent="0.25">
      <c r="A5245">
        <v>2019</v>
      </c>
      <c r="B5245" t="s">
        <v>1165</v>
      </c>
      <c r="C5245" s="10">
        <v>2</v>
      </c>
      <c r="D5245" s="10">
        <v>5</v>
      </c>
      <c r="E5245" s="10" t="s">
        <v>1252</v>
      </c>
      <c r="F5245" s="10">
        <v>18</v>
      </c>
      <c r="G5245" s="10">
        <v>5</v>
      </c>
      <c r="H5245" s="10">
        <v>10</v>
      </c>
      <c r="I5245" s="10">
        <v>2</v>
      </c>
      <c r="J5245" s="10">
        <f t="shared" si="86"/>
        <v>35</v>
      </c>
      <c r="K5245" s="10">
        <f t="shared" si="85"/>
        <v>12</v>
      </c>
      <c r="L5245" s="10">
        <v>1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</row>
    <row r="5246" spans="1:21" x14ac:dyDescent="0.25">
      <c r="A5246">
        <v>2019</v>
      </c>
      <c r="B5246" t="s">
        <v>1165</v>
      </c>
      <c r="C5246" s="10">
        <v>3</v>
      </c>
      <c r="D5246" s="10">
        <v>1</v>
      </c>
      <c r="E5246" s="10" t="s">
        <v>1208</v>
      </c>
      <c r="F5246" s="10">
        <v>0</v>
      </c>
      <c r="G5246" s="10">
        <v>0</v>
      </c>
      <c r="H5246" s="10">
        <v>0</v>
      </c>
      <c r="I5246" s="10">
        <v>5</v>
      </c>
      <c r="J5246" s="10">
        <f>SUM(F5246:I5246)</f>
        <v>5</v>
      </c>
      <c r="K5246" s="10">
        <f t="shared" si="85"/>
        <v>5</v>
      </c>
      <c r="L5246" s="10">
        <v>2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</row>
    <row r="5247" spans="1:21" x14ac:dyDescent="0.25">
      <c r="A5247">
        <v>2019</v>
      </c>
      <c r="B5247" t="s">
        <v>1165</v>
      </c>
      <c r="C5247" s="10">
        <v>3</v>
      </c>
      <c r="D5247" s="10">
        <v>2</v>
      </c>
      <c r="E5247" s="10" t="s">
        <v>1208</v>
      </c>
      <c r="F5247" s="10">
        <v>0</v>
      </c>
      <c r="G5247" s="10">
        <v>10</v>
      </c>
      <c r="H5247" s="10">
        <v>0</v>
      </c>
      <c r="I5247" s="10">
        <v>50</v>
      </c>
      <c r="J5247" s="10">
        <f t="shared" ref="J5247:J5275" si="87">SUM(F5247:I5247)</f>
        <v>60</v>
      </c>
      <c r="K5247" s="10">
        <f t="shared" si="85"/>
        <v>50</v>
      </c>
      <c r="L5247" s="10">
        <v>3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</row>
    <row r="5248" spans="1:21" x14ac:dyDescent="0.25">
      <c r="A5248">
        <v>2019</v>
      </c>
      <c r="B5248" t="s">
        <v>1165</v>
      </c>
      <c r="C5248" s="10">
        <v>3</v>
      </c>
      <c r="D5248" s="10">
        <v>3</v>
      </c>
      <c r="E5248" s="10" t="s">
        <v>1168</v>
      </c>
      <c r="F5248" s="10">
        <v>10</v>
      </c>
      <c r="G5248" s="10">
        <v>20</v>
      </c>
      <c r="H5248" s="10">
        <v>10</v>
      </c>
      <c r="I5248" s="10">
        <v>0</v>
      </c>
      <c r="J5248" s="10">
        <f t="shared" si="87"/>
        <v>40</v>
      </c>
      <c r="K5248" s="10">
        <f t="shared" si="85"/>
        <v>10</v>
      </c>
      <c r="L5248" s="10">
        <v>3.5</v>
      </c>
      <c r="M5248" s="10">
        <v>0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</row>
    <row r="5249" spans="1:21" x14ac:dyDescent="0.25">
      <c r="A5249">
        <v>2019</v>
      </c>
      <c r="B5249" t="s">
        <v>1165</v>
      </c>
      <c r="C5249" s="10">
        <v>3</v>
      </c>
      <c r="D5249" s="10">
        <v>4</v>
      </c>
      <c r="E5249" s="10" t="s">
        <v>1237</v>
      </c>
      <c r="F5249" s="10">
        <v>30</v>
      </c>
      <c r="G5249" s="10">
        <v>0</v>
      </c>
      <c r="H5249" s="10">
        <v>5</v>
      </c>
      <c r="I5249" s="10">
        <v>5</v>
      </c>
      <c r="J5249" s="10">
        <f t="shared" si="87"/>
        <v>40</v>
      </c>
      <c r="K5249" s="10">
        <f t="shared" si="85"/>
        <v>10</v>
      </c>
      <c r="L5249" s="10">
        <v>5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</row>
    <row r="5250" spans="1:21" x14ac:dyDescent="0.25">
      <c r="A5250">
        <v>2019</v>
      </c>
      <c r="B5250" t="s">
        <v>1165</v>
      </c>
      <c r="C5250" s="10">
        <v>3</v>
      </c>
      <c r="D5250" s="10">
        <v>5</v>
      </c>
      <c r="E5250" s="10" t="s">
        <v>1237</v>
      </c>
      <c r="F5250" s="10">
        <v>30</v>
      </c>
      <c r="G5250" s="10">
        <v>0</v>
      </c>
      <c r="H5250" s="10">
        <v>0</v>
      </c>
      <c r="I5250" s="10">
        <v>20</v>
      </c>
      <c r="J5250" s="10">
        <f t="shared" si="87"/>
        <v>50</v>
      </c>
      <c r="K5250" s="10">
        <f t="shared" si="85"/>
        <v>20</v>
      </c>
      <c r="L5250" s="10">
        <v>4.5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</row>
    <row r="5251" spans="1:21" x14ac:dyDescent="0.25">
      <c r="A5251">
        <v>2019</v>
      </c>
      <c r="B5251" t="s">
        <v>1165</v>
      </c>
      <c r="C5251">
        <v>4</v>
      </c>
      <c r="D5251">
        <v>1</v>
      </c>
      <c r="E5251" t="s">
        <v>1249</v>
      </c>
      <c r="F5251">
        <v>0</v>
      </c>
      <c r="G5251">
        <v>0</v>
      </c>
      <c r="H5251">
        <v>3</v>
      </c>
      <c r="I5251">
        <v>5</v>
      </c>
      <c r="J5251" s="10">
        <f t="shared" si="87"/>
        <v>8</v>
      </c>
      <c r="K5251" s="10">
        <f t="shared" si="85"/>
        <v>8</v>
      </c>
      <c r="L5251">
        <v>5</v>
      </c>
      <c r="M5251">
        <v>2</v>
      </c>
      <c r="N5251" t="s">
        <v>803</v>
      </c>
      <c r="O5251" t="s">
        <v>803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</row>
    <row r="5252" spans="1:21" x14ac:dyDescent="0.25">
      <c r="A5252">
        <v>2019</v>
      </c>
      <c r="B5252" t="s">
        <v>1165</v>
      </c>
      <c r="C5252">
        <v>4</v>
      </c>
      <c r="D5252">
        <v>2</v>
      </c>
      <c r="E5252" t="s">
        <v>1249</v>
      </c>
      <c r="F5252">
        <v>10</v>
      </c>
      <c r="G5252">
        <v>0</v>
      </c>
      <c r="H5252">
        <v>30</v>
      </c>
      <c r="I5252">
        <v>3</v>
      </c>
      <c r="J5252" s="10">
        <f t="shared" si="87"/>
        <v>43</v>
      </c>
      <c r="K5252" s="10">
        <f t="shared" si="85"/>
        <v>33</v>
      </c>
      <c r="L5252">
        <v>3</v>
      </c>
      <c r="M5252">
        <v>1</v>
      </c>
      <c r="N5252" t="s">
        <v>806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</row>
    <row r="5253" spans="1:21" x14ac:dyDescent="0.25">
      <c r="A5253">
        <v>2019</v>
      </c>
      <c r="B5253" t="s">
        <v>1165</v>
      </c>
      <c r="C5253">
        <v>4</v>
      </c>
      <c r="D5253">
        <v>3</v>
      </c>
      <c r="E5253" t="s">
        <v>1249</v>
      </c>
      <c r="F5253">
        <v>80</v>
      </c>
      <c r="G5253">
        <v>0</v>
      </c>
      <c r="H5253">
        <v>20</v>
      </c>
      <c r="I5253">
        <v>7</v>
      </c>
      <c r="J5253" s="10">
        <f t="shared" si="87"/>
        <v>107</v>
      </c>
      <c r="K5253" s="10">
        <f t="shared" si="85"/>
        <v>27</v>
      </c>
      <c r="L5253">
        <v>7</v>
      </c>
      <c r="M5253">
        <v>3</v>
      </c>
      <c r="N5253" t="s">
        <v>829</v>
      </c>
      <c r="O5253" t="s">
        <v>803</v>
      </c>
      <c r="P5253" t="s">
        <v>803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</row>
    <row r="5254" spans="1:21" x14ac:dyDescent="0.25">
      <c r="A5254">
        <v>2019</v>
      </c>
      <c r="B5254" t="s">
        <v>1165</v>
      </c>
      <c r="C5254">
        <v>4</v>
      </c>
      <c r="D5254">
        <v>4</v>
      </c>
      <c r="E5254" t="s">
        <v>1249</v>
      </c>
      <c r="F5254">
        <v>20</v>
      </c>
      <c r="G5254">
        <v>0</v>
      </c>
      <c r="H5254">
        <v>20</v>
      </c>
      <c r="I5254">
        <v>8</v>
      </c>
      <c r="J5254" s="10">
        <f t="shared" si="87"/>
        <v>48</v>
      </c>
      <c r="K5254" s="10">
        <f t="shared" si="85"/>
        <v>28</v>
      </c>
      <c r="L5254">
        <v>8</v>
      </c>
      <c r="M5254">
        <v>2</v>
      </c>
      <c r="N5254" t="s">
        <v>803</v>
      </c>
      <c r="O5254" t="s">
        <v>803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</row>
    <row r="5255" spans="1:21" x14ac:dyDescent="0.25">
      <c r="A5255">
        <v>2019</v>
      </c>
      <c r="B5255" t="s">
        <v>1165</v>
      </c>
      <c r="C5255">
        <v>4</v>
      </c>
      <c r="D5255">
        <v>5</v>
      </c>
      <c r="E5255" t="s">
        <v>1249</v>
      </c>
      <c r="F5255">
        <v>0</v>
      </c>
      <c r="G5255">
        <v>15</v>
      </c>
      <c r="H5255">
        <v>20</v>
      </c>
      <c r="I5255">
        <v>5</v>
      </c>
      <c r="J5255" s="10">
        <f t="shared" si="87"/>
        <v>40</v>
      </c>
      <c r="K5255" s="10">
        <f t="shared" si="85"/>
        <v>25</v>
      </c>
      <c r="L5255">
        <v>5</v>
      </c>
      <c r="M5255">
        <v>1</v>
      </c>
      <c r="N5255" t="s">
        <v>803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2019</v>
      </c>
      <c r="B5256" t="s">
        <v>1165</v>
      </c>
      <c r="C5256">
        <v>5</v>
      </c>
      <c r="D5256">
        <v>1</v>
      </c>
      <c r="E5256" t="s">
        <v>1249</v>
      </c>
      <c r="F5256">
        <v>80</v>
      </c>
      <c r="G5256">
        <v>0</v>
      </c>
      <c r="H5256">
        <v>40</v>
      </c>
      <c r="I5256">
        <v>15</v>
      </c>
      <c r="J5256" s="10">
        <f t="shared" si="87"/>
        <v>135</v>
      </c>
      <c r="K5256" s="10">
        <f t="shared" si="85"/>
        <v>55</v>
      </c>
      <c r="L5256">
        <v>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2019</v>
      </c>
      <c r="B5257" t="s">
        <v>1165</v>
      </c>
      <c r="C5257">
        <v>5</v>
      </c>
      <c r="D5257">
        <v>2</v>
      </c>
      <c r="E5257" t="s">
        <v>1249</v>
      </c>
      <c r="F5257">
        <v>0</v>
      </c>
      <c r="G5257">
        <v>0</v>
      </c>
      <c r="H5257">
        <v>25</v>
      </c>
      <c r="I5257">
        <v>0</v>
      </c>
      <c r="J5257" s="10">
        <f t="shared" si="87"/>
        <v>25</v>
      </c>
      <c r="K5257" s="10">
        <f t="shared" si="85"/>
        <v>25</v>
      </c>
      <c r="L5257">
        <v>0</v>
      </c>
      <c r="M5257">
        <v>4</v>
      </c>
      <c r="N5257" t="s">
        <v>803</v>
      </c>
      <c r="O5257" t="s">
        <v>803</v>
      </c>
      <c r="P5257" t="s">
        <v>803</v>
      </c>
      <c r="Q5257" t="s">
        <v>830</v>
      </c>
      <c r="R5257" s="10">
        <v>0</v>
      </c>
      <c r="S5257" s="10">
        <v>0</v>
      </c>
      <c r="T5257" s="10">
        <v>0</v>
      </c>
      <c r="U5257" s="10">
        <v>0</v>
      </c>
    </row>
    <row r="5258" spans="1:21" x14ac:dyDescent="0.25">
      <c r="A5258">
        <v>2019</v>
      </c>
      <c r="B5258" t="s">
        <v>1165</v>
      </c>
      <c r="C5258">
        <v>5</v>
      </c>
      <c r="D5258">
        <v>3</v>
      </c>
      <c r="E5258" t="s">
        <v>1249</v>
      </c>
      <c r="F5258">
        <v>80</v>
      </c>
      <c r="G5258">
        <v>0</v>
      </c>
      <c r="H5258">
        <v>80</v>
      </c>
      <c r="I5258">
        <v>5</v>
      </c>
      <c r="J5258" s="10">
        <f t="shared" si="87"/>
        <v>165</v>
      </c>
      <c r="K5258" s="10">
        <f t="shared" si="85"/>
        <v>85</v>
      </c>
      <c r="L5258">
        <v>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2019</v>
      </c>
      <c r="B5259" t="s">
        <v>1165</v>
      </c>
      <c r="C5259">
        <v>5</v>
      </c>
      <c r="D5259">
        <v>4</v>
      </c>
      <c r="E5259" t="s">
        <v>1249</v>
      </c>
      <c r="F5259">
        <v>0</v>
      </c>
      <c r="G5259">
        <v>0</v>
      </c>
      <c r="H5259">
        <v>20</v>
      </c>
      <c r="I5259">
        <v>5</v>
      </c>
      <c r="J5259" s="10">
        <f t="shared" si="87"/>
        <v>25</v>
      </c>
      <c r="K5259" s="10">
        <f t="shared" si="85"/>
        <v>25</v>
      </c>
      <c r="L5259">
        <v>10</v>
      </c>
      <c r="M5259">
        <v>2</v>
      </c>
      <c r="N5259" t="s">
        <v>799</v>
      </c>
      <c r="O5259" t="s">
        <v>830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2019</v>
      </c>
      <c r="B5260" t="s">
        <v>1165</v>
      </c>
      <c r="C5260">
        <v>5</v>
      </c>
      <c r="D5260">
        <v>5</v>
      </c>
      <c r="E5260" t="s">
        <v>1249</v>
      </c>
      <c r="F5260">
        <v>20</v>
      </c>
      <c r="G5260">
        <v>0</v>
      </c>
      <c r="H5260">
        <v>20</v>
      </c>
      <c r="I5260">
        <v>3</v>
      </c>
      <c r="J5260" s="10">
        <f t="shared" si="87"/>
        <v>43</v>
      </c>
      <c r="K5260" s="10">
        <f t="shared" si="85"/>
        <v>23</v>
      </c>
      <c r="L5260">
        <v>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2019</v>
      </c>
      <c r="B5261" t="s">
        <v>1165</v>
      </c>
      <c r="C5261">
        <v>6</v>
      </c>
      <c r="D5261">
        <v>1</v>
      </c>
      <c r="E5261" t="s">
        <v>1249</v>
      </c>
      <c r="F5261">
        <v>0</v>
      </c>
      <c r="G5261">
        <v>0</v>
      </c>
      <c r="H5261">
        <v>2</v>
      </c>
      <c r="I5261">
        <v>10</v>
      </c>
      <c r="J5261" s="10">
        <f t="shared" si="87"/>
        <v>12</v>
      </c>
      <c r="K5261" s="10">
        <f t="shared" si="85"/>
        <v>12</v>
      </c>
      <c r="L5261">
        <v>8</v>
      </c>
      <c r="M5261">
        <v>4</v>
      </c>
      <c r="N5261" t="s">
        <v>829</v>
      </c>
      <c r="O5261" t="s">
        <v>980</v>
      </c>
      <c r="P5261" t="s">
        <v>806</v>
      </c>
      <c r="Q5261" t="s">
        <v>803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2019</v>
      </c>
      <c r="B5262" t="s">
        <v>1165</v>
      </c>
      <c r="C5262">
        <v>6</v>
      </c>
      <c r="D5262">
        <v>2</v>
      </c>
      <c r="E5262" t="s">
        <v>1249</v>
      </c>
      <c r="F5262">
        <v>80</v>
      </c>
      <c r="G5262">
        <v>10</v>
      </c>
      <c r="H5262">
        <v>0</v>
      </c>
      <c r="I5262">
        <v>0</v>
      </c>
      <c r="J5262" s="10">
        <f t="shared" si="87"/>
        <v>90</v>
      </c>
      <c r="K5262" s="10">
        <f t="shared" si="85"/>
        <v>0</v>
      </c>
      <c r="L5262">
        <v>0</v>
      </c>
      <c r="M5262">
        <v>1</v>
      </c>
      <c r="N5262" t="s">
        <v>815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2019</v>
      </c>
      <c r="B5263" t="s">
        <v>1165</v>
      </c>
      <c r="C5263">
        <v>6</v>
      </c>
      <c r="D5263">
        <v>3</v>
      </c>
      <c r="E5263" t="s">
        <v>1249</v>
      </c>
      <c r="F5263">
        <v>0</v>
      </c>
      <c r="G5263">
        <v>30</v>
      </c>
      <c r="H5263">
        <v>20</v>
      </c>
      <c r="I5263">
        <v>15</v>
      </c>
      <c r="J5263" s="10">
        <f t="shared" si="87"/>
        <v>65</v>
      </c>
      <c r="K5263" s="10">
        <f t="shared" si="85"/>
        <v>35</v>
      </c>
      <c r="L5263">
        <v>5</v>
      </c>
      <c r="M5263">
        <v>2</v>
      </c>
      <c r="N5263" t="s">
        <v>830</v>
      </c>
      <c r="O5263" t="s">
        <v>803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2019</v>
      </c>
      <c r="B5264" t="s">
        <v>1165</v>
      </c>
      <c r="C5264">
        <v>6</v>
      </c>
      <c r="D5264">
        <v>4</v>
      </c>
      <c r="E5264" t="s">
        <v>1249</v>
      </c>
      <c r="F5264">
        <v>0</v>
      </c>
      <c r="G5264">
        <v>0</v>
      </c>
      <c r="H5264">
        <v>10</v>
      </c>
      <c r="I5264">
        <v>10</v>
      </c>
      <c r="J5264" s="10">
        <f t="shared" si="87"/>
        <v>20</v>
      </c>
      <c r="K5264" s="10">
        <f t="shared" si="85"/>
        <v>20</v>
      </c>
      <c r="L5264">
        <v>5</v>
      </c>
      <c r="M5264">
        <v>2</v>
      </c>
      <c r="N5264" t="s">
        <v>807</v>
      </c>
      <c r="O5264" t="s">
        <v>803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2019</v>
      </c>
      <c r="B5265" t="s">
        <v>1165</v>
      </c>
      <c r="C5265">
        <v>6</v>
      </c>
      <c r="D5265">
        <v>5</v>
      </c>
      <c r="E5265" t="s">
        <v>1249</v>
      </c>
      <c r="F5265">
        <v>30</v>
      </c>
      <c r="G5265">
        <v>0</v>
      </c>
      <c r="H5265">
        <v>40</v>
      </c>
      <c r="I5265">
        <v>8</v>
      </c>
      <c r="J5265" s="10">
        <f t="shared" si="87"/>
        <v>78</v>
      </c>
      <c r="K5265" s="10">
        <f t="shared" si="85"/>
        <v>48</v>
      </c>
      <c r="L5265">
        <v>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2019</v>
      </c>
      <c r="B5266" t="s">
        <v>1165</v>
      </c>
      <c r="C5266" s="10">
        <v>7</v>
      </c>
      <c r="D5266" s="10">
        <v>1</v>
      </c>
      <c r="E5266" s="10" t="s">
        <v>1168</v>
      </c>
      <c r="F5266" s="10">
        <v>5</v>
      </c>
      <c r="G5266" s="10">
        <v>10</v>
      </c>
      <c r="H5266" s="10">
        <v>10</v>
      </c>
      <c r="I5266" s="10">
        <v>5</v>
      </c>
      <c r="J5266" s="10">
        <f t="shared" si="87"/>
        <v>30</v>
      </c>
      <c r="K5266" s="10">
        <f t="shared" si="85"/>
        <v>15</v>
      </c>
      <c r="L5266" s="10">
        <v>4</v>
      </c>
      <c r="M5266" s="10">
        <v>3</v>
      </c>
      <c r="N5266" s="10" t="s">
        <v>807</v>
      </c>
      <c r="O5266" s="10" t="s">
        <v>979</v>
      </c>
      <c r="P5266" s="10" t="s">
        <v>803</v>
      </c>
      <c r="Q5266" s="10">
        <v>0</v>
      </c>
      <c r="R5266" s="10">
        <v>0</v>
      </c>
      <c r="S5266" s="10">
        <v>0</v>
      </c>
      <c r="T5266" s="10">
        <v>0</v>
      </c>
      <c r="U5266" s="10">
        <v>0</v>
      </c>
    </row>
    <row r="5267" spans="1:21" x14ac:dyDescent="0.25">
      <c r="A5267">
        <v>2019</v>
      </c>
      <c r="B5267" t="s">
        <v>1165</v>
      </c>
      <c r="C5267" s="10">
        <v>7</v>
      </c>
      <c r="D5267" s="10">
        <v>2</v>
      </c>
      <c r="E5267" s="10" t="s">
        <v>1168</v>
      </c>
      <c r="F5267" s="10">
        <v>1</v>
      </c>
      <c r="G5267" s="10">
        <v>1</v>
      </c>
      <c r="H5267" s="10">
        <v>15</v>
      </c>
      <c r="I5267" s="10">
        <v>10</v>
      </c>
      <c r="J5267" s="10">
        <f t="shared" si="87"/>
        <v>27</v>
      </c>
      <c r="K5267" s="10">
        <f t="shared" si="85"/>
        <v>25</v>
      </c>
      <c r="L5267" s="10">
        <v>4.5</v>
      </c>
      <c r="M5267" s="10">
        <v>1</v>
      </c>
      <c r="N5267" s="10" t="s">
        <v>799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</row>
    <row r="5268" spans="1:21" x14ac:dyDescent="0.25">
      <c r="A5268">
        <v>2019</v>
      </c>
      <c r="B5268" t="s">
        <v>1165</v>
      </c>
      <c r="C5268" s="10">
        <v>7</v>
      </c>
      <c r="D5268" s="10">
        <v>3</v>
      </c>
      <c r="E5268" s="10" t="s">
        <v>1168</v>
      </c>
      <c r="F5268" s="10">
        <v>1</v>
      </c>
      <c r="G5268" s="10">
        <v>1</v>
      </c>
      <c r="H5268" s="10">
        <v>50</v>
      </c>
      <c r="I5268" s="10">
        <v>10</v>
      </c>
      <c r="J5268" s="10">
        <f t="shared" si="87"/>
        <v>62</v>
      </c>
      <c r="K5268" s="10">
        <f t="shared" si="85"/>
        <v>60</v>
      </c>
      <c r="L5268" s="10">
        <v>2</v>
      </c>
      <c r="M5268" s="10">
        <v>0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0</v>
      </c>
      <c r="T5268" s="10">
        <v>0</v>
      </c>
      <c r="U5268" s="10">
        <v>0</v>
      </c>
    </row>
    <row r="5269" spans="1:21" x14ac:dyDescent="0.25">
      <c r="A5269">
        <v>2019</v>
      </c>
      <c r="B5269" t="s">
        <v>1165</v>
      </c>
      <c r="C5269" s="10">
        <v>7</v>
      </c>
      <c r="D5269" s="10">
        <v>4</v>
      </c>
      <c r="E5269" s="10" t="s">
        <v>1168</v>
      </c>
      <c r="F5269" s="10">
        <v>5</v>
      </c>
      <c r="G5269" s="10">
        <v>1</v>
      </c>
      <c r="H5269" s="10">
        <v>5</v>
      </c>
      <c r="I5269" s="10">
        <v>10</v>
      </c>
      <c r="J5269" s="10">
        <f t="shared" si="87"/>
        <v>21</v>
      </c>
      <c r="K5269" s="10">
        <f t="shared" si="85"/>
        <v>15</v>
      </c>
      <c r="L5269" s="10">
        <v>2.5</v>
      </c>
      <c r="M5269" s="10">
        <v>1</v>
      </c>
      <c r="N5269" s="10" t="s">
        <v>799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</row>
    <row r="5270" spans="1:21" x14ac:dyDescent="0.25">
      <c r="A5270">
        <v>2019</v>
      </c>
      <c r="B5270" t="s">
        <v>1165</v>
      </c>
      <c r="C5270" s="10">
        <v>7</v>
      </c>
      <c r="D5270" s="10">
        <v>5</v>
      </c>
      <c r="E5270" s="10" t="s">
        <v>1237</v>
      </c>
      <c r="F5270" s="10">
        <v>1</v>
      </c>
      <c r="G5270" s="10">
        <v>10</v>
      </c>
      <c r="H5270" s="10">
        <v>1</v>
      </c>
      <c r="I5270" s="10">
        <v>5</v>
      </c>
      <c r="J5270" s="10">
        <f t="shared" si="87"/>
        <v>17</v>
      </c>
      <c r="K5270" s="10">
        <f t="shared" si="85"/>
        <v>6</v>
      </c>
      <c r="L5270" s="10">
        <v>5</v>
      </c>
      <c r="M5270" s="10">
        <v>2</v>
      </c>
      <c r="N5270" s="10" t="s">
        <v>799</v>
      </c>
      <c r="O5270" s="10" t="s">
        <v>979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</row>
    <row r="5271" spans="1:21" x14ac:dyDescent="0.25">
      <c r="A5271">
        <v>2019</v>
      </c>
      <c r="B5271" t="s">
        <v>1165</v>
      </c>
      <c r="C5271" s="10">
        <v>8</v>
      </c>
      <c r="D5271" s="10">
        <v>1</v>
      </c>
      <c r="E5271" s="10" t="s">
        <v>1168</v>
      </c>
      <c r="F5271" s="10">
        <v>0</v>
      </c>
      <c r="G5271" s="10">
        <v>0</v>
      </c>
      <c r="H5271" s="10">
        <v>5</v>
      </c>
      <c r="I5271" s="10">
        <v>15</v>
      </c>
      <c r="J5271" s="10">
        <f t="shared" si="87"/>
        <v>20</v>
      </c>
      <c r="K5271" s="10">
        <f t="shared" si="85"/>
        <v>20</v>
      </c>
      <c r="L5271" s="10">
        <v>2</v>
      </c>
      <c r="M5271" s="10">
        <v>1</v>
      </c>
      <c r="N5271" s="10" t="s">
        <v>807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</row>
    <row r="5272" spans="1:21" x14ac:dyDescent="0.25">
      <c r="A5272">
        <v>2019</v>
      </c>
      <c r="B5272" t="s">
        <v>1165</v>
      </c>
      <c r="C5272" s="10">
        <v>8</v>
      </c>
      <c r="D5272" s="10">
        <v>2</v>
      </c>
      <c r="E5272" s="10" t="s">
        <v>1168</v>
      </c>
      <c r="F5272" s="10">
        <v>5</v>
      </c>
      <c r="G5272" s="10">
        <v>5</v>
      </c>
      <c r="H5272" s="10">
        <v>5</v>
      </c>
      <c r="I5272" s="10">
        <v>25</v>
      </c>
      <c r="J5272" s="10">
        <f t="shared" si="87"/>
        <v>40</v>
      </c>
      <c r="K5272" s="10">
        <f t="shared" si="85"/>
        <v>30</v>
      </c>
      <c r="L5272" s="10">
        <v>3</v>
      </c>
      <c r="M5272" s="10">
        <v>0</v>
      </c>
      <c r="N5272" s="10">
        <v>0</v>
      </c>
      <c r="O5272" s="10">
        <v>0</v>
      </c>
      <c r="P5272" s="10">
        <v>0</v>
      </c>
      <c r="Q5272" s="10">
        <v>0</v>
      </c>
      <c r="R5272" s="10">
        <v>0</v>
      </c>
      <c r="S5272" s="10">
        <v>0</v>
      </c>
      <c r="T5272" s="10">
        <v>0</v>
      </c>
      <c r="U5272" s="10">
        <v>0</v>
      </c>
    </row>
    <row r="5273" spans="1:21" x14ac:dyDescent="0.25">
      <c r="A5273">
        <v>2019</v>
      </c>
      <c r="B5273" t="s">
        <v>1165</v>
      </c>
      <c r="C5273" s="10">
        <v>8</v>
      </c>
      <c r="D5273" s="10">
        <v>3</v>
      </c>
      <c r="E5273" s="10" t="s">
        <v>1168</v>
      </c>
      <c r="F5273" s="10">
        <v>0</v>
      </c>
      <c r="G5273" s="10">
        <v>5</v>
      </c>
      <c r="H5273" s="10">
        <v>15</v>
      </c>
      <c r="I5273" s="10">
        <v>5</v>
      </c>
      <c r="J5273" s="10">
        <f t="shared" si="87"/>
        <v>25</v>
      </c>
      <c r="K5273" s="10">
        <f t="shared" si="85"/>
        <v>20</v>
      </c>
      <c r="L5273" s="10">
        <v>2</v>
      </c>
      <c r="M5273" s="10">
        <v>2</v>
      </c>
      <c r="N5273" s="10" t="s">
        <v>799</v>
      </c>
      <c r="O5273" s="10" t="s">
        <v>840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</row>
    <row r="5274" spans="1:21" x14ac:dyDescent="0.25">
      <c r="A5274">
        <v>2019</v>
      </c>
      <c r="B5274" t="s">
        <v>1165</v>
      </c>
      <c r="C5274" s="10">
        <v>8</v>
      </c>
      <c r="D5274" s="10">
        <v>4</v>
      </c>
      <c r="E5274" s="10" t="s">
        <v>1168</v>
      </c>
      <c r="F5274" s="10">
        <v>5</v>
      </c>
      <c r="G5274" s="10">
        <v>1</v>
      </c>
      <c r="H5274" s="10">
        <v>15</v>
      </c>
      <c r="I5274" s="10">
        <v>10</v>
      </c>
      <c r="J5274" s="10">
        <f t="shared" si="87"/>
        <v>31</v>
      </c>
      <c r="K5274" s="10">
        <f t="shared" si="85"/>
        <v>25</v>
      </c>
      <c r="L5274" s="10">
        <v>3</v>
      </c>
      <c r="M5274" s="10">
        <v>1</v>
      </c>
      <c r="N5274" s="10" t="s">
        <v>799</v>
      </c>
      <c r="O5274" s="10">
        <v>0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</row>
    <row r="5275" spans="1:21" x14ac:dyDescent="0.25">
      <c r="A5275">
        <v>2019</v>
      </c>
      <c r="B5275" t="s">
        <v>1165</v>
      </c>
      <c r="C5275" s="10">
        <v>8</v>
      </c>
      <c r="D5275" s="10">
        <v>5</v>
      </c>
      <c r="E5275" s="10" t="s">
        <v>1168</v>
      </c>
      <c r="F5275" s="10">
        <v>0</v>
      </c>
      <c r="G5275" s="10">
        <v>5</v>
      </c>
      <c r="H5275" s="10">
        <v>10</v>
      </c>
      <c r="I5275" s="10">
        <v>15</v>
      </c>
      <c r="J5275" s="10">
        <f t="shared" si="87"/>
        <v>30</v>
      </c>
      <c r="K5275" s="10">
        <f t="shared" si="85"/>
        <v>25</v>
      </c>
      <c r="L5275" s="10">
        <v>4</v>
      </c>
      <c r="M5275" s="10">
        <v>1</v>
      </c>
      <c r="N5275" s="10" t="s">
        <v>799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</row>
    <row r="5276" spans="1:21" x14ac:dyDescent="0.25">
      <c r="A5276">
        <v>2019</v>
      </c>
      <c r="B5276" s="10" t="s">
        <v>1254</v>
      </c>
      <c r="C5276" s="10">
        <v>1</v>
      </c>
      <c r="D5276" s="10">
        <v>1</v>
      </c>
      <c r="E5276" s="10" t="s">
        <v>1249</v>
      </c>
      <c r="F5276" s="10">
        <v>10</v>
      </c>
      <c r="G5276" s="10">
        <v>8</v>
      </c>
      <c r="H5276" s="10">
        <v>5</v>
      </c>
      <c r="I5276" s="10">
        <v>5</v>
      </c>
      <c r="J5276" s="10">
        <f t="shared" ref="J5276:J5305" si="88">SUM(F5276:I5276)</f>
        <v>28</v>
      </c>
      <c r="K5276" s="10">
        <f t="shared" si="85"/>
        <v>10</v>
      </c>
      <c r="L5276" s="10">
        <v>3</v>
      </c>
      <c r="M5276" s="10">
        <v>1</v>
      </c>
      <c r="N5276" s="10" t="s">
        <v>803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</row>
    <row r="5277" spans="1:21" x14ac:dyDescent="0.25">
      <c r="A5277">
        <v>2019</v>
      </c>
      <c r="B5277" s="10" t="s">
        <v>1254</v>
      </c>
      <c r="C5277" s="10">
        <v>1</v>
      </c>
      <c r="D5277" s="10">
        <v>2</v>
      </c>
      <c r="E5277" s="10" t="s">
        <v>1249</v>
      </c>
      <c r="F5277" s="10">
        <v>5</v>
      </c>
      <c r="G5277" s="10">
        <v>0</v>
      </c>
      <c r="H5277" s="10">
        <v>25</v>
      </c>
      <c r="I5277" s="10">
        <v>5</v>
      </c>
      <c r="J5277" s="10">
        <f t="shared" si="88"/>
        <v>35</v>
      </c>
      <c r="K5277" s="10">
        <f t="shared" si="85"/>
        <v>30</v>
      </c>
      <c r="L5277" s="10">
        <v>4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</row>
    <row r="5278" spans="1:21" x14ac:dyDescent="0.25">
      <c r="A5278">
        <v>2019</v>
      </c>
      <c r="B5278" s="10" t="s">
        <v>1254</v>
      </c>
      <c r="C5278" s="10">
        <v>1</v>
      </c>
      <c r="D5278" s="10">
        <v>3</v>
      </c>
      <c r="E5278" s="10" t="s">
        <v>1249</v>
      </c>
      <c r="F5278" s="10">
        <v>2</v>
      </c>
      <c r="G5278" s="10">
        <v>5</v>
      </c>
      <c r="H5278" s="10">
        <v>20</v>
      </c>
      <c r="I5278" s="10">
        <v>20</v>
      </c>
      <c r="J5278" s="10">
        <f t="shared" si="88"/>
        <v>47</v>
      </c>
      <c r="K5278" s="10">
        <f t="shared" si="85"/>
        <v>40</v>
      </c>
      <c r="L5278" s="10">
        <v>4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0">
        <v>0</v>
      </c>
      <c r="U5278" s="10">
        <v>0</v>
      </c>
    </row>
    <row r="5279" spans="1:21" x14ac:dyDescent="0.25">
      <c r="A5279">
        <v>2019</v>
      </c>
      <c r="B5279" s="10" t="s">
        <v>1254</v>
      </c>
      <c r="C5279" s="10">
        <v>1</v>
      </c>
      <c r="D5279" s="10">
        <v>4</v>
      </c>
      <c r="E5279" s="10" t="s">
        <v>1249</v>
      </c>
      <c r="F5279" s="10">
        <v>0</v>
      </c>
      <c r="G5279" s="10">
        <v>90</v>
      </c>
      <c r="H5279" s="10">
        <v>2</v>
      </c>
      <c r="I5279" s="10">
        <v>0</v>
      </c>
      <c r="J5279" s="10">
        <f t="shared" si="88"/>
        <v>92</v>
      </c>
      <c r="K5279" s="10">
        <f t="shared" si="85"/>
        <v>2</v>
      </c>
      <c r="L5279" s="10">
        <v>0</v>
      </c>
      <c r="M5279" s="10">
        <v>1</v>
      </c>
      <c r="N5279" s="10" t="s">
        <v>807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</row>
    <row r="5280" spans="1:21" x14ac:dyDescent="0.25">
      <c r="A5280">
        <v>2019</v>
      </c>
      <c r="B5280" s="10" t="s">
        <v>1254</v>
      </c>
      <c r="C5280" s="10">
        <v>1</v>
      </c>
      <c r="D5280" s="10">
        <v>5</v>
      </c>
      <c r="E5280" s="10" t="s">
        <v>1249</v>
      </c>
      <c r="F5280" s="10">
        <v>10</v>
      </c>
      <c r="G5280" s="10">
        <v>10</v>
      </c>
      <c r="H5280" s="10">
        <v>20</v>
      </c>
      <c r="I5280" s="10">
        <v>5</v>
      </c>
      <c r="J5280" s="10">
        <f t="shared" si="88"/>
        <v>45</v>
      </c>
      <c r="K5280" s="10">
        <f t="shared" si="85"/>
        <v>25</v>
      </c>
      <c r="L5280" s="10">
        <v>2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R5280" s="10">
        <v>0</v>
      </c>
      <c r="S5280" s="10">
        <v>0</v>
      </c>
      <c r="T5280" s="10">
        <v>0</v>
      </c>
      <c r="U5280" s="10">
        <v>0</v>
      </c>
    </row>
    <row r="5281" spans="1:21" x14ac:dyDescent="0.25">
      <c r="A5281">
        <v>2019</v>
      </c>
      <c r="B5281" s="10" t="s">
        <v>1254</v>
      </c>
      <c r="C5281" s="10">
        <v>2</v>
      </c>
      <c r="D5281" s="10">
        <v>1</v>
      </c>
      <c r="E5281" s="10" t="s">
        <v>1249</v>
      </c>
      <c r="F5281" s="10">
        <v>5</v>
      </c>
      <c r="G5281" s="10">
        <v>20</v>
      </c>
      <c r="H5281" s="10">
        <v>50</v>
      </c>
      <c r="I5281" s="10">
        <v>7</v>
      </c>
      <c r="J5281" s="10">
        <f t="shared" si="88"/>
        <v>82</v>
      </c>
      <c r="K5281" s="10">
        <f t="shared" si="85"/>
        <v>57</v>
      </c>
      <c r="L5281" s="10">
        <v>2.5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1</v>
      </c>
    </row>
    <row r="5282" spans="1:21" x14ac:dyDescent="0.25">
      <c r="A5282">
        <v>2019</v>
      </c>
      <c r="B5282" s="10" t="s">
        <v>1254</v>
      </c>
      <c r="C5282" s="10">
        <v>2</v>
      </c>
      <c r="D5282" s="10">
        <v>2</v>
      </c>
      <c r="E5282" s="10" t="s">
        <v>1249</v>
      </c>
      <c r="F5282" s="10">
        <v>40</v>
      </c>
      <c r="G5282" s="10">
        <v>10</v>
      </c>
      <c r="H5282" s="10">
        <v>16</v>
      </c>
      <c r="I5282" s="10">
        <v>10</v>
      </c>
      <c r="J5282" s="10">
        <f t="shared" si="88"/>
        <v>76</v>
      </c>
      <c r="K5282" s="10">
        <f t="shared" si="85"/>
        <v>26</v>
      </c>
      <c r="L5282" s="10">
        <v>3</v>
      </c>
      <c r="M5282" s="10">
        <v>0</v>
      </c>
      <c r="N5282" s="10">
        <v>0</v>
      </c>
      <c r="O5282" s="10">
        <v>0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</row>
    <row r="5283" spans="1:21" x14ac:dyDescent="0.25">
      <c r="A5283">
        <v>2019</v>
      </c>
      <c r="B5283" s="10" t="s">
        <v>1254</v>
      </c>
      <c r="C5283" s="10">
        <v>2</v>
      </c>
      <c r="D5283" s="10">
        <v>3</v>
      </c>
      <c r="E5283" s="10" t="s">
        <v>1249</v>
      </c>
      <c r="F5283" s="10">
        <v>10</v>
      </c>
      <c r="G5283" s="10">
        <v>10</v>
      </c>
      <c r="H5283" s="10">
        <v>30</v>
      </c>
      <c r="I5283" s="10">
        <v>10</v>
      </c>
      <c r="J5283" s="10">
        <f t="shared" si="88"/>
        <v>60</v>
      </c>
      <c r="K5283" s="10">
        <f t="shared" si="85"/>
        <v>40</v>
      </c>
      <c r="L5283" s="10">
        <v>4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</row>
    <row r="5284" spans="1:21" x14ac:dyDescent="0.25">
      <c r="A5284">
        <v>2019</v>
      </c>
      <c r="B5284" s="10" t="s">
        <v>1254</v>
      </c>
      <c r="C5284" s="10">
        <v>2</v>
      </c>
      <c r="D5284" s="10">
        <v>4</v>
      </c>
      <c r="E5284" s="10" t="s">
        <v>1249</v>
      </c>
      <c r="F5284" s="10">
        <v>3</v>
      </c>
      <c r="G5284" s="10">
        <v>15</v>
      </c>
      <c r="H5284" s="10">
        <v>20</v>
      </c>
      <c r="I5284" s="10">
        <v>15</v>
      </c>
      <c r="J5284" s="10">
        <f t="shared" si="88"/>
        <v>53</v>
      </c>
      <c r="K5284" s="10">
        <f t="shared" si="85"/>
        <v>35</v>
      </c>
      <c r="L5284" s="10">
        <v>1</v>
      </c>
      <c r="M5284" s="10">
        <v>0</v>
      </c>
      <c r="N5284" s="10">
        <v>0</v>
      </c>
      <c r="O5284" s="10">
        <v>0</v>
      </c>
      <c r="P5284" s="10">
        <v>0</v>
      </c>
      <c r="Q5284" s="10">
        <v>0</v>
      </c>
      <c r="R5284" s="10">
        <v>0</v>
      </c>
      <c r="S5284" s="10">
        <v>0</v>
      </c>
      <c r="T5284" s="10">
        <v>0</v>
      </c>
      <c r="U5284" s="10">
        <v>0</v>
      </c>
    </row>
    <row r="5285" spans="1:21" x14ac:dyDescent="0.25">
      <c r="A5285">
        <v>2019</v>
      </c>
      <c r="B5285" s="10" t="s">
        <v>1254</v>
      </c>
      <c r="C5285" s="10">
        <v>2</v>
      </c>
      <c r="D5285" s="10">
        <v>5</v>
      </c>
      <c r="E5285" s="10" t="s">
        <v>1249</v>
      </c>
      <c r="F5285" s="10">
        <v>7</v>
      </c>
      <c r="G5285" s="10">
        <v>10</v>
      </c>
      <c r="H5285" s="10">
        <v>35</v>
      </c>
      <c r="I5285" s="10">
        <v>15</v>
      </c>
      <c r="J5285" s="10">
        <f t="shared" si="88"/>
        <v>67</v>
      </c>
      <c r="K5285" s="10">
        <f t="shared" si="85"/>
        <v>50</v>
      </c>
      <c r="L5285" s="10">
        <v>7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</row>
    <row r="5286" spans="1:21" x14ac:dyDescent="0.25">
      <c r="A5286">
        <v>2019</v>
      </c>
      <c r="B5286" s="10" t="s">
        <v>1166</v>
      </c>
      <c r="C5286" s="10">
        <v>3</v>
      </c>
      <c r="D5286" s="10">
        <v>1</v>
      </c>
      <c r="E5286" s="10" t="s">
        <v>1168</v>
      </c>
      <c r="F5286" s="10">
        <v>0</v>
      </c>
      <c r="G5286" s="10">
        <v>10</v>
      </c>
      <c r="H5286" s="10">
        <v>0</v>
      </c>
      <c r="I5286" s="10">
        <v>5</v>
      </c>
      <c r="J5286" s="10">
        <f t="shared" si="88"/>
        <v>15</v>
      </c>
      <c r="K5286" s="10">
        <f t="shared" si="85"/>
        <v>5</v>
      </c>
      <c r="L5286" s="10">
        <v>2</v>
      </c>
      <c r="M5286" s="10">
        <v>0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0</v>
      </c>
      <c r="T5286" s="10">
        <v>0</v>
      </c>
      <c r="U5286" s="10">
        <v>0</v>
      </c>
    </row>
    <row r="5287" spans="1:21" x14ac:dyDescent="0.25">
      <c r="A5287">
        <v>2019</v>
      </c>
      <c r="B5287" s="10" t="s">
        <v>1166</v>
      </c>
      <c r="C5287" s="10">
        <v>3</v>
      </c>
      <c r="D5287" s="10">
        <v>2</v>
      </c>
      <c r="E5287" s="10" t="s">
        <v>1208</v>
      </c>
      <c r="F5287" s="10">
        <v>0</v>
      </c>
      <c r="G5287" s="10">
        <v>30</v>
      </c>
      <c r="H5287" s="10">
        <v>0</v>
      </c>
      <c r="I5287" s="10">
        <v>30</v>
      </c>
      <c r="J5287" s="10">
        <f t="shared" si="88"/>
        <v>60</v>
      </c>
      <c r="K5287" s="10">
        <f t="shared" si="85"/>
        <v>30</v>
      </c>
      <c r="L5287" s="10">
        <v>4.5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</row>
    <row r="5288" spans="1:21" x14ac:dyDescent="0.25">
      <c r="A5288">
        <v>2019</v>
      </c>
      <c r="B5288" s="10" t="s">
        <v>1166</v>
      </c>
      <c r="C5288" s="10">
        <v>3</v>
      </c>
      <c r="D5288" s="10">
        <v>3</v>
      </c>
      <c r="E5288" s="10" t="s">
        <v>1208</v>
      </c>
      <c r="F5288" s="10">
        <v>0</v>
      </c>
      <c r="G5288" s="10">
        <v>10</v>
      </c>
      <c r="H5288" s="10">
        <v>0</v>
      </c>
      <c r="I5288" s="10">
        <v>50</v>
      </c>
      <c r="J5288" s="10">
        <f t="shared" si="88"/>
        <v>60</v>
      </c>
      <c r="K5288" s="10">
        <f t="shared" si="85"/>
        <v>50</v>
      </c>
      <c r="L5288" s="10">
        <v>1</v>
      </c>
      <c r="M5288" s="10">
        <v>0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</row>
    <row r="5289" spans="1:21" x14ac:dyDescent="0.25">
      <c r="A5289">
        <v>2019</v>
      </c>
      <c r="B5289" s="10" t="s">
        <v>1166</v>
      </c>
      <c r="C5289" s="10">
        <v>3</v>
      </c>
      <c r="D5289" s="10">
        <v>4</v>
      </c>
      <c r="E5289" s="10" t="s">
        <v>1208</v>
      </c>
      <c r="F5289" s="10">
        <v>0</v>
      </c>
      <c r="G5289" s="10">
        <v>0</v>
      </c>
      <c r="H5289" s="10">
        <v>0</v>
      </c>
      <c r="I5289" s="10">
        <v>80</v>
      </c>
      <c r="J5289" s="10">
        <f t="shared" si="88"/>
        <v>80</v>
      </c>
      <c r="K5289" s="10">
        <f t="shared" si="85"/>
        <v>80</v>
      </c>
      <c r="L5289" s="10">
        <v>2.5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</row>
    <row r="5290" spans="1:21" x14ac:dyDescent="0.25">
      <c r="A5290">
        <v>2019</v>
      </c>
      <c r="B5290" s="10" t="s">
        <v>1166</v>
      </c>
      <c r="C5290" s="10">
        <v>3</v>
      </c>
      <c r="D5290" s="10">
        <v>5</v>
      </c>
      <c r="E5290" s="10" t="s">
        <v>1208</v>
      </c>
      <c r="F5290" s="10">
        <v>0</v>
      </c>
      <c r="G5290" s="10">
        <v>0</v>
      </c>
      <c r="H5290" s="10">
        <v>10</v>
      </c>
      <c r="I5290" s="10">
        <v>20</v>
      </c>
      <c r="J5290" s="10">
        <f t="shared" si="88"/>
        <v>30</v>
      </c>
      <c r="K5290" s="10">
        <f t="shared" si="85"/>
        <v>30</v>
      </c>
      <c r="L5290" s="10">
        <v>8.5</v>
      </c>
      <c r="M5290" s="10">
        <v>0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0</v>
      </c>
      <c r="T5290" s="10">
        <v>0</v>
      </c>
      <c r="U5290" s="10">
        <v>0</v>
      </c>
    </row>
    <row r="5291" spans="1:21" x14ac:dyDescent="0.25">
      <c r="A5291">
        <v>2019</v>
      </c>
      <c r="B5291" t="s">
        <v>1254</v>
      </c>
      <c r="C5291">
        <v>4</v>
      </c>
      <c r="D5291">
        <v>1</v>
      </c>
      <c r="E5291" t="s">
        <v>1249</v>
      </c>
      <c r="F5291">
        <v>0</v>
      </c>
      <c r="G5291">
        <v>40</v>
      </c>
      <c r="H5291">
        <v>15</v>
      </c>
      <c r="I5291">
        <v>10</v>
      </c>
      <c r="J5291" s="10">
        <f t="shared" si="88"/>
        <v>65</v>
      </c>
      <c r="K5291" s="10">
        <f t="shared" si="85"/>
        <v>25</v>
      </c>
      <c r="L5291">
        <v>3</v>
      </c>
      <c r="M5291">
        <v>2</v>
      </c>
      <c r="N5291" t="s">
        <v>803</v>
      </c>
      <c r="O5291" t="s">
        <v>830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</row>
    <row r="5292" spans="1:21" x14ac:dyDescent="0.25">
      <c r="A5292">
        <v>2019</v>
      </c>
      <c r="B5292" t="s">
        <v>1254</v>
      </c>
      <c r="C5292">
        <v>4</v>
      </c>
      <c r="D5292">
        <v>2</v>
      </c>
      <c r="E5292" t="s">
        <v>1249</v>
      </c>
      <c r="F5292">
        <v>0</v>
      </c>
      <c r="G5292">
        <v>0</v>
      </c>
      <c r="H5292">
        <v>15</v>
      </c>
      <c r="I5292">
        <v>5</v>
      </c>
      <c r="J5292" s="10">
        <f t="shared" si="88"/>
        <v>20</v>
      </c>
      <c r="K5292" s="10">
        <f t="shared" si="85"/>
        <v>20</v>
      </c>
      <c r="L5292">
        <v>3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2019</v>
      </c>
      <c r="B5293" t="s">
        <v>1254</v>
      </c>
      <c r="C5293">
        <v>4</v>
      </c>
      <c r="D5293">
        <v>3</v>
      </c>
      <c r="E5293" t="s">
        <v>1249</v>
      </c>
      <c r="F5293">
        <v>15</v>
      </c>
      <c r="G5293">
        <v>0</v>
      </c>
      <c r="H5293">
        <v>30</v>
      </c>
      <c r="I5293">
        <v>10</v>
      </c>
      <c r="J5293" s="10">
        <f t="shared" si="88"/>
        <v>55</v>
      </c>
      <c r="K5293" s="10">
        <f t="shared" si="85"/>
        <v>40</v>
      </c>
      <c r="L5293">
        <v>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2019</v>
      </c>
      <c r="B5294" t="s">
        <v>1254</v>
      </c>
      <c r="C5294">
        <v>4</v>
      </c>
      <c r="D5294">
        <v>4</v>
      </c>
      <c r="E5294" t="s">
        <v>1249</v>
      </c>
      <c r="F5294">
        <v>0</v>
      </c>
      <c r="G5294">
        <v>0</v>
      </c>
      <c r="H5294">
        <v>10</v>
      </c>
      <c r="I5294">
        <v>15</v>
      </c>
      <c r="J5294" s="10">
        <f t="shared" si="88"/>
        <v>25</v>
      </c>
      <c r="K5294" s="10">
        <f t="shared" si="85"/>
        <v>25</v>
      </c>
      <c r="L5294">
        <v>8</v>
      </c>
      <c r="M5294">
        <v>1</v>
      </c>
      <c r="N5294" t="s">
        <v>1255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2019</v>
      </c>
      <c r="B5295" t="s">
        <v>1254</v>
      </c>
      <c r="C5295">
        <v>4</v>
      </c>
      <c r="D5295">
        <v>5</v>
      </c>
      <c r="E5295" t="s">
        <v>1249</v>
      </c>
      <c r="F5295">
        <v>30</v>
      </c>
      <c r="G5295">
        <v>0</v>
      </c>
      <c r="H5295">
        <v>10</v>
      </c>
      <c r="I5295">
        <v>5</v>
      </c>
      <c r="J5295" s="10">
        <f t="shared" si="88"/>
        <v>45</v>
      </c>
      <c r="K5295" s="10">
        <f t="shared" si="85"/>
        <v>15</v>
      </c>
      <c r="L5295">
        <v>10</v>
      </c>
      <c r="M5295">
        <v>3</v>
      </c>
      <c r="N5295" t="s">
        <v>803</v>
      </c>
      <c r="O5295" t="s">
        <v>803</v>
      </c>
      <c r="P5295" t="s">
        <v>799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2019</v>
      </c>
      <c r="B5296" t="s">
        <v>1254</v>
      </c>
      <c r="C5296">
        <v>5</v>
      </c>
      <c r="D5296">
        <v>1</v>
      </c>
      <c r="E5296" t="s">
        <v>1249</v>
      </c>
      <c r="F5296">
        <v>25</v>
      </c>
      <c r="G5296">
        <v>0</v>
      </c>
      <c r="H5296">
        <v>80</v>
      </c>
      <c r="I5296">
        <v>20</v>
      </c>
      <c r="J5296" s="10">
        <f t="shared" si="88"/>
        <v>125</v>
      </c>
      <c r="K5296" s="10">
        <f t="shared" si="85"/>
        <v>100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2019</v>
      </c>
      <c r="B5297" t="s">
        <v>1254</v>
      </c>
      <c r="C5297">
        <v>5</v>
      </c>
      <c r="D5297">
        <v>2</v>
      </c>
      <c r="E5297" t="s">
        <v>1249</v>
      </c>
      <c r="F5297">
        <v>30</v>
      </c>
      <c r="G5297">
        <v>0</v>
      </c>
      <c r="H5297">
        <v>10</v>
      </c>
      <c r="I5297">
        <v>0</v>
      </c>
      <c r="J5297" s="10">
        <f t="shared" si="88"/>
        <v>40</v>
      </c>
      <c r="K5297" s="10">
        <f t="shared" si="85"/>
        <v>10</v>
      </c>
      <c r="L5297">
        <v>0</v>
      </c>
      <c r="M5297">
        <v>2</v>
      </c>
      <c r="N5297" t="s">
        <v>830</v>
      </c>
      <c r="O5297" t="s">
        <v>830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2019</v>
      </c>
      <c r="B5298" t="s">
        <v>1254</v>
      </c>
      <c r="C5298">
        <v>5</v>
      </c>
      <c r="D5298">
        <v>3</v>
      </c>
      <c r="E5298" t="s">
        <v>1249</v>
      </c>
      <c r="F5298">
        <v>0</v>
      </c>
      <c r="G5298">
        <v>10</v>
      </c>
      <c r="H5298">
        <v>10</v>
      </c>
      <c r="I5298">
        <v>20</v>
      </c>
      <c r="J5298" s="10">
        <f t="shared" si="88"/>
        <v>40</v>
      </c>
      <c r="K5298" s="10">
        <f t="shared" si="85"/>
        <v>30</v>
      </c>
      <c r="L5298">
        <v>8</v>
      </c>
      <c r="M5298">
        <v>3</v>
      </c>
      <c r="N5298" t="s">
        <v>799</v>
      </c>
      <c r="O5298" t="s">
        <v>799</v>
      </c>
      <c r="P5298" t="s">
        <v>799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2019</v>
      </c>
      <c r="B5299" t="s">
        <v>1254</v>
      </c>
      <c r="C5299">
        <v>5</v>
      </c>
      <c r="D5299">
        <v>4</v>
      </c>
      <c r="E5299" t="s">
        <v>1249</v>
      </c>
      <c r="F5299">
        <v>50</v>
      </c>
      <c r="G5299">
        <v>50</v>
      </c>
      <c r="H5299">
        <v>15</v>
      </c>
      <c r="I5299">
        <v>5</v>
      </c>
      <c r="J5299" s="10">
        <f t="shared" si="88"/>
        <v>120</v>
      </c>
      <c r="K5299" s="10">
        <f t="shared" ref="K5299:K5362" si="89">SUM(H5299:I5299)</f>
        <v>20</v>
      </c>
      <c r="L5299">
        <v>5</v>
      </c>
      <c r="M5299">
        <v>3</v>
      </c>
      <c r="N5299" t="s">
        <v>803</v>
      </c>
      <c r="O5299" t="s">
        <v>799</v>
      </c>
      <c r="P5299" t="s">
        <v>980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2019</v>
      </c>
      <c r="B5300" t="s">
        <v>1254</v>
      </c>
      <c r="C5300">
        <v>5</v>
      </c>
      <c r="D5300">
        <v>5</v>
      </c>
      <c r="E5300" t="s">
        <v>1249</v>
      </c>
      <c r="F5300">
        <v>50</v>
      </c>
      <c r="G5300">
        <v>0</v>
      </c>
      <c r="H5300">
        <v>25</v>
      </c>
      <c r="I5300">
        <v>5</v>
      </c>
      <c r="J5300" s="10">
        <f t="shared" si="88"/>
        <v>80</v>
      </c>
      <c r="K5300" s="10">
        <f t="shared" si="89"/>
        <v>30</v>
      </c>
      <c r="L5300">
        <v>4</v>
      </c>
      <c r="M5300">
        <v>2</v>
      </c>
      <c r="N5300" t="s">
        <v>803</v>
      </c>
      <c r="O5300" t="s">
        <v>803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2019</v>
      </c>
      <c r="B5301" t="s">
        <v>1254</v>
      </c>
      <c r="C5301">
        <v>6</v>
      </c>
      <c r="D5301">
        <v>1</v>
      </c>
      <c r="E5301" t="s">
        <v>1249</v>
      </c>
      <c r="F5301">
        <v>0</v>
      </c>
      <c r="G5301">
        <v>80</v>
      </c>
      <c r="H5301">
        <v>0</v>
      </c>
      <c r="I5301">
        <v>10</v>
      </c>
      <c r="J5301" s="10">
        <f t="shared" si="88"/>
        <v>90</v>
      </c>
      <c r="K5301" s="10">
        <f t="shared" si="89"/>
        <v>10</v>
      </c>
      <c r="L5301">
        <v>3</v>
      </c>
      <c r="M5301">
        <v>4</v>
      </c>
      <c r="N5301" t="s">
        <v>803</v>
      </c>
      <c r="O5301" t="s">
        <v>803</v>
      </c>
      <c r="P5301" t="s">
        <v>803</v>
      </c>
      <c r="Q5301" t="s">
        <v>803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2019</v>
      </c>
      <c r="B5302" t="s">
        <v>1254</v>
      </c>
      <c r="C5302">
        <v>6</v>
      </c>
      <c r="D5302">
        <v>2</v>
      </c>
      <c r="E5302" t="s">
        <v>1249</v>
      </c>
      <c r="F5302">
        <v>0</v>
      </c>
      <c r="G5302">
        <v>0</v>
      </c>
      <c r="H5302">
        <v>50</v>
      </c>
      <c r="I5302">
        <v>10</v>
      </c>
      <c r="J5302" s="10">
        <f t="shared" si="88"/>
        <v>60</v>
      </c>
      <c r="K5302" s="10">
        <f t="shared" si="89"/>
        <v>60</v>
      </c>
      <c r="L5302">
        <v>3</v>
      </c>
      <c r="M5302">
        <v>1</v>
      </c>
      <c r="N5302" t="s">
        <v>803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2019</v>
      </c>
      <c r="B5303" t="s">
        <v>1254</v>
      </c>
      <c r="C5303">
        <v>6</v>
      </c>
      <c r="D5303">
        <v>3</v>
      </c>
      <c r="E5303" t="s">
        <v>1249</v>
      </c>
      <c r="F5303">
        <v>25</v>
      </c>
      <c r="G5303">
        <v>0</v>
      </c>
      <c r="H5303">
        <v>20</v>
      </c>
      <c r="I5303">
        <v>5</v>
      </c>
      <c r="J5303" s="10">
        <f t="shared" si="88"/>
        <v>50</v>
      </c>
      <c r="K5303" s="10">
        <f t="shared" si="89"/>
        <v>25</v>
      </c>
      <c r="L5303">
        <v>3</v>
      </c>
      <c r="M5303">
        <v>2</v>
      </c>
      <c r="N5303" t="s">
        <v>806</v>
      </c>
      <c r="O5303" t="s">
        <v>830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2019</v>
      </c>
      <c r="B5304" t="s">
        <v>1254</v>
      </c>
      <c r="C5304">
        <v>6</v>
      </c>
      <c r="D5304">
        <v>4</v>
      </c>
      <c r="E5304" t="s">
        <v>1249</v>
      </c>
      <c r="F5304">
        <v>10</v>
      </c>
      <c r="G5304">
        <v>50</v>
      </c>
      <c r="H5304">
        <v>5</v>
      </c>
      <c r="I5304">
        <v>5</v>
      </c>
      <c r="J5304" s="10">
        <f t="shared" si="88"/>
        <v>70</v>
      </c>
      <c r="K5304" s="10">
        <f t="shared" si="89"/>
        <v>10</v>
      </c>
      <c r="L5304">
        <v>3</v>
      </c>
      <c r="M5304">
        <v>5</v>
      </c>
      <c r="N5304" t="s">
        <v>814</v>
      </c>
      <c r="O5304" t="s">
        <v>815</v>
      </c>
      <c r="P5304" t="s">
        <v>1255</v>
      </c>
      <c r="Q5304" t="s">
        <v>803</v>
      </c>
      <c r="R5304" t="s">
        <v>803</v>
      </c>
      <c r="S5304">
        <v>0</v>
      </c>
      <c r="T5304">
        <v>0</v>
      </c>
      <c r="U5304">
        <v>0</v>
      </c>
    </row>
    <row r="5305" spans="1:21" x14ac:dyDescent="0.25">
      <c r="A5305">
        <v>2019</v>
      </c>
      <c r="B5305" t="s">
        <v>1254</v>
      </c>
      <c r="C5305">
        <v>6</v>
      </c>
      <c r="D5305">
        <v>5</v>
      </c>
      <c r="E5305" t="s">
        <v>1249</v>
      </c>
      <c r="F5305">
        <v>0</v>
      </c>
      <c r="G5305">
        <v>0</v>
      </c>
      <c r="H5305">
        <v>25</v>
      </c>
      <c r="I5305">
        <v>10</v>
      </c>
      <c r="J5305" s="10">
        <f t="shared" si="88"/>
        <v>35</v>
      </c>
      <c r="K5305" s="10">
        <f t="shared" si="89"/>
        <v>35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2019</v>
      </c>
      <c r="B5306" s="10" t="s">
        <v>1254</v>
      </c>
      <c r="C5306" s="10">
        <v>7</v>
      </c>
      <c r="D5306" s="10">
        <v>1</v>
      </c>
      <c r="E5306" s="10" t="s">
        <v>1208</v>
      </c>
      <c r="F5306" s="10">
        <v>1</v>
      </c>
      <c r="G5306" s="10">
        <v>1</v>
      </c>
      <c r="H5306" s="10">
        <v>5</v>
      </c>
      <c r="I5306" s="10">
        <v>5</v>
      </c>
      <c r="J5306" s="10">
        <f t="shared" ref="J5306:J5340" si="90">SUM(F5306:I5306)</f>
        <v>12</v>
      </c>
      <c r="K5306" s="10">
        <f t="shared" si="89"/>
        <v>10</v>
      </c>
      <c r="L5306" s="10">
        <v>3</v>
      </c>
      <c r="M5306" s="10">
        <v>2</v>
      </c>
      <c r="N5306" s="10" t="s">
        <v>799</v>
      </c>
      <c r="O5306" s="10" t="s">
        <v>799</v>
      </c>
      <c r="P5306" s="10">
        <v>0</v>
      </c>
      <c r="Q5306" s="10">
        <v>0</v>
      </c>
      <c r="R5306" s="10">
        <v>0</v>
      </c>
      <c r="S5306" s="10">
        <v>0</v>
      </c>
      <c r="T5306" s="10">
        <v>0</v>
      </c>
      <c r="U5306" s="10">
        <v>0</v>
      </c>
    </row>
    <row r="5307" spans="1:21" x14ac:dyDescent="0.25">
      <c r="A5307">
        <v>2019</v>
      </c>
      <c r="B5307" s="10" t="s">
        <v>1254</v>
      </c>
      <c r="C5307" s="10">
        <v>7</v>
      </c>
      <c r="D5307" s="10">
        <v>2</v>
      </c>
      <c r="E5307" s="10" t="s">
        <v>1168</v>
      </c>
      <c r="F5307" s="10">
        <v>1</v>
      </c>
      <c r="G5307" s="10">
        <v>10</v>
      </c>
      <c r="H5307" s="10">
        <v>10</v>
      </c>
      <c r="I5307" s="10">
        <v>1</v>
      </c>
      <c r="J5307" s="10">
        <f t="shared" si="90"/>
        <v>22</v>
      </c>
      <c r="K5307" s="10">
        <f t="shared" si="89"/>
        <v>11</v>
      </c>
      <c r="L5307" s="10">
        <v>4.5</v>
      </c>
      <c r="M5307" s="10">
        <v>1</v>
      </c>
      <c r="N5307" s="10" t="s">
        <v>807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</row>
    <row r="5308" spans="1:21" x14ac:dyDescent="0.25">
      <c r="A5308">
        <v>2019</v>
      </c>
      <c r="B5308" s="10" t="s">
        <v>1254</v>
      </c>
      <c r="C5308" s="10">
        <v>7</v>
      </c>
      <c r="D5308" s="10">
        <v>3</v>
      </c>
      <c r="E5308" s="10" t="s">
        <v>1168</v>
      </c>
      <c r="F5308" s="10">
        <v>5</v>
      </c>
      <c r="G5308" s="10">
        <v>5</v>
      </c>
      <c r="H5308" s="10">
        <v>15</v>
      </c>
      <c r="I5308" s="10">
        <v>1</v>
      </c>
      <c r="J5308" s="10">
        <f t="shared" si="90"/>
        <v>26</v>
      </c>
      <c r="K5308" s="10">
        <f t="shared" si="89"/>
        <v>16</v>
      </c>
      <c r="L5308" s="10">
        <v>2</v>
      </c>
      <c r="M5308" s="10">
        <v>2</v>
      </c>
      <c r="N5308" s="10" t="s">
        <v>830</v>
      </c>
      <c r="O5308" t="s">
        <v>799</v>
      </c>
      <c r="P5308" s="10">
        <v>0</v>
      </c>
      <c r="Q5308" s="10">
        <v>0</v>
      </c>
      <c r="R5308" s="10">
        <v>0</v>
      </c>
      <c r="S5308" s="10">
        <v>0</v>
      </c>
      <c r="T5308" s="10">
        <v>0</v>
      </c>
      <c r="U5308" s="10">
        <v>0</v>
      </c>
    </row>
    <row r="5309" spans="1:21" x14ac:dyDescent="0.25">
      <c r="A5309">
        <v>2019</v>
      </c>
      <c r="B5309" s="10" t="s">
        <v>1254</v>
      </c>
      <c r="C5309" s="10">
        <v>7</v>
      </c>
      <c r="D5309" s="10">
        <v>4</v>
      </c>
      <c r="E5309" s="10" t="s">
        <v>1208</v>
      </c>
      <c r="F5309" s="10">
        <v>1</v>
      </c>
      <c r="G5309" s="10">
        <v>5</v>
      </c>
      <c r="H5309" s="10">
        <v>10</v>
      </c>
      <c r="I5309" s="10">
        <v>5</v>
      </c>
      <c r="J5309" s="10">
        <f t="shared" si="90"/>
        <v>21</v>
      </c>
      <c r="K5309" s="10">
        <f t="shared" si="89"/>
        <v>15</v>
      </c>
      <c r="L5309" s="10">
        <v>3</v>
      </c>
      <c r="M5309" s="10">
        <v>3</v>
      </c>
      <c r="N5309" s="10" t="s">
        <v>830</v>
      </c>
      <c r="O5309" s="10" t="s">
        <v>1024</v>
      </c>
      <c r="P5309" t="s">
        <v>830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</row>
    <row r="5310" spans="1:21" x14ac:dyDescent="0.25">
      <c r="A5310">
        <v>2019</v>
      </c>
      <c r="B5310" s="10" t="s">
        <v>1254</v>
      </c>
      <c r="C5310" s="10">
        <v>7</v>
      </c>
      <c r="D5310" s="10">
        <v>5</v>
      </c>
      <c r="E5310" s="10" t="s">
        <v>1208</v>
      </c>
      <c r="F5310" s="10">
        <v>1</v>
      </c>
      <c r="G5310" s="10">
        <v>1</v>
      </c>
      <c r="H5310" s="10">
        <v>50</v>
      </c>
      <c r="I5310" s="10">
        <v>5</v>
      </c>
      <c r="J5310" s="10">
        <f t="shared" si="90"/>
        <v>57</v>
      </c>
      <c r="K5310" s="10">
        <f t="shared" si="89"/>
        <v>55</v>
      </c>
      <c r="L5310" s="10">
        <v>3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R5310" s="10">
        <v>0</v>
      </c>
      <c r="S5310" s="10">
        <v>0</v>
      </c>
      <c r="T5310" s="10">
        <v>0</v>
      </c>
      <c r="U5310" s="10">
        <v>0</v>
      </c>
    </row>
    <row r="5311" spans="1:21" x14ac:dyDescent="0.25">
      <c r="A5311">
        <v>2019</v>
      </c>
      <c r="B5311" s="10" t="s">
        <v>1254</v>
      </c>
      <c r="C5311" s="10">
        <v>8</v>
      </c>
      <c r="D5311" s="10">
        <v>1</v>
      </c>
      <c r="E5311" s="10" t="s">
        <v>1237</v>
      </c>
      <c r="F5311" s="10">
        <v>1</v>
      </c>
      <c r="G5311" s="10">
        <v>5</v>
      </c>
      <c r="H5311" s="10">
        <v>5</v>
      </c>
      <c r="I5311" s="10">
        <v>10</v>
      </c>
      <c r="J5311" s="10">
        <f t="shared" si="90"/>
        <v>21</v>
      </c>
      <c r="K5311" s="10">
        <f t="shared" si="89"/>
        <v>15</v>
      </c>
      <c r="L5311" s="10">
        <v>5.5</v>
      </c>
      <c r="M5311" s="10">
        <v>3</v>
      </c>
      <c r="N5311" s="10" t="s">
        <v>799</v>
      </c>
      <c r="O5311" s="10" t="s">
        <v>799</v>
      </c>
      <c r="P5311" s="10" t="s">
        <v>803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</row>
    <row r="5312" spans="1:21" x14ac:dyDescent="0.25">
      <c r="A5312">
        <v>2019</v>
      </c>
      <c r="B5312" s="10" t="s">
        <v>1254</v>
      </c>
      <c r="C5312" s="10">
        <v>8</v>
      </c>
      <c r="D5312" s="10">
        <v>2</v>
      </c>
      <c r="E5312" s="10" t="s">
        <v>1168</v>
      </c>
      <c r="F5312" s="10">
        <v>0</v>
      </c>
      <c r="G5312" s="10">
        <v>5</v>
      </c>
      <c r="H5312" s="10">
        <v>15</v>
      </c>
      <c r="I5312" s="10">
        <v>1</v>
      </c>
      <c r="J5312" s="10">
        <f t="shared" si="90"/>
        <v>21</v>
      </c>
      <c r="K5312" s="10">
        <f t="shared" si="89"/>
        <v>16</v>
      </c>
      <c r="L5312" s="10">
        <v>3</v>
      </c>
      <c r="M5312" s="10">
        <v>2</v>
      </c>
      <c r="N5312" s="10" t="s">
        <v>803</v>
      </c>
      <c r="O5312" s="10" t="s">
        <v>799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</row>
    <row r="5313" spans="1:21" x14ac:dyDescent="0.25">
      <c r="A5313">
        <v>2019</v>
      </c>
      <c r="B5313" s="10" t="s">
        <v>1254</v>
      </c>
      <c r="C5313" s="10">
        <v>8</v>
      </c>
      <c r="D5313" s="10">
        <v>3</v>
      </c>
      <c r="E5313" s="10" t="s">
        <v>1168</v>
      </c>
      <c r="F5313" s="10">
        <v>5</v>
      </c>
      <c r="G5313" s="10">
        <v>5</v>
      </c>
      <c r="H5313" s="10">
        <v>1</v>
      </c>
      <c r="I5313" s="10">
        <v>1</v>
      </c>
      <c r="J5313" s="10">
        <f t="shared" si="90"/>
        <v>12</v>
      </c>
      <c r="K5313" s="10">
        <f t="shared" si="89"/>
        <v>2</v>
      </c>
      <c r="L5313" s="10">
        <v>2.5</v>
      </c>
      <c r="M5313" s="10">
        <v>3</v>
      </c>
      <c r="N5313" s="10" t="s">
        <v>830</v>
      </c>
      <c r="O5313" s="10" t="s">
        <v>830</v>
      </c>
      <c r="P5313" s="10" t="s">
        <v>830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</row>
    <row r="5314" spans="1:21" x14ac:dyDescent="0.25">
      <c r="A5314">
        <v>2019</v>
      </c>
      <c r="B5314" s="10" t="s">
        <v>1254</v>
      </c>
      <c r="C5314" s="10">
        <v>8</v>
      </c>
      <c r="D5314" s="10">
        <v>4</v>
      </c>
      <c r="E5314" s="10" t="s">
        <v>1168</v>
      </c>
      <c r="F5314" s="10">
        <v>1</v>
      </c>
      <c r="G5314" s="10">
        <v>5</v>
      </c>
      <c r="H5314" s="10">
        <v>1</v>
      </c>
      <c r="I5314" s="10">
        <v>5</v>
      </c>
      <c r="J5314" s="10">
        <f t="shared" si="90"/>
        <v>12</v>
      </c>
      <c r="K5314" s="10">
        <f t="shared" si="89"/>
        <v>6</v>
      </c>
      <c r="L5314" s="10">
        <v>4</v>
      </c>
      <c r="M5314" s="10">
        <v>2</v>
      </c>
      <c r="N5314" s="10" t="s">
        <v>803</v>
      </c>
      <c r="O5314" s="10" t="s">
        <v>840</v>
      </c>
      <c r="P5314" s="10">
        <v>0</v>
      </c>
      <c r="Q5314" s="10">
        <v>0</v>
      </c>
      <c r="R5314" s="10">
        <v>0</v>
      </c>
      <c r="S5314" s="10">
        <v>0</v>
      </c>
      <c r="T5314" s="10">
        <v>0</v>
      </c>
      <c r="U5314" s="10">
        <v>0</v>
      </c>
    </row>
    <row r="5315" spans="1:21" x14ac:dyDescent="0.25">
      <c r="A5315">
        <v>2019</v>
      </c>
      <c r="B5315" s="10" t="s">
        <v>1254</v>
      </c>
      <c r="C5315" s="10">
        <v>8</v>
      </c>
      <c r="D5315" s="10">
        <v>5</v>
      </c>
      <c r="E5315" s="10" t="s">
        <v>1168</v>
      </c>
      <c r="F5315" s="10">
        <v>1</v>
      </c>
      <c r="G5315" s="10">
        <v>1</v>
      </c>
      <c r="H5315" s="10">
        <v>0</v>
      </c>
      <c r="I5315" s="10">
        <v>5</v>
      </c>
      <c r="J5315" s="10">
        <f t="shared" si="90"/>
        <v>7</v>
      </c>
      <c r="K5315" s="10">
        <f t="shared" si="89"/>
        <v>5</v>
      </c>
      <c r="L5315" s="10">
        <v>3.5</v>
      </c>
      <c r="M5315" s="10">
        <v>3</v>
      </c>
      <c r="N5315" s="10" t="s">
        <v>830</v>
      </c>
      <c r="O5315" s="10" t="s">
        <v>830</v>
      </c>
      <c r="P5315" s="10" t="s">
        <v>830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</row>
    <row r="5316" spans="1:21" x14ac:dyDescent="0.25">
      <c r="A5316">
        <v>2019</v>
      </c>
      <c r="B5316" t="s">
        <v>1167</v>
      </c>
      <c r="C5316" s="10">
        <v>1</v>
      </c>
      <c r="D5316" s="10">
        <v>1</v>
      </c>
      <c r="E5316" s="10" t="s">
        <v>1249</v>
      </c>
      <c r="F5316" s="10">
        <v>10</v>
      </c>
      <c r="G5316" s="10">
        <v>5</v>
      </c>
      <c r="H5316" s="10">
        <v>55</v>
      </c>
      <c r="I5316" s="10">
        <v>20</v>
      </c>
      <c r="J5316" s="10">
        <f t="shared" si="90"/>
        <v>90</v>
      </c>
      <c r="K5316" s="10">
        <f t="shared" si="89"/>
        <v>75</v>
      </c>
      <c r="L5316" s="10">
        <v>2.5</v>
      </c>
      <c r="M5316" s="10">
        <v>0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</row>
    <row r="5317" spans="1:21" x14ac:dyDescent="0.25">
      <c r="A5317">
        <v>2019</v>
      </c>
      <c r="B5317" t="s">
        <v>1167</v>
      </c>
      <c r="C5317" s="10">
        <v>1</v>
      </c>
      <c r="D5317" s="10">
        <v>2</v>
      </c>
      <c r="E5317" s="10" t="s">
        <v>1249</v>
      </c>
      <c r="F5317" s="10">
        <v>1</v>
      </c>
      <c r="G5317" s="10">
        <v>20</v>
      </c>
      <c r="H5317" s="10">
        <v>15</v>
      </c>
      <c r="I5317" s="10">
        <v>5</v>
      </c>
      <c r="J5317" s="10">
        <f t="shared" si="90"/>
        <v>41</v>
      </c>
      <c r="K5317" s="10">
        <f t="shared" si="89"/>
        <v>20</v>
      </c>
      <c r="L5317" s="10">
        <v>2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</row>
    <row r="5318" spans="1:21" x14ac:dyDescent="0.25">
      <c r="A5318">
        <v>2019</v>
      </c>
      <c r="B5318" t="s">
        <v>1167</v>
      </c>
      <c r="C5318" s="10">
        <v>1</v>
      </c>
      <c r="D5318" s="10">
        <v>3</v>
      </c>
      <c r="E5318" s="10" t="s">
        <v>1249</v>
      </c>
      <c r="F5318" s="10">
        <v>5</v>
      </c>
      <c r="G5318" s="10">
        <v>10</v>
      </c>
      <c r="H5318" s="10">
        <v>30</v>
      </c>
      <c r="I5318" s="10">
        <v>7</v>
      </c>
      <c r="J5318" s="10">
        <f t="shared" si="90"/>
        <v>52</v>
      </c>
      <c r="K5318" s="10">
        <f t="shared" si="89"/>
        <v>37</v>
      </c>
      <c r="L5318" s="10">
        <v>4</v>
      </c>
      <c r="M5318" s="10">
        <v>2</v>
      </c>
      <c r="N5318" s="10" t="s">
        <v>799</v>
      </c>
      <c r="O5318" s="10" t="s">
        <v>803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</row>
    <row r="5319" spans="1:21" x14ac:dyDescent="0.25">
      <c r="A5319">
        <v>2019</v>
      </c>
      <c r="B5319" t="s">
        <v>1167</v>
      </c>
      <c r="C5319" s="10">
        <v>1</v>
      </c>
      <c r="D5319" s="10">
        <v>4</v>
      </c>
      <c r="E5319" s="10" t="s">
        <v>1249</v>
      </c>
      <c r="F5319" s="10">
        <v>5</v>
      </c>
      <c r="G5319" s="10">
        <v>5</v>
      </c>
      <c r="H5319" s="10">
        <v>20</v>
      </c>
      <c r="I5319" s="10">
        <v>10</v>
      </c>
      <c r="J5319" s="10">
        <f t="shared" si="90"/>
        <v>40</v>
      </c>
      <c r="K5319" s="10">
        <f t="shared" si="89"/>
        <v>30</v>
      </c>
      <c r="L5319" s="10">
        <v>2.5</v>
      </c>
      <c r="M5319" s="10">
        <v>1</v>
      </c>
      <c r="N5319" s="10" t="s">
        <v>803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</row>
    <row r="5320" spans="1:21" x14ac:dyDescent="0.25">
      <c r="A5320">
        <v>2019</v>
      </c>
      <c r="B5320" t="s">
        <v>1167</v>
      </c>
      <c r="C5320" s="10">
        <v>1</v>
      </c>
      <c r="D5320" s="10">
        <v>5</v>
      </c>
      <c r="E5320" s="10" t="s">
        <v>1249</v>
      </c>
      <c r="F5320" s="10">
        <v>20</v>
      </c>
      <c r="G5320" s="10">
        <v>5</v>
      </c>
      <c r="H5320" s="10">
        <v>5</v>
      </c>
      <c r="I5320" s="10">
        <v>10</v>
      </c>
      <c r="J5320" s="10">
        <f t="shared" si="90"/>
        <v>40</v>
      </c>
      <c r="K5320" s="10">
        <f t="shared" si="89"/>
        <v>15</v>
      </c>
      <c r="L5320" s="10">
        <v>3</v>
      </c>
      <c r="M5320" s="10">
        <v>2</v>
      </c>
      <c r="N5320" s="10" t="s">
        <v>830</v>
      </c>
      <c r="O5320" s="10" t="s">
        <v>803</v>
      </c>
      <c r="P5320" s="10">
        <v>0</v>
      </c>
      <c r="Q5320" s="10">
        <v>0</v>
      </c>
      <c r="R5320" s="10">
        <v>0</v>
      </c>
      <c r="S5320" s="10">
        <v>0</v>
      </c>
      <c r="T5320" s="10">
        <v>0</v>
      </c>
      <c r="U5320" s="10">
        <v>0</v>
      </c>
    </row>
    <row r="5321" spans="1:21" x14ac:dyDescent="0.25">
      <c r="A5321">
        <v>2019</v>
      </c>
      <c r="B5321" t="s">
        <v>1167</v>
      </c>
      <c r="C5321" s="10">
        <v>2</v>
      </c>
      <c r="D5321" s="10">
        <v>1</v>
      </c>
      <c r="E5321" s="10" t="s">
        <v>1249</v>
      </c>
      <c r="F5321" s="10">
        <v>5</v>
      </c>
      <c r="G5321" s="10">
        <v>0</v>
      </c>
      <c r="H5321" s="10">
        <v>20</v>
      </c>
      <c r="I5321" s="10">
        <v>3</v>
      </c>
      <c r="J5321" s="10">
        <f t="shared" si="90"/>
        <v>28</v>
      </c>
      <c r="K5321" s="10">
        <f t="shared" si="89"/>
        <v>23</v>
      </c>
      <c r="L5321" s="10">
        <v>2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</row>
    <row r="5322" spans="1:21" x14ac:dyDescent="0.25">
      <c r="A5322">
        <v>2019</v>
      </c>
      <c r="B5322" t="s">
        <v>1167</v>
      </c>
      <c r="C5322" s="10">
        <v>2</v>
      </c>
      <c r="D5322" s="10">
        <v>2</v>
      </c>
      <c r="E5322" s="10" t="s">
        <v>1249</v>
      </c>
      <c r="F5322" s="10">
        <v>0</v>
      </c>
      <c r="G5322" s="10">
        <v>0</v>
      </c>
      <c r="H5322" s="10">
        <v>30</v>
      </c>
      <c r="I5322" s="10">
        <v>5</v>
      </c>
      <c r="J5322" s="10">
        <f t="shared" si="90"/>
        <v>35</v>
      </c>
      <c r="K5322" s="10">
        <f t="shared" si="89"/>
        <v>35</v>
      </c>
      <c r="L5322" s="10">
        <v>2</v>
      </c>
      <c r="M5322" s="10">
        <v>3</v>
      </c>
      <c r="N5322" s="10" t="s">
        <v>830</v>
      </c>
      <c r="O5322" s="10" t="s">
        <v>803</v>
      </c>
      <c r="P5322" s="10" t="s">
        <v>840</v>
      </c>
      <c r="Q5322" s="10">
        <v>0</v>
      </c>
      <c r="R5322" s="10">
        <v>0</v>
      </c>
      <c r="S5322" s="10">
        <v>0</v>
      </c>
      <c r="T5322" s="10">
        <v>0</v>
      </c>
      <c r="U5322" s="10">
        <v>0</v>
      </c>
    </row>
    <row r="5323" spans="1:21" x14ac:dyDescent="0.25">
      <c r="A5323">
        <v>2019</v>
      </c>
      <c r="B5323" t="s">
        <v>1167</v>
      </c>
      <c r="C5323" s="10">
        <v>2</v>
      </c>
      <c r="D5323" s="10">
        <v>3</v>
      </c>
      <c r="E5323" s="10" t="s">
        <v>1249</v>
      </c>
      <c r="F5323" s="10">
        <v>2</v>
      </c>
      <c r="G5323" s="10">
        <v>1</v>
      </c>
      <c r="H5323" s="10">
        <v>10</v>
      </c>
      <c r="I5323" s="10">
        <v>7</v>
      </c>
      <c r="J5323" s="10">
        <f t="shared" si="90"/>
        <v>20</v>
      </c>
      <c r="K5323" s="10">
        <f t="shared" si="89"/>
        <v>17</v>
      </c>
      <c r="L5323" s="10">
        <v>2.5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</row>
    <row r="5324" spans="1:21" x14ac:dyDescent="0.25">
      <c r="A5324">
        <v>2019</v>
      </c>
      <c r="B5324" t="s">
        <v>1167</v>
      </c>
      <c r="C5324" s="10">
        <v>2</v>
      </c>
      <c r="D5324" s="10">
        <v>4</v>
      </c>
      <c r="E5324" s="10" t="s">
        <v>1249</v>
      </c>
      <c r="F5324" s="10">
        <v>5</v>
      </c>
      <c r="G5324" s="10">
        <v>5</v>
      </c>
      <c r="H5324" s="10">
        <v>20</v>
      </c>
      <c r="I5324" s="10">
        <v>5</v>
      </c>
      <c r="J5324" s="10">
        <f t="shared" si="90"/>
        <v>35</v>
      </c>
      <c r="K5324" s="10">
        <f t="shared" si="89"/>
        <v>25</v>
      </c>
      <c r="L5324" s="10">
        <v>2.5</v>
      </c>
      <c r="M5324" s="10">
        <v>2</v>
      </c>
      <c r="N5324" s="10" t="s">
        <v>803</v>
      </c>
      <c r="O5324" s="10" t="s">
        <v>840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</row>
    <row r="5325" spans="1:21" x14ac:dyDescent="0.25">
      <c r="A5325">
        <v>2019</v>
      </c>
      <c r="B5325" t="s">
        <v>1167</v>
      </c>
      <c r="C5325" s="10">
        <v>2</v>
      </c>
      <c r="D5325" s="10">
        <v>5</v>
      </c>
      <c r="E5325" s="10" t="s">
        <v>1249</v>
      </c>
      <c r="F5325" s="10">
        <v>20</v>
      </c>
      <c r="G5325" s="10">
        <v>25</v>
      </c>
      <c r="H5325" s="10">
        <v>20</v>
      </c>
      <c r="I5325" s="10">
        <v>5</v>
      </c>
      <c r="J5325" s="10">
        <f t="shared" si="90"/>
        <v>70</v>
      </c>
      <c r="K5325" s="10">
        <f t="shared" si="89"/>
        <v>25</v>
      </c>
      <c r="L5325" s="10">
        <v>2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</row>
    <row r="5326" spans="1:21" x14ac:dyDescent="0.25">
      <c r="A5326">
        <v>2019</v>
      </c>
      <c r="B5326" t="s">
        <v>1167</v>
      </c>
      <c r="C5326" s="10">
        <v>3</v>
      </c>
      <c r="D5326" s="10">
        <v>1</v>
      </c>
      <c r="E5326" s="10" t="s">
        <v>1168</v>
      </c>
      <c r="F5326" s="10">
        <v>0</v>
      </c>
      <c r="G5326" s="10">
        <v>0</v>
      </c>
      <c r="H5326" s="10">
        <v>0</v>
      </c>
      <c r="I5326" s="10">
        <v>70</v>
      </c>
      <c r="J5326" s="10">
        <f t="shared" si="90"/>
        <v>70</v>
      </c>
      <c r="K5326" s="10">
        <f t="shared" si="89"/>
        <v>70</v>
      </c>
      <c r="L5326" s="10">
        <v>6.5</v>
      </c>
      <c r="M5326" s="10">
        <v>1</v>
      </c>
      <c r="N5326" s="10" t="s">
        <v>799</v>
      </c>
      <c r="O5326" s="10">
        <v>0</v>
      </c>
      <c r="P5326" s="10">
        <v>0</v>
      </c>
      <c r="Q5326" s="10">
        <v>0</v>
      </c>
      <c r="R5326" s="10">
        <v>0</v>
      </c>
      <c r="S5326" s="10">
        <v>0</v>
      </c>
      <c r="T5326" s="10">
        <v>0</v>
      </c>
      <c r="U5326" s="10">
        <v>0</v>
      </c>
    </row>
    <row r="5327" spans="1:21" x14ac:dyDescent="0.25">
      <c r="A5327">
        <v>2019</v>
      </c>
      <c r="B5327" t="s">
        <v>1167</v>
      </c>
      <c r="C5327" s="10">
        <v>3</v>
      </c>
      <c r="D5327" s="10">
        <v>2</v>
      </c>
      <c r="E5327" s="10" t="s">
        <v>1208</v>
      </c>
      <c r="F5327" s="10">
        <v>0</v>
      </c>
      <c r="G5327" s="10">
        <v>20</v>
      </c>
      <c r="H5327" s="10">
        <v>0</v>
      </c>
      <c r="I5327" s="10">
        <v>30</v>
      </c>
      <c r="J5327" s="10">
        <f t="shared" si="90"/>
        <v>50</v>
      </c>
      <c r="K5327" s="10">
        <f t="shared" si="89"/>
        <v>30</v>
      </c>
      <c r="L5327" s="10">
        <v>1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</row>
    <row r="5328" spans="1:21" x14ac:dyDescent="0.25">
      <c r="A5328">
        <v>2019</v>
      </c>
      <c r="B5328" t="s">
        <v>1167</v>
      </c>
      <c r="C5328" s="10">
        <v>3</v>
      </c>
      <c r="D5328" s="10">
        <v>3</v>
      </c>
      <c r="E5328" s="10" t="s">
        <v>1237</v>
      </c>
      <c r="F5328" s="10">
        <v>0</v>
      </c>
      <c r="G5328" s="10">
        <v>0</v>
      </c>
      <c r="H5328" s="10">
        <v>0</v>
      </c>
      <c r="I5328" s="10">
        <v>15</v>
      </c>
      <c r="J5328" s="10">
        <f t="shared" si="90"/>
        <v>15</v>
      </c>
      <c r="K5328" s="10">
        <f t="shared" si="89"/>
        <v>15</v>
      </c>
      <c r="L5328" s="10">
        <v>9</v>
      </c>
      <c r="M5328" s="10">
        <v>0</v>
      </c>
      <c r="N5328" s="10">
        <v>0</v>
      </c>
      <c r="O5328" s="10">
        <v>0</v>
      </c>
      <c r="P5328" s="10">
        <v>0</v>
      </c>
      <c r="Q5328" s="10">
        <v>0</v>
      </c>
      <c r="R5328" s="10">
        <v>0</v>
      </c>
      <c r="S5328" s="10">
        <v>0</v>
      </c>
      <c r="T5328" s="10">
        <v>0</v>
      </c>
      <c r="U5328" s="10">
        <v>0</v>
      </c>
    </row>
    <row r="5329" spans="1:21" x14ac:dyDescent="0.25">
      <c r="A5329">
        <v>2019</v>
      </c>
      <c r="B5329" t="s">
        <v>1167</v>
      </c>
      <c r="C5329" s="10">
        <v>3</v>
      </c>
      <c r="D5329" s="10">
        <v>4</v>
      </c>
      <c r="E5329" s="10" t="s">
        <v>1208</v>
      </c>
      <c r="F5329" s="10">
        <v>70</v>
      </c>
      <c r="G5329" s="10">
        <v>0</v>
      </c>
      <c r="H5329" s="10">
        <v>0</v>
      </c>
      <c r="I5329" s="10">
        <v>10</v>
      </c>
      <c r="J5329" s="10">
        <f>SUM(F5329:I5329)</f>
        <v>80</v>
      </c>
      <c r="K5329" s="10">
        <f t="shared" si="89"/>
        <v>10</v>
      </c>
      <c r="L5329" s="21">
        <v>9.5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</row>
    <row r="5330" spans="1:21" x14ac:dyDescent="0.25">
      <c r="A5330">
        <v>2019</v>
      </c>
      <c r="B5330" t="s">
        <v>1167</v>
      </c>
      <c r="C5330" s="10">
        <v>3</v>
      </c>
      <c r="D5330" s="10">
        <v>5</v>
      </c>
      <c r="E5330" s="10" t="s">
        <v>1168</v>
      </c>
      <c r="F5330" s="10">
        <v>0</v>
      </c>
      <c r="G5330" s="10">
        <v>0</v>
      </c>
      <c r="H5330" s="10">
        <v>0</v>
      </c>
      <c r="I5330" s="10">
        <v>25</v>
      </c>
      <c r="J5330" s="10">
        <f t="shared" si="90"/>
        <v>25</v>
      </c>
      <c r="K5330" s="10">
        <f t="shared" si="89"/>
        <v>25</v>
      </c>
      <c r="L5330" s="10">
        <v>6.5</v>
      </c>
      <c r="M5330" s="10">
        <v>2</v>
      </c>
      <c r="N5330" s="10" t="s">
        <v>803</v>
      </c>
      <c r="O5330" s="10" t="s">
        <v>799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</row>
    <row r="5331" spans="1:21" x14ac:dyDescent="0.25">
      <c r="A5331">
        <v>2019</v>
      </c>
      <c r="B5331" t="s">
        <v>1167</v>
      </c>
      <c r="C5331">
        <v>4</v>
      </c>
      <c r="D5331">
        <v>1</v>
      </c>
      <c r="E5331" t="s">
        <v>1249</v>
      </c>
      <c r="F5331">
        <v>0</v>
      </c>
      <c r="G5331">
        <v>0</v>
      </c>
      <c r="H5331">
        <v>80</v>
      </c>
      <c r="I5331">
        <v>5</v>
      </c>
      <c r="J5331" s="10">
        <f t="shared" si="90"/>
        <v>85</v>
      </c>
      <c r="K5331" s="10">
        <f t="shared" si="89"/>
        <v>85</v>
      </c>
      <c r="L5331">
        <v>5</v>
      </c>
      <c r="M5331">
        <v>1</v>
      </c>
      <c r="N5331" t="s">
        <v>806</v>
      </c>
      <c r="O5331">
        <v>0</v>
      </c>
      <c r="P5331">
        <v>0</v>
      </c>
      <c r="Q5331">
        <v>0</v>
      </c>
      <c r="R5331">
        <v>0</v>
      </c>
      <c r="S5331" s="10">
        <v>0</v>
      </c>
      <c r="T5331" s="10">
        <v>0</v>
      </c>
      <c r="U5331" s="10">
        <v>0</v>
      </c>
    </row>
    <row r="5332" spans="1:21" x14ac:dyDescent="0.25">
      <c r="A5332">
        <v>2019</v>
      </c>
      <c r="B5332" t="s">
        <v>1167</v>
      </c>
      <c r="C5332">
        <v>4</v>
      </c>
      <c r="D5332">
        <v>2</v>
      </c>
      <c r="E5332" t="s">
        <v>1249</v>
      </c>
      <c r="F5332">
        <v>5</v>
      </c>
      <c r="G5332">
        <v>10</v>
      </c>
      <c r="H5332">
        <v>20</v>
      </c>
      <c r="I5332">
        <v>15</v>
      </c>
      <c r="J5332" s="10">
        <f t="shared" si="90"/>
        <v>50</v>
      </c>
      <c r="K5332" s="10">
        <f t="shared" si="89"/>
        <v>35</v>
      </c>
      <c r="L5332">
        <v>1</v>
      </c>
      <c r="M5332">
        <v>1</v>
      </c>
      <c r="N5332" t="s">
        <v>841</v>
      </c>
      <c r="O5332">
        <v>0</v>
      </c>
      <c r="P5332">
        <v>0</v>
      </c>
      <c r="Q5332">
        <v>0</v>
      </c>
      <c r="R5332">
        <v>0</v>
      </c>
      <c r="S5332" s="10">
        <v>0</v>
      </c>
      <c r="T5332" s="10">
        <v>0</v>
      </c>
      <c r="U5332" s="10">
        <v>0</v>
      </c>
    </row>
    <row r="5333" spans="1:21" x14ac:dyDescent="0.25">
      <c r="A5333">
        <v>2019</v>
      </c>
      <c r="B5333" t="s">
        <v>1167</v>
      </c>
      <c r="C5333">
        <v>4</v>
      </c>
      <c r="D5333">
        <v>3</v>
      </c>
      <c r="E5333" t="s">
        <v>1249</v>
      </c>
      <c r="F5333">
        <v>0</v>
      </c>
      <c r="G5333">
        <v>80</v>
      </c>
      <c r="H5333">
        <v>0</v>
      </c>
      <c r="I5333">
        <v>0</v>
      </c>
      <c r="J5333" s="10">
        <f t="shared" si="90"/>
        <v>80</v>
      </c>
      <c r="K5333" s="10">
        <f t="shared" si="89"/>
        <v>0</v>
      </c>
      <c r="L5333">
        <v>0</v>
      </c>
      <c r="M5333">
        <v>0</v>
      </c>
      <c r="O5333">
        <v>0</v>
      </c>
      <c r="P5333">
        <v>0</v>
      </c>
      <c r="Q5333">
        <v>0</v>
      </c>
      <c r="R5333">
        <v>0</v>
      </c>
      <c r="S5333" s="10">
        <v>0</v>
      </c>
      <c r="T5333" s="10">
        <v>0</v>
      </c>
      <c r="U5333" s="10">
        <v>0</v>
      </c>
    </row>
    <row r="5334" spans="1:21" x14ac:dyDescent="0.25">
      <c r="A5334">
        <v>2019</v>
      </c>
      <c r="B5334" t="s">
        <v>1167</v>
      </c>
      <c r="C5334">
        <v>4</v>
      </c>
      <c r="D5334">
        <v>4</v>
      </c>
      <c r="E5334" t="s">
        <v>1249</v>
      </c>
      <c r="F5334">
        <v>0</v>
      </c>
      <c r="G5334">
        <v>10</v>
      </c>
      <c r="H5334">
        <v>15</v>
      </c>
      <c r="I5334">
        <v>2</v>
      </c>
      <c r="J5334" s="10">
        <f t="shared" si="90"/>
        <v>27</v>
      </c>
      <c r="K5334" s="10">
        <f t="shared" si="89"/>
        <v>17</v>
      </c>
      <c r="L5334">
        <v>0</v>
      </c>
      <c r="M5334">
        <v>1</v>
      </c>
      <c r="N5334" t="s">
        <v>980</v>
      </c>
      <c r="O5334">
        <v>0</v>
      </c>
      <c r="P5334">
        <v>0</v>
      </c>
      <c r="Q5334">
        <v>0</v>
      </c>
      <c r="R5334">
        <v>0</v>
      </c>
      <c r="S5334" s="10">
        <v>0</v>
      </c>
      <c r="T5334" s="10">
        <v>0</v>
      </c>
      <c r="U5334" s="10">
        <v>0</v>
      </c>
    </row>
    <row r="5335" spans="1:21" x14ac:dyDescent="0.25">
      <c r="A5335">
        <v>2019</v>
      </c>
      <c r="B5335" t="s">
        <v>1167</v>
      </c>
      <c r="C5335">
        <v>4</v>
      </c>
      <c r="D5335">
        <v>5</v>
      </c>
      <c r="E5335" t="s">
        <v>1249</v>
      </c>
      <c r="F5335">
        <v>0</v>
      </c>
      <c r="G5335">
        <v>0</v>
      </c>
      <c r="H5335">
        <v>70</v>
      </c>
      <c r="I5335">
        <v>10</v>
      </c>
      <c r="J5335" s="10">
        <f t="shared" si="90"/>
        <v>80</v>
      </c>
      <c r="K5335" s="10">
        <f t="shared" si="89"/>
        <v>80</v>
      </c>
      <c r="L5335">
        <v>2</v>
      </c>
      <c r="M5335">
        <v>0</v>
      </c>
      <c r="O5335">
        <v>0</v>
      </c>
      <c r="P5335">
        <v>0</v>
      </c>
      <c r="Q5335">
        <v>0</v>
      </c>
      <c r="R5335">
        <v>0</v>
      </c>
      <c r="S5335" s="10">
        <v>0</v>
      </c>
      <c r="T5335" s="10">
        <v>0</v>
      </c>
      <c r="U5335" s="10">
        <v>0</v>
      </c>
    </row>
    <row r="5336" spans="1:21" x14ac:dyDescent="0.25">
      <c r="A5336">
        <v>2019</v>
      </c>
      <c r="B5336" t="s">
        <v>1167</v>
      </c>
      <c r="C5336">
        <v>5</v>
      </c>
      <c r="D5336">
        <v>1</v>
      </c>
      <c r="E5336" t="s">
        <v>1249</v>
      </c>
      <c r="F5336">
        <v>0</v>
      </c>
      <c r="G5336">
        <v>0</v>
      </c>
      <c r="H5336">
        <v>25</v>
      </c>
      <c r="I5336">
        <v>3</v>
      </c>
      <c r="J5336" s="10">
        <f t="shared" si="90"/>
        <v>28</v>
      </c>
      <c r="K5336" s="10">
        <f t="shared" si="89"/>
        <v>28</v>
      </c>
      <c r="L5336">
        <v>3</v>
      </c>
      <c r="M5336">
        <v>1</v>
      </c>
      <c r="N5336" t="s">
        <v>803</v>
      </c>
      <c r="O5336">
        <v>0</v>
      </c>
      <c r="P5336">
        <v>0</v>
      </c>
      <c r="Q5336">
        <v>0</v>
      </c>
      <c r="R5336">
        <v>0</v>
      </c>
      <c r="S5336" s="10">
        <v>0</v>
      </c>
      <c r="T5336" s="10">
        <v>0</v>
      </c>
      <c r="U5336" s="10">
        <v>0</v>
      </c>
    </row>
    <row r="5337" spans="1:21" x14ac:dyDescent="0.25">
      <c r="A5337">
        <v>2019</v>
      </c>
      <c r="B5337" t="s">
        <v>1167</v>
      </c>
      <c r="C5337">
        <v>5</v>
      </c>
      <c r="D5337">
        <v>2</v>
      </c>
      <c r="E5337" t="s">
        <v>1249</v>
      </c>
      <c r="F5337">
        <v>0</v>
      </c>
      <c r="G5337">
        <v>10</v>
      </c>
      <c r="H5337">
        <v>20</v>
      </c>
      <c r="I5337">
        <v>15</v>
      </c>
      <c r="J5337" s="10">
        <f t="shared" si="90"/>
        <v>45</v>
      </c>
      <c r="K5337" s="10">
        <f t="shared" si="89"/>
        <v>35</v>
      </c>
      <c r="L5337">
        <v>3</v>
      </c>
      <c r="M5337">
        <v>3</v>
      </c>
      <c r="N5337" t="s">
        <v>829</v>
      </c>
      <c r="O5337" t="s">
        <v>829</v>
      </c>
      <c r="P5337" t="s">
        <v>829</v>
      </c>
      <c r="Q5337">
        <v>0</v>
      </c>
      <c r="R5337">
        <v>0</v>
      </c>
      <c r="S5337" s="10">
        <v>0</v>
      </c>
      <c r="T5337" s="10">
        <v>0</v>
      </c>
      <c r="U5337" s="10">
        <v>0</v>
      </c>
    </row>
    <row r="5338" spans="1:21" x14ac:dyDescent="0.25">
      <c r="A5338">
        <v>2019</v>
      </c>
      <c r="B5338" t="s">
        <v>1167</v>
      </c>
      <c r="C5338">
        <v>5</v>
      </c>
      <c r="D5338">
        <v>3</v>
      </c>
      <c r="E5338" t="s">
        <v>1249</v>
      </c>
      <c r="F5338">
        <v>0</v>
      </c>
      <c r="G5338">
        <v>0</v>
      </c>
      <c r="H5338">
        <v>40</v>
      </c>
      <c r="I5338">
        <v>5</v>
      </c>
      <c r="J5338" s="10">
        <f t="shared" si="90"/>
        <v>45</v>
      </c>
      <c r="K5338" s="10">
        <f t="shared" si="89"/>
        <v>45</v>
      </c>
      <c r="L5338">
        <v>3</v>
      </c>
      <c r="M5338">
        <v>5</v>
      </c>
      <c r="N5338" t="s">
        <v>803</v>
      </c>
      <c r="O5338" t="s">
        <v>803</v>
      </c>
      <c r="P5338" t="s">
        <v>803</v>
      </c>
      <c r="Q5338" t="s">
        <v>803</v>
      </c>
      <c r="R5338" t="s">
        <v>1255</v>
      </c>
      <c r="S5338" s="10">
        <v>0</v>
      </c>
      <c r="T5338" s="10">
        <v>0</v>
      </c>
      <c r="U5338" s="10">
        <v>0</v>
      </c>
    </row>
    <row r="5339" spans="1:21" x14ac:dyDescent="0.25">
      <c r="A5339">
        <v>2019</v>
      </c>
      <c r="B5339" t="s">
        <v>1167</v>
      </c>
      <c r="C5339">
        <v>5</v>
      </c>
      <c r="D5339">
        <v>4</v>
      </c>
      <c r="E5339" t="s">
        <v>1249</v>
      </c>
      <c r="F5339">
        <v>10</v>
      </c>
      <c r="G5339">
        <v>10</v>
      </c>
      <c r="H5339">
        <v>0</v>
      </c>
      <c r="I5339">
        <v>5</v>
      </c>
      <c r="J5339" s="10">
        <f t="shared" si="90"/>
        <v>25</v>
      </c>
      <c r="K5339" s="10">
        <f t="shared" si="89"/>
        <v>5</v>
      </c>
      <c r="L5339">
        <v>3</v>
      </c>
      <c r="M5339">
        <v>3</v>
      </c>
      <c r="N5339" t="s">
        <v>980</v>
      </c>
      <c r="O5339" t="s">
        <v>980</v>
      </c>
      <c r="P5339" t="s">
        <v>816</v>
      </c>
      <c r="Q5339">
        <v>0</v>
      </c>
      <c r="R5339">
        <v>0</v>
      </c>
      <c r="S5339" s="10">
        <v>0</v>
      </c>
      <c r="T5339" s="10">
        <v>0</v>
      </c>
      <c r="U5339" s="10">
        <v>0</v>
      </c>
    </row>
    <row r="5340" spans="1:21" x14ac:dyDescent="0.25">
      <c r="A5340">
        <v>2019</v>
      </c>
      <c r="B5340" t="s">
        <v>1167</v>
      </c>
      <c r="C5340">
        <v>5</v>
      </c>
      <c r="D5340">
        <v>5</v>
      </c>
      <c r="E5340" t="s">
        <v>1249</v>
      </c>
      <c r="F5340">
        <v>5</v>
      </c>
      <c r="G5340">
        <v>0</v>
      </c>
      <c r="H5340">
        <v>25</v>
      </c>
      <c r="I5340">
        <v>10</v>
      </c>
      <c r="J5340" s="10">
        <f t="shared" si="90"/>
        <v>40</v>
      </c>
      <c r="K5340" s="10">
        <f t="shared" si="89"/>
        <v>35</v>
      </c>
      <c r="L5340">
        <v>3</v>
      </c>
      <c r="M5340">
        <v>1</v>
      </c>
      <c r="N5340" t="s">
        <v>829</v>
      </c>
      <c r="O5340" s="10">
        <v>0</v>
      </c>
      <c r="P5340" s="10">
        <v>0</v>
      </c>
      <c r="Q5340" s="10">
        <v>0</v>
      </c>
      <c r="R5340" s="10">
        <v>0</v>
      </c>
      <c r="S5340" s="10">
        <v>0</v>
      </c>
      <c r="T5340" s="10">
        <v>0</v>
      </c>
      <c r="U5340" s="10">
        <v>0</v>
      </c>
    </row>
    <row r="5341" spans="1:21" x14ac:dyDescent="0.25">
      <c r="A5341">
        <v>2019</v>
      </c>
      <c r="B5341" t="s">
        <v>1167</v>
      </c>
      <c r="C5341" s="10">
        <v>6</v>
      </c>
      <c r="D5341" s="10">
        <v>1</v>
      </c>
      <c r="E5341" s="10" t="s">
        <v>1168</v>
      </c>
      <c r="F5341" s="10">
        <v>1</v>
      </c>
      <c r="G5341" s="10">
        <v>5</v>
      </c>
      <c r="H5341" s="10">
        <v>5</v>
      </c>
      <c r="I5341" s="10">
        <v>15</v>
      </c>
      <c r="J5341" s="10">
        <f>SUM(F5341:I5341)</f>
        <v>26</v>
      </c>
      <c r="K5341" s="10">
        <f t="shared" si="89"/>
        <v>20</v>
      </c>
      <c r="L5341" s="10">
        <v>2.5</v>
      </c>
      <c r="M5341" s="10">
        <v>1</v>
      </c>
      <c r="N5341" s="10" t="s">
        <v>799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</row>
    <row r="5342" spans="1:21" x14ac:dyDescent="0.25">
      <c r="A5342">
        <v>2019</v>
      </c>
      <c r="B5342" t="s">
        <v>1167</v>
      </c>
      <c r="C5342" s="10">
        <v>6</v>
      </c>
      <c r="D5342" s="10">
        <v>2</v>
      </c>
      <c r="E5342" s="10" t="s">
        <v>1168</v>
      </c>
      <c r="F5342" s="10">
        <v>0</v>
      </c>
      <c r="G5342" s="10">
        <v>5</v>
      </c>
      <c r="H5342" s="10">
        <v>25</v>
      </c>
      <c r="I5342" s="10">
        <v>5</v>
      </c>
      <c r="J5342" s="10">
        <f t="shared" ref="J5342:J5405" si="91">SUM(F5342:I5342)</f>
        <v>35</v>
      </c>
      <c r="K5342" s="10">
        <f t="shared" si="89"/>
        <v>30</v>
      </c>
      <c r="L5342" s="10">
        <v>3</v>
      </c>
      <c r="M5342" s="10">
        <v>0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</row>
    <row r="5343" spans="1:21" x14ac:dyDescent="0.25">
      <c r="A5343">
        <v>2019</v>
      </c>
      <c r="B5343" t="s">
        <v>1167</v>
      </c>
      <c r="C5343" s="10">
        <v>6</v>
      </c>
      <c r="D5343" s="10">
        <v>3</v>
      </c>
      <c r="E5343" s="10" t="s">
        <v>1168</v>
      </c>
      <c r="F5343" s="10">
        <v>0</v>
      </c>
      <c r="G5343" s="10">
        <v>1</v>
      </c>
      <c r="H5343" s="10">
        <v>10</v>
      </c>
      <c r="I5343" s="10">
        <v>5</v>
      </c>
      <c r="J5343" s="10">
        <f t="shared" si="91"/>
        <v>16</v>
      </c>
      <c r="K5343" s="10">
        <f t="shared" si="89"/>
        <v>15</v>
      </c>
      <c r="L5343" s="10">
        <v>2.5</v>
      </c>
      <c r="M5343" s="10">
        <v>1</v>
      </c>
      <c r="N5343" s="10" t="s">
        <v>803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</row>
    <row r="5344" spans="1:21" x14ac:dyDescent="0.25">
      <c r="A5344">
        <v>2019</v>
      </c>
      <c r="B5344" t="s">
        <v>1167</v>
      </c>
      <c r="C5344" s="10">
        <v>6</v>
      </c>
      <c r="D5344" s="10">
        <v>4</v>
      </c>
      <c r="E5344" s="10" t="s">
        <v>1168</v>
      </c>
      <c r="F5344" s="10">
        <v>1</v>
      </c>
      <c r="G5344" s="10">
        <v>0</v>
      </c>
      <c r="H5344" s="10">
        <v>15</v>
      </c>
      <c r="I5344" s="10">
        <v>1</v>
      </c>
      <c r="J5344" s="10">
        <f t="shared" si="91"/>
        <v>17</v>
      </c>
      <c r="K5344" s="10">
        <f t="shared" si="89"/>
        <v>16</v>
      </c>
      <c r="L5344" s="10">
        <v>4</v>
      </c>
      <c r="M5344" s="10">
        <v>0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0</v>
      </c>
      <c r="T5344" s="10">
        <v>0</v>
      </c>
      <c r="U5344" s="10">
        <v>0</v>
      </c>
    </row>
    <row r="5345" spans="1:21" x14ac:dyDescent="0.25">
      <c r="A5345">
        <v>2019</v>
      </c>
      <c r="B5345" t="s">
        <v>1167</v>
      </c>
      <c r="C5345" s="10">
        <v>6</v>
      </c>
      <c r="D5345" s="10">
        <v>5</v>
      </c>
      <c r="E5345" s="10" t="s">
        <v>1168</v>
      </c>
      <c r="F5345" s="10">
        <v>0</v>
      </c>
      <c r="G5345" s="10">
        <v>5</v>
      </c>
      <c r="H5345" s="10">
        <v>10</v>
      </c>
      <c r="I5345" s="10">
        <v>15</v>
      </c>
      <c r="J5345" s="10">
        <f t="shared" si="91"/>
        <v>30</v>
      </c>
      <c r="K5345" s="10">
        <f t="shared" si="89"/>
        <v>25</v>
      </c>
      <c r="L5345" s="10">
        <v>3.5</v>
      </c>
      <c r="M5345" s="10">
        <v>2</v>
      </c>
      <c r="N5345" s="10" t="s">
        <v>830</v>
      </c>
      <c r="O5345" s="10" t="s">
        <v>799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1</v>
      </c>
    </row>
    <row r="5346" spans="1:21" x14ac:dyDescent="0.25">
      <c r="A5346">
        <v>2019</v>
      </c>
      <c r="B5346" t="s">
        <v>1167</v>
      </c>
      <c r="C5346" s="10">
        <v>7</v>
      </c>
      <c r="D5346" s="10">
        <v>1</v>
      </c>
      <c r="E5346" s="10" t="s">
        <v>1168</v>
      </c>
      <c r="F5346" s="10">
        <v>0</v>
      </c>
      <c r="G5346" s="10">
        <v>5</v>
      </c>
      <c r="H5346" s="10">
        <v>5</v>
      </c>
      <c r="I5346" s="10">
        <v>1</v>
      </c>
      <c r="J5346" s="10">
        <f t="shared" si="91"/>
        <v>11</v>
      </c>
      <c r="K5346" s="10">
        <f t="shared" si="89"/>
        <v>6</v>
      </c>
      <c r="L5346" s="10">
        <v>2</v>
      </c>
      <c r="M5346" s="10">
        <v>2</v>
      </c>
      <c r="N5346" s="10">
        <v>2</v>
      </c>
      <c r="O5346" s="10" t="s">
        <v>803</v>
      </c>
      <c r="P5346" s="10" t="s">
        <v>799</v>
      </c>
      <c r="Q5346" s="10">
        <v>0</v>
      </c>
      <c r="R5346" s="10">
        <v>0</v>
      </c>
      <c r="S5346" s="10">
        <v>0</v>
      </c>
      <c r="T5346" s="10">
        <v>0</v>
      </c>
      <c r="U5346" s="10">
        <v>0</v>
      </c>
    </row>
    <row r="5347" spans="1:21" x14ac:dyDescent="0.25">
      <c r="A5347">
        <v>2019</v>
      </c>
      <c r="B5347" t="s">
        <v>1167</v>
      </c>
      <c r="C5347" s="10">
        <v>7</v>
      </c>
      <c r="D5347" s="10">
        <v>2</v>
      </c>
      <c r="E5347" s="10" t="s">
        <v>1168</v>
      </c>
      <c r="F5347" s="10">
        <v>1</v>
      </c>
      <c r="G5347" s="10">
        <v>5</v>
      </c>
      <c r="H5347" s="10">
        <v>20</v>
      </c>
      <c r="I5347" s="10">
        <v>5</v>
      </c>
      <c r="J5347" s="10">
        <f t="shared" si="91"/>
        <v>31</v>
      </c>
      <c r="K5347" s="10">
        <f t="shared" si="89"/>
        <v>25</v>
      </c>
      <c r="L5347" s="10">
        <v>2.5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</row>
    <row r="5348" spans="1:21" x14ac:dyDescent="0.25">
      <c r="A5348">
        <v>2019</v>
      </c>
      <c r="B5348" t="s">
        <v>1167</v>
      </c>
      <c r="C5348" s="10">
        <v>7</v>
      </c>
      <c r="D5348" s="10">
        <v>3</v>
      </c>
      <c r="E5348" s="10" t="s">
        <v>1168</v>
      </c>
      <c r="F5348" s="10">
        <v>0</v>
      </c>
      <c r="G5348" s="10">
        <v>50</v>
      </c>
      <c r="H5348" s="10">
        <v>1</v>
      </c>
      <c r="I5348" s="10">
        <v>1</v>
      </c>
      <c r="J5348" s="10">
        <f t="shared" si="91"/>
        <v>52</v>
      </c>
      <c r="K5348" s="10">
        <f t="shared" si="89"/>
        <v>2</v>
      </c>
      <c r="L5348" s="10">
        <v>1.5</v>
      </c>
      <c r="M5348" s="10">
        <v>2</v>
      </c>
      <c r="N5348" s="10">
        <v>2</v>
      </c>
      <c r="O5348" s="10" t="s">
        <v>799</v>
      </c>
      <c r="P5348" s="10" t="s">
        <v>803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</row>
    <row r="5349" spans="1:21" x14ac:dyDescent="0.25">
      <c r="A5349">
        <v>2019</v>
      </c>
      <c r="B5349" t="s">
        <v>1167</v>
      </c>
      <c r="C5349" s="10">
        <v>7</v>
      </c>
      <c r="D5349" s="10">
        <v>4</v>
      </c>
      <c r="E5349" s="10" t="s">
        <v>1168</v>
      </c>
      <c r="F5349" s="10">
        <v>5</v>
      </c>
      <c r="G5349" s="10">
        <v>5</v>
      </c>
      <c r="H5349" s="10">
        <v>20</v>
      </c>
      <c r="I5349" s="10">
        <v>1</v>
      </c>
      <c r="J5349" s="10">
        <f t="shared" si="91"/>
        <v>31</v>
      </c>
      <c r="K5349" s="10">
        <f t="shared" si="89"/>
        <v>21</v>
      </c>
      <c r="L5349" s="10">
        <v>3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</row>
    <row r="5350" spans="1:21" x14ac:dyDescent="0.25">
      <c r="A5350">
        <v>2019</v>
      </c>
      <c r="B5350" t="s">
        <v>1167</v>
      </c>
      <c r="C5350" s="10">
        <v>7</v>
      </c>
      <c r="D5350" s="10">
        <v>5</v>
      </c>
      <c r="E5350" s="10" t="s">
        <v>1168</v>
      </c>
      <c r="F5350" s="10">
        <v>1</v>
      </c>
      <c r="G5350" s="10">
        <v>5</v>
      </c>
      <c r="H5350" s="10">
        <v>1</v>
      </c>
      <c r="I5350" s="10">
        <v>10</v>
      </c>
      <c r="J5350" s="10">
        <f t="shared" si="91"/>
        <v>17</v>
      </c>
      <c r="K5350" s="10">
        <f t="shared" si="89"/>
        <v>11</v>
      </c>
      <c r="L5350" s="10">
        <v>2</v>
      </c>
      <c r="M5350" s="10">
        <v>0</v>
      </c>
      <c r="N5350" s="10">
        <v>0</v>
      </c>
      <c r="O5350" s="10">
        <v>0</v>
      </c>
      <c r="P5350" s="10">
        <v>0</v>
      </c>
      <c r="Q5350" s="10">
        <v>0</v>
      </c>
      <c r="R5350" s="10">
        <v>0</v>
      </c>
      <c r="S5350" s="10">
        <v>0</v>
      </c>
      <c r="T5350" s="10">
        <v>0</v>
      </c>
      <c r="U5350" s="10">
        <v>0</v>
      </c>
    </row>
    <row r="5351" spans="1:21" x14ac:dyDescent="0.25">
      <c r="A5351">
        <v>2019</v>
      </c>
      <c r="B5351" t="s">
        <v>1167</v>
      </c>
      <c r="C5351" s="10">
        <v>8</v>
      </c>
      <c r="D5351" s="10">
        <v>1</v>
      </c>
      <c r="E5351" s="10" t="s">
        <v>1249</v>
      </c>
      <c r="F5351" s="10">
        <v>0</v>
      </c>
      <c r="G5351" s="10">
        <v>20</v>
      </c>
      <c r="H5351" s="10">
        <v>0</v>
      </c>
      <c r="I5351" s="10">
        <v>5</v>
      </c>
      <c r="J5351" s="10">
        <f t="shared" si="91"/>
        <v>25</v>
      </c>
      <c r="K5351" s="10">
        <f t="shared" si="89"/>
        <v>5</v>
      </c>
      <c r="L5351" s="10">
        <v>4</v>
      </c>
      <c r="M5351" s="10">
        <v>1</v>
      </c>
      <c r="N5351" t="s">
        <v>814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</row>
    <row r="5352" spans="1:21" x14ac:dyDescent="0.25">
      <c r="A5352">
        <v>2019</v>
      </c>
      <c r="B5352" t="s">
        <v>1167</v>
      </c>
      <c r="C5352" s="10">
        <v>8</v>
      </c>
      <c r="D5352" s="10">
        <v>2</v>
      </c>
      <c r="E5352" s="10" t="s">
        <v>1249</v>
      </c>
      <c r="F5352" s="10">
        <v>0</v>
      </c>
      <c r="G5352" s="10">
        <v>0</v>
      </c>
      <c r="H5352" s="10">
        <v>40</v>
      </c>
      <c r="I5352" s="10">
        <v>20</v>
      </c>
      <c r="J5352" s="10">
        <f t="shared" si="91"/>
        <v>60</v>
      </c>
      <c r="K5352" s="10">
        <f t="shared" si="89"/>
        <v>60</v>
      </c>
      <c r="L5352" s="10">
        <v>3</v>
      </c>
      <c r="M5352" s="10">
        <v>0</v>
      </c>
      <c r="N5352" s="10">
        <v>0</v>
      </c>
      <c r="O5352" s="10">
        <v>0</v>
      </c>
      <c r="P5352" s="10">
        <v>0</v>
      </c>
      <c r="Q5352" s="10">
        <v>0</v>
      </c>
      <c r="R5352" s="10">
        <v>0</v>
      </c>
      <c r="S5352" s="10">
        <v>0</v>
      </c>
      <c r="T5352" s="10">
        <v>0</v>
      </c>
      <c r="U5352" s="10">
        <v>0</v>
      </c>
    </row>
    <row r="5353" spans="1:21" x14ac:dyDescent="0.25">
      <c r="A5353">
        <v>2019</v>
      </c>
      <c r="B5353" t="s">
        <v>1167</v>
      </c>
      <c r="C5353" s="10">
        <v>8</v>
      </c>
      <c r="D5353" s="10">
        <v>3</v>
      </c>
      <c r="E5353" s="10" t="s">
        <v>1249</v>
      </c>
      <c r="F5353" s="10">
        <v>0</v>
      </c>
      <c r="G5353" s="10">
        <v>0</v>
      </c>
      <c r="H5353" s="10">
        <v>5</v>
      </c>
      <c r="I5353" s="10">
        <v>5</v>
      </c>
      <c r="J5353" s="10">
        <f t="shared" si="91"/>
        <v>10</v>
      </c>
      <c r="K5353" s="10">
        <f t="shared" si="89"/>
        <v>10</v>
      </c>
      <c r="L5353" s="10">
        <v>3</v>
      </c>
      <c r="M5353" s="10">
        <v>2</v>
      </c>
      <c r="N5353" t="s">
        <v>806</v>
      </c>
      <c r="O5353" t="s">
        <v>829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</row>
    <row r="5354" spans="1:21" x14ac:dyDescent="0.25">
      <c r="A5354">
        <v>2019</v>
      </c>
      <c r="B5354" t="s">
        <v>1167</v>
      </c>
      <c r="C5354" s="10">
        <v>8</v>
      </c>
      <c r="D5354" s="10">
        <v>4</v>
      </c>
      <c r="E5354" s="10" t="s">
        <v>1249</v>
      </c>
      <c r="F5354" s="10">
        <v>20</v>
      </c>
      <c r="G5354" s="10">
        <v>20</v>
      </c>
      <c r="H5354" s="10">
        <v>0</v>
      </c>
      <c r="I5354" s="10">
        <v>5</v>
      </c>
      <c r="J5354" s="10">
        <f t="shared" si="91"/>
        <v>45</v>
      </c>
      <c r="K5354" s="10">
        <f t="shared" si="89"/>
        <v>5</v>
      </c>
      <c r="L5354" s="10">
        <v>3</v>
      </c>
      <c r="M5354" s="10">
        <v>0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</row>
    <row r="5355" spans="1:21" x14ac:dyDescent="0.25">
      <c r="A5355">
        <v>2019</v>
      </c>
      <c r="B5355" t="s">
        <v>1167</v>
      </c>
      <c r="C5355" s="10">
        <v>8</v>
      </c>
      <c r="D5355" s="10">
        <v>5</v>
      </c>
      <c r="E5355" s="10" t="s">
        <v>1249</v>
      </c>
      <c r="F5355" s="10">
        <v>5</v>
      </c>
      <c r="G5355" s="10">
        <v>10</v>
      </c>
      <c r="H5355" s="10">
        <v>10</v>
      </c>
      <c r="I5355" s="10">
        <v>10</v>
      </c>
      <c r="J5355" s="10">
        <f t="shared" si="91"/>
        <v>35</v>
      </c>
      <c r="K5355" s="10">
        <f t="shared" si="89"/>
        <v>20</v>
      </c>
      <c r="L5355" s="10">
        <v>3</v>
      </c>
      <c r="M5355" s="10">
        <v>1</v>
      </c>
      <c r="N5355" t="s">
        <v>980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</row>
    <row r="5356" spans="1:21" x14ac:dyDescent="0.25">
      <c r="A5356">
        <v>2019</v>
      </c>
      <c r="B5356" s="10" t="s">
        <v>1256</v>
      </c>
      <c r="C5356" s="10">
        <v>1</v>
      </c>
      <c r="D5356" s="10">
        <v>1</v>
      </c>
      <c r="E5356" s="10" t="s">
        <v>1249</v>
      </c>
      <c r="F5356" s="10">
        <v>5</v>
      </c>
      <c r="G5356" s="10">
        <v>10</v>
      </c>
      <c r="H5356" s="10">
        <v>25</v>
      </c>
      <c r="I5356" s="10">
        <v>20</v>
      </c>
      <c r="J5356" s="10">
        <f t="shared" si="91"/>
        <v>60</v>
      </c>
      <c r="K5356" s="10">
        <f t="shared" si="89"/>
        <v>45</v>
      </c>
      <c r="L5356" s="10">
        <v>3</v>
      </c>
      <c r="M5356" s="10">
        <v>0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>
        <v>0</v>
      </c>
    </row>
    <row r="5357" spans="1:21" x14ac:dyDescent="0.25">
      <c r="A5357">
        <v>2019</v>
      </c>
      <c r="B5357" s="10" t="s">
        <v>1256</v>
      </c>
      <c r="C5357" s="10">
        <v>1</v>
      </c>
      <c r="D5357" s="10">
        <v>2</v>
      </c>
      <c r="E5357" s="10" t="s">
        <v>1249</v>
      </c>
      <c r="F5357" s="10">
        <v>0</v>
      </c>
      <c r="G5357" s="10">
        <v>5</v>
      </c>
      <c r="H5357" s="10">
        <v>10</v>
      </c>
      <c r="I5357" s="10">
        <v>5</v>
      </c>
      <c r="J5357" s="10">
        <f t="shared" si="91"/>
        <v>20</v>
      </c>
      <c r="K5357" s="10">
        <f t="shared" si="89"/>
        <v>15</v>
      </c>
      <c r="L5357" s="10">
        <v>2.5</v>
      </c>
      <c r="M5357" s="10">
        <v>1</v>
      </c>
      <c r="N5357" s="10" t="s">
        <v>807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</row>
    <row r="5358" spans="1:21" x14ac:dyDescent="0.25">
      <c r="A5358">
        <v>2019</v>
      </c>
      <c r="B5358" s="10" t="s">
        <v>1256</v>
      </c>
      <c r="C5358" s="10">
        <v>1</v>
      </c>
      <c r="D5358" s="10">
        <v>3</v>
      </c>
      <c r="E5358" s="10" t="s">
        <v>1249</v>
      </c>
      <c r="F5358" s="10">
        <v>10</v>
      </c>
      <c r="G5358" s="10">
        <v>30</v>
      </c>
      <c r="H5358" s="10">
        <v>15</v>
      </c>
      <c r="I5358" s="10">
        <v>3</v>
      </c>
      <c r="J5358" s="10">
        <f t="shared" si="91"/>
        <v>58</v>
      </c>
      <c r="K5358" s="10">
        <f t="shared" si="89"/>
        <v>18</v>
      </c>
      <c r="L5358" s="10">
        <v>3</v>
      </c>
      <c r="M5358" s="10">
        <v>0</v>
      </c>
      <c r="N5358" s="10">
        <v>0</v>
      </c>
      <c r="O5358" s="10">
        <v>0</v>
      </c>
      <c r="P5358" s="10">
        <v>0</v>
      </c>
      <c r="Q5358" s="10">
        <v>0</v>
      </c>
      <c r="R5358" s="10">
        <v>0</v>
      </c>
      <c r="S5358" s="10">
        <v>0</v>
      </c>
      <c r="T5358" s="10">
        <v>0</v>
      </c>
      <c r="U5358" s="10">
        <v>0</v>
      </c>
    </row>
    <row r="5359" spans="1:21" x14ac:dyDescent="0.25">
      <c r="A5359">
        <v>2019</v>
      </c>
      <c r="B5359" s="10" t="s">
        <v>1256</v>
      </c>
      <c r="C5359" s="10">
        <v>1</v>
      </c>
      <c r="D5359" s="10">
        <v>4</v>
      </c>
      <c r="E5359" s="10" t="s">
        <v>1249</v>
      </c>
      <c r="F5359" s="10">
        <v>20</v>
      </c>
      <c r="G5359" s="10">
        <v>30</v>
      </c>
      <c r="H5359" s="10">
        <v>15</v>
      </c>
      <c r="I5359" s="10">
        <v>25</v>
      </c>
      <c r="J5359" s="10">
        <f t="shared" si="91"/>
        <v>90</v>
      </c>
      <c r="K5359" s="10">
        <f t="shared" si="89"/>
        <v>40</v>
      </c>
      <c r="L5359" s="10">
        <v>5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</row>
    <row r="5360" spans="1:21" x14ac:dyDescent="0.25">
      <c r="A5360">
        <v>2019</v>
      </c>
      <c r="B5360" s="10" t="s">
        <v>1256</v>
      </c>
      <c r="C5360" s="10">
        <v>1</v>
      </c>
      <c r="D5360" s="10">
        <v>5</v>
      </c>
      <c r="E5360" s="10" t="s">
        <v>1249</v>
      </c>
      <c r="F5360" s="10">
        <v>10</v>
      </c>
      <c r="G5360" s="10">
        <v>20</v>
      </c>
      <c r="H5360" s="10">
        <v>20</v>
      </c>
      <c r="I5360" s="10">
        <v>10</v>
      </c>
      <c r="J5360" s="10">
        <f t="shared" si="91"/>
        <v>60</v>
      </c>
      <c r="K5360" s="10">
        <f t="shared" si="89"/>
        <v>30</v>
      </c>
      <c r="L5360" s="10">
        <v>4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</row>
    <row r="5361" spans="1:21" x14ac:dyDescent="0.25">
      <c r="A5361">
        <v>2019</v>
      </c>
      <c r="B5361" s="10" t="s">
        <v>1256</v>
      </c>
      <c r="C5361" s="10">
        <v>2</v>
      </c>
      <c r="D5361" s="10">
        <v>1</v>
      </c>
      <c r="E5361" s="10" t="s">
        <v>1249</v>
      </c>
      <c r="F5361" s="10">
        <v>10</v>
      </c>
      <c r="G5361" s="10">
        <v>15</v>
      </c>
      <c r="H5361" s="10">
        <v>30</v>
      </c>
      <c r="I5361" s="10">
        <v>10</v>
      </c>
      <c r="J5361" s="10">
        <f t="shared" si="91"/>
        <v>65</v>
      </c>
      <c r="K5361" s="10">
        <f t="shared" si="89"/>
        <v>40</v>
      </c>
      <c r="L5361" s="10">
        <v>4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</row>
    <row r="5362" spans="1:21" x14ac:dyDescent="0.25">
      <c r="A5362">
        <v>2019</v>
      </c>
      <c r="B5362" s="10" t="s">
        <v>1256</v>
      </c>
      <c r="C5362" s="10">
        <v>2</v>
      </c>
      <c r="D5362" s="10">
        <v>2</v>
      </c>
      <c r="E5362" s="10" t="s">
        <v>1249</v>
      </c>
      <c r="F5362" s="10">
        <v>0</v>
      </c>
      <c r="G5362" s="10">
        <v>15</v>
      </c>
      <c r="H5362" s="10">
        <v>60</v>
      </c>
      <c r="I5362" s="10">
        <v>2</v>
      </c>
      <c r="J5362" s="10">
        <f t="shared" si="91"/>
        <v>77</v>
      </c>
      <c r="K5362" s="10">
        <f t="shared" si="89"/>
        <v>62</v>
      </c>
      <c r="L5362" s="10">
        <v>4</v>
      </c>
      <c r="M5362" s="10">
        <v>0</v>
      </c>
      <c r="N5362" s="10">
        <v>0</v>
      </c>
      <c r="O5362" s="10">
        <v>0</v>
      </c>
      <c r="P5362" s="10">
        <v>0</v>
      </c>
      <c r="Q5362" s="10">
        <v>0</v>
      </c>
      <c r="R5362" s="10">
        <v>0</v>
      </c>
      <c r="S5362" s="10">
        <v>0</v>
      </c>
      <c r="T5362" s="10">
        <v>0</v>
      </c>
      <c r="U5362" s="10">
        <v>0</v>
      </c>
    </row>
    <row r="5363" spans="1:21" x14ac:dyDescent="0.25">
      <c r="A5363">
        <v>2019</v>
      </c>
      <c r="B5363" s="10" t="s">
        <v>1256</v>
      </c>
      <c r="C5363" s="10">
        <v>2</v>
      </c>
      <c r="D5363" s="10">
        <v>3</v>
      </c>
      <c r="E5363" s="10" t="s">
        <v>1249</v>
      </c>
      <c r="F5363" s="10">
        <v>60</v>
      </c>
      <c r="G5363" s="10">
        <v>5</v>
      </c>
      <c r="H5363" s="10">
        <v>10</v>
      </c>
      <c r="I5363" s="10">
        <v>20</v>
      </c>
      <c r="J5363" s="10">
        <f t="shared" si="91"/>
        <v>95</v>
      </c>
      <c r="K5363" s="10">
        <f t="shared" ref="K5363:K5426" si="92">SUM(H5363:I5363)</f>
        <v>30</v>
      </c>
      <c r="L5363" s="10">
        <v>4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</row>
    <row r="5364" spans="1:21" x14ac:dyDescent="0.25">
      <c r="A5364">
        <v>2019</v>
      </c>
      <c r="B5364" s="10" t="s">
        <v>1256</v>
      </c>
      <c r="C5364" s="10">
        <v>2</v>
      </c>
      <c r="D5364" s="10">
        <v>4</v>
      </c>
      <c r="E5364" s="10" t="s">
        <v>1249</v>
      </c>
      <c r="F5364" s="10">
        <v>1</v>
      </c>
      <c r="G5364" s="10">
        <v>10</v>
      </c>
      <c r="H5364" s="10">
        <v>70</v>
      </c>
      <c r="I5364" s="10">
        <v>2</v>
      </c>
      <c r="J5364" s="10">
        <f t="shared" si="91"/>
        <v>83</v>
      </c>
      <c r="K5364" s="10">
        <f t="shared" si="92"/>
        <v>72</v>
      </c>
      <c r="L5364" s="10">
        <v>0.5</v>
      </c>
      <c r="M5364" s="10">
        <v>0</v>
      </c>
      <c r="N5364" s="10">
        <v>0</v>
      </c>
      <c r="O5364" s="10">
        <v>0</v>
      </c>
      <c r="P5364" s="10">
        <v>0</v>
      </c>
      <c r="Q5364" s="10">
        <v>0</v>
      </c>
      <c r="R5364" s="10">
        <v>0</v>
      </c>
      <c r="S5364" s="10">
        <v>0</v>
      </c>
      <c r="T5364" s="10">
        <v>0</v>
      </c>
      <c r="U5364" s="10">
        <v>0</v>
      </c>
    </row>
    <row r="5365" spans="1:21" x14ac:dyDescent="0.25">
      <c r="A5365">
        <v>2019</v>
      </c>
      <c r="B5365" s="10" t="s">
        <v>1256</v>
      </c>
      <c r="C5365" s="10">
        <v>2</v>
      </c>
      <c r="D5365" s="10">
        <v>5</v>
      </c>
      <c r="E5365" s="10" t="s">
        <v>1249</v>
      </c>
      <c r="F5365" s="10">
        <v>6</v>
      </c>
      <c r="G5365" s="10">
        <v>15</v>
      </c>
      <c r="H5365" s="10">
        <v>15</v>
      </c>
      <c r="I5365" s="10">
        <v>10</v>
      </c>
      <c r="J5365" s="10">
        <f t="shared" si="91"/>
        <v>46</v>
      </c>
      <c r="K5365" s="10">
        <f t="shared" si="92"/>
        <v>25</v>
      </c>
      <c r="L5365" s="10">
        <v>4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</row>
    <row r="5366" spans="1:21" x14ac:dyDescent="0.25">
      <c r="A5366">
        <v>2019</v>
      </c>
      <c r="B5366" t="s">
        <v>1256</v>
      </c>
      <c r="C5366">
        <v>3</v>
      </c>
      <c r="D5366">
        <v>1</v>
      </c>
      <c r="E5366" t="s">
        <v>1249</v>
      </c>
      <c r="F5366">
        <v>10</v>
      </c>
      <c r="G5366">
        <v>0</v>
      </c>
      <c r="H5366">
        <v>10</v>
      </c>
      <c r="I5366">
        <v>15</v>
      </c>
      <c r="J5366" s="10">
        <f t="shared" si="91"/>
        <v>35</v>
      </c>
      <c r="K5366" s="10">
        <f t="shared" si="92"/>
        <v>25</v>
      </c>
      <c r="L5366">
        <v>10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</row>
    <row r="5367" spans="1:21" x14ac:dyDescent="0.25">
      <c r="A5367">
        <v>2019</v>
      </c>
      <c r="B5367" t="s">
        <v>1256</v>
      </c>
      <c r="C5367">
        <v>3</v>
      </c>
      <c r="D5367">
        <v>2</v>
      </c>
      <c r="E5367" t="s">
        <v>1249</v>
      </c>
      <c r="F5367">
        <v>25</v>
      </c>
      <c r="G5367">
        <v>20</v>
      </c>
      <c r="H5367">
        <v>30</v>
      </c>
      <c r="I5367">
        <v>10</v>
      </c>
      <c r="J5367" s="10">
        <f t="shared" si="91"/>
        <v>85</v>
      </c>
      <c r="K5367" s="10">
        <f t="shared" si="92"/>
        <v>40</v>
      </c>
      <c r="L5367">
        <v>12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</row>
    <row r="5368" spans="1:21" x14ac:dyDescent="0.25">
      <c r="A5368">
        <v>2019</v>
      </c>
      <c r="B5368" t="s">
        <v>1256</v>
      </c>
      <c r="C5368">
        <v>3</v>
      </c>
      <c r="D5368">
        <v>3</v>
      </c>
      <c r="E5368" t="s">
        <v>1249</v>
      </c>
      <c r="F5368">
        <v>0</v>
      </c>
      <c r="G5368">
        <v>0</v>
      </c>
      <c r="H5368">
        <v>20</v>
      </c>
      <c r="I5368">
        <v>10</v>
      </c>
      <c r="J5368" s="10">
        <f t="shared" si="91"/>
        <v>30</v>
      </c>
      <c r="K5368" s="10">
        <f t="shared" si="92"/>
        <v>30</v>
      </c>
      <c r="L5368">
        <v>15</v>
      </c>
      <c r="M5368" s="10">
        <v>0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</row>
    <row r="5369" spans="1:21" x14ac:dyDescent="0.25">
      <c r="A5369">
        <v>2019</v>
      </c>
      <c r="B5369" t="s">
        <v>1256</v>
      </c>
      <c r="C5369">
        <v>3</v>
      </c>
      <c r="D5369">
        <v>4</v>
      </c>
      <c r="E5369" t="s">
        <v>1249</v>
      </c>
      <c r="F5369">
        <v>15</v>
      </c>
      <c r="G5369">
        <v>0</v>
      </c>
      <c r="H5369">
        <v>30</v>
      </c>
      <c r="I5369">
        <v>0</v>
      </c>
      <c r="J5369" s="10">
        <f t="shared" si="91"/>
        <v>45</v>
      </c>
      <c r="K5369" s="10">
        <f t="shared" si="92"/>
        <v>30</v>
      </c>
      <c r="L5369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</row>
    <row r="5370" spans="1:21" x14ac:dyDescent="0.25">
      <c r="A5370">
        <v>2019</v>
      </c>
      <c r="B5370" t="s">
        <v>1256</v>
      </c>
      <c r="C5370">
        <v>3</v>
      </c>
      <c r="D5370">
        <v>5</v>
      </c>
      <c r="E5370" t="s">
        <v>1249</v>
      </c>
      <c r="F5370">
        <v>10</v>
      </c>
      <c r="G5370">
        <v>0</v>
      </c>
      <c r="H5370">
        <v>25</v>
      </c>
      <c r="I5370">
        <v>15</v>
      </c>
      <c r="J5370" s="10">
        <f t="shared" si="91"/>
        <v>50</v>
      </c>
      <c r="K5370" s="10">
        <f t="shared" si="92"/>
        <v>40</v>
      </c>
      <c r="L5370">
        <v>20</v>
      </c>
      <c r="M5370" s="10">
        <v>0</v>
      </c>
      <c r="N5370" s="10">
        <v>0</v>
      </c>
      <c r="O5370" s="10">
        <v>0</v>
      </c>
      <c r="P5370" s="10">
        <v>0</v>
      </c>
      <c r="Q5370" s="10">
        <v>0</v>
      </c>
      <c r="R5370" s="10">
        <v>0</v>
      </c>
      <c r="S5370" s="10">
        <v>0</v>
      </c>
      <c r="T5370" s="10">
        <v>0</v>
      </c>
      <c r="U5370" s="10">
        <v>0</v>
      </c>
    </row>
    <row r="5371" spans="1:21" x14ac:dyDescent="0.25">
      <c r="A5371">
        <v>2019</v>
      </c>
      <c r="B5371" t="s">
        <v>1256</v>
      </c>
      <c r="C5371">
        <v>4</v>
      </c>
      <c r="D5371">
        <v>1</v>
      </c>
      <c r="E5371" t="s">
        <v>1249</v>
      </c>
      <c r="F5371">
        <v>0</v>
      </c>
      <c r="G5371">
        <v>1</v>
      </c>
      <c r="H5371">
        <v>40</v>
      </c>
      <c r="I5371">
        <v>45</v>
      </c>
      <c r="J5371" s="10">
        <f t="shared" si="91"/>
        <v>86</v>
      </c>
      <c r="K5371" s="10">
        <f t="shared" si="92"/>
        <v>85</v>
      </c>
      <c r="L5371">
        <v>6</v>
      </c>
      <c r="M5371">
        <v>1</v>
      </c>
      <c r="N5371" t="s">
        <v>799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2019</v>
      </c>
      <c r="B5372" t="s">
        <v>1256</v>
      </c>
      <c r="C5372">
        <v>4</v>
      </c>
      <c r="D5372">
        <v>2</v>
      </c>
      <c r="E5372" t="s">
        <v>1249</v>
      </c>
      <c r="F5372">
        <v>20</v>
      </c>
      <c r="G5372">
        <v>0</v>
      </c>
      <c r="H5372">
        <v>75</v>
      </c>
      <c r="I5372">
        <v>5</v>
      </c>
      <c r="J5372" s="10">
        <f t="shared" si="91"/>
        <v>100</v>
      </c>
      <c r="K5372" s="10">
        <f t="shared" si="92"/>
        <v>80</v>
      </c>
      <c r="L5372">
        <v>2</v>
      </c>
      <c r="M5372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</row>
    <row r="5373" spans="1:21" x14ac:dyDescent="0.25">
      <c r="A5373">
        <v>2019</v>
      </c>
      <c r="B5373" t="s">
        <v>1256</v>
      </c>
      <c r="C5373">
        <v>4</v>
      </c>
      <c r="D5373">
        <v>3</v>
      </c>
      <c r="E5373" t="s">
        <v>1249</v>
      </c>
      <c r="F5373">
        <v>0</v>
      </c>
      <c r="G5373">
        <v>0</v>
      </c>
      <c r="H5373">
        <v>0</v>
      </c>
      <c r="I5373">
        <v>10</v>
      </c>
      <c r="J5373" s="10">
        <f t="shared" si="91"/>
        <v>10</v>
      </c>
      <c r="K5373" s="10">
        <f t="shared" si="92"/>
        <v>10</v>
      </c>
      <c r="L5373">
        <v>1</v>
      </c>
      <c r="M5373">
        <v>4</v>
      </c>
      <c r="N5373" t="s">
        <v>799</v>
      </c>
      <c r="O5373" t="s">
        <v>799</v>
      </c>
      <c r="P5373" t="s">
        <v>799</v>
      </c>
      <c r="Q5373" t="s">
        <v>807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2019</v>
      </c>
      <c r="B5374" t="s">
        <v>1256</v>
      </c>
      <c r="C5374">
        <v>4</v>
      </c>
      <c r="D5374">
        <v>4</v>
      </c>
      <c r="E5374" t="s">
        <v>1249</v>
      </c>
      <c r="F5374">
        <v>0</v>
      </c>
      <c r="G5374">
        <v>0</v>
      </c>
      <c r="H5374">
        <v>75</v>
      </c>
      <c r="I5374">
        <v>25</v>
      </c>
      <c r="J5374" s="10">
        <f t="shared" si="91"/>
        <v>100</v>
      </c>
      <c r="K5374" s="10">
        <f t="shared" si="92"/>
        <v>100</v>
      </c>
      <c r="L5374">
        <v>4</v>
      </c>
      <c r="M5374">
        <v>0</v>
      </c>
      <c r="N5374" s="10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2019</v>
      </c>
      <c r="B5375" t="s">
        <v>1256</v>
      </c>
      <c r="C5375">
        <v>4</v>
      </c>
      <c r="D5375">
        <v>5</v>
      </c>
      <c r="E5375" t="s">
        <v>1249</v>
      </c>
      <c r="F5375">
        <v>0</v>
      </c>
      <c r="G5375">
        <v>0</v>
      </c>
      <c r="H5375">
        <v>10</v>
      </c>
      <c r="I5375">
        <v>3</v>
      </c>
      <c r="J5375" s="10">
        <f t="shared" si="91"/>
        <v>13</v>
      </c>
      <c r="K5375" s="10">
        <f t="shared" si="92"/>
        <v>13</v>
      </c>
      <c r="L5375">
        <v>2</v>
      </c>
      <c r="M5375">
        <v>3</v>
      </c>
      <c r="N5375" t="s">
        <v>826</v>
      </c>
      <c r="O5375" t="s">
        <v>803</v>
      </c>
      <c r="P5375" t="s">
        <v>807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2019</v>
      </c>
      <c r="B5376" t="s">
        <v>1256</v>
      </c>
      <c r="C5376">
        <v>5</v>
      </c>
      <c r="D5376">
        <v>1</v>
      </c>
      <c r="E5376" t="s">
        <v>1249</v>
      </c>
      <c r="F5376">
        <v>0</v>
      </c>
      <c r="G5376">
        <v>15</v>
      </c>
      <c r="H5376">
        <v>20</v>
      </c>
      <c r="I5376">
        <v>10</v>
      </c>
      <c r="J5376" s="10">
        <f t="shared" si="91"/>
        <v>45</v>
      </c>
      <c r="K5376" s="10">
        <f t="shared" si="92"/>
        <v>30</v>
      </c>
      <c r="L5376">
        <v>0</v>
      </c>
      <c r="M5376">
        <v>2</v>
      </c>
      <c r="N5376" t="s">
        <v>803</v>
      </c>
      <c r="O5376" t="s">
        <v>803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2019</v>
      </c>
      <c r="B5377" t="s">
        <v>1256</v>
      </c>
      <c r="C5377">
        <v>5</v>
      </c>
      <c r="D5377">
        <v>2</v>
      </c>
      <c r="E5377" t="s">
        <v>1249</v>
      </c>
      <c r="F5377">
        <v>0</v>
      </c>
      <c r="G5377">
        <v>0</v>
      </c>
      <c r="H5377">
        <v>5</v>
      </c>
      <c r="I5377">
        <v>5</v>
      </c>
      <c r="J5377" s="10">
        <f t="shared" si="91"/>
        <v>10</v>
      </c>
      <c r="K5377" s="10">
        <f t="shared" si="92"/>
        <v>10</v>
      </c>
      <c r="L5377">
        <v>1</v>
      </c>
      <c r="M5377">
        <v>3</v>
      </c>
      <c r="N5377" t="s">
        <v>829</v>
      </c>
      <c r="O5377" t="s">
        <v>829</v>
      </c>
      <c r="P5377" t="s">
        <v>814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2019</v>
      </c>
      <c r="B5378" t="s">
        <v>1256</v>
      </c>
      <c r="C5378">
        <v>5</v>
      </c>
      <c r="D5378">
        <v>3</v>
      </c>
      <c r="E5378" t="s">
        <v>1249</v>
      </c>
      <c r="F5378">
        <v>0</v>
      </c>
      <c r="G5378">
        <v>0</v>
      </c>
      <c r="H5378">
        <v>25</v>
      </c>
      <c r="I5378">
        <v>10</v>
      </c>
      <c r="J5378" s="10">
        <f t="shared" si="91"/>
        <v>35</v>
      </c>
      <c r="K5378" s="10">
        <f t="shared" si="92"/>
        <v>35</v>
      </c>
      <c r="L5378">
        <v>4</v>
      </c>
      <c r="M5378">
        <v>3</v>
      </c>
      <c r="N5378" t="s">
        <v>799</v>
      </c>
      <c r="O5378" t="s">
        <v>799</v>
      </c>
      <c r="P5378" t="s">
        <v>807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2019</v>
      </c>
      <c r="B5379" t="s">
        <v>1256</v>
      </c>
      <c r="C5379">
        <v>5</v>
      </c>
      <c r="D5379">
        <v>4</v>
      </c>
      <c r="E5379" t="s">
        <v>1249</v>
      </c>
      <c r="F5379">
        <v>0</v>
      </c>
      <c r="G5379">
        <v>100</v>
      </c>
      <c r="H5379">
        <v>0</v>
      </c>
      <c r="I5379">
        <v>0</v>
      </c>
      <c r="J5379" s="10">
        <f t="shared" si="91"/>
        <v>100</v>
      </c>
      <c r="K5379" s="10">
        <f t="shared" si="92"/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2019</v>
      </c>
      <c r="B5380" t="s">
        <v>1256</v>
      </c>
      <c r="C5380">
        <v>5</v>
      </c>
      <c r="D5380">
        <v>5</v>
      </c>
      <c r="E5380" t="s">
        <v>1249</v>
      </c>
      <c r="F5380">
        <v>0</v>
      </c>
      <c r="G5380">
        <v>0</v>
      </c>
      <c r="H5380">
        <v>0</v>
      </c>
      <c r="I5380">
        <v>20</v>
      </c>
      <c r="J5380" s="10">
        <f t="shared" si="91"/>
        <v>20</v>
      </c>
      <c r="K5380" s="10">
        <f t="shared" si="92"/>
        <v>20</v>
      </c>
      <c r="L5380">
        <v>3</v>
      </c>
      <c r="M5380">
        <v>1</v>
      </c>
      <c r="N5380" t="s">
        <v>799</v>
      </c>
      <c r="O5380" t="s">
        <v>799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2019</v>
      </c>
      <c r="B5381" t="s">
        <v>1256</v>
      </c>
      <c r="C5381">
        <v>6</v>
      </c>
      <c r="D5381">
        <v>1</v>
      </c>
      <c r="E5381" t="s">
        <v>1249</v>
      </c>
      <c r="F5381">
        <v>0</v>
      </c>
      <c r="G5381">
        <v>80</v>
      </c>
      <c r="H5381">
        <v>0</v>
      </c>
      <c r="I5381">
        <v>5</v>
      </c>
      <c r="J5381" s="10">
        <f t="shared" si="91"/>
        <v>85</v>
      </c>
      <c r="K5381" s="10">
        <f t="shared" si="92"/>
        <v>5</v>
      </c>
      <c r="L5381">
        <v>1</v>
      </c>
      <c r="M5381">
        <v>1</v>
      </c>
      <c r="N5381" t="s">
        <v>803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2019</v>
      </c>
      <c r="B5382" t="s">
        <v>1256</v>
      </c>
      <c r="C5382">
        <v>6</v>
      </c>
      <c r="D5382">
        <v>2</v>
      </c>
      <c r="E5382" t="s">
        <v>1249</v>
      </c>
      <c r="F5382">
        <v>0</v>
      </c>
      <c r="G5382">
        <v>0</v>
      </c>
      <c r="H5382">
        <v>0</v>
      </c>
      <c r="I5382">
        <v>15</v>
      </c>
      <c r="J5382" s="10">
        <f t="shared" si="91"/>
        <v>15</v>
      </c>
      <c r="K5382" s="10">
        <f t="shared" si="92"/>
        <v>15</v>
      </c>
      <c r="L5382">
        <v>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2019</v>
      </c>
      <c r="B5383" t="s">
        <v>1256</v>
      </c>
      <c r="C5383">
        <v>6</v>
      </c>
      <c r="D5383">
        <v>3</v>
      </c>
      <c r="E5383" t="s">
        <v>1249</v>
      </c>
      <c r="F5383">
        <v>0</v>
      </c>
      <c r="G5383">
        <v>0</v>
      </c>
      <c r="H5383">
        <v>80</v>
      </c>
      <c r="I5383">
        <v>5</v>
      </c>
      <c r="J5383" s="10">
        <f t="shared" si="91"/>
        <v>85</v>
      </c>
      <c r="K5383" s="10">
        <f t="shared" si="92"/>
        <v>85</v>
      </c>
      <c r="L5383">
        <v>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2019</v>
      </c>
      <c r="B5384" t="s">
        <v>1256</v>
      </c>
      <c r="C5384">
        <v>6</v>
      </c>
      <c r="D5384">
        <v>4</v>
      </c>
      <c r="E5384" t="s">
        <v>1249</v>
      </c>
      <c r="F5384">
        <v>0</v>
      </c>
      <c r="G5384">
        <v>0</v>
      </c>
      <c r="H5384">
        <v>5</v>
      </c>
      <c r="I5384">
        <v>25</v>
      </c>
      <c r="J5384" s="10">
        <f t="shared" si="91"/>
        <v>30</v>
      </c>
      <c r="K5384" s="10">
        <f t="shared" si="92"/>
        <v>30</v>
      </c>
      <c r="L5384">
        <v>2</v>
      </c>
      <c r="M5384">
        <v>1</v>
      </c>
      <c r="N5384" t="s">
        <v>803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2019</v>
      </c>
      <c r="B5385" t="s">
        <v>1256</v>
      </c>
      <c r="C5385">
        <v>6</v>
      </c>
      <c r="D5385">
        <v>5</v>
      </c>
      <c r="E5385" t="s">
        <v>1249</v>
      </c>
      <c r="F5385">
        <v>0</v>
      </c>
      <c r="G5385">
        <v>0</v>
      </c>
      <c r="H5385">
        <v>20</v>
      </c>
      <c r="I5385">
        <v>0</v>
      </c>
      <c r="J5385" s="10">
        <f t="shared" si="91"/>
        <v>20</v>
      </c>
      <c r="K5385" s="10">
        <f t="shared" si="92"/>
        <v>20</v>
      </c>
      <c r="L5385">
        <v>0</v>
      </c>
      <c r="M5385">
        <v>1</v>
      </c>
      <c r="N5385" t="s">
        <v>799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2019</v>
      </c>
      <c r="B5386" s="10" t="s">
        <v>1256</v>
      </c>
      <c r="C5386" s="10">
        <v>7</v>
      </c>
      <c r="D5386" s="10">
        <v>1</v>
      </c>
      <c r="E5386" s="10" t="s">
        <v>1208</v>
      </c>
      <c r="F5386" s="10">
        <v>1</v>
      </c>
      <c r="G5386" s="10">
        <v>10</v>
      </c>
      <c r="H5386" s="10">
        <v>5</v>
      </c>
      <c r="I5386" s="10">
        <v>1</v>
      </c>
      <c r="J5386" s="10">
        <f t="shared" si="91"/>
        <v>17</v>
      </c>
      <c r="K5386" s="10">
        <f t="shared" si="92"/>
        <v>6</v>
      </c>
      <c r="L5386" s="10">
        <v>3</v>
      </c>
      <c r="M5386" s="10">
        <v>1</v>
      </c>
      <c r="N5386" s="10" t="s">
        <v>799</v>
      </c>
      <c r="O5386" s="10">
        <v>0</v>
      </c>
      <c r="P5386" s="10">
        <v>0</v>
      </c>
      <c r="Q5386" s="10">
        <v>0</v>
      </c>
      <c r="R5386" s="10">
        <v>0</v>
      </c>
      <c r="S5386" s="10">
        <v>0</v>
      </c>
      <c r="T5386" s="10">
        <v>0</v>
      </c>
      <c r="U5386" s="10">
        <v>0</v>
      </c>
    </row>
    <row r="5387" spans="1:21" x14ac:dyDescent="0.25">
      <c r="A5387">
        <v>2019</v>
      </c>
      <c r="B5387" s="10" t="s">
        <v>1256</v>
      </c>
      <c r="C5387" s="10">
        <v>7</v>
      </c>
      <c r="D5387" s="10">
        <v>2</v>
      </c>
      <c r="E5387" s="10" t="s">
        <v>1208</v>
      </c>
      <c r="F5387" s="10">
        <v>0</v>
      </c>
      <c r="G5387" s="10">
        <v>15</v>
      </c>
      <c r="H5387" s="10">
        <v>15</v>
      </c>
      <c r="I5387" s="10">
        <v>5</v>
      </c>
      <c r="J5387" s="10">
        <f t="shared" si="91"/>
        <v>35</v>
      </c>
      <c r="K5387" s="10">
        <f t="shared" si="92"/>
        <v>20</v>
      </c>
      <c r="L5387" s="10">
        <v>10</v>
      </c>
      <c r="M5387" s="10">
        <v>1</v>
      </c>
      <c r="N5387" s="10" t="s">
        <v>815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</row>
    <row r="5388" spans="1:21" x14ac:dyDescent="0.25">
      <c r="A5388">
        <v>2019</v>
      </c>
      <c r="B5388" s="10" t="s">
        <v>1256</v>
      </c>
      <c r="C5388" s="10">
        <v>7</v>
      </c>
      <c r="D5388" s="10">
        <v>3</v>
      </c>
      <c r="E5388" s="10" t="s">
        <v>1208</v>
      </c>
      <c r="F5388" s="10">
        <v>0</v>
      </c>
      <c r="G5388" s="10">
        <v>10</v>
      </c>
      <c r="H5388" s="10">
        <v>10</v>
      </c>
      <c r="I5388" s="10">
        <v>5</v>
      </c>
      <c r="J5388" s="10">
        <f t="shared" si="91"/>
        <v>25</v>
      </c>
      <c r="K5388" s="10">
        <f t="shared" si="92"/>
        <v>15</v>
      </c>
      <c r="L5388" s="10">
        <v>5</v>
      </c>
      <c r="M5388" s="10">
        <v>1</v>
      </c>
      <c r="N5388" s="10" t="s">
        <v>799</v>
      </c>
      <c r="O5388" s="10">
        <v>0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>
        <v>0</v>
      </c>
    </row>
    <row r="5389" spans="1:21" x14ac:dyDescent="0.25">
      <c r="A5389">
        <v>2019</v>
      </c>
      <c r="B5389" s="10" t="s">
        <v>1256</v>
      </c>
      <c r="C5389" s="10">
        <v>7</v>
      </c>
      <c r="D5389" s="10">
        <v>4</v>
      </c>
      <c r="E5389" s="10" t="s">
        <v>1208</v>
      </c>
      <c r="F5389" s="10">
        <v>5</v>
      </c>
      <c r="G5389" s="10">
        <v>1</v>
      </c>
      <c r="H5389" s="10">
        <v>25</v>
      </c>
      <c r="I5389" s="10">
        <v>5</v>
      </c>
      <c r="J5389" s="10">
        <f t="shared" si="91"/>
        <v>36</v>
      </c>
      <c r="K5389" s="10">
        <f t="shared" si="92"/>
        <v>30</v>
      </c>
      <c r="L5389" s="10">
        <v>4</v>
      </c>
      <c r="M5389" s="10">
        <v>2</v>
      </c>
      <c r="N5389" s="10" t="s">
        <v>822</v>
      </c>
      <c r="O5389" s="10" t="s">
        <v>799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</row>
    <row r="5390" spans="1:21" x14ac:dyDescent="0.25">
      <c r="A5390">
        <v>2019</v>
      </c>
      <c r="B5390" s="10" t="s">
        <v>1256</v>
      </c>
      <c r="C5390" s="10">
        <v>7</v>
      </c>
      <c r="D5390" s="10">
        <v>5</v>
      </c>
      <c r="E5390" s="10" t="s">
        <v>1168</v>
      </c>
      <c r="F5390" s="10">
        <v>0</v>
      </c>
      <c r="G5390" s="10">
        <v>15</v>
      </c>
      <c r="H5390" s="10">
        <v>10</v>
      </c>
      <c r="I5390" s="10">
        <v>5</v>
      </c>
      <c r="J5390" s="10">
        <f t="shared" si="91"/>
        <v>30</v>
      </c>
      <c r="K5390" s="10">
        <f t="shared" si="92"/>
        <v>15</v>
      </c>
      <c r="L5390" s="10">
        <v>2.5</v>
      </c>
      <c r="M5390" s="10">
        <v>3</v>
      </c>
      <c r="N5390" s="10" t="s">
        <v>803</v>
      </c>
      <c r="O5390" s="10" t="s">
        <v>807</v>
      </c>
      <c r="P5390" s="10" t="s">
        <v>830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</row>
    <row r="5391" spans="1:21" x14ac:dyDescent="0.25">
      <c r="A5391">
        <v>2019</v>
      </c>
      <c r="B5391" s="10" t="s">
        <v>1256</v>
      </c>
      <c r="C5391" s="10">
        <v>8</v>
      </c>
      <c r="D5391" s="10">
        <v>1</v>
      </c>
      <c r="E5391" s="10" t="s">
        <v>1168</v>
      </c>
      <c r="F5391" s="10">
        <v>5</v>
      </c>
      <c r="G5391" s="10">
        <v>25</v>
      </c>
      <c r="H5391" s="10">
        <v>2.5</v>
      </c>
      <c r="I5391" s="10">
        <v>1</v>
      </c>
      <c r="J5391" s="10">
        <f t="shared" si="91"/>
        <v>33.5</v>
      </c>
      <c r="K5391" s="10">
        <f t="shared" si="92"/>
        <v>3.5</v>
      </c>
      <c r="L5391" s="10">
        <v>3</v>
      </c>
      <c r="M5391" s="10">
        <v>1</v>
      </c>
      <c r="N5391" s="10" t="s">
        <v>799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</row>
    <row r="5392" spans="1:21" x14ac:dyDescent="0.25">
      <c r="A5392">
        <v>2019</v>
      </c>
      <c r="B5392" s="10" t="s">
        <v>1256</v>
      </c>
      <c r="C5392" s="10">
        <v>8</v>
      </c>
      <c r="D5392" s="10">
        <v>2</v>
      </c>
      <c r="E5392" s="10" t="s">
        <v>1208</v>
      </c>
      <c r="F5392" s="10">
        <v>0</v>
      </c>
      <c r="G5392" s="10">
        <v>25</v>
      </c>
      <c r="H5392" s="10">
        <v>2</v>
      </c>
      <c r="I5392" s="10">
        <v>1</v>
      </c>
      <c r="J5392" s="10">
        <f t="shared" si="91"/>
        <v>28</v>
      </c>
      <c r="K5392" s="10">
        <f t="shared" si="92"/>
        <v>3</v>
      </c>
      <c r="L5392" s="10">
        <v>3.5</v>
      </c>
      <c r="M5392" s="10">
        <v>0</v>
      </c>
      <c r="N5392" s="10">
        <v>0</v>
      </c>
      <c r="O5392" s="10">
        <v>0</v>
      </c>
      <c r="P5392" s="10">
        <v>0</v>
      </c>
      <c r="Q5392" s="10">
        <v>0</v>
      </c>
      <c r="R5392" s="10">
        <v>0</v>
      </c>
      <c r="S5392" s="10">
        <v>0</v>
      </c>
      <c r="T5392" s="10">
        <v>0</v>
      </c>
      <c r="U5392" s="10">
        <v>0</v>
      </c>
    </row>
    <row r="5393" spans="1:21" x14ac:dyDescent="0.25">
      <c r="A5393">
        <v>2019</v>
      </c>
      <c r="B5393" s="10" t="s">
        <v>1256</v>
      </c>
      <c r="C5393" s="10">
        <v>8</v>
      </c>
      <c r="D5393" s="10">
        <v>3</v>
      </c>
      <c r="E5393" s="10" t="s">
        <v>1168</v>
      </c>
      <c r="F5393" s="10">
        <v>0</v>
      </c>
      <c r="G5393" s="10">
        <v>5</v>
      </c>
      <c r="H5393" s="10">
        <v>2.5</v>
      </c>
      <c r="I5393" s="10">
        <v>5</v>
      </c>
      <c r="J5393" s="10">
        <f t="shared" si="91"/>
        <v>12.5</v>
      </c>
      <c r="K5393" s="10">
        <f t="shared" si="92"/>
        <v>7.5</v>
      </c>
      <c r="L5393" s="10">
        <v>3</v>
      </c>
      <c r="M5393" s="10">
        <v>1</v>
      </c>
      <c r="N5393" s="10" t="s">
        <v>807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</row>
    <row r="5394" spans="1:21" x14ac:dyDescent="0.25">
      <c r="A5394">
        <v>2019</v>
      </c>
      <c r="B5394" s="10" t="s">
        <v>1256</v>
      </c>
      <c r="C5394" s="10">
        <v>8</v>
      </c>
      <c r="D5394" s="10">
        <v>4</v>
      </c>
      <c r="E5394" s="10" t="s">
        <v>1208</v>
      </c>
      <c r="F5394" s="10">
        <v>0</v>
      </c>
      <c r="G5394" s="10">
        <v>1</v>
      </c>
      <c r="H5394" s="10">
        <v>3</v>
      </c>
      <c r="I5394" s="10">
        <v>5</v>
      </c>
      <c r="J5394" s="10">
        <f t="shared" si="91"/>
        <v>9</v>
      </c>
      <c r="K5394" s="10">
        <f t="shared" si="92"/>
        <v>8</v>
      </c>
      <c r="L5394" s="10">
        <v>9.5</v>
      </c>
      <c r="M5394" s="10">
        <v>0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0</v>
      </c>
      <c r="T5394" s="10">
        <v>0</v>
      </c>
      <c r="U5394" s="10">
        <v>0</v>
      </c>
    </row>
    <row r="5395" spans="1:21" x14ac:dyDescent="0.25">
      <c r="A5395">
        <v>2019</v>
      </c>
      <c r="B5395" s="10" t="s">
        <v>1256</v>
      </c>
      <c r="C5395" s="10">
        <v>8</v>
      </c>
      <c r="D5395" s="10">
        <v>5</v>
      </c>
      <c r="E5395" s="10" t="s">
        <v>1168</v>
      </c>
      <c r="F5395" s="10">
        <v>0</v>
      </c>
      <c r="G5395" s="10">
        <v>0</v>
      </c>
      <c r="H5395" s="10">
        <v>4</v>
      </c>
      <c r="I5395" s="10">
        <v>5</v>
      </c>
      <c r="J5395" s="10">
        <f t="shared" si="91"/>
        <v>9</v>
      </c>
      <c r="K5395" s="10">
        <f t="shared" si="92"/>
        <v>9</v>
      </c>
      <c r="L5395" s="10">
        <v>3</v>
      </c>
      <c r="M5395" s="10">
        <v>1</v>
      </c>
      <c r="N5395" s="10" t="s">
        <v>803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</row>
    <row r="5396" spans="1:21" x14ac:dyDescent="0.25">
      <c r="A5396">
        <v>2019</v>
      </c>
      <c r="B5396" t="s">
        <v>20</v>
      </c>
      <c r="C5396" s="10">
        <v>1</v>
      </c>
      <c r="D5396" s="10">
        <v>1</v>
      </c>
      <c r="E5396" s="10" t="s">
        <v>1249</v>
      </c>
      <c r="F5396" s="10">
        <v>25</v>
      </c>
      <c r="G5396" s="10">
        <v>5</v>
      </c>
      <c r="H5396" s="10">
        <v>35</v>
      </c>
      <c r="I5396" s="10">
        <v>7</v>
      </c>
      <c r="J5396" s="10">
        <f t="shared" si="91"/>
        <v>72</v>
      </c>
      <c r="K5396" s="10">
        <f t="shared" si="92"/>
        <v>42</v>
      </c>
      <c r="L5396" s="10">
        <v>1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3</v>
      </c>
    </row>
    <row r="5397" spans="1:21" x14ac:dyDescent="0.25">
      <c r="A5397">
        <v>2019</v>
      </c>
      <c r="B5397" t="s">
        <v>20</v>
      </c>
      <c r="C5397" s="10">
        <v>1</v>
      </c>
      <c r="D5397" s="10">
        <v>2</v>
      </c>
      <c r="E5397" s="10" t="s">
        <v>1249</v>
      </c>
      <c r="F5397" s="10">
        <v>15</v>
      </c>
      <c r="G5397" s="10">
        <v>10</v>
      </c>
      <c r="H5397" s="10">
        <v>70</v>
      </c>
      <c r="I5397" s="10">
        <v>10</v>
      </c>
      <c r="J5397" s="10">
        <f t="shared" si="91"/>
        <v>105</v>
      </c>
      <c r="K5397" s="10">
        <f t="shared" si="92"/>
        <v>80</v>
      </c>
      <c r="L5397" s="10">
        <v>1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</row>
    <row r="5398" spans="1:21" x14ac:dyDescent="0.25">
      <c r="A5398">
        <v>2019</v>
      </c>
      <c r="B5398" t="s">
        <v>20</v>
      </c>
      <c r="C5398" s="10">
        <v>1</v>
      </c>
      <c r="D5398" s="10">
        <v>3</v>
      </c>
      <c r="E5398" s="10" t="s">
        <v>1249</v>
      </c>
      <c r="F5398" s="10">
        <v>5</v>
      </c>
      <c r="G5398" s="10">
        <v>12</v>
      </c>
      <c r="H5398" s="10">
        <v>80</v>
      </c>
      <c r="I5398" s="10">
        <v>5</v>
      </c>
      <c r="J5398" s="10">
        <f t="shared" si="91"/>
        <v>102</v>
      </c>
      <c r="K5398" s="10">
        <f t="shared" si="92"/>
        <v>85</v>
      </c>
      <c r="L5398" s="10">
        <v>1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0</v>
      </c>
      <c r="T5398" s="10">
        <v>0</v>
      </c>
      <c r="U5398" s="10">
        <v>0</v>
      </c>
    </row>
    <row r="5399" spans="1:21" x14ac:dyDescent="0.25">
      <c r="A5399">
        <v>2019</v>
      </c>
      <c r="B5399" t="s">
        <v>20</v>
      </c>
      <c r="C5399" s="10">
        <v>1</v>
      </c>
      <c r="D5399" s="10">
        <v>4</v>
      </c>
      <c r="E5399" s="10" t="s">
        <v>1249</v>
      </c>
      <c r="F5399" s="10">
        <v>5</v>
      </c>
      <c r="G5399" s="10">
        <v>5</v>
      </c>
      <c r="H5399" s="10">
        <v>80</v>
      </c>
      <c r="I5399" s="10">
        <v>2</v>
      </c>
      <c r="J5399" s="10">
        <f t="shared" si="91"/>
        <v>92</v>
      </c>
      <c r="K5399" s="10">
        <f t="shared" si="92"/>
        <v>82</v>
      </c>
      <c r="L5399" s="10">
        <v>2</v>
      </c>
      <c r="M5399" s="10">
        <v>1</v>
      </c>
      <c r="N5399" s="10" t="s">
        <v>803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</row>
    <row r="5400" spans="1:21" x14ac:dyDescent="0.25">
      <c r="A5400">
        <v>2019</v>
      </c>
      <c r="B5400" t="s">
        <v>20</v>
      </c>
      <c r="C5400" s="10">
        <v>1</v>
      </c>
      <c r="D5400" s="10">
        <v>5</v>
      </c>
      <c r="E5400" s="10" t="s">
        <v>1249</v>
      </c>
      <c r="F5400" s="10">
        <v>80</v>
      </c>
      <c r="G5400" s="10">
        <v>0</v>
      </c>
      <c r="H5400" s="10">
        <v>10</v>
      </c>
      <c r="I5400" s="10">
        <v>0</v>
      </c>
      <c r="J5400" s="10">
        <f t="shared" si="91"/>
        <v>90</v>
      </c>
      <c r="K5400" s="10">
        <f t="shared" si="92"/>
        <v>10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0</v>
      </c>
      <c r="T5400" s="10">
        <v>0</v>
      </c>
      <c r="U5400" s="10">
        <v>0</v>
      </c>
    </row>
    <row r="5401" spans="1:21" x14ac:dyDescent="0.25">
      <c r="A5401">
        <v>2019</v>
      </c>
      <c r="B5401" t="s">
        <v>20</v>
      </c>
      <c r="C5401" s="10">
        <v>2</v>
      </c>
      <c r="D5401" s="10">
        <v>1</v>
      </c>
      <c r="E5401" s="10" t="s">
        <v>1249</v>
      </c>
      <c r="F5401" s="10">
        <v>0</v>
      </c>
      <c r="G5401" s="10">
        <v>10</v>
      </c>
      <c r="H5401" s="10">
        <v>50</v>
      </c>
      <c r="I5401" s="10">
        <v>7</v>
      </c>
      <c r="J5401" s="10">
        <f t="shared" si="91"/>
        <v>67</v>
      </c>
      <c r="K5401" s="10">
        <f t="shared" si="92"/>
        <v>57</v>
      </c>
      <c r="L5401" s="10">
        <v>2</v>
      </c>
      <c r="M5401" s="10">
        <v>1</v>
      </c>
      <c r="N5401" s="10" t="s">
        <v>840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</row>
    <row r="5402" spans="1:21" x14ac:dyDescent="0.25">
      <c r="A5402">
        <v>2019</v>
      </c>
      <c r="B5402" t="s">
        <v>20</v>
      </c>
      <c r="C5402" s="10">
        <v>2</v>
      </c>
      <c r="D5402" s="10">
        <v>2</v>
      </c>
      <c r="E5402" s="10" t="s">
        <v>1249</v>
      </c>
      <c r="F5402" s="10">
        <v>10</v>
      </c>
      <c r="G5402" s="10">
        <v>5</v>
      </c>
      <c r="H5402" s="10">
        <v>60</v>
      </c>
      <c r="I5402" s="10">
        <v>5</v>
      </c>
      <c r="J5402" s="10">
        <f t="shared" si="91"/>
        <v>80</v>
      </c>
      <c r="K5402" s="10">
        <f t="shared" si="92"/>
        <v>65</v>
      </c>
      <c r="L5402" s="10">
        <v>3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</row>
    <row r="5403" spans="1:21" x14ac:dyDescent="0.25">
      <c r="A5403">
        <v>2019</v>
      </c>
      <c r="B5403" t="s">
        <v>20</v>
      </c>
      <c r="C5403" s="10">
        <v>2</v>
      </c>
      <c r="D5403" s="10">
        <v>3</v>
      </c>
      <c r="E5403" s="10" t="s">
        <v>1249</v>
      </c>
      <c r="F5403" s="10">
        <v>20</v>
      </c>
      <c r="G5403" s="10">
        <v>0</v>
      </c>
      <c r="H5403" s="10">
        <v>75</v>
      </c>
      <c r="I5403" s="10">
        <v>2</v>
      </c>
      <c r="J5403" s="10">
        <f t="shared" si="91"/>
        <v>97</v>
      </c>
      <c r="K5403" s="10">
        <f t="shared" si="92"/>
        <v>77</v>
      </c>
      <c r="L5403" s="10">
        <v>1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</row>
    <row r="5404" spans="1:21" x14ac:dyDescent="0.25">
      <c r="A5404">
        <v>2019</v>
      </c>
      <c r="B5404" t="s">
        <v>20</v>
      </c>
      <c r="C5404" s="10">
        <v>2</v>
      </c>
      <c r="D5404" s="10">
        <v>4</v>
      </c>
      <c r="E5404" s="10" t="s">
        <v>1249</v>
      </c>
      <c r="F5404" s="10">
        <v>40</v>
      </c>
      <c r="G5404" s="10">
        <v>0</v>
      </c>
      <c r="H5404" s="10">
        <v>0</v>
      </c>
      <c r="I5404" s="10">
        <v>7</v>
      </c>
      <c r="J5404" s="10">
        <f t="shared" si="91"/>
        <v>47</v>
      </c>
      <c r="K5404" s="10">
        <f t="shared" si="92"/>
        <v>7</v>
      </c>
      <c r="L5404" s="10">
        <v>1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>
        <v>0</v>
      </c>
    </row>
    <row r="5405" spans="1:21" x14ac:dyDescent="0.25">
      <c r="A5405">
        <v>2019</v>
      </c>
      <c r="B5405" t="s">
        <v>20</v>
      </c>
      <c r="C5405">
        <v>3</v>
      </c>
      <c r="D5405">
        <v>1</v>
      </c>
      <c r="E5405" t="s">
        <v>1249</v>
      </c>
      <c r="F5405">
        <v>0</v>
      </c>
      <c r="G5405">
        <v>10</v>
      </c>
      <c r="H5405">
        <v>50</v>
      </c>
      <c r="I5405">
        <v>2</v>
      </c>
      <c r="J5405" s="10">
        <f t="shared" si="91"/>
        <v>62</v>
      </c>
      <c r="K5405" s="10">
        <f t="shared" si="92"/>
        <v>52</v>
      </c>
      <c r="L5405">
        <v>5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</row>
    <row r="5406" spans="1:21" x14ac:dyDescent="0.25">
      <c r="A5406">
        <v>2019</v>
      </c>
      <c r="B5406" t="s">
        <v>20</v>
      </c>
      <c r="C5406">
        <v>3</v>
      </c>
      <c r="D5406">
        <v>2</v>
      </c>
      <c r="E5406" t="s">
        <v>1249</v>
      </c>
      <c r="F5406">
        <v>10</v>
      </c>
      <c r="G5406">
        <v>15</v>
      </c>
      <c r="H5406">
        <v>40</v>
      </c>
      <c r="I5406">
        <v>5</v>
      </c>
      <c r="J5406" s="10">
        <f t="shared" ref="J5406:J5464" si="93">SUM(F5406:I5406)</f>
        <v>70</v>
      </c>
      <c r="K5406" s="10">
        <f t="shared" si="92"/>
        <v>45</v>
      </c>
      <c r="L5406">
        <v>4</v>
      </c>
      <c r="M5406" s="10">
        <v>0</v>
      </c>
      <c r="N5406" s="10">
        <v>0</v>
      </c>
      <c r="O5406" s="10">
        <v>0</v>
      </c>
      <c r="P5406" s="10">
        <v>0</v>
      </c>
      <c r="Q5406" s="10">
        <v>0</v>
      </c>
      <c r="R5406" s="10">
        <v>0</v>
      </c>
      <c r="S5406" s="10">
        <v>0</v>
      </c>
      <c r="T5406" s="10">
        <v>0</v>
      </c>
      <c r="U5406" s="10">
        <v>0</v>
      </c>
    </row>
    <row r="5407" spans="1:21" x14ac:dyDescent="0.25">
      <c r="A5407">
        <v>2019</v>
      </c>
      <c r="B5407" t="s">
        <v>20</v>
      </c>
      <c r="C5407">
        <v>3</v>
      </c>
      <c r="D5407">
        <v>3</v>
      </c>
      <c r="E5407" t="s">
        <v>1249</v>
      </c>
      <c r="F5407">
        <v>5</v>
      </c>
      <c r="G5407">
        <v>0</v>
      </c>
      <c r="H5407">
        <v>75</v>
      </c>
      <c r="I5407">
        <v>10</v>
      </c>
      <c r="J5407" s="10">
        <f t="shared" si="93"/>
        <v>90</v>
      </c>
      <c r="K5407" s="10">
        <f t="shared" si="92"/>
        <v>85</v>
      </c>
      <c r="L5407">
        <v>10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</row>
    <row r="5408" spans="1:21" x14ac:dyDescent="0.25">
      <c r="A5408">
        <v>2019</v>
      </c>
      <c r="B5408" t="s">
        <v>20</v>
      </c>
      <c r="C5408">
        <v>3</v>
      </c>
      <c r="D5408">
        <v>4</v>
      </c>
      <c r="E5408" t="s">
        <v>1249</v>
      </c>
      <c r="F5408">
        <v>0</v>
      </c>
      <c r="G5408">
        <v>0</v>
      </c>
      <c r="H5408">
        <v>50</v>
      </c>
      <c r="I5408">
        <v>5</v>
      </c>
      <c r="J5408" s="10">
        <f t="shared" si="93"/>
        <v>55</v>
      </c>
      <c r="K5408" s="10">
        <f t="shared" si="92"/>
        <v>55</v>
      </c>
      <c r="L5408">
        <v>5</v>
      </c>
      <c r="M5408" s="10">
        <v>0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</row>
    <row r="5409" spans="1:21" x14ac:dyDescent="0.25">
      <c r="A5409">
        <v>2019</v>
      </c>
      <c r="B5409" t="s">
        <v>20</v>
      </c>
      <c r="C5409">
        <v>3</v>
      </c>
      <c r="D5409">
        <v>5</v>
      </c>
      <c r="E5409" t="s">
        <v>1249</v>
      </c>
      <c r="F5409">
        <v>0</v>
      </c>
      <c r="G5409">
        <v>0</v>
      </c>
      <c r="H5409">
        <v>0</v>
      </c>
      <c r="I5409">
        <v>0</v>
      </c>
      <c r="J5409" s="10">
        <f t="shared" si="93"/>
        <v>0</v>
      </c>
      <c r="K5409" s="10">
        <f t="shared" si="92"/>
        <v>0</v>
      </c>
      <c r="L5409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</row>
    <row r="5410" spans="1:21" x14ac:dyDescent="0.25">
      <c r="A5410">
        <v>2019</v>
      </c>
      <c r="B5410" t="s">
        <v>20</v>
      </c>
      <c r="C5410">
        <v>4</v>
      </c>
      <c r="D5410">
        <v>1</v>
      </c>
      <c r="E5410" t="s">
        <v>1249</v>
      </c>
      <c r="F5410">
        <v>30</v>
      </c>
      <c r="G5410">
        <v>0</v>
      </c>
      <c r="H5410">
        <v>10</v>
      </c>
      <c r="I5410">
        <v>5</v>
      </c>
      <c r="J5410" s="10">
        <f t="shared" si="93"/>
        <v>45</v>
      </c>
      <c r="K5410" s="10">
        <f t="shared" si="92"/>
        <v>15</v>
      </c>
      <c r="L5410">
        <v>1</v>
      </c>
      <c r="M5410">
        <v>2</v>
      </c>
      <c r="N5410" t="s">
        <v>806</v>
      </c>
      <c r="O5410" t="s">
        <v>806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</row>
    <row r="5411" spans="1:21" x14ac:dyDescent="0.25">
      <c r="A5411">
        <v>2019</v>
      </c>
      <c r="B5411" t="s">
        <v>20</v>
      </c>
      <c r="C5411">
        <v>4</v>
      </c>
      <c r="D5411">
        <v>2</v>
      </c>
      <c r="E5411" t="s">
        <v>1249</v>
      </c>
      <c r="F5411">
        <v>10</v>
      </c>
      <c r="G5411">
        <v>0</v>
      </c>
      <c r="H5411">
        <v>20</v>
      </c>
      <c r="I5411">
        <v>2</v>
      </c>
      <c r="J5411" s="10">
        <f t="shared" si="93"/>
        <v>32</v>
      </c>
      <c r="K5411" s="10">
        <f t="shared" si="92"/>
        <v>22</v>
      </c>
      <c r="L5411">
        <v>1</v>
      </c>
      <c r="M5411">
        <v>1</v>
      </c>
      <c r="N5411" t="s">
        <v>806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</row>
    <row r="5412" spans="1:21" x14ac:dyDescent="0.25">
      <c r="A5412">
        <v>2019</v>
      </c>
      <c r="B5412" t="s">
        <v>20</v>
      </c>
      <c r="C5412">
        <v>4</v>
      </c>
      <c r="D5412">
        <v>3</v>
      </c>
      <c r="E5412" t="s">
        <v>1249</v>
      </c>
      <c r="F5412">
        <v>50</v>
      </c>
      <c r="G5412">
        <v>10</v>
      </c>
      <c r="H5412">
        <v>0</v>
      </c>
      <c r="I5412">
        <v>2</v>
      </c>
      <c r="J5412" s="10">
        <f t="shared" si="93"/>
        <v>62</v>
      </c>
      <c r="K5412" s="10">
        <f t="shared" si="92"/>
        <v>2</v>
      </c>
      <c r="L5412">
        <v>1</v>
      </c>
      <c r="M5412" s="10">
        <v>0</v>
      </c>
      <c r="N5412" s="10">
        <v>0</v>
      </c>
      <c r="O5412" s="10">
        <v>0</v>
      </c>
      <c r="P5412" s="10">
        <v>0</v>
      </c>
      <c r="Q5412" s="10">
        <v>0</v>
      </c>
      <c r="R5412" s="10">
        <v>0</v>
      </c>
      <c r="S5412" s="10">
        <v>0</v>
      </c>
      <c r="T5412" s="10">
        <v>0</v>
      </c>
      <c r="U5412" s="10">
        <v>0</v>
      </c>
    </row>
    <row r="5413" spans="1:21" x14ac:dyDescent="0.25">
      <c r="A5413">
        <v>2019</v>
      </c>
      <c r="B5413" t="s">
        <v>20</v>
      </c>
      <c r="C5413">
        <v>4</v>
      </c>
      <c r="D5413">
        <v>4</v>
      </c>
      <c r="E5413" t="s">
        <v>1249</v>
      </c>
      <c r="F5413">
        <v>25</v>
      </c>
      <c r="G5413">
        <v>70</v>
      </c>
      <c r="H5413">
        <v>0</v>
      </c>
      <c r="I5413">
        <v>0</v>
      </c>
      <c r="J5413" s="10">
        <f t="shared" si="93"/>
        <v>95</v>
      </c>
      <c r="K5413" s="10">
        <f t="shared" si="92"/>
        <v>0</v>
      </c>
      <c r="L5413">
        <v>0</v>
      </c>
      <c r="M5413">
        <v>1</v>
      </c>
      <c r="N5413" t="s">
        <v>799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</row>
    <row r="5414" spans="1:21" x14ac:dyDescent="0.25">
      <c r="A5414">
        <v>2019</v>
      </c>
      <c r="B5414" t="s">
        <v>20</v>
      </c>
      <c r="C5414">
        <v>4</v>
      </c>
      <c r="D5414">
        <v>5</v>
      </c>
      <c r="E5414" t="s">
        <v>1249</v>
      </c>
      <c r="F5414">
        <v>10</v>
      </c>
      <c r="G5414">
        <v>65</v>
      </c>
      <c r="H5414">
        <v>25</v>
      </c>
      <c r="I5414">
        <v>0</v>
      </c>
      <c r="J5414" s="10">
        <f t="shared" si="93"/>
        <v>100</v>
      </c>
      <c r="K5414" s="10">
        <f t="shared" si="92"/>
        <v>25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s="10">
        <v>0</v>
      </c>
    </row>
    <row r="5415" spans="1:21" x14ac:dyDescent="0.25">
      <c r="A5415">
        <v>2019</v>
      </c>
      <c r="B5415" t="s">
        <v>20</v>
      </c>
      <c r="C5415">
        <v>5</v>
      </c>
      <c r="D5415">
        <v>1</v>
      </c>
      <c r="E5415" t="s">
        <v>1249</v>
      </c>
      <c r="F5415">
        <v>0</v>
      </c>
      <c r="G5415">
        <v>80</v>
      </c>
      <c r="H5415">
        <v>10</v>
      </c>
      <c r="I5415">
        <v>0</v>
      </c>
      <c r="J5415" s="10">
        <f t="shared" si="93"/>
        <v>90</v>
      </c>
      <c r="K5415" s="10">
        <f t="shared" si="92"/>
        <v>10</v>
      </c>
      <c r="L5415">
        <v>0</v>
      </c>
      <c r="M5415">
        <v>2</v>
      </c>
      <c r="N5415" t="s">
        <v>799</v>
      </c>
      <c r="O5415" t="s">
        <v>799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</row>
    <row r="5416" spans="1:21" x14ac:dyDescent="0.25">
      <c r="A5416">
        <v>2019</v>
      </c>
      <c r="B5416" t="s">
        <v>20</v>
      </c>
      <c r="C5416">
        <v>5</v>
      </c>
      <c r="D5416">
        <v>2</v>
      </c>
      <c r="E5416" t="s">
        <v>1249</v>
      </c>
      <c r="F5416">
        <v>10</v>
      </c>
      <c r="G5416">
        <v>90</v>
      </c>
      <c r="H5416">
        <v>0</v>
      </c>
      <c r="I5416">
        <v>0</v>
      </c>
      <c r="J5416" s="10">
        <f t="shared" si="93"/>
        <v>100</v>
      </c>
      <c r="K5416" s="10">
        <f t="shared" si="92"/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s="10">
        <v>0</v>
      </c>
    </row>
    <row r="5417" spans="1:21" x14ac:dyDescent="0.25">
      <c r="A5417">
        <v>2019</v>
      </c>
      <c r="B5417" t="s">
        <v>20</v>
      </c>
      <c r="C5417">
        <v>5</v>
      </c>
      <c r="D5417">
        <v>3</v>
      </c>
      <c r="E5417" t="s">
        <v>1249</v>
      </c>
      <c r="F5417">
        <v>50</v>
      </c>
      <c r="G5417">
        <v>0</v>
      </c>
      <c r="H5417">
        <v>0</v>
      </c>
      <c r="I5417">
        <v>10</v>
      </c>
      <c r="J5417" s="10">
        <f t="shared" si="93"/>
        <v>60</v>
      </c>
      <c r="K5417" s="10">
        <f t="shared" si="92"/>
        <v>10</v>
      </c>
      <c r="L5417">
        <v>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x14ac:dyDescent="0.25">
      <c r="A5418">
        <v>2019</v>
      </c>
      <c r="B5418" t="s">
        <v>20</v>
      </c>
      <c r="C5418">
        <v>5</v>
      </c>
      <c r="D5418">
        <v>4</v>
      </c>
      <c r="E5418" t="s">
        <v>1249</v>
      </c>
      <c r="F5418">
        <v>0</v>
      </c>
      <c r="G5418">
        <v>95</v>
      </c>
      <c r="H5418">
        <v>5</v>
      </c>
      <c r="I5418">
        <v>0</v>
      </c>
      <c r="J5418" s="10">
        <f t="shared" si="93"/>
        <v>100</v>
      </c>
      <c r="K5418" s="10">
        <f t="shared" si="92"/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s="10">
        <v>0</v>
      </c>
    </row>
    <row r="5419" spans="1:21" x14ac:dyDescent="0.25">
      <c r="A5419">
        <v>2019</v>
      </c>
      <c r="B5419" t="s">
        <v>20</v>
      </c>
      <c r="C5419">
        <v>5</v>
      </c>
      <c r="D5419">
        <v>5</v>
      </c>
      <c r="E5419" t="s">
        <v>1249</v>
      </c>
      <c r="F5419">
        <v>50</v>
      </c>
      <c r="G5419">
        <v>0</v>
      </c>
      <c r="H5419">
        <v>50</v>
      </c>
      <c r="I5419">
        <v>0</v>
      </c>
      <c r="J5419" s="10">
        <f t="shared" si="93"/>
        <v>100</v>
      </c>
      <c r="K5419" s="10">
        <f t="shared" si="92"/>
        <v>50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s="10">
        <v>0</v>
      </c>
    </row>
    <row r="5420" spans="1:21" x14ac:dyDescent="0.25">
      <c r="A5420">
        <v>2019</v>
      </c>
      <c r="B5420" t="s">
        <v>20</v>
      </c>
      <c r="C5420">
        <v>6</v>
      </c>
      <c r="D5420">
        <v>1</v>
      </c>
      <c r="E5420" t="s">
        <v>1249</v>
      </c>
      <c r="F5420">
        <v>20</v>
      </c>
      <c r="G5420">
        <v>80</v>
      </c>
      <c r="H5420">
        <v>0</v>
      </c>
      <c r="I5420">
        <v>0</v>
      </c>
      <c r="J5420" s="10">
        <f t="shared" si="93"/>
        <v>100</v>
      </c>
      <c r="K5420" s="10">
        <f t="shared" si="92"/>
        <v>0</v>
      </c>
      <c r="L5420">
        <v>0</v>
      </c>
      <c r="M5420">
        <v>2</v>
      </c>
      <c r="N5420" t="s">
        <v>799</v>
      </c>
      <c r="O5420" t="s">
        <v>799</v>
      </c>
      <c r="P5420">
        <v>0</v>
      </c>
      <c r="Q5420">
        <v>0</v>
      </c>
      <c r="R5420">
        <v>0</v>
      </c>
      <c r="S5420">
        <v>0</v>
      </c>
      <c r="T5420">
        <v>0</v>
      </c>
      <c r="U5420" s="10">
        <v>0</v>
      </c>
    </row>
    <row r="5421" spans="1:21" x14ac:dyDescent="0.25">
      <c r="A5421">
        <v>2019</v>
      </c>
      <c r="B5421" t="s">
        <v>20</v>
      </c>
      <c r="C5421">
        <v>6</v>
      </c>
      <c r="D5421">
        <v>2</v>
      </c>
      <c r="E5421" t="s">
        <v>1249</v>
      </c>
      <c r="F5421">
        <v>30</v>
      </c>
      <c r="G5421">
        <v>0</v>
      </c>
      <c r="H5421">
        <v>0</v>
      </c>
      <c r="I5421">
        <v>10</v>
      </c>
      <c r="J5421" s="10">
        <f t="shared" si="93"/>
        <v>40</v>
      </c>
      <c r="K5421" s="10">
        <f t="shared" si="92"/>
        <v>10</v>
      </c>
      <c r="L5421">
        <v>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s="10">
        <v>0</v>
      </c>
    </row>
    <row r="5422" spans="1:21" x14ac:dyDescent="0.25">
      <c r="A5422">
        <v>2019</v>
      </c>
      <c r="B5422" t="s">
        <v>20</v>
      </c>
      <c r="C5422">
        <v>6</v>
      </c>
      <c r="D5422">
        <v>3</v>
      </c>
      <c r="E5422" t="s">
        <v>1249</v>
      </c>
      <c r="F5422">
        <v>0</v>
      </c>
      <c r="G5422">
        <v>80</v>
      </c>
      <c r="H5422">
        <v>0</v>
      </c>
      <c r="I5422">
        <v>15</v>
      </c>
      <c r="J5422" s="10">
        <f t="shared" si="93"/>
        <v>95</v>
      </c>
      <c r="K5422" s="10">
        <f t="shared" si="92"/>
        <v>15</v>
      </c>
      <c r="L5422">
        <v>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s="10">
        <v>0</v>
      </c>
    </row>
    <row r="5423" spans="1:21" x14ac:dyDescent="0.25">
      <c r="A5423">
        <v>2019</v>
      </c>
      <c r="B5423" t="s">
        <v>20</v>
      </c>
      <c r="C5423">
        <v>6</v>
      </c>
      <c r="D5423">
        <v>4</v>
      </c>
      <c r="E5423" t="s">
        <v>1249</v>
      </c>
      <c r="F5423">
        <v>0</v>
      </c>
      <c r="G5423">
        <v>0</v>
      </c>
      <c r="H5423">
        <v>40</v>
      </c>
      <c r="I5423">
        <v>15</v>
      </c>
      <c r="J5423" s="10">
        <f t="shared" si="93"/>
        <v>55</v>
      </c>
      <c r="K5423" s="10">
        <f t="shared" si="92"/>
        <v>55</v>
      </c>
      <c r="L5423">
        <v>3</v>
      </c>
      <c r="M5423">
        <v>1</v>
      </c>
      <c r="N5423" t="s">
        <v>799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s="10">
        <v>0</v>
      </c>
    </row>
    <row r="5424" spans="1:21" x14ac:dyDescent="0.25">
      <c r="A5424">
        <v>2019</v>
      </c>
      <c r="B5424" t="s">
        <v>20</v>
      </c>
      <c r="C5424">
        <v>6</v>
      </c>
      <c r="D5424">
        <v>5</v>
      </c>
      <c r="E5424" t="s">
        <v>1249</v>
      </c>
      <c r="F5424">
        <v>0</v>
      </c>
      <c r="G5424">
        <v>100</v>
      </c>
      <c r="H5424">
        <v>0</v>
      </c>
      <c r="I5424">
        <v>0</v>
      </c>
      <c r="J5424" s="10">
        <f t="shared" si="93"/>
        <v>100</v>
      </c>
      <c r="K5424" s="10">
        <f t="shared" si="92"/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s="10">
        <v>0</v>
      </c>
    </row>
    <row r="5425" spans="1:21" x14ac:dyDescent="0.25">
      <c r="A5425">
        <v>2019</v>
      </c>
      <c r="B5425" t="s">
        <v>20</v>
      </c>
      <c r="C5425" s="10">
        <v>7</v>
      </c>
      <c r="D5425" s="10">
        <v>1</v>
      </c>
      <c r="E5425" s="10" t="s">
        <v>1168</v>
      </c>
      <c r="F5425" s="10">
        <v>1</v>
      </c>
      <c r="G5425" s="10">
        <v>5</v>
      </c>
      <c r="H5425" s="10">
        <v>40</v>
      </c>
      <c r="I5425" s="10">
        <v>5</v>
      </c>
      <c r="J5425" s="10">
        <f t="shared" si="93"/>
        <v>51</v>
      </c>
      <c r="K5425" s="10">
        <f t="shared" si="92"/>
        <v>45</v>
      </c>
      <c r="L5425" s="10">
        <v>4.5</v>
      </c>
      <c r="M5425" s="10">
        <v>1</v>
      </c>
      <c r="N5425" s="10" t="s">
        <v>839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</row>
    <row r="5426" spans="1:21" x14ac:dyDescent="0.25">
      <c r="A5426">
        <v>2019</v>
      </c>
      <c r="B5426" t="s">
        <v>20</v>
      </c>
      <c r="C5426" s="10">
        <v>7</v>
      </c>
      <c r="D5426" s="10">
        <v>2</v>
      </c>
      <c r="E5426" s="10" t="s">
        <v>1168</v>
      </c>
      <c r="F5426" s="10">
        <v>1</v>
      </c>
      <c r="G5426" s="10">
        <v>5</v>
      </c>
      <c r="H5426" s="10">
        <v>20</v>
      </c>
      <c r="I5426" s="10">
        <v>15</v>
      </c>
      <c r="J5426" s="10">
        <f t="shared" si="93"/>
        <v>41</v>
      </c>
      <c r="K5426" s="10">
        <f t="shared" si="92"/>
        <v>35</v>
      </c>
      <c r="L5426" s="10">
        <v>5</v>
      </c>
      <c r="M5426" s="10">
        <v>1</v>
      </c>
      <c r="N5426" s="10" t="s">
        <v>799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</row>
    <row r="5427" spans="1:21" x14ac:dyDescent="0.25">
      <c r="A5427">
        <v>2019</v>
      </c>
      <c r="B5427" t="s">
        <v>20</v>
      </c>
      <c r="C5427" s="10">
        <v>7</v>
      </c>
      <c r="D5427" s="10">
        <v>3</v>
      </c>
      <c r="E5427" s="10" t="s">
        <v>1168</v>
      </c>
      <c r="F5427" s="10">
        <v>5</v>
      </c>
      <c r="G5427" s="10">
        <v>5</v>
      </c>
      <c r="H5427" s="10">
        <v>5</v>
      </c>
      <c r="I5427" s="10">
        <v>1</v>
      </c>
      <c r="J5427" s="10">
        <f t="shared" si="93"/>
        <v>16</v>
      </c>
      <c r="K5427" s="10">
        <f t="shared" ref="K5427:K5474" si="94">SUM(H5427:I5427)</f>
        <v>6</v>
      </c>
      <c r="L5427" s="10">
        <v>4</v>
      </c>
      <c r="M5427" s="10">
        <v>1</v>
      </c>
      <c r="N5427" s="10" t="s">
        <v>831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</row>
    <row r="5428" spans="1:21" x14ac:dyDescent="0.25">
      <c r="A5428">
        <v>2019</v>
      </c>
      <c r="B5428" t="s">
        <v>20</v>
      </c>
      <c r="C5428" s="10">
        <v>7</v>
      </c>
      <c r="D5428" s="10">
        <v>4</v>
      </c>
      <c r="E5428" s="10" t="s">
        <v>1168</v>
      </c>
      <c r="F5428" s="10">
        <v>5</v>
      </c>
      <c r="G5428" s="10">
        <v>5</v>
      </c>
      <c r="H5428" s="10">
        <v>15</v>
      </c>
      <c r="I5428" s="10">
        <v>1</v>
      </c>
      <c r="J5428" s="10">
        <f t="shared" si="93"/>
        <v>26</v>
      </c>
      <c r="K5428" s="10">
        <f t="shared" si="94"/>
        <v>16</v>
      </c>
      <c r="L5428" s="10">
        <v>4</v>
      </c>
      <c r="M5428" s="10">
        <v>2</v>
      </c>
      <c r="N5428" s="10" t="s">
        <v>799</v>
      </c>
      <c r="O5428" s="10" t="s">
        <v>799</v>
      </c>
      <c r="P5428" s="10">
        <v>0</v>
      </c>
      <c r="Q5428" s="10">
        <v>0</v>
      </c>
      <c r="R5428" s="10">
        <v>0</v>
      </c>
      <c r="S5428" s="10">
        <v>0</v>
      </c>
      <c r="T5428" s="10">
        <v>0</v>
      </c>
      <c r="U5428" s="10">
        <v>0</v>
      </c>
    </row>
    <row r="5429" spans="1:21" x14ac:dyDescent="0.25">
      <c r="A5429">
        <v>2019</v>
      </c>
      <c r="B5429" t="s">
        <v>20</v>
      </c>
      <c r="C5429" s="10">
        <v>7</v>
      </c>
      <c r="D5429" s="10">
        <v>5</v>
      </c>
      <c r="E5429" s="10" t="s">
        <v>1168</v>
      </c>
      <c r="F5429" s="10">
        <v>5</v>
      </c>
      <c r="G5429" s="10">
        <v>10</v>
      </c>
      <c r="H5429" s="10">
        <v>10</v>
      </c>
      <c r="I5429" s="10">
        <v>1</v>
      </c>
      <c r="J5429" s="10">
        <f t="shared" si="93"/>
        <v>26</v>
      </c>
      <c r="K5429" s="10">
        <f t="shared" si="94"/>
        <v>11</v>
      </c>
      <c r="L5429" s="10">
        <v>1.5</v>
      </c>
      <c r="M5429" s="10">
        <v>1</v>
      </c>
      <c r="N5429" s="10" t="s">
        <v>831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2</v>
      </c>
    </row>
    <row r="5430" spans="1:21" x14ac:dyDescent="0.25">
      <c r="A5430">
        <v>2019</v>
      </c>
      <c r="B5430" t="s">
        <v>20</v>
      </c>
      <c r="C5430" s="10">
        <v>8</v>
      </c>
      <c r="D5430" s="10">
        <v>1</v>
      </c>
      <c r="E5430" s="10" t="s">
        <v>1237</v>
      </c>
      <c r="F5430" s="10">
        <v>5</v>
      </c>
      <c r="G5430" s="10">
        <v>10</v>
      </c>
      <c r="H5430" s="10">
        <v>20</v>
      </c>
      <c r="I5430" s="10">
        <v>5</v>
      </c>
      <c r="J5430" s="10">
        <f t="shared" si="93"/>
        <v>40</v>
      </c>
      <c r="K5430" s="10">
        <f t="shared" si="94"/>
        <v>25</v>
      </c>
      <c r="L5430" s="10">
        <v>7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>
        <v>0</v>
      </c>
    </row>
    <row r="5431" spans="1:21" x14ac:dyDescent="0.25">
      <c r="A5431">
        <v>2019</v>
      </c>
      <c r="B5431" t="s">
        <v>20</v>
      </c>
      <c r="C5431" s="10">
        <v>8</v>
      </c>
      <c r="D5431" s="10">
        <v>2</v>
      </c>
      <c r="E5431" s="10" t="s">
        <v>1237</v>
      </c>
      <c r="F5431" s="10">
        <v>0</v>
      </c>
      <c r="G5431" s="10">
        <v>15</v>
      </c>
      <c r="H5431" s="10">
        <v>5</v>
      </c>
      <c r="I5431" s="10">
        <v>15</v>
      </c>
      <c r="J5431" s="10">
        <f t="shared" si="93"/>
        <v>35</v>
      </c>
      <c r="K5431" s="10">
        <f t="shared" si="94"/>
        <v>20</v>
      </c>
      <c r="L5431" s="10">
        <v>9</v>
      </c>
      <c r="M5431" s="10">
        <v>3</v>
      </c>
      <c r="N5431" s="10" t="s">
        <v>799</v>
      </c>
      <c r="O5431" s="10" t="s">
        <v>799</v>
      </c>
      <c r="P5431" s="10" t="s">
        <v>799</v>
      </c>
      <c r="Q5431" s="10">
        <v>0</v>
      </c>
      <c r="R5431" s="10">
        <v>0</v>
      </c>
      <c r="S5431" s="10">
        <v>0</v>
      </c>
      <c r="T5431" s="10">
        <v>0</v>
      </c>
      <c r="U5431" s="10">
        <v>1</v>
      </c>
    </row>
    <row r="5432" spans="1:21" x14ac:dyDescent="0.25">
      <c r="A5432">
        <v>2019</v>
      </c>
      <c r="B5432" t="s">
        <v>20</v>
      </c>
      <c r="C5432" s="10">
        <v>8</v>
      </c>
      <c r="D5432" s="10">
        <v>3</v>
      </c>
      <c r="E5432" s="10" t="s">
        <v>1237</v>
      </c>
      <c r="F5432" s="10">
        <v>0</v>
      </c>
      <c r="G5432" s="10">
        <v>20</v>
      </c>
      <c r="H5432" s="10">
        <v>5</v>
      </c>
      <c r="I5432" s="10">
        <v>5</v>
      </c>
      <c r="J5432" s="10">
        <f t="shared" si="93"/>
        <v>30</v>
      </c>
      <c r="K5432" s="10">
        <f t="shared" si="94"/>
        <v>10</v>
      </c>
      <c r="L5432" s="10">
        <v>3.5</v>
      </c>
      <c r="M5432" s="10">
        <v>1</v>
      </c>
      <c r="N5432" s="10" t="s">
        <v>799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</row>
    <row r="5433" spans="1:21" x14ac:dyDescent="0.25">
      <c r="A5433">
        <v>2019</v>
      </c>
      <c r="B5433" t="s">
        <v>20</v>
      </c>
      <c r="C5433" s="10">
        <v>8</v>
      </c>
      <c r="D5433" s="10">
        <v>4</v>
      </c>
      <c r="E5433" s="10" t="s">
        <v>1168</v>
      </c>
      <c r="F5433" s="10">
        <v>1</v>
      </c>
      <c r="G5433" s="10">
        <v>20</v>
      </c>
      <c r="H5433" s="10">
        <v>20</v>
      </c>
      <c r="I5433" s="10">
        <v>1</v>
      </c>
      <c r="J5433" s="10">
        <f t="shared" si="93"/>
        <v>42</v>
      </c>
      <c r="K5433" s="10">
        <f t="shared" si="94"/>
        <v>21</v>
      </c>
      <c r="L5433" s="10">
        <v>4</v>
      </c>
      <c r="M5433" s="10">
        <v>4</v>
      </c>
      <c r="N5433" s="10" t="s">
        <v>839</v>
      </c>
      <c r="O5433" s="10" t="s">
        <v>839</v>
      </c>
      <c r="P5433" s="10" t="s">
        <v>839</v>
      </c>
      <c r="Q5433" s="10" t="s">
        <v>799</v>
      </c>
      <c r="R5433" s="10">
        <v>0</v>
      </c>
      <c r="S5433" s="10">
        <v>0</v>
      </c>
      <c r="T5433" s="10">
        <v>0</v>
      </c>
      <c r="U5433" s="10">
        <v>0</v>
      </c>
    </row>
    <row r="5434" spans="1:21" x14ac:dyDescent="0.25">
      <c r="A5434">
        <v>2019</v>
      </c>
      <c r="B5434" t="s">
        <v>20</v>
      </c>
      <c r="C5434" s="10">
        <v>8</v>
      </c>
      <c r="D5434" s="10">
        <v>5</v>
      </c>
      <c r="E5434" s="10" t="s">
        <v>1168</v>
      </c>
      <c r="F5434" s="10">
        <v>1</v>
      </c>
      <c r="G5434" s="10">
        <v>5</v>
      </c>
      <c r="H5434" s="10">
        <v>60</v>
      </c>
      <c r="I5434" s="10">
        <v>5</v>
      </c>
      <c r="J5434" s="10">
        <f t="shared" si="93"/>
        <v>71</v>
      </c>
      <c r="K5434" s="10">
        <f t="shared" si="94"/>
        <v>65</v>
      </c>
      <c r="L5434" s="10">
        <v>6</v>
      </c>
      <c r="M5434" s="10">
        <v>0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2</v>
      </c>
    </row>
    <row r="5435" spans="1:21" x14ac:dyDescent="0.25">
      <c r="A5435">
        <v>2019</v>
      </c>
      <c r="B5435" t="s">
        <v>1161</v>
      </c>
      <c r="C5435" s="10">
        <v>1</v>
      </c>
      <c r="D5435" s="10">
        <v>1</v>
      </c>
      <c r="E5435" s="10" t="s">
        <v>1252</v>
      </c>
      <c r="F5435" s="10">
        <v>10</v>
      </c>
      <c r="G5435" s="10">
        <v>15</v>
      </c>
      <c r="H5435" s="10">
        <v>25</v>
      </c>
      <c r="I5435" s="10">
        <v>0</v>
      </c>
      <c r="J5435" s="10">
        <f t="shared" si="93"/>
        <v>50</v>
      </c>
      <c r="K5435" s="10">
        <f t="shared" si="94"/>
        <v>25</v>
      </c>
      <c r="L5435" s="10">
        <v>0</v>
      </c>
      <c r="M5435" s="10">
        <v>1</v>
      </c>
      <c r="N5435" s="10" t="s">
        <v>802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</row>
    <row r="5436" spans="1:21" x14ac:dyDescent="0.25">
      <c r="A5436">
        <v>2019</v>
      </c>
      <c r="B5436" t="s">
        <v>1161</v>
      </c>
      <c r="C5436" s="10">
        <v>1</v>
      </c>
      <c r="D5436" s="10">
        <v>2</v>
      </c>
      <c r="E5436" s="10" t="s">
        <v>1252</v>
      </c>
      <c r="F5436" s="10">
        <v>0</v>
      </c>
      <c r="G5436" s="10">
        <v>0</v>
      </c>
      <c r="H5436" s="10">
        <v>60</v>
      </c>
      <c r="I5436" s="10">
        <v>5</v>
      </c>
      <c r="J5436" s="10">
        <f t="shared" si="93"/>
        <v>65</v>
      </c>
      <c r="K5436" s="10">
        <f t="shared" si="94"/>
        <v>65</v>
      </c>
      <c r="L5436" s="10">
        <v>2</v>
      </c>
      <c r="M5436" s="10">
        <v>0</v>
      </c>
      <c r="N5436" s="10">
        <v>0</v>
      </c>
      <c r="O5436" s="10">
        <v>0</v>
      </c>
      <c r="P5436" s="10">
        <v>0</v>
      </c>
      <c r="Q5436" s="10">
        <v>0</v>
      </c>
      <c r="R5436" s="10">
        <v>0</v>
      </c>
      <c r="S5436" s="10">
        <v>0</v>
      </c>
      <c r="T5436" s="10">
        <v>0</v>
      </c>
      <c r="U5436" s="10">
        <v>0</v>
      </c>
    </row>
    <row r="5437" spans="1:21" x14ac:dyDescent="0.25">
      <c r="A5437">
        <v>2019</v>
      </c>
      <c r="B5437" t="s">
        <v>1161</v>
      </c>
      <c r="C5437" s="10">
        <v>1</v>
      </c>
      <c r="D5437" s="10">
        <v>3</v>
      </c>
      <c r="E5437" s="10" t="s">
        <v>1252</v>
      </c>
      <c r="F5437" s="10">
        <v>10</v>
      </c>
      <c r="G5437" s="10">
        <v>10</v>
      </c>
      <c r="H5437" s="10">
        <v>40</v>
      </c>
      <c r="I5437" s="10">
        <v>5</v>
      </c>
      <c r="J5437" s="10">
        <f t="shared" si="93"/>
        <v>65</v>
      </c>
      <c r="K5437" s="10">
        <f t="shared" si="94"/>
        <v>45</v>
      </c>
      <c r="L5437" s="10">
        <v>1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</row>
    <row r="5438" spans="1:21" x14ac:dyDescent="0.25">
      <c r="A5438">
        <v>2019</v>
      </c>
      <c r="B5438" t="s">
        <v>1161</v>
      </c>
      <c r="C5438" s="10">
        <v>1</v>
      </c>
      <c r="D5438" s="10">
        <v>4</v>
      </c>
      <c r="E5438" s="10" t="s">
        <v>1252</v>
      </c>
      <c r="F5438" s="10">
        <v>5</v>
      </c>
      <c r="G5438" s="10">
        <v>0</v>
      </c>
      <c r="H5438" s="10">
        <v>15</v>
      </c>
      <c r="I5438" s="10">
        <v>5</v>
      </c>
      <c r="J5438" s="10">
        <f t="shared" si="93"/>
        <v>25</v>
      </c>
      <c r="K5438" s="10">
        <f t="shared" si="94"/>
        <v>20</v>
      </c>
      <c r="L5438" s="10">
        <v>2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</row>
    <row r="5439" spans="1:21" x14ac:dyDescent="0.25">
      <c r="A5439">
        <v>2019</v>
      </c>
      <c r="B5439" t="s">
        <v>1161</v>
      </c>
      <c r="C5439" s="10">
        <v>1</v>
      </c>
      <c r="D5439" s="10">
        <v>5</v>
      </c>
      <c r="E5439" s="10" t="s">
        <v>1252</v>
      </c>
      <c r="F5439" s="10">
        <v>25</v>
      </c>
      <c r="G5439" s="10">
        <v>10</v>
      </c>
      <c r="H5439" s="10">
        <v>25</v>
      </c>
      <c r="I5439" s="10">
        <v>10</v>
      </c>
      <c r="J5439" s="10">
        <f t="shared" si="93"/>
        <v>70</v>
      </c>
      <c r="K5439" s="10">
        <f t="shared" si="94"/>
        <v>35</v>
      </c>
      <c r="L5439" s="10">
        <v>2.5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</row>
    <row r="5440" spans="1:21" x14ac:dyDescent="0.25">
      <c r="A5440">
        <v>2019</v>
      </c>
      <c r="B5440" t="s">
        <v>1161</v>
      </c>
      <c r="C5440" s="10">
        <v>2</v>
      </c>
      <c r="D5440" s="10">
        <v>1</v>
      </c>
      <c r="E5440" s="10" t="s">
        <v>1252</v>
      </c>
      <c r="F5440" s="10">
        <v>5</v>
      </c>
      <c r="G5440" s="10">
        <v>2</v>
      </c>
      <c r="H5440" s="10">
        <v>20</v>
      </c>
      <c r="I5440" s="10">
        <v>2</v>
      </c>
      <c r="J5440" s="10">
        <f t="shared" si="93"/>
        <v>29</v>
      </c>
      <c r="K5440" s="10">
        <f t="shared" si="94"/>
        <v>22</v>
      </c>
      <c r="L5440" s="10">
        <v>3</v>
      </c>
      <c r="M5440" s="10">
        <v>0</v>
      </c>
      <c r="N5440" s="10">
        <v>0</v>
      </c>
      <c r="O5440" s="10">
        <v>0</v>
      </c>
      <c r="P5440" s="10">
        <v>0</v>
      </c>
      <c r="Q5440" s="10">
        <v>0</v>
      </c>
      <c r="R5440" s="10">
        <v>0</v>
      </c>
      <c r="S5440" s="10">
        <v>0</v>
      </c>
      <c r="T5440" s="10">
        <v>0</v>
      </c>
      <c r="U5440" s="10">
        <v>0</v>
      </c>
    </row>
    <row r="5441" spans="1:21" x14ac:dyDescent="0.25">
      <c r="A5441">
        <v>2019</v>
      </c>
      <c r="B5441" t="s">
        <v>1161</v>
      </c>
      <c r="C5441" s="10">
        <v>2</v>
      </c>
      <c r="D5441" s="10">
        <v>2</v>
      </c>
      <c r="E5441" s="10" t="s">
        <v>1252</v>
      </c>
      <c r="F5441" s="10">
        <v>10</v>
      </c>
      <c r="G5441" s="10">
        <v>5</v>
      </c>
      <c r="H5441" s="10">
        <v>20</v>
      </c>
      <c r="I5441" s="10">
        <v>10</v>
      </c>
      <c r="J5441" s="10">
        <f t="shared" si="93"/>
        <v>45</v>
      </c>
      <c r="K5441" s="10">
        <f t="shared" si="94"/>
        <v>30</v>
      </c>
      <c r="L5441" s="10">
        <v>2.5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</row>
    <row r="5442" spans="1:21" x14ac:dyDescent="0.25">
      <c r="A5442">
        <v>2019</v>
      </c>
      <c r="B5442" t="s">
        <v>1161</v>
      </c>
      <c r="C5442" s="10">
        <v>2</v>
      </c>
      <c r="D5442" s="10">
        <v>3</v>
      </c>
      <c r="E5442" s="10" t="s">
        <v>1252</v>
      </c>
      <c r="F5442" s="10">
        <v>0</v>
      </c>
      <c r="G5442" s="10">
        <v>10</v>
      </c>
      <c r="H5442" s="10">
        <v>25</v>
      </c>
      <c r="I5442" s="10">
        <v>20</v>
      </c>
      <c r="J5442" s="10">
        <f t="shared" si="93"/>
        <v>55</v>
      </c>
      <c r="K5442" s="10">
        <f t="shared" si="94"/>
        <v>45</v>
      </c>
      <c r="L5442" s="10">
        <v>1</v>
      </c>
      <c r="M5442" s="10">
        <v>0</v>
      </c>
      <c r="N5442" s="10">
        <v>0</v>
      </c>
      <c r="O5442" s="10">
        <v>0</v>
      </c>
      <c r="P5442" s="10">
        <v>0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</row>
    <row r="5443" spans="1:21" x14ac:dyDescent="0.25">
      <c r="A5443">
        <v>2019</v>
      </c>
      <c r="B5443" t="s">
        <v>1161</v>
      </c>
      <c r="C5443" s="10">
        <v>2</v>
      </c>
      <c r="D5443" s="10">
        <v>4</v>
      </c>
      <c r="E5443" s="10" t="s">
        <v>1252</v>
      </c>
      <c r="F5443" s="10">
        <v>15</v>
      </c>
      <c r="G5443" s="10">
        <v>5</v>
      </c>
      <c r="H5443" s="10">
        <v>30</v>
      </c>
      <c r="I5443" s="10">
        <v>7</v>
      </c>
      <c r="J5443" s="10">
        <f t="shared" si="93"/>
        <v>57</v>
      </c>
      <c r="K5443" s="10">
        <f t="shared" si="94"/>
        <v>37</v>
      </c>
      <c r="L5443" s="10">
        <v>2</v>
      </c>
      <c r="M5443" s="10">
        <v>1</v>
      </c>
      <c r="N5443" s="10" t="s">
        <v>802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</row>
    <row r="5444" spans="1:21" x14ac:dyDescent="0.25">
      <c r="A5444">
        <v>2019</v>
      </c>
      <c r="B5444" t="s">
        <v>1161</v>
      </c>
      <c r="C5444" s="10">
        <v>2</v>
      </c>
      <c r="D5444" s="10">
        <v>5</v>
      </c>
      <c r="E5444" s="10" t="s">
        <v>1252</v>
      </c>
      <c r="F5444" s="10">
        <v>7</v>
      </c>
      <c r="G5444" s="10">
        <v>0</v>
      </c>
      <c r="H5444" s="10">
        <v>15</v>
      </c>
      <c r="I5444" s="10">
        <v>0</v>
      </c>
      <c r="J5444" s="10">
        <f t="shared" si="93"/>
        <v>22</v>
      </c>
      <c r="K5444" s="10">
        <f t="shared" si="94"/>
        <v>15</v>
      </c>
      <c r="L5444" s="10">
        <v>0</v>
      </c>
      <c r="M5444" s="10">
        <v>1</v>
      </c>
      <c r="N5444" s="10" t="s">
        <v>807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</row>
    <row r="5445" spans="1:21" x14ac:dyDescent="0.25">
      <c r="A5445">
        <v>2019</v>
      </c>
      <c r="B5445" t="s">
        <v>1161</v>
      </c>
      <c r="C5445">
        <v>3</v>
      </c>
      <c r="D5445">
        <v>1</v>
      </c>
      <c r="E5445" t="s">
        <v>1249</v>
      </c>
      <c r="F5445">
        <v>0</v>
      </c>
      <c r="G5445">
        <v>0</v>
      </c>
      <c r="H5445">
        <v>80</v>
      </c>
      <c r="I5445">
        <v>1</v>
      </c>
      <c r="J5445" s="10">
        <f t="shared" si="93"/>
        <v>81</v>
      </c>
      <c r="K5445" s="10">
        <f t="shared" si="94"/>
        <v>81</v>
      </c>
      <c r="L5445">
        <v>15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</row>
    <row r="5446" spans="1:21" x14ac:dyDescent="0.25">
      <c r="A5446">
        <v>2019</v>
      </c>
      <c r="B5446" t="s">
        <v>1161</v>
      </c>
      <c r="C5446">
        <v>3</v>
      </c>
      <c r="D5446">
        <v>2</v>
      </c>
      <c r="E5446" t="s">
        <v>1249</v>
      </c>
      <c r="F5446">
        <v>0</v>
      </c>
      <c r="G5446">
        <v>0</v>
      </c>
      <c r="H5446">
        <v>70</v>
      </c>
      <c r="I5446">
        <v>10</v>
      </c>
      <c r="J5446" s="10">
        <f t="shared" si="93"/>
        <v>80</v>
      </c>
      <c r="K5446" s="10">
        <f t="shared" si="94"/>
        <v>80</v>
      </c>
      <c r="L5446">
        <v>5</v>
      </c>
      <c r="M5446" s="10">
        <v>0</v>
      </c>
      <c r="N5446" s="10">
        <v>0</v>
      </c>
      <c r="O5446" s="10">
        <v>0</v>
      </c>
      <c r="P5446" s="10">
        <v>0</v>
      </c>
      <c r="Q5446" s="10">
        <v>0</v>
      </c>
      <c r="R5446" s="10">
        <v>0</v>
      </c>
      <c r="S5446" s="10">
        <v>0</v>
      </c>
      <c r="T5446" s="10">
        <v>0</v>
      </c>
      <c r="U5446" s="10">
        <v>0</v>
      </c>
    </row>
    <row r="5447" spans="1:21" x14ac:dyDescent="0.25">
      <c r="A5447">
        <v>2019</v>
      </c>
      <c r="B5447" t="s">
        <v>1161</v>
      </c>
      <c r="C5447">
        <v>3</v>
      </c>
      <c r="D5447">
        <v>3</v>
      </c>
      <c r="E5447" t="s">
        <v>1249</v>
      </c>
      <c r="F5447">
        <v>0</v>
      </c>
      <c r="G5447">
        <v>0</v>
      </c>
      <c r="H5447">
        <v>75</v>
      </c>
      <c r="I5447">
        <v>10</v>
      </c>
      <c r="J5447" s="10">
        <f t="shared" si="93"/>
        <v>85</v>
      </c>
      <c r="K5447" s="10">
        <f t="shared" si="94"/>
        <v>85</v>
      </c>
      <c r="L5447">
        <v>4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</row>
    <row r="5448" spans="1:21" x14ac:dyDescent="0.25">
      <c r="A5448">
        <v>2019</v>
      </c>
      <c r="B5448" t="s">
        <v>1161</v>
      </c>
      <c r="C5448">
        <v>3</v>
      </c>
      <c r="D5448">
        <v>4</v>
      </c>
      <c r="E5448" t="s">
        <v>1249</v>
      </c>
      <c r="F5448">
        <v>0</v>
      </c>
      <c r="G5448">
        <v>0</v>
      </c>
      <c r="H5448">
        <v>20</v>
      </c>
      <c r="I5448">
        <v>5</v>
      </c>
      <c r="J5448" s="10">
        <f t="shared" si="93"/>
        <v>25</v>
      </c>
      <c r="K5448" s="10">
        <f t="shared" si="94"/>
        <v>25</v>
      </c>
      <c r="L5448">
        <v>12</v>
      </c>
      <c r="M5448" s="10">
        <v>0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0</v>
      </c>
      <c r="T5448" s="10">
        <v>0</v>
      </c>
      <c r="U5448" s="10">
        <v>0</v>
      </c>
    </row>
    <row r="5449" spans="1:21" x14ac:dyDescent="0.25">
      <c r="A5449">
        <v>2019</v>
      </c>
      <c r="B5449" t="s">
        <v>1161</v>
      </c>
      <c r="C5449">
        <v>3</v>
      </c>
      <c r="D5449">
        <v>5</v>
      </c>
      <c r="E5449" t="s">
        <v>1249</v>
      </c>
      <c r="F5449">
        <v>0</v>
      </c>
      <c r="G5449">
        <v>0</v>
      </c>
      <c r="H5449">
        <v>10</v>
      </c>
      <c r="I5449">
        <v>60</v>
      </c>
      <c r="J5449" s="10">
        <f t="shared" si="93"/>
        <v>70</v>
      </c>
      <c r="K5449" s="10">
        <f t="shared" si="94"/>
        <v>70</v>
      </c>
      <c r="L5449">
        <v>4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</row>
    <row r="5450" spans="1:21" x14ac:dyDescent="0.25">
      <c r="A5450">
        <v>2019</v>
      </c>
      <c r="B5450" t="s">
        <v>1161</v>
      </c>
      <c r="C5450">
        <v>4</v>
      </c>
      <c r="D5450">
        <v>1</v>
      </c>
      <c r="E5450" t="s">
        <v>1257</v>
      </c>
      <c r="F5450">
        <v>0</v>
      </c>
      <c r="G5450">
        <v>10</v>
      </c>
      <c r="H5450">
        <v>25</v>
      </c>
      <c r="I5450">
        <v>0</v>
      </c>
      <c r="J5450" s="10">
        <f t="shared" si="93"/>
        <v>35</v>
      </c>
      <c r="K5450" s="10">
        <f t="shared" si="94"/>
        <v>25</v>
      </c>
      <c r="L5450">
        <v>0</v>
      </c>
      <c r="M5450">
        <v>3</v>
      </c>
      <c r="N5450" t="s">
        <v>799</v>
      </c>
      <c r="O5450" t="s">
        <v>803</v>
      </c>
      <c r="P5450" t="s">
        <v>829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</row>
    <row r="5451" spans="1:21" x14ac:dyDescent="0.25">
      <c r="A5451">
        <v>2019</v>
      </c>
      <c r="B5451" t="s">
        <v>1161</v>
      </c>
      <c r="C5451">
        <v>4</v>
      </c>
      <c r="D5451">
        <v>2</v>
      </c>
      <c r="E5451" t="s">
        <v>1257</v>
      </c>
      <c r="F5451">
        <v>10</v>
      </c>
      <c r="G5451">
        <v>0</v>
      </c>
      <c r="H5451">
        <v>30</v>
      </c>
      <c r="I5451">
        <v>0</v>
      </c>
      <c r="J5451" s="10">
        <f t="shared" si="93"/>
        <v>40</v>
      </c>
      <c r="K5451" s="10">
        <f t="shared" si="94"/>
        <v>30</v>
      </c>
      <c r="L5451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</row>
    <row r="5452" spans="1:21" x14ac:dyDescent="0.25">
      <c r="A5452">
        <v>2019</v>
      </c>
      <c r="B5452" t="s">
        <v>1161</v>
      </c>
      <c r="C5452">
        <v>4</v>
      </c>
      <c r="D5452">
        <v>3</v>
      </c>
      <c r="E5452" t="s">
        <v>1257</v>
      </c>
      <c r="F5452">
        <v>0</v>
      </c>
      <c r="G5452">
        <v>90</v>
      </c>
      <c r="H5452">
        <v>10</v>
      </c>
      <c r="I5452">
        <v>0</v>
      </c>
      <c r="J5452" s="10">
        <f t="shared" si="93"/>
        <v>100</v>
      </c>
      <c r="K5452" s="10">
        <f t="shared" si="94"/>
        <v>10</v>
      </c>
      <c r="L5452">
        <v>0</v>
      </c>
      <c r="M5452" s="10">
        <v>0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  <c r="S5452" s="10">
        <v>0</v>
      </c>
      <c r="T5452" s="10">
        <v>0</v>
      </c>
      <c r="U5452" s="10">
        <v>0</v>
      </c>
    </row>
    <row r="5453" spans="1:21" x14ac:dyDescent="0.25">
      <c r="A5453">
        <v>2019</v>
      </c>
      <c r="B5453" t="s">
        <v>1161</v>
      </c>
      <c r="C5453">
        <v>4</v>
      </c>
      <c r="D5453">
        <v>4</v>
      </c>
      <c r="E5453" t="s">
        <v>1257</v>
      </c>
      <c r="F5453">
        <v>0</v>
      </c>
      <c r="G5453">
        <v>90</v>
      </c>
      <c r="H5453">
        <v>0</v>
      </c>
      <c r="I5453">
        <v>0</v>
      </c>
      <c r="J5453" s="10">
        <f t="shared" si="93"/>
        <v>90</v>
      </c>
      <c r="K5453" s="10">
        <f t="shared" si="94"/>
        <v>0</v>
      </c>
      <c r="L5453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</row>
    <row r="5454" spans="1:21" x14ac:dyDescent="0.25">
      <c r="A5454">
        <v>2019</v>
      </c>
      <c r="B5454" t="s">
        <v>1161</v>
      </c>
      <c r="C5454">
        <v>4</v>
      </c>
      <c r="D5454">
        <v>5</v>
      </c>
      <c r="E5454" t="s">
        <v>1257</v>
      </c>
      <c r="F5454">
        <v>0</v>
      </c>
      <c r="G5454">
        <v>50</v>
      </c>
      <c r="H5454">
        <v>50</v>
      </c>
      <c r="I5454">
        <v>0</v>
      </c>
      <c r="J5454" s="10">
        <f t="shared" si="93"/>
        <v>100</v>
      </c>
      <c r="K5454" s="10">
        <f t="shared" si="94"/>
        <v>50</v>
      </c>
      <c r="L5454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</row>
    <row r="5455" spans="1:21" x14ac:dyDescent="0.25">
      <c r="A5455">
        <v>2019</v>
      </c>
      <c r="B5455" t="s">
        <v>1161</v>
      </c>
      <c r="C5455">
        <v>5</v>
      </c>
      <c r="D5455">
        <v>1</v>
      </c>
      <c r="E5455" t="s">
        <v>1257</v>
      </c>
      <c r="F5455">
        <v>0</v>
      </c>
      <c r="G5455">
        <v>10</v>
      </c>
      <c r="H5455">
        <v>30</v>
      </c>
      <c r="I5455">
        <v>0</v>
      </c>
      <c r="J5455" s="10">
        <f t="shared" si="93"/>
        <v>40</v>
      </c>
      <c r="K5455" s="10">
        <f t="shared" si="94"/>
        <v>30</v>
      </c>
      <c r="L5455">
        <v>0</v>
      </c>
      <c r="M5455">
        <v>1</v>
      </c>
      <c r="N5455" t="s">
        <v>826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</row>
    <row r="5456" spans="1:21" x14ac:dyDescent="0.25">
      <c r="A5456">
        <v>2019</v>
      </c>
      <c r="B5456" t="s">
        <v>1161</v>
      </c>
      <c r="C5456">
        <v>5</v>
      </c>
      <c r="D5456">
        <v>2</v>
      </c>
      <c r="E5456" t="s">
        <v>1257</v>
      </c>
      <c r="F5456">
        <v>0</v>
      </c>
      <c r="G5456">
        <v>0</v>
      </c>
      <c r="H5456">
        <v>25</v>
      </c>
      <c r="I5456">
        <v>5</v>
      </c>
      <c r="J5456" s="10">
        <f t="shared" si="93"/>
        <v>30</v>
      </c>
      <c r="K5456" s="10">
        <f t="shared" si="94"/>
        <v>30</v>
      </c>
      <c r="L5456">
        <v>3</v>
      </c>
      <c r="M5456" s="10">
        <v>0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</row>
    <row r="5457" spans="1:21" x14ac:dyDescent="0.25">
      <c r="A5457">
        <v>2019</v>
      </c>
      <c r="B5457" t="s">
        <v>1161</v>
      </c>
      <c r="C5457">
        <v>5</v>
      </c>
      <c r="D5457">
        <v>3</v>
      </c>
      <c r="E5457" t="s">
        <v>1257</v>
      </c>
      <c r="F5457">
        <v>0</v>
      </c>
      <c r="G5457">
        <v>0</v>
      </c>
      <c r="H5457">
        <v>30</v>
      </c>
      <c r="I5457">
        <v>0</v>
      </c>
      <c r="J5457" s="10">
        <f t="shared" si="93"/>
        <v>30</v>
      </c>
      <c r="K5457" s="10">
        <f t="shared" si="94"/>
        <v>30</v>
      </c>
      <c r="L5457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</row>
    <row r="5458" spans="1:21" x14ac:dyDescent="0.25">
      <c r="A5458">
        <v>2019</v>
      </c>
      <c r="B5458" t="s">
        <v>1161</v>
      </c>
      <c r="C5458">
        <v>5</v>
      </c>
      <c r="D5458">
        <v>4</v>
      </c>
      <c r="E5458" t="s">
        <v>1257</v>
      </c>
      <c r="F5458">
        <v>0</v>
      </c>
      <c r="G5458">
        <v>0</v>
      </c>
      <c r="H5458">
        <v>10</v>
      </c>
      <c r="I5458">
        <v>1</v>
      </c>
      <c r="J5458" s="10">
        <f t="shared" si="93"/>
        <v>11</v>
      </c>
      <c r="K5458" s="10">
        <f t="shared" si="94"/>
        <v>11</v>
      </c>
      <c r="L5458">
        <v>1</v>
      </c>
      <c r="M5458">
        <v>1</v>
      </c>
      <c r="N5458" t="s">
        <v>806</v>
      </c>
      <c r="O5458" s="10">
        <v>0</v>
      </c>
      <c r="P5458" s="10">
        <v>0</v>
      </c>
      <c r="Q5458" s="10">
        <v>0</v>
      </c>
      <c r="R5458" s="10">
        <v>0</v>
      </c>
      <c r="S5458" s="10">
        <v>0</v>
      </c>
      <c r="T5458" s="10">
        <v>0</v>
      </c>
      <c r="U5458" s="10">
        <v>0</v>
      </c>
    </row>
    <row r="5459" spans="1:21" x14ac:dyDescent="0.25">
      <c r="A5459">
        <v>2019</v>
      </c>
      <c r="B5459" t="s">
        <v>1161</v>
      </c>
      <c r="C5459">
        <v>5</v>
      </c>
      <c r="D5459">
        <v>5</v>
      </c>
      <c r="E5459" t="s">
        <v>1257</v>
      </c>
      <c r="F5459">
        <v>0</v>
      </c>
      <c r="G5459">
        <v>10</v>
      </c>
      <c r="H5459">
        <v>10</v>
      </c>
      <c r="I5459">
        <v>0</v>
      </c>
      <c r="J5459" s="10">
        <f t="shared" si="93"/>
        <v>20</v>
      </c>
      <c r="K5459" s="10">
        <f t="shared" si="94"/>
        <v>10</v>
      </c>
      <c r="L5459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</row>
    <row r="5460" spans="1:21" x14ac:dyDescent="0.25">
      <c r="A5460">
        <v>2019</v>
      </c>
      <c r="B5460" t="s">
        <v>1161</v>
      </c>
      <c r="C5460">
        <v>6</v>
      </c>
      <c r="D5460">
        <v>1</v>
      </c>
      <c r="E5460" t="s">
        <v>1257</v>
      </c>
      <c r="F5460">
        <v>0</v>
      </c>
      <c r="G5460">
        <v>0</v>
      </c>
      <c r="H5460">
        <v>25</v>
      </c>
      <c r="I5460">
        <v>1</v>
      </c>
      <c r="J5460" s="10">
        <f t="shared" si="93"/>
        <v>26</v>
      </c>
      <c r="K5460" s="10">
        <f t="shared" si="94"/>
        <v>26</v>
      </c>
      <c r="L5460">
        <v>3</v>
      </c>
      <c r="M5460" s="10">
        <v>0</v>
      </c>
      <c r="N5460" s="10">
        <v>0</v>
      </c>
      <c r="O5460" s="10">
        <v>0</v>
      </c>
      <c r="P5460" s="10">
        <v>0</v>
      </c>
      <c r="Q5460" s="10">
        <v>0</v>
      </c>
      <c r="R5460" s="10">
        <v>0</v>
      </c>
      <c r="S5460" s="10">
        <v>0</v>
      </c>
      <c r="T5460" s="10">
        <v>0</v>
      </c>
      <c r="U5460" s="10">
        <v>0</v>
      </c>
    </row>
    <row r="5461" spans="1:21" x14ac:dyDescent="0.25">
      <c r="A5461">
        <v>2019</v>
      </c>
      <c r="B5461" t="s">
        <v>1161</v>
      </c>
      <c r="C5461">
        <v>6</v>
      </c>
      <c r="D5461">
        <v>2</v>
      </c>
      <c r="E5461" t="s">
        <v>1257</v>
      </c>
      <c r="F5461">
        <v>10</v>
      </c>
      <c r="G5461">
        <v>10</v>
      </c>
      <c r="H5461">
        <v>30</v>
      </c>
      <c r="I5461">
        <v>10</v>
      </c>
      <c r="J5461" s="10">
        <f t="shared" si="93"/>
        <v>60</v>
      </c>
      <c r="K5461" s="10">
        <f t="shared" si="94"/>
        <v>40</v>
      </c>
      <c r="L5461">
        <v>1</v>
      </c>
      <c r="M5461">
        <v>1</v>
      </c>
      <c r="N5461" t="s">
        <v>803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</row>
    <row r="5462" spans="1:21" x14ac:dyDescent="0.25">
      <c r="A5462">
        <v>2019</v>
      </c>
      <c r="B5462" t="s">
        <v>1161</v>
      </c>
      <c r="C5462">
        <v>6</v>
      </c>
      <c r="D5462">
        <v>3</v>
      </c>
      <c r="E5462" t="s">
        <v>1257</v>
      </c>
      <c r="F5462">
        <v>0</v>
      </c>
      <c r="G5462">
        <v>90</v>
      </c>
      <c r="H5462">
        <v>10</v>
      </c>
      <c r="I5462">
        <v>0</v>
      </c>
      <c r="J5462" s="10">
        <f t="shared" si="93"/>
        <v>100</v>
      </c>
      <c r="K5462" s="10">
        <f t="shared" si="94"/>
        <v>10</v>
      </c>
      <c r="L5462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</row>
    <row r="5463" spans="1:21" x14ac:dyDescent="0.25">
      <c r="A5463">
        <v>2019</v>
      </c>
      <c r="B5463" t="s">
        <v>1161</v>
      </c>
      <c r="C5463">
        <v>6</v>
      </c>
      <c r="D5463">
        <v>4</v>
      </c>
      <c r="E5463" t="s">
        <v>1257</v>
      </c>
      <c r="F5463">
        <v>0</v>
      </c>
      <c r="G5463">
        <v>70</v>
      </c>
      <c r="H5463">
        <v>30</v>
      </c>
      <c r="I5463">
        <v>0</v>
      </c>
      <c r="J5463" s="10">
        <f t="shared" si="93"/>
        <v>100</v>
      </c>
      <c r="K5463" s="10">
        <f t="shared" si="94"/>
        <v>30</v>
      </c>
      <c r="L5463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</row>
    <row r="5464" spans="1:21" x14ac:dyDescent="0.25">
      <c r="A5464">
        <v>2019</v>
      </c>
      <c r="B5464" t="s">
        <v>1161</v>
      </c>
      <c r="C5464">
        <v>6</v>
      </c>
      <c r="D5464">
        <v>5</v>
      </c>
      <c r="E5464" t="s">
        <v>1257</v>
      </c>
      <c r="F5464">
        <v>0</v>
      </c>
      <c r="G5464">
        <v>50</v>
      </c>
      <c r="H5464">
        <v>50</v>
      </c>
      <c r="I5464">
        <v>0</v>
      </c>
      <c r="J5464" s="10">
        <f t="shared" si="93"/>
        <v>100</v>
      </c>
      <c r="K5464" s="10">
        <f t="shared" si="94"/>
        <v>50</v>
      </c>
      <c r="L5464">
        <v>0</v>
      </c>
      <c r="M5464" s="10">
        <v>0</v>
      </c>
      <c r="N5464" s="10">
        <v>0</v>
      </c>
      <c r="O5464" s="10">
        <v>0</v>
      </c>
      <c r="P5464" s="10">
        <v>0</v>
      </c>
      <c r="Q5464" s="10">
        <v>0</v>
      </c>
      <c r="R5464" s="10">
        <v>0</v>
      </c>
      <c r="S5464" s="10">
        <v>0</v>
      </c>
      <c r="T5464" s="10">
        <v>0</v>
      </c>
      <c r="U5464" s="10">
        <v>0</v>
      </c>
    </row>
    <row r="5465" spans="1:21" x14ac:dyDescent="0.25">
      <c r="A5465">
        <v>2019</v>
      </c>
      <c r="B5465" t="s">
        <v>1161</v>
      </c>
      <c r="C5465" s="10">
        <v>7</v>
      </c>
      <c r="D5465" s="10">
        <v>1</v>
      </c>
      <c r="E5465" s="10" t="s">
        <v>1168</v>
      </c>
      <c r="F5465" s="10">
        <v>0</v>
      </c>
      <c r="G5465" s="10">
        <v>5</v>
      </c>
      <c r="H5465" s="10">
        <v>25</v>
      </c>
      <c r="I5465" s="10">
        <v>15</v>
      </c>
      <c r="J5465" s="10">
        <f t="shared" ref="J5465:J5474" si="95">SUM(F5465:I5465)</f>
        <v>45</v>
      </c>
      <c r="K5465" s="10">
        <f t="shared" si="94"/>
        <v>40</v>
      </c>
      <c r="L5465" s="10">
        <v>4</v>
      </c>
      <c r="M5465" s="10">
        <v>2</v>
      </c>
      <c r="N5465" s="10" t="s">
        <v>807</v>
      </c>
      <c r="O5465" s="10" t="s">
        <v>807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</row>
    <row r="5466" spans="1:21" x14ac:dyDescent="0.25">
      <c r="A5466">
        <v>2019</v>
      </c>
      <c r="B5466" t="s">
        <v>1161</v>
      </c>
      <c r="C5466" s="10">
        <v>7</v>
      </c>
      <c r="D5466" s="10">
        <v>2</v>
      </c>
      <c r="E5466" s="10" t="s">
        <v>1168</v>
      </c>
      <c r="F5466" s="10">
        <v>0</v>
      </c>
      <c r="G5466" s="10">
        <v>1</v>
      </c>
      <c r="H5466" s="10">
        <v>20</v>
      </c>
      <c r="I5466" s="10">
        <v>1</v>
      </c>
      <c r="J5466" s="10">
        <f t="shared" si="95"/>
        <v>22</v>
      </c>
      <c r="K5466" s="10">
        <f t="shared" si="94"/>
        <v>21</v>
      </c>
      <c r="L5466" s="10">
        <v>3.5</v>
      </c>
      <c r="M5466" s="10">
        <v>0</v>
      </c>
      <c r="N5466" s="10">
        <v>0</v>
      </c>
      <c r="O5466" s="10">
        <v>0</v>
      </c>
      <c r="P5466" s="10">
        <v>0</v>
      </c>
      <c r="Q5466" s="10">
        <v>0</v>
      </c>
      <c r="R5466" s="10">
        <v>0</v>
      </c>
      <c r="S5466" s="10">
        <v>0</v>
      </c>
      <c r="T5466" s="10">
        <v>0</v>
      </c>
      <c r="U5466" s="10">
        <v>0</v>
      </c>
    </row>
    <row r="5467" spans="1:21" x14ac:dyDescent="0.25">
      <c r="A5467">
        <v>2019</v>
      </c>
      <c r="B5467" t="s">
        <v>1161</v>
      </c>
      <c r="C5467" s="10">
        <v>7</v>
      </c>
      <c r="D5467" s="10">
        <v>3</v>
      </c>
      <c r="E5467" s="10" t="s">
        <v>1168</v>
      </c>
      <c r="F5467" s="10">
        <v>0</v>
      </c>
      <c r="G5467" s="10">
        <v>10</v>
      </c>
      <c r="H5467" s="10">
        <v>10</v>
      </c>
      <c r="I5467" s="10">
        <v>1</v>
      </c>
      <c r="J5467" s="10">
        <f t="shared" si="95"/>
        <v>21</v>
      </c>
      <c r="K5467" s="10">
        <f t="shared" si="94"/>
        <v>11</v>
      </c>
      <c r="L5467" s="10">
        <v>1.5</v>
      </c>
      <c r="M5467" s="10">
        <v>1</v>
      </c>
      <c r="N5467" s="10" t="s">
        <v>830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</row>
    <row r="5468" spans="1:21" x14ac:dyDescent="0.25">
      <c r="A5468">
        <v>2019</v>
      </c>
      <c r="B5468" t="s">
        <v>1161</v>
      </c>
      <c r="C5468" s="10">
        <v>7</v>
      </c>
      <c r="D5468" s="10">
        <v>4</v>
      </c>
      <c r="E5468" s="10" t="s">
        <v>1168</v>
      </c>
      <c r="F5468" s="10">
        <v>0</v>
      </c>
      <c r="G5468" s="10">
        <v>5</v>
      </c>
      <c r="H5468" s="10">
        <v>15</v>
      </c>
      <c r="I5468" s="10">
        <v>1</v>
      </c>
      <c r="J5468" s="10">
        <f t="shared" si="95"/>
        <v>21</v>
      </c>
      <c r="K5468" s="10">
        <f t="shared" si="94"/>
        <v>16</v>
      </c>
      <c r="L5468" s="10">
        <v>1</v>
      </c>
      <c r="M5468" s="10">
        <v>1</v>
      </c>
      <c r="N5468" s="10" t="s">
        <v>807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</row>
    <row r="5469" spans="1:21" x14ac:dyDescent="0.25">
      <c r="A5469">
        <v>2019</v>
      </c>
      <c r="B5469" t="s">
        <v>1161</v>
      </c>
      <c r="C5469" s="10">
        <v>8</v>
      </c>
      <c r="D5469" s="10">
        <v>5</v>
      </c>
      <c r="E5469" s="10" t="s">
        <v>1168</v>
      </c>
      <c r="F5469" s="10">
        <v>0</v>
      </c>
      <c r="G5469" s="10">
        <v>1</v>
      </c>
      <c r="H5469" s="10">
        <v>40</v>
      </c>
      <c r="I5469" s="10">
        <v>1</v>
      </c>
      <c r="J5469" s="10">
        <f t="shared" si="95"/>
        <v>42</v>
      </c>
      <c r="K5469" s="10">
        <f t="shared" si="94"/>
        <v>41</v>
      </c>
      <c r="L5469" s="10">
        <v>4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</row>
    <row r="5470" spans="1:21" x14ac:dyDescent="0.25">
      <c r="A5470">
        <v>2019</v>
      </c>
      <c r="B5470" t="s">
        <v>1161</v>
      </c>
      <c r="C5470" s="10">
        <v>8</v>
      </c>
      <c r="D5470" s="10">
        <v>1</v>
      </c>
      <c r="E5470" s="10" t="s">
        <v>1168</v>
      </c>
      <c r="F5470" s="10">
        <v>0</v>
      </c>
      <c r="G5470" s="10">
        <v>1</v>
      </c>
      <c r="H5470" s="10">
        <v>55</v>
      </c>
      <c r="I5470" s="10">
        <v>1</v>
      </c>
      <c r="J5470" s="10">
        <f t="shared" si="95"/>
        <v>57</v>
      </c>
      <c r="K5470" s="10">
        <f t="shared" si="94"/>
        <v>56</v>
      </c>
      <c r="L5470" s="10">
        <v>5</v>
      </c>
      <c r="M5470" s="10">
        <v>0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0</v>
      </c>
      <c r="T5470" s="10">
        <v>0</v>
      </c>
      <c r="U5470" s="10">
        <v>0</v>
      </c>
    </row>
    <row r="5471" spans="1:21" x14ac:dyDescent="0.25">
      <c r="A5471">
        <v>2019</v>
      </c>
      <c r="B5471" t="s">
        <v>1161</v>
      </c>
      <c r="C5471" s="10">
        <v>8</v>
      </c>
      <c r="D5471" s="10">
        <v>2</v>
      </c>
      <c r="E5471" s="10" t="s">
        <v>1168</v>
      </c>
      <c r="F5471" s="10">
        <v>15</v>
      </c>
      <c r="G5471" s="10">
        <v>1</v>
      </c>
      <c r="H5471" s="10">
        <v>5</v>
      </c>
      <c r="I5471" s="10">
        <v>1</v>
      </c>
      <c r="J5471" s="10">
        <f t="shared" si="95"/>
        <v>22</v>
      </c>
      <c r="K5471" s="10">
        <f t="shared" si="94"/>
        <v>6</v>
      </c>
      <c r="L5471" s="10">
        <v>2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</row>
    <row r="5472" spans="1:21" x14ac:dyDescent="0.25">
      <c r="A5472">
        <v>2019</v>
      </c>
      <c r="B5472" t="s">
        <v>1161</v>
      </c>
      <c r="C5472" s="10">
        <v>8</v>
      </c>
      <c r="D5472" s="10">
        <v>3</v>
      </c>
      <c r="E5472" s="10" t="s">
        <v>1168</v>
      </c>
      <c r="F5472" s="10">
        <v>5</v>
      </c>
      <c r="G5472" s="10">
        <v>1</v>
      </c>
      <c r="H5472" s="10">
        <v>15</v>
      </c>
      <c r="I5472" s="10">
        <v>5</v>
      </c>
      <c r="J5472" s="10">
        <f t="shared" si="95"/>
        <v>26</v>
      </c>
      <c r="K5472" s="10">
        <f t="shared" si="94"/>
        <v>20</v>
      </c>
      <c r="L5472" s="10">
        <v>2.5</v>
      </c>
      <c r="M5472" s="10">
        <v>4</v>
      </c>
      <c r="N5472" s="10" t="s">
        <v>807</v>
      </c>
      <c r="O5472" s="10" t="s">
        <v>807</v>
      </c>
      <c r="P5472" s="10" t="s">
        <v>830</v>
      </c>
      <c r="Q5472" s="10" t="s">
        <v>822</v>
      </c>
      <c r="R5472" s="10">
        <v>0</v>
      </c>
      <c r="S5472" s="10">
        <v>0</v>
      </c>
      <c r="T5472" s="10">
        <v>0</v>
      </c>
      <c r="U5472" s="10">
        <v>0</v>
      </c>
    </row>
    <row r="5473" spans="1:21" x14ac:dyDescent="0.25">
      <c r="A5473">
        <v>2019</v>
      </c>
      <c r="B5473" t="s">
        <v>1161</v>
      </c>
      <c r="C5473" s="10">
        <v>8</v>
      </c>
      <c r="D5473" s="10">
        <v>4</v>
      </c>
      <c r="E5473" s="10" t="s">
        <v>1168</v>
      </c>
      <c r="F5473" s="10">
        <v>1</v>
      </c>
      <c r="G5473" s="10">
        <v>1</v>
      </c>
      <c r="H5473" s="10">
        <v>10</v>
      </c>
      <c r="I5473" s="10">
        <v>5</v>
      </c>
      <c r="J5473" s="10">
        <f t="shared" si="95"/>
        <v>17</v>
      </c>
      <c r="K5473" s="10">
        <f t="shared" si="94"/>
        <v>15</v>
      </c>
      <c r="L5473" s="10">
        <v>2</v>
      </c>
      <c r="M5473" s="10">
        <v>1</v>
      </c>
      <c r="N5473" s="10" t="s">
        <v>830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</row>
    <row r="5474" spans="1:21" x14ac:dyDescent="0.25">
      <c r="A5474">
        <v>2019</v>
      </c>
      <c r="B5474" t="s">
        <v>1161</v>
      </c>
      <c r="C5474" s="10">
        <v>8</v>
      </c>
      <c r="D5474" s="10">
        <v>5</v>
      </c>
      <c r="E5474" s="10" t="s">
        <v>1168</v>
      </c>
      <c r="F5474" s="10">
        <v>5</v>
      </c>
      <c r="G5474" s="10">
        <v>5</v>
      </c>
      <c r="H5474" s="10">
        <v>5</v>
      </c>
      <c r="I5474" s="10">
        <v>1</v>
      </c>
      <c r="J5474" s="10">
        <f t="shared" si="95"/>
        <v>16</v>
      </c>
      <c r="K5474" s="10">
        <f t="shared" si="94"/>
        <v>6</v>
      </c>
      <c r="L5474" s="10">
        <v>3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</row>
  </sheetData>
  <autoFilter ref="A1:V5474" xr:uid="{F28F2723-FA8A-440E-A426-FAD10D28E6A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8CD5A101403F4CB21F481B8C27CBAC" ma:contentTypeVersion="13" ma:contentTypeDescription="Create a new document." ma:contentTypeScope="" ma:versionID="a0ad2a7735140fb99cbde0974529b761">
  <xsd:schema xmlns:xsd="http://www.w3.org/2001/XMLSchema" xmlns:xs="http://www.w3.org/2001/XMLSchema" xmlns:p="http://schemas.microsoft.com/office/2006/metadata/properties" xmlns:ns2="27526da1-1170-4b7c-8033-6a6217e271b2" xmlns:ns3="48299a6d-996e-4a09-9521-0ca23a1aea5d" targetNamespace="http://schemas.microsoft.com/office/2006/metadata/properties" ma:root="true" ma:fieldsID="cda0b39142ec89a515eb8b2f81460354" ns2:_="" ns3:_="">
    <xsd:import namespace="27526da1-1170-4b7c-8033-6a6217e271b2"/>
    <xsd:import namespace="48299a6d-996e-4a09-9521-0ca23a1aea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26da1-1170-4b7c-8033-6a6217e271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168cd60a-cd3e-4cf9-b260-bd7e7c4114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299a6d-996e-4a09-9521-0ca23a1aea5d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2422d14a-0815-4832-af9e-007701eb5897}" ma:internalName="TaxCatchAll" ma:showField="CatchAllData" ma:web="48299a6d-996e-4a09-9521-0ca23a1aea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8299a6d-996e-4a09-9521-0ca23a1aea5d" xsi:nil="true"/>
    <lcf76f155ced4ddcb4097134ff3c332f xmlns="27526da1-1170-4b7c-8033-6a6217e271b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93D9B52-D076-4062-A0A0-DEC590C355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526da1-1170-4b7c-8033-6a6217e271b2"/>
    <ds:schemaRef ds:uri="48299a6d-996e-4a09-9521-0ca23a1aea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01CC4E-7CFC-4236-B511-84F0C8B7C4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9E7C97-DB79-432A-A7A9-E49EA70560F4}">
  <ds:schemaRefs>
    <ds:schemaRef ds:uri="http://schemas.microsoft.com/office/2006/metadata/properties"/>
    <ds:schemaRef ds:uri="http://schemas.microsoft.com/office/infopath/2007/PartnerControls"/>
    <ds:schemaRef ds:uri="48299a6d-996e-4a09-9521-0ca23a1aea5d"/>
    <ds:schemaRef ds:uri="27526da1-1170-4b7c-8033-6a6217e271b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Coral</vt:lpstr>
      <vt:lpstr>Algae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Research</dc:creator>
  <cp:keywords/>
  <dc:description/>
  <cp:lastModifiedBy>Jack Johnson</cp:lastModifiedBy>
  <cp:revision/>
  <dcterms:created xsi:type="dcterms:W3CDTF">2020-02-04T15:39:40Z</dcterms:created>
  <dcterms:modified xsi:type="dcterms:W3CDTF">2023-07-25T21:58:12Z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0x0101009E8CD5A101403F4CB21F481B8C27CBAC</vt:lpwstr>
  </property>
  <property fmtid="{D5CDD505-2E9C-101B-9397-08002B2CF9AE}" pid="3" name="ComplianceAssetId">
    <vt:lpwstr/>
  </property>
  <property fmtid="{D5CDD505-2E9C-101B-9397-08002B2CF9AE}" pid="4" name="Order">
    <vt:r8>2013800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  <property fmtid="{D5CDD505-2E9C-101B-9397-08002B2CF9AE}" pid="8" name="MediaServiceImageTags">
    <vt:lpwstr/>
  </property>
</Properties>
</file>